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omments1.xml" ContentType="application/vnd.openxmlformats-officedocument.spreadsheetml.comment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D:\งานโรงเรียน\N-Project\ออกแบบปพ2565\แบบประเมินปพ5ปพ6-ปีการศึกษา2565\"/>
    </mc:Choice>
  </mc:AlternateContent>
  <xr:revisionPtr revIDLastSave="0" documentId="13_ncr:1_{2935C766-0704-4EE2-9987-C979EB2C0E50}" xr6:coauthVersionLast="47" xr6:coauthVersionMax="47" xr10:uidLastSave="{00000000-0000-0000-0000-000000000000}"/>
  <bookViews>
    <workbookView xWindow="-120" yWindow="-120" windowWidth="20730" windowHeight="11040" firstSheet="1" activeTab="1" xr2:uid="{698C065D-2338-45EC-9293-C740140CCD7D}"/>
  </bookViews>
  <sheets>
    <sheet name="รายการ" sheetId="2" state="hidden" r:id="rId1"/>
    <sheet name="ตั้งค่า" sheetId="1" r:id="rId2"/>
    <sheet name="ตั้งค่าวิชาเรียน" sheetId="65" r:id="rId3"/>
    <sheet name="ตั้งค่ากิจกรรม" sheetId="66" r:id="rId4"/>
    <sheet name="ตั้งค่าการประเมิน" sheetId="6" r:id="rId5"/>
    <sheet name="ตั้งค่าเดือน" sheetId="4" r:id="rId6"/>
    <sheet name="เกณฑ์ดัชนีมวลกาย" sheetId="166" r:id="rId7"/>
    <sheet name="เกณฑ์ความสูง" sheetId="167" r:id="rId8"/>
    <sheet name="ข้อมูลนักเรียน" sheetId="67" r:id="rId9"/>
    <sheet name="น้ำหนักและส่วนสูง" sheetId="165" r:id="rId10"/>
    <sheet name="รูปนักเรียน" sheetId="69" r:id="rId11"/>
    <sheet name="ปฏิทินการศึกษา" sheetId="179" r:id="rId12"/>
    <sheet name="พ.ค." sheetId="29" r:id="rId13"/>
    <sheet name="มิ.ย." sheetId="30" r:id="rId14"/>
    <sheet name="ก.ค." sheetId="31" r:id="rId15"/>
    <sheet name="ส.ค." sheetId="32" r:id="rId16"/>
    <sheet name="ก.ย." sheetId="33" r:id="rId17"/>
    <sheet name="ต.ค." sheetId="34" r:id="rId18"/>
    <sheet name="พ.ย." sheetId="35" r:id="rId19"/>
    <sheet name="ธ.ค." sheetId="36" r:id="rId20"/>
    <sheet name="ม.ค." sheetId="37" r:id="rId21"/>
    <sheet name="ก.พ." sheetId="38" r:id="rId22"/>
    <sheet name="มี.ค." sheetId="39" r:id="rId23"/>
    <sheet name="สรุปเวลาเรียน" sheetId="5" r:id="rId24"/>
    <sheet name="ชี้วัด1" sheetId="7" r:id="rId25"/>
    <sheet name="ชี้วัด2" sheetId="71" r:id="rId26"/>
    <sheet name="ชี้วัด3" sheetId="72" r:id="rId27"/>
    <sheet name="ชี้วัด4" sheetId="73" r:id="rId28"/>
    <sheet name="ชี้วัด5" sheetId="74" r:id="rId29"/>
    <sheet name="ชี้วัด6" sheetId="75" r:id="rId30"/>
    <sheet name="ชี้วัด7" sheetId="76" r:id="rId31"/>
    <sheet name="ชี้วัด8" sheetId="77" r:id="rId32"/>
    <sheet name="ชี้วัด9" sheetId="78" r:id="rId33"/>
    <sheet name="ชี้วัด10" sheetId="79" r:id="rId34"/>
    <sheet name="ชี้วัด11" sheetId="80" r:id="rId35"/>
    <sheet name="ชี้วัด12" sheetId="81" r:id="rId36"/>
    <sheet name="ชี้วัด13" sheetId="82" r:id="rId37"/>
    <sheet name="ชี้วัด14" sheetId="83" r:id="rId38"/>
    <sheet name="ชี้วัด15" sheetId="84" r:id="rId39"/>
    <sheet name="วิชา1" sheetId="11" r:id="rId40"/>
    <sheet name="วิชา2" sheetId="85" r:id="rId41"/>
    <sheet name="วิชา3" sheetId="86" r:id="rId42"/>
    <sheet name="วิชา4" sheetId="87" r:id="rId43"/>
    <sheet name="วิชา5" sheetId="88" r:id="rId44"/>
    <sheet name="วิชา6" sheetId="89" r:id="rId45"/>
    <sheet name="วิชา7" sheetId="90" r:id="rId46"/>
    <sheet name="วิชา8" sheetId="91" r:id="rId47"/>
    <sheet name="วิชา9" sheetId="92" r:id="rId48"/>
    <sheet name="วิชา10" sheetId="93" r:id="rId49"/>
    <sheet name="วิชา11" sheetId="94" r:id="rId50"/>
    <sheet name="วิชา12" sheetId="95" r:id="rId51"/>
    <sheet name="วิชา13" sheetId="96" r:id="rId52"/>
    <sheet name="วิชา14" sheetId="97" r:id="rId53"/>
    <sheet name="วิชา15" sheetId="98" r:id="rId54"/>
    <sheet name="คุณฯ1" sheetId="12" r:id="rId55"/>
    <sheet name="คุณฯ2" sheetId="99" r:id="rId56"/>
    <sheet name="คุณฯ3" sheetId="100" r:id="rId57"/>
    <sheet name="คุณฯ4" sheetId="101" r:id="rId58"/>
    <sheet name="คุณฯ5" sheetId="102" r:id="rId59"/>
    <sheet name="คุณฯ6" sheetId="103" r:id="rId60"/>
    <sheet name="คุณฯ7" sheetId="104" r:id="rId61"/>
    <sheet name="คุณฯ8" sheetId="105" r:id="rId62"/>
    <sheet name="คุณฯ9" sheetId="106" r:id="rId63"/>
    <sheet name="คุณฯ10" sheetId="107" r:id="rId64"/>
    <sheet name="คุณฯ11" sheetId="108" r:id="rId65"/>
    <sheet name="คุณฯ12" sheetId="109" r:id="rId66"/>
    <sheet name="คุณฯ13" sheetId="110" r:id="rId67"/>
    <sheet name="คุณฯ14" sheetId="111" r:id="rId68"/>
    <sheet name="คุณฯ15" sheetId="112" r:id="rId69"/>
    <sheet name="อ่านคิดเขียน1" sheetId="13" r:id="rId70"/>
    <sheet name="อ่านคิดเขียน2" sheetId="113" r:id="rId71"/>
    <sheet name="อ่านคิดเขียน3" sheetId="114" r:id="rId72"/>
    <sheet name="อ่านคิดเขียน4" sheetId="115" r:id="rId73"/>
    <sheet name="อ่านคิดเขียน5" sheetId="116" r:id="rId74"/>
    <sheet name="อ่านคิดเขียน6" sheetId="117" r:id="rId75"/>
    <sheet name="อ่านคิดเขียน7" sheetId="118" r:id="rId76"/>
    <sheet name="อ่านคิดเขียน8" sheetId="119" r:id="rId77"/>
    <sheet name="อ่านคิดเขียน9" sheetId="120" r:id="rId78"/>
    <sheet name="อ่านคิดเขียน10" sheetId="121" r:id="rId79"/>
    <sheet name="อ่านคิดเขียน11" sheetId="122" r:id="rId80"/>
    <sheet name="อ่านคิดเขียน12" sheetId="123" r:id="rId81"/>
    <sheet name="อ่านคิดเขียน13" sheetId="124" r:id="rId82"/>
    <sheet name="อ่านคิดเขียน14" sheetId="125" r:id="rId83"/>
    <sheet name="อ่านคิดเขียน15" sheetId="126" r:id="rId84"/>
    <sheet name="ประเมินกิจกรรมพัฒนาผู้เรียน" sheetId="128" r:id="rId85"/>
    <sheet name="ผลการทดสอบระดับระดับต่างๆ" sheetId="129" r:id="rId86"/>
    <sheet name="ความเห็นครูประจำชั้น" sheetId="130" r:id="rId87"/>
    <sheet name="สรุปผลการประเมิน" sheetId="127" r:id="rId88"/>
    <sheet name="สรุปผลสำหรับกรอกSchoolMIS" sheetId="176" state="hidden" r:id="rId89"/>
    <sheet name="พิมพ์ปกปพ.5" sheetId="14" r:id="rId90"/>
    <sheet name="พิมพ์รายชื่อนักเรียน" sheetId="15" r:id="rId91"/>
    <sheet name="พิมพ์เวลาเรียน" sheetId="41" r:id="rId92"/>
    <sheet name="พิมพ์สรุปเวลาเรียน" sheetId="42" r:id="rId93"/>
    <sheet name="พิมพ์ชี้วัด1" sheetId="43" r:id="rId94"/>
    <sheet name="พิมพ์ชี้วัด2" sheetId="131" r:id="rId95"/>
    <sheet name="พิมพ์ชี้วัด3" sheetId="132" r:id="rId96"/>
    <sheet name="พิมพ์ชี้วัด4" sheetId="133" r:id="rId97"/>
    <sheet name="พิมพ์ชี้วัด5" sheetId="134" r:id="rId98"/>
    <sheet name="พิมพ์ชี้วัด6" sheetId="135" r:id="rId99"/>
    <sheet name="พิมพ์ชี้วัด7" sheetId="136" r:id="rId100"/>
    <sheet name="พิมพ์ชี้วัด8" sheetId="137" r:id="rId101"/>
    <sheet name="พิมพ์ชี้วัด9" sheetId="138" r:id="rId102"/>
    <sheet name="พิมพ์ชี้วัด10" sheetId="139" r:id="rId103"/>
    <sheet name="พิมพ์ชี้วัด11" sheetId="140" r:id="rId104"/>
    <sheet name="พิมพ์ชี้วัด12" sheetId="141" r:id="rId105"/>
    <sheet name="พิมพ์ชี้วัด13" sheetId="142" r:id="rId106"/>
    <sheet name="พิมพ์ชี้วัด14" sheetId="143" r:id="rId107"/>
    <sheet name="พิมพ์ชี้วัด15" sheetId="144" r:id="rId108"/>
    <sheet name="พิมพ์วิชา1" sheetId="53" r:id="rId109"/>
    <sheet name="พิมพ์วิชา2" sheetId="145" r:id="rId110"/>
    <sheet name="พิมพ์วิชา3" sheetId="146" r:id="rId111"/>
    <sheet name="พิมพ์วิชา4" sheetId="147" r:id="rId112"/>
    <sheet name="พิมพ์วิชา5" sheetId="148" r:id="rId113"/>
    <sheet name="พิมพ์วิชา6" sheetId="149" r:id="rId114"/>
    <sheet name="พิมพ์วิชา7" sheetId="150" r:id="rId115"/>
    <sheet name="พิมพ์วิชา8" sheetId="151" r:id="rId116"/>
    <sheet name="พิมพ์วิชา9" sheetId="152" r:id="rId117"/>
    <sheet name="พิมพ์วิชา10" sheetId="153" r:id="rId118"/>
    <sheet name="พิมพ์วิชา11" sheetId="154" r:id="rId119"/>
    <sheet name="พิมพ์วิชา12" sheetId="155" r:id="rId120"/>
    <sheet name="พิมพ์วิชา13" sheetId="156" r:id="rId121"/>
    <sheet name="พิมพ์วิชา14" sheetId="157" r:id="rId122"/>
    <sheet name="พิมพ์วิชา15" sheetId="158" r:id="rId123"/>
    <sheet name="พิมพ์สรุปผลการเรียนทั้งปี" sheetId="159" r:id="rId124"/>
    <sheet name="พิมพ์สรุปคุณลักษณะทั้งปี" sheetId="160" r:id="rId125"/>
    <sheet name="พิมพ์สรุปอ่านคิดเขียนทั้งปี" sheetId="161" r:id="rId126"/>
    <sheet name="พิมพ์สรุปผลการประเมินทั้งปี" sheetId="61" r:id="rId127"/>
    <sheet name="พิมพ์เกณฑ์การประเมิน" sheetId="64" r:id="rId128"/>
    <sheet name="ปกสมุดรายงาน" sheetId="162" r:id="rId129"/>
    <sheet name="ข้อมูลส่วนตัว" sheetId="163" r:id="rId130"/>
    <sheet name="เวลาเรียน" sheetId="164" r:id="rId131"/>
    <sheet name="ผลการเรียน" sheetId="168" r:id="rId132"/>
    <sheet name="คุณลักษะอันพึงประสงค์" sheetId="169" r:id="rId133"/>
    <sheet name="อ่านคิดเขียน" sheetId="171" r:id="rId134"/>
    <sheet name="กิจกรรม" sheetId="172" r:id="rId135"/>
    <sheet name="ความเห็นของครูประจำชั้น" sheetId="173" r:id="rId136"/>
    <sheet name="ผลการประเมินรายชั้น" sheetId="174" r:id="rId137"/>
    <sheet name="แบบรายงานผลการเรียนหน้าเดียว" sheetId="175" r:id="rId138"/>
  </sheets>
  <definedNames>
    <definedName name="_xlnm.Print_Area" localSheetId="134">กิจกรรม!$A$1:$W$34</definedName>
    <definedName name="_xlnm.Print_Area" localSheetId="129">ข้อมูลส่วนตัว!$A$1:$N$41</definedName>
    <definedName name="_xlnm.Print_Area" localSheetId="135">ความเห็นของครูประจำชั้น!$A$1:$W$34</definedName>
    <definedName name="_xlnm.Print_Area" localSheetId="132">คุณลักษะอันพึงประสงค์!$A$1:$W$35</definedName>
    <definedName name="_xlnm.Print_Area" localSheetId="137">แบบรายงานผลการเรียนหน้าเดียว!$A$1:$W$45</definedName>
    <definedName name="_xlnm.Print_Area" localSheetId="128">ปกสมุดรายงาน!$A$1:$I$32</definedName>
    <definedName name="_xlnm.Print_Area" localSheetId="136">ผลการประเมินรายชั้น!$A$1:$W$34</definedName>
    <definedName name="_xlnm.Print_Area" localSheetId="131">ผลการเรียน!$A$1:$W$34</definedName>
    <definedName name="_xlnm.Print_Area" localSheetId="127">พิมพ์เกณฑ์การประเมิน!$A$1:$W$34</definedName>
    <definedName name="_xlnm.Print_Area" localSheetId="93">พิมพ์ชี้วัด1!$D$1:$BF$34</definedName>
    <definedName name="_xlnm.Print_Area" localSheetId="102">พิมพ์ชี้วัด10!$D$1:$BF$34</definedName>
    <definedName name="_xlnm.Print_Area" localSheetId="103">พิมพ์ชี้วัด11!$D$1:$BF$34</definedName>
    <definedName name="_xlnm.Print_Area" localSheetId="104">พิมพ์ชี้วัด12!$D$1:$BF$34</definedName>
    <definedName name="_xlnm.Print_Area" localSheetId="105">พิมพ์ชี้วัด13!$D$1:$BF$34</definedName>
    <definedName name="_xlnm.Print_Area" localSheetId="106">พิมพ์ชี้วัด14!$D$1:$BF$34</definedName>
    <definedName name="_xlnm.Print_Area" localSheetId="107">พิมพ์ชี้วัด15!$D$1:$BF$34</definedName>
    <definedName name="_xlnm.Print_Area" localSheetId="94">พิมพ์ชี้วัด2!$D$1:$BF$34</definedName>
    <definedName name="_xlnm.Print_Area" localSheetId="95">พิมพ์ชี้วัด3!$D$1:$BF$34</definedName>
    <definedName name="_xlnm.Print_Area" localSheetId="96">พิมพ์ชี้วัด4!$D$1:$BF$34</definedName>
    <definedName name="_xlnm.Print_Area" localSheetId="97">พิมพ์ชี้วัด5!$D$1:$BF$34</definedName>
    <definedName name="_xlnm.Print_Area" localSheetId="98">พิมพ์ชี้วัด6!$D$1:$BF$34</definedName>
    <definedName name="_xlnm.Print_Area" localSheetId="99">พิมพ์ชี้วัด7!$D$1:$BF$34</definedName>
    <definedName name="_xlnm.Print_Area" localSheetId="100">พิมพ์ชี้วัด8!$D$1:$BF$34</definedName>
    <definedName name="_xlnm.Print_Area" localSheetId="101">พิมพ์ชี้วัด9!$D$1:$BF$34</definedName>
    <definedName name="_xlnm.Print_Area" localSheetId="89">พิมพ์ปกปพ.5!$A$1:$W$40</definedName>
    <definedName name="_xlnm.Print_Area" localSheetId="90">พิมพ์รายชื่อนักเรียน!$D$1:$U$33</definedName>
    <definedName name="_xlnm.Print_Area" localSheetId="108">พิมพ์วิชา1!$A$1:$N$35</definedName>
    <definedName name="_xlnm.Print_Area" localSheetId="117">พิมพ์วิชา10!$A$1:$N$35</definedName>
    <definedName name="_xlnm.Print_Area" localSheetId="118">พิมพ์วิชา11!$A$1:$N$35</definedName>
    <definedName name="_xlnm.Print_Area" localSheetId="119">พิมพ์วิชา12!$A$1:$N$35</definedName>
    <definedName name="_xlnm.Print_Area" localSheetId="120">พิมพ์วิชา13!$A$1:$N$35</definedName>
    <definedName name="_xlnm.Print_Area" localSheetId="121">พิมพ์วิชา14!$A$1:$N$35</definedName>
    <definedName name="_xlnm.Print_Area" localSheetId="122">พิมพ์วิชา15!$A$1:$N$35</definedName>
    <definedName name="_xlnm.Print_Area" localSheetId="109">พิมพ์วิชา2!$A$1:$N$35</definedName>
    <definedName name="_xlnm.Print_Area" localSheetId="110">พิมพ์วิชา3!$A$1:$N$35</definedName>
    <definedName name="_xlnm.Print_Area" localSheetId="111">พิมพ์วิชา4!$A$1:$N$35</definedName>
    <definedName name="_xlnm.Print_Area" localSheetId="112">พิมพ์วิชา5!$A$1:$N$35</definedName>
    <definedName name="_xlnm.Print_Area" localSheetId="113">พิมพ์วิชา6!$A$1:$N$35</definedName>
    <definedName name="_xlnm.Print_Area" localSheetId="114">พิมพ์วิชา7!$A$1:$N$35</definedName>
    <definedName name="_xlnm.Print_Area" localSheetId="115">พิมพ์วิชา8!$A$1:$N$35</definedName>
    <definedName name="_xlnm.Print_Area" localSheetId="116">พิมพ์วิชา9!$A$1:$N$35</definedName>
    <definedName name="_xlnm.Print_Area" localSheetId="91">พิมพ์เวลาเรียน!$D$1:$NM$34</definedName>
    <definedName name="_xlnm.Print_Area" localSheetId="124">พิมพ์สรุปคุณลักษณะทั้งปี!$A$1:$P$35</definedName>
    <definedName name="_xlnm.Print_Area" localSheetId="126">พิมพ์สรุปผลการประเมินทั้งปี!$A$1:$U$35</definedName>
    <definedName name="_xlnm.Print_Area" localSheetId="123">พิมพ์สรุปผลการเรียนทั้งปี!$A$1:$P$35</definedName>
    <definedName name="_xlnm.Print_Area" localSheetId="92">พิมพ์สรุปเวลาเรียน!$A$1:$S$33</definedName>
    <definedName name="_xlnm.Print_Area" localSheetId="125">พิมพ์สรุปอ่านคิดเขียนทั้งปี!$A$1:$P$35</definedName>
    <definedName name="_xlnm.Print_Area" localSheetId="130">เวลาเรียน!$A$1:$N$34</definedName>
    <definedName name="_xlnm.Print_Area" localSheetId="133">อ่านคิดเขียน!$A$1:$W$35</definedName>
    <definedName name="_xlnm.Print_Titles" localSheetId="93">พิมพ์ชี้วัด1!$D:$F,พิมพ์ชี้วัด1!$1:$4</definedName>
    <definedName name="_xlnm.Print_Titles" localSheetId="102">พิมพ์ชี้วัด10!$D:$F,พิมพ์ชี้วัด10!$1:$4</definedName>
    <definedName name="_xlnm.Print_Titles" localSheetId="103">พิมพ์ชี้วัด11!$D:$F,พิมพ์ชี้วัด11!$1:$4</definedName>
    <definedName name="_xlnm.Print_Titles" localSheetId="104">พิมพ์ชี้วัด12!$D:$F,พิมพ์ชี้วัด12!$1:$4</definedName>
    <definedName name="_xlnm.Print_Titles" localSheetId="105">พิมพ์ชี้วัด13!$D:$F,พิมพ์ชี้วัด13!$1:$4</definedName>
    <definedName name="_xlnm.Print_Titles" localSheetId="106">พิมพ์ชี้วัด14!$D:$F,พิมพ์ชี้วัด14!$1:$4</definedName>
    <definedName name="_xlnm.Print_Titles" localSheetId="107">พิมพ์ชี้วัด15!$D:$F,พิมพ์ชี้วัด15!$1:$4</definedName>
    <definedName name="_xlnm.Print_Titles" localSheetId="94">พิมพ์ชี้วัด2!$D:$F,พิมพ์ชี้วัด2!$1:$4</definedName>
    <definedName name="_xlnm.Print_Titles" localSheetId="95">พิมพ์ชี้วัด3!$D:$F,พิมพ์ชี้วัด3!$1:$4</definedName>
    <definedName name="_xlnm.Print_Titles" localSheetId="96">พิมพ์ชี้วัด4!$D:$F,พิมพ์ชี้วัด4!$1:$4</definedName>
    <definedName name="_xlnm.Print_Titles" localSheetId="97">พิมพ์ชี้วัด5!$D:$F,พิมพ์ชี้วัด5!$1:$4</definedName>
    <definedName name="_xlnm.Print_Titles" localSheetId="98">พิมพ์ชี้วัด6!$D:$F,พิมพ์ชี้วัด6!$1:$4</definedName>
    <definedName name="_xlnm.Print_Titles" localSheetId="99">พิมพ์ชี้วัด7!$D:$F,พิมพ์ชี้วัด7!$1:$4</definedName>
    <definedName name="_xlnm.Print_Titles" localSheetId="100">พิมพ์ชี้วัด8!$D:$F,พิมพ์ชี้วัด8!$1:$4</definedName>
    <definedName name="_xlnm.Print_Titles" localSheetId="101">พิมพ์ชี้วัด9!$D:$F,พิมพ์ชี้วัด9!$1:$4</definedName>
    <definedName name="_xlnm.Print_Titles" localSheetId="90">พิมพ์รายชื่อนักเรียน!$1:$5</definedName>
    <definedName name="_xlnm.Print_Titles" localSheetId="91">พิมพ์เวลาเรียน!$1:$3</definedName>
    <definedName name="_xlnm.Print_Titles" localSheetId="92">พิมพ์สรุปเวลาเรียน!$1:$3</definedName>
    <definedName name="StudentNo">รูปนักเรียน!$A$3:$A$62</definedName>
    <definedName name="StudentPicture">รูปนักเรียน!$D$3:$D$62</definedName>
    <definedName name="StuPic">INDEX(StudentPicture,MATCH(ปกสมุดรายงาน!$K$2,StudentNo,0))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79" l="1"/>
  <c r="A5" i="179"/>
  <c r="A6" i="179"/>
  <c r="A7" i="179"/>
  <c r="A8" i="179"/>
  <c r="A9" i="179"/>
  <c r="A10" i="179"/>
  <c r="A11" i="179"/>
  <c r="A12" i="179"/>
  <c r="A13" i="179"/>
  <c r="A14" i="179"/>
  <c r="A4" i="179"/>
  <c r="E3" i="39"/>
  <c r="F3" i="39"/>
  <c r="G3" i="39"/>
  <c r="H3" i="39"/>
  <c r="I3" i="39"/>
  <c r="J3" i="39"/>
  <c r="K3" i="39"/>
  <c r="L3" i="39"/>
  <c r="M3" i="39"/>
  <c r="N3" i="39"/>
  <c r="O3" i="39"/>
  <c r="P3" i="39"/>
  <c r="Q3" i="39"/>
  <c r="R3" i="39"/>
  <c r="S3" i="39"/>
  <c r="T3" i="39"/>
  <c r="U3" i="39"/>
  <c r="V3" i="39"/>
  <c r="W3" i="39"/>
  <c r="X3" i="39"/>
  <c r="Y3" i="39"/>
  <c r="Z3" i="39"/>
  <c r="AA3" i="39"/>
  <c r="AB3" i="39"/>
  <c r="AC3" i="39"/>
  <c r="AD3" i="39"/>
  <c r="AE3" i="39"/>
  <c r="AF3" i="39"/>
  <c r="AG3" i="39"/>
  <c r="AH3" i="39"/>
  <c r="D3" i="39"/>
  <c r="E3" i="38"/>
  <c r="F3" i="38"/>
  <c r="G3" i="38"/>
  <c r="H3" i="38"/>
  <c r="I3" i="38"/>
  <c r="J3" i="38"/>
  <c r="K3" i="38"/>
  <c r="L3" i="38"/>
  <c r="M3" i="38"/>
  <c r="N3" i="38"/>
  <c r="O3" i="38"/>
  <c r="P3" i="38"/>
  <c r="Q3" i="38"/>
  <c r="R3" i="38"/>
  <c r="S3" i="38"/>
  <c r="T3" i="38"/>
  <c r="U3" i="38"/>
  <c r="V3" i="38"/>
  <c r="W3" i="38"/>
  <c r="X3" i="38"/>
  <c r="Y3" i="38"/>
  <c r="Z3" i="38"/>
  <c r="AA3" i="38"/>
  <c r="AB3" i="38"/>
  <c r="AC3" i="38"/>
  <c r="AD3" i="38"/>
  <c r="AE3" i="38"/>
  <c r="AF3" i="38"/>
  <c r="AG3" i="38"/>
  <c r="AH3" i="38"/>
  <c r="D3" i="38"/>
  <c r="AI3" i="38" s="1"/>
  <c r="E3" i="37"/>
  <c r="F3" i="37"/>
  <c r="G3" i="37"/>
  <c r="H3" i="37"/>
  <c r="I3" i="37"/>
  <c r="J3" i="37"/>
  <c r="K3" i="37"/>
  <c r="L3" i="37"/>
  <c r="M3" i="37"/>
  <c r="N3" i="37"/>
  <c r="O3" i="37"/>
  <c r="P3" i="37"/>
  <c r="Q3" i="37"/>
  <c r="R3" i="37"/>
  <c r="S3" i="37"/>
  <c r="T3" i="37"/>
  <c r="U3" i="37"/>
  <c r="V3" i="37"/>
  <c r="W3" i="37"/>
  <c r="X3" i="37"/>
  <c r="Y3" i="37"/>
  <c r="Z3" i="37"/>
  <c r="AA3" i="37"/>
  <c r="AB3" i="37"/>
  <c r="AC3" i="37"/>
  <c r="AD3" i="37"/>
  <c r="AE3" i="37"/>
  <c r="AF3" i="37"/>
  <c r="AG3" i="37"/>
  <c r="AH3" i="37"/>
  <c r="D3" i="37"/>
  <c r="E3" i="36"/>
  <c r="F3" i="36"/>
  <c r="G3" i="36"/>
  <c r="H3" i="36"/>
  <c r="I3" i="36"/>
  <c r="J3" i="36"/>
  <c r="K3" i="36"/>
  <c r="L3" i="36"/>
  <c r="M3" i="36"/>
  <c r="N3" i="36"/>
  <c r="O3" i="36"/>
  <c r="P3" i="36"/>
  <c r="Q3" i="36"/>
  <c r="R3" i="36"/>
  <c r="S3" i="36"/>
  <c r="T3" i="36"/>
  <c r="U3" i="36"/>
  <c r="V3" i="36"/>
  <c r="W3" i="36"/>
  <c r="X3" i="36"/>
  <c r="Y3" i="36"/>
  <c r="Z3" i="36"/>
  <c r="AA3" i="36"/>
  <c r="AB3" i="36"/>
  <c r="AC3" i="36"/>
  <c r="AD3" i="36"/>
  <c r="AE3" i="36"/>
  <c r="AF3" i="36"/>
  <c r="AG3" i="36"/>
  <c r="AH3" i="36"/>
  <c r="D3" i="36"/>
  <c r="E3" i="35"/>
  <c r="F3" i="35"/>
  <c r="G3" i="35"/>
  <c r="H3" i="35"/>
  <c r="I3" i="35"/>
  <c r="J3" i="35"/>
  <c r="K3" i="35"/>
  <c r="L3" i="35"/>
  <c r="M3" i="35"/>
  <c r="N3" i="35"/>
  <c r="O3" i="35"/>
  <c r="P3" i="35"/>
  <c r="Q3" i="35"/>
  <c r="R3" i="35"/>
  <c r="S3" i="35"/>
  <c r="T3" i="35"/>
  <c r="U3" i="35"/>
  <c r="V3" i="35"/>
  <c r="W3" i="35"/>
  <c r="X3" i="35"/>
  <c r="Y3" i="35"/>
  <c r="Z3" i="35"/>
  <c r="AA3" i="35"/>
  <c r="AB3" i="35"/>
  <c r="AC3" i="35"/>
  <c r="AD3" i="35"/>
  <c r="AE3" i="35"/>
  <c r="AF3" i="35"/>
  <c r="AG3" i="35"/>
  <c r="AH3" i="35"/>
  <c r="D3" i="35"/>
  <c r="E3" i="34"/>
  <c r="F3" i="34"/>
  <c r="G3" i="34"/>
  <c r="H3" i="34"/>
  <c r="I3" i="34"/>
  <c r="J3" i="34"/>
  <c r="K3" i="34"/>
  <c r="L3" i="34"/>
  <c r="M3" i="34"/>
  <c r="N3" i="34"/>
  <c r="O3" i="34"/>
  <c r="P3" i="34"/>
  <c r="Q3" i="34"/>
  <c r="R3" i="34"/>
  <c r="S3" i="34"/>
  <c r="T3" i="34"/>
  <c r="U3" i="34"/>
  <c r="V3" i="34"/>
  <c r="W3" i="34"/>
  <c r="X3" i="34"/>
  <c r="Y3" i="34"/>
  <c r="Z3" i="34"/>
  <c r="AA3" i="34"/>
  <c r="AB3" i="34"/>
  <c r="AC3" i="34"/>
  <c r="AD3" i="34"/>
  <c r="AE3" i="34"/>
  <c r="AF3" i="34"/>
  <c r="AG3" i="34"/>
  <c r="AH3" i="34"/>
  <c r="D3" i="34"/>
  <c r="AI3" i="34" s="1"/>
  <c r="E3" i="33"/>
  <c r="F3" i="33"/>
  <c r="G3" i="33"/>
  <c r="H3" i="33"/>
  <c r="I3" i="33"/>
  <c r="J3" i="33"/>
  <c r="K3" i="33"/>
  <c r="L3" i="33"/>
  <c r="M3" i="33"/>
  <c r="N3" i="33"/>
  <c r="O3" i="33"/>
  <c r="P3" i="33"/>
  <c r="Q3" i="33"/>
  <c r="R3" i="33"/>
  <c r="S3" i="33"/>
  <c r="T3" i="33"/>
  <c r="U3" i="33"/>
  <c r="V3" i="33"/>
  <c r="W3" i="33"/>
  <c r="X3" i="33"/>
  <c r="Y3" i="33"/>
  <c r="Z3" i="33"/>
  <c r="AA3" i="33"/>
  <c r="AB3" i="33"/>
  <c r="AC3" i="33"/>
  <c r="AD3" i="33"/>
  <c r="AE3" i="33"/>
  <c r="AF3" i="33"/>
  <c r="AG3" i="33"/>
  <c r="AH3" i="33"/>
  <c r="D3" i="33"/>
  <c r="E3" i="32"/>
  <c r="F3" i="32"/>
  <c r="G3" i="32"/>
  <c r="H3" i="32"/>
  <c r="I3" i="32"/>
  <c r="J3" i="32"/>
  <c r="K3" i="32"/>
  <c r="L3" i="32"/>
  <c r="M3" i="32"/>
  <c r="N3" i="32"/>
  <c r="O3" i="32"/>
  <c r="P3" i="32"/>
  <c r="Q3" i="32"/>
  <c r="R3" i="32"/>
  <c r="S3" i="32"/>
  <c r="T3" i="32"/>
  <c r="U3" i="32"/>
  <c r="V3" i="32"/>
  <c r="W3" i="32"/>
  <c r="X3" i="32"/>
  <c r="Y3" i="32"/>
  <c r="Z3" i="32"/>
  <c r="AA3" i="32"/>
  <c r="AB3" i="32"/>
  <c r="AC3" i="32"/>
  <c r="AD3" i="32"/>
  <c r="AE3" i="32"/>
  <c r="AF3" i="32"/>
  <c r="AG3" i="32"/>
  <c r="AH3" i="32"/>
  <c r="D3" i="32"/>
  <c r="D3" i="30"/>
  <c r="E3" i="30"/>
  <c r="F3" i="30"/>
  <c r="G3" i="30"/>
  <c r="H3" i="30"/>
  <c r="I3" i="30"/>
  <c r="E3" i="31"/>
  <c r="F3" i="31"/>
  <c r="G3" i="31"/>
  <c r="H3" i="31"/>
  <c r="I3" i="31"/>
  <c r="J3" i="31"/>
  <c r="K3" i="31"/>
  <c r="L3" i="31"/>
  <c r="M3" i="31"/>
  <c r="N3" i="31"/>
  <c r="O3" i="31"/>
  <c r="P3" i="31"/>
  <c r="Q3" i="31"/>
  <c r="R3" i="31"/>
  <c r="S3" i="31"/>
  <c r="T3" i="31"/>
  <c r="U3" i="31"/>
  <c r="V3" i="31"/>
  <c r="W3" i="31"/>
  <c r="X3" i="31"/>
  <c r="Y3" i="31"/>
  <c r="Z3" i="31"/>
  <c r="AA3" i="31"/>
  <c r="AB3" i="31"/>
  <c r="AC3" i="31"/>
  <c r="AD3" i="31"/>
  <c r="AE3" i="31"/>
  <c r="AF3" i="31"/>
  <c r="AG3" i="31"/>
  <c r="AH3" i="31"/>
  <c r="D3" i="31"/>
  <c r="J3" i="30"/>
  <c r="K3" i="30"/>
  <c r="L3" i="30"/>
  <c r="M3" i="30"/>
  <c r="N3" i="30"/>
  <c r="O3" i="30"/>
  <c r="P3" i="30"/>
  <c r="Q3" i="30"/>
  <c r="R3" i="30"/>
  <c r="S3" i="30"/>
  <c r="T3" i="30"/>
  <c r="U3" i="30"/>
  <c r="V3" i="30"/>
  <c r="W3" i="30"/>
  <c r="X3" i="30"/>
  <c r="Y3" i="30"/>
  <c r="Z3" i="30"/>
  <c r="AA3" i="30"/>
  <c r="AB3" i="30"/>
  <c r="AC3" i="30"/>
  <c r="AD3" i="30"/>
  <c r="AE3" i="30"/>
  <c r="AF3" i="30"/>
  <c r="AG3" i="30"/>
  <c r="AH3" i="30"/>
  <c r="E3" i="29"/>
  <c r="F3" i="29"/>
  <c r="G3" i="29"/>
  <c r="H3" i="29"/>
  <c r="I3" i="29"/>
  <c r="J3" i="29"/>
  <c r="K3" i="29"/>
  <c r="L3" i="29"/>
  <c r="M3" i="29"/>
  <c r="N3" i="29"/>
  <c r="O3" i="29"/>
  <c r="P3" i="29"/>
  <c r="Q3" i="29"/>
  <c r="R3" i="29"/>
  <c r="S3" i="29"/>
  <c r="T3" i="29"/>
  <c r="U3" i="29"/>
  <c r="V3" i="29"/>
  <c r="W3" i="29"/>
  <c r="X3" i="29"/>
  <c r="Y3" i="29"/>
  <c r="Z3" i="29"/>
  <c r="AA3" i="29"/>
  <c r="AB3" i="29"/>
  <c r="AC3" i="29"/>
  <c r="AD3" i="29"/>
  <c r="AE3" i="29"/>
  <c r="AF3" i="29"/>
  <c r="AG3" i="29"/>
  <c r="AH3" i="29"/>
  <c r="D3" i="29"/>
  <c r="AH14" i="179"/>
  <c r="AH13" i="179"/>
  <c r="AH12" i="179"/>
  <c r="AH11" i="179"/>
  <c r="AH10" i="179"/>
  <c r="AH9" i="179"/>
  <c r="AH8" i="179"/>
  <c r="AH7" i="179"/>
  <c r="AH6" i="179"/>
  <c r="AH5" i="179"/>
  <c r="AH4" i="179"/>
  <c r="AI3" i="29" l="1"/>
  <c r="AI3" i="33"/>
  <c r="AI3" i="31"/>
  <c r="AI3" i="30"/>
  <c r="AI3" i="35"/>
  <c r="AI3" i="37"/>
  <c r="AI3" i="39"/>
  <c r="AI3" i="32"/>
  <c r="AI3" i="36"/>
  <c r="W15" i="179"/>
  <c r="AH15" i="179"/>
  <c r="J15" i="179"/>
  <c r="C6" i="176" l="1"/>
  <c r="C7" i="176"/>
  <c r="C8" i="176"/>
  <c r="C9" i="176"/>
  <c r="C10" i="176"/>
  <c r="C11" i="176"/>
  <c r="C5" i="176"/>
  <c r="C4" i="176"/>
  <c r="A6" i="176"/>
  <c r="A7" i="176"/>
  <c r="A8" i="176"/>
  <c r="A9" i="176"/>
  <c r="A10" i="176" s="1"/>
  <c r="A11" i="176" s="1"/>
  <c r="A5" i="176"/>
  <c r="O3" i="67"/>
  <c r="E2" i="29"/>
  <c r="F2" i="29" s="1"/>
  <c r="G2" i="29" s="1"/>
  <c r="H2" i="29" s="1"/>
  <c r="I2" i="29" s="1"/>
  <c r="J2" i="29" s="1"/>
  <c r="K2" i="29" s="1"/>
  <c r="L2" i="29" s="1"/>
  <c r="M2" i="29" s="1"/>
  <c r="N2" i="29" s="1"/>
  <c r="O2" i="29" s="1"/>
  <c r="P2" i="29" s="1"/>
  <c r="Q2" i="29" s="1"/>
  <c r="R2" i="29" s="1"/>
  <c r="S2" i="29" s="1"/>
  <c r="T2" i="29" s="1"/>
  <c r="U2" i="29" s="1"/>
  <c r="V2" i="29" s="1"/>
  <c r="W2" i="29" s="1"/>
  <c r="X2" i="29" s="1"/>
  <c r="Y2" i="29" s="1"/>
  <c r="Z2" i="29" s="1"/>
  <c r="AA2" i="29" s="1"/>
  <c r="AB2" i="29" s="1"/>
  <c r="AC2" i="29" s="1"/>
  <c r="AD2" i="29" s="1"/>
  <c r="AE2" i="29" s="1"/>
  <c r="AF2" i="29" s="1"/>
  <c r="AG2" i="29" s="1"/>
  <c r="AH2" i="29" s="1"/>
  <c r="D8" i="4" l="1"/>
  <c r="B10" i="179" s="1"/>
  <c r="D9" i="4"/>
  <c r="B11" i="179" s="1"/>
  <c r="I29" i="174" l="1"/>
  <c r="D7" i="4" l="1"/>
  <c r="B9" i="179" s="1"/>
  <c r="D4" i="4"/>
  <c r="B6" i="179" s="1"/>
  <c r="D5" i="4"/>
  <c r="B7" i="179" s="1"/>
  <c r="D6" i="4"/>
  <c r="B8" i="179" s="1"/>
  <c r="B3" i="84" l="1"/>
  <c r="B3" i="83"/>
  <c r="B3" i="82"/>
  <c r="B3" i="81"/>
  <c r="B3" i="80"/>
  <c r="Z1" i="175"/>
  <c r="Z1" i="174"/>
  <c r="Z1" i="173"/>
  <c r="Z1" i="172"/>
  <c r="Z1" i="171"/>
  <c r="Z1" i="169"/>
  <c r="Z1" i="168"/>
  <c r="Q1" i="164"/>
  <c r="Q1" i="163"/>
  <c r="L1" i="162"/>
  <c r="Z1" i="64"/>
  <c r="X1" i="61"/>
  <c r="S1" i="161"/>
  <c r="S1" i="160"/>
  <c r="S1" i="159"/>
  <c r="Q1" i="158"/>
  <c r="Q1" i="157"/>
  <c r="Q1" i="156"/>
  <c r="Q1" i="155"/>
  <c r="Q1" i="154"/>
  <c r="Q1" i="153"/>
  <c r="Q1" i="152"/>
  <c r="Q1" i="151"/>
  <c r="Q1" i="150"/>
  <c r="Q1" i="149"/>
  <c r="Q1" i="148"/>
  <c r="Q1" i="147"/>
  <c r="Q1" i="146"/>
  <c r="Q1" i="145"/>
  <c r="Q1" i="53"/>
  <c r="C1" i="144"/>
  <c r="C1" i="143"/>
  <c r="C1" i="142"/>
  <c r="C1" i="141"/>
  <c r="C1" i="140"/>
  <c r="C1" i="139"/>
  <c r="C1" i="138"/>
  <c r="C1" i="137"/>
  <c r="C1" i="136"/>
  <c r="C1" i="135"/>
  <c r="C1" i="134"/>
  <c r="C1" i="133"/>
  <c r="C1" i="132"/>
  <c r="C1" i="131"/>
  <c r="C1" i="43"/>
  <c r="V1" i="42"/>
  <c r="C1" i="41"/>
  <c r="C1" i="15"/>
  <c r="Z1" i="14"/>
  <c r="C1" i="127"/>
  <c r="C1" i="130"/>
  <c r="C1" i="129"/>
  <c r="C1" i="128"/>
  <c r="C1" i="126"/>
  <c r="C1" i="125"/>
  <c r="C1" i="124"/>
  <c r="C1" i="123"/>
  <c r="C1" i="122"/>
  <c r="C1" i="121"/>
  <c r="C1" i="120"/>
  <c r="C1" i="119"/>
  <c r="C1" i="118"/>
  <c r="C1" i="117"/>
  <c r="C1" i="116"/>
  <c r="C1" i="115"/>
  <c r="C1" i="114"/>
  <c r="C1" i="113"/>
  <c r="C1" i="13"/>
  <c r="C1" i="112"/>
  <c r="C1" i="111"/>
  <c r="C1" i="110"/>
  <c r="C1" i="109"/>
  <c r="C1" i="108"/>
  <c r="C1" i="107"/>
  <c r="C1" i="106"/>
  <c r="C1" i="105"/>
  <c r="C1" i="104"/>
  <c r="C1" i="103"/>
  <c r="C1" i="102"/>
  <c r="C1" i="101"/>
  <c r="C1" i="100"/>
  <c r="C1" i="99"/>
  <c r="C1" i="12"/>
  <c r="O1" i="98"/>
  <c r="O1" i="97"/>
  <c r="O1" i="96"/>
  <c r="O1" i="95"/>
  <c r="O1" i="94"/>
  <c r="O1" i="93"/>
  <c r="O1" i="92"/>
  <c r="O1" i="91"/>
  <c r="O1" i="90"/>
  <c r="O1" i="89"/>
  <c r="O1" i="88"/>
  <c r="O1" i="87"/>
  <c r="O1" i="86"/>
  <c r="O1" i="85"/>
  <c r="O1" i="11"/>
  <c r="C1" i="84"/>
  <c r="C1" i="83"/>
  <c r="C1" i="82"/>
  <c r="C1" i="81"/>
  <c r="C1" i="80"/>
  <c r="C1" i="79"/>
  <c r="C1" i="78"/>
  <c r="C1" i="77"/>
  <c r="C1" i="76"/>
  <c r="C1" i="75"/>
  <c r="C1" i="74"/>
  <c r="C1" i="73"/>
  <c r="C1" i="72"/>
  <c r="C1" i="71"/>
  <c r="C1" i="7"/>
  <c r="Y2" i="5"/>
  <c r="AP1" i="39"/>
  <c r="AP1" i="38"/>
  <c r="AP1" i="37"/>
  <c r="AP1" i="36"/>
  <c r="AP1" i="35"/>
  <c r="AP1" i="34"/>
  <c r="AP1" i="33"/>
  <c r="AP1" i="32"/>
  <c r="AP1" i="31"/>
  <c r="AP1" i="30"/>
  <c r="AP1" i="29"/>
  <c r="H1" i="69"/>
  <c r="C1" i="67"/>
  <c r="C1" i="165"/>
  <c r="X1" i="167"/>
  <c r="X1" i="166"/>
  <c r="L1" i="4"/>
  <c r="I1" i="6"/>
  <c r="C1" i="66"/>
  <c r="C1" i="65"/>
  <c r="Y1" i="1"/>
  <c r="I22" i="174" l="1"/>
  <c r="P44" i="175"/>
  <c r="P43" i="175"/>
  <c r="R38" i="175"/>
  <c r="K38" i="175"/>
  <c r="O25" i="174"/>
  <c r="D38" i="175"/>
  <c r="E25" i="174"/>
  <c r="K16" i="175" l="1"/>
  <c r="K17" i="175"/>
  <c r="K18" i="175"/>
  <c r="K19" i="175"/>
  <c r="K20" i="175"/>
  <c r="K21" i="175"/>
  <c r="K22" i="175"/>
  <c r="K23" i="175"/>
  <c r="K24" i="175"/>
  <c r="K25" i="175"/>
  <c r="K26" i="175"/>
  <c r="K27" i="175"/>
  <c r="K28" i="175"/>
  <c r="K29" i="175"/>
  <c r="K15" i="175"/>
  <c r="K15" i="168"/>
  <c r="D16" i="175"/>
  <c r="D17" i="175"/>
  <c r="D18" i="175"/>
  <c r="D19" i="175"/>
  <c r="D20" i="175"/>
  <c r="D21" i="175"/>
  <c r="D22" i="175"/>
  <c r="D23" i="175"/>
  <c r="D24" i="175"/>
  <c r="D25" i="175"/>
  <c r="D26" i="175"/>
  <c r="D27" i="175"/>
  <c r="D28" i="175"/>
  <c r="D29" i="175"/>
  <c r="D15" i="175"/>
  <c r="D15" i="168"/>
  <c r="B16" i="175"/>
  <c r="B17" i="175"/>
  <c r="B18" i="175"/>
  <c r="B19" i="175"/>
  <c r="B20" i="175"/>
  <c r="B21" i="175"/>
  <c r="B22" i="175"/>
  <c r="B23" i="175"/>
  <c r="B24" i="175"/>
  <c r="B25" i="175"/>
  <c r="B26" i="175"/>
  <c r="A26" i="175" s="1"/>
  <c r="B27" i="175"/>
  <c r="A27" i="175" s="1"/>
  <c r="B28" i="175"/>
  <c r="B29" i="175"/>
  <c r="A29" i="175" s="1"/>
  <c r="B15" i="175"/>
  <c r="A15" i="175" s="1"/>
  <c r="B15" i="168"/>
  <c r="A28" i="175"/>
  <c r="A8" i="175"/>
  <c r="A8" i="169"/>
  <c r="A5" i="175"/>
  <c r="A5" i="168"/>
  <c r="W29" i="175" l="1"/>
  <c r="Q29" i="175"/>
  <c r="P29" i="175"/>
  <c r="V29" i="175"/>
  <c r="R29" i="175"/>
  <c r="U29" i="175"/>
  <c r="S29" i="175"/>
  <c r="T29" i="175"/>
  <c r="W28" i="175"/>
  <c r="T28" i="175"/>
  <c r="V28" i="175"/>
  <c r="Q28" i="175"/>
  <c r="P28" i="175"/>
  <c r="U28" i="175"/>
  <c r="R28" i="175"/>
  <c r="S28" i="175"/>
  <c r="W27" i="175"/>
  <c r="S27" i="175"/>
  <c r="R27" i="175"/>
  <c r="V27" i="175"/>
  <c r="T27" i="175"/>
  <c r="U27" i="175"/>
  <c r="Q27" i="175"/>
  <c r="P27" i="175"/>
  <c r="A16" i="175"/>
  <c r="W26" i="175"/>
  <c r="R26" i="175"/>
  <c r="V26" i="175"/>
  <c r="S26" i="175"/>
  <c r="Q26" i="175"/>
  <c r="U26" i="175"/>
  <c r="T26" i="175"/>
  <c r="P26" i="175"/>
  <c r="C30" i="174"/>
  <c r="O26" i="174"/>
  <c r="Q33" i="172"/>
  <c r="G33" i="172"/>
  <c r="D33" i="172"/>
  <c r="B33" i="172" s="1"/>
  <c r="Q32" i="172"/>
  <c r="G32" i="172"/>
  <c r="D32" i="172"/>
  <c r="B32" i="172" s="1"/>
  <c r="Q31" i="172"/>
  <c r="G31" i="172"/>
  <c r="D31" i="172"/>
  <c r="B31" i="172" s="1"/>
  <c r="Q30" i="172"/>
  <c r="G30" i="172"/>
  <c r="D30" i="172"/>
  <c r="Q29" i="172"/>
  <c r="G29" i="172"/>
  <c r="D29" i="172"/>
  <c r="Q28" i="172"/>
  <c r="G28" i="172"/>
  <c r="D28" i="172"/>
  <c r="Q27" i="172"/>
  <c r="G27" i="172"/>
  <c r="D27" i="172"/>
  <c r="Q26" i="172"/>
  <c r="G26" i="172"/>
  <c r="D26" i="172"/>
  <c r="Q25" i="172"/>
  <c r="G25" i="172"/>
  <c r="D25" i="172"/>
  <c r="Q24" i="172"/>
  <c r="G24" i="172"/>
  <c r="D24" i="172"/>
  <c r="Q23" i="172"/>
  <c r="G23" i="172"/>
  <c r="D23" i="172"/>
  <c r="B23" i="172" s="1"/>
  <c r="Q22" i="172"/>
  <c r="G22" i="172"/>
  <c r="D22" i="172"/>
  <c r="Q21" i="172"/>
  <c r="G21" i="172"/>
  <c r="D21" i="172"/>
  <c r="Q20" i="172"/>
  <c r="G20" i="172"/>
  <c r="D20" i="172"/>
  <c r="Q19" i="172"/>
  <c r="G19" i="172"/>
  <c r="D19" i="172"/>
  <c r="B24" i="172"/>
  <c r="B25" i="172"/>
  <c r="B26" i="172"/>
  <c r="B27" i="172"/>
  <c r="B28" i="172"/>
  <c r="B29" i="172"/>
  <c r="B30" i="172"/>
  <c r="B19" i="172"/>
  <c r="V30" i="171"/>
  <c r="T30" i="171"/>
  <c r="R30" i="171"/>
  <c r="P30" i="171"/>
  <c r="K29" i="171"/>
  <c r="D29" i="171"/>
  <c r="B29" i="171"/>
  <c r="A29" i="171" s="1"/>
  <c r="V29" i="171" s="1"/>
  <c r="K28" i="171"/>
  <c r="D28" i="171"/>
  <c r="B28" i="171"/>
  <c r="A28" i="171" s="1"/>
  <c r="K27" i="171"/>
  <c r="D27" i="171"/>
  <c r="B27" i="171"/>
  <c r="A27" i="171" s="1"/>
  <c r="K26" i="171"/>
  <c r="D26" i="171"/>
  <c r="B26" i="171"/>
  <c r="A26" i="171"/>
  <c r="R26" i="171" s="1"/>
  <c r="K25" i="171"/>
  <c r="D25" i="171"/>
  <c r="B25" i="171"/>
  <c r="K24" i="171"/>
  <c r="D24" i="171"/>
  <c r="B24" i="171"/>
  <c r="K23" i="171"/>
  <c r="D23" i="171"/>
  <c r="B23" i="171"/>
  <c r="K22" i="171"/>
  <c r="D22" i="171"/>
  <c r="B22" i="171"/>
  <c r="K21" i="171"/>
  <c r="D21" i="171"/>
  <c r="B21" i="171"/>
  <c r="K20" i="171"/>
  <c r="D20" i="171"/>
  <c r="B20" i="171"/>
  <c r="K19" i="171"/>
  <c r="D19" i="171"/>
  <c r="B19" i="171"/>
  <c r="K18" i="171"/>
  <c r="D18" i="171"/>
  <c r="B18" i="171"/>
  <c r="K17" i="171"/>
  <c r="D17" i="171"/>
  <c r="B17" i="171"/>
  <c r="K16" i="171"/>
  <c r="D16" i="171"/>
  <c r="B16" i="171"/>
  <c r="K15" i="171"/>
  <c r="D15" i="171"/>
  <c r="B15" i="171"/>
  <c r="A15" i="171" s="1"/>
  <c r="A8" i="171"/>
  <c r="A5" i="171"/>
  <c r="K16" i="169"/>
  <c r="K17" i="169"/>
  <c r="K18" i="169"/>
  <c r="K19" i="169"/>
  <c r="K20" i="169"/>
  <c r="K21" i="169"/>
  <c r="K22" i="169"/>
  <c r="K23" i="169"/>
  <c r="K24" i="169"/>
  <c r="K25" i="169"/>
  <c r="K26" i="169"/>
  <c r="K27" i="169"/>
  <c r="K28" i="169"/>
  <c r="K29" i="169"/>
  <c r="K15" i="169"/>
  <c r="D16" i="169"/>
  <c r="D17" i="169"/>
  <c r="D18" i="169"/>
  <c r="D19" i="169"/>
  <c r="D20" i="169"/>
  <c r="D21" i="169"/>
  <c r="D22" i="169"/>
  <c r="D23" i="169"/>
  <c r="D24" i="169"/>
  <c r="D25" i="169"/>
  <c r="D26" i="169"/>
  <c r="D27" i="169"/>
  <c r="D28" i="169"/>
  <c r="D29" i="169"/>
  <c r="D15" i="169"/>
  <c r="B16" i="169"/>
  <c r="B17" i="169"/>
  <c r="B18" i="169"/>
  <c r="B19" i="169"/>
  <c r="B20" i="169"/>
  <c r="B21" i="169"/>
  <c r="B22" i="169"/>
  <c r="B23" i="169"/>
  <c r="B24" i="169"/>
  <c r="B25" i="169"/>
  <c r="B26" i="169"/>
  <c r="A26" i="169" s="1"/>
  <c r="V26" i="169" s="1"/>
  <c r="B27" i="169"/>
  <c r="A27" i="169" s="1"/>
  <c r="B28" i="169"/>
  <c r="B29" i="169"/>
  <c r="B15" i="169"/>
  <c r="A15" i="169" s="1"/>
  <c r="A15" i="168"/>
  <c r="A28" i="169"/>
  <c r="T28" i="169" s="1"/>
  <c r="A29" i="169"/>
  <c r="V29" i="169" s="1"/>
  <c r="A5" i="169"/>
  <c r="V30" i="169"/>
  <c r="T30" i="169"/>
  <c r="R30" i="169"/>
  <c r="P30" i="169"/>
  <c r="R28" i="169" l="1"/>
  <c r="T26" i="169"/>
  <c r="R29" i="169"/>
  <c r="R26" i="169"/>
  <c r="T29" i="169"/>
  <c r="V27" i="169"/>
  <c r="P27" i="169"/>
  <c r="T27" i="169"/>
  <c r="T26" i="171"/>
  <c r="B20" i="172"/>
  <c r="B21" i="172" s="1"/>
  <c r="B22" i="172" s="1"/>
  <c r="V28" i="169"/>
  <c r="P28" i="169"/>
  <c r="R27" i="169"/>
  <c r="P27" i="171"/>
  <c r="T27" i="171"/>
  <c r="R27" i="171"/>
  <c r="A16" i="169"/>
  <c r="A17" i="169" s="1"/>
  <c r="A18" i="169" s="1"/>
  <c r="A19" i="169" s="1"/>
  <c r="A20" i="169" s="1"/>
  <c r="A21" i="169" s="1"/>
  <c r="A22" i="169" s="1"/>
  <c r="A23" i="169" s="1"/>
  <c r="A24" i="169" s="1"/>
  <c r="A25" i="169" s="1"/>
  <c r="P29" i="169"/>
  <c r="P26" i="169"/>
  <c r="A16" i="171"/>
  <c r="A17" i="171" s="1"/>
  <c r="A17" i="175"/>
  <c r="P28" i="171"/>
  <c r="V28" i="171"/>
  <c r="T28" i="171"/>
  <c r="R28" i="171"/>
  <c r="V26" i="171"/>
  <c r="P29" i="171"/>
  <c r="P26" i="171"/>
  <c r="V27" i="171"/>
  <c r="R29" i="171"/>
  <c r="T29" i="171"/>
  <c r="A18" i="175" l="1"/>
  <c r="A18" i="171"/>
  <c r="A19" i="175" l="1"/>
  <c r="A19" i="171"/>
  <c r="A20" i="175" l="1"/>
  <c r="A20" i="171"/>
  <c r="A21" i="175" l="1"/>
  <c r="A21" i="171"/>
  <c r="A22" i="175" l="1"/>
  <c r="A22" i="171"/>
  <c r="A23" i="175" l="1"/>
  <c r="A23" i="171"/>
  <c r="A24" i="175" l="1"/>
  <c r="A24" i="171"/>
  <c r="A25" i="175" l="1"/>
  <c r="A25" i="171"/>
  <c r="K16" i="168" l="1"/>
  <c r="K17" i="168"/>
  <c r="K18" i="168"/>
  <c r="K19" i="168"/>
  <c r="K20" i="168"/>
  <c r="K21" i="168"/>
  <c r="K22" i="168"/>
  <c r="K23" i="168"/>
  <c r="K24" i="168"/>
  <c r="K25" i="168"/>
  <c r="K26" i="168"/>
  <c r="K27" i="168"/>
  <c r="K28" i="168"/>
  <c r="K29" i="168"/>
  <c r="D16" i="168"/>
  <c r="D17" i="168"/>
  <c r="D18" i="168"/>
  <c r="D19" i="168"/>
  <c r="D20" i="168"/>
  <c r="D21" i="168"/>
  <c r="D22" i="168"/>
  <c r="D23" i="168"/>
  <c r="D24" i="168"/>
  <c r="D25" i="168"/>
  <c r="D26" i="168"/>
  <c r="D27" i="168"/>
  <c r="D28" i="168"/>
  <c r="D29" i="168"/>
  <c r="B16" i="168"/>
  <c r="A16" i="168" s="1"/>
  <c r="B17" i="168"/>
  <c r="B18" i="168"/>
  <c r="B19" i="168"/>
  <c r="B20" i="168"/>
  <c r="B21" i="168"/>
  <c r="B22" i="168"/>
  <c r="B23" i="168"/>
  <c r="B24" i="168"/>
  <c r="B25" i="168"/>
  <c r="B26" i="168"/>
  <c r="B27" i="168"/>
  <c r="A27" i="168" s="1"/>
  <c r="B28" i="168"/>
  <c r="A28" i="168" s="1"/>
  <c r="B29" i="168"/>
  <c r="C13" i="14"/>
  <c r="B13" i="14" s="1"/>
  <c r="A26" i="168"/>
  <c r="A29" i="168"/>
  <c r="A8" i="168"/>
  <c r="B12" i="162"/>
  <c r="W26" i="168" l="1"/>
  <c r="S26" i="168"/>
  <c r="V26" i="168"/>
  <c r="R26" i="168"/>
  <c r="T26" i="168"/>
  <c r="P26" i="168"/>
  <c r="U26" i="168"/>
  <c r="Q26" i="168"/>
  <c r="W27" i="168"/>
  <c r="S27" i="168"/>
  <c r="T27" i="168"/>
  <c r="V27" i="168"/>
  <c r="R27" i="168"/>
  <c r="P27" i="168"/>
  <c r="U27" i="168"/>
  <c r="Q27" i="168"/>
  <c r="W28" i="168"/>
  <c r="S28" i="168"/>
  <c r="V28" i="168"/>
  <c r="R28" i="168"/>
  <c r="T28" i="168"/>
  <c r="P28" i="168"/>
  <c r="U28" i="168"/>
  <c r="Q28" i="168"/>
  <c r="W29" i="168"/>
  <c r="S29" i="168"/>
  <c r="V29" i="168"/>
  <c r="R29" i="168"/>
  <c r="T29" i="168"/>
  <c r="P29" i="168"/>
  <c r="U29" i="168"/>
  <c r="Q29" i="168"/>
  <c r="A17" i="168"/>
  <c r="A18" i="168" l="1"/>
  <c r="A19" i="168" l="1"/>
  <c r="T19" i="167"/>
  <c r="T18" i="167"/>
  <c r="T17" i="167"/>
  <c r="T16" i="167"/>
  <c r="T15" i="167"/>
  <c r="T14" i="167"/>
  <c r="T13" i="167"/>
  <c r="T12" i="167"/>
  <c r="T11" i="167"/>
  <c r="T10" i="167"/>
  <c r="T9" i="167"/>
  <c r="T8" i="167"/>
  <c r="T7" i="167"/>
  <c r="T6" i="167"/>
  <c r="T5" i="167"/>
  <c r="R19" i="167"/>
  <c r="R18" i="167"/>
  <c r="R17" i="167"/>
  <c r="R16" i="167"/>
  <c r="R15" i="167"/>
  <c r="R14" i="167"/>
  <c r="R13" i="167"/>
  <c r="R12" i="167"/>
  <c r="R11" i="167"/>
  <c r="R10" i="167"/>
  <c r="R9" i="167"/>
  <c r="R8" i="167"/>
  <c r="R7" i="167"/>
  <c r="R6" i="167"/>
  <c r="R5" i="167"/>
  <c r="P19" i="167"/>
  <c r="P18" i="167"/>
  <c r="P17" i="167"/>
  <c r="P16" i="167"/>
  <c r="P15" i="167"/>
  <c r="P14" i="167"/>
  <c r="P13" i="167"/>
  <c r="P12" i="167"/>
  <c r="P11" i="167"/>
  <c r="P10" i="167"/>
  <c r="P9" i="167"/>
  <c r="P8" i="167"/>
  <c r="P7" i="167"/>
  <c r="P6" i="167"/>
  <c r="P5" i="167"/>
  <c r="N19" i="167"/>
  <c r="N18" i="167"/>
  <c r="N17" i="167"/>
  <c r="N16" i="167"/>
  <c r="N15" i="167"/>
  <c r="N14" i="167"/>
  <c r="N13" i="167"/>
  <c r="N12" i="167"/>
  <c r="N11" i="167"/>
  <c r="N10" i="167"/>
  <c r="N9" i="167"/>
  <c r="N8" i="167"/>
  <c r="N7" i="167"/>
  <c r="N6" i="167"/>
  <c r="N5" i="167"/>
  <c r="J19" i="167"/>
  <c r="J18" i="167"/>
  <c r="J17" i="167"/>
  <c r="J16" i="167"/>
  <c r="J15" i="167"/>
  <c r="J14" i="167"/>
  <c r="J13" i="167"/>
  <c r="J12" i="167"/>
  <c r="J11" i="167"/>
  <c r="J10" i="167"/>
  <c r="J9" i="167"/>
  <c r="J8" i="167"/>
  <c r="J7" i="167"/>
  <c r="J6" i="167"/>
  <c r="J5" i="167"/>
  <c r="H19" i="167"/>
  <c r="H18" i="167"/>
  <c r="H17" i="167"/>
  <c r="H16" i="167"/>
  <c r="H15" i="167"/>
  <c r="H14" i="167"/>
  <c r="H13" i="167"/>
  <c r="H12" i="167"/>
  <c r="H11" i="167"/>
  <c r="H10" i="167"/>
  <c r="H9" i="167"/>
  <c r="H8" i="167"/>
  <c r="H7" i="167"/>
  <c r="H6" i="167"/>
  <c r="H5" i="167"/>
  <c r="F19" i="167"/>
  <c r="F18" i="167"/>
  <c r="F17" i="167"/>
  <c r="F16" i="167"/>
  <c r="F15" i="167"/>
  <c r="F14" i="167"/>
  <c r="F13" i="167"/>
  <c r="F12" i="167"/>
  <c r="F11" i="167"/>
  <c r="F10" i="167"/>
  <c r="F9" i="167"/>
  <c r="F8" i="167"/>
  <c r="F7" i="167"/>
  <c r="F6" i="167"/>
  <c r="F5" i="167"/>
  <c r="D19" i="167"/>
  <c r="D18" i="167"/>
  <c r="D17" i="167"/>
  <c r="D16" i="167"/>
  <c r="D15" i="167"/>
  <c r="D14" i="167"/>
  <c r="D13" i="167"/>
  <c r="D12" i="167"/>
  <c r="D11" i="167"/>
  <c r="D10" i="167"/>
  <c r="D9" i="167"/>
  <c r="D8" i="167"/>
  <c r="D7" i="167"/>
  <c r="D6" i="167"/>
  <c r="D5" i="167"/>
  <c r="A6" i="167"/>
  <c r="A7" i="167" s="1"/>
  <c r="A8" i="167" s="1"/>
  <c r="A9" i="167" s="1"/>
  <c r="A10" i="167" s="1"/>
  <c r="A11" i="167" s="1"/>
  <c r="A12" i="167" s="1"/>
  <c r="A13" i="167" s="1"/>
  <c r="A14" i="167" s="1"/>
  <c r="A15" i="167" s="1"/>
  <c r="A16" i="167" s="1"/>
  <c r="A17" i="167" s="1"/>
  <c r="A18" i="167" s="1"/>
  <c r="A19" i="167" s="1"/>
  <c r="A20" i="168" l="1"/>
  <c r="R14" i="166"/>
  <c r="R15" i="166"/>
  <c r="R16" i="166"/>
  <c r="R17" i="166"/>
  <c r="R18" i="166"/>
  <c r="R19" i="166"/>
  <c r="N14" i="166"/>
  <c r="N15" i="166"/>
  <c r="N16" i="166"/>
  <c r="N17" i="166"/>
  <c r="N18" i="166"/>
  <c r="N19" i="166"/>
  <c r="A6" i="166"/>
  <c r="A7" i="166" s="1"/>
  <c r="A8" i="166" s="1"/>
  <c r="A9" i="166" s="1"/>
  <c r="A10" i="166" s="1"/>
  <c r="A11" i="166" s="1"/>
  <c r="A12" i="166" s="1"/>
  <c r="A13" i="166" s="1"/>
  <c r="A14" i="166" s="1"/>
  <c r="A15" i="166" s="1"/>
  <c r="A16" i="166" s="1"/>
  <c r="A17" i="166" s="1"/>
  <c r="A18" i="166" s="1"/>
  <c r="A19" i="166" s="1"/>
  <c r="A21" i="168" l="1"/>
  <c r="T19" i="166"/>
  <c r="P19" i="166"/>
  <c r="J19" i="166"/>
  <c r="H19" i="166"/>
  <c r="F19" i="166"/>
  <c r="D19" i="166"/>
  <c r="T18" i="166"/>
  <c r="P18" i="166"/>
  <c r="J18" i="166"/>
  <c r="H18" i="166"/>
  <c r="F18" i="166"/>
  <c r="D18" i="166"/>
  <c r="T17" i="166"/>
  <c r="P17" i="166"/>
  <c r="J17" i="166"/>
  <c r="H17" i="166"/>
  <c r="F17" i="166"/>
  <c r="D17" i="166"/>
  <c r="T16" i="166"/>
  <c r="P16" i="166"/>
  <c r="J16" i="166"/>
  <c r="H16" i="166"/>
  <c r="F16" i="166"/>
  <c r="D16" i="166"/>
  <c r="T15" i="166"/>
  <c r="P15" i="166"/>
  <c r="J15" i="166"/>
  <c r="H15" i="166"/>
  <c r="F15" i="166"/>
  <c r="D15" i="166"/>
  <c r="T14" i="166"/>
  <c r="P14" i="166"/>
  <c r="J14" i="166"/>
  <c r="H14" i="166"/>
  <c r="F14" i="166"/>
  <c r="D14" i="166"/>
  <c r="A22" i="168" l="1"/>
  <c r="T13" i="166"/>
  <c r="T12" i="166"/>
  <c r="T11" i="166"/>
  <c r="T10" i="166"/>
  <c r="T9" i="166"/>
  <c r="T8" i="166"/>
  <c r="R13" i="166"/>
  <c r="R12" i="166"/>
  <c r="R11" i="166"/>
  <c r="R10" i="166"/>
  <c r="R9" i="166"/>
  <c r="R8" i="166"/>
  <c r="P13" i="166"/>
  <c r="P12" i="166"/>
  <c r="P11" i="166"/>
  <c r="P10" i="166"/>
  <c r="P9" i="166"/>
  <c r="P8" i="166"/>
  <c r="N13" i="166"/>
  <c r="N12" i="166"/>
  <c r="N11" i="166"/>
  <c r="N10" i="166"/>
  <c r="N9" i="166"/>
  <c r="N8" i="166"/>
  <c r="J13" i="166"/>
  <c r="J12" i="166"/>
  <c r="J11" i="166"/>
  <c r="J10" i="166"/>
  <c r="J9" i="166"/>
  <c r="J8" i="166"/>
  <c r="H13" i="166"/>
  <c r="H12" i="166"/>
  <c r="H11" i="166"/>
  <c r="H10" i="166"/>
  <c r="H9" i="166"/>
  <c r="H8" i="166"/>
  <c r="A23" i="168" l="1"/>
  <c r="F13" i="166"/>
  <c r="F12" i="166"/>
  <c r="F11" i="166"/>
  <c r="F10" i="166"/>
  <c r="F9" i="166"/>
  <c r="F8" i="166"/>
  <c r="D9" i="166"/>
  <c r="D10" i="166"/>
  <c r="D11" i="166"/>
  <c r="D12" i="166"/>
  <c r="D13" i="166"/>
  <c r="D8" i="166"/>
  <c r="A24" i="168" l="1"/>
  <c r="T7" i="166"/>
  <c r="R7" i="166"/>
  <c r="P7" i="166"/>
  <c r="N7" i="166"/>
  <c r="J7" i="166"/>
  <c r="H7" i="166"/>
  <c r="F7" i="166"/>
  <c r="D7" i="166"/>
  <c r="T6" i="166"/>
  <c r="R6" i="166"/>
  <c r="P6" i="166"/>
  <c r="N6" i="166"/>
  <c r="J6" i="166"/>
  <c r="H6" i="166"/>
  <c r="F6" i="166"/>
  <c r="D6" i="166"/>
  <c r="T5" i="166"/>
  <c r="R5" i="166"/>
  <c r="P5" i="166"/>
  <c r="N5" i="166"/>
  <c r="J5" i="166"/>
  <c r="H5" i="166"/>
  <c r="F5" i="166"/>
  <c r="D5" i="166"/>
  <c r="A25" i="168" l="1"/>
  <c r="E6" i="165"/>
  <c r="E7" i="165"/>
  <c r="E8" i="165"/>
  <c r="E9" i="165"/>
  <c r="E10" i="165"/>
  <c r="E11" i="165"/>
  <c r="E12" i="165"/>
  <c r="E13" i="165"/>
  <c r="E14" i="165"/>
  <c r="E15" i="165"/>
  <c r="E16" i="165"/>
  <c r="E17" i="165"/>
  <c r="E18" i="165"/>
  <c r="E19" i="165"/>
  <c r="E20" i="165"/>
  <c r="E21" i="165"/>
  <c r="E22" i="165"/>
  <c r="E23" i="165"/>
  <c r="E24" i="165"/>
  <c r="E25" i="165"/>
  <c r="E26" i="165"/>
  <c r="E27" i="165"/>
  <c r="E28" i="165"/>
  <c r="E29" i="165"/>
  <c r="E30" i="165"/>
  <c r="E31" i="165"/>
  <c r="E32" i="165"/>
  <c r="E33" i="165"/>
  <c r="E34" i="165"/>
  <c r="E35" i="165"/>
  <c r="E36" i="165"/>
  <c r="E37" i="165"/>
  <c r="E38" i="165"/>
  <c r="E39" i="165"/>
  <c r="E40" i="165"/>
  <c r="E41" i="165"/>
  <c r="E42" i="165"/>
  <c r="E43" i="165"/>
  <c r="E44" i="165"/>
  <c r="E45" i="165"/>
  <c r="E46" i="165"/>
  <c r="E47" i="165"/>
  <c r="E48" i="165"/>
  <c r="E49" i="165"/>
  <c r="E50" i="165"/>
  <c r="E51" i="165"/>
  <c r="E52" i="165"/>
  <c r="E53" i="165"/>
  <c r="E54" i="165"/>
  <c r="E55" i="165"/>
  <c r="E56" i="165"/>
  <c r="E57" i="165"/>
  <c r="E58" i="165"/>
  <c r="E59" i="165"/>
  <c r="E60" i="165"/>
  <c r="E61" i="165"/>
  <c r="E62" i="165"/>
  <c r="E63" i="165"/>
  <c r="E64" i="165"/>
  <c r="E5" i="165"/>
  <c r="D5" i="165"/>
  <c r="D7" i="164"/>
  <c r="D8" i="164"/>
  <c r="D9" i="164"/>
  <c r="D10" i="164"/>
  <c r="D11" i="164"/>
  <c r="D12" i="164"/>
  <c r="D5" i="164"/>
  <c r="A6" i="164"/>
  <c r="A7" i="164"/>
  <c r="A8" i="164"/>
  <c r="A9" i="164"/>
  <c r="A10" i="164"/>
  <c r="A11" i="164"/>
  <c r="A12" i="164"/>
  <c r="A13" i="164"/>
  <c r="A14" i="164"/>
  <c r="A15" i="164"/>
  <c r="A5" i="164"/>
  <c r="AF60" i="165" l="1"/>
  <c r="AF52" i="165"/>
  <c r="AF44" i="165"/>
  <c r="AF36" i="165"/>
  <c r="AF32" i="165"/>
  <c r="AF24" i="165"/>
  <c r="AF20" i="165"/>
  <c r="AF16" i="165"/>
  <c r="AF12" i="165"/>
  <c r="AF63" i="165"/>
  <c r="AF55" i="165"/>
  <c r="AF47" i="165"/>
  <c r="AF35" i="165"/>
  <c r="AF27" i="165"/>
  <c r="AF15" i="165"/>
  <c r="AF7" i="165"/>
  <c r="AF62" i="165"/>
  <c r="AF58" i="165"/>
  <c r="AF54" i="165"/>
  <c r="AF50" i="165"/>
  <c r="AF46" i="165"/>
  <c r="AF42" i="165"/>
  <c r="AF38" i="165"/>
  <c r="AF34" i="165"/>
  <c r="AF30" i="165"/>
  <c r="AF26" i="165"/>
  <c r="AF22" i="165"/>
  <c r="AF18" i="165"/>
  <c r="AF14" i="165"/>
  <c r="AF10" i="165"/>
  <c r="AF6" i="165"/>
  <c r="AF64" i="165"/>
  <c r="AF56" i="165"/>
  <c r="AF48" i="165"/>
  <c r="AF40" i="165"/>
  <c r="AF28" i="165"/>
  <c r="AF8" i="165"/>
  <c r="AF59" i="165"/>
  <c r="AF51" i="165"/>
  <c r="AF43" i="165"/>
  <c r="AF39" i="165"/>
  <c r="AF31" i="165"/>
  <c r="AF23" i="165"/>
  <c r="AF19" i="165"/>
  <c r="AF11" i="165"/>
  <c r="AF5" i="165"/>
  <c r="AF61" i="165"/>
  <c r="AF57" i="165"/>
  <c r="AF53" i="165"/>
  <c r="AF49" i="165"/>
  <c r="AF45" i="165"/>
  <c r="AF41" i="165"/>
  <c r="AF37" i="165"/>
  <c r="AF33" i="165"/>
  <c r="AF29" i="165"/>
  <c r="AF25" i="165"/>
  <c r="AF21" i="165"/>
  <c r="AF17" i="165"/>
  <c r="AF13" i="165"/>
  <c r="AF9" i="165"/>
  <c r="AC53" i="165"/>
  <c r="Y53" i="165"/>
  <c r="Y45" i="165"/>
  <c r="AC45" i="165"/>
  <c r="AC37" i="165"/>
  <c r="Y37" i="165"/>
  <c r="AC29" i="165"/>
  <c r="Y29" i="165"/>
  <c r="Y21" i="165"/>
  <c r="AC21" i="165"/>
  <c r="AC13" i="165"/>
  <c r="Y13" i="165"/>
  <c r="AC60" i="165"/>
  <c r="Y60" i="165"/>
  <c r="AC52" i="165"/>
  <c r="Y52" i="165"/>
  <c r="AC44" i="165"/>
  <c r="Y44" i="165"/>
  <c r="AC36" i="165"/>
  <c r="Y36" i="165"/>
  <c r="AC28" i="165"/>
  <c r="Y28" i="165"/>
  <c r="AC20" i="165"/>
  <c r="Y20" i="165"/>
  <c r="AC12" i="165"/>
  <c r="Y12" i="165"/>
  <c r="AC11" i="165"/>
  <c r="Y11" i="165"/>
  <c r="Y5" i="165"/>
  <c r="AC5" i="165"/>
  <c r="AC61" i="165"/>
  <c r="Y61" i="165"/>
  <c r="AC57" i="165"/>
  <c r="Y57" i="165"/>
  <c r="AC49" i="165"/>
  <c r="Y49" i="165"/>
  <c r="AC41" i="165"/>
  <c r="Y41" i="165"/>
  <c r="Y33" i="165"/>
  <c r="AC33" i="165"/>
  <c r="AC25" i="165"/>
  <c r="Y25" i="165"/>
  <c r="AC17" i="165"/>
  <c r="Y17" i="165"/>
  <c r="AC9" i="165"/>
  <c r="Y9" i="165"/>
  <c r="AC64" i="165"/>
  <c r="Y64" i="165"/>
  <c r="AC56" i="165"/>
  <c r="Y56" i="165"/>
  <c r="AC48" i="165"/>
  <c r="Y48" i="165"/>
  <c r="AC40" i="165"/>
  <c r="Y40" i="165"/>
  <c r="AC32" i="165"/>
  <c r="Y32" i="165"/>
  <c r="AC24" i="165"/>
  <c r="Y24" i="165"/>
  <c r="AC16" i="165"/>
  <c r="Y16" i="165"/>
  <c r="AC8" i="165"/>
  <c r="Y8" i="165"/>
  <c r="AC63" i="165"/>
  <c r="Y63" i="165"/>
  <c r="AC59" i="165"/>
  <c r="Y59" i="165"/>
  <c r="AC55" i="165"/>
  <c r="Y55" i="165"/>
  <c r="AC51" i="165"/>
  <c r="Y51" i="165"/>
  <c r="AC47" i="165"/>
  <c r="Y47" i="165"/>
  <c r="AC43" i="165"/>
  <c r="Y43" i="165"/>
  <c r="AC39" i="165"/>
  <c r="Y39" i="165"/>
  <c r="AC35" i="165"/>
  <c r="Y35" i="165"/>
  <c r="AC31" i="165"/>
  <c r="Y31" i="165"/>
  <c r="AC27" i="165"/>
  <c r="Y27" i="165"/>
  <c r="AC23" i="165"/>
  <c r="Y23" i="165"/>
  <c r="AC19" i="165"/>
  <c r="Y19" i="165"/>
  <c r="AC15" i="165"/>
  <c r="Y15" i="165"/>
  <c r="AC7" i="165"/>
  <c r="Y7" i="165"/>
  <c r="AC62" i="165"/>
  <c r="Y62" i="165"/>
  <c r="AC58" i="165"/>
  <c r="Y58" i="165"/>
  <c r="AC54" i="165"/>
  <c r="Y54" i="165"/>
  <c r="AC50" i="165"/>
  <c r="Y50" i="165"/>
  <c r="AC46" i="165"/>
  <c r="Y46" i="165"/>
  <c r="AC42" i="165"/>
  <c r="Y42" i="165"/>
  <c r="AC38" i="165"/>
  <c r="Y38" i="165"/>
  <c r="AC34" i="165"/>
  <c r="Y34" i="165"/>
  <c r="AC30" i="165"/>
  <c r="Y30" i="165"/>
  <c r="AC26" i="165"/>
  <c r="Y26" i="165"/>
  <c r="AC22" i="165"/>
  <c r="Y22" i="165"/>
  <c r="AC18" i="165"/>
  <c r="Y18" i="165"/>
  <c r="AC14" i="165"/>
  <c r="Y14" i="165"/>
  <c r="AC10" i="165"/>
  <c r="Y10" i="165"/>
  <c r="AC6" i="165"/>
  <c r="Y6" i="165"/>
  <c r="V59" i="165"/>
  <c r="R59" i="165"/>
  <c r="V43" i="165"/>
  <c r="R43" i="165"/>
  <c r="V15" i="165"/>
  <c r="R15" i="165"/>
  <c r="V61" i="165"/>
  <c r="R61" i="165"/>
  <c r="V57" i="165"/>
  <c r="R57" i="165"/>
  <c r="V53" i="165"/>
  <c r="R53" i="165"/>
  <c r="V45" i="165"/>
  <c r="R45" i="165"/>
  <c r="V41" i="165"/>
  <c r="R41" i="165"/>
  <c r="V37" i="165"/>
  <c r="R37" i="165"/>
  <c r="V33" i="165"/>
  <c r="R33" i="165"/>
  <c r="V29" i="165"/>
  <c r="R29" i="165"/>
  <c r="V25" i="165"/>
  <c r="R25" i="165"/>
  <c r="V21" i="165"/>
  <c r="R21" i="165"/>
  <c r="V17" i="165"/>
  <c r="R17" i="165"/>
  <c r="V9" i="165"/>
  <c r="R9" i="165"/>
  <c r="V63" i="165"/>
  <c r="R63" i="165"/>
  <c r="R55" i="165"/>
  <c r="V55" i="165"/>
  <c r="V51" i="165"/>
  <c r="R51" i="165"/>
  <c r="V47" i="165"/>
  <c r="R47" i="165"/>
  <c r="V39" i="165"/>
  <c r="R39" i="165"/>
  <c r="R35" i="165"/>
  <c r="V35" i="165"/>
  <c r="V31" i="165"/>
  <c r="R31" i="165"/>
  <c r="V27" i="165"/>
  <c r="R27" i="165"/>
  <c r="V23" i="165"/>
  <c r="R23" i="165"/>
  <c r="R19" i="165"/>
  <c r="V19" i="165"/>
  <c r="V11" i="165"/>
  <c r="R11" i="165"/>
  <c r="R7" i="165"/>
  <c r="V7" i="165"/>
  <c r="V5" i="165"/>
  <c r="R5" i="165"/>
  <c r="V49" i="165"/>
  <c r="R49" i="165"/>
  <c r="V13" i="165"/>
  <c r="R13" i="165"/>
  <c r="R64" i="165"/>
  <c r="V64" i="165"/>
  <c r="V60" i="165"/>
  <c r="R60" i="165"/>
  <c r="R56" i="165"/>
  <c r="V56" i="165"/>
  <c r="V52" i="165"/>
  <c r="R52" i="165"/>
  <c r="R48" i="165"/>
  <c r="V48" i="165"/>
  <c r="V44" i="165"/>
  <c r="R44" i="165"/>
  <c r="R40" i="165"/>
  <c r="V40" i="165"/>
  <c r="V36" i="165"/>
  <c r="R36" i="165"/>
  <c r="R32" i="165"/>
  <c r="V32" i="165"/>
  <c r="V28" i="165"/>
  <c r="R28" i="165"/>
  <c r="V24" i="165"/>
  <c r="R24" i="165"/>
  <c r="R20" i="165"/>
  <c r="V20" i="165"/>
  <c r="V16" i="165"/>
  <c r="R16" i="165"/>
  <c r="R12" i="165"/>
  <c r="V12" i="165"/>
  <c r="V8" i="165"/>
  <c r="R8" i="165"/>
  <c r="V62" i="165"/>
  <c r="R62" i="165"/>
  <c r="V58" i="165"/>
  <c r="R58" i="165"/>
  <c r="V54" i="165"/>
  <c r="R54" i="165"/>
  <c r="V50" i="165"/>
  <c r="R50" i="165"/>
  <c r="V46" i="165"/>
  <c r="R46" i="165"/>
  <c r="V42" i="165"/>
  <c r="R42" i="165"/>
  <c r="V38" i="165"/>
  <c r="R38" i="165"/>
  <c r="V34" i="165"/>
  <c r="R34" i="165"/>
  <c r="V30" i="165"/>
  <c r="R30" i="165"/>
  <c r="V26" i="165"/>
  <c r="R26" i="165"/>
  <c r="V22" i="165"/>
  <c r="R22" i="165"/>
  <c r="V18" i="165"/>
  <c r="R18" i="165"/>
  <c r="V14" i="165"/>
  <c r="R14" i="165"/>
  <c r="V10" i="165"/>
  <c r="R10" i="165"/>
  <c r="V6" i="165"/>
  <c r="R6" i="165"/>
  <c r="O63" i="165"/>
  <c r="H63" i="165"/>
  <c r="K63" i="165"/>
  <c r="O59" i="165"/>
  <c r="H59" i="165"/>
  <c r="K59" i="165"/>
  <c r="O55" i="165"/>
  <c r="H55" i="165"/>
  <c r="K55" i="165"/>
  <c r="O51" i="165"/>
  <c r="H51" i="165"/>
  <c r="K51" i="165"/>
  <c r="O47" i="165"/>
  <c r="H47" i="165"/>
  <c r="K47" i="165"/>
  <c r="O43" i="165"/>
  <c r="H43" i="165"/>
  <c r="K43" i="165"/>
  <c r="O39" i="165"/>
  <c r="H39" i="165"/>
  <c r="K39" i="165"/>
  <c r="O35" i="165"/>
  <c r="H35" i="165"/>
  <c r="K35" i="165"/>
  <c r="O31" i="165"/>
  <c r="H31" i="165"/>
  <c r="K31" i="165"/>
  <c r="O27" i="165"/>
  <c r="H27" i="165"/>
  <c r="K27" i="165"/>
  <c r="O23" i="165"/>
  <c r="H23" i="165"/>
  <c r="K23" i="165"/>
  <c r="O19" i="165"/>
  <c r="H19" i="165"/>
  <c r="K19" i="165"/>
  <c r="O15" i="165"/>
  <c r="H15" i="165"/>
  <c r="K15" i="165"/>
  <c r="O11" i="165"/>
  <c r="H11" i="165"/>
  <c r="K11" i="165"/>
  <c r="O7" i="165"/>
  <c r="H7" i="165"/>
  <c r="K7" i="165"/>
  <c r="O5" i="165"/>
  <c r="H5" i="165"/>
  <c r="K5" i="165"/>
  <c r="O61" i="165"/>
  <c r="H61" i="165"/>
  <c r="K61" i="165"/>
  <c r="O57" i="165"/>
  <c r="H57" i="165"/>
  <c r="K57" i="165"/>
  <c r="O53" i="165"/>
  <c r="H53" i="165"/>
  <c r="K53" i="165"/>
  <c r="O49" i="165"/>
  <c r="H49" i="165"/>
  <c r="K49" i="165"/>
  <c r="O45" i="165"/>
  <c r="H45" i="165"/>
  <c r="K45" i="165"/>
  <c r="O41" i="165"/>
  <c r="H41" i="165"/>
  <c r="K41" i="165"/>
  <c r="O37" i="165"/>
  <c r="H37" i="165"/>
  <c r="K37" i="165"/>
  <c r="O33" i="165"/>
  <c r="H33" i="165"/>
  <c r="K33" i="165"/>
  <c r="O29" i="165"/>
  <c r="H29" i="165"/>
  <c r="K29" i="165"/>
  <c r="O25" i="165"/>
  <c r="H25" i="165"/>
  <c r="K25" i="165"/>
  <c r="O21" i="165"/>
  <c r="H21" i="165"/>
  <c r="K21" i="165"/>
  <c r="O17" i="165"/>
  <c r="H17" i="165"/>
  <c r="K17" i="165"/>
  <c r="O13" i="165"/>
  <c r="H13" i="165"/>
  <c r="K13" i="165"/>
  <c r="O9" i="165"/>
  <c r="H9" i="165"/>
  <c r="K9" i="165"/>
  <c r="O64" i="165"/>
  <c r="H64" i="165"/>
  <c r="K64" i="165"/>
  <c r="O60" i="165"/>
  <c r="H60" i="165"/>
  <c r="K60" i="165"/>
  <c r="O56" i="165"/>
  <c r="H56" i="165"/>
  <c r="K56" i="165"/>
  <c r="O52" i="165"/>
  <c r="H52" i="165"/>
  <c r="K52" i="165"/>
  <c r="O48" i="165"/>
  <c r="H48" i="165"/>
  <c r="K48" i="165"/>
  <c r="O44" i="165"/>
  <c r="H44" i="165"/>
  <c r="K44" i="165"/>
  <c r="O40" i="165"/>
  <c r="H40" i="165"/>
  <c r="K40" i="165"/>
  <c r="O36" i="165"/>
  <c r="H36" i="165"/>
  <c r="K36" i="165"/>
  <c r="O32" i="165"/>
  <c r="H32" i="165"/>
  <c r="K32" i="165"/>
  <c r="O28" i="165"/>
  <c r="H28" i="165"/>
  <c r="K28" i="165"/>
  <c r="O24" i="165"/>
  <c r="H24" i="165"/>
  <c r="K24" i="165"/>
  <c r="O20" i="165"/>
  <c r="H20" i="165"/>
  <c r="K20" i="165"/>
  <c r="O16" i="165"/>
  <c r="H16" i="165"/>
  <c r="K16" i="165"/>
  <c r="O12" i="165"/>
  <c r="H12" i="165"/>
  <c r="K12" i="165"/>
  <c r="O8" i="165"/>
  <c r="H8" i="165"/>
  <c r="K8" i="165"/>
  <c r="O62" i="165"/>
  <c r="H62" i="165"/>
  <c r="K62" i="165"/>
  <c r="O58" i="165"/>
  <c r="H58" i="165"/>
  <c r="K58" i="165"/>
  <c r="O54" i="165"/>
  <c r="H54" i="165"/>
  <c r="K54" i="165"/>
  <c r="O50" i="165"/>
  <c r="H50" i="165"/>
  <c r="K50" i="165"/>
  <c r="O46" i="165"/>
  <c r="H46" i="165"/>
  <c r="K46" i="165"/>
  <c r="O42" i="165"/>
  <c r="H42" i="165"/>
  <c r="K42" i="165"/>
  <c r="O38" i="165"/>
  <c r="H38" i="165"/>
  <c r="K38" i="165"/>
  <c r="O34" i="165"/>
  <c r="H34" i="165"/>
  <c r="K34" i="165"/>
  <c r="O30" i="165"/>
  <c r="H30" i="165"/>
  <c r="K30" i="165"/>
  <c r="O26" i="165"/>
  <c r="H26" i="165"/>
  <c r="K26" i="165"/>
  <c r="O22" i="165"/>
  <c r="H22" i="165"/>
  <c r="K22" i="165"/>
  <c r="O18" i="165"/>
  <c r="H18" i="165"/>
  <c r="K18" i="165"/>
  <c r="O14" i="165"/>
  <c r="H14" i="165"/>
  <c r="K14" i="165"/>
  <c r="O10" i="165"/>
  <c r="H10" i="165"/>
  <c r="K10" i="165"/>
  <c r="O6" i="165"/>
  <c r="H6" i="165"/>
  <c r="K6" i="165"/>
  <c r="R3" i="2" l="1"/>
  <c r="R4" i="2" s="1"/>
  <c r="R5" i="2" s="1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R78" i="2" s="1"/>
  <c r="R79" i="2" s="1"/>
  <c r="R80" i="2" s="1"/>
  <c r="R81" i="2" s="1"/>
  <c r="R82" i="2" s="1"/>
  <c r="R83" i="2" s="1"/>
  <c r="R84" i="2" s="1"/>
  <c r="R85" i="2" s="1"/>
  <c r="R86" i="2" s="1"/>
  <c r="R87" i="2" s="1"/>
  <c r="R88" i="2" s="1"/>
  <c r="R89" i="2" s="1"/>
  <c r="R90" i="2" s="1"/>
  <c r="R91" i="2" s="1"/>
  <c r="R92" i="2" s="1"/>
  <c r="R93" i="2" s="1"/>
  <c r="R94" i="2" s="1"/>
  <c r="R95" i="2" s="1"/>
  <c r="R96" i="2" s="1"/>
  <c r="R97" i="2" s="1"/>
  <c r="R98" i="2" s="1"/>
  <c r="R99" i="2" s="1"/>
  <c r="R100" i="2" s="1"/>
  <c r="R101" i="2" s="1"/>
  <c r="R102" i="2" s="1"/>
  <c r="D31" i="162" l="1"/>
  <c r="D29" i="162"/>
  <c r="D28" i="162"/>
  <c r="F24" i="162" l="1"/>
  <c r="D14" i="162"/>
  <c r="G9" i="14"/>
  <c r="H13" i="162"/>
  <c r="P8" i="14"/>
  <c r="E13" i="162"/>
  <c r="E8" i="14"/>
  <c r="B13" i="162"/>
  <c r="P7" i="14"/>
  <c r="D7" i="14"/>
  <c r="E10" i="162"/>
  <c r="P9" i="14"/>
  <c r="G8" i="162"/>
  <c r="B6" i="14"/>
  <c r="D8" i="162"/>
  <c r="Q20" i="64" l="1"/>
  <c r="Q21" i="64"/>
  <c r="Q22" i="64"/>
  <c r="Q19" i="64"/>
  <c r="A6" i="61" l="1"/>
  <c r="A7" i="61" s="1"/>
  <c r="A8" i="61" s="1"/>
  <c r="A9" i="61" s="1"/>
  <c r="A10" i="61" s="1"/>
  <c r="A11" i="61" s="1"/>
  <c r="A12" i="61" s="1"/>
  <c r="A13" i="61" s="1"/>
  <c r="A14" i="61" s="1"/>
  <c r="A15" i="61" s="1"/>
  <c r="A16" i="61" s="1"/>
  <c r="A17" i="61" s="1"/>
  <c r="A18" i="61" s="1"/>
  <c r="A19" i="61" s="1"/>
  <c r="A20" i="61" s="1"/>
  <c r="A21" i="61" s="1"/>
  <c r="A22" i="61" s="1"/>
  <c r="A23" i="61" s="1"/>
  <c r="A24" i="61" s="1"/>
  <c r="A25" i="61" s="1"/>
  <c r="A26" i="61" s="1"/>
  <c r="A27" i="61" s="1"/>
  <c r="A28" i="61" s="1"/>
  <c r="A29" i="61" s="1"/>
  <c r="A30" i="61" s="1"/>
  <c r="A31" i="61" s="1"/>
  <c r="A32" i="61" s="1"/>
  <c r="A33" i="61" s="1"/>
  <c r="A34" i="61" s="1"/>
  <c r="A35" i="61" s="1"/>
  <c r="A6" i="161" l="1"/>
  <c r="C2" i="61" l="1"/>
  <c r="D2" i="61"/>
  <c r="E2" i="61"/>
  <c r="F2" i="61"/>
  <c r="G2" i="61"/>
  <c r="H2" i="61"/>
  <c r="I2" i="61"/>
  <c r="J2" i="61"/>
  <c r="K2" i="61"/>
  <c r="L2" i="61"/>
  <c r="M2" i="61"/>
  <c r="N2" i="61"/>
  <c r="O2" i="61"/>
  <c r="P2" i="61"/>
  <c r="B2" i="61"/>
  <c r="A1" i="61"/>
  <c r="C2" i="161"/>
  <c r="D2" i="161"/>
  <c r="E2" i="161"/>
  <c r="F2" i="161"/>
  <c r="G2" i="161"/>
  <c r="H2" i="161"/>
  <c r="I2" i="161"/>
  <c r="J2" i="161"/>
  <c r="K2" i="161"/>
  <c r="L2" i="161"/>
  <c r="M2" i="161"/>
  <c r="N2" i="161"/>
  <c r="O2" i="161"/>
  <c r="P2" i="161"/>
  <c r="B2" i="161"/>
  <c r="A1" i="161"/>
  <c r="A7" i="161"/>
  <c r="A8" i="161" s="1"/>
  <c r="A9" i="161" s="1"/>
  <c r="A10" i="161" s="1"/>
  <c r="A11" i="161" s="1"/>
  <c r="A12" i="161" s="1"/>
  <c r="A13" i="161" s="1"/>
  <c r="A14" i="161" s="1"/>
  <c r="A15" i="161" s="1"/>
  <c r="A16" i="161" s="1"/>
  <c r="A17" i="161" s="1"/>
  <c r="A18" i="161" s="1"/>
  <c r="A19" i="161" s="1"/>
  <c r="A20" i="161" s="1"/>
  <c r="A21" i="161" s="1"/>
  <c r="A22" i="161" s="1"/>
  <c r="A23" i="161" s="1"/>
  <c r="A24" i="161" s="1"/>
  <c r="A25" i="161" s="1"/>
  <c r="A26" i="161" s="1"/>
  <c r="A27" i="161" s="1"/>
  <c r="A28" i="161" s="1"/>
  <c r="A29" i="161" s="1"/>
  <c r="A30" i="161" s="1"/>
  <c r="A31" i="161" s="1"/>
  <c r="A32" i="161" s="1"/>
  <c r="A33" i="161" s="1"/>
  <c r="A34" i="161" s="1"/>
  <c r="A35" i="161" s="1"/>
  <c r="C2" i="160"/>
  <c r="D2" i="160"/>
  <c r="E2" i="160"/>
  <c r="F2" i="160"/>
  <c r="G2" i="160"/>
  <c r="H2" i="160"/>
  <c r="I2" i="160"/>
  <c r="J2" i="160"/>
  <c r="K2" i="160"/>
  <c r="L2" i="160"/>
  <c r="M2" i="160"/>
  <c r="N2" i="160"/>
  <c r="O2" i="160"/>
  <c r="P2" i="160"/>
  <c r="B2" i="160"/>
  <c r="A1" i="160"/>
  <c r="A6" i="160"/>
  <c r="A7" i="160" s="1"/>
  <c r="A8" i="160" s="1"/>
  <c r="A9" i="160" s="1"/>
  <c r="A10" i="160" s="1"/>
  <c r="A11" i="160" s="1"/>
  <c r="A12" i="160" s="1"/>
  <c r="A13" i="160" s="1"/>
  <c r="A14" i="160" s="1"/>
  <c r="A15" i="160" s="1"/>
  <c r="A16" i="160" s="1"/>
  <c r="A17" i="160" s="1"/>
  <c r="A18" i="160" s="1"/>
  <c r="A19" i="160" s="1"/>
  <c r="A20" i="160" s="1"/>
  <c r="A21" i="160" s="1"/>
  <c r="A22" i="160" s="1"/>
  <c r="A23" i="160" s="1"/>
  <c r="A24" i="160" s="1"/>
  <c r="A25" i="160" s="1"/>
  <c r="A26" i="160" s="1"/>
  <c r="A27" i="160" s="1"/>
  <c r="A28" i="160" s="1"/>
  <c r="A29" i="160" s="1"/>
  <c r="A30" i="160" s="1"/>
  <c r="A31" i="160" s="1"/>
  <c r="A32" i="160" s="1"/>
  <c r="A33" i="160" s="1"/>
  <c r="A34" i="160" s="1"/>
  <c r="A35" i="160" s="1"/>
  <c r="A6" i="159"/>
  <c r="A7" i="159" s="1"/>
  <c r="A8" i="159" s="1"/>
  <c r="A9" i="159" s="1"/>
  <c r="A10" i="159" s="1"/>
  <c r="A11" i="159" s="1"/>
  <c r="A12" i="159" s="1"/>
  <c r="A13" i="159" s="1"/>
  <c r="A14" i="159" s="1"/>
  <c r="A15" i="159" s="1"/>
  <c r="A16" i="159" s="1"/>
  <c r="A17" i="159" s="1"/>
  <c r="A18" i="159" s="1"/>
  <c r="A19" i="159" s="1"/>
  <c r="A20" i="159" s="1"/>
  <c r="A21" i="159" s="1"/>
  <c r="A22" i="159" s="1"/>
  <c r="A23" i="159" s="1"/>
  <c r="A24" i="159" s="1"/>
  <c r="A25" i="159" s="1"/>
  <c r="A26" i="159" s="1"/>
  <c r="A27" i="159" s="1"/>
  <c r="A28" i="159" s="1"/>
  <c r="A29" i="159" s="1"/>
  <c r="A30" i="159" s="1"/>
  <c r="A31" i="159" s="1"/>
  <c r="A32" i="159" s="1"/>
  <c r="A33" i="159" s="1"/>
  <c r="A34" i="159" s="1"/>
  <c r="A35" i="159" s="1"/>
  <c r="E4" i="15"/>
  <c r="C2" i="159"/>
  <c r="D2" i="159"/>
  <c r="E2" i="159"/>
  <c r="F2" i="159"/>
  <c r="G2" i="159"/>
  <c r="H2" i="159"/>
  <c r="I2" i="159"/>
  <c r="J2" i="159"/>
  <c r="K2" i="159"/>
  <c r="L2" i="159"/>
  <c r="M2" i="159"/>
  <c r="N2" i="159"/>
  <c r="O2" i="159"/>
  <c r="P2" i="159"/>
  <c r="B2" i="159"/>
  <c r="H35" i="158" l="1"/>
  <c r="G35" i="158"/>
  <c r="D35" i="158"/>
  <c r="C35" i="158"/>
  <c r="H34" i="158"/>
  <c r="G34" i="158"/>
  <c r="D34" i="158"/>
  <c r="C34" i="158"/>
  <c r="H33" i="158"/>
  <c r="G33" i="158"/>
  <c r="D33" i="158"/>
  <c r="C33" i="158"/>
  <c r="H32" i="158"/>
  <c r="G32" i="158"/>
  <c r="D32" i="158"/>
  <c r="C32" i="158"/>
  <c r="H31" i="158"/>
  <c r="G31" i="158"/>
  <c r="D31" i="158"/>
  <c r="C31" i="158"/>
  <c r="H30" i="158"/>
  <c r="G30" i="158"/>
  <c r="D30" i="158"/>
  <c r="C30" i="158"/>
  <c r="H29" i="158"/>
  <c r="G29" i="158"/>
  <c r="D29" i="158"/>
  <c r="C29" i="158"/>
  <c r="H28" i="158"/>
  <c r="G28" i="158"/>
  <c r="D28" i="158"/>
  <c r="C28" i="158"/>
  <c r="H27" i="158"/>
  <c r="G27" i="158"/>
  <c r="D27" i="158"/>
  <c r="C27" i="158"/>
  <c r="H26" i="158"/>
  <c r="G26" i="158"/>
  <c r="D26" i="158"/>
  <c r="C26" i="158"/>
  <c r="H25" i="158"/>
  <c r="G25" i="158"/>
  <c r="D25" i="158"/>
  <c r="C25" i="158"/>
  <c r="H24" i="158"/>
  <c r="G24" i="158"/>
  <c r="D24" i="158"/>
  <c r="C24" i="158"/>
  <c r="H23" i="158"/>
  <c r="G23" i="158"/>
  <c r="D23" i="158"/>
  <c r="C23" i="158"/>
  <c r="H22" i="158"/>
  <c r="G22" i="158"/>
  <c r="D22" i="158"/>
  <c r="C22" i="158"/>
  <c r="H21" i="158"/>
  <c r="G21" i="158"/>
  <c r="D21" i="158"/>
  <c r="C21" i="158"/>
  <c r="H20" i="158"/>
  <c r="G20" i="158"/>
  <c r="D20" i="158"/>
  <c r="C20" i="158"/>
  <c r="H19" i="158"/>
  <c r="G19" i="158"/>
  <c r="D19" i="158"/>
  <c r="C19" i="158"/>
  <c r="H18" i="158"/>
  <c r="G18" i="158"/>
  <c r="D18" i="158"/>
  <c r="C18" i="158"/>
  <c r="H17" i="158"/>
  <c r="G17" i="158"/>
  <c r="D17" i="158"/>
  <c r="C17" i="158"/>
  <c r="H16" i="158"/>
  <c r="G16" i="158"/>
  <c r="D16" i="158"/>
  <c r="C16" i="158"/>
  <c r="H15" i="158"/>
  <c r="G15" i="158"/>
  <c r="D15" i="158"/>
  <c r="C15" i="158"/>
  <c r="H14" i="158"/>
  <c r="G14" i="158"/>
  <c r="D14" i="158"/>
  <c r="C14" i="158"/>
  <c r="H13" i="158"/>
  <c r="G13" i="158"/>
  <c r="D13" i="158"/>
  <c r="C13" i="158"/>
  <c r="H12" i="158"/>
  <c r="G12" i="158"/>
  <c r="D12" i="158"/>
  <c r="C12" i="158"/>
  <c r="H11" i="158"/>
  <c r="G11" i="158"/>
  <c r="D11" i="158"/>
  <c r="C11" i="158"/>
  <c r="H10" i="158"/>
  <c r="G10" i="158"/>
  <c r="D10" i="158"/>
  <c r="C10" i="158"/>
  <c r="H9" i="158"/>
  <c r="G9" i="158"/>
  <c r="D9" i="158"/>
  <c r="C9" i="158"/>
  <c r="H8" i="158"/>
  <c r="G8" i="158"/>
  <c r="D8" i="158"/>
  <c r="C8" i="158"/>
  <c r="H7" i="158"/>
  <c r="G7" i="158"/>
  <c r="D7" i="158"/>
  <c r="C7" i="158"/>
  <c r="H6" i="158"/>
  <c r="G6" i="158"/>
  <c r="D6" i="158"/>
  <c r="C6" i="158"/>
  <c r="H5" i="158"/>
  <c r="G5" i="158"/>
  <c r="D5" i="158"/>
  <c r="C5" i="158"/>
  <c r="A6" i="158"/>
  <c r="A7" i="158" s="1"/>
  <c r="A8" i="158" s="1"/>
  <c r="A9" i="158" s="1"/>
  <c r="A10" i="158" s="1"/>
  <c r="A11" i="158" s="1"/>
  <c r="A12" i="158" s="1"/>
  <c r="A13" i="158" s="1"/>
  <c r="A14" i="158" s="1"/>
  <c r="A15" i="158" s="1"/>
  <c r="A16" i="158" s="1"/>
  <c r="A17" i="158" s="1"/>
  <c r="A18" i="158" s="1"/>
  <c r="A19" i="158" s="1"/>
  <c r="A20" i="158" s="1"/>
  <c r="A21" i="158" s="1"/>
  <c r="A22" i="158" s="1"/>
  <c r="A23" i="158" s="1"/>
  <c r="A24" i="158" s="1"/>
  <c r="A25" i="158" s="1"/>
  <c r="A26" i="158" s="1"/>
  <c r="A27" i="158" s="1"/>
  <c r="A28" i="158" s="1"/>
  <c r="A29" i="158" s="1"/>
  <c r="A30" i="158" s="1"/>
  <c r="A31" i="158" s="1"/>
  <c r="A32" i="158" s="1"/>
  <c r="A33" i="158" s="1"/>
  <c r="A34" i="158" s="1"/>
  <c r="A35" i="158" s="1"/>
  <c r="H35" i="157"/>
  <c r="G35" i="157"/>
  <c r="D35" i="157"/>
  <c r="C35" i="157"/>
  <c r="H34" i="157"/>
  <c r="G34" i="157"/>
  <c r="D34" i="157"/>
  <c r="C34" i="157"/>
  <c r="H33" i="157"/>
  <c r="G33" i="157"/>
  <c r="D33" i="157"/>
  <c r="C33" i="157"/>
  <c r="H32" i="157"/>
  <c r="G32" i="157"/>
  <c r="D32" i="157"/>
  <c r="C32" i="157"/>
  <c r="H31" i="157"/>
  <c r="G31" i="157"/>
  <c r="D31" i="157"/>
  <c r="C31" i="157"/>
  <c r="H30" i="157"/>
  <c r="G30" i="157"/>
  <c r="D30" i="157"/>
  <c r="C30" i="157"/>
  <c r="H29" i="157"/>
  <c r="G29" i="157"/>
  <c r="D29" i="157"/>
  <c r="C29" i="157"/>
  <c r="H28" i="157"/>
  <c r="G28" i="157"/>
  <c r="D28" i="157"/>
  <c r="C28" i="157"/>
  <c r="H27" i="157"/>
  <c r="G27" i="157"/>
  <c r="D27" i="157"/>
  <c r="C27" i="157"/>
  <c r="H26" i="157"/>
  <c r="G26" i="157"/>
  <c r="D26" i="157"/>
  <c r="C26" i="157"/>
  <c r="H25" i="157"/>
  <c r="G25" i="157"/>
  <c r="D25" i="157"/>
  <c r="C25" i="157"/>
  <c r="H24" i="157"/>
  <c r="G24" i="157"/>
  <c r="D24" i="157"/>
  <c r="C24" i="157"/>
  <c r="H23" i="157"/>
  <c r="G23" i="157"/>
  <c r="D23" i="157"/>
  <c r="C23" i="157"/>
  <c r="H22" i="157"/>
  <c r="G22" i="157"/>
  <c r="D22" i="157"/>
  <c r="C22" i="157"/>
  <c r="H21" i="157"/>
  <c r="G21" i="157"/>
  <c r="D21" i="157"/>
  <c r="C21" i="157"/>
  <c r="H20" i="157"/>
  <c r="G20" i="157"/>
  <c r="D20" i="157"/>
  <c r="C20" i="157"/>
  <c r="H19" i="157"/>
  <c r="G19" i="157"/>
  <c r="D19" i="157"/>
  <c r="C19" i="157"/>
  <c r="H18" i="157"/>
  <c r="G18" i="157"/>
  <c r="D18" i="157"/>
  <c r="C18" i="157"/>
  <c r="H17" i="157"/>
  <c r="G17" i="157"/>
  <c r="D17" i="157"/>
  <c r="C17" i="157"/>
  <c r="H16" i="157"/>
  <c r="G16" i="157"/>
  <c r="D16" i="157"/>
  <c r="C16" i="157"/>
  <c r="H15" i="157"/>
  <c r="G15" i="157"/>
  <c r="D15" i="157"/>
  <c r="C15" i="157"/>
  <c r="H14" i="157"/>
  <c r="G14" i="157"/>
  <c r="D14" i="157"/>
  <c r="C14" i="157"/>
  <c r="H13" i="157"/>
  <c r="G13" i="157"/>
  <c r="D13" i="157"/>
  <c r="C13" i="157"/>
  <c r="H12" i="157"/>
  <c r="G12" i="157"/>
  <c r="D12" i="157"/>
  <c r="C12" i="157"/>
  <c r="H11" i="157"/>
  <c r="G11" i="157"/>
  <c r="D11" i="157"/>
  <c r="C11" i="157"/>
  <c r="H10" i="157"/>
  <c r="G10" i="157"/>
  <c r="D10" i="157"/>
  <c r="C10" i="157"/>
  <c r="H9" i="157"/>
  <c r="G9" i="157"/>
  <c r="D9" i="157"/>
  <c r="C9" i="157"/>
  <c r="H8" i="157"/>
  <c r="G8" i="157"/>
  <c r="D8" i="157"/>
  <c r="C8" i="157"/>
  <c r="H7" i="157"/>
  <c r="G7" i="157"/>
  <c r="D7" i="157"/>
  <c r="C7" i="157"/>
  <c r="H6" i="157"/>
  <c r="G6" i="157"/>
  <c r="D6" i="157"/>
  <c r="C6" i="157"/>
  <c r="H5" i="157"/>
  <c r="G5" i="157"/>
  <c r="D5" i="157"/>
  <c r="C5" i="157"/>
  <c r="A6" i="157"/>
  <c r="A7" i="157" s="1"/>
  <c r="A8" i="157" s="1"/>
  <c r="A9" i="157" s="1"/>
  <c r="A10" i="157" s="1"/>
  <c r="A11" i="157" s="1"/>
  <c r="A12" i="157" s="1"/>
  <c r="A13" i="157" s="1"/>
  <c r="A14" i="157" s="1"/>
  <c r="A15" i="157" s="1"/>
  <c r="A16" i="157" s="1"/>
  <c r="A17" i="157" s="1"/>
  <c r="A18" i="157" s="1"/>
  <c r="A19" i="157" s="1"/>
  <c r="A20" i="157" s="1"/>
  <c r="A21" i="157" s="1"/>
  <c r="A22" i="157" s="1"/>
  <c r="A23" i="157" s="1"/>
  <c r="A24" i="157" s="1"/>
  <c r="A25" i="157" s="1"/>
  <c r="A26" i="157" s="1"/>
  <c r="A27" i="157" s="1"/>
  <c r="A28" i="157" s="1"/>
  <c r="A29" i="157" s="1"/>
  <c r="A30" i="157" s="1"/>
  <c r="A31" i="157" s="1"/>
  <c r="A32" i="157" s="1"/>
  <c r="A33" i="157" s="1"/>
  <c r="A34" i="157" s="1"/>
  <c r="A35" i="157" s="1"/>
  <c r="H35" i="156"/>
  <c r="G35" i="156"/>
  <c r="D35" i="156"/>
  <c r="C35" i="156"/>
  <c r="H34" i="156"/>
  <c r="G34" i="156"/>
  <c r="D34" i="156"/>
  <c r="C34" i="156"/>
  <c r="H33" i="156"/>
  <c r="G33" i="156"/>
  <c r="D33" i="156"/>
  <c r="C33" i="156"/>
  <c r="H32" i="156"/>
  <c r="G32" i="156"/>
  <c r="D32" i="156"/>
  <c r="C32" i="156"/>
  <c r="H31" i="156"/>
  <c r="G31" i="156"/>
  <c r="D31" i="156"/>
  <c r="C31" i="156"/>
  <c r="H30" i="156"/>
  <c r="G30" i="156"/>
  <c r="D30" i="156"/>
  <c r="C30" i="156"/>
  <c r="H29" i="156"/>
  <c r="G29" i="156"/>
  <c r="D29" i="156"/>
  <c r="C29" i="156"/>
  <c r="H28" i="156"/>
  <c r="G28" i="156"/>
  <c r="D28" i="156"/>
  <c r="C28" i="156"/>
  <c r="H27" i="156"/>
  <c r="G27" i="156"/>
  <c r="D27" i="156"/>
  <c r="C27" i="156"/>
  <c r="H26" i="156"/>
  <c r="G26" i="156"/>
  <c r="D26" i="156"/>
  <c r="C26" i="156"/>
  <c r="H25" i="156"/>
  <c r="G25" i="156"/>
  <c r="D25" i="156"/>
  <c r="C25" i="156"/>
  <c r="H24" i="156"/>
  <c r="G24" i="156"/>
  <c r="D24" i="156"/>
  <c r="C24" i="156"/>
  <c r="H23" i="156"/>
  <c r="G23" i="156"/>
  <c r="D23" i="156"/>
  <c r="C23" i="156"/>
  <c r="H22" i="156"/>
  <c r="G22" i="156"/>
  <c r="D22" i="156"/>
  <c r="C22" i="156"/>
  <c r="H21" i="156"/>
  <c r="G21" i="156"/>
  <c r="D21" i="156"/>
  <c r="C21" i="156"/>
  <c r="H20" i="156"/>
  <c r="G20" i="156"/>
  <c r="D20" i="156"/>
  <c r="C20" i="156"/>
  <c r="H19" i="156"/>
  <c r="G19" i="156"/>
  <c r="D19" i="156"/>
  <c r="C19" i="156"/>
  <c r="H18" i="156"/>
  <c r="G18" i="156"/>
  <c r="D18" i="156"/>
  <c r="C18" i="156"/>
  <c r="H17" i="156"/>
  <c r="G17" i="156"/>
  <c r="D17" i="156"/>
  <c r="C17" i="156"/>
  <c r="H16" i="156"/>
  <c r="G16" i="156"/>
  <c r="D16" i="156"/>
  <c r="C16" i="156"/>
  <c r="H15" i="156"/>
  <c r="G15" i="156"/>
  <c r="D15" i="156"/>
  <c r="C15" i="156"/>
  <c r="H14" i="156"/>
  <c r="G14" i="156"/>
  <c r="D14" i="156"/>
  <c r="C14" i="156"/>
  <c r="H13" i="156"/>
  <c r="G13" i="156"/>
  <c r="D13" i="156"/>
  <c r="C13" i="156"/>
  <c r="H12" i="156"/>
  <c r="G12" i="156"/>
  <c r="D12" i="156"/>
  <c r="C12" i="156"/>
  <c r="H11" i="156"/>
  <c r="G11" i="156"/>
  <c r="D11" i="156"/>
  <c r="C11" i="156"/>
  <c r="H10" i="156"/>
  <c r="G10" i="156"/>
  <c r="D10" i="156"/>
  <c r="C10" i="156"/>
  <c r="H9" i="156"/>
  <c r="G9" i="156"/>
  <c r="D9" i="156"/>
  <c r="C9" i="156"/>
  <c r="H8" i="156"/>
  <c r="G8" i="156"/>
  <c r="D8" i="156"/>
  <c r="C8" i="156"/>
  <c r="H7" i="156"/>
  <c r="G7" i="156"/>
  <c r="D7" i="156"/>
  <c r="C7" i="156"/>
  <c r="H6" i="156"/>
  <c r="G6" i="156"/>
  <c r="D6" i="156"/>
  <c r="C6" i="156"/>
  <c r="H5" i="156"/>
  <c r="G5" i="156"/>
  <c r="D5" i="156"/>
  <c r="C5" i="156"/>
  <c r="A6" i="156"/>
  <c r="A7" i="156" s="1"/>
  <c r="A8" i="156" s="1"/>
  <c r="A9" i="156" s="1"/>
  <c r="A10" i="156" s="1"/>
  <c r="A11" i="156" s="1"/>
  <c r="A12" i="156" s="1"/>
  <c r="A13" i="156" s="1"/>
  <c r="A14" i="156" s="1"/>
  <c r="A15" i="156" s="1"/>
  <c r="A16" i="156" s="1"/>
  <c r="A17" i="156" s="1"/>
  <c r="A18" i="156" s="1"/>
  <c r="A19" i="156" s="1"/>
  <c r="A20" i="156" s="1"/>
  <c r="A21" i="156" s="1"/>
  <c r="A22" i="156" s="1"/>
  <c r="A23" i="156" s="1"/>
  <c r="A24" i="156" s="1"/>
  <c r="A25" i="156" s="1"/>
  <c r="A26" i="156" s="1"/>
  <c r="A27" i="156" s="1"/>
  <c r="A28" i="156" s="1"/>
  <c r="A29" i="156" s="1"/>
  <c r="A30" i="156" s="1"/>
  <c r="A31" i="156" s="1"/>
  <c r="A32" i="156" s="1"/>
  <c r="A33" i="156" s="1"/>
  <c r="A34" i="156" s="1"/>
  <c r="A35" i="156" s="1"/>
  <c r="H35" i="155"/>
  <c r="G35" i="155"/>
  <c r="D35" i="155"/>
  <c r="C35" i="155"/>
  <c r="H34" i="155"/>
  <c r="G34" i="155"/>
  <c r="D34" i="155"/>
  <c r="C34" i="155"/>
  <c r="H33" i="155"/>
  <c r="G33" i="155"/>
  <c r="D33" i="155"/>
  <c r="C33" i="155"/>
  <c r="H32" i="155"/>
  <c r="G32" i="155"/>
  <c r="D32" i="155"/>
  <c r="C32" i="155"/>
  <c r="H31" i="155"/>
  <c r="G31" i="155"/>
  <c r="D31" i="155"/>
  <c r="C31" i="155"/>
  <c r="H30" i="155"/>
  <c r="G30" i="155"/>
  <c r="D30" i="155"/>
  <c r="C30" i="155"/>
  <c r="H29" i="155"/>
  <c r="G29" i="155"/>
  <c r="D29" i="155"/>
  <c r="C29" i="155"/>
  <c r="H28" i="155"/>
  <c r="G28" i="155"/>
  <c r="D28" i="155"/>
  <c r="C28" i="155"/>
  <c r="H27" i="155"/>
  <c r="G27" i="155"/>
  <c r="D27" i="155"/>
  <c r="C27" i="155"/>
  <c r="H26" i="155"/>
  <c r="G26" i="155"/>
  <c r="D26" i="155"/>
  <c r="C26" i="155"/>
  <c r="H25" i="155"/>
  <c r="G25" i="155"/>
  <c r="D25" i="155"/>
  <c r="C25" i="155"/>
  <c r="H24" i="155"/>
  <c r="G24" i="155"/>
  <c r="D24" i="155"/>
  <c r="C24" i="155"/>
  <c r="H23" i="155"/>
  <c r="G23" i="155"/>
  <c r="D23" i="155"/>
  <c r="C23" i="155"/>
  <c r="H22" i="155"/>
  <c r="G22" i="155"/>
  <c r="D22" i="155"/>
  <c r="C22" i="155"/>
  <c r="H21" i="155"/>
  <c r="G21" i="155"/>
  <c r="D21" i="155"/>
  <c r="C21" i="155"/>
  <c r="H20" i="155"/>
  <c r="G20" i="155"/>
  <c r="D20" i="155"/>
  <c r="C20" i="155"/>
  <c r="H19" i="155"/>
  <c r="G19" i="155"/>
  <c r="D19" i="155"/>
  <c r="C19" i="155"/>
  <c r="H18" i="155"/>
  <c r="G18" i="155"/>
  <c r="D18" i="155"/>
  <c r="C18" i="155"/>
  <c r="H17" i="155"/>
  <c r="G17" i="155"/>
  <c r="D17" i="155"/>
  <c r="C17" i="155"/>
  <c r="H16" i="155"/>
  <c r="G16" i="155"/>
  <c r="D16" i="155"/>
  <c r="C16" i="155"/>
  <c r="H15" i="155"/>
  <c r="G15" i="155"/>
  <c r="D15" i="155"/>
  <c r="C15" i="155"/>
  <c r="H14" i="155"/>
  <c r="G14" i="155"/>
  <c r="D14" i="155"/>
  <c r="C14" i="155"/>
  <c r="H13" i="155"/>
  <c r="G13" i="155"/>
  <c r="D13" i="155"/>
  <c r="C13" i="155"/>
  <c r="H12" i="155"/>
  <c r="G12" i="155"/>
  <c r="D12" i="155"/>
  <c r="C12" i="155"/>
  <c r="H11" i="155"/>
  <c r="G11" i="155"/>
  <c r="D11" i="155"/>
  <c r="C11" i="155"/>
  <c r="H10" i="155"/>
  <c r="G10" i="155"/>
  <c r="D10" i="155"/>
  <c r="C10" i="155"/>
  <c r="H9" i="155"/>
  <c r="G9" i="155"/>
  <c r="D9" i="155"/>
  <c r="C9" i="155"/>
  <c r="H8" i="155"/>
  <c r="G8" i="155"/>
  <c r="D8" i="155"/>
  <c r="C8" i="155"/>
  <c r="H7" i="155"/>
  <c r="G7" i="155"/>
  <c r="D7" i="155"/>
  <c r="C7" i="155"/>
  <c r="H6" i="155"/>
  <c r="G6" i="155"/>
  <c r="D6" i="155"/>
  <c r="C6" i="155"/>
  <c r="H5" i="155"/>
  <c r="G5" i="155"/>
  <c r="D5" i="155"/>
  <c r="C5" i="155"/>
  <c r="A6" i="155"/>
  <c r="A7" i="155" s="1"/>
  <c r="A8" i="155" s="1"/>
  <c r="A9" i="155" s="1"/>
  <c r="A10" i="155" s="1"/>
  <c r="A11" i="155" s="1"/>
  <c r="A12" i="155" s="1"/>
  <c r="A13" i="155" s="1"/>
  <c r="A14" i="155" s="1"/>
  <c r="A15" i="155" s="1"/>
  <c r="A16" i="155" s="1"/>
  <c r="A17" i="155" s="1"/>
  <c r="A18" i="155" s="1"/>
  <c r="A19" i="155" s="1"/>
  <c r="A20" i="155" s="1"/>
  <c r="A21" i="155" s="1"/>
  <c r="A22" i="155" s="1"/>
  <c r="A23" i="155" s="1"/>
  <c r="A24" i="155" s="1"/>
  <c r="A25" i="155" s="1"/>
  <c r="A26" i="155" s="1"/>
  <c r="A27" i="155" s="1"/>
  <c r="A28" i="155" s="1"/>
  <c r="A29" i="155" s="1"/>
  <c r="A30" i="155" s="1"/>
  <c r="A31" i="155" s="1"/>
  <c r="A32" i="155" s="1"/>
  <c r="A33" i="155" s="1"/>
  <c r="A34" i="155" s="1"/>
  <c r="A35" i="155" s="1"/>
  <c r="H35" i="154"/>
  <c r="G35" i="154"/>
  <c r="D35" i="154"/>
  <c r="C35" i="154"/>
  <c r="H34" i="154"/>
  <c r="G34" i="154"/>
  <c r="D34" i="154"/>
  <c r="C34" i="154"/>
  <c r="H33" i="154"/>
  <c r="G33" i="154"/>
  <c r="D33" i="154"/>
  <c r="C33" i="154"/>
  <c r="H32" i="154"/>
  <c r="G32" i="154"/>
  <c r="D32" i="154"/>
  <c r="C32" i="154"/>
  <c r="H31" i="154"/>
  <c r="G31" i="154"/>
  <c r="D31" i="154"/>
  <c r="C31" i="154"/>
  <c r="H30" i="154"/>
  <c r="G30" i="154"/>
  <c r="D30" i="154"/>
  <c r="C30" i="154"/>
  <c r="H29" i="154"/>
  <c r="G29" i="154"/>
  <c r="D29" i="154"/>
  <c r="C29" i="154"/>
  <c r="H28" i="154"/>
  <c r="G28" i="154"/>
  <c r="D28" i="154"/>
  <c r="C28" i="154"/>
  <c r="H27" i="154"/>
  <c r="G27" i="154"/>
  <c r="D27" i="154"/>
  <c r="C27" i="154"/>
  <c r="H26" i="154"/>
  <c r="G26" i="154"/>
  <c r="D26" i="154"/>
  <c r="C26" i="154"/>
  <c r="H25" i="154"/>
  <c r="G25" i="154"/>
  <c r="D25" i="154"/>
  <c r="C25" i="154"/>
  <c r="H24" i="154"/>
  <c r="G24" i="154"/>
  <c r="D24" i="154"/>
  <c r="C24" i="154"/>
  <c r="H23" i="154"/>
  <c r="G23" i="154"/>
  <c r="D23" i="154"/>
  <c r="C23" i="154"/>
  <c r="H22" i="154"/>
  <c r="G22" i="154"/>
  <c r="D22" i="154"/>
  <c r="C22" i="154"/>
  <c r="H21" i="154"/>
  <c r="G21" i="154"/>
  <c r="D21" i="154"/>
  <c r="C21" i="154"/>
  <c r="H20" i="154"/>
  <c r="G20" i="154"/>
  <c r="D20" i="154"/>
  <c r="C20" i="154"/>
  <c r="H19" i="154"/>
  <c r="G19" i="154"/>
  <c r="D19" i="154"/>
  <c r="C19" i="154"/>
  <c r="H18" i="154"/>
  <c r="G18" i="154"/>
  <c r="D18" i="154"/>
  <c r="C18" i="154"/>
  <c r="H17" i="154"/>
  <c r="G17" i="154"/>
  <c r="D17" i="154"/>
  <c r="C17" i="154"/>
  <c r="H16" i="154"/>
  <c r="G16" i="154"/>
  <c r="D16" i="154"/>
  <c r="C16" i="154"/>
  <c r="H15" i="154"/>
  <c r="G15" i="154"/>
  <c r="D15" i="154"/>
  <c r="C15" i="154"/>
  <c r="H14" i="154"/>
  <c r="G14" i="154"/>
  <c r="D14" i="154"/>
  <c r="C14" i="154"/>
  <c r="H13" i="154"/>
  <c r="G13" i="154"/>
  <c r="D13" i="154"/>
  <c r="C13" i="154"/>
  <c r="H12" i="154"/>
  <c r="G12" i="154"/>
  <c r="D12" i="154"/>
  <c r="C12" i="154"/>
  <c r="H11" i="154"/>
  <c r="G11" i="154"/>
  <c r="D11" i="154"/>
  <c r="C11" i="154"/>
  <c r="H10" i="154"/>
  <c r="G10" i="154"/>
  <c r="D10" i="154"/>
  <c r="C10" i="154"/>
  <c r="H9" i="154"/>
  <c r="G9" i="154"/>
  <c r="D9" i="154"/>
  <c r="C9" i="154"/>
  <c r="H8" i="154"/>
  <c r="G8" i="154"/>
  <c r="D8" i="154"/>
  <c r="C8" i="154"/>
  <c r="H7" i="154"/>
  <c r="G7" i="154"/>
  <c r="D7" i="154"/>
  <c r="C7" i="154"/>
  <c r="H6" i="154"/>
  <c r="G6" i="154"/>
  <c r="D6" i="154"/>
  <c r="C6" i="154"/>
  <c r="H5" i="154"/>
  <c r="G5" i="154"/>
  <c r="D5" i="154"/>
  <c r="C5" i="154"/>
  <c r="A6" i="154"/>
  <c r="A7" i="154" s="1"/>
  <c r="A8" i="154" s="1"/>
  <c r="A9" i="154" s="1"/>
  <c r="A10" i="154" s="1"/>
  <c r="A11" i="154" s="1"/>
  <c r="A12" i="154" s="1"/>
  <c r="A13" i="154" s="1"/>
  <c r="A14" i="154" s="1"/>
  <c r="A15" i="154" s="1"/>
  <c r="A16" i="154" s="1"/>
  <c r="A17" i="154" s="1"/>
  <c r="A18" i="154" s="1"/>
  <c r="A19" i="154" s="1"/>
  <c r="A20" i="154" s="1"/>
  <c r="A21" i="154" s="1"/>
  <c r="A22" i="154" s="1"/>
  <c r="A23" i="154" s="1"/>
  <c r="A24" i="154" s="1"/>
  <c r="A25" i="154" s="1"/>
  <c r="A26" i="154" s="1"/>
  <c r="A27" i="154" s="1"/>
  <c r="A28" i="154" s="1"/>
  <c r="A29" i="154" s="1"/>
  <c r="A30" i="154" s="1"/>
  <c r="A31" i="154" s="1"/>
  <c r="A32" i="154" s="1"/>
  <c r="A33" i="154" s="1"/>
  <c r="A34" i="154" s="1"/>
  <c r="A35" i="154" s="1"/>
  <c r="H35" i="153"/>
  <c r="G35" i="153"/>
  <c r="D35" i="153"/>
  <c r="C35" i="153"/>
  <c r="H34" i="153"/>
  <c r="G34" i="153"/>
  <c r="D34" i="153"/>
  <c r="C34" i="153"/>
  <c r="H33" i="153"/>
  <c r="G33" i="153"/>
  <c r="D33" i="153"/>
  <c r="C33" i="153"/>
  <c r="H32" i="153"/>
  <c r="G32" i="153"/>
  <c r="D32" i="153"/>
  <c r="C32" i="153"/>
  <c r="H31" i="153"/>
  <c r="G31" i="153"/>
  <c r="D31" i="153"/>
  <c r="C31" i="153"/>
  <c r="H30" i="153"/>
  <c r="G30" i="153"/>
  <c r="D30" i="153"/>
  <c r="C30" i="153"/>
  <c r="H29" i="153"/>
  <c r="G29" i="153"/>
  <c r="D29" i="153"/>
  <c r="C29" i="153"/>
  <c r="H28" i="153"/>
  <c r="G28" i="153"/>
  <c r="D28" i="153"/>
  <c r="C28" i="153"/>
  <c r="H27" i="153"/>
  <c r="G27" i="153"/>
  <c r="D27" i="153"/>
  <c r="C27" i="153"/>
  <c r="H26" i="153"/>
  <c r="G26" i="153"/>
  <c r="D26" i="153"/>
  <c r="C26" i="153"/>
  <c r="H25" i="153"/>
  <c r="G25" i="153"/>
  <c r="D25" i="153"/>
  <c r="C25" i="153"/>
  <c r="H24" i="153"/>
  <c r="G24" i="153"/>
  <c r="D24" i="153"/>
  <c r="C24" i="153"/>
  <c r="H23" i="153"/>
  <c r="G23" i="153"/>
  <c r="D23" i="153"/>
  <c r="C23" i="153"/>
  <c r="H22" i="153"/>
  <c r="G22" i="153"/>
  <c r="D22" i="153"/>
  <c r="C22" i="153"/>
  <c r="H21" i="153"/>
  <c r="G21" i="153"/>
  <c r="D21" i="153"/>
  <c r="C21" i="153"/>
  <c r="H20" i="153"/>
  <c r="G20" i="153"/>
  <c r="D20" i="153"/>
  <c r="C20" i="153"/>
  <c r="H19" i="153"/>
  <c r="G19" i="153"/>
  <c r="D19" i="153"/>
  <c r="C19" i="153"/>
  <c r="H18" i="153"/>
  <c r="G18" i="153"/>
  <c r="D18" i="153"/>
  <c r="C18" i="153"/>
  <c r="H17" i="153"/>
  <c r="G17" i="153"/>
  <c r="D17" i="153"/>
  <c r="C17" i="153"/>
  <c r="H16" i="153"/>
  <c r="G16" i="153"/>
  <c r="D16" i="153"/>
  <c r="C16" i="153"/>
  <c r="H15" i="153"/>
  <c r="G15" i="153"/>
  <c r="D15" i="153"/>
  <c r="C15" i="153"/>
  <c r="H14" i="153"/>
  <c r="G14" i="153"/>
  <c r="D14" i="153"/>
  <c r="C14" i="153"/>
  <c r="H13" i="153"/>
  <c r="G13" i="153"/>
  <c r="D13" i="153"/>
  <c r="C13" i="153"/>
  <c r="H12" i="153"/>
  <c r="G12" i="153"/>
  <c r="D12" i="153"/>
  <c r="C12" i="153"/>
  <c r="H11" i="153"/>
  <c r="G11" i="153"/>
  <c r="D11" i="153"/>
  <c r="C11" i="153"/>
  <c r="H10" i="153"/>
  <c r="G10" i="153"/>
  <c r="D10" i="153"/>
  <c r="C10" i="153"/>
  <c r="H9" i="153"/>
  <c r="G9" i="153"/>
  <c r="D9" i="153"/>
  <c r="C9" i="153"/>
  <c r="H8" i="153"/>
  <c r="G8" i="153"/>
  <c r="D8" i="153"/>
  <c r="C8" i="153"/>
  <c r="H7" i="153"/>
  <c r="G7" i="153"/>
  <c r="D7" i="153"/>
  <c r="C7" i="153"/>
  <c r="H6" i="153"/>
  <c r="G6" i="153"/>
  <c r="D6" i="153"/>
  <c r="C6" i="153"/>
  <c r="H5" i="153"/>
  <c r="G5" i="153"/>
  <c r="D5" i="153"/>
  <c r="C5" i="153"/>
  <c r="A6" i="153"/>
  <c r="A7" i="153" s="1"/>
  <c r="A8" i="153" s="1"/>
  <c r="A9" i="153" s="1"/>
  <c r="A10" i="153" s="1"/>
  <c r="A11" i="153" s="1"/>
  <c r="A12" i="153" s="1"/>
  <c r="A13" i="153" s="1"/>
  <c r="A14" i="153" s="1"/>
  <c r="A15" i="153" s="1"/>
  <c r="A16" i="153" s="1"/>
  <c r="A17" i="153" s="1"/>
  <c r="A18" i="153" s="1"/>
  <c r="A19" i="153" s="1"/>
  <c r="A20" i="153" s="1"/>
  <c r="A21" i="153" s="1"/>
  <c r="A22" i="153" s="1"/>
  <c r="A23" i="153" s="1"/>
  <c r="A24" i="153" s="1"/>
  <c r="A25" i="153" s="1"/>
  <c r="A26" i="153" s="1"/>
  <c r="A27" i="153" s="1"/>
  <c r="A28" i="153" s="1"/>
  <c r="A29" i="153" s="1"/>
  <c r="A30" i="153" s="1"/>
  <c r="A31" i="153" s="1"/>
  <c r="A32" i="153" s="1"/>
  <c r="A33" i="153" s="1"/>
  <c r="A34" i="153" s="1"/>
  <c r="A35" i="153" s="1"/>
  <c r="H35" i="152"/>
  <c r="G35" i="152"/>
  <c r="D35" i="152"/>
  <c r="C35" i="152"/>
  <c r="H34" i="152"/>
  <c r="G34" i="152"/>
  <c r="D34" i="152"/>
  <c r="C34" i="152"/>
  <c r="H33" i="152"/>
  <c r="G33" i="152"/>
  <c r="D33" i="152"/>
  <c r="C33" i="152"/>
  <c r="H32" i="152"/>
  <c r="G32" i="152"/>
  <c r="D32" i="152"/>
  <c r="C32" i="152"/>
  <c r="H31" i="152"/>
  <c r="G31" i="152"/>
  <c r="D31" i="152"/>
  <c r="C31" i="152"/>
  <c r="H30" i="152"/>
  <c r="G30" i="152"/>
  <c r="D30" i="152"/>
  <c r="C30" i="152"/>
  <c r="H29" i="152"/>
  <c r="G29" i="152"/>
  <c r="D29" i="152"/>
  <c r="C29" i="152"/>
  <c r="H28" i="152"/>
  <c r="G28" i="152"/>
  <c r="D28" i="152"/>
  <c r="C28" i="152"/>
  <c r="H27" i="152"/>
  <c r="G27" i="152"/>
  <c r="D27" i="152"/>
  <c r="C27" i="152"/>
  <c r="H26" i="152"/>
  <c r="G26" i="152"/>
  <c r="D26" i="152"/>
  <c r="C26" i="152"/>
  <c r="H25" i="152"/>
  <c r="G25" i="152"/>
  <c r="D25" i="152"/>
  <c r="C25" i="152"/>
  <c r="H24" i="152"/>
  <c r="G24" i="152"/>
  <c r="D24" i="152"/>
  <c r="C24" i="152"/>
  <c r="H23" i="152"/>
  <c r="G23" i="152"/>
  <c r="D23" i="152"/>
  <c r="C23" i="152"/>
  <c r="H22" i="152"/>
  <c r="G22" i="152"/>
  <c r="D22" i="152"/>
  <c r="C22" i="152"/>
  <c r="H21" i="152"/>
  <c r="G21" i="152"/>
  <c r="D21" i="152"/>
  <c r="C21" i="152"/>
  <c r="H20" i="152"/>
  <c r="G20" i="152"/>
  <c r="D20" i="152"/>
  <c r="C20" i="152"/>
  <c r="H19" i="152"/>
  <c r="G19" i="152"/>
  <c r="D19" i="152"/>
  <c r="C19" i="152"/>
  <c r="H18" i="152"/>
  <c r="G18" i="152"/>
  <c r="D18" i="152"/>
  <c r="C18" i="152"/>
  <c r="H17" i="152"/>
  <c r="G17" i="152"/>
  <c r="D17" i="152"/>
  <c r="C17" i="152"/>
  <c r="H16" i="152"/>
  <c r="G16" i="152"/>
  <c r="D16" i="152"/>
  <c r="C16" i="152"/>
  <c r="H15" i="152"/>
  <c r="G15" i="152"/>
  <c r="D15" i="152"/>
  <c r="C15" i="152"/>
  <c r="H14" i="152"/>
  <c r="G14" i="152"/>
  <c r="D14" i="152"/>
  <c r="C14" i="152"/>
  <c r="H13" i="152"/>
  <c r="G13" i="152"/>
  <c r="D13" i="152"/>
  <c r="C13" i="152"/>
  <c r="H12" i="152"/>
  <c r="G12" i="152"/>
  <c r="D12" i="152"/>
  <c r="C12" i="152"/>
  <c r="H11" i="152"/>
  <c r="G11" i="152"/>
  <c r="D11" i="152"/>
  <c r="C11" i="152"/>
  <c r="H10" i="152"/>
  <c r="G10" i="152"/>
  <c r="D10" i="152"/>
  <c r="C10" i="152"/>
  <c r="H9" i="152"/>
  <c r="G9" i="152"/>
  <c r="D9" i="152"/>
  <c r="C9" i="152"/>
  <c r="H8" i="152"/>
  <c r="G8" i="152"/>
  <c r="D8" i="152"/>
  <c r="C8" i="152"/>
  <c r="H7" i="152"/>
  <c r="G7" i="152"/>
  <c r="D7" i="152"/>
  <c r="C7" i="152"/>
  <c r="H6" i="152"/>
  <c r="G6" i="152"/>
  <c r="D6" i="152"/>
  <c r="C6" i="152"/>
  <c r="H5" i="152"/>
  <c r="G5" i="152"/>
  <c r="D5" i="152"/>
  <c r="C5" i="152"/>
  <c r="A6" i="152"/>
  <c r="A7" i="152" s="1"/>
  <c r="A8" i="152" s="1"/>
  <c r="A9" i="152" s="1"/>
  <c r="A10" i="152" s="1"/>
  <c r="A11" i="152" s="1"/>
  <c r="A12" i="152" s="1"/>
  <c r="A13" i="152" s="1"/>
  <c r="A14" i="152" s="1"/>
  <c r="A15" i="152" s="1"/>
  <c r="A16" i="152" s="1"/>
  <c r="A17" i="152" s="1"/>
  <c r="A18" i="152" s="1"/>
  <c r="A19" i="152" s="1"/>
  <c r="A20" i="152" s="1"/>
  <c r="A21" i="152" s="1"/>
  <c r="A22" i="152" s="1"/>
  <c r="A23" i="152" s="1"/>
  <c r="A24" i="152" s="1"/>
  <c r="A25" i="152" s="1"/>
  <c r="A26" i="152" s="1"/>
  <c r="A27" i="152" s="1"/>
  <c r="A28" i="152" s="1"/>
  <c r="A29" i="152" s="1"/>
  <c r="A30" i="152" s="1"/>
  <c r="A31" i="152" s="1"/>
  <c r="A32" i="152" s="1"/>
  <c r="A33" i="152" s="1"/>
  <c r="A34" i="152" s="1"/>
  <c r="A35" i="152" s="1"/>
  <c r="H35" i="151"/>
  <c r="G35" i="151"/>
  <c r="D35" i="151"/>
  <c r="C35" i="151"/>
  <c r="H34" i="151"/>
  <c r="G34" i="151"/>
  <c r="D34" i="151"/>
  <c r="C34" i="151"/>
  <c r="H33" i="151"/>
  <c r="G33" i="151"/>
  <c r="D33" i="151"/>
  <c r="C33" i="151"/>
  <c r="H32" i="151"/>
  <c r="G32" i="151"/>
  <c r="D32" i="151"/>
  <c r="C32" i="151"/>
  <c r="H31" i="151"/>
  <c r="G31" i="151"/>
  <c r="D31" i="151"/>
  <c r="C31" i="151"/>
  <c r="H30" i="151"/>
  <c r="G30" i="151"/>
  <c r="D30" i="151"/>
  <c r="C30" i="151"/>
  <c r="H29" i="151"/>
  <c r="G29" i="151"/>
  <c r="D29" i="151"/>
  <c r="C29" i="151"/>
  <c r="H28" i="151"/>
  <c r="G28" i="151"/>
  <c r="D28" i="151"/>
  <c r="C28" i="151"/>
  <c r="H27" i="151"/>
  <c r="G27" i="151"/>
  <c r="D27" i="151"/>
  <c r="C27" i="151"/>
  <c r="H26" i="151"/>
  <c r="G26" i="151"/>
  <c r="D26" i="151"/>
  <c r="C26" i="151"/>
  <c r="H25" i="151"/>
  <c r="G25" i="151"/>
  <c r="D25" i="151"/>
  <c r="C25" i="151"/>
  <c r="H24" i="151"/>
  <c r="G24" i="151"/>
  <c r="D24" i="151"/>
  <c r="C24" i="151"/>
  <c r="H23" i="151"/>
  <c r="G23" i="151"/>
  <c r="D23" i="151"/>
  <c r="C23" i="151"/>
  <c r="H22" i="151"/>
  <c r="G22" i="151"/>
  <c r="D22" i="151"/>
  <c r="C22" i="151"/>
  <c r="H21" i="151"/>
  <c r="G21" i="151"/>
  <c r="D21" i="151"/>
  <c r="C21" i="151"/>
  <c r="H20" i="151"/>
  <c r="G20" i="151"/>
  <c r="D20" i="151"/>
  <c r="C20" i="151"/>
  <c r="H19" i="151"/>
  <c r="G19" i="151"/>
  <c r="D19" i="151"/>
  <c r="C19" i="151"/>
  <c r="H18" i="151"/>
  <c r="G18" i="151"/>
  <c r="D18" i="151"/>
  <c r="C18" i="151"/>
  <c r="H17" i="151"/>
  <c r="G17" i="151"/>
  <c r="D17" i="151"/>
  <c r="C17" i="151"/>
  <c r="H16" i="151"/>
  <c r="G16" i="151"/>
  <c r="D16" i="151"/>
  <c r="C16" i="151"/>
  <c r="H15" i="151"/>
  <c r="G15" i="151"/>
  <c r="D15" i="151"/>
  <c r="C15" i="151"/>
  <c r="H14" i="151"/>
  <c r="G14" i="151"/>
  <c r="D14" i="151"/>
  <c r="C14" i="151"/>
  <c r="H13" i="151"/>
  <c r="G13" i="151"/>
  <c r="D13" i="151"/>
  <c r="C13" i="151"/>
  <c r="H12" i="151"/>
  <c r="G12" i="151"/>
  <c r="D12" i="151"/>
  <c r="C12" i="151"/>
  <c r="H11" i="151"/>
  <c r="G11" i="151"/>
  <c r="D11" i="151"/>
  <c r="C11" i="151"/>
  <c r="H10" i="151"/>
  <c r="G10" i="151"/>
  <c r="D10" i="151"/>
  <c r="C10" i="151"/>
  <c r="H9" i="151"/>
  <c r="G9" i="151"/>
  <c r="D9" i="151"/>
  <c r="C9" i="151"/>
  <c r="H8" i="151"/>
  <c r="G8" i="151"/>
  <c r="D8" i="151"/>
  <c r="C8" i="151"/>
  <c r="H7" i="151"/>
  <c r="G7" i="151"/>
  <c r="D7" i="151"/>
  <c r="C7" i="151"/>
  <c r="H6" i="151"/>
  <c r="G6" i="151"/>
  <c r="D6" i="151"/>
  <c r="C6" i="151"/>
  <c r="H5" i="151"/>
  <c r="G5" i="151"/>
  <c r="D5" i="151"/>
  <c r="C5" i="151"/>
  <c r="A6" i="151"/>
  <c r="A7" i="151" s="1"/>
  <c r="A8" i="151" s="1"/>
  <c r="A9" i="151" s="1"/>
  <c r="A10" i="151" s="1"/>
  <c r="A11" i="151" s="1"/>
  <c r="A12" i="151" s="1"/>
  <c r="A13" i="151" s="1"/>
  <c r="A14" i="151" s="1"/>
  <c r="A15" i="151" s="1"/>
  <c r="A16" i="151" s="1"/>
  <c r="A17" i="151" s="1"/>
  <c r="A18" i="151" s="1"/>
  <c r="A19" i="151" s="1"/>
  <c r="A20" i="151" s="1"/>
  <c r="A21" i="151" s="1"/>
  <c r="A22" i="151" s="1"/>
  <c r="A23" i="151" s="1"/>
  <c r="A24" i="151" s="1"/>
  <c r="A25" i="151" s="1"/>
  <c r="A26" i="151" s="1"/>
  <c r="A27" i="151" s="1"/>
  <c r="A28" i="151" s="1"/>
  <c r="A29" i="151" s="1"/>
  <c r="A30" i="151" s="1"/>
  <c r="A31" i="151" s="1"/>
  <c r="A32" i="151" s="1"/>
  <c r="A33" i="151" s="1"/>
  <c r="A34" i="151" s="1"/>
  <c r="A35" i="151" s="1"/>
  <c r="H35" i="150"/>
  <c r="G35" i="150"/>
  <c r="D35" i="150"/>
  <c r="C35" i="150"/>
  <c r="H34" i="150"/>
  <c r="G34" i="150"/>
  <c r="D34" i="150"/>
  <c r="C34" i="150"/>
  <c r="H33" i="150"/>
  <c r="G33" i="150"/>
  <c r="D33" i="150"/>
  <c r="C33" i="150"/>
  <c r="H32" i="150"/>
  <c r="G32" i="150"/>
  <c r="D32" i="150"/>
  <c r="C32" i="150"/>
  <c r="H31" i="150"/>
  <c r="G31" i="150"/>
  <c r="D31" i="150"/>
  <c r="C31" i="150"/>
  <c r="H30" i="150"/>
  <c r="G30" i="150"/>
  <c r="D30" i="150"/>
  <c r="C30" i="150"/>
  <c r="H29" i="150"/>
  <c r="G29" i="150"/>
  <c r="D29" i="150"/>
  <c r="C29" i="150"/>
  <c r="H28" i="150"/>
  <c r="G28" i="150"/>
  <c r="D28" i="150"/>
  <c r="C28" i="150"/>
  <c r="H27" i="150"/>
  <c r="G27" i="150"/>
  <c r="D27" i="150"/>
  <c r="C27" i="150"/>
  <c r="H26" i="150"/>
  <c r="G26" i="150"/>
  <c r="D26" i="150"/>
  <c r="C26" i="150"/>
  <c r="H25" i="150"/>
  <c r="G25" i="150"/>
  <c r="D25" i="150"/>
  <c r="C25" i="150"/>
  <c r="H24" i="150"/>
  <c r="G24" i="150"/>
  <c r="D24" i="150"/>
  <c r="C24" i="150"/>
  <c r="H23" i="150"/>
  <c r="G23" i="150"/>
  <c r="D23" i="150"/>
  <c r="C23" i="150"/>
  <c r="H22" i="150"/>
  <c r="G22" i="150"/>
  <c r="D22" i="150"/>
  <c r="C22" i="150"/>
  <c r="H21" i="150"/>
  <c r="G21" i="150"/>
  <c r="D21" i="150"/>
  <c r="C21" i="150"/>
  <c r="H20" i="150"/>
  <c r="G20" i="150"/>
  <c r="D20" i="150"/>
  <c r="C20" i="150"/>
  <c r="H19" i="150"/>
  <c r="G19" i="150"/>
  <c r="D19" i="150"/>
  <c r="C19" i="150"/>
  <c r="H18" i="150"/>
  <c r="G18" i="150"/>
  <c r="D18" i="150"/>
  <c r="C18" i="150"/>
  <c r="H17" i="150"/>
  <c r="G17" i="150"/>
  <c r="D17" i="150"/>
  <c r="C17" i="150"/>
  <c r="H16" i="150"/>
  <c r="G16" i="150"/>
  <c r="D16" i="150"/>
  <c r="C16" i="150"/>
  <c r="H15" i="150"/>
  <c r="G15" i="150"/>
  <c r="D15" i="150"/>
  <c r="C15" i="150"/>
  <c r="H14" i="150"/>
  <c r="G14" i="150"/>
  <c r="D14" i="150"/>
  <c r="C14" i="150"/>
  <c r="H13" i="150"/>
  <c r="G13" i="150"/>
  <c r="D13" i="150"/>
  <c r="C13" i="150"/>
  <c r="H12" i="150"/>
  <c r="G12" i="150"/>
  <c r="D12" i="150"/>
  <c r="C12" i="150"/>
  <c r="H11" i="150"/>
  <c r="G11" i="150"/>
  <c r="D11" i="150"/>
  <c r="C11" i="150"/>
  <c r="H10" i="150"/>
  <c r="G10" i="150"/>
  <c r="D10" i="150"/>
  <c r="C10" i="150"/>
  <c r="H9" i="150"/>
  <c r="G9" i="150"/>
  <c r="D9" i="150"/>
  <c r="C9" i="150"/>
  <c r="H8" i="150"/>
  <c r="G8" i="150"/>
  <c r="D8" i="150"/>
  <c r="C8" i="150"/>
  <c r="H7" i="150"/>
  <c r="G7" i="150"/>
  <c r="D7" i="150"/>
  <c r="C7" i="150"/>
  <c r="H6" i="150"/>
  <c r="G6" i="150"/>
  <c r="D6" i="150"/>
  <c r="C6" i="150"/>
  <c r="H5" i="150"/>
  <c r="G5" i="150"/>
  <c r="D5" i="150"/>
  <c r="C5" i="150"/>
  <c r="A6" i="150"/>
  <c r="A7" i="150" s="1"/>
  <c r="A8" i="150" s="1"/>
  <c r="A9" i="150" s="1"/>
  <c r="A10" i="150" s="1"/>
  <c r="A11" i="150" s="1"/>
  <c r="A12" i="150" s="1"/>
  <c r="A13" i="150" s="1"/>
  <c r="A14" i="150" s="1"/>
  <c r="A15" i="150" s="1"/>
  <c r="A16" i="150" s="1"/>
  <c r="A17" i="150" s="1"/>
  <c r="A18" i="150" s="1"/>
  <c r="A19" i="150" s="1"/>
  <c r="A20" i="150" s="1"/>
  <c r="A21" i="150" s="1"/>
  <c r="A22" i="150" s="1"/>
  <c r="A23" i="150" s="1"/>
  <c r="A24" i="150" s="1"/>
  <c r="A25" i="150" s="1"/>
  <c r="A26" i="150" s="1"/>
  <c r="A27" i="150" s="1"/>
  <c r="A28" i="150" s="1"/>
  <c r="A29" i="150" s="1"/>
  <c r="A30" i="150" s="1"/>
  <c r="A31" i="150" s="1"/>
  <c r="A32" i="150" s="1"/>
  <c r="A33" i="150" s="1"/>
  <c r="A34" i="150" s="1"/>
  <c r="A35" i="150" s="1"/>
  <c r="H35" i="148"/>
  <c r="G35" i="148"/>
  <c r="D35" i="148"/>
  <c r="C35" i="148"/>
  <c r="H34" i="148"/>
  <c r="G34" i="148"/>
  <c r="D34" i="148"/>
  <c r="C34" i="148"/>
  <c r="H33" i="148"/>
  <c r="G33" i="148"/>
  <c r="D33" i="148"/>
  <c r="C33" i="148"/>
  <c r="H32" i="148"/>
  <c r="G32" i="148"/>
  <c r="D32" i="148"/>
  <c r="C32" i="148"/>
  <c r="H31" i="148"/>
  <c r="G31" i="148"/>
  <c r="D31" i="148"/>
  <c r="C31" i="148"/>
  <c r="H30" i="148"/>
  <c r="G30" i="148"/>
  <c r="D30" i="148"/>
  <c r="C30" i="148"/>
  <c r="H29" i="148"/>
  <c r="G29" i="148"/>
  <c r="D29" i="148"/>
  <c r="C29" i="148"/>
  <c r="H28" i="148"/>
  <c r="G28" i="148"/>
  <c r="D28" i="148"/>
  <c r="C28" i="148"/>
  <c r="H27" i="148"/>
  <c r="G27" i="148"/>
  <c r="D27" i="148"/>
  <c r="C27" i="148"/>
  <c r="H26" i="148"/>
  <c r="G26" i="148"/>
  <c r="D26" i="148"/>
  <c r="C26" i="148"/>
  <c r="H25" i="148"/>
  <c r="G25" i="148"/>
  <c r="D25" i="148"/>
  <c r="C25" i="148"/>
  <c r="H24" i="148"/>
  <c r="G24" i="148"/>
  <c r="D24" i="148"/>
  <c r="C24" i="148"/>
  <c r="H23" i="148"/>
  <c r="G23" i="148"/>
  <c r="D23" i="148"/>
  <c r="C23" i="148"/>
  <c r="H22" i="148"/>
  <c r="G22" i="148"/>
  <c r="D22" i="148"/>
  <c r="C22" i="148"/>
  <c r="H21" i="148"/>
  <c r="G21" i="148"/>
  <c r="D21" i="148"/>
  <c r="C21" i="148"/>
  <c r="H20" i="148"/>
  <c r="G20" i="148"/>
  <c r="D20" i="148"/>
  <c r="C20" i="148"/>
  <c r="H19" i="148"/>
  <c r="G19" i="148"/>
  <c r="D19" i="148"/>
  <c r="C19" i="148"/>
  <c r="H18" i="148"/>
  <c r="G18" i="148"/>
  <c r="D18" i="148"/>
  <c r="C18" i="148"/>
  <c r="H17" i="148"/>
  <c r="G17" i="148"/>
  <c r="D17" i="148"/>
  <c r="C17" i="148"/>
  <c r="H16" i="148"/>
  <c r="G16" i="148"/>
  <c r="D16" i="148"/>
  <c r="C16" i="148"/>
  <c r="H15" i="148"/>
  <c r="G15" i="148"/>
  <c r="D15" i="148"/>
  <c r="C15" i="148"/>
  <c r="H14" i="148"/>
  <c r="G14" i="148"/>
  <c r="D14" i="148"/>
  <c r="C14" i="148"/>
  <c r="H13" i="148"/>
  <c r="G13" i="148"/>
  <c r="D13" i="148"/>
  <c r="C13" i="148"/>
  <c r="H12" i="148"/>
  <c r="G12" i="148"/>
  <c r="D12" i="148"/>
  <c r="C12" i="148"/>
  <c r="H11" i="148"/>
  <c r="G11" i="148"/>
  <c r="D11" i="148"/>
  <c r="C11" i="148"/>
  <c r="H10" i="148"/>
  <c r="G10" i="148"/>
  <c r="D10" i="148"/>
  <c r="C10" i="148"/>
  <c r="H9" i="148"/>
  <c r="G9" i="148"/>
  <c r="D9" i="148"/>
  <c r="C9" i="148"/>
  <c r="H8" i="148"/>
  <c r="G8" i="148"/>
  <c r="D8" i="148"/>
  <c r="C8" i="148"/>
  <c r="H7" i="148"/>
  <c r="G7" i="148"/>
  <c r="D7" i="148"/>
  <c r="C7" i="148"/>
  <c r="H6" i="148"/>
  <c r="G6" i="148"/>
  <c r="D6" i="148"/>
  <c r="C6" i="148"/>
  <c r="H5" i="148"/>
  <c r="G5" i="148"/>
  <c r="D5" i="148"/>
  <c r="C5" i="148"/>
  <c r="H35" i="149"/>
  <c r="G35" i="149"/>
  <c r="D35" i="149"/>
  <c r="C35" i="149"/>
  <c r="H34" i="149"/>
  <c r="G34" i="149"/>
  <c r="D34" i="149"/>
  <c r="C34" i="149"/>
  <c r="H33" i="149"/>
  <c r="G33" i="149"/>
  <c r="D33" i="149"/>
  <c r="C33" i="149"/>
  <c r="H32" i="149"/>
  <c r="G32" i="149"/>
  <c r="D32" i="149"/>
  <c r="C32" i="149"/>
  <c r="H31" i="149"/>
  <c r="G31" i="149"/>
  <c r="D31" i="149"/>
  <c r="C31" i="149"/>
  <c r="H30" i="149"/>
  <c r="G30" i="149"/>
  <c r="D30" i="149"/>
  <c r="C30" i="149"/>
  <c r="H29" i="149"/>
  <c r="G29" i="149"/>
  <c r="D29" i="149"/>
  <c r="C29" i="149"/>
  <c r="H28" i="149"/>
  <c r="G28" i="149"/>
  <c r="D28" i="149"/>
  <c r="C28" i="149"/>
  <c r="H27" i="149"/>
  <c r="G27" i="149"/>
  <c r="D27" i="149"/>
  <c r="C27" i="149"/>
  <c r="H26" i="149"/>
  <c r="G26" i="149"/>
  <c r="D26" i="149"/>
  <c r="C26" i="149"/>
  <c r="H25" i="149"/>
  <c r="G25" i="149"/>
  <c r="D25" i="149"/>
  <c r="C25" i="149"/>
  <c r="H24" i="149"/>
  <c r="G24" i="149"/>
  <c r="D24" i="149"/>
  <c r="C24" i="149"/>
  <c r="H23" i="149"/>
  <c r="G23" i="149"/>
  <c r="D23" i="149"/>
  <c r="C23" i="149"/>
  <c r="H22" i="149"/>
  <c r="G22" i="149"/>
  <c r="D22" i="149"/>
  <c r="C22" i="149"/>
  <c r="H21" i="149"/>
  <c r="G21" i="149"/>
  <c r="D21" i="149"/>
  <c r="C21" i="149"/>
  <c r="H20" i="149"/>
  <c r="G20" i="149"/>
  <c r="D20" i="149"/>
  <c r="C20" i="149"/>
  <c r="H19" i="149"/>
  <c r="G19" i="149"/>
  <c r="D19" i="149"/>
  <c r="C19" i="149"/>
  <c r="H18" i="149"/>
  <c r="G18" i="149"/>
  <c r="D18" i="149"/>
  <c r="C18" i="149"/>
  <c r="H17" i="149"/>
  <c r="G17" i="149"/>
  <c r="D17" i="149"/>
  <c r="C17" i="149"/>
  <c r="H16" i="149"/>
  <c r="G16" i="149"/>
  <c r="D16" i="149"/>
  <c r="C16" i="149"/>
  <c r="H15" i="149"/>
  <c r="G15" i="149"/>
  <c r="D15" i="149"/>
  <c r="C15" i="149"/>
  <c r="H14" i="149"/>
  <c r="G14" i="149"/>
  <c r="D14" i="149"/>
  <c r="C14" i="149"/>
  <c r="H13" i="149"/>
  <c r="G13" i="149"/>
  <c r="D13" i="149"/>
  <c r="C13" i="149"/>
  <c r="H12" i="149"/>
  <c r="G12" i="149"/>
  <c r="D12" i="149"/>
  <c r="C12" i="149"/>
  <c r="H11" i="149"/>
  <c r="G11" i="149"/>
  <c r="D11" i="149"/>
  <c r="C11" i="149"/>
  <c r="H10" i="149"/>
  <c r="G10" i="149"/>
  <c r="D10" i="149"/>
  <c r="C10" i="149"/>
  <c r="H9" i="149"/>
  <c r="G9" i="149"/>
  <c r="D9" i="149"/>
  <c r="C9" i="149"/>
  <c r="H8" i="149"/>
  <c r="G8" i="149"/>
  <c r="D8" i="149"/>
  <c r="C8" i="149"/>
  <c r="H7" i="149"/>
  <c r="G7" i="149"/>
  <c r="D7" i="149"/>
  <c r="C7" i="149"/>
  <c r="H6" i="149"/>
  <c r="G6" i="149"/>
  <c r="D6" i="149"/>
  <c r="C6" i="149"/>
  <c r="H5" i="149"/>
  <c r="G5" i="149"/>
  <c r="D5" i="149"/>
  <c r="C5" i="149"/>
  <c r="A6" i="149"/>
  <c r="A7" i="149" s="1"/>
  <c r="A8" i="149" s="1"/>
  <c r="A9" i="149" s="1"/>
  <c r="A10" i="149" s="1"/>
  <c r="A11" i="149" s="1"/>
  <c r="A12" i="149" s="1"/>
  <c r="A13" i="149" s="1"/>
  <c r="A14" i="149" s="1"/>
  <c r="A15" i="149" s="1"/>
  <c r="A16" i="149" s="1"/>
  <c r="A17" i="149" s="1"/>
  <c r="A18" i="149" s="1"/>
  <c r="A19" i="149" s="1"/>
  <c r="A20" i="149" s="1"/>
  <c r="A21" i="149" s="1"/>
  <c r="A22" i="149" s="1"/>
  <c r="A23" i="149" s="1"/>
  <c r="A24" i="149" s="1"/>
  <c r="A25" i="149" s="1"/>
  <c r="A26" i="149" s="1"/>
  <c r="A27" i="149" s="1"/>
  <c r="A28" i="149" s="1"/>
  <c r="A29" i="149" s="1"/>
  <c r="A30" i="149" s="1"/>
  <c r="A31" i="149" s="1"/>
  <c r="A32" i="149" s="1"/>
  <c r="A33" i="149" s="1"/>
  <c r="A34" i="149" s="1"/>
  <c r="A35" i="149" s="1"/>
  <c r="A6" i="148"/>
  <c r="A7" i="148" s="1"/>
  <c r="A8" i="148" s="1"/>
  <c r="A9" i="148" s="1"/>
  <c r="A10" i="148" s="1"/>
  <c r="A11" i="148" s="1"/>
  <c r="A12" i="148" s="1"/>
  <c r="A13" i="148" s="1"/>
  <c r="A14" i="148" s="1"/>
  <c r="A15" i="148" s="1"/>
  <c r="A16" i="148" s="1"/>
  <c r="A17" i="148" s="1"/>
  <c r="A18" i="148" s="1"/>
  <c r="A19" i="148" s="1"/>
  <c r="A20" i="148" s="1"/>
  <c r="A21" i="148" s="1"/>
  <c r="A22" i="148" s="1"/>
  <c r="A23" i="148" s="1"/>
  <c r="A24" i="148" s="1"/>
  <c r="A25" i="148" s="1"/>
  <c r="A26" i="148" s="1"/>
  <c r="A27" i="148" s="1"/>
  <c r="A28" i="148" s="1"/>
  <c r="A29" i="148" s="1"/>
  <c r="A30" i="148" s="1"/>
  <c r="A31" i="148" s="1"/>
  <c r="A32" i="148" s="1"/>
  <c r="A33" i="148" s="1"/>
  <c r="A34" i="148" s="1"/>
  <c r="A35" i="148" s="1"/>
  <c r="H35" i="147"/>
  <c r="G35" i="147"/>
  <c r="D35" i="147"/>
  <c r="C35" i="147"/>
  <c r="H34" i="147"/>
  <c r="G34" i="147"/>
  <c r="D34" i="147"/>
  <c r="C34" i="147"/>
  <c r="H33" i="147"/>
  <c r="G33" i="147"/>
  <c r="D33" i="147"/>
  <c r="C33" i="147"/>
  <c r="H32" i="147"/>
  <c r="G32" i="147"/>
  <c r="D32" i="147"/>
  <c r="C32" i="147"/>
  <c r="H31" i="147"/>
  <c r="G31" i="147"/>
  <c r="D31" i="147"/>
  <c r="C31" i="147"/>
  <c r="H30" i="147"/>
  <c r="G30" i="147"/>
  <c r="D30" i="147"/>
  <c r="C30" i="147"/>
  <c r="H29" i="147"/>
  <c r="G29" i="147"/>
  <c r="D29" i="147"/>
  <c r="C29" i="147"/>
  <c r="H28" i="147"/>
  <c r="G28" i="147"/>
  <c r="D28" i="147"/>
  <c r="C28" i="147"/>
  <c r="H27" i="147"/>
  <c r="G27" i="147"/>
  <c r="D27" i="147"/>
  <c r="C27" i="147"/>
  <c r="H26" i="147"/>
  <c r="G26" i="147"/>
  <c r="D26" i="147"/>
  <c r="C26" i="147"/>
  <c r="H25" i="147"/>
  <c r="G25" i="147"/>
  <c r="D25" i="147"/>
  <c r="C25" i="147"/>
  <c r="H24" i="147"/>
  <c r="G24" i="147"/>
  <c r="D24" i="147"/>
  <c r="C24" i="147"/>
  <c r="H23" i="147"/>
  <c r="G23" i="147"/>
  <c r="D23" i="147"/>
  <c r="C23" i="147"/>
  <c r="H22" i="147"/>
  <c r="G22" i="147"/>
  <c r="D22" i="147"/>
  <c r="C22" i="147"/>
  <c r="H21" i="147"/>
  <c r="G21" i="147"/>
  <c r="D21" i="147"/>
  <c r="C21" i="147"/>
  <c r="H20" i="147"/>
  <c r="G20" i="147"/>
  <c r="D20" i="147"/>
  <c r="C20" i="147"/>
  <c r="H19" i="147"/>
  <c r="G19" i="147"/>
  <c r="D19" i="147"/>
  <c r="C19" i="147"/>
  <c r="H18" i="147"/>
  <c r="G18" i="147"/>
  <c r="D18" i="147"/>
  <c r="C18" i="147"/>
  <c r="H17" i="147"/>
  <c r="G17" i="147"/>
  <c r="D17" i="147"/>
  <c r="C17" i="147"/>
  <c r="H16" i="147"/>
  <c r="G16" i="147"/>
  <c r="D16" i="147"/>
  <c r="C16" i="147"/>
  <c r="H15" i="147"/>
  <c r="G15" i="147"/>
  <c r="D15" i="147"/>
  <c r="C15" i="147"/>
  <c r="H14" i="147"/>
  <c r="G14" i="147"/>
  <c r="D14" i="147"/>
  <c r="C14" i="147"/>
  <c r="H13" i="147"/>
  <c r="G13" i="147"/>
  <c r="D13" i="147"/>
  <c r="C13" i="147"/>
  <c r="H12" i="147"/>
  <c r="G12" i="147"/>
  <c r="D12" i="147"/>
  <c r="C12" i="147"/>
  <c r="H11" i="147"/>
  <c r="G11" i="147"/>
  <c r="D11" i="147"/>
  <c r="C11" i="147"/>
  <c r="H10" i="147"/>
  <c r="G10" i="147"/>
  <c r="D10" i="147"/>
  <c r="C10" i="147"/>
  <c r="H9" i="147"/>
  <c r="G9" i="147"/>
  <c r="D9" i="147"/>
  <c r="C9" i="147"/>
  <c r="H8" i="147"/>
  <c r="G8" i="147"/>
  <c r="D8" i="147"/>
  <c r="C8" i="147"/>
  <c r="H7" i="147"/>
  <c r="G7" i="147"/>
  <c r="D7" i="147"/>
  <c r="C7" i="147"/>
  <c r="H6" i="147"/>
  <c r="G6" i="147"/>
  <c r="D6" i="147"/>
  <c r="C6" i="147"/>
  <c r="H5" i="147"/>
  <c r="G5" i="147"/>
  <c r="D5" i="147"/>
  <c r="C5" i="147"/>
  <c r="A6" i="147"/>
  <c r="A7" i="147" s="1"/>
  <c r="A8" i="147" s="1"/>
  <c r="A9" i="147" s="1"/>
  <c r="A10" i="147" s="1"/>
  <c r="A11" i="147" s="1"/>
  <c r="A12" i="147" s="1"/>
  <c r="A13" i="147" s="1"/>
  <c r="A14" i="147" s="1"/>
  <c r="A15" i="147" s="1"/>
  <c r="A16" i="147" s="1"/>
  <c r="A17" i="147" s="1"/>
  <c r="A18" i="147" s="1"/>
  <c r="A19" i="147" s="1"/>
  <c r="A20" i="147" s="1"/>
  <c r="A21" i="147" s="1"/>
  <c r="A22" i="147" s="1"/>
  <c r="A23" i="147" s="1"/>
  <c r="A24" i="147" s="1"/>
  <c r="A25" i="147" s="1"/>
  <c r="A26" i="147" s="1"/>
  <c r="A27" i="147" s="1"/>
  <c r="A28" i="147" s="1"/>
  <c r="A29" i="147" s="1"/>
  <c r="A30" i="147" s="1"/>
  <c r="A31" i="147" s="1"/>
  <c r="A32" i="147" s="1"/>
  <c r="A33" i="147" s="1"/>
  <c r="A34" i="147" s="1"/>
  <c r="A35" i="147" s="1"/>
  <c r="H35" i="146"/>
  <c r="G35" i="146"/>
  <c r="D35" i="146"/>
  <c r="C35" i="146"/>
  <c r="H34" i="146"/>
  <c r="G34" i="146"/>
  <c r="D34" i="146"/>
  <c r="C34" i="146"/>
  <c r="H33" i="146"/>
  <c r="G33" i="146"/>
  <c r="D33" i="146"/>
  <c r="C33" i="146"/>
  <c r="H32" i="146"/>
  <c r="G32" i="146"/>
  <c r="D32" i="146"/>
  <c r="C32" i="146"/>
  <c r="H31" i="146"/>
  <c r="G31" i="146"/>
  <c r="D31" i="146"/>
  <c r="C31" i="146"/>
  <c r="H30" i="146"/>
  <c r="G30" i="146"/>
  <c r="D30" i="146"/>
  <c r="C30" i="146"/>
  <c r="H29" i="146"/>
  <c r="G29" i="146"/>
  <c r="D29" i="146"/>
  <c r="C29" i="146"/>
  <c r="H28" i="146"/>
  <c r="G28" i="146"/>
  <c r="D28" i="146"/>
  <c r="C28" i="146"/>
  <c r="H27" i="146"/>
  <c r="G27" i="146"/>
  <c r="D27" i="146"/>
  <c r="C27" i="146"/>
  <c r="H26" i="146"/>
  <c r="G26" i="146"/>
  <c r="D26" i="146"/>
  <c r="C26" i="146"/>
  <c r="H25" i="146"/>
  <c r="G25" i="146"/>
  <c r="D25" i="146"/>
  <c r="C25" i="146"/>
  <c r="H24" i="146"/>
  <c r="G24" i="146"/>
  <c r="D24" i="146"/>
  <c r="C24" i="146"/>
  <c r="H23" i="146"/>
  <c r="G23" i="146"/>
  <c r="D23" i="146"/>
  <c r="C23" i="146"/>
  <c r="H22" i="146"/>
  <c r="G22" i="146"/>
  <c r="D22" i="146"/>
  <c r="C22" i="146"/>
  <c r="H21" i="146"/>
  <c r="G21" i="146"/>
  <c r="D21" i="146"/>
  <c r="C21" i="146"/>
  <c r="H20" i="146"/>
  <c r="G20" i="146"/>
  <c r="D20" i="146"/>
  <c r="C20" i="146"/>
  <c r="H19" i="146"/>
  <c r="G19" i="146"/>
  <c r="D19" i="146"/>
  <c r="C19" i="146"/>
  <c r="H18" i="146"/>
  <c r="G18" i="146"/>
  <c r="D18" i="146"/>
  <c r="C18" i="146"/>
  <c r="H17" i="146"/>
  <c r="G17" i="146"/>
  <c r="D17" i="146"/>
  <c r="C17" i="146"/>
  <c r="H16" i="146"/>
  <c r="G16" i="146"/>
  <c r="D16" i="146"/>
  <c r="C16" i="146"/>
  <c r="H15" i="146"/>
  <c r="G15" i="146"/>
  <c r="D15" i="146"/>
  <c r="C15" i="146"/>
  <c r="H14" i="146"/>
  <c r="G14" i="146"/>
  <c r="D14" i="146"/>
  <c r="C14" i="146"/>
  <c r="H13" i="146"/>
  <c r="G13" i="146"/>
  <c r="D13" i="146"/>
  <c r="C13" i="146"/>
  <c r="H12" i="146"/>
  <c r="G12" i="146"/>
  <c r="D12" i="146"/>
  <c r="C12" i="146"/>
  <c r="H11" i="146"/>
  <c r="G11" i="146"/>
  <c r="D11" i="146"/>
  <c r="C11" i="146"/>
  <c r="H10" i="146"/>
  <c r="G10" i="146"/>
  <c r="D10" i="146"/>
  <c r="C10" i="146"/>
  <c r="H9" i="146"/>
  <c r="G9" i="146"/>
  <c r="D9" i="146"/>
  <c r="C9" i="146"/>
  <c r="H8" i="146"/>
  <c r="G8" i="146"/>
  <c r="D8" i="146"/>
  <c r="C8" i="146"/>
  <c r="H7" i="146"/>
  <c r="G7" i="146"/>
  <c r="D7" i="146"/>
  <c r="C7" i="146"/>
  <c r="H6" i="146"/>
  <c r="G6" i="146"/>
  <c r="D6" i="146"/>
  <c r="C6" i="146"/>
  <c r="H5" i="146"/>
  <c r="G5" i="146"/>
  <c r="D5" i="146"/>
  <c r="C5" i="146"/>
  <c r="A6" i="146"/>
  <c r="A7" i="146" s="1"/>
  <c r="A8" i="146" s="1"/>
  <c r="A9" i="146" s="1"/>
  <c r="A10" i="146" s="1"/>
  <c r="A11" i="146" s="1"/>
  <c r="A12" i="146" s="1"/>
  <c r="A13" i="146" s="1"/>
  <c r="A14" i="146" s="1"/>
  <c r="A15" i="146" s="1"/>
  <c r="A16" i="146" s="1"/>
  <c r="A17" i="146" s="1"/>
  <c r="A18" i="146" s="1"/>
  <c r="A19" i="146" s="1"/>
  <c r="A20" i="146" s="1"/>
  <c r="A21" i="146" s="1"/>
  <c r="A22" i="146" s="1"/>
  <c r="A23" i="146" s="1"/>
  <c r="A24" i="146" s="1"/>
  <c r="A25" i="146" s="1"/>
  <c r="A26" i="146" s="1"/>
  <c r="A27" i="146" s="1"/>
  <c r="A28" i="146" s="1"/>
  <c r="A29" i="146" s="1"/>
  <c r="A30" i="146" s="1"/>
  <c r="A31" i="146" s="1"/>
  <c r="A32" i="146" s="1"/>
  <c r="A33" i="146" s="1"/>
  <c r="A34" i="146" s="1"/>
  <c r="A35" i="146" s="1"/>
  <c r="H35" i="145"/>
  <c r="G35" i="145"/>
  <c r="D35" i="145"/>
  <c r="C35" i="145"/>
  <c r="H34" i="145"/>
  <c r="G34" i="145"/>
  <c r="D34" i="145"/>
  <c r="C34" i="145"/>
  <c r="H33" i="145"/>
  <c r="G33" i="145"/>
  <c r="D33" i="145"/>
  <c r="C33" i="145"/>
  <c r="H32" i="145"/>
  <c r="G32" i="145"/>
  <c r="D32" i="145"/>
  <c r="C32" i="145"/>
  <c r="H31" i="145"/>
  <c r="G31" i="145"/>
  <c r="D31" i="145"/>
  <c r="C31" i="145"/>
  <c r="H30" i="145"/>
  <c r="G30" i="145"/>
  <c r="D30" i="145"/>
  <c r="C30" i="145"/>
  <c r="H29" i="145"/>
  <c r="G29" i="145"/>
  <c r="D29" i="145"/>
  <c r="C29" i="145"/>
  <c r="H28" i="145"/>
  <c r="G28" i="145"/>
  <c r="D28" i="145"/>
  <c r="C28" i="145"/>
  <c r="H27" i="145"/>
  <c r="G27" i="145"/>
  <c r="D27" i="145"/>
  <c r="C27" i="145"/>
  <c r="H26" i="145"/>
  <c r="G26" i="145"/>
  <c r="D26" i="145"/>
  <c r="C26" i="145"/>
  <c r="H25" i="145"/>
  <c r="G25" i="145"/>
  <c r="D25" i="145"/>
  <c r="C25" i="145"/>
  <c r="H24" i="145"/>
  <c r="G24" i="145"/>
  <c r="D24" i="145"/>
  <c r="C24" i="145"/>
  <c r="H23" i="145"/>
  <c r="G23" i="145"/>
  <c r="D23" i="145"/>
  <c r="C23" i="145"/>
  <c r="H22" i="145"/>
  <c r="G22" i="145"/>
  <c r="D22" i="145"/>
  <c r="C22" i="145"/>
  <c r="H21" i="145"/>
  <c r="G21" i="145"/>
  <c r="D21" i="145"/>
  <c r="C21" i="145"/>
  <c r="H20" i="145"/>
  <c r="G20" i="145"/>
  <c r="D20" i="145"/>
  <c r="C20" i="145"/>
  <c r="H19" i="145"/>
  <c r="G19" i="145"/>
  <c r="D19" i="145"/>
  <c r="C19" i="145"/>
  <c r="H18" i="145"/>
  <c r="G18" i="145"/>
  <c r="D18" i="145"/>
  <c r="C18" i="145"/>
  <c r="H17" i="145"/>
  <c r="G17" i="145"/>
  <c r="D17" i="145"/>
  <c r="C17" i="145"/>
  <c r="H16" i="145"/>
  <c r="G16" i="145"/>
  <c r="D16" i="145"/>
  <c r="C16" i="145"/>
  <c r="H15" i="145"/>
  <c r="G15" i="145"/>
  <c r="D15" i="145"/>
  <c r="C15" i="145"/>
  <c r="H14" i="145"/>
  <c r="G14" i="145"/>
  <c r="D14" i="145"/>
  <c r="C14" i="145"/>
  <c r="H13" i="145"/>
  <c r="G13" i="145"/>
  <c r="D13" i="145"/>
  <c r="C13" i="145"/>
  <c r="H12" i="145"/>
  <c r="G12" i="145"/>
  <c r="D12" i="145"/>
  <c r="C12" i="145"/>
  <c r="H11" i="145"/>
  <c r="G11" i="145"/>
  <c r="D11" i="145"/>
  <c r="C11" i="145"/>
  <c r="H10" i="145"/>
  <c r="G10" i="145"/>
  <c r="D10" i="145"/>
  <c r="C10" i="145"/>
  <c r="H9" i="145"/>
  <c r="G9" i="145"/>
  <c r="D9" i="145"/>
  <c r="C9" i="145"/>
  <c r="H8" i="145"/>
  <c r="G8" i="145"/>
  <c r="D8" i="145"/>
  <c r="C8" i="145"/>
  <c r="H7" i="145"/>
  <c r="G7" i="145"/>
  <c r="D7" i="145"/>
  <c r="C7" i="145"/>
  <c r="H6" i="145"/>
  <c r="G6" i="145"/>
  <c r="D6" i="145"/>
  <c r="C6" i="145"/>
  <c r="H5" i="145"/>
  <c r="G5" i="145"/>
  <c r="D5" i="145"/>
  <c r="C5" i="145"/>
  <c r="A6" i="145"/>
  <c r="A7" i="145" s="1"/>
  <c r="A8" i="145" s="1"/>
  <c r="A9" i="145" s="1"/>
  <c r="A10" i="145" s="1"/>
  <c r="A11" i="145" s="1"/>
  <c r="A12" i="145" s="1"/>
  <c r="A13" i="145" s="1"/>
  <c r="A14" i="145" s="1"/>
  <c r="A15" i="145" s="1"/>
  <c r="A16" i="145" s="1"/>
  <c r="A17" i="145" s="1"/>
  <c r="A18" i="145" s="1"/>
  <c r="A19" i="145" s="1"/>
  <c r="A20" i="145" s="1"/>
  <c r="A21" i="145" s="1"/>
  <c r="A22" i="145" s="1"/>
  <c r="A23" i="145" s="1"/>
  <c r="A24" i="145" s="1"/>
  <c r="A25" i="145" s="1"/>
  <c r="A26" i="145" s="1"/>
  <c r="A27" i="145" s="1"/>
  <c r="A28" i="145" s="1"/>
  <c r="A29" i="145" s="1"/>
  <c r="A30" i="145" s="1"/>
  <c r="A31" i="145" s="1"/>
  <c r="A32" i="145" s="1"/>
  <c r="A33" i="145" s="1"/>
  <c r="A34" i="145" s="1"/>
  <c r="A35" i="145" s="1"/>
  <c r="C6" i="53"/>
  <c r="H5" i="53"/>
  <c r="G5" i="53"/>
  <c r="D5" i="53"/>
  <c r="C5" i="53"/>
  <c r="BD34" i="144"/>
  <c r="BC34" i="144"/>
  <c r="BB34" i="144"/>
  <c r="BA34" i="144"/>
  <c r="AZ34" i="144"/>
  <c r="AY34" i="144"/>
  <c r="AX34" i="144"/>
  <c r="AW34" i="144"/>
  <c r="AV34" i="144"/>
  <c r="AU34" i="144"/>
  <c r="AT34" i="144"/>
  <c r="AS34" i="144"/>
  <c r="AR34" i="144"/>
  <c r="AQ34" i="144"/>
  <c r="AP34" i="144"/>
  <c r="AO34" i="144"/>
  <c r="AN34" i="144"/>
  <c r="AM34" i="144"/>
  <c r="AL34" i="144"/>
  <c r="AK34" i="144"/>
  <c r="AJ34" i="144"/>
  <c r="AI34" i="144"/>
  <c r="AH34" i="144"/>
  <c r="AG34" i="144"/>
  <c r="AF34" i="144"/>
  <c r="AE34" i="144"/>
  <c r="AD34" i="144"/>
  <c r="AC34" i="144"/>
  <c r="AB34" i="144"/>
  <c r="AA34" i="144"/>
  <c r="Z34" i="144"/>
  <c r="Y34" i="144"/>
  <c r="X34" i="144"/>
  <c r="W34" i="144"/>
  <c r="V34" i="144"/>
  <c r="U34" i="144"/>
  <c r="T34" i="144"/>
  <c r="S34" i="144"/>
  <c r="R34" i="144"/>
  <c r="Q34" i="144"/>
  <c r="P34" i="144"/>
  <c r="O34" i="144"/>
  <c r="N34" i="144"/>
  <c r="M34" i="144"/>
  <c r="L34" i="144"/>
  <c r="K34" i="144"/>
  <c r="J34" i="144"/>
  <c r="I34" i="144"/>
  <c r="H34" i="144"/>
  <c r="G34" i="144"/>
  <c r="BD33" i="144"/>
  <c r="BC33" i="144"/>
  <c r="BB33" i="144"/>
  <c r="BA33" i="144"/>
  <c r="AZ33" i="144"/>
  <c r="AY33" i="144"/>
  <c r="AX33" i="144"/>
  <c r="AW33" i="144"/>
  <c r="AV33" i="144"/>
  <c r="AU33" i="144"/>
  <c r="AT33" i="144"/>
  <c r="AS33" i="144"/>
  <c r="AR33" i="144"/>
  <c r="AQ33" i="144"/>
  <c r="AP33" i="144"/>
  <c r="AO33" i="144"/>
  <c r="AN33" i="144"/>
  <c r="AM33" i="144"/>
  <c r="AL33" i="144"/>
  <c r="AK33" i="144"/>
  <c r="AJ33" i="144"/>
  <c r="AI33" i="144"/>
  <c r="AH33" i="144"/>
  <c r="AG33" i="144"/>
  <c r="AF33" i="144"/>
  <c r="AE33" i="144"/>
  <c r="AD33" i="144"/>
  <c r="AC33" i="144"/>
  <c r="AB33" i="144"/>
  <c r="AA33" i="144"/>
  <c r="Z33" i="144"/>
  <c r="Y33" i="144"/>
  <c r="X33" i="144"/>
  <c r="W33" i="144"/>
  <c r="V33" i="144"/>
  <c r="U33" i="144"/>
  <c r="T33" i="144"/>
  <c r="S33" i="144"/>
  <c r="R33" i="144"/>
  <c r="Q33" i="144"/>
  <c r="P33" i="144"/>
  <c r="O33" i="144"/>
  <c r="N33" i="144"/>
  <c r="M33" i="144"/>
  <c r="L33" i="144"/>
  <c r="K33" i="144"/>
  <c r="J33" i="144"/>
  <c r="I33" i="144"/>
  <c r="H33" i="144"/>
  <c r="G33" i="144"/>
  <c r="BD32" i="144"/>
  <c r="BC32" i="144"/>
  <c r="BB32" i="144"/>
  <c r="BA32" i="144"/>
  <c r="AZ32" i="144"/>
  <c r="AY32" i="144"/>
  <c r="AX32" i="144"/>
  <c r="AW32" i="144"/>
  <c r="AV32" i="144"/>
  <c r="AU32" i="144"/>
  <c r="AT32" i="144"/>
  <c r="AS32" i="144"/>
  <c r="AR32" i="144"/>
  <c r="AQ32" i="144"/>
  <c r="AP32" i="144"/>
  <c r="AO32" i="144"/>
  <c r="AN32" i="144"/>
  <c r="AM32" i="144"/>
  <c r="AL32" i="144"/>
  <c r="AK32" i="144"/>
  <c r="AJ32" i="144"/>
  <c r="AI32" i="144"/>
  <c r="AH32" i="144"/>
  <c r="AG32" i="144"/>
  <c r="AF32" i="144"/>
  <c r="AE32" i="144"/>
  <c r="AD32" i="144"/>
  <c r="AC32" i="144"/>
  <c r="AB32" i="144"/>
  <c r="AA32" i="144"/>
  <c r="Z32" i="144"/>
  <c r="Y32" i="144"/>
  <c r="X32" i="144"/>
  <c r="W32" i="144"/>
  <c r="V32" i="144"/>
  <c r="U32" i="144"/>
  <c r="T32" i="144"/>
  <c r="S32" i="144"/>
  <c r="R32" i="144"/>
  <c r="Q32" i="144"/>
  <c r="P32" i="144"/>
  <c r="O32" i="144"/>
  <c r="N32" i="144"/>
  <c r="M32" i="144"/>
  <c r="L32" i="144"/>
  <c r="K32" i="144"/>
  <c r="J32" i="144"/>
  <c r="I32" i="144"/>
  <c r="H32" i="144"/>
  <c r="G32" i="144"/>
  <c r="BD31" i="144"/>
  <c r="BC31" i="144"/>
  <c r="BB31" i="144"/>
  <c r="BA31" i="144"/>
  <c r="AZ31" i="144"/>
  <c r="AY31" i="144"/>
  <c r="AX31" i="144"/>
  <c r="AW31" i="144"/>
  <c r="AV31" i="144"/>
  <c r="AU31" i="144"/>
  <c r="AT31" i="144"/>
  <c r="AS31" i="144"/>
  <c r="AR31" i="144"/>
  <c r="AQ31" i="144"/>
  <c r="AP31" i="144"/>
  <c r="AO31" i="144"/>
  <c r="AN31" i="144"/>
  <c r="AM31" i="144"/>
  <c r="AL31" i="144"/>
  <c r="AK31" i="144"/>
  <c r="AJ31" i="144"/>
  <c r="AI31" i="144"/>
  <c r="AH31" i="144"/>
  <c r="AG31" i="144"/>
  <c r="AF31" i="144"/>
  <c r="AE31" i="144"/>
  <c r="AD31" i="144"/>
  <c r="AC31" i="144"/>
  <c r="AB31" i="144"/>
  <c r="AA31" i="144"/>
  <c r="Z31" i="144"/>
  <c r="Y31" i="144"/>
  <c r="X31" i="144"/>
  <c r="W31" i="144"/>
  <c r="V31" i="144"/>
  <c r="U31" i="144"/>
  <c r="T31" i="144"/>
  <c r="S31" i="144"/>
  <c r="R31" i="144"/>
  <c r="Q31" i="144"/>
  <c r="P31" i="144"/>
  <c r="O31" i="144"/>
  <c r="N31" i="144"/>
  <c r="M31" i="144"/>
  <c r="L31" i="144"/>
  <c r="K31" i="144"/>
  <c r="J31" i="144"/>
  <c r="I31" i="144"/>
  <c r="H31" i="144"/>
  <c r="G31" i="144"/>
  <c r="BD30" i="144"/>
  <c r="BC30" i="144"/>
  <c r="BB30" i="144"/>
  <c r="BA30" i="144"/>
  <c r="AZ30" i="144"/>
  <c r="AY30" i="144"/>
  <c r="AX30" i="144"/>
  <c r="AW30" i="144"/>
  <c r="AV30" i="144"/>
  <c r="AU30" i="144"/>
  <c r="AT30" i="144"/>
  <c r="AS30" i="144"/>
  <c r="AR30" i="144"/>
  <c r="AQ30" i="144"/>
  <c r="AP30" i="144"/>
  <c r="AO30" i="144"/>
  <c r="AN30" i="144"/>
  <c r="AM30" i="144"/>
  <c r="AL30" i="144"/>
  <c r="AK30" i="144"/>
  <c r="AJ30" i="144"/>
  <c r="AI30" i="144"/>
  <c r="AH30" i="144"/>
  <c r="AG30" i="144"/>
  <c r="AF30" i="144"/>
  <c r="AE30" i="144"/>
  <c r="AD30" i="144"/>
  <c r="AC30" i="144"/>
  <c r="AB30" i="144"/>
  <c r="AA30" i="144"/>
  <c r="Z30" i="144"/>
  <c r="Y30" i="144"/>
  <c r="X30" i="144"/>
  <c r="W30" i="144"/>
  <c r="V30" i="144"/>
  <c r="U30" i="144"/>
  <c r="T30" i="144"/>
  <c r="S30" i="144"/>
  <c r="R30" i="144"/>
  <c r="Q30" i="144"/>
  <c r="P30" i="144"/>
  <c r="O30" i="144"/>
  <c r="N30" i="144"/>
  <c r="M30" i="144"/>
  <c r="L30" i="144"/>
  <c r="K30" i="144"/>
  <c r="J30" i="144"/>
  <c r="I30" i="144"/>
  <c r="H30" i="144"/>
  <c r="G30" i="144"/>
  <c r="BD29" i="144"/>
  <c r="BC29" i="144"/>
  <c r="BB29" i="144"/>
  <c r="BA29" i="144"/>
  <c r="AZ29" i="144"/>
  <c r="AY29" i="144"/>
  <c r="AX29" i="144"/>
  <c r="AW29" i="144"/>
  <c r="AV29" i="144"/>
  <c r="AU29" i="144"/>
  <c r="AT29" i="144"/>
  <c r="AS29" i="144"/>
  <c r="AR29" i="144"/>
  <c r="AQ29" i="144"/>
  <c r="AP29" i="144"/>
  <c r="AO29" i="144"/>
  <c r="AN29" i="144"/>
  <c r="AM29" i="144"/>
  <c r="AL29" i="144"/>
  <c r="AK29" i="144"/>
  <c r="AJ29" i="144"/>
  <c r="AI29" i="144"/>
  <c r="AH29" i="144"/>
  <c r="AG29" i="144"/>
  <c r="AF29" i="144"/>
  <c r="AE29" i="144"/>
  <c r="AD29" i="144"/>
  <c r="AC29" i="144"/>
  <c r="AB29" i="144"/>
  <c r="AA29" i="144"/>
  <c r="Z29" i="144"/>
  <c r="Y29" i="144"/>
  <c r="X29" i="144"/>
  <c r="W29" i="144"/>
  <c r="V29" i="144"/>
  <c r="U29" i="144"/>
  <c r="T29" i="144"/>
  <c r="S29" i="144"/>
  <c r="R29" i="144"/>
  <c r="Q29" i="144"/>
  <c r="P29" i="144"/>
  <c r="O29" i="144"/>
  <c r="N29" i="144"/>
  <c r="M29" i="144"/>
  <c r="L29" i="144"/>
  <c r="K29" i="144"/>
  <c r="J29" i="144"/>
  <c r="I29" i="144"/>
  <c r="H29" i="144"/>
  <c r="G29" i="144"/>
  <c r="BD28" i="144"/>
  <c r="BC28" i="144"/>
  <c r="BB28" i="144"/>
  <c r="BA28" i="144"/>
  <c r="AZ28" i="144"/>
  <c r="AY28" i="144"/>
  <c r="AX28" i="144"/>
  <c r="AW28" i="144"/>
  <c r="AV28" i="144"/>
  <c r="AU28" i="144"/>
  <c r="AT28" i="144"/>
  <c r="AS28" i="144"/>
  <c r="AR28" i="144"/>
  <c r="AQ28" i="144"/>
  <c r="AP28" i="144"/>
  <c r="AO28" i="144"/>
  <c r="AN28" i="144"/>
  <c r="AM28" i="144"/>
  <c r="AL28" i="144"/>
  <c r="AK28" i="144"/>
  <c r="AJ28" i="144"/>
  <c r="AI28" i="144"/>
  <c r="AH28" i="144"/>
  <c r="AG28" i="144"/>
  <c r="AF28" i="144"/>
  <c r="AE28" i="144"/>
  <c r="AD28" i="144"/>
  <c r="AC28" i="144"/>
  <c r="AB28" i="144"/>
  <c r="AA28" i="144"/>
  <c r="Z28" i="144"/>
  <c r="Y28" i="144"/>
  <c r="X28" i="144"/>
  <c r="W28" i="144"/>
  <c r="V28" i="144"/>
  <c r="U28" i="144"/>
  <c r="T28" i="144"/>
  <c r="S28" i="144"/>
  <c r="R28" i="144"/>
  <c r="Q28" i="144"/>
  <c r="P28" i="144"/>
  <c r="O28" i="144"/>
  <c r="N28" i="144"/>
  <c r="M28" i="144"/>
  <c r="L28" i="144"/>
  <c r="K28" i="144"/>
  <c r="J28" i="144"/>
  <c r="I28" i="144"/>
  <c r="H28" i="144"/>
  <c r="G28" i="144"/>
  <c r="BD27" i="144"/>
  <c r="BC27" i="144"/>
  <c r="BB27" i="144"/>
  <c r="BA27" i="144"/>
  <c r="AZ27" i="144"/>
  <c r="AY27" i="144"/>
  <c r="AX27" i="144"/>
  <c r="AW27" i="144"/>
  <c r="AV27" i="144"/>
  <c r="AU27" i="144"/>
  <c r="AT27" i="144"/>
  <c r="AS27" i="144"/>
  <c r="AR27" i="144"/>
  <c r="AQ27" i="144"/>
  <c r="AP27" i="144"/>
  <c r="AO27" i="144"/>
  <c r="AN27" i="144"/>
  <c r="AM27" i="144"/>
  <c r="AL27" i="144"/>
  <c r="AK27" i="144"/>
  <c r="AJ27" i="144"/>
  <c r="AI27" i="144"/>
  <c r="AH27" i="144"/>
  <c r="AG27" i="144"/>
  <c r="AF27" i="144"/>
  <c r="AE27" i="144"/>
  <c r="AD27" i="144"/>
  <c r="AC27" i="144"/>
  <c r="AB27" i="144"/>
  <c r="AA27" i="144"/>
  <c r="Z27" i="144"/>
  <c r="Y27" i="144"/>
  <c r="X27" i="144"/>
  <c r="W27" i="144"/>
  <c r="V27" i="144"/>
  <c r="U27" i="144"/>
  <c r="T27" i="144"/>
  <c r="S27" i="144"/>
  <c r="R27" i="144"/>
  <c r="Q27" i="144"/>
  <c r="P27" i="144"/>
  <c r="O27" i="144"/>
  <c r="N27" i="144"/>
  <c r="M27" i="144"/>
  <c r="L27" i="144"/>
  <c r="K27" i="144"/>
  <c r="J27" i="144"/>
  <c r="I27" i="144"/>
  <c r="H27" i="144"/>
  <c r="G27" i="144"/>
  <c r="BD26" i="144"/>
  <c r="BC26" i="144"/>
  <c r="BB26" i="144"/>
  <c r="BA26" i="144"/>
  <c r="AZ26" i="144"/>
  <c r="AY26" i="144"/>
  <c r="AX26" i="144"/>
  <c r="AW26" i="144"/>
  <c r="AV26" i="144"/>
  <c r="AU26" i="144"/>
  <c r="AT26" i="144"/>
  <c r="AS26" i="144"/>
  <c r="AR26" i="144"/>
  <c r="AQ26" i="144"/>
  <c r="AP26" i="144"/>
  <c r="AO26" i="144"/>
  <c r="AN26" i="144"/>
  <c r="AM26" i="144"/>
  <c r="AL26" i="144"/>
  <c r="AK26" i="144"/>
  <c r="AJ26" i="144"/>
  <c r="AI26" i="144"/>
  <c r="AH26" i="144"/>
  <c r="AG26" i="144"/>
  <c r="AF26" i="144"/>
  <c r="AE26" i="144"/>
  <c r="AD26" i="144"/>
  <c r="AC26" i="144"/>
  <c r="AB26" i="144"/>
  <c r="AA26" i="144"/>
  <c r="Z26" i="144"/>
  <c r="Y26" i="144"/>
  <c r="X26" i="144"/>
  <c r="W26" i="144"/>
  <c r="V26" i="144"/>
  <c r="U26" i="144"/>
  <c r="T26" i="144"/>
  <c r="S26" i="144"/>
  <c r="R26" i="144"/>
  <c r="Q26" i="144"/>
  <c r="P26" i="144"/>
  <c r="O26" i="144"/>
  <c r="N26" i="144"/>
  <c r="M26" i="144"/>
  <c r="L26" i="144"/>
  <c r="K26" i="144"/>
  <c r="J26" i="144"/>
  <c r="I26" i="144"/>
  <c r="H26" i="144"/>
  <c r="G26" i="144"/>
  <c r="BD25" i="144"/>
  <c r="BC25" i="144"/>
  <c r="BB25" i="144"/>
  <c r="BA25" i="144"/>
  <c r="AZ25" i="144"/>
  <c r="AY25" i="144"/>
  <c r="AX25" i="144"/>
  <c r="AW25" i="144"/>
  <c r="AV25" i="144"/>
  <c r="AU25" i="144"/>
  <c r="AT25" i="144"/>
  <c r="AS25" i="144"/>
  <c r="AR25" i="144"/>
  <c r="AQ25" i="144"/>
  <c r="AP25" i="144"/>
  <c r="AO25" i="144"/>
  <c r="AN25" i="144"/>
  <c r="AM25" i="144"/>
  <c r="AL25" i="144"/>
  <c r="AK25" i="144"/>
  <c r="AJ25" i="144"/>
  <c r="AI25" i="144"/>
  <c r="AH25" i="144"/>
  <c r="AG25" i="144"/>
  <c r="AF25" i="144"/>
  <c r="AE25" i="144"/>
  <c r="AD25" i="144"/>
  <c r="AC25" i="144"/>
  <c r="AB25" i="144"/>
  <c r="AA25" i="144"/>
  <c r="Z25" i="144"/>
  <c r="Y25" i="144"/>
  <c r="X25" i="144"/>
  <c r="W25" i="144"/>
  <c r="V25" i="144"/>
  <c r="U25" i="144"/>
  <c r="T25" i="144"/>
  <c r="S25" i="144"/>
  <c r="R25" i="144"/>
  <c r="Q25" i="144"/>
  <c r="P25" i="144"/>
  <c r="O25" i="144"/>
  <c r="N25" i="144"/>
  <c r="M25" i="144"/>
  <c r="L25" i="144"/>
  <c r="K25" i="144"/>
  <c r="J25" i="144"/>
  <c r="I25" i="144"/>
  <c r="H25" i="144"/>
  <c r="G25" i="144"/>
  <c r="BD24" i="144"/>
  <c r="BC24" i="144"/>
  <c r="BB24" i="144"/>
  <c r="BA24" i="144"/>
  <c r="AZ24" i="144"/>
  <c r="AY24" i="144"/>
  <c r="AX24" i="144"/>
  <c r="AW24" i="144"/>
  <c r="AV24" i="144"/>
  <c r="AU24" i="144"/>
  <c r="AT24" i="144"/>
  <c r="AS24" i="144"/>
  <c r="AR24" i="144"/>
  <c r="AQ24" i="144"/>
  <c r="AP24" i="144"/>
  <c r="AO24" i="144"/>
  <c r="AN24" i="144"/>
  <c r="AM24" i="144"/>
  <c r="AL24" i="144"/>
  <c r="AK24" i="144"/>
  <c r="AJ24" i="144"/>
  <c r="AI24" i="144"/>
  <c r="AH24" i="144"/>
  <c r="AG24" i="144"/>
  <c r="AF24" i="144"/>
  <c r="AE24" i="144"/>
  <c r="AD24" i="144"/>
  <c r="AC24" i="144"/>
  <c r="AB24" i="144"/>
  <c r="AA24" i="144"/>
  <c r="Z24" i="144"/>
  <c r="Y24" i="144"/>
  <c r="X24" i="144"/>
  <c r="W24" i="144"/>
  <c r="V24" i="144"/>
  <c r="U24" i="144"/>
  <c r="T24" i="144"/>
  <c r="S24" i="144"/>
  <c r="R24" i="144"/>
  <c r="Q24" i="144"/>
  <c r="P24" i="144"/>
  <c r="O24" i="144"/>
  <c r="N24" i="144"/>
  <c r="M24" i="144"/>
  <c r="L24" i="144"/>
  <c r="K24" i="144"/>
  <c r="J24" i="144"/>
  <c r="I24" i="144"/>
  <c r="H24" i="144"/>
  <c r="G24" i="144"/>
  <c r="BD23" i="144"/>
  <c r="BC23" i="144"/>
  <c r="BB23" i="144"/>
  <c r="BA23" i="144"/>
  <c r="AZ23" i="144"/>
  <c r="AY23" i="144"/>
  <c r="AX23" i="144"/>
  <c r="AW23" i="144"/>
  <c r="AV23" i="144"/>
  <c r="AU23" i="144"/>
  <c r="AT23" i="144"/>
  <c r="AS23" i="144"/>
  <c r="AR23" i="144"/>
  <c r="AQ23" i="144"/>
  <c r="AP23" i="144"/>
  <c r="AO23" i="144"/>
  <c r="AN23" i="144"/>
  <c r="AM23" i="144"/>
  <c r="AL23" i="144"/>
  <c r="AK23" i="144"/>
  <c r="AJ23" i="144"/>
  <c r="AI23" i="144"/>
  <c r="AH23" i="144"/>
  <c r="AG23" i="144"/>
  <c r="AF23" i="144"/>
  <c r="AE23" i="144"/>
  <c r="AD23" i="144"/>
  <c r="AC23" i="144"/>
  <c r="AB23" i="144"/>
  <c r="AA23" i="144"/>
  <c r="Z23" i="144"/>
  <c r="Y23" i="144"/>
  <c r="X23" i="144"/>
  <c r="W23" i="144"/>
  <c r="V23" i="144"/>
  <c r="U23" i="144"/>
  <c r="T23" i="144"/>
  <c r="S23" i="144"/>
  <c r="R23" i="144"/>
  <c r="Q23" i="144"/>
  <c r="P23" i="144"/>
  <c r="O23" i="144"/>
  <c r="N23" i="144"/>
  <c r="M23" i="144"/>
  <c r="L23" i="144"/>
  <c r="K23" i="144"/>
  <c r="J23" i="144"/>
  <c r="I23" i="144"/>
  <c r="H23" i="144"/>
  <c r="G23" i="144"/>
  <c r="BD22" i="144"/>
  <c r="BC22" i="144"/>
  <c r="BB22" i="144"/>
  <c r="BA22" i="144"/>
  <c r="AZ22" i="144"/>
  <c r="AY22" i="144"/>
  <c r="AX22" i="144"/>
  <c r="AW22" i="144"/>
  <c r="AV22" i="144"/>
  <c r="AU22" i="144"/>
  <c r="AT22" i="144"/>
  <c r="AS22" i="144"/>
  <c r="AR22" i="144"/>
  <c r="AQ22" i="144"/>
  <c r="AP22" i="144"/>
  <c r="AO22" i="144"/>
  <c r="AN22" i="144"/>
  <c r="AM22" i="144"/>
  <c r="AL22" i="144"/>
  <c r="AK22" i="144"/>
  <c r="AJ22" i="144"/>
  <c r="AI22" i="144"/>
  <c r="AH22" i="144"/>
  <c r="AG22" i="144"/>
  <c r="AF22" i="144"/>
  <c r="AE22" i="144"/>
  <c r="AD22" i="144"/>
  <c r="AC22" i="144"/>
  <c r="AB22" i="144"/>
  <c r="AA22" i="144"/>
  <c r="Z22" i="144"/>
  <c r="Y22" i="144"/>
  <c r="X22" i="144"/>
  <c r="W22" i="144"/>
  <c r="V22" i="144"/>
  <c r="U22" i="144"/>
  <c r="T22" i="144"/>
  <c r="S22" i="144"/>
  <c r="R22" i="144"/>
  <c r="Q22" i="144"/>
  <c r="P22" i="144"/>
  <c r="O22" i="144"/>
  <c r="N22" i="144"/>
  <c r="M22" i="144"/>
  <c r="L22" i="144"/>
  <c r="K22" i="144"/>
  <c r="J22" i="144"/>
  <c r="I22" i="144"/>
  <c r="H22" i="144"/>
  <c r="G22" i="144"/>
  <c r="BD21" i="144"/>
  <c r="BC21" i="144"/>
  <c r="BB21" i="144"/>
  <c r="BA21" i="144"/>
  <c r="AZ21" i="144"/>
  <c r="AY21" i="144"/>
  <c r="AX21" i="144"/>
  <c r="AW21" i="144"/>
  <c r="AV21" i="144"/>
  <c r="AU21" i="144"/>
  <c r="AT21" i="144"/>
  <c r="AS21" i="144"/>
  <c r="AR21" i="144"/>
  <c r="AQ21" i="144"/>
  <c r="AP21" i="144"/>
  <c r="AO21" i="144"/>
  <c r="AN21" i="144"/>
  <c r="AM21" i="144"/>
  <c r="AL21" i="144"/>
  <c r="AK21" i="144"/>
  <c r="AJ21" i="144"/>
  <c r="AI21" i="144"/>
  <c r="AH21" i="144"/>
  <c r="AG21" i="144"/>
  <c r="AF21" i="144"/>
  <c r="AE21" i="144"/>
  <c r="AD21" i="144"/>
  <c r="AC21" i="144"/>
  <c r="AB21" i="144"/>
  <c r="AA21" i="144"/>
  <c r="Z21" i="144"/>
  <c r="Y21" i="144"/>
  <c r="X21" i="144"/>
  <c r="W21" i="144"/>
  <c r="V21" i="144"/>
  <c r="U21" i="144"/>
  <c r="T21" i="144"/>
  <c r="S21" i="144"/>
  <c r="R21" i="144"/>
  <c r="Q21" i="144"/>
  <c r="P21" i="144"/>
  <c r="O21" i="144"/>
  <c r="N21" i="144"/>
  <c r="M21" i="144"/>
  <c r="L21" i="144"/>
  <c r="K21" i="144"/>
  <c r="J21" i="144"/>
  <c r="I21" i="144"/>
  <c r="H21" i="144"/>
  <c r="G21" i="144"/>
  <c r="BD20" i="144"/>
  <c r="BC20" i="144"/>
  <c r="BB20" i="144"/>
  <c r="BA20" i="144"/>
  <c r="AZ20" i="144"/>
  <c r="AY20" i="144"/>
  <c r="AX20" i="144"/>
  <c r="AW20" i="144"/>
  <c r="AV20" i="144"/>
  <c r="AU20" i="144"/>
  <c r="AT20" i="144"/>
  <c r="AS20" i="144"/>
  <c r="AR20" i="144"/>
  <c r="AQ20" i="144"/>
  <c r="AP20" i="144"/>
  <c r="AO20" i="144"/>
  <c r="AN20" i="144"/>
  <c r="AM20" i="144"/>
  <c r="AL20" i="144"/>
  <c r="AK20" i="144"/>
  <c r="AJ20" i="144"/>
  <c r="AI20" i="144"/>
  <c r="AH20" i="144"/>
  <c r="AG20" i="144"/>
  <c r="AF20" i="144"/>
  <c r="AE20" i="144"/>
  <c r="AD20" i="144"/>
  <c r="AC20" i="144"/>
  <c r="AB20" i="144"/>
  <c r="AA20" i="144"/>
  <c r="Z20" i="144"/>
  <c r="Y20" i="144"/>
  <c r="X20" i="144"/>
  <c r="W20" i="144"/>
  <c r="V20" i="144"/>
  <c r="U20" i="144"/>
  <c r="T20" i="144"/>
  <c r="S20" i="144"/>
  <c r="R20" i="144"/>
  <c r="Q20" i="144"/>
  <c r="P20" i="144"/>
  <c r="O20" i="144"/>
  <c r="N20" i="144"/>
  <c r="M20" i="144"/>
  <c r="L20" i="144"/>
  <c r="K20" i="144"/>
  <c r="J20" i="144"/>
  <c r="I20" i="144"/>
  <c r="H20" i="144"/>
  <c r="G20" i="144"/>
  <c r="BD19" i="144"/>
  <c r="BC19" i="144"/>
  <c r="BB19" i="144"/>
  <c r="BA19" i="144"/>
  <c r="AZ19" i="144"/>
  <c r="AY19" i="144"/>
  <c r="AX19" i="144"/>
  <c r="AW19" i="144"/>
  <c r="AV19" i="144"/>
  <c r="AU19" i="144"/>
  <c r="AT19" i="144"/>
  <c r="AS19" i="144"/>
  <c r="AR19" i="144"/>
  <c r="AQ19" i="144"/>
  <c r="AP19" i="144"/>
  <c r="AO19" i="144"/>
  <c r="AN19" i="144"/>
  <c r="AM19" i="144"/>
  <c r="AL19" i="144"/>
  <c r="AK19" i="144"/>
  <c r="AJ19" i="144"/>
  <c r="AI19" i="144"/>
  <c r="AH19" i="144"/>
  <c r="AG19" i="144"/>
  <c r="AF19" i="144"/>
  <c r="AE19" i="144"/>
  <c r="AD19" i="144"/>
  <c r="AC19" i="144"/>
  <c r="AB19" i="144"/>
  <c r="AA19" i="144"/>
  <c r="Z19" i="144"/>
  <c r="Y19" i="144"/>
  <c r="X19" i="144"/>
  <c r="W19" i="144"/>
  <c r="V19" i="144"/>
  <c r="U19" i="144"/>
  <c r="T19" i="144"/>
  <c r="S19" i="144"/>
  <c r="R19" i="144"/>
  <c r="Q19" i="144"/>
  <c r="P19" i="144"/>
  <c r="O19" i="144"/>
  <c r="N19" i="144"/>
  <c r="M19" i="144"/>
  <c r="L19" i="144"/>
  <c r="K19" i="144"/>
  <c r="J19" i="144"/>
  <c r="I19" i="144"/>
  <c r="H19" i="144"/>
  <c r="G19" i="144"/>
  <c r="BD18" i="144"/>
  <c r="BC18" i="144"/>
  <c r="BB18" i="144"/>
  <c r="BA18" i="144"/>
  <c r="AZ18" i="144"/>
  <c r="AY18" i="144"/>
  <c r="AX18" i="144"/>
  <c r="AW18" i="144"/>
  <c r="AV18" i="144"/>
  <c r="AU18" i="144"/>
  <c r="AT18" i="144"/>
  <c r="AS18" i="144"/>
  <c r="AR18" i="144"/>
  <c r="AQ18" i="144"/>
  <c r="AP18" i="144"/>
  <c r="AO18" i="144"/>
  <c r="AN18" i="144"/>
  <c r="AM18" i="144"/>
  <c r="AL18" i="144"/>
  <c r="AK18" i="144"/>
  <c r="AJ18" i="144"/>
  <c r="AI18" i="144"/>
  <c r="AH18" i="144"/>
  <c r="AG18" i="144"/>
  <c r="AF18" i="144"/>
  <c r="AE18" i="144"/>
  <c r="AD18" i="144"/>
  <c r="AC18" i="144"/>
  <c r="AB18" i="144"/>
  <c r="AA18" i="144"/>
  <c r="Z18" i="144"/>
  <c r="Y18" i="144"/>
  <c r="X18" i="144"/>
  <c r="W18" i="144"/>
  <c r="V18" i="144"/>
  <c r="U18" i="144"/>
  <c r="T18" i="144"/>
  <c r="S18" i="144"/>
  <c r="R18" i="144"/>
  <c r="Q18" i="144"/>
  <c r="P18" i="144"/>
  <c r="O18" i="144"/>
  <c r="N18" i="144"/>
  <c r="M18" i="144"/>
  <c r="L18" i="144"/>
  <c r="K18" i="144"/>
  <c r="J18" i="144"/>
  <c r="I18" i="144"/>
  <c r="H18" i="144"/>
  <c r="G18" i="144"/>
  <c r="BD17" i="144"/>
  <c r="BC17" i="144"/>
  <c r="BB17" i="144"/>
  <c r="BA17" i="144"/>
  <c r="AZ17" i="144"/>
  <c r="AY17" i="144"/>
  <c r="AX17" i="144"/>
  <c r="AW17" i="144"/>
  <c r="AV17" i="144"/>
  <c r="AU17" i="144"/>
  <c r="AT17" i="144"/>
  <c r="AS17" i="144"/>
  <c r="AR17" i="144"/>
  <c r="AQ17" i="144"/>
  <c r="AP17" i="144"/>
  <c r="AO17" i="144"/>
  <c r="AN17" i="144"/>
  <c r="AM17" i="144"/>
  <c r="AL17" i="144"/>
  <c r="AK17" i="144"/>
  <c r="AJ17" i="144"/>
  <c r="AI17" i="144"/>
  <c r="AH17" i="144"/>
  <c r="AG17" i="144"/>
  <c r="AF17" i="144"/>
  <c r="AE17" i="144"/>
  <c r="AD17" i="144"/>
  <c r="AC17" i="144"/>
  <c r="AB17" i="144"/>
  <c r="AA17" i="144"/>
  <c r="Z17" i="144"/>
  <c r="Y17" i="144"/>
  <c r="X17" i="144"/>
  <c r="W17" i="144"/>
  <c r="V17" i="144"/>
  <c r="U17" i="144"/>
  <c r="T17" i="144"/>
  <c r="S17" i="144"/>
  <c r="R17" i="144"/>
  <c r="Q17" i="144"/>
  <c r="P17" i="144"/>
  <c r="O17" i="144"/>
  <c r="N17" i="144"/>
  <c r="M17" i="144"/>
  <c r="L17" i="144"/>
  <c r="K17" i="144"/>
  <c r="J17" i="144"/>
  <c r="I17" i="144"/>
  <c r="H17" i="144"/>
  <c r="G17" i="144"/>
  <c r="BD16" i="144"/>
  <c r="BC16" i="144"/>
  <c r="BB16" i="144"/>
  <c r="BA16" i="144"/>
  <c r="AZ16" i="144"/>
  <c r="AY16" i="144"/>
  <c r="AX16" i="144"/>
  <c r="AW16" i="144"/>
  <c r="AV16" i="144"/>
  <c r="AU16" i="144"/>
  <c r="AT16" i="144"/>
  <c r="AS16" i="144"/>
  <c r="AR16" i="144"/>
  <c r="AQ16" i="144"/>
  <c r="AP16" i="144"/>
  <c r="AO16" i="144"/>
  <c r="AN16" i="144"/>
  <c r="AM16" i="144"/>
  <c r="AL16" i="144"/>
  <c r="AK16" i="144"/>
  <c r="AJ16" i="144"/>
  <c r="AI16" i="144"/>
  <c r="AH16" i="144"/>
  <c r="AG16" i="144"/>
  <c r="AF16" i="144"/>
  <c r="AE16" i="144"/>
  <c r="AD16" i="144"/>
  <c r="AC16" i="144"/>
  <c r="AB16" i="144"/>
  <c r="AA16" i="144"/>
  <c r="Z16" i="144"/>
  <c r="Y16" i="144"/>
  <c r="X16" i="144"/>
  <c r="W16" i="144"/>
  <c r="V16" i="144"/>
  <c r="U16" i="144"/>
  <c r="T16" i="144"/>
  <c r="S16" i="144"/>
  <c r="R16" i="144"/>
  <c r="Q16" i="144"/>
  <c r="P16" i="144"/>
  <c r="O16" i="144"/>
  <c r="N16" i="144"/>
  <c r="M16" i="144"/>
  <c r="L16" i="144"/>
  <c r="K16" i="144"/>
  <c r="J16" i="144"/>
  <c r="I16" i="144"/>
  <c r="H16" i="144"/>
  <c r="G16" i="144"/>
  <c r="BD15" i="144"/>
  <c r="BC15" i="144"/>
  <c r="BB15" i="144"/>
  <c r="BA15" i="144"/>
  <c r="AZ15" i="144"/>
  <c r="AY15" i="144"/>
  <c r="AX15" i="144"/>
  <c r="AW15" i="144"/>
  <c r="AV15" i="144"/>
  <c r="AU15" i="144"/>
  <c r="AT15" i="144"/>
  <c r="AS15" i="144"/>
  <c r="AR15" i="144"/>
  <c r="AQ15" i="144"/>
  <c r="AP15" i="144"/>
  <c r="AO15" i="144"/>
  <c r="AN15" i="144"/>
  <c r="AM15" i="144"/>
  <c r="AL15" i="144"/>
  <c r="AK15" i="144"/>
  <c r="AJ15" i="144"/>
  <c r="AI15" i="144"/>
  <c r="AH15" i="144"/>
  <c r="AG15" i="144"/>
  <c r="AF15" i="144"/>
  <c r="AE15" i="144"/>
  <c r="AD15" i="144"/>
  <c r="AC15" i="144"/>
  <c r="AB15" i="144"/>
  <c r="AA15" i="144"/>
  <c r="Z15" i="144"/>
  <c r="Y15" i="144"/>
  <c r="X15" i="144"/>
  <c r="W15" i="144"/>
  <c r="V15" i="144"/>
  <c r="U15" i="144"/>
  <c r="T15" i="144"/>
  <c r="S15" i="144"/>
  <c r="R15" i="144"/>
  <c r="Q15" i="144"/>
  <c r="P15" i="144"/>
  <c r="O15" i="144"/>
  <c r="N15" i="144"/>
  <c r="M15" i="144"/>
  <c r="L15" i="144"/>
  <c r="K15" i="144"/>
  <c r="J15" i="144"/>
  <c r="I15" i="144"/>
  <c r="H15" i="144"/>
  <c r="G15" i="144"/>
  <c r="BD14" i="144"/>
  <c r="BC14" i="144"/>
  <c r="BB14" i="144"/>
  <c r="BA14" i="144"/>
  <c r="AZ14" i="144"/>
  <c r="AY14" i="144"/>
  <c r="AX14" i="144"/>
  <c r="AW14" i="144"/>
  <c r="AV14" i="144"/>
  <c r="AU14" i="144"/>
  <c r="AT14" i="144"/>
  <c r="AS14" i="144"/>
  <c r="AR14" i="144"/>
  <c r="AQ14" i="144"/>
  <c r="AP14" i="144"/>
  <c r="AO14" i="144"/>
  <c r="AN14" i="144"/>
  <c r="AM14" i="144"/>
  <c r="AL14" i="144"/>
  <c r="AK14" i="144"/>
  <c r="AJ14" i="144"/>
  <c r="AI14" i="144"/>
  <c r="AH14" i="144"/>
  <c r="AG14" i="144"/>
  <c r="AF14" i="144"/>
  <c r="AE14" i="144"/>
  <c r="AD14" i="144"/>
  <c r="AC14" i="144"/>
  <c r="AB14" i="144"/>
  <c r="AA14" i="144"/>
  <c r="Z14" i="144"/>
  <c r="Y14" i="144"/>
  <c r="X14" i="144"/>
  <c r="W14" i="144"/>
  <c r="V14" i="144"/>
  <c r="U14" i="144"/>
  <c r="T14" i="144"/>
  <c r="S14" i="144"/>
  <c r="R14" i="144"/>
  <c r="Q14" i="144"/>
  <c r="P14" i="144"/>
  <c r="O14" i="144"/>
  <c r="N14" i="144"/>
  <c r="M14" i="144"/>
  <c r="L14" i="144"/>
  <c r="K14" i="144"/>
  <c r="J14" i="144"/>
  <c r="I14" i="144"/>
  <c r="H14" i="144"/>
  <c r="G14" i="144"/>
  <c r="BD13" i="144"/>
  <c r="BC13" i="144"/>
  <c r="BB13" i="144"/>
  <c r="BA13" i="144"/>
  <c r="AZ13" i="144"/>
  <c r="AY13" i="144"/>
  <c r="AX13" i="144"/>
  <c r="AW13" i="144"/>
  <c r="AV13" i="144"/>
  <c r="AU13" i="144"/>
  <c r="AT13" i="144"/>
  <c r="AS13" i="144"/>
  <c r="AR13" i="144"/>
  <c r="AQ13" i="144"/>
  <c r="AP13" i="144"/>
  <c r="AO13" i="144"/>
  <c r="AN13" i="144"/>
  <c r="AM13" i="144"/>
  <c r="AL13" i="144"/>
  <c r="AK13" i="144"/>
  <c r="AJ13" i="144"/>
  <c r="AI13" i="144"/>
  <c r="AH13" i="144"/>
  <c r="AG13" i="144"/>
  <c r="AF13" i="144"/>
  <c r="AE13" i="144"/>
  <c r="AD13" i="144"/>
  <c r="AC13" i="144"/>
  <c r="AB13" i="144"/>
  <c r="AA13" i="144"/>
  <c r="Z13" i="144"/>
  <c r="Y13" i="144"/>
  <c r="X13" i="144"/>
  <c r="W13" i="144"/>
  <c r="V13" i="144"/>
  <c r="U13" i="144"/>
  <c r="T13" i="144"/>
  <c r="S13" i="144"/>
  <c r="R13" i="144"/>
  <c r="Q13" i="144"/>
  <c r="P13" i="144"/>
  <c r="O13" i="144"/>
  <c r="N13" i="144"/>
  <c r="M13" i="144"/>
  <c r="L13" i="144"/>
  <c r="K13" i="144"/>
  <c r="J13" i="144"/>
  <c r="I13" i="144"/>
  <c r="H13" i="144"/>
  <c r="G13" i="144"/>
  <c r="BD12" i="144"/>
  <c r="BC12" i="144"/>
  <c r="BB12" i="144"/>
  <c r="BA12" i="144"/>
  <c r="AZ12" i="144"/>
  <c r="AY12" i="144"/>
  <c r="AX12" i="144"/>
  <c r="AW12" i="144"/>
  <c r="AV12" i="144"/>
  <c r="AU12" i="144"/>
  <c r="AT12" i="144"/>
  <c r="AS12" i="144"/>
  <c r="AR12" i="144"/>
  <c r="AQ12" i="144"/>
  <c r="AP12" i="144"/>
  <c r="AO12" i="144"/>
  <c r="AN12" i="144"/>
  <c r="AM12" i="144"/>
  <c r="AL12" i="144"/>
  <c r="AK12" i="144"/>
  <c r="AJ12" i="144"/>
  <c r="AI12" i="144"/>
  <c r="AH12" i="144"/>
  <c r="AG12" i="144"/>
  <c r="AF12" i="144"/>
  <c r="AE12" i="144"/>
  <c r="AD12" i="144"/>
  <c r="AC12" i="144"/>
  <c r="AB12" i="144"/>
  <c r="AA12" i="144"/>
  <c r="Z12" i="144"/>
  <c r="Y12" i="144"/>
  <c r="X12" i="144"/>
  <c r="W12" i="144"/>
  <c r="V12" i="144"/>
  <c r="U12" i="144"/>
  <c r="T12" i="144"/>
  <c r="S12" i="144"/>
  <c r="R12" i="144"/>
  <c r="Q12" i="144"/>
  <c r="P12" i="144"/>
  <c r="O12" i="144"/>
  <c r="N12" i="144"/>
  <c r="M12" i="144"/>
  <c r="L12" i="144"/>
  <c r="K12" i="144"/>
  <c r="J12" i="144"/>
  <c r="I12" i="144"/>
  <c r="H12" i="144"/>
  <c r="G12" i="144"/>
  <c r="BD11" i="144"/>
  <c r="BC11" i="144"/>
  <c r="BB11" i="144"/>
  <c r="BA11" i="144"/>
  <c r="AZ11" i="144"/>
  <c r="AY11" i="144"/>
  <c r="AX11" i="144"/>
  <c r="AW11" i="144"/>
  <c r="AV11" i="144"/>
  <c r="AU11" i="144"/>
  <c r="AT11" i="144"/>
  <c r="AS11" i="144"/>
  <c r="AR11" i="144"/>
  <c r="AQ11" i="144"/>
  <c r="AP11" i="144"/>
  <c r="AO11" i="144"/>
  <c r="AN11" i="144"/>
  <c r="AM11" i="144"/>
  <c r="AL11" i="144"/>
  <c r="AK11" i="144"/>
  <c r="AJ11" i="144"/>
  <c r="AI11" i="144"/>
  <c r="AH11" i="144"/>
  <c r="AG11" i="144"/>
  <c r="AF11" i="144"/>
  <c r="AE11" i="144"/>
  <c r="AD11" i="144"/>
  <c r="AC11" i="144"/>
  <c r="AB11" i="144"/>
  <c r="AA11" i="144"/>
  <c r="Z11" i="144"/>
  <c r="Y11" i="144"/>
  <c r="X11" i="144"/>
  <c r="W11" i="144"/>
  <c r="V11" i="144"/>
  <c r="U11" i="144"/>
  <c r="T11" i="144"/>
  <c r="S11" i="144"/>
  <c r="R11" i="144"/>
  <c r="Q11" i="144"/>
  <c r="P11" i="144"/>
  <c r="O11" i="144"/>
  <c r="N11" i="144"/>
  <c r="M11" i="144"/>
  <c r="L11" i="144"/>
  <c r="K11" i="144"/>
  <c r="J11" i="144"/>
  <c r="I11" i="144"/>
  <c r="H11" i="144"/>
  <c r="G11" i="144"/>
  <c r="BD10" i="144"/>
  <c r="BC10" i="144"/>
  <c r="BB10" i="144"/>
  <c r="BA10" i="144"/>
  <c r="AZ10" i="144"/>
  <c r="AY10" i="144"/>
  <c r="AX10" i="144"/>
  <c r="AW10" i="144"/>
  <c r="AV10" i="144"/>
  <c r="AU10" i="144"/>
  <c r="AT10" i="144"/>
  <c r="AS10" i="144"/>
  <c r="AR10" i="144"/>
  <c r="AQ10" i="144"/>
  <c r="AP10" i="144"/>
  <c r="AO10" i="144"/>
  <c r="AN10" i="144"/>
  <c r="AM10" i="144"/>
  <c r="AL10" i="144"/>
  <c r="AK10" i="144"/>
  <c r="AJ10" i="144"/>
  <c r="AI10" i="144"/>
  <c r="AH10" i="144"/>
  <c r="AG10" i="144"/>
  <c r="AF10" i="144"/>
  <c r="AE10" i="144"/>
  <c r="AD10" i="144"/>
  <c r="AC10" i="144"/>
  <c r="AB10" i="144"/>
  <c r="AA10" i="144"/>
  <c r="Z10" i="144"/>
  <c r="Y10" i="144"/>
  <c r="X10" i="144"/>
  <c r="W10" i="144"/>
  <c r="V10" i="144"/>
  <c r="U10" i="144"/>
  <c r="T10" i="144"/>
  <c r="S10" i="144"/>
  <c r="R10" i="144"/>
  <c r="Q10" i="144"/>
  <c r="P10" i="144"/>
  <c r="O10" i="144"/>
  <c r="N10" i="144"/>
  <c r="M10" i="144"/>
  <c r="L10" i="144"/>
  <c r="K10" i="144"/>
  <c r="J10" i="144"/>
  <c r="I10" i="144"/>
  <c r="H10" i="144"/>
  <c r="G10" i="144"/>
  <c r="BD9" i="144"/>
  <c r="BC9" i="144"/>
  <c r="BB9" i="144"/>
  <c r="BA9" i="144"/>
  <c r="AZ9" i="144"/>
  <c r="AY9" i="144"/>
  <c r="AX9" i="144"/>
  <c r="AW9" i="144"/>
  <c r="AV9" i="144"/>
  <c r="AU9" i="144"/>
  <c r="AT9" i="144"/>
  <c r="AS9" i="144"/>
  <c r="AR9" i="144"/>
  <c r="AQ9" i="144"/>
  <c r="AP9" i="144"/>
  <c r="AO9" i="144"/>
  <c r="AN9" i="144"/>
  <c r="AM9" i="144"/>
  <c r="AL9" i="144"/>
  <c r="AK9" i="144"/>
  <c r="AJ9" i="144"/>
  <c r="AI9" i="144"/>
  <c r="AH9" i="144"/>
  <c r="AG9" i="144"/>
  <c r="AF9" i="144"/>
  <c r="AE9" i="144"/>
  <c r="AD9" i="144"/>
  <c r="AC9" i="144"/>
  <c r="AB9" i="144"/>
  <c r="AA9" i="144"/>
  <c r="Z9" i="144"/>
  <c r="Y9" i="144"/>
  <c r="X9" i="144"/>
  <c r="W9" i="144"/>
  <c r="V9" i="144"/>
  <c r="U9" i="144"/>
  <c r="T9" i="144"/>
  <c r="S9" i="144"/>
  <c r="R9" i="144"/>
  <c r="Q9" i="144"/>
  <c r="P9" i="144"/>
  <c r="O9" i="144"/>
  <c r="N9" i="144"/>
  <c r="M9" i="144"/>
  <c r="L9" i="144"/>
  <c r="K9" i="144"/>
  <c r="J9" i="144"/>
  <c r="I9" i="144"/>
  <c r="H9" i="144"/>
  <c r="G9" i="144"/>
  <c r="BD8" i="144"/>
  <c r="BC8" i="144"/>
  <c r="BB8" i="144"/>
  <c r="BA8" i="144"/>
  <c r="AZ8" i="144"/>
  <c r="AY8" i="144"/>
  <c r="AX8" i="144"/>
  <c r="AW8" i="144"/>
  <c r="AV8" i="144"/>
  <c r="AU8" i="144"/>
  <c r="AT8" i="144"/>
  <c r="AS8" i="144"/>
  <c r="AR8" i="144"/>
  <c r="AQ8" i="144"/>
  <c r="AP8" i="144"/>
  <c r="AO8" i="144"/>
  <c r="AN8" i="144"/>
  <c r="AM8" i="144"/>
  <c r="AL8" i="144"/>
  <c r="AK8" i="144"/>
  <c r="AJ8" i="144"/>
  <c r="AI8" i="144"/>
  <c r="AH8" i="144"/>
  <c r="AG8" i="144"/>
  <c r="AF8" i="144"/>
  <c r="AE8" i="144"/>
  <c r="AD8" i="144"/>
  <c r="AC8" i="144"/>
  <c r="AB8" i="144"/>
  <c r="AA8" i="144"/>
  <c r="Z8" i="144"/>
  <c r="Y8" i="144"/>
  <c r="X8" i="144"/>
  <c r="W8" i="144"/>
  <c r="V8" i="144"/>
  <c r="U8" i="144"/>
  <c r="T8" i="144"/>
  <c r="S8" i="144"/>
  <c r="R8" i="144"/>
  <c r="Q8" i="144"/>
  <c r="P8" i="144"/>
  <c r="O8" i="144"/>
  <c r="N8" i="144"/>
  <c r="M8" i="144"/>
  <c r="L8" i="144"/>
  <c r="K8" i="144"/>
  <c r="J8" i="144"/>
  <c r="I8" i="144"/>
  <c r="H8" i="144"/>
  <c r="G8" i="144"/>
  <c r="BD7" i="144"/>
  <c r="BC7" i="144"/>
  <c r="BB7" i="144"/>
  <c r="BA7" i="144"/>
  <c r="AZ7" i="144"/>
  <c r="AY7" i="144"/>
  <c r="AX7" i="144"/>
  <c r="AW7" i="144"/>
  <c r="AV7" i="144"/>
  <c r="AU7" i="144"/>
  <c r="AT7" i="144"/>
  <c r="AS7" i="144"/>
  <c r="AR7" i="144"/>
  <c r="AQ7" i="144"/>
  <c r="AP7" i="144"/>
  <c r="AO7" i="144"/>
  <c r="AN7" i="144"/>
  <c r="AM7" i="144"/>
  <c r="AL7" i="144"/>
  <c r="AK7" i="144"/>
  <c r="AJ7" i="144"/>
  <c r="AI7" i="144"/>
  <c r="AH7" i="144"/>
  <c r="AG7" i="144"/>
  <c r="AF7" i="144"/>
  <c r="AE7" i="144"/>
  <c r="AD7" i="144"/>
  <c r="AC7" i="144"/>
  <c r="AB7" i="144"/>
  <c r="AA7" i="144"/>
  <c r="Z7" i="144"/>
  <c r="Y7" i="144"/>
  <c r="X7" i="144"/>
  <c r="W7" i="144"/>
  <c r="V7" i="144"/>
  <c r="U7" i="144"/>
  <c r="T7" i="144"/>
  <c r="S7" i="144"/>
  <c r="R7" i="144"/>
  <c r="Q7" i="144"/>
  <c r="P7" i="144"/>
  <c r="O7" i="144"/>
  <c r="N7" i="144"/>
  <c r="M7" i="144"/>
  <c r="L7" i="144"/>
  <c r="K7" i="144"/>
  <c r="J7" i="144"/>
  <c r="I7" i="144"/>
  <c r="H7" i="144"/>
  <c r="G7" i="144"/>
  <c r="BD6" i="144"/>
  <c r="BC6" i="144"/>
  <c r="BB6" i="144"/>
  <c r="BA6" i="144"/>
  <c r="AZ6" i="144"/>
  <c r="AY6" i="144"/>
  <c r="AX6" i="144"/>
  <c r="AW6" i="144"/>
  <c r="AV6" i="144"/>
  <c r="AU6" i="144"/>
  <c r="AT6" i="144"/>
  <c r="AS6" i="144"/>
  <c r="AR6" i="144"/>
  <c r="AQ6" i="144"/>
  <c r="AP6" i="144"/>
  <c r="AO6" i="144"/>
  <c r="AN6" i="144"/>
  <c r="AM6" i="144"/>
  <c r="AL6" i="144"/>
  <c r="AK6" i="144"/>
  <c r="AJ6" i="144"/>
  <c r="AI6" i="144"/>
  <c r="AH6" i="144"/>
  <c r="AG6" i="144"/>
  <c r="AF6" i="144"/>
  <c r="AE6" i="144"/>
  <c r="AD6" i="144"/>
  <c r="AC6" i="144"/>
  <c r="AB6" i="144"/>
  <c r="AA6" i="144"/>
  <c r="Z6" i="144"/>
  <c r="Y6" i="144"/>
  <c r="X6" i="144"/>
  <c r="W6" i="144"/>
  <c r="V6" i="144"/>
  <c r="U6" i="144"/>
  <c r="T6" i="144"/>
  <c r="S6" i="144"/>
  <c r="R6" i="144"/>
  <c r="Q6" i="144"/>
  <c r="P6" i="144"/>
  <c r="O6" i="144"/>
  <c r="N6" i="144"/>
  <c r="M6" i="144"/>
  <c r="L6" i="144"/>
  <c r="K6" i="144"/>
  <c r="J6" i="144"/>
  <c r="I6" i="144"/>
  <c r="H6" i="144"/>
  <c r="G6" i="144"/>
  <c r="BD5" i="144"/>
  <c r="BC5" i="144"/>
  <c r="BB5" i="144"/>
  <c r="BA5" i="144"/>
  <c r="AZ5" i="144"/>
  <c r="AY5" i="144"/>
  <c r="AX5" i="144"/>
  <c r="AW5" i="144"/>
  <c r="AV5" i="144"/>
  <c r="AU5" i="144"/>
  <c r="AT5" i="144"/>
  <c r="AS5" i="144"/>
  <c r="AR5" i="144"/>
  <c r="AQ5" i="144"/>
  <c r="AP5" i="144"/>
  <c r="AO5" i="144"/>
  <c r="AN5" i="144"/>
  <c r="AM5" i="144"/>
  <c r="AL5" i="144"/>
  <c r="AK5" i="144"/>
  <c r="AJ5" i="144"/>
  <c r="AI5" i="144"/>
  <c r="AH5" i="144"/>
  <c r="AG5" i="144"/>
  <c r="AF5" i="144"/>
  <c r="AE5" i="144"/>
  <c r="AD5" i="144"/>
  <c r="AC5" i="144"/>
  <c r="AB5" i="144"/>
  <c r="AA5" i="144"/>
  <c r="Z5" i="144"/>
  <c r="Y5" i="144"/>
  <c r="X5" i="144"/>
  <c r="W5" i="144"/>
  <c r="V5" i="144"/>
  <c r="U5" i="144"/>
  <c r="T5" i="144"/>
  <c r="S5" i="144"/>
  <c r="R5" i="144"/>
  <c r="Q5" i="144"/>
  <c r="P5" i="144"/>
  <c r="O5" i="144"/>
  <c r="N5" i="144"/>
  <c r="M5" i="144"/>
  <c r="L5" i="144"/>
  <c r="K5" i="144"/>
  <c r="J5" i="144"/>
  <c r="I5" i="144"/>
  <c r="H5" i="144"/>
  <c r="G5" i="144"/>
  <c r="BD4" i="144"/>
  <c r="BC4" i="144"/>
  <c r="BB4" i="144"/>
  <c r="BA4" i="144"/>
  <c r="AZ4" i="144"/>
  <c r="AY4" i="144"/>
  <c r="AX4" i="144"/>
  <c r="AW4" i="144"/>
  <c r="AV4" i="144"/>
  <c r="AU4" i="144"/>
  <c r="AT4" i="144"/>
  <c r="AS4" i="144"/>
  <c r="AR4" i="144"/>
  <c r="AQ4" i="144"/>
  <c r="AP4" i="144"/>
  <c r="AO4" i="144"/>
  <c r="AN4" i="144"/>
  <c r="AM4" i="144"/>
  <c r="AL4" i="144"/>
  <c r="AK4" i="144"/>
  <c r="AJ4" i="144"/>
  <c r="AI4" i="144"/>
  <c r="AH4" i="144"/>
  <c r="AG4" i="144"/>
  <c r="AF4" i="144"/>
  <c r="AE4" i="144"/>
  <c r="AD4" i="144"/>
  <c r="AC4" i="144"/>
  <c r="AB4" i="144"/>
  <c r="AA4" i="144"/>
  <c r="Z4" i="144"/>
  <c r="Y4" i="144"/>
  <c r="X4" i="144"/>
  <c r="W4" i="144"/>
  <c r="V4" i="144"/>
  <c r="U4" i="144"/>
  <c r="T4" i="144"/>
  <c r="S4" i="144"/>
  <c r="R4" i="144"/>
  <c r="Q4" i="144"/>
  <c r="P4" i="144"/>
  <c r="O4" i="144"/>
  <c r="N4" i="144"/>
  <c r="M4" i="144"/>
  <c r="L4" i="144"/>
  <c r="K4" i="144"/>
  <c r="J4" i="144"/>
  <c r="I4" i="144"/>
  <c r="H4" i="144"/>
  <c r="G4" i="144"/>
  <c r="BD3" i="144"/>
  <c r="BC3" i="144"/>
  <c r="BB3" i="144"/>
  <c r="BA3" i="144"/>
  <c r="AZ3" i="144"/>
  <c r="AY3" i="144"/>
  <c r="AX3" i="144"/>
  <c r="AW3" i="144"/>
  <c r="AV3" i="144"/>
  <c r="AU3" i="144"/>
  <c r="AT3" i="144"/>
  <c r="AS3" i="144"/>
  <c r="AR3" i="144"/>
  <c r="AQ3" i="144"/>
  <c r="AP3" i="144"/>
  <c r="AO3" i="144"/>
  <c r="AN3" i="144"/>
  <c r="AM3" i="144"/>
  <c r="AL3" i="144"/>
  <c r="AK3" i="144"/>
  <c r="AJ3" i="144"/>
  <c r="AI3" i="144"/>
  <c r="AH3" i="144"/>
  <c r="AG3" i="144"/>
  <c r="AF3" i="144"/>
  <c r="AE3" i="144"/>
  <c r="AD3" i="144"/>
  <c r="AC3" i="144"/>
  <c r="AB3" i="144"/>
  <c r="AA3" i="144"/>
  <c r="Z3" i="144"/>
  <c r="Y3" i="144"/>
  <c r="X3" i="144"/>
  <c r="W3" i="144"/>
  <c r="V3" i="144"/>
  <c r="U3" i="144"/>
  <c r="T3" i="144"/>
  <c r="S3" i="144"/>
  <c r="R3" i="144"/>
  <c r="Q3" i="144"/>
  <c r="P3" i="144"/>
  <c r="O3" i="144"/>
  <c r="N3" i="144"/>
  <c r="M3" i="144"/>
  <c r="L3" i="144"/>
  <c r="K3" i="144"/>
  <c r="J3" i="144"/>
  <c r="I3" i="144"/>
  <c r="H3" i="144"/>
  <c r="G3" i="144"/>
  <c r="BD2" i="144"/>
  <c r="BC2" i="144"/>
  <c r="BB2" i="144"/>
  <c r="BA2" i="144"/>
  <c r="AZ2" i="144"/>
  <c r="AY2" i="144"/>
  <c r="AX2" i="144"/>
  <c r="AW2" i="144"/>
  <c r="AV2" i="144"/>
  <c r="AU2" i="144"/>
  <c r="AT2" i="144"/>
  <c r="AS2" i="144"/>
  <c r="AR2" i="144"/>
  <c r="AQ2" i="144"/>
  <c r="AP2" i="144"/>
  <c r="AO2" i="144"/>
  <c r="AN2" i="144"/>
  <c r="AM2" i="144"/>
  <c r="AL2" i="144"/>
  <c r="AK2" i="144"/>
  <c r="AJ2" i="144"/>
  <c r="AI2" i="144"/>
  <c r="AH2" i="144"/>
  <c r="AG2" i="144"/>
  <c r="AF2" i="144"/>
  <c r="AE2" i="144"/>
  <c r="AD2" i="144"/>
  <c r="AC2" i="144"/>
  <c r="AB2" i="144"/>
  <c r="AA2" i="144"/>
  <c r="Z2" i="144"/>
  <c r="Y2" i="144"/>
  <c r="X2" i="144"/>
  <c r="W2" i="144"/>
  <c r="V2" i="144"/>
  <c r="U2" i="144"/>
  <c r="T2" i="144"/>
  <c r="S2" i="144"/>
  <c r="R2" i="144"/>
  <c r="Q2" i="144"/>
  <c r="P2" i="144"/>
  <c r="O2" i="144"/>
  <c r="N2" i="144"/>
  <c r="M2" i="144"/>
  <c r="L2" i="144"/>
  <c r="K2" i="144"/>
  <c r="J2" i="144"/>
  <c r="I2" i="144"/>
  <c r="H2" i="144"/>
  <c r="G2" i="144"/>
  <c r="E1" i="144"/>
  <c r="D5" i="144"/>
  <c r="D6" i="144" s="1"/>
  <c r="D7" i="144" s="1"/>
  <c r="D8" i="144" s="1"/>
  <c r="D9" i="144" s="1"/>
  <c r="D10" i="144" s="1"/>
  <c r="D11" i="144" s="1"/>
  <c r="D12" i="144" s="1"/>
  <c r="D13" i="144" s="1"/>
  <c r="D14" i="144" s="1"/>
  <c r="D15" i="144" s="1"/>
  <c r="D16" i="144" s="1"/>
  <c r="D17" i="144" s="1"/>
  <c r="D18" i="144" s="1"/>
  <c r="D19" i="144" s="1"/>
  <c r="D20" i="144" s="1"/>
  <c r="D21" i="144" s="1"/>
  <c r="D22" i="144" s="1"/>
  <c r="D23" i="144" s="1"/>
  <c r="D24" i="144" s="1"/>
  <c r="D25" i="144" s="1"/>
  <c r="D26" i="144" s="1"/>
  <c r="D27" i="144" s="1"/>
  <c r="D28" i="144" s="1"/>
  <c r="D29" i="144" s="1"/>
  <c r="D30" i="144" s="1"/>
  <c r="D31" i="144" s="1"/>
  <c r="D32" i="144" s="1"/>
  <c r="D33" i="144" s="1"/>
  <c r="D34" i="144" s="1"/>
  <c r="H1" i="144"/>
  <c r="I1" i="144" s="1"/>
  <c r="J1" i="144" s="1"/>
  <c r="K1" i="144" s="1"/>
  <c r="L1" i="144" s="1"/>
  <c r="M1" i="144" s="1"/>
  <c r="N1" i="144" s="1"/>
  <c r="O1" i="144" s="1"/>
  <c r="P1" i="144" s="1"/>
  <c r="Q1" i="144" s="1"/>
  <c r="R1" i="144" s="1"/>
  <c r="S1" i="144" s="1"/>
  <c r="T1" i="144" s="1"/>
  <c r="U1" i="144" s="1"/>
  <c r="V1" i="144" s="1"/>
  <c r="W1" i="144" s="1"/>
  <c r="X1" i="144" s="1"/>
  <c r="Y1" i="144" s="1"/>
  <c r="Z1" i="144" s="1"/>
  <c r="AA1" i="144" s="1"/>
  <c r="AB1" i="144" s="1"/>
  <c r="AC1" i="144" s="1"/>
  <c r="AD1" i="144" s="1"/>
  <c r="AE1" i="144" s="1"/>
  <c r="AF1" i="144" s="1"/>
  <c r="AG1" i="144" s="1"/>
  <c r="AH1" i="144" s="1"/>
  <c r="AI1" i="144" s="1"/>
  <c r="AJ1" i="144" s="1"/>
  <c r="AK1" i="144" s="1"/>
  <c r="AL1" i="144" s="1"/>
  <c r="AM1" i="144" s="1"/>
  <c r="AN1" i="144" s="1"/>
  <c r="AO1" i="144" s="1"/>
  <c r="AP1" i="144" s="1"/>
  <c r="AQ1" i="144" s="1"/>
  <c r="AR1" i="144" s="1"/>
  <c r="AS1" i="144" s="1"/>
  <c r="AT1" i="144" s="1"/>
  <c r="AU1" i="144" s="1"/>
  <c r="AV1" i="144" s="1"/>
  <c r="AW1" i="144" s="1"/>
  <c r="AX1" i="144" s="1"/>
  <c r="AY1" i="144" s="1"/>
  <c r="AZ1" i="144" s="1"/>
  <c r="BA1" i="144" s="1"/>
  <c r="BB1" i="144" s="1"/>
  <c r="BC1" i="144" s="1"/>
  <c r="BD1" i="144" s="1"/>
  <c r="BD34" i="143"/>
  <c r="BC34" i="143"/>
  <c r="BB34" i="143"/>
  <c r="BA34" i="143"/>
  <c r="AZ34" i="143"/>
  <c r="AY34" i="143"/>
  <c r="AX34" i="143"/>
  <c r="AW34" i="143"/>
  <c r="AV34" i="143"/>
  <c r="AU34" i="143"/>
  <c r="AT34" i="143"/>
  <c r="AS34" i="143"/>
  <c r="AR34" i="143"/>
  <c r="AQ34" i="143"/>
  <c r="AP34" i="143"/>
  <c r="AO34" i="143"/>
  <c r="AN34" i="143"/>
  <c r="AM34" i="143"/>
  <c r="AL34" i="143"/>
  <c r="AK34" i="143"/>
  <c r="AJ34" i="143"/>
  <c r="AI34" i="143"/>
  <c r="AH34" i="143"/>
  <c r="AG34" i="143"/>
  <c r="AF34" i="143"/>
  <c r="AE34" i="143"/>
  <c r="AD34" i="143"/>
  <c r="AC34" i="143"/>
  <c r="AB34" i="143"/>
  <c r="AA34" i="143"/>
  <c r="Z34" i="143"/>
  <c r="Y34" i="143"/>
  <c r="X34" i="143"/>
  <c r="W34" i="143"/>
  <c r="V34" i="143"/>
  <c r="U34" i="143"/>
  <c r="T34" i="143"/>
  <c r="S34" i="143"/>
  <c r="R34" i="143"/>
  <c r="Q34" i="143"/>
  <c r="P34" i="143"/>
  <c r="O34" i="143"/>
  <c r="N34" i="143"/>
  <c r="M34" i="143"/>
  <c r="L34" i="143"/>
  <c r="K34" i="143"/>
  <c r="J34" i="143"/>
  <c r="I34" i="143"/>
  <c r="H34" i="143"/>
  <c r="G34" i="143"/>
  <c r="BD33" i="143"/>
  <c r="BC33" i="143"/>
  <c r="BB33" i="143"/>
  <c r="BA33" i="143"/>
  <c r="AZ33" i="143"/>
  <c r="AY33" i="143"/>
  <c r="AX33" i="143"/>
  <c r="AW33" i="143"/>
  <c r="AV33" i="143"/>
  <c r="AU33" i="143"/>
  <c r="AT33" i="143"/>
  <c r="AS33" i="143"/>
  <c r="AR33" i="143"/>
  <c r="AQ33" i="143"/>
  <c r="AP33" i="143"/>
  <c r="AO33" i="143"/>
  <c r="AN33" i="143"/>
  <c r="AM33" i="143"/>
  <c r="AL33" i="143"/>
  <c r="AK33" i="143"/>
  <c r="AJ33" i="143"/>
  <c r="AI33" i="143"/>
  <c r="AH33" i="143"/>
  <c r="AG33" i="143"/>
  <c r="AF33" i="143"/>
  <c r="AE33" i="143"/>
  <c r="AD33" i="143"/>
  <c r="AC33" i="143"/>
  <c r="AB33" i="143"/>
  <c r="AA33" i="143"/>
  <c r="Z33" i="143"/>
  <c r="Y33" i="143"/>
  <c r="X33" i="143"/>
  <c r="W33" i="143"/>
  <c r="V33" i="143"/>
  <c r="U33" i="143"/>
  <c r="T33" i="143"/>
  <c r="S33" i="143"/>
  <c r="R33" i="143"/>
  <c r="Q33" i="143"/>
  <c r="P33" i="143"/>
  <c r="O33" i="143"/>
  <c r="N33" i="143"/>
  <c r="M33" i="143"/>
  <c r="L33" i="143"/>
  <c r="K33" i="143"/>
  <c r="J33" i="143"/>
  <c r="I33" i="143"/>
  <c r="H33" i="143"/>
  <c r="G33" i="143"/>
  <c r="BD32" i="143"/>
  <c r="BC32" i="143"/>
  <c r="BB32" i="143"/>
  <c r="BA32" i="143"/>
  <c r="AZ32" i="143"/>
  <c r="AY32" i="143"/>
  <c r="AX32" i="143"/>
  <c r="AW32" i="143"/>
  <c r="AV32" i="143"/>
  <c r="AU32" i="143"/>
  <c r="AT32" i="143"/>
  <c r="AS32" i="143"/>
  <c r="AR32" i="143"/>
  <c r="AQ32" i="143"/>
  <c r="AP32" i="143"/>
  <c r="AO32" i="143"/>
  <c r="AN32" i="143"/>
  <c r="AM32" i="143"/>
  <c r="AL32" i="143"/>
  <c r="AK32" i="143"/>
  <c r="AJ32" i="143"/>
  <c r="AI32" i="143"/>
  <c r="AH32" i="143"/>
  <c r="AG32" i="143"/>
  <c r="AF32" i="143"/>
  <c r="AE32" i="143"/>
  <c r="AD32" i="143"/>
  <c r="AC32" i="143"/>
  <c r="AB32" i="143"/>
  <c r="AA32" i="143"/>
  <c r="Z32" i="143"/>
  <c r="Y32" i="143"/>
  <c r="X32" i="143"/>
  <c r="W32" i="143"/>
  <c r="V32" i="143"/>
  <c r="U32" i="143"/>
  <c r="T32" i="143"/>
  <c r="S32" i="143"/>
  <c r="R32" i="143"/>
  <c r="Q32" i="143"/>
  <c r="P32" i="143"/>
  <c r="O32" i="143"/>
  <c r="N32" i="143"/>
  <c r="M32" i="143"/>
  <c r="L32" i="143"/>
  <c r="K32" i="143"/>
  <c r="J32" i="143"/>
  <c r="I32" i="143"/>
  <c r="H32" i="143"/>
  <c r="G32" i="143"/>
  <c r="BD31" i="143"/>
  <c r="BC31" i="143"/>
  <c r="BB31" i="143"/>
  <c r="BA31" i="143"/>
  <c r="AZ31" i="143"/>
  <c r="AY31" i="143"/>
  <c r="AX31" i="143"/>
  <c r="AW31" i="143"/>
  <c r="AV31" i="143"/>
  <c r="AU31" i="143"/>
  <c r="AT31" i="143"/>
  <c r="AS31" i="143"/>
  <c r="AR31" i="143"/>
  <c r="AQ31" i="143"/>
  <c r="AP31" i="143"/>
  <c r="AO31" i="143"/>
  <c r="AN31" i="143"/>
  <c r="AM31" i="143"/>
  <c r="AL31" i="143"/>
  <c r="AK31" i="143"/>
  <c r="AJ31" i="143"/>
  <c r="AI31" i="143"/>
  <c r="AH31" i="143"/>
  <c r="AG31" i="143"/>
  <c r="AF31" i="143"/>
  <c r="AE31" i="143"/>
  <c r="AD31" i="143"/>
  <c r="AC31" i="143"/>
  <c r="AB31" i="143"/>
  <c r="AA31" i="143"/>
  <c r="Z31" i="143"/>
  <c r="Y31" i="143"/>
  <c r="X31" i="143"/>
  <c r="W31" i="143"/>
  <c r="V31" i="143"/>
  <c r="U31" i="143"/>
  <c r="T31" i="143"/>
  <c r="S31" i="143"/>
  <c r="R31" i="143"/>
  <c r="Q31" i="143"/>
  <c r="P31" i="143"/>
  <c r="O31" i="143"/>
  <c r="N31" i="143"/>
  <c r="M31" i="143"/>
  <c r="L31" i="143"/>
  <c r="K31" i="143"/>
  <c r="J31" i="143"/>
  <c r="I31" i="143"/>
  <c r="H31" i="143"/>
  <c r="G31" i="143"/>
  <c r="BD30" i="143"/>
  <c r="BC30" i="143"/>
  <c r="BB30" i="143"/>
  <c r="BA30" i="143"/>
  <c r="AZ30" i="143"/>
  <c r="AY30" i="143"/>
  <c r="AX30" i="143"/>
  <c r="AW30" i="143"/>
  <c r="AV30" i="143"/>
  <c r="AU30" i="143"/>
  <c r="AT30" i="143"/>
  <c r="AS30" i="143"/>
  <c r="AR30" i="143"/>
  <c r="AQ30" i="143"/>
  <c r="AP30" i="143"/>
  <c r="AO30" i="143"/>
  <c r="AN30" i="143"/>
  <c r="AM30" i="143"/>
  <c r="AL30" i="143"/>
  <c r="AK30" i="143"/>
  <c r="AJ30" i="143"/>
  <c r="AI30" i="143"/>
  <c r="AH30" i="143"/>
  <c r="AG30" i="143"/>
  <c r="AF30" i="143"/>
  <c r="AE30" i="143"/>
  <c r="AD30" i="143"/>
  <c r="AC30" i="143"/>
  <c r="AB30" i="143"/>
  <c r="AA30" i="143"/>
  <c r="Z30" i="143"/>
  <c r="Y30" i="143"/>
  <c r="X30" i="143"/>
  <c r="W30" i="143"/>
  <c r="V30" i="143"/>
  <c r="U30" i="143"/>
  <c r="T30" i="143"/>
  <c r="S30" i="143"/>
  <c r="R30" i="143"/>
  <c r="Q30" i="143"/>
  <c r="P30" i="143"/>
  <c r="O30" i="143"/>
  <c r="N30" i="143"/>
  <c r="M30" i="143"/>
  <c r="L30" i="143"/>
  <c r="K30" i="143"/>
  <c r="J30" i="143"/>
  <c r="I30" i="143"/>
  <c r="H30" i="143"/>
  <c r="G30" i="143"/>
  <c r="BD29" i="143"/>
  <c r="BC29" i="143"/>
  <c r="BB29" i="143"/>
  <c r="BA29" i="143"/>
  <c r="AZ29" i="143"/>
  <c r="AY29" i="143"/>
  <c r="AX29" i="143"/>
  <c r="AW29" i="143"/>
  <c r="AV29" i="143"/>
  <c r="AU29" i="143"/>
  <c r="AT29" i="143"/>
  <c r="AS29" i="143"/>
  <c r="AR29" i="143"/>
  <c r="AQ29" i="143"/>
  <c r="AP29" i="143"/>
  <c r="AO29" i="143"/>
  <c r="AN29" i="143"/>
  <c r="AM29" i="143"/>
  <c r="AL29" i="143"/>
  <c r="AK29" i="143"/>
  <c r="AJ29" i="143"/>
  <c r="AI29" i="143"/>
  <c r="AH29" i="143"/>
  <c r="AG29" i="143"/>
  <c r="AF29" i="143"/>
  <c r="AE29" i="143"/>
  <c r="AD29" i="143"/>
  <c r="AC29" i="143"/>
  <c r="AB29" i="143"/>
  <c r="AA29" i="143"/>
  <c r="Z29" i="143"/>
  <c r="Y29" i="143"/>
  <c r="X29" i="143"/>
  <c r="W29" i="143"/>
  <c r="V29" i="143"/>
  <c r="U29" i="143"/>
  <c r="T29" i="143"/>
  <c r="S29" i="143"/>
  <c r="R29" i="143"/>
  <c r="Q29" i="143"/>
  <c r="P29" i="143"/>
  <c r="O29" i="143"/>
  <c r="N29" i="143"/>
  <c r="M29" i="143"/>
  <c r="L29" i="143"/>
  <c r="K29" i="143"/>
  <c r="J29" i="143"/>
  <c r="I29" i="143"/>
  <c r="H29" i="143"/>
  <c r="G29" i="143"/>
  <c r="BD28" i="143"/>
  <c r="BC28" i="143"/>
  <c r="BB28" i="143"/>
  <c r="BA28" i="143"/>
  <c r="AZ28" i="143"/>
  <c r="AY28" i="143"/>
  <c r="AX28" i="143"/>
  <c r="AW28" i="143"/>
  <c r="AV28" i="143"/>
  <c r="AU28" i="143"/>
  <c r="AT28" i="143"/>
  <c r="AS28" i="143"/>
  <c r="AR28" i="143"/>
  <c r="AQ28" i="143"/>
  <c r="AP28" i="143"/>
  <c r="AO28" i="143"/>
  <c r="AN28" i="143"/>
  <c r="AM28" i="143"/>
  <c r="AL28" i="143"/>
  <c r="AK28" i="143"/>
  <c r="AJ28" i="143"/>
  <c r="AI28" i="143"/>
  <c r="AH28" i="143"/>
  <c r="AG28" i="143"/>
  <c r="AF28" i="143"/>
  <c r="AE28" i="143"/>
  <c r="AD28" i="143"/>
  <c r="AC28" i="143"/>
  <c r="AB28" i="143"/>
  <c r="AA28" i="143"/>
  <c r="Z28" i="143"/>
  <c r="Y28" i="143"/>
  <c r="X28" i="143"/>
  <c r="W28" i="143"/>
  <c r="V28" i="143"/>
  <c r="U28" i="143"/>
  <c r="T28" i="143"/>
  <c r="S28" i="143"/>
  <c r="R28" i="143"/>
  <c r="Q28" i="143"/>
  <c r="P28" i="143"/>
  <c r="O28" i="143"/>
  <c r="N28" i="143"/>
  <c r="M28" i="143"/>
  <c r="L28" i="143"/>
  <c r="K28" i="143"/>
  <c r="J28" i="143"/>
  <c r="I28" i="143"/>
  <c r="H28" i="143"/>
  <c r="G28" i="143"/>
  <c r="BD27" i="143"/>
  <c r="BC27" i="143"/>
  <c r="BB27" i="143"/>
  <c r="BA27" i="143"/>
  <c r="AZ27" i="143"/>
  <c r="AY27" i="143"/>
  <c r="AX27" i="143"/>
  <c r="AW27" i="143"/>
  <c r="AV27" i="143"/>
  <c r="AU27" i="143"/>
  <c r="AT27" i="143"/>
  <c r="AS27" i="143"/>
  <c r="AR27" i="143"/>
  <c r="AQ27" i="143"/>
  <c r="AP27" i="143"/>
  <c r="AO27" i="143"/>
  <c r="AN27" i="143"/>
  <c r="AM27" i="143"/>
  <c r="AL27" i="143"/>
  <c r="AK27" i="143"/>
  <c r="AJ27" i="143"/>
  <c r="AI27" i="143"/>
  <c r="AH27" i="143"/>
  <c r="AG27" i="143"/>
  <c r="AF27" i="143"/>
  <c r="AE27" i="143"/>
  <c r="AD27" i="143"/>
  <c r="AC27" i="143"/>
  <c r="AB27" i="143"/>
  <c r="AA27" i="143"/>
  <c r="Z27" i="143"/>
  <c r="Y27" i="143"/>
  <c r="X27" i="143"/>
  <c r="W27" i="143"/>
  <c r="V27" i="143"/>
  <c r="U27" i="143"/>
  <c r="T27" i="143"/>
  <c r="S27" i="143"/>
  <c r="R27" i="143"/>
  <c r="Q27" i="143"/>
  <c r="P27" i="143"/>
  <c r="O27" i="143"/>
  <c r="N27" i="143"/>
  <c r="M27" i="143"/>
  <c r="L27" i="143"/>
  <c r="K27" i="143"/>
  <c r="J27" i="143"/>
  <c r="I27" i="143"/>
  <c r="H27" i="143"/>
  <c r="G27" i="143"/>
  <c r="BD26" i="143"/>
  <c r="BC26" i="143"/>
  <c r="BB26" i="143"/>
  <c r="BA26" i="143"/>
  <c r="AZ26" i="143"/>
  <c r="AY26" i="143"/>
  <c r="AX26" i="143"/>
  <c r="AW26" i="143"/>
  <c r="AV26" i="143"/>
  <c r="AU26" i="143"/>
  <c r="AT26" i="143"/>
  <c r="AS26" i="143"/>
  <c r="AR26" i="143"/>
  <c r="AQ26" i="143"/>
  <c r="AP26" i="143"/>
  <c r="AO26" i="143"/>
  <c r="AN26" i="143"/>
  <c r="AM26" i="143"/>
  <c r="AL26" i="143"/>
  <c r="AK26" i="143"/>
  <c r="AJ26" i="143"/>
  <c r="AI26" i="143"/>
  <c r="AH26" i="143"/>
  <c r="AG26" i="143"/>
  <c r="AF26" i="143"/>
  <c r="AE26" i="143"/>
  <c r="AD26" i="143"/>
  <c r="AC26" i="143"/>
  <c r="AB26" i="143"/>
  <c r="AA26" i="143"/>
  <c r="Z26" i="143"/>
  <c r="Y26" i="143"/>
  <c r="X26" i="143"/>
  <c r="W26" i="143"/>
  <c r="V26" i="143"/>
  <c r="U26" i="143"/>
  <c r="T26" i="143"/>
  <c r="S26" i="143"/>
  <c r="R26" i="143"/>
  <c r="Q26" i="143"/>
  <c r="P26" i="143"/>
  <c r="O26" i="143"/>
  <c r="N26" i="143"/>
  <c r="M26" i="143"/>
  <c r="L26" i="143"/>
  <c r="K26" i="143"/>
  <c r="J26" i="143"/>
  <c r="I26" i="143"/>
  <c r="H26" i="143"/>
  <c r="G26" i="143"/>
  <c r="BD25" i="143"/>
  <c r="BC25" i="143"/>
  <c r="BB25" i="143"/>
  <c r="BA25" i="143"/>
  <c r="AZ25" i="143"/>
  <c r="AY25" i="143"/>
  <c r="AX25" i="143"/>
  <c r="AW25" i="143"/>
  <c r="AV25" i="143"/>
  <c r="AU25" i="143"/>
  <c r="AT25" i="143"/>
  <c r="AS25" i="143"/>
  <c r="AR25" i="143"/>
  <c r="AQ25" i="143"/>
  <c r="AP25" i="143"/>
  <c r="AO25" i="143"/>
  <c r="AN25" i="143"/>
  <c r="AM25" i="143"/>
  <c r="AL25" i="143"/>
  <c r="AK25" i="143"/>
  <c r="AJ25" i="143"/>
  <c r="AI25" i="143"/>
  <c r="AH25" i="143"/>
  <c r="AG25" i="143"/>
  <c r="AF25" i="143"/>
  <c r="AE25" i="143"/>
  <c r="AD25" i="143"/>
  <c r="AC25" i="143"/>
  <c r="AB25" i="143"/>
  <c r="AA25" i="143"/>
  <c r="Z25" i="143"/>
  <c r="Y25" i="143"/>
  <c r="X25" i="143"/>
  <c r="W25" i="143"/>
  <c r="V25" i="143"/>
  <c r="U25" i="143"/>
  <c r="T25" i="143"/>
  <c r="S25" i="143"/>
  <c r="R25" i="143"/>
  <c r="Q25" i="143"/>
  <c r="P25" i="143"/>
  <c r="O25" i="143"/>
  <c r="N25" i="143"/>
  <c r="M25" i="143"/>
  <c r="L25" i="143"/>
  <c r="K25" i="143"/>
  <c r="J25" i="143"/>
  <c r="I25" i="143"/>
  <c r="H25" i="143"/>
  <c r="G25" i="143"/>
  <c r="BD24" i="143"/>
  <c r="BC24" i="143"/>
  <c r="BB24" i="143"/>
  <c r="BA24" i="143"/>
  <c r="AZ24" i="143"/>
  <c r="AY24" i="143"/>
  <c r="AX24" i="143"/>
  <c r="AW24" i="143"/>
  <c r="AV24" i="143"/>
  <c r="AU24" i="143"/>
  <c r="AT24" i="143"/>
  <c r="AS24" i="143"/>
  <c r="AR24" i="143"/>
  <c r="AQ24" i="143"/>
  <c r="AP24" i="143"/>
  <c r="AO24" i="143"/>
  <c r="AN24" i="143"/>
  <c r="AM24" i="143"/>
  <c r="AL24" i="143"/>
  <c r="AK24" i="143"/>
  <c r="AJ24" i="143"/>
  <c r="AI24" i="143"/>
  <c r="AH24" i="143"/>
  <c r="AG24" i="143"/>
  <c r="AF24" i="143"/>
  <c r="AE24" i="143"/>
  <c r="AD24" i="143"/>
  <c r="AC24" i="143"/>
  <c r="AB24" i="143"/>
  <c r="AA24" i="143"/>
  <c r="Z24" i="143"/>
  <c r="Y24" i="143"/>
  <c r="X24" i="143"/>
  <c r="W24" i="143"/>
  <c r="V24" i="143"/>
  <c r="U24" i="143"/>
  <c r="T24" i="143"/>
  <c r="S24" i="143"/>
  <c r="R24" i="143"/>
  <c r="Q24" i="143"/>
  <c r="P24" i="143"/>
  <c r="O24" i="143"/>
  <c r="N24" i="143"/>
  <c r="M24" i="143"/>
  <c r="L24" i="143"/>
  <c r="K24" i="143"/>
  <c r="J24" i="143"/>
  <c r="I24" i="143"/>
  <c r="H24" i="143"/>
  <c r="G24" i="143"/>
  <c r="BD23" i="143"/>
  <c r="BC23" i="143"/>
  <c r="BB23" i="143"/>
  <c r="BA23" i="143"/>
  <c r="AZ23" i="143"/>
  <c r="AY23" i="143"/>
  <c r="AX23" i="143"/>
  <c r="AW23" i="143"/>
  <c r="AV23" i="143"/>
  <c r="AU23" i="143"/>
  <c r="AT23" i="143"/>
  <c r="AS23" i="143"/>
  <c r="AR23" i="143"/>
  <c r="AQ23" i="143"/>
  <c r="AP23" i="143"/>
  <c r="AO23" i="143"/>
  <c r="AN23" i="143"/>
  <c r="AM23" i="143"/>
  <c r="AL23" i="143"/>
  <c r="AK23" i="143"/>
  <c r="AJ23" i="143"/>
  <c r="AI23" i="143"/>
  <c r="AH23" i="143"/>
  <c r="AG23" i="143"/>
  <c r="AF23" i="143"/>
  <c r="AE23" i="143"/>
  <c r="AD23" i="143"/>
  <c r="AC23" i="143"/>
  <c r="AB23" i="143"/>
  <c r="AA23" i="143"/>
  <c r="Z23" i="143"/>
  <c r="Y23" i="143"/>
  <c r="X23" i="143"/>
  <c r="W23" i="143"/>
  <c r="V23" i="143"/>
  <c r="U23" i="143"/>
  <c r="T23" i="143"/>
  <c r="S23" i="143"/>
  <c r="R23" i="143"/>
  <c r="Q23" i="143"/>
  <c r="P23" i="143"/>
  <c r="O23" i="143"/>
  <c r="N23" i="143"/>
  <c r="M23" i="143"/>
  <c r="L23" i="143"/>
  <c r="K23" i="143"/>
  <c r="J23" i="143"/>
  <c r="I23" i="143"/>
  <c r="H23" i="143"/>
  <c r="G23" i="143"/>
  <c r="BD22" i="143"/>
  <c r="BC22" i="143"/>
  <c r="BB22" i="143"/>
  <c r="BA22" i="143"/>
  <c r="AZ22" i="143"/>
  <c r="AY22" i="143"/>
  <c r="AX22" i="143"/>
  <c r="AW22" i="143"/>
  <c r="AV22" i="143"/>
  <c r="AU22" i="143"/>
  <c r="AT22" i="143"/>
  <c r="AS22" i="143"/>
  <c r="AR22" i="143"/>
  <c r="AQ22" i="143"/>
  <c r="AP22" i="143"/>
  <c r="AO22" i="143"/>
  <c r="AN22" i="143"/>
  <c r="AM22" i="143"/>
  <c r="AL22" i="143"/>
  <c r="AK22" i="143"/>
  <c r="AJ22" i="143"/>
  <c r="AI22" i="143"/>
  <c r="AH22" i="143"/>
  <c r="AG22" i="143"/>
  <c r="AF22" i="143"/>
  <c r="AE22" i="143"/>
  <c r="AD22" i="143"/>
  <c r="AC22" i="143"/>
  <c r="AB22" i="143"/>
  <c r="AA22" i="143"/>
  <c r="Z22" i="143"/>
  <c r="Y22" i="143"/>
  <c r="X22" i="143"/>
  <c r="W22" i="143"/>
  <c r="V22" i="143"/>
  <c r="U22" i="143"/>
  <c r="T22" i="143"/>
  <c r="S22" i="143"/>
  <c r="R22" i="143"/>
  <c r="Q22" i="143"/>
  <c r="P22" i="143"/>
  <c r="O22" i="143"/>
  <c r="N22" i="143"/>
  <c r="M22" i="143"/>
  <c r="L22" i="143"/>
  <c r="K22" i="143"/>
  <c r="J22" i="143"/>
  <c r="I22" i="143"/>
  <c r="H22" i="143"/>
  <c r="G22" i="143"/>
  <c r="BD21" i="143"/>
  <c r="BC21" i="143"/>
  <c r="BB21" i="143"/>
  <c r="BA21" i="143"/>
  <c r="AZ21" i="143"/>
  <c r="AY21" i="143"/>
  <c r="AX21" i="143"/>
  <c r="AW21" i="143"/>
  <c r="AV21" i="143"/>
  <c r="AU21" i="143"/>
  <c r="AT21" i="143"/>
  <c r="AS21" i="143"/>
  <c r="AR21" i="143"/>
  <c r="AQ21" i="143"/>
  <c r="AP21" i="143"/>
  <c r="AO21" i="143"/>
  <c r="AN21" i="143"/>
  <c r="AM21" i="143"/>
  <c r="AL21" i="143"/>
  <c r="AK21" i="143"/>
  <c r="AJ21" i="143"/>
  <c r="AI21" i="143"/>
  <c r="AH21" i="143"/>
  <c r="AG21" i="143"/>
  <c r="AF21" i="143"/>
  <c r="AE21" i="143"/>
  <c r="AD21" i="143"/>
  <c r="AC21" i="143"/>
  <c r="AB21" i="143"/>
  <c r="AA21" i="143"/>
  <c r="Z21" i="143"/>
  <c r="Y21" i="143"/>
  <c r="X21" i="143"/>
  <c r="W21" i="143"/>
  <c r="V21" i="143"/>
  <c r="U21" i="143"/>
  <c r="T21" i="143"/>
  <c r="S21" i="143"/>
  <c r="R21" i="143"/>
  <c r="Q21" i="143"/>
  <c r="P21" i="143"/>
  <c r="O21" i="143"/>
  <c r="N21" i="143"/>
  <c r="M21" i="143"/>
  <c r="L21" i="143"/>
  <c r="K21" i="143"/>
  <c r="J21" i="143"/>
  <c r="I21" i="143"/>
  <c r="H21" i="143"/>
  <c r="G21" i="143"/>
  <c r="BD20" i="143"/>
  <c r="BC20" i="143"/>
  <c r="BB20" i="143"/>
  <c r="BA20" i="143"/>
  <c r="AZ20" i="143"/>
  <c r="AY20" i="143"/>
  <c r="AX20" i="143"/>
  <c r="AW20" i="143"/>
  <c r="AV20" i="143"/>
  <c r="AU20" i="143"/>
  <c r="AT20" i="143"/>
  <c r="AS20" i="143"/>
  <c r="AR20" i="143"/>
  <c r="AQ20" i="143"/>
  <c r="AP20" i="143"/>
  <c r="AO20" i="143"/>
  <c r="AN20" i="143"/>
  <c r="AM20" i="143"/>
  <c r="AL20" i="143"/>
  <c r="AK20" i="143"/>
  <c r="AJ20" i="143"/>
  <c r="AI20" i="143"/>
  <c r="AH20" i="143"/>
  <c r="AG20" i="143"/>
  <c r="AF20" i="143"/>
  <c r="AE20" i="143"/>
  <c r="AD20" i="143"/>
  <c r="AC20" i="143"/>
  <c r="AB20" i="143"/>
  <c r="AA20" i="143"/>
  <c r="Z20" i="143"/>
  <c r="Y20" i="143"/>
  <c r="X20" i="143"/>
  <c r="W20" i="143"/>
  <c r="V20" i="143"/>
  <c r="U20" i="143"/>
  <c r="T20" i="143"/>
  <c r="S20" i="143"/>
  <c r="R20" i="143"/>
  <c r="Q20" i="143"/>
  <c r="P20" i="143"/>
  <c r="O20" i="143"/>
  <c r="N20" i="143"/>
  <c r="M20" i="143"/>
  <c r="L20" i="143"/>
  <c r="K20" i="143"/>
  <c r="J20" i="143"/>
  <c r="I20" i="143"/>
  <c r="H20" i="143"/>
  <c r="G20" i="143"/>
  <c r="BD19" i="143"/>
  <c r="BC19" i="143"/>
  <c r="BB19" i="143"/>
  <c r="BA19" i="143"/>
  <c r="AZ19" i="143"/>
  <c r="AY19" i="143"/>
  <c r="AX19" i="143"/>
  <c r="AW19" i="143"/>
  <c r="AV19" i="143"/>
  <c r="AU19" i="143"/>
  <c r="AT19" i="143"/>
  <c r="AS19" i="143"/>
  <c r="AR19" i="143"/>
  <c r="AQ19" i="143"/>
  <c r="AP19" i="143"/>
  <c r="AO19" i="143"/>
  <c r="AN19" i="143"/>
  <c r="AM19" i="143"/>
  <c r="AL19" i="143"/>
  <c r="AK19" i="143"/>
  <c r="AJ19" i="143"/>
  <c r="AI19" i="143"/>
  <c r="AH19" i="143"/>
  <c r="AG19" i="143"/>
  <c r="AF19" i="143"/>
  <c r="AE19" i="143"/>
  <c r="AD19" i="143"/>
  <c r="AC19" i="143"/>
  <c r="AB19" i="143"/>
  <c r="AA19" i="143"/>
  <c r="Z19" i="143"/>
  <c r="Y19" i="143"/>
  <c r="X19" i="143"/>
  <c r="W19" i="143"/>
  <c r="V19" i="143"/>
  <c r="U19" i="143"/>
  <c r="T19" i="143"/>
  <c r="S19" i="143"/>
  <c r="R19" i="143"/>
  <c r="Q19" i="143"/>
  <c r="P19" i="143"/>
  <c r="O19" i="143"/>
  <c r="N19" i="143"/>
  <c r="M19" i="143"/>
  <c r="L19" i="143"/>
  <c r="K19" i="143"/>
  <c r="J19" i="143"/>
  <c r="I19" i="143"/>
  <c r="H19" i="143"/>
  <c r="G19" i="143"/>
  <c r="BD18" i="143"/>
  <c r="BC18" i="143"/>
  <c r="BB18" i="143"/>
  <c r="BA18" i="143"/>
  <c r="AZ18" i="143"/>
  <c r="AY18" i="143"/>
  <c r="AX18" i="143"/>
  <c r="AW18" i="143"/>
  <c r="AV18" i="143"/>
  <c r="AU18" i="143"/>
  <c r="AT18" i="143"/>
  <c r="AS18" i="143"/>
  <c r="AR18" i="143"/>
  <c r="AQ18" i="143"/>
  <c r="AP18" i="143"/>
  <c r="AO18" i="143"/>
  <c r="AN18" i="143"/>
  <c r="AM18" i="143"/>
  <c r="AL18" i="143"/>
  <c r="AK18" i="143"/>
  <c r="AJ18" i="143"/>
  <c r="AI18" i="143"/>
  <c r="AH18" i="143"/>
  <c r="AG18" i="143"/>
  <c r="AF18" i="143"/>
  <c r="AE18" i="143"/>
  <c r="AD18" i="143"/>
  <c r="AC18" i="143"/>
  <c r="AB18" i="143"/>
  <c r="AA18" i="143"/>
  <c r="Z18" i="143"/>
  <c r="Y18" i="143"/>
  <c r="X18" i="143"/>
  <c r="W18" i="143"/>
  <c r="V18" i="143"/>
  <c r="U18" i="143"/>
  <c r="T18" i="143"/>
  <c r="S18" i="143"/>
  <c r="R18" i="143"/>
  <c r="Q18" i="143"/>
  <c r="P18" i="143"/>
  <c r="O18" i="143"/>
  <c r="N18" i="143"/>
  <c r="M18" i="143"/>
  <c r="L18" i="143"/>
  <c r="K18" i="143"/>
  <c r="J18" i="143"/>
  <c r="I18" i="143"/>
  <c r="H18" i="143"/>
  <c r="G18" i="143"/>
  <c r="BD17" i="143"/>
  <c r="BC17" i="143"/>
  <c r="BB17" i="143"/>
  <c r="BA17" i="143"/>
  <c r="AZ17" i="143"/>
  <c r="AY17" i="143"/>
  <c r="AX17" i="143"/>
  <c r="AW17" i="143"/>
  <c r="AV17" i="143"/>
  <c r="AU17" i="143"/>
  <c r="AT17" i="143"/>
  <c r="AS17" i="143"/>
  <c r="AR17" i="143"/>
  <c r="AQ17" i="143"/>
  <c r="AP17" i="143"/>
  <c r="AO17" i="143"/>
  <c r="AN17" i="143"/>
  <c r="AM17" i="143"/>
  <c r="AL17" i="143"/>
  <c r="AK17" i="143"/>
  <c r="AJ17" i="143"/>
  <c r="AI17" i="143"/>
  <c r="AH17" i="143"/>
  <c r="AG17" i="143"/>
  <c r="AF17" i="143"/>
  <c r="AE17" i="143"/>
  <c r="AD17" i="143"/>
  <c r="AC17" i="143"/>
  <c r="AB17" i="143"/>
  <c r="AA17" i="143"/>
  <c r="Z17" i="143"/>
  <c r="Y17" i="143"/>
  <c r="X17" i="143"/>
  <c r="W17" i="143"/>
  <c r="V17" i="143"/>
  <c r="U17" i="143"/>
  <c r="T17" i="143"/>
  <c r="S17" i="143"/>
  <c r="R17" i="143"/>
  <c r="Q17" i="143"/>
  <c r="P17" i="143"/>
  <c r="O17" i="143"/>
  <c r="N17" i="143"/>
  <c r="M17" i="143"/>
  <c r="L17" i="143"/>
  <c r="K17" i="143"/>
  <c r="J17" i="143"/>
  <c r="I17" i="143"/>
  <c r="H17" i="143"/>
  <c r="G17" i="143"/>
  <c r="BD16" i="143"/>
  <c r="BC16" i="143"/>
  <c r="BB16" i="143"/>
  <c r="BA16" i="143"/>
  <c r="AZ16" i="143"/>
  <c r="AY16" i="143"/>
  <c r="AX16" i="143"/>
  <c r="AW16" i="143"/>
  <c r="AV16" i="143"/>
  <c r="AU16" i="143"/>
  <c r="AT16" i="143"/>
  <c r="AS16" i="143"/>
  <c r="AR16" i="143"/>
  <c r="AQ16" i="143"/>
  <c r="AP16" i="143"/>
  <c r="AO16" i="143"/>
  <c r="AN16" i="143"/>
  <c r="AM16" i="143"/>
  <c r="AL16" i="143"/>
  <c r="AK16" i="143"/>
  <c r="AJ16" i="143"/>
  <c r="AI16" i="143"/>
  <c r="AH16" i="143"/>
  <c r="AG16" i="143"/>
  <c r="AF16" i="143"/>
  <c r="AE16" i="143"/>
  <c r="AD16" i="143"/>
  <c r="AC16" i="143"/>
  <c r="AB16" i="143"/>
  <c r="AA16" i="143"/>
  <c r="Z16" i="143"/>
  <c r="Y16" i="143"/>
  <c r="X16" i="143"/>
  <c r="W16" i="143"/>
  <c r="V16" i="143"/>
  <c r="U16" i="143"/>
  <c r="T16" i="143"/>
  <c r="S16" i="143"/>
  <c r="R16" i="143"/>
  <c r="Q16" i="143"/>
  <c r="P16" i="143"/>
  <c r="O16" i="143"/>
  <c r="N16" i="143"/>
  <c r="M16" i="143"/>
  <c r="L16" i="143"/>
  <c r="K16" i="143"/>
  <c r="J16" i="143"/>
  <c r="I16" i="143"/>
  <c r="H16" i="143"/>
  <c r="G16" i="143"/>
  <c r="BD15" i="143"/>
  <c r="BC15" i="143"/>
  <c r="BB15" i="143"/>
  <c r="BA15" i="143"/>
  <c r="AZ15" i="143"/>
  <c r="AY15" i="143"/>
  <c r="AX15" i="143"/>
  <c r="AW15" i="143"/>
  <c r="AV15" i="143"/>
  <c r="AU15" i="143"/>
  <c r="AT15" i="143"/>
  <c r="AS15" i="143"/>
  <c r="AR15" i="143"/>
  <c r="AQ15" i="143"/>
  <c r="AP15" i="143"/>
  <c r="AO15" i="143"/>
  <c r="AN15" i="143"/>
  <c r="AM15" i="143"/>
  <c r="AL15" i="143"/>
  <c r="AK15" i="143"/>
  <c r="AJ15" i="143"/>
  <c r="AI15" i="143"/>
  <c r="AH15" i="143"/>
  <c r="AG15" i="143"/>
  <c r="AF15" i="143"/>
  <c r="AE15" i="143"/>
  <c r="AD15" i="143"/>
  <c r="AC15" i="143"/>
  <c r="AB15" i="143"/>
  <c r="AA15" i="143"/>
  <c r="Z15" i="143"/>
  <c r="Y15" i="143"/>
  <c r="X15" i="143"/>
  <c r="W15" i="143"/>
  <c r="V15" i="143"/>
  <c r="U15" i="143"/>
  <c r="T15" i="143"/>
  <c r="S15" i="143"/>
  <c r="R15" i="143"/>
  <c r="Q15" i="143"/>
  <c r="P15" i="143"/>
  <c r="O15" i="143"/>
  <c r="N15" i="143"/>
  <c r="M15" i="143"/>
  <c r="L15" i="143"/>
  <c r="K15" i="143"/>
  <c r="J15" i="143"/>
  <c r="I15" i="143"/>
  <c r="H15" i="143"/>
  <c r="G15" i="143"/>
  <c r="BD14" i="143"/>
  <c r="BC14" i="143"/>
  <c r="BB14" i="143"/>
  <c r="BA14" i="143"/>
  <c r="AZ14" i="143"/>
  <c r="AY14" i="143"/>
  <c r="AX14" i="143"/>
  <c r="AW14" i="143"/>
  <c r="AV14" i="143"/>
  <c r="AU14" i="143"/>
  <c r="AT14" i="143"/>
  <c r="AS14" i="143"/>
  <c r="AR14" i="143"/>
  <c r="AQ14" i="143"/>
  <c r="AP14" i="143"/>
  <c r="AO14" i="143"/>
  <c r="AN14" i="143"/>
  <c r="AM14" i="143"/>
  <c r="AL14" i="143"/>
  <c r="AK14" i="143"/>
  <c r="AJ14" i="143"/>
  <c r="AI14" i="143"/>
  <c r="AH14" i="143"/>
  <c r="AG14" i="143"/>
  <c r="AF14" i="143"/>
  <c r="AE14" i="143"/>
  <c r="AD14" i="143"/>
  <c r="AC14" i="143"/>
  <c r="AB14" i="143"/>
  <c r="AA14" i="143"/>
  <c r="Z14" i="143"/>
  <c r="Y14" i="143"/>
  <c r="X14" i="143"/>
  <c r="W14" i="143"/>
  <c r="V14" i="143"/>
  <c r="U14" i="143"/>
  <c r="T14" i="143"/>
  <c r="S14" i="143"/>
  <c r="R14" i="143"/>
  <c r="Q14" i="143"/>
  <c r="P14" i="143"/>
  <c r="O14" i="143"/>
  <c r="N14" i="143"/>
  <c r="M14" i="143"/>
  <c r="L14" i="143"/>
  <c r="K14" i="143"/>
  <c r="J14" i="143"/>
  <c r="I14" i="143"/>
  <c r="H14" i="143"/>
  <c r="G14" i="143"/>
  <c r="BD13" i="143"/>
  <c r="BC13" i="143"/>
  <c r="BB13" i="143"/>
  <c r="BA13" i="143"/>
  <c r="AZ13" i="143"/>
  <c r="AY13" i="143"/>
  <c r="AX13" i="143"/>
  <c r="AW13" i="143"/>
  <c r="AV13" i="143"/>
  <c r="AU13" i="143"/>
  <c r="AT13" i="143"/>
  <c r="AS13" i="143"/>
  <c r="AR13" i="143"/>
  <c r="AQ13" i="143"/>
  <c r="AP13" i="143"/>
  <c r="AO13" i="143"/>
  <c r="AN13" i="143"/>
  <c r="AM13" i="143"/>
  <c r="AL13" i="143"/>
  <c r="AK13" i="143"/>
  <c r="AJ13" i="143"/>
  <c r="AI13" i="143"/>
  <c r="AH13" i="143"/>
  <c r="AG13" i="143"/>
  <c r="AF13" i="143"/>
  <c r="AE13" i="143"/>
  <c r="AD13" i="143"/>
  <c r="AC13" i="143"/>
  <c r="AB13" i="143"/>
  <c r="AA13" i="143"/>
  <c r="Z13" i="143"/>
  <c r="Y13" i="143"/>
  <c r="X13" i="143"/>
  <c r="W13" i="143"/>
  <c r="V13" i="143"/>
  <c r="U13" i="143"/>
  <c r="T13" i="143"/>
  <c r="S13" i="143"/>
  <c r="R13" i="143"/>
  <c r="Q13" i="143"/>
  <c r="P13" i="143"/>
  <c r="O13" i="143"/>
  <c r="N13" i="143"/>
  <c r="M13" i="143"/>
  <c r="L13" i="143"/>
  <c r="K13" i="143"/>
  <c r="J13" i="143"/>
  <c r="I13" i="143"/>
  <c r="H13" i="143"/>
  <c r="G13" i="143"/>
  <c r="BD12" i="143"/>
  <c r="BC12" i="143"/>
  <c r="BB12" i="143"/>
  <c r="BA12" i="143"/>
  <c r="AZ12" i="143"/>
  <c r="AY12" i="143"/>
  <c r="AX12" i="143"/>
  <c r="AW12" i="143"/>
  <c r="AV12" i="143"/>
  <c r="AU12" i="143"/>
  <c r="AT12" i="143"/>
  <c r="AS12" i="143"/>
  <c r="AR12" i="143"/>
  <c r="AQ12" i="143"/>
  <c r="AP12" i="143"/>
  <c r="AO12" i="143"/>
  <c r="AN12" i="143"/>
  <c r="AM12" i="143"/>
  <c r="AL12" i="143"/>
  <c r="AK12" i="143"/>
  <c r="AJ12" i="143"/>
  <c r="AI12" i="143"/>
  <c r="AH12" i="143"/>
  <c r="AG12" i="143"/>
  <c r="AF12" i="143"/>
  <c r="AE12" i="143"/>
  <c r="AD12" i="143"/>
  <c r="AC12" i="143"/>
  <c r="AB12" i="143"/>
  <c r="AA12" i="143"/>
  <c r="Z12" i="143"/>
  <c r="Y12" i="143"/>
  <c r="X12" i="143"/>
  <c r="W12" i="143"/>
  <c r="V12" i="143"/>
  <c r="U12" i="143"/>
  <c r="T12" i="143"/>
  <c r="S12" i="143"/>
  <c r="R12" i="143"/>
  <c r="Q12" i="143"/>
  <c r="P12" i="143"/>
  <c r="O12" i="143"/>
  <c r="N12" i="143"/>
  <c r="M12" i="143"/>
  <c r="L12" i="143"/>
  <c r="K12" i="143"/>
  <c r="J12" i="143"/>
  <c r="I12" i="143"/>
  <c r="H12" i="143"/>
  <c r="G12" i="143"/>
  <c r="BD11" i="143"/>
  <c r="BC11" i="143"/>
  <c r="BB11" i="143"/>
  <c r="BA11" i="143"/>
  <c r="AZ11" i="143"/>
  <c r="AY11" i="143"/>
  <c r="AX11" i="143"/>
  <c r="AW11" i="143"/>
  <c r="AV11" i="143"/>
  <c r="AU11" i="143"/>
  <c r="AT11" i="143"/>
  <c r="AS11" i="143"/>
  <c r="AR11" i="143"/>
  <c r="AQ11" i="143"/>
  <c r="AP11" i="143"/>
  <c r="AO11" i="143"/>
  <c r="AN11" i="143"/>
  <c r="AM11" i="143"/>
  <c r="AL11" i="143"/>
  <c r="AK11" i="143"/>
  <c r="AJ11" i="143"/>
  <c r="AI11" i="143"/>
  <c r="AH11" i="143"/>
  <c r="AG11" i="143"/>
  <c r="AF11" i="143"/>
  <c r="AE11" i="143"/>
  <c r="AD11" i="143"/>
  <c r="AC11" i="143"/>
  <c r="AB11" i="143"/>
  <c r="AA11" i="143"/>
  <c r="Z11" i="143"/>
  <c r="Y11" i="143"/>
  <c r="X11" i="143"/>
  <c r="W11" i="143"/>
  <c r="V11" i="143"/>
  <c r="U11" i="143"/>
  <c r="T11" i="143"/>
  <c r="S11" i="143"/>
  <c r="R11" i="143"/>
  <c r="Q11" i="143"/>
  <c r="P11" i="143"/>
  <c r="O11" i="143"/>
  <c r="N11" i="143"/>
  <c r="M11" i="143"/>
  <c r="L11" i="143"/>
  <c r="K11" i="143"/>
  <c r="J11" i="143"/>
  <c r="I11" i="143"/>
  <c r="H11" i="143"/>
  <c r="G11" i="143"/>
  <c r="BD10" i="143"/>
  <c r="BC10" i="143"/>
  <c r="BB10" i="143"/>
  <c r="BA10" i="143"/>
  <c r="AZ10" i="143"/>
  <c r="AY10" i="143"/>
  <c r="AX10" i="143"/>
  <c r="AW10" i="143"/>
  <c r="AV10" i="143"/>
  <c r="AU10" i="143"/>
  <c r="AT10" i="143"/>
  <c r="AS10" i="143"/>
  <c r="AR10" i="143"/>
  <c r="AQ10" i="143"/>
  <c r="AP10" i="143"/>
  <c r="AO10" i="143"/>
  <c r="AN10" i="143"/>
  <c r="AM10" i="143"/>
  <c r="AL10" i="143"/>
  <c r="AK10" i="143"/>
  <c r="AJ10" i="143"/>
  <c r="AI10" i="143"/>
  <c r="AH10" i="143"/>
  <c r="AG10" i="143"/>
  <c r="AF10" i="143"/>
  <c r="AE10" i="143"/>
  <c r="AD10" i="143"/>
  <c r="AC10" i="143"/>
  <c r="AB10" i="143"/>
  <c r="AA10" i="143"/>
  <c r="Z10" i="143"/>
  <c r="Y10" i="143"/>
  <c r="X10" i="143"/>
  <c r="W10" i="143"/>
  <c r="V10" i="143"/>
  <c r="U10" i="143"/>
  <c r="T10" i="143"/>
  <c r="S10" i="143"/>
  <c r="R10" i="143"/>
  <c r="Q10" i="143"/>
  <c r="P10" i="143"/>
  <c r="O10" i="143"/>
  <c r="N10" i="143"/>
  <c r="M10" i="143"/>
  <c r="L10" i="143"/>
  <c r="K10" i="143"/>
  <c r="J10" i="143"/>
  <c r="I10" i="143"/>
  <c r="H10" i="143"/>
  <c r="G10" i="143"/>
  <c r="BD9" i="143"/>
  <c r="BC9" i="143"/>
  <c r="BB9" i="143"/>
  <c r="BA9" i="143"/>
  <c r="AZ9" i="143"/>
  <c r="AY9" i="143"/>
  <c r="AX9" i="143"/>
  <c r="AW9" i="143"/>
  <c r="AV9" i="143"/>
  <c r="AU9" i="143"/>
  <c r="AT9" i="143"/>
  <c r="AS9" i="143"/>
  <c r="AR9" i="143"/>
  <c r="AQ9" i="143"/>
  <c r="AP9" i="143"/>
  <c r="AO9" i="143"/>
  <c r="AN9" i="143"/>
  <c r="AM9" i="143"/>
  <c r="AL9" i="143"/>
  <c r="AK9" i="143"/>
  <c r="AJ9" i="143"/>
  <c r="AI9" i="143"/>
  <c r="AH9" i="143"/>
  <c r="AG9" i="143"/>
  <c r="AF9" i="143"/>
  <c r="AE9" i="143"/>
  <c r="AD9" i="143"/>
  <c r="AC9" i="143"/>
  <c r="AB9" i="143"/>
  <c r="AA9" i="143"/>
  <c r="Z9" i="143"/>
  <c r="Y9" i="143"/>
  <c r="X9" i="143"/>
  <c r="W9" i="143"/>
  <c r="V9" i="143"/>
  <c r="U9" i="143"/>
  <c r="T9" i="143"/>
  <c r="S9" i="143"/>
  <c r="R9" i="143"/>
  <c r="Q9" i="143"/>
  <c r="P9" i="143"/>
  <c r="O9" i="143"/>
  <c r="N9" i="143"/>
  <c r="M9" i="143"/>
  <c r="L9" i="143"/>
  <c r="K9" i="143"/>
  <c r="J9" i="143"/>
  <c r="I9" i="143"/>
  <c r="H9" i="143"/>
  <c r="G9" i="143"/>
  <c r="BD8" i="143"/>
  <c r="BC8" i="143"/>
  <c r="BB8" i="143"/>
  <c r="BA8" i="143"/>
  <c r="AZ8" i="143"/>
  <c r="AY8" i="143"/>
  <c r="AX8" i="143"/>
  <c r="AW8" i="143"/>
  <c r="AV8" i="143"/>
  <c r="AU8" i="143"/>
  <c r="AT8" i="143"/>
  <c r="AS8" i="143"/>
  <c r="AR8" i="143"/>
  <c r="AQ8" i="143"/>
  <c r="AP8" i="143"/>
  <c r="AO8" i="143"/>
  <c r="AN8" i="143"/>
  <c r="AM8" i="143"/>
  <c r="AL8" i="143"/>
  <c r="AK8" i="143"/>
  <c r="AJ8" i="143"/>
  <c r="AI8" i="143"/>
  <c r="AH8" i="143"/>
  <c r="AG8" i="143"/>
  <c r="AF8" i="143"/>
  <c r="AE8" i="143"/>
  <c r="AD8" i="143"/>
  <c r="AC8" i="143"/>
  <c r="AB8" i="143"/>
  <c r="AA8" i="143"/>
  <c r="Z8" i="143"/>
  <c r="Y8" i="143"/>
  <c r="X8" i="143"/>
  <c r="W8" i="143"/>
  <c r="V8" i="143"/>
  <c r="U8" i="143"/>
  <c r="T8" i="143"/>
  <c r="S8" i="143"/>
  <c r="R8" i="143"/>
  <c r="Q8" i="143"/>
  <c r="P8" i="143"/>
  <c r="O8" i="143"/>
  <c r="N8" i="143"/>
  <c r="M8" i="143"/>
  <c r="L8" i="143"/>
  <c r="K8" i="143"/>
  <c r="J8" i="143"/>
  <c r="I8" i="143"/>
  <c r="H8" i="143"/>
  <c r="G8" i="143"/>
  <c r="BD7" i="143"/>
  <c r="BC7" i="143"/>
  <c r="BB7" i="143"/>
  <c r="BA7" i="143"/>
  <c r="AZ7" i="143"/>
  <c r="AY7" i="143"/>
  <c r="AX7" i="143"/>
  <c r="AW7" i="143"/>
  <c r="AV7" i="143"/>
  <c r="AU7" i="143"/>
  <c r="AT7" i="143"/>
  <c r="AS7" i="143"/>
  <c r="AR7" i="143"/>
  <c r="AQ7" i="143"/>
  <c r="AP7" i="143"/>
  <c r="AO7" i="143"/>
  <c r="AN7" i="143"/>
  <c r="AM7" i="143"/>
  <c r="AL7" i="143"/>
  <c r="AK7" i="143"/>
  <c r="AJ7" i="143"/>
  <c r="AI7" i="143"/>
  <c r="AH7" i="143"/>
  <c r="AG7" i="143"/>
  <c r="AF7" i="143"/>
  <c r="AE7" i="143"/>
  <c r="AD7" i="143"/>
  <c r="AC7" i="143"/>
  <c r="AB7" i="143"/>
  <c r="AA7" i="143"/>
  <c r="Z7" i="143"/>
  <c r="Y7" i="143"/>
  <c r="X7" i="143"/>
  <c r="W7" i="143"/>
  <c r="V7" i="143"/>
  <c r="U7" i="143"/>
  <c r="T7" i="143"/>
  <c r="S7" i="143"/>
  <c r="R7" i="143"/>
  <c r="Q7" i="143"/>
  <c r="P7" i="143"/>
  <c r="O7" i="143"/>
  <c r="N7" i="143"/>
  <c r="M7" i="143"/>
  <c r="L7" i="143"/>
  <c r="K7" i="143"/>
  <c r="J7" i="143"/>
  <c r="I7" i="143"/>
  <c r="H7" i="143"/>
  <c r="G7" i="143"/>
  <c r="BD6" i="143"/>
  <c r="BC6" i="143"/>
  <c r="BB6" i="143"/>
  <c r="BA6" i="143"/>
  <c r="AZ6" i="143"/>
  <c r="AY6" i="143"/>
  <c r="AX6" i="143"/>
  <c r="AW6" i="143"/>
  <c r="AV6" i="143"/>
  <c r="AU6" i="143"/>
  <c r="AT6" i="143"/>
  <c r="AS6" i="143"/>
  <c r="AR6" i="143"/>
  <c r="AQ6" i="143"/>
  <c r="AP6" i="143"/>
  <c r="AO6" i="143"/>
  <c r="AN6" i="143"/>
  <c r="AM6" i="143"/>
  <c r="AL6" i="143"/>
  <c r="AK6" i="143"/>
  <c r="AJ6" i="143"/>
  <c r="AI6" i="143"/>
  <c r="AH6" i="143"/>
  <c r="AG6" i="143"/>
  <c r="AF6" i="143"/>
  <c r="AE6" i="143"/>
  <c r="AD6" i="143"/>
  <c r="AC6" i="143"/>
  <c r="AB6" i="143"/>
  <c r="AA6" i="143"/>
  <c r="Z6" i="143"/>
  <c r="Y6" i="143"/>
  <c r="X6" i="143"/>
  <c r="W6" i="143"/>
  <c r="V6" i="143"/>
  <c r="U6" i="143"/>
  <c r="T6" i="143"/>
  <c r="S6" i="143"/>
  <c r="R6" i="143"/>
  <c r="Q6" i="143"/>
  <c r="P6" i="143"/>
  <c r="O6" i="143"/>
  <c r="N6" i="143"/>
  <c r="M6" i="143"/>
  <c r="L6" i="143"/>
  <c r="K6" i="143"/>
  <c r="J6" i="143"/>
  <c r="I6" i="143"/>
  <c r="H6" i="143"/>
  <c r="G6" i="143"/>
  <c r="BD5" i="143"/>
  <c r="BC5" i="143"/>
  <c r="BB5" i="143"/>
  <c r="BA5" i="143"/>
  <c r="AZ5" i="143"/>
  <c r="AY5" i="143"/>
  <c r="AX5" i="143"/>
  <c r="AW5" i="143"/>
  <c r="AV5" i="143"/>
  <c r="AU5" i="143"/>
  <c r="AT5" i="143"/>
  <c r="AS5" i="143"/>
  <c r="AR5" i="143"/>
  <c r="AQ5" i="143"/>
  <c r="AP5" i="143"/>
  <c r="AO5" i="143"/>
  <c r="AN5" i="143"/>
  <c r="AM5" i="143"/>
  <c r="AL5" i="143"/>
  <c r="AK5" i="143"/>
  <c r="AJ5" i="143"/>
  <c r="AI5" i="143"/>
  <c r="AH5" i="143"/>
  <c r="AG5" i="143"/>
  <c r="AF5" i="143"/>
  <c r="AE5" i="143"/>
  <c r="AD5" i="143"/>
  <c r="AC5" i="143"/>
  <c r="AB5" i="143"/>
  <c r="AA5" i="143"/>
  <c r="Z5" i="143"/>
  <c r="Y5" i="143"/>
  <c r="X5" i="143"/>
  <c r="W5" i="143"/>
  <c r="V5" i="143"/>
  <c r="U5" i="143"/>
  <c r="T5" i="143"/>
  <c r="S5" i="143"/>
  <c r="R5" i="143"/>
  <c r="Q5" i="143"/>
  <c r="P5" i="143"/>
  <c r="O5" i="143"/>
  <c r="N5" i="143"/>
  <c r="M5" i="143"/>
  <c r="L5" i="143"/>
  <c r="K5" i="143"/>
  <c r="J5" i="143"/>
  <c r="I5" i="143"/>
  <c r="H5" i="143"/>
  <c r="G5" i="143"/>
  <c r="BD4" i="143"/>
  <c r="BC4" i="143"/>
  <c r="BB4" i="143"/>
  <c r="BA4" i="143"/>
  <c r="AZ4" i="143"/>
  <c r="AY4" i="143"/>
  <c r="AX4" i="143"/>
  <c r="AW4" i="143"/>
  <c r="AV4" i="143"/>
  <c r="AU4" i="143"/>
  <c r="AT4" i="143"/>
  <c r="AS4" i="143"/>
  <c r="AR4" i="143"/>
  <c r="AQ4" i="143"/>
  <c r="AP4" i="143"/>
  <c r="AO4" i="143"/>
  <c r="AN4" i="143"/>
  <c r="AM4" i="143"/>
  <c r="AL4" i="143"/>
  <c r="AK4" i="143"/>
  <c r="AJ4" i="143"/>
  <c r="AI4" i="143"/>
  <c r="AH4" i="143"/>
  <c r="AG4" i="143"/>
  <c r="AF4" i="143"/>
  <c r="AE4" i="143"/>
  <c r="AD4" i="143"/>
  <c r="AC4" i="143"/>
  <c r="AB4" i="143"/>
  <c r="AA4" i="143"/>
  <c r="Z4" i="143"/>
  <c r="Y4" i="143"/>
  <c r="X4" i="143"/>
  <c r="W4" i="143"/>
  <c r="V4" i="143"/>
  <c r="U4" i="143"/>
  <c r="T4" i="143"/>
  <c r="S4" i="143"/>
  <c r="R4" i="143"/>
  <c r="Q4" i="143"/>
  <c r="P4" i="143"/>
  <c r="O4" i="143"/>
  <c r="N4" i="143"/>
  <c r="M4" i="143"/>
  <c r="L4" i="143"/>
  <c r="K4" i="143"/>
  <c r="J4" i="143"/>
  <c r="I4" i="143"/>
  <c r="H4" i="143"/>
  <c r="G4" i="143"/>
  <c r="BD3" i="143"/>
  <c r="BC3" i="143"/>
  <c r="BB3" i="143"/>
  <c r="BA3" i="143"/>
  <c r="AZ3" i="143"/>
  <c r="AY3" i="143"/>
  <c r="AX3" i="143"/>
  <c r="AW3" i="143"/>
  <c r="AV3" i="143"/>
  <c r="AU3" i="143"/>
  <c r="AT3" i="143"/>
  <c r="AS3" i="143"/>
  <c r="AR3" i="143"/>
  <c r="AQ3" i="143"/>
  <c r="AP3" i="143"/>
  <c r="AO3" i="143"/>
  <c r="AN3" i="143"/>
  <c r="AM3" i="143"/>
  <c r="AL3" i="143"/>
  <c r="AK3" i="143"/>
  <c r="AJ3" i="143"/>
  <c r="AI3" i="143"/>
  <c r="AH3" i="143"/>
  <c r="AG3" i="143"/>
  <c r="AF3" i="143"/>
  <c r="AE3" i="143"/>
  <c r="AD3" i="143"/>
  <c r="AC3" i="143"/>
  <c r="AB3" i="143"/>
  <c r="AA3" i="143"/>
  <c r="Z3" i="143"/>
  <c r="Y3" i="143"/>
  <c r="X3" i="143"/>
  <c r="W3" i="143"/>
  <c r="V3" i="143"/>
  <c r="U3" i="143"/>
  <c r="T3" i="143"/>
  <c r="S3" i="143"/>
  <c r="R3" i="143"/>
  <c r="Q3" i="143"/>
  <c r="P3" i="143"/>
  <c r="O3" i="143"/>
  <c r="N3" i="143"/>
  <c r="M3" i="143"/>
  <c r="L3" i="143"/>
  <c r="K3" i="143"/>
  <c r="J3" i="143"/>
  <c r="I3" i="143"/>
  <c r="H3" i="143"/>
  <c r="G3" i="143"/>
  <c r="BD2" i="143"/>
  <c r="BC2" i="143"/>
  <c r="BB2" i="143"/>
  <c r="BA2" i="143"/>
  <c r="AZ2" i="143"/>
  <c r="AY2" i="143"/>
  <c r="AX2" i="143"/>
  <c r="AW2" i="143"/>
  <c r="AV2" i="143"/>
  <c r="AU2" i="143"/>
  <c r="AT2" i="143"/>
  <c r="AS2" i="143"/>
  <c r="AR2" i="143"/>
  <c r="AQ2" i="143"/>
  <c r="AP2" i="143"/>
  <c r="AO2" i="143"/>
  <c r="AN2" i="143"/>
  <c r="AM2" i="143"/>
  <c r="AL2" i="143"/>
  <c r="AK2" i="143"/>
  <c r="AJ2" i="143"/>
  <c r="AI2" i="143"/>
  <c r="AH2" i="143"/>
  <c r="AG2" i="143"/>
  <c r="AF2" i="143"/>
  <c r="AE2" i="143"/>
  <c r="AD2" i="143"/>
  <c r="AC2" i="143"/>
  <c r="AB2" i="143"/>
  <c r="AA2" i="143"/>
  <c r="Z2" i="143"/>
  <c r="Y2" i="143"/>
  <c r="X2" i="143"/>
  <c r="W2" i="143"/>
  <c r="V2" i="143"/>
  <c r="U2" i="143"/>
  <c r="T2" i="143"/>
  <c r="S2" i="143"/>
  <c r="R2" i="143"/>
  <c r="Q2" i="143"/>
  <c r="P2" i="143"/>
  <c r="O2" i="143"/>
  <c r="N2" i="143"/>
  <c r="M2" i="143"/>
  <c r="L2" i="143"/>
  <c r="K2" i="143"/>
  <c r="J2" i="143"/>
  <c r="I2" i="143"/>
  <c r="H2" i="143"/>
  <c r="G2" i="143"/>
  <c r="E1" i="143"/>
  <c r="D5" i="143"/>
  <c r="D6" i="143" s="1"/>
  <c r="D7" i="143" s="1"/>
  <c r="D8" i="143" s="1"/>
  <c r="D9" i="143" s="1"/>
  <c r="D10" i="143" s="1"/>
  <c r="D11" i="143" s="1"/>
  <c r="D12" i="143" s="1"/>
  <c r="D13" i="143" s="1"/>
  <c r="D14" i="143" s="1"/>
  <c r="D15" i="143" s="1"/>
  <c r="D16" i="143" s="1"/>
  <c r="D17" i="143" s="1"/>
  <c r="D18" i="143" s="1"/>
  <c r="D19" i="143" s="1"/>
  <c r="D20" i="143" s="1"/>
  <c r="D21" i="143" s="1"/>
  <c r="D22" i="143" s="1"/>
  <c r="D23" i="143" s="1"/>
  <c r="D24" i="143" s="1"/>
  <c r="D25" i="143" s="1"/>
  <c r="D26" i="143" s="1"/>
  <c r="D27" i="143" s="1"/>
  <c r="D28" i="143" s="1"/>
  <c r="D29" i="143" s="1"/>
  <c r="D30" i="143" s="1"/>
  <c r="D31" i="143" s="1"/>
  <c r="D32" i="143" s="1"/>
  <c r="D33" i="143" s="1"/>
  <c r="D34" i="143" s="1"/>
  <c r="H1" i="143"/>
  <c r="I1" i="143" s="1"/>
  <c r="J1" i="143" s="1"/>
  <c r="K1" i="143" s="1"/>
  <c r="L1" i="143" s="1"/>
  <c r="M1" i="143" s="1"/>
  <c r="N1" i="143" s="1"/>
  <c r="O1" i="143" s="1"/>
  <c r="P1" i="143" s="1"/>
  <c r="Q1" i="143" s="1"/>
  <c r="R1" i="143" s="1"/>
  <c r="S1" i="143" s="1"/>
  <c r="T1" i="143" s="1"/>
  <c r="U1" i="143" s="1"/>
  <c r="V1" i="143" s="1"/>
  <c r="W1" i="143" s="1"/>
  <c r="X1" i="143" s="1"/>
  <c r="Y1" i="143" s="1"/>
  <c r="Z1" i="143" s="1"/>
  <c r="AA1" i="143" s="1"/>
  <c r="AB1" i="143" s="1"/>
  <c r="AC1" i="143" s="1"/>
  <c r="AD1" i="143" s="1"/>
  <c r="AE1" i="143" s="1"/>
  <c r="AF1" i="143" s="1"/>
  <c r="AG1" i="143" s="1"/>
  <c r="AH1" i="143" s="1"/>
  <c r="AI1" i="143" s="1"/>
  <c r="AJ1" i="143" s="1"/>
  <c r="AK1" i="143" s="1"/>
  <c r="AL1" i="143" s="1"/>
  <c r="AM1" i="143" s="1"/>
  <c r="AN1" i="143" s="1"/>
  <c r="AO1" i="143" s="1"/>
  <c r="AP1" i="143" s="1"/>
  <c r="AQ1" i="143" s="1"/>
  <c r="AR1" i="143" s="1"/>
  <c r="AS1" i="143" s="1"/>
  <c r="AT1" i="143" s="1"/>
  <c r="AU1" i="143" s="1"/>
  <c r="AV1" i="143" s="1"/>
  <c r="AW1" i="143" s="1"/>
  <c r="AX1" i="143" s="1"/>
  <c r="AY1" i="143" s="1"/>
  <c r="AZ1" i="143" s="1"/>
  <c r="BA1" i="143" s="1"/>
  <c r="BB1" i="143" s="1"/>
  <c r="BC1" i="143" s="1"/>
  <c r="BD1" i="143" s="1"/>
  <c r="BD34" i="142"/>
  <c r="BC34" i="142"/>
  <c r="BB34" i="142"/>
  <c r="BA34" i="142"/>
  <c r="AZ34" i="142"/>
  <c r="AY34" i="142"/>
  <c r="AX34" i="142"/>
  <c r="AW34" i="142"/>
  <c r="AV34" i="142"/>
  <c r="AU34" i="142"/>
  <c r="AT34" i="142"/>
  <c r="AS34" i="142"/>
  <c r="AR34" i="142"/>
  <c r="AQ34" i="142"/>
  <c r="AP34" i="142"/>
  <c r="AO34" i="142"/>
  <c r="AN34" i="142"/>
  <c r="AM34" i="142"/>
  <c r="AL34" i="142"/>
  <c r="AK34" i="142"/>
  <c r="AJ34" i="142"/>
  <c r="AI34" i="142"/>
  <c r="AH34" i="142"/>
  <c r="AG34" i="142"/>
  <c r="AF34" i="142"/>
  <c r="AE34" i="142"/>
  <c r="AD34" i="142"/>
  <c r="AC34" i="142"/>
  <c r="AB34" i="142"/>
  <c r="AA34" i="142"/>
  <c r="Z34" i="142"/>
  <c r="Y34" i="142"/>
  <c r="X34" i="142"/>
  <c r="W34" i="142"/>
  <c r="V34" i="142"/>
  <c r="U34" i="142"/>
  <c r="T34" i="142"/>
  <c r="S34" i="142"/>
  <c r="R34" i="142"/>
  <c r="Q34" i="142"/>
  <c r="P34" i="142"/>
  <c r="O34" i="142"/>
  <c r="N34" i="142"/>
  <c r="M34" i="142"/>
  <c r="L34" i="142"/>
  <c r="K34" i="142"/>
  <c r="J34" i="142"/>
  <c r="I34" i="142"/>
  <c r="H34" i="142"/>
  <c r="G34" i="142"/>
  <c r="BD33" i="142"/>
  <c r="BC33" i="142"/>
  <c r="BB33" i="142"/>
  <c r="BA33" i="142"/>
  <c r="AZ33" i="142"/>
  <c r="AY33" i="142"/>
  <c r="AX33" i="142"/>
  <c r="AW33" i="142"/>
  <c r="AV33" i="142"/>
  <c r="AU33" i="142"/>
  <c r="AT33" i="142"/>
  <c r="AS33" i="142"/>
  <c r="AR33" i="142"/>
  <c r="AQ33" i="142"/>
  <c r="AP33" i="142"/>
  <c r="AO33" i="142"/>
  <c r="AN33" i="142"/>
  <c r="AM33" i="142"/>
  <c r="AL33" i="142"/>
  <c r="AK33" i="142"/>
  <c r="AJ33" i="142"/>
  <c r="AI33" i="142"/>
  <c r="AH33" i="142"/>
  <c r="AG33" i="142"/>
  <c r="AF33" i="142"/>
  <c r="AE33" i="142"/>
  <c r="AD33" i="142"/>
  <c r="AC33" i="142"/>
  <c r="AB33" i="142"/>
  <c r="AA33" i="142"/>
  <c r="Z33" i="142"/>
  <c r="Y33" i="142"/>
  <c r="X33" i="142"/>
  <c r="W33" i="142"/>
  <c r="V33" i="142"/>
  <c r="U33" i="142"/>
  <c r="T33" i="142"/>
  <c r="S33" i="142"/>
  <c r="R33" i="142"/>
  <c r="Q33" i="142"/>
  <c r="P33" i="142"/>
  <c r="O33" i="142"/>
  <c r="N33" i="142"/>
  <c r="M33" i="142"/>
  <c r="L33" i="142"/>
  <c r="K33" i="142"/>
  <c r="J33" i="142"/>
  <c r="I33" i="142"/>
  <c r="H33" i="142"/>
  <c r="G33" i="142"/>
  <c r="BD32" i="142"/>
  <c r="BC32" i="142"/>
  <c r="BB32" i="142"/>
  <c r="BA32" i="142"/>
  <c r="AZ32" i="142"/>
  <c r="AY32" i="142"/>
  <c r="AX32" i="142"/>
  <c r="AW32" i="142"/>
  <c r="AV32" i="142"/>
  <c r="AU32" i="142"/>
  <c r="AT32" i="142"/>
  <c r="AS32" i="142"/>
  <c r="AR32" i="142"/>
  <c r="AQ32" i="142"/>
  <c r="AP32" i="142"/>
  <c r="AO32" i="142"/>
  <c r="AN32" i="142"/>
  <c r="AM32" i="142"/>
  <c r="AL32" i="142"/>
  <c r="AK32" i="142"/>
  <c r="AJ32" i="142"/>
  <c r="AI32" i="142"/>
  <c r="AH32" i="142"/>
  <c r="AG32" i="142"/>
  <c r="AF32" i="142"/>
  <c r="AE32" i="142"/>
  <c r="AD32" i="142"/>
  <c r="AC32" i="142"/>
  <c r="AB32" i="142"/>
  <c r="AA32" i="142"/>
  <c r="Z32" i="142"/>
  <c r="Y32" i="142"/>
  <c r="X32" i="142"/>
  <c r="W32" i="142"/>
  <c r="V32" i="142"/>
  <c r="U32" i="142"/>
  <c r="T32" i="142"/>
  <c r="S32" i="142"/>
  <c r="R32" i="142"/>
  <c r="Q32" i="142"/>
  <c r="P32" i="142"/>
  <c r="O32" i="142"/>
  <c r="N32" i="142"/>
  <c r="M32" i="142"/>
  <c r="L32" i="142"/>
  <c r="K32" i="142"/>
  <c r="J32" i="142"/>
  <c r="I32" i="142"/>
  <c r="H32" i="142"/>
  <c r="G32" i="142"/>
  <c r="BD31" i="142"/>
  <c r="BC31" i="142"/>
  <c r="BB31" i="142"/>
  <c r="BA31" i="142"/>
  <c r="AZ31" i="142"/>
  <c r="AY31" i="142"/>
  <c r="AX31" i="142"/>
  <c r="AW31" i="142"/>
  <c r="AV31" i="142"/>
  <c r="AU31" i="142"/>
  <c r="AT31" i="142"/>
  <c r="AS31" i="142"/>
  <c r="AR31" i="142"/>
  <c r="AQ31" i="142"/>
  <c r="AP31" i="142"/>
  <c r="AO31" i="142"/>
  <c r="AN31" i="142"/>
  <c r="AM31" i="142"/>
  <c r="AL31" i="142"/>
  <c r="AK31" i="142"/>
  <c r="AJ31" i="142"/>
  <c r="AI31" i="142"/>
  <c r="AH31" i="142"/>
  <c r="AG31" i="142"/>
  <c r="AF31" i="142"/>
  <c r="AE31" i="142"/>
  <c r="AD31" i="142"/>
  <c r="AC31" i="142"/>
  <c r="AB31" i="142"/>
  <c r="AA31" i="142"/>
  <c r="Z31" i="142"/>
  <c r="Y31" i="142"/>
  <c r="X31" i="142"/>
  <c r="W31" i="142"/>
  <c r="V31" i="142"/>
  <c r="U31" i="142"/>
  <c r="T31" i="142"/>
  <c r="S31" i="142"/>
  <c r="R31" i="142"/>
  <c r="Q31" i="142"/>
  <c r="P31" i="142"/>
  <c r="O31" i="142"/>
  <c r="N31" i="142"/>
  <c r="M31" i="142"/>
  <c r="L31" i="142"/>
  <c r="K31" i="142"/>
  <c r="J31" i="142"/>
  <c r="I31" i="142"/>
  <c r="H31" i="142"/>
  <c r="G31" i="142"/>
  <c r="BD30" i="142"/>
  <c r="BC30" i="142"/>
  <c r="BB30" i="142"/>
  <c r="BA30" i="142"/>
  <c r="AZ30" i="142"/>
  <c r="AY30" i="142"/>
  <c r="AX30" i="142"/>
  <c r="AW30" i="142"/>
  <c r="AV30" i="142"/>
  <c r="AU30" i="142"/>
  <c r="AT30" i="142"/>
  <c r="AS30" i="142"/>
  <c r="AR30" i="142"/>
  <c r="AQ30" i="142"/>
  <c r="AP30" i="142"/>
  <c r="AO30" i="142"/>
  <c r="AN30" i="142"/>
  <c r="AM30" i="142"/>
  <c r="AL30" i="142"/>
  <c r="AK30" i="142"/>
  <c r="AJ30" i="142"/>
  <c r="AI30" i="142"/>
  <c r="AH30" i="142"/>
  <c r="AG30" i="142"/>
  <c r="AF30" i="142"/>
  <c r="AE30" i="142"/>
  <c r="AD30" i="142"/>
  <c r="AC30" i="142"/>
  <c r="AB30" i="142"/>
  <c r="AA30" i="142"/>
  <c r="Z30" i="142"/>
  <c r="Y30" i="142"/>
  <c r="X30" i="142"/>
  <c r="W30" i="142"/>
  <c r="V30" i="142"/>
  <c r="U30" i="142"/>
  <c r="T30" i="142"/>
  <c r="S30" i="142"/>
  <c r="R30" i="142"/>
  <c r="Q30" i="142"/>
  <c r="P30" i="142"/>
  <c r="O30" i="142"/>
  <c r="N30" i="142"/>
  <c r="M30" i="142"/>
  <c r="L30" i="142"/>
  <c r="K30" i="142"/>
  <c r="J30" i="142"/>
  <c r="I30" i="142"/>
  <c r="H30" i="142"/>
  <c r="G30" i="142"/>
  <c r="BD29" i="142"/>
  <c r="BC29" i="142"/>
  <c r="BB29" i="142"/>
  <c r="BA29" i="142"/>
  <c r="AZ29" i="142"/>
  <c r="AY29" i="142"/>
  <c r="AX29" i="142"/>
  <c r="AW29" i="142"/>
  <c r="AV29" i="142"/>
  <c r="AU29" i="142"/>
  <c r="AT29" i="142"/>
  <c r="AS29" i="142"/>
  <c r="AR29" i="142"/>
  <c r="AQ29" i="142"/>
  <c r="AP29" i="142"/>
  <c r="AO29" i="142"/>
  <c r="AN29" i="142"/>
  <c r="AM29" i="142"/>
  <c r="AL29" i="142"/>
  <c r="AK29" i="142"/>
  <c r="AJ29" i="142"/>
  <c r="AI29" i="142"/>
  <c r="AH29" i="142"/>
  <c r="AG29" i="142"/>
  <c r="AF29" i="142"/>
  <c r="AE29" i="142"/>
  <c r="AD29" i="142"/>
  <c r="AC29" i="142"/>
  <c r="AB29" i="142"/>
  <c r="AA29" i="142"/>
  <c r="Z29" i="142"/>
  <c r="Y29" i="142"/>
  <c r="X29" i="142"/>
  <c r="W29" i="142"/>
  <c r="V29" i="142"/>
  <c r="U29" i="142"/>
  <c r="T29" i="142"/>
  <c r="S29" i="142"/>
  <c r="R29" i="142"/>
  <c r="Q29" i="142"/>
  <c r="P29" i="142"/>
  <c r="O29" i="142"/>
  <c r="N29" i="142"/>
  <c r="M29" i="142"/>
  <c r="L29" i="142"/>
  <c r="K29" i="142"/>
  <c r="J29" i="142"/>
  <c r="I29" i="142"/>
  <c r="H29" i="142"/>
  <c r="G29" i="142"/>
  <c r="BD28" i="142"/>
  <c r="BC28" i="142"/>
  <c r="BB28" i="142"/>
  <c r="BA28" i="142"/>
  <c r="AZ28" i="142"/>
  <c r="AY28" i="142"/>
  <c r="AX28" i="142"/>
  <c r="AW28" i="142"/>
  <c r="AV28" i="142"/>
  <c r="AU28" i="142"/>
  <c r="AT28" i="142"/>
  <c r="AS28" i="142"/>
  <c r="AR28" i="142"/>
  <c r="AQ28" i="142"/>
  <c r="AP28" i="142"/>
  <c r="AO28" i="142"/>
  <c r="AN28" i="142"/>
  <c r="AM28" i="142"/>
  <c r="AL28" i="142"/>
  <c r="AK28" i="142"/>
  <c r="AJ28" i="142"/>
  <c r="AI28" i="142"/>
  <c r="AH28" i="142"/>
  <c r="AG28" i="142"/>
  <c r="AF28" i="142"/>
  <c r="AE28" i="142"/>
  <c r="AD28" i="142"/>
  <c r="AC28" i="142"/>
  <c r="AB28" i="142"/>
  <c r="AA28" i="142"/>
  <c r="Z28" i="142"/>
  <c r="Y28" i="142"/>
  <c r="X28" i="142"/>
  <c r="W28" i="142"/>
  <c r="V28" i="142"/>
  <c r="U28" i="142"/>
  <c r="T28" i="142"/>
  <c r="S28" i="142"/>
  <c r="R28" i="142"/>
  <c r="Q28" i="142"/>
  <c r="P28" i="142"/>
  <c r="O28" i="142"/>
  <c r="N28" i="142"/>
  <c r="M28" i="142"/>
  <c r="L28" i="142"/>
  <c r="K28" i="142"/>
  <c r="J28" i="142"/>
  <c r="I28" i="142"/>
  <c r="H28" i="142"/>
  <c r="G28" i="142"/>
  <c r="BD27" i="142"/>
  <c r="BC27" i="142"/>
  <c r="BB27" i="142"/>
  <c r="BA27" i="142"/>
  <c r="AZ27" i="142"/>
  <c r="AY27" i="142"/>
  <c r="AX27" i="142"/>
  <c r="AW27" i="142"/>
  <c r="AV27" i="142"/>
  <c r="AU27" i="142"/>
  <c r="AT27" i="142"/>
  <c r="AS27" i="142"/>
  <c r="AR27" i="142"/>
  <c r="AQ27" i="142"/>
  <c r="AP27" i="142"/>
  <c r="AO27" i="142"/>
  <c r="AN27" i="142"/>
  <c r="AM27" i="142"/>
  <c r="AL27" i="142"/>
  <c r="AK27" i="142"/>
  <c r="AJ27" i="142"/>
  <c r="AI27" i="142"/>
  <c r="AH27" i="142"/>
  <c r="AG27" i="142"/>
  <c r="AF27" i="142"/>
  <c r="AE27" i="142"/>
  <c r="AD27" i="142"/>
  <c r="AC27" i="142"/>
  <c r="AB27" i="142"/>
  <c r="AA27" i="142"/>
  <c r="Z27" i="142"/>
  <c r="Y27" i="142"/>
  <c r="X27" i="142"/>
  <c r="W27" i="142"/>
  <c r="V27" i="142"/>
  <c r="U27" i="142"/>
  <c r="T27" i="142"/>
  <c r="S27" i="142"/>
  <c r="R27" i="142"/>
  <c r="Q27" i="142"/>
  <c r="P27" i="142"/>
  <c r="O27" i="142"/>
  <c r="N27" i="142"/>
  <c r="M27" i="142"/>
  <c r="L27" i="142"/>
  <c r="K27" i="142"/>
  <c r="J27" i="142"/>
  <c r="I27" i="142"/>
  <c r="H27" i="142"/>
  <c r="G27" i="142"/>
  <c r="BD26" i="142"/>
  <c r="BC26" i="142"/>
  <c r="BB26" i="142"/>
  <c r="BA26" i="142"/>
  <c r="AZ26" i="142"/>
  <c r="AY26" i="142"/>
  <c r="AX26" i="142"/>
  <c r="AW26" i="142"/>
  <c r="AV26" i="142"/>
  <c r="AU26" i="142"/>
  <c r="AT26" i="142"/>
  <c r="AS26" i="142"/>
  <c r="AR26" i="142"/>
  <c r="AQ26" i="142"/>
  <c r="AP26" i="142"/>
  <c r="AO26" i="142"/>
  <c r="AN26" i="142"/>
  <c r="AM26" i="142"/>
  <c r="AL26" i="142"/>
  <c r="AK26" i="142"/>
  <c r="AJ26" i="142"/>
  <c r="AI26" i="142"/>
  <c r="AH26" i="142"/>
  <c r="AG26" i="142"/>
  <c r="AF26" i="142"/>
  <c r="AE26" i="142"/>
  <c r="AD26" i="142"/>
  <c r="AC26" i="142"/>
  <c r="AB26" i="142"/>
  <c r="AA26" i="142"/>
  <c r="Z26" i="142"/>
  <c r="Y26" i="142"/>
  <c r="X26" i="142"/>
  <c r="W26" i="142"/>
  <c r="V26" i="142"/>
  <c r="U26" i="142"/>
  <c r="T26" i="142"/>
  <c r="S26" i="142"/>
  <c r="R26" i="142"/>
  <c r="Q26" i="142"/>
  <c r="P26" i="142"/>
  <c r="O26" i="142"/>
  <c r="N26" i="142"/>
  <c r="M26" i="142"/>
  <c r="L26" i="142"/>
  <c r="K26" i="142"/>
  <c r="J26" i="142"/>
  <c r="I26" i="142"/>
  <c r="H26" i="142"/>
  <c r="G26" i="142"/>
  <c r="BD25" i="142"/>
  <c r="BC25" i="142"/>
  <c r="BB25" i="142"/>
  <c r="BA25" i="142"/>
  <c r="AZ25" i="142"/>
  <c r="AY25" i="142"/>
  <c r="AX25" i="142"/>
  <c r="AW25" i="142"/>
  <c r="AV25" i="142"/>
  <c r="AU25" i="142"/>
  <c r="AT25" i="142"/>
  <c r="AS25" i="142"/>
  <c r="AR25" i="142"/>
  <c r="AQ25" i="142"/>
  <c r="AP25" i="142"/>
  <c r="AO25" i="142"/>
  <c r="AN25" i="142"/>
  <c r="AM25" i="142"/>
  <c r="AL25" i="142"/>
  <c r="AK25" i="142"/>
  <c r="AJ25" i="142"/>
  <c r="AI25" i="142"/>
  <c r="AH25" i="142"/>
  <c r="AG25" i="142"/>
  <c r="AF25" i="142"/>
  <c r="AE25" i="142"/>
  <c r="AD25" i="142"/>
  <c r="AC25" i="142"/>
  <c r="AB25" i="142"/>
  <c r="AA25" i="142"/>
  <c r="Z25" i="142"/>
  <c r="Y25" i="142"/>
  <c r="X25" i="142"/>
  <c r="W25" i="142"/>
  <c r="V25" i="142"/>
  <c r="U25" i="142"/>
  <c r="T25" i="142"/>
  <c r="S25" i="142"/>
  <c r="R25" i="142"/>
  <c r="Q25" i="142"/>
  <c r="P25" i="142"/>
  <c r="O25" i="142"/>
  <c r="N25" i="142"/>
  <c r="M25" i="142"/>
  <c r="L25" i="142"/>
  <c r="K25" i="142"/>
  <c r="J25" i="142"/>
  <c r="I25" i="142"/>
  <c r="H25" i="142"/>
  <c r="G25" i="142"/>
  <c r="BD24" i="142"/>
  <c r="BC24" i="142"/>
  <c r="BB24" i="142"/>
  <c r="BA24" i="142"/>
  <c r="AZ24" i="142"/>
  <c r="AY24" i="142"/>
  <c r="AX24" i="142"/>
  <c r="AW24" i="142"/>
  <c r="AV24" i="142"/>
  <c r="AU24" i="142"/>
  <c r="AT24" i="142"/>
  <c r="AS24" i="142"/>
  <c r="AR24" i="142"/>
  <c r="AQ24" i="142"/>
  <c r="AP24" i="142"/>
  <c r="AO24" i="142"/>
  <c r="AN24" i="142"/>
  <c r="AM24" i="142"/>
  <c r="AL24" i="142"/>
  <c r="AK24" i="142"/>
  <c r="AJ24" i="142"/>
  <c r="AI24" i="142"/>
  <c r="AH24" i="142"/>
  <c r="AG24" i="142"/>
  <c r="AF24" i="142"/>
  <c r="AE24" i="142"/>
  <c r="AD24" i="142"/>
  <c r="AC24" i="142"/>
  <c r="AB24" i="142"/>
  <c r="AA24" i="142"/>
  <c r="Z24" i="142"/>
  <c r="Y24" i="142"/>
  <c r="X24" i="142"/>
  <c r="W24" i="142"/>
  <c r="V24" i="142"/>
  <c r="U24" i="142"/>
  <c r="T24" i="142"/>
  <c r="S24" i="142"/>
  <c r="R24" i="142"/>
  <c r="Q24" i="142"/>
  <c r="P24" i="142"/>
  <c r="O24" i="142"/>
  <c r="N24" i="142"/>
  <c r="M24" i="142"/>
  <c r="L24" i="142"/>
  <c r="K24" i="142"/>
  <c r="J24" i="142"/>
  <c r="I24" i="142"/>
  <c r="H24" i="142"/>
  <c r="G24" i="142"/>
  <c r="BD23" i="142"/>
  <c r="BC23" i="142"/>
  <c r="BB23" i="142"/>
  <c r="BA23" i="142"/>
  <c r="AZ23" i="142"/>
  <c r="AY23" i="142"/>
  <c r="AX23" i="142"/>
  <c r="AW23" i="142"/>
  <c r="AV23" i="142"/>
  <c r="AU23" i="142"/>
  <c r="AT23" i="142"/>
  <c r="AS23" i="142"/>
  <c r="AR23" i="142"/>
  <c r="AQ23" i="142"/>
  <c r="AP23" i="142"/>
  <c r="AO23" i="142"/>
  <c r="AN23" i="142"/>
  <c r="AM23" i="142"/>
  <c r="AL23" i="142"/>
  <c r="AK23" i="142"/>
  <c r="AJ23" i="142"/>
  <c r="AI23" i="142"/>
  <c r="AH23" i="142"/>
  <c r="AG23" i="142"/>
  <c r="AF23" i="142"/>
  <c r="AE23" i="142"/>
  <c r="AD23" i="142"/>
  <c r="AC23" i="142"/>
  <c r="AB23" i="142"/>
  <c r="AA23" i="142"/>
  <c r="Z23" i="142"/>
  <c r="Y23" i="142"/>
  <c r="X23" i="142"/>
  <c r="W23" i="142"/>
  <c r="V23" i="142"/>
  <c r="U23" i="142"/>
  <c r="T23" i="142"/>
  <c r="S23" i="142"/>
  <c r="R23" i="142"/>
  <c r="Q23" i="142"/>
  <c r="P23" i="142"/>
  <c r="O23" i="142"/>
  <c r="N23" i="142"/>
  <c r="M23" i="142"/>
  <c r="L23" i="142"/>
  <c r="K23" i="142"/>
  <c r="J23" i="142"/>
  <c r="I23" i="142"/>
  <c r="H23" i="142"/>
  <c r="G23" i="142"/>
  <c r="BD22" i="142"/>
  <c r="BC22" i="142"/>
  <c r="BB22" i="142"/>
  <c r="BA22" i="142"/>
  <c r="AZ22" i="142"/>
  <c r="AY22" i="142"/>
  <c r="AX22" i="142"/>
  <c r="AW22" i="142"/>
  <c r="AV22" i="142"/>
  <c r="AU22" i="142"/>
  <c r="AT22" i="142"/>
  <c r="AS22" i="142"/>
  <c r="AR22" i="142"/>
  <c r="AQ22" i="142"/>
  <c r="AP22" i="142"/>
  <c r="AO22" i="142"/>
  <c r="AN22" i="142"/>
  <c r="AM22" i="142"/>
  <c r="AL22" i="142"/>
  <c r="AK22" i="142"/>
  <c r="AJ22" i="142"/>
  <c r="AI22" i="142"/>
  <c r="AH22" i="142"/>
  <c r="AG22" i="142"/>
  <c r="AF22" i="142"/>
  <c r="AE22" i="142"/>
  <c r="AD22" i="142"/>
  <c r="AC22" i="142"/>
  <c r="AB22" i="142"/>
  <c r="AA22" i="142"/>
  <c r="Z22" i="142"/>
  <c r="Y22" i="142"/>
  <c r="X22" i="142"/>
  <c r="W22" i="142"/>
  <c r="V22" i="142"/>
  <c r="U22" i="142"/>
  <c r="T22" i="142"/>
  <c r="S22" i="142"/>
  <c r="R22" i="142"/>
  <c r="Q22" i="142"/>
  <c r="P22" i="142"/>
  <c r="O22" i="142"/>
  <c r="N22" i="142"/>
  <c r="M22" i="142"/>
  <c r="L22" i="142"/>
  <c r="K22" i="142"/>
  <c r="J22" i="142"/>
  <c r="I22" i="142"/>
  <c r="H22" i="142"/>
  <c r="G22" i="142"/>
  <c r="BD21" i="142"/>
  <c r="BC21" i="142"/>
  <c r="BB21" i="142"/>
  <c r="BA21" i="142"/>
  <c r="AZ21" i="142"/>
  <c r="AY21" i="142"/>
  <c r="AX21" i="142"/>
  <c r="AW21" i="142"/>
  <c r="AV21" i="142"/>
  <c r="AU21" i="142"/>
  <c r="AT21" i="142"/>
  <c r="AS21" i="142"/>
  <c r="AR21" i="142"/>
  <c r="AQ21" i="142"/>
  <c r="AP21" i="142"/>
  <c r="AO21" i="142"/>
  <c r="AN21" i="142"/>
  <c r="AM21" i="142"/>
  <c r="AL21" i="142"/>
  <c r="AK21" i="142"/>
  <c r="AJ21" i="142"/>
  <c r="AI21" i="142"/>
  <c r="AH21" i="142"/>
  <c r="AG21" i="142"/>
  <c r="AF21" i="142"/>
  <c r="AE21" i="142"/>
  <c r="AD21" i="142"/>
  <c r="AC21" i="142"/>
  <c r="AB21" i="142"/>
  <c r="AA21" i="142"/>
  <c r="Z21" i="142"/>
  <c r="Y21" i="142"/>
  <c r="X21" i="142"/>
  <c r="W21" i="142"/>
  <c r="V21" i="142"/>
  <c r="U21" i="142"/>
  <c r="T21" i="142"/>
  <c r="S21" i="142"/>
  <c r="R21" i="142"/>
  <c r="Q21" i="142"/>
  <c r="P21" i="142"/>
  <c r="O21" i="142"/>
  <c r="N21" i="142"/>
  <c r="M21" i="142"/>
  <c r="L21" i="142"/>
  <c r="K21" i="142"/>
  <c r="J21" i="142"/>
  <c r="I21" i="142"/>
  <c r="H21" i="142"/>
  <c r="G21" i="142"/>
  <c r="BD20" i="142"/>
  <c r="BC20" i="142"/>
  <c r="BB20" i="142"/>
  <c r="BA20" i="142"/>
  <c r="AZ20" i="142"/>
  <c r="AY20" i="142"/>
  <c r="AX20" i="142"/>
  <c r="AW20" i="142"/>
  <c r="AV20" i="142"/>
  <c r="AU20" i="142"/>
  <c r="AT20" i="142"/>
  <c r="AS20" i="142"/>
  <c r="AR20" i="142"/>
  <c r="AQ20" i="142"/>
  <c r="AP20" i="142"/>
  <c r="AO20" i="142"/>
  <c r="AN20" i="142"/>
  <c r="AM20" i="142"/>
  <c r="AL20" i="142"/>
  <c r="AK20" i="142"/>
  <c r="AJ20" i="142"/>
  <c r="AI20" i="142"/>
  <c r="AH20" i="142"/>
  <c r="AG20" i="142"/>
  <c r="AF20" i="142"/>
  <c r="AE20" i="142"/>
  <c r="AD20" i="142"/>
  <c r="AC20" i="142"/>
  <c r="AB20" i="142"/>
  <c r="AA20" i="142"/>
  <c r="Z20" i="142"/>
  <c r="Y20" i="142"/>
  <c r="X20" i="142"/>
  <c r="W20" i="142"/>
  <c r="V20" i="142"/>
  <c r="U20" i="142"/>
  <c r="T20" i="142"/>
  <c r="S20" i="142"/>
  <c r="R20" i="142"/>
  <c r="Q20" i="142"/>
  <c r="P20" i="142"/>
  <c r="O20" i="142"/>
  <c r="N20" i="142"/>
  <c r="M20" i="142"/>
  <c r="L20" i="142"/>
  <c r="K20" i="142"/>
  <c r="J20" i="142"/>
  <c r="I20" i="142"/>
  <c r="H20" i="142"/>
  <c r="G20" i="142"/>
  <c r="BD19" i="142"/>
  <c r="BC19" i="142"/>
  <c r="BB19" i="142"/>
  <c r="BA19" i="142"/>
  <c r="AZ19" i="142"/>
  <c r="AY19" i="142"/>
  <c r="AX19" i="142"/>
  <c r="AW19" i="142"/>
  <c r="AV19" i="142"/>
  <c r="AU19" i="142"/>
  <c r="AT19" i="142"/>
  <c r="AS19" i="142"/>
  <c r="AR19" i="142"/>
  <c r="AQ19" i="142"/>
  <c r="AP19" i="142"/>
  <c r="AO19" i="142"/>
  <c r="AN19" i="142"/>
  <c r="AM19" i="142"/>
  <c r="AL19" i="142"/>
  <c r="AK19" i="142"/>
  <c r="AJ19" i="142"/>
  <c r="AI19" i="142"/>
  <c r="AH19" i="142"/>
  <c r="AG19" i="142"/>
  <c r="AF19" i="142"/>
  <c r="AE19" i="142"/>
  <c r="AD19" i="142"/>
  <c r="AC19" i="142"/>
  <c r="AB19" i="142"/>
  <c r="AA19" i="142"/>
  <c r="Z19" i="142"/>
  <c r="Y19" i="142"/>
  <c r="X19" i="142"/>
  <c r="W19" i="142"/>
  <c r="V19" i="142"/>
  <c r="U19" i="142"/>
  <c r="T19" i="142"/>
  <c r="S19" i="142"/>
  <c r="R19" i="142"/>
  <c r="Q19" i="142"/>
  <c r="P19" i="142"/>
  <c r="O19" i="142"/>
  <c r="N19" i="142"/>
  <c r="M19" i="142"/>
  <c r="L19" i="142"/>
  <c r="K19" i="142"/>
  <c r="J19" i="142"/>
  <c r="I19" i="142"/>
  <c r="H19" i="142"/>
  <c r="G19" i="142"/>
  <c r="BD18" i="142"/>
  <c r="BC18" i="142"/>
  <c r="BB18" i="142"/>
  <c r="BA18" i="142"/>
  <c r="AZ18" i="142"/>
  <c r="AY18" i="142"/>
  <c r="AX18" i="142"/>
  <c r="AW18" i="142"/>
  <c r="AV18" i="142"/>
  <c r="AU18" i="142"/>
  <c r="AT18" i="142"/>
  <c r="AS18" i="142"/>
  <c r="AR18" i="142"/>
  <c r="AQ18" i="142"/>
  <c r="AP18" i="142"/>
  <c r="AO18" i="142"/>
  <c r="AN18" i="142"/>
  <c r="AM18" i="142"/>
  <c r="AL18" i="142"/>
  <c r="AK18" i="142"/>
  <c r="AJ18" i="142"/>
  <c r="AI18" i="142"/>
  <c r="AH18" i="142"/>
  <c r="AG18" i="142"/>
  <c r="AF18" i="142"/>
  <c r="AE18" i="142"/>
  <c r="AD18" i="142"/>
  <c r="AC18" i="142"/>
  <c r="AB18" i="142"/>
  <c r="AA18" i="142"/>
  <c r="Z18" i="142"/>
  <c r="Y18" i="142"/>
  <c r="X18" i="142"/>
  <c r="W18" i="142"/>
  <c r="V18" i="142"/>
  <c r="U18" i="142"/>
  <c r="T18" i="142"/>
  <c r="S18" i="142"/>
  <c r="R18" i="142"/>
  <c r="Q18" i="142"/>
  <c r="P18" i="142"/>
  <c r="O18" i="142"/>
  <c r="N18" i="142"/>
  <c r="M18" i="142"/>
  <c r="L18" i="142"/>
  <c r="K18" i="142"/>
  <c r="J18" i="142"/>
  <c r="I18" i="142"/>
  <c r="H18" i="142"/>
  <c r="G18" i="142"/>
  <c r="BD17" i="142"/>
  <c r="BC17" i="142"/>
  <c r="BB17" i="142"/>
  <c r="BA17" i="142"/>
  <c r="AZ17" i="142"/>
  <c r="AY17" i="142"/>
  <c r="AX17" i="142"/>
  <c r="AW17" i="142"/>
  <c r="AV17" i="142"/>
  <c r="AU17" i="142"/>
  <c r="AT17" i="142"/>
  <c r="AS17" i="142"/>
  <c r="AR17" i="142"/>
  <c r="AQ17" i="142"/>
  <c r="AP17" i="142"/>
  <c r="AO17" i="142"/>
  <c r="AN17" i="142"/>
  <c r="AM17" i="142"/>
  <c r="AL17" i="142"/>
  <c r="AK17" i="142"/>
  <c r="AJ17" i="142"/>
  <c r="AI17" i="142"/>
  <c r="AH17" i="142"/>
  <c r="AG17" i="142"/>
  <c r="AF17" i="142"/>
  <c r="AE17" i="142"/>
  <c r="AD17" i="142"/>
  <c r="AC17" i="142"/>
  <c r="AB17" i="142"/>
  <c r="AA17" i="142"/>
  <c r="Z17" i="142"/>
  <c r="Y17" i="142"/>
  <c r="X17" i="142"/>
  <c r="W17" i="142"/>
  <c r="V17" i="142"/>
  <c r="U17" i="142"/>
  <c r="T17" i="142"/>
  <c r="S17" i="142"/>
  <c r="R17" i="142"/>
  <c r="Q17" i="142"/>
  <c r="P17" i="142"/>
  <c r="O17" i="142"/>
  <c r="N17" i="142"/>
  <c r="M17" i="142"/>
  <c r="L17" i="142"/>
  <c r="K17" i="142"/>
  <c r="J17" i="142"/>
  <c r="I17" i="142"/>
  <c r="H17" i="142"/>
  <c r="G17" i="142"/>
  <c r="BD16" i="142"/>
  <c r="BC16" i="142"/>
  <c r="BB16" i="142"/>
  <c r="BA16" i="142"/>
  <c r="AZ16" i="142"/>
  <c r="AY16" i="142"/>
  <c r="AX16" i="142"/>
  <c r="AW16" i="142"/>
  <c r="AV16" i="142"/>
  <c r="AU16" i="142"/>
  <c r="AT16" i="142"/>
  <c r="AS16" i="142"/>
  <c r="AR16" i="142"/>
  <c r="AQ16" i="142"/>
  <c r="AP16" i="142"/>
  <c r="AO16" i="142"/>
  <c r="AN16" i="142"/>
  <c r="AM16" i="142"/>
  <c r="AL16" i="142"/>
  <c r="AK16" i="142"/>
  <c r="AJ16" i="142"/>
  <c r="AI16" i="142"/>
  <c r="AH16" i="142"/>
  <c r="AG16" i="142"/>
  <c r="AF16" i="142"/>
  <c r="AE16" i="142"/>
  <c r="AD16" i="142"/>
  <c r="AC16" i="142"/>
  <c r="AB16" i="142"/>
  <c r="AA16" i="142"/>
  <c r="Z16" i="142"/>
  <c r="Y16" i="142"/>
  <c r="X16" i="142"/>
  <c r="W16" i="142"/>
  <c r="V16" i="142"/>
  <c r="U16" i="142"/>
  <c r="T16" i="142"/>
  <c r="S16" i="142"/>
  <c r="R16" i="142"/>
  <c r="Q16" i="142"/>
  <c r="P16" i="142"/>
  <c r="O16" i="142"/>
  <c r="N16" i="142"/>
  <c r="M16" i="142"/>
  <c r="L16" i="142"/>
  <c r="K16" i="142"/>
  <c r="J16" i="142"/>
  <c r="I16" i="142"/>
  <c r="H16" i="142"/>
  <c r="G16" i="142"/>
  <c r="BD15" i="142"/>
  <c r="BC15" i="142"/>
  <c r="BB15" i="142"/>
  <c r="BA15" i="142"/>
  <c r="AZ15" i="142"/>
  <c r="AY15" i="142"/>
  <c r="AX15" i="142"/>
  <c r="AW15" i="142"/>
  <c r="AV15" i="142"/>
  <c r="AU15" i="142"/>
  <c r="AT15" i="142"/>
  <c r="AS15" i="142"/>
  <c r="AR15" i="142"/>
  <c r="AQ15" i="142"/>
  <c r="AP15" i="142"/>
  <c r="AO15" i="142"/>
  <c r="AN15" i="142"/>
  <c r="AM15" i="142"/>
  <c r="AL15" i="142"/>
  <c r="AK15" i="142"/>
  <c r="AJ15" i="142"/>
  <c r="AI15" i="142"/>
  <c r="AH15" i="142"/>
  <c r="AG15" i="142"/>
  <c r="AF15" i="142"/>
  <c r="AE15" i="142"/>
  <c r="AD15" i="142"/>
  <c r="AC15" i="142"/>
  <c r="AB15" i="142"/>
  <c r="AA15" i="142"/>
  <c r="Z15" i="142"/>
  <c r="Y15" i="142"/>
  <c r="X15" i="142"/>
  <c r="W15" i="142"/>
  <c r="V15" i="142"/>
  <c r="U15" i="142"/>
  <c r="T15" i="142"/>
  <c r="S15" i="142"/>
  <c r="R15" i="142"/>
  <c r="Q15" i="142"/>
  <c r="P15" i="142"/>
  <c r="O15" i="142"/>
  <c r="N15" i="142"/>
  <c r="M15" i="142"/>
  <c r="L15" i="142"/>
  <c r="K15" i="142"/>
  <c r="J15" i="142"/>
  <c r="I15" i="142"/>
  <c r="H15" i="142"/>
  <c r="G15" i="142"/>
  <c r="BD14" i="142"/>
  <c r="BC14" i="142"/>
  <c r="BB14" i="142"/>
  <c r="BA14" i="142"/>
  <c r="AZ14" i="142"/>
  <c r="AY14" i="142"/>
  <c r="AX14" i="142"/>
  <c r="AW14" i="142"/>
  <c r="AV14" i="142"/>
  <c r="AU14" i="142"/>
  <c r="AT14" i="142"/>
  <c r="AS14" i="142"/>
  <c r="AR14" i="142"/>
  <c r="AQ14" i="142"/>
  <c r="AP14" i="142"/>
  <c r="AO14" i="142"/>
  <c r="AN14" i="142"/>
  <c r="AM14" i="142"/>
  <c r="AL14" i="142"/>
  <c r="AK14" i="142"/>
  <c r="AJ14" i="142"/>
  <c r="AI14" i="142"/>
  <c r="AH14" i="142"/>
  <c r="AG14" i="142"/>
  <c r="AF14" i="142"/>
  <c r="AE14" i="142"/>
  <c r="AD14" i="142"/>
  <c r="AC14" i="142"/>
  <c r="AB14" i="142"/>
  <c r="AA14" i="142"/>
  <c r="Z14" i="142"/>
  <c r="Y14" i="142"/>
  <c r="X14" i="142"/>
  <c r="W14" i="142"/>
  <c r="V14" i="142"/>
  <c r="U14" i="142"/>
  <c r="T14" i="142"/>
  <c r="S14" i="142"/>
  <c r="R14" i="142"/>
  <c r="Q14" i="142"/>
  <c r="P14" i="142"/>
  <c r="O14" i="142"/>
  <c r="N14" i="142"/>
  <c r="M14" i="142"/>
  <c r="L14" i="142"/>
  <c r="K14" i="142"/>
  <c r="J14" i="142"/>
  <c r="I14" i="142"/>
  <c r="H14" i="142"/>
  <c r="G14" i="142"/>
  <c r="BD13" i="142"/>
  <c r="BC13" i="142"/>
  <c r="BB13" i="142"/>
  <c r="BA13" i="142"/>
  <c r="AZ13" i="142"/>
  <c r="AY13" i="142"/>
  <c r="AX13" i="142"/>
  <c r="AW13" i="142"/>
  <c r="AV13" i="142"/>
  <c r="AU13" i="142"/>
  <c r="AT13" i="142"/>
  <c r="AS13" i="142"/>
  <c r="AR13" i="142"/>
  <c r="AQ13" i="142"/>
  <c r="AP13" i="142"/>
  <c r="AO13" i="142"/>
  <c r="AN13" i="142"/>
  <c r="AM13" i="142"/>
  <c r="AL13" i="142"/>
  <c r="AK13" i="142"/>
  <c r="AJ13" i="142"/>
  <c r="AI13" i="142"/>
  <c r="AH13" i="142"/>
  <c r="AG13" i="142"/>
  <c r="AF13" i="142"/>
  <c r="AE13" i="142"/>
  <c r="AD13" i="142"/>
  <c r="AC13" i="142"/>
  <c r="AB13" i="142"/>
  <c r="AA13" i="142"/>
  <c r="Z13" i="142"/>
  <c r="Y13" i="142"/>
  <c r="X13" i="142"/>
  <c r="W13" i="142"/>
  <c r="V13" i="142"/>
  <c r="U13" i="142"/>
  <c r="T13" i="142"/>
  <c r="S13" i="142"/>
  <c r="R13" i="142"/>
  <c r="Q13" i="142"/>
  <c r="P13" i="142"/>
  <c r="O13" i="142"/>
  <c r="N13" i="142"/>
  <c r="M13" i="142"/>
  <c r="L13" i="142"/>
  <c r="K13" i="142"/>
  <c r="J13" i="142"/>
  <c r="I13" i="142"/>
  <c r="H13" i="142"/>
  <c r="G13" i="142"/>
  <c r="BD12" i="142"/>
  <c r="BC12" i="142"/>
  <c r="BB12" i="142"/>
  <c r="BA12" i="142"/>
  <c r="AZ12" i="142"/>
  <c r="AY12" i="142"/>
  <c r="AX12" i="142"/>
  <c r="AW12" i="142"/>
  <c r="AV12" i="142"/>
  <c r="AU12" i="142"/>
  <c r="AT12" i="142"/>
  <c r="AS12" i="142"/>
  <c r="AR12" i="142"/>
  <c r="AQ12" i="142"/>
  <c r="AP12" i="142"/>
  <c r="AO12" i="142"/>
  <c r="AN12" i="142"/>
  <c r="AM12" i="142"/>
  <c r="AL12" i="142"/>
  <c r="AK12" i="142"/>
  <c r="AJ12" i="142"/>
  <c r="AI12" i="142"/>
  <c r="AH12" i="142"/>
  <c r="AG12" i="142"/>
  <c r="AF12" i="142"/>
  <c r="AE12" i="142"/>
  <c r="AD12" i="142"/>
  <c r="AC12" i="142"/>
  <c r="AB12" i="142"/>
  <c r="AA12" i="142"/>
  <c r="Z12" i="142"/>
  <c r="Y12" i="142"/>
  <c r="X12" i="142"/>
  <c r="W12" i="142"/>
  <c r="V12" i="142"/>
  <c r="U12" i="142"/>
  <c r="T12" i="142"/>
  <c r="S12" i="142"/>
  <c r="R12" i="142"/>
  <c r="Q12" i="142"/>
  <c r="P12" i="142"/>
  <c r="O12" i="142"/>
  <c r="N12" i="142"/>
  <c r="M12" i="142"/>
  <c r="L12" i="142"/>
  <c r="K12" i="142"/>
  <c r="J12" i="142"/>
  <c r="I12" i="142"/>
  <c r="H12" i="142"/>
  <c r="G12" i="142"/>
  <c r="BD11" i="142"/>
  <c r="BC11" i="142"/>
  <c r="BB11" i="142"/>
  <c r="BA11" i="142"/>
  <c r="AZ11" i="142"/>
  <c r="AY11" i="142"/>
  <c r="AX11" i="142"/>
  <c r="AW11" i="142"/>
  <c r="AV11" i="142"/>
  <c r="AU11" i="142"/>
  <c r="AT11" i="142"/>
  <c r="AS11" i="142"/>
  <c r="AR11" i="142"/>
  <c r="AQ11" i="142"/>
  <c r="AP11" i="142"/>
  <c r="AO11" i="142"/>
  <c r="AN11" i="142"/>
  <c r="AM11" i="142"/>
  <c r="AL11" i="142"/>
  <c r="AK11" i="142"/>
  <c r="AJ11" i="142"/>
  <c r="AI11" i="142"/>
  <c r="AH11" i="142"/>
  <c r="AG11" i="142"/>
  <c r="AF11" i="142"/>
  <c r="AE11" i="142"/>
  <c r="AD11" i="142"/>
  <c r="AC11" i="142"/>
  <c r="AB11" i="142"/>
  <c r="AA11" i="142"/>
  <c r="Z11" i="142"/>
  <c r="Y11" i="142"/>
  <c r="X11" i="142"/>
  <c r="W11" i="142"/>
  <c r="V11" i="142"/>
  <c r="U11" i="142"/>
  <c r="T11" i="142"/>
  <c r="S11" i="142"/>
  <c r="R11" i="142"/>
  <c r="Q11" i="142"/>
  <c r="P11" i="142"/>
  <c r="O11" i="142"/>
  <c r="N11" i="142"/>
  <c r="M11" i="142"/>
  <c r="L11" i="142"/>
  <c r="K11" i="142"/>
  <c r="J11" i="142"/>
  <c r="I11" i="142"/>
  <c r="H11" i="142"/>
  <c r="G11" i="142"/>
  <c r="BD10" i="142"/>
  <c r="BC10" i="142"/>
  <c r="BB10" i="142"/>
  <c r="BA10" i="142"/>
  <c r="AZ10" i="142"/>
  <c r="AY10" i="142"/>
  <c r="AX10" i="142"/>
  <c r="AW10" i="142"/>
  <c r="AV10" i="142"/>
  <c r="AU10" i="142"/>
  <c r="AT10" i="142"/>
  <c r="AS10" i="142"/>
  <c r="AR10" i="142"/>
  <c r="AQ10" i="142"/>
  <c r="AP10" i="142"/>
  <c r="AO10" i="142"/>
  <c r="AN10" i="142"/>
  <c r="AM10" i="142"/>
  <c r="AL10" i="142"/>
  <c r="AK10" i="142"/>
  <c r="AJ10" i="142"/>
  <c r="AI10" i="142"/>
  <c r="AH10" i="142"/>
  <c r="AG10" i="142"/>
  <c r="AF10" i="142"/>
  <c r="AE10" i="142"/>
  <c r="AD10" i="142"/>
  <c r="AC10" i="142"/>
  <c r="AB10" i="142"/>
  <c r="AA10" i="142"/>
  <c r="Z10" i="142"/>
  <c r="Y10" i="142"/>
  <c r="X10" i="142"/>
  <c r="W10" i="142"/>
  <c r="V10" i="142"/>
  <c r="U10" i="142"/>
  <c r="T10" i="142"/>
  <c r="S10" i="142"/>
  <c r="R10" i="142"/>
  <c r="Q10" i="142"/>
  <c r="P10" i="142"/>
  <c r="O10" i="142"/>
  <c r="N10" i="142"/>
  <c r="M10" i="142"/>
  <c r="L10" i="142"/>
  <c r="K10" i="142"/>
  <c r="J10" i="142"/>
  <c r="I10" i="142"/>
  <c r="H10" i="142"/>
  <c r="G10" i="142"/>
  <c r="BD9" i="142"/>
  <c r="BC9" i="142"/>
  <c r="BB9" i="142"/>
  <c r="BA9" i="142"/>
  <c r="AZ9" i="142"/>
  <c r="AY9" i="142"/>
  <c r="AX9" i="142"/>
  <c r="AW9" i="142"/>
  <c r="AV9" i="142"/>
  <c r="AU9" i="142"/>
  <c r="AT9" i="142"/>
  <c r="AS9" i="142"/>
  <c r="AR9" i="142"/>
  <c r="AQ9" i="142"/>
  <c r="AP9" i="142"/>
  <c r="AO9" i="142"/>
  <c r="AN9" i="142"/>
  <c r="AM9" i="142"/>
  <c r="AL9" i="142"/>
  <c r="AK9" i="142"/>
  <c r="AJ9" i="142"/>
  <c r="AI9" i="142"/>
  <c r="AH9" i="142"/>
  <c r="AG9" i="142"/>
  <c r="AF9" i="142"/>
  <c r="AE9" i="142"/>
  <c r="AD9" i="142"/>
  <c r="AC9" i="142"/>
  <c r="AB9" i="142"/>
  <c r="AA9" i="142"/>
  <c r="Z9" i="142"/>
  <c r="Y9" i="142"/>
  <c r="X9" i="142"/>
  <c r="W9" i="142"/>
  <c r="V9" i="142"/>
  <c r="U9" i="142"/>
  <c r="T9" i="142"/>
  <c r="S9" i="142"/>
  <c r="R9" i="142"/>
  <c r="Q9" i="142"/>
  <c r="P9" i="142"/>
  <c r="O9" i="142"/>
  <c r="N9" i="142"/>
  <c r="M9" i="142"/>
  <c r="L9" i="142"/>
  <c r="K9" i="142"/>
  <c r="J9" i="142"/>
  <c r="I9" i="142"/>
  <c r="H9" i="142"/>
  <c r="G9" i="142"/>
  <c r="BD8" i="142"/>
  <c r="BC8" i="142"/>
  <c r="BB8" i="142"/>
  <c r="BA8" i="142"/>
  <c r="AZ8" i="142"/>
  <c r="AY8" i="142"/>
  <c r="AX8" i="142"/>
  <c r="AW8" i="142"/>
  <c r="AV8" i="142"/>
  <c r="AU8" i="142"/>
  <c r="AT8" i="142"/>
  <c r="AS8" i="142"/>
  <c r="AR8" i="142"/>
  <c r="AQ8" i="142"/>
  <c r="AP8" i="142"/>
  <c r="AO8" i="142"/>
  <c r="AN8" i="142"/>
  <c r="AM8" i="142"/>
  <c r="AL8" i="142"/>
  <c r="AK8" i="142"/>
  <c r="AJ8" i="142"/>
  <c r="AI8" i="142"/>
  <c r="AH8" i="142"/>
  <c r="AG8" i="142"/>
  <c r="AF8" i="142"/>
  <c r="AE8" i="142"/>
  <c r="AD8" i="142"/>
  <c r="AC8" i="142"/>
  <c r="AB8" i="142"/>
  <c r="AA8" i="142"/>
  <c r="Z8" i="142"/>
  <c r="Y8" i="142"/>
  <c r="X8" i="142"/>
  <c r="W8" i="142"/>
  <c r="V8" i="142"/>
  <c r="U8" i="142"/>
  <c r="T8" i="142"/>
  <c r="S8" i="142"/>
  <c r="R8" i="142"/>
  <c r="Q8" i="142"/>
  <c r="P8" i="142"/>
  <c r="O8" i="142"/>
  <c r="N8" i="142"/>
  <c r="M8" i="142"/>
  <c r="L8" i="142"/>
  <c r="K8" i="142"/>
  <c r="J8" i="142"/>
  <c r="I8" i="142"/>
  <c r="H8" i="142"/>
  <c r="G8" i="142"/>
  <c r="BD7" i="142"/>
  <c r="BC7" i="142"/>
  <c r="BB7" i="142"/>
  <c r="BA7" i="142"/>
  <c r="AZ7" i="142"/>
  <c r="AY7" i="142"/>
  <c r="AX7" i="142"/>
  <c r="AW7" i="142"/>
  <c r="AV7" i="142"/>
  <c r="AU7" i="142"/>
  <c r="AT7" i="142"/>
  <c r="AS7" i="142"/>
  <c r="AR7" i="142"/>
  <c r="AQ7" i="142"/>
  <c r="AP7" i="142"/>
  <c r="AO7" i="142"/>
  <c r="AN7" i="142"/>
  <c r="AM7" i="142"/>
  <c r="AL7" i="142"/>
  <c r="AK7" i="142"/>
  <c r="AJ7" i="142"/>
  <c r="AI7" i="142"/>
  <c r="AH7" i="142"/>
  <c r="AG7" i="142"/>
  <c r="AF7" i="142"/>
  <c r="AE7" i="142"/>
  <c r="AD7" i="142"/>
  <c r="AC7" i="142"/>
  <c r="AB7" i="142"/>
  <c r="AA7" i="142"/>
  <c r="Z7" i="142"/>
  <c r="Y7" i="142"/>
  <c r="X7" i="142"/>
  <c r="W7" i="142"/>
  <c r="V7" i="142"/>
  <c r="U7" i="142"/>
  <c r="T7" i="142"/>
  <c r="S7" i="142"/>
  <c r="R7" i="142"/>
  <c r="Q7" i="142"/>
  <c r="P7" i="142"/>
  <c r="O7" i="142"/>
  <c r="N7" i="142"/>
  <c r="M7" i="142"/>
  <c r="L7" i="142"/>
  <c r="K7" i="142"/>
  <c r="J7" i="142"/>
  <c r="I7" i="142"/>
  <c r="H7" i="142"/>
  <c r="G7" i="142"/>
  <c r="BD6" i="142"/>
  <c r="BC6" i="142"/>
  <c r="BB6" i="142"/>
  <c r="BA6" i="142"/>
  <c r="AZ6" i="142"/>
  <c r="AY6" i="142"/>
  <c r="AX6" i="142"/>
  <c r="AW6" i="142"/>
  <c r="AV6" i="142"/>
  <c r="AU6" i="142"/>
  <c r="AT6" i="142"/>
  <c r="AS6" i="142"/>
  <c r="AR6" i="142"/>
  <c r="AQ6" i="142"/>
  <c r="AP6" i="142"/>
  <c r="AO6" i="142"/>
  <c r="AN6" i="142"/>
  <c r="AM6" i="142"/>
  <c r="AL6" i="142"/>
  <c r="AK6" i="142"/>
  <c r="AJ6" i="142"/>
  <c r="AI6" i="142"/>
  <c r="AH6" i="142"/>
  <c r="AG6" i="142"/>
  <c r="AF6" i="142"/>
  <c r="AE6" i="142"/>
  <c r="AD6" i="142"/>
  <c r="AC6" i="142"/>
  <c r="AB6" i="142"/>
  <c r="AA6" i="142"/>
  <c r="Z6" i="142"/>
  <c r="Y6" i="142"/>
  <c r="X6" i="142"/>
  <c r="W6" i="142"/>
  <c r="V6" i="142"/>
  <c r="U6" i="142"/>
  <c r="T6" i="142"/>
  <c r="S6" i="142"/>
  <c r="R6" i="142"/>
  <c r="Q6" i="142"/>
  <c r="P6" i="142"/>
  <c r="O6" i="142"/>
  <c r="N6" i="142"/>
  <c r="M6" i="142"/>
  <c r="L6" i="142"/>
  <c r="K6" i="142"/>
  <c r="J6" i="142"/>
  <c r="I6" i="142"/>
  <c r="H6" i="142"/>
  <c r="G6" i="142"/>
  <c r="BD5" i="142"/>
  <c r="BC5" i="142"/>
  <c r="BB5" i="142"/>
  <c r="BA5" i="142"/>
  <c r="AZ5" i="142"/>
  <c r="AY5" i="142"/>
  <c r="AX5" i="142"/>
  <c r="AW5" i="142"/>
  <c r="AV5" i="142"/>
  <c r="AU5" i="142"/>
  <c r="AT5" i="142"/>
  <c r="AS5" i="142"/>
  <c r="AR5" i="142"/>
  <c r="AQ5" i="142"/>
  <c r="AP5" i="142"/>
  <c r="AO5" i="142"/>
  <c r="AN5" i="142"/>
  <c r="AM5" i="142"/>
  <c r="AL5" i="142"/>
  <c r="AK5" i="142"/>
  <c r="AJ5" i="142"/>
  <c r="AI5" i="142"/>
  <c r="AH5" i="142"/>
  <c r="AG5" i="142"/>
  <c r="AF5" i="142"/>
  <c r="AE5" i="142"/>
  <c r="AD5" i="142"/>
  <c r="AC5" i="142"/>
  <c r="AB5" i="142"/>
  <c r="AA5" i="142"/>
  <c r="Z5" i="142"/>
  <c r="Y5" i="142"/>
  <c r="X5" i="142"/>
  <c r="W5" i="142"/>
  <c r="V5" i="142"/>
  <c r="U5" i="142"/>
  <c r="T5" i="142"/>
  <c r="S5" i="142"/>
  <c r="R5" i="142"/>
  <c r="Q5" i="142"/>
  <c r="P5" i="142"/>
  <c r="O5" i="142"/>
  <c r="N5" i="142"/>
  <c r="M5" i="142"/>
  <c r="L5" i="142"/>
  <c r="K5" i="142"/>
  <c r="J5" i="142"/>
  <c r="I5" i="142"/>
  <c r="H5" i="142"/>
  <c r="G5" i="142"/>
  <c r="BD4" i="142"/>
  <c r="BC4" i="142"/>
  <c r="BB4" i="142"/>
  <c r="BA4" i="142"/>
  <c r="AZ4" i="142"/>
  <c r="AY4" i="142"/>
  <c r="AX4" i="142"/>
  <c r="AW4" i="142"/>
  <c r="AV4" i="142"/>
  <c r="AU4" i="142"/>
  <c r="AT4" i="142"/>
  <c r="AS4" i="142"/>
  <c r="AR4" i="142"/>
  <c r="AQ4" i="142"/>
  <c r="AP4" i="142"/>
  <c r="AO4" i="142"/>
  <c r="AN4" i="142"/>
  <c r="AM4" i="142"/>
  <c r="AL4" i="142"/>
  <c r="AK4" i="142"/>
  <c r="AJ4" i="142"/>
  <c r="AI4" i="142"/>
  <c r="AH4" i="142"/>
  <c r="AG4" i="142"/>
  <c r="AF4" i="142"/>
  <c r="AE4" i="142"/>
  <c r="AD4" i="142"/>
  <c r="AC4" i="142"/>
  <c r="AB4" i="142"/>
  <c r="AA4" i="142"/>
  <c r="Z4" i="142"/>
  <c r="Y4" i="142"/>
  <c r="X4" i="142"/>
  <c r="W4" i="142"/>
  <c r="V4" i="142"/>
  <c r="U4" i="142"/>
  <c r="T4" i="142"/>
  <c r="S4" i="142"/>
  <c r="R4" i="142"/>
  <c r="Q4" i="142"/>
  <c r="P4" i="142"/>
  <c r="O4" i="142"/>
  <c r="N4" i="142"/>
  <c r="M4" i="142"/>
  <c r="L4" i="142"/>
  <c r="K4" i="142"/>
  <c r="J4" i="142"/>
  <c r="I4" i="142"/>
  <c r="H4" i="142"/>
  <c r="G4" i="142"/>
  <c r="BD3" i="142"/>
  <c r="BC3" i="142"/>
  <c r="BB3" i="142"/>
  <c r="BA3" i="142"/>
  <c r="AZ3" i="142"/>
  <c r="AY3" i="142"/>
  <c r="AX3" i="142"/>
  <c r="AW3" i="142"/>
  <c r="AV3" i="142"/>
  <c r="AU3" i="142"/>
  <c r="AT3" i="142"/>
  <c r="AS3" i="142"/>
  <c r="AR3" i="142"/>
  <c r="AQ3" i="142"/>
  <c r="AP3" i="142"/>
  <c r="AO3" i="142"/>
  <c r="AN3" i="142"/>
  <c r="AM3" i="142"/>
  <c r="AL3" i="142"/>
  <c r="AK3" i="142"/>
  <c r="AJ3" i="142"/>
  <c r="AI3" i="142"/>
  <c r="AH3" i="142"/>
  <c r="AG3" i="142"/>
  <c r="AF3" i="142"/>
  <c r="AE3" i="142"/>
  <c r="AD3" i="142"/>
  <c r="AC3" i="142"/>
  <c r="AB3" i="142"/>
  <c r="AA3" i="142"/>
  <c r="Z3" i="142"/>
  <c r="Y3" i="142"/>
  <c r="X3" i="142"/>
  <c r="W3" i="142"/>
  <c r="V3" i="142"/>
  <c r="U3" i="142"/>
  <c r="T3" i="142"/>
  <c r="S3" i="142"/>
  <c r="R3" i="142"/>
  <c r="Q3" i="142"/>
  <c r="P3" i="142"/>
  <c r="O3" i="142"/>
  <c r="N3" i="142"/>
  <c r="M3" i="142"/>
  <c r="L3" i="142"/>
  <c r="K3" i="142"/>
  <c r="J3" i="142"/>
  <c r="I3" i="142"/>
  <c r="H3" i="142"/>
  <c r="G3" i="142"/>
  <c r="BD2" i="142"/>
  <c r="BC2" i="142"/>
  <c r="BB2" i="142"/>
  <c r="BA2" i="142"/>
  <c r="AZ2" i="142"/>
  <c r="AY2" i="142"/>
  <c r="AX2" i="142"/>
  <c r="AW2" i="142"/>
  <c r="AV2" i="142"/>
  <c r="AU2" i="142"/>
  <c r="AT2" i="142"/>
  <c r="AS2" i="142"/>
  <c r="AR2" i="142"/>
  <c r="AQ2" i="142"/>
  <c r="AP2" i="142"/>
  <c r="AO2" i="142"/>
  <c r="AN2" i="142"/>
  <c r="AM2" i="142"/>
  <c r="AL2" i="142"/>
  <c r="AK2" i="142"/>
  <c r="AJ2" i="142"/>
  <c r="AI2" i="142"/>
  <c r="AH2" i="142"/>
  <c r="AG2" i="142"/>
  <c r="AF2" i="142"/>
  <c r="AE2" i="142"/>
  <c r="AD2" i="142"/>
  <c r="AC2" i="142"/>
  <c r="AB2" i="142"/>
  <c r="AA2" i="142"/>
  <c r="Z2" i="142"/>
  <c r="Y2" i="142"/>
  <c r="X2" i="142"/>
  <c r="W2" i="142"/>
  <c r="V2" i="142"/>
  <c r="U2" i="142"/>
  <c r="T2" i="142"/>
  <c r="S2" i="142"/>
  <c r="R2" i="142"/>
  <c r="Q2" i="142"/>
  <c r="P2" i="142"/>
  <c r="O2" i="142"/>
  <c r="N2" i="142"/>
  <c r="M2" i="142"/>
  <c r="L2" i="142"/>
  <c r="K2" i="142"/>
  <c r="J2" i="142"/>
  <c r="I2" i="142"/>
  <c r="H2" i="142"/>
  <c r="G2" i="142"/>
  <c r="E1" i="142"/>
  <c r="D5" i="142"/>
  <c r="D6" i="142" s="1"/>
  <c r="D7" i="142" s="1"/>
  <c r="D8" i="142" s="1"/>
  <c r="D9" i="142" s="1"/>
  <c r="D10" i="142" s="1"/>
  <c r="D11" i="142" s="1"/>
  <c r="D12" i="142" s="1"/>
  <c r="D13" i="142" s="1"/>
  <c r="D14" i="142" s="1"/>
  <c r="D15" i="142" s="1"/>
  <c r="D16" i="142" s="1"/>
  <c r="D17" i="142" s="1"/>
  <c r="D18" i="142" s="1"/>
  <c r="D19" i="142" s="1"/>
  <c r="D20" i="142" s="1"/>
  <c r="D21" i="142" s="1"/>
  <c r="D22" i="142" s="1"/>
  <c r="D23" i="142" s="1"/>
  <c r="D24" i="142" s="1"/>
  <c r="D25" i="142" s="1"/>
  <c r="D26" i="142" s="1"/>
  <c r="D27" i="142" s="1"/>
  <c r="D28" i="142" s="1"/>
  <c r="D29" i="142" s="1"/>
  <c r="D30" i="142" s="1"/>
  <c r="D31" i="142" s="1"/>
  <c r="D32" i="142" s="1"/>
  <c r="D33" i="142" s="1"/>
  <c r="D34" i="142" s="1"/>
  <c r="H1" i="142"/>
  <c r="I1" i="142" s="1"/>
  <c r="J1" i="142" s="1"/>
  <c r="K1" i="142" s="1"/>
  <c r="L1" i="142" s="1"/>
  <c r="M1" i="142" s="1"/>
  <c r="N1" i="142" s="1"/>
  <c r="O1" i="142" s="1"/>
  <c r="P1" i="142" s="1"/>
  <c r="Q1" i="142" s="1"/>
  <c r="R1" i="142" s="1"/>
  <c r="S1" i="142" s="1"/>
  <c r="T1" i="142" s="1"/>
  <c r="U1" i="142" s="1"/>
  <c r="V1" i="142" s="1"/>
  <c r="W1" i="142" s="1"/>
  <c r="X1" i="142" s="1"/>
  <c r="Y1" i="142" s="1"/>
  <c r="Z1" i="142" s="1"/>
  <c r="AA1" i="142" s="1"/>
  <c r="AB1" i="142" s="1"/>
  <c r="AC1" i="142" s="1"/>
  <c r="AD1" i="142" s="1"/>
  <c r="AE1" i="142" s="1"/>
  <c r="AF1" i="142" s="1"/>
  <c r="AG1" i="142" s="1"/>
  <c r="AH1" i="142" s="1"/>
  <c r="AI1" i="142" s="1"/>
  <c r="AJ1" i="142" s="1"/>
  <c r="AK1" i="142" s="1"/>
  <c r="AL1" i="142" s="1"/>
  <c r="AM1" i="142" s="1"/>
  <c r="AN1" i="142" s="1"/>
  <c r="AO1" i="142" s="1"/>
  <c r="AP1" i="142" s="1"/>
  <c r="AQ1" i="142" s="1"/>
  <c r="AR1" i="142" s="1"/>
  <c r="AS1" i="142" s="1"/>
  <c r="AT1" i="142" s="1"/>
  <c r="AU1" i="142" s="1"/>
  <c r="AV1" i="142" s="1"/>
  <c r="AW1" i="142" s="1"/>
  <c r="AX1" i="142" s="1"/>
  <c r="AY1" i="142" s="1"/>
  <c r="AZ1" i="142" s="1"/>
  <c r="BA1" i="142" s="1"/>
  <c r="BB1" i="142" s="1"/>
  <c r="BC1" i="142" s="1"/>
  <c r="BD1" i="142" s="1"/>
  <c r="BD34" i="141"/>
  <c r="BC34" i="141"/>
  <c r="BB34" i="141"/>
  <c r="BA34" i="141"/>
  <c r="AZ34" i="141"/>
  <c r="AY34" i="141"/>
  <c r="AX34" i="141"/>
  <c r="AW34" i="141"/>
  <c r="AV34" i="141"/>
  <c r="AU34" i="141"/>
  <c r="AT34" i="141"/>
  <c r="AS34" i="141"/>
  <c r="AR34" i="141"/>
  <c r="AQ34" i="141"/>
  <c r="AP34" i="141"/>
  <c r="AO34" i="141"/>
  <c r="AN34" i="141"/>
  <c r="AM34" i="141"/>
  <c r="AL34" i="141"/>
  <c r="AK34" i="141"/>
  <c r="AJ34" i="141"/>
  <c r="AI34" i="141"/>
  <c r="AH34" i="141"/>
  <c r="AG34" i="141"/>
  <c r="AF34" i="141"/>
  <c r="AE34" i="141"/>
  <c r="AD34" i="141"/>
  <c r="AC34" i="141"/>
  <c r="AB34" i="141"/>
  <c r="AA34" i="141"/>
  <c r="Z34" i="141"/>
  <c r="Y34" i="141"/>
  <c r="X34" i="141"/>
  <c r="W34" i="141"/>
  <c r="V34" i="141"/>
  <c r="U34" i="141"/>
  <c r="T34" i="141"/>
  <c r="S34" i="141"/>
  <c r="R34" i="141"/>
  <c r="Q34" i="141"/>
  <c r="P34" i="141"/>
  <c r="O34" i="141"/>
  <c r="N34" i="141"/>
  <c r="M34" i="141"/>
  <c r="L34" i="141"/>
  <c r="K34" i="141"/>
  <c r="J34" i="141"/>
  <c r="I34" i="141"/>
  <c r="H34" i="141"/>
  <c r="G34" i="141"/>
  <c r="BD33" i="141"/>
  <c r="BC33" i="141"/>
  <c r="BB33" i="141"/>
  <c r="BA33" i="141"/>
  <c r="AZ33" i="141"/>
  <c r="AY33" i="141"/>
  <c r="AX33" i="141"/>
  <c r="AW33" i="141"/>
  <c r="AV33" i="141"/>
  <c r="AU33" i="141"/>
  <c r="AT33" i="141"/>
  <c r="AS33" i="141"/>
  <c r="AR33" i="141"/>
  <c r="AQ33" i="141"/>
  <c r="AP33" i="141"/>
  <c r="AO33" i="141"/>
  <c r="AN33" i="141"/>
  <c r="AM33" i="141"/>
  <c r="AL33" i="141"/>
  <c r="AK33" i="141"/>
  <c r="AJ33" i="141"/>
  <c r="AI33" i="141"/>
  <c r="AH33" i="141"/>
  <c r="AG33" i="141"/>
  <c r="AF33" i="141"/>
  <c r="AE33" i="141"/>
  <c r="AD33" i="141"/>
  <c r="AC33" i="141"/>
  <c r="AB33" i="141"/>
  <c r="AA33" i="141"/>
  <c r="Z33" i="141"/>
  <c r="Y33" i="141"/>
  <c r="X33" i="141"/>
  <c r="W33" i="141"/>
  <c r="V33" i="141"/>
  <c r="U33" i="141"/>
  <c r="T33" i="141"/>
  <c r="S33" i="141"/>
  <c r="R33" i="141"/>
  <c r="Q33" i="141"/>
  <c r="P33" i="141"/>
  <c r="O33" i="141"/>
  <c r="N33" i="141"/>
  <c r="M33" i="141"/>
  <c r="L33" i="141"/>
  <c r="K33" i="141"/>
  <c r="J33" i="141"/>
  <c r="I33" i="141"/>
  <c r="H33" i="141"/>
  <c r="G33" i="141"/>
  <c r="BD32" i="141"/>
  <c r="BC32" i="141"/>
  <c r="BB32" i="141"/>
  <c r="BA32" i="141"/>
  <c r="AZ32" i="141"/>
  <c r="AY32" i="141"/>
  <c r="AX32" i="141"/>
  <c r="AW32" i="141"/>
  <c r="AV32" i="141"/>
  <c r="AU32" i="141"/>
  <c r="AT32" i="141"/>
  <c r="AS32" i="141"/>
  <c r="AR32" i="141"/>
  <c r="AQ32" i="141"/>
  <c r="AP32" i="141"/>
  <c r="AO32" i="141"/>
  <c r="AN32" i="141"/>
  <c r="AM32" i="141"/>
  <c r="AL32" i="141"/>
  <c r="AK32" i="141"/>
  <c r="AJ32" i="141"/>
  <c r="AI32" i="141"/>
  <c r="AH32" i="141"/>
  <c r="AG32" i="141"/>
  <c r="AF32" i="141"/>
  <c r="AE32" i="141"/>
  <c r="AD32" i="141"/>
  <c r="AC32" i="141"/>
  <c r="AB32" i="141"/>
  <c r="AA32" i="141"/>
  <c r="Z32" i="141"/>
  <c r="Y32" i="141"/>
  <c r="X32" i="141"/>
  <c r="W32" i="141"/>
  <c r="V32" i="141"/>
  <c r="U32" i="141"/>
  <c r="T32" i="141"/>
  <c r="S32" i="141"/>
  <c r="R32" i="141"/>
  <c r="Q32" i="141"/>
  <c r="P32" i="141"/>
  <c r="O32" i="141"/>
  <c r="N32" i="141"/>
  <c r="M32" i="141"/>
  <c r="L32" i="141"/>
  <c r="K32" i="141"/>
  <c r="J32" i="141"/>
  <c r="I32" i="141"/>
  <c r="H32" i="141"/>
  <c r="G32" i="141"/>
  <c r="BD31" i="141"/>
  <c r="BC31" i="141"/>
  <c r="BB31" i="141"/>
  <c r="BA31" i="141"/>
  <c r="AZ31" i="141"/>
  <c r="AY31" i="141"/>
  <c r="AX31" i="141"/>
  <c r="AW31" i="141"/>
  <c r="AV31" i="141"/>
  <c r="AU31" i="141"/>
  <c r="AT31" i="141"/>
  <c r="AS31" i="141"/>
  <c r="AR31" i="141"/>
  <c r="AQ31" i="141"/>
  <c r="AP31" i="141"/>
  <c r="AO31" i="141"/>
  <c r="AN31" i="141"/>
  <c r="AM31" i="141"/>
  <c r="AL31" i="141"/>
  <c r="AK31" i="141"/>
  <c r="AJ31" i="141"/>
  <c r="AI31" i="141"/>
  <c r="AH31" i="141"/>
  <c r="AG31" i="141"/>
  <c r="AF31" i="141"/>
  <c r="AE31" i="141"/>
  <c r="AD31" i="141"/>
  <c r="AC31" i="141"/>
  <c r="AB31" i="141"/>
  <c r="AA31" i="141"/>
  <c r="Z31" i="141"/>
  <c r="Y31" i="141"/>
  <c r="X31" i="141"/>
  <c r="W31" i="141"/>
  <c r="V31" i="141"/>
  <c r="U31" i="141"/>
  <c r="T31" i="141"/>
  <c r="S31" i="141"/>
  <c r="R31" i="141"/>
  <c r="Q31" i="141"/>
  <c r="P31" i="141"/>
  <c r="O31" i="141"/>
  <c r="N31" i="141"/>
  <c r="M31" i="141"/>
  <c r="L31" i="141"/>
  <c r="K31" i="141"/>
  <c r="J31" i="141"/>
  <c r="I31" i="141"/>
  <c r="H31" i="141"/>
  <c r="G31" i="141"/>
  <c r="BD30" i="141"/>
  <c r="BC30" i="141"/>
  <c r="BB30" i="141"/>
  <c r="BA30" i="141"/>
  <c r="AZ30" i="141"/>
  <c r="AY30" i="141"/>
  <c r="AX30" i="141"/>
  <c r="AW30" i="141"/>
  <c r="AV30" i="141"/>
  <c r="AU30" i="141"/>
  <c r="AT30" i="141"/>
  <c r="AS30" i="141"/>
  <c r="AR30" i="141"/>
  <c r="AQ30" i="141"/>
  <c r="AP30" i="141"/>
  <c r="AO30" i="141"/>
  <c r="AN30" i="141"/>
  <c r="AM30" i="141"/>
  <c r="AL30" i="141"/>
  <c r="AK30" i="141"/>
  <c r="AJ30" i="141"/>
  <c r="AI30" i="141"/>
  <c r="AH30" i="141"/>
  <c r="AG30" i="141"/>
  <c r="AF30" i="141"/>
  <c r="AE30" i="141"/>
  <c r="AD30" i="141"/>
  <c r="AC30" i="141"/>
  <c r="AB30" i="141"/>
  <c r="AA30" i="141"/>
  <c r="Z30" i="141"/>
  <c r="Y30" i="141"/>
  <c r="X30" i="141"/>
  <c r="W30" i="141"/>
  <c r="V30" i="141"/>
  <c r="U30" i="141"/>
  <c r="T30" i="141"/>
  <c r="S30" i="141"/>
  <c r="R30" i="141"/>
  <c r="Q30" i="141"/>
  <c r="P30" i="141"/>
  <c r="O30" i="141"/>
  <c r="N30" i="141"/>
  <c r="M30" i="141"/>
  <c r="L30" i="141"/>
  <c r="K30" i="141"/>
  <c r="J30" i="141"/>
  <c r="I30" i="141"/>
  <c r="H30" i="141"/>
  <c r="G30" i="141"/>
  <c r="BD29" i="141"/>
  <c r="BC29" i="141"/>
  <c r="BB29" i="141"/>
  <c r="BA29" i="141"/>
  <c r="AZ29" i="141"/>
  <c r="AY29" i="141"/>
  <c r="AX29" i="141"/>
  <c r="AW29" i="141"/>
  <c r="AV29" i="141"/>
  <c r="AU29" i="141"/>
  <c r="AT29" i="141"/>
  <c r="AS29" i="141"/>
  <c r="AR29" i="141"/>
  <c r="AQ29" i="141"/>
  <c r="AP29" i="141"/>
  <c r="AO29" i="141"/>
  <c r="AN29" i="141"/>
  <c r="AM29" i="141"/>
  <c r="AL29" i="141"/>
  <c r="AK29" i="141"/>
  <c r="AJ29" i="141"/>
  <c r="AI29" i="141"/>
  <c r="AH29" i="141"/>
  <c r="AG29" i="141"/>
  <c r="AF29" i="141"/>
  <c r="AE29" i="141"/>
  <c r="AD29" i="141"/>
  <c r="AC29" i="141"/>
  <c r="AB29" i="141"/>
  <c r="AA29" i="141"/>
  <c r="Z29" i="141"/>
  <c r="Y29" i="141"/>
  <c r="X29" i="141"/>
  <c r="W29" i="141"/>
  <c r="V29" i="141"/>
  <c r="U29" i="141"/>
  <c r="T29" i="141"/>
  <c r="S29" i="141"/>
  <c r="R29" i="141"/>
  <c r="Q29" i="141"/>
  <c r="P29" i="141"/>
  <c r="O29" i="141"/>
  <c r="N29" i="141"/>
  <c r="M29" i="141"/>
  <c r="L29" i="141"/>
  <c r="K29" i="141"/>
  <c r="J29" i="141"/>
  <c r="I29" i="141"/>
  <c r="H29" i="141"/>
  <c r="G29" i="141"/>
  <c r="BD28" i="141"/>
  <c r="BC28" i="141"/>
  <c r="BB28" i="141"/>
  <c r="BA28" i="141"/>
  <c r="AZ28" i="141"/>
  <c r="AY28" i="141"/>
  <c r="AX28" i="141"/>
  <c r="AW28" i="141"/>
  <c r="AV28" i="141"/>
  <c r="AU28" i="141"/>
  <c r="AT28" i="141"/>
  <c r="AS28" i="141"/>
  <c r="AR28" i="141"/>
  <c r="AQ28" i="141"/>
  <c r="AP28" i="141"/>
  <c r="AO28" i="141"/>
  <c r="AN28" i="141"/>
  <c r="AM28" i="141"/>
  <c r="AL28" i="141"/>
  <c r="AK28" i="141"/>
  <c r="AJ28" i="141"/>
  <c r="AI28" i="141"/>
  <c r="AH28" i="141"/>
  <c r="AG28" i="141"/>
  <c r="AF28" i="141"/>
  <c r="AE28" i="141"/>
  <c r="AD28" i="141"/>
  <c r="AC28" i="141"/>
  <c r="AB28" i="141"/>
  <c r="AA28" i="141"/>
  <c r="Z28" i="141"/>
  <c r="Y28" i="141"/>
  <c r="X28" i="141"/>
  <c r="W28" i="141"/>
  <c r="V28" i="141"/>
  <c r="U28" i="141"/>
  <c r="T28" i="141"/>
  <c r="S28" i="141"/>
  <c r="R28" i="141"/>
  <c r="Q28" i="141"/>
  <c r="P28" i="141"/>
  <c r="O28" i="141"/>
  <c r="N28" i="141"/>
  <c r="M28" i="141"/>
  <c r="L28" i="141"/>
  <c r="K28" i="141"/>
  <c r="J28" i="141"/>
  <c r="I28" i="141"/>
  <c r="H28" i="141"/>
  <c r="G28" i="141"/>
  <c r="BD27" i="141"/>
  <c r="BC27" i="141"/>
  <c r="BB27" i="141"/>
  <c r="BA27" i="141"/>
  <c r="AZ27" i="141"/>
  <c r="AY27" i="141"/>
  <c r="AX27" i="141"/>
  <c r="AW27" i="141"/>
  <c r="AV27" i="141"/>
  <c r="AU27" i="141"/>
  <c r="AT27" i="141"/>
  <c r="AS27" i="141"/>
  <c r="AR27" i="141"/>
  <c r="AQ27" i="141"/>
  <c r="AP27" i="141"/>
  <c r="AO27" i="141"/>
  <c r="AN27" i="141"/>
  <c r="AM27" i="141"/>
  <c r="AL27" i="141"/>
  <c r="AK27" i="141"/>
  <c r="AJ27" i="141"/>
  <c r="AI27" i="141"/>
  <c r="AH27" i="141"/>
  <c r="AG27" i="141"/>
  <c r="AF27" i="141"/>
  <c r="AE27" i="141"/>
  <c r="AD27" i="141"/>
  <c r="AC27" i="141"/>
  <c r="AB27" i="141"/>
  <c r="AA27" i="141"/>
  <c r="Z27" i="141"/>
  <c r="Y27" i="141"/>
  <c r="X27" i="141"/>
  <c r="W27" i="141"/>
  <c r="V27" i="141"/>
  <c r="U27" i="141"/>
  <c r="T27" i="141"/>
  <c r="S27" i="141"/>
  <c r="R27" i="141"/>
  <c r="Q27" i="141"/>
  <c r="P27" i="141"/>
  <c r="O27" i="141"/>
  <c r="N27" i="141"/>
  <c r="M27" i="141"/>
  <c r="L27" i="141"/>
  <c r="K27" i="141"/>
  <c r="J27" i="141"/>
  <c r="I27" i="141"/>
  <c r="H27" i="141"/>
  <c r="G27" i="141"/>
  <c r="BD26" i="141"/>
  <c r="BC26" i="141"/>
  <c r="BB26" i="141"/>
  <c r="BA26" i="141"/>
  <c r="AZ26" i="141"/>
  <c r="AY26" i="141"/>
  <c r="AX26" i="141"/>
  <c r="AW26" i="141"/>
  <c r="AV26" i="141"/>
  <c r="AU26" i="141"/>
  <c r="AT26" i="141"/>
  <c r="AS26" i="141"/>
  <c r="AR26" i="141"/>
  <c r="AQ26" i="141"/>
  <c r="AP26" i="141"/>
  <c r="AO26" i="141"/>
  <c r="AN26" i="141"/>
  <c r="AM26" i="141"/>
  <c r="AL26" i="141"/>
  <c r="AK26" i="141"/>
  <c r="AJ26" i="141"/>
  <c r="AI26" i="141"/>
  <c r="AH26" i="141"/>
  <c r="AG26" i="141"/>
  <c r="AF26" i="141"/>
  <c r="AE26" i="141"/>
  <c r="AD26" i="141"/>
  <c r="AC26" i="141"/>
  <c r="AB26" i="141"/>
  <c r="AA26" i="141"/>
  <c r="Z26" i="141"/>
  <c r="Y26" i="141"/>
  <c r="X26" i="141"/>
  <c r="W26" i="141"/>
  <c r="V26" i="141"/>
  <c r="U26" i="141"/>
  <c r="T26" i="141"/>
  <c r="S26" i="141"/>
  <c r="R26" i="141"/>
  <c r="Q26" i="141"/>
  <c r="P26" i="141"/>
  <c r="O26" i="141"/>
  <c r="N26" i="141"/>
  <c r="M26" i="141"/>
  <c r="L26" i="141"/>
  <c r="K26" i="141"/>
  <c r="J26" i="141"/>
  <c r="I26" i="141"/>
  <c r="H26" i="141"/>
  <c r="G26" i="141"/>
  <c r="BD25" i="141"/>
  <c r="BC25" i="141"/>
  <c r="BB25" i="141"/>
  <c r="BA25" i="141"/>
  <c r="AZ25" i="141"/>
  <c r="AY25" i="141"/>
  <c r="AX25" i="141"/>
  <c r="AW25" i="141"/>
  <c r="AV25" i="141"/>
  <c r="AU25" i="141"/>
  <c r="AT25" i="141"/>
  <c r="AS25" i="141"/>
  <c r="AR25" i="141"/>
  <c r="AQ25" i="141"/>
  <c r="AP25" i="141"/>
  <c r="AO25" i="141"/>
  <c r="AN25" i="141"/>
  <c r="AM25" i="141"/>
  <c r="AL25" i="141"/>
  <c r="AK25" i="141"/>
  <c r="AJ25" i="141"/>
  <c r="AI25" i="141"/>
  <c r="AH25" i="141"/>
  <c r="AG25" i="141"/>
  <c r="AF25" i="141"/>
  <c r="AE25" i="141"/>
  <c r="AD25" i="141"/>
  <c r="AC25" i="141"/>
  <c r="AB25" i="141"/>
  <c r="AA25" i="141"/>
  <c r="Z25" i="141"/>
  <c r="Y25" i="141"/>
  <c r="X25" i="141"/>
  <c r="W25" i="141"/>
  <c r="V25" i="141"/>
  <c r="U25" i="141"/>
  <c r="T25" i="141"/>
  <c r="S25" i="141"/>
  <c r="R25" i="141"/>
  <c r="Q25" i="141"/>
  <c r="P25" i="141"/>
  <c r="O25" i="141"/>
  <c r="N25" i="141"/>
  <c r="M25" i="141"/>
  <c r="L25" i="141"/>
  <c r="K25" i="141"/>
  <c r="J25" i="141"/>
  <c r="I25" i="141"/>
  <c r="H25" i="141"/>
  <c r="G25" i="141"/>
  <c r="BD24" i="141"/>
  <c r="BC24" i="141"/>
  <c r="BB24" i="141"/>
  <c r="BA24" i="141"/>
  <c r="AZ24" i="141"/>
  <c r="AY24" i="141"/>
  <c r="AX24" i="141"/>
  <c r="AW24" i="141"/>
  <c r="AV24" i="141"/>
  <c r="AU24" i="141"/>
  <c r="AT24" i="141"/>
  <c r="AS24" i="141"/>
  <c r="AR24" i="141"/>
  <c r="AQ24" i="141"/>
  <c r="AP24" i="141"/>
  <c r="AO24" i="141"/>
  <c r="AN24" i="141"/>
  <c r="AM24" i="141"/>
  <c r="AL24" i="141"/>
  <c r="AK24" i="141"/>
  <c r="AJ24" i="141"/>
  <c r="AI24" i="141"/>
  <c r="AH24" i="141"/>
  <c r="AG24" i="141"/>
  <c r="AF24" i="141"/>
  <c r="AE24" i="141"/>
  <c r="AD24" i="141"/>
  <c r="AC24" i="141"/>
  <c r="AB24" i="141"/>
  <c r="AA24" i="141"/>
  <c r="Z24" i="141"/>
  <c r="Y24" i="141"/>
  <c r="X24" i="141"/>
  <c r="W24" i="141"/>
  <c r="V24" i="141"/>
  <c r="U24" i="141"/>
  <c r="T24" i="141"/>
  <c r="S24" i="141"/>
  <c r="R24" i="141"/>
  <c r="Q24" i="141"/>
  <c r="P24" i="141"/>
  <c r="O24" i="141"/>
  <c r="N24" i="141"/>
  <c r="M24" i="141"/>
  <c r="L24" i="141"/>
  <c r="K24" i="141"/>
  <c r="J24" i="141"/>
  <c r="I24" i="141"/>
  <c r="H24" i="141"/>
  <c r="G24" i="141"/>
  <c r="BD23" i="141"/>
  <c r="BC23" i="141"/>
  <c r="BB23" i="141"/>
  <c r="BA23" i="141"/>
  <c r="AZ23" i="141"/>
  <c r="AY23" i="141"/>
  <c r="AX23" i="141"/>
  <c r="AW23" i="141"/>
  <c r="AV23" i="141"/>
  <c r="AU23" i="141"/>
  <c r="AT23" i="141"/>
  <c r="AS23" i="141"/>
  <c r="AR23" i="141"/>
  <c r="AQ23" i="141"/>
  <c r="AP23" i="141"/>
  <c r="AO23" i="141"/>
  <c r="AN23" i="141"/>
  <c r="AM23" i="141"/>
  <c r="AL23" i="141"/>
  <c r="AK23" i="141"/>
  <c r="AJ23" i="141"/>
  <c r="AI23" i="141"/>
  <c r="AH23" i="141"/>
  <c r="AG23" i="141"/>
  <c r="AF23" i="141"/>
  <c r="AE23" i="141"/>
  <c r="AD23" i="141"/>
  <c r="AC23" i="141"/>
  <c r="AB23" i="141"/>
  <c r="AA23" i="141"/>
  <c r="Z23" i="141"/>
  <c r="Y23" i="141"/>
  <c r="X23" i="141"/>
  <c r="W23" i="141"/>
  <c r="V23" i="141"/>
  <c r="U23" i="141"/>
  <c r="T23" i="141"/>
  <c r="S23" i="141"/>
  <c r="R23" i="141"/>
  <c r="Q23" i="141"/>
  <c r="P23" i="141"/>
  <c r="O23" i="141"/>
  <c r="N23" i="141"/>
  <c r="M23" i="141"/>
  <c r="L23" i="141"/>
  <c r="K23" i="141"/>
  <c r="J23" i="141"/>
  <c r="I23" i="141"/>
  <c r="H23" i="141"/>
  <c r="G23" i="141"/>
  <c r="BD22" i="141"/>
  <c r="BC22" i="141"/>
  <c r="BB22" i="141"/>
  <c r="BA22" i="141"/>
  <c r="AZ22" i="141"/>
  <c r="AY22" i="141"/>
  <c r="AX22" i="141"/>
  <c r="AW22" i="141"/>
  <c r="AV22" i="141"/>
  <c r="AU22" i="141"/>
  <c r="AT22" i="141"/>
  <c r="AS22" i="141"/>
  <c r="AR22" i="141"/>
  <c r="AQ22" i="141"/>
  <c r="AP22" i="141"/>
  <c r="AO22" i="141"/>
  <c r="AN22" i="141"/>
  <c r="AM22" i="141"/>
  <c r="AL22" i="141"/>
  <c r="AK22" i="141"/>
  <c r="AJ22" i="141"/>
  <c r="AI22" i="141"/>
  <c r="AH22" i="141"/>
  <c r="AG22" i="141"/>
  <c r="AF22" i="141"/>
  <c r="AE22" i="141"/>
  <c r="AD22" i="141"/>
  <c r="AC22" i="141"/>
  <c r="AB22" i="141"/>
  <c r="AA22" i="141"/>
  <c r="Z22" i="141"/>
  <c r="Y22" i="141"/>
  <c r="X22" i="141"/>
  <c r="W22" i="141"/>
  <c r="V22" i="141"/>
  <c r="U22" i="141"/>
  <c r="T22" i="141"/>
  <c r="S22" i="141"/>
  <c r="R22" i="141"/>
  <c r="Q22" i="141"/>
  <c r="P22" i="141"/>
  <c r="O22" i="141"/>
  <c r="N22" i="141"/>
  <c r="M22" i="141"/>
  <c r="L22" i="141"/>
  <c r="K22" i="141"/>
  <c r="J22" i="141"/>
  <c r="I22" i="141"/>
  <c r="H22" i="141"/>
  <c r="G22" i="141"/>
  <c r="BD21" i="141"/>
  <c r="BC21" i="141"/>
  <c r="BB21" i="141"/>
  <c r="BA21" i="141"/>
  <c r="AZ21" i="141"/>
  <c r="AY21" i="141"/>
  <c r="AX21" i="141"/>
  <c r="AW21" i="141"/>
  <c r="AV21" i="141"/>
  <c r="AU21" i="141"/>
  <c r="AT21" i="141"/>
  <c r="AS21" i="141"/>
  <c r="AR21" i="141"/>
  <c r="AQ21" i="141"/>
  <c r="AP21" i="141"/>
  <c r="AO21" i="141"/>
  <c r="AN21" i="141"/>
  <c r="AM21" i="141"/>
  <c r="AL21" i="141"/>
  <c r="AK21" i="141"/>
  <c r="AJ21" i="141"/>
  <c r="AI21" i="141"/>
  <c r="AH21" i="141"/>
  <c r="AG21" i="141"/>
  <c r="AF21" i="141"/>
  <c r="AE21" i="141"/>
  <c r="AD21" i="141"/>
  <c r="AC21" i="141"/>
  <c r="AB21" i="141"/>
  <c r="AA21" i="141"/>
  <c r="Z21" i="141"/>
  <c r="Y21" i="141"/>
  <c r="X21" i="141"/>
  <c r="W21" i="141"/>
  <c r="V21" i="141"/>
  <c r="U21" i="141"/>
  <c r="T21" i="141"/>
  <c r="S21" i="141"/>
  <c r="R21" i="141"/>
  <c r="Q21" i="141"/>
  <c r="P21" i="141"/>
  <c r="O21" i="141"/>
  <c r="N21" i="141"/>
  <c r="M21" i="141"/>
  <c r="L21" i="141"/>
  <c r="K21" i="141"/>
  <c r="J21" i="141"/>
  <c r="I21" i="141"/>
  <c r="H21" i="141"/>
  <c r="G21" i="141"/>
  <c r="BD20" i="141"/>
  <c r="BC20" i="141"/>
  <c r="BB20" i="141"/>
  <c r="BA20" i="141"/>
  <c r="AZ20" i="141"/>
  <c r="AY20" i="141"/>
  <c r="AX20" i="141"/>
  <c r="AW20" i="141"/>
  <c r="AV20" i="141"/>
  <c r="AU20" i="141"/>
  <c r="AT20" i="141"/>
  <c r="AS20" i="141"/>
  <c r="AR20" i="141"/>
  <c r="AQ20" i="141"/>
  <c r="AP20" i="141"/>
  <c r="AO20" i="141"/>
  <c r="AN20" i="141"/>
  <c r="AM20" i="141"/>
  <c r="AL20" i="141"/>
  <c r="AK20" i="141"/>
  <c r="AJ20" i="141"/>
  <c r="AI20" i="141"/>
  <c r="AH20" i="141"/>
  <c r="AG20" i="141"/>
  <c r="AF20" i="141"/>
  <c r="AE20" i="141"/>
  <c r="AD20" i="141"/>
  <c r="AC20" i="141"/>
  <c r="AB20" i="141"/>
  <c r="AA20" i="141"/>
  <c r="Z20" i="141"/>
  <c r="Y20" i="141"/>
  <c r="X20" i="141"/>
  <c r="W20" i="141"/>
  <c r="V20" i="141"/>
  <c r="U20" i="141"/>
  <c r="T20" i="141"/>
  <c r="S20" i="141"/>
  <c r="R20" i="141"/>
  <c r="Q20" i="141"/>
  <c r="P20" i="141"/>
  <c r="O20" i="141"/>
  <c r="N20" i="141"/>
  <c r="M20" i="141"/>
  <c r="L20" i="141"/>
  <c r="K20" i="141"/>
  <c r="J20" i="141"/>
  <c r="I20" i="141"/>
  <c r="H20" i="141"/>
  <c r="G20" i="141"/>
  <c r="BD19" i="141"/>
  <c r="BC19" i="141"/>
  <c r="BB19" i="141"/>
  <c r="BA19" i="141"/>
  <c r="AZ19" i="141"/>
  <c r="AY19" i="141"/>
  <c r="AX19" i="141"/>
  <c r="AW19" i="141"/>
  <c r="AV19" i="141"/>
  <c r="AU19" i="141"/>
  <c r="AT19" i="141"/>
  <c r="AS19" i="141"/>
  <c r="AR19" i="141"/>
  <c r="AQ19" i="141"/>
  <c r="AP19" i="141"/>
  <c r="AO19" i="141"/>
  <c r="AN19" i="141"/>
  <c r="AM19" i="141"/>
  <c r="AL19" i="141"/>
  <c r="AK19" i="141"/>
  <c r="AJ19" i="141"/>
  <c r="AI19" i="141"/>
  <c r="AH19" i="141"/>
  <c r="AG19" i="141"/>
  <c r="AF19" i="141"/>
  <c r="AE19" i="141"/>
  <c r="AD19" i="141"/>
  <c r="AC19" i="141"/>
  <c r="AB19" i="141"/>
  <c r="AA19" i="141"/>
  <c r="Z19" i="141"/>
  <c r="Y19" i="141"/>
  <c r="X19" i="141"/>
  <c r="W19" i="141"/>
  <c r="V19" i="141"/>
  <c r="U19" i="141"/>
  <c r="T19" i="141"/>
  <c r="S19" i="141"/>
  <c r="R19" i="141"/>
  <c r="Q19" i="141"/>
  <c r="P19" i="141"/>
  <c r="O19" i="141"/>
  <c r="N19" i="141"/>
  <c r="M19" i="141"/>
  <c r="L19" i="141"/>
  <c r="K19" i="141"/>
  <c r="J19" i="141"/>
  <c r="I19" i="141"/>
  <c r="H19" i="141"/>
  <c r="G19" i="141"/>
  <c r="BD18" i="141"/>
  <c r="BC18" i="141"/>
  <c r="BB18" i="141"/>
  <c r="BA18" i="141"/>
  <c r="AZ18" i="141"/>
  <c r="AY18" i="141"/>
  <c r="AX18" i="141"/>
  <c r="AW18" i="141"/>
  <c r="AV18" i="141"/>
  <c r="AU18" i="141"/>
  <c r="AT18" i="141"/>
  <c r="AS18" i="141"/>
  <c r="AR18" i="141"/>
  <c r="AQ18" i="141"/>
  <c r="AP18" i="141"/>
  <c r="AO18" i="141"/>
  <c r="AN18" i="141"/>
  <c r="AM18" i="141"/>
  <c r="AL18" i="141"/>
  <c r="AK18" i="141"/>
  <c r="AJ18" i="141"/>
  <c r="AI18" i="141"/>
  <c r="AH18" i="141"/>
  <c r="AG18" i="141"/>
  <c r="AF18" i="141"/>
  <c r="AE18" i="141"/>
  <c r="AD18" i="141"/>
  <c r="AC18" i="141"/>
  <c r="AB18" i="141"/>
  <c r="AA18" i="141"/>
  <c r="Z18" i="141"/>
  <c r="Y18" i="141"/>
  <c r="X18" i="141"/>
  <c r="W18" i="141"/>
  <c r="V18" i="141"/>
  <c r="U18" i="141"/>
  <c r="T18" i="141"/>
  <c r="S18" i="141"/>
  <c r="R18" i="141"/>
  <c r="Q18" i="141"/>
  <c r="P18" i="141"/>
  <c r="O18" i="141"/>
  <c r="N18" i="141"/>
  <c r="M18" i="141"/>
  <c r="L18" i="141"/>
  <c r="K18" i="141"/>
  <c r="J18" i="141"/>
  <c r="I18" i="141"/>
  <c r="H18" i="141"/>
  <c r="G18" i="141"/>
  <c r="BD17" i="141"/>
  <c r="BC17" i="141"/>
  <c r="BB17" i="141"/>
  <c r="BA17" i="141"/>
  <c r="AZ17" i="141"/>
  <c r="AY17" i="141"/>
  <c r="AX17" i="141"/>
  <c r="AW17" i="141"/>
  <c r="AV17" i="141"/>
  <c r="AU17" i="141"/>
  <c r="AT17" i="141"/>
  <c r="AS17" i="141"/>
  <c r="AR17" i="141"/>
  <c r="AQ17" i="141"/>
  <c r="AP17" i="141"/>
  <c r="AO17" i="141"/>
  <c r="AN17" i="141"/>
  <c r="AM17" i="141"/>
  <c r="AL17" i="141"/>
  <c r="AK17" i="141"/>
  <c r="AJ17" i="141"/>
  <c r="AI17" i="141"/>
  <c r="AH17" i="141"/>
  <c r="AG17" i="141"/>
  <c r="AF17" i="141"/>
  <c r="AE17" i="141"/>
  <c r="AD17" i="141"/>
  <c r="AC17" i="141"/>
  <c r="AB17" i="141"/>
  <c r="AA17" i="141"/>
  <c r="Z17" i="141"/>
  <c r="Y17" i="141"/>
  <c r="X17" i="141"/>
  <c r="W17" i="141"/>
  <c r="V17" i="141"/>
  <c r="U17" i="141"/>
  <c r="T17" i="141"/>
  <c r="S17" i="141"/>
  <c r="R17" i="141"/>
  <c r="Q17" i="141"/>
  <c r="P17" i="141"/>
  <c r="O17" i="141"/>
  <c r="N17" i="141"/>
  <c r="M17" i="141"/>
  <c r="L17" i="141"/>
  <c r="K17" i="141"/>
  <c r="J17" i="141"/>
  <c r="I17" i="141"/>
  <c r="H17" i="141"/>
  <c r="G17" i="141"/>
  <c r="BD16" i="141"/>
  <c r="BC16" i="141"/>
  <c r="BB16" i="141"/>
  <c r="BA16" i="141"/>
  <c r="AZ16" i="141"/>
  <c r="AY16" i="141"/>
  <c r="AX16" i="141"/>
  <c r="AW16" i="141"/>
  <c r="AV16" i="141"/>
  <c r="AU16" i="141"/>
  <c r="AT16" i="141"/>
  <c r="AS16" i="141"/>
  <c r="AR16" i="141"/>
  <c r="AQ16" i="141"/>
  <c r="AP16" i="141"/>
  <c r="AO16" i="141"/>
  <c r="AN16" i="141"/>
  <c r="AM16" i="141"/>
  <c r="AL16" i="141"/>
  <c r="AK16" i="141"/>
  <c r="AJ16" i="141"/>
  <c r="AI16" i="141"/>
  <c r="AH16" i="141"/>
  <c r="AG16" i="141"/>
  <c r="AF16" i="141"/>
  <c r="AE16" i="141"/>
  <c r="AD16" i="141"/>
  <c r="AC16" i="141"/>
  <c r="AB16" i="141"/>
  <c r="AA16" i="141"/>
  <c r="Z16" i="141"/>
  <c r="Y16" i="141"/>
  <c r="X16" i="141"/>
  <c r="W16" i="141"/>
  <c r="V16" i="141"/>
  <c r="U16" i="141"/>
  <c r="T16" i="141"/>
  <c r="S16" i="141"/>
  <c r="R16" i="141"/>
  <c r="Q16" i="141"/>
  <c r="P16" i="141"/>
  <c r="O16" i="141"/>
  <c r="N16" i="141"/>
  <c r="M16" i="141"/>
  <c r="L16" i="141"/>
  <c r="K16" i="141"/>
  <c r="J16" i="141"/>
  <c r="I16" i="141"/>
  <c r="H16" i="141"/>
  <c r="G16" i="141"/>
  <c r="BD15" i="141"/>
  <c r="BC15" i="141"/>
  <c r="BB15" i="141"/>
  <c r="BA15" i="141"/>
  <c r="AZ15" i="141"/>
  <c r="AY15" i="141"/>
  <c r="AX15" i="141"/>
  <c r="AW15" i="141"/>
  <c r="AV15" i="141"/>
  <c r="AU15" i="141"/>
  <c r="AT15" i="141"/>
  <c r="AS15" i="141"/>
  <c r="AR15" i="141"/>
  <c r="AQ15" i="141"/>
  <c r="AP15" i="141"/>
  <c r="AO15" i="141"/>
  <c r="AN15" i="141"/>
  <c r="AM15" i="141"/>
  <c r="AL15" i="141"/>
  <c r="AK15" i="141"/>
  <c r="AJ15" i="141"/>
  <c r="AI15" i="141"/>
  <c r="AH15" i="141"/>
  <c r="AG15" i="141"/>
  <c r="AF15" i="141"/>
  <c r="AE15" i="141"/>
  <c r="AD15" i="141"/>
  <c r="AC15" i="141"/>
  <c r="AB15" i="141"/>
  <c r="AA15" i="141"/>
  <c r="Z15" i="141"/>
  <c r="Y15" i="141"/>
  <c r="X15" i="141"/>
  <c r="W15" i="141"/>
  <c r="V15" i="141"/>
  <c r="U15" i="141"/>
  <c r="T15" i="141"/>
  <c r="S15" i="141"/>
  <c r="R15" i="141"/>
  <c r="Q15" i="141"/>
  <c r="P15" i="141"/>
  <c r="O15" i="141"/>
  <c r="N15" i="141"/>
  <c r="M15" i="141"/>
  <c r="L15" i="141"/>
  <c r="K15" i="141"/>
  <c r="J15" i="141"/>
  <c r="I15" i="141"/>
  <c r="H15" i="141"/>
  <c r="G15" i="141"/>
  <c r="BD14" i="141"/>
  <c r="BC14" i="141"/>
  <c r="BB14" i="141"/>
  <c r="BA14" i="141"/>
  <c r="AZ14" i="141"/>
  <c r="AY14" i="141"/>
  <c r="AX14" i="141"/>
  <c r="AW14" i="141"/>
  <c r="AV14" i="141"/>
  <c r="AU14" i="141"/>
  <c r="AT14" i="141"/>
  <c r="AS14" i="141"/>
  <c r="AR14" i="141"/>
  <c r="AQ14" i="141"/>
  <c r="AP14" i="141"/>
  <c r="AO14" i="141"/>
  <c r="AN14" i="141"/>
  <c r="AM14" i="141"/>
  <c r="AL14" i="141"/>
  <c r="AK14" i="141"/>
  <c r="AJ14" i="141"/>
  <c r="AI14" i="141"/>
  <c r="AH14" i="141"/>
  <c r="AG14" i="141"/>
  <c r="AF14" i="141"/>
  <c r="AE14" i="141"/>
  <c r="AD14" i="141"/>
  <c r="AC14" i="141"/>
  <c r="AB14" i="141"/>
  <c r="AA14" i="141"/>
  <c r="Z14" i="141"/>
  <c r="Y14" i="141"/>
  <c r="X14" i="141"/>
  <c r="W14" i="141"/>
  <c r="V14" i="141"/>
  <c r="U14" i="141"/>
  <c r="T14" i="141"/>
  <c r="S14" i="141"/>
  <c r="R14" i="141"/>
  <c r="Q14" i="141"/>
  <c r="P14" i="141"/>
  <c r="O14" i="141"/>
  <c r="N14" i="141"/>
  <c r="M14" i="141"/>
  <c r="L14" i="141"/>
  <c r="K14" i="141"/>
  <c r="J14" i="141"/>
  <c r="I14" i="141"/>
  <c r="H14" i="141"/>
  <c r="G14" i="141"/>
  <c r="BD13" i="141"/>
  <c r="BC13" i="141"/>
  <c r="BB13" i="141"/>
  <c r="BA13" i="141"/>
  <c r="AZ13" i="141"/>
  <c r="AY13" i="141"/>
  <c r="AX13" i="141"/>
  <c r="AW13" i="141"/>
  <c r="AV13" i="141"/>
  <c r="AU13" i="141"/>
  <c r="AT13" i="141"/>
  <c r="AS13" i="141"/>
  <c r="AR13" i="141"/>
  <c r="AQ13" i="141"/>
  <c r="AP13" i="141"/>
  <c r="AO13" i="141"/>
  <c r="AN13" i="141"/>
  <c r="AM13" i="141"/>
  <c r="AL13" i="141"/>
  <c r="AK13" i="141"/>
  <c r="AJ13" i="141"/>
  <c r="AI13" i="141"/>
  <c r="AH13" i="141"/>
  <c r="AG13" i="141"/>
  <c r="AF13" i="141"/>
  <c r="AE13" i="141"/>
  <c r="AD13" i="141"/>
  <c r="AC13" i="141"/>
  <c r="AB13" i="141"/>
  <c r="AA13" i="141"/>
  <c r="Z13" i="141"/>
  <c r="Y13" i="141"/>
  <c r="X13" i="141"/>
  <c r="W13" i="141"/>
  <c r="V13" i="141"/>
  <c r="U13" i="141"/>
  <c r="T13" i="141"/>
  <c r="S13" i="141"/>
  <c r="R13" i="141"/>
  <c r="Q13" i="141"/>
  <c r="P13" i="141"/>
  <c r="O13" i="141"/>
  <c r="N13" i="141"/>
  <c r="M13" i="141"/>
  <c r="L13" i="141"/>
  <c r="K13" i="141"/>
  <c r="J13" i="141"/>
  <c r="I13" i="141"/>
  <c r="H13" i="141"/>
  <c r="G13" i="141"/>
  <c r="BD12" i="141"/>
  <c r="BC12" i="141"/>
  <c r="BB12" i="141"/>
  <c r="BA12" i="141"/>
  <c r="AZ12" i="141"/>
  <c r="AY12" i="141"/>
  <c r="AX12" i="141"/>
  <c r="AW12" i="141"/>
  <c r="AV12" i="141"/>
  <c r="AU12" i="141"/>
  <c r="AT12" i="141"/>
  <c r="AS12" i="141"/>
  <c r="AR12" i="141"/>
  <c r="AQ12" i="141"/>
  <c r="AP12" i="141"/>
  <c r="AO12" i="141"/>
  <c r="AN12" i="141"/>
  <c r="AM12" i="141"/>
  <c r="AL12" i="141"/>
  <c r="AK12" i="141"/>
  <c r="AJ12" i="141"/>
  <c r="AI12" i="141"/>
  <c r="AH12" i="141"/>
  <c r="AG12" i="141"/>
  <c r="AF12" i="141"/>
  <c r="AE12" i="141"/>
  <c r="AD12" i="141"/>
  <c r="AC12" i="141"/>
  <c r="AB12" i="141"/>
  <c r="AA12" i="141"/>
  <c r="Z12" i="141"/>
  <c r="Y12" i="141"/>
  <c r="X12" i="141"/>
  <c r="W12" i="141"/>
  <c r="V12" i="141"/>
  <c r="U12" i="141"/>
  <c r="T12" i="141"/>
  <c r="S12" i="141"/>
  <c r="R12" i="141"/>
  <c r="Q12" i="141"/>
  <c r="P12" i="141"/>
  <c r="O12" i="141"/>
  <c r="N12" i="141"/>
  <c r="M12" i="141"/>
  <c r="L12" i="141"/>
  <c r="K12" i="141"/>
  <c r="J12" i="141"/>
  <c r="I12" i="141"/>
  <c r="H12" i="141"/>
  <c r="G12" i="141"/>
  <c r="BD11" i="141"/>
  <c r="BC11" i="141"/>
  <c r="BB11" i="141"/>
  <c r="BA11" i="141"/>
  <c r="AZ11" i="141"/>
  <c r="AY11" i="141"/>
  <c r="AX11" i="141"/>
  <c r="AW11" i="141"/>
  <c r="AV11" i="141"/>
  <c r="AU11" i="141"/>
  <c r="AT11" i="141"/>
  <c r="AS11" i="141"/>
  <c r="AR11" i="141"/>
  <c r="AQ11" i="141"/>
  <c r="AP11" i="141"/>
  <c r="AO11" i="141"/>
  <c r="AN11" i="141"/>
  <c r="AM11" i="141"/>
  <c r="AL11" i="141"/>
  <c r="AK11" i="141"/>
  <c r="AJ11" i="141"/>
  <c r="AI11" i="141"/>
  <c r="AH11" i="141"/>
  <c r="AG11" i="141"/>
  <c r="AF11" i="141"/>
  <c r="AE11" i="141"/>
  <c r="AD11" i="141"/>
  <c r="AC11" i="141"/>
  <c r="AB11" i="141"/>
  <c r="AA11" i="141"/>
  <c r="Z11" i="141"/>
  <c r="Y11" i="141"/>
  <c r="X11" i="141"/>
  <c r="W11" i="141"/>
  <c r="V11" i="141"/>
  <c r="U11" i="141"/>
  <c r="T11" i="141"/>
  <c r="S11" i="141"/>
  <c r="R11" i="141"/>
  <c r="Q11" i="141"/>
  <c r="P11" i="141"/>
  <c r="O11" i="141"/>
  <c r="N11" i="141"/>
  <c r="M11" i="141"/>
  <c r="L11" i="141"/>
  <c r="K11" i="141"/>
  <c r="J11" i="141"/>
  <c r="I11" i="141"/>
  <c r="H11" i="141"/>
  <c r="G11" i="141"/>
  <c r="BD10" i="141"/>
  <c r="BC10" i="141"/>
  <c r="BB10" i="141"/>
  <c r="BA10" i="141"/>
  <c r="AZ10" i="141"/>
  <c r="AY10" i="141"/>
  <c r="AX10" i="141"/>
  <c r="AW10" i="141"/>
  <c r="AV10" i="141"/>
  <c r="AU10" i="141"/>
  <c r="AT10" i="141"/>
  <c r="AS10" i="141"/>
  <c r="AR10" i="141"/>
  <c r="AQ10" i="141"/>
  <c r="AP10" i="141"/>
  <c r="AO10" i="141"/>
  <c r="AN10" i="141"/>
  <c r="AM10" i="141"/>
  <c r="AL10" i="141"/>
  <c r="AK10" i="141"/>
  <c r="AJ10" i="141"/>
  <c r="AI10" i="141"/>
  <c r="AH10" i="141"/>
  <c r="AG10" i="141"/>
  <c r="AF10" i="141"/>
  <c r="AE10" i="141"/>
  <c r="AD10" i="141"/>
  <c r="AC10" i="141"/>
  <c r="AB10" i="141"/>
  <c r="AA10" i="141"/>
  <c r="Z10" i="141"/>
  <c r="Y10" i="141"/>
  <c r="X10" i="141"/>
  <c r="W10" i="141"/>
  <c r="V10" i="141"/>
  <c r="U10" i="141"/>
  <c r="T10" i="141"/>
  <c r="S10" i="141"/>
  <c r="R10" i="141"/>
  <c r="Q10" i="141"/>
  <c r="P10" i="141"/>
  <c r="O10" i="141"/>
  <c r="N10" i="141"/>
  <c r="M10" i="141"/>
  <c r="L10" i="141"/>
  <c r="K10" i="141"/>
  <c r="J10" i="141"/>
  <c r="I10" i="141"/>
  <c r="H10" i="141"/>
  <c r="G10" i="141"/>
  <c r="BD9" i="141"/>
  <c r="BC9" i="141"/>
  <c r="BB9" i="141"/>
  <c r="BA9" i="141"/>
  <c r="AZ9" i="141"/>
  <c r="AY9" i="141"/>
  <c r="AX9" i="141"/>
  <c r="AW9" i="141"/>
  <c r="AV9" i="141"/>
  <c r="AU9" i="141"/>
  <c r="AT9" i="141"/>
  <c r="AS9" i="141"/>
  <c r="AR9" i="141"/>
  <c r="AQ9" i="141"/>
  <c r="AP9" i="141"/>
  <c r="AO9" i="141"/>
  <c r="AN9" i="141"/>
  <c r="AM9" i="141"/>
  <c r="AL9" i="141"/>
  <c r="AK9" i="141"/>
  <c r="AJ9" i="141"/>
  <c r="AI9" i="141"/>
  <c r="AH9" i="141"/>
  <c r="AG9" i="141"/>
  <c r="AF9" i="141"/>
  <c r="AE9" i="141"/>
  <c r="AD9" i="141"/>
  <c r="AC9" i="141"/>
  <c r="AB9" i="141"/>
  <c r="AA9" i="141"/>
  <c r="Z9" i="141"/>
  <c r="Y9" i="141"/>
  <c r="X9" i="141"/>
  <c r="W9" i="141"/>
  <c r="V9" i="141"/>
  <c r="U9" i="141"/>
  <c r="T9" i="141"/>
  <c r="S9" i="141"/>
  <c r="R9" i="141"/>
  <c r="Q9" i="141"/>
  <c r="P9" i="141"/>
  <c r="O9" i="141"/>
  <c r="N9" i="141"/>
  <c r="M9" i="141"/>
  <c r="L9" i="141"/>
  <c r="K9" i="141"/>
  <c r="J9" i="141"/>
  <c r="I9" i="141"/>
  <c r="H9" i="141"/>
  <c r="G9" i="141"/>
  <c r="BD8" i="141"/>
  <c r="BC8" i="141"/>
  <c r="BB8" i="141"/>
  <c r="BA8" i="141"/>
  <c r="AZ8" i="141"/>
  <c r="AY8" i="141"/>
  <c r="AX8" i="141"/>
  <c r="AW8" i="141"/>
  <c r="AV8" i="141"/>
  <c r="AU8" i="141"/>
  <c r="AT8" i="141"/>
  <c r="AS8" i="141"/>
  <c r="AR8" i="141"/>
  <c r="AQ8" i="141"/>
  <c r="AP8" i="141"/>
  <c r="AO8" i="141"/>
  <c r="AN8" i="141"/>
  <c r="AM8" i="141"/>
  <c r="AL8" i="141"/>
  <c r="AK8" i="141"/>
  <c r="AJ8" i="141"/>
  <c r="AI8" i="141"/>
  <c r="AH8" i="141"/>
  <c r="AG8" i="141"/>
  <c r="AF8" i="141"/>
  <c r="AE8" i="141"/>
  <c r="AD8" i="141"/>
  <c r="AC8" i="141"/>
  <c r="AB8" i="141"/>
  <c r="AA8" i="141"/>
  <c r="Z8" i="141"/>
  <c r="Y8" i="141"/>
  <c r="X8" i="141"/>
  <c r="W8" i="141"/>
  <c r="V8" i="141"/>
  <c r="U8" i="141"/>
  <c r="T8" i="141"/>
  <c r="S8" i="141"/>
  <c r="R8" i="141"/>
  <c r="Q8" i="141"/>
  <c r="P8" i="141"/>
  <c r="O8" i="141"/>
  <c r="N8" i="141"/>
  <c r="M8" i="141"/>
  <c r="L8" i="141"/>
  <c r="K8" i="141"/>
  <c r="J8" i="141"/>
  <c r="I8" i="141"/>
  <c r="H8" i="141"/>
  <c r="G8" i="141"/>
  <c r="BD7" i="141"/>
  <c r="BC7" i="141"/>
  <c r="BB7" i="141"/>
  <c r="BA7" i="141"/>
  <c r="AZ7" i="141"/>
  <c r="AY7" i="141"/>
  <c r="AX7" i="141"/>
  <c r="AW7" i="141"/>
  <c r="AV7" i="141"/>
  <c r="AU7" i="141"/>
  <c r="AT7" i="141"/>
  <c r="AS7" i="141"/>
  <c r="AR7" i="141"/>
  <c r="AQ7" i="141"/>
  <c r="AP7" i="141"/>
  <c r="AO7" i="141"/>
  <c r="AN7" i="141"/>
  <c r="AM7" i="141"/>
  <c r="AL7" i="141"/>
  <c r="AK7" i="141"/>
  <c r="AJ7" i="141"/>
  <c r="AI7" i="141"/>
  <c r="AH7" i="141"/>
  <c r="AG7" i="141"/>
  <c r="AF7" i="141"/>
  <c r="AE7" i="141"/>
  <c r="AD7" i="141"/>
  <c r="AC7" i="141"/>
  <c r="AB7" i="141"/>
  <c r="AA7" i="141"/>
  <c r="Z7" i="141"/>
  <c r="Y7" i="141"/>
  <c r="X7" i="141"/>
  <c r="W7" i="141"/>
  <c r="V7" i="141"/>
  <c r="U7" i="141"/>
  <c r="T7" i="141"/>
  <c r="S7" i="141"/>
  <c r="R7" i="141"/>
  <c r="Q7" i="141"/>
  <c r="P7" i="141"/>
  <c r="O7" i="141"/>
  <c r="N7" i="141"/>
  <c r="M7" i="141"/>
  <c r="L7" i="141"/>
  <c r="K7" i="141"/>
  <c r="J7" i="141"/>
  <c r="I7" i="141"/>
  <c r="H7" i="141"/>
  <c r="G7" i="141"/>
  <c r="BD6" i="141"/>
  <c r="BC6" i="141"/>
  <c r="BB6" i="141"/>
  <c r="BA6" i="141"/>
  <c r="AZ6" i="141"/>
  <c r="AY6" i="141"/>
  <c r="AX6" i="141"/>
  <c r="AW6" i="141"/>
  <c r="AV6" i="141"/>
  <c r="AU6" i="141"/>
  <c r="AT6" i="141"/>
  <c r="AS6" i="141"/>
  <c r="AR6" i="141"/>
  <c r="AQ6" i="141"/>
  <c r="AP6" i="141"/>
  <c r="AO6" i="141"/>
  <c r="AN6" i="141"/>
  <c r="AM6" i="141"/>
  <c r="AL6" i="141"/>
  <c r="AK6" i="141"/>
  <c r="AJ6" i="141"/>
  <c r="AI6" i="141"/>
  <c r="AH6" i="141"/>
  <c r="AG6" i="141"/>
  <c r="AF6" i="141"/>
  <c r="AE6" i="141"/>
  <c r="AD6" i="141"/>
  <c r="AC6" i="141"/>
  <c r="AB6" i="141"/>
  <c r="AA6" i="141"/>
  <c r="Z6" i="141"/>
  <c r="Y6" i="141"/>
  <c r="X6" i="141"/>
  <c r="W6" i="141"/>
  <c r="V6" i="141"/>
  <c r="U6" i="141"/>
  <c r="T6" i="141"/>
  <c r="S6" i="141"/>
  <c r="R6" i="141"/>
  <c r="Q6" i="141"/>
  <c r="P6" i="141"/>
  <c r="O6" i="141"/>
  <c r="N6" i="141"/>
  <c r="M6" i="141"/>
  <c r="L6" i="141"/>
  <c r="K6" i="141"/>
  <c r="J6" i="141"/>
  <c r="I6" i="141"/>
  <c r="H6" i="141"/>
  <c r="G6" i="141"/>
  <c r="BD5" i="141"/>
  <c r="BC5" i="141"/>
  <c r="BB5" i="141"/>
  <c r="BA5" i="141"/>
  <c r="AZ5" i="141"/>
  <c r="AY5" i="141"/>
  <c r="AX5" i="141"/>
  <c r="AW5" i="141"/>
  <c r="AV5" i="141"/>
  <c r="AU5" i="141"/>
  <c r="AT5" i="141"/>
  <c r="AS5" i="141"/>
  <c r="AR5" i="141"/>
  <c r="AQ5" i="141"/>
  <c r="AP5" i="141"/>
  <c r="AO5" i="141"/>
  <c r="AN5" i="141"/>
  <c r="AM5" i="141"/>
  <c r="AL5" i="141"/>
  <c r="AK5" i="141"/>
  <c r="AJ5" i="141"/>
  <c r="AI5" i="141"/>
  <c r="AH5" i="141"/>
  <c r="AG5" i="141"/>
  <c r="AF5" i="141"/>
  <c r="AE5" i="141"/>
  <c r="AD5" i="141"/>
  <c r="AC5" i="141"/>
  <c r="AB5" i="141"/>
  <c r="AA5" i="141"/>
  <c r="Z5" i="141"/>
  <c r="Y5" i="141"/>
  <c r="X5" i="141"/>
  <c r="W5" i="141"/>
  <c r="V5" i="141"/>
  <c r="U5" i="141"/>
  <c r="T5" i="141"/>
  <c r="S5" i="141"/>
  <c r="R5" i="141"/>
  <c r="Q5" i="141"/>
  <c r="P5" i="141"/>
  <c r="O5" i="141"/>
  <c r="N5" i="141"/>
  <c r="M5" i="141"/>
  <c r="L5" i="141"/>
  <c r="K5" i="141"/>
  <c r="J5" i="141"/>
  <c r="I5" i="141"/>
  <c r="H5" i="141"/>
  <c r="G5" i="141"/>
  <c r="BD4" i="141"/>
  <c r="BC4" i="141"/>
  <c r="BB4" i="141"/>
  <c r="BA4" i="141"/>
  <c r="AZ4" i="141"/>
  <c r="AY4" i="141"/>
  <c r="AX4" i="141"/>
  <c r="AW4" i="141"/>
  <c r="AV4" i="141"/>
  <c r="AU4" i="141"/>
  <c r="AT4" i="141"/>
  <c r="AS4" i="141"/>
  <c r="AR4" i="141"/>
  <c r="AQ4" i="141"/>
  <c r="AP4" i="141"/>
  <c r="AO4" i="141"/>
  <c r="AN4" i="141"/>
  <c r="AM4" i="141"/>
  <c r="AL4" i="141"/>
  <c r="AK4" i="141"/>
  <c r="AJ4" i="141"/>
  <c r="AI4" i="141"/>
  <c r="AH4" i="141"/>
  <c r="AG4" i="141"/>
  <c r="AF4" i="141"/>
  <c r="AE4" i="141"/>
  <c r="AD4" i="141"/>
  <c r="AC4" i="141"/>
  <c r="AB4" i="141"/>
  <c r="AA4" i="141"/>
  <c r="Z4" i="141"/>
  <c r="Y4" i="141"/>
  <c r="X4" i="141"/>
  <c r="W4" i="141"/>
  <c r="V4" i="141"/>
  <c r="U4" i="141"/>
  <c r="T4" i="141"/>
  <c r="S4" i="141"/>
  <c r="R4" i="141"/>
  <c r="Q4" i="141"/>
  <c r="P4" i="141"/>
  <c r="O4" i="141"/>
  <c r="N4" i="141"/>
  <c r="M4" i="141"/>
  <c r="L4" i="141"/>
  <c r="K4" i="141"/>
  <c r="J4" i="141"/>
  <c r="I4" i="141"/>
  <c r="H4" i="141"/>
  <c r="G4" i="141"/>
  <c r="BD3" i="141"/>
  <c r="BC3" i="141"/>
  <c r="BB3" i="141"/>
  <c r="BA3" i="141"/>
  <c r="AZ3" i="141"/>
  <c r="AY3" i="141"/>
  <c r="AX3" i="141"/>
  <c r="AW3" i="141"/>
  <c r="AV3" i="141"/>
  <c r="AU3" i="141"/>
  <c r="AT3" i="141"/>
  <c r="AS3" i="141"/>
  <c r="AR3" i="141"/>
  <c r="AQ3" i="141"/>
  <c r="AP3" i="141"/>
  <c r="AO3" i="141"/>
  <c r="AN3" i="141"/>
  <c r="AM3" i="141"/>
  <c r="AL3" i="141"/>
  <c r="AK3" i="141"/>
  <c r="AJ3" i="141"/>
  <c r="AI3" i="141"/>
  <c r="AH3" i="141"/>
  <c r="AG3" i="141"/>
  <c r="AF3" i="141"/>
  <c r="AE3" i="141"/>
  <c r="AD3" i="141"/>
  <c r="AC3" i="141"/>
  <c r="AB3" i="141"/>
  <c r="AA3" i="141"/>
  <c r="Z3" i="141"/>
  <c r="Y3" i="141"/>
  <c r="X3" i="141"/>
  <c r="W3" i="141"/>
  <c r="V3" i="141"/>
  <c r="U3" i="141"/>
  <c r="T3" i="141"/>
  <c r="S3" i="141"/>
  <c r="R3" i="141"/>
  <c r="Q3" i="141"/>
  <c r="P3" i="141"/>
  <c r="O3" i="141"/>
  <c r="N3" i="141"/>
  <c r="M3" i="141"/>
  <c r="L3" i="141"/>
  <c r="K3" i="141"/>
  <c r="J3" i="141"/>
  <c r="I3" i="141"/>
  <c r="H3" i="141"/>
  <c r="G3" i="141"/>
  <c r="BD2" i="141"/>
  <c r="BC2" i="141"/>
  <c r="BB2" i="141"/>
  <c r="BA2" i="141"/>
  <c r="AZ2" i="141"/>
  <c r="AY2" i="141"/>
  <c r="AX2" i="141"/>
  <c r="AW2" i="141"/>
  <c r="AV2" i="141"/>
  <c r="AU2" i="141"/>
  <c r="AT2" i="141"/>
  <c r="AS2" i="141"/>
  <c r="AR2" i="141"/>
  <c r="AQ2" i="141"/>
  <c r="AP2" i="141"/>
  <c r="AO2" i="141"/>
  <c r="AN2" i="141"/>
  <c r="AM2" i="141"/>
  <c r="AL2" i="141"/>
  <c r="AK2" i="141"/>
  <c r="AJ2" i="141"/>
  <c r="AI2" i="141"/>
  <c r="AH2" i="141"/>
  <c r="AG2" i="141"/>
  <c r="AF2" i="141"/>
  <c r="AE2" i="141"/>
  <c r="AD2" i="141"/>
  <c r="AC2" i="141"/>
  <c r="AB2" i="141"/>
  <c r="AA2" i="141"/>
  <c r="Z2" i="141"/>
  <c r="Y2" i="141"/>
  <c r="X2" i="141"/>
  <c r="W2" i="141"/>
  <c r="V2" i="141"/>
  <c r="U2" i="141"/>
  <c r="T2" i="141"/>
  <c r="S2" i="141"/>
  <c r="R2" i="141"/>
  <c r="Q2" i="141"/>
  <c r="P2" i="141"/>
  <c r="O2" i="141"/>
  <c r="N2" i="141"/>
  <c r="M2" i="141"/>
  <c r="L2" i="141"/>
  <c r="K2" i="141"/>
  <c r="J2" i="141"/>
  <c r="I2" i="141"/>
  <c r="H2" i="141"/>
  <c r="G2" i="141"/>
  <c r="E1" i="141"/>
  <c r="D5" i="141"/>
  <c r="D6" i="141" s="1"/>
  <c r="D7" i="141" s="1"/>
  <c r="D8" i="141" s="1"/>
  <c r="D9" i="141" s="1"/>
  <c r="D10" i="141" s="1"/>
  <c r="D11" i="141" s="1"/>
  <c r="D12" i="141" s="1"/>
  <c r="D13" i="141" s="1"/>
  <c r="D14" i="141" s="1"/>
  <c r="D15" i="141" s="1"/>
  <c r="D16" i="141" s="1"/>
  <c r="D17" i="141" s="1"/>
  <c r="D18" i="141" s="1"/>
  <c r="D19" i="141" s="1"/>
  <c r="D20" i="141" s="1"/>
  <c r="D21" i="141" s="1"/>
  <c r="D22" i="141" s="1"/>
  <c r="D23" i="141" s="1"/>
  <c r="D24" i="141" s="1"/>
  <c r="D25" i="141" s="1"/>
  <c r="D26" i="141" s="1"/>
  <c r="D27" i="141" s="1"/>
  <c r="D28" i="141" s="1"/>
  <c r="D29" i="141" s="1"/>
  <c r="D30" i="141" s="1"/>
  <c r="D31" i="141" s="1"/>
  <c r="D32" i="141" s="1"/>
  <c r="D33" i="141" s="1"/>
  <c r="D34" i="141" s="1"/>
  <c r="H1" i="141"/>
  <c r="I1" i="141" s="1"/>
  <c r="J1" i="141" s="1"/>
  <c r="K1" i="141" s="1"/>
  <c r="L1" i="141" s="1"/>
  <c r="M1" i="141" s="1"/>
  <c r="N1" i="141" s="1"/>
  <c r="O1" i="141" s="1"/>
  <c r="P1" i="141" s="1"/>
  <c r="Q1" i="141" s="1"/>
  <c r="R1" i="141" s="1"/>
  <c r="S1" i="141" s="1"/>
  <c r="T1" i="141" s="1"/>
  <c r="U1" i="141" s="1"/>
  <c r="V1" i="141" s="1"/>
  <c r="W1" i="141" s="1"/>
  <c r="X1" i="141" s="1"/>
  <c r="Y1" i="141" s="1"/>
  <c r="Z1" i="141" s="1"/>
  <c r="AA1" i="141" s="1"/>
  <c r="AB1" i="141" s="1"/>
  <c r="AC1" i="141" s="1"/>
  <c r="AD1" i="141" s="1"/>
  <c r="AE1" i="141" s="1"/>
  <c r="AF1" i="141" s="1"/>
  <c r="AG1" i="141" s="1"/>
  <c r="AH1" i="141" s="1"/>
  <c r="AI1" i="141" s="1"/>
  <c r="AJ1" i="141" s="1"/>
  <c r="AK1" i="141" s="1"/>
  <c r="AL1" i="141" s="1"/>
  <c r="AM1" i="141" s="1"/>
  <c r="AN1" i="141" s="1"/>
  <c r="AO1" i="141" s="1"/>
  <c r="AP1" i="141" s="1"/>
  <c r="AQ1" i="141" s="1"/>
  <c r="AR1" i="141" s="1"/>
  <c r="AS1" i="141" s="1"/>
  <c r="AT1" i="141" s="1"/>
  <c r="AU1" i="141" s="1"/>
  <c r="AV1" i="141" s="1"/>
  <c r="AW1" i="141" s="1"/>
  <c r="AX1" i="141" s="1"/>
  <c r="AY1" i="141" s="1"/>
  <c r="AZ1" i="141" s="1"/>
  <c r="BA1" i="141" s="1"/>
  <c r="BB1" i="141" s="1"/>
  <c r="BC1" i="141" s="1"/>
  <c r="BD1" i="141" s="1"/>
  <c r="BD34" i="140"/>
  <c r="BC34" i="140"/>
  <c r="BB34" i="140"/>
  <c r="BA34" i="140"/>
  <c r="AZ34" i="140"/>
  <c r="AY34" i="140"/>
  <c r="AX34" i="140"/>
  <c r="AW34" i="140"/>
  <c r="AV34" i="140"/>
  <c r="AU34" i="140"/>
  <c r="AT34" i="140"/>
  <c r="AS34" i="140"/>
  <c r="AR34" i="140"/>
  <c r="AQ34" i="140"/>
  <c r="AP34" i="140"/>
  <c r="AO34" i="140"/>
  <c r="AN34" i="140"/>
  <c r="AM34" i="140"/>
  <c r="AL34" i="140"/>
  <c r="AK34" i="140"/>
  <c r="AJ34" i="140"/>
  <c r="AI34" i="140"/>
  <c r="AH34" i="140"/>
  <c r="AG34" i="140"/>
  <c r="AF34" i="140"/>
  <c r="AE34" i="140"/>
  <c r="AD34" i="140"/>
  <c r="AC34" i="140"/>
  <c r="AB34" i="140"/>
  <c r="AA34" i="140"/>
  <c r="Z34" i="140"/>
  <c r="Y34" i="140"/>
  <c r="X34" i="140"/>
  <c r="W34" i="140"/>
  <c r="V34" i="140"/>
  <c r="U34" i="140"/>
  <c r="T34" i="140"/>
  <c r="S34" i="140"/>
  <c r="R34" i="140"/>
  <c r="Q34" i="140"/>
  <c r="P34" i="140"/>
  <c r="O34" i="140"/>
  <c r="N34" i="140"/>
  <c r="M34" i="140"/>
  <c r="L34" i="140"/>
  <c r="K34" i="140"/>
  <c r="J34" i="140"/>
  <c r="I34" i="140"/>
  <c r="H34" i="140"/>
  <c r="G34" i="140"/>
  <c r="BD33" i="140"/>
  <c r="BC33" i="140"/>
  <c r="BB33" i="140"/>
  <c r="BA33" i="140"/>
  <c r="AZ33" i="140"/>
  <c r="AY33" i="140"/>
  <c r="AX33" i="140"/>
  <c r="AW33" i="140"/>
  <c r="AV33" i="140"/>
  <c r="AU33" i="140"/>
  <c r="AT33" i="140"/>
  <c r="AS33" i="140"/>
  <c r="AR33" i="140"/>
  <c r="AQ33" i="140"/>
  <c r="AP33" i="140"/>
  <c r="AO33" i="140"/>
  <c r="AN33" i="140"/>
  <c r="AM33" i="140"/>
  <c r="AL33" i="140"/>
  <c r="AK33" i="140"/>
  <c r="AJ33" i="140"/>
  <c r="AI33" i="140"/>
  <c r="AH33" i="140"/>
  <c r="AG33" i="140"/>
  <c r="AF33" i="140"/>
  <c r="AE33" i="140"/>
  <c r="AD33" i="140"/>
  <c r="AC33" i="140"/>
  <c r="AB33" i="140"/>
  <c r="AA33" i="140"/>
  <c r="Z33" i="140"/>
  <c r="Y33" i="140"/>
  <c r="X33" i="140"/>
  <c r="W33" i="140"/>
  <c r="V33" i="140"/>
  <c r="U33" i="140"/>
  <c r="T33" i="140"/>
  <c r="S33" i="140"/>
  <c r="R33" i="140"/>
  <c r="Q33" i="140"/>
  <c r="P33" i="140"/>
  <c r="O33" i="140"/>
  <c r="N33" i="140"/>
  <c r="M33" i="140"/>
  <c r="L33" i="140"/>
  <c r="K33" i="140"/>
  <c r="J33" i="140"/>
  <c r="I33" i="140"/>
  <c r="H33" i="140"/>
  <c r="G33" i="140"/>
  <c r="BD32" i="140"/>
  <c r="BC32" i="140"/>
  <c r="BB32" i="140"/>
  <c r="BA32" i="140"/>
  <c r="AZ32" i="140"/>
  <c r="AY32" i="140"/>
  <c r="AX32" i="140"/>
  <c r="AW32" i="140"/>
  <c r="AV32" i="140"/>
  <c r="AU32" i="140"/>
  <c r="AT32" i="140"/>
  <c r="AS32" i="140"/>
  <c r="AR32" i="140"/>
  <c r="AQ32" i="140"/>
  <c r="AP32" i="140"/>
  <c r="AO32" i="140"/>
  <c r="AN32" i="140"/>
  <c r="AM32" i="140"/>
  <c r="AL32" i="140"/>
  <c r="AK32" i="140"/>
  <c r="AJ32" i="140"/>
  <c r="AI32" i="140"/>
  <c r="AH32" i="140"/>
  <c r="AG32" i="140"/>
  <c r="AF32" i="140"/>
  <c r="AE32" i="140"/>
  <c r="AD32" i="140"/>
  <c r="AC32" i="140"/>
  <c r="AB32" i="140"/>
  <c r="AA32" i="140"/>
  <c r="Z32" i="140"/>
  <c r="Y32" i="140"/>
  <c r="X32" i="140"/>
  <c r="W32" i="140"/>
  <c r="V32" i="140"/>
  <c r="U32" i="140"/>
  <c r="T32" i="140"/>
  <c r="S32" i="140"/>
  <c r="R32" i="140"/>
  <c r="Q32" i="140"/>
  <c r="P32" i="140"/>
  <c r="O32" i="140"/>
  <c r="N32" i="140"/>
  <c r="M32" i="140"/>
  <c r="L32" i="140"/>
  <c r="K32" i="140"/>
  <c r="J32" i="140"/>
  <c r="I32" i="140"/>
  <c r="H32" i="140"/>
  <c r="G32" i="140"/>
  <c r="BD31" i="140"/>
  <c r="BC31" i="140"/>
  <c r="BB31" i="140"/>
  <c r="BA31" i="140"/>
  <c r="AZ31" i="140"/>
  <c r="AY31" i="140"/>
  <c r="AX31" i="140"/>
  <c r="AW31" i="140"/>
  <c r="AV31" i="140"/>
  <c r="AU31" i="140"/>
  <c r="AT31" i="140"/>
  <c r="AS31" i="140"/>
  <c r="AR31" i="140"/>
  <c r="AQ31" i="140"/>
  <c r="AP31" i="140"/>
  <c r="AO31" i="140"/>
  <c r="AN31" i="140"/>
  <c r="AM31" i="140"/>
  <c r="AL31" i="140"/>
  <c r="AK31" i="140"/>
  <c r="AJ31" i="140"/>
  <c r="AI31" i="140"/>
  <c r="AH31" i="140"/>
  <c r="AG31" i="140"/>
  <c r="AF31" i="140"/>
  <c r="AE31" i="140"/>
  <c r="AD31" i="140"/>
  <c r="AC31" i="140"/>
  <c r="AB31" i="140"/>
  <c r="AA31" i="140"/>
  <c r="Z31" i="140"/>
  <c r="Y31" i="140"/>
  <c r="X31" i="140"/>
  <c r="W31" i="140"/>
  <c r="V31" i="140"/>
  <c r="U31" i="140"/>
  <c r="T31" i="140"/>
  <c r="S31" i="140"/>
  <c r="R31" i="140"/>
  <c r="Q31" i="140"/>
  <c r="P31" i="140"/>
  <c r="O31" i="140"/>
  <c r="N31" i="140"/>
  <c r="M31" i="140"/>
  <c r="L31" i="140"/>
  <c r="K31" i="140"/>
  <c r="J31" i="140"/>
  <c r="I31" i="140"/>
  <c r="H31" i="140"/>
  <c r="G31" i="140"/>
  <c r="BD30" i="140"/>
  <c r="BC30" i="140"/>
  <c r="BB30" i="140"/>
  <c r="BA30" i="140"/>
  <c r="AZ30" i="140"/>
  <c r="AY30" i="140"/>
  <c r="AX30" i="140"/>
  <c r="AW30" i="140"/>
  <c r="AV30" i="140"/>
  <c r="AU30" i="140"/>
  <c r="AT30" i="140"/>
  <c r="AS30" i="140"/>
  <c r="AR30" i="140"/>
  <c r="AQ30" i="140"/>
  <c r="AP30" i="140"/>
  <c r="AO30" i="140"/>
  <c r="AN30" i="140"/>
  <c r="AM30" i="140"/>
  <c r="AL30" i="140"/>
  <c r="AK30" i="140"/>
  <c r="AJ30" i="140"/>
  <c r="AI30" i="140"/>
  <c r="AH30" i="140"/>
  <c r="AG30" i="140"/>
  <c r="AF30" i="140"/>
  <c r="AE30" i="140"/>
  <c r="AD30" i="140"/>
  <c r="AC30" i="140"/>
  <c r="AB30" i="140"/>
  <c r="AA30" i="140"/>
  <c r="Z30" i="140"/>
  <c r="Y30" i="140"/>
  <c r="X30" i="140"/>
  <c r="W30" i="140"/>
  <c r="V30" i="140"/>
  <c r="U30" i="140"/>
  <c r="T30" i="140"/>
  <c r="S30" i="140"/>
  <c r="R30" i="140"/>
  <c r="Q30" i="140"/>
  <c r="P30" i="140"/>
  <c r="O30" i="140"/>
  <c r="N30" i="140"/>
  <c r="M30" i="140"/>
  <c r="L30" i="140"/>
  <c r="K30" i="140"/>
  <c r="J30" i="140"/>
  <c r="I30" i="140"/>
  <c r="H30" i="140"/>
  <c r="G30" i="140"/>
  <c r="BD29" i="140"/>
  <c r="BC29" i="140"/>
  <c r="BB29" i="140"/>
  <c r="BA29" i="140"/>
  <c r="AZ29" i="140"/>
  <c r="AY29" i="140"/>
  <c r="AX29" i="140"/>
  <c r="AW29" i="140"/>
  <c r="AV29" i="140"/>
  <c r="AU29" i="140"/>
  <c r="AT29" i="140"/>
  <c r="AS29" i="140"/>
  <c r="AR29" i="140"/>
  <c r="AQ29" i="140"/>
  <c r="AP29" i="140"/>
  <c r="AO29" i="140"/>
  <c r="AN29" i="140"/>
  <c r="AM29" i="140"/>
  <c r="AL29" i="140"/>
  <c r="AK29" i="140"/>
  <c r="AJ29" i="140"/>
  <c r="AI29" i="140"/>
  <c r="AH29" i="140"/>
  <c r="AG29" i="140"/>
  <c r="AF29" i="140"/>
  <c r="AE29" i="140"/>
  <c r="AD29" i="140"/>
  <c r="AC29" i="140"/>
  <c r="AB29" i="140"/>
  <c r="AA29" i="140"/>
  <c r="Z29" i="140"/>
  <c r="Y29" i="140"/>
  <c r="X29" i="140"/>
  <c r="W29" i="140"/>
  <c r="V29" i="140"/>
  <c r="U29" i="140"/>
  <c r="T29" i="140"/>
  <c r="S29" i="140"/>
  <c r="R29" i="140"/>
  <c r="Q29" i="140"/>
  <c r="P29" i="140"/>
  <c r="O29" i="140"/>
  <c r="N29" i="140"/>
  <c r="M29" i="140"/>
  <c r="L29" i="140"/>
  <c r="K29" i="140"/>
  <c r="J29" i="140"/>
  <c r="I29" i="140"/>
  <c r="H29" i="140"/>
  <c r="G29" i="140"/>
  <c r="BD28" i="140"/>
  <c r="BC28" i="140"/>
  <c r="BB28" i="140"/>
  <c r="BA28" i="140"/>
  <c r="AZ28" i="140"/>
  <c r="AY28" i="140"/>
  <c r="AX28" i="140"/>
  <c r="AW28" i="140"/>
  <c r="AV28" i="140"/>
  <c r="AU28" i="140"/>
  <c r="AT28" i="140"/>
  <c r="AS28" i="140"/>
  <c r="AR28" i="140"/>
  <c r="AQ28" i="140"/>
  <c r="AP28" i="140"/>
  <c r="AO28" i="140"/>
  <c r="AN28" i="140"/>
  <c r="AM28" i="140"/>
  <c r="AL28" i="140"/>
  <c r="AK28" i="140"/>
  <c r="AJ28" i="140"/>
  <c r="AI28" i="140"/>
  <c r="AH28" i="140"/>
  <c r="AG28" i="140"/>
  <c r="AF28" i="140"/>
  <c r="AE28" i="140"/>
  <c r="AD28" i="140"/>
  <c r="AC28" i="140"/>
  <c r="AB28" i="140"/>
  <c r="AA28" i="140"/>
  <c r="Z28" i="140"/>
  <c r="Y28" i="140"/>
  <c r="X28" i="140"/>
  <c r="W28" i="140"/>
  <c r="V28" i="140"/>
  <c r="U28" i="140"/>
  <c r="T28" i="140"/>
  <c r="S28" i="140"/>
  <c r="R28" i="140"/>
  <c r="Q28" i="140"/>
  <c r="P28" i="140"/>
  <c r="O28" i="140"/>
  <c r="N28" i="140"/>
  <c r="M28" i="140"/>
  <c r="L28" i="140"/>
  <c r="K28" i="140"/>
  <c r="J28" i="140"/>
  <c r="I28" i="140"/>
  <c r="H28" i="140"/>
  <c r="G28" i="140"/>
  <c r="BD27" i="140"/>
  <c r="BC27" i="140"/>
  <c r="BB27" i="140"/>
  <c r="BA27" i="140"/>
  <c r="AZ27" i="140"/>
  <c r="AY27" i="140"/>
  <c r="AX27" i="140"/>
  <c r="AW27" i="140"/>
  <c r="AV27" i="140"/>
  <c r="AU27" i="140"/>
  <c r="AT27" i="140"/>
  <c r="AS27" i="140"/>
  <c r="AR27" i="140"/>
  <c r="AQ27" i="140"/>
  <c r="AP27" i="140"/>
  <c r="AO27" i="140"/>
  <c r="AN27" i="140"/>
  <c r="AM27" i="140"/>
  <c r="AL27" i="140"/>
  <c r="AK27" i="140"/>
  <c r="AJ27" i="140"/>
  <c r="AI27" i="140"/>
  <c r="AH27" i="140"/>
  <c r="AG27" i="140"/>
  <c r="AF27" i="140"/>
  <c r="AE27" i="140"/>
  <c r="AD27" i="140"/>
  <c r="AC27" i="140"/>
  <c r="AB27" i="140"/>
  <c r="AA27" i="140"/>
  <c r="Z27" i="140"/>
  <c r="Y27" i="140"/>
  <c r="X27" i="140"/>
  <c r="W27" i="140"/>
  <c r="V27" i="140"/>
  <c r="U27" i="140"/>
  <c r="T27" i="140"/>
  <c r="S27" i="140"/>
  <c r="R27" i="140"/>
  <c r="Q27" i="140"/>
  <c r="P27" i="140"/>
  <c r="O27" i="140"/>
  <c r="N27" i="140"/>
  <c r="M27" i="140"/>
  <c r="L27" i="140"/>
  <c r="K27" i="140"/>
  <c r="J27" i="140"/>
  <c r="I27" i="140"/>
  <c r="H27" i="140"/>
  <c r="G27" i="140"/>
  <c r="BD26" i="140"/>
  <c r="BC26" i="140"/>
  <c r="BB26" i="140"/>
  <c r="BA26" i="140"/>
  <c r="AZ26" i="140"/>
  <c r="AY26" i="140"/>
  <c r="AX26" i="140"/>
  <c r="AW26" i="140"/>
  <c r="AV26" i="140"/>
  <c r="AU26" i="140"/>
  <c r="AT26" i="140"/>
  <c r="AS26" i="140"/>
  <c r="AR26" i="140"/>
  <c r="AQ26" i="140"/>
  <c r="AP26" i="140"/>
  <c r="AO26" i="140"/>
  <c r="AN26" i="140"/>
  <c r="AM26" i="140"/>
  <c r="AL26" i="140"/>
  <c r="AK26" i="140"/>
  <c r="AJ26" i="140"/>
  <c r="AI26" i="140"/>
  <c r="AH26" i="140"/>
  <c r="AG26" i="140"/>
  <c r="AF26" i="140"/>
  <c r="AE26" i="140"/>
  <c r="AD26" i="140"/>
  <c r="AC26" i="140"/>
  <c r="AB26" i="140"/>
  <c r="AA26" i="140"/>
  <c r="Z26" i="140"/>
  <c r="Y26" i="140"/>
  <c r="X26" i="140"/>
  <c r="W26" i="140"/>
  <c r="V26" i="140"/>
  <c r="U26" i="140"/>
  <c r="T26" i="140"/>
  <c r="S26" i="140"/>
  <c r="R26" i="140"/>
  <c r="Q26" i="140"/>
  <c r="P26" i="140"/>
  <c r="O26" i="140"/>
  <c r="N26" i="140"/>
  <c r="M26" i="140"/>
  <c r="L26" i="140"/>
  <c r="K26" i="140"/>
  <c r="J26" i="140"/>
  <c r="I26" i="140"/>
  <c r="H26" i="140"/>
  <c r="G26" i="140"/>
  <c r="BD25" i="140"/>
  <c r="BC25" i="140"/>
  <c r="BB25" i="140"/>
  <c r="BA25" i="140"/>
  <c r="AZ25" i="140"/>
  <c r="AY25" i="140"/>
  <c r="AX25" i="140"/>
  <c r="AW25" i="140"/>
  <c r="AV25" i="140"/>
  <c r="AU25" i="140"/>
  <c r="AT25" i="140"/>
  <c r="AS25" i="140"/>
  <c r="AR25" i="140"/>
  <c r="AQ25" i="140"/>
  <c r="AP25" i="140"/>
  <c r="AO25" i="140"/>
  <c r="AN25" i="140"/>
  <c r="AM25" i="140"/>
  <c r="AL25" i="140"/>
  <c r="AK25" i="140"/>
  <c r="AJ25" i="140"/>
  <c r="AI25" i="140"/>
  <c r="AH25" i="140"/>
  <c r="AG25" i="140"/>
  <c r="AF25" i="140"/>
  <c r="AE25" i="140"/>
  <c r="AD25" i="140"/>
  <c r="AC25" i="140"/>
  <c r="AB25" i="140"/>
  <c r="AA25" i="140"/>
  <c r="Z25" i="140"/>
  <c r="Y25" i="140"/>
  <c r="X25" i="140"/>
  <c r="W25" i="140"/>
  <c r="V25" i="140"/>
  <c r="U25" i="140"/>
  <c r="T25" i="140"/>
  <c r="S25" i="140"/>
  <c r="R25" i="140"/>
  <c r="Q25" i="140"/>
  <c r="P25" i="140"/>
  <c r="O25" i="140"/>
  <c r="N25" i="140"/>
  <c r="M25" i="140"/>
  <c r="L25" i="140"/>
  <c r="K25" i="140"/>
  <c r="J25" i="140"/>
  <c r="I25" i="140"/>
  <c r="H25" i="140"/>
  <c r="G25" i="140"/>
  <c r="BD24" i="140"/>
  <c r="BC24" i="140"/>
  <c r="BB24" i="140"/>
  <c r="BA24" i="140"/>
  <c r="AZ24" i="140"/>
  <c r="AY24" i="140"/>
  <c r="AX24" i="140"/>
  <c r="AW24" i="140"/>
  <c r="AV24" i="140"/>
  <c r="AU24" i="140"/>
  <c r="AT24" i="140"/>
  <c r="AS24" i="140"/>
  <c r="AR24" i="140"/>
  <c r="AQ24" i="140"/>
  <c r="AP24" i="140"/>
  <c r="AO24" i="140"/>
  <c r="AN24" i="140"/>
  <c r="AM24" i="140"/>
  <c r="AL24" i="140"/>
  <c r="AK24" i="140"/>
  <c r="AJ24" i="140"/>
  <c r="AI24" i="140"/>
  <c r="AH24" i="140"/>
  <c r="AG24" i="140"/>
  <c r="AF24" i="140"/>
  <c r="AE24" i="140"/>
  <c r="AD24" i="140"/>
  <c r="AC24" i="140"/>
  <c r="AB24" i="140"/>
  <c r="AA24" i="140"/>
  <c r="Z24" i="140"/>
  <c r="Y24" i="140"/>
  <c r="X24" i="140"/>
  <c r="W24" i="140"/>
  <c r="V24" i="140"/>
  <c r="U24" i="140"/>
  <c r="T24" i="140"/>
  <c r="S24" i="140"/>
  <c r="R24" i="140"/>
  <c r="Q24" i="140"/>
  <c r="P24" i="140"/>
  <c r="O24" i="140"/>
  <c r="N24" i="140"/>
  <c r="M24" i="140"/>
  <c r="L24" i="140"/>
  <c r="K24" i="140"/>
  <c r="J24" i="140"/>
  <c r="I24" i="140"/>
  <c r="H24" i="140"/>
  <c r="G24" i="140"/>
  <c r="BD23" i="140"/>
  <c r="BC23" i="140"/>
  <c r="BB23" i="140"/>
  <c r="BA23" i="140"/>
  <c r="AZ23" i="140"/>
  <c r="AY23" i="140"/>
  <c r="AX23" i="140"/>
  <c r="AW23" i="140"/>
  <c r="AV23" i="140"/>
  <c r="AU23" i="140"/>
  <c r="AT23" i="140"/>
  <c r="AS23" i="140"/>
  <c r="AR23" i="140"/>
  <c r="AQ23" i="140"/>
  <c r="AP23" i="140"/>
  <c r="AO23" i="140"/>
  <c r="AN23" i="140"/>
  <c r="AM23" i="140"/>
  <c r="AL23" i="140"/>
  <c r="AK23" i="140"/>
  <c r="AJ23" i="140"/>
  <c r="AI23" i="140"/>
  <c r="AH23" i="140"/>
  <c r="AG23" i="140"/>
  <c r="AF23" i="140"/>
  <c r="AE23" i="140"/>
  <c r="AD23" i="140"/>
  <c r="AC23" i="140"/>
  <c r="AB23" i="140"/>
  <c r="AA23" i="140"/>
  <c r="Z23" i="140"/>
  <c r="Y23" i="140"/>
  <c r="X23" i="140"/>
  <c r="W23" i="140"/>
  <c r="V23" i="140"/>
  <c r="U23" i="140"/>
  <c r="T23" i="140"/>
  <c r="S23" i="140"/>
  <c r="R23" i="140"/>
  <c r="Q23" i="140"/>
  <c r="P23" i="140"/>
  <c r="O23" i="140"/>
  <c r="N23" i="140"/>
  <c r="M23" i="140"/>
  <c r="L23" i="140"/>
  <c r="K23" i="140"/>
  <c r="J23" i="140"/>
  <c r="I23" i="140"/>
  <c r="H23" i="140"/>
  <c r="G23" i="140"/>
  <c r="BD22" i="140"/>
  <c r="BC22" i="140"/>
  <c r="BB22" i="140"/>
  <c r="BA22" i="140"/>
  <c r="AZ22" i="140"/>
  <c r="AY22" i="140"/>
  <c r="AX22" i="140"/>
  <c r="AW22" i="140"/>
  <c r="AV22" i="140"/>
  <c r="AU22" i="140"/>
  <c r="AT22" i="140"/>
  <c r="AS22" i="140"/>
  <c r="AR22" i="140"/>
  <c r="AQ22" i="140"/>
  <c r="AP22" i="140"/>
  <c r="AO22" i="140"/>
  <c r="AN22" i="140"/>
  <c r="AM22" i="140"/>
  <c r="AL22" i="140"/>
  <c r="AK22" i="140"/>
  <c r="AJ22" i="140"/>
  <c r="AI22" i="140"/>
  <c r="AH22" i="140"/>
  <c r="AG22" i="140"/>
  <c r="AF22" i="140"/>
  <c r="AE22" i="140"/>
  <c r="AD22" i="140"/>
  <c r="AC22" i="140"/>
  <c r="AB22" i="140"/>
  <c r="AA22" i="140"/>
  <c r="Z22" i="140"/>
  <c r="Y22" i="140"/>
  <c r="X22" i="140"/>
  <c r="W22" i="140"/>
  <c r="V22" i="140"/>
  <c r="U22" i="140"/>
  <c r="T22" i="140"/>
  <c r="S22" i="140"/>
  <c r="R22" i="140"/>
  <c r="Q22" i="140"/>
  <c r="P22" i="140"/>
  <c r="O22" i="140"/>
  <c r="N22" i="140"/>
  <c r="M22" i="140"/>
  <c r="L22" i="140"/>
  <c r="K22" i="140"/>
  <c r="J22" i="140"/>
  <c r="I22" i="140"/>
  <c r="H22" i="140"/>
  <c r="G22" i="140"/>
  <c r="BD21" i="140"/>
  <c r="BC21" i="140"/>
  <c r="BB21" i="140"/>
  <c r="BA21" i="140"/>
  <c r="AZ21" i="140"/>
  <c r="AY21" i="140"/>
  <c r="AX21" i="140"/>
  <c r="AW21" i="140"/>
  <c r="AV21" i="140"/>
  <c r="AU21" i="140"/>
  <c r="AT21" i="140"/>
  <c r="AS21" i="140"/>
  <c r="AR21" i="140"/>
  <c r="AQ21" i="140"/>
  <c r="AP21" i="140"/>
  <c r="AO21" i="140"/>
  <c r="AN21" i="140"/>
  <c r="AM21" i="140"/>
  <c r="AL21" i="140"/>
  <c r="AK21" i="140"/>
  <c r="AJ21" i="140"/>
  <c r="AI21" i="140"/>
  <c r="AH21" i="140"/>
  <c r="AG21" i="140"/>
  <c r="AF21" i="140"/>
  <c r="AE21" i="140"/>
  <c r="AD21" i="140"/>
  <c r="AC21" i="140"/>
  <c r="AB21" i="140"/>
  <c r="AA21" i="140"/>
  <c r="Z21" i="140"/>
  <c r="Y21" i="140"/>
  <c r="X21" i="140"/>
  <c r="W21" i="140"/>
  <c r="V21" i="140"/>
  <c r="U21" i="140"/>
  <c r="T21" i="140"/>
  <c r="S21" i="140"/>
  <c r="R21" i="140"/>
  <c r="Q21" i="140"/>
  <c r="P21" i="140"/>
  <c r="O21" i="140"/>
  <c r="N21" i="140"/>
  <c r="M21" i="140"/>
  <c r="L21" i="140"/>
  <c r="K21" i="140"/>
  <c r="J21" i="140"/>
  <c r="I21" i="140"/>
  <c r="H21" i="140"/>
  <c r="G21" i="140"/>
  <c r="BD20" i="140"/>
  <c r="BC20" i="140"/>
  <c r="BB20" i="140"/>
  <c r="BA20" i="140"/>
  <c r="AZ20" i="140"/>
  <c r="AY20" i="140"/>
  <c r="AX20" i="140"/>
  <c r="AW20" i="140"/>
  <c r="AV20" i="140"/>
  <c r="AU20" i="140"/>
  <c r="AT20" i="140"/>
  <c r="AS20" i="140"/>
  <c r="AR20" i="140"/>
  <c r="AQ20" i="140"/>
  <c r="AP20" i="140"/>
  <c r="AO20" i="140"/>
  <c r="AN20" i="140"/>
  <c r="AM20" i="140"/>
  <c r="AL20" i="140"/>
  <c r="AK20" i="140"/>
  <c r="AJ20" i="140"/>
  <c r="AI20" i="140"/>
  <c r="AH20" i="140"/>
  <c r="AG20" i="140"/>
  <c r="AF20" i="140"/>
  <c r="AE20" i="140"/>
  <c r="AD20" i="140"/>
  <c r="AC20" i="140"/>
  <c r="AB20" i="140"/>
  <c r="AA20" i="140"/>
  <c r="Z20" i="140"/>
  <c r="Y20" i="140"/>
  <c r="X20" i="140"/>
  <c r="W20" i="140"/>
  <c r="V20" i="140"/>
  <c r="U20" i="140"/>
  <c r="T20" i="140"/>
  <c r="S20" i="140"/>
  <c r="R20" i="140"/>
  <c r="Q20" i="140"/>
  <c r="P20" i="140"/>
  <c r="O20" i="140"/>
  <c r="N20" i="140"/>
  <c r="M20" i="140"/>
  <c r="L20" i="140"/>
  <c r="K20" i="140"/>
  <c r="J20" i="140"/>
  <c r="I20" i="140"/>
  <c r="H20" i="140"/>
  <c r="G20" i="140"/>
  <c r="BD19" i="140"/>
  <c r="BC19" i="140"/>
  <c r="BB19" i="140"/>
  <c r="BA19" i="140"/>
  <c r="AZ19" i="140"/>
  <c r="AY19" i="140"/>
  <c r="AX19" i="140"/>
  <c r="AW19" i="140"/>
  <c r="AV19" i="140"/>
  <c r="AU19" i="140"/>
  <c r="AT19" i="140"/>
  <c r="AS19" i="140"/>
  <c r="AR19" i="140"/>
  <c r="AQ19" i="140"/>
  <c r="AP19" i="140"/>
  <c r="AO19" i="140"/>
  <c r="AN19" i="140"/>
  <c r="AM19" i="140"/>
  <c r="AL19" i="140"/>
  <c r="AK19" i="140"/>
  <c r="AJ19" i="140"/>
  <c r="AI19" i="140"/>
  <c r="AH19" i="140"/>
  <c r="AG19" i="140"/>
  <c r="AF19" i="140"/>
  <c r="AE19" i="140"/>
  <c r="AD19" i="140"/>
  <c r="AC19" i="140"/>
  <c r="AB19" i="140"/>
  <c r="AA19" i="140"/>
  <c r="Z19" i="140"/>
  <c r="Y19" i="140"/>
  <c r="X19" i="140"/>
  <c r="W19" i="140"/>
  <c r="V19" i="140"/>
  <c r="U19" i="140"/>
  <c r="T19" i="140"/>
  <c r="S19" i="140"/>
  <c r="R19" i="140"/>
  <c r="Q19" i="140"/>
  <c r="P19" i="140"/>
  <c r="O19" i="140"/>
  <c r="N19" i="140"/>
  <c r="M19" i="140"/>
  <c r="L19" i="140"/>
  <c r="K19" i="140"/>
  <c r="J19" i="140"/>
  <c r="I19" i="140"/>
  <c r="H19" i="140"/>
  <c r="G19" i="140"/>
  <c r="BD18" i="140"/>
  <c r="BC18" i="140"/>
  <c r="BB18" i="140"/>
  <c r="BA18" i="140"/>
  <c r="AZ18" i="140"/>
  <c r="AY18" i="140"/>
  <c r="AX18" i="140"/>
  <c r="AW18" i="140"/>
  <c r="AV18" i="140"/>
  <c r="AU18" i="140"/>
  <c r="AT18" i="140"/>
  <c r="AS18" i="140"/>
  <c r="AR18" i="140"/>
  <c r="AQ18" i="140"/>
  <c r="AP18" i="140"/>
  <c r="AO18" i="140"/>
  <c r="AN18" i="140"/>
  <c r="AM18" i="140"/>
  <c r="AL18" i="140"/>
  <c r="AK18" i="140"/>
  <c r="AJ18" i="140"/>
  <c r="AI18" i="140"/>
  <c r="AH18" i="140"/>
  <c r="AG18" i="140"/>
  <c r="AF18" i="140"/>
  <c r="AE18" i="140"/>
  <c r="AD18" i="140"/>
  <c r="AC18" i="140"/>
  <c r="AB18" i="140"/>
  <c r="AA18" i="140"/>
  <c r="Z18" i="140"/>
  <c r="Y18" i="140"/>
  <c r="X18" i="140"/>
  <c r="W18" i="140"/>
  <c r="V18" i="140"/>
  <c r="U18" i="140"/>
  <c r="T18" i="140"/>
  <c r="S18" i="140"/>
  <c r="R18" i="140"/>
  <c r="Q18" i="140"/>
  <c r="P18" i="140"/>
  <c r="O18" i="140"/>
  <c r="N18" i="140"/>
  <c r="M18" i="140"/>
  <c r="L18" i="140"/>
  <c r="K18" i="140"/>
  <c r="J18" i="140"/>
  <c r="I18" i="140"/>
  <c r="H18" i="140"/>
  <c r="G18" i="140"/>
  <c r="BD17" i="140"/>
  <c r="BC17" i="140"/>
  <c r="BB17" i="140"/>
  <c r="BA17" i="140"/>
  <c r="AZ17" i="140"/>
  <c r="AY17" i="140"/>
  <c r="AX17" i="140"/>
  <c r="AW17" i="140"/>
  <c r="AV17" i="140"/>
  <c r="AU17" i="140"/>
  <c r="AT17" i="140"/>
  <c r="AS17" i="140"/>
  <c r="AR17" i="140"/>
  <c r="AQ17" i="140"/>
  <c r="AP17" i="140"/>
  <c r="AO17" i="140"/>
  <c r="AN17" i="140"/>
  <c r="AM17" i="140"/>
  <c r="AL17" i="140"/>
  <c r="AK17" i="140"/>
  <c r="AJ17" i="140"/>
  <c r="AI17" i="140"/>
  <c r="AH17" i="140"/>
  <c r="AG17" i="140"/>
  <c r="AF17" i="140"/>
  <c r="AE17" i="140"/>
  <c r="AD17" i="140"/>
  <c r="AC17" i="140"/>
  <c r="AB17" i="140"/>
  <c r="AA17" i="140"/>
  <c r="Z17" i="140"/>
  <c r="Y17" i="140"/>
  <c r="X17" i="140"/>
  <c r="W17" i="140"/>
  <c r="V17" i="140"/>
  <c r="U17" i="140"/>
  <c r="T17" i="140"/>
  <c r="S17" i="140"/>
  <c r="R17" i="140"/>
  <c r="Q17" i="140"/>
  <c r="P17" i="140"/>
  <c r="O17" i="140"/>
  <c r="N17" i="140"/>
  <c r="M17" i="140"/>
  <c r="L17" i="140"/>
  <c r="K17" i="140"/>
  <c r="J17" i="140"/>
  <c r="I17" i="140"/>
  <c r="H17" i="140"/>
  <c r="G17" i="140"/>
  <c r="BD16" i="140"/>
  <c r="BC16" i="140"/>
  <c r="BB16" i="140"/>
  <c r="BA16" i="140"/>
  <c r="AZ16" i="140"/>
  <c r="AY16" i="140"/>
  <c r="AX16" i="140"/>
  <c r="AW16" i="140"/>
  <c r="AV16" i="140"/>
  <c r="AU16" i="140"/>
  <c r="AT16" i="140"/>
  <c r="AS16" i="140"/>
  <c r="AR16" i="140"/>
  <c r="AQ16" i="140"/>
  <c r="AP16" i="140"/>
  <c r="AO16" i="140"/>
  <c r="AN16" i="140"/>
  <c r="AM16" i="140"/>
  <c r="AL16" i="140"/>
  <c r="AK16" i="140"/>
  <c r="AJ16" i="140"/>
  <c r="AI16" i="140"/>
  <c r="AH16" i="140"/>
  <c r="AG16" i="140"/>
  <c r="AF16" i="140"/>
  <c r="AE16" i="140"/>
  <c r="AD16" i="140"/>
  <c r="AC16" i="140"/>
  <c r="AB16" i="140"/>
  <c r="AA16" i="140"/>
  <c r="Z16" i="140"/>
  <c r="Y16" i="140"/>
  <c r="X16" i="140"/>
  <c r="W16" i="140"/>
  <c r="V16" i="140"/>
  <c r="U16" i="140"/>
  <c r="T16" i="140"/>
  <c r="S16" i="140"/>
  <c r="R16" i="140"/>
  <c r="Q16" i="140"/>
  <c r="P16" i="140"/>
  <c r="O16" i="140"/>
  <c r="N16" i="140"/>
  <c r="M16" i="140"/>
  <c r="L16" i="140"/>
  <c r="K16" i="140"/>
  <c r="J16" i="140"/>
  <c r="I16" i="140"/>
  <c r="H16" i="140"/>
  <c r="G16" i="140"/>
  <c r="BD15" i="140"/>
  <c r="BC15" i="140"/>
  <c r="BB15" i="140"/>
  <c r="BA15" i="140"/>
  <c r="AZ15" i="140"/>
  <c r="AY15" i="140"/>
  <c r="AX15" i="140"/>
  <c r="AW15" i="140"/>
  <c r="AV15" i="140"/>
  <c r="AU15" i="140"/>
  <c r="AT15" i="140"/>
  <c r="AS15" i="140"/>
  <c r="AR15" i="140"/>
  <c r="AQ15" i="140"/>
  <c r="AP15" i="140"/>
  <c r="AO15" i="140"/>
  <c r="AN15" i="140"/>
  <c r="AM15" i="140"/>
  <c r="AL15" i="140"/>
  <c r="AK15" i="140"/>
  <c r="AJ15" i="140"/>
  <c r="AI15" i="140"/>
  <c r="AH15" i="140"/>
  <c r="AG15" i="140"/>
  <c r="AF15" i="140"/>
  <c r="AE15" i="140"/>
  <c r="AD15" i="140"/>
  <c r="AC15" i="140"/>
  <c r="AB15" i="140"/>
  <c r="AA15" i="140"/>
  <c r="Z15" i="140"/>
  <c r="Y15" i="140"/>
  <c r="X15" i="140"/>
  <c r="W15" i="140"/>
  <c r="V15" i="140"/>
  <c r="U15" i="140"/>
  <c r="T15" i="140"/>
  <c r="S15" i="140"/>
  <c r="R15" i="140"/>
  <c r="Q15" i="140"/>
  <c r="P15" i="140"/>
  <c r="O15" i="140"/>
  <c r="N15" i="140"/>
  <c r="M15" i="140"/>
  <c r="L15" i="140"/>
  <c r="K15" i="140"/>
  <c r="J15" i="140"/>
  <c r="I15" i="140"/>
  <c r="H15" i="140"/>
  <c r="G15" i="140"/>
  <c r="BD14" i="140"/>
  <c r="BC14" i="140"/>
  <c r="BB14" i="140"/>
  <c r="BA14" i="140"/>
  <c r="AZ14" i="140"/>
  <c r="AY14" i="140"/>
  <c r="AX14" i="140"/>
  <c r="AW14" i="140"/>
  <c r="AV14" i="140"/>
  <c r="AU14" i="140"/>
  <c r="AT14" i="140"/>
  <c r="AS14" i="140"/>
  <c r="AR14" i="140"/>
  <c r="AQ14" i="140"/>
  <c r="AP14" i="140"/>
  <c r="AO14" i="140"/>
  <c r="AN14" i="140"/>
  <c r="AM14" i="140"/>
  <c r="AL14" i="140"/>
  <c r="AK14" i="140"/>
  <c r="AJ14" i="140"/>
  <c r="AI14" i="140"/>
  <c r="AH14" i="140"/>
  <c r="AG14" i="140"/>
  <c r="AF14" i="140"/>
  <c r="AE14" i="140"/>
  <c r="AD14" i="140"/>
  <c r="AC14" i="140"/>
  <c r="AB14" i="140"/>
  <c r="AA14" i="140"/>
  <c r="Z14" i="140"/>
  <c r="Y14" i="140"/>
  <c r="X14" i="140"/>
  <c r="W14" i="140"/>
  <c r="V14" i="140"/>
  <c r="U14" i="140"/>
  <c r="T14" i="140"/>
  <c r="S14" i="140"/>
  <c r="R14" i="140"/>
  <c r="Q14" i="140"/>
  <c r="P14" i="140"/>
  <c r="O14" i="140"/>
  <c r="N14" i="140"/>
  <c r="M14" i="140"/>
  <c r="L14" i="140"/>
  <c r="K14" i="140"/>
  <c r="J14" i="140"/>
  <c r="I14" i="140"/>
  <c r="H14" i="140"/>
  <c r="G14" i="140"/>
  <c r="BD13" i="140"/>
  <c r="BC13" i="140"/>
  <c r="BB13" i="140"/>
  <c r="BA13" i="140"/>
  <c r="AZ13" i="140"/>
  <c r="AY13" i="140"/>
  <c r="AX13" i="140"/>
  <c r="AW13" i="140"/>
  <c r="AV13" i="140"/>
  <c r="AU13" i="140"/>
  <c r="AT13" i="140"/>
  <c r="AS13" i="140"/>
  <c r="AR13" i="140"/>
  <c r="AQ13" i="140"/>
  <c r="AP13" i="140"/>
  <c r="AO13" i="140"/>
  <c r="AN13" i="140"/>
  <c r="AM13" i="140"/>
  <c r="AL13" i="140"/>
  <c r="AK13" i="140"/>
  <c r="AJ13" i="140"/>
  <c r="AI13" i="140"/>
  <c r="AH13" i="140"/>
  <c r="AG13" i="140"/>
  <c r="AF13" i="140"/>
  <c r="AE13" i="140"/>
  <c r="AD13" i="140"/>
  <c r="AC13" i="140"/>
  <c r="AB13" i="140"/>
  <c r="AA13" i="140"/>
  <c r="Z13" i="140"/>
  <c r="Y13" i="140"/>
  <c r="X13" i="140"/>
  <c r="W13" i="140"/>
  <c r="V13" i="140"/>
  <c r="U13" i="140"/>
  <c r="T13" i="140"/>
  <c r="S13" i="140"/>
  <c r="R13" i="140"/>
  <c r="Q13" i="140"/>
  <c r="P13" i="140"/>
  <c r="O13" i="140"/>
  <c r="N13" i="140"/>
  <c r="M13" i="140"/>
  <c r="L13" i="140"/>
  <c r="K13" i="140"/>
  <c r="J13" i="140"/>
  <c r="I13" i="140"/>
  <c r="H13" i="140"/>
  <c r="G13" i="140"/>
  <c r="BD12" i="140"/>
  <c r="BC12" i="140"/>
  <c r="BB12" i="140"/>
  <c r="BA12" i="140"/>
  <c r="AZ12" i="140"/>
  <c r="AY12" i="140"/>
  <c r="AX12" i="140"/>
  <c r="AW12" i="140"/>
  <c r="AV12" i="140"/>
  <c r="AU12" i="140"/>
  <c r="AT12" i="140"/>
  <c r="AS12" i="140"/>
  <c r="AR12" i="140"/>
  <c r="AQ12" i="140"/>
  <c r="AP12" i="140"/>
  <c r="AO12" i="140"/>
  <c r="AN12" i="140"/>
  <c r="AM12" i="140"/>
  <c r="AL12" i="140"/>
  <c r="AK12" i="140"/>
  <c r="AJ12" i="140"/>
  <c r="AI12" i="140"/>
  <c r="AH12" i="140"/>
  <c r="AG12" i="140"/>
  <c r="AF12" i="140"/>
  <c r="AE12" i="140"/>
  <c r="AD12" i="140"/>
  <c r="AC12" i="140"/>
  <c r="AB12" i="140"/>
  <c r="AA12" i="140"/>
  <c r="Z12" i="140"/>
  <c r="Y12" i="140"/>
  <c r="X12" i="140"/>
  <c r="W12" i="140"/>
  <c r="V12" i="140"/>
  <c r="U12" i="140"/>
  <c r="T12" i="140"/>
  <c r="S12" i="140"/>
  <c r="R12" i="140"/>
  <c r="Q12" i="140"/>
  <c r="P12" i="140"/>
  <c r="O12" i="140"/>
  <c r="N12" i="140"/>
  <c r="M12" i="140"/>
  <c r="L12" i="140"/>
  <c r="K12" i="140"/>
  <c r="J12" i="140"/>
  <c r="I12" i="140"/>
  <c r="H12" i="140"/>
  <c r="G12" i="140"/>
  <c r="BD11" i="140"/>
  <c r="BC11" i="140"/>
  <c r="BB11" i="140"/>
  <c r="BA11" i="140"/>
  <c r="AZ11" i="140"/>
  <c r="AY11" i="140"/>
  <c r="AX11" i="140"/>
  <c r="AW11" i="140"/>
  <c r="AV11" i="140"/>
  <c r="AU11" i="140"/>
  <c r="AT11" i="140"/>
  <c r="AS11" i="140"/>
  <c r="AR11" i="140"/>
  <c r="AQ11" i="140"/>
  <c r="AP11" i="140"/>
  <c r="AO11" i="140"/>
  <c r="AN11" i="140"/>
  <c r="AM11" i="140"/>
  <c r="AL11" i="140"/>
  <c r="AK11" i="140"/>
  <c r="AJ11" i="140"/>
  <c r="AI11" i="140"/>
  <c r="AH11" i="140"/>
  <c r="AG11" i="140"/>
  <c r="AF11" i="140"/>
  <c r="AE11" i="140"/>
  <c r="AD11" i="140"/>
  <c r="AC11" i="140"/>
  <c r="AB11" i="140"/>
  <c r="AA11" i="140"/>
  <c r="Z11" i="140"/>
  <c r="Y11" i="140"/>
  <c r="X11" i="140"/>
  <c r="W11" i="140"/>
  <c r="V11" i="140"/>
  <c r="U11" i="140"/>
  <c r="T11" i="140"/>
  <c r="S11" i="140"/>
  <c r="R11" i="140"/>
  <c r="Q11" i="140"/>
  <c r="P11" i="140"/>
  <c r="O11" i="140"/>
  <c r="N11" i="140"/>
  <c r="M11" i="140"/>
  <c r="L11" i="140"/>
  <c r="K11" i="140"/>
  <c r="J11" i="140"/>
  <c r="I11" i="140"/>
  <c r="H11" i="140"/>
  <c r="G11" i="140"/>
  <c r="BD10" i="140"/>
  <c r="BC10" i="140"/>
  <c r="BB10" i="140"/>
  <c r="BA10" i="140"/>
  <c r="AZ10" i="140"/>
  <c r="AY10" i="140"/>
  <c r="AX10" i="140"/>
  <c r="AW10" i="140"/>
  <c r="AV10" i="140"/>
  <c r="AU10" i="140"/>
  <c r="AT10" i="140"/>
  <c r="AS10" i="140"/>
  <c r="AR10" i="140"/>
  <c r="AQ10" i="140"/>
  <c r="AP10" i="140"/>
  <c r="AO10" i="140"/>
  <c r="AN10" i="140"/>
  <c r="AM10" i="140"/>
  <c r="AL10" i="140"/>
  <c r="AK10" i="140"/>
  <c r="AJ10" i="140"/>
  <c r="AI10" i="140"/>
  <c r="AH10" i="140"/>
  <c r="AG10" i="140"/>
  <c r="AF10" i="140"/>
  <c r="AE10" i="140"/>
  <c r="AD10" i="140"/>
  <c r="AC10" i="140"/>
  <c r="AB10" i="140"/>
  <c r="AA10" i="140"/>
  <c r="Z10" i="140"/>
  <c r="Y10" i="140"/>
  <c r="X10" i="140"/>
  <c r="W10" i="140"/>
  <c r="V10" i="140"/>
  <c r="U10" i="140"/>
  <c r="T10" i="140"/>
  <c r="S10" i="140"/>
  <c r="R10" i="140"/>
  <c r="Q10" i="140"/>
  <c r="P10" i="140"/>
  <c r="O10" i="140"/>
  <c r="N10" i="140"/>
  <c r="M10" i="140"/>
  <c r="L10" i="140"/>
  <c r="K10" i="140"/>
  <c r="J10" i="140"/>
  <c r="I10" i="140"/>
  <c r="H10" i="140"/>
  <c r="G10" i="140"/>
  <c r="BD9" i="140"/>
  <c r="BC9" i="140"/>
  <c r="BB9" i="140"/>
  <c r="BA9" i="140"/>
  <c r="AZ9" i="140"/>
  <c r="AY9" i="140"/>
  <c r="AX9" i="140"/>
  <c r="AW9" i="140"/>
  <c r="AV9" i="140"/>
  <c r="AU9" i="140"/>
  <c r="AT9" i="140"/>
  <c r="AS9" i="140"/>
  <c r="AR9" i="140"/>
  <c r="AQ9" i="140"/>
  <c r="AP9" i="140"/>
  <c r="AO9" i="140"/>
  <c r="AN9" i="140"/>
  <c r="AM9" i="140"/>
  <c r="AL9" i="140"/>
  <c r="AK9" i="140"/>
  <c r="AJ9" i="140"/>
  <c r="AI9" i="140"/>
  <c r="AH9" i="140"/>
  <c r="AG9" i="140"/>
  <c r="AF9" i="140"/>
  <c r="AE9" i="140"/>
  <c r="AD9" i="140"/>
  <c r="AC9" i="140"/>
  <c r="AB9" i="140"/>
  <c r="AA9" i="140"/>
  <c r="Z9" i="140"/>
  <c r="Y9" i="140"/>
  <c r="X9" i="140"/>
  <c r="W9" i="140"/>
  <c r="V9" i="140"/>
  <c r="U9" i="140"/>
  <c r="T9" i="140"/>
  <c r="S9" i="140"/>
  <c r="R9" i="140"/>
  <c r="Q9" i="140"/>
  <c r="P9" i="140"/>
  <c r="O9" i="140"/>
  <c r="N9" i="140"/>
  <c r="M9" i="140"/>
  <c r="L9" i="140"/>
  <c r="K9" i="140"/>
  <c r="J9" i="140"/>
  <c r="I9" i="140"/>
  <c r="H9" i="140"/>
  <c r="G9" i="140"/>
  <c r="BD8" i="140"/>
  <c r="BC8" i="140"/>
  <c r="BB8" i="140"/>
  <c r="BA8" i="140"/>
  <c r="AZ8" i="140"/>
  <c r="AY8" i="140"/>
  <c r="AX8" i="140"/>
  <c r="AW8" i="140"/>
  <c r="AV8" i="140"/>
  <c r="AU8" i="140"/>
  <c r="AT8" i="140"/>
  <c r="AS8" i="140"/>
  <c r="AR8" i="140"/>
  <c r="AQ8" i="140"/>
  <c r="AP8" i="140"/>
  <c r="AO8" i="140"/>
  <c r="AN8" i="140"/>
  <c r="AM8" i="140"/>
  <c r="AL8" i="140"/>
  <c r="AK8" i="140"/>
  <c r="AJ8" i="140"/>
  <c r="AI8" i="140"/>
  <c r="AH8" i="140"/>
  <c r="AG8" i="140"/>
  <c r="AF8" i="140"/>
  <c r="AE8" i="140"/>
  <c r="AD8" i="140"/>
  <c r="AC8" i="140"/>
  <c r="AB8" i="140"/>
  <c r="AA8" i="140"/>
  <c r="Z8" i="140"/>
  <c r="Y8" i="140"/>
  <c r="X8" i="140"/>
  <c r="W8" i="140"/>
  <c r="V8" i="140"/>
  <c r="U8" i="140"/>
  <c r="T8" i="140"/>
  <c r="S8" i="140"/>
  <c r="R8" i="140"/>
  <c r="Q8" i="140"/>
  <c r="P8" i="140"/>
  <c r="O8" i="140"/>
  <c r="N8" i="140"/>
  <c r="M8" i="140"/>
  <c r="L8" i="140"/>
  <c r="K8" i="140"/>
  <c r="J8" i="140"/>
  <c r="I8" i="140"/>
  <c r="H8" i="140"/>
  <c r="G8" i="140"/>
  <c r="BD7" i="140"/>
  <c r="BC7" i="140"/>
  <c r="BB7" i="140"/>
  <c r="BA7" i="140"/>
  <c r="AZ7" i="140"/>
  <c r="AY7" i="140"/>
  <c r="AX7" i="140"/>
  <c r="AW7" i="140"/>
  <c r="AV7" i="140"/>
  <c r="AU7" i="140"/>
  <c r="AT7" i="140"/>
  <c r="AS7" i="140"/>
  <c r="AR7" i="140"/>
  <c r="AQ7" i="140"/>
  <c r="AP7" i="140"/>
  <c r="AO7" i="140"/>
  <c r="AN7" i="140"/>
  <c r="AM7" i="140"/>
  <c r="AL7" i="140"/>
  <c r="AK7" i="140"/>
  <c r="AJ7" i="140"/>
  <c r="AI7" i="140"/>
  <c r="AH7" i="140"/>
  <c r="AG7" i="140"/>
  <c r="AF7" i="140"/>
  <c r="AE7" i="140"/>
  <c r="AD7" i="140"/>
  <c r="AC7" i="140"/>
  <c r="AB7" i="140"/>
  <c r="AA7" i="140"/>
  <c r="Z7" i="140"/>
  <c r="Y7" i="140"/>
  <c r="X7" i="140"/>
  <c r="W7" i="140"/>
  <c r="V7" i="140"/>
  <c r="U7" i="140"/>
  <c r="T7" i="140"/>
  <c r="S7" i="140"/>
  <c r="R7" i="140"/>
  <c r="Q7" i="140"/>
  <c r="P7" i="140"/>
  <c r="O7" i="140"/>
  <c r="N7" i="140"/>
  <c r="M7" i="140"/>
  <c r="L7" i="140"/>
  <c r="K7" i="140"/>
  <c r="J7" i="140"/>
  <c r="I7" i="140"/>
  <c r="H7" i="140"/>
  <c r="G7" i="140"/>
  <c r="BD6" i="140"/>
  <c r="BC6" i="140"/>
  <c r="BB6" i="140"/>
  <c r="BA6" i="140"/>
  <c r="AZ6" i="140"/>
  <c r="AY6" i="140"/>
  <c r="AX6" i="140"/>
  <c r="AW6" i="140"/>
  <c r="AV6" i="140"/>
  <c r="AU6" i="140"/>
  <c r="AT6" i="140"/>
  <c r="AS6" i="140"/>
  <c r="AR6" i="140"/>
  <c r="AQ6" i="140"/>
  <c r="AP6" i="140"/>
  <c r="AO6" i="140"/>
  <c r="AN6" i="140"/>
  <c r="AM6" i="140"/>
  <c r="AL6" i="140"/>
  <c r="AK6" i="140"/>
  <c r="AJ6" i="140"/>
  <c r="AI6" i="140"/>
  <c r="AH6" i="140"/>
  <c r="AG6" i="140"/>
  <c r="AF6" i="140"/>
  <c r="AE6" i="140"/>
  <c r="AD6" i="140"/>
  <c r="AC6" i="140"/>
  <c r="AB6" i="140"/>
  <c r="AA6" i="140"/>
  <c r="Z6" i="140"/>
  <c r="Y6" i="140"/>
  <c r="X6" i="140"/>
  <c r="W6" i="140"/>
  <c r="V6" i="140"/>
  <c r="U6" i="140"/>
  <c r="T6" i="140"/>
  <c r="S6" i="140"/>
  <c r="R6" i="140"/>
  <c r="Q6" i="140"/>
  <c r="P6" i="140"/>
  <c r="O6" i="140"/>
  <c r="N6" i="140"/>
  <c r="M6" i="140"/>
  <c r="L6" i="140"/>
  <c r="K6" i="140"/>
  <c r="J6" i="140"/>
  <c r="I6" i="140"/>
  <c r="H6" i="140"/>
  <c r="G6" i="140"/>
  <c r="BD5" i="140"/>
  <c r="BC5" i="140"/>
  <c r="BB5" i="140"/>
  <c r="BA5" i="140"/>
  <c r="AZ5" i="140"/>
  <c r="AY5" i="140"/>
  <c r="AX5" i="140"/>
  <c r="AW5" i="140"/>
  <c r="AV5" i="140"/>
  <c r="AU5" i="140"/>
  <c r="AT5" i="140"/>
  <c r="AS5" i="140"/>
  <c r="AR5" i="140"/>
  <c r="AQ5" i="140"/>
  <c r="AP5" i="140"/>
  <c r="AO5" i="140"/>
  <c r="AN5" i="140"/>
  <c r="AM5" i="140"/>
  <c r="AL5" i="140"/>
  <c r="AK5" i="140"/>
  <c r="AJ5" i="140"/>
  <c r="AI5" i="140"/>
  <c r="AH5" i="140"/>
  <c r="AG5" i="140"/>
  <c r="AF5" i="140"/>
  <c r="AE5" i="140"/>
  <c r="AD5" i="140"/>
  <c r="AC5" i="140"/>
  <c r="AB5" i="140"/>
  <c r="AA5" i="140"/>
  <c r="Z5" i="140"/>
  <c r="Y5" i="140"/>
  <c r="X5" i="140"/>
  <c r="W5" i="140"/>
  <c r="V5" i="140"/>
  <c r="U5" i="140"/>
  <c r="T5" i="140"/>
  <c r="S5" i="140"/>
  <c r="R5" i="140"/>
  <c r="Q5" i="140"/>
  <c r="P5" i="140"/>
  <c r="O5" i="140"/>
  <c r="N5" i="140"/>
  <c r="M5" i="140"/>
  <c r="L5" i="140"/>
  <c r="K5" i="140"/>
  <c r="J5" i="140"/>
  <c r="I5" i="140"/>
  <c r="H5" i="140"/>
  <c r="G5" i="140"/>
  <c r="BD4" i="140"/>
  <c r="BC4" i="140"/>
  <c r="BB4" i="140"/>
  <c r="BA4" i="140"/>
  <c r="AZ4" i="140"/>
  <c r="AY4" i="140"/>
  <c r="AX4" i="140"/>
  <c r="AW4" i="140"/>
  <c r="AV4" i="140"/>
  <c r="AU4" i="140"/>
  <c r="AT4" i="140"/>
  <c r="AS4" i="140"/>
  <c r="AR4" i="140"/>
  <c r="AQ4" i="140"/>
  <c r="AP4" i="140"/>
  <c r="AO4" i="140"/>
  <c r="AN4" i="140"/>
  <c r="AM4" i="140"/>
  <c r="AL4" i="140"/>
  <c r="AK4" i="140"/>
  <c r="AJ4" i="140"/>
  <c r="AI4" i="140"/>
  <c r="AH4" i="140"/>
  <c r="AG4" i="140"/>
  <c r="AF4" i="140"/>
  <c r="AE4" i="140"/>
  <c r="AD4" i="140"/>
  <c r="AC4" i="140"/>
  <c r="AB4" i="140"/>
  <c r="AA4" i="140"/>
  <c r="Z4" i="140"/>
  <c r="Y4" i="140"/>
  <c r="X4" i="140"/>
  <c r="W4" i="140"/>
  <c r="V4" i="140"/>
  <c r="U4" i="140"/>
  <c r="T4" i="140"/>
  <c r="S4" i="140"/>
  <c r="R4" i="140"/>
  <c r="Q4" i="140"/>
  <c r="P4" i="140"/>
  <c r="O4" i="140"/>
  <c r="N4" i="140"/>
  <c r="M4" i="140"/>
  <c r="L4" i="140"/>
  <c r="K4" i="140"/>
  <c r="J4" i="140"/>
  <c r="I4" i="140"/>
  <c r="H4" i="140"/>
  <c r="G4" i="140"/>
  <c r="BD3" i="140"/>
  <c r="BC3" i="140"/>
  <c r="BB3" i="140"/>
  <c r="BA3" i="140"/>
  <c r="AZ3" i="140"/>
  <c r="AY3" i="140"/>
  <c r="AX3" i="140"/>
  <c r="AW3" i="140"/>
  <c r="AV3" i="140"/>
  <c r="AU3" i="140"/>
  <c r="AT3" i="140"/>
  <c r="AS3" i="140"/>
  <c r="AR3" i="140"/>
  <c r="AQ3" i="140"/>
  <c r="AP3" i="140"/>
  <c r="AO3" i="140"/>
  <c r="AN3" i="140"/>
  <c r="AM3" i="140"/>
  <c r="AL3" i="140"/>
  <c r="AK3" i="140"/>
  <c r="AJ3" i="140"/>
  <c r="AI3" i="140"/>
  <c r="AH3" i="140"/>
  <c r="AG3" i="140"/>
  <c r="AF3" i="140"/>
  <c r="AE3" i="140"/>
  <c r="AD3" i="140"/>
  <c r="AC3" i="140"/>
  <c r="AB3" i="140"/>
  <c r="AA3" i="140"/>
  <c r="Z3" i="140"/>
  <c r="Y3" i="140"/>
  <c r="X3" i="140"/>
  <c r="W3" i="140"/>
  <c r="V3" i="140"/>
  <c r="U3" i="140"/>
  <c r="T3" i="140"/>
  <c r="S3" i="140"/>
  <c r="R3" i="140"/>
  <c r="Q3" i="140"/>
  <c r="P3" i="140"/>
  <c r="O3" i="140"/>
  <c r="N3" i="140"/>
  <c r="M3" i="140"/>
  <c r="L3" i="140"/>
  <c r="K3" i="140"/>
  <c r="J3" i="140"/>
  <c r="I3" i="140"/>
  <c r="H3" i="140"/>
  <c r="G3" i="140"/>
  <c r="BD2" i="140"/>
  <c r="BC2" i="140"/>
  <c r="BB2" i="140"/>
  <c r="BA2" i="140"/>
  <c r="AZ2" i="140"/>
  <c r="AY2" i="140"/>
  <c r="AX2" i="140"/>
  <c r="AW2" i="140"/>
  <c r="AV2" i="140"/>
  <c r="AU2" i="140"/>
  <c r="AT2" i="140"/>
  <c r="AS2" i="140"/>
  <c r="AR2" i="140"/>
  <c r="AQ2" i="140"/>
  <c r="AP2" i="140"/>
  <c r="AO2" i="140"/>
  <c r="AN2" i="140"/>
  <c r="AM2" i="140"/>
  <c r="AL2" i="140"/>
  <c r="AK2" i="140"/>
  <c r="AJ2" i="140"/>
  <c r="AI2" i="140"/>
  <c r="AH2" i="140"/>
  <c r="AG2" i="140"/>
  <c r="AF2" i="140"/>
  <c r="AE2" i="140"/>
  <c r="AD2" i="140"/>
  <c r="AC2" i="140"/>
  <c r="AB2" i="140"/>
  <c r="AA2" i="140"/>
  <c r="Z2" i="140"/>
  <c r="Y2" i="140"/>
  <c r="X2" i="140"/>
  <c r="W2" i="140"/>
  <c r="V2" i="140"/>
  <c r="U2" i="140"/>
  <c r="T2" i="140"/>
  <c r="S2" i="140"/>
  <c r="R2" i="140"/>
  <c r="Q2" i="140"/>
  <c r="P2" i="140"/>
  <c r="O2" i="140"/>
  <c r="N2" i="140"/>
  <c r="M2" i="140"/>
  <c r="L2" i="140"/>
  <c r="K2" i="140"/>
  <c r="J2" i="140"/>
  <c r="I2" i="140"/>
  <c r="H2" i="140"/>
  <c r="G2" i="140"/>
  <c r="E1" i="140"/>
  <c r="D5" i="140"/>
  <c r="D6" i="140" s="1"/>
  <c r="D7" i="140" s="1"/>
  <c r="D8" i="140" s="1"/>
  <c r="D9" i="140" s="1"/>
  <c r="D10" i="140" s="1"/>
  <c r="D11" i="140" s="1"/>
  <c r="D12" i="140" s="1"/>
  <c r="D13" i="140" s="1"/>
  <c r="D14" i="140" s="1"/>
  <c r="D15" i="140" s="1"/>
  <c r="D16" i="140" s="1"/>
  <c r="D17" i="140" s="1"/>
  <c r="D18" i="140" s="1"/>
  <c r="D19" i="140" s="1"/>
  <c r="D20" i="140" s="1"/>
  <c r="D21" i="140" s="1"/>
  <c r="D22" i="140" s="1"/>
  <c r="D23" i="140" s="1"/>
  <c r="D24" i="140" s="1"/>
  <c r="D25" i="140" s="1"/>
  <c r="D26" i="140" s="1"/>
  <c r="D27" i="140" s="1"/>
  <c r="D28" i="140" s="1"/>
  <c r="D29" i="140" s="1"/>
  <c r="D30" i="140" s="1"/>
  <c r="D31" i="140" s="1"/>
  <c r="D32" i="140" s="1"/>
  <c r="D33" i="140" s="1"/>
  <c r="D34" i="140" s="1"/>
  <c r="H1" i="140"/>
  <c r="I1" i="140" s="1"/>
  <c r="J1" i="140" s="1"/>
  <c r="K1" i="140" s="1"/>
  <c r="L1" i="140" s="1"/>
  <c r="M1" i="140" s="1"/>
  <c r="N1" i="140" s="1"/>
  <c r="O1" i="140" s="1"/>
  <c r="P1" i="140" s="1"/>
  <c r="Q1" i="140" s="1"/>
  <c r="R1" i="140" s="1"/>
  <c r="S1" i="140" s="1"/>
  <c r="T1" i="140" s="1"/>
  <c r="U1" i="140" s="1"/>
  <c r="V1" i="140" s="1"/>
  <c r="W1" i="140" s="1"/>
  <c r="X1" i="140" s="1"/>
  <c r="Y1" i="140" s="1"/>
  <c r="Z1" i="140" s="1"/>
  <c r="AA1" i="140" s="1"/>
  <c r="AB1" i="140" s="1"/>
  <c r="AC1" i="140" s="1"/>
  <c r="AD1" i="140" s="1"/>
  <c r="AE1" i="140" s="1"/>
  <c r="AF1" i="140" s="1"/>
  <c r="AG1" i="140" s="1"/>
  <c r="AH1" i="140" s="1"/>
  <c r="AI1" i="140" s="1"/>
  <c r="AJ1" i="140" s="1"/>
  <c r="AK1" i="140" s="1"/>
  <c r="AL1" i="140" s="1"/>
  <c r="AM1" i="140" s="1"/>
  <c r="AN1" i="140" s="1"/>
  <c r="AO1" i="140" s="1"/>
  <c r="AP1" i="140" s="1"/>
  <c r="AQ1" i="140" s="1"/>
  <c r="AR1" i="140" s="1"/>
  <c r="AS1" i="140" s="1"/>
  <c r="AT1" i="140" s="1"/>
  <c r="AU1" i="140" s="1"/>
  <c r="AV1" i="140" s="1"/>
  <c r="AW1" i="140" s="1"/>
  <c r="AX1" i="140" s="1"/>
  <c r="AY1" i="140" s="1"/>
  <c r="AZ1" i="140" s="1"/>
  <c r="BA1" i="140" s="1"/>
  <c r="BB1" i="140" s="1"/>
  <c r="BC1" i="140" s="1"/>
  <c r="BD1" i="140" s="1"/>
  <c r="BD34" i="139"/>
  <c r="BC34" i="139"/>
  <c r="BB34" i="139"/>
  <c r="BA34" i="139"/>
  <c r="AZ34" i="139"/>
  <c r="AY34" i="139"/>
  <c r="AX34" i="139"/>
  <c r="AW34" i="139"/>
  <c r="AV34" i="139"/>
  <c r="AU34" i="139"/>
  <c r="AT34" i="139"/>
  <c r="AS34" i="139"/>
  <c r="AR34" i="139"/>
  <c r="AQ34" i="139"/>
  <c r="AP34" i="139"/>
  <c r="AO34" i="139"/>
  <c r="AN34" i="139"/>
  <c r="AM34" i="139"/>
  <c r="AL34" i="139"/>
  <c r="AK34" i="139"/>
  <c r="AJ34" i="139"/>
  <c r="AI34" i="139"/>
  <c r="AH34" i="139"/>
  <c r="AG34" i="139"/>
  <c r="AF34" i="139"/>
  <c r="AE34" i="139"/>
  <c r="AD34" i="139"/>
  <c r="AC34" i="139"/>
  <c r="AB34" i="139"/>
  <c r="AA34" i="139"/>
  <c r="Z34" i="139"/>
  <c r="Y34" i="139"/>
  <c r="X34" i="139"/>
  <c r="W34" i="139"/>
  <c r="V34" i="139"/>
  <c r="U34" i="139"/>
  <c r="T34" i="139"/>
  <c r="S34" i="139"/>
  <c r="R34" i="139"/>
  <c r="Q34" i="139"/>
  <c r="P34" i="139"/>
  <c r="O34" i="139"/>
  <c r="N34" i="139"/>
  <c r="M34" i="139"/>
  <c r="L34" i="139"/>
  <c r="K34" i="139"/>
  <c r="J34" i="139"/>
  <c r="I34" i="139"/>
  <c r="H34" i="139"/>
  <c r="G34" i="139"/>
  <c r="BD33" i="139"/>
  <c r="BC33" i="139"/>
  <c r="BB33" i="139"/>
  <c r="BA33" i="139"/>
  <c r="AZ33" i="139"/>
  <c r="AY33" i="139"/>
  <c r="AX33" i="139"/>
  <c r="AW33" i="139"/>
  <c r="AV33" i="139"/>
  <c r="AU33" i="139"/>
  <c r="AT33" i="139"/>
  <c r="AS33" i="139"/>
  <c r="AR33" i="139"/>
  <c r="AQ33" i="139"/>
  <c r="AP33" i="139"/>
  <c r="AO33" i="139"/>
  <c r="AN33" i="139"/>
  <c r="AM33" i="139"/>
  <c r="AL33" i="139"/>
  <c r="AK33" i="139"/>
  <c r="AJ33" i="139"/>
  <c r="AI33" i="139"/>
  <c r="AH33" i="139"/>
  <c r="AG33" i="139"/>
  <c r="AF33" i="139"/>
  <c r="AE33" i="139"/>
  <c r="AD33" i="139"/>
  <c r="AC33" i="139"/>
  <c r="AB33" i="139"/>
  <c r="AA33" i="139"/>
  <c r="Z33" i="139"/>
  <c r="Y33" i="139"/>
  <c r="X33" i="139"/>
  <c r="W33" i="139"/>
  <c r="V33" i="139"/>
  <c r="U33" i="139"/>
  <c r="T33" i="139"/>
  <c r="S33" i="139"/>
  <c r="R33" i="139"/>
  <c r="Q33" i="139"/>
  <c r="P33" i="139"/>
  <c r="O33" i="139"/>
  <c r="N33" i="139"/>
  <c r="M33" i="139"/>
  <c r="L33" i="139"/>
  <c r="K33" i="139"/>
  <c r="J33" i="139"/>
  <c r="I33" i="139"/>
  <c r="H33" i="139"/>
  <c r="G33" i="139"/>
  <c r="BD32" i="139"/>
  <c r="BC32" i="139"/>
  <c r="BB32" i="139"/>
  <c r="BA32" i="139"/>
  <c r="AZ32" i="139"/>
  <c r="AY32" i="139"/>
  <c r="AX32" i="139"/>
  <c r="AW32" i="139"/>
  <c r="AV32" i="139"/>
  <c r="AU32" i="139"/>
  <c r="AT32" i="139"/>
  <c r="AS32" i="139"/>
  <c r="AR32" i="139"/>
  <c r="AQ32" i="139"/>
  <c r="AP32" i="139"/>
  <c r="AO32" i="139"/>
  <c r="AN32" i="139"/>
  <c r="AM32" i="139"/>
  <c r="AL32" i="139"/>
  <c r="AK32" i="139"/>
  <c r="AJ32" i="139"/>
  <c r="AI32" i="139"/>
  <c r="AH32" i="139"/>
  <c r="AG32" i="139"/>
  <c r="AF32" i="139"/>
  <c r="AE32" i="139"/>
  <c r="AD32" i="139"/>
  <c r="AC32" i="139"/>
  <c r="AB32" i="139"/>
  <c r="AA32" i="139"/>
  <c r="Z32" i="139"/>
  <c r="Y32" i="139"/>
  <c r="X32" i="139"/>
  <c r="W32" i="139"/>
  <c r="V32" i="139"/>
  <c r="U32" i="139"/>
  <c r="T32" i="139"/>
  <c r="S32" i="139"/>
  <c r="R32" i="139"/>
  <c r="Q32" i="139"/>
  <c r="P32" i="139"/>
  <c r="O32" i="139"/>
  <c r="N32" i="139"/>
  <c r="M32" i="139"/>
  <c r="L32" i="139"/>
  <c r="K32" i="139"/>
  <c r="J32" i="139"/>
  <c r="I32" i="139"/>
  <c r="H32" i="139"/>
  <c r="G32" i="139"/>
  <c r="BD31" i="139"/>
  <c r="BC31" i="139"/>
  <c r="BB31" i="139"/>
  <c r="BA31" i="139"/>
  <c r="AZ31" i="139"/>
  <c r="AY31" i="139"/>
  <c r="AX31" i="139"/>
  <c r="AW31" i="139"/>
  <c r="AV31" i="139"/>
  <c r="AU31" i="139"/>
  <c r="AT31" i="139"/>
  <c r="AS31" i="139"/>
  <c r="AR31" i="139"/>
  <c r="AQ31" i="139"/>
  <c r="AP31" i="139"/>
  <c r="AO31" i="139"/>
  <c r="AN31" i="139"/>
  <c r="AM31" i="139"/>
  <c r="AL31" i="139"/>
  <c r="AK31" i="139"/>
  <c r="AJ31" i="139"/>
  <c r="AI31" i="139"/>
  <c r="AH31" i="139"/>
  <c r="AG31" i="139"/>
  <c r="AF31" i="139"/>
  <c r="AE31" i="139"/>
  <c r="AD31" i="139"/>
  <c r="AC31" i="139"/>
  <c r="AB31" i="139"/>
  <c r="AA31" i="139"/>
  <c r="Z31" i="139"/>
  <c r="Y31" i="139"/>
  <c r="X31" i="139"/>
  <c r="W31" i="139"/>
  <c r="V31" i="139"/>
  <c r="U31" i="139"/>
  <c r="T31" i="139"/>
  <c r="S31" i="139"/>
  <c r="R31" i="139"/>
  <c r="Q31" i="139"/>
  <c r="P31" i="139"/>
  <c r="O31" i="139"/>
  <c r="N31" i="139"/>
  <c r="M31" i="139"/>
  <c r="L31" i="139"/>
  <c r="K31" i="139"/>
  <c r="J31" i="139"/>
  <c r="I31" i="139"/>
  <c r="H31" i="139"/>
  <c r="G31" i="139"/>
  <c r="BD30" i="139"/>
  <c r="BC30" i="139"/>
  <c r="BB30" i="139"/>
  <c r="BA30" i="139"/>
  <c r="AZ30" i="139"/>
  <c r="AY30" i="139"/>
  <c r="AX30" i="139"/>
  <c r="AW30" i="139"/>
  <c r="AV30" i="139"/>
  <c r="AU30" i="139"/>
  <c r="AT30" i="139"/>
  <c r="AS30" i="139"/>
  <c r="AR30" i="139"/>
  <c r="AQ30" i="139"/>
  <c r="AP30" i="139"/>
  <c r="AO30" i="139"/>
  <c r="AN30" i="139"/>
  <c r="AM30" i="139"/>
  <c r="AL30" i="139"/>
  <c r="AK30" i="139"/>
  <c r="AJ30" i="139"/>
  <c r="AI30" i="139"/>
  <c r="AH30" i="139"/>
  <c r="AG30" i="139"/>
  <c r="AF30" i="139"/>
  <c r="AE30" i="139"/>
  <c r="AD30" i="139"/>
  <c r="AC30" i="139"/>
  <c r="AB30" i="139"/>
  <c r="AA30" i="139"/>
  <c r="Z30" i="139"/>
  <c r="Y30" i="139"/>
  <c r="X30" i="139"/>
  <c r="W30" i="139"/>
  <c r="V30" i="139"/>
  <c r="U30" i="139"/>
  <c r="T30" i="139"/>
  <c r="S30" i="139"/>
  <c r="R30" i="139"/>
  <c r="Q30" i="139"/>
  <c r="P30" i="139"/>
  <c r="O30" i="139"/>
  <c r="N30" i="139"/>
  <c r="M30" i="139"/>
  <c r="L30" i="139"/>
  <c r="K30" i="139"/>
  <c r="J30" i="139"/>
  <c r="I30" i="139"/>
  <c r="H30" i="139"/>
  <c r="G30" i="139"/>
  <c r="BD29" i="139"/>
  <c r="BC29" i="139"/>
  <c r="BB29" i="139"/>
  <c r="BA29" i="139"/>
  <c r="AZ29" i="139"/>
  <c r="AY29" i="139"/>
  <c r="AX29" i="139"/>
  <c r="AW29" i="139"/>
  <c r="AV29" i="139"/>
  <c r="AU29" i="139"/>
  <c r="AT29" i="139"/>
  <c r="AS29" i="139"/>
  <c r="AR29" i="139"/>
  <c r="AQ29" i="139"/>
  <c r="AP29" i="139"/>
  <c r="AO29" i="139"/>
  <c r="AN29" i="139"/>
  <c r="AM29" i="139"/>
  <c r="AL29" i="139"/>
  <c r="AK29" i="139"/>
  <c r="AJ29" i="139"/>
  <c r="AI29" i="139"/>
  <c r="AH29" i="139"/>
  <c r="AG29" i="139"/>
  <c r="AF29" i="139"/>
  <c r="AE29" i="139"/>
  <c r="AD29" i="139"/>
  <c r="AC29" i="139"/>
  <c r="AB29" i="139"/>
  <c r="AA29" i="139"/>
  <c r="Z29" i="139"/>
  <c r="Y29" i="139"/>
  <c r="X29" i="139"/>
  <c r="W29" i="139"/>
  <c r="V29" i="139"/>
  <c r="U29" i="139"/>
  <c r="T29" i="139"/>
  <c r="S29" i="139"/>
  <c r="R29" i="139"/>
  <c r="Q29" i="139"/>
  <c r="P29" i="139"/>
  <c r="O29" i="139"/>
  <c r="N29" i="139"/>
  <c r="M29" i="139"/>
  <c r="L29" i="139"/>
  <c r="K29" i="139"/>
  <c r="J29" i="139"/>
  <c r="I29" i="139"/>
  <c r="H29" i="139"/>
  <c r="G29" i="139"/>
  <c r="BD28" i="139"/>
  <c r="BC28" i="139"/>
  <c r="BB28" i="139"/>
  <c r="BA28" i="139"/>
  <c r="AZ28" i="139"/>
  <c r="AY28" i="139"/>
  <c r="AX28" i="139"/>
  <c r="AW28" i="139"/>
  <c r="AV28" i="139"/>
  <c r="AU28" i="139"/>
  <c r="AT28" i="139"/>
  <c r="AS28" i="139"/>
  <c r="AR28" i="139"/>
  <c r="AQ28" i="139"/>
  <c r="AP28" i="139"/>
  <c r="AO28" i="139"/>
  <c r="AN28" i="139"/>
  <c r="AM28" i="139"/>
  <c r="AL28" i="139"/>
  <c r="AK28" i="139"/>
  <c r="AJ28" i="139"/>
  <c r="AI28" i="139"/>
  <c r="AH28" i="139"/>
  <c r="AG28" i="139"/>
  <c r="AF28" i="139"/>
  <c r="AE28" i="139"/>
  <c r="AD28" i="139"/>
  <c r="AC28" i="139"/>
  <c r="AB28" i="139"/>
  <c r="AA28" i="139"/>
  <c r="Z28" i="139"/>
  <c r="Y28" i="139"/>
  <c r="X28" i="139"/>
  <c r="W28" i="139"/>
  <c r="V28" i="139"/>
  <c r="U28" i="139"/>
  <c r="T28" i="139"/>
  <c r="S28" i="139"/>
  <c r="R28" i="139"/>
  <c r="Q28" i="139"/>
  <c r="P28" i="139"/>
  <c r="O28" i="139"/>
  <c r="N28" i="139"/>
  <c r="M28" i="139"/>
  <c r="L28" i="139"/>
  <c r="K28" i="139"/>
  <c r="J28" i="139"/>
  <c r="I28" i="139"/>
  <c r="H28" i="139"/>
  <c r="G28" i="139"/>
  <c r="BD27" i="139"/>
  <c r="BC27" i="139"/>
  <c r="BB27" i="139"/>
  <c r="BA27" i="139"/>
  <c r="AZ27" i="139"/>
  <c r="AY27" i="139"/>
  <c r="AX27" i="139"/>
  <c r="AW27" i="139"/>
  <c r="AV27" i="139"/>
  <c r="AU27" i="139"/>
  <c r="AT27" i="139"/>
  <c r="AS27" i="139"/>
  <c r="AR27" i="139"/>
  <c r="AQ27" i="139"/>
  <c r="AP27" i="139"/>
  <c r="AO27" i="139"/>
  <c r="AN27" i="139"/>
  <c r="AM27" i="139"/>
  <c r="AL27" i="139"/>
  <c r="AK27" i="139"/>
  <c r="AJ27" i="139"/>
  <c r="AI27" i="139"/>
  <c r="AH27" i="139"/>
  <c r="AG27" i="139"/>
  <c r="AF27" i="139"/>
  <c r="AE27" i="139"/>
  <c r="AD27" i="139"/>
  <c r="AC27" i="139"/>
  <c r="AB27" i="139"/>
  <c r="AA27" i="139"/>
  <c r="Z27" i="139"/>
  <c r="Y27" i="139"/>
  <c r="X27" i="139"/>
  <c r="W27" i="139"/>
  <c r="V27" i="139"/>
  <c r="U27" i="139"/>
  <c r="T27" i="139"/>
  <c r="S27" i="139"/>
  <c r="R27" i="139"/>
  <c r="Q27" i="139"/>
  <c r="P27" i="139"/>
  <c r="O27" i="139"/>
  <c r="N27" i="139"/>
  <c r="M27" i="139"/>
  <c r="L27" i="139"/>
  <c r="K27" i="139"/>
  <c r="J27" i="139"/>
  <c r="I27" i="139"/>
  <c r="H27" i="139"/>
  <c r="G27" i="139"/>
  <c r="BD26" i="139"/>
  <c r="BC26" i="139"/>
  <c r="BB26" i="139"/>
  <c r="BA26" i="139"/>
  <c r="AZ26" i="139"/>
  <c r="AY26" i="139"/>
  <c r="AX26" i="139"/>
  <c r="AW26" i="139"/>
  <c r="AV26" i="139"/>
  <c r="AU26" i="139"/>
  <c r="AT26" i="139"/>
  <c r="AS26" i="139"/>
  <c r="AR26" i="139"/>
  <c r="AQ26" i="139"/>
  <c r="AP26" i="139"/>
  <c r="AO26" i="139"/>
  <c r="AN26" i="139"/>
  <c r="AM26" i="139"/>
  <c r="AL26" i="139"/>
  <c r="AK26" i="139"/>
  <c r="AJ26" i="139"/>
  <c r="AI26" i="139"/>
  <c r="AH26" i="139"/>
  <c r="AG26" i="139"/>
  <c r="AF26" i="139"/>
  <c r="AE26" i="139"/>
  <c r="AD26" i="139"/>
  <c r="AC26" i="139"/>
  <c r="AB26" i="139"/>
  <c r="AA26" i="139"/>
  <c r="Z26" i="139"/>
  <c r="Y26" i="139"/>
  <c r="X26" i="139"/>
  <c r="W26" i="139"/>
  <c r="V26" i="139"/>
  <c r="U26" i="139"/>
  <c r="T26" i="139"/>
  <c r="S26" i="139"/>
  <c r="R26" i="139"/>
  <c r="Q26" i="139"/>
  <c r="P26" i="139"/>
  <c r="O26" i="139"/>
  <c r="N26" i="139"/>
  <c r="M26" i="139"/>
  <c r="L26" i="139"/>
  <c r="K26" i="139"/>
  <c r="J26" i="139"/>
  <c r="I26" i="139"/>
  <c r="H26" i="139"/>
  <c r="G26" i="139"/>
  <c r="BD25" i="139"/>
  <c r="BC25" i="139"/>
  <c r="BB25" i="139"/>
  <c r="BA25" i="139"/>
  <c r="AZ25" i="139"/>
  <c r="AY25" i="139"/>
  <c r="AX25" i="139"/>
  <c r="AW25" i="139"/>
  <c r="AV25" i="139"/>
  <c r="AU25" i="139"/>
  <c r="AT25" i="139"/>
  <c r="AS25" i="139"/>
  <c r="AR25" i="139"/>
  <c r="AQ25" i="139"/>
  <c r="AP25" i="139"/>
  <c r="AO25" i="139"/>
  <c r="AN25" i="139"/>
  <c r="AM25" i="139"/>
  <c r="AL25" i="139"/>
  <c r="AK25" i="139"/>
  <c r="AJ25" i="139"/>
  <c r="AI25" i="139"/>
  <c r="AH25" i="139"/>
  <c r="AG25" i="139"/>
  <c r="AF25" i="139"/>
  <c r="AE25" i="139"/>
  <c r="AD25" i="139"/>
  <c r="AC25" i="139"/>
  <c r="AB25" i="139"/>
  <c r="AA25" i="139"/>
  <c r="Z25" i="139"/>
  <c r="Y25" i="139"/>
  <c r="X25" i="139"/>
  <c r="W25" i="139"/>
  <c r="V25" i="139"/>
  <c r="U25" i="139"/>
  <c r="T25" i="139"/>
  <c r="S25" i="139"/>
  <c r="R25" i="139"/>
  <c r="Q25" i="139"/>
  <c r="P25" i="139"/>
  <c r="O25" i="139"/>
  <c r="N25" i="139"/>
  <c r="M25" i="139"/>
  <c r="L25" i="139"/>
  <c r="K25" i="139"/>
  <c r="J25" i="139"/>
  <c r="I25" i="139"/>
  <c r="H25" i="139"/>
  <c r="G25" i="139"/>
  <c r="BD24" i="139"/>
  <c r="BC24" i="139"/>
  <c r="BB24" i="139"/>
  <c r="BA24" i="139"/>
  <c r="AZ24" i="139"/>
  <c r="AY24" i="139"/>
  <c r="AX24" i="139"/>
  <c r="AW24" i="139"/>
  <c r="AV24" i="139"/>
  <c r="AU24" i="139"/>
  <c r="AT24" i="139"/>
  <c r="AS24" i="139"/>
  <c r="AR24" i="139"/>
  <c r="AQ24" i="139"/>
  <c r="AP24" i="139"/>
  <c r="AO24" i="139"/>
  <c r="AN24" i="139"/>
  <c r="AM24" i="139"/>
  <c r="AL24" i="139"/>
  <c r="AK24" i="139"/>
  <c r="AJ24" i="139"/>
  <c r="AI24" i="139"/>
  <c r="AH24" i="139"/>
  <c r="AG24" i="139"/>
  <c r="AF24" i="139"/>
  <c r="AE24" i="139"/>
  <c r="AD24" i="139"/>
  <c r="AC24" i="139"/>
  <c r="AB24" i="139"/>
  <c r="AA24" i="139"/>
  <c r="Z24" i="139"/>
  <c r="Y24" i="139"/>
  <c r="X24" i="139"/>
  <c r="W24" i="139"/>
  <c r="V24" i="139"/>
  <c r="U24" i="139"/>
  <c r="T24" i="139"/>
  <c r="S24" i="139"/>
  <c r="R24" i="139"/>
  <c r="Q24" i="139"/>
  <c r="P24" i="139"/>
  <c r="O24" i="139"/>
  <c r="N24" i="139"/>
  <c r="M24" i="139"/>
  <c r="L24" i="139"/>
  <c r="K24" i="139"/>
  <c r="J24" i="139"/>
  <c r="I24" i="139"/>
  <c r="H24" i="139"/>
  <c r="G24" i="139"/>
  <c r="BD23" i="139"/>
  <c r="BC23" i="139"/>
  <c r="BB23" i="139"/>
  <c r="BA23" i="139"/>
  <c r="AZ23" i="139"/>
  <c r="AY23" i="139"/>
  <c r="AX23" i="139"/>
  <c r="AW23" i="139"/>
  <c r="AV23" i="139"/>
  <c r="AU23" i="139"/>
  <c r="AT23" i="139"/>
  <c r="AS23" i="139"/>
  <c r="AR23" i="139"/>
  <c r="AQ23" i="139"/>
  <c r="AP23" i="139"/>
  <c r="AO23" i="139"/>
  <c r="AN23" i="139"/>
  <c r="AM23" i="139"/>
  <c r="AL23" i="139"/>
  <c r="AK23" i="139"/>
  <c r="AJ23" i="139"/>
  <c r="AI23" i="139"/>
  <c r="AH23" i="139"/>
  <c r="AG23" i="139"/>
  <c r="AF23" i="139"/>
  <c r="AE23" i="139"/>
  <c r="AD23" i="139"/>
  <c r="AC23" i="139"/>
  <c r="AB23" i="139"/>
  <c r="AA23" i="139"/>
  <c r="Z23" i="139"/>
  <c r="Y23" i="139"/>
  <c r="X23" i="139"/>
  <c r="W23" i="139"/>
  <c r="V23" i="139"/>
  <c r="U23" i="139"/>
  <c r="T23" i="139"/>
  <c r="S23" i="139"/>
  <c r="R23" i="139"/>
  <c r="Q23" i="139"/>
  <c r="P23" i="139"/>
  <c r="O23" i="139"/>
  <c r="N23" i="139"/>
  <c r="M23" i="139"/>
  <c r="L23" i="139"/>
  <c r="K23" i="139"/>
  <c r="J23" i="139"/>
  <c r="I23" i="139"/>
  <c r="H23" i="139"/>
  <c r="G23" i="139"/>
  <c r="BD22" i="139"/>
  <c r="BC22" i="139"/>
  <c r="BB22" i="139"/>
  <c r="BA22" i="139"/>
  <c r="AZ22" i="139"/>
  <c r="AY22" i="139"/>
  <c r="AX22" i="139"/>
  <c r="AW22" i="139"/>
  <c r="AV22" i="139"/>
  <c r="AU22" i="139"/>
  <c r="AT22" i="139"/>
  <c r="AS22" i="139"/>
  <c r="AR22" i="139"/>
  <c r="AQ22" i="139"/>
  <c r="AP22" i="139"/>
  <c r="AO22" i="139"/>
  <c r="AN22" i="139"/>
  <c r="AM22" i="139"/>
  <c r="AL22" i="139"/>
  <c r="AK22" i="139"/>
  <c r="AJ22" i="139"/>
  <c r="AI22" i="139"/>
  <c r="AH22" i="139"/>
  <c r="AG22" i="139"/>
  <c r="AF22" i="139"/>
  <c r="AE22" i="139"/>
  <c r="AD22" i="139"/>
  <c r="AC22" i="139"/>
  <c r="AB22" i="139"/>
  <c r="AA22" i="139"/>
  <c r="Z22" i="139"/>
  <c r="Y22" i="139"/>
  <c r="X22" i="139"/>
  <c r="W22" i="139"/>
  <c r="V22" i="139"/>
  <c r="U22" i="139"/>
  <c r="T22" i="139"/>
  <c r="S22" i="139"/>
  <c r="R22" i="139"/>
  <c r="Q22" i="139"/>
  <c r="P22" i="139"/>
  <c r="O22" i="139"/>
  <c r="N22" i="139"/>
  <c r="M22" i="139"/>
  <c r="L22" i="139"/>
  <c r="K22" i="139"/>
  <c r="J22" i="139"/>
  <c r="I22" i="139"/>
  <c r="H22" i="139"/>
  <c r="G22" i="139"/>
  <c r="BD21" i="139"/>
  <c r="BC21" i="139"/>
  <c r="BB21" i="139"/>
  <c r="BA21" i="139"/>
  <c r="AZ21" i="139"/>
  <c r="AY21" i="139"/>
  <c r="AX21" i="139"/>
  <c r="AW21" i="139"/>
  <c r="AV21" i="139"/>
  <c r="AU21" i="139"/>
  <c r="AT21" i="139"/>
  <c r="AS21" i="139"/>
  <c r="AR21" i="139"/>
  <c r="AQ21" i="139"/>
  <c r="AP21" i="139"/>
  <c r="AO21" i="139"/>
  <c r="AN21" i="139"/>
  <c r="AM21" i="139"/>
  <c r="AL21" i="139"/>
  <c r="AK21" i="139"/>
  <c r="AJ21" i="139"/>
  <c r="AI21" i="139"/>
  <c r="AH21" i="139"/>
  <c r="AG21" i="139"/>
  <c r="AF21" i="139"/>
  <c r="AE21" i="139"/>
  <c r="AD21" i="139"/>
  <c r="AC21" i="139"/>
  <c r="AB21" i="139"/>
  <c r="AA21" i="139"/>
  <c r="Z21" i="139"/>
  <c r="Y21" i="139"/>
  <c r="X21" i="139"/>
  <c r="W21" i="139"/>
  <c r="V21" i="139"/>
  <c r="U21" i="139"/>
  <c r="T21" i="139"/>
  <c r="S21" i="139"/>
  <c r="R21" i="139"/>
  <c r="Q21" i="139"/>
  <c r="P21" i="139"/>
  <c r="O21" i="139"/>
  <c r="N21" i="139"/>
  <c r="M21" i="139"/>
  <c r="L21" i="139"/>
  <c r="K21" i="139"/>
  <c r="J21" i="139"/>
  <c r="I21" i="139"/>
  <c r="H21" i="139"/>
  <c r="G21" i="139"/>
  <c r="BD20" i="139"/>
  <c r="BC20" i="139"/>
  <c r="BB20" i="139"/>
  <c r="BA20" i="139"/>
  <c r="AZ20" i="139"/>
  <c r="AY20" i="139"/>
  <c r="AX20" i="139"/>
  <c r="AW20" i="139"/>
  <c r="AV20" i="139"/>
  <c r="AU20" i="139"/>
  <c r="AT20" i="139"/>
  <c r="AS20" i="139"/>
  <c r="AR20" i="139"/>
  <c r="AQ20" i="139"/>
  <c r="AP20" i="139"/>
  <c r="AO20" i="139"/>
  <c r="AN20" i="139"/>
  <c r="AM20" i="139"/>
  <c r="AL20" i="139"/>
  <c r="AK20" i="139"/>
  <c r="AJ20" i="139"/>
  <c r="AI20" i="139"/>
  <c r="AH20" i="139"/>
  <c r="AG20" i="139"/>
  <c r="AF20" i="139"/>
  <c r="AE20" i="139"/>
  <c r="AD20" i="139"/>
  <c r="AC20" i="139"/>
  <c r="AB20" i="139"/>
  <c r="AA20" i="139"/>
  <c r="Z20" i="139"/>
  <c r="Y20" i="139"/>
  <c r="X20" i="139"/>
  <c r="W20" i="139"/>
  <c r="V20" i="139"/>
  <c r="U20" i="139"/>
  <c r="T20" i="139"/>
  <c r="S20" i="139"/>
  <c r="R20" i="139"/>
  <c r="Q20" i="139"/>
  <c r="P20" i="139"/>
  <c r="O20" i="139"/>
  <c r="N20" i="139"/>
  <c r="M20" i="139"/>
  <c r="L20" i="139"/>
  <c r="K20" i="139"/>
  <c r="J20" i="139"/>
  <c r="I20" i="139"/>
  <c r="H20" i="139"/>
  <c r="G20" i="139"/>
  <c r="BD19" i="139"/>
  <c r="BC19" i="139"/>
  <c r="BB19" i="139"/>
  <c r="BA19" i="139"/>
  <c r="AZ19" i="139"/>
  <c r="AY19" i="139"/>
  <c r="AX19" i="139"/>
  <c r="AW19" i="139"/>
  <c r="AV19" i="139"/>
  <c r="AU19" i="139"/>
  <c r="AT19" i="139"/>
  <c r="AS19" i="139"/>
  <c r="AR19" i="139"/>
  <c r="AQ19" i="139"/>
  <c r="AP19" i="139"/>
  <c r="AO19" i="139"/>
  <c r="AN19" i="139"/>
  <c r="AM19" i="139"/>
  <c r="AL19" i="139"/>
  <c r="AK19" i="139"/>
  <c r="AJ19" i="139"/>
  <c r="AI19" i="139"/>
  <c r="AH19" i="139"/>
  <c r="AG19" i="139"/>
  <c r="AF19" i="139"/>
  <c r="AE19" i="139"/>
  <c r="AD19" i="139"/>
  <c r="AC19" i="139"/>
  <c r="AB19" i="139"/>
  <c r="AA19" i="139"/>
  <c r="Z19" i="139"/>
  <c r="Y19" i="139"/>
  <c r="X19" i="139"/>
  <c r="W19" i="139"/>
  <c r="V19" i="139"/>
  <c r="U19" i="139"/>
  <c r="T19" i="139"/>
  <c r="S19" i="139"/>
  <c r="R19" i="139"/>
  <c r="Q19" i="139"/>
  <c r="P19" i="139"/>
  <c r="O19" i="139"/>
  <c r="N19" i="139"/>
  <c r="M19" i="139"/>
  <c r="L19" i="139"/>
  <c r="K19" i="139"/>
  <c r="J19" i="139"/>
  <c r="I19" i="139"/>
  <c r="H19" i="139"/>
  <c r="G19" i="139"/>
  <c r="BD18" i="139"/>
  <c r="BC18" i="139"/>
  <c r="BB18" i="139"/>
  <c r="BA18" i="139"/>
  <c r="AZ18" i="139"/>
  <c r="AY18" i="139"/>
  <c r="AX18" i="139"/>
  <c r="AW18" i="139"/>
  <c r="AV18" i="139"/>
  <c r="AU18" i="139"/>
  <c r="AT18" i="139"/>
  <c r="AS18" i="139"/>
  <c r="AR18" i="139"/>
  <c r="AQ18" i="139"/>
  <c r="AP18" i="139"/>
  <c r="AO18" i="139"/>
  <c r="AN18" i="139"/>
  <c r="AM18" i="139"/>
  <c r="AL18" i="139"/>
  <c r="AK18" i="139"/>
  <c r="AJ18" i="139"/>
  <c r="AI18" i="139"/>
  <c r="AH18" i="139"/>
  <c r="AG18" i="139"/>
  <c r="AF18" i="139"/>
  <c r="AE18" i="139"/>
  <c r="AD18" i="139"/>
  <c r="AC18" i="139"/>
  <c r="AB18" i="139"/>
  <c r="AA18" i="139"/>
  <c r="Z18" i="139"/>
  <c r="Y18" i="139"/>
  <c r="X18" i="139"/>
  <c r="W18" i="139"/>
  <c r="V18" i="139"/>
  <c r="U18" i="139"/>
  <c r="T18" i="139"/>
  <c r="S18" i="139"/>
  <c r="R18" i="139"/>
  <c r="Q18" i="139"/>
  <c r="P18" i="139"/>
  <c r="O18" i="139"/>
  <c r="N18" i="139"/>
  <c r="M18" i="139"/>
  <c r="L18" i="139"/>
  <c r="K18" i="139"/>
  <c r="J18" i="139"/>
  <c r="I18" i="139"/>
  <c r="H18" i="139"/>
  <c r="G18" i="139"/>
  <c r="BD17" i="139"/>
  <c r="BC17" i="139"/>
  <c r="BB17" i="139"/>
  <c r="BA17" i="139"/>
  <c r="AZ17" i="139"/>
  <c r="AY17" i="139"/>
  <c r="AX17" i="139"/>
  <c r="AW17" i="139"/>
  <c r="AV17" i="139"/>
  <c r="AU17" i="139"/>
  <c r="AT17" i="139"/>
  <c r="AS17" i="139"/>
  <c r="AR17" i="139"/>
  <c r="AQ17" i="139"/>
  <c r="AP17" i="139"/>
  <c r="AO17" i="139"/>
  <c r="AN17" i="139"/>
  <c r="AM17" i="139"/>
  <c r="AL17" i="139"/>
  <c r="AK17" i="139"/>
  <c r="AJ17" i="139"/>
  <c r="AI17" i="139"/>
  <c r="AH17" i="139"/>
  <c r="AG17" i="139"/>
  <c r="AF17" i="139"/>
  <c r="AE17" i="139"/>
  <c r="AD17" i="139"/>
  <c r="AC17" i="139"/>
  <c r="AB17" i="139"/>
  <c r="AA17" i="139"/>
  <c r="Z17" i="139"/>
  <c r="Y17" i="139"/>
  <c r="X17" i="139"/>
  <c r="W17" i="139"/>
  <c r="V17" i="139"/>
  <c r="U17" i="139"/>
  <c r="T17" i="139"/>
  <c r="S17" i="139"/>
  <c r="R17" i="139"/>
  <c r="Q17" i="139"/>
  <c r="P17" i="139"/>
  <c r="O17" i="139"/>
  <c r="N17" i="139"/>
  <c r="M17" i="139"/>
  <c r="L17" i="139"/>
  <c r="K17" i="139"/>
  <c r="J17" i="139"/>
  <c r="I17" i="139"/>
  <c r="H17" i="139"/>
  <c r="G17" i="139"/>
  <c r="BD16" i="139"/>
  <c r="BC16" i="139"/>
  <c r="BB16" i="139"/>
  <c r="BA16" i="139"/>
  <c r="AZ16" i="139"/>
  <c r="AY16" i="139"/>
  <c r="AX16" i="139"/>
  <c r="AW16" i="139"/>
  <c r="AV16" i="139"/>
  <c r="AU16" i="139"/>
  <c r="AT16" i="139"/>
  <c r="AS16" i="139"/>
  <c r="AR16" i="139"/>
  <c r="AQ16" i="139"/>
  <c r="AP16" i="139"/>
  <c r="AO16" i="139"/>
  <c r="AN16" i="139"/>
  <c r="AM16" i="139"/>
  <c r="AL16" i="139"/>
  <c r="AK16" i="139"/>
  <c r="AJ16" i="139"/>
  <c r="AI16" i="139"/>
  <c r="AH16" i="139"/>
  <c r="AG16" i="139"/>
  <c r="AF16" i="139"/>
  <c r="AE16" i="139"/>
  <c r="AD16" i="139"/>
  <c r="AC16" i="139"/>
  <c r="AB16" i="139"/>
  <c r="AA16" i="139"/>
  <c r="Z16" i="139"/>
  <c r="Y16" i="139"/>
  <c r="X16" i="139"/>
  <c r="W16" i="139"/>
  <c r="V16" i="139"/>
  <c r="U16" i="139"/>
  <c r="T16" i="139"/>
  <c r="S16" i="139"/>
  <c r="R16" i="139"/>
  <c r="Q16" i="139"/>
  <c r="P16" i="139"/>
  <c r="O16" i="139"/>
  <c r="N16" i="139"/>
  <c r="M16" i="139"/>
  <c r="L16" i="139"/>
  <c r="K16" i="139"/>
  <c r="J16" i="139"/>
  <c r="I16" i="139"/>
  <c r="H16" i="139"/>
  <c r="G16" i="139"/>
  <c r="BD15" i="139"/>
  <c r="BC15" i="139"/>
  <c r="BB15" i="139"/>
  <c r="BA15" i="139"/>
  <c r="AZ15" i="139"/>
  <c r="AY15" i="139"/>
  <c r="AX15" i="139"/>
  <c r="AW15" i="139"/>
  <c r="AV15" i="139"/>
  <c r="AU15" i="139"/>
  <c r="AT15" i="139"/>
  <c r="AS15" i="139"/>
  <c r="AR15" i="139"/>
  <c r="AQ15" i="139"/>
  <c r="AP15" i="139"/>
  <c r="AO15" i="139"/>
  <c r="AN15" i="139"/>
  <c r="AM15" i="139"/>
  <c r="AL15" i="139"/>
  <c r="AK15" i="139"/>
  <c r="AJ15" i="139"/>
  <c r="AI15" i="139"/>
  <c r="AH15" i="139"/>
  <c r="AG15" i="139"/>
  <c r="AF15" i="139"/>
  <c r="AE15" i="139"/>
  <c r="AD15" i="139"/>
  <c r="AC15" i="139"/>
  <c r="AB15" i="139"/>
  <c r="AA15" i="139"/>
  <c r="Z15" i="139"/>
  <c r="Y15" i="139"/>
  <c r="X15" i="139"/>
  <c r="W15" i="139"/>
  <c r="V15" i="139"/>
  <c r="U15" i="139"/>
  <c r="T15" i="139"/>
  <c r="S15" i="139"/>
  <c r="R15" i="139"/>
  <c r="Q15" i="139"/>
  <c r="P15" i="139"/>
  <c r="O15" i="139"/>
  <c r="N15" i="139"/>
  <c r="M15" i="139"/>
  <c r="L15" i="139"/>
  <c r="K15" i="139"/>
  <c r="J15" i="139"/>
  <c r="I15" i="139"/>
  <c r="H15" i="139"/>
  <c r="G15" i="139"/>
  <c r="BD14" i="139"/>
  <c r="BC14" i="139"/>
  <c r="BB14" i="139"/>
  <c r="BA14" i="139"/>
  <c r="AZ14" i="139"/>
  <c r="AY14" i="139"/>
  <c r="AX14" i="139"/>
  <c r="AW14" i="139"/>
  <c r="AV14" i="139"/>
  <c r="AU14" i="139"/>
  <c r="AT14" i="139"/>
  <c r="AS14" i="139"/>
  <c r="AR14" i="139"/>
  <c r="AQ14" i="139"/>
  <c r="AP14" i="139"/>
  <c r="AO14" i="139"/>
  <c r="AN14" i="139"/>
  <c r="AM14" i="139"/>
  <c r="AL14" i="139"/>
  <c r="AK14" i="139"/>
  <c r="AJ14" i="139"/>
  <c r="AI14" i="139"/>
  <c r="AH14" i="139"/>
  <c r="AG14" i="139"/>
  <c r="AF14" i="139"/>
  <c r="AE14" i="139"/>
  <c r="AD14" i="139"/>
  <c r="AC14" i="139"/>
  <c r="AB14" i="139"/>
  <c r="AA14" i="139"/>
  <c r="Z14" i="139"/>
  <c r="Y14" i="139"/>
  <c r="X14" i="139"/>
  <c r="W14" i="139"/>
  <c r="V14" i="139"/>
  <c r="U14" i="139"/>
  <c r="T14" i="139"/>
  <c r="S14" i="139"/>
  <c r="R14" i="139"/>
  <c r="Q14" i="139"/>
  <c r="P14" i="139"/>
  <c r="O14" i="139"/>
  <c r="N14" i="139"/>
  <c r="M14" i="139"/>
  <c r="L14" i="139"/>
  <c r="K14" i="139"/>
  <c r="J14" i="139"/>
  <c r="I14" i="139"/>
  <c r="H14" i="139"/>
  <c r="G14" i="139"/>
  <c r="BD13" i="139"/>
  <c r="BC13" i="139"/>
  <c r="BB13" i="139"/>
  <c r="BA13" i="139"/>
  <c r="AZ13" i="139"/>
  <c r="AY13" i="139"/>
  <c r="AX13" i="139"/>
  <c r="AW13" i="139"/>
  <c r="AV13" i="139"/>
  <c r="AU13" i="139"/>
  <c r="AT13" i="139"/>
  <c r="AS13" i="139"/>
  <c r="AR13" i="139"/>
  <c r="AQ13" i="139"/>
  <c r="AP13" i="139"/>
  <c r="AO13" i="139"/>
  <c r="AN13" i="139"/>
  <c r="AM13" i="139"/>
  <c r="AL13" i="139"/>
  <c r="AK13" i="139"/>
  <c r="AJ13" i="139"/>
  <c r="AI13" i="139"/>
  <c r="AH13" i="139"/>
  <c r="AG13" i="139"/>
  <c r="AF13" i="139"/>
  <c r="AE13" i="139"/>
  <c r="AD13" i="139"/>
  <c r="AC13" i="139"/>
  <c r="AB13" i="139"/>
  <c r="AA13" i="139"/>
  <c r="Z13" i="139"/>
  <c r="Y13" i="139"/>
  <c r="X13" i="139"/>
  <c r="W13" i="139"/>
  <c r="V13" i="139"/>
  <c r="U13" i="139"/>
  <c r="T13" i="139"/>
  <c r="S13" i="139"/>
  <c r="R13" i="139"/>
  <c r="Q13" i="139"/>
  <c r="P13" i="139"/>
  <c r="O13" i="139"/>
  <c r="N13" i="139"/>
  <c r="M13" i="139"/>
  <c r="L13" i="139"/>
  <c r="K13" i="139"/>
  <c r="J13" i="139"/>
  <c r="I13" i="139"/>
  <c r="H13" i="139"/>
  <c r="G13" i="139"/>
  <c r="BD12" i="139"/>
  <c r="BC12" i="139"/>
  <c r="BB12" i="139"/>
  <c r="BA12" i="139"/>
  <c r="AZ12" i="139"/>
  <c r="AY12" i="139"/>
  <c r="AX12" i="139"/>
  <c r="AW12" i="139"/>
  <c r="AV12" i="139"/>
  <c r="AU12" i="139"/>
  <c r="AT12" i="139"/>
  <c r="AS12" i="139"/>
  <c r="AR12" i="139"/>
  <c r="AQ12" i="139"/>
  <c r="AP12" i="139"/>
  <c r="AO12" i="139"/>
  <c r="AN12" i="139"/>
  <c r="AM12" i="139"/>
  <c r="AL12" i="139"/>
  <c r="AK12" i="139"/>
  <c r="AJ12" i="139"/>
  <c r="AI12" i="139"/>
  <c r="AH12" i="139"/>
  <c r="AG12" i="139"/>
  <c r="AF12" i="139"/>
  <c r="AE12" i="139"/>
  <c r="AD12" i="139"/>
  <c r="AC12" i="139"/>
  <c r="AB12" i="139"/>
  <c r="AA12" i="139"/>
  <c r="Z12" i="139"/>
  <c r="Y12" i="139"/>
  <c r="X12" i="139"/>
  <c r="W12" i="139"/>
  <c r="V12" i="139"/>
  <c r="U12" i="139"/>
  <c r="T12" i="139"/>
  <c r="S12" i="139"/>
  <c r="R12" i="139"/>
  <c r="Q12" i="139"/>
  <c r="P12" i="139"/>
  <c r="O12" i="139"/>
  <c r="N12" i="139"/>
  <c r="M12" i="139"/>
  <c r="L12" i="139"/>
  <c r="K12" i="139"/>
  <c r="J12" i="139"/>
  <c r="I12" i="139"/>
  <c r="H12" i="139"/>
  <c r="G12" i="139"/>
  <c r="BD11" i="139"/>
  <c r="BC11" i="139"/>
  <c r="BB11" i="139"/>
  <c r="BA11" i="139"/>
  <c r="AZ11" i="139"/>
  <c r="AY11" i="139"/>
  <c r="AX11" i="139"/>
  <c r="AW11" i="139"/>
  <c r="AV11" i="139"/>
  <c r="AU11" i="139"/>
  <c r="AT11" i="139"/>
  <c r="AS11" i="139"/>
  <c r="AR11" i="139"/>
  <c r="AQ11" i="139"/>
  <c r="AP11" i="139"/>
  <c r="AO11" i="139"/>
  <c r="AN11" i="139"/>
  <c r="AM11" i="139"/>
  <c r="AL11" i="139"/>
  <c r="AK11" i="139"/>
  <c r="AJ11" i="139"/>
  <c r="AI11" i="139"/>
  <c r="AH11" i="139"/>
  <c r="AG11" i="139"/>
  <c r="AF11" i="139"/>
  <c r="AE11" i="139"/>
  <c r="AD11" i="139"/>
  <c r="AC11" i="139"/>
  <c r="AB11" i="139"/>
  <c r="AA11" i="139"/>
  <c r="Z11" i="139"/>
  <c r="Y11" i="139"/>
  <c r="X11" i="139"/>
  <c r="W11" i="139"/>
  <c r="V11" i="139"/>
  <c r="U11" i="139"/>
  <c r="T11" i="139"/>
  <c r="S11" i="139"/>
  <c r="R11" i="139"/>
  <c r="Q11" i="139"/>
  <c r="P11" i="139"/>
  <c r="O11" i="139"/>
  <c r="N11" i="139"/>
  <c r="M11" i="139"/>
  <c r="L11" i="139"/>
  <c r="K11" i="139"/>
  <c r="J11" i="139"/>
  <c r="I11" i="139"/>
  <c r="H11" i="139"/>
  <c r="G11" i="139"/>
  <c r="BD10" i="139"/>
  <c r="BC10" i="139"/>
  <c r="BB10" i="139"/>
  <c r="BA10" i="139"/>
  <c r="AZ10" i="139"/>
  <c r="AY10" i="139"/>
  <c r="AX10" i="139"/>
  <c r="AW10" i="139"/>
  <c r="AV10" i="139"/>
  <c r="AU10" i="139"/>
  <c r="AT10" i="139"/>
  <c r="AS10" i="139"/>
  <c r="AR10" i="139"/>
  <c r="AQ10" i="139"/>
  <c r="AP10" i="139"/>
  <c r="AO10" i="139"/>
  <c r="AN10" i="139"/>
  <c r="AM10" i="139"/>
  <c r="AL10" i="139"/>
  <c r="AK10" i="139"/>
  <c r="AJ10" i="139"/>
  <c r="AI10" i="139"/>
  <c r="AH10" i="139"/>
  <c r="AG10" i="139"/>
  <c r="AF10" i="139"/>
  <c r="AE10" i="139"/>
  <c r="AD10" i="139"/>
  <c r="AC10" i="139"/>
  <c r="AB10" i="139"/>
  <c r="AA10" i="139"/>
  <c r="Z10" i="139"/>
  <c r="Y10" i="139"/>
  <c r="X10" i="139"/>
  <c r="W10" i="139"/>
  <c r="V10" i="139"/>
  <c r="U10" i="139"/>
  <c r="T10" i="139"/>
  <c r="S10" i="139"/>
  <c r="R10" i="139"/>
  <c r="Q10" i="139"/>
  <c r="P10" i="139"/>
  <c r="O10" i="139"/>
  <c r="N10" i="139"/>
  <c r="M10" i="139"/>
  <c r="L10" i="139"/>
  <c r="K10" i="139"/>
  <c r="J10" i="139"/>
  <c r="I10" i="139"/>
  <c r="H10" i="139"/>
  <c r="G10" i="139"/>
  <c r="BD9" i="139"/>
  <c r="BC9" i="139"/>
  <c r="BB9" i="139"/>
  <c r="BA9" i="139"/>
  <c r="AZ9" i="139"/>
  <c r="AY9" i="139"/>
  <c r="AX9" i="139"/>
  <c r="AW9" i="139"/>
  <c r="AV9" i="139"/>
  <c r="AU9" i="139"/>
  <c r="AT9" i="139"/>
  <c r="AS9" i="139"/>
  <c r="AR9" i="139"/>
  <c r="AQ9" i="139"/>
  <c r="AP9" i="139"/>
  <c r="AO9" i="139"/>
  <c r="AN9" i="139"/>
  <c r="AM9" i="139"/>
  <c r="AL9" i="139"/>
  <c r="AK9" i="139"/>
  <c r="AJ9" i="139"/>
  <c r="AI9" i="139"/>
  <c r="AH9" i="139"/>
  <c r="AG9" i="139"/>
  <c r="AF9" i="139"/>
  <c r="AE9" i="139"/>
  <c r="AD9" i="139"/>
  <c r="AC9" i="139"/>
  <c r="AB9" i="139"/>
  <c r="AA9" i="139"/>
  <c r="Z9" i="139"/>
  <c r="Y9" i="139"/>
  <c r="X9" i="139"/>
  <c r="W9" i="139"/>
  <c r="V9" i="139"/>
  <c r="U9" i="139"/>
  <c r="T9" i="139"/>
  <c r="S9" i="139"/>
  <c r="R9" i="139"/>
  <c r="Q9" i="139"/>
  <c r="P9" i="139"/>
  <c r="O9" i="139"/>
  <c r="N9" i="139"/>
  <c r="M9" i="139"/>
  <c r="L9" i="139"/>
  <c r="K9" i="139"/>
  <c r="J9" i="139"/>
  <c r="I9" i="139"/>
  <c r="H9" i="139"/>
  <c r="G9" i="139"/>
  <c r="BD8" i="139"/>
  <c r="BC8" i="139"/>
  <c r="BB8" i="139"/>
  <c r="BA8" i="139"/>
  <c r="AZ8" i="139"/>
  <c r="AY8" i="139"/>
  <c r="AX8" i="139"/>
  <c r="AW8" i="139"/>
  <c r="AV8" i="139"/>
  <c r="AU8" i="139"/>
  <c r="AT8" i="139"/>
  <c r="AS8" i="139"/>
  <c r="AR8" i="139"/>
  <c r="AQ8" i="139"/>
  <c r="AP8" i="139"/>
  <c r="AO8" i="139"/>
  <c r="AN8" i="139"/>
  <c r="AM8" i="139"/>
  <c r="AL8" i="139"/>
  <c r="AK8" i="139"/>
  <c r="AJ8" i="139"/>
  <c r="AI8" i="139"/>
  <c r="AH8" i="139"/>
  <c r="AG8" i="139"/>
  <c r="AF8" i="139"/>
  <c r="AE8" i="139"/>
  <c r="AD8" i="139"/>
  <c r="AC8" i="139"/>
  <c r="AB8" i="139"/>
  <c r="AA8" i="139"/>
  <c r="Z8" i="139"/>
  <c r="Y8" i="139"/>
  <c r="X8" i="139"/>
  <c r="W8" i="139"/>
  <c r="V8" i="139"/>
  <c r="U8" i="139"/>
  <c r="T8" i="139"/>
  <c r="S8" i="139"/>
  <c r="R8" i="139"/>
  <c r="Q8" i="139"/>
  <c r="P8" i="139"/>
  <c r="O8" i="139"/>
  <c r="N8" i="139"/>
  <c r="M8" i="139"/>
  <c r="L8" i="139"/>
  <c r="K8" i="139"/>
  <c r="J8" i="139"/>
  <c r="I8" i="139"/>
  <c r="H8" i="139"/>
  <c r="G8" i="139"/>
  <c r="BD7" i="139"/>
  <c r="BC7" i="139"/>
  <c r="BB7" i="139"/>
  <c r="BA7" i="139"/>
  <c r="AZ7" i="139"/>
  <c r="AY7" i="139"/>
  <c r="AX7" i="139"/>
  <c r="AW7" i="139"/>
  <c r="AV7" i="139"/>
  <c r="AU7" i="139"/>
  <c r="AT7" i="139"/>
  <c r="AS7" i="139"/>
  <c r="AR7" i="139"/>
  <c r="AQ7" i="139"/>
  <c r="AP7" i="139"/>
  <c r="AO7" i="139"/>
  <c r="AN7" i="139"/>
  <c r="AM7" i="139"/>
  <c r="AL7" i="139"/>
  <c r="AK7" i="139"/>
  <c r="AJ7" i="139"/>
  <c r="AI7" i="139"/>
  <c r="AH7" i="139"/>
  <c r="AG7" i="139"/>
  <c r="AF7" i="139"/>
  <c r="AE7" i="139"/>
  <c r="AD7" i="139"/>
  <c r="AC7" i="139"/>
  <c r="AB7" i="139"/>
  <c r="AA7" i="139"/>
  <c r="Z7" i="139"/>
  <c r="Y7" i="139"/>
  <c r="X7" i="139"/>
  <c r="W7" i="139"/>
  <c r="V7" i="139"/>
  <c r="U7" i="139"/>
  <c r="T7" i="139"/>
  <c r="S7" i="139"/>
  <c r="R7" i="139"/>
  <c r="Q7" i="139"/>
  <c r="P7" i="139"/>
  <c r="O7" i="139"/>
  <c r="N7" i="139"/>
  <c r="M7" i="139"/>
  <c r="L7" i="139"/>
  <c r="K7" i="139"/>
  <c r="J7" i="139"/>
  <c r="I7" i="139"/>
  <c r="H7" i="139"/>
  <c r="G7" i="139"/>
  <c r="BD6" i="139"/>
  <c r="BC6" i="139"/>
  <c r="BB6" i="139"/>
  <c r="BA6" i="139"/>
  <c r="AZ6" i="139"/>
  <c r="AY6" i="139"/>
  <c r="AX6" i="139"/>
  <c r="AW6" i="139"/>
  <c r="AV6" i="139"/>
  <c r="AU6" i="139"/>
  <c r="AT6" i="139"/>
  <c r="AS6" i="139"/>
  <c r="AR6" i="139"/>
  <c r="AQ6" i="139"/>
  <c r="AP6" i="139"/>
  <c r="AO6" i="139"/>
  <c r="AN6" i="139"/>
  <c r="AM6" i="139"/>
  <c r="AL6" i="139"/>
  <c r="AK6" i="139"/>
  <c r="AJ6" i="139"/>
  <c r="AI6" i="139"/>
  <c r="AH6" i="139"/>
  <c r="AG6" i="139"/>
  <c r="AF6" i="139"/>
  <c r="AE6" i="139"/>
  <c r="AD6" i="139"/>
  <c r="AC6" i="139"/>
  <c r="AB6" i="139"/>
  <c r="AA6" i="139"/>
  <c r="Z6" i="139"/>
  <c r="Y6" i="139"/>
  <c r="X6" i="139"/>
  <c r="W6" i="139"/>
  <c r="V6" i="139"/>
  <c r="U6" i="139"/>
  <c r="T6" i="139"/>
  <c r="S6" i="139"/>
  <c r="R6" i="139"/>
  <c r="Q6" i="139"/>
  <c r="P6" i="139"/>
  <c r="O6" i="139"/>
  <c r="N6" i="139"/>
  <c r="M6" i="139"/>
  <c r="L6" i="139"/>
  <c r="K6" i="139"/>
  <c r="J6" i="139"/>
  <c r="I6" i="139"/>
  <c r="H6" i="139"/>
  <c r="G6" i="139"/>
  <c r="BD5" i="139"/>
  <c r="BC5" i="139"/>
  <c r="BB5" i="139"/>
  <c r="BA5" i="139"/>
  <c r="AZ5" i="139"/>
  <c r="AY5" i="139"/>
  <c r="AX5" i="139"/>
  <c r="AW5" i="139"/>
  <c r="AV5" i="139"/>
  <c r="AU5" i="139"/>
  <c r="AT5" i="139"/>
  <c r="AS5" i="139"/>
  <c r="AR5" i="139"/>
  <c r="AQ5" i="139"/>
  <c r="AP5" i="139"/>
  <c r="AO5" i="139"/>
  <c r="AN5" i="139"/>
  <c r="AM5" i="139"/>
  <c r="AL5" i="139"/>
  <c r="AK5" i="139"/>
  <c r="AJ5" i="139"/>
  <c r="AI5" i="139"/>
  <c r="AH5" i="139"/>
  <c r="AG5" i="139"/>
  <c r="AF5" i="139"/>
  <c r="AE5" i="139"/>
  <c r="AD5" i="139"/>
  <c r="AC5" i="139"/>
  <c r="AB5" i="139"/>
  <c r="AA5" i="139"/>
  <c r="Z5" i="139"/>
  <c r="Y5" i="139"/>
  <c r="X5" i="139"/>
  <c r="W5" i="139"/>
  <c r="V5" i="139"/>
  <c r="U5" i="139"/>
  <c r="T5" i="139"/>
  <c r="S5" i="139"/>
  <c r="R5" i="139"/>
  <c r="Q5" i="139"/>
  <c r="P5" i="139"/>
  <c r="O5" i="139"/>
  <c r="N5" i="139"/>
  <c r="M5" i="139"/>
  <c r="L5" i="139"/>
  <c r="K5" i="139"/>
  <c r="J5" i="139"/>
  <c r="I5" i="139"/>
  <c r="H5" i="139"/>
  <c r="G5" i="139"/>
  <c r="BD4" i="139"/>
  <c r="BC4" i="139"/>
  <c r="BB4" i="139"/>
  <c r="BA4" i="139"/>
  <c r="AZ4" i="139"/>
  <c r="AY4" i="139"/>
  <c r="AX4" i="139"/>
  <c r="AW4" i="139"/>
  <c r="AV4" i="139"/>
  <c r="AU4" i="139"/>
  <c r="AT4" i="139"/>
  <c r="AS4" i="139"/>
  <c r="AR4" i="139"/>
  <c r="AQ4" i="139"/>
  <c r="AP4" i="139"/>
  <c r="AO4" i="139"/>
  <c r="AN4" i="139"/>
  <c r="AM4" i="139"/>
  <c r="AL4" i="139"/>
  <c r="AK4" i="139"/>
  <c r="AJ4" i="139"/>
  <c r="AI4" i="139"/>
  <c r="AH4" i="139"/>
  <c r="AG4" i="139"/>
  <c r="AF4" i="139"/>
  <c r="AE4" i="139"/>
  <c r="AD4" i="139"/>
  <c r="AC4" i="139"/>
  <c r="AB4" i="139"/>
  <c r="AA4" i="139"/>
  <c r="Z4" i="139"/>
  <c r="Y4" i="139"/>
  <c r="X4" i="139"/>
  <c r="W4" i="139"/>
  <c r="V4" i="139"/>
  <c r="U4" i="139"/>
  <c r="T4" i="139"/>
  <c r="S4" i="139"/>
  <c r="R4" i="139"/>
  <c r="Q4" i="139"/>
  <c r="P4" i="139"/>
  <c r="O4" i="139"/>
  <c r="N4" i="139"/>
  <c r="M4" i="139"/>
  <c r="L4" i="139"/>
  <c r="K4" i="139"/>
  <c r="J4" i="139"/>
  <c r="I4" i="139"/>
  <c r="H4" i="139"/>
  <c r="G4" i="139"/>
  <c r="BD3" i="139"/>
  <c r="BC3" i="139"/>
  <c r="BB3" i="139"/>
  <c r="BA3" i="139"/>
  <c r="AZ3" i="139"/>
  <c r="AY3" i="139"/>
  <c r="AX3" i="139"/>
  <c r="AW3" i="139"/>
  <c r="AV3" i="139"/>
  <c r="AU3" i="139"/>
  <c r="AT3" i="139"/>
  <c r="AS3" i="139"/>
  <c r="AR3" i="139"/>
  <c r="AQ3" i="139"/>
  <c r="AP3" i="139"/>
  <c r="AO3" i="139"/>
  <c r="AN3" i="139"/>
  <c r="AM3" i="139"/>
  <c r="AL3" i="139"/>
  <c r="AK3" i="139"/>
  <c r="AJ3" i="139"/>
  <c r="AI3" i="139"/>
  <c r="AH3" i="139"/>
  <c r="AG3" i="139"/>
  <c r="AF3" i="139"/>
  <c r="AE3" i="139"/>
  <c r="AD3" i="139"/>
  <c r="AC3" i="139"/>
  <c r="AB3" i="139"/>
  <c r="AA3" i="139"/>
  <c r="Z3" i="139"/>
  <c r="Y3" i="139"/>
  <c r="X3" i="139"/>
  <c r="W3" i="139"/>
  <c r="V3" i="139"/>
  <c r="U3" i="139"/>
  <c r="T3" i="139"/>
  <c r="S3" i="139"/>
  <c r="R3" i="139"/>
  <c r="Q3" i="139"/>
  <c r="P3" i="139"/>
  <c r="O3" i="139"/>
  <c r="N3" i="139"/>
  <c r="M3" i="139"/>
  <c r="L3" i="139"/>
  <c r="K3" i="139"/>
  <c r="J3" i="139"/>
  <c r="I3" i="139"/>
  <c r="H3" i="139"/>
  <c r="G3" i="139"/>
  <c r="BD2" i="139"/>
  <c r="BC2" i="139"/>
  <c r="BB2" i="139"/>
  <c r="BA2" i="139"/>
  <c r="AZ2" i="139"/>
  <c r="AY2" i="139"/>
  <c r="AX2" i="139"/>
  <c r="AW2" i="139"/>
  <c r="AV2" i="139"/>
  <c r="AU2" i="139"/>
  <c r="AT2" i="139"/>
  <c r="AS2" i="139"/>
  <c r="AR2" i="139"/>
  <c r="AQ2" i="139"/>
  <c r="AP2" i="139"/>
  <c r="AO2" i="139"/>
  <c r="AN2" i="139"/>
  <c r="AM2" i="139"/>
  <c r="AL2" i="139"/>
  <c r="AK2" i="139"/>
  <c r="AJ2" i="139"/>
  <c r="AI2" i="139"/>
  <c r="AH2" i="139"/>
  <c r="AG2" i="139"/>
  <c r="AF2" i="139"/>
  <c r="AE2" i="139"/>
  <c r="AD2" i="139"/>
  <c r="AC2" i="139"/>
  <c r="AB2" i="139"/>
  <c r="AA2" i="139"/>
  <c r="Z2" i="139"/>
  <c r="Y2" i="139"/>
  <c r="X2" i="139"/>
  <c r="W2" i="139"/>
  <c r="V2" i="139"/>
  <c r="U2" i="139"/>
  <c r="T2" i="139"/>
  <c r="S2" i="139"/>
  <c r="R2" i="139"/>
  <c r="Q2" i="139"/>
  <c r="P2" i="139"/>
  <c r="O2" i="139"/>
  <c r="N2" i="139"/>
  <c r="M2" i="139"/>
  <c r="L2" i="139"/>
  <c r="K2" i="139"/>
  <c r="J2" i="139"/>
  <c r="I2" i="139"/>
  <c r="H2" i="139"/>
  <c r="G2" i="139"/>
  <c r="D5" i="139"/>
  <c r="D6" i="139" s="1"/>
  <c r="D7" i="139" s="1"/>
  <c r="D8" i="139" s="1"/>
  <c r="D9" i="139" s="1"/>
  <c r="D10" i="139" s="1"/>
  <c r="D11" i="139" s="1"/>
  <c r="D12" i="139" s="1"/>
  <c r="D13" i="139" s="1"/>
  <c r="D14" i="139" s="1"/>
  <c r="D15" i="139" s="1"/>
  <c r="D16" i="139" s="1"/>
  <c r="D17" i="139" s="1"/>
  <c r="D18" i="139" s="1"/>
  <c r="D19" i="139" s="1"/>
  <c r="D20" i="139" s="1"/>
  <c r="D21" i="139" s="1"/>
  <c r="D22" i="139" s="1"/>
  <c r="D23" i="139" s="1"/>
  <c r="D24" i="139" s="1"/>
  <c r="D25" i="139" s="1"/>
  <c r="D26" i="139" s="1"/>
  <c r="D27" i="139" s="1"/>
  <c r="D28" i="139" s="1"/>
  <c r="D29" i="139" s="1"/>
  <c r="D30" i="139" s="1"/>
  <c r="D31" i="139" s="1"/>
  <c r="D32" i="139" s="1"/>
  <c r="D33" i="139" s="1"/>
  <c r="D34" i="139" s="1"/>
  <c r="H1" i="139"/>
  <c r="I1" i="139" s="1"/>
  <c r="J1" i="139" s="1"/>
  <c r="K1" i="139" s="1"/>
  <c r="L1" i="139" s="1"/>
  <c r="M1" i="139" s="1"/>
  <c r="N1" i="139" s="1"/>
  <c r="O1" i="139" s="1"/>
  <c r="P1" i="139" s="1"/>
  <c r="Q1" i="139" s="1"/>
  <c r="R1" i="139" s="1"/>
  <c r="S1" i="139" s="1"/>
  <c r="T1" i="139" s="1"/>
  <c r="U1" i="139" s="1"/>
  <c r="V1" i="139" s="1"/>
  <c r="W1" i="139" s="1"/>
  <c r="X1" i="139" s="1"/>
  <c r="Y1" i="139" s="1"/>
  <c r="Z1" i="139" s="1"/>
  <c r="AA1" i="139" s="1"/>
  <c r="AB1" i="139" s="1"/>
  <c r="AC1" i="139" s="1"/>
  <c r="AD1" i="139" s="1"/>
  <c r="AE1" i="139" s="1"/>
  <c r="AF1" i="139" s="1"/>
  <c r="AG1" i="139" s="1"/>
  <c r="AH1" i="139" s="1"/>
  <c r="AI1" i="139" s="1"/>
  <c r="AJ1" i="139" s="1"/>
  <c r="AK1" i="139" s="1"/>
  <c r="AL1" i="139" s="1"/>
  <c r="AM1" i="139" s="1"/>
  <c r="AN1" i="139" s="1"/>
  <c r="AO1" i="139" s="1"/>
  <c r="AP1" i="139" s="1"/>
  <c r="AQ1" i="139" s="1"/>
  <c r="AR1" i="139" s="1"/>
  <c r="AS1" i="139" s="1"/>
  <c r="AT1" i="139" s="1"/>
  <c r="AU1" i="139" s="1"/>
  <c r="AV1" i="139" s="1"/>
  <c r="AW1" i="139" s="1"/>
  <c r="AX1" i="139" s="1"/>
  <c r="AY1" i="139" s="1"/>
  <c r="AZ1" i="139" s="1"/>
  <c r="BA1" i="139" s="1"/>
  <c r="BB1" i="139" s="1"/>
  <c r="BC1" i="139" s="1"/>
  <c r="BD1" i="139" s="1"/>
  <c r="BD34" i="138"/>
  <c r="BC34" i="138"/>
  <c r="BB34" i="138"/>
  <c r="BA34" i="138"/>
  <c r="AZ34" i="138"/>
  <c r="AY34" i="138"/>
  <c r="AX34" i="138"/>
  <c r="AW34" i="138"/>
  <c r="AV34" i="138"/>
  <c r="AU34" i="138"/>
  <c r="AT34" i="138"/>
  <c r="AS34" i="138"/>
  <c r="AR34" i="138"/>
  <c r="AQ34" i="138"/>
  <c r="AP34" i="138"/>
  <c r="AO34" i="138"/>
  <c r="AN34" i="138"/>
  <c r="AM34" i="138"/>
  <c r="AL34" i="138"/>
  <c r="AK34" i="138"/>
  <c r="AJ34" i="138"/>
  <c r="AI34" i="138"/>
  <c r="AH34" i="138"/>
  <c r="AG34" i="138"/>
  <c r="AF34" i="138"/>
  <c r="AE34" i="138"/>
  <c r="AD34" i="138"/>
  <c r="AC34" i="138"/>
  <c r="AB34" i="138"/>
  <c r="AA34" i="138"/>
  <c r="Z34" i="138"/>
  <c r="Y34" i="138"/>
  <c r="X34" i="138"/>
  <c r="W34" i="138"/>
  <c r="V34" i="138"/>
  <c r="U34" i="138"/>
  <c r="T34" i="138"/>
  <c r="S34" i="138"/>
  <c r="R34" i="138"/>
  <c r="Q34" i="138"/>
  <c r="P34" i="138"/>
  <c r="O34" i="138"/>
  <c r="N34" i="138"/>
  <c r="M34" i="138"/>
  <c r="L34" i="138"/>
  <c r="K34" i="138"/>
  <c r="J34" i="138"/>
  <c r="I34" i="138"/>
  <c r="H34" i="138"/>
  <c r="G34" i="138"/>
  <c r="BD33" i="138"/>
  <c r="BC33" i="138"/>
  <c r="BB33" i="138"/>
  <c r="BA33" i="138"/>
  <c r="AZ33" i="138"/>
  <c r="AY33" i="138"/>
  <c r="AX33" i="138"/>
  <c r="AW33" i="138"/>
  <c r="AV33" i="138"/>
  <c r="AU33" i="138"/>
  <c r="AT33" i="138"/>
  <c r="AS33" i="138"/>
  <c r="AR33" i="138"/>
  <c r="AQ33" i="138"/>
  <c r="AP33" i="138"/>
  <c r="AO33" i="138"/>
  <c r="AN33" i="138"/>
  <c r="AM33" i="138"/>
  <c r="AL33" i="138"/>
  <c r="AK33" i="138"/>
  <c r="AJ33" i="138"/>
  <c r="AI33" i="138"/>
  <c r="AH33" i="138"/>
  <c r="AG33" i="138"/>
  <c r="AF33" i="138"/>
  <c r="AE33" i="138"/>
  <c r="AD33" i="138"/>
  <c r="AC33" i="138"/>
  <c r="AB33" i="138"/>
  <c r="AA33" i="138"/>
  <c r="Z33" i="138"/>
  <c r="Y33" i="138"/>
  <c r="X33" i="138"/>
  <c r="W33" i="138"/>
  <c r="V33" i="138"/>
  <c r="U33" i="138"/>
  <c r="T33" i="138"/>
  <c r="S33" i="138"/>
  <c r="R33" i="138"/>
  <c r="Q33" i="138"/>
  <c r="P33" i="138"/>
  <c r="O33" i="138"/>
  <c r="N33" i="138"/>
  <c r="M33" i="138"/>
  <c r="L33" i="138"/>
  <c r="K33" i="138"/>
  <c r="J33" i="138"/>
  <c r="I33" i="138"/>
  <c r="H33" i="138"/>
  <c r="G33" i="138"/>
  <c r="BD32" i="138"/>
  <c r="BC32" i="138"/>
  <c r="BB32" i="138"/>
  <c r="BA32" i="138"/>
  <c r="AZ32" i="138"/>
  <c r="AY32" i="138"/>
  <c r="AX32" i="138"/>
  <c r="AW32" i="138"/>
  <c r="AV32" i="138"/>
  <c r="AU32" i="138"/>
  <c r="AT32" i="138"/>
  <c r="AS32" i="138"/>
  <c r="AR32" i="138"/>
  <c r="AQ32" i="138"/>
  <c r="AP32" i="138"/>
  <c r="AO32" i="138"/>
  <c r="AN32" i="138"/>
  <c r="AM32" i="138"/>
  <c r="AL32" i="138"/>
  <c r="AK32" i="138"/>
  <c r="AJ32" i="138"/>
  <c r="AI32" i="138"/>
  <c r="AH32" i="138"/>
  <c r="AG32" i="138"/>
  <c r="AF32" i="138"/>
  <c r="AE32" i="138"/>
  <c r="AD32" i="138"/>
  <c r="AC32" i="138"/>
  <c r="AB32" i="138"/>
  <c r="AA32" i="138"/>
  <c r="Z32" i="138"/>
  <c r="Y32" i="138"/>
  <c r="X32" i="138"/>
  <c r="W32" i="138"/>
  <c r="V32" i="138"/>
  <c r="U32" i="138"/>
  <c r="T32" i="138"/>
  <c r="S32" i="138"/>
  <c r="R32" i="138"/>
  <c r="Q32" i="138"/>
  <c r="P32" i="138"/>
  <c r="O32" i="138"/>
  <c r="N32" i="138"/>
  <c r="M32" i="138"/>
  <c r="L32" i="138"/>
  <c r="K32" i="138"/>
  <c r="J32" i="138"/>
  <c r="I32" i="138"/>
  <c r="H32" i="138"/>
  <c r="G32" i="138"/>
  <c r="BD31" i="138"/>
  <c r="BC31" i="138"/>
  <c r="BB31" i="138"/>
  <c r="BA31" i="138"/>
  <c r="AZ31" i="138"/>
  <c r="AY31" i="138"/>
  <c r="AX31" i="138"/>
  <c r="AW31" i="138"/>
  <c r="AV31" i="138"/>
  <c r="AU31" i="138"/>
  <c r="AT31" i="138"/>
  <c r="AS31" i="138"/>
  <c r="AR31" i="138"/>
  <c r="AQ31" i="138"/>
  <c r="AP31" i="138"/>
  <c r="AO31" i="138"/>
  <c r="AN31" i="138"/>
  <c r="AM31" i="138"/>
  <c r="AL31" i="138"/>
  <c r="AK31" i="138"/>
  <c r="AJ31" i="138"/>
  <c r="AI31" i="138"/>
  <c r="AH31" i="138"/>
  <c r="AG31" i="138"/>
  <c r="AF31" i="138"/>
  <c r="AE31" i="138"/>
  <c r="AD31" i="138"/>
  <c r="AC31" i="138"/>
  <c r="AB31" i="138"/>
  <c r="AA31" i="138"/>
  <c r="Z31" i="138"/>
  <c r="Y31" i="138"/>
  <c r="X31" i="138"/>
  <c r="W31" i="138"/>
  <c r="V31" i="138"/>
  <c r="U31" i="138"/>
  <c r="T31" i="138"/>
  <c r="S31" i="138"/>
  <c r="R31" i="138"/>
  <c r="Q31" i="138"/>
  <c r="P31" i="138"/>
  <c r="O31" i="138"/>
  <c r="N31" i="138"/>
  <c r="M31" i="138"/>
  <c r="L31" i="138"/>
  <c r="K31" i="138"/>
  <c r="J31" i="138"/>
  <c r="I31" i="138"/>
  <c r="H31" i="138"/>
  <c r="G31" i="138"/>
  <c r="BD30" i="138"/>
  <c r="BC30" i="138"/>
  <c r="BB30" i="138"/>
  <c r="BA30" i="138"/>
  <c r="AZ30" i="138"/>
  <c r="AY30" i="138"/>
  <c r="AX30" i="138"/>
  <c r="AW30" i="138"/>
  <c r="AV30" i="138"/>
  <c r="AU30" i="138"/>
  <c r="AT30" i="138"/>
  <c r="AS30" i="138"/>
  <c r="AR30" i="138"/>
  <c r="AQ30" i="138"/>
  <c r="AP30" i="138"/>
  <c r="AO30" i="138"/>
  <c r="AN30" i="138"/>
  <c r="AM30" i="138"/>
  <c r="AL30" i="138"/>
  <c r="AK30" i="138"/>
  <c r="AJ30" i="138"/>
  <c r="AI30" i="138"/>
  <c r="AH30" i="138"/>
  <c r="AG30" i="138"/>
  <c r="AF30" i="138"/>
  <c r="AE30" i="138"/>
  <c r="AD30" i="138"/>
  <c r="AC30" i="138"/>
  <c r="AB30" i="138"/>
  <c r="AA30" i="138"/>
  <c r="Z30" i="138"/>
  <c r="Y30" i="138"/>
  <c r="X30" i="138"/>
  <c r="W30" i="138"/>
  <c r="V30" i="138"/>
  <c r="U30" i="138"/>
  <c r="T30" i="138"/>
  <c r="S30" i="138"/>
  <c r="R30" i="138"/>
  <c r="Q30" i="138"/>
  <c r="P30" i="138"/>
  <c r="O30" i="138"/>
  <c r="N30" i="138"/>
  <c r="M30" i="138"/>
  <c r="L30" i="138"/>
  <c r="K30" i="138"/>
  <c r="J30" i="138"/>
  <c r="I30" i="138"/>
  <c r="H30" i="138"/>
  <c r="G30" i="138"/>
  <c r="BD29" i="138"/>
  <c r="BC29" i="138"/>
  <c r="BB29" i="138"/>
  <c r="BA29" i="138"/>
  <c r="AZ29" i="138"/>
  <c r="AY29" i="138"/>
  <c r="AX29" i="138"/>
  <c r="AW29" i="138"/>
  <c r="AV29" i="138"/>
  <c r="AU29" i="138"/>
  <c r="AT29" i="138"/>
  <c r="AS29" i="138"/>
  <c r="AR29" i="138"/>
  <c r="AQ29" i="138"/>
  <c r="AP29" i="138"/>
  <c r="AO29" i="138"/>
  <c r="AN29" i="138"/>
  <c r="AM29" i="138"/>
  <c r="AL29" i="138"/>
  <c r="AK29" i="138"/>
  <c r="AJ29" i="138"/>
  <c r="AI29" i="138"/>
  <c r="AH29" i="138"/>
  <c r="AG29" i="138"/>
  <c r="AF29" i="138"/>
  <c r="AE29" i="138"/>
  <c r="AD29" i="138"/>
  <c r="AC29" i="138"/>
  <c r="AB29" i="138"/>
  <c r="AA29" i="138"/>
  <c r="Z29" i="138"/>
  <c r="Y29" i="138"/>
  <c r="X29" i="138"/>
  <c r="W29" i="138"/>
  <c r="V29" i="138"/>
  <c r="U29" i="138"/>
  <c r="T29" i="138"/>
  <c r="S29" i="138"/>
  <c r="R29" i="138"/>
  <c r="Q29" i="138"/>
  <c r="P29" i="138"/>
  <c r="O29" i="138"/>
  <c r="N29" i="138"/>
  <c r="M29" i="138"/>
  <c r="L29" i="138"/>
  <c r="K29" i="138"/>
  <c r="J29" i="138"/>
  <c r="I29" i="138"/>
  <c r="H29" i="138"/>
  <c r="G29" i="138"/>
  <c r="BD28" i="138"/>
  <c r="BC28" i="138"/>
  <c r="BB28" i="138"/>
  <c r="BA28" i="138"/>
  <c r="AZ28" i="138"/>
  <c r="AY28" i="138"/>
  <c r="AX28" i="138"/>
  <c r="AW28" i="138"/>
  <c r="AV28" i="138"/>
  <c r="AU28" i="138"/>
  <c r="AT28" i="138"/>
  <c r="AS28" i="138"/>
  <c r="AR28" i="138"/>
  <c r="AQ28" i="138"/>
  <c r="AP28" i="138"/>
  <c r="AO28" i="138"/>
  <c r="AN28" i="138"/>
  <c r="AM28" i="138"/>
  <c r="AL28" i="138"/>
  <c r="AK28" i="138"/>
  <c r="AJ28" i="138"/>
  <c r="AI28" i="138"/>
  <c r="AH28" i="138"/>
  <c r="AG28" i="138"/>
  <c r="AF28" i="138"/>
  <c r="AE28" i="138"/>
  <c r="AD28" i="138"/>
  <c r="AC28" i="138"/>
  <c r="AB28" i="138"/>
  <c r="AA28" i="138"/>
  <c r="Z28" i="138"/>
  <c r="Y28" i="138"/>
  <c r="X28" i="138"/>
  <c r="W28" i="138"/>
  <c r="V28" i="138"/>
  <c r="U28" i="138"/>
  <c r="T28" i="138"/>
  <c r="S28" i="138"/>
  <c r="R28" i="138"/>
  <c r="Q28" i="138"/>
  <c r="P28" i="138"/>
  <c r="O28" i="138"/>
  <c r="N28" i="138"/>
  <c r="M28" i="138"/>
  <c r="L28" i="138"/>
  <c r="K28" i="138"/>
  <c r="J28" i="138"/>
  <c r="I28" i="138"/>
  <c r="H28" i="138"/>
  <c r="G28" i="138"/>
  <c r="BD27" i="138"/>
  <c r="BC27" i="138"/>
  <c r="BB27" i="138"/>
  <c r="BA27" i="138"/>
  <c r="AZ27" i="138"/>
  <c r="AY27" i="138"/>
  <c r="AX27" i="138"/>
  <c r="AW27" i="138"/>
  <c r="AV27" i="138"/>
  <c r="AU27" i="138"/>
  <c r="AT27" i="138"/>
  <c r="AS27" i="138"/>
  <c r="AR27" i="138"/>
  <c r="AQ27" i="138"/>
  <c r="AP27" i="138"/>
  <c r="AO27" i="138"/>
  <c r="AN27" i="138"/>
  <c r="AM27" i="138"/>
  <c r="AL27" i="138"/>
  <c r="AK27" i="138"/>
  <c r="AJ27" i="138"/>
  <c r="AI27" i="138"/>
  <c r="AH27" i="138"/>
  <c r="AG27" i="138"/>
  <c r="AF27" i="138"/>
  <c r="AE27" i="138"/>
  <c r="AD27" i="138"/>
  <c r="AC27" i="138"/>
  <c r="AB27" i="138"/>
  <c r="AA27" i="138"/>
  <c r="Z27" i="138"/>
  <c r="Y27" i="138"/>
  <c r="X27" i="138"/>
  <c r="W27" i="138"/>
  <c r="V27" i="138"/>
  <c r="U27" i="138"/>
  <c r="T27" i="138"/>
  <c r="S27" i="138"/>
  <c r="R27" i="138"/>
  <c r="Q27" i="138"/>
  <c r="P27" i="138"/>
  <c r="O27" i="138"/>
  <c r="N27" i="138"/>
  <c r="M27" i="138"/>
  <c r="L27" i="138"/>
  <c r="K27" i="138"/>
  <c r="J27" i="138"/>
  <c r="I27" i="138"/>
  <c r="H27" i="138"/>
  <c r="G27" i="138"/>
  <c r="BD26" i="138"/>
  <c r="BC26" i="138"/>
  <c r="BB26" i="138"/>
  <c r="BA26" i="138"/>
  <c r="AZ26" i="138"/>
  <c r="AY26" i="138"/>
  <c r="AX26" i="138"/>
  <c r="AW26" i="138"/>
  <c r="AV26" i="138"/>
  <c r="AU26" i="138"/>
  <c r="AT26" i="138"/>
  <c r="AS26" i="138"/>
  <c r="AR26" i="138"/>
  <c r="AQ26" i="138"/>
  <c r="AP26" i="138"/>
  <c r="AO26" i="138"/>
  <c r="AN26" i="138"/>
  <c r="AM26" i="138"/>
  <c r="AL26" i="138"/>
  <c r="AK26" i="138"/>
  <c r="AJ26" i="138"/>
  <c r="AI26" i="138"/>
  <c r="AH26" i="138"/>
  <c r="AG26" i="138"/>
  <c r="AF26" i="138"/>
  <c r="AE26" i="138"/>
  <c r="AD26" i="138"/>
  <c r="AC26" i="138"/>
  <c r="AB26" i="138"/>
  <c r="AA26" i="138"/>
  <c r="Z26" i="138"/>
  <c r="Y26" i="138"/>
  <c r="X26" i="138"/>
  <c r="W26" i="138"/>
  <c r="V26" i="138"/>
  <c r="U26" i="138"/>
  <c r="T26" i="138"/>
  <c r="S26" i="138"/>
  <c r="R26" i="138"/>
  <c r="Q26" i="138"/>
  <c r="P26" i="138"/>
  <c r="O26" i="138"/>
  <c r="N26" i="138"/>
  <c r="M26" i="138"/>
  <c r="L26" i="138"/>
  <c r="K26" i="138"/>
  <c r="J26" i="138"/>
  <c r="I26" i="138"/>
  <c r="H26" i="138"/>
  <c r="G26" i="138"/>
  <c r="BD25" i="138"/>
  <c r="BC25" i="138"/>
  <c r="BB25" i="138"/>
  <c r="BA25" i="138"/>
  <c r="AZ25" i="138"/>
  <c r="AY25" i="138"/>
  <c r="AX25" i="138"/>
  <c r="AW25" i="138"/>
  <c r="AV25" i="138"/>
  <c r="AU25" i="138"/>
  <c r="AT25" i="138"/>
  <c r="AS25" i="138"/>
  <c r="AR25" i="138"/>
  <c r="AQ25" i="138"/>
  <c r="AP25" i="138"/>
  <c r="AO25" i="138"/>
  <c r="AN25" i="138"/>
  <c r="AM25" i="138"/>
  <c r="AL25" i="138"/>
  <c r="AK25" i="138"/>
  <c r="AJ25" i="138"/>
  <c r="AI25" i="138"/>
  <c r="AH25" i="138"/>
  <c r="AG25" i="138"/>
  <c r="AF25" i="138"/>
  <c r="AE25" i="138"/>
  <c r="AD25" i="138"/>
  <c r="AC25" i="138"/>
  <c r="AB25" i="138"/>
  <c r="AA25" i="138"/>
  <c r="Z25" i="138"/>
  <c r="Y25" i="138"/>
  <c r="X25" i="138"/>
  <c r="W25" i="138"/>
  <c r="V25" i="138"/>
  <c r="U25" i="138"/>
  <c r="T25" i="138"/>
  <c r="S25" i="138"/>
  <c r="R25" i="138"/>
  <c r="Q25" i="138"/>
  <c r="P25" i="138"/>
  <c r="O25" i="138"/>
  <c r="N25" i="138"/>
  <c r="M25" i="138"/>
  <c r="L25" i="138"/>
  <c r="K25" i="138"/>
  <c r="J25" i="138"/>
  <c r="I25" i="138"/>
  <c r="H25" i="138"/>
  <c r="G25" i="138"/>
  <c r="BD24" i="138"/>
  <c r="BC24" i="138"/>
  <c r="BB24" i="138"/>
  <c r="BA24" i="138"/>
  <c r="AZ24" i="138"/>
  <c r="AY24" i="138"/>
  <c r="AX24" i="138"/>
  <c r="AW24" i="138"/>
  <c r="AV24" i="138"/>
  <c r="AU24" i="138"/>
  <c r="AT24" i="138"/>
  <c r="AS24" i="138"/>
  <c r="AR24" i="138"/>
  <c r="AQ24" i="138"/>
  <c r="AP24" i="138"/>
  <c r="AO24" i="138"/>
  <c r="AN24" i="138"/>
  <c r="AM24" i="138"/>
  <c r="AL24" i="138"/>
  <c r="AK24" i="138"/>
  <c r="AJ24" i="138"/>
  <c r="AI24" i="138"/>
  <c r="AH24" i="138"/>
  <c r="AG24" i="138"/>
  <c r="AF24" i="138"/>
  <c r="AE24" i="138"/>
  <c r="AD24" i="138"/>
  <c r="AC24" i="138"/>
  <c r="AB24" i="138"/>
  <c r="AA24" i="138"/>
  <c r="Z24" i="138"/>
  <c r="Y24" i="138"/>
  <c r="X24" i="138"/>
  <c r="W24" i="138"/>
  <c r="V24" i="138"/>
  <c r="U24" i="138"/>
  <c r="T24" i="138"/>
  <c r="S24" i="138"/>
  <c r="R24" i="138"/>
  <c r="Q24" i="138"/>
  <c r="P24" i="138"/>
  <c r="O24" i="138"/>
  <c r="N24" i="138"/>
  <c r="M24" i="138"/>
  <c r="L24" i="138"/>
  <c r="K24" i="138"/>
  <c r="J24" i="138"/>
  <c r="I24" i="138"/>
  <c r="H24" i="138"/>
  <c r="G24" i="138"/>
  <c r="BD23" i="138"/>
  <c r="BC23" i="138"/>
  <c r="BB23" i="138"/>
  <c r="BA23" i="138"/>
  <c r="AZ23" i="138"/>
  <c r="AY23" i="138"/>
  <c r="AX23" i="138"/>
  <c r="AW23" i="138"/>
  <c r="AV23" i="138"/>
  <c r="AU23" i="138"/>
  <c r="AT23" i="138"/>
  <c r="AS23" i="138"/>
  <c r="AR23" i="138"/>
  <c r="AQ23" i="138"/>
  <c r="AP23" i="138"/>
  <c r="AO23" i="138"/>
  <c r="AN23" i="138"/>
  <c r="AM23" i="138"/>
  <c r="AL23" i="138"/>
  <c r="AK23" i="138"/>
  <c r="AJ23" i="138"/>
  <c r="AI23" i="138"/>
  <c r="AH23" i="138"/>
  <c r="AG23" i="138"/>
  <c r="AF23" i="138"/>
  <c r="AE23" i="138"/>
  <c r="AD23" i="138"/>
  <c r="AC23" i="138"/>
  <c r="AB23" i="138"/>
  <c r="AA23" i="138"/>
  <c r="Z23" i="138"/>
  <c r="Y23" i="138"/>
  <c r="X23" i="138"/>
  <c r="W23" i="138"/>
  <c r="V23" i="138"/>
  <c r="U23" i="138"/>
  <c r="T23" i="138"/>
  <c r="S23" i="138"/>
  <c r="R23" i="138"/>
  <c r="Q23" i="138"/>
  <c r="P23" i="138"/>
  <c r="O23" i="138"/>
  <c r="N23" i="138"/>
  <c r="M23" i="138"/>
  <c r="L23" i="138"/>
  <c r="K23" i="138"/>
  <c r="J23" i="138"/>
  <c r="I23" i="138"/>
  <c r="H23" i="138"/>
  <c r="G23" i="138"/>
  <c r="BD22" i="138"/>
  <c r="BC22" i="138"/>
  <c r="BB22" i="138"/>
  <c r="BA22" i="138"/>
  <c r="AZ22" i="138"/>
  <c r="AY22" i="138"/>
  <c r="AX22" i="138"/>
  <c r="AW22" i="138"/>
  <c r="AV22" i="138"/>
  <c r="AU22" i="138"/>
  <c r="AT22" i="138"/>
  <c r="AS22" i="138"/>
  <c r="AR22" i="138"/>
  <c r="AQ22" i="138"/>
  <c r="AP22" i="138"/>
  <c r="AO22" i="138"/>
  <c r="AN22" i="138"/>
  <c r="AM22" i="138"/>
  <c r="AL22" i="138"/>
  <c r="AK22" i="138"/>
  <c r="AJ22" i="138"/>
  <c r="AI22" i="138"/>
  <c r="AH22" i="138"/>
  <c r="AG22" i="138"/>
  <c r="AF22" i="138"/>
  <c r="AE22" i="138"/>
  <c r="AD22" i="138"/>
  <c r="AC22" i="138"/>
  <c r="AB22" i="138"/>
  <c r="AA22" i="138"/>
  <c r="Z22" i="138"/>
  <c r="Y22" i="138"/>
  <c r="X22" i="138"/>
  <c r="W22" i="138"/>
  <c r="V22" i="138"/>
  <c r="U22" i="138"/>
  <c r="T22" i="138"/>
  <c r="S22" i="138"/>
  <c r="R22" i="138"/>
  <c r="Q22" i="138"/>
  <c r="P22" i="138"/>
  <c r="O22" i="138"/>
  <c r="N22" i="138"/>
  <c r="M22" i="138"/>
  <c r="L22" i="138"/>
  <c r="K22" i="138"/>
  <c r="J22" i="138"/>
  <c r="I22" i="138"/>
  <c r="H22" i="138"/>
  <c r="G22" i="138"/>
  <c r="BD21" i="138"/>
  <c r="BC21" i="138"/>
  <c r="BB21" i="138"/>
  <c r="BA21" i="138"/>
  <c r="AZ21" i="138"/>
  <c r="AY21" i="138"/>
  <c r="AX21" i="138"/>
  <c r="AW21" i="138"/>
  <c r="AV21" i="138"/>
  <c r="AU21" i="138"/>
  <c r="AT21" i="138"/>
  <c r="AS21" i="138"/>
  <c r="AR21" i="138"/>
  <c r="AQ21" i="138"/>
  <c r="AP21" i="138"/>
  <c r="AO21" i="138"/>
  <c r="AN21" i="138"/>
  <c r="AM21" i="138"/>
  <c r="AL21" i="138"/>
  <c r="AK21" i="138"/>
  <c r="AJ21" i="138"/>
  <c r="AI21" i="138"/>
  <c r="AH21" i="138"/>
  <c r="AG21" i="138"/>
  <c r="AF21" i="138"/>
  <c r="AE21" i="138"/>
  <c r="AD21" i="138"/>
  <c r="AC21" i="138"/>
  <c r="AB21" i="138"/>
  <c r="AA21" i="138"/>
  <c r="Z21" i="138"/>
  <c r="Y21" i="138"/>
  <c r="X21" i="138"/>
  <c r="W21" i="138"/>
  <c r="V21" i="138"/>
  <c r="U21" i="138"/>
  <c r="T21" i="138"/>
  <c r="S21" i="138"/>
  <c r="R21" i="138"/>
  <c r="Q21" i="138"/>
  <c r="P21" i="138"/>
  <c r="O21" i="138"/>
  <c r="N21" i="138"/>
  <c r="M21" i="138"/>
  <c r="L21" i="138"/>
  <c r="K21" i="138"/>
  <c r="J21" i="138"/>
  <c r="I21" i="138"/>
  <c r="H21" i="138"/>
  <c r="G21" i="138"/>
  <c r="BD20" i="138"/>
  <c r="BC20" i="138"/>
  <c r="BB20" i="138"/>
  <c r="BA20" i="138"/>
  <c r="AZ20" i="138"/>
  <c r="AY20" i="138"/>
  <c r="AX20" i="138"/>
  <c r="AW20" i="138"/>
  <c r="AV20" i="138"/>
  <c r="AU20" i="138"/>
  <c r="AT20" i="138"/>
  <c r="AS20" i="138"/>
  <c r="AR20" i="138"/>
  <c r="AQ20" i="138"/>
  <c r="AP20" i="138"/>
  <c r="AO20" i="138"/>
  <c r="AN20" i="138"/>
  <c r="AM20" i="138"/>
  <c r="AL20" i="138"/>
  <c r="AK20" i="138"/>
  <c r="AJ20" i="138"/>
  <c r="AI20" i="138"/>
  <c r="AH20" i="138"/>
  <c r="AG20" i="138"/>
  <c r="AF20" i="138"/>
  <c r="AE20" i="138"/>
  <c r="AD20" i="138"/>
  <c r="AC20" i="138"/>
  <c r="AB20" i="138"/>
  <c r="AA20" i="138"/>
  <c r="Z20" i="138"/>
  <c r="Y20" i="138"/>
  <c r="X20" i="138"/>
  <c r="W20" i="138"/>
  <c r="V20" i="138"/>
  <c r="U20" i="138"/>
  <c r="T20" i="138"/>
  <c r="S20" i="138"/>
  <c r="R20" i="138"/>
  <c r="Q20" i="138"/>
  <c r="P20" i="138"/>
  <c r="O20" i="138"/>
  <c r="N20" i="138"/>
  <c r="M20" i="138"/>
  <c r="L20" i="138"/>
  <c r="K20" i="138"/>
  <c r="J20" i="138"/>
  <c r="I20" i="138"/>
  <c r="H20" i="138"/>
  <c r="G20" i="138"/>
  <c r="BD19" i="138"/>
  <c r="BC19" i="138"/>
  <c r="BB19" i="138"/>
  <c r="BA19" i="138"/>
  <c r="AZ19" i="138"/>
  <c r="AY19" i="138"/>
  <c r="AX19" i="138"/>
  <c r="AW19" i="138"/>
  <c r="AV19" i="138"/>
  <c r="AU19" i="138"/>
  <c r="AT19" i="138"/>
  <c r="AS19" i="138"/>
  <c r="AR19" i="138"/>
  <c r="AQ19" i="138"/>
  <c r="AP19" i="138"/>
  <c r="AO19" i="138"/>
  <c r="AN19" i="138"/>
  <c r="AM19" i="138"/>
  <c r="AL19" i="138"/>
  <c r="AK19" i="138"/>
  <c r="AJ19" i="138"/>
  <c r="AI19" i="138"/>
  <c r="AH19" i="138"/>
  <c r="AG19" i="138"/>
  <c r="AF19" i="138"/>
  <c r="AE19" i="138"/>
  <c r="AD19" i="138"/>
  <c r="AC19" i="138"/>
  <c r="AB19" i="138"/>
  <c r="AA19" i="138"/>
  <c r="Z19" i="138"/>
  <c r="Y19" i="138"/>
  <c r="X19" i="138"/>
  <c r="W19" i="138"/>
  <c r="V19" i="138"/>
  <c r="U19" i="138"/>
  <c r="T19" i="138"/>
  <c r="S19" i="138"/>
  <c r="R19" i="138"/>
  <c r="Q19" i="138"/>
  <c r="P19" i="138"/>
  <c r="O19" i="138"/>
  <c r="N19" i="138"/>
  <c r="M19" i="138"/>
  <c r="L19" i="138"/>
  <c r="K19" i="138"/>
  <c r="J19" i="138"/>
  <c r="I19" i="138"/>
  <c r="H19" i="138"/>
  <c r="G19" i="138"/>
  <c r="BD18" i="138"/>
  <c r="BC18" i="138"/>
  <c r="BB18" i="138"/>
  <c r="BA18" i="138"/>
  <c r="AZ18" i="138"/>
  <c r="AY18" i="138"/>
  <c r="AX18" i="138"/>
  <c r="AW18" i="138"/>
  <c r="AV18" i="138"/>
  <c r="AU18" i="138"/>
  <c r="AT18" i="138"/>
  <c r="AS18" i="138"/>
  <c r="AR18" i="138"/>
  <c r="AQ18" i="138"/>
  <c r="AP18" i="138"/>
  <c r="AO18" i="138"/>
  <c r="AN18" i="138"/>
  <c r="AM18" i="138"/>
  <c r="AL18" i="138"/>
  <c r="AK18" i="138"/>
  <c r="AJ18" i="138"/>
  <c r="AI18" i="138"/>
  <c r="AH18" i="138"/>
  <c r="AG18" i="138"/>
  <c r="AF18" i="138"/>
  <c r="AE18" i="138"/>
  <c r="AD18" i="138"/>
  <c r="AC18" i="138"/>
  <c r="AB18" i="138"/>
  <c r="AA18" i="138"/>
  <c r="Z18" i="138"/>
  <c r="Y18" i="138"/>
  <c r="X18" i="138"/>
  <c r="W18" i="138"/>
  <c r="V18" i="138"/>
  <c r="U18" i="138"/>
  <c r="T18" i="138"/>
  <c r="S18" i="138"/>
  <c r="R18" i="138"/>
  <c r="Q18" i="138"/>
  <c r="P18" i="138"/>
  <c r="O18" i="138"/>
  <c r="N18" i="138"/>
  <c r="M18" i="138"/>
  <c r="L18" i="138"/>
  <c r="K18" i="138"/>
  <c r="J18" i="138"/>
  <c r="I18" i="138"/>
  <c r="H18" i="138"/>
  <c r="G18" i="138"/>
  <c r="BD17" i="138"/>
  <c r="BC17" i="138"/>
  <c r="BB17" i="138"/>
  <c r="BA17" i="138"/>
  <c r="AZ17" i="138"/>
  <c r="AY17" i="138"/>
  <c r="AX17" i="138"/>
  <c r="AW17" i="138"/>
  <c r="AV17" i="138"/>
  <c r="AU17" i="138"/>
  <c r="AT17" i="138"/>
  <c r="AS17" i="138"/>
  <c r="AR17" i="138"/>
  <c r="AQ17" i="138"/>
  <c r="AP17" i="138"/>
  <c r="AO17" i="138"/>
  <c r="AN17" i="138"/>
  <c r="AM17" i="138"/>
  <c r="AL17" i="138"/>
  <c r="AK17" i="138"/>
  <c r="AJ17" i="138"/>
  <c r="AI17" i="138"/>
  <c r="AH17" i="138"/>
  <c r="AG17" i="138"/>
  <c r="AF17" i="138"/>
  <c r="AE17" i="138"/>
  <c r="AD17" i="138"/>
  <c r="AC17" i="138"/>
  <c r="AB17" i="138"/>
  <c r="AA17" i="138"/>
  <c r="Z17" i="138"/>
  <c r="Y17" i="138"/>
  <c r="X17" i="138"/>
  <c r="W17" i="138"/>
  <c r="V17" i="138"/>
  <c r="U17" i="138"/>
  <c r="T17" i="138"/>
  <c r="S17" i="138"/>
  <c r="R17" i="138"/>
  <c r="Q17" i="138"/>
  <c r="P17" i="138"/>
  <c r="O17" i="138"/>
  <c r="N17" i="138"/>
  <c r="M17" i="138"/>
  <c r="L17" i="138"/>
  <c r="K17" i="138"/>
  <c r="J17" i="138"/>
  <c r="I17" i="138"/>
  <c r="H17" i="138"/>
  <c r="G17" i="138"/>
  <c r="BD16" i="138"/>
  <c r="BC16" i="138"/>
  <c r="BB16" i="138"/>
  <c r="BA16" i="138"/>
  <c r="AZ16" i="138"/>
  <c r="AY16" i="138"/>
  <c r="AX16" i="138"/>
  <c r="AW16" i="138"/>
  <c r="AV16" i="138"/>
  <c r="AU16" i="138"/>
  <c r="AT16" i="138"/>
  <c r="AS16" i="138"/>
  <c r="AR16" i="138"/>
  <c r="AQ16" i="138"/>
  <c r="AP16" i="138"/>
  <c r="AO16" i="138"/>
  <c r="AN16" i="138"/>
  <c r="AM16" i="138"/>
  <c r="AL16" i="138"/>
  <c r="AK16" i="138"/>
  <c r="AJ16" i="138"/>
  <c r="AI16" i="138"/>
  <c r="AH16" i="138"/>
  <c r="AG16" i="138"/>
  <c r="AF16" i="138"/>
  <c r="AE16" i="138"/>
  <c r="AD16" i="138"/>
  <c r="AC16" i="138"/>
  <c r="AB16" i="138"/>
  <c r="AA16" i="138"/>
  <c r="Z16" i="138"/>
  <c r="Y16" i="138"/>
  <c r="X16" i="138"/>
  <c r="W16" i="138"/>
  <c r="V16" i="138"/>
  <c r="U16" i="138"/>
  <c r="T16" i="138"/>
  <c r="S16" i="138"/>
  <c r="R16" i="138"/>
  <c r="Q16" i="138"/>
  <c r="P16" i="138"/>
  <c r="O16" i="138"/>
  <c r="N16" i="138"/>
  <c r="M16" i="138"/>
  <c r="L16" i="138"/>
  <c r="K16" i="138"/>
  <c r="J16" i="138"/>
  <c r="I16" i="138"/>
  <c r="H16" i="138"/>
  <c r="G16" i="138"/>
  <c r="BD15" i="138"/>
  <c r="BC15" i="138"/>
  <c r="BB15" i="138"/>
  <c r="BA15" i="138"/>
  <c r="AZ15" i="138"/>
  <c r="AY15" i="138"/>
  <c r="AX15" i="138"/>
  <c r="AW15" i="138"/>
  <c r="AV15" i="138"/>
  <c r="AU15" i="138"/>
  <c r="AT15" i="138"/>
  <c r="AS15" i="138"/>
  <c r="AR15" i="138"/>
  <c r="AQ15" i="138"/>
  <c r="AP15" i="138"/>
  <c r="AO15" i="138"/>
  <c r="AN15" i="138"/>
  <c r="AM15" i="138"/>
  <c r="AL15" i="138"/>
  <c r="AK15" i="138"/>
  <c r="AJ15" i="138"/>
  <c r="AI15" i="138"/>
  <c r="AH15" i="138"/>
  <c r="AG15" i="138"/>
  <c r="AF15" i="138"/>
  <c r="AE15" i="138"/>
  <c r="AD15" i="138"/>
  <c r="AC15" i="138"/>
  <c r="AB15" i="138"/>
  <c r="AA15" i="138"/>
  <c r="Z15" i="138"/>
  <c r="Y15" i="138"/>
  <c r="X15" i="138"/>
  <c r="W15" i="138"/>
  <c r="V15" i="138"/>
  <c r="U15" i="138"/>
  <c r="T15" i="138"/>
  <c r="S15" i="138"/>
  <c r="R15" i="138"/>
  <c r="Q15" i="138"/>
  <c r="P15" i="138"/>
  <c r="O15" i="138"/>
  <c r="N15" i="138"/>
  <c r="M15" i="138"/>
  <c r="L15" i="138"/>
  <c r="K15" i="138"/>
  <c r="J15" i="138"/>
  <c r="I15" i="138"/>
  <c r="H15" i="138"/>
  <c r="G15" i="138"/>
  <c r="BD14" i="138"/>
  <c r="BC14" i="138"/>
  <c r="BB14" i="138"/>
  <c r="BA14" i="138"/>
  <c r="AZ14" i="138"/>
  <c r="AY14" i="138"/>
  <c r="AX14" i="138"/>
  <c r="AW14" i="138"/>
  <c r="AV14" i="138"/>
  <c r="AU14" i="138"/>
  <c r="AT14" i="138"/>
  <c r="AS14" i="138"/>
  <c r="AR14" i="138"/>
  <c r="AQ14" i="138"/>
  <c r="AP14" i="138"/>
  <c r="AO14" i="138"/>
  <c r="AN14" i="138"/>
  <c r="AM14" i="138"/>
  <c r="AL14" i="138"/>
  <c r="AK14" i="138"/>
  <c r="AJ14" i="138"/>
  <c r="AI14" i="138"/>
  <c r="AH14" i="138"/>
  <c r="AG14" i="138"/>
  <c r="AF14" i="138"/>
  <c r="AE14" i="138"/>
  <c r="AD14" i="138"/>
  <c r="AC14" i="138"/>
  <c r="AB14" i="138"/>
  <c r="AA14" i="138"/>
  <c r="Z14" i="138"/>
  <c r="Y14" i="138"/>
  <c r="X14" i="138"/>
  <c r="W14" i="138"/>
  <c r="V14" i="138"/>
  <c r="U14" i="138"/>
  <c r="T14" i="138"/>
  <c r="S14" i="138"/>
  <c r="R14" i="138"/>
  <c r="Q14" i="138"/>
  <c r="P14" i="138"/>
  <c r="O14" i="138"/>
  <c r="N14" i="138"/>
  <c r="M14" i="138"/>
  <c r="L14" i="138"/>
  <c r="K14" i="138"/>
  <c r="J14" i="138"/>
  <c r="I14" i="138"/>
  <c r="H14" i="138"/>
  <c r="G14" i="138"/>
  <c r="BD13" i="138"/>
  <c r="BC13" i="138"/>
  <c r="BB13" i="138"/>
  <c r="BA13" i="138"/>
  <c r="AZ13" i="138"/>
  <c r="AY13" i="138"/>
  <c r="AX13" i="138"/>
  <c r="AW13" i="138"/>
  <c r="AV13" i="138"/>
  <c r="AU13" i="138"/>
  <c r="AT13" i="138"/>
  <c r="AS13" i="138"/>
  <c r="AR13" i="138"/>
  <c r="AQ13" i="138"/>
  <c r="AP13" i="138"/>
  <c r="AO13" i="138"/>
  <c r="AN13" i="138"/>
  <c r="AM13" i="138"/>
  <c r="AL13" i="138"/>
  <c r="AK13" i="138"/>
  <c r="AJ13" i="138"/>
  <c r="AI13" i="138"/>
  <c r="AH13" i="138"/>
  <c r="AG13" i="138"/>
  <c r="AF13" i="138"/>
  <c r="AE13" i="138"/>
  <c r="AD13" i="138"/>
  <c r="AC13" i="138"/>
  <c r="AB13" i="138"/>
  <c r="AA13" i="138"/>
  <c r="Z13" i="138"/>
  <c r="Y13" i="138"/>
  <c r="X13" i="138"/>
  <c r="W13" i="138"/>
  <c r="V13" i="138"/>
  <c r="U13" i="138"/>
  <c r="T13" i="138"/>
  <c r="S13" i="138"/>
  <c r="R13" i="138"/>
  <c r="Q13" i="138"/>
  <c r="P13" i="138"/>
  <c r="O13" i="138"/>
  <c r="N13" i="138"/>
  <c r="M13" i="138"/>
  <c r="L13" i="138"/>
  <c r="K13" i="138"/>
  <c r="J13" i="138"/>
  <c r="I13" i="138"/>
  <c r="H13" i="138"/>
  <c r="G13" i="138"/>
  <c r="BD12" i="138"/>
  <c r="BC12" i="138"/>
  <c r="BB12" i="138"/>
  <c r="BA12" i="138"/>
  <c r="AZ12" i="138"/>
  <c r="AY12" i="138"/>
  <c r="AX12" i="138"/>
  <c r="AW12" i="138"/>
  <c r="AV12" i="138"/>
  <c r="AU12" i="138"/>
  <c r="AT12" i="138"/>
  <c r="AS12" i="138"/>
  <c r="AR12" i="138"/>
  <c r="AQ12" i="138"/>
  <c r="AP12" i="138"/>
  <c r="AO12" i="138"/>
  <c r="AN12" i="138"/>
  <c r="AM12" i="138"/>
  <c r="AL12" i="138"/>
  <c r="AK12" i="138"/>
  <c r="AJ12" i="138"/>
  <c r="AI12" i="138"/>
  <c r="AH12" i="138"/>
  <c r="AG12" i="138"/>
  <c r="AF12" i="138"/>
  <c r="AE12" i="138"/>
  <c r="AD12" i="138"/>
  <c r="AC12" i="138"/>
  <c r="AB12" i="138"/>
  <c r="AA12" i="138"/>
  <c r="Z12" i="138"/>
  <c r="Y12" i="138"/>
  <c r="X12" i="138"/>
  <c r="W12" i="138"/>
  <c r="V12" i="138"/>
  <c r="U12" i="138"/>
  <c r="T12" i="138"/>
  <c r="S12" i="138"/>
  <c r="R12" i="138"/>
  <c r="Q12" i="138"/>
  <c r="P12" i="138"/>
  <c r="O12" i="138"/>
  <c r="N12" i="138"/>
  <c r="M12" i="138"/>
  <c r="L12" i="138"/>
  <c r="K12" i="138"/>
  <c r="J12" i="138"/>
  <c r="I12" i="138"/>
  <c r="H12" i="138"/>
  <c r="G12" i="138"/>
  <c r="BD11" i="138"/>
  <c r="BC11" i="138"/>
  <c r="BB11" i="138"/>
  <c r="BA11" i="138"/>
  <c r="AZ11" i="138"/>
  <c r="AY11" i="138"/>
  <c r="AX11" i="138"/>
  <c r="AW11" i="138"/>
  <c r="AV11" i="138"/>
  <c r="AU11" i="138"/>
  <c r="AT11" i="138"/>
  <c r="AS11" i="138"/>
  <c r="AR11" i="138"/>
  <c r="AQ11" i="138"/>
  <c r="AP11" i="138"/>
  <c r="AO11" i="138"/>
  <c r="AN11" i="138"/>
  <c r="AM11" i="138"/>
  <c r="AL11" i="138"/>
  <c r="AK11" i="138"/>
  <c r="AJ11" i="138"/>
  <c r="AI11" i="138"/>
  <c r="AH11" i="138"/>
  <c r="AG11" i="138"/>
  <c r="AF11" i="138"/>
  <c r="AE11" i="138"/>
  <c r="AD11" i="138"/>
  <c r="AC11" i="138"/>
  <c r="AB11" i="138"/>
  <c r="AA11" i="138"/>
  <c r="Z11" i="138"/>
  <c r="Y11" i="138"/>
  <c r="X11" i="138"/>
  <c r="W11" i="138"/>
  <c r="V11" i="138"/>
  <c r="U11" i="138"/>
  <c r="T11" i="138"/>
  <c r="S11" i="138"/>
  <c r="R11" i="138"/>
  <c r="Q11" i="138"/>
  <c r="P11" i="138"/>
  <c r="O11" i="138"/>
  <c r="N11" i="138"/>
  <c r="M11" i="138"/>
  <c r="L11" i="138"/>
  <c r="K11" i="138"/>
  <c r="J11" i="138"/>
  <c r="I11" i="138"/>
  <c r="H11" i="138"/>
  <c r="G11" i="138"/>
  <c r="BD10" i="138"/>
  <c r="BC10" i="138"/>
  <c r="BB10" i="138"/>
  <c r="BA10" i="138"/>
  <c r="AZ10" i="138"/>
  <c r="AY10" i="138"/>
  <c r="AX10" i="138"/>
  <c r="AW10" i="138"/>
  <c r="AV10" i="138"/>
  <c r="AU10" i="138"/>
  <c r="AT10" i="138"/>
  <c r="AS10" i="138"/>
  <c r="AR10" i="138"/>
  <c r="AQ10" i="138"/>
  <c r="AP10" i="138"/>
  <c r="AO10" i="138"/>
  <c r="AN10" i="138"/>
  <c r="AM10" i="138"/>
  <c r="AL10" i="138"/>
  <c r="AK10" i="138"/>
  <c r="AJ10" i="138"/>
  <c r="AI10" i="138"/>
  <c r="AH10" i="138"/>
  <c r="AG10" i="138"/>
  <c r="AF10" i="138"/>
  <c r="AE10" i="138"/>
  <c r="AD10" i="138"/>
  <c r="AC10" i="138"/>
  <c r="AB10" i="138"/>
  <c r="AA10" i="138"/>
  <c r="Z10" i="138"/>
  <c r="Y10" i="138"/>
  <c r="X10" i="138"/>
  <c r="W10" i="138"/>
  <c r="V10" i="138"/>
  <c r="U10" i="138"/>
  <c r="T10" i="138"/>
  <c r="S10" i="138"/>
  <c r="R10" i="138"/>
  <c r="Q10" i="138"/>
  <c r="P10" i="138"/>
  <c r="O10" i="138"/>
  <c r="N10" i="138"/>
  <c r="M10" i="138"/>
  <c r="L10" i="138"/>
  <c r="K10" i="138"/>
  <c r="J10" i="138"/>
  <c r="I10" i="138"/>
  <c r="H10" i="138"/>
  <c r="G10" i="138"/>
  <c r="BD9" i="138"/>
  <c r="BC9" i="138"/>
  <c r="BB9" i="138"/>
  <c r="BA9" i="138"/>
  <c r="AZ9" i="138"/>
  <c r="AY9" i="138"/>
  <c r="AX9" i="138"/>
  <c r="AW9" i="138"/>
  <c r="AV9" i="138"/>
  <c r="AU9" i="138"/>
  <c r="AT9" i="138"/>
  <c r="AS9" i="138"/>
  <c r="AR9" i="138"/>
  <c r="AQ9" i="138"/>
  <c r="AP9" i="138"/>
  <c r="AO9" i="138"/>
  <c r="AN9" i="138"/>
  <c r="AM9" i="138"/>
  <c r="AL9" i="138"/>
  <c r="AK9" i="138"/>
  <c r="AJ9" i="138"/>
  <c r="AI9" i="138"/>
  <c r="AH9" i="138"/>
  <c r="AG9" i="138"/>
  <c r="AF9" i="138"/>
  <c r="AE9" i="138"/>
  <c r="AD9" i="138"/>
  <c r="AC9" i="138"/>
  <c r="AB9" i="138"/>
  <c r="AA9" i="138"/>
  <c r="Z9" i="138"/>
  <c r="Y9" i="138"/>
  <c r="X9" i="138"/>
  <c r="W9" i="138"/>
  <c r="V9" i="138"/>
  <c r="U9" i="138"/>
  <c r="T9" i="138"/>
  <c r="S9" i="138"/>
  <c r="R9" i="138"/>
  <c r="Q9" i="138"/>
  <c r="P9" i="138"/>
  <c r="O9" i="138"/>
  <c r="N9" i="138"/>
  <c r="M9" i="138"/>
  <c r="L9" i="138"/>
  <c r="K9" i="138"/>
  <c r="J9" i="138"/>
  <c r="I9" i="138"/>
  <c r="H9" i="138"/>
  <c r="G9" i="138"/>
  <c r="BD8" i="138"/>
  <c r="BC8" i="138"/>
  <c r="BB8" i="138"/>
  <c r="BA8" i="138"/>
  <c r="AZ8" i="138"/>
  <c r="AY8" i="138"/>
  <c r="AX8" i="138"/>
  <c r="AW8" i="138"/>
  <c r="AV8" i="138"/>
  <c r="AU8" i="138"/>
  <c r="AT8" i="138"/>
  <c r="AS8" i="138"/>
  <c r="AR8" i="138"/>
  <c r="AQ8" i="138"/>
  <c r="AP8" i="138"/>
  <c r="AO8" i="138"/>
  <c r="AN8" i="138"/>
  <c r="AM8" i="138"/>
  <c r="AL8" i="138"/>
  <c r="AK8" i="138"/>
  <c r="AJ8" i="138"/>
  <c r="AI8" i="138"/>
  <c r="AH8" i="138"/>
  <c r="AG8" i="138"/>
  <c r="AF8" i="138"/>
  <c r="AE8" i="138"/>
  <c r="AD8" i="138"/>
  <c r="AC8" i="138"/>
  <c r="AB8" i="138"/>
  <c r="AA8" i="138"/>
  <c r="Z8" i="138"/>
  <c r="Y8" i="138"/>
  <c r="X8" i="138"/>
  <c r="W8" i="138"/>
  <c r="V8" i="138"/>
  <c r="U8" i="138"/>
  <c r="T8" i="138"/>
  <c r="S8" i="138"/>
  <c r="R8" i="138"/>
  <c r="Q8" i="138"/>
  <c r="P8" i="138"/>
  <c r="O8" i="138"/>
  <c r="N8" i="138"/>
  <c r="M8" i="138"/>
  <c r="L8" i="138"/>
  <c r="K8" i="138"/>
  <c r="J8" i="138"/>
  <c r="I8" i="138"/>
  <c r="H8" i="138"/>
  <c r="G8" i="138"/>
  <c r="BD7" i="138"/>
  <c r="BC7" i="138"/>
  <c r="BB7" i="138"/>
  <c r="BA7" i="138"/>
  <c r="AZ7" i="138"/>
  <c r="AY7" i="138"/>
  <c r="AX7" i="138"/>
  <c r="AW7" i="138"/>
  <c r="AV7" i="138"/>
  <c r="AU7" i="138"/>
  <c r="AT7" i="138"/>
  <c r="AS7" i="138"/>
  <c r="AR7" i="138"/>
  <c r="AQ7" i="138"/>
  <c r="AP7" i="138"/>
  <c r="AO7" i="138"/>
  <c r="AN7" i="138"/>
  <c r="AM7" i="138"/>
  <c r="AL7" i="138"/>
  <c r="AK7" i="138"/>
  <c r="AJ7" i="138"/>
  <c r="AI7" i="138"/>
  <c r="AH7" i="138"/>
  <c r="AG7" i="138"/>
  <c r="AF7" i="138"/>
  <c r="AE7" i="138"/>
  <c r="AD7" i="138"/>
  <c r="AC7" i="138"/>
  <c r="AB7" i="138"/>
  <c r="AA7" i="138"/>
  <c r="Z7" i="138"/>
  <c r="Y7" i="138"/>
  <c r="X7" i="138"/>
  <c r="W7" i="138"/>
  <c r="V7" i="138"/>
  <c r="U7" i="138"/>
  <c r="T7" i="138"/>
  <c r="S7" i="138"/>
  <c r="R7" i="138"/>
  <c r="Q7" i="138"/>
  <c r="P7" i="138"/>
  <c r="O7" i="138"/>
  <c r="N7" i="138"/>
  <c r="M7" i="138"/>
  <c r="L7" i="138"/>
  <c r="K7" i="138"/>
  <c r="J7" i="138"/>
  <c r="I7" i="138"/>
  <c r="H7" i="138"/>
  <c r="G7" i="138"/>
  <c r="BD6" i="138"/>
  <c r="BC6" i="138"/>
  <c r="BB6" i="138"/>
  <c r="BA6" i="138"/>
  <c r="AZ6" i="138"/>
  <c r="AY6" i="138"/>
  <c r="AX6" i="138"/>
  <c r="AW6" i="138"/>
  <c r="AV6" i="138"/>
  <c r="AU6" i="138"/>
  <c r="AT6" i="138"/>
  <c r="AS6" i="138"/>
  <c r="AR6" i="138"/>
  <c r="AQ6" i="138"/>
  <c r="AP6" i="138"/>
  <c r="AO6" i="138"/>
  <c r="AN6" i="138"/>
  <c r="AM6" i="138"/>
  <c r="AL6" i="138"/>
  <c r="AK6" i="138"/>
  <c r="AJ6" i="138"/>
  <c r="AI6" i="138"/>
  <c r="AH6" i="138"/>
  <c r="AG6" i="138"/>
  <c r="AF6" i="138"/>
  <c r="AE6" i="138"/>
  <c r="AD6" i="138"/>
  <c r="AC6" i="138"/>
  <c r="AB6" i="138"/>
  <c r="AA6" i="138"/>
  <c r="Z6" i="138"/>
  <c r="Y6" i="138"/>
  <c r="X6" i="138"/>
  <c r="W6" i="138"/>
  <c r="V6" i="138"/>
  <c r="U6" i="138"/>
  <c r="T6" i="138"/>
  <c r="S6" i="138"/>
  <c r="R6" i="138"/>
  <c r="Q6" i="138"/>
  <c r="P6" i="138"/>
  <c r="O6" i="138"/>
  <c r="N6" i="138"/>
  <c r="M6" i="138"/>
  <c r="L6" i="138"/>
  <c r="K6" i="138"/>
  <c r="J6" i="138"/>
  <c r="I6" i="138"/>
  <c r="H6" i="138"/>
  <c r="G6" i="138"/>
  <c r="BD5" i="138"/>
  <c r="BC5" i="138"/>
  <c r="BB5" i="138"/>
  <c r="BA5" i="138"/>
  <c r="AZ5" i="138"/>
  <c r="AY5" i="138"/>
  <c r="AX5" i="138"/>
  <c r="AW5" i="138"/>
  <c r="AV5" i="138"/>
  <c r="AU5" i="138"/>
  <c r="AT5" i="138"/>
  <c r="AS5" i="138"/>
  <c r="AR5" i="138"/>
  <c r="AQ5" i="138"/>
  <c r="AP5" i="138"/>
  <c r="AO5" i="138"/>
  <c r="AN5" i="138"/>
  <c r="AM5" i="138"/>
  <c r="AL5" i="138"/>
  <c r="AK5" i="138"/>
  <c r="AJ5" i="138"/>
  <c r="AI5" i="138"/>
  <c r="AH5" i="138"/>
  <c r="AG5" i="138"/>
  <c r="AF5" i="138"/>
  <c r="AE5" i="138"/>
  <c r="AD5" i="138"/>
  <c r="AC5" i="138"/>
  <c r="AB5" i="138"/>
  <c r="AA5" i="138"/>
  <c r="Z5" i="138"/>
  <c r="Y5" i="138"/>
  <c r="X5" i="138"/>
  <c r="W5" i="138"/>
  <c r="V5" i="138"/>
  <c r="U5" i="138"/>
  <c r="T5" i="138"/>
  <c r="S5" i="138"/>
  <c r="R5" i="138"/>
  <c r="Q5" i="138"/>
  <c r="P5" i="138"/>
  <c r="O5" i="138"/>
  <c r="N5" i="138"/>
  <c r="M5" i="138"/>
  <c r="L5" i="138"/>
  <c r="K5" i="138"/>
  <c r="J5" i="138"/>
  <c r="I5" i="138"/>
  <c r="H5" i="138"/>
  <c r="G5" i="138"/>
  <c r="BD4" i="138"/>
  <c r="BC4" i="138"/>
  <c r="BB4" i="138"/>
  <c r="BA4" i="138"/>
  <c r="AZ4" i="138"/>
  <c r="AY4" i="138"/>
  <c r="AX4" i="138"/>
  <c r="AW4" i="138"/>
  <c r="AV4" i="138"/>
  <c r="AU4" i="138"/>
  <c r="AT4" i="138"/>
  <c r="AS4" i="138"/>
  <c r="AR4" i="138"/>
  <c r="AQ4" i="138"/>
  <c r="AP4" i="138"/>
  <c r="AO4" i="138"/>
  <c r="AN4" i="138"/>
  <c r="AM4" i="138"/>
  <c r="AL4" i="138"/>
  <c r="AK4" i="138"/>
  <c r="AJ4" i="138"/>
  <c r="AI4" i="138"/>
  <c r="AH4" i="138"/>
  <c r="AG4" i="138"/>
  <c r="AF4" i="138"/>
  <c r="AE4" i="138"/>
  <c r="AD4" i="138"/>
  <c r="AC4" i="138"/>
  <c r="AB4" i="138"/>
  <c r="AA4" i="138"/>
  <c r="Z4" i="138"/>
  <c r="Y4" i="138"/>
  <c r="X4" i="138"/>
  <c r="W4" i="138"/>
  <c r="V4" i="138"/>
  <c r="U4" i="138"/>
  <c r="T4" i="138"/>
  <c r="S4" i="138"/>
  <c r="R4" i="138"/>
  <c r="Q4" i="138"/>
  <c r="P4" i="138"/>
  <c r="O4" i="138"/>
  <c r="N4" i="138"/>
  <c r="M4" i="138"/>
  <c r="L4" i="138"/>
  <c r="K4" i="138"/>
  <c r="J4" i="138"/>
  <c r="I4" i="138"/>
  <c r="H4" i="138"/>
  <c r="G4" i="138"/>
  <c r="BD3" i="138"/>
  <c r="BC3" i="138"/>
  <c r="BB3" i="138"/>
  <c r="BA3" i="138"/>
  <c r="AZ3" i="138"/>
  <c r="AY3" i="138"/>
  <c r="AX3" i="138"/>
  <c r="AW3" i="138"/>
  <c r="AV3" i="138"/>
  <c r="AU3" i="138"/>
  <c r="AT3" i="138"/>
  <c r="AS3" i="138"/>
  <c r="AR3" i="138"/>
  <c r="AQ3" i="138"/>
  <c r="AP3" i="138"/>
  <c r="AO3" i="138"/>
  <c r="AN3" i="138"/>
  <c r="AM3" i="138"/>
  <c r="AL3" i="138"/>
  <c r="AK3" i="138"/>
  <c r="AJ3" i="138"/>
  <c r="AI3" i="138"/>
  <c r="AH3" i="138"/>
  <c r="AG3" i="138"/>
  <c r="AF3" i="138"/>
  <c r="AE3" i="138"/>
  <c r="AD3" i="138"/>
  <c r="AC3" i="138"/>
  <c r="AB3" i="138"/>
  <c r="AA3" i="138"/>
  <c r="Z3" i="138"/>
  <c r="Y3" i="138"/>
  <c r="X3" i="138"/>
  <c r="W3" i="138"/>
  <c r="V3" i="138"/>
  <c r="U3" i="138"/>
  <c r="T3" i="138"/>
  <c r="S3" i="138"/>
  <c r="R3" i="138"/>
  <c r="Q3" i="138"/>
  <c r="P3" i="138"/>
  <c r="O3" i="138"/>
  <c r="N3" i="138"/>
  <c r="M3" i="138"/>
  <c r="L3" i="138"/>
  <c r="K3" i="138"/>
  <c r="J3" i="138"/>
  <c r="I3" i="138"/>
  <c r="H3" i="138"/>
  <c r="G3" i="138"/>
  <c r="BD2" i="138"/>
  <c r="BC2" i="138"/>
  <c r="BB2" i="138"/>
  <c r="BA2" i="138"/>
  <c r="AZ2" i="138"/>
  <c r="AY2" i="138"/>
  <c r="AX2" i="138"/>
  <c r="AW2" i="138"/>
  <c r="AV2" i="138"/>
  <c r="AU2" i="138"/>
  <c r="AT2" i="138"/>
  <c r="AS2" i="138"/>
  <c r="AR2" i="138"/>
  <c r="AQ2" i="138"/>
  <c r="AP2" i="138"/>
  <c r="AO2" i="138"/>
  <c r="AN2" i="138"/>
  <c r="AM2" i="138"/>
  <c r="AL2" i="138"/>
  <c r="AK2" i="138"/>
  <c r="AJ2" i="138"/>
  <c r="AI2" i="138"/>
  <c r="AH2" i="138"/>
  <c r="AG2" i="138"/>
  <c r="AF2" i="138"/>
  <c r="AE2" i="138"/>
  <c r="AD2" i="138"/>
  <c r="AC2" i="138"/>
  <c r="AB2" i="138"/>
  <c r="AA2" i="138"/>
  <c r="Z2" i="138"/>
  <c r="Y2" i="138"/>
  <c r="X2" i="138"/>
  <c r="W2" i="138"/>
  <c r="V2" i="138"/>
  <c r="U2" i="138"/>
  <c r="T2" i="138"/>
  <c r="S2" i="138"/>
  <c r="R2" i="138"/>
  <c r="Q2" i="138"/>
  <c r="P2" i="138"/>
  <c r="O2" i="138"/>
  <c r="N2" i="138"/>
  <c r="M2" i="138"/>
  <c r="L2" i="138"/>
  <c r="K2" i="138"/>
  <c r="J2" i="138"/>
  <c r="I2" i="138"/>
  <c r="H2" i="138"/>
  <c r="G2" i="138"/>
  <c r="D5" i="138"/>
  <c r="D6" i="138" s="1"/>
  <c r="D7" i="138" s="1"/>
  <c r="D8" i="138" s="1"/>
  <c r="D9" i="138" s="1"/>
  <c r="D10" i="138" s="1"/>
  <c r="D11" i="138" s="1"/>
  <c r="D12" i="138" s="1"/>
  <c r="D13" i="138" s="1"/>
  <c r="D14" i="138" s="1"/>
  <c r="D15" i="138" s="1"/>
  <c r="D16" i="138" s="1"/>
  <c r="D17" i="138" s="1"/>
  <c r="D18" i="138" s="1"/>
  <c r="D19" i="138" s="1"/>
  <c r="D20" i="138" s="1"/>
  <c r="D21" i="138" s="1"/>
  <c r="D22" i="138" s="1"/>
  <c r="D23" i="138" s="1"/>
  <c r="D24" i="138" s="1"/>
  <c r="D25" i="138" s="1"/>
  <c r="D26" i="138" s="1"/>
  <c r="D27" i="138" s="1"/>
  <c r="D28" i="138" s="1"/>
  <c r="D29" i="138" s="1"/>
  <c r="D30" i="138" s="1"/>
  <c r="D31" i="138" s="1"/>
  <c r="D32" i="138" s="1"/>
  <c r="D33" i="138" s="1"/>
  <c r="D34" i="138" s="1"/>
  <c r="H1" i="138"/>
  <c r="I1" i="138" s="1"/>
  <c r="J1" i="138" s="1"/>
  <c r="K1" i="138" s="1"/>
  <c r="L1" i="138" s="1"/>
  <c r="M1" i="138" s="1"/>
  <c r="N1" i="138" s="1"/>
  <c r="O1" i="138" s="1"/>
  <c r="P1" i="138" s="1"/>
  <c r="Q1" i="138" s="1"/>
  <c r="R1" i="138" s="1"/>
  <c r="S1" i="138" s="1"/>
  <c r="T1" i="138" s="1"/>
  <c r="U1" i="138" s="1"/>
  <c r="V1" i="138" s="1"/>
  <c r="W1" i="138" s="1"/>
  <c r="X1" i="138" s="1"/>
  <c r="Y1" i="138" s="1"/>
  <c r="Z1" i="138" s="1"/>
  <c r="AA1" i="138" s="1"/>
  <c r="AB1" i="138" s="1"/>
  <c r="AC1" i="138" s="1"/>
  <c r="AD1" i="138" s="1"/>
  <c r="AE1" i="138" s="1"/>
  <c r="AF1" i="138" s="1"/>
  <c r="AG1" i="138" s="1"/>
  <c r="AH1" i="138" s="1"/>
  <c r="AI1" i="138" s="1"/>
  <c r="AJ1" i="138" s="1"/>
  <c r="AK1" i="138" s="1"/>
  <c r="AL1" i="138" s="1"/>
  <c r="AM1" i="138" s="1"/>
  <c r="AN1" i="138" s="1"/>
  <c r="AO1" i="138" s="1"/>
  <c r="AP1" i="138" s="1"/>
  <c r="AQ1" i="138" s="1"/>
  <c r="AR1" i="138" s="1"/>
  <c r="AS1" i="138" s="1"/>
  <c r="AT1" i="138" s="1"/>
  <c r="AU1" i="138" s="1"/>
  <c r="AV1" i="138" s="1"/>
  <c r="AW1" i="138" s="1"/>
  <c r="AX1" i="138" s="1"/>
  <c r="AY1" i="138" s="1"/>
  <c r="AZ1" i="138" s="1"/>
  <c r="BA1" i="138" s="1"/>
  <c r="BB1" i="138" s="1"/>
  <c r="BC1" i="138" s="1"/>
  <c r="BD1" i="138" s="1"/>
  <c r="BD34" i="137"/>
  <c r="BC34" i="137"/>
  <c r="BB34" i="137"/>
  <c r="BA34" i="137"/>
  <c r="AZ34" i="137"/>
  <c r="AY34" i="137"/>
  <c r="AX34" i="137"/>
  <c r="AW34" i="137"/>
  <c r="AV34" i="137"/>
  <c r="AU34" i="137"/>
  <c r="AT34" i="137"/>
  <c r="AS34" i="137"/>
  <c r="AR34" i="137"/>
  <c r="AQ34" i="137"/>
  <c r="AP34" i="137"/>
  <c r="AO34" i="137"/>
  <c r="AN34" i="137"/>
  <c r="AM34" i="137"/>
  <c r="AL34" i="137"/>
  <c r="AK34" i="137"/>
  <c r="AJ34" i="137"/>
  <c r="AI34" i="137"/>
  <c r="AH34" i="137"/>
  <c r="AG34" i="137"/>
  <c r="AF34" i="137"/>
  <c r="AE34" i="137"/>
  <c r="AD34" i="137"/>
  <c r="AC34" i="137"/>
  <c r="AB34" i="137"/>
  <c r="AA34" i="137"/>
  <c r="Z34" i="137"/>
  <c r="Y34" i="137"/>
  <c r="X34" i="137"/>
  <c r="W34" i="137"/>
  <c r="V34" i="137"/>
  <c r="U34" i="137"/>
  <c r="T34" i="137"/>
  <c r="S34" i="137"/>
  <c r="R34" i="137"/>
  <c r="Q34" i="137"/>
  <c r="P34" i="137"/>
  <c r="O34" i="137"/>
  <c r="N34" i="137"/>
  <c r="M34" i="137"/>
  <c r="L34" i="137"/>
  <c r="K34" i="137"/>
  <c r="J34" i="137"/>
  <c r="I34" i="137"/>
  <c r="H34" i="137"/>
  <c r="G34" i="137"/>
  <c r="BD33" i="137"/>
  <c r="BC33" i="137"/>
  <c r="BB33" i="137"/>
  <c r="BA33" i="137"/>
  <c r="AZ33" i="137"/>
  <c r="AY33" i="137"/>
  <c r="AX33" i="137"/>
  <c r="AW33" i="137"/>
  <c r="AV33" i="137"/>
  <c r="AU33" i="137"/>
  <c r="AT33" i="137"/>
  <c r="AS33" i="137"/>
  <c r="AR33" i="137"/>
  <c r="AQ33" i="137"/>
  <c r="AP33" i="137"/>
  <c r="AO33" i="137"/>
  <c r="AN33" i="137"/>
  <c r="AM33" i="137"/>
  <c r="AL33" i="137"/>
  <c r="AK33" i="137"/>
  <c r="AJ33" i="137"/>
  <c r="AI33" i="137"/>
  <c r="AH33" i="137"/>
  <c r="AG33" i="137"/>
  <c r="AF33" i="137"/>
  <c r="AE33" i="137"/>
  <c r="AD33" i="137"/>
  <c r="AC33" i="137"/>
  <c r="AB33" i="137"/>
  <c r="AA33" i="137"/>
  <c r="Z33" i="137"/>
  <c r="Y33" i="137"/>
  <c r="X33" i="137"/>
  <c r="W33" i="137"/>
  <c r="V33" i="137"/>
  <c r="U33" i="137"/>
  <c r="T33" i="137"/>
  <c r="S33" i="137"/>
  <c r="R33" i="137"/>
  <c r="Q33" i="137"/>
  <c r="P33" i="137"/>
  <c r="O33" i="137"/>
  <c r="N33" i="137"/>
  <c r="M33" i="137"/>
  <c r="L33" i="137"/>
  <c r="K33" i="137"/>
  <c r="J33" i="137"/>
  <c r="I33" i="137"/>
  <c r="H33" i="137"/>
  <c r="G33" i="137"/>
  <c r="BD32" i="137"/>
  <c r="BC32" i="137"/>
  <c r="BB32" i="137"/>
  <c r="BA32" i="137"/>
  <c r="AZ32" i="137"/>
  <c r="AY32" i="137"/>
  <c r="AX32" i="137"/>
  <c r="AW32" i="137"/>
  <c r="AV32" i="137"/>
  <c r="AU32" i="137"/>
  <c r="AT32" i="137"/>
  <c r="AS32" i="137"/>
  <c r="AR32" i="137"/>
  <c r="AQ32" i="137"/>
  <c r="AP32" i="137"/>
  <c r="AO32" i="137"/>
  <c r="AN32" i="137"/>
  <c r="AM32" i="137"/>
  <c r="AL32" i="137"/>
  <c r="AK32" i="137"/>
  <c r="AJ32" i="137"/>
  <c r="AI32" i="137"/>
  <c r="AH32" i="137"/>
  <c r="AG32" i="137"/>
  <c r="AF32" i="137"/>
  <c r="AE32" i="137"/>
  <c r="AD32" i="137"/>
  <c r="AC32" i="137"/>
  <c r="AB32" i="137"/>
  <c r="AA32" i="137"/>
  <c r="Z32" i="137"/>
  <c r="Y32" i="137"/>
  <c r="X32" i="137"/>
  <c r="W32" i="137"/>
  <c r="V32" i="137"/>
  <c r="U32" i="137"/>
  <c r="T32" i="137"/>
  <c r="S32" i="137"/>
  <c r="R32" i="137"/>
  <c r="Q32" i="137"/>
  <c r="P32" i="137"/>
  <c r="O32" i="137"/>
  <c r="N32" i="137"/>
  <c r="M32" i="137"/>
  <c r="L32" i="137"/>
  <c r="K32" i="137"/>
  <c r="J32" i="137"/>
  <c r="I32" i="137"/>
  <c r="H32" i="137"/>
  <c r="G32" i="137"/>
  <c r="BD31" i="137"/>
  <c r="BC31" i="137"/>
  <c r="BB31" i="137"/>
  <c r="BA31" i="137"/>
  <c r="AZ31" i="137"/>
  <c r="AY31" i="137"/>
  <c r="AX31" i="137"/>
  <c r="AW31" i="137"/>
  <c r="AV31" i="137"/>
  <c r="AU31" i="137"/>
  <c r="AT31" i="137"/>
  <c r="AS31" i="137"/>
  <c r="AR31" i="137"/>
  <c r="AQ31" i="137"/>
  <c r="AP31" i="137"/>
  <c r="AO31" i="137"/>
  <c r="AN31" i="137"/>
  <c r="AM31" i="137"/>
  <c r="AL31" i="137"/>
  <c r="AK31" i="137"/>
  <c r="AJ31" i="137"/>
  <c r="AI31" i="137"/>
  <c r="AH31" i="137"/>
  <c r="AG31" i="137"/>
  <c r="AF31" i="137"/>
  <c r="AE31" i="137"/>
  <c r="AD31" i="137"/>
  <c r="AC31" i="137"/>
  <c r="AB31" i="137"/>
  <c r="AA31" i="137"/>
  <c r="Z31" i="137"/>
  <c r="Y31" i="137"/>
  <c r="X31" i="137"/>
  <c r="W31" i="137"/>
  <c r="V31" i="137"/>
  <c r="U31" i="137"/>
  <c r="T31" i="137"/>
  <c r="S31" i="137"/>
  <c r="R31" i="137"/>
  <c r="Q31" i="137"/>
  <c r="P31" i="137"/>
  <c r="O31" i="137"/>
  <c r="N31" i="137"/>
  <c r="M31" i="137"/>
  <c r="L31" i="137"/>
  <c r="K31" i="137"/>
  <c r="J31" i="137"/>
  <c r="I31" i="137"/>
  <c r="H31" i="137"/>
  <c r="G31" i="137"/>
  <c r="BD30" i="137"/>
  <c r="BC30" i="137"/>
  <c r="BB30" i="137"/>
  <c r="BA30" i="137"/>
  <c r="AZ30" i="137"/>
  <c r="AY30" i="137"/>
  <c r="AX30" i="137"/>
  <c r="AW30" i="137"/>
  <c r="AV30" i="137"/>
  <c r="AU30" i="137"/>
  <c r="AT30" i="137"/>
  <c r="AS30" i="137"/>
  <c r="AR30" i="137"/>
  <c r="AQ30" i="137"/>
  <c r="AP30" i="137"/>
  <c r="AO30" i="137"/>
  <c r="AN30" i="137"/>
  <c r="AM30" i="137"/>
  <c r="AL30" i="137"/>
  <c r="AK30" i="137"/>
  <c r="AJ30" i="137"/>
  <c r="AI30" i="137"/>
  <c r="AH30" i="137"/>
  <c r="AG30" i="137"/>
  <c r="AF30" i="137"/>
  <c r="AE30" i="137"/>
  <c r="AD30" i="137"/>
  <c r="AC30" i="137"/>
  <c r="AB30" i="137"/>
  <c r="AA30" i="137"/>
  <c r="Z30" i="137"/>
  <c r="Y30" i="137"/>
  <c r="X30" i="137"/>
  <c r="W30" i="137"/>
  <c r="V30" i="137"/>
  <c r="U30" i="137"/>
  <c r="T30" i="137"/>
  <c r="S30" i="137"/>
  <c r="R30" i="137"/>
  <c r="Q30" i="137"/>
  <c r="P30" i="137"/>
  <c r="O30" i="137"/>
  <c r="N30" i="137"/>
  <c r="M30" i="137"/>
  <c r="L30" i="137"/>
  <c r="K30" i="137"/>
  <c r="J30" i="137"/>
  <c r="I30" i="137"/>
  <c r="H30" i="137"/>
  <c r="G30" i="137"/>
  <c r="BD29" i="137"/>
  <c r="BC29" i="137"/>
  <c r="BB29" i="137"/>
  <c r="BA29" i="137"/>
  <c r="AZ29" i="137"/>
  <c r="AY29" i="137"/>
  <c r="AX29" i="137"/>
  <c r="AW29" i="137"/>
  <c r="AV29" i="137"/>
  <c r="AU29" i="137"/>
  <c r="AT29" i="137"/>
  <c r="AS29" i="137"/>
  <c r="AR29" i="137"/>
  <c r="AQ29" i="137"/>
  <c r="AP29" i="137"/>
  <c r="AO29" i="137"/>
  <c r="AN29" i="137"/>
  <c r="AM29" i="137"/>
  <c r="AL29" i="137"/>
  <c r="AK29" i="137"/>
  <c r="AJ29" i="137"/>
  <c r="AI29" i="137"/>
  <c r="AH29" i="137"/>
  <c r="AG29" i="137"/>
  <c r="AF29" i="137"/>
  <c r="AE29" i="137"/>
  <c r="AD29" i="137"/>
  <c r="AC29" i="137"/>
  <c r="AB29" i="137"/>
  <c r="AA29" i="137"/>
  <c r="Z29" i="137"/>
  <c r="Y29" i="137"/>
  <c r="X29" i="137"/>
  <c r="W29" i="137"/>
  <c r="V29" i="137"/>
  <c r="U29" i="137"/>
  <c r="T29" i="137"/>
  <c r="S29" i="137"/>
  <c r="R29" i="137"/>
  <c r="Q29" i="137"/>
  <c r="P29" i="137"/>
  <c r="O29" i="137"/>
  <c r="N29" i="137"/>
  <c r="M29" i="137"/>
  <c r="L29" i="137"/>
  <c r="K29" i="137"/>
  <c r="J29" i="137"/>
  <c r="I29" i="137"/>
  <c r="H29" i="137"/>
  <c r="G29" i="137"/>
  <c r="BD28" i="137"/>
  <c r="BC28" i="137"/>
  <c r="BB28" i="137"/>
  <c r="BA28" i="137"/>
  <c r="AZ28" i="137"/>
  <c r="AY28" i="137"/>
  <c r="AX28" i="137"/>
  <c r="AW28" i="137"/>
  <c r="AV28" i="137"/>
  <c r="AU28" i="137"/>
  <c r="AT28" i="137"/>
  <c r="AS28" i="137"/>
  <c r="AR28" i="137"/>
  <c r="AQ28" i="137"/>
  <c r="AP28" i="137"/>
  <c r="AO28" i="137"/>
  <c r="AN28" i="137"/>
  <c r="AM28" i="137"/>
  <c r="AL28" i="137"/>
  <c r="AK28" i="137"/>
  <c r="AJ28" i="137"/>
  <c r="AI28" i="137"/>
  <c r="AH28" i="137"/>
  <c r="AG28" i="137"/>
  <c r="AF28" i="137"/>
  <c r="AE28" i="137"/>
  <c r="AD28" i="137"/>
  <c r="AC28" i="137"/>
  <c r="AB28" i="137"/>
  <c r="AA28" i="137"/>
  <c r="Z28" i="137"/>
  <c r="Y28" i="137"/>
  <c r="X28" i="137"/>
  <c r="W28" i="137"/>
  <c r="V28" i="137"/>
  <c r="U28" i="137"/>
  <c r="T28" i="137"/>
  <c r="S28" i="137"/>
  <c r="R28" i="137"/>
  <c r="Q28" i="137"/>
  <c r="P28" i="137"/>
  <c r="O28" i="137"/>
  <c r="N28" i="137"/>
  <c r="M28" i="137"/>
  <c r="L28" i="137"/>
  <c r="K28" i="137"/>
  <c r="J28" i="137"/>
  <c r="I28" i="137"/>
  <c r="H28" i="137"/>
  <c r="G28" i="137"/>
  <c r="BD27" i="137"/>
  <c r="BC27" i="137"/>
  <c r="BB27" i="137"/>
  <c r="BA27" i="137"/>
  <c r="AZ27" i="137"/>
  <c r="AY27" i="137"/>
  <c r="AX27" i="137"/>
  <c r="AW27" i="137"/>
  <c r="AV27" i="137"/>
  <c r="AU27" i="137"/>
  <c r="AT27" i="137"/>
  <c r="AS27" i="137"/>
  <c r="AR27" i="137"/>
  <c r="AQ27" i="137"/>
  <c r="AP27" i="137"/>
  <c r="AO27" i="137"/>
  <c r="AN27" i="137"/>
  <c r="AM27" i="137"/>
  <c r="AL27" i="137"/>
  <c r="AK27" i="137"/>
  <c r="AJ27" i="137"/>
  <c r="AI27" i="137"/>
  <c r="AH27" i="137"/>
  <c r="AG27" i="137"/>
  <c r="AF27" i="137"/>
  <c r="AE27" i="137"/>
  <c r="AD27" i="137"/>
  <c r="AC27" i="137"/>
  <c r="AB27" i="137"/>
  <c r="AA27" i="137"/>
  <c r="Z27" i="137"/>
  <c r="Y27" i="137"/>
  <c r="X27" i="137"/>
  <c r="W27" i="137"/>
  <c r="V27" i="137"/>
  <c r="U27" i="137"/>
  <c r="T27" i="137"/>
  <c r="S27" i="137"/>
  <c r="R27" i="137"/>
  <c r="Q27" i="137"/>
  <c r="P27" i="137"/>
  <c r="O27" i="137"/>
  <c r="N27" i="137"/>
  <c r="M27" i="137"/>
  <c r="L27" i="137"/>
  <c r="K27" i="137"/>
  <c r="J27" i="137"/>
  <c r="I27" i="137"/>
  <c r="H27" i="137"/>
  <c r="G27" i="137"/>
  <c r="BD26" i="137"/>
  <c r="BC26" i="137"/>
  <c r="BB26" i="137"/>
  <c r="BA26" i="137"/>
  <c r="AZ26" i="137"/>
  <c r="AY26" i="137"/>
  <c r="AX26" i="137"/>
  <c r="AW26" i="137"/>
  <c r="AV26" i="137"/>
  <c r="AU26" i="137"/>
  <c r="AT26" i="137"/>
  <c r="AS26" i="137"/>
  <c r="AR26" i="137"/>
  <c r="AQ26" i="137"/>
  <c r="AP26" i="137"/>
  <c r="AO26" i="137"/>
  <c r="AN26" i="137"/>
  <c r="AM26" i="137"/>
  <c r="AL26" i="137"/>
  <c r="AK26" i="137"/>
  <c r="AJ26" i="137"/>
  <c r="AI26" i="137"/>
  <c r="AH26" i="137"/>
  <c r="AG26" i="137"/>
  <c r="AF26" i="137"/>
  <c r="AE26" i="137"/>
  <c r="AD26" i="137"/>
  <c r="AC26" i="137"/>
  <c r="AB26" i="137"/>
  <c r="AA26" i="137"/>
  <c r="Z26" i="137"/>
  <c r="Y26" i="137"/>
  <c r="X26" i="137"/>
  <c r="W26" i="137"/>
  <c r="V26" i="137"/>
  <c r="U26" i="137"/>
  <c r="T26" i="137"/>
  <c r="S26" i="137"/>
  <c r="R26" i="137"/>
  <c r="Q26" i="137"/>
  <c r="P26" i="137"/>
  <c r="O26" i="137"/>
  <c r="N26" i="137"/>
  <c r="M26" i="137"/>
  <c r="L26" i="137"/>
  <c r="K26" i="137"/>
  <c r="J26" i="137"/>
  <c r="I26" i="137"/>
  <c r="H26" i="137"/>
  <c r="G26" i="137"/>
  <c r="BD25" i="137"/>
  <c r="BC25" i="137"/>
  <c r="BB25" i="137"/>
  <c r="BA25" i="137"/>
  <c r="AZ25" i="137"/>
  <c r="AY25" i="137"/>
  <c r="AX25" i="137"/>
  <c r="AW25" i="137"/>
  <c r="AV25" i="137"/>
  <c r="AU25" i="137"/>
  <c r="AT25" i="137"/>
  <c r="AS25" i="137"/>
  <c r="AR25" i="137"/>
  <c r="AQ25" i="137"/>
  <c r="AP25" i="137"/>
  <c r="AO25" i="137"/>
  <c r="AN25" i="137"/>
  <c r="AM25" i="137"/>
  <c r="AL25" i="137"/>
  <c r="AK25" i="137"/>
  <c r="AJ25" i="137"/>
  <c r="AI25" i="137"/>
  <c r="AH25" i="137"/>
  <c r="AG25" i="137"/>
  <c r="AF25" i="137"/>
  <c r="AE25" i="137"/>
  <c r="AD25" i="137"/>
  <c r="AC25" i="137"/>
  <c r="AB25" i="137"/>
  <c r="AA25" i="137"/>
  <c r="Z25" i="137"/>
  <c r="Y25" i="137"/>
  <c r="X25" i="137"/>
  <c r="W25" i="137"/>
  <c r="V25" i="137"/>
  <c r="U25" i="137"/>
  <c r="T25" i="137"/>
  <c r="S25" i="137"/>
  <c r="R25" i="137"/>
  <c r="Q25" i="137"/>
  <c r="P25" i="137"/>
  <c r="O25" i="137"/>
  <c r="N25" i="137"/>
  <c r="M25" i="137"/>
  <c r="L25" i="137"/>
  <c r="K25" i="137"/>
  <c r="J25" i="137"/>
  <c r="I25" i="137"/>
  <c r="H25" i="137"/>
  <c r="G25" i="137"/>
  <c r="BD24" i="137"/>
  <c r="BC24" i="137"/>
  <c r="BB24" i="137"/>
  <c r="BA24" i="137"/>
  <c r="AZ24" i="137"/>
  <c r="AY24" i="137"/>
  <c r="AX24" i="137"/>
  <c r="AW24" i="137"/>
  <c r="AV24" i="137"/>
  <c r="AU24" i="137"/>
  <c r="AT24" i="137"/>
  <c r="AS24" i="137"/>
  <c r="AR24" i="137"/>
  <c r="AQ24" i="137"/>
  <c r="AP24" i="137"/>
  <c r="AO24" i="137"/>
  <c r="AN24" i="137"/>
  <c r="AM24" i="137"/>
  <c r="AL24" i="137"/>
  <c r="AK24" i="137"/>
  <c r="AJ24" i="137"/>
  <c r="AI24" i="137"/>
  <c r="AH24" i="137"/>
  <c r="AG24" i="137"/>
  <c r="AF24" i="137"/>
  <c r="AE24" i="137"/>
  <c r="AD24" i="137"/>
  <c r="AC24" i="137"/>
  <c r="AB24" i="137"/>
  <c r="AA24" i="137"/>
  <c r="Z24" i="137"/>
  <c r="Y24" i="137"/>
  <c r="X24" i="137"/>
  <c r="W24" i="137"/>
  <c r="V24" i="137"/>
  <c r="U24" i="137"/>
  <c r="T24" i="137"/>
  <c r="S24" i="137"/>
  <c r="R24" i="137"/>
  <c r="Q24" i="137"/>
  <c r="P24" i="137"/>
  <c r="O24" i="137"/>
  <c r="N24" i="137"/>
  <c r="M24" i="137"/>
  <c r="L24" i="137"/>
  <c r="K24" i="137"/>
  <c r="J24" i="137"/>
  <c r="I24" i="137"/>
  <c r="H24" i="137"/>
  <c r="G24" i="137"/>
  <c r="BD23" i="137"/>
  <c r="BC23" i="137"/>
  <c r="BB23" i="137"/>
  <c r="BA23" i="137"/>
  <c r="AZ23" i="137"/>
  <c r="AY23" i="137"/>
  <c r="AX23" i="137"/>
  <c r="AW23" i="137"/>
  <c r="AV23" i="137"/>
  <c r="AU23" i="137"/>
  <c r="AT23" i="137"/>
  <c r="AS23" i="137"/>
  <c r="AR23" i="137"/>
  <c r="AQ23" i="137"/>
  <c r="AP23" i="137"/>
  <c r="AO23" i="137"/>
  <c r="AN23" i="137"/>
  <c r="AM23" i="137"/>
  <c r="AL23" i="137"/>
  <c r="AK23" i="137"/>
  <c r="AJ23" i="137"/>
  <c r="AI23" i="137"/>
  <c r="AH23" i="137"/>
  <c r="AG23" i="137"/>
  <c r="AF23" i="137"/>
  <c r="AE23" i="137"/>
  <c r="AD23" i="137"/>
  <c r="AC23" i="137"/>
  <c r="AB23" i="137"/>
  <c r="AA23" i="137"/>
  <c r="Z23" i="137"/>
  <c r="Y23" i="137"/>
  <c r="X23" i="137"/>
  <c r="W23" i="137"/>
  <c r="V23" i="137"/>
  <c r="U23" i="137"/>
  <c r="T23" i="137"/>
  <c r="S23" i="137"/>
  <c r="R23" i="137"/>
  <c r="Q23" i="137"/>
  <c r="P23" i="137"/>
  <c r="O23" i="137"/>
  <c r="N23" i="137"/>
  <c r="M23" i="137"/>
  <c r="L23" i="137"/>
  <c r="K23" i="137"/>
  <c r="J23" i="137"/>
  <c r="I23" i="137"/>
  <c r="H23" i="137"/>
  <c r="G23" i="137"/>
  <c r="BD22" i="137"/>
  <c r="BC22" i="137"/>
  <c r="BB22" i="137"/>
  <c r="BA22" i="137"/>
  <c r="AZ22" i="137"/>
  <c r="AY22" i="137"/>
  <c r="AX22" i="137"/>
  <c r="AW22" i="137"/>
  <c r="AV22" i="137"/>
  <c r="AU22" i="137"/>
  <c r="AT22" i="137"/>
  <c r="AS22" i="137"/>
  <c r="AR22" i="137"/>
  <c r="AQ22" i="137"/>
  <c r="AP22" i="137"/>
  <c r="AO22" i="137"/>
  <c r="AN22" i="137"/>
  <c r="AM22" i="137"/>
  <c r="AL22" i="137"/>
  <c r="AK22" i="137"/>
  <c r="AJ22" i="137"/>
  <c r="AI22" i="137"/>
  <c r="AH22" i="137"/>
  <c r="AG22" i="137"/>
  <c r="AF22" i="137"/>
  <c r="AE22" i="137"/>
  <c r="AD22" i="137"/>
  <c r="AC22" i="137"/>
  <c r="AB22" i="137"/>
  <c r="AA22" i="137"/>
  <c r="Z22" i="137"/>
  <c r="Y22" i="137"/>
  <c r="X22" i="137"/>
  <c r="W22" i="137"/>
  <c r="V22" i="137"/>
  <c r="U22" i="137"/>
  <c r="T22" i="137"/>
  <c r="S22" i="137"/>
  <c r="R22" i="137"/>
  <c r="Q22" i="137"/>
  <c r="P22" i="137"/>
  <c r="O22" i="137"/>
  <c r="N22" i="137"/>
  <c r="M22" i="137"/>
  <c r="L22" i="137"/>
  <c r="K22" i="137"/>
  <c r="J22" i="137"/>
  <c r="I22" i="137"/>
  <c r="H22" i="137"/>
  <c r="G22" i="137"/>
  <c r="BD21" i="137"/>
  <c r="BC21" i="137"/>
  <c r="BB21" i="137"/>
  <c r="BA21" i="137"/>
  <c r="AZ21" i="137"/>
  <c r="AY21" i="137"/>
  <c r="AX21" i="137"/>
  <c r="AW21" i="137"/>
  <c r="AV21" i="137"/>
  <c r="AU21" i="137"/>
  <c r="AT21" i="137"/>
  <c r="AS21" i="137"/>
  <c r="AR21" i="137"/>
  <c r="AQ21" i="137"/>
  <c r="AP21" i="137"/>
  <c r="AO21" i="137"/>
  <c r="AN21" i="137"/>
  <c r="AM21" i="137"/>
  <c r="AL21" i="137"/>
  <c r="AK21" i="137"/>
  <c r="AJ21" i="137"/>
  <c r="AI21" i="137"/>
  <c r="AH21" i="137"/>
  <c r="AG21" i="137"/>
  <c r="AF21" i="137"/>
  <c r="AE21" i="137"/>
  <c r="AD21" i="137"/>
  <c r="AC21" i="137"/>
  <c r="AB21" i="137"/>
  <c r="AA21" i="137"/>
  <c r="Z21" i="137"/>
  <c r="Y21" i="137"/>
  <c r="X21" i="137"/>
  <c r="W21" i="137"/>
  <c r="V21" i="137"/>
  <c r="U21" i="137"/>
  <c r="T21" i="137"/>
  <c r="S21" i="137"/>
  <c r="R21" i="137"/>
  <c r="Q21" i="137"/>
  <c r="P21" i="137"/>
  <c r="O21" i="137"/>
  <c r="N21" i="137"/>
  <c r="M21" i="137"/>
  <c r="L21" i="137"/>
  <c r="K21" i="137"/>
  <c r="J21" i="137"/>
  <c r="I21" i="137"/>
  <c r="H21" i="137"/>
  <c r="G21" i="137"/>
  <c r="BD20" i="137"/>
  <c r="BC20" i="137"/>
  <c r="BB20" i="137"/>
  <c r="BA20" i="137"/>
  <c r="AZ20" i="137"/>
  <c r="AY20" i="137"/>
  <c r="AX20" i="137"/>
  <c r="AW20" i="137"/>
  <c r="AV20" i="137"/>
  <c r="AU20" i="137"/>
  <c r="AT20" i="137"/>
  <c r="AS20" i="137"/>
  <c r="AR20" i="137"/>
  <c r="AQ20" i="137"/>
  <c r="AP20" i="137"/>
  <c r="AO20" i="137"/>
  <c r="AN20" i="137"/>
  <c r="AM20" i="137"/>
  <c r="AL20" i="137"/>
  <c r="AK20" i="137"/>
  <c r="AJ20" i="137"/>
  <c r="AI20" i="137"/>
  <c r="AH20" i="137"/>
  <c r="AG20" i="137"/>
  <c r="AF20" i="137"/>
  <c r="AE20" i="137"/>
  <c r="AD20" i="137"/>
  <c r="AC20" i="137"/>
  <c r="AB20" i="137"/>
  <c r="AA20" i="137"/>
  <c r="Z20" i="137"/>
  <c r="Y20" i="137"/>
  <c r="X20" i="137"/>
  <c r="W20" i="137"/>
  <c r="V20" i="137"/>
  <c r="U20" i="137"/>
  <c r="T20" i="137"/>
  <c r="S20" i="137"/>
  <c r="R20" i="137"/>
  <c r="Q20" i="137"/>
  <c r="P20" i="137"/>
  <c r="O20" i="137"/>
  <c r="N20" i="137"/>
  <c r="M20" i="137"/>
  <c r="L20" i="137"/>
  <c r="K20" i="137"/>
  <c r="J20" i="137"/>
  <c r="I20" i="137"/>
  <c r="H20" i="137"/>
  <c r="G20" i="137"/>
  <c r="BD19" i="137"/>
  <c r="BC19" i="137"/>
  <c r="BB19" i="137"/>
  <c r="BA19" i="137"/>
  <c r="AZ19" i="137"/>
  <c r="AY19" i="137"/>
  <c r="AX19" i="137"/>
  <c r="AW19" i="137"/>
  <c r="AV19" i="137"/>
  <c r="AU19" i="137"/>
  <c r="AT19" i="137"/>
  <c r="AS19" i="137"/>
  <c r="AR19" i="137"/>
  <c r="AQ19" i="137"/>
  <c r="AP19" i="137"/>
  <c r="AO19" i="137"/>
  <c r="AN19" i="137"/>
  <c r="AM19" i="137"/>
  <c r="AL19" i="137"/>
  <c r="AK19" i="137"/>
  <c r="AJ19" i="137"/>
  <c r="AI19" i="137"/>
  <c r="AH19" i="137"/>
  <c r="AG19" i="137"/>
  <c r="AF19" i="137"/>
  <c r="AE19" i="137"/>
  <c r="AD19" i="137"/>
  <c r="AC19" i="137"/>
  <c r="AB19" i="137"/>
  <c r="AA19" i="137"/>
  <c r="Z19" i="137"/>
  <c r="Y19" i="137"/>
  <c r="X19" i="137"/>
  <c r="W19" i="137"/>
  <c r="V19" i="137"/>
  <c r="U19" i="137"/>
  <c r="T19" i="137"/>
  <c r="S19" i="137"/>
  <c r="R19" i="137"/>
  <c r="Q19" i="137"/>
  <c r="P19" i="137"/>
  <c r="O19" i="137"/>
  <c r="N19" i="137"/>
  <c r="M19" i="137"/>
  <c r="L19" i="137"/>
  <c r="K19" i="137"/>
  <c r="J19" i="137"/>
  <c r="I19" i="137"/>
  <c r="H19" i="137"/>
  <c r="G19" i="137"/>
  <c r="BD18" i="137"/>
  <c r="BC18" i="137"/>
  <c r="BB18" i="137"/>
  <c r="BA18" i="137"/>
  <c r="AZ18" i="137"/>
  <c r="AY18" i="137"/>
  <c r="AX18" i="137"/>
  <c r="AW18" i="137"/>
  <c r="AV18" i="137"/>
  <c r="AU18" i="137"/>
  <c r="AT18" i="137"/>
  <c r="AS18" i="137"/>
  <c r="AR18" i="137"/>
  <c r="AQ18" i="137"/>
  <c r="AP18" i="137"/>
  <c r="AO18" i="137"/>
  <c r="AN18" i="137"/>
  <c r="AM18" i="137"/>
  <c r="AL18" i="137"/>
  <c r="AK18" i="137"/>
  <c r="AJ18" i="137"/>
  <c r="AI18" i="137"/>
  <c r="AH18" i="137"/>
  <c r="AG18" i="137"/>
  <c r="AF18" i="137"/>
  <c r="AE18" i="137"/>
  <c r="AD18" i="137"/>
  <c r="AC18" i="137"/>
  <c r="AB18" i="137"/>
  <c r="AA18" i="137"/>
  <c r="Z18" i="137"/>
  <c r="Y18" i="137"/>
  <c r="X18" i="137"/>
  <c r="W18" i="137"/>
  <c r="V18" i="137"/>
  <c r="U18" i="137"/>
  <c r="T18" i="137"/>
  <c r="S18" i="137"/>
  <c r="R18" i="137"/>
  <c r="Q18" i="137"/>
  <c r="P18" i="137"/>
  <c r="O18" i="137"/>
  <c r="N18" i="137"/>
  <c r="M18" i="137"/>
  <c r="L18" i="137"/>
  <c r="K18" i="137"/>
  <c r="J18" i="137"/>
  <c r="I18" i="137"/>
  <c r="H18" i="137"/>
  <c r="G18" i="137"/>
  <c r="BD17" i="137"/>
  <c r="BC17" i="137"/>
  <c r="BB17" i="137"/>
  <c r="BA17" i="137"/>
  <c r="AZ17" i="137"/>
  <c r="AY17" i="137"/>
  <c r="AX17" i="137"/>
  <c r="AW17" i="137"/>
  <c r="AV17" i="137"/>
  <c r="AU17" i="137"/>
  <c r="AT17" i="137"/>
  <c r="AS17" i="137"/>
  <c r="AR17" i="137"/>
  <c r="AQ17" i="137"/>
  <c r="AP17" i="137"/>
  <c r="AO17" i="137"/>
  <c r="AN17" i="137"/>
  <c r="AM17" i="137"/>
  <c r="AL17" i="137"/>
  <c r="AK17" i="137"/>
  <c r="AJ17" i="137"/>
  <c r="AI17" i="137"/>
  <c r="AH17" i="137"/>
  <c r="AG17" i="137"/>
  <c r="AF17" i="137"/>
  <c r="AE17" i="137"/>
  <c r="AD17" i="137"/>
  <c r="AC17" i="137"/>
  <c r="AB17" i="137"/>
  <c r="AA17" i="137"/>
  <c r="Z17" i="137"/>
  <c r="Y17" i="137"/>
  <c r="X17" i="137"/>
  <c r="W17" i="137"/>
  <c r="V17" i="137"/>
  <c r="U17" i="137"/>
  <c r="T17" i="137"/>
  <c r="S17" i="137"/>
  <c r="R17" i="137"/>
  <c r="Q17" i="137"/>
  <c r="P17" i="137"/>
  <c r="O17" i="137"/>
  <c r="N17" i="137"/>
  <c r="M17" i="137"/>
  <c r="L17" i="137"/>
  <c r="K17" i="137"/>
  <c r="J17" i="137"/>
  <c r="I17" i="137"/>
  <c r="H17" i="137"/>
  <c r="G17" i="137"/>
  <c r="BD16" i="137"/>
  <c r="BC16" i="137"/>
  <c r="BB16" i="137"/>
  <c r="BA16" i="137"/>
  <c r="AZ16" i="137"/>
  <c r="AY16" i="137"/>
  <c r="AX16" i="137"/>
  <c r="AW16" i="137"/>
  <c r="AV16" i="137"/>
  <c r="AU16" i="137"/>
  <c r="AT16" i="137"/>
  <c r="AS16" i="137"/>
  <c r="AR16" i="137"/>
  <c r="AQ16" i="137"/>
  <c r="AP16" i="137"/>
  <c r="AO16" i="137"/>
  <c r="AN16" i="137"/>
  <c r="AM16" i="137"/>
  <c r="AL16" i="137"/>
  <c r="AK16" i="137"/>
  <c r="AJ16" i="137"/>
  <c r="AI16" i="137"/>
  <c r="AH16" i="137"/>
  <c r="AG16" i="137"/>
  <c r="AF16" i="137"/>
  <c r="AE16" i="137"/>
  <c r="AD16" i="137"/>
  <c r="AC16" i="137"/>
  <c r="AB16" i="137"/>
  <c r="AA16" i="137"/>
  <c r="Z16" i="137"/>
  <c r="Y16" i="137"/>
  <c r="X16" i="137"/>
  <c r="W16" i="137"/>
  <c r="V16" i="137"/>
  <c r="U16" i="137"/>
  <c r="T16" i="137"/>
  <c r="S16" i="137"/>
  <c r="R16" i="137"/>
  <c r="Q16" i="137"/>
  <c r="P16" i="137"/>
  <c r="O16" i="137"/>
  <c r="N16" i="137"/>
  <c r="M16" i="137"/>
  <c r="L16" i="137"/>
  <c r="K16" i="137"/>
  <c r="J16" i="137"/>
  <c r="I16" i="137"/>
  <c r="H16" i="137"/>
  <c r="G16" i="137"/>
  <c r="BD15" i="137"/>
  <c r="BC15" i="137"/>
  <c r="BB15" i="137"/>
  <c r="BA15" i="137"/>
  <c r="AZ15" i="137"/>
  <c r="AY15" i="137"/>
  <c r="AX15" i="137"/>
  <c r="AW15" i="137"/>
  <c r="AV15" i="137"/>
  <c r="AU15" i="137"/>
  <c r="AT15" i="137"/>
  <c r="AS15" i="137"/>
  <c r="AR15" i="137"/>
  <c r="AQ15" i="137"/>
  <c r="AP15" i="137"/>
  <c r="AO15" i="137"/>
  <c r="AN15" i="137"/>
  <c r="AM15" i="137"/>
  <c r="AL15" i="137"/>
  <c r="AK15" i="137"/>
  <c r="AJ15" i="137"/>
  <c r="AI15" i="137"/>
  <c r="AH15" i="137"/>
  <c r="AG15" i="137"/>
  <c r="AF15" i="137"/>
  <c r="AE15" i="137"/>
  <c r="AD15" i="137"/>
  <c r="AC15" i="137"/>
  <c r="AB15" i="137"/>
  <c r="AA15" i="137"/>
  <c r="Z15" i="137"/>
  <c r="Y15" i="137"/>
  <c r="X15" i="137"/>
  <c r="W15" i="137"/>
  <c r="V15" i="137"/>
  <c r="U15" i="137"/>
  <c r="T15" i="137"/>
  <c r="S15" i="137"/>
  <c r="R15" i="137"/>
  <c r="Q15" i="137"/>
  <c r="P15" i="137"/>
  <c r="O15" i="137"/>
  <c r="N15" i="137"/>
  <c r="M15" i="137"/>
  <c r="L15" i="137"/>
  <c r="K15" i="137"/>
  <c r="J15" i="137"/>
  <c r="I15" i="137"/>
  <c r="H15" i="137"/>
  <c r="G15" i="137"/>
  <c r="BD14" i="137"/>
  <c r="BC14" i="137"/>
  <c r="BB14" i="137"/>
  <c r="BA14" i="137"/>
  <c r="AZ14" i="137"/>
  <c r="AY14" i="137"/>
  <c r="AX14" i="137"/>
  <c r="AW14" i="137"/>
  <c r="AV14" i="137"/>
  <c r="AU14" i="137"/>
  <c r="AT14" i="137"/>
  <c r="AS14" i="137"/>
  <c r="AR14" i="137"/>
  <c r="AQ14" i="137"/>
  <c r="AP14" i="137"/>
  <c r="AO14" i="137"/>
  <c r="AN14" i="137"/>
  <c r="AM14" i="137"/>
  <c r="AL14" i="137"/>
  <c r="AK14" i="137"/>
  <c r="AJ14" i="137"/>
  <c r="AI14" i="137"/>
  <c r="AH14" i="137"/>
  <c r="AG14" i="137"/>
  <c r="AF14" i="137"/>
  <c r="AE14" i="137"/>
  <c r="AD14" i="137"/>
  <c r="AC14" i="137"/>
  <c r="AB14" i="137"/>
  <c r="AA14" i="137"/>
  <c r="Z14" i="137"/>
  <c r="Y14" i="137"/>
  <c r="X14" i="137"/>
  <c r="W14" i="137"/>
  <c r="V14" i="137"/>
  <c r="U14" i="137"/>
  <c r="T14" i="137"/>
  <c r="S14" i="137"/>
  <c r="R14" i="137"/>
  <c r="Q14" i="137"/>
  <c r="P14" i="137"/>
  <c r="O14" i="137"/>
  <c r="N14" i="137"/>
  <c r="M14" i="137"/>
  <c r="L14" i="137"/>
  <c r="K14" i="137"/>
  <c r="J14" i="137"/>
  <c r="I14" i="137"/>
  <c r="H14" i="137"/>
  <c r="G14" i="137"/>
  <c r="BD13" i="137"/>
  <c r="BC13" i="137"/>
  <c r="BB13" i="137"/>
  <c r="BA13" i="137"/>
  <c r="AZ13" i="137"/>
  <c r="AY13" i="137"/>
  <c r="AX13" i="137"/>
  <c r="AW13" i="137"/>
  <c r="AV13" i="137"/>
  <c r="AU13" i="137"/>
  <c r="AT13" i="137"/>
  <c r="AS13" i="137"/>
  <c r="AR13" i="137"/>
  <c r="AQ13" i="137"/>
  <c r="AP13" i="137"/>
  <c r="AO13" i="137"/>
  <c r="AN13" i="137"/>
  <c r="AM13" i="137"/>
  <c r="AL13" i="137"/>
  <c r="AK13" i="137"/>
  <c r="AJ13" i="137"/>
  <c r="AI13" i="137"/>
  <c r="AH13" i="137"/>
  <c r="AG13" i="137"/>
  <c r="AF13" i="137"/>
  <c r="AE13" i="137"/>
  <c r="AD13" i="137"/>
  <c r="AC13" i="137"/>
  <c r="AB13" i="137"/>
  <c r="AA13" i="137"/>
  <c r="Z13" i="137"/>
  <c r="Y13" i="137"/>
  <c r="X13" i="137"/>
  <c r="W13" i="137"/>
  <c r="V13" i="137"/>
  <c r="U13" i="137"/>
  <c r="T13" i="137"/>
  <c r="S13" i="137"/>
  <c r="R13" i="137"/>
  <c r="Q13" i="137"/>
  <c r="P13" i="137"/>
  <c r="O13" i="137"/>
  <c r="N13" i="137"/>
  <c r="M13" i="137"/>
  <c r="L13" i="137"/>
  <c r="K13" i="137"/>
  <c r="J13" i="137"/>
  <c r="I13" i="137"/>
  <c r="H13" i="137"/>
  <c r="G13" i="137"/>
  <c r="BD12" i="137"/>
  <c r="BC12" i="137"/>
  <c r="BB12" i="137"/>
  <c r="BA12" i="137"/>
  <c r="AZ12" i="137"/>
  <c r="AY12" i="137"/>
  <c r="AX12" i="137"/>
  <c r="AW12" i="137"/>
  <c r="AV12" i="137"/>
  <c r="AU12" i="137"/>
  <c r="AT12" i="137"/>
  <c r="AS12" i="137"/>
  <c r="AR12" i="137"/>
  <c r="AQ12" i="137"/>
  <c r="AP12" i="137"/>
  <c r="AO12" i="137"/>
  <c r="AN12" i="137"/>
  <c r="AM12" i="137"/>
  <c r="AL12" i="137"/>
  <c r="AK12" i="137"/>
  <c r="AJ12" i="137"/>
  <c r="AI12" i="137"/>
  <c r="AH12" i="137"/>
  <c r="AG12" i="137"/>
  <c r="AF12" i="137"/>
  <c r="AE12" i="137"/>
  <c r="AD12" i="137"/>
  <c r="AC12" i="137"/>
  <c r="AB12" i="137"/>
  <c r="AA12" i="137"/>
  <c r="Z12" i="137"/>
  <c r="Y12" i="137"/>
  <c r="X12" i="137"/>
  <c r="W12" i="137"/>
  <c r="V12" i="137"/>
  <c r="U12" i="137"/>
  <c r="T12" i="137"/>
  <c r="S12" i="137"/>
  <c r="R12" i="137"/>
  <c r="Q12" i="137"/>
  <c r="P12" i="137"/>
  <c r="O12" i="137"/>
  <c r="N12" i="137"/>
  <c r="M12" i="137"/>
  <c r="L12" i="137"/>
  <c r="K12" i="137"/>
  <c r="J12" i="137"/>
  <c r="I12" i="137"/>
  <c r="H12" i="137"/>
  <c r="G12" i="137"/>
  <c r="BD11" i="137"/>
  <c r="BC11" i="137"/>
  <c r="BB11" i="137"/>
  <c r="BA11" i="137"/>
  <c r="AZ11" i="137"/>
  <c r="AY11" i="137"/>
  <c r="AX11" i="137"/>
  <c r="AW11" i="137"/>
  <c r="AV11" i="137"/>
  <c r="AU11" i="137"/>
  <c r="AT11" i="137"/>
  <c r="AS11" i="137"/>
  <c r="AR11" i="137"/>
  <c r="AQ11" i="137"/>
  <c r="AP11" i="137"/>
  <c r="AO11" i="137"/>
  <c r="AN11" i="137"/>
  <c r="AM11" i="137"/>
  <c r="AL11" i="137"/>
  <c r="AK11" i="137"/>
  <c r="AJ11" i="137"/>
  <c r="AI11" i="137"/>
  <c r="AH11" i="137"/>
  <c r="AG11" i="137"/>
  <c r="AF11" i="137"/>
  <c r="AE11" i="137"/>
  <c r="AD11" i="137"/>
  <c r="AC11" i="137"/>
  <c r="AB11" i="137"/>
  <c r="AA11" i="137"/>
  <c r="Z11" i="137"/>
  <c r="Y11" i="137"/>
  <c r="X11" i="137"/>
  <c r="W11" i="137"/>
  <c r="V11" i="137"/>
  <c r="U11" i="137"/>
  <c r="T11" i="137"/>
  <c r="S11" i="137"/>
  <c r="R11" i="137"/>
  <c r="Q11" i="137"/>
  <c r="P11" i="137"/>
  <c r="O11" i="137"/>
  <c r="N11" i="137"/>
  <c r="M11" i="137"/>
  <c r="L11" i="137"/>
  <c r="K11" i="137"/>
  <c r="J11" i="137"/>
  <c r="I11" i="137"/>
  <c r="H11" i="137"/>
  <c r="G11" i="137"/>
  <c r="BD10" i="137"/>
  <c r="BC10" i="137"/>
  <c r="BB10" i="137"/>
  <c r="BA10" i="137"/>
  <c r="AZ10" i="137"/>
  <c r="AY10" i="137"/>
  <c r="AX10" i="137"/>
  <c r="AW10" i="137"/>
  <c r="AV10" i="137"/>
  <c r="AU10" i="137"/>
  <c r="AT10" i="137"/>
  <c r="AS10" i="137"/>
  <c r="AR10" i="137"/>
  <c r="AQ10" i="137"/>
  <c r="AP10" i="137"/>
  <c r="AO10" i="137"/>
  <c r="AN10" i="137"/>
  <c r="AM10" i="137"/>
  <c r="AL10" i="137"/>
  <c r="AK10" i="137"/>
  <c r="AJ10" i="137"/>
  <c r="AI10" i="137"/>
  <c r="AH10" i="137"/>
  <c r="AG10" i="137"/>
  <c r="AF10" i="137"/>
  <c r="AE10" i="137"/>
  <c r="AD10" i="137"/>
  <c r="AC10" i="137"/>
  <c r="AB10" i="137"/>
  <c r="AA10" i="137"/>
  <c r="Z10" i="137"/>
  <c r="Y10" i="137"/>
  <c r="X10" i="137"/>
  <c r="W10" i="137"/>
  <c r="V10" i="137"/>
  <c r="U10" i="137"/>
  <c r="T10" i="137"/>
  <c r="S10" i="137"/>
  <c r="R10" i="137"/>
  <c r="Q10" i="137"/>
  <c r="P10" i="137"/>
  <c r="O10" i="137"/>
  <c r="N10" i="137"/>
  <c r="M10" i="137"/>
  <c r="L10" i="137"/>
  <c r="K10" i="137"/>
  <c r="J10" i="137"/>
  <c r="I10" i="137"/>
  <c r="H10" i="137"/>
  <c r="G10" i="137"/>
  <c r="BD9" i="137"/>
  <c r="BC9" i="137"/>
  <c r="BB9" i="137"/>
  <c r="BA9" i="137"/>
  <c r="AZ9" i="137"/>
  <c r="AY9" i="137"/>
  <c r="AX9" i="137"/>
  <c r="AW9" i="137"/>
  <c r="AV9" i="137"/>
  <c r="AU9" i="137"/>
  <c r="AT9" i="137"/>
  <c r="AS9" i="137"/>
  <c r="AR9" i="137"/>
  <c r="AQ9" i="137"/>
  <c r="AP9" i="137"/>
  <c r="AO9" i="137"/>
  <c r="AN9" i="137"/>
  <c r="AM9" i="137"/>
  <c r="AL9" i="137"/>
  <c r="AK9" i="137"/>
  <c r="AJ9" i="137"/>
  <c r="AI9" i="137"/>
  <c r="AH9" i="137"/>
  <c r="AG9" i="137"/>
  <c r="AF9" i="137"/>
  <c r="AE9" i="137"/>
  <c r="AD9" i="137"/>
  <c r="AC9" i="137"/>
  <c r="AB9" i="137"/>
  <c r="AA9" i="137"/>
  <c r="Z9" i="137"/>
  <c r="Y9" i="137"/>
  <c r="X9" i="137"/>
  <c r="W9" i="137"/>
  <c r="V9" i="137"/>
  <c r="U9" i="137"/>
  <c r="T9" i="137"/>
  <c r="S9" i="137"/>
  <c r="R9" i="137"/>
  <c r="Q9" i="137"/>
  <c r="P9" i="137"/>
  <c r="O9" i="137"/>
  <c r="N9" i="137"/>
  <c r="M9" i="137"/>
  <c r="L9" i="137"/>
  <c r="K9" i="137"/>
  <c r="J9" i="137"/>
  <c r="I9" i="137"/>
  <c r="H9" i="137"/>
  <c r="G9" i="137"/>
  <c r="BD8" i="137"/>
  <c r="BC8" i="137"/>
  <c r="BB8" i="137"/>
  <c r="BA8" i="137"/>
  <c r="AZ8" i="137"/>
  <c r="AY8" i="137"/>
  <c r="AX8" i="137"/>
  <c r="AW8" i="137"/>
  <c r="AV8" i="137"/>
  <c r="AU8" i="137"/>
  <c r="AT8" i="137"/>
  <c r="AS8" i="137"/>
  <c r="AR8" i="137"/>
  <c r="AQ8" i="137"/>
  <c r="AP8" i="137"/>
  <c r="AO8" i="137"/>
  <c r="AN8" i="137"/>
  <c r="AM8" i="137"/>
  <c r="AL8" i="137"/>
  <c r="AK8" i="137"/>
  <c r="AJ8" i="137"/>
  <c r="AI8" i="137"/>
  <c r="AH8" i="137"/>
  <c r="AG8" i="137"/>
  <c r="AF8" i="137"/>
  <c r="AE8" i="137"/>
  <c r="AD8" i="137"/>
  <c r="AC8" i="137"/>
  <c r="AB8" i="137"/>
  <c r="AA8" i="137"/>
  <c r="Z8" i="137"/>
  <c r="Y8" i="137"/>
  <c r="X8" i="137"/>
  <c r="W8" i="137"/>
  <c r="V8" i="137"/>
  <c r="U8" i="137"/>
  <c r="T8" i="137"/>
  <c r="S8" i="137"/>
  <c r="R8" i="137"/>
  <c r="Q8" i="137"/>
  <c r="P8" i="137"/>
  <c r="O8" i="137"/>
  <c r="N8" i="137"/>
  <c r="M8" i="137"/>
  <c r="L8" i="137"/>
  <c r="K8" i="137"/>
  <c r="J8" i="137"/>
  <c r="I8" i="137"/>
  <c r="H8" i="137"/>
  <c r="G8" i="137"/>
  <c r="BD7" i="137"/>
  <c r="BC7" i="137"/>
  <c r="BB7" i="137"/>
  <c r="BA7" i="137"/>
  <c r="AZ7" i="137"/>
  <c r="AY7" i="137"/>
  <c r="AX7" i="137"/>
  <c r="AW7" i="137"/>
  <c r="AV7" i="137"/>
  <c r="AU7" i="137"/>
  <c r="AT7" i="137"/>
  <c r="AS7" i="137"/>
  <c r="AR7" i="137"/>
  <c r="AQ7" i="137"/>
  <c r="AP7" i="137"/>
  <c r="AO7" i="137"/>
  <c r="AN7" i="137"/>
  <c r="AM7" i="137"/>
  <c r="AL7" i="137"/>
  <c r="AK7" i="137"/>
  <c r="AJ7" i="137"/>
  <c r="AI7" i="137"/>
  <c r="AH7" i="137"/>
  <c r="AG7" i="137"/>
  <c r="AF7" i="137"/>
  <c r="AE7" i="137"/>
  <c r="AD7" i="137"/>
  <c r="AC7" i="137"/>
  <c r="AB7" i="137"/>
  <c r="AA7" i="137"/>
  <c r="Z7" i="137"/>
  <c r="Y7" i="137"/>
  <c r="X7" i="137"/>
  <c r="W7" i="137"/>
  <c r="V7" i="137"/>
  <c r="U7" i="137"/>
  <c r="T7" i="137"/>
  <c r="S7" i="137"/>
  <c r="R7" i="137"/>
  <c r="Q7" i="137"/>
  <c r="P7" i="137"/>
  <c r="O7" i="137"/>
  <c r="N7" i="137"/>
  <c r="M7" i="137"/>
  <c r="L7" i="137"/>
  <c r="K7" i="137"/>
  <c r="J7" i="137"/>
  <c r="I7" i="137"/>
  <c r="H7" i="137"/>
  <c r="G7" i="137"/>
  <c r="BD6" i="137"/>
  <c r="BC6" i="137"/>
  <c r="BB6" i="137"/>
  <c r="BA6" i="137"/>
  <c r="AZ6" i="137"/>
  <c r="AY6" i="137"/>
  <c r="AX6" i="137"/>
  <c r="AW6" i="137"/>
  <c r="AV6" i="137"/>
  <c r="AU6" i="137"/>
  <c r="AT6" i="137"/>
  <c r="AS6" i="137"/>
  <c r="AR6" i="137"/>
  <c r="AQ6" i="137"/>
  <c r="AP6" i="137"/>
  <c r="AO6" i="137"/>
  <c r="AN6" i="137"/>
  <c r="AM6" i="137"/>
  <c r="AL6" i="137"/>
  <c r="AK6" i="137"/>
  <c r="AJ6" i="137"/>
  <c r="AI6" i="137"/>
  <c r="AH6" i="137"/>
  <c r="AG6" i="137"/>
  <c r="AF6" i="137"/>
  <c r="AE6" i="137"/>
  <c r="AD6" i="137"/>
  <c r="AC6" i="137"/>
  <c r="AB6" i="137"/>
  <c r="AA6" i="137"/>
  <c r="Z6" i="137"/>
  <c r="Y6" i="137"/>
  <c r="X6" i="137"/>
  <c r="W6" i="137"/>
  <c r="V6" i="137"/>
  <c r="U6" i="137"/>
  <c r="T6" i="137"/>
  <c r="S6" i="137"/>
  <c r="R6" i="137"/>
  <c r="Q6" i="137"/>
  <c r="P6" i="137"/>
  <c r="O6" i="137"/>
  <c r="N6" i="137"/>
  <c r="M6" i="137"/>
  <c r="L6" i="137"/>
  <c r="K6" i="137"/>
  <c r="J6" i="137"/>
  <c r="I6" i="137"/>
  <c r="H6" i="137"/>
  <c r="G6" i="137"/>
  <c r="BD5" i="137"/>
  <c r="BC5" i="137"/>
  <c r="BB5" i="137"/>
  <c r="BA5" i="137"/>
  <c r="AZ5" i="137"/>
  <c r="AY5" i="137"/>
  <c r="AX5" i="137"/>
  <c r="AW5" i="137"/>
  <c r="AV5" i="137"/>
  <c r="AU5" i="137"/>
  <c r="AT5" i="137"/>
  <c r="AS5" i="137"/>
  <c r="AR5" i="137"/>
  <c r="AQ5" i="137"/>
  <c r="AP5" i="137"/>
  <c r="AO5" i="137"/>
  <c r="AN5" i="137"/>
  <c r="AM5" i="137"/>
  <c r="AL5" i="137"/>
  <c r="AK5" i="137"/>
  <c r="AJ5" i="137"/>
  <c r="AI5" i="137"/>
  <c r="AH5" i="137"/>
  <c r="AG5" i="137"/>
  <c r="AF5" i="137"/>
  <c r="AE5" i="137"/>
  <c r="AD5" i="137"/>
  <c r="AC5" i="137"/>
  <c r="AB5" i="137"/>
  <c r="AA5" i="137"/>
  <c r="Z5" i="137"/>
  <c r="Y5" i="137"/>
  <c r="X5" i="137"/>
  <c r="W5" i="137"/>
  <c r="V5" i="137"/>
  <c r="U5" i="137"/>
  <c r="T5" i="137"/>
  <c r="S5" i="137"/>
  <c r="R5" i="137"/>
  <c r="Q5" i="137"/>
  <c r="P5" i="137"/>
  <c r="O5" i="137"/>
  <c r="N5" i="137"/>
  <c r="M5" i="137"/>
  <c r="L5" i="137"/>
  <c r="K5" i="137"/>
  <c r="J5" i="137"/>
  <c r="I5" i="137"/>
  <c r="H5" i="137"/>
  <c r="G5" i="137"/>
  <c r="BD4" i="137"/>
  <c r="BC4" i="137"/>
  <c r="BB4" i="137"/>
  <c r="BA4" i="137"/>
  <c r="AZ4" i="137"/>
  <c r="AY4" i="137"/>
  <c r="AX4" i="137"/>
  <c r="AW4" i="137"/>
  <c r="AV4" i="137"/>
  <c r="AU4" i="137"/>
  <c r="AT4" i="137"/>
  <c r="AS4" i="137"/>
  <c r="AR4" i="137"/>
  <c r="AQ4" i="137"/>
  <c r="AP4" i="137"/>
  <c r="AO4" i="137"/>
  <c r="AN4" i="137"/>
  <c r="AM4" i="137"/>
  <c r="AL4" i="137"/>
  <c r="AK4" i="137"/>
  <c r="AJ4" i="137"/>
  <c r="AI4" i="137"/>
  <c r="AH4" i="137"/>
  <c r="AG4" i="137"/>
  <c r="AF4" i="137"/>
  <c r="AE4" i="137"/>
  <c r="AD4" i="137"/>
  <c r="AC4" i="137"/>
  <c r="AB4" i="137"/>
  <c r="AA4" i="137"/>
  <c r="Z4" i="137"/>
  <c r="Y4" i="137"/>
  <c r="X4" i="137"/>
  <c r="W4" i="137"/>
  <c r="V4" i="137"/>
  <c r="U4" i="137"/>
  <c r="T4" i="137"/>
  <c r="S4" i="137"/>
  <c r="R4" i="137"/>
  <c r="Q4" i="137"/>
  <c r="P4" i="137"/>
  <c r="O4" i="137"/>
  <c r="N4" i="137"/>
  <c r="M4" i="137"/>
  <c r="L4" i="137"/>
  <c r="K4" i="137"/>
  <c r="J4" i="137"/>
  <c r="I4" i="137"/>
  <c r="H4" i="137"/>
  <c r="G4" i="137"/>
  <c r="BD3" i="137"/>
  <c r="BC3" i="137"/>
  <c r="BB3" i="137"/>
  <c r="BA3" i="137"/>
  <c r="AZ3" i="137"/>
  <c r="AY3" i="137"/>
  <c r="AX3" i="137"/>
  <c r="AW3" i="137"/>
  <c r="AV3" i="137"/>
  <c r="AU3" i="137"/>
  <c r="AT3" i="137"/>
  <c r="AS3" i="137"/>
  <c r="AR3" i="137"/>
  <c r="AQ3" i="137"/>
  <c r="AP3" i="137"/>
  <c r="AO3" i="137"/>
  <c r="AN3" i="137"/>
  <c r="AM3" i="137"/>
  <c r="AL3" i="137"/>
  <c r="AK3" i="137"/>
  <c r="AJ3" i="137"/>
  <c r="AI3" i="137"/>
  <c r="AH3" i="137"/>
  <c r="AG3" i="137"/>
  <c r="AF3" i="137"/>
  <c r="AE3" i="137"/>
  <c r="AD3" i="137"/>
  <c r="AC3" i="137"/>
  <c r="AB3" i="137"/>
  <c r="AA3" i="137"/>
  <c r="Z3" i="137"/>
  <c r="Y3" i="137"/>
  <c r="X3" i="137"/>
  <c r="W3" i="137"/>
  <c r="V3" i="137"/>
  <c r="U3" i="137"/>
  <c r="T3" i="137"/>
  <c r="S3" i="137"/>
  <c r="R3" i="137"/>
  <c r="Q3" i="137"/>
  <c r="P3" i="137"/>
  <c r="O3" i="137"/>
  <c r="N3" i="137"/>
  <c r="M3" i="137"/>
  <c r="L3" i="137"/>
  <c r="K3" i="137"/>
  <c r="J3" i="137"/>
  <c r="I3" i="137"/>
  <c r="H3" i="137"/>
  <c r="G3" i="137"/>
  <c r="BD2" i="137"/>
  <c r="BC2" i="137"/>
  <c r="BB2" i="137"/>
  <c r="BA2" i="137"/>
  <c r="AZ2" i="137"/>
  <c r="AY2" i="137"/>
  <c r="AX2" i="137"/>
  <c r="AW2" i="137"/>
  <c r="AV2" i="137"/>
  <c r="AU2" i="137"/>
  <c r="AT2" i="137"/>
  <c r="AS2" i="137"/>
  <c r="AR2" i="137"/>
  <c r="AQ2" i="137"/>
  <c r="AP2" i="137"/>
  <c r="AO2" i="137"/>
  <c r="AN2" i="137"/>
  <c r="AM2" i="137"/>
  <c r="AL2" i="137"/>
  <c r="AK2" i="137"/>
  <c r="AJ2" i="137"/>
  <c r="AI2" i="137"/>
  <c r="AH2" i="137"/>
  <c r="AG2" i="137"/>
  <c r="AF2" i="137"/>
  <c r="AE2" i="137"/>
  <c r="AD2" i="137"/>
  <c r="AC2" i="137"/>
  <c r="AB2" i="137"/>
  <c r="AA2" i="137"/>
  <c r="Z2" i="137"/>
  <c r="Y2" i="137"/>
  <c r="X2" i="137"/>
  <c r="W2" i="137"/>
  <c r="V2" i="137"/>
  <c r="U2" i="137"/>
  <c r="T2" i="137"/>
  <c r="S2" i="137"/>
  <c r="R2" i="137"/>
  <c r="Q2" i="137"/>
  <c r="P2" i="137"/>
  <c r="O2" i="137"/>
  <c r="N2" i="137"/>
  <c r="M2" i="137"/>
  <c r="L2" i="137"/>
  <c r="K2" i="137"/>
  <c r="J2" i="137"/>
  <c r="I2" i="137"/>
  <c r="H2" i="137"/>
  <c r="G2" i="137"/>
  <c r="D5" i="137"/>
  <c r="D6" i="137" s="1"/>
  <c r="D7" i="137" s="1"/>
  <c r="D8" i="137" s="1"/>
  <c r="D9" i="137" s="1"/>
  <c r="D10" i="137" s="1"/>
  <c r="D11" i="137" s="1"/>
  <c r="D12" i="137" s="1"/>
  <c r="D13" i="137" s="1"/>
  <c r="D14" i="137" s="1"/>
  <c r="D15" i="137" s="1"/>
  <c r="D16" i="137" s="1"/>
  <c r="D17" i="137" s="1"/>
  <c r="D18" i="137" s="1"/>
  <c r="D19" i="137" s="1"/>
  <c r="D20" i="137" s="1"/>
  <c r="D21" i="137" s="1"/>
  <c r="D22" i="137" s="1"/>
  <c r="D23" i="137" s="1"/>
  <c r="D24" i="137" s="1"/>
  <c r="D25" i="137" s="1"/>
  <c r="D26" i="137" s="1"/>
  <c r="D27" i="137" s="1"/>
  <c r="D28" i="137" s="1"/>
  <c r="D29" i="137" s="1"/>
  <c r="D30" i="137" s="1"/>
  <c r="D31" i="137" s="1"/>
  <c r="D32" i="137" s="1"/>
  <c r="D33" i="137" s="1"/>
  <c r="D34" i="137" s="1"/>
  <c r="H1" i="137"/>
  <c r="I1" i="137" s="1"/>
  <c r="J1" i="137" s="1"/>
  <c r="K1" i="137" s="1"/>
  <c r="L1" i="137" s="1"/>
  <c r="M1" i="137" s="1"/>
  <c r="N1" i="137" s="1"/>
  <c r="O1" i="137" s="1"/>
  <c r="P1" i="137" s="1"/>
  <c r="Q1" i="137" s="1"/>
  <c r="R1" i="137" s="1"/>
  <c r="S1" i="137" s="1"/>
  <c r="T1" i="137" s="1"/>
  <c r="U1" i="137" s="1"/>
  <c r="V1" i="137" s="1"/>
  <c r="W1" i="137" s="1"/>
  <c r="X1" i="137" s="1"/>
  <c r="Y1" i="137" s="1"/>
  <c r="Z1" i="137" s="1"/>
  <c r="AA1" i="137" s="1"/>
  <c r="AB1" i="137" s="1"/>
  <c r="AC1" i="137" s="1"/>
  <c r="AD1" i="137" s="1"/>
  <c r="AE1" i="137" s="1"/>
  <c r="AF1" i="137" s="1"/>
  <c r="AG1" i="137" s="1"/>
  <c r="AH1" i="137" s="1"/>
  <c r="AI1" i="137" s="1"/>
  <c r="AJ1" i="137" s="1"/>
  <c r="AK1" i="137" s="1"/>
  <c r="AL1" i="137" s="1"/>
  <c r="AM1" i="137" s="1"/>
  <c r="AN1" i="137" s="1"/>
  <c r="AO1" i="137" s="1"/>
  <c r="AP1" i="137" s="1"/>
  <c r="AQ1" i="137" s="1"/>
  <c r="AR1" i="137" s="1"/>
  <c r="AS1" i="137" s="1"/>
  <c r="AT1" i="137" s="1"/>
  <c r="AU1" i="137" s="1"/>
  <c r="AV1" i="137" s="1"/>
  <c r="AW1" i="137" s="1"/>
  <c r="AX1" i="137" s="1"/>
  <c r="AY1" i="137" s="1"/>
  <c r="AZ1" i="137" s="1"/>
  <c r="BA1" i="137" s="1"/>
  <c r="BB1" i="137" s="1"/>
  <c r="BC1" i="137" s="1"/>
  <c r="BD1" i="137" s="1"/>
  <c r="BD34" i="136"/>
  <c r="BC34" i="136"/>
  <c r="BB34" i="136"/>
  <c r="BA34" i="136"/>
  <c r="AZ34" i="136"/>
  <c r="AY34" i="136"/>
  <c r="AX34" i="136"/>
  <c r="AW34" i="136"/>
  <c r="AV34" i="136"/>
  <c r="AU34" i="136"/>
  <c r="AT34" i="136"/>
  <c r="AS34" i="136"/>
  <c r="AR34" i="136"/>
  <c r="AQ34" i="136"/>
  <c r="AP34" i="136"/>
  <c r="AO34" i="136"/>
  <c r="AN34" i="136"/>
  <c r="AM34" i="136"/>
  <c r="AL34" i="136"/>
  <c r="AK34" i="136"/>
  <c r="AJ34" i="136"/>
  <c r="AI34" i="136"/>
  <c r="AH34" i="136"/>
  <c r="AG34" i="136"/>
  <c r="AF34" i="136"/>
  <c r="AE34" i="136"/>
  <c r="AD34" i="136"/>
  <c r="AC34" i="136"/>
  <c r="AB34" i="136"/>
  <c r="AA34" i="136"/>
  <c r="Z34" i="136"/>
  <c r="Y34" i="136"/>
  <c r="X34" i="136"/>
  <c r="W34" i="136"/>
  <c r="V34" i="136"/>
  <c r="U34" i="136"/>
  <c r="T34" i="136"/>
  <c r="S34" i="136"/>
  <c r="R34" i="136"/>
  <c r="Q34" i="136"/>
  <c r="P34" i="136"/>
  <c r="O34" i="136"/>
  <c r="N34" i="136"/>
  <c r="M34" i="136"/>
  <c r="L34" i="136"/>
  <c r="K34" i="136"/>
  <c r="J34" i="136"/>
  <c r="I34" i="136"/>
  <c r="H34" i="136"/>
  <c r="G34" i="136"/>
  <c r="BD33" i="136"/>
  <c r="BC33" i="136"/>
  <c r="BB33" i="136"/>
  <c r="BA33" i="136"/>
  <c r="AZ33" i="136"/>
  <c r="AY33" i="136"/>
  <c r="AX33" i="136"/>
  <c r="AW33" i="136"/>
  <c r="AV33" i="136"/>
  <c r="AU33" i="136"/>
  <c r="AT33" i="136"/>
  <c r="AS33" i="136"/>
  <c r="AR33" i="136"/>
  <c r="AQ33" i="136"/>
  <c r="AP33" i="136"/>
  <c r="AO33" i="136"/>
  <c r="AN33" i="136"/>
  <c r="AM33" i="136"/>
  <c r="AL33" i="136"/>
  <c r="AK33" i="136"/>
  <c r="AJ33" i="136"/>
  <c r="AI33" i="136"/>
  <c r="AH33" i="136"/>
  <c r="AG33" i="136"/>
  <c r="AF33" i="136"/>
  <c r="AE33" i="136"/>
  <c r="AD33" i="136"/>
  <c r="AC33" i="136"/>
  <c r="AB33" i="136"/>
  <c r="AA33" i="136"/>
  <c r="Z33" i="136"/>
  <c r="Y33" i="136"/>
  <c r="X33" i="136"/>
  <c r="W33" i="136"/>
  <c r="V33" i="136"/>
  <c r="U33" i="136"/>
  <c r="T33" i="136"/>
  <c r="S33" i="136"/>
  <c r="R33" i="136"/>
  <c r="Q33" i="136"/>
  <c r="P33" i="136"/>
  <c r="O33" i="136"/>
  <c r="N33" i="136"/>
  <c r="M33" i="136"/>
  <c r="L33" i="136"/>
  <c r="K33" i="136"/>
  <c r="J33" i="136"/>
  <c r="I33" i="136"/>
  <c r="H33" i="136"/>
  <c r="G33" i="136"/>
  <c r="BD32" i="136"/>
  <c r="BC32" i="136"/>
  <c r="BB32" i="136"/>
  <c r="BA32" i="136"/>
  <c r="AZ32" i="136"/>
  <c r="AY32" i="136"/>
  <c r="AX32" i="136"/>
  <c r="AW32" i="136"/>
  <c r="AV32" i="136"/>
  <c r="AU32" i="136"/>
  <c r="AT32" i="136"/>
  <c r="AS32" i="136"/>
  <c r="AR32" i="136"/>
  <c r="AQ32" i="136"/>
  <c r="AP32" i="136"/>
  <c r="AO32" i="136"/>
  <c r="AN32" i="136"/>
  <c r="AM32" i="136"/>
  <c r="AL32" i="136"/>
  <c r="AK32" i="136"/>
  <c r="AJ32" i="136"/>
  <c r="AI32" i="136"/>
  <c r="AH32" i="136"/>
  <c r="AG32" i="136"/>
  <c r="AF32" i="136"/>
  <c r="AE32" i="136"/>
  <c r="AD32" i="136"/>
  <c r="AC32" i="136"/>
  <c r="AB32" i="136"/>
  <c r="AA32" i="136"/>
  <c r="Z32" i="136"/>
  <c r="Y32" i="136"/>
  <c r="X32" i="136"/>
  <c r="W32" i="136"/>
  <c r="V32" i="136"/>
  <c r="U32" i="136"/>
  <c r="T32" i="136"/>
  <c r="S32" i="136"/>
  <c r="R32" i="136"/>
  <c r="Q32" i="136"/>
  <c r="P32" i="136"/>
  <c r="O32" i="136"/>
  <c r="N32" i="136"/>
  <c r="M32" i="136"/>
  <c r="L32" i="136"/>
  <c r="K32" i="136"/>
  <c r="J32" i="136"/>
  <c r="I32" i="136"/>
  <c r="H32" i="136"/>
  <c r="G32" i="136"/>
  <c r="BD31" i="136"/>
  <c r="BC31" i="136"/>
  <c r="BB31" i="136"/>
  <c r="BA31" i="136"/>
  <c r="AZ31" i="136"/>
  <c r="AY31" i="136"/>
  <c r="AX31" i="136"/>
  <c r="AW31" i="136"/>
  <c r="AV31" i="136"/>
  <c r="AU31" i="136"/>
  <c r="AT31" i="136"/>
  <c r="AS31" i="136"/>
  <c r="AR31" i="136"/>
  <c r="AQ31" i="136"/>
  <c r="AP31" i="136"/>
  <c r="AO31" i="136"/>
  <c r="AN31" i="136"/>
  <c r="AM31" i="136"/>
  <c r="AL31" i="136"/>
  <c r="AK31" i="136"/>
  <c r="AJ31" i="136"/>
  <c r="AI31" i="136"/>
  <c r="AH31" i="136"/>
  <c r="AG31" i="136"/>
  <c r="AF31" i="136"/>
  <c r="AE31" i="136"/>
  <c r="AD31" i="136"/>
  <c r="AC31" i="136"/>
  <c r="AB31" i="136"/>
  <c r="AA31" i="136"/>
  <c r="Z31" i="136"/>
  <c r="Y31" i="136"/>
  <c r="X31" i="136"/>
  <c r="W31" i="136"/>
  <c r="V31" i="136"/>
  <c r="U31" i="136"/>
  <c r="T31" i="136"/>
  <c r="S31" i="136"/>
  <c r="R31" i="136"/>
  <c r="Q31" i="136"/>
  <c r="P31" i="136"/>
  <c r="O31" i="136"/>
  <c r="N31" i="136"/>
  <c r="M31" i="136"/>
  <c r="L31" i="136"/>
  <c r="K31" i="136"/>
  <c r="J31" i="136"/>
  <c r="I31" i="136"/>
  <c r="H31" i="136"/>
  <c r="G31" i="136"/>
  <c r="BD30" i="136"/>
  <c r="BC30" i="136"/>
  <c r="BB30" i="136"/>
  <c r="BA30" i="136"/>
  <c r="AZ30" i="136"/>
  <c r="AY30" i="136"/>
  <c r="AX30" i="136"/>
  <c r="AW30" i="136"/>
  <c r="AV30" i="136"/>
  <c r="AU30" i="136"/>
  <c r="AT30" i="136"/>
  <c r="AS30" i="136"/>
  <c r="AR30" i="136"/>
  <c r="AQ30" i="136"/>
  <c r="AP30" i="136"/>
  <c r="AO30" i="136"/>
  <c r="AN30" i="136"/>
  <c r="AM30" i="136"/>
  <c r="AL30" i="136"/>
  <c r="AK30" i="136"/>
  <c r="AJ30" i="136"/>
  <c r="AI30" i="136"/>
  <c r="AH30" i="136"/>
  <c r="AG30" i="136"/>
  <c r="AF30" i="136"/>
  <c r="AE30" i="136"/>
  <c r="AD30" i="136"/>
  <c r="AC30" i="136"/>
  <c r="AB30" i="136"/>
  <c r="AA30" i="136"/>
  <c r="Z30" i="136"/>
  <c r="Y30" i="136"/>
  <c r="X30" i="136"/>
  <c r="W30" i="136"/>
  <c r="V30" i="136"/>
  <c r="U30" i="136"/>
  <c r="T30" i="136"/>
  <c r="S30" i="136"/>
  <c r="R30" i="136"/>
  <c r="Q30" i="136"/>
  <c r="P30" i="136"/>
  <c r="O30" i="136"/>
  <c r="N30" i="136"/>
  <c r="M30" i="136"/>
  <c r="L30" i="136"/>
  <c r="K30" i="136"/>
  <c r="J30" i="136"/>
  <c r="I30" i="136"/>
  <c r="H30" i="136"/>
  <c r="G30" i="136"/>
  <c r="BD29" i="136"/>
  <c r="BC29" i="136"/>
  <c r="BB29" i="136"/>
  <c r="BA29" i="136"/>
  <c r="AZ29" i="136"/>
  <c r="AY29" i="136"/>
  <c r="AX29" i="136"/>
  <c r="AW29" i="136"/>
  <c r="AV29" i="136"/>
  <c r="AU29" i="136"/>
  <c r="AT29" i="136"/>
  <c r="AS29" i="136"/>
  <c r="AR29" i="136"/>
  <c r="AQ29" i="136"/>
  <c r="AP29" i="136"/>
  <c r="AO29" i="136"/>
  <c r="AN29" i="136"/>
  <c r="AM29" i="136"/>
  <c r="AL29" i="136"/>
  <c r="AK29" i="136"/>
  <c r="AJ29" i="136"/>
  <c r="AI29" i="136"/>
  <c r="AH29" i="136"/>
  <c r="AG29" i="136"/>
  <c r="AF29" i="136"/>
  <c r="AE29" i="136"/>
  <c r="AD29" i="136"/>
  <c r="AC29" i="136"/>
  <c r="AB29" i="136"/>
  <c r="AA29" i="136"/>
  <c r="Z29" i="136"/>
  <c r="Y29" i="136"/>
  <c r="X29" i="136"/>
  <c r="W29" i="136"/>
  <c r="V29" i="136"/>
  <c r="U29" i="136"/>
  <c r="T29" i="136"/>
  <c r="S29" i="136"/>
  <c r="R29" i="136"/>
  <c r="Q29" i="136"/>
  <c r="P29" i="136"/>
  <c r="O29" i="136"/>
  <c r="N29" i="136"/>
  <c r="M29" i="136"/>
  <c r="L29" i="136"/>
  <c r="K29" i="136"/>
  <c r="J29" i="136"/>
  <c r="I29" i="136"/>
  <c r="H29" i="136"/>
  <c r="G29" i="136"/>
  <c r="BD28" i="136"/>
  <c r="BC28" i="136"/>
  <c r="BB28" i="136"/>
  <c r="BA28" i="136"/>
  <c r="AZ28" i="136"/>
  <c r="AY28" i="136"/>
  <c r="AX28" i="136"/>
  <c r="AW28" i="136"/>
  <c r="AV28" i="136"/>
  <c r="AU28" i="136"/>
  <c r="AT28" i="136"/>
  <c r="AS28" i="136"/>
  <c r="AR28" i="136"/>
  <c r="AQ28" i="136"/>
  <c r="AP28" i="136"/>
  <c r="AO28" i="136"/>
  <c r="AN28" i="136"/>
  <c r="AM28" i="136"/>
  <c r="AL28" i="136"/>
  <c r="AK28" i="136"/>
  <c r="AJ28" i="136"/>
  <c r="AI28" i="136"/>
  <c r="AH28" i="136"/>
  <c r="AG28" i="136"/>
  <c r="AF28" i="136"/>
  <c r="AE28" i="136"/>
  <c r="AD28" i="136"/>
  <c r="AC28" i="136"/>
  <c r="AB28" i="136"/>
  <c r="AA28" i="136"/>
  <c r="Z28" i="136"/>
  <c r="Y28" i="136"/>
  <c r="X28" i="136"/>
  <c r="W28" i="136"/>
  <c r="V28" i="136"/>
  <c r="U28" i="136"/>
  <c r="T28" i="136"/>
  <c r="S28" i="136"/>
  <c r="R28" i="136"/>
  <c r="Q28" i="136"/>
  <c r="P28" i="136"/>
  <c r="O28" i="136"/>
  <c r="N28" i="136"/>
  <c r="M28" i="136"/>
  <c r="L28" i="136"/>
  <c r="K28" i="136"/>
  <c r="J28" i="136"/>
  <c r="I28" i="136"/>
  <c r="H28" i="136"/>
  <c r="G28" i="136"/>
  <c r="BD27" i="136"/>
  <c r="BC27" i="136"/>
  <c r="BB27" i="136"/>
  <c r="BA27" i="136"/>
  <c r="AZ27" i="136"/>
  <c r="AY27" i="136"/>
  <c r="AX27" i="136"/>
  <c r="AW27" i="136"/>
  <c r="AV27" i="136"/>
  <c r="AU27" i="136"/>
  <c r="AT27" i="136"/>
  <c r="AS27" i="136"/>
  <c r="AR27" i="136"/>
  <c r="AQ27" i="136"/>
  <c r="AP27" i="136"/>
  <c r="AO27" i="136"/>
  <c r="AN27" i="136"/>
  <c r="AM27" i="136"/>
  <c r="AL27" i="136"/>
  <c r="AK27" i="136"/>
  <c r="AJ27" i="136"/>
  <c r="AI27" i="136"/>
  <c r="AH27" i="136"/>
  <c r="AG27" i="136"/>
  <c r="AF27" i="136"/>
  <c r="AE27" i="136"/>
  <c r="AD27" i="136"/>
  <c r="AC27" i="136"/>
  <c r="AB27" i="136"/>
  <c r="AA27" i="136"/>
  <c r="Z27" i="136"/>
  <c r="Y27" i="136"/>
  <c r="X27" i="136"/>
  <c r="W27" i="136"/>
  <c r="V27" i="136"/>
  <c r="U27" i="136"/>
  <c r="T27" i="136"/>
  <c r="S27" i="136"/>
  <c r="R27" i="136"/>
  <c r="Q27" i="136"/>
  <c r="P27" i="136"/>
  <c r="O27" i="136"/>
  <c r="N27" i="136"/>
  <c r="M27" i="136"/>
  <c r="L27" i="136"/>
  <c r="K27" i="136"/>
  <c r="J27" i="136"/>
  <c r="I27" i="136"/>
  <c r="H27" i="136"/>
  <c r="G27" i="136"/>
  <c r="BD26" i="136"/>
  <c r="BC26" i="136"/>
  <c r="BB26" i="136"/>
  <c r="BA26" i="136"/>
  <c r="AZ26" i="136"/>
  <c r="AY26" i="136"/>
  <c r="AX26" i="136"/>
  <c r="AW26" i="136"/>
  <c r="AV26" i="136"/>
  <c r="AU26" i="136"/>
  <c r="AT26" i="136"/>
  <c r="AS26" i="136"/>
  <c r="AR26" i="136"/>
  <c r="AQ26" i="136"/>
  <c r="AP26" i="136"/>
  <c r="AO26" i="136"/>
  <c r="AN26" i="136"/>
  <c r="AM26" i="136"/>
  <c r="AL26" i="136"/>
  <c r="AK26" i="136"/>
  <c r="AJ26" i="136"/>
  <c r="AI26" i="136"/>
  <c r="AH26" i="136"/>
  <c r="AG26" i="136"/>
  <c r="AF26" i="136"/>
  <c r="AE26" i="136"/>
  <c r="AD26" i="136"/>
  <c r="AC26" i="136"/>
  <c r="AB26" i="136"/>
  <c r="AA26" i="136"/>
  <c r="Z26" i="136"/>
  <c r="Y26" i="136"/>
  <c r="X26" i="136"/>
  <c r="W26" i="136"/>
  <c r="V26" i="136"/>
  <c r="U26" i="136"/>
  <c r="T26" i="136"/>
  <c r="S26" i="136"/>
  <c r="R26" i="136"/>
  <c r="Q26" i="136"/>
  <c r="P26" i="136"/>
  <c r="O26" i="136"/>
  <c r="N26" i="136"/>
  <c r="M26" i="136"/>
  <c r="L26" i="136"/>
  <c r="K26" i="136"/>
  <c r="J26" i="136"/>
  <c r="I26" i="136"/>
  <c r="H26" i="136"/>
  <c r="G26" i="136"/>
  <c r="BD25" i="136"/>
  <c r="BC25" i="136"/>
  <c r="BB25" i="136"/>
  <c r="BA25" i="136"/>
  <c r="AZ25" i="136"/>
  <c r="AY25" i="136"/>
  <c r="AX25" i="136"/>
  <c r="AW25" i="136"/>
  <c r="AV25" i="136"/>
  <c r="AU25" i="136"/>
  <c r="AT25" i="136"/>
  <c r="AS25" i="136"/>
  <c r="AR25" i="136"/>
  <c r="AQ25" i="136"/>
  <c r="AP25" i="136"/>
  <c r="AO25" i="136"/>
  <c r="AN25" i="136"/>
  <c r="AM25" i="136"/>
  <c r="AL25" i="136"/>
  <c r="AK25" i="136"/>
  <c r="AJ25" i="136"/>
  <c r="AI25" i="136"/>
  <c r="AH25" i="136"/>
  <c r="AG25" i="136"/>
  <c r="AF25" i="136"/>
  <c r="AE25" i="136"/>
  <c r="AD25" i="136"/>
  <c r="AC25" i="136"/>
  <c r="AB25" i="136"/>
  <c r="AA25" i="136"/>
  <c r="Z25" i="136"/>
  <c r="Y25" i="136"/>
  <c r="X25" i="136"/>
  <c r="W25" i="136"/>
  <c r="V25" i="136"/>
  <c r="U25" i="136"/>
  <c r="T25" i="136"/>
  <c r="S25" i="136"/>
  <c r="R25" i="136"/>
  <c r="Q25" i="136"/>
  <c r="P25" i="136"/>
  <c r="O25" i="136"/>
  <c r="N25" i="136"/>
  <c r="M25" i="136"/>
  <c r="L25" i="136"/>
  <c r="K25" i="136"/>
  <c r="J25" i="136"/>
  <c r="I25" i="136"/>
  <c r="H25" i="136"/>
  <c r="G25" i="136"/>
  <c r="BD24" i="136"/>
  <c r="BC24" i="136"/>
  <c r="BB24" i="136"/>
  <c r="BA24" i="136"/>
  <c r="AZ24" i="136"/>
  <c r="AY24" i="136"/>
  <c r="AX24" i="136"/>
  <c r="AW24" i="136"/>
  <c r="AV24" i="136"/>
  <c r="AU24" i="136"/>
  <c r="AT24" i="136"/>
  <c r="AS24" i="136"/>
  <c r="AR24" i="136"/>
  <c r="AQ24" i="136"/>
  <c r="AP24" i="136"/>
  <c r="AO24" i="136"/>
  <c r="AN24" i="136"/>
  <c r="AM24" i="136"/>
  <c r="AL24" i="136"/>
  <c r="AK24" i="136"/>
  <c r="AJ24" i="136"/>
  <c r="AI24" i="136"/>
  <c r="AH24" i="136"/>
  <c r="AG24" i="136"/>
  <c r="AF24" i="136"/>
  <c r="AE24" i="136"/>
  <c r="AD24" i="136"/>
  <c r="AC24" i="136"/>
  <c r="AB24" i="136"/>
  <c r="AA24" i="136"/>
  <c r="Z24" i="136"/>
  <c r="Y24" i="136"/>
  <c r="X24" i="136"/>
  <c r="W24" i="136"/>
  <c r="V24" i="136"/>
  <c r="U24" i="136"/>
  <c r="T24" i="136"/>
  <c r="S24" i="136"/>
  <c r="R24" i="136"/>
  <c r="Q24" i="136"/>
  <c r="P24" i="136"/>
  <c r="O24" i="136"/>
  <c r="N24" i="136"/>
  <c r="M24" i="136"/>
  <c r="L24" i="136"/>
  <c r="K24" i="136"/>
  <c r="J24" i="136"/>
  <c r="I24" i="136"/>
  <c r="H24" i="136"/>
  <c r="G24" i="136"/>
  <c r="BD23" i="136"/>
  <c r="BC23" i="136"/>
  <c r="BB23" i="136"/>
  <c r="BA23" i="136"/>
  <c r="AZ23" i="136"/>
  <c r="AY23" i="136"/>
  <c r="AX23" i="136"/>
  <c r="AW23" i="136"/>
  <c r="AV23" i="136"/>
  <c r="AU23" i="136"/>
  <c r="AT23" i="136"/>
  <c r="AS23" i="136"/>
  <c r="AR23" i="136"/>
  <c r="AQ23" i="136"/>
  <c r="AP23" i="136"/>
  <c r="AO23" i="136"/>
  <c r="AN23" i="136"/>
  <c r="AM23" i="136"/>
  <c r="AL23" i="136"/>
  <c r="AK23" i="136"/>
  <c r="AJ23" i="136"/>
  <c r="AI23" i="136"/>
  <c r="AH23" i="136"/>
  <c r="AG23" i="136"/>
  <c r="AF23" i="136"/>
  <c r="AE23" i="136"/>
  <c r="AD23" i="136"/>
  <c r="AC23" i="136"/>
  <c r="AB23" i="136"/>
  <c r="AA23" i="136"/>
  <c r="Z23" i="136"/>
  <c r="Y23" i="136"/>
  <c r="X23" i="136"/>
  <c r="W23" i="136"/>
  <c r="V23" i="136"/>
  <c r="U23" i="136"/>
  <c r="T23" i="136"/>
  <c r="S23" i="136"/>
  <c r="R23" i="136"/>
  <c r="Q23" i="136"/>
  <c r="P23" i="136"/>
  <c r="O23" i="136"/>
  <c r="N23" i="136"/>
  <c r="M23" i="136"/>
  <c r="L23" i="136"/>
  <c r="K23" i="136"/>
  <c r="J23" i="136"/>
  <c r="I23" i="136"/>
  <c r="H23" i="136"/>
  <c r="G23" i="136"/>
  <c r="BD22" i="136"/>
  <c r="BC22" i="136"/>
  <c r="BB22" i="136"/>
  <c r="BA22" i="136"/>
  <c r="AZ22" i="136"/>
  <c r="AY22" i="136"/>
  <c r="AX22" i="136"/>
  <c r="AW22" i="136"/>
  <c r="AV22" i="136"/>
  <c r="AU22" i="136"/>
  <c r="AT22" i="136"/>
  <c r="AS22" i="136"/>
  <c r="AR22" i="136"/>
  <c r="AQ22" i="136"/>
  <c r="AP22" i="136"/>
  <c r="AO22" i="136"/>
  <c r="AN22" i="136"/>
  <c r="AM22" i="136"/>
  <c r="AL22" i="136"/>
  <c r="AK22" i="136"/>
  <c r="AJ22" i="136"/>
  <c r="AI22" i="136"/>
  <c r="AH22" i="136"/>
  <c r="AG22" i="136"/>
  <c r="AF22" i="136"/>
  <c r="AE22" i="136"/>
  <c r="AD22" i="136"/>
  <c r="AC22" i="136"/>
  <c r="AB22" i="136"/>
  <c r="AA22" i="136"/>
  <c r="Z22" i="136"/>
  <c r="Y22" i="136"/>
  <c r="X22" i="136"/>
  <c r="W22" i="136"/>
  <c r="V22" i="136"/>
  <c r="U22" i="136"/>
  <c r="T22" i="136"/>
  <c r="S22" i="136"/>
  <c r="R22" i="136"/>
  <c r="Q22" i="136"/>
  <c r="P22" i="136"/>
  <c r="O22" i="136"/>
  <c r="N22" i="136"/>
  <c r="M22" i="136"/>
  <c r="L22" i="136"/>
  <c r="K22" i="136"/>
  <c r="J22" i="136"/>
  <c r="I22" i="136"/>
  <c r="H22" i="136"/>
  <c r="G22" i="136"/>
  <c r="BD21" i="136"/>
  <c r="BC21" i="136"/>
  <c r="BB21" i="136"/>
  <c r="BA21" i="136"/>
  <c r="AZ21" i="136"/>
  <c r="AY21" i="136"/>
  <c r="AX21" i="136"/>
  <c r="AW21" i="136"/>
  <c r="AV21" i="136"/>
  <c r="AU21" i="136"/>
  <c r="AT21" i="136"/>
  <c r="AS21" i="136"/>
  <c r="AR21" i="136"/>
  <c r="AQ21" i="136"/>
  <c r="AP21" i="136"/>
  <c r="AO21" i="136"/>
  <c r="AN21" i="136"/>
  <c r="AM21" i="136"/>
  <c r="AL21" i="136"/>
  <c r="AK21" i="136"/>
  <c r="AJ21" i="136"/>
  <c r="AI21" i="136"/>
  <c r="AH21" i="136"/>
  <c r="AG21" i="136"/>
  <c r="AF21" i="136"/>
  <c r="AE21" i="136"/>
  <c r="AD21" i="136"/>
  <c r="AC21" i="136"/>
  <c r="AB21" i="136"/>
  <c r="AA21" i="136"/>
  <c r="Z21" i="136"/>
  <c r="Y21" i="136"/>
  <c r="X21" i="136"/>
  <c r="W21" i="136"/>
  <c r="V21" i="136"/>
  <c r="U21" i="136"/>
  <c r="T21" i="136"/>
  <c r="S21" i="136"/>
  <c r="R21" i="136"/>
  <c r="Q21" i="136"/>
  <c r="P21" i="136"/>
  <c r="O21" i="136"/>
  <c r="N21" i="136"/>
  <c r="M21" i="136"/>
  <c r="L21" i="136"/>
  <c r="K21" i="136"/>
  <c r="J21" i="136"/>
  <c r="I21" i="136"/>
  <c r="H21" i="136"/>
  <c r="G21" i="136"/>
  <c r="BD20" i="136"/>
  <c r="BC20" i="136"/>
  <c r="BB20" i="136"/>
  <c r="BA20" i="136"/>
  <c r="AZ20" i="136"/>
  <c r="AY20" i="136"/>
  <c r="AX20" i="136"/>
  <c r="AW20" i="136"/>
  <c r="AV20" i="136"/>
  <c r="AU20" i="136"/>
  <c r="AT20" i="136"/>
  <c r="AS20" i="136"/>
  <c r="AR20" i="136"/>
  <c r="AQ20" i="136"/>
  <c r="AP20" i="136"/>
  <c r="AO20" i="136"/>
  <c r="AN20" i="136"/>
  <c r="AM20" i="136"/>
  <c r="AL20" i="136"/>
  <c r="AK20" i="136"/>
  <c r="AJ20" i="136"/>
  <c r="AI20" i="136"/>
  <c r="AH20" i="136"/>
  <c r="AG20" i="136"/>
  <c r="AF20" i="136"/>
  <c r="AE20" i="136"/>
  <c r="AD20" i="136"/>
  <c r="AC20" i="136"/>
  <c r="AB20" i="136"/>
  <c r="AA20" i="136"/>
  <c r="Z20" i="136"/>
  <c r="Y20" i="136"/>
  <c r="X20" i="136"/>
  <c r="W20" i="136"/>
  <c r="V20" i="136"/>
  <c r="U20" i="136"/>
  <c r="T20" i="136"/>
  <c r="S20" i="136"/>
  <c r="R20" i="136"/>
  <c r="Q20" i="136"/>
  <c r="P20" i="136"/>
  <c r="O20" i="136"/>
  <c r="N20" i="136"/>
  <c r="M20" i="136"/>
  <c r="L20" i="136"/>
  <c r="K20" i="136"/>
  <c r="J20" i="136"/>
  <c r="I20" i="136"/>
  <c r="H20" i="136"/>
  <c r="G20" i="136"/>
  <c r="BD19" i="136"/>
  <c r="BC19" i="136"/>
  <c r="BB19" i="136"/>
  <c r="BA19" i="136"/>
  <c r="AZ19" i="136"/>
  <c r="AY19" i="136"/>
  <c r="AX19" i="136"/>
  <c r="AW19" i="136"/>
  <c r="AV19" i="136"/>
  <c r="AU19" i="136"/>
  <c r="AT19" i="136"/>
  <c r="AS19" i="136"/>
  <c r="AR19" i="136"/>
  <c r="AQ19" i="136"/>
  <c r="AP19" i="136"/>
  <c r="AO19" i="136"/>
  <c r="AN19" i="136"/>
  <c r="AM19" i="136"/>
  <c r="AL19" i="136"/>
  <c r="AK19" i="136"/>
  <c r="AJ19" i="136"/>
  <c r="AI19" i="136"/>
  <c r="AH19" i="136"/>
  <c r="AG19" i="136"/>
  <c r="AF19" i="136"/>
  <c r="AE19" i="136"/>
  <c r="AD19" i="136"/>
  <c r="AC19" i="136"/>
  <c r="AB19" i="136"/>
  <c r="AA19" i="136"/>
  <c r="Z19" i="136"/>
  <c r="Y19" i="136"/>
  <c r="X19" i="136"/>
  <c r="W19" i="136"/>
  <c r="V19" i="136"/>
  <c r="U19" i="136"/>
  <c r="T19" i="136"/>
  <c r="S19" i="136"/>
  <c r="R19" i="136"/>
  <c r="Q19" i="136"/>
  <c r="P19" i="136"/>
  <c r="O19" i="136"/>
  <c r="N19" i="136"/>
  <c r="M19" i="136"/>
  <c r="L19" i="136"/>
  <c r="K19" i="136"/>
  <c r="J19" i="136"/>
  <c r="I19" i="136"/>
  <c r="H19" i="136"/>
  <c r="G19" i="136"/>
  <c r="BD18" i="136"/>
  <c r="BC18" i="136"/>
  <c r="BB18" i="136"/>
  <c r="BA18" i="136"/>
  <c r="AZ18" i="136"/>
  <c r="AY18" i="136"/>
  <c r="AX18" i="136"/>
  <c r="AW18" i="136"/>
  <c r="AV18" i="136"/>
  <c r="AU18" i="136"/>
  <c r="AT18" i="136"/>
  <c r="AS18" i="136"/>
  <c r="AR18" i="136"/>
  <c r="AQ18" i="136"/>
  <c r="AP18" i="136"/>
  <c r="AO18" i="136"/>
  <c r="AN18" i="136"/>
  <c r="AM18" i="136"/>
  <c r="AL18" i="136"/>
  <c r="AK18" i="136"/>
  <c r="AJ18" i="136"/>
  <c r="AI18" i="136"/>
  <c r="AH18" i="136"/>
  <c r="AG18" i="136"/>
  <c r="AF18" i="136"/>
  <c r="AE18" i="136"/>
  <c r="AD18" i="136"/>
  <c r="AC18" i="136"/>
  <c r="AB18" i="136"/>
  <c r="AA18" i="136"/>
  <c r="Z18" i="136"/>
  <c r="Y18" i="136"/>
  <c r="X18" i="136"/>
  <c r="W18" i="136"/>
  <c r="V18" i="136"/>
  <c r="U18" i="136"/>
  <c r="T18" i="136"/>
  <c r="S18" i="136"/>
  <c r="R18" i="136"/>
  <c r="Q18" i="136"/>
  <c r="P18" i="136"/>
  <c r="O18" i="136"/>
  <c r="N18" i="136"/>
  <c r="M18" i="136"/>
  <c r="L18" i="136"/>
  <c r="K18" i="136"/>
  <c r="J18" i="136"/>
  <c r="I18" i="136"/>
  <c r="H18" i="136"/>
  <c r="G18" i="136"/>
  <c r="BD17" i="136"/>
  <c r="BC17" i="136"/>
  <c r="BB17" i="136"/>
  <c r="BA17" i="136"/>
  <c r="AZ17" i="136"/>
  <c r="AY17" i="136"/>
  <c r="AX17" i="136"/>
  <c r="AW17" i="136"/>
  <c r="AV17" i="136"/>
  <c r="AU17" i="136"/>
  <c r="AT17" i="136"/>
  <c r="AS17" i="136"/>
  <c r="AR17" i="136"/>
  <c r="AQ17" i="136"/>
  <c r="AP17" i="136"/>
  <c r="AO17" i="136"/>
  <c r="AN17" i="136"/>
  <c r="AM17" i="136"/>
  <c r="AL17" i="136"/>
  <c r="AK17" i="136"/>
  <c r="AJ17" i="136"/>
  <c r="AI17" i="136"/>
  <c r="AH17" i="136"/>
  <c r="AG17" i="136"/>
  <c r="AF17" i="136"/>
  <c r="AE17" i="136"/>
  <c r="AD17" i="136"/>
  <c r="AC17" i="136"/>
  <c r="AB17" i="136"/>
  <c r="AA17" i="136"/>
  <c r="Z17" i="136"/>
  <c r="Y17" i="136"/>
  <c r="X17" i="136"/>
  <c r="W17" i="136"/>
  <c r="V17" i="136"/>
  <c r="U17" i="136"/>
  <c r="T17" i="136"/>
  <c r="S17" i="136"/>
  <c r="R17" i="136"/>
  <c r="Q17" i="136"/>
  <c r="P17" i="136"/>
  <c r="O17" i="136"/>
  <c r="N17" i="136"/>
  <c r="M17" i="136"/>
  <c r="L17" i="136"/>
  <c r="K17" i="136"/>
  <c r="J17" i="136"/>
  <c r="I17" i="136"/>
  <c r="H17" i="136"/>
  <c r="G17" i="136"/>
  <c r="BD16" i="136"/>
  <c r="BC16" i="136"/>
  <c r="BB16" i="136"/>
  <c r="BA16" i="136"/>
  <c r="AZ16" i="136"/>
  <c r="AY16" i="136"/>
  <c r="AX16" i="136"/>
  <c r="AW16" i="136"/>
  <c r="AV16" i="136"/>
  <c r="AU16" i="136"/>
  <c r="AT16" i="136"/>
  <c r="AS16" i="136"/>
  <c r="AR16" i="136"/>
  <c r="AQ16" i="136"/>
  <c r="AP16" i="136"/>
  <c r="AO16" i="136"/>
  <c r="AN16" i="136"/>
  <c r="AM16" i="136"/>
  <c r="AL16" i="136"/>
  <c r="AK16" i="136"/>
  <c r="AJ16" i="136"/>
  <c r="AI16" i="136"/>
  <c r="AH16" i="136"/>
  <c r="AG16" i="136"/>
  <c r="AF16" i="136"/>
  <c r="AE16" i="136"/>
  <c r="AD16" i="136"/>
  <c r="AC16" i="136"/>
  <c r="AB16" i="136"/>
  <c r="AA16" i="136"/>
  <c r="Z16" i="136"/>
  <c r="Y16" i="136"/>
  <c r="X16" i="136"/>
  <c r="W16" i="136"/>
  <c r="V16" i="136"/>
  <c r="U16" i="136"/>
  <c r="T16" i="136"/>
  <c r="S16" i="136"/>
  <c r="R16" i="136"/>
  <c r="Q16" i="136"/>
  <c r="P16" i="136"/>
  <c r="O16" i="136"/>
  <c r="N16" i="136"/>
  <c r="M16" i="136"/>
  <c r="L16" i="136"/>
  <c r="K16" i="136"/>
  <c r="J16" i="136"/>
  <c r="I16" i="136"/>
  <c r="H16" i="136"/>
  <c r="G16" i="136"/>
  <c r="BD15" i="136"/>
  <c r="BC15" i="136"/>
  <c r="BB15" i="136"/>
  <c r="BA15" i="136"/>
  <c r="AZ15" i="136"/>
  <c r="AY15" i="136"/>
  <c r="AX15" i="136"/>
  <c r="AW15" i="136"/>
  <c r="AV15" i="136"/>
  <c r="AU15" i="136"/>
  <c r="AT15" i="136"/>
  <c r="AS15" i="136"/>
  <c r="AR15" i="136"/>
  <c r="AQ15" i="136"/>
  <c r="AP15" i="136"/>
  <c r="AO15" i="136"/>
  <c r="AN15" i="136"/>
  <c r="AM15" i="136"/>
  <c r="AL15" i="136"/>
  <c r="AK15" i="136"/>
  <c r="AJ15" i="136"/>
  <c r="AI15" i="136"/>
  <c r="AH15" i="136"/>
  <c r="AG15" i="136"/>
  <c r="AF15" i="136"/>
  <c r="AE15" i="136"/>
  <c r="AD15" i="136"/>
  <c r="AC15" i="136"/>
  <c r="AB15" i="136"/>
  <c r="AA15" i="136"/>
  <c r="Z15" i="136"/>
  <c r="Y15" i="136"/>
  <c r="X15" i="136"/>
  <c r="W15" i="136"/>
  <c r="V15" i="136"/>
  <c r="U15" i="136"/>
  <c r="T15" i="136"/>
  <c r="S15" i="136"/>
  <c r="R15" i="136"/>
  <c r="Q15" i="136"/>
  <c r="P15" i="136"/>
  <c r="O15" i="136"/>
  <c r="N15" i="136"/>
  <c r="M15" i="136"/>
  <c r="L15" i="136"/>
  <c r="K15" i="136"/>
  <c r="J15" i="136"/>
  <c r="I15" i="136"/>
  <c r="H15" i="136"/>
  <c r="G15" i="136"/>
  <c r="BD14" i="136"/>
  <c r="BC14" i="136"/>
  <c r="BB14" i="136"/>
  <c r="BA14" i="136"/>
  <c r="AZ14" i="136"/>
  <c r="AY14" i="136"/>
  <c r="AX14" i="136"/>
  <c r="AW14" i="136"/>
  <c r="AV14" i="136"/>
  <c r="AU14" i="136"/>
  <c r="AT14" i="136"/>
  <c r="AS14" i="136"/>
  <c r="AR14" i="136"/>
  <c r="AQ14" i="136"/>
  <c r="AP14" i="136"/>
  <c r="AO14" i="136"/>
  <c r="AN14" i="136"/>
  <c r="AM14" i="136"/>
  <c r="AL14" i="136"/>
  <c r="AK14" i="136"/>
  <c r="AJ14" i="136"/>
  <c r="AI14" i="136"/>
  <c r="AH14" i="136"/>
  <c r="AG14" i="136"/>
  <c r="AF14" i="136"/>
  <c r="AE14" i="136"/>
  <c r="AD14" i="136"/>
  <c r="AC14" i="136"/>
  <c r="AB14" i="136"/>
  <c r="AA14" i="136"/>
  <c r="Z14" i="136"/>
  <c r="Y14" i="136"/>
  <c r="X14" i="136"/>
  <c r="W14" i="136"/>
  <c r="V14" i="136"/>
  <c r="U14" i="136"/>
  <c r="T14" i="136"/>
  <c r="S14" i="136"/>
  <c r="R14" i="136"/>
  <c r="Q14" i="136"/>
  <c r="P14" i="136"/>
  <c r="O14" i="136"/>
  <c r="N14" i="136"/>
  <c r="M14" i="136"/>
  <c r="L14" i="136"/>
  <c r="K14" i="136"/>
  <c r="J14" i="136"/>
  <c r="I14" i="136"/>
  <c r="H14" i="136"/>
  <c r="G14" i="136"/>
  <c r="BD13" i="136"/>
  <c r="BC13" i="136"/>
  <c r="BB13" i="136"/>
  <c r="BA13" i="136"/>
  <c r="AZ13" i="136"/>
  <c r="AY13" i="136"/>
  <c r="AX13" i="136"/>
  <c r="AW13" i="136"/>
  <c r="AV13" i="136"/>
  <c r="AU13" i="136"/>
  <c r="AT13" i="136"/>
  <c r="AS13" i="136"/>
  <c r="AR13" i="136"/>
  <c r="AQ13" i="136"/>
  <c r="AP13" i="136"/>
  <c r="AO13" i="136"/>
  <c r="AN13" i="136"/>
  <c r="AM13" i="136"/>
  <c r="AL13" i="136"/>
  <c r="AK13" i="136"/>
  <c r="AJ13" i="136"/>
  <c r="AI13" i="136"/>
  <c r="AH13" i="136"/>
  <c r="AG13" i="136"/>
  <c r="AF13" i="136"/>
  <c r="AE13" i="136"/>
  <c r="AD13" i="136"/>
  <c r="AC13" i="136"/>
  <c r="AB13" i="136"/>
  <c r="AA13" i="136"/>
  <c r="Z13" i="136"/>
  <c r="Y13" i="136"/>
  <c r="X13" i="136"/>
  <c r="W13" i="136"/>
  <c r="V13" i="136"/>
  <c r="U13" i="136"/>
  <c r="T13" i="136"/>
  <c r="S13" i="136"/>
  <c r="R13" i="136"/>
  <c r="Q13" i="136"/>
  <c r="P13" i="136"/>
  <c r="O13" i="136"/>
  <c r="N13" i="136"/>
  <c r="M13" i="136"/>
  <c r="L13" i="136"/>
  <c r="K13" i="136"/>
  <c r="J13" i="136"/>
  <c r="I13" i="136"/>
  <c r="H13" i="136"/>
  <c r="G13" i="136"/>
  <c r="BD12" i="136"/>
  <c r="BC12" i="136"/>
  <c r="BB12" i="136"/>
  <c r="BA12" i="136"/>
  <c r="AZ12" i="136"/>
  <c r="AY12" i="136"/>
  <c r="AX12" i="136"/>
  <c r="AW12" i="136"/>
  <c r="AV12" i="136"/>
  <c r="AU12" i="136"/>
  <c r="AT12" i="136"/>
  <c r="AS12" i="136"/>
  <c r="AR12" i="136"/>
  <c r="AQ12" i="136"/>
  <c r="AP12" i="136"/>
  <c r="AO12" i="136"/>
  <c r="AN12" i="136"/>
  <c r="AM12" i="136"/>
  <c r="AL12" i="136"/>
  <c r="AK12" i="136"/>
  <c r="AJ12" i="136"/>
  <c r="AI12" i="136"/>
  <c r="AH12" i="136"/>
  <c r="AG12" i="136"/>
  <c r="AF12" i="136"/>
  <c r="AE12" i="136"/>
  <c r="AD12" i="136"/>
  <c r="AC12" i="136"/>
  <c r="AB12" i="136"/>
  <c r="AA12" i="136"/>
  <c r="Z12" i="136"/>
  <c r="Y12" i="136"/>
  <c r="X12" i="136"/>
  <c r="W12" i="136"/>
  <c r="V12" i="136"/>
  <c r="U12" i="136"/>
  <c r="T12" i="136"/>
  <c r="S12" i="136"/>
  <c r="R12" i="136"/>
  <c r="Q12" i="136"/>
  <c r="P12" i="136"/>
  <c r="O12" i="136"/>
  <c r="N12" i="136"/>
  <c r="M12" i="136"/>
  <c r="L12" i="136"/>
  <c r="K12" i="136"/>
  <c r="J12" i="136"/>
  <c r="I12" i="136"/>
  <c r="H12" i="136"/>
  <c r="G12" i="136"/>
  <c r="BD11" i="136"/>
  <c r="BC11" i="136"/>
  <c r="BB11" i="136"/>
  <c r="BA11" i="136"/>
  <c r="AZ11" i="136"/>
  <c r="AY11" i="136"/>
  <c r="AX11" i="136"/>
  <c r="AW11" i="136"/>
  <c r="AV11" i="136"/>
  <c r="AU11" i="136"/>
  <c r="AT11" i="136"/>
  <c r="AS11" i="136"/>
  <c r="AR11" i="136"/>
  <c r="AQ11" i="136"/>
  <c r="AP11" i="136"/>
  <c r="AO11" i="136"/>
  <c r="AN11" i="136"/>
  <c r="AM11" i="136"/>
  <c r="AL11" i="136"/>
  <c r="AK11" i="136"/>
  <c r="AJ11" i="136"/>
  <c r="AI11" i="136"/>
  <c r="AH11" i="136"/>
  <c r="AG11" i="136"/>
  <c r="AF11" i="136"/>
  <c r="AE11" i="136"/>
  <c r="AD11" i="136"/>
  <c r="AC11" i="136"/>
  <c r="AB11" i="136"/>
  <c r="AA11" i="136"/>
  <c r="Z11" i="136"/>
  <c r="Y11" i="136"/>
  <c r="X11" i="136"/>
  <c r="W11" i="136"/>
  <c r="V11" i="136"/>
  <c r="U11" i="136"/>
  <c r="T11" i="136"/>
  <c r="S11" i="136"/>
  <c r="R11" i="136"/>
  <c r="Q11" i="136"/>
  <c r="P11" i="136"/>
  <c r="O11" i="136"/>
  <c r="N11" i="136"/>
  <c r="M11" i="136"/>
  <c r="L11" i="136"/>
  <c r="K11" i="136"/>
  <c r="J11" i="136"/>
  <c r="I11" i="136"/>
  <c r="H11" i="136"/>
  <c r="G11" i="136"/>
  <c r="BD10" i="136"/>
  <c r="BC10" i="136"/>
  <c r="BB10" i="136"/>
  <c r="BA10" i="136"/>
  <c r="AZ10" i="136"/>
  <c r="AY10" i="136"/>
  <c r="AX10" i="136"/>
  <c r="AW10" i="136"/>
  <c r="AV10" i="136"/>
  <c r="AU10" i="136"/>
  <c r="AT10" i="136"/>
  <c r="AS10" i="136"/>
  <c r="AR10" i="136"/>
  <c r="AQ10" i="136"/>
  <c r="AP10" i="136"/>
  <c r="AO10" i="136"/>
  <c r="AN10" i="136"/>
  <c r="AM10" i="136"/>
  <c r="AL10" i="136"/>
  <c r="AK10" i="136"/>
  <c r="AJ10" i="136"/>
  <c r="AI10" i="136"/>
  <c r="AH10" i="136"/>
  <c r="AG10" i="136"/>
  <c r="AF10" i="136"/>
  <c r="AE10" i="136"/>
  <c r="AD10" i="136"/>
  <c r="AC10" i="136"/>
  <c r="AB10" i="136"/>
  <c r="AA10" i="136"/>
  <c r="Z10" i="136"/>
  <c r="Y10" i="136"/>
  <c r="X10" i="136"/>
  <c r="W10" i="136"/>
  <c r="V10" i="136"/>
  <c r="U10" i="136"/>
  <c r="T10" i="136"/>
  <c r="S10" i="136"/>
  <c r="R10" i="136"/>
  <c r="Q10" i="136"/>
  <c r="P10" i="136"/>
  <c r="O10" i="136"/>
  <c r="N10" i="136"/>
  <c r="M10" i="136"/>
  <c r="L10" i="136"/>
  <c r="K10" i="136"/>
  <c r="J10" i="136"/>
  <c r="I10" i="136"/>
  <c r="H10" i="136"/>
  <c r="G10" i="136"/>
  <c r="BD9" i="136"/>
  <c r="BC9" i="136"/>
  <c r="BB9" i="136"/>
  <c r="BA9" i="136"/>
  <c r="AZ9" i="136"/>
  <c r="AY9" i="136"/>
  <c r="AX9" i="136"/>
  <c r="AW9" i="136"/>
  <c r="AV9" i="136"/>
  <c r="AU9" i="136"/>
  <c r="AT9" i="136"/>
  <c r="AS9" i="136"/>
  <c r="AR9" i="136"/>
  <c r="AQ9" i="136"/>
  <c r="AP9" i="136"/>
  <c r="AO9" i="136"/>
  <c r="AN9" i="136"/>
  <c r="AM9" i="136"/>
  <c r="AL9" i="136"/>
  <c r="AK9" i="136"/>
  <c r="AJ9" i="136"/>
  <c r="AI9" i="136"/>
  <c r="AH9" i="136"/>
  <c r="AG9" i="136"/>
  <c r="AF9" i="136"/>
  <c r="AE9" i="136"/>
  <c r="AD9" i="136"/>
  <c r="AC9" i="136"/>
  <c r="AB9" i="136"/>
  <c r="AA9" i="136"/>
  <c r="Z9" i="136"/>
  <c r="Y9" i="136"/>
  <c r="X9" i="136"/>
  <c r="W9" i="136"/>
  <c r="V9" i="136"/>
  <c r="U9" i="136"/>
  <c r="T9" i="136"/>
  <c r="S9" i="136"/>
  <c r="R9" i="136"/>
  <c r="Q9" i="136"/>
  <c r="P9" i="136"/>
  <c r="O9" i="136"/>
  <c r="N9" i="136"/>
  <c r="M9" i="136"/>
  <c r="L9" i="136"/>
  <c r="K9" i="136"/>
  <c r="J9" i="136"/>
  <c r="I9" i="136"/>
  <c r="H9" i="136"/>
  <c r="G9" i="136"/>
  <c r="BD8" i="136"/>
  <c r="BC8" i="136"/>
  <c r="BB8" i="136"/>
  <c r="BA8" i="136"/>
  <c r="AZ8" i="136"/>
  <c r="AY8" i="136"/>
  <c r="AX8" i="136"/>
  <c r="AW8" i="136"/>
  <c r="AV8" i="136"/>
  <c r="AU8" i="136"/>
  <c r="AT8" i="136"/>
  <c r="AS8" i="136"/>
  <c r="AR8" i="136"/>
  <c r="AQ8" i="136"/>
  <c r="AP8" i="136"/>
  <c r="AO8" i="136"/>
  <c r="AN8" i="136"/>
  <c r="AM8" i="136"/>
  <c r="AL8" i="136"/>
  <c r="AK8" i="136"/>
  <c r="AJ8" i="136"/>
  <c r="AI8" i="136"/>
  <c r="AH8" i="136"/>
  <c r="AG8" i="136"/>
  <c r="AF8" i="136"/>
  <c r="AE8" i="136"/>
  <c r="AD8" i="136"/>
  <c r="AC8" i="136"/>
  <c r="AB8" i="136"/>
  <c r="AA8" i="136"/>
  <c r="Z8" i="136"/>
  <c r="Y8" i="136"/>
  <c r="X8" i="136"/>
  <c r="W8" i="136"/>
  <c r="V8" i="136"/>
  <c r="U8" i="136"/>
  <c r="T8" i="136"/>
  <c r="S8" i="136"/>
  <c r="R8" i="136"/>
  <c r="Q8" i="136"/>
  <c r="P8" i="136"/>
  <c r="O8" i="136"/>
  <c r="N8" i="136"/>
  <c r="M8" i="136"/>
  <c r="L8" i="136"/>
  <c r="K8" i="136"/>
  <c r="J8" i="136"/>
  <c r="I8" i="136"/>
  <c r="H8" i="136"/>
  <c r="G8" i="136"/>
  <c r="BD7" i="136"/>
  <c r="BC7" i="136"/>
  <c r="BB7" i="136"/>
  <c r="BA7" i="136"/>
  <c r="AZ7" i="136"/>
  <c r="AY7" i="136"/>
  <c r="AX7" i="136"/>
  <c r="AW7" i="136"/>
  <c r="AV7" i="136"/>
  <c r="AU7" i="136"/>
  <c r="AT7" i="136"/>
  <c r="AS7" i="136"/>
  <c r="AR7" i="136"/>
  <c r="AQ7" i="136"/>
  <c r="AP7" i="136"/>
  <c r="AO7" i="136"/>
  <c r="AN7" i="136"/>
  <c r="AM7" i="136"/>
  <c r="AL7" i="136"/>
  <c r="AK7" i="136"/>
  <c r="AJ7" i="136"/>
  <c r="AI7" i="136"/>
  <c r="AH7" i="136"/>
  <c r="AG7" i="136"/>
  <c r="AF7" i="136"/>
  <c r="AE7" i="136"/>
  <c r="AD7" i="136"/>
  <c r="AC7" i="136"/>
  <c r="AB7" i="136"/>
  <c r="AA7" i="136"/>
  <c r="Z7" i="136"/>
  <c r="Y7" i="136"/>
  <c r="X7" i="136"/>
  <c r="W7" i="136"/>
  <c r="V7" i="136"/>
  <c r="U7" i="136"/>
  <c r="T7" i="136"/>
  <c r="S7" i="136"/>
  <c r="R7" i="136"/>
  <c r="Q7" i="136"/>
  <c r="P7" i="136"/>
  <c r="O7" i="136"/>
  <c r="N7" i="136"/>
  <c r="M7" i="136"/>
  <c r="L7" i="136"/>
  <c r="K7" i="136"/>
  <c r="J7" i="136"/>
  <c r="I7" i="136"/>
  <c r="H7" i="136"/>
  <c r="G7" i="136"/>
  <c r="BD6" i="136"/>
  <c r="BC6" i="136"/>
  <c r="BB6" i="136"/>
  <c r="BA6" i="136"/>
  <c r="AZ6" i="136"/>
  <c r="AY6" i="136"/>
  <c r="AX6" i="136"/>
  <c r="AW6" i="136"/>
  <c r="AV6" i="136"/>
  <c r="AU6" i="136"/>
  <c r="AT6" i="136"/>
  <c r="AS6" i="136"/>
  <c r="AR6" i="136"/>
  <c r="AQ6" i="136"/>
  <c r="AP6" i="136"/>
  <c r="AO6" i="136"/>
  <c r="AN6" i="136"/>
  <c r="AM6" i="136"/>
  <c r="AL6" i="136"/>
  <c r="AK6" i="136"/>
  <c r="AJ6" i="136"/>
  <c r="AI6" i="136"/>
  <c r="AH6" i="136"/>
  <c r="AG6" i="136"/>
  <c r="AF6" i="136"/>
  <c r="AE6" i="136"/>
  <c r="AD6" i="136"/>
  <c r="AC6" i="136"/>
  <c r="AB6" i="136"/>
  <c r="AA6" i="136"/>
  <c r="Z6" i="136"/>
  <c r="Y6" i="136"/>
  <c r="X6" i="136"/>
  <c r="W6" i="136"/>
  <c r="V6" i="136"/>
  <c r="U6" i="136"/>
  <c r="T6" i="136"/>
  <c r="S6" i="136"/>
  <c r="R6" i="136"/>
  <c r="Q6" i="136"/>
  <c r="P6" i="136"/>
  <c r="O6" i="136"/>
  <c r="N6" i="136"/>
  <c r="M6" i="136"/>
  <c r="L6" i="136"/>
  <c r="K6" i="136"/>
  <c r="J6" i="136"/>
  <c r="I6" i="136"/>
  <c r="H6" i="136"/>
  <c r="G6" i="136"/>
  <c r="BD5" i="136"/>
  <c r="BC5" i="136"/>
  <c r="BB5" i="136"/>
  <c r="BA5" i="136"/>
  <c r="AZ5" i="136"/>
  <c r="AY5" i="136"/>
  <c r="AX5" i="136"/>
  <c r="AW5" i="136"/>
  <c r="AV5" i="136"/>
  <c r="AU5" i="136"/>
  <c r="AT5" i="136"/>
  <c r="AS5" i="136"/>
  <c r="AR5" i="136"/>
  <c r="AQ5" i="136"/>
  <c r="AP5" i="136"/>
  <c r="AO5" i="136"/>
  <c r="AN5" i="136"/>
  <c r="AM5" i="136"/>
  <c r="AL5" i="136"/>
  <c r="AK5" i="136"/>
  <c r="AJ5" i="136"/>
  <c r="AI5" i="136"/>
  <c r="AH5" i="136"/>
  <c r="AG5" i="136"/>
  <c r="AF5" i="136"/>
  <c r="AE5" i="136"/>
  <c r="AD5" i="136"/>
  <c r="AC5" i="136"/>
  <c r="AB5" i="136"/>
  <c r="AA5" i="136"/>
  <c r="Z5" i="136"/>
  <c r="Y5" i="136"/>
  <c r="X5" i="136"/>
  <c r="W5" i="136"/>
  <c r="V5" i="136"/>
  <c r="U5" i="136"/>
  <c r="T5" i="136"/>
  <c r="S5" i="136"/>
  <c r="R5" i="136"/>
  <c r="Q5" i="136"/>
  <c r="P5" i="136"/>
  <c r="O5" i="136"/>
  <c r="N5" i="136"/>
  <c r="M5" i="136"/>
  <c r="L5" i="136"/>
  <c r="K5" i="136"/>
  <c r="J5" i="136"/>
  <c r="I5" i="136"/>
  <c r="H5" i="136"/>
  <c r="G5" i="136"/>
  <c r="BD4" i="136"/>
  <c r="BC4" i="136"/>
  <c r="BB4" i="136"/>
  <c r="BA4" i="136"/>
  <c r="AZ4" i="136"/>
  <c r="AY4" i="136"/>
  <c r="AX4" i="136"/>
  <c r="AW4" i="136"/>
  <c r="AV4" i="136"/>
  <c r="AU4" i="136"/>
  <c r="AT4" i="136"/>
  <c r="AS4" i="136"/>
  <c r="AR4" i="136"/>
  <c r="AQ4" i="136"/>
  <c r="AP4" i="136"/>
  <c r="AO4" i="136"/>
  <c r="AN4" i="136"/>
  <c r="AM4" i="136"/>
  <c r="AL4" i="136"/>
  <c r="AK4" i="136"/>
  <c r="AJ4" i="136"/>
  <c r="AI4" i="136"/>
  <c r="AH4" i="136"/>
  <c r="AG4" i="136"/>
  <c r="AF4" i="136"/>
  <c r="AE4" i="136"/>
  <c r="AD4" i="136"/>
  <c r="AC4" i="136"/>
  <c r="AB4" i="136"/>
  <c r="AA4" i="136"/>
  <c r="Z4" i="136"/>
  <c r="Y4" i="136"/>
  <c r="X4" i="136"/>
  <c r="W4" i="136"/>
  <c r="V4" i="136"/>
  <c r="U4" i="136"/>
  <c r="T4" i="136"/>
  <c r="S4" i="136"/>
  <c r="R4" i="136"/>
  <c r="Q4" i="136"/>
  <c r="P4" i="136"/>
  <c r="O4" i="136"/>
  <c r="N4" i="136"/>
  <c r="M4" i="136"/>
  <c r="L4" i="136"/>
  <c r="K4" i="136"/>
  <c r="J4" i="136"/>
  <c r="I4" i="136"/>
  <c r="H4" i="136"/>
  <c r="G4" i="136"/>
  <c r="BD3" i="136"/>
  <c r="BC3" i="136"/>
  <c r="BB3" i="136"/>
  <c r="BA3" i="136"/>
  <c r="AZ3" i="136"/>
  <c r="AY3" i="136"/>
  <c r="AX3" i="136"/>
  <c r="AW3" i="136"/>
  <c r="AV3" i="136"/>
  <c r="AU3" i="136"/>
  <c r="AT3" i="136"/>
  <c r="AS3" i="136"/>
  <c r="AR3" i="136"/>
  <c r="AQ3" i="136"/>
  <c r="AP3" i="136"/>
  <c r="AO3" i="136"/>
  <c r="AN3" i="136"/>
  <c r="AM3" i="136"/>
  <c r="AL3" i="136"/>
  <c r="AK3" i="136"/>
  <c r="AJ3" i="136"/>
  <c r="AI3" i="136"/>
  <c r="AH3" i="136"/>
  <c r="AG3" i="136"/>
  <c r="AF3" i="136"/>
  <c r="AE3" i="136"/>
  <c r="AD3" i="136"/>
  <c r="AC3" i="136"/>
  <c r="AB3" i="136"/>
  <c r="AA3" i="136"/>
  <c r="Z3" i="136"/>
  <c r="Y3" i="136"/>
  <c r="X3" i="136"/>
  <c r="W3" i="136"/>
  <c r="V3" i="136"/>
  <c r="U3" i="136"/>
  <c r="T3" i="136"/>
  <c r="S3" i="136"/>
  <c r="R3" i="136"/>
  <c r="Q3" i="136"/>
  <c r="P3" i="136"/>
  <c r="O3" i="136"/>
  <c r="N3" i="136"/>
  <c r="M3" i="136"/>
  <c r="L3" i="136"/>
  <c r="K3" i="136"/>
  <c r="J3" i="136"/>
  <c r="I3" i="136"/>
  <c r="H3" i="136"/>
  <c r="G3" i="136"/>
  <c r="BD2" i="136"/>
  <c r="BC2" i="136"/>
  <c r="BB2" i="136"/>
  <c r="BA2" i="136"/>
  <c r="AZ2" i="136"/>
  <c r="AY2" i="136"/>
  <c r="AX2" i="136"/>
  <c r="AW2" i="136"/>
  <c r="AV2" i="136"/>
  <c r="AU2" i="136"/>
  <c r="AT2" i="136"/>
  <c r="AS2" i="136"/>
  <c r="AR2" i="136"/>
  <c r="AQ2" i="136"/>
  <c r="AP2" i="136"/>
  <c r="AO2" i="136"/>
  <c r="AN2" i="136"/>
  <c r="AM2" i="136"/>
  <c r="AL2" i="136"/>
  <c r="AK2" i="136"/>
  <c r="AJ2" i="136"/>
  <c r="AI2" i="136"/>
  <c r="AH2" i="136"/>
  <c r="AG2" i="136"/>
  <c r="AF2" i="136"/>
  <c r="AE2" i="136"/>
  <c r="AD2" i="136"/>
  <c r="AC2" i="136"/>
  <c r="AB2" i="136"/>
  <c r="AA2" i="136"/>
  <c r="Z2" i="136"/>
  <c r="Y2" i="136"/>
  <c r="X2" i="136"/>
  <c r="W2" i="136"/>
  <c r="V2" i="136"/>
  <c r="U2" i="136"/>
  <c r="T2" i="136"/>
  <c r="S2" i="136"/>
  <c r="R2" i="136"/>
  <c r="Q2" i="136"/>
  <c r="P2" i="136"/>
  <c r="O2" i="136"/>
  <c r="N2" i="136"/>
  <c r="M2" i="136"/>
  <c r="L2" i="136"/>
  <c r="K2" i="136"/>
  <c r="J2" i="136"/>
  <c r="I2" i="136"/>
  <c r="H2" i="136"/>
  <c r="G2" i="136"/>
  <c r="D5" i="136"/>
  <c r="D6" i="136" s="1"/>
  <c r="D7" i="136" s="1"/>
  <c r="D8" i="136" s="1"/>
  <c r="D9" i="136" s="1"/>
  <c r="D10" i="136" s="1"/>
  <c r="D11" i="136" s="1"/>
  <c r="D12" i="136" s="1"/>
  <c r="D13" i="136" s="1"/>
  <c r="D14" i="136" s="1"/>
  <c r="D15" i="136" s="1"/>
  <c r="D16" i="136" s="1"/>
  <c r="D17" i="136" s="1"/>
  <c r="D18" i="136" s="1"/>
  <c r="D19" i="136" s="1"/>
  <c r="D20" i="136" s="1"/>
  <c r="D21" i="136" s="1"/>
  <c r="D22" i="136" s="1"/>
  <c r="D23" i="136" s="1"/>
  <c r="D24" i="136" s="1"/>
  <c r="D25" i="136" s="1"/>
  <c r="D26" i="136" s="1"/>
  <c r="D27" i="136" s="1"/>
  <c r="D28" i="136" s="1"/>
  <c r="D29" i="136" s="1"/>
  <c r="D30" i="136" s="1"/>
  <c r="D31" i="136" s="1"/>
  <c r="D32" i="136" s="1"/>
  <c r="D33" i="136" s="1"/>
  <c r="D34" i="136" s="1"/>
  <c r="H1" i="136"/>
  <c r="I1" i="136" s="1"/>
  <c r="J1" i="136" s="1"/>
  <c r="K1" i="136" s="1"/>
  <c r="L1" i="136" s="1"/>
  <c r="M1" i="136" s="1"/>
  <c r="N1" i="136" s="1"/>
  <c r="O1" i="136" s="1"/>
  <c r="P1" i="136" s="1"/>
  <c r="Q1" i="136" s="1"/>
  <c r="R1" i="136" s="1"/>
  <c r="S1" i="136" s="1"/>
  <c r="T1" i="136" s="1"/>
  <c r="U1" i="136" s="1"/>
  <c r="V1" i="136" s="1"/>
  <c r="W1" i="136" s="1"/>
  <c r="X1" i="136" s="1"/>
  <c r="Y1" i="136" s="1"/>
  <c r="Z1" i="136" s="1"/>
  <c r="AA1" i="136" s="1"/>
  <c r="AB1" i="136" s="1"/>
  <c r="AC1" i="136" s="1"/>
  <c r="AD1" i="136" s="1"/>
  <c r="AE1" i="136" s="1"/>
  <c r="AF1" i="136" s="1"/>
  <c r="AG1" i="136" s="1"/>
  <c r="AH1" i="136" s="1"/>
  <c r="AI1" i="136" s="1"/>
  <c r="AJ1" i="136" s="1"/>
  <c r="AK1" i="136" s="1"/>
  <c r="AL1" i="136" s="1"/>
  <c r="AM1" i="136" s="1"/>
  <c r="AN1" i="136" s="1"/>
  <c r="AO1" i="136" s="1"/>
  <c r="AP1" i="136" s="1"/>
  <c r="AQ1" i="136" s="1"/>
  <c r="AR1" i="136" s="1"/>
  <c r="AS1" i="136" s="1"/>
  <c r="AT1" i="136" s="1"/>
  <c r="AU1" i="136" s="1"/>
  <c r="AV1" i="136" s="1"/>
  <c r="AW1" i="136" s="1"/>
  <c r="AX1" i="136" s="1"/>
  <c r="AY1" i="136" s="1"/>
  <c r="AZ1" i="136" s="1"/>
  <c r="BA1" i="136" s="1"/>
  <c r="BB1" i="136" s="1"/>
  <c r="BC1" i="136" s="1"/>
  <c r="BD1" i="136" s="1"/>
  <c r="BD34" i="135"/>
  <c r="BC34" i="135"/>
  <c r="BB34" i="135"/>
  <c r="BA34" i="135"/>
  <c r="AZ34" i="135"/>
  <c r="AY34" i="135"/>
  <c r="AX34" i="135"/>
  <c r="AW34" i="135"/>
  <c r="AV34" i="135"/>
  <c r="AU34" i="135"/>
  <c r="AT34" i="135"/>
  <c r="AS34" i="135"/>
  <c r="AR34" i="135"/>
  <c r="AQ34" i="135"/>
  <c r="AP34" i="135"/>
  <c r="AO34" i="135"/>
  <c r="AN34" i="135"/>
  <c r="AM34" i="135"/>
  <c r="AL34" i="135"/>
  <c r="AK34" i="135"/>
  <c r="AJ34" i="135"/>
  <c r="AI34" i="135"/>
  <c r="AH34" i="135"/>
  <c r="AG34" i="135"/>
  <c r="AF34" i="135"/>
  <c r="AE34" i="135"/>
  <c r="AD34" i="135"/>
  <c r="AC34" i="135"/>
  <c r="AB34" i="135"/>
  <c r="AA34" i="135"/>
  <c r="Z34" i="135"/>
  <c r="Y34" i="135"/>
  <c r="X34" i="135"/>
  <c r="W34" i="135"/>
  <c r="V34" i="135"/>
  <c r="U34" i="135"/>
  <c r="T34" i="135"/>
  <c r="S34" i="135"/>
  <c r="R34" i="135"/>
  <c r="Q34" i="135"/>
  <c r="P34" i="135"/>
  <c r="O34" i="135"/>
  <c r="N34" i="135"/>
  <c r="M34" i="135"/>
  <c r="L34" i="135"/>
  <c r="K34" i="135"/>
  <c r="J34" i="135"/>
  <c r="I34" i="135"/>
  <c r="H34" i="135"/>
  <c r="G34" i="135"/>
  <c r="BD33" i="135"/>
  <c r="BC33" i="135"/>
  <c r="BB33" i="135"/>
  <c r="BA33" i="135"/>
  <c r="AZ33" i="135"/>
  <c r="AY33" i="135"/>
  <c r="AX33" i="135"/>
  <c r="AW33" i="135"/>
  <c r="AV33" i="135"/>
  <c r="AU33" i="135"/>
  <c r="AT33" i="135"/>
  <c r="AS33" i="135"/>
  <c r="AR33" i="135"/>
  <c r="AQ33" i="135"/>
  <c r="AP33" i="135"/>
  <c r="AO33" i="135"/>
  <c r="AN33" i="135"/>
  <c r="AM33" i="135"/>
  <c r="AL33" i="135"/>
  <c r="AK33" i="135"/>
  <c r="AJ33" i="135"/>
  <c r="AI33" i="135"/>
  <c r="AH33" i="135"/>
  <c r="AG33" i="135"/>
  <c r="AF33" i="135"/>
  <c r="AE33" i="135"/>
  <c r="AD33" i="135"/>
  <c r="AC33" i="135"/>
  <c r="AB33" i="135"/>
  <c r="AA33" i="135"/>
  <c r="Z33" i="135"/>
  <c r="Y33" i="135"/>
  <c r="X33" i="135"/>
  <c r="W33" i="135"/>
  <c r="V33" i="135"/>
  <c r="U33" i="135"/>
  <c r="T33" i="135"/>
  <c r="S33" i="135"/>
  <c r="R33" i="135"/>
  <c r="Q33" i="135"/>
  <c r="P33" i="135"/>
  <c r="O33" i="135"/>
  <c r="N33" i="135"/>
  <c r="M33" i="135"/>
  <c r="L33" i="135"/>
  <c r="K33" i="135"/>
  <c r="J33" i="135"/>
  <c r="I33" i="135"/>
  <c r="H33" i="135"/>
  <c r="G33" i="135"/>
  <c r="BD32" i="135"/>
  <c r="BC32" i="135"/>
  <c r="BB32" i="135"/>
  <c r="BA32" i="135"/>
  <c r="AZ32" i="135"/>
  <c r="AY32" i="135"/>
  <c r="AX32" i="135"/>
  <c r="AW32" i="135"/>
  <c r="AV32" i="135"/>
  <c r="AU32" i="135"/>
  <c r="AT32" i="135"/>
  <c r="AS32" i="135"/>
  <c r="AR32" i="135"/>
  <c r="AQ32" i="135"/>
  <c r="AP32" i="135"/>
  <c r="AO32" i="135"/>
  <c r="AN32" i="135"/>
  <c r="AM32" i="135"/>
  <c r="AL32" i="135"/>
  <c r="AK32" i="135"/>
  <c r="AJ32" i="135"/>
  <c r="AI32" i="135"/>
  <c r="AH32" i="135"/>
  <c r="AG32" i="135"/>
  <c r="AF32" i="135"/>
  <c r="AE32" i="135"/>
  <c r="AD32" i="135"/>
  <c r="AC32" i="135"/>
  <c r="AB32" i="135"/>
  <c r="AA32" i="135"/>
  <c r="Z32" i="135"/>
  <c r="Y32" i="135"/>
  <c r="X32" i="135"/>
  <c r="W32" i="135"/>
  <c r="V32" i="135"/>
  <c r="U32" i="135"/>
  <c r="T32" i="135"/>
  <c r="S32" i="135"/>
  <c r="R32" i="135"/>
  <c r="Q32" i="135"/>
  <c r="P32" i="135"/>
  <c r="O32" i="135"/>
  <c r="N32" i="135"/>
  <c r="M32" i="135"/>
  <c r="L32" i="135"/>
  <c r="K32" i="135"/>
  <c r="J32" i="135"/>
  <c r="I32" i="135"/>
  <c r="H32" i="135"/>
  <c r="G32" i="135"/>
  <c r="BD31" i="135"/>
  <c r="BC31" i="135"/>
  <c r="BB31" i="135"/>
  <c r="BA31" i="135"/>
  <c r="AZ31" i="135"/>
  <c r="AY31" i="135"/>
  <c r="AX31" i="135"/>
  <c r="AW31" i="135"/>
  <c r="AV31" i="135"/>
  <c r="AU31" i="135"/>
  <c r="AT31" i="135"/>
  <c r="AS31" i="135"/>
  <c r="AR31" i="135"/>
  <c r="AQ31" i="135"/>
  <c r="AP31" i="135"/>
  <c r="AO31" i="135"/>
  <c r="AN31" i="135"/>
  <c r="AM31" i="135"/>
  <c r="AL31" i="135"/>
  <c r="AK31" i="135"/>
  <c r="AJ31" i="135"/>
  <c r="AI31" i="135"/>
  <c r="AH31" i="135"/>
  <c r="AG31" i="135"/>
  <c r="AF31" i="135"/>
  <c r="AE31" i="135"/>
  <c r="AD31" i="135"/>
  <c r="AC31" i="135"/>
  <c r="AB31" i="135"/>
  <c r="AA31" i="135"/>
  <c r="Z31" i="135"/>
  <c r="Y31" i="135"/>
  <c r="X31" i="135"/>
  <c r="W31" i="135"/>
  <c r="V31" i="135"/>
  <c r="U31" i="135"/>
  <c r="T31" i="135"/>
  <c r="S31" i="135"/>
  <c r="R31" i="135"/>
  <c r="Q31" i="135"/>
  <c r="P31" i="135"/>
  <c r="O31" i="135"/>
  <c r="N31" i="135"/>
  <c r="M31" i="135"/>
  <c r="L31" i="135"/>
  <c r="K31" i="135"/>
  <c r="J31" i="135"/>
  <c r="I31" i="135"/>
  <c r="H31" i="135"/>
  <c r="G31" i="135"/>
  <c r="BD30" i="135"/>
  <c r="BC30" i="135"/>
  <c r="BB30" i="135"/>
  <c r="BA30" i="135"/>
  <c r="AZ30" i="135"/>
  <c r="AY30" i="135"/>
  <c r="AX30" i="135"/>
  <c r="AW30" i="135"/>
  <c r="AV30" i="135"/>
  <c r="AU30" i="135"/>
  <c r="AT30" i="135"/>
  <c r="AS30" i="135"/>
  <c r="AR30" i="135"/>
  <c r="AQ30" i="135"/>
  <c r="AP30" i="135"/>
  <c r="AO30" i="135"/>
  <c r="AN30" i="135"/>
  <c r="AM30" i="135"/>
  <c r="AL30" i="135"/>
  <c r="AK30" i="135"/>
  <c r="AJ30" i="135"/>
  <c r="AI30" i="135"/>
  <c r="AH30" i="135"/>
  <c r="AG30" i="135"/>
  <c r="AF30" i="135"/>
  <c r="AE30" i="135"/>
  <c r="AD30" i="135"/>
  <c r="AC30" i="135"/>
  <c r="AB30" i="135"/>
  <c r="AA30" i="135"/>
  <c r="Z30" i="135"/>
  <c r="Y30" i="135"/>
  <c r="X30" i="135"/>
  <c r="W30" i="135"/>
  <c r="V30" i="135"/>
  <c r="U30" i="135"/>
  <c r="T30" i="135"/>
  <c r="S30" i="135"/>
  <c r="R30" i="135"/>
  <c r="Q30" i="135"/>
  <c r="P30" i="135"/>
  <c r="O30" i="135"/>
  <c r="N30" i="135"/>
  <c r="M30" i="135"/>
  <c r="L30" i="135"/>
  <c r="K30" i="135"/>
  <c r="J30" i="135"/>
  <c r="I30" i="135"/>
  <c r="H30" i="135"/>
  <c r="G30" i="135"/>
  <c r="BD29" i="135"/>
  <c r="BC29" i="135"/>
  <c r="BB29" i="135"/>
  <c r="BA29" i="135"/>
  <c r="AZ29" i="135"/>
  <c r="AY29" i="135"/>
  <c r="AX29" i="135"/>
  <c r="AW29" i="135"/>
  <c r="AV29" i="135"/>
  <c r="AU29" i="135"/>
  <c r="AT29" i="135"/>
  <c r="AS29" i="135"/>
  <c r="AR29" i="135"/>
  <c r="AQ29" i="135"/>
  <c r="AP29" i="135"/>
  <c r="AO29" i="135"/>
  <c r="AN29" i="135"/>
  <c r="AM29" i="135"/>
  <c r="AL29" i="135"/>
  <c r="AK29" i="135"/>
  <c r="AJ29" i="135"/>
  <c r="AI29" i="135"/>
  <c r="AH29" i="135"/>
  <c r="AG29" i="135"/>
  <c r="AF29" i="135"/>
  <c r="AE29" i="135"/>
  <c r="AD29" i="135"/>
  <c r="AC29" i="135"/>
  <c r="AB29" i="135"/>
  <c r="AA29" i="135"/>
  <c r="Z29" i="135"/>
  <c r="Y29" i="135"/>
  <c r="X29" i="135"/>
  <c r="W29" i="135"/>
  <c r="V29" i="135"/>
  <c r="U29" i="135"/>
  <c r="T29" i="135"/>
  <c r="S29" i="135"/>
  <c r="R29" i="135"/>
  <c r="Q29" i="135"/>
  <c r="P29" i="135"/>
  <c r="O29" i="135"/>
  <c r="N29" i="135"/>
  <c r="M29" i="135"/>
  <c r="L29" i="135"/>
  <c r="K29" i="135"/>
  <c r="J29" i="135"/>
  <c r="I29" i="135"/>
  <c r="H29" i="135"/>
  <c r="G29" i="135"/>
  <c r="BD28" i="135"/>
  <c r="BC28" i="135"/>
  <c r="BB28" i="135"/>
  <c r="BA28" i="135"/>
  <c r="AZ28" i="135"/>
  <c r="AY28" i="135"/>
  <c r="AX28" i="135"/>
  <c r="AW28" i="135"/>
  <c r="AV28" i="135"/>
  <c r="AU28" i="135"/>
  <c r="AT28" i="135"/>
  <c r="AS28" i="135"/>
  <c r="AR28" i="135"/>
  <c r="AQ28" i="135"/>
  <c r="AP28" i="135"/>
  <c r="AO28" i="135"/>
  <c r="AN28" i="135"/>
  <c r="AM28" i="135"/>
  <c r="AL28" i="135"/>
  <c r="AK28" i="135"/>
  <c r="AJ28" i="135"/>
  <c r="AI28" i="135"/>
  <c r="AH28" i="135"/>
  <c r="AG28" i="135"/>
  <c r="AF28" i="135"/>
  <c r="AE28" i="135"/>
  <c r="AD28" i="135"/>
  <c r="AC28" i="135"/>
  <c r="AB28" i="135"/>
  <c r="AA28" i="135"/>
  <c r="Z28" i="135"/>
  <c r="Y28" i="135"/>
  <c r="X28" i="135"/>
  <c r="W28" i="135"/>
  <c r="V28" i="135"/>
  <c r="U28" i="135"/>
  <c r="T28" i="135"/>
  <c r="S28" i="135"/>
  <c r="R28" i="135"/>
  <c r="Q28" i="135"/>
  <c r="P28" i="135"/>
  <c r="O28" i="135"/>
  <c r="N28" i="135"/>
  <c r="M28" i="135"/>
  <c r="L28" i="135"/>
  <c r="K28" i="135"/>
  <c r="J28" i="135"/>
  <c r="I28" i="135"/>
  <c r="H28" i="135"/>
  <c r="G28" i="135"/>
  <c r="BD27" i="135"/>
  <c r="BC27" i="135"/>
  <c r="BB27" i="135"/>
  <c r="BA27" i="135"/>
  <c r="AZ27" i="135"/>
  <c r="AY27" i="135"/>
  <c r="AX27" i="135"/>
  <c r="AW27" i="135"/>
  <c r="AV27" i="135"/>
  <c r="AU27" i="135"/>
  <c r="AT27" i="135"/>
  <c r="AS27" i="135"/>
  <c r="AR27" i="135"/>
  <c r="AQ27" i="135"/>
  <c r="AP27" i="135"/>
  <c r="AO27" i="135"/>
  <c r="AN27" i="135"/>
  <c r="AM27" i="135"/>
  <c r="AL27" i="135"/>
  <c r="AK27" i="135"/>
  <c r="AJ27" i="135"/>
  <c r="AI27" i="135"/>
  <c r="AH27" i="135"/>
  <c r="AG27" i="135"/>
  <c r="AF27" i="135"/>
  <c r="AE27" i="135"/>
  <c r="AD27" i="135"/>
  <c r="AC27" i="135"/>
  <c r="AB27" i="135"/>
  <c r="AA27" i="135"/>
  <c r="Z27" i="135"/>
  <c r="Y27" i="135"/>
  <c r="X27" i="135"/>
  <c r="W27" i="135"/>
  <c r="V27" i="135"/>
  <c r="U27" i="135"/>
  <c r="T27" i="135"/>
  <c r="S27" i="135"/>
  <c r="R27" i="135"/>
  <c r="Q27" i="135"/>
  <c r="P27" i="135"/>
  <c r="O27" i="135"/>
  <c r="N27" i="135"/>
  <c r="M27" i="135"/>
  <c r="L27" i="135"/>
  <c r="K27" i="135"/>
  <c r="J27" i="135"/>
  <c r="I27" i="135"/>
  <c r="H27" i="135"/>
  <c r="G27" i="135"/>
  <c r="BD26" i="135"/>
  <c r="BC26" i="135"/>
  <c r="BB26" i="135"/>
  <c r="BA26" i="135"/>
  <c r="AZ26" i="135"/>
  <c r="AY26" i="135"/>
  <c r="AX26" i="135"/>
  <c r="AW26" i="135"/>
  <c r="AV26" i="135"/>
  <c r="AU26" i="135"/>
  <c r="AT26" i="135"/>
  <c r="AS26" i="135"/>
  <c r="AR26" i="135"/>
  <c r="AQ26" i="135"/>
  <c r="AP26" i="135"/>
  <c r="AO26" i="135"/>
  <c r="AN26" i="135"/>
  <c r="AM26" i="135"/>
  <c r="AL26" i="135"/>
  <c r="AK26" i="135"/>
  <c r="AJ26" i="135"/>
  <c r="AI26" i="135"/>
  <c r="AH26" i="135"/>
  <c r="AG26" i="135"/>
  <c r="AF26" i="135"/>
  <c r="AE26" i="135"/>
  <c r="AD26" i="135"/>
  <c r="AC26" i="135"/>
  <c r="AB26" i="135"/>
  <c r="AA26" i="135"/>
  <c r="Z26" i="135"/>
  <c r="Y26" i="135"/>
  <c r="X26" i="135"/>
  <c r="W26" i="135"/>
  <c r="V26" i="135"/>
  <c r="U26" i="135"/>
  <c r="T26" i="135"/>
  <c r="S26" i="135"/>
  <c r="R26" i="135"/>
  <c r="Q26" i="135"/>
  <c r="P26" i="135"/>
  <c r="O26" i="135"/>
  <c r="N26" i="135"/>
  <c r="M26" i="135"/>
  <c r="L26" i="135"/>
  <c r="K26" i="135"/>
  <c r="J26" i="135"/>
  <c r="I26" i="135"/>
  <c r="H26" i="135"/>
  <c r="G26" i="135"/>
  <c r="BD25" i="135"/>
  <c r="BC25" i="135"/>
  <c r="BB25" i="135"/>
  <c r="BA25" i="135"/>
  <c r="AZ25" i="135"/>
  <c r="AY25" i="135"/>
  <c r="AX25" i="135"/>
  <c r="AW25" i="135"/>
  <c r="AV25" i="135"/>
  <c r="AU25" i="135"/>
  <c r="AT25" i="135"/>
  <c r="AS25" i="135"/>
  <c r="AR25" i="135"/>
  <c r="AQ25" i="135"/>
  <c r="AP25" i="135"/>
  <c r="AO25" i="135"/>
  <c r="AN25" i="135"/>
  <c r="AM25" i="135"/>
  <c r="AL25" i="135"/>
  <c r="AK25" i="135"/>
  <c r="AJ25" i="135"/>
  <c r="AI25" i="135"/>
  <c r="AH25" i="135"/>
  <c r="AG25" i="135"/>
  <c r="AF25" i="135"/>
  <c r="AE25" i="135"/>
  <c r="AD25" i="135"/>
  <c r="AC25" i="135"/>
  <c r="AB25" i="135"/>
  <c r="AA25" i="135"/>
  <c r="Z25" i="135"/>
  <c r="Y25" i="135"/>
  <c r="X25" i="135"/>
  <c r="W25" i="135"/>
  <c r="V25" i="135"/>
  <c r="U25" i="135"/>
  <c r="T25" i="135"/>
  <c r="S25" i="135"/>
  <c r="R25" i="135"/>
  <c r="Q25" i="135"/>
  <c r="P25" i="135"/>
  <c r="O25" i="135"/>
  <c r="N25" i="135"/>
  <c r="M25" i="135"/>
  <c r="L25" i="135"/>
  <c r="K25" i="135"/>
  <c r="J25" i="135"/>
  <c r="I25" i="135"/>
  <c r="H25" i="135"/>
  <c r="G25" i="135"/>
  <c r="BD24" i="135"/>
  <c r="BC24" i="135"/>
  <c r="BB24" i="135"/>
  <c r="BA24" i="135"/>
  <c r="AZ24" i="135"/>
  <c r="AY24" i="135"/>
  <c r="AX24" i="135"/>
  <c r="AW24" i="135"/>
  <c r="AV24" i="135"/>
  <c r="AU24" i="135"/>
  <c r="AT24" i="135"/>
  <c r="AS24" i="135"/>
  <c r="AR24" i="135"/>
  <c r="AQ24" i="135"/>
  <c r="AP24" i="135"/>
  <c r="AO24" i="135"/>
  <c r="AN24" i="135"/>
  <c r="AM24" i="135"/>
  <c r="AL24" i="135"/>
  <c r="AK24" i="135"/>
  <c r="AJ24" i="135"/>
  <c r="AI24" i="135"/>
  <c r="AH24" i="135"/>
  <c r="AG24" i="135"/>
  <c r="AF24" i="135"/>
  <c r="AE24" i="135"/>
  <c r="AD24" i="135"/>
  <c r="AC24" i="135"/>
  <c r="AB24" i="135"/>
  <c r="AA24" i="135"/>
  <c r="Z24" i="135"/>
  <c r="Y24" i="135"/>
  <c r="X24" i="135"/>
  <c r="W24" i="135"/>
  <c r="V24" i="135"/>
  <c r="U24" i="135"/>
  <c r="T24" i="135"/>
  <c r="S24" i="135"/>
  <c r="R24" i="135"/>
  <c r="Q24" i="135"/>
  <c r="P24" i="135"/>
  <c r="O24" i="135"/>
  <c r="N24" i="135"/>
  <c r="M24" i="135"/>
  <c r="L24" i="135"/>
  <c r="K24" i="135"/>
  <c r="J24" i="135"/>
  <c r="I24" i="135"/>
  <c r="H24" i="135"/>
  <c r="G24" i="135"/>
  <c r="BD23" i="135"/>
  <c r="BC23" i="135"/>
  <c r="BB23" i="135"/>
  <c r="BA23" i="135"/>
  <c r="AZ23" i="135"/>
  <c r="AY23" i="135"/>
  <c r="AX23" i="135"/>
  <c r="AW23" i="135"/>
  <c r="AV23" i="135"/>
  <c r="AU23" i="135"/>
  <c r="AT23" i="135"/>
  <c r="AS23" i="135"/>
  <c r="AR23" i="135"/>
  <c r="AQ23" i="135"/>
  <c r="AP23" i="135"/>
  <c r="AO23" i="135"/>
  <c r="AN23" i="135"/>
  <c r="AM23" i="135"/>
  <c r="AL23" i="135"/>
  <c r="AK23" i="135"/>
  <c r="AJ23" i="135"/>
  <c r="AI23" i="135"/>
  <c r="AH23" i="135"/>
  <c r="AG23" i="135"/>
  <c r="AF23" i="135"/>
  <c r="AE23" i="135"/>
  <c r="AD23" i="135"/>
  <c r="AC23" i="135"/>
  <c r="AB23" i="135"/>
  <c r="AA23" i="135"/>
  <c r="Z23" i="135"/>
  <c r="Y23" i="135"/>
  <c r="X23" i="135"/>
  <c r="W23" i="135"/>
  <c r="V23" i="135"/>
  <c r="U23" i="135"/>
  <c r="T23" i="135"/>
  <c r="S23" i="135"/>
  <c r="R23" i="135"/>
  <c r="Q23" i="135"/>
  <c r="P23" i="135"/>
  <c r="O23" i="135"/>
  <c r="N23" i="135"/>
  <c r="M23" i="135"/>
  <c r="L23" i="135"/>
  <c r="K23" i="135"/>
  <c r="J23" i="135"/>
  <c r="I23" i="135"/>
  <c r="H23" i="135"/>
  <c r="G23" i="135"/>
  <c r="BD22" i="135"/>
  <c r="BC22" i="135"/>
  <c r="BB22" i="135"/>
  <c r="BA22" i="135"/>
  <c r="AZ22" i="135"/>
  <c r="AY22" i="135"/>
  <c r="AX22" i="135"/>
  <c r="AW22" i="135"/>
  <c r="AV22" i="135"/>
  <c r="AU22" i="135"/>
  <c r="AT22" i="135"/>
  <c r="AS22" i="135"/>
  <c r="AR22" i="135"/>
  <c r="AQ22" i="135"/>
  <c r="AP22" i="135"/>
  <c r="AO22" i="135"/>
  <c r="AN22" i="135"/>
  <c r="AM22" i="135"/>
  <c r="AL22" i="135"/>
  <c r="AK22" i="135"/>
  <c r="AJ22" i="135"/>
  <c r="AI22" i="135"/>
  <c r="AH22" i="135"/>
  <c r="AG22" i="135"/>
  <c r="AF22" i="135"/>
  <c r="AE22" i="135"/>
  <c r="AD22" i="135"/>
  <c r="AC22" i="135"/>
  <c r="AB22" i="135"/>
  <c r="AA22" i="135"/>
  <c r="Z22" i="135"/>
  <c r="Y22" i="135"/>
  <c r="X22" i="135"/>
  <c r="W22" i="135"/>
  <c r="V22" i="135"/>
  <c r="U22" i="135"/>
  <c r="T22" i="135"/>
  <c r="S22" i="135"/>
  <c r="R22" i="135"/>
  <c r="Q22" i="135"/>
  <c r="P22" i="135"/>
  <c r="O22" i="135"/>
  <c r="N22" i="135"/>
  <c r="M22" i="135"/>
  <c r="L22" i="135"/>
  <c r="K22" i="135"/>
  <c r="J22" i="135"/>
  <c r="I22" i="135"/>
  <c r="H22" i="135"/>
  <c r="G22" i="135"/>
  <c r="BD21" i="135"/>
  <c r="BC21" i="135"/>
  <c r="BB21" i="135"/>
  <c r="BA21" i="135"/>
  <c r="AZ21" i="135"/>
  <c r="AY21" i="135"/>
  <c r="AX21" i="135"/>
  <c r="AW21" i="135"/>
  <c r="AV21" i="135"/>
  <c r="AU21" i="135"/>
  <c r="AT21" i="135"/>
  <c r="AS21" i="135"/>
  <c r="AR21" i="135"/>
  <c r="AQ21" i="135"/>
  <c r="AP21" i="135"/>
  <c r="AO21" i="135"/>
  <c r="AN21" i="135"/>
  <c r="AM21" i="135"/>
  <c r="AL21" i="135"/>
  <c r="AK21" i="135"/>
  <c r="AJ21" i="135"/>
  <c r="AI21" i="135"/>
  <c r="AH21" i="135"/>
  <c r="AG21" i="135"/>
  <c r="AF21" i="135"/>
  <c r="AE21" i="135"/>
  <c r="AD21" i="135"/>
  <c r="AC21" i="135"/>
  <c r="AB21" i="135"/>
  <c r="AA21" i="135"/>
  <c r="Z21" i="135"/>
  <c r="Y21" i="135"/>
  <c r="X21" i="135"/>
  <c r="W21" i="135"/>
  <c r="V21" i="135"/>
  <c r="U21" i="135"/>
  <c r="T21" i="135"/>
  <c r="S21" i="135"/>
  <c r="R21" i="135"/>
  <c r="Q21" i="135"/>
  <c r="P21" i="135"/>
  <c r="O21" i="135"/>
  <c r="N21" i="135"/>
  <c r="M21" i="135"/>
  <c r="L21" i="135"/>
  <c r="K21" i="135"/>
  <c r="J21" i="135"/>
  <c r="I21" i="135"/>
  <c r="H21" i="135"/>
  <c r="G21" i="135"/>
  <c r="BD20" i="135"/>
  <c r="BC20" i="135"/>
  <c r="BB20" i="135"/>
  <c r="BA20" i="135"/>
  <c r="AZ20" i="135"/>
  <c r="AY20" i="135"/>
  <c r="AX20" i="135"/>
  <c r="AW20" i="135"/>
  <c r="AV20" i="135"/>
  <c r="AU20" i="135"/>
  <c r="AT20" i="135"/>
  <c r="AS20" i="135"/>
  <c r="AR20" i="135"/>
  <c r="AQ20" i="135"/>
  <c r="AP20" i="135"/>
  <c r="AO20" i="135"/>
  <c r="AN20" i="135"/>
  <c r="AM20" i="135"/>
  <c r="AL20" i="135"/>
  <c r="AK20" i="135"/>
  <c r="AJ20" i="135"/>
  <c r="AI20" i="135"/>
  <c r="AH20" i="135"/>
  <c r="AG20" i="135"/>
  <c r="AF20" i="135"/>
  <c r="AE20" i="135"/>
  <c r="AD20" i="135"/>
  <c r="AC20" i="135"/>
  <c r="AB20" i="135"/>
  <c r="AA20" i="135"/>
  <c r="Z20" i="135"/>
  <c r="Y20" i="135"/>
  <c r="X20" i="135"/>
  <c r="W20" i="135"/>
  <c r="V20" i="135"/>
  <c r="U20" i="135"/>
  <c r="T20" i="135"/>
  <c r="S20" i="135"/>
  <c r="R20" i="135"/>
  <c r="Q20" i="135"/>
  <c r="P20" i="135"/>
  <c r="O20" i="135"/>
  <c r="N20" i="135"/>
  <c r="M20" i="135"/>
  <c r="L20" i="135"/>
  <c r="K20" i="135"/>
  <c r="J20" i="135"/>
  <c r="I20" i="135"/>
  <c r="H20" i="135"/>
  <c r="G20" i="135"/>
  <c r="BD19" i="135"/>
  <c r="BC19" i="135"/>
  <c r="BB19" i="135"/>
  <c r="BA19" i="135"/>
  <c r="AZ19" i="135"/>
  <c r="AY19" i="135"/>
  <c r="AX19" i="135"/>
  <c r="AW19" i="135"/>
  <c r="AV19" i="135"/>
  <c r="AU19" i="135"/>
  <c r="AT19" i="135"/>
  <c r="AS19" i="135"/>
  <c r="AR19" i="135"/>
  <c r="AQ19" i="135"/>
  <c r="AP19" i="135"/>
  <c r="AO19" i="135"/>
  <c r="AN19" i="135"/>
  <c r="AM19" i="135"/>
  <c r="AL19" i="135"/>
  <c r="AK19" i="135"/>
  <c r="AJ19" i="135"/>
  <c r="AI19" i="135"/>
  <c r="AH19" i="135"/>
  <c r="AG19" i="135"/>
  <c r="AF19" i="135"/>
  <c r="AE19" i="135"/>
  <c r="AD19" i="135"/>
  <c r="AC19" i="135"/>
  <c r="AB19" i="135"/>
  <c r="AA19" i="135"/>
  <c r="Z19" i="135"/>
  <c r="Y19" i="135"/>
  <c r="X19" i="135"/>
  <c r="W19" i="135"/>
  <c r="V19" i="135"/>
  <c r="U19" i="135"/>
  <c r="T19" i="135"/>
  <c r="S19" i="135"/>
  <c r="R19" i="135"/>
  <c r="Q19" i="135"/>
  <c r="P19" i="135"/>
  <c r="O19" i="135"/>
  <c r="N19" i="135"/>
  <c r="M19" i="135"/>
  <c r="L19" i="135"/>
  <c r="K19" i="135"/>
  <c r="J19" i="135"/>
  <c r="I19" i="135"/>
  <c r="H19" i="135"/>
  <c r="G19" i="135"/>
  <c r="BD18" i="135"/>
  <c r="BC18" i="135"/>
  <c r="BB18" i="135"/>
  <c r="BA18" i="135"/>
  <c r="AZ18" i="135"/>
  <c r="AY18" i="135"/>
  <c r="AX18" i="135"/>
  <c r="AW18" i="135"/>
  <c r="AV18" i="135"/>
  <c r="AU18" i="135"/>
  <c r="AT18" i="135"/>
  <c r="AS18" i="135"/>
  <c r="AR18" i="135"/>
  <c r="AQ18" i="135"/>
  <c r="AP18" i="135"/>
  <c r="AO18" i="135"/>
  <c r="AN18" i="135"/>
  <c r="AM18" i="135"/>
  <c r="AL18" i="135"/>
  <c r="AK18" i="135"/>
  <c r="AJ18" i="135"/>
  <c r="AI18" i="135"/>
  <c r="AH18" i="135"/>
  <c r="AG18" i="135"/>
  <c r="AF18" i="135"/>
  <c r="AE18" i="135"/>
  <c r="AD18" i="135"/>
  <c r="AC18" i="135"/>
  <c r="AB18" i="135"/>
  <c r="AA18" i="135"/>
  <c r="Z18" i="135"/>
  <c r="Y18" i="135"/>
  <c r="X18" i="135"/>
  <c r="W18" i="135"/>
  <c r="V18" i="135"/>
  <c r="U18" i="135"/>
  <c r="T18" i="135"/>
  <c r="S18" i="135"/>
  <c r="R18" i="135"/>
  <c r="Q18" i="135"/>
  <c r="P18" i="135"/>
  <c r="O18" i="135"/>
  <c r="N18" i="135"/>
  <c r="M18" i="135"/>
  <c r="L18" i="135"/>
  <c r="K18" i="135"/>
  <c r="J18" i="135"/>
  <c r="I18" i="135"/>
  <c r="H18" i="135"/>
  <c r="G18" i="135"/>
  <c r="BD17" i="135"/>
  <c r="BC17" i="135"/>
  <c r="BB17" i="135"/>
  <c r="BA17" i="135"/>
  <c r="AZ17" i="135"/>
  <c r="AY17" i="135"/>
  <c r="AX17" i="135"/>
  <c r="AW17" i="135"/>
  <c r="AV17" i="135"/>
  <c r="AU17" i="135"/>
  <c r="AT17" i="135"/>
  <c r="AS17" i="135"/>
  <c r="AR17" i="135"/>
  <c r="AQ17" i="135"/>
  <c r="AP17" i="135"/>
  <c r="AO17" i="135"/>
  <c r="AN17" i="135"/>
  <c r="AM17" i="135"/>
  <c r="AL17" i="135"/>
  <c r="AK17" i="135"/>
  <c r="AJ17" i="135"/>
  <c r="AI17" i="135"/>
  <c r="AH17" i="135"/>
  <c r="AG17" i="135"/>
  <c r="AF17" i="135"/>
  <c r="AE17" i="135"/>
  <c r="AD17" i="135"/>
  <c r="AC17" i="135"/>
  <c r="AB17" i="135"/>
  <c r="AA17" i="135"/>
  <c r="Z17" i="135"/>
  <c r="Y17" i="135"/>
  <c r="X17" i="135"/>
  <c r="W17" i="135"/>
  <c r="V17" i="135"/>
  <c r="U17" i="135"/>
  <c r="T17" i="135"/>
  <c r="S17" i="135"/>
  <c r="R17" i="135"/>
  <c r="Q17" i="135"/>
  <c r="P17" i="135"/>
  <c r="O17" i="135"/>
  <c r="N17" i="135"/>
  <c r="M17" i="135"/>
  <c r="L17" i="135"/>
  <c r="K17" i="135"/>
  <c r="J17" i="135"/>
  <c r="I17" i="135"/>
  <c r="H17" i="135"/>
  <c r="G17" i="135"/>
  <c r="BD16" i="135"/>
  <c r="BC16" i="135"/>
  <c r="BB16" i="135"/>
  <c r="BA16" i="135"/>
  <c r="AZ16" i="135"/>
  <c r="AY16" i="135"/>
  <c r="AX16" i="135"/>
  <c r="AW16" i="135"/>
  <c r="AV16" i="135"/>
  <c r="AU16" i="135"/>
  <c r="AT16" i="135"/>
  <c r="AS16" i="135"/>
  <c r="AR16" i="135"/>
  <c r="AQ16" i="135"/>
  <c r="AP16" i="135"/>
  <c r="AO16" i="135"/>
  <c r="AN16" i="135"/>
  <c r="AM16" i="135"/>
  <c r="AL16" i="135"/>
  <c r="AK16" i="135"/>
  <c r="AJ16" i="135"/>
  <c r="AI16" i="135"/>
  <c r="AH16" i="135"/>
  <c r="AG16" i="135"/>
  <c r="AF16" i="135"/>
  <c r="AE16" i="135"/>
  <c r="AD16" i="135"/>
  <c r="AC16" i="135"/>
  <c r="AB16" i="135"/>
  <c r="AA16" i="135"/>
  <c r="Z16" i="135"/>
  <c r="Y16" i="135"/>
  <c r="X16" i="135"/>
  <c r="W16" i="135"/>
  <c r="V16" i="135"/>
  <c r="U16" i="135"/>
  <c r="T16" i="135"/>
  <c r="S16" i="135"/>
  <c r="R16" i="135"/>
  <c r="Q16" i="135"/>
  <c r="P16" i="135"/>
  <c r="O16" i="135"/>
  <c r="N16" i="135"/>
  <c r="M16" i="135"/>
  <c r="L16" i="135"/>
  <c r="K16" i="135"/>
  <c r="J16" i="135"/>
  <c r="I16" i="135"/>
  <c r="H16" i="135"/>
  <c r="G16" i="135"/>
  <c r="BD15" i="135"/>
  <c r="BC15" i="135"/>
  <c r="BB15" i="135"/>
  <c r="BA15" i="135"/>
  <c r="AZ15" i="135"/>
  <c r="AY15" i="135"/>
  <c r="AX15" i="135"/>
  <c r="AW15" i="135"/>
  <c r="AV15" i="135"/>
  <c r="AU15" i="135"/>
  <c r="AT15" i="135"/>
  <c r="AS15" i="135"/>
  <c r="AR15" i="135"/>
  <c r="AQ15" i="135"/>
  <c r="AP15" i="135"/>
  <c r="AO15" i="135"/>
  <c r="AN15" i="135"/>
  <c r="AM15" i="135"/>
  <c r="AL15" i="135"/>
  <c r="AK15" i="135"/>
  <c r="AJ15" i="135"/>
  <c r="AI15" i="135"/>
  <c r="AH15" i="135"/>
  <c r="AG15" i="135"/>
  <c r="AF15" i="135"/>
  <c r="AE15" i="135"/>
  <c r="AD15" i="135"/>
  <c r="AC15" i="135"/>
  <c r="AB15" i="135"/>
  <c r="AA15" i="135"/>
  <c r="Z15" i="135"/>
  <c r="Y15" i="135"/>
  <c r="X15" i="135"/>
  <c r="W15" i="135"/>
  <c r="V15" i="135"/>
  <c r="U15" i="135"/>
  <c r="T15" i="135"/>
  <c r="S15" i="135"/>
  <c r="R15" i="135"/>
  <c r="Q15" i="135"/>
  <c r="P15" i="135"/>
  <c r="O15" i="135"/>
  <c r="N15" i="135"/>
  <c r="M15" i="135"/>
  <c r="L15" i="135"/>
  <c r="K15" i="135"/>
  <c r="J15" i="135"/>
  <c r="I15" i="135"/>
  <c r="H15" i="135"/>
  <c r="G15" i="135"/>
  <c r="BD14" i="135"/>
  <c r="BC14" i="135"/>
  <c r="BB14" i="135"/>
  <c r="BA14" i="135"/>
  <c r="AZ14" i="135"/>
  <c r="AY14" i="135"/>
  <c r="AX14" i="135"/>
  <c r="AW14" i="135"/>
  <c r="AV14" i="135"/>
  <c r="AU14" i="135"/>
  <c r="AT14" i="135"/>
  <c r="AS14" i="135"/>
  <c r="AR14" i="135"/>
  <c r="AQ14" i="135"/>
  <c r="AP14" i="135"/>
  <c r="AO14" i="135"/>
  <c r="AN14" i="135"/>
  <c r="AM14" i="135"/>
  <c r="AL14" i="135"/>
  <c r="AK14" i="135"/>
  <c r="AJ14" i="135"/>
  <c r="AI14" i="135"/>
  <c r="AH14" i="135"/>
  <c r="AG14" i="135"/>
  <c r="AF14" i="135"/>
  <c r="AE14" i="135"/>
  <c r="AD14" i="135"/>
  <c r="AC14" i="135"/>
  <c r="AB14" i="135"/>
  <c r="AA14" i="135"/>
  <c r="Z14" i="135"/>
  <c r="Y14" i="135"/>
  <c r="X14" i="135"/>
  <c r="W14" i="135"/>
  <c r="V14" i="135"/>
  <c r="U14" i="135"/>
  <c r="T14" i="135"/>
  <c r="S14" i="135"/>
  <c r="R14" i="135"/>
  <c r="Q14" i="135"/>
  <c r="P14" i="135"/>
  <c r="O14" i="135"/>
  <c r="N14" i="135"/>
  <c r="M14" i="135"/>
  <c r="L14" i="135"/>
  <c r="K14" i="135"/>
  <c r="J14" i="135"/>
  <c r="I14" i="135"/>
  <c r="H14" i="135"/>
  <c r="G14" i="135"/>
  <c r="BD13" i="135"/>
  <c r="BC13" i="135"/>
  <c r="BB13" i="135"/>
  <c r="BA13" i="135"/>
  <c r="AZ13" i="135"/>
  <c r="AY13" i="135"/>
  <c r="AX13" i="135"/>
  <c r="AW13" i="135"/>
  <c r="AV13" i="135"/>
  <c r="AU13" i="135"/>
  <c r="AT13" i="135"/>
  <c r="AS13" i="135"/>
  <c r="AR13" i="135"/>
  <c r="AQ13" i="135"/>
  <c r="AP13" i="135"/>
  <c r="AO13" i="135"/>
  <c r="AN13" i="135"/>
  <c r="AM13" i="135"/>
  <c r="AL13" i="135"/>
  <c r="AK13" i="135"/>
  <c r="AJ13" i="135"/>
  <c r="AI13" i="135"/>
  <c r="AH13" i="135"/>
  <c r="AG13" i="135"/>
  <c r="AF13" i="135"/>
  <c r="AE13" i="135"/>
  <c r="AD13" i="135"/>
  <c r="AC13" i="135"/>
  <c r="AB13" i="135"/>
  <c r="AA13" i="135"/>
  <c r="Z13" i="135"/>
  <c r="Y13" i="135"/>
  <c r="X13" i="135"/>
  <c r="W13" i="135"/>
  <c r="V13" i="135"/>
  <c r="U13" i="135"/>
  <c r="T13" i="135"/>
  <c r="S13" i="135"/>
  <c r="R13" i="135"/>
  <c r="Q13" i="135"/>
  <c r="P13" i="135"/>
  <c r="O13" i="135"/>
  <c r="N13" i="135"/>
  <c r="M13" i="135"/>
  <c r="L13" i="135"/>
  <c r="K13" i="135"/>
  <c r="J13" i="135"/>
  <c r="I13" i="135"/>
  <c r="H13" i="135"/>
  <c r="G13" i="135"/>
  <c r="BD12" i="135"/>
  <c r="BC12" i="135"/>
  <c r="BB12" i="135"/>
  <c r="BA12" i="135"/>
  <c r="AZ12" i="135"/>
  <c r="AY12" i="135"/>
  <c r="AX12" i="135"/>
  <c r="AW12" i="135"/>
  <c r="AV12" i="135"/>
  <c r="AU12" i="135"/>
  <c r="AT12" i="135"/>
  <c r="AS12" i="135"/>
  <c r="AR12" i="135"/>
  <c r="AQ12" i="135"/>
  <c r="AP12" i="135"/>
  <c r="AO12" i="135"/>
  <c r="AN12" i="135"/>
  <c r="AM12" i="135"/>
  <c r="AL12" i="135"/>
  <c r="AK12" i="135"/>
  <c r="AJ12" i="135"/>
  <c r="AI12" i="135"/>
  <c r="AH12" i="135"/>
  <c r="AG12" i="135"/>
  <c r="AF12" i="135"/>
  <c r="AE12" i="135"/>
  <c r="AD12" i="135"/>
  <c r="AC12" i="135"/>
  <c r="AB12" i="135"/>
  <c r="AA12" i="135"/>
  <c r="Z12" i="135"/>
  <c r="Y12" i="135"/>
  <c r="X12" i="135"/>
  <c r="W12" i="135"/>
  <c r="V12" i="135"/>
  <c r="U12" i="135"/>
  <c r="T12" i="135"/>
  <c r="S12" i="135"/>
  <c r="R12" i="135"/>
  <c r="Q12" i="135"/>
  <c r="P12" i="135"/>
  <c r="O12" i="135"/>
  <c r="N12" i="135"/>
  <c r="M12" i="135"/>
  <c r="L12" i="135"/>
  <c r="K12" i="135"/>
  <c r="J12" i="135"/>
  <c r="I12" i="135"/>
  <c r="H12" i="135"/>
  <c r="G12" i="135"/>
  <c r="BD11" i="135"/>
  <c r="BC11" i="135"/>
  <c r="BB11" i="135"/>
  <c r="BA11" i="135"/>
  <c r="AZ11" i="135"/>
  <c r="AY11" i="135"/>
  <c r="AX11" i="135"/>
  <c r="AW11" i="135"/>
  <c r="AV11" i="135"/>
  <c r="AU11" i="135"/>
  <c r="AT11" i="135"/>
  <c r="AS11" i="135"/>
  <c r="AR11" i="135"/>
  <c r="AQ11" i="135"/>
  <c r="AP11" i="135"/>
  <c r="AO11" i="135"/>
  <c r="AN11" i="135"/>
  <c r="AM11" i="135"/>
  <c r="AL11" i="135"/>
  <c r="AK11" i="135"/>
  <c r="AJ11" i="135"/>
  <c r="AI11" i="135"/>
  <c r="AH11" i="135"/>
  <c r="AG11" i="135"/>
  <c r="AF11" i="135"/>
  <c r="AE11" i="135"/>
  <c r="AD11" i="135"/>
  <c r="AC11" i="135"/>
  <c r="AB11" i="135"/>
  <c r="AA11" i="135"/>
  <c r="Z11" i="135"/>
  <c r="Y11" i="135"/>
  <c r="X11" i="135"/>
  <c r="W11" i="135"/>
  <c r="V11" i="135"/>
  <c r="U11" i="135"/>
  <c r="T11" i="135"/>
  <c r="S11" i="135"/>
  <c r="R11" i="135"/>
  <c r="Q11" i="135"/>
  <c r="P11" i="135"/>
  <c r="O11" i="135"/>
  <c r="N11" i="135"/>
  <c r="M11" i="135"/>
  <c r="L11" i="135"/>
  <c r="K11" i="135"/>
  <c r="J11" i="135"/>
  <c r="I11" i="135"/>
  <c r="H11" i="135"/>
  <c r="G11" i="135"/>
  <c r="BD10" i="135"/>
  <c r="BC10" i="135"/>
  <c r="BB10" i="135"/>
  <c r="BA10" i="135"/>
  <c r="AZ10" i="135"/>
  <c r="AY10" i="135"/>
  <c r="AX10" i="135"/>
  <c r="AW10" i="135"/>
  <c r="AV10" i="135"/>
  <c r="AU10" i="135"/>
  <c r="AT10" i="135"/>
  <c r="AS10" i="135"/>
  <c r="AR10" i="135"/>
  <c r="AQ10" i="135"/>
  <c r="AP10" i="135"/>
  <c r="AO10" i="135"/>
  <c r="AN10" i="135"/>
  <c r="AM10" i="135"/>
  <c r="AL10" i="135"/>
  <c r="AK10" i="135"/>
  <c r="AJ10" i="135"/>
  <c r="AI10" i="135"/>
  <c r="AH10" i="135"/>
  <c r="AG10" i="135"/>
  <c r="AF10" i="135"/>
  <c r="AE10" i="135"/>
  <c r="AD10" i="135"/>
  <c r="AC10" i="135"/>
  <c r="AB10" i="135"/>
  <c r="AA10" i="135"/>
  <c r="Z10" i="135"/>
  <c r="Y10" i="135"/>
  <c r="X10" i="135"/>
  <c r="W10" i="135"/>
  <c r="V10" i="135"/>
  <c r="U10" i="135"/>
  <c r="T10" i="135"/>
  <c r="S10" i="135"/>
  <c r="R10" i="135"/>
  <c r="Q10" i="135"/>
  <c r="P10" i="135"/>
  <c r="O10" i="135"/>
  <c r="N10" i="135"/>
  <c r="M10" i="135"/>
  <c r="L10" i="135"/>
  <c r="K10" i="135"/>
  <c r="J10" i="135"/>
  <c r="I10" i="135"/>
  <c r="H10" i="135"/>
  <c r="G10" i="135"/>
  <c r="BD9" i="135"/>
  <c r="BC9" i="135"/>
  <c r="BB9" i="135"/>
  <c r="BA9" i="135"/>
  <c r="AZ9" i="135"/>
  <c r="AY9" i="135"/>
  <c r="AX9" i="135"/>
  <c r="AW9" i="135"/>
  <c r="AV9" i="135"/>
  <c r="AU9" i="135"/>
  <c r="AT9" i="135"/>
  <c r="AS9" i="135"/>
  <c r="AR9" i="135"/>
  <c r="AQ9" i="135"/>
  <c r="AP9" i="135"/>
  <c r="AO9" i="135"/>
  <c r="AN9" i="135"/>
  <c r="AM9" i="135"/>
  <c r="AL9" i="135"/>
  <c r="AK9" i="135"/>
  <c r="AJ9" i="135"/>
  <c r="AI9" i="135"/>
  <c r="AH9" i="135"/>
  <c r="AG9" i="135"/>
  <c r="AF9" i="135"/>
  <c r="AE9" i="135"/>
  <c r="AD9" i="135"/>
  <c r="AC9" i="135"/>
  <c r="AB9" i="135"/>
  <c r="AA9" i="135"/>
  <c r="Z9" i="135"/>
  <c r="Y9" i="135"/>
  <c r="X9" i="135"/>
  <c r="W9" i="135"/>
  <c r="V9" i="135"/>
  <c r="U9" i="135"/>
  <c r="T9" i="135"/>
  <c r="S9" i="135"/>
  <c r="R9" i="135"/>
  <c r="Q9" i="135"/>
  <c r="P9" i="135"/>
  <c r="O9" i="135"/>
  <c r="N9" i="135"/>
  <c r="M9" i="135"/>
  <c r="L9" i="135"/>
  <c r="K9" i="135"/>
  <c r="J9" i="135"/>
  <c r="I9" i="135"/>
  <c r="H9" i="135"/>
  <c r="G9" i="135"/>
  <c r="BD8" i="135"/>
  <c r="BC8" i="135"/>
  <c r="BB8" i="135"/>
  <c r="BA8" i="135"/>
  <c r="AZ8" i="135"/>
  <c r="AY8" i="135"/>
  <c r="AX8" i="135"/>
  <c r="AW8" i="135"/>
  <c r="AV8" i="135"/>
  <c r="AU8" i="135"/>
  <c r="AT8" i="135"/>
  <c r="AS8" i="135"/>
  <c r="AR8" i="135"/>
  <c r="AQ8" i="135"/>
  <c r="AP8" i="135"/>
  <c r="AO8" i="135"/>
  <c r="AN8" i="135"/>
  <c r="AM8" i="135"/>
  <c r="AL8" i="135"/>
  <c r="AK8" i="135"/>
  <c r="AJ8" i="135"/>
  <c r="AI8" i="135"/>
  <c r="AH8" i="135"/>
  <c r="AG8" i="135"/>
  <c r="AF8" i="135"/>
  <c r="AE8" i="135"/>
  <c r="AD8" i="135"/>
  <c r="AC8" i="135"/>
  <c r="AB8" i="135"/>
  <c r="AA8" i="135"/>
  <c r="Z8" i="135"/>
  <c r="Y8" i="135"/>
  <c r="X8" i="135"/>
  <c r="W8" i="135"/>
  <c r="V8" i="135"/>
  <c r="U8" i="135"/>
  <c r="T8" i="135"/>
  <c r="S8" i="135"/>
  <c r="R8" i="135"/>
  <c r="Q8" i="135"/>
  <c r="P8" i="135"/>
  <c r="O8" i="135"/>
  <c r="N8" i="135"/>
  <c r="M8" i="135"/>
  <c r="L8" i="135"/>
  <c r="K8" i="135"/>
  <c r="J8" i="135"/>
  <c r="I8" i="135"/>
  <c r="H8" i="135"/>
  <c r="G8" i="135"/>
  <c r="BD7" i="135"/>
  <c r="BC7" i="135"/>
  <c r="BB7" i="135"/>
  <c r="BA7" i="135"/>
  <c r="AZ7" i="135"/>
  <c r="AY7" i="135"/>
  <c r="AX7" i="135"/>
  <c r="AW7" i="135"/>
  <c r="AV7" i="135"/>
  <c r="AU7" i="135"/>
  <c r="AT7" i="135"/>
  <c r="AS7" i="135"/>
  <c r="AR7" i="135"/>
  <c r="AQ7" i="135"/>
  <c r="AP7" i="135"/>
  <c r="AO7" i="135"/>
  <c r="AN7" i="135"/>
  <c r="AM7" i="135"/>
  <c r="AL7" i="135"/>
  <c r="AK7" i="135"/>
  <c r="AJ7" i="135"/>
  <c r="AI7" i="135"/>
  <c r="AH7" i="135"/>
  <c r="AG7" i="135"/>
  <c r="AF7" i="135"/>
  <c r="AE7" i="135"/>
  <c r="AD7" i="135"/>
  <c r="AC7" i="135"/>
  <c r="AB7" i="135"/>
  <c r="AA7" i="135"/>
  <c r="Z7" i="135"/>
  <c r="Y7" i="135"/>
  <c r="X7" i="135"/>
  <c r="W7" i="135"/>
  <c r="V7" i="135"/>
  <c r="U7" i="135"/>
  <c r="T7" i="135"/>
  <c r="S7" i="135"/>
  <c r="R7" i="135"/>
  <c r="Q7" i="135"/>
  <c r="P7" i="135"/>
  <c r="O7" i="135"/>
  <c r="N7" i="135"/>
  <c r="M7" i="135"/>
  <c r="L7" i="135"/>
  <c r="K7" i="135"/>
  <c r="J7" i="135"/>
  <c r="I7" i="135"/>
  <c r="H7" i="135"/>
  <c r="G7" i="135"/>
  <c r="BD6" i="135"/>
  <c r="BC6" i="135"/>
  <c r="BB6" i="135"/>
  <c r="BA6" i="135"/>
  <c r="AZ6" i="135"/>
  <c r="AY6" i="135"/>
  <c r="AX6" i="135"/>
  <c r="AW6" i="135"/>
  <c r="AV6" i="135"/>
  <c r="AU6" i="135"/>
  <c r="AT6" i="135"/>
  <c r="AS6" i="135"/>
  <c r="AR6" i="135"/>
  <c r="AQ6" i="135"/>
  <c r="AP6" i="135"/>
  <c r="AO6" i="135"/>
  <c r="AN6" i="135"/>
  <c r="AM6" i="135"/>
  <c r="AL6" i="135"/>
  <c r="AK6" i="135"/>
  <c r="AJ6" i="135"/>
  <c r="AI6" i="135"/>
  <c r="AH6" i="135"/>
  <c r="AG6" i="135"/>
  <c r="AF6" i="135"/>
  <c r="AE6" i="135"/>
  <c r="AD6" i="135"/>
  <c r="AC6" i="135"/>
  <c r="AB6" i="135"/>
  <c r="AA6" i="135"/>
  <c r="Z6" i="135"/>
  <c r="Y6" i="135"/>
  <c r="X6" i="135"/>
  <c r="W6" i="135"/>
  <c r="V6" i="135"/>
  <c r="U6" i="135"/>
  <c r="T6" i="135"/>
  <c r="S6" i="135"/>
  <c r="R6" i="135"/>
  <c r="Q6" i="135"/>
  <c r="P6" i="135"/>
  <c r="O6" i="135"/>
  <c r="N6" i="135"/>
  <c r="M6" i="135"/>
  <c r="L6" i="135"/>
  <c r="K6" i="135"/>
  <c r="J6" i="135"/>
  <c r="I6" i="135"/>
  <c r="H6" i="135"/>
  <c r="G6" i="135"/>
  <c r="BD5" i="135"/>
  <c r="BC5" i="135"/>
  <c r="BB5" i="135"/>
  <c r="BA5" i="135"/>
  <c r="AZ5" i="135"/>
  <c r="AY5" i="135"/>
  <c r="AX5" i="135"/>
  <c r="AW5" i="135"/>
  <c r="AV5" i="135"/>
  <c r="AU5" i="135"/>
  <c r="AT5" i="135"/>
  <c r="AS5" i="135"/>
  <c r="AR5" i="135"/>
  <c r="AQ5" i="135"/>
  <c r="AP5" i="135"/>
  <c r="AO5" i="135"/>
  <c r="AN5" i="135"/>
  <c r="AM5" i="135"/>
  <c r="AL5" i="135"/>
  <c r="AK5" i="135"/>
  <c r="AJ5" i="135"/>
  <c r="AI5" i="135"/>
  <c r="AH5" i="135"/>
  <c r="AG5" i="135"/>
  <c r="AF5" i="135"/>
  <c r="AE5" i="135"/>
  <c r="AD5" i="135"/>
  <c r="AC5" i="135"/>
  <c r="AB5" i="135"/>
  <c r="AA5" i="135"/>
  <c r="Z5" i="135"/>
  <c r="Y5" i="135"/>
  <c r="X5" i="135"/>
  <c r="W5" i="135"/>
  <c r="V5" i="135"/>
  <c r="U5" i="135"/>
  <c r="T5" i="135"/>
  <c r="S5" i="135"/>
  <c r="R5" i="135"/>
  <c r="Q5" i="135"/>
  <c r="P5" i="135"/>
  <c r="O5" i="135"/>
  <c r="N5" i="135"/>
  <c r="M5" i="135"/>
  <c r="L5" i="135"/>
  <c r="K5" i="135"/>
  <c r="J5" i="135"/>
  <c r="I5" i="135"/>
  <c r="H5" i="135"/>
  <c r="G5" i="135"/>
  <c r="BD4" i="135"/>
  <c r="BC4" i="135"/>
  <c r="BB4" i="135"/>
  <c r="BA4" i="135"/>
  <c r="AZ4" i="135"/>
  <c r="AY4" i="135"/>
  <c r="AX4" i="135"/>
  <c r="AW4" i="135"/>
  <c r="AV4" i="135"/>
  <c r="AU4" i="135"/>
  <c r="AT4" i="135"/>
  <c r="AS4" i="135"/>
  <c r="AR4" i="135"/>
  <c r="AQ4" i="135"/>
  <c r="AP4" i="135"/>
  <c r="AO4" i="135"/>
  <c r="AN4" i="135"/>
  <c r="AM4" i="135"/>
  <c r="AL4" i="135"/>
  <c r="AK4" i="135"/>
  <c r="AJ4" i="135"/>
  <c r="AI4" i="135"/>
  <c r="AH4" i="135"/>
  <c r="AG4" i="135"/>
  <c r="AF4" i="135"/>
  <c r="AE4" i="135"/>
  <c r="AD4" i="135"/>
  <c r="AC4" i="135"/>
  <c r="AB4" i="135"/>
  <c r="AA4" i="135"/>
  <c r="Z4" i="135"/>
  <c r="Y4" i="135"/>
  <c r="X4" i="135"/>
  <c r="W4" i="135"/>
  <c r="V4" i="135"/>
  <c r="U4" i="135"/>
  <c r="T4" i="135"/>
  <c r="S4" i="135"/>
  <c r="R4" i="135"/>
  <c r="Q4" i="135"/>
  <c r="P4" i="135"/>
  <c r="O4" i="135"/>
  <c r="N4" i="135"/>
  <c r="M4" i="135"/>
  <c r="L4" i="135"/>
  <c r="K4" i="135"/>
  <c r="J4" i="135"/>
  <c r="I4" i="135"/>
  <c r="H4" i="135"/>
  <c r="G4" i="135"/>
  <c r="BD3" i="135"/>
  <c r="BC3" i="135"/>
  <c r="BB3" i="135"/>
  <c r="BA3" i="135"/>
  <c r="AZ3" i="135"/>
  <c r="AY3" i="135"/>
  <c r="AX3" i="135"/>
  <c r="AW3" i="135"/>
  <c r="AV3" i="135"/>
  <c r="AU3" i="135"/>
  <c r="AT3" i="135"/>
  <c r="AS3" i="135"/>
  <c r="AR3" i="135"/>
  <c r="AQ3" i="135"/>
  <c r="AP3" i="135"/>
  <c r="AO3" i="135"/>
  <c r="AN3" i="135"/>
  <c r="AM3" i="135"/>
  <c r="AL3" i="135"/>
  <c r="AK3" i="135"/>
  <c r="AJ3" i="135"/>
  <c r="AI3" i="135"/>
  <c r="AH3" i="135"/>
  <c r="AG3" i="135"/>
  <c r="AF3" i="135"/>
  <c r="AE3" i="135"/>
  <c r="AD3" i="135"/>
  <c r="AC3" i="135"/>
  <c r="AB3" i="135"/>
  <c r="AA3" i="135"/>
  <c r="Z3" i="135"/>
  <c r="Y3" i="135"/>
  <c r="X3" i="135"/>
  <c r="W3" i="135"/>
  <c r="V3" i="135"/>
  <c r="U3" i="135"/>
  <c r="T3" i="135"/>
  <c r="S3" i="135"/>
  <c r="R3" i="135"/>
  <c r="Q3" i="135"/>
  <c r="P3" i="135"/>
  <c r="O3" i="135"/>
  <c r="N3" i="135"/>
  <c r="M3" i="135"/>
  <c r="L3" i="135"/>
  <c r="K3" i="135"/>
  <c r="J3" i="135"/>
  <c r="I3" i="135"/>
  <c r="H3" i="135"/>
  <c r="G3" i="135"/>
  <c r="BD2" i="135"/>
  <c r="BC2" i="135"/>
  <c r="BB2" i="135"/>
  <c r="BA2" i="135"/>
  <c r="AZ2" i="135"/>
  <c r="AY2" i="135"/>
  <c r="AX2" i="135"/>
  <c r="AW2" i="135"/>
  <c r="AV2" i="135"/>
  <c r="AU2" i="135"/>
  <c r="AT2" i="135"/>
  <c r="AS2" i="135"/>
  <c r="AR2" i="135"/>
  <c r="AQ2" i="135"/>
  <c r="AP2" i="135"/>
  <c r="AO2" i="135"/>
  <c r="AN2" i="135"/>
  <c r="AM2" i="135"/>
  <c r="AL2" i="135"/>
  <c r="AK2" i="135"/>
  <c r="AJ2" i="135"/>
  <c r="AI2" i="135"/>
  <c r="AH2" i="135"/>
  <c r="AG2" i="135"/>
  <c r="AF2" i="135"/>
  <c r="AE2" i="135"/>
  <c r="AD2" i="135"/>
  <c r="AC2" i="135"/>
  <c r="AB2" i="135"/>
  <c r="AA2" i="135"/>
  <c r="Z2" i="135"/>
  <c r="Y2" i="135"/>
  <c r="X2" i="135"/>
  <c r="W2" i="135"/>
  <c r="V2" i="135"/>
  <c r="U2" i="135"/>
  <c r="T2" i="135"/>
  <c r="S2" i="135"/>
  <c r="R2" i="135"/>
  <c r="Q2" i="135"/>
  <c r="P2" i="135"/>
  <c r="O2" i="135"/>
  <c r="N2" i="135"/>
  <c r="M2" i="135"/>
  <c r="L2" i="135"/>
  <c r="K2" i="135"/>
  <c r="J2" i="135"/>
  <c r="I2" i="135"/>
  <c r="H2" i="135"/>
  <c r="G2" i="135"/>
  <c r="D5" i="135"/>
  <c r="D6" i="135" s="1"/>
  <c r="D7" i="135" s="1"/>
  <c r="D8" i="135" s="1"/>
  <c r="D9" i="135" s="1"/>
  <c r="D10" i="135" s="1"/>
  <c r="D11" i="135" s="1"/>
  <c r="D12" i="135" s="1"/>
  <c r="D13" i="135" s="1"/>
  <c r="D14" i="135" s="1"/>
  <c r="D15" i="135" s="1"/>
  <c r="D16" i="135" s="1"/>
  <c r="D17" i="135" s="1"/>
  <c r="D18" i="135" s="1"/>
  <c r="D19" i="135" s="1"/>
  <c r="D20" i="135" s="1"/>
  <c r="D21" i="135" s="1"/>
  <c r="D22" i="135" s="1"/>
  <c r="D23" i="135" s="1"/>
  <c r="D24" i="135" s="1"/>
  <c r="D25" i="135" s="1"/>
  <c r="D26" i="135" s="1"/>
  <c r="D27" i="135" s="1"/>
  <c r="D28" i="135" s="1"/>
  <c r="D29" i="135" s="1"/>
  <c r="D30" i="135" s="1"/>
  <c r="D31" i="135" s="1"/>
  <c r="D32" i="135" s="1"/>
  <c r="D33" i="135" s="1"/>
  <c r="D34" i="135" s="1"/>
  <c r="H1" i="135"/>
  <c r="I1" i="135" s="1"/>
  <c r="J1" i="135" s="1"/>
  <c r="K1" i="135" s="1"/>
  <c r="L1" i="135" s="1"/>
  <c r="M1" i="135" s="1"/>
  <c r="N1" i="135" s="1"/>
  <c r="O1" i="135" s="1"/>
  <c r="P1" i="135" s="1"/>
  <c r="Q1" i="135" s="1"/>
  <c r="R1" i="135" s="1"/>
  <c r="S1" i="135" s="1"/>
  <c r="T1" i="135" s="1"/>
  <c r="U1" i="135" s="1"/>
  <c r="V1" i="135" s="1"/>
  <c r="W1" i="135" s="1"/>
  <c r="X1" i="135" s="1"/>
  <c r="Y1" i="135" s="1"/>
  <c r="Z1" i="135" s="1"/>
  <c r="AA1" i="135" s="1"/>
  <c r="AB1" i="135" s="1"/>
  <c r="AC1" i="135" s="1"/>
  <c r="AD1" i="135" s="1"/>
  <c r="AE1" i="135" s="1"/>
  <c r="AF1" i="135" s="1"/>
  <c r="AG1" i="135" s="1"/>
  <c r="AH1" i="135" s="1"/>
  <c r="AI1" i="135" s="1"/>
  <c r="AJ1" i="135" s="1"/>
  <c r="AK1" i="135" s="1"/>
  <c r="AL1" i="135" s="1"/>
  <c r="AM1" i="135" s="1"/>
  <c r="AN1" i="135" s="1"/>
  <c r="AO1" i="135" s="1"/>
  <c r="AP1" i="135" s="1"/>
  <c r="AQ1" i="135" s="1"/>
  <c r="AR1" i="135" s="1"/>
  <c r="AS1" i="135" s="1"/>
  <c r="AT1" i="135" s="1"/>
  <c r="AU1" i="135" s="1"/>
  <c r="AV1" i="135" s="1"/>
  <c r="AW1" i="135" s="1"/>
  <c r="AX1" i="135" s="1"/>
  <c r="AY1" i="135" s="1"/>
  <c r="AZ1" i="135" s="1"/>
  <c r="BA1" i="135" s="1"/>
  <c r="BB1" i="135" s="1"/>
  <c r="BC1" i="135" s="1"/>
  <c r="BD1" i="135" s="1"/>
  <c r="BD34" i="134"/>
  <c r="BC34" i="134"/>
  <c r="BB34" i="134"/>
  <c r="BA34" i="134"/>
  <c r="AZ34" i="134"/>
  <c r="AY34" i="134"/>
  <c r="AX34" i="134"/>
  <c r="AW34" i="134"/>
  <c r="AV34" i="134"/>
  <c r="AU34" i="134"/>
  <c r="AT34" i="134"/>
  <c r="AS34" i="134"/>
  <c r="AR34" i="134"/>
  <c r="AQ34" i="134"/>
  <c r="AP34" i="134"/>
  <c r="AO34" i="134"/>
  <c r="AN34" i="134"/>
  <c r="AM34" i="134"/>
  <c r="AL34" i="134"/>
  <c r="AK34" i="134"/>
  <c r="AJ34" i="134"/>
  <c r="AI34" i="134"/>
  <c r="AH34" i="134"/>
  <c r="AG34" i="134"/>
  <c r="AF34" i="134"/>
  <c r="AE34" i="134"/>
  <c r="AD34" i="134"/>
  <c r="AC34" i="134"/>
  <c r="AB34" i="134"/>
  <c r="AA34" i="134"/>
  <c r="Z34" i="134"/>
  <c r="Y34" i="134"/>
  <c r="X34" i="134"/>
  <c r="W34" i="134"/>
  <c r="V34" i="134"/>
  <c r="U34" i="134"/>
  <c r="T34" i="134"/>
  <c r="S34" i="134"/>
  <c r="R34" i="134"/>
  <c r="Q34" i="134"/>
  <c r="P34" i="134"/>
  <c r="O34" i="134"/>
  <c r="N34" i="134"/>
  <c r="M34" i="134"/>
  <c r="L34" i="134"/>
  <c r="K34" i="134"/>
  <c r="J34" i="134"/>
  <c r="I34" i="134"/>
  <c r="H34" i="134"/>
  <c r="G34" i="134"/>
  <c r="BD33" i="134"/>
  <c r="BC33" i="134"/>
  <c r="BB33" i="134"/>
  <c r="BA33" i="134"/>
  <c r="AZ33" i="134"/>
  <c r="AY33" i="134"/>
  <c r="AX33" i="134"/>
  <c r="AW33" i="134"/>
  <c r="AV33" i="134"/>
  <c r="AU33" i="134"/>
  <c r="AT33" i="134"/>
  <c r="AS33" i="134"/>
  <c r="AR33" i="134"/>
  <c r="AQ33" i="134"/>
  <c r="AP33" i="134"/>
  <c r="AO33" i="134"/>
  <c r="AN33" i="134"/>
  <c r="AM33" i="134"/>
  <c r="AL33" i="134"/>
  <c r="AK33" i="134"/>
  <c r="AJ33" i="134"/>
  <c r="AI33" i="134"/>
  <c r="AH33" i="134"/>
  <c r="AG33" i="134"/>
  <c r="AF33" i="134"/>
  <c r="AE33" i="134"/>
  <c r="AD33" i="134"/>
  <c r="AC33" i="134"/>
  <c r="AB33" i="134"/>
  <c r="AA33" i="134"/>
  <c r="Z33" i="134"/>
  <c r="Y33" i="134"/>
  <c r="X33" i="134"/>
  <c r="W33" i="134"/>
  <c r="V33" i="134"/>
  <c r="U33" i="134"/>
  <c r="T33" i="134"/>
  <c r="S33" i="134"/>
  <c r="R33" i="134"/>
  <c r="Q33" i="134"/>
  <c r="P33" i="134"/>
  <c r="O33" i="134"/>
  <c r="N33" i="134"/>
  <c r="M33" i="134"/>
  <c r="L33" i="134"/>
  <c r="K33" i="134"/>
  <c r="J33" i="134"/>
  <c r="I33" i="134"/>
  <c r="H33" i="134"/>
  <c r="G33" i="134"/>
  <c r="BD32" i="134"/>
  <c r="BC32" i="134"/>
  <c r="BB32" i="134"/>
  <c r="BA32" i="134"/>
  <c r="AZ32" i="134"/>
  <c r="AY32" i="134"/>
  <c r="AX32" i="134"/>
  <c r="AW32" i="134"/>
  <c r="AV32" i="134"/>
  <c r="AU32" i="134"/>
  <c r="AT32" i="134"/>
  <c r="AS32" i="134"/>
  <c r="AR32" i="134"/>
  <c r="AQ32" i="134"/>
  <c r="AP32" i="134"/>
  <c r="AO32" i="134"/>
  <c r="AN32" i="134"/>
  <c r="AM32" i="134"/>
  <c r="AL32" i="134"/>
  <c r="AK32" i="134"/>
  <c r="AJ32" i="134"/>
  <c r="AI32" i="134"/>
  <c r="AH32" i="134"/>
  <c r="AG32" i="134"/>
  <c r="AF32" i="134"/>
  <c r="AE32" i="134"/>
  <c r="AD32" i="134"/>
  <c r="AC32" i="134"/>
  <c r="AB32" i="134"/>
  <c r="AA32" i="134"/>
  <c r="Z32" i="134"/>
  <c r="Y32" i="134"/>
  <c r="X32" i="134"/>
  <c r="W32" i="134"/>
  <c r="V32" i="134"/>
  <c r="U32" i="134"/>
  <c r="T32" i="134"/>
  <c r="S32" i="134"/>
  <c r="R32" i="134"/>
  <c r="Q32" i="134"/>
  <c r="P32" i="134"/>
  <c r="O32" i="134"/>
  <c r="N32" i="134"/>
  <c r="M32" i="134"/>
  <c r="L32" i="134"/>
  <c r="K32" i="134"/>
  <c r="J32" i="134"/>
  <c r="I32" i="134"/>
  <c r="H32" i="134"/>
  <c r="G32" i="134"/>
  <c r="BD31" i="134"/>
  <c r="BC31" i="134"/>
  <c r="BB31" i="134"/>
  <c r="BA31" i="134"/>
  <c r="AZ31" i="134"/>
  <c r="AY31" i="134"/>
  <c r="AX31" i="134"/>
  <c r="AW31" i="134"/>
  <c r="AV31" i="134"/>
  <c r="AU31" i="134"/>
  <c r="AT31" i="134"/>
  <c r="AS31" i="134"/>
  <c r="AR31" i="134"/>
  <c r="AQ31" i="134"/>
  <c r="AP31" i="134"/>
  <c r="AO31" i="134"/>
  <c r="AN31" i="134"/>
  <c r="AM31" i="134"/>
  <c r="AL31" i="134"/>
  <c r="AK31" i="134"/>
  <c r="AJ31" i="134"/>
  <c r="AI31" i="134"/>
  <c r="AH31" i="134"/>
  <c r="AG31" i="134"/>
  <c r="AF31" i="134"/>
  <c r="AE31" i="134"/>
  <c r="AD31" i="134"/>
  <c r="AC31" i="134"/>
  <c r="AB31" i="134"/>
  <c r="AA31" i="134"/>
  <c r="Z31" i="134"/>
  <c r="Y31" i="134"/>
  <c r="X31" i="134"/>
  <c r="W31" i="134"/>
  <c r="V31" i="134"/>
  <c r="U31" i="134"/>
  <c r="T31" i="134"/>
  <c r="S31" i="134"/>
  <c r="R31" i="134"/>
  <c r="Q31" i="134"/>
  <c r="P31" i="134"/>
  <c r="O31" i="134"/>
  <c r="N31" i="134"/>
  <c r="M31" i="134"/>
  <c r="L31" i="134"/>
  <c r="K31" i="134"/>
  <c r="J31" i="134"/>
  <c r="I31" i="134"/>
  <c r="H31" i="134"/>
  <c r="G31" i="134"/>
  <c r="BD30" i="134"/>
  <c r="BC30" i="134"/>
  <c r="BB30" i="134"/>
  <c r="BA30" i="134"/>
  <c r="AZ30" i="134"/>
  <c r="AY30" i="134"/>
  <c r="AX30" i="134"/>
  <c r="AW30" i="134"/>
  <c r="AV30" i="134"/>
  <c r="AU30" i="134"/>
  <c r="AT30" i="134"/>
  <c r="AS30" i="134"/>
  <c r="AR30" i="134"/>
  <c r="AQ30" i="134"/>
  <c r="AP30" i="134"/>
  <c r="AO30" i="134"/>
  <c r="AN30" i="134"/>
  <c r="AM30" i="134"/>
  <c r="AL30" i="134"/>
  <c r="AK30" i="134"/>
  <c r="AJ30" i="134"/>
  <c r="AI30" i="134"/>
  <c r="AH30" i="134"/>
  <c r="AG30" i="134"/>
  <c r="AF30" i="134"/>
  <c r="AE30" i="134"/>
  <c r="AD30" i="134"/>
  <c r="AC30" i="134"/>
  <c r="AB30" i="134"/>
  <c r="AA30" i="134"/>
  <c r="Z30" i="134"/>
  <c r="Y30" i="134"/>
  <c r="X30" i="134"/>
  <c r="W30" i="134"/>
  <c r="V30" i="134"/>
  <c r="U30" i="134"/>
  <c r="T30" i="134"/>
  <c r="S30" i="134"/>
  <c r="R30" i="134"/>
  <c r="Q30" i="134"/>
  <c r="P30" i="134"/>
  <c r="O30" i="134"/>
  <c r="N30" i="134"/>
  <c r="M30" i="134"/>
  <c r="L30" i="134"/>
  <c r="K30" i="134"/>
  <c r="J30" i="134"/>
  <c r="I30" i="134"/>
  <c r="H30" i="134"/>
  <c r="G30" i="134"/>
  <c r="BD29" i="134"/>
  <c r="BC29" i="134"/>
  <c r="BB29" i="134"/>
  <c r="BA29" i="134"/>
  <c r="AZ29" i="134"/>
  <c r="AY29" i="134"/>
  <c r="AX29" i="134"/>
  <c r="AW29" i="134"/>
  <c r="AV29" i="134"/>
  <c r="AU29" i="134"/>
  <c r="AT29" i="134"/>
  <c r="AS29" i="134"/>
  <c r="AR29" i="134"/>
  <c r="AQ29" i="134"/>
  <c r="AP29" i="134"/>
  <c r="AO29" i="134"/>
  <c r="AN29" i="134"/>
  <c r="AM29" i="134"/>
  <c r="AL29" i="134"/>
  <c r="AK29" i="134"/>
  <c r="AJ29" i="134"/>
  <c r="AI29" i="134"/>
  <c r="AH29" i="134"/>
  <c r="AG29" i="134"/>
  <c r="AF29" i="134"/>
  <c r="AE29" i="134"/>
  <c r="AD29" i="134"/>
  <c r="AC29" i="134"/>
  <c r="AB29" i="134"/>
  <c r="AA29" i="134"/>
  <c r="Z29" i="134"/>
  <c r="Y29" i="134"/>
  <c r="X29" i="134"/>
  <c r="W29" i="134"/>
  <c r="V29" i="134"/>
  <c r="U29" i="134"/>
  <c r="T29" i="134"/>
  <c r="S29" i="134"/>
  <c r="R29" i="134"/>
  <c r="Q29" i="134"/>
  <c r="P29" i="134"/>
  <c r="O29" i="134"/>
  <c r="N29" i="134"/>
  <c r="M29" i="134"/>
  <c r="L29" i="134"/>
  <c r="K29" i="134"/>
  <c r="J29" i="134"/>
  <c r="I29" i="134"/>
  <c r="H29" i="134"/>
  <c r="G29" i="134"/>
  <c r="BD28" i="134"/>
  <c r="BC28" i="134"/>
  <c r="BB28" i="134"/>
  <c r="BA28" i="134"/>
  <c r="AZ28" i="134"/>
  <c r="AY28" i="134"/>
  <c r="AX28" i="134"/>
  <c r="AW28" i="134"/>
  <c r="AV28" i="134"/>
  <c r="AU28" i="134"/>
  <c r="AT28" i="134"/>
  <c r="AS28" i="134"/>
  <c r="AR28" i="134"/>
  <c r="AQ28" i="134"/>
  <c r="AP28" i="134"/>
  <c r="AO28" i="134"/>
  <c r="AN28" i="134"/>
  <c r="AM28" i="134"/>
  <c r="AL28" i="134"/>
  <c r="AK28" i="134"/>
  <c r="AJ28" i="134"/>
  <c r="AI28" i="134"/>
  <c r="AH28" i="134"/>
  <c r="AG28" i="134"/>
  <c r="AF28" i="134"/>
  <c r="AE28" i="134"/>
  <c r="AD28" i="134"/>
  <c r="AC28" i="134"/>
  <c r="AB28" i="134"/>
  <c r="AA28" i="134"/>
  <c r="Z28" i="134"/>
  <c r="Y28" i="134"/>
  <c r="X28" i="134"/>
  <c r="W28" i="134"/>
  <c r="V28" i="134"/>
  <c r="U28" i="134"/>
  <c r="T28" i="134"/>
  <c r="S28" i="134"/>
  <c r="R28" i="134"/>
  <c r="Q28" i="134"/>
  <c r="P28" i="134"/>
  <c r="O28" i="134"/>
  <c r="N28" i="134"/>
  <c r="M28" i="134"/>
  <c r="L28" i="134"/>
  <c r="K28" i="134"/>
  <c r="J28" i="134"/>
  <c r="I28" i="134"/>
  <c r="H28" i="134"/>
  <c r="G28" i="134"/>
  <c r="BD27" i="134"/>
  <c r="BC27" i="134"/>
  <c r="BB27" i="134"/>
  <c r="BA27" i="134"/>
  <c r="AZ27" i="134"/>
  <c r="AY27" i="134"/>
  <c r="AX27" i="134"/>
  <c r="AW27" i="134"/>
  <c r="AV27" i="134"/>
  <c r="AU27" i="134"/>
  <c r="AT27" i="134"/>
  <c r="AS27" i="134"/>
  <c r="AR27" i="134"/>
  <c r="AQ27" i="134"/>
  <c r="AP27" i="134"/>
  <c r="AO27" i="134"/>
  <c r="AN27" i="134"/>
  <c r="AM27" i="134"/>
  <c r="AL27" i="134"/>
  <c r="AK27" i="134"/>
  <c r="AJ27" i="134"/>
  <c r="AI27" i="134"/>
  <c r="AH27" i="134"/>
  <c r="AG27" i="134"/>
  <c r="AF27" i="134"/>
  <c r="AE27" i="134"/>
  <c r="AD27" i="134"/>
  <c r="AC27" i="134"/>
  <c r="AB27" i="134"/>
  <c r="AA27" i="134"/>
  <c r="Z27" i="134"/>
  <c r="Y27" i="134"/>
  <c r="X27" i="134"/>
  <c r="W27" i="134"/>
  <c r="V27" i="134"/>
  <c r="U27" i="134"/>
  <c r="T27" i="134"/>
  <c r="S27" i="134"/>
  <c r="R27" i="134"/>
  <c r="Q27" i="134"/>
  <c r="P27" i="134"/>
  <c r="O27" i="134"/>
  <c r="N27" i="134"/>
  <c r="M27" i="134"/>
  <c r="L27" i="134"/>
  <c r="K27" i="134"/>
  <c r="J27" i="134"/>
  <c r="I27" i="134"/>
  <c r="H27" i="134"/>
  <c r="G27" i="134"/>
  <c r="BD26" i="134"/>
  <c r="BC26" i="134"/>
  <c r="BB26" i="134"/>
  <c r="BA26" i="134"/>
  <c r="AZ26" i="134"/>
  <c r="AY26" i="134"/>
  <c r="AX26" i="134"/>
  <c r="AW26" i="134"/>
  <c r="AV26" i="134"/>
  <c r="AU26" i="134"/>
  <c r="AT26" i="134"/>
  <c r="AS26" i="134"/>
  <c r="AR26" i="134"/>
  <c r="AQ26" i="134"/>
  <c r="AP26" i="134"/>
  <c r="AO26" i="134"/>
  <c r="AN26" i="134"/>
  <c r="AM26" i="134"/>
  <c r="AL26" i="134"/>
  <c r="AK26" i="134"/>
  <c r="AJ26" i="134"/>
  <c r="AI26" i="134"/>
  <c r="AH26" i="134"/>
  <c r="AG26" i="134"/>
  <c r="AF26" i="134"/>
  <c r="AE26" i="134"/>
  <c r="AD26" i="134"/>
  <c r="AC26" i="134"/>
  <c r="AB26" i="134"/>
  <c r="AA26" i="134"/>
  <c r="Z26" i="134"/>
  <c r="Y26" i="134"/>
  <c r="X26" i="134"/>
  <c r="W26" i="134"/>
  <c r="V26" i="134"/>
  <c r="U26" i="134"/>
  <c r="T26" i="134"/>
  <c r="S26" i="134"/>
  <c r="R26" i="134"/>
  <c r="Q26" i="134"/>
  <c r="P26" i="134"/>
  <c r="O26" i="134"/>
  <c r="N26" i="134"/>
  <c r="M26" i="134"/>
  <c r="L26" i="134"/>
  <c r="K26" i="134"/>
  <c r="J26" i="134"/>
  <c r="I26" i="134"/>
  <c r="H26" i="134"/>
  <c r="G26" i="134"/>
  <c r="BD25" i="134"/>
  <c r="BC25" i="134"/>
  <c r="BB25" i="134"/>
  <c r="BA25" i="134"/>
  <c r="AZ25" i="134"/>
  <c r="AY25" i="134"/>
  <c r="AX25" i="134"/>
  <c r="AW25" i="134"/>
  <c r="AV25" i="134"/>
  <c r="AU25" i="134"/>
  <c r="AT25" i="134"/>
  <c r="AS25" i="134"/>
  <c r="AR25" i="134"/>
  <c r="AQ25" i="134"/>
  <c r="AP25" i="134"/>
  <c r="AO25" i="134"/>
  <c r="AN25" i="134"/>
  <c r="AM25" i="134"/>
  <c r="AL25" i="134"/>
  <c r="AK25" i="134"/>
  <c r="AJ25" i="134"/>
  <c r="AI25" i="134"/>
  <c r="AH25" i="134"/>
  <c r="AG25" i="134"/>
  <c r="AF25" i="134"/>
  <c r="AE25" i="134"/>
  <c r="AD25" i="134"/>
  <c r="AC25" i="134"/>
  <c r="AB25" i="134"/>
  <c r="AA25" i="134"/>
  <c r="Z25" i="134"/>
  <c r="Y25" i="134"/>
  <c r="X25" i="134"/>
  <c r="W25" i="134"/>
  <c r="V25" i="134"/>
  <c r="U25" i="134"/>
  <c r="T25" i="134"/>
  <c r="S25" i="134"/>
  <c r="R25" i="134"/>
  <c r="Q25" i="134"/>
  <c r="P25" i="134"/>
  <c r="O25" i="134"/>
  <c r="N25" i="134"/>
  <c r="M25" i="134"/>
  <c r="L25" i="134"/>
  <c r="K25" i="134"/>
  <c r="J25" i="134"/>
  <c r="I25" i="134"/>
  <c r="H25" i="134"/>
  <c r="G25" i="134"/>
  <c r="BD24" i="134"/>
  <c r="BC24" i="134"/>
  <c r="BB24" i="134"/>
  <c r="BA24" i="134"/>
  <c r="AZ24" i="134"/>
  <c r="AY24" i="134"/>
  <c r="AX24" i="134"/>
  <c r="AW24" i="134"/>
  <c r="AV24" i="134"/>
  <c r="AU24" i="134"/>
  <c r="AT24" i="134"/>
  <c r="AS24" i="134"/>
  <c r="AR24" i="134"/>
  <c r="AQ24" i="134"/>
  <c r="AP24" i="134"/>
  <c r="AO24" i="134"/>
  <c r="AN24" i="134"/>
  <c r="AM24" i="134"/>
  <c r="AL24" i="134"/>
  <c r="AK24" i="134"/>
  <c r="AJ24" i="134"/>
  <c r="AI24" i="134"/>
  <c r="AH24" i="134"/>
  <c r="AG24" i="134"/>
  <c r="AF24" i="134"/>
  <c r="AE24" i="134"/>
  <c r="AD24" i="134"/>
  <c r="AC24" i="134"/>
  <c r="AB24" i="134"/>
  <c r="AA24" i="134"/>
  <c r="Z24" i="134"/>
  <c r="Y24" i="134"/>
  <c r="X24" i="134"/>
  <c r="W24" i="134"/>
  <c r="V24" i="134"/>
  <c r="U24" i="134"/>
  <c r="T24" i="134"/>
  <c r="S24" i="134"/>
  <c r="R24" i="134"/>
  <c r="Q24" i="134"/>
  <c r="P24" i="134"/>
  <c r="O24" i="134"/>
  <c r="N24" i="134"/>
  <c r="M24" i="134"/>
  <c r="L24" i="134"/>
  <c r="K24" i="134"/>
  <c r="J24" i="134"/>
  <c r="I24" i="134"/>
  <c r="H24" i="134"/>
  <c r="G24" i="134"/>
  <c r="BD23" i="134"/>
  <c r="BC23" i="134"/>
  <c r="BB23" i="134"/>
  <c r="BA23" i="134"/>
  <c r="AZ23" i="134"/>
  <c r="AY23" i="134"/>
  <c r="AX23" i="134"/>
  <c r="AW23" i="134"/>
  <c r="AV23" i="134"/>
  <c r="AU23" i="134"/>
  <c r="AT23" i="134"/>
  <c r="AS23" i="134"/>
  <c r="AR23" i="134"/>
  <c r="AQ23" i="134"/>
  <c r="AP23" i="134"/>
  <c r="AO23" i="134"/>
  <c r="AN23" i="134"/>
  <c r="AM23" i="134"/>
  <c r="AL23" i="134"/>
  <c r="AK23" i="134"/>
  <c r="AJ23" i="134"/>
  <c r="AI23" i="134"/>
  <c r="AH23" i="134"/>
  <c r="AG23" i="134"/>
  <c r="AF23" i="134"/>
  <c r="AE23" i="134"/>
  <c r="AD23" i="134"/>
  <c r="AC23" i="134"/>
  <c r="AB23" i="134"/>
  <c r="AA23" i="134"/>
  <c r="Z23" i="134"/>
  <c r="Y23" i="134"/>
  <c r="X23" i="134"/>
  <c r="W23" i="134"/>
  <c r="V23" i="134"/>
  <c r="U23" i="134"/>
  <c r="T23" i="134"/>
  <c r="S23" i="134"/>
  <c r="R23" i="134"/>
  <c r="Q23" i="134"/>
  <c r="P23" i="134"/>
  <c r="O23" i="134"/>
  <c r="N23" i="134"/>
  <c r="M23" i="134"/>
  <c r="L23" i="134"/>
  <c r="K23" i="134"/>
  <c r="J23" i="134"/>
  <c r="I23" i="134"/>
  <c r="H23" i="134"/>
  <c r="G23" i="134"/>
  <c r="BD22" i="134"/>
  <c r="BC22" i="134"/>
  <c r="BB22" i="134"/>
  <c r="BA22" i="134"/>
  <c r="AZ22" i="134"/>
  <c r="AY22" i="134"/>
  <c r="AX22" i="134"/>
  <c r="AW22" i="134"/>
  <c r="AV22" i="134"/>
  <c r="AU22" i="134"/>
  <c r="AT22" i="134"/>
  <c r="AS22" i="134"/>
  <c r="AR22" i="134"/>
  <c r="AQ22" i="134"/>
  <c r="AP22" i="134"/>
  <c r="AO22" i="134"/>
  <c r="AN22" i="134"/>
  <c r="AM22" i="134"/>
  <c r="AL22" i="134"/>
  <c r="AK22" i="134"/>
  <c r="AJ22" i="134"/>
  <c r="AI22" i="134"/>
  <c r="AH22" i="134"/>
  <c r="AG22" i="134"/>
  <c r="AF22" i="134"/>
  <c r="AE22" i="134"/>
  <c r="AD22" i="134"/>
  <c r="AC22" i="134"/>
  <c r="AB22" i="134"/>
  <c r="AA22" i="134"/>
  <c r="Z22" i="134"/>
  <c r="Y22" i="134"/>
  <c r="X22" i="134"/>
  <c r="W22" i="134"/>
  <c r="V22" i="134"/>
  <c r="U22" i="134"/>
  <c r="T22" i="134"/>
  <c r="S22" i="134"/>
  <c r="R22" i="134"/>
  <c r="Q22" i="134"/>
  <c r="P22" i="134"/>
  <c r="O22" i="134"/>
  <c r="N22" i="134"/>
  <c r="M22" i="134"/>
  <c r="L22" i="134"/>
  <c r="K22" i="134"/>
  <c r="J22" i="134"/>
  <c r="I22" i="134"/>
  <c r="H22" i="134"/>
  <c r="G22" i="134"/>
  <c r="BD21" i="134"/>
  <c r="BC21" i="134"/>
  <c r="BB21" i="134"/>
  <c r="BA21" i="134"/>
  <c r="AZ21" i="134"/>
  <c r="AY21" i="134"/>
  <c r="AX21" i="134"/>
  <c r="AW21" i="134"/>
  <c r="AV21" i="134"/>
  <c r="AU21" i="134"/>
  <c r="AT21" i="134"/>
  <c r="AS21" i="134"/>
  <c r="AR21" i="134"/>
  <c r="AQ21" i="134"/>
  <c r="AP21" i="134"/>
  <c r="AO21" i="134"/>
  <c r="AN21" i="134"/>
  <c r="AM21" i="134"/>
  <c r="AL21" i="134"/>
  <c r="AK21" i="134"/>
  <c r="AJ21" i="134"/>
  <c r="AI21" i="134"/>
  <c r="AH21" i="134"/>
  <c r="AG21" i="134"/>
  <c r="AF21" i="134"/>
  <c r="AE21" i="134"/>
  <c r="AD21" i="134"/>
  <c r="AC21" i="134"/>
  <c r="AB21" i="134"/>
  <c r="AA21" i="134"/>
  <c r="Z21" i="134"/>
  <c r="Y21" i="134"/>
  <c r="X21" i="134"/>
  <c r="W21" i="134"/>
  <c r="V21" i="134"/>
  <c r="U21" i="134"/>
  <c r="T21" i="134"/>
  <c r="S21" i="134"/>
  <c r="R21" i="134"/>
  <c r="Q21" i="134"/>
  <c r="P21" i="134"/>
  <c r="O21" i="134"/>
  <c r="N21" i="134"/>
  <c r="M21" i="134"/>
  <c r="L21" i="134"/>
  <c r="K21" i="134"/>
  <c r="J21" i="134"/>
  <c r="I21" i="134"/>
  <c r="H21" i="134"/>
  <c r="G21" i="134"/>
  <c r="BD20" i="134"/>
  <c r="BC20" i="134"/>
  <c r="BB20" i="134"/>
  <c r="BA20" i="134"/>
  <c r="AZ20" i="134"/>
  <c r="AY20" i="134"/>
  <c r="AX20" i="134"/>
  <c r="AW20" i="134"/>
  <c r="AV20" i="134"/>
  <c r="AU20" i="134"/>
  <c r="AT20" i="134"/>
  <c r="AS20" i="134"/>
  <c r="AR20" i="134"/>
  <c r="AQ20" i="134"/>
  <c r="AP20" i="134"/>
  <c r="AO20" i="134"/>
  <c r="AN20" i="134"/>
  <c r="AM20" i="134"/>
  <c r="AL20" i="134"/>
  <c r="AK20" i="134"/>
  <c r="AJ20" i="134"/>
  <c r="AI20" i="134"/>
  <c r="AH20" i="134"/>
  <c r="AG20" i="134"/>
  <c r="AF20" i="134"/>
  <c r="AE20" i="134"/>
  <c r="AD20" i="134"/>
  <c r="AC20" i="134"/>
  <c r="AB20" i="134"/>
  <c r="AA20" i="134"/>
  <c r="Z20" i="134"/>
  <c r="Y20" i="134"/>
  <c r="X20" i="134"/>
  <c r="W20" i="134"/>
  <c r="V20" i="134"/>
  <c r="U20" i="134"/>
  <c r="T20" i="134"/>
  <c r="S20" i="134"/>
  <c r="R20" i="134"/>
  <c r="Q20" i="134"/>
  <c r="P20" i="134"/>
  <c r="O20" i="134"/>
  <c r="N20" i="134"/>
  <c r="M20" i="134"/>
  <c r="L20" i="134"/>
  <c r="K20" i="134"/>
  <c r="J20" i="134"/>
  <c r="I20" i="134"/>
  <c r="H20" i="134"/>
  <c r="G20" i="134"/>
  <c r="BD19" i="134"/>
  <c r="BC19" i="134"/>
  <c r="BB19" i="134"/>
  <c r="BA19" i="134"/>
  <c r="AZ19" i="134"/>
  <c r="AY19" i="134"/>
  <c r="AX19" i="134"/>
  <c r="AW19" i="134"/>
  <c r="AV19" i="134"/>
  <c r="AU19" i="134"/>
  <c r="AT19" i="134"/>
  <c r="AS19" i="134"/>
  <c r="AR19" i="134"/>
  <c r="AQ19" i="134"/>
  <c r="AP19" i="134"/>
  <c r="AO19" i="134"/>
  <c r="AN19" i="134"/>
  <c r="AM19" i="134"/>
  <c r="AL19" i="134"/>
  <c r="AK19" i="134"/>
  <c r="AJ19" i="134"/>
  <c r="AI19" i="134"/>
  <c r="AH19" i="134"/>
  <c r="AG19" i="134"/>
  <c r="AF19" i="134"/>
  <c r="AE19" i="134"/>
  <c r="AD19" i="134"/>
  <c r="AC19" i="134"/>
  <c r="AB19" i="134"/>
  <c r="AA19" i="134"/>
  <c r="Z19" i="134"/>
  <c r="Y19" i="134"/>
  <c r="X19" i="134"/>
  <c r="W19" i="134"/>
  <c r="V19" i="134"/>
  <c r="U19" i="134"/>
  <c r="T19" i="134"/>
  <c r="S19" i="134"/>
  <c r="R19" i="134"/>
  <c r="Q19" i="134"/>
  <c r="P19" i="134"/>
  <c r="O19" i="134"/>
  <c r="N19" i="134"/>
  <c r="M19" i="134"/>
  <c r="L19" i="134"/>
  <c r="K19" i="134"/>
  <c r="J19" i="134"/>
  <c r="I19" i="134"/>
  <c r="H19" i="134"/>
  <c r="G19" i="134"/>
  <c r="BD18" i="134"/>
  <c r="BC18" i="134"/>
  <c r="BB18" i="134"/>
  <c r="BA18" i="134"/>
  <c r="AZ18" i="134"/>
  <c r="AY18" i="134"/>
  <c r="AX18" i="134"/>
  <c r="AW18" i="134"/>
  <c r="AV18" i="134"/>
  <c r="AU18" i="134"/>
  <c r="AT18" i="134"/>
  <c r="AS18" i="134"/>
  <c r="AR18" i="134"/>
  <c r="AQ18" i="134"/>
  <c r="AP18" i="134"/>
  <c r="AO18" i="134"/>
  <c r="AN18" i="134"/>
  <c r="AM18" i="134"/>
  <c r="AL18" i="134"/>
  <c r="AK18" i="134"/>
  <c r="AJ18" i="134"/>
  <c r="AI18" i="134"/>
  <c r="AH18" i="134"/>
  <c r="AG18" i="134"/>
  <c r="AF18" i="134"/>
  <c r="AE18" i="134"/>
  <c r="AD18" i="134"/>
  <c r="AC18" i="134"/>
  <c r="AB18" i="134"/>
  <c r="AA18" i="134"/>
  <c r="Z18" i="134"/>
  <c r="Y18" i="134"/>
  <c r="X18" i="134"/>
  <c r="W18" i="134"/>
  <c r="V18" i="134"/>
  <c r="U18" i="134"/>
  <c r="T18" i="134"/>
  <c r="S18" i="134"/>
  <c r="R18" i="134"/>
  <c r="Q18" i="134"/>
  <c r="P18" i="134"/>
  <c r="O18" i="134"/>
  <c r="N18" i="134"/>
  <c r="M18" i="134"/>
  <c r="L18" i="134"/>
  <c r="K18" i="134"/>
  <c r="J18" i="134"/>
  <c r="I18" i="134"/>
  <c r="H18" i="134"/>
  <c r="G18" i="134"/>
  <c r="BD17" i="134"/>
  <c r="BC17" i="134"/>
  <c r="BB17" i="134"/>
  <c r="BA17" i="134"/>
  <c r="AZ17" i="134"/>
  <c r="AY17" i="134"/>
  <c r="AX17" i="134"/>
  <c r="AW17" i="134"/>
  <c r="AV17" i="134"/>
  <c r="AU17" i="134"/>
  <c r="AT17" i="134"/>
  <c r="AS17" i="134"/>
  <c r="AR17" i="134"/>
  <c r="AQ17" i="134"/>
  <c r="AP17" i="134"/>
  <c r="AO17" i="134"/>
  <c r="AN17" i="134"/>
  <c r="AM17" i="134"/>
  <c r="AL17" i="134"/>
  <c r="AK17" i="134"/>
  <c r="AJ17" i="134"/>
  <c r="AI17" i="134"/>
  <c r="AH17" i="134"/>
  <c r="AG17" i="134"/>
  <c r="AF17" i="134"/>
  <c r="AE17" i="134"/>
  <c r="AD17" i="134"/>
  <c r="AC17" i="134"/>
  <c r="AB17" i="134"/>
  <c r="AA17" i="134"/>
  <c r="Z17" i="134"/>
  <c r="Y17" i="134"/>
  <c r="X17" i="134"/>
  <c r="W17" i="134"/>
  <c r="V17" i="134"/>
  <c r="U17" i="134"/>
  <c r="T17" i="134"/>
  <c r="S17" i="134"/>
  <c r="R17" i="134"/>
  <c r="Q17" i="134"/>
  <c r="P17" i="134"/>
  <c r="O17" i="134"/>
  <c r="N17" i="134"/>
  <c r="M17" i="134"/>
  <c r="L17" i="134"/>
  <c r="K17" i="134"/>
  <c r="J17" i="134"/>
  <c r="I17" i="134"/>
  <c r="H17" i="134"/>
  <c r="G17" i="134"/>
  <c r="BD16" i="134"/>
  <c r="BC16" i="134"/>
  <c r="BB16" i="134"/>
  <c r="BA16" i="134"/>
  <c r="AZ16" i="134"/>
  <c r="AY16" i="134"/>
  <c r="AX16" i="134"/>
  <c r="AW16" i="134"/>
  <c r="AV16" i="134"/>
  <c r="AU16" i="134"/>
  <c r="AT16" i="134"/>
  <c r="AS16" i="134"/>
  <c r="AR16" i="134"/>
  <c r="AQ16" i="134"/>
  <c r="AP16" i="134"/>
  <c r="AO16" i="134"/>
  <c r="AN16" i="134"/>
  <c r="AM16" i="134"/>
  <c r="AL16" i="134"/>
  <c r="AK16" i="134"/>
  <c r="AJ16" i="134"/>
  <c r="AI16" i="134"/>
  <c r="AH16" i="134"/>
  <c r="AG16" i="134"/>
  <c r="AF16" i="134"/>
  <c r="AE16" i="134"/>
  <c r="AD16" i="134"/>
  <c r="AC16" i="134"/>
  <c r="AB16" i="134"/>
  <c r="AA16" i="134"/>
  <c r="Z16" i="134"/>
  <c r="Y16" i="134"/>
  <c r="X16" i="134"/>
  <c r="W16" i="134"/>
  <c r="V16" i="134"/>
  <c r="U16" i="134"/>
  <c r="T16" i="134"/>
  <c r="S16" i="134"/>
  <c r="R16" i="134"/>
  <c r="Q16" i="134"/>
  <c r="P16" i="134"/>
  <c r="O16" i="134"/>
  <c r="N16" i="134"/>
  <c r="M16" i="134"/>
  <c r="L16" i="134"/>
  <c r="K16" i="134"/>
  <c r="J16" i="134"/>
  <c r="I16" i="134"/>
  <c r="H16" i="134"/>
  <c r="G16" i="134"/>
  <c r="BD15" i="134"/>
  <c r="BC15" i="134"/>
  <c r="BB15" i="134"/>
  <c r="BA15" i="134"/>
  <c r="AZ15" i="134"/>
  <c r="AY15" i="134"/>
  <c r="AX15" i="134"/>
  <c r="AW15" i="134"/>
  <c r="AV15" i="134"/>
  <c r="AU15" i="134"/>
  <c r="AT15" i="134"/>
  <c r="AS15" i="134"/>
  <c r="AR15" i="134"/>
  <c r="AQ15" i="134"/>
  <c r="AP15" i="134"/>
  <c r="AO15" i="134"/>
  <c r="AN15" i="134"/>
  <c r="AM15" i="134"/>
  <c r="AL15" i="134"/>
  <c r="AK15" i="134"/>
  <c r="AJ15" i="134"/>
  <c r="AI15" i="134"/>
  <c r="AH15" i="134"/>
  <c r="AG15" i="134"/>
  <c r="AF15" i="134"/>
  <c r="AE15" i="134"/>
  <c r="AD15" i="134"/>
  <c r="AC15" i="134"/>
  <c r="AB15" i="134"/>
  <c r="AA15" i="134"/>
  <c r="Z15" i="134"/>
  <c r="Y15" i="134"/>
  <c r="X15" i="134"/>
  <c r="W15" i="134"/>
  <c r="V15" i="134"/>
  <c r="U15" i="134"/>
  <c r="T15" i="134"/>
  <c r="S15" i="134"/>
  <c r="R15" i="134"/>
  <c r="Q15" i="134"/>
  <c r="P15" i="134"/>
  <c r="O15" i="134"/>
  <c r="N15" i="134"/>
  <c r="M15" i="134"/>
  <c r="L15" i="134"/>
  <c r="K15" i="134"/>
  <c r="J15" i="134"/>
  <c r="I15" i="134"/>
  <c r="H15" i="134"/>
  <c r="G15" i="134"/>
  <c r="BD14" i="134"/>
  <c r="BC14" i="134"/>
  <c r="BB14" i="134"/>
  <c r="BA14" i="134"/>
  <c r="AZ14" i="134"/>
  <c r="AY14" i="134"/>
  <c r="AX14" i="134"/>
  <c r="AW14" i="134"/>
  <c r="AV14" i="134"/>
  <c r="AU14" i="134"/>
  <c r="AT14" i="134"/>
  <c r="AS14" i="134"/>
  <c r="AR14" i="134"/>
  <c r="AQ14" i="134"/>
  <c r="AP14" i="134"/>
  <c r="AO14" i="134"/>
  <c r="AN14" i="134"/>
  <c r="AM14" i="134"/>
  <c r="AL14" i="134"/>
  <c r="AK14" i="134"/>
  <c r="AJ14" i="134"/>
  <c r="AI14" i="134"/>
  <c r="AH14" i="134"/>
  <c r="AG14" i="134"/>
  <c r="AF14" i="134"/>
  <c r="AE14" i="134"/>
  <c r="AD14" i="134"/>
  <c r="AC14" i="134"/>
  <c r="AB14" i="134"/>
  <c r="AA14" i="134"/>
  <c r="Z14" i="134"/>
  <c r="Y14" i="134"/>
  <c r="X14" i="134"/>
  <c r="W14" i="134"/>
  <c r="V14" i="134"/>
  <c r="U14" i="134"/>
  <c r="T14" i="134"/>
  <c r="S14" i="134"/>
  <c r="R14" i="134"/>
  <c r="Q14" i="134"/>
  <c r="P14" i="134"/>
  <c r="O14" i="134"/>
  <c r="N14" i="134"/>
  <c r="M14" i="134"/>
  <c r="L14" i="134"/>
  <c r="K14" i="134"/>
  <c r="J14" i="134"/>
  <c r="I14" i="134"/>
  <c r="H14" i="134"/>
  <c r="G14" i="134"/>
  <c r="BD13" i="134"/>
  <c r="BC13" i="134"/>
  <c r="BB13" i="134"/>
  <c r="BA13" i="134"/>
  <c r="AZ13" i="134"/>
  <c r="AY13" i="134"/>
  <c r="AX13" i="134"/>
  <c r="AW13" i="134"/>
  <c r="AV13" i="134"/>
  <c r="AU13" i="134"/>
  <c r="AT13" i="134"/>
  <c r="AS13" i="134"/>
  <c r="AR13" i="134"/>
  <c r="AQ13" i="134"/>
  <c r="AP13" i="134"/>
  <c r="AO13" i="134"/>
  <c r="AN13" i="134"/>
  <c r="AM13" i="134"/>
  <c r="AL13" i="134"/>
  <c r="AK13" i="134"/>
  <c r="AJ13" i="134"/>
  <c r="AI13" i="134"/>
  <c r="AH13" i="134"/>
  <c r="AG13" i="134"/>
  <c r="AF13" i="134"/>
  <c r="AE13" i="134"/>
  <c r="AD13" i="134"/>
  <c r="AC13" i="134"/>
  <c r="AB13" i="134"/>
  <c r="AA13" i="134"/>
  <c r="Z13" i="134"/>
  <c r="Y13" i="134"/>
  <c r="X13" i="134"/>
  <c r="W13" i="134"/>
  <c r="V13" i="134"/>
  <c r="U13" i="134"/>
  <c r="T13" i="134"/>
  <c r="S13" i="134"/>
  <c r="R13" i="134"/>
  <c r="Q13" i="134"/>
  <c r="P13" i="134"/>
  <c r="O13" i="134"/>
  <c r="N13" i="134"/>
  <c r="M13" i="134"/>
  <c r="L13" i="134"/>
  <c r="K13" i="134"/>
  <c r="J13" i="134"/>
  <c r="I13" i="134"/>
  <c r="H13" i="134"/>
  <c r="G13" i="134"/>
  <c r="BD12" i="134"/>
  <c r="BC12" i="134"/>
  <c r="BB12" i="134"/>
  <c r="BA12" i="134"/>
  <c r="AZ12" i="134"/>
  <c r="AY12" i="134"/>
  <c r="AX12" i="134"/>
  <c r="AW12" i="134"/>
  <c r="AV12" i="134"/>
  <c r="AU12" i="134"/>
  <c r="AT12" i="134"/>
  <c r="AS12" i="134"/>
  <c r="AR12" i="134"/>
  <c r="AQ12" i="134"/>
  <c r="AP12" i="134"/>
  <c r="AO12" i="134"/>
  <c r="AN12" i="134"/>
  <c r="AM12" i="134"/>
  <c r="AL12" i="134"/>
  <c r="AK12" i="134"/>
  <c r="AJ12" i="134"/>
  <c r="AI12" i="134"/>
  <c r="AH12" i="134"/>
  <c r="AG12" i="134"/>
  <c r="AF12" i="134"/>
  <c r="AE12" i="134"/>
  <c r="AD12" i="134"/>
  <c r="AC12" i="134"/>
  <c r="AB12" i="134"/>
  <c r="AA12" i="134"/>
  <c r="Z12" i="134"/>
  <c r="Y12" i="134"/>
  <c r="X12" i="134"/>
  <c r="W12" i="134"/>
  <c r="V12" i="134"/>
  <c r="U12" i="134"/>
  <c r="T12" i="134"/>
  <c r="S12" i="134"/>
  <c r="R12" i="134"/>
  <c r="Q12" i="134"/>
  <c r="P12" i="134"/>
  <c r="O12" i="134"/>
  <c r="N12" i="134"/>
  <c r="M12" i="134"/>
  <c r="L12" i="134"/>
  <c r="K12" i="134"/>
  <c r="J12" i="134"/>
  <c r="I12" i="134"/>
  <c r="H12" i="134"/>
  <c r="G12" i="134"/>
  <c r="BD11" i="134"/>
  <c r="BC11" i="134"/>
  <c r="BB11" i="134"/>
  <c r="BA11" i="134"/>
  <c r="AZ11" i="134"/>
  <c r="AY11" i="134"/>
  <c r="AX11" i="134"/>
  <c r="AW11" i="134"/>
  <c r="AV11" i="134"/>
  <c r="AU11" i="134"/>
  <c r="AT11" i="134"/>
  <c r="AS11" i="134"/>
  <c r="AR11" i="134"/>
  <c r="AQ11" i="134"/>
  <c r="AP11" i="134"/>
  <c r="AO11" i="134"/>
  <c r="AN11" i="134"/>
  <c r="AM11" i="134"/>
  <c r="AL11" i="134"/>
  <c r="AK11" i="134"/>
  <c r="AJ11" i="134"/>
  <c r="AI11" i="134"/>
  <c r="AH11" i="134"/>
  <c r="AG11" i="134"/>
  <c r="AF11" i="134"/>
  <c r="AE11" i="134"/>
  <c r="AD11" i="134"/>
  <c r="AC11" i="134"/>
  <c r="AB11" i="134"/>
  <c r="AA11" i="134"/>
  <c r="Z11" i="134"/>
  <c r="Y11" i="134"/>
  <c r="X11" i="134"/>
  <c r="W11" i="134"/>
  <c r="V11" i="134"/>
  <c r="U11" i="134"/>
  <c r="T11" i="134"/>
  <c r="S11" i="134"/>
  <c r="R11" i="134"/>
  <c r="Q11" i="134"/>
  <c r="P11" i="134"/>
  <c r="O11" i="134"/>
  <c r="N11" i="134"/>
  <c r="M11" i="134"/>
  <c r="L11" i="134"/>
  <c r="K11" i="134"/>
  <c r="J11" i="134"/>
  <c r="I11" i="134"/>
  <c r="H11" i="134"/>
  <c r="G11" i="134"/>
  <c r="BD10" i="134"/>
  <c r="BC10" i="134"/>
  <c r="BB10" i="134"/>
  <c r="BA10" i="134"/>
  <c r="AZ10" i="134"/>
  <c r="AY10" i="134"/>
  <c r="AX10" i="134"/>
  <c r="AW10" i="134"/>
  <c r="AV10" i="134"/>
  <c r="AU10" i="134"/>
  <c r="AT10" i="134"/>
  <c r="AS10" i="134"/>
  <c r="AR10" i="134"/>
  <c r="AQ10" i="134"/>
  <c r="AP10" i="134"/>
  <c r="AO10" i="134"/>
  <c r="AN10" i="134"/>
  <c r="AM10" i="134"/>
  <c r="AL10" i="134"/>
  <c r="AK10" i="134"/>
  <c r="AJ10" i="134"/>
  <c r="AI10" i="134"/>
  <c r="AH10" i="134"/>
  <c r="AG10" i="134"/>
  <c r="AF10" i="134"/>
  <c r="AE10" i="134"/>
  <c r="AD10" i="134"/>
  <c r="AC10" i="134"/>
  <c r="AB10" i="134"/>
  <c r="AA10" i="134"/>
  <c r="Z10" i="134"/>
  <c r="Y10" i="134"/>
  <c r="X10" i="134"/>
  <c r="W10" i="134"/>
  <c r="V10" i="134"/>
  <c r="U10" i="134"/>
  <c r="T10" i="134"/>
  <c r="S10" i="134"/>
  <c r="R10" i="134"/>
  <c r="Q10" i="134"/>
  <c r="P10" i="134"/>
  <c r="O10" i="134"/>
  <c r="N10" i="134"/>
  <c r="M10" i="134"/>
  <c r="L10" i="134"/>
  <c r="K10" i="134"/>
  <c r="J10" i="134"/>
  <c r="I10" i="134"/>
  <c r="H10" i="134"/>
  <c r="G10" i="134"/>
  <c r="BD9" i="134"/>
  <c r="BC9" i="134"/>
  <c r="BB9" i="134"/>
  <c r="BA9" i="134"/>
  <c r="AZ9" i="134"/>
  <c r="AY9" i="134"/>
  <c r="AX9" i="134"/>
  <c r="AW9" i="134"/>
  <c r="AV9" i="134"/>
  <c r="AU9" i="134"/>
  <c r="AT9" i="134"/>
  <c r="AS9" i="134"/>
  <c r="AR9" i="134"/>
  <c r="AQ9" i="134"/>
  <c r="AP9" i="134"/>
  <c r="AO9" i="134"/>
  <c r="AN9" i="134"/>
  <c r="AM9" i="134"/>
  <c r="AL9" i="134"/>
  <c r="AK9" i="134"/>
  <c r="AJ9" i="134"/>
  <c r="AI9" i="134"/>
  <c r="AH9" i="134"/>
  <c r="AG9" i="134"/>
  <c r="AF9" i="134"/>
  <c r="AE9" i="134"/>
  <c r="AD9" i="134"/>
  <c r="AC9" i="134"/>
  <c r="AB9" i="134"/>
  <c r="AA9" i="134"/>
  <c r="Z9" i="134"/>
  <c r="Y9" i="134"/>
  <c r="X9" i="134"/>
  <c r="W9" i="134"/>
  <c r="V9" i="134"/>
  <c r="U9" i="134"/>
  <c r="T9" i="134"/>
  <c r="S9" i="134"/>
  <c r="R9" i="134"/>
  <c r="Q9" i="134"/>
  <c r="P9" i="134"/>
  <c r="O9" i="134"/>
  <c r="N9" i="134"/>
  <c r="M9" i="134"/>
  <c r="L9" i="134"/>
  <c r="K9" i="134"/>
  <c r="J9" i="134"/>
  <c r="I9" i="134"/>
  <c r="H9" i="134"/>
  <c r="G9" i="134"/>
  <c r="BD8" i="134"/>
  <c r="BC8" i="134"/>
  <c r="BB8" i="134"/>
  <c r="BA8" i="134"/>
  <c r="AZ8" i="134"/>
  <c r="AY8" i="134"/>
  <c r="AX8" i="134"/>
  <c r="AW8" i="134"/>
  <c r="AV8" i="134"/>
  <c r="AU8" i="134"/>
  <c r="AT8" i="134"/>
  <c r="AS8" i="134"/>
  <c r="AR8" i="134"/>
  <c r="AQ8" i="134"/>
  <c r="AP8" i="134"/>
  <c r="AO8" i="134"/>
  <c r="AN8" i="134"/>
  <c r="AM8" i="134"/>
  <c r="AL8" i="134"/>
  <c r="AK8" i="134"/>
  <c r="AJ8" i="134"/>
  <c r="AI8" i="134"/>
  <c r="AH8" i="134"/>
  <c r="AG8" i="134"/>
  <c r="AF8" i="134"/>
  <c r="AE8" i="134"/>
  <c r="AD8" i="134"/>
  <c r="AC8" i="134"/>
  <c r="AB8" i="134"/>
  <c r="AA8" i="134"/>
  <c r="Z8" i="134"/>
  <c r="Y8" i="134"/>
  <c r="X8" i="134"/>
  <c r="W8" i="134"/>
  <c r="V8" i="134"/>
  <c r="U8" i="134"/>
  <c r="T8" i="134"/>
  <c r="S8" i="134"/>
  <c r="R8" i="134"/>
  <c r="Q8" i="134"/>
  <c r="P8" i="134"/>
  <c r="O8" i="134"/>
  <c r="N8" i="134"/>
  <c r="M8" i="134"/>
  <c r="L8" i="134"/>
  <c r="K8" i="134"/>
  <c r="J8" i="134"/>
  <c r="I8" i="134"/>
  <c r="H8" i="134"/>
  <c r="G8" i="134"/>
  <c r="BD7" i="134"/>
  <c r="BC7" i="134"/>
  <c r="BB7" i="134"/>
  <c r="BA7" i="134"/>
  <c r="AZ7" i="134"/>
  <c r="AY7" i="134"/>
  <c r="AX7" i="134"/>
  <c r="AW7" i="134"/>
  <c r="AV7" i="134"/>
  <c r="AU7" i="134"/>
  <c r="AT7" i="134"/>
  <c r="AS7" i="134"/>
  <c r="AR7" i="134"/>
  <c r="AQ7" i="134"/>
  <c r="AP7" i="134"/>
  <c r="AO7" i="134"/>
  <c r="AN7" i="134"/>
  <c r="AM7" i="134"/>
  <c r="AL7" i="134"/>
  <c r="AK7" i="134"/>
  <c r="AJ7" i="134"/>
  <c r="AI7" i="134"/>
  <c r="AH7" i="134"/>
  <c r="AG7" i="134"/>
  <c r="AF7" i="134"/>
  <c r="AE7" i="134"/>
  <c r="AD7" i="134"/>
  <c r="AC7" i="134"/>
  <c r="AB7" i="134"/>
  <c r="AA7" i="134"/>
  <c r="Z7" i="134"/>
  <c r="Y7" i="134"/>
  <c r="X7" i="134"/>
  <c r="W7" i="134"/>
  <c r="V7" i="134"/>
  <c r="U7" i="134"/>
  <c r="T7" i="134"/>
  <c r="S7" i="134"/>
  <c r="R7" i="134"/>
  <c r="Q7" i="134"/>
  <c r="P7" i="134"/>
  <c r="O7" i="134"/>
  <c r="N7" i="134"/>
  <c r="M7" i="134"/>
  <c r="L7" i="134"/>
  <c r="K7" i="134"/>
  <c r="J7" i="134"/>
  <c r="I7" i="134"/>
  <c r="H7" i="134"/>
  <c r="G7" i="134"/>
  <c r="BD6" i="134"/>
  <c r="BC6" i="134"/>
  <c r="BB6" i="134"/>
  <c r="BA6" i="134"/>
  <c r="AZ6" i="134"/>
  <c r="AY6" i="134"/>
  <c r="AX6" i="134"/>
  <c r="AW6" i="134"/>
  <c r="AV6" i="134"/>
  <c r="AU6" i="134"/>
  <c r="AT6" i="134"/>
  <c r="AS6" i="134"/>
  <c r="AR6" i="134"/>
  <c r="AQ6" i="134"/>
  <c r="AP6" i="134"/>
  <c r="AO6" i="134"/>
  <c r="AN6" i="134"/>
  <c r="AM6" i="134"/>
  <c r="AL6" i="134"/>
  <c r="AK6" i="134"/>
  <c r="AJ6" i="134"/>
  <c r="AI6" i="134"/>
  <c r="AH6" i="134"/>
  <c r="AG6" i="134"/>
  <c r="AF6" i="134"/>
  <c r="AE6" i="134"/>
  <c r="AD6" i="134"/>
  <c r="AC6" i="134"/>
  <c r="AB6" i="134"/>
  <c r="AA6" i="134"/>
  <c r="Z6" i="134"/>
  <c r="Y6" i="134"/>
  <c r="X6" i="134"/>
  <c r="W6" i="134"/>
  <c r="V6" i="134"/>
  <c r="U6" i="134"/>
  <c r="T6" i="134"/>
  <c r="S6" i="134"/>
  <c r="R6" i="134"/>
  <c r="Q6" i="134"/>
  <c r="P6" i="134"/>
  <c r="O6" i="134"/>
  <c r="N6" i="134"/>
  <c r="M6" i="134"/>
  <c r="L6" i="134"/>
  <c r="K6" i="134"/>
  <c r="J6" i="134"/>
  <c r="I6" i="134"/>
  <c r="H6" i="134"/>
  <c r="G6" i="134"/>
  <c r="BD5" i="134"/>
  <c r="BC5" i="134"/>
  <c r="BB5" i="134"/>
  <c r="BA5" i="134"/>
  <c r="AZ5" i="134"/>
  <c r="AY5" i="134"/>
  <c r="AX5" i="134"/>
  <c r="AW5" i="134"/>
  <c r="AV5" i="134"/>
  <c r="AU5" i="134"/>
  <c r="AT5" i="134"/>
  <c r="AS5" i="134"/>
  <c r="AR5" i="134"/>
  <c r="AQ5" i="134"/>
  <c r="AP5" i="134"/>
  <c r="AO5" i="134"/>
  <c r="AN5" i="134"/>
  <c r="AM5" i="134"/>
  <c r="AL5" i="134"/>
  <c r="AK5" i="134"/>
  <c r="AJ5" i="134"/>
  <c r="AI5" i="134"/>
  <c r="AH5" i="134"/>
  <c r="AG5" i="134"/>
  <c r="AF5" i="134"/>
  <c r="AE5" i="134"/>
  <c r="AD5" i="134"/>
  <c r="AC5" i="134"/>
  <c r="AB5" i="134"/>
  <c r="AA5" i="134"/>
  <c r="Z5" i="134"/>
  <c r="Y5" i="134"/>
  <c r="X5" i="134"/>
  <c r="W5" i="134"/>
  <c r="V5" i="134"/>
  <c r="U5" i="134"/>
  <c r="T5" i="134"/>
  <c r="S5" i="134"/>
  <c r="R5" i="134"/>
  <c r="Q5" i="134"/>
  <c r="P5" i="134"/>
  <c r="O5" i="134"/>
  <c r="N5" i="134"/>
  <c r="M5" i="134"/>
  <c r="L5" i="134"/>
  <c r="K5" i="134"/>
  <c r="J5" i="134"/>
  <c r="I5" i="134"/>
  <c r="H5" i="134"/>
  <c r="G5" i="134"/>
  <c r="BD4" i="134"/>
  <c r="BC4" i="134"/>
  <c r="BB4" i="134"/>
  <c r="BA4" i="134"/>
  <c r="AZ4" i="134"/>
  <c r="AY4" i="134"/>
  <c r="AX4" i="134"/>
  <c r="AW4" i="134"/>
  <c r="AV4" i="134"/>
  <c r="AU4" i="134"/>
  <c r="AT4" i="134"/>
  <c r="AS4" i="134"/>
  <c r="AR4" i="134"/>
  <c r="AQ4" i="134"/>
  <c r="AP4" i="134"/>
  <c r="AO4" i="134"/>
  <c r="AN4" i="134"/>
  <c r="AM4" i="134"/>
  <c r="AL4" i="134"/>
  <c r="AK4" i="134"/>
  <c r="AJ4" i="134"/>
  <c r="AI4" i="134"/>
  <c r="AH4" i="134"/>
  <c r="AG4" i="134"/>
  <c r="AF4" i="134"/>
  <c r="AE4" i="134"/>
  <c r="AD4" i="134"/>
  <c r="AC4" i="134"/>
  <c r="AB4" i="134"/>
  <c r="AA4" i="134"/>
  <c r="Z4" i="134"/>
  <c r="Y4" i="134"/>
  <c r="X4" i="134"/>
  <c r="W4" i="134"/>
  <c r="V4" i="134"/>
  <c r="U4" i="134"/>
  <c r="T4" i="134"/>
  <c r="S4" i="134"/>
  <c r="R4" i="134"/>
  <c r="Q4" i="134"/>
  <c r="P4" i="134"/>
  <c r="O4" i="134"/>
  <c r="N4" i="134"/>
  <c r="M4" i="134"/>
  <c r="L4" i="134"/>
  <c r="K4" i="134"/>
  <c r="J4" i="134"/>
  <c r="I4" i="134"/>
  <c r="H4" i="134"/>
  <c r="G4" i="134"/>
  <c r="BD3" i="134"/>
  <c r="BC3" i="134"/>
  <c r="BB3" i="134"/>
  <c r="BA3" i="134"/>
  <c r="AZ3" i="134"/>
  <c r="AY3" i="134"/>
  <c r="AX3" i="134"/>
  <c r="AW3" i="134"/>
  <c r="AV3" i="134"/>
  <c r="AU3" i="134"/>
  <c r="AT3" i="134"/>
  <c r="AS3" i="134"/>
  <c r="AR3" i="134"/>
  <c r="AQ3" i="134"/>
  <c r="AP3" i="134"/>
  <c r="AO3" i="134"/>
  <c r="AN3" i="134"/>
  <c r="AM3" i="134"/>
  <c r="AL3" i="134"/>
  <c r="AK3" i="134"/>
  <c r="AJ3" i="134"/>
  <c r="AI3" i="134"/>
  <c r="AH3" i="134"/>
  <c r="AG3" i="134"/>
  <c r="AF3" i="134"/>
  <c r="AE3" i="134"/>
  <c r="AD3" i="134"/>
  <c r="AC3" i="134"/>
  <c r="AB3" i="134"/>
  <c r="AA3" i="134"/>
  <c r="Z3" i="134"/>
  <c r="Y3" i="134"/>
  <c r="X3" i="134"/>
  <c r="W3" i="134"/>
  <c r="V3" i="134"/>
  <c r="U3" i="134"/>
  <c r="T3" i="134"/>
  <c r="S3" i="134"/>
  <c r="R3" i="134"/>
  <c r="Q3" i="134"/>
  <c r="P3" i="134"/>
  <c r="O3" i="134"/>
  <c r="N3" i="134"/>
  <c r="M3" i="134"/>
  <c r="L3" i="134"/>
  <c r="K3" i="134"/>
  <c r="J3" i="134"/>
  <c r="I3" i="134"/>
  <c r="H3" i="134"/>
  <c r="G3" i="134"/>
  <c r="BD2" i="134"/>
  <c r="BC2" i="134"/>
  <c r="BB2" i="134"/>
  <c r="BA2" i="134"/>
  <c r="AZ2" i="134"/>
  <c r="AY2" i="134"/>
  <c r="AX2" i="134"/>
  <c r="AW2" i="134"/>
  <c r="AV2" i="134"/>
  <c r="AU2" i="134"/>
  <c r="AT2" i="134"/>
  <c r="AS2" i="134"/>
  <c r="AR2" i="134"/>
  <c r="AQ2" i="134"/>
  <c r="AP2" i="134"/>
  <c r="AO2" i="134"/>
  <c r="AN2" i="134"/>
  <c r="AM2" i="134"/>
  <c r="AL2" i="134"/>
  <c r="AK2" i="134"/>
  <c r="AJ2" i="134"/>
  <c r="AI2" i="134"/>
  <c r="AH2" i="134"/>
  <c r="AG2" i="134"/>
  <c r="AF2" i="134"/>
  <c r="AE2" i="134"/>
  <c r="AD2" i="134"/>
  <c r="AC2" i="134"/>
  <c r="AB2" i="134"/>
  <c r="AA2" i="134"/>
  <c r="Z2" i="134"/>
  <c r="Y2" i="134"/>
  <c r="X2" i="134"/>
  <c r="W2" i="134"/>
  <c r="V2" i="134"/>
  <c r="U2" i="134"/>
  <c r="T2" i="134"/>
  <c r="S2" i="134"/>
  <c r="R2" i="134"/>
  <c r="Q2" i="134"/>
  <c r="P2" i="134"/>
  <c r="O2" i="134"/>
  <c r="N2" i="134"/>
  <c r="M2" i="134"/>
  <c r="L2" i="134"/>
  <c r="K2" i="134"/>
  <c r="J2" i="134"/>
  <c r="I2" i="134"/>
  <c r="H2" i="134"/>
  <c r="G2" i="134"/>
  <c r="D5" i="134"/>
  <c r="D6" i="134" s="1"/>
  <c r="D7" i="134" s="1"/>
  <c r="D8" i="134" s="1"/>
  <c r="D9" i="134" s="1"/>
  <c r="D10" i="134" s="1"/>
  <c r="D11" i="134" s="1"/>
  <c r="D12" i="134" s="1"/>
  <c r="D13" i="134" s="1"/>
  <c r="D14" i="134" s="1"/>
  <c r="D15" i="134" s="1"/>
  <c r="D16" i="134" s="1"/>
  <c r="D17" i="134" s="1"/>
  <c r="D18" i="134" s="1"/>
  <c r="D19" i="134" s="1"/>
  <c r="D20" i="134" s="1"/>
  <c r="D21" i="134" s="1"/>
  <c r="D22" i="134" s="1"/>
  <c r="D23" i="134" s="1"/>
  <c r="D24" i="134" s="1"/>
  <c r="D25" i="134" s="1"/>
  <c r="D26" i="134" s="1"/>
  <c r="D27" i="134" s="1"/>
  <c r="D28" i="134" s="1"/>
  <c r="D29" i="134" s="1"/>
  <c r="D30" i="134" s="1"/>
  <c r="D31" i="134" s="1"/>
  <c r="D32" i="134" s="1"/>
  <c r="D33" i="134" s="1"/>
  <c r="D34" i="134" s="1"/>
  <c r="H1" i="134"/>
  <c r="I1" i="134" s="1"/>
  <c r="J1" i="134" s="1"/>
  <c r="K1" i="134" s="1"/>
  <c r="L1" i="134" s="1"/>
  <c r="M1" i="134" s="1"/>
  <c r="N1" i="134" s="1"/>
  <c r="O1" i="134" s="1"/>
  <c r="P1" i="134" s="1"/>
  <c r="Q1" i="134" s="1"/>
  <c r="R1" i="134" s="1"/>
  <c r="S1" i="134" s="1"/>
  <c r="T1" i="134" s="1"/>
  <c r="U1" i="134" s="1"/>
  <c r="V1" i="134" s="1"/>
  <c r="W1" i="134" s="1"/>
  <c r="X1" i="134" s="1"/>
  <c r="Y1" i="134" s="1"/>
  <c r="Z1" i="134" s="1"/>
  <c r="AA1" i="134" s="1"/>
  <c r="AB1" i="134" s="1"/>
  <c r="AC1" i="134" s="1"/>
  <c r="AD1" i="134" s="1"/>
  <c r="AE1" i="134" s="1"/>
  <c r="AF1" i="134" s="1"/>
  <c r="AG1" i="134" s="1"/>
  <c r="AH1" i="134" s="1"/>
  <c r="AI1" i="134" s="1"/>
  <c r="AJ1" i="134" s="1"/>
  <c r="AK1" i="134" s="1"/>
  <c r="AL1" i="134" s="1"/>
  <c r="AM1" i="134" s="1"/>
  <c r="AN1" i="134" s="1"/>
  <c r="AO1" i="134" s="1"/>
  <c r="AP1" i="134" s="1"/>
  <c r="AQ1" i="134" s="1"/>
  <c r="AR1" i="134" s="1"/>
  <c r="AS1" i="134" s="1"/>
  <c r="AT1" i="134" s="1"/>
  <c r="AU1" i="134" s="1"/>
  <c r="AV1" i="134" s="1"/>
  <c r="AW1" i="134" s="1"/>
  <c r="AX1" i="134" s="1"/>
  <c r="AY1" i="134" s="1"/>
  <c r="AZ1" i="134" s="1"/>
  <c r="BA1" i="134" s="1"/>
  <c r="BB1" i="134" s="1"/>
  <c r="BC1" i="134" s="1"/>
  <c r="BD1" i="134" s="1"/>
  <c r="BD34" i="133"/>
  <c r="BC34" i="133"/>
  <c r="BB34" i="133"/>
  <c r="BA34" i="133"/>
  <c r="AZ34" i="133"/>
  <c r="AY34" i="133"/>
  <c r="AX34" i="133"/>
  <c r="AW34" i="133"/>
  <c r="AV34" i="133"/>
  <c r="AU34" i="133"/>
  <c r="AT34" i="133"/>
  <c r="AS34" i="133"/>
  <c r="AR34" i="133"/>
  <c r="AQ34" i="133"/>
  <c r="AP34" i="133"/>
  <c r="AO34" i="133"/>
  <c r="AN34" i="133"/>
  <c r="AM34" i="133"/>
  <c r="AL34" i="133"/>
  <c r="AK34" i="133"/>
  <c r="AJ34" i="133"/>
  <c r="AI34" i="133"/>
  <c r="AH34" i="133"/>
  <c r="AG34" i="133"/>
  <c r="AF34" i="133"/>
  <c r="AE34" i="133"/>
  <c r="AD34" i="133"/>
  <c r="AC34" i="133"/>
  <c r="AB34" i="133"/>
  <c r="AA34" i="133"/>
  <c r="Z34" i="133"/>
  <c r="Y34" i="133"/>
  <c r="X34" i="133"/>
  <c r="W34" i="133"/>
  <c r="V34" i="133"/>
  <c r="U34" i="133"/>
  <c r="T34" i="133"/>
  <c r="S34" i="133"/>
  <c r="R34" i="133"/>
  <c r="Q34" i="133"/>
  <c r="P34" i="133"/>
  <c r="O34" i="133"/>
  <c r="N34" i="133"/>
  <c r="M34" i="133"/>
  <c r="L34" i="133"/>
  <c r="K34" i="133"/>
  <c r="J34" i="133"/>
  <c r="I34" i="133"/>
  <c r="H34" i="133"/>
  <c r="G34" i="133"/>
  <c r="BD33" i="133"/>
  <c r="BC33" i="133"/>
  <c r="BB33" i="133"/>
  <c r="BA33" i="133"/>
  <c r="AZ33" i="133"/>
  <c r="AY33" i="133"/>
  <c r="AX33" i="133"/>
  <c r="AW33" i="133"/>
  <c r="AV33" i="133"/>
  <c r="AU33" i="133"/>
  <c r="AT33" i="133"/>
  <c r="AS33" i="133"/>
  <c r="AR33" i="133"/>
  <c r="AQ33" i="133"/>
  <c r="AP33" i="133"/>
  <c r="AO33" i="133"/>
  <c r="AN33" i="133"/>
  <c r="AM33" i="133"/>
  <c r="AL33" i="133"/>
  <c r="AK33" i="133"/>
  <c r="AJ33" i="133"/>
  <c r="AI33" i="133"/>
  <c r="AH33" i="133"/>
  <c r="AG33" i="133"/>
  <c r="AF33" i="133"/>
  <c r="AE33" i="133"/>
  <c r="AD33" i="133"/>
  <c r="AC33" i="133"/>
  <c r="AB33" i="133"/>
  <c r="AA33" i="133"/>
  <c r="Z33" i="133"/>
  <c r="Y33" i="133"/>
  <c r="X33" i="133"/>
  <c r="W33" i="133"/>
  <c r="V33" i="133"/>
  <c r="U33" i="133"/>
  <c r="T33" i="133"/>
  <c r="S33" i="133"/>
  <c r="R33" i="133"/>
  <c r="Q33" i="133"/>
  <c r="P33" i="133"/>
  <c r="O33" i="133"/>
  <c r="N33" i="133"/>
  <c r="M33" i="133"/>
  <c r="L33" i="133"/>
  <c r="K33" i="133"/>
  <c r="J33" i="133"/>
  <c r="I33" i="133"/>
  <c r="H33" i="133"/>
  <c r="G33" i="133"/>
  <c r="BD32" i="133"/>
  <c r="BC32" i="133"/>
  <c r="BB32" i="133"/>
  <c r="BA32" i="133"/>
  <c r="AZ32" i="133"/>
  <c r="AY32" i="133"/>
  <c r="AX32" i="133"/>
  <c r="AW32" i="133"/>
  <c r="AV32" i="133"/>
  <c r="AU32" i="133"/>
  <c r="AT32" i="133"/>
  <c r="AS32" i="133"/>
  <c r="AR32" i="133"/>
  <c r="AQ32" i="133"/>
  <c r="AP32" i="133"/>
  <c r="AO32" i="133"/>
  <c r="AN32" i="133"/>
  <c r="AM32" i="133"/>
  <c r="AL32" i="133"/>
  <c r="AK32" i="133"/>
  <c r="AJ32" i="133"/>
  <c r="AI32" i="133"/>
  <c r="AH32" i="133"/>
  <c r="AG32" i="133"/>
  <c r="AF32" i="133"/>
  <c r="AE32" i="133"/>
  <c r="AD32" i="133"/>
  <c r="AC32" i="133"/>
  <c r="AB32" i="133"/>
  <c r="AA32" i="133"/>
  <c r="Z32" i="133"/>
  <c r="Y32" i="133"/>
  <c r="X32" i="133"/>
  <c r="W32" i="133"/>
  <c r="V32" i="133"/>
  <c r="U32" i="133"/>
  <c r="T32" i="133"/>
  <c r="S32" i="133"/>
  <c r="R32" i="133"/>
  <c r="Q32" i="133"/>
  <c r="P32" i="133"/>
  <c r="O32" i="133"/>
  <c r="N32" i="133"/>
  <c r="M32" i="133"/>
  <c r="L32" i="133"/>
  <c r="K32" i="133"/>
  <c r="J32" i="133"/>
  <c r="I32" i="133"/>
  <c r="H32" i="133"/>
  <c r="G32" i="133"/>
  <c r="BD31" i="133"/>
  <c r="BC31" i="133"/>
  <c r="BB31" i="133"/>
  <c r="BA31" i="133"/>
  <c r="AZ31" i="133"/>
  <c r="AY31" i="133"/>
  <c r="AX31" i="133"/>
  <c r="AW31" i="133"/>
  <c r="AV31" i="133"/>
  <c r="AU31" i="133"/>
  <c r="AT31" i="133"/>
  <c r="AS31" i="133"/>
  <c r="AR31" i="133"/>
  <c r="AQ31" i="133"/>
  <c r="AP31" i="133"/>
  <c r="AO31" i="133"/>
  <c r="AN31" i="133"/>
  <c r="AM31" i="133"/>
  <c r="AL31" i="133"/>
  <c r="AK31" i="133"/>
  <c r="AJ31" i="133"/>
  <c r="AI31" i="133"/>
  <c r="AH31" i="133"/>
  <c r="AG31" i="133"/>
  <c r="AF31" i="133"/>
  <c r="AE31" i="133"/>
  <c r="AD31" i="133"/>
  <c r="AC31" i="133"/>
  <c r="AB31" i="133"/>
  <c r="AA31" i="133"/>
  <c r="Z31" i="133"/>
  <c r="Y31" i="133"/>
  <c r="X31" i="133"/>
  <c r="W31" i="133"/>
  <c r="V31" i="133"/>
  <c r="U31" i="133"/>
  <c r="T31" i="133"/>
  <c r="S31" i="133"/>
  <c r="R31" i="133"/>
  <c r="Q31" i="133"/>
  <c r="P31" i="133"/>
  <c r="O31" i="133"/>
  <c r="N31" i="133"/>
  <c r="M31" i="133"/>
  <c r="L31" i="133"/>
  <c r="K31" i="133"/>
  <c r="J31" i="133"/>
  <c r="I31" i="133"/>
  <c r="H31" i="133"/>
  <c r="G31" i="133"/>
  <c r="BD30" i="133"/>
  <c r="BC30" i="133"/>
  <c r="BB30" i="133"/>
  <c r="BA30" i="133"/>
  <c r="AZ30" i="133"/>
  <c r="AY30" i="133"/>
  <c r="AX30" i="133"/>
  <c r="AW30" i="133"/>
  <c r="AV30" i="133"/>
  <c r="AU30" i="133"/>
  <c r="AT30" i="133"/>
  <c r="AS30" i="133"/>
  <c r="AR30" i="133"/>
  <c r="AQ30" i="133"/>
  <c r="AP30" i="133"/>
  <c r="AO30" i="133"/>
  <c r="AN30" i="133"/>
  <c r="AM30" i="133"/>
  <c r="AL30" i="133"/>
  <c r="AK30" i="133"/>
  <c r="AJ30" i="133"/>
  <c r="AI30" i="133"/>
  <c r="AH30" i="133"/>
  <c r="AG30" i="133"/>
  <c r="AF30" i="133"/>
  <c r="AE30" i="133"/>
  <c r="AD30" i="133"/>
  <c r="AC30" i="133"/>
  <c r="AB30" i="133"/>
  <c r="AA30" i="133"/>
  <c r="Z30" i="133"/>
  <c r="Y30" i="133"/>
  <c r="X30" i="133"/>
  <c r="W30" i="133"/>
  <c r="V30" i="133"/>
  <c r="U30" i="133"/>
  <c r="T30" i="133"/>
  <c r="S30" i="133"/>
  <c r="R30" i="133"/>
  <c r="Q30" i="133"/>
  <c r="P30" i="133"/>
  <c r="O30" i="133"/>
  <c r="N30" i="133"/>
  <c r="M30" i="133"/>
  <c r="L30" i="133"/>
  <c r="K30" i="133"/>
  <c r="J30" i="133"/>
  <c r="I30" i="133"/>
  <c r="H30" i="133"/>
  <c r="G30" i="133"/>
  <c r="BD29" i="133"/>
  <c r="BC29" i="133"/>
  <c r="BB29" i="133"/>
  <c r="BA29" i="133"/>
  <c r="AZ29" i="133"/>
  <c r="AY29" i="133"/>
  <c r="AX29" i="133"/>
  <c r="AW29" i="133"/>
  <c r="AV29" i="133"/>
  <c r="AU29" i="133"/>
  <c r="AT29" i="133"/>
  <c r="AS29" i="133"/>
  <c r="AR29" i="133"/>
  <c r="AQ29" i="133"/>
  <c r="AP29" i="133"/>
  <c r="AO29" i="133"/>
  <c r="AN29" i="133"/>
  <c r="AM29" i="133"/>
  <c r="AL29" i="133"/>
  <c r="AK29" i="133"/>
  <c r="AJ29" i="133"/>
  <c r="AI29" i="133"/>
  <c r="AH29" i="133"/>
  <c r="AG29" i="133"/>
  <c r="AF29" i="133"/>
  <c r="AE29" i="133"/>
  <c r="AD29" i="133"/>
  <c r="AC29" i="133"/>
  <c r="AB29" i="133"/>
  <c r="AA29" i="133"/>
  <c r="Z29" i="133"/>
  <c r="Y29" i="133"/>
  <c r="X29" i="133"/>
  <c r="W29" i="133"/>
  <c r="V29" i="133"/>
  <c r="U29" i="133"/>
  <c r="T29" i="133"/>
  <c r="S29" i="133"/>
  <c r="R29" i="133"/>
  <c r="Q29" i="133"/>
  <c r="P29" i="133"/>
  <c r="O29" i="133"/>
  <c r="N29" i="133"/>
  <c r="M29" i="133"/>
  <c r="L29" i="133"/>
  <c r="K29" i="133"/>
  <c r="J29" i="133"/>
  <c r="I29" i="133"/>
  <c r="H29" i="133"/>
  <c r="G29" i="133"/>
  <c r="BD28" i="133"/>
  <c r="BC28" i="133"/>
  <c r="BB28" i="133"/>
  <c r="BA28" i="133"/>
  <c r="AZ28" i="133"/>
  <c r="AY28" i="133"/>
  <c r="AX28" i="133"/>
  <c r="AW28" i="133"/>
  <c r="AV28" i="133"/>
  <c r="AU28" i="133"/>
  <c r="AT28" i="133"/>
  <c r="AS28" i="133"/>
  <c r="AR28" i="133"/>
  <c r="AQ28" i="133"/>
  <c r="AP28" i="133"/>
  <c r="AO28" i="133"/>
  <c r="AN28" i="133"/>
  <c r="AM28" i="133"/>
  <c r="AL28" i="133"/>
  <c r="AK28" i="133"/>
  <c r="AJ28" i="133"/>
  <c r="AI28" i="133"/>
  <c r="AH28" i="133"/>
  <c r="AG28" i="133"/>
  <c r="AF28" i="133"/>
  <c r="AE28" i="133"/>
  <c r="AD28" i="133"/>
  <c r="AC28" i="133"/>
  <c r="AB28" i="133"/>
  <c r="AA28" i="133"/>
  <c r="Z28" i="133"/>
  <c r="Y28" i="133"/>
  <c r="X28" i="133"/>
  <c r="W28" i="133"/>
  <c r="V28" i="133"/>
  <c r="U28" i="133"/>
  <c r="T28" i="133"/>
  <c r="S28" i="133"/>
  <c r="R28" i="133"/>
  <c r="Q28" i="133"/>
  <c r="P28" i="133"/>
  <c r="O28" i="133"/>
  <c r="N28" i="133"/>
  <c r="M28" i="133"/>
  <c r="L28" i="133"/>
  <c r="K28" i="133"/>
  <c r="J28" i="133"/>
  <c r="I28" i="133"/>
  <c r="H28" i="133"/>
  <c r="G28" i="133"/>
  <c r="BD27" i="133"/>
  <c r="BC27" i="133"/>
  <c r="BB27" i="133"/>
  <c r="BA27" i="133"/>
  <c r="AZ27" i="133"/>
  <c r="AY27" i="133"/>
  <c r="AX27" i="133"/>
  <c r="AW27" i="133"/>
  <c r="AV27" i="133"/>
  <c r="AU27" i="133"/>
  <c r="AT27" i="133"/>
  <c r="AS27" i="133"/>
  <c r="AR27" i="133"/>
  <c r="AQ27" i="133"/>
  <c r="AP27" i="133"/>
  <c r="AO27" i="133"/>
  <c r="AN27" i="133"/>
  <c r="AM27" i="133"/>
  <c r="AL27" i="133"/>
  <c r="AK27" i="133"/>
  <c r="AJ27" i="133"/>
  <c r="AI27" i="133"/>
  <c r="AH27" i="133"/>
  <c r="AG27" i="133"/>
  <c r="AF27" i="133"/>
  <c r="AE27" i="133"/>
  <c r="AD27" i="133"/>
  <c r="AC27" i="133"/>
  <c r="AB27" i="133"/>
  <c r="AA27" i="133"/>
  <c r="Z27" i="133"/>
  <c r="Y27" i="133"/>
  <c r="X27" i="133"/>
  <c r="W27" i="133"/>
  <c r="V27" i="133"/>
  <c r="U27" i="133"/>
  <c r="T27" i="133"/>
  <c r="S27" i="133"/>
  <c r="R27" i="133"/>
  <c r="Q27" i="133"/>
  <c r="P27" i="133"/>
  <c r="O27" i="133"/>
  <c r="N27" i="133"/>
  <c r="M27" i="133"/>
  <c r="L27" i="133"/>
  <c r="K27" i="133"/>
  <c r="J27" i="133"/>
  <c r="I27" i="133"/>
  <c r="H27" i="133"/>
  <c r="G27" i="133"/>
  <c r="BD26" i="133"/>
  <c r="BC26" i="133"/>
  <c r="BB26" i="133"/>
  <c r="BA26" i="133"/>
  <c r="AZ26" i="133"/>
  <c r="AY26" i="133"/>
  <c r="AX26" i="133"/>
  <c r="AW26" i="133"/>
  <c r="AV26" i="133"/>
  <c r="AU26" i="133"/>
  <c r="AT26" i="133"/>
  <c r="AS26" i="133"/>
  <c r="AR26" i="133"/>
  <c r="AQ26" i="133"/>
  <c r="AP26" i="133"/>
  <c r="AO26" i="133"/>
  <c r="AN26" i="133"/>
  <c r="AM26" i="133"/>
  <c r="AL26" i="133"/>
  <c r="AK26" i="133"/>
  <c r="AJ26" i="133"/>
  <c r="AI26" i="133"/>
  <c r="AH26" i="133"/>
  <c r="AG26" i="133"/>
  <c r="AF26" i="133"/>
  <c r="AE26" i="133"/>
  <c r="AD26" i="133"/>
  <c r="AC26" i="133"/>
  <c r="AB26" i="133"/>
  <c r="AA26" i="133"/>
  <c r="Z26" i="133"/>
  <c r="Y26" i="133"/>
  <c r="X26" i="133"/>
  <c r="W26" i="133"/>
  <c r="V26" i="133"/>
  <c r="U26" i="133"/>
  <c r="T26" i="133"/>
  <c r="S26" i="133"/>
  <c r="R26" i="133"/>
  <c r="Q26" i="133"/>
  <c r="P26" i="133"/>
  <c r="O26" i="133"/>
  <c r="N26" i="133"/>
  <c r="M26" i="133"/>
  <c r="L26" i="133"/>
  <c r="K26" i="133"/>
  <c r="J26" i="133"/>
  <c r="I26" i="133"/>
  <c r="H26" i="133"/>
  <c r="G26" i="133"/>
  <c r="BD25" i="133"/>
  <c r="BC25" i="133"/>
  <c r="BB25" i="133"/>
  <c r="BA25" i="133"/>
  <c r="AZ25" i="133"/>
  <c r="AY25" i="133"/>
  <c r="AX25" i="133"/>
  <c r="AW25" i="133"/>
  <c r="AV25" i="133"/>
  <c r="AU25" i="133"/>
  <c r="AT25" i="133"/>
  <c r="AS25" i="133"/>
  <c r="AR25" i="133"/>
  <c r="AQ25" i="133"/>
  <c r="AP25" i="133"/>
  <c r="AO25" i="133"/>
  <c r="AN25" i="133"/>
  <c r="AM25" i="133"/>
  <c r="AL25" i="133"/>
  <c r="AK25" i="133"/>
  <c r="AJ25" i="133"/>
  <c r="AI25" i="133"/>
  <c r="AH25" i="133"/>
  <c r="AG25" i="133"/>
  <c r="AF25" i="133"/>
  <c r="AE25" i="133"/>
  <c r="AD25" i="133"/>
  <c r="AC25" i="133"/>
  <c r="AB25" i="133"/>
  <c r="AA25" i="133"/>
  <c r="Z25" i="133"/>
  <c r="Y25" i="133"/>
  <c r="X25" i="133"/>
  <c r="W25" i="133"/>
  <c r="V25" i="133"/>
  <c r="U25" i="133"/>
  <c r="T25" i="133"/>
  <c r="S25" i="133"/>
  <c r="R25" i="133"/>
  <c r="Q25" i="133"/>
  <c r="P25" i="133"/>
  <c r="O25" i="133"/>
  <c r="N25" i="133"/>
  <c r="M25" i="133"/>
  <c r="L25" i="133"/>
  <c r="K25" i="133"/>
  <c r="J25" i="133"/>
  <c r="I25" i="133"/>
  <c r="H25" i="133"/>
  <c r="G25" i="133"/>
  <c r="BD24" i="133"/>
  <c r="BC24" i="133"/>
  <c r="BB24" i="133"/>
  <c r="BA24" i="133"/>
  <c r="AZ24" i="133"/>
  <c r="AY24" i="133"/>
  <c r="AX24" i="133"/>
  <c r="AW24" i="133"/>
  <c r="AV24" i="133"/>
  <c r="AU24" i="133"/>
  <c r="AT24" i="133"/>
  <c r="AS24" i="133"/>
  <c r="AR24" i="133"/>
  <c r="AQ24" i="133"/>
  <c r="AP24" i="133"/>
  <c r="AO24" i="133"/>
  <c r="AN24" i="133"/>
  <c r="AM24" i="133"/>
  <c r="AL24" i="133"/>
  <c r="AK24" i="133"/>
  <c r="AJ24" i="133"/>
  <c r="AI24" i="133"/>
  <c r="AH24" i="133"/>
  <c r="AG24" i="133"/>
  <c r="AF24" i="133"/>
  <c r="AE24" i="133"/>
  <c r="AD24" i="133"/>
  <c r="AC24" i="133"/>
  <c r="AB24" i="133"/>
  <c r="AA24" i="133"/>
  <c r="Z24" i="133"/>
  <c r="Y24" i="133"/>
  <c r="X24" i="133"/>
  <c r="W24" i="133"/>
  <c r="V24" i="133"/>
  <c r="U24" i="133"/>
  <c r="T24" i="133"/>
  <c r="S24" i="133"/>
  <c r="R24" i="133"/>
  <c r="Q24" i="133"/>
  <c r="P24" i="133"/>
  <c r="O24" i="133"/>
  <c r="N24" i="133"/>
  <c r="M24" i="133"/>
  <c r="L24" i="133"/>
  <c r="K24" i="133"/>
  <c r="J24" i="133"/>
  <c r="I24" i="133"/>
  <c r="H24" i="133"/>
  <c r="G24" i="133"/>
  <c r="BD23" i="133"/>
  <c r="BC23" i="133"/>
  <c r="BB23" i="133"/>
  <c r="BA23" i="133"/>
  <c r="AZ23" i="133"/>
  <c r="AY23" i="133"/>
  <c r="AX23" i="133"/>
  <c r="AW23" i="133"/>
  <c r="AV23" i="133"/>
  <c r="AU23" i="133"/>
  <c r="AT23" i="133"/>
  <c r="AS23" i="133"/>
  <c r="AR23" i="133"/>
  <c r="AQ23" i="133"/>
  <c r="AP23" i="133"/>
  <c r="AO23" i="133"/>
  <c r="AN23" i="133"/>
  <c r="AM23" i="133"/>
  <c r="AL23" i="133"/>
  <c r="AK23" i="133"/>
  <c r="AJ23" i="133"/>
  <c r="AI23" i="133"/>
  <c r="AH23" i="133"/>
  <c r="AG23" i="133"/>
  <c r="AF23" i="133"/>
  <c r="AE23" i="133"/>
  <c r="AD23" i="133"/>
  <c r="AC23" i="133"/>
  <c r="AB23" i="133"/>
  <c r="AA23" i="133"/>
  <c r="Z23" i="133"/>
  <c r="Y23" i="133"/>
  <c r="X23" i="133"/>
  <c r="W23" i="133"/>
  <c r="V23" i="133"/>
  <c r="U23" i="133"/>
  <c r="T23" i="133"/>
  <c r="S23" i="133"/>
  <c r="R23" i="133"/>
  <c r="Q23" i="133"/>
  <c r="P23" i="133"/>
  <c r="O23" i="133"/>
  <c r="N23" i="133"/>
  <c r="M23" i="133"/>
  <c r="L23" i="133"/>
  <c r="K23" i="133"/>
  <c r="J23" i="133"/>
  <c r="I23" i="133"/>
  <c r="H23" i="133"/>
  <c r="G23" i="133"/>
  <c r="BD22" i="133"/>
  <c r="BC22" i="133"/>
  <c r="BB22" i="133"/>
  <c r="BA22" i="133"/>
  <c r="AZ22" i="133"/>
  <c r="AY22" i="133"/>
  <c r="AX22" i="133"/>
  <c r="AW22" i="133"/>
  <c r="AV22" i="133"/>
  <c r="AU22" i="133"/>
  <c r="AT22" i="133"/>
  <c r="AS22" i="133"/>
  <c r="AR22" i="133"/>
  <c r="AQ22" i="133"/>
  <c r="AP22" i="133"/>
  <c r="AO22" i="133"/>
  <c r="AN22" i="133"/>
  <c r="AM22" i="133"/>
  <c r="AL22" i="133"/>
  <c r="AK22" i="133"/>
  <c r="AJ22" i="133"/>
  <c r="AI22" i="133"/>
  <c r="AH22" i="133"/>
  <c r="AG22" i="133"/>
  <c r="AF22" i="133"/>
  <c r="AE22" i="133"/>
  <c r="AD22" i="133"/>
  <c r="AC22" i="133"/>
  <c r="AB22" i="133"/>
  <c r="AA22" i="133"/>
  <c r="Z22" i="133"/>
  <c r="Y22" i="133"/>
  <c r="X22" i="133"/>
  <c r="W22" i="133"/>
  <c r="V22" i="133"/>
  <c r="U22" i="133"/>
  <c r="T22" i="133"/>
  <c r="S22" i="133"/>
  <c r="R22" i="133"/>
  <c r="Q22" i="133"/>
  <c r="P22" i="133"/>
  <c r="O22" i="133"/>
  <c r="N22" i="133"/>
  <c r="M22" i="133"/>
  <c r="L22" i="133"/>
  <c r="K22" i="133"/>
  <c r="J22" i="133"/>
  <c r="I22" i="133"/>
  <c r="H22" i="133"/>
  <c r="G22" i="133"/>
  <c r="BD21" i="133"/>
  <c r="BC21" i="133"/>
  <c r="BB21" i="133"/>
  <c r="BA21" i="133"/>
  <c r="AZ21" i="133"/>
  <c r="AY21" i="133"/>
  <c r="AX21" i="133"/>
  <c r="AW21" i="133"/>
  <c r="AV21" i="133"/>
  <c r="AU21" i="133"/>
  <c r="AT21" i="133"/>
  <c r="AS21" i="133"/>
  <c r="AR21" i="133"/>
  <c r="AQ21" i="133"/>
  <c r="AP21" i="133"/>
  <c r="AO21" i="133"/>
  <c r="AN21" i="133"/>
  <c r="AM21" i="133"/>
  <c r="AL21" i="133"/>
  <c r="AK21" i="133"/>
  <c r="AJ21" i="133"/>
  <c r="AI21" i="133"/>
  <c r="AH21" i="133"/>
  <c r="AG21" i="133"/>
  <c r="AF21" i="133"/>
  <c r="AE21" i="133"/>
  <c r="AD21" i="133"/>
  <c r="AC21" i="133"/>
  <c r="AB21" i="133"/>
  <c r="AA21" i="133"/>
  <c r="Z21" i="133"/>
  <c r="Y21" i="133"/>
  <c r="X21" i="133"/>
  <c r="W21" i="133"/>
  <c r="V21" i="133"/>
  <c r="U21" i="133"/>
  <c r="T21" i="133"/>
  <c r="S21" i="133"/>
  <c r="R21" i="133"/>
  <c r="Q21" i="133"/>
  <c r="P21" i="133"/>
  <c r="O21" i="133"/>
  <c r="N21" i="133"/>
  <c r="M21" i="133"/>
  <c r="L21" i="133"/>
  <c r="K21" i="133"/>
  <c r="J21" i="133"/>
  <c r="I21" i="133"/>
  <c r="H21" i="133"/>
  <c r="G21" i="133"/>
  <c r="BD20" i="133"/>
  <c r="BC20" i="133"/>
  <c r="BB20" i="133"/>
  <c r="BA20" i="133"/>
  <c r="AZ20" i="133"/>
  <c r="AY20" i="133"/>
  <c r="AX20" i="133"/>
  <c r="AW20" i="133"/>
  <c r="AV20" i="133"/>
  <c r="AU20" i="133"/>
  <c r="AT20" i="133"/>
  <c r="AS20" i="133"/>
  <c r="AR20" i="133"/>
  <c r="AQ20" i="133"/>
  <c r="AP20" i="133"/>
  <c r="AO20" i="133"/>
  <c r="AN20" i="133"/>
  <c r="AM20" i="133"/>
  <c r="AL20" i="133"/>
  <c r="AK20" i="133"/>
  <c r="AJ20" i="133"/>
  <c r="AI20" i="133"/>
  <c r="AH20" i="133"/>
  <c r="AG20" i="133"/>
  <c r="AF20" i="133"/>
  <c r="AE20" i="133"/>
  <c r="AD20" i="133"/>
  <c r="AC20" i="133"/>
  <c r="AB20" i="133"/>
  <c r="AA20" i="133"/>
  <c r="Z20" i="133"/>
  <c r="Y20" i="133"/>
  <c r="X20" i="133"/>
  <c r="W20" i="133"/>
  <c r="V20" i="133"/>
  <c r="U20" i="133"/>
  <c r="T20" i="133"/>
  <c r="S20" i="133"/>
  <c r="R20" i="133"/>
  <c r="Q20" i="133"/>
  <c r="P20" i="133"/>
  <c r="O20" i="133"/>
  <c r="N20" i="133"/>
  <c r="M20" i="133"/>
  <c r="L20" i="133"/>
  <c r="K20" i="133"/>
  <c r="J20" i="133"/>
  <c r="I20" i="133"/>
  <c r="H20" i="133"/>
  <c r="G20" i="133"/>
  <c r="BD19" i="133"/>
  <c r="BC19" i="133"/>
  <c r="BB19" i="133"/>
  <c r="BA19" i="133"/>
  <c r="AZ19" i="133"/>
  <c r="AY19" i="133"/>
  <c r="AX19" i="133"/>
  <c r="AW19" i="133"/>
  <c r="AV19" i="133"/>
  <c r="AU19" i="133"/>
  <c r="AT19" i="133"/>
  <c r="AS19" i="133"/>
  <c r="AR19" i="133"/>
  <c r="AQ19" i="133"/>
  <c r="AP19" i="133"/>
  <c r="AO19" i="133"/>
  <c r="AN19" i="133"/>
  <c r="AM19" i="133"/>
  <c r="AL19" i="133"/>
  <c r="AK19" i="133"/>
  <c r="AJ19" i="133"/>
  <c r="AI19" i="133"/>
  <c r="AH19" i="133"/>
  <c r="AG19" i="133"/>
  <c r="AF19" i="133"/>
  <c r="AE19" i="133"/>
  <c r="AD19" i="133"/>
  <c r="AC19" i="133"/>
  <c r="AB19" i="133"/>
  <c r="AA19" i="133"/>
  <c r="Z19" i="133"/>
  <c r="Y19" i="133"/>
  <c r="X19" i="133"/>
  <c r="W19" i="133"/>
  <c r="V19" i="133"/>
  <c r="U19" i="133"/>
  <c r="T19" i="133"/>
  <c r="S19" i="133"/>
  <c r="R19" i="133"/>
  <c r="Q19" i="133"/>
  <c r="P19" i="133"/>
  <c r="O19" i="133"/>
  <c r="N19" i="133"/>
  <c r="M19" i="133"/>
  <c r="L19" i="133"/>
  <c r="K19" i="133"/>
  <c r="J19" i="133"/>
  <c r="I19" i="133"/>
  <c r="H19" i="133"/>
  <c r="G19" i="133"/>
  <c r="BD18" i="133"/>
  <c r="BC18" i="133"/>
  <c r="BB18" i="133"/>
  <c r="BA18" i="133"/>
  <c r="AZ18" i="133"/>
  <c r="AY18" i="133"/>
  <c r="AX18" i="133"/>
  <c r="AW18" i="133"/>
  <c r="AV18" i="133"/>
  <c r="AU18" i="133"/>
  <c r="AT18" i="133"/>
  <c r="AS18" i="133"/>
  <c r="AR18" i="133"/>
  <c r="AQ18" i="133"/>
  <c r="AP18" i="133"/>
  <c r="AO18" i="133"/>
  <c r="AN18" i="133"/>
  <c r="AM18" i="133"/>
  <c r="AL18" i="133"/>
  <c r="AK18" i="133"/>
  <c r="AJ18" i="133"/>
  <c r="AI18" i="133"/>
  <c r="AH18" i="133"/>
  <c r="AG18" i="133"/>
  <c r="AF18" i="133"/>
  <c r="AE18" i="133"/>
  <c r="AD18" i="133"/>
  <c r="AC18" i="133"/>
  <c r="AB18" i="133"/>
  <c r="AA18" i="133"/>
  <c r="Z18" i="133"/>
  <c r="Y18" i="133"/>
  <c r="X18" i="133"/>
  <c r="W18" i="133"/>
  <c r="V18" i="133"/>
  <c r="U18" i="133"/>
  <c r="T18" i="133"/>
  <c r="S18" i="133"/>
  <c r="R18" i="133"/>
  <c r="Q18" i="133"/>
  <c r="P18" i="133"/>
  <c r="O18" i="133"/>
  <c r="N18" i="133"/>
  <c r="M18" i="133"/>
  <c r="L18" i="133"/>
  <c r="K18" i="133"/>
  <c r="J18" i="133"/>
  <c r="I18" i="133"/>
  <c r="H18" i="133"/>
  <c r="G18" i="133"/>
  <c r="BD17" i="133"/>
  <c r="BC17" i="133"/>
  <c r="BB17" i="133"/>
  <c r="BA17" i="133"/>
  <c r="AZ17" i="133"/>
  <c r="AY17" i="133"/>
  <c r="AX17" i="133"/>
  <c r="AW17" i="133"/>
  <c r="AV17" i="133"/>
  <c r="AU17" i="133"/>
  <c r="AT17" i="133"/>
  <c r="AS17" i="133"/>
  <c r="AR17" i="133"/>
  <c r="AQ17" i="133"/>
  <c r="AP17" i="133"/>
  <c r="AO17" i="133"/>
  <c r="AN17" i="133"/>
  <c r="AM17" i="133"/>
  <c r="AL17" i="133"/>
  <c r="AK17" i="133"/>
  <c r="AJ17" i="133"/>
  <c r="AI17" i="133"/>
  <c r="AH17" i="133"/>
  <c r="AG17" i="133"/>
  <c r="AF17" i="133"/>
  <c r="AE17" i="133"/>
  <c r="AD17" i="133"/>
  <c r="AC17" i="133"/>
  <c r="AB17" i="133"/>
  <c r="AA17" i="133"/>
  <c r="Z17" i="133"/>
  <c r="Y17" i="133"/>
  <c r="X17" i="133"/>
  <c r="W17" i="133"/>
  <c r="V17" i="133"/>
  <c r="U17" i="133"/>
  <c r="T17" i="133"/>
  <c r="S17" i="133"/>
  <c r="R17" i="133"/>
  <c r="Q17" i="133"/>
  <c r="P17" i="133"/>
  <c r="O17" i="133"/>
  <c r="N17" i="133"/>
  <c r="M17" i="133"/>
  <c r="L17" i="133"/>
  <c r="K17" i="133"/>
  <c r="J17" i="133"/>
  <c r="I17" i="133"/>
  <c r="H17" i="133"/>
  <c r="G17" i="133"/>
  <c r="BD16" i="133"/>
  <c r="BC16" i="133"/>
  <c r="BB16" i="133"/>
  <c r="BA16" i="133"/>
  <c r="AZ16" i="133"/>
  <c r="AY16" i="133"/>
  <c r="AX16" i="133"/>
  <c r="AW16" i="133"/>
  <c r="AV16" i="133"/>
  <c r="AU16" i="133"/>
  <c r="AT16" i="133"/>
  <c r="AS16" i="133"/>
  <c r="AR16" i="133"/>
  <c r="AQ16" i="133"/>
  <c r="AP16" i="133"/>
  <c r="AO16" i="133"/>
  <c r="AN16" i="133"/>
  <c r="AM16" i="133"/>
  <c r="AL16" i="133"/>
  <c r="AK16" i="133"/>
  <c r="AJ16" i="133"/>
  <c r="AI16" i="133"/>
  <c r="AH16" i="133"/>
  <c r="AG16" i="133"/>
  <c r="AF16" i="133"/>
  <c r="AE16" i="133"/>
  <c r="AD16" i="133"/>
  <c r="AC16" i="133"/>
  <c r="AB16" i="133"/>
  <c r="AA16" i="133"/>
  <c r="Z16" i="133"/>
  <c r="Y16" i="133"/>
  <c r="X16" i="133"/>
  <c r="W16" i="133"/>
  <c r="V16" i="133"/>
  <c r="U16" i="133"/>
  <c r="T16" i="133"/>
  <c r="S16" i="133"/>
  <c r="R16" i="133"/>
  <c r="Q16" i="133"/>
  <c r="P16" i="133"/>
  <c r="O16" i="133"/>
  <c r="N16" i="133"/>
  <c r="M16" i="133"/>
  <c r="L16" i="133"/>
  <c r="K16" i="133"/>
  <c r="J16" i="133"/>
  <c r="I16" i="133"/>
  <c r="H16" i="133"/>
  <c r="G16" i="133"/>
  <c r="BD15" i="133"/>
  <c r="BC15" i="133"/>
  <c r="BB15" i="133"/>
  <c r="BA15" i="133"/>
  <c r="AZ15" i="133"/>
  <c r="AY15" i="133"/>
  <c r="AX15" i="133"/>
  <c r="AW15" i="133"/>
  <c r="AV15" i="133"/>
  <c r="AU15" i="133"/>
  <c r="AT15" i="133"/>
  <c r="AS15" i="133"/>
  <c r="AR15" i="133"/>
  <c r="AQ15" i="133"/>
  <c r="AP15" i="133"/>
  <c r="AO15" i="133"/>
  <c r="AN15" i="133"/>
  <c r="AM15" i="133"/>
  <c r="AL15" i="133"/>
  <c r="AK15" i="133"/>
  <c r="AJ15" i="133"/>
  <c r="AI15" i="133"/>
  <c r="AH15" i="133"/>
  <c r="AG15" i="133"/>
  <c r="AF15" i="133"/>
  <c r="AE15" i="133"/>
  <c r="AD15" i="133"/>
  <c r="AC15" i="133"/>
  <c r="AB15" i="133"/>
  <c r="AA15" i="133"/>
  <c r="Z15" i="133"/>
  <c r="Y15" i="133"/>
  <c r="X15" i="133"/>
  <c r="W15" i="133"/>
  <c r="V15" i="133"/>
  <c r="U15" i="133"/>
  <c r="T15" i="133"/>
  <c r="S15" i="133"/>
  <c r="R15" i="133"/>
  <c r="Q15" i="133"/>
  <c r="P15" i="133"/>
  <c r="O15" i="133"/>
  <c r="N15" i="133"/>
  <c r="M15" i="133"/>
  <c r="L15" i="133"/>
  <c r="K15" i="133"/>
  <c r="J15" i="133"/>
  <c r="I15" i="133"/>
  <c r="H15" i="133"/>
  <c r="G15" i="133"/>
  <c r="BD14" i="133"/>
  <c r="BC14" i="133"/>
  <c r="BB14" i="133"/>
  <c r="BA14" i="133"/>
  <c r="AZ14" i="133"/>
  <c r="AY14" i="133"/>
  <c r="AX14" i="133"/>
  <c r="AW14" i="133"/>
  <c r="AV14" i="133"/>
  <c r="AU14" i="133"/>
  <c r="AT14" i="133"/>
  <c r="AS14" i="133"/>
  <c r="AR14" i="133"/>
  <c r="AQ14" i="133"/>
  <c r="AP14" i="133"/>
  <c r="AO14" i="133"/>
  <c r="AN14" i="133"/>
  <c r="AM14" i="133"/>
  <c r="AL14" i="133"/>
  <c r="AK14" i="133"/>
  <c r="AJ14" i="133"/>
  <c r="AI14" i="133"/>
  <c r="AH14" i="133"/>
  <c r="AG14" i="133"/>
  <c r="AF14" i="133"/>
  <c r="AE14" i="133"/>
  <c r="AD14" i="133"/>
  <c r="AC14" i="133"/>
  <c r="AB14" i="133"/>
  <c r="AA14" i="133"/>
  <c r="Z14" i="133"/>
  <c r="Y14" i="133"/>
  <c r="X14" i="133"/>
  <c r="W14" i="133"/>
  <c r="V14" i="133"/>
  <c r="U14" i="133"/>
  <c r="T14" i="133"/>
  <c r="S14" i="133"/>
  <c r="R14" i="133"/>
  <c r="Q14" i="133"/>
  <c r="P14" i="133"/>
  <c r="O14" i="133"/>
  <c r="N14" i="133"/>
  <c r="M14" i="133"/>
  <c r="L14" i="133"/>
  <c r="K14" i="133"/>
  <c r="J14" i="133"/>
  <c r="I14" i="133"/>
  <c r="H14" i="133"/>
  <c r="G14" i="133"/>
  <c r="BD13" i="133"/>
  <c r="BC13" i="133"/>
  <c r="BB13" i="133"/>
  <c r="BA13" i="133"/>
  <c r="AZ13" i="133"/>
  <c r="AY13" i="133"/>
  <c r="AX13" i="133"/>
  <c r="AW13" i="133"/>
  <c r="AV13" i="133"/>
  <c r="AU13" i="133"/>
  <c r="AT13" i="133"/>
  <c r="AS13" i="133"/>
  <c r="AR13" i="133"/>
  <c r="AQ13" i="133"/>
  <c r="AP13" i="133"/>
  <c r="AO13" i="133"/>
  <c r="AN13" i="133"/>
  <c r="AM13" i="133"/>
  <c r="AL13" i="133"/>
  <c r="AK13" i="133"/>
  <c r="AJ13" i="133"/>
  <c r="AI13" i="133"/>
  <c r="AH13" i="133"/>
  <c r="AG13" i="133"/>
  <c r="AF13" i="133"/>
  <c r="AE13" i="133"/>
  <c r="AD13" i="133"/>
  <c r="AC13" i="133"/>
  <c r="AB13" i="133"/>
  <c r="AA13" i="133"/>
  <c r="Z13" i="133"/>
  <c r="Y13" i="133"/>
  <c r="X13" i="133"/>
  <c r="W13" i="133"/>
  <c r="V13" i="133"/>
  <c r="U13" i="133"/>
  <c r="T13" i="133"/>
  <c r="S13" i="133"/>
  <c r="R13" i="133"/>
  <c r="Q13" i="133"/>
  <c r="P13" i="133"/>
  <c r="O13" i="133"/>
  <c r="N13" i="133"/>
  <c r="M13" i="133"/>
  <c r="L13" i="133"/>
  <c r="K13" i="133"/>
  <c r="J13" i="133"/>
  <c r="I13" i="133"/>
  <c r="H13" i="133"/>
  <c r="G13" i="133"/>
  <c r="BD12" i="133"/>
  <c r="BC12" i="133"/>
  <c r="BB12" i="133"/>
  <c r="BA12" i="133"/>
  <c r="AZ12" i="133"/>
  <c r="AY12" i="133"/>
  <c r="AX12" i="133"/>
  <c r="AW12" i="133"/>
  <c r="AV12" i="133"/>
  <c r="AU12" i="133"/>
  <c r="AT12" i="133"/>
  <c r="AS12" i="133"/>
  <c r="AR12" i="133"/>
  <c r="AQ12" i="133"/>
  <c r="AP12" i="133"/>
  <c r="AO12" i="133"/>
  <c r="AN12" i="133"/>
  <c r="AM12" i="133"/>
  <c r="AL12" i="133"/>
  <c r="AK12" i="133"/>
  <c r="AJ12" i="133"/>
  <c r="AI12" i="133"/>
  <c r="AH12" i="133"/>
  <c r="AG12" i="133"/>
  <c r="AF12" i="133"/>
  <c r="AE12" i="133"/>
  <c r="AD12" i="133"/>
  <c r="AC12" i="133"/>
  <c r="AB12" i="133"/>
  <c r="AA12" i="133"/>
  <c r="Z12" i="133"/>
  <c r="Y12" i="133"/>
  <c r="X12" i="133"/>
  <c r="W12" i="133"/>
  <c r="V12" i="133"/>
  <c r="U12" i="133"/>
  <c r="T12" i="133"/>
  <c r="S12" i="133"/>
  <c r="R12" i="133"/>
  <c r="Q12" i="133"/>
  <c r="P12" i="133"/>
  <c r="O12" i="133"/>
  <c r="N12" i="133"/>
  <c r="M12" i="133"/>
  <c r="L12" i="133"/>
  <c r="K12" i="133"/>
  <c r="J12" i="133"/>
  <c r="I12" i="133"/>
  <c r="H12" i="133"/>
  <c r="G12" i="133"/>
  <c r="BD11" i="133"/>
  <c r="BC11" i="133"/>
  <c r="BB11" i="133"/>
  <c r="BA11" i="133"/>
  <c r="AZ11" i="133"/>
  <c r="AY11" i="133"/>
  <c r="AX11" i="133"/>
  <c r="AW11" i="133"/>
  <c r="AV11" i="133"/>
  <c r="AU11" i="133"/>
  <c r="AT11" i="133"/>
  <c r="AS11" i="133"/>
  <c r="AR11" i="133"/>
  <c r="AQ11" i="133"/>
  <c r="AP11" i="133"/>
  <c r="AO11" i="133"/>
  <c r="AN11" i="133"/>
  <c r="AM11" i="133"/>
  <c r="AL11" i="133"/>
  <c r="AK11" i="133"/>
  <c r="AJ11" i="133"/>
  <c r="AI11" i="133"/>
  <c r="AH11" i="133"/>
  <c r="AG11" i="133"/>
  <c r="AF11" i="133"/>
  <c r="AE11" i="133"/>
  <c r="AD11" i="133"/>
  <c r="AC11" i="133"/>
  <c r="AB11" i="133"/>
  <c r="AA11" i="133"/>
  <c r="Z11" i="133"/>
  <c r="Y11" i="133"/>
  <c r="X11" i="133"/>
  <c r="W11" i="133"/>
  <c r="V11" i="133"/>
  <c r="U11" i="133"/>
  <c r="T11" i="133"/>
  <c r="S11" i="133"/>
  <c r="R11" i="133"/>
  <c r="Q11" i="133"/>
  <c r="P11" i="133"/>
  <c r="O11" i="133"/>
  <c r="N11" i="133"/>
  <c r="M11" i="133"/>
  <c r="L11" i="133"/>
  <c r="K11" i="133"/>
  <c r="J11" i="133"/>
  <c r="I11" i="133"/>
  <c r="H11" i="133"/>
  <c r="G11" i="133"/>
  <c r="BD10" i="133"/>
  <c r="BC10" i="133"/>
  <c r="BB10" i="133"/>
  <c r="BA10" i="133"/>
  <c r="AZ10" i="133"/>
  <c r="AY10" i="133"/>
  <c r="AX10" i="133"/>
  <c r="AW10" i="133"/>
  <c r="AV10" i="133"/>
  <c r="AU10" i="133"/>
  <c r="AT10" i="133"/>
  <c r="AS10" i="133"/>
  <c r="AR10" i="133"/>
  <c r="AQ10" i="133"/>
  <c r="AP10" i="133"/>
  <c r="AO10" i="133"/>
  <c r="AN10" i="133"/>
  <c r="AM10" i="133"/>
  <c r="AL10" i="133"/>
  <c r="AK10" i="133"/>
  <c r="AJ10" i="133"/>
  <c r="AI10" i="133"/>
  <c r="AH10" i="133"/>
  <c r="AG10" i="133"/>
  <c r="AF10" i="133"/>
  <c r="AE10" i="133"/>
  <c r="AD10" i="133"/>
  <c r="AC10" i="133"/>
  <c r="AB10" i="133"/>
  <c r="AA10" i="133"/>
  <c r="Z10" i="133"/>
  <c r="Y10" i="133"/>
  <c r="X10" i="133"/>
  <c r="W10" i="133"/>
  <c r="V10" i="133"/>
  <c r="U10" i="133"/>
  <c r="T10" i="133"/>
  <c r="S10" i="133"/>
  <c r="R10" i="133"/>
  <c r="Q10" i="133"/>
  <c r="P10" i="133"/>
  <c r="O10" i="133"/>
  <c r="N10" i="133"/>
  <c r="M10" i="133"/>
  <c r="L10" i="133"/>
  <c r="K10" i="133"/>
  <c r="J10" i="133"/>
  <c r="I10" i="133"/>
  <c r="H10" i="133"/>
  <c r="G10" i="133"/>
  <c r="BD9" i="133"/>
  <c r="BC9" i="133"/>
  <c r="BB9" i="133"/>
  <c r="BA9" i="133"/>
  <c r="AZ9" i="133"/>
  <c r="AY9" i="133"/>
  <c r="AX9" i="133"/>
  <c r="AW9" i="133"/>
  <c r="AV9" i="133"/>
  <c r="AU9" i="133"/>
  <c r="AT9" i="133"/>
  <c r="AS9" i="133"/>
  <c r="AR9" i="133"/>
  <c r="AQ9" i="133"/>
  <c r="AP9" i="133"/>
  <c r="AO9" i="133"/>
  <c r="AN9" i="133"/>
  <c r="AM9" i="133"/>
  <c r="AL9" i="133"/>
  <c r="AK9" i="133"/>
  <c r="AJ9" i="133"/>
  <c r="AI9" i="133"/>
  <c r="AH9" i="133"/>
  <c r="AG9" i="133"/>
  <c r="AF9" i="133"/>
  <c r="AE9" i="133"/>
  <c r="AD9" i="133"/>
  <c r="AC9" i="133"/>
  <c r="AB9" i="133"/>
  <c r="AA9" i="133"/>
  <c r="Z9" i="133"/>
  <c r="Y9" i="133"/>
  <c r="X9" i="133"/>
  <c r="W9" i="133"/>
  <c r="V9" i="133"/>
  <c r="U9" i="133"/>
  <c r="T9" i="133"/>
  <c r="S9" i="133"/>
  <c r="R9" i="133"/>
  <c r="Q9" i="133"/>
  <c r="P9" i="133"/>
  <c r="O9" i="133"/>
  <c r="N9" i="133"/>
  <c r="M9" i="133"/>
  <c r="L9" i="133"/>
  <c r="K9" i="133"/>
  <c r="J9" i="133"/>
  <c r="I9" i="133"/>
  <c r="H9" i="133"/>
  <c r="G9" i="133"/>
  <c r="BD8" i="133"/>
  <c r="BC8" i="133"/>
  <c r="BB8" i="133"/>
  <c r="BA8" i="133"/>
  <c r="AZ8" i="133"/>
  <c r="AY8" i="133"/>
  <c r="AX8" i="133"/>
  <c r="AW8" i="133"/>
  <c r="AV8" i="133"/>
  <c r="AU8" i="133"/>
  <c r="AT8" i="133"/>
  <c r="AS8" i="133"/>
  <c r="AR8" i="133"/>
  <c r="AQ8" i="133"/>
  <c r="AP8" i="133"/>
  <c r="AO8" i="133"/>
  <c r="AN8" i="133"/>
  <c r="AM8" i="133"/>
  <c r="AL8" i="133"/>
  <c r="AK8" i="133"/>
  <c r="AJ8" i="133"/>
  <c r="AI8" i="133"/>
  <c r="AH8" i="133"/>
  <c r="AG8" i="133"/>
  <c r="AF8" i="133"/>
  <c r="AE8" i="133"/>
  <c r="AD8" i="133"/>
  <c r="AC8" i="133"/>
  <c r="AB8" i="133"/>
  <c r="AA8" i="133"/>
  <c r="Z8" i="133"/>
  <c r="Y8" i="133"/>
  <c r="X8" i="133"/>
  <c r="W8" i="133"/>
  <c r="V8" i="133"/>
  <c r="U8" i="133"/>
  <c r="T8" i="133"/>
  <c r="S8" i="133"/>
  <c r="R8" i="133"/>
  <c r="Q8" i="133"/>
  <c r="P8" i="133"/>
  <c r="O8" i="133"/>
  <c r="N8" i="133"/>
  <c r="M8" i="133"/>
  <c r="L8" i="133"/>
  <c r="K8" i="133"/>
  <c r="J8" i="133"/>
  <c r="I8" i="133"/>
  <c r="H8" i="133"/>
  <c r="G8" i="133"/>
  <c r="BD7" i="133"/>
  <c r="BC7" i="133"/>
  <c r="BB7" i="133"/>
  <c r="BA7" i="133"/>
  <c r="AZ7" i="133"/>
  <c r="AY7" i="133"/>
  <c r="AX7" i="133"/>
  <c r="AW7" i="133"/>
  <c r="AV7" i="133"/>
  <c r="AU7" i="133"/>
  <c r="AT7" i="133"/>
  <c r="AS7" i="133"/>
  <c r="AR7" i="133"/>
  <c r="AQ7" i="133"/>
  <c r="AP7" i="133"/>
  <c r="AO7" i="133"/>
  <c r="AN7" i="133"/>
  <c r="AM7" i="133"/>
  <c r="AL7" i="133"/>
  <c r="AK7" i="133"/>
  <c r="AJ7" i="133"/>
  <c r="AI7" i="133"/>
  <c r="AH7" i="133"/>
  <c r="AG7" i="133"/>
  <c r="AF7" i="133"/>
  <c r="AE7" i="133"/>
  <c r="AD7" i="133"/>
  <c r="AC7" i="133"/>
  <c r="AB7" i="133"/>
  <c r="AA7" i="133"/>
  <c r="Z7" i="133"/>
  <c r="Y7" i="133"/>
  <c r="X7" i="133"/>
  <c r="W7" i="133"/>
  <c r="V7" i="133"/>
  <c r="U7" i="133"/>
  <c r="T7" i="133"/>
  <c r="S7" i="133"/>
  <c r="R7" i="133"/>
  <c r="Q7" i="133"/>
  <c r="P7" i="133"/>
  <c r="O7" i="133"/>
  <c r="N7" i="133"/>
  <c r="M7" i="133"/>
  <c r="L7" i="133"/>
  <c r="K7" i="133"/>
  <c r="J7" i="133"/>
  <c r="I7" i="133"/>
  <c r="H7" i="133"/>
  <c r="G7" i="133"/>
  <c r="BD6" i="133"/>
  <c r="BC6" i="133"/>
  <c r="BB6" i="133"/>
  <c r="BA6" i="133"/>
  <c r="AZ6" i="133"/>
  <c r="AY6" i="133"/>
  <c r="AX6" i="133"/>
  <c r="AW6" i="133"/>
  <c r="AV6" i="133"/>
  <c r="AU6" i="133"/>
  <c r="AT6" i="133"/>
  <c r="AS6" i="133"/>
  <c r="AR6" i="133"/>
  <c r="AQ6" i="133"/>
  <c r="AP6" i="133"/>
  <c r="AO6" i="133"/>
  <c r="AN6" i="133"/>
  <c r="AM6" i="133"/>
  <c r="AL6" i="133"/>
  <c r="AK6" i="133"/>
  <c r="AJ6" i="133"/>
  <c r="AI6" i="133"/>
  <c r="AH6" i="133"/>
  <c r="AG6" i="133"/>
  <c r="AF6" i="133"/>
  <c r="AE6" i="133"/>
  <c r="AD6" i="133"/>
  <c r="AC6" i="133"/>
  <c r="AB6" i="133"/>
  <c r="AA6" i="133"/>
  <c r="Z6" i="133"/>
  <c r="Y6" i="133"/>
  <c r="X6" i="133"/>
  <c r="W6" i="133"/>
  <c r="V6" i="133"/>
  <c r="U6" i="133"/>
  <c r="T6" i="133"/>
  <c r="S6" i="133"/>
  <c r="R6" i="133"/>
  <c r="Q6" i="133"/>
  <c r="P6" i="133"/>
  <c r="O6" i="133"/>
  <c r="N6" i="133"/>
  <c r="M6" i="133"/>
  <c r="L6" i="133"/>
  <c r="K6" i="133"/>
  <c r="J6" i="133"/>
  <c r="I6" i="133"/>
  <c r="H6" i="133"/>
  <c r="G6" i="133"/>
  <c r="BD5" i="133"/>
  <c r="BC5" i="133"/>
  <c r="BB5" i="133"/>
  <c r="BA5" i="133"/>
  <c r="AZ5" i="133"/>
  <c r="AY5" i="133"/>
  <c r="AX5" i="133"/>
  <c r="AW5" i="133"/>
  <c r="AV5" i="133"/>
  <c r="AU5" i="133"/>
  <c r="AT5" i="133"/>
  <c r="AS5" i="133"/>
  <c r="AR5" i="133"/>
  <c r="AQ5" i="133"/>
  <c r="AP5" i="133"/>
  <c r="AO5" i="133"/>
  <c r="AN5" i="133"/>
  <c r="AM5" i="133"/>
  <c r="AL5" i="133"/>
  <c r="AK5" i="133"/>
  <c r="AJ5" i="133"/>
  <c r="AI5" i="133"/>
  <c r="AH5" i="133"/>
  <c r="AG5" i="133"/>
  <c r="AF5" i="133"/>
  <c r="AE5" i="133"/>
  <c r="AD5" i="133"/>
  <c r="AC5" i="133"/>
  <c r="AB5" i="133"/>
  <c r="AA5" i="133"/>
  <c r="Z5" i="133"/>
  <c r="Y5" i="133"/>
  <c r="X5" i="133"/>
  <c r="W5" i="133"/>
  <c r="V5" i="133"/>
  <c r="U5" i="133"/>
  <c r="T5" i="133"/>
  <c r="S5" i="133"/>
  <c r="R5" i="133"/>
  <c r="Q5" i="133"/>
  <c r="P5" i="133"/>
  <c r="O5" i="133"/>
  <c r="N5" i="133"/>
  <c r="M5" i="133"/>
  <c r="L5" i="133"/>
  <c r="K5" i="133"/>
  <c r="J5" i="133"/>
  <c r="I5" i="133"/>
  <c r="H5" i="133"/>
  <c r="G5" i="133"/>
  <c r="BD4" i="133"/>
  <c r="BC4" i="133"/>
  <c r="BB4" i="133"/>
  <c r="BA4" i="133"/>
  <c r="AZ4" i="133"/>
  <c r="AY4" i="133"/>
  <c r="AX4" i="133"/>
  <c r="AW4" i="133"/>
  <c r="AV4" i="133"/>
  <c r="AU4" i="133"/>
  <c r="AT4" i="133"/>
  <c r="AS4" i="133"/>
  <c r="AR4" i="133"/>
  <c r="AQ4" i="133"/>
  <c r="AP4" i="133"/>
  <c r="AO4" i="133"/>
  <c r="AN4" i="133"/>
  <c r="AM4" i="133"/>
  <c r="AL4" i="133"/>
  <c r="AK4" i="133"/>
  <c r="AJ4" i="133"/>
  <c r="AI4" i="133"/>
  <c r="AH4" i="133"/>
  <c r="AG4" i="133"/>
  <c r="AF4" i="133"/>
  <c r="AE4" i="133"/>
  <c r="AD4" i="133"/>
  <c r="AC4" i="133"/>
  <c r="AB4" i="133"/>
  <c r="AA4" i="133"/>
  <c r="Z4" i="133"/>
  <c r="Y4" i="133"/>
  <c r="X4" i="133"/>
  <c r="W4" i="133"/>
  <c r="V4" i="133"/>
  <c r="U4" i="133"/>
  <c r="T4" i="133"/>
  <c r="S4" i="133"/>
  <c r="R4" i="133"/>
  <c r="Q4" i="133"/>
  <c r="P4" i="133"/>
  <c r="O4" i="133"/>
  <c r="N4" i="133"/>
  <c r="M4" i="133"/>
  <c r="L4" i="133"/>
  <c r="K4" i="133"/>
  <c r="J4" i="133"/>
  <c r="I4" i="133"/>
  <c r="H4" i="133"/>
  <c r="G4" i="133"/>
  <c r="BD3" i="133"/>
  <c r="BC3" i="133"/>
  <c r="BB3" i="133"/>
  <c r="BA3" i="133"/>
  <c r="AZ3" i="133"/>
  <c r="AY3" i="133"/>
  <c r="AX3" i="133"/>
  <c r="AW3" i="133"/>
  <c r="AV3" i="133"/>
  <c r="AU3" i="133"/>
  <c r="AT3" i="133"/>
  <c r="AS3" i="133"/>
  <c r="AR3" i="133"/>
  <c r="AQ3" i="133"/>
  <c r="AP3" i="133"/>
  <c r="AO3" i="133"/>
  <c r="AN3" i="133"/>
  <c r="AM3" i="133"/>
  <c r="AL3" i="133"/>
  <c r="AK3" i="133"/>
  <c r="AJ3" i="133"/>
  <c r="AI3" i="133"/>
  <c r="AH3" i="133"/>
  <c r="AG3" i="133"/>
  <c r="AF3" i="133"/>
  <c r="AE3" i="133"/>
  <c r="AD3" i="133"/>
  <c r="AC3" i="133"/>
  <c r="AB3" i="133"/>
  <c r="AA3" i="133"/>
  <c r="Z3" i="133"/>
  <c r="Y3" i="133"/>
  <c r="X3" i="133"/>
  <c r="W3" i="133"/>
  <c r="V3" i="133"/>
  <c r="U3" i="133"/>
  <c r="T3" i="133"/>
  <c r="S3" i="133"/>
  <c r="R3" i="133"/>
  <c r="Q3" i="133"/>
  <c r="P3" i="133"/>
  <c r="O3" i="133"/>
  <c r="N3" i="133"/>
  <c r="M3" i="133"/>
  <c r="L3" i="133"/>
  <c r="K3" i="133"/>
  <c r="J3" i="133"/>
  <c r="I3" i="133"/>
  <c r="H3" i="133"/>
  <c r="G3" i="133"/>
  <c r="BD2" i="133"/>
  <c r="BC2" i="133"/>
  <c r="BB2" i="133"/>
  <c r="BA2" i="133"/>
  <c r="AZ2" i="133"/>
  <c r="AY2" i="133"/>
  <c r="AX2" i="133"/>
  <c r="AW2" i="133"/>
  <c r="AV2" i="133"/>
  <c r="AU2" i="133"/>
  <c r="AT2" i="133"/>
  <c r="AS2" i="133"/>
  <c r="AR2" i="133"/>
  <c r="AQ2" i="133"/>
  <c r="AP2" i="133"/>
  <c r="AO2" i="133"/>
  <c r="AN2" i="133"/>
  <c r="AM2" i="133"/>
  <c r="AL2" i="133"/>
  <c r="AK2" i="133"/>
  <c r="AJ2" i="133"/>
  <c r="AI2" i="133"/>
  <c r="AH2" i="133"/>
  <c r="AG2" i="133"/>
  <c r="AF2" i="133"/>
  <c r="AE2" i="133"/>
  <c r="AD2" i="133"/>
  <c r="AC2" i="133"/>
  <c r="AB2" i="133"/>
  <c r="AA2" i="133"/>
  <c r="Z2" i="133"/>
  <c r="Y2" i="133"/>
  <c r="X2" i="133"/>
  <c r="W2" i="133"/>
  <c r="V2" i="133"/>
  <c r="U2" i="133"/>
  <c r="T2" i="133"/>
  <c r="S2" i="133"/>
  <c r="R2" i="133"/>
  <c r="Q2" i="133"/>
  <c r="P2" i="133"/>
  <c r="O2" i="133"/>
  <c r="N2" i="133"/>
  <c r="M2" i="133"/>
  <c r="L2" i="133"/>
  <c r="K2" i="133"/>
  <c r="J2" i="133"/>
  <c r="I2" i="133"/>
  <c r="H2" i="133"/>
  <c r="G2" i="133"/>
  <c r="D5" i="133"/>
  <c r="D6" i="133" s="1"/>
  <c r="D7" i="133" s="1"/>
  <c r="D8" i="133" s="1"/>
  <c r="D9" i="133" s="1"/>
  <c r="D10" i="133" s="1"/>
  <c r="D11" i="133" s="1"/>
  <c r="D12" i="133" s="1"/>
  <c r="D13" i="133" s="1"/>
  <c r="D14" i="133" s="1"/>
  <c r="D15" i="133" s="1"/>
  <c r="D16" i="133" s="1"/>
  <c r="D17" i="133" s="1"/>
  <c r="D18" i="133" s="1"/>
  <c r="D19" i="133" s="1"/>
  <c r="D20" i="133" s="1"/>
  <c r="D21" i="133" s="1"/>
  <c r="D22" i="133" s="1"/>
  <c r="D23" i="133" s="1"/>
  <c r="D24" i="133" s="1"/>
  <c r="D25" i="133" s="1"/>
  <c r="D26" i="133" s="1"/>
  <c r="D27" i="133" s="1"/>
  <c r="D28" i="133" s="1"/>
  <c r="D29" i="133" s="1"/>
  <c r="D30" i="133" s="1"/>
  <c r="D31" i="133" s="1"/>
  <c r="D32" i="133" s="1"/>
  <c r="D33" i="133" s="1"/>
  <c r="D34" i="133" s="1"/>
  <c r="H1" i="133"/>
  <c r="I1" i="133" s="1"/>
  <c r="J1" i="133" s="1"/>
  <c r="K1" i="133" s="1"/>
  <c r="L1" i="133" s="1"/>
  <c r="M1" i="133" s="1"/>
  <c r="N1" i="133" s="1"/>
  <c r="O1" i="133" s="1"/>
  <c r="P1" i="133" s="1"/>
  <c r="Q1" i="133" s="1"/>
  <c r="R1" i="133" s="1"/>
  <c r="S1" i="133" s="1"/>
  <c r="T1" i="133" s="1"/>
  <c r="U1" i="133" s="1"/>
  <c r="V1" i="133" s="1"/>
  <c r="W1" i="133" s="1"/>
  <c r="X1" i="133" s="1"/>
  <c r="Y1" i="133" s="1"/>
  <c r="Z1" i="133" s="1"/>
  <c r="AA1" i="133" s="1"/>
  <c r="AB1" i="133" s="1"/>
  <c r="AC1" i="133" s="1"/>
  <c r="AD1" i="133" s="1"/>
  <c r="AE1" i="133" s="1"/>
  <c r="AF1" i="133" s="1"/>
  <c r="AG1" i="133" s="1"/>
  <c r="AH1" i="133" s="1"/>
  <c r="AI1" i="133" s="1"/>
  <c r="AJ1" i="133" s="1"/>
  <c r="AK1" i="133" s="1"/>
  <c r="AL1" i="133" s="1"/>
  <c r="AM1" i="133" s="1"/>
  <c r="AN1" i="133" s="1"/>
  <c r="AO1" i="133" s="1"/>
  <c r="AP1" i="133" s="1"/>
  <c r="AQ1" i="133" s="1"/>
  <c r="AR1" i="133" s="1"/>
  <c r="AS1" i="133" s="1"/>
  <c r="AT1" i="133" s="1"/>
  <c r="AU1" i="133" s="1"/>
  <c r="AV1" i="133" s="1"/>
  <c r="AW1" i="133" s="1"/>
  <c r="AX1" i="133" s="1"/>
  <c r="AY1" i="133" s="1"/>
  <c r="AZ1" i="133" s="1"/>
  <c r="BA1" i="133" s="1"/>
  <c r="BB1" i="133" s="1"/>
  <c r="BC1" i="133" s="1"/>
  <c r="BD1" i="133" s="1"/>
  <c r="BD34" i="132" l="1"/>
  <c r="BC34" i="132"/>
  <c r="BB34" i="132"/>
  <c r="BA34" i="132"/>
  <c r="AZ34" i="132"/>
  <c r="AY34" i="132"/>
  <c r="AX34" i="132"/>
  <c r="AW34" i="132"/>
  <c r="AV34" i="132"/>
  <c r="AU34" i="132"/>
  <c r="AT34" i="132"/>
  <c r="AS34" i="132"/>
  <c r="AR34" i="132"/>
  <c r="AQ34" i="132"/>
  <c r="AP34" i="132"/>
  <c r="AO34" i="132"/>
  <c r="AN34" i="132"/>
  <c r="AM34" i="132"/>
  <c r="AL34" i="132"/>
  <c r="AK34" i="132"/>
  <c r="AJ34" i="132"/>
  <c r="AI34" i="132"/>
  <c r="AH34" i="132"/>
  <c r="AG34" i="132"/>
  <c r="AF34" i="132"/>
  <c r="AE34" i="132"/>
  <c r="AD34" i="132"/>
  <c r="AC34" i="132"/>
  <c r="AB34" i="132"/>
  <c r="AA34" i="132"/>
  <c r="Z34" i="132"/>
  <c r="Y34" i="132"/>
  <c r="X34" i="132"/>
  <c r="W34" i="132"/>
  <c r="V34" i="132"/>
  <c r="U34" i="132"/>
  <c r="T34" i="132"/>
  <c r="S34" i="132"/>
  <c r="R34" i="132"/>
  <c r="Q34" i="132"/>
  <c r="P34" i="132"/>
  <c r="O34" i="132"/>
  <c r="N34" i="132"/>
  <c r="M34" i="132"/>
  <c r="L34" i="132"/>
  <c r="K34" i="132"/>
  <c r="J34" i="132"/>
  <c r="I34" i="132"/>
  <c r="H34" i="132"/>
  <c r="G34" i="132"/>
  <c r="BD33" i="132"/>
  <c r="BC33" i="132"/>
  <c r="BB33" i="132"/>
  <c r="BA33" i="132"/>
  <c r="AZ33" i="132"/>
  <c r="AY33" i="132"/>
  <c r="AX33" i="132"/>
  <c r="AW33" i="132"/>
  <c r="AV33" i="132"/>
  <c r="AU33" i="132"/>
  <c r="AT33" i="132"/>
  <c r="AS33" i="132"/>
  <c r="AR33" i="132"/>
  <c r="AQ33" i="132"/>
  <c r="AP33" i="132"/>
  <c r="AO33" i="132"/>
  <c r="AN33" i="132"/>
  <c r="AM33" i="132"/>
  <c r="AL33" i="132"/>
  <c r="AK33" i="132"/>
  <c r="AJ33" i="132"/>
  <c r="AI33" i="132"/>
  <c r="AH33" i="132"/>
  <c r="AG33" i="132"/>
  <c r="AF33" i="132"/>
  <c r="AE33" i="132"/>
  <c r="AD33" i="132"/>
  <c r="AC33" i="132"/>
  <c r="AB33" i="132"/>
  <c r="AA33" i="132"/>
  <c r="Z33" i="132"/>
  <c r="Y33" i="132"/>
  <c r="X33" i="132"/>
  <c r="W33" i="132"/>
  <c r="V33" i="132"/>
  <c r="U33" i="132"/>
  <c r="T33" i="132"/>
  <c r="S33" i="132"/>
  <c r="R33" i="132"/>
  <c r="Q33" i="132"/>
  <c r="P33" i="132"/>
  <c r="O33" i="132"/>
  <c r="N33" i="132"/>
  <c r="M33" i="132"/>
  <c r="L33" i="132"/>
  <c r="K33" i="132"/>
  <c r="J33" i="132"/>
  <c r="I33" i="132"/>
  <c r="H33" i="132"/>
  <c r="G33" i="132"/>
  <c r="BD32" i="132"/>
  <c r="BC32" i="132"/>
  <c r="BB32" i="132"/>
  <c r="BA32" i="132"/>
  <c r="AZ32" i="132"/>
  <c r="AY32" i="132"/>
  <c r="AX32" i="132"/>
  <c r="AW32" i="132"/>
  <c r="AV32" i="132"/>
  <c r="AU32" i="132"/>
  <c r="AT32" i="132"/>
  <c r="AS32" i="132"/>
  <c r="AR32" i="132"/>
  <c r="AQ32" i="132"/>
  <c r="AP32" i="132"/>
  <c r="AO32" i="132"/>
  <c r="AN32" i="132"/>
  <c r="AM32" i="132"/>
  <c r="AL32" i="132"/>
  <c r="AK32" i="132"/>
  <c r="AJ32" i="132"/>
  <c r="AI32" i="132"/>
  <c r="AH32" i="132"/>
  <c r="AG32" i="132"/>
  <c r="AF32" i="132"/>
  <c r="AE32" i="132"/>
  <c r="AD32" i="132"/>
  <c r="AC32" i="132"/>
  <c r="AB32" i="132"/>
  <c r="AA32" i="132"/>
  <c r="Z32" i="132"/>
  <c r="Y32" i="132"/>
  <c r="X32" i="132"/>
  <c r="W32" i="132"/>
  <c r="V32" i="132"/>
  <c r="U32" i="132"/>
  <c r="T32" i="132"/>
  <c r="S32" i="132"/>
  <c r="R32" i="132"/>
  <c r="Q32" i="132"/>
  <c r="P32" i="132"/>
  <c r="O32" i="132"/>
  <c r="N32" i="132"/>
  <c r="M32" i="132"/>
  <c r="L32" i="132"/>
  <c r="K32" i="132"/>
  <c r="J32" i="132"/>
  <c r="I32" i="132"/>
  <c r="H32" i="132"/>
  <c r="G32" i="132"/>
  <c r="BD31" i="132"/>
  <c r="BC31" i="132"/>
  <c r="BB31" i="132"/>
  <c r="BA31" i="132"/>
  <c r="AZ31" i="132"/>
  <c r="AY31" i="132"/>
  <c r="AX31" i="132"/>
  <c r="AW31" i="132"/>
  <c r="AV31" i="132"/>
  <c r="AU31" i="132"/>
  <c r="AT31" i="132"/>
  <c r="AS31" i="132"/>
  <c r="AR31" i="132"/>
  <c r="AQ31" i="132"/>
  <c r="AP31" i="132"/>
  <c r="AO31" i="132"/>
  <c r="AN31" i="132"/>
  <c r="AM31" i="132"/>
  <c r="AL31" i="132"/>
  <c r="AK31" i="132"/>
  <c r="AJ31" i="132"/>
  <c r="AI31" i="132"/>
  <c r="AH31" i="132"/>
  <c r="AG31" i="132"/>
  <c r="AF31" i="132"/>
  <c r="AE31" i="132"/>
  <c r="AD31" i="132"/>
  <c r="AC31" i="132"/>
  <c r="AB31" i="132"/>
  <c r="AA31" i="132"/>
  <c r="Z31" i="132"/>
  <c r="Y31" i="132"/>
  <c r="X31" i="132"/>
  <c r="W31" i="132"/>
  <c r="V31" i="132"/>
  <c r="U31" i="132"/>
  <c r="T31" i="132"/>
  <c r="S31" i="132"/>
  <c r="R31" i="132"/>
  <c r="Q31" i="132"/>
  <c r="P31" i="132"/>
  <c r="O31" i="132"/>
  <c r="N31" i="132"/>
  <c r="M31" i="132"/>
  <c r="L31" i="132"/>
  <c r="K31" i="132"/>
  <c r="J31" i="132"/>
  <c r="I31" i="132"/>
  <c r="H31" i="132"/>
  <c r="G31" i="132"/>
  <c r="BD30" i="132"/>
  <c r="BC30" i="132"/>
  <c r="BB30" i="132"/>
  <c r="BA30" i="132"/>
  <c r="AZ30" i="132"/>
  <c r="AY30" i="132"/>
  <c r="AX30" i="132"/>
  <c r="AW30" i="132"/>
  <c r="AV30" i="132"/>
  <c r="AU30" i="132"/>
  <c r="AT30" i="132"/>
  <c r="AS30" i="132"/>
  <c r="AR30" i="132"/>
  <c r="AQ30" i="132"/>
  <c r="AP30" i="132"/>
  <c r="AO30" i="132"/>
  <c r="AN30" i="132"/>
  <c r="AM30" i="132"/>
  <c r="AL30" i="132"/>
  <c r="AK30" i="132"/>
  <c r="AJ30" i="132"/>
  <c r="AI30" i="132"/>
  <c r="AH30" i="132"/>
  <c r="AG30" i="132"/>
  <c r="AF30" i="132"/>
  <c r="AE30" i="132"/>
  <c r="AD30" i="132"/>
  <c r="AC30" i="132"/>
  <c r="AB30" i="132"/>
  <c r="AA30" i="132"/>
  <c r="Z30" i="132"/>
  <c r="Y30" i="132"/>
  <c r="X30" i="132"/>
  <c r="W30" i="132"/>
  <c r="V30" i="132"/>
  <c r="U30" i="132"/>
  <c r="T30" i="132"/>
  <c r="S30" i="132"/>
  <c r="R30" i="132"/>
  <c r="Q30" i="132"/>
  <c r="P30" i="132"/>
  <c r="O30" i="132"/>
  <c r="N30" i="132"/>
  <c r="M30" i="132"/>
  <c r="L30" i="132"/>
  <c r="K30" i="132"/>
  <c r="J30" i="132"/>
  <c r="I30" i="132"/>
  <c r="H30" i="132"/>
  <c r="G30" i="132"/>
  <c r="BD29" i="132"/>
  <c r="BC29" i="132"/>
  <c r="BB29" i="132"/>
  <c r="BA29" i="132"/>
  <c r="AZ29" i="132"/>
  <c r="AY29" i="132"/>
  <c r="AX29" i="132"/>
  <c r="AW29" i="132"/>
  <c r="AV29" i="132"/>
  <c r="AU29" i="132"/>
  <c r="AT29" i="132"/>
  <c r="AS29" i="132"/>
  <c r="AR29" i="132"/>
  <c r="AQ29" i="132"/>
  <c r="AP29" i="132"/>
  <c r="AO29" i="132"/>
  <c r="AN29" i="132"/>
  <c r="AM29" i="132"/>
  <c r="AL29" i="132"/>
  <c r="AK29" i="132"/>
  <c r="AJ29" i="132"/>
  <c r="AI29" i="132"/>
  <c r="AH29" i="132"/>
  <c r="AG29" i="132"/>
  <c r="AF29" i="132"/>
  <c r="AE29" i="132"/>
  <c r="AD29" i="132"/>
  <c r="AC29" i="132"/>
  <c r="AB29" i="132"/>
  <c r="AA29" i="132"/>
  <c r="Z29" i="132"/>
  <c r="Y29" i="132"/>
  <c r="X29" i="132"/>
  <c r="W29" i="132"/>
  <c r="V29" i="132"/>
  <c r="U29" i="132"/>
  <c r="T29" i="132"/>
  <c r="S29" i="132"/>
  <c r="R29" i="132"/>
  <c r="Q29" i="132"/>
  <c r="P29" i="132"/>
  <c r="O29" i="132"/>
  <c r="N29" i="132"/>
  <c r="M29" i="132"/>
  <c r="L29" i="132"/>
  <c r="K29" i="132"/>
  <c r="J29" i="132"/>
  <c r="I29" i="132"/>
  <c r="H29" i="132"/>
  <c r="G29" i="132"/>
  <c r="BD28" i="132"/>
  <c r="BC28" i="132"/>
  <c r="BB28" i="132"/>
  <c r="BA28" i="132"/>
  <c r="AZ28" i="132"/>
  <c r="AY28" i="132"/>
  <c r="AX28" i="132"/>
  <c r="AW28" i="132"/>
  <c r="AV28" i="132"/>
  <c r="AU28" i="132"/>
  <c r="AT28" i="132"/>
  <c r="AS28" i="132"/>
  <c r="AR28" i="132"/>
  <c r="AQ28" i="132"/>
  <c r="AP28" i="132"/>
  <c r="AO28" i="132"/>
  <c r="AN28" i="132"/>
  <c r="AM28" i="132"/>
  <c r="AL28" i="132"/>
  <c r="AK28" i="132"/>
  <c r="AJ28" i="132"/>
  <c r="AI28" i="132"/>
  <c r="AH28" i="132"/>
  <c r="AG28" i="132"/>
  <c r="AF28" i="132"/>
  <c r="AE28" i="132"/>
  <c r="AD28" i="132"/>
  <c r="AC28" i="132"/>
  <c r="AB28" i="132"/>
  <c r="AA28" i="132"/>
  <c r="Z28" i="132"/>
  <c r="Y28" i="132"/>
  <c r="X28" i="132"/>
  <c r="W28" i="132"/>
  <c r="V28" i="132"/>
  <c r="U28" i="132"/>
  <c r="T28" i="132"/>
  <c r="S28" i="132"/>
  <c r="R28" i="132"/>
  <c r="Q28" i="132"/>
  <c r="P28" i="132"/>
  <c r="O28" i="132"/>
  <c r="N28" i="132"/>
  <c r="M28" i="132"/>
  <c r="L28" i="132"/>
  <c r="K28" i="132"/>
  <c r="J28" i="132"/>
  <c r="I28" i="132"/>
  <c r="H28" i="132"/>
  <c r="G28" i="132"/>
  <c r="BD27" i="132"/>
  <c r="BC27" i="132"/>
  <c r="BB27" i="132"/>
  <c r="BA27" i="132"/>
  <c r="AZ27" i="132"/>
  <c r="AY27" i="132"/>
  <c r="AX27" i="132"/>
  <c r="AW27" i="132"/>
  <c r="AV27" i="132"/>
  <c r="AU27" i="132"/>
  <c r="AT27" i="132"/>
  <c r="AS27" i="132"/>
  <c r="AR27" i="132"/>
  <c r="AQ27" i="132"/>
  <c r="AP27" i="132"/>
  <c r="AO27" i="132"/>
  <c r="AN27" i="132"/>
  <c r="AM27" i="132"/>
  <c r="AL27" i="132"/>
  <c r="AK27" i="132"/>
  <c r="AJ27" i="132"/>
  <c r="AI27" i="132"/>
  <c r="AH27" i="132"/>
  <c r="AG27" i="132"/>
  <c r="AF27" i="132"/>
  <c r="AE27" i="132"/>
  <c r="AD27" i="132"/>
  <c r="AC27" i="132"/>
  <c r="AB27" i="132"/>
  <c r="AA27" i="132"/>
  <c r="Z27" i="132"/>
  <c r="Y27" i="132"/>
  <c r="X27" i="132"/>
  <c r="W27" i="132"/>
  <c r="V27" i="132"/>
  <c r="U27" i="132"/>
  <c r="T27" i="132"/>
  <c r="S27" i="132"/>
  <c r="R27" i="132"/>
  <c r="Q27" i="132"/>
  <c r="P27" i="132"/>
  <c r="O27" i="132"/>
  <c r="N27" i="132"/>
  <c r="M27" i="132"/>
  <c r="L27" i="132"/>
  <c r="K27" i="132"/>
  <c r="J27" i="132"/>
  <c r="I27" i="132"/>
  <c r="H27" i="132"/>
  <c r="G27" i="132"/>
  <c r="BD26" i="132"/>
  <c r="BC26" i="132"/>
  <c r="BB26" i="132"/>
  <c r="BA26" i="132"/>
  <c r="AZ26" i="132"/>
  <c r="AY26" i="132"/>
  <c r="AX26" i="132"/>
  <c r="AW26" i="132"/>
  <c r="AV26" i="132"/>
  <c r="AU26" i="132"/>
  <c r="AT26" i="132"/>
  <c r="AS26" i="132"/>
  <c r="AR26" i="132"/>
  <c r="AQ26" i="132"/>
  <c r="AP26" i="132"/>
  <c r="AO26" i="132"/>
  <c r="AN26" i="132"/>
  <c r="AM26" i="132"/>
  <c r="AL26" i="132"/>
  <c r="AK26" i="132"/>
  <c r="AJ26" i="132"/>
  <c r="AI26" i="132"/>
  <c r="AH26" i="132"/>
  <c r="AG26" i="132"/>
  <c r="AF26" i="132"/>
  <c r="AE26" i="132"/>
  <c r="AD26" i="132"/>
  <c r="AC26" i="132"/>
  <c r="AB26" i="132"/>
  <c r="AA26" i="132"/>
  <c r="Z26" i="132"/>
  <c r="Y26" i="132"/>
  <c r="X26" i="132"/>
  <c r="W26" i="132"/>
  <c r="V26" i="132"/>
  <c r="U26" i="132"/>
  <c r="T26" i="132"/>
  <c r="S26" i="132"/>
  <c r="R26" i="132"/>
  <c r="Q26" i="132"/>
  <c r="P26" i="132"/>
  <c r="O26" i="132"/>
  <c r="N26" i="132"/>
  <c r="M26" i="132"/>
  <c r="L26" i="132"/>
  <c r="K26" i="132"/>
  <c r="J26" i="132"/>
  <c r="I26" i="132"/>
  <c r="H26" i="132"/>
  <c r="G26" i="132"/>
  <c r="BD25" i="132"/>
  <c r="BC25" i="132"/>
  <c r="BB25" i="132"/>
  <c r="BA25" i="132"/>
  <c r="AZ25" i="132"/>
  <c r="AY25" i="132"/>
  <c r="AX25" i="132"/>
  <c r="AW25" i="132"/>
  <c r="AV25" i="132"/>
  <c r="AU25" i="132"/>
  <c r="AT25" i="132"/>
  <c r="AS25" i="132"/>
  <c r="AR25" i="132"/>
  <c r="AQ25" i="132"/>
  <c r="AP25" i="132"/>
  <c r="AO25" i="132"/>
  <c r="AN25" i="132"/>
  <c r="AM25" i="132"/>
  <c r="AL25" i="132"/>
  <c r="AK25" i="132"/>
  <c r="AJ25" i="132"/>
  <c r="AI25" i="132"/>
  <c r="AH25" i="132"/>
  <c r="AG25" i="132"/>
  <c r="AF25" i="132"/>
  <c r="AE25" i="132"/>
  <c r="AD25" i="132"/>
  <c r="AC25" i="132"/>
  <c r="AB25" i="132"/>
  <c r="AA25" i="132"/>
  <c r="Z25" i="132"/>
  <c r="Y25" i="132"/>
  <c r="X25" i="132"/>
  <c r="W25" i="132"/>
  <c r="V25" i="132"/>
  <c r="U25" i="132"/>
  <c r="T25" i="132"/>
  <c r="S25" i="132"/>
  <c r="R25" i="132"/>
  <c r="Q25" i="132"/>
  <c r="P25" i="132"/>
  <c r="O25" i="132"/>
  <c r="N25" i="132"/>
  <c r="M25" i="132"/>
  <c r="L25" i="132"/>
  <c r="K25" i="132"/>
  <c r="J25" i="132"/>
  <c r="I25" i="132"/>
  <c r="H25" i="132"/>
  <c r="G25" i="132"/>
  <c r="BD24" i="132"/>
  <c r="BC24" i="132"/>
  <c r="BB24" i="132"/>
  <c r="BA24" i="132"/>
  <c r="AZ24" i="132"/>
  <c r="AY24" i="132"/>
  <c r="AX24" i="132"/>
  <c r="AW24" i="132"/>
  <c r="AV24" i="132"/>
  <c r="AU24" i="132"/>
  <c r="AT24" i="132"/>
  <c r="AS24" i="132"/>
  <c r="AR24" i="132"/>
  <c r="AQ24" i="132"/>
  <c r="AP24" i="132"/>
  <c r="AO24" i="132"/>
  <c r="AN24" i="132"/>
  <c r="AM24" i="132"/>
  <c r="AL24" i="132"/>
  <c r="AK24" i="132"/>
  <c r="AJ24" i="132"/>
  <c r="AI24" i="132"/>
  <c r="AH24" i="132"/>
  <c r="AG24" i="132"/>
  <c r="AF24" i="132"/>
  <c r="AE24" i="132"/>
  <c r="AD24" i="132"/>
  <c r="AC24" i="132"/>
  <c r="AB24" i="132"/>
  <c r="AA24" i="132"/>
  <c r="Z24" i="132"/>
  <c r="Y24" i="132"/>
  <c r="X24" i="132"/>
  <c r="W24" i="132"/>
  <c r="V24" i="132"/>
  <c r="U24" i="132"/>
  <c r="T24" i="132"/>
  <c r="S24" i="132"/>
  <c r="R24" i="132"/>
  <c r="Q24" i="132"/>
  <c r="P24" i="132"/>
  <c r="O24" i="132"/>
  <c r="N24" i="132"/>
  <c r="M24" i="132"/>
  <c r="L24" i="132"/>
  <c r="K24" i="132"/>
  <c r="J24" i="132"/>
  <c r="I24" i="132"/>
  <c r="H24" i="132"/>
  <c r="G24" i="132"/>
  <c r="BD23" i="132"/>
  <c r="BC23" i="132"/>
  <c r="BB23" i="132"/>
  <c r="BA23" i="132"/>
  <c r="AZ23" i="132"/>
  <c r="AY23" i="132"/>
  <c r="AX23" i="132"/>
  <c r="AW23" i="132"/>
  <c r="AV23" i="132"/>
  <c r="AU23" i="132"/>
  <c r="AT23" i="132"/>
  <c r="AS23" i="132"/>
  <c r="AR23" i="132"/>
  <c r="AQ23" i="132"/>
  <c r="AP23" i="132"/>
  <c r="AO23" i="132"/>
  <c r="AN23" i="132"/>
  <c r="AM23" i="132"/>
  <c r="AL23" i="132"/>
  <c r="AK23" i="132"/>
  <c r="AJ23" i="132"/>
  <c r="AI23" i="132"/>
  <c r="AH23" i="132"/>
  <c r="AG23" i="132"/>
  <c r="AF23" i="132"/>
  <c r="AE23" i="132"/>
  <c r="AD23" i="132"/>
  <c r="AC23" i="132"/>
  <c r="AB23" i="132"/>
  <c r="AA23" i="132"/>
  <c r="Z23" i="132"/>
  <c r="Y23" i="132"/>
  <c r="X23" i="132"/>
  <c r="W23" i="132"/>
  <c r="V23" i="132"/>
  <c r="U23" i="132"/>
  <c r="T23" i="132"/>
  <c r="S23" i="132"/>
  <c r="R23" i="132"/>
  <c r="Q23" i="132"/>
  <c r="P23" i="132"/>
  <c r="O23" i="132"/>
  <c r="N23" i="132"/>
  <c r="M23" i="132"/>
  <c r="L23" i="132"/>
  <c r="K23" i="132"/>
  <c r="J23" i="132"/>
  <c r="I23" i="132"/>
  <c r="H23" i="132"/>
  <c r="G23" i="132"/>
  <c r="BD22" i="132"/>
  <c r="BC22" i="132"/>
  <c r="BB22" i="132"/>
  <c r="BA22" i="132"/>
  <c r="AZ22" i="132"/>
  <c r="AY22" i="132"/>
  <c r="AX22" i="132"/>
  <c r="AW22" i="132"/>
  <c r="AV22" i="132"/>
  <c r="AU22" i="132"/>
  <c r="AT22" i="132"/>
  <c r="AS22" i="132"/>
  <c r="AR22" i="132"/>
  <c r="AQ22" i="132"/>
  <c r="AP22" i="132"/>
  <c r="AO22" i="132"/>
  <c r="AN22" i="132"/>
  <c r="AM22" i="132"/>
  <c r="AL22" i="132"/>
  <c r="AK22" i="132"/>
  <c r="AJ22" i="132"/>
  <c r="AI22" i="132"/>
  <c r="AH22" i="132"/>
  <c r="AG22" i="132"/>
  <c r="AF22" i="132"/>
  <c r="AE22" i="132"/>
  <c r="AD22" i="132"/>
  <c r="AC22" i="132"/>
  <c r="AB22" i="132"/>
  <c r="AA22" i="132"/>
  <c r="Z22" i="132"/>
  <c r="Y22" i="132"/>
  <c r="X22" i="132"/>
  <c r="W22" i="132"/>
  <c r="V22" i="132"/>
  <c r="U22" i="132"/>
  <c r="T22" i="132"/>
  <c r="S22" i="132"/>
  <c r="R22" i="132"/>
  <c r="Q22" i="132"/>
  <c r="P22" i="132"/>
  <c r="O22" i="132"/>
  <c r="N22" i="132"/>
  <c r="M22" i="132"/>
  <c r="L22" i="132"/>
  <c r="K22" i="132"/>
  <c r="J22" i="132"/>
  <c r="I22" i="132"/>
  <c r="H22" i="132"/>
  <c r="G22" i="132"/>
  <c r="BD21" i="132"/>
  <c r="BC21" i="132"/>
  <c r="BB21" i="132"/>
  <c r="BA21" i="132"/>
  <c r="AZ21" i="132"/>
  <c r="AY21" i="132"/>
  <c r="AX21" i="132"/>
  <c r="AW21" i="132"/>
  <c r="AV21" i="132"/>
  <c r="AU21" i="132"/>
  <c r="AT21" i="132"/>
  <c r="AS21" i="132"/>
  <c r="AR21" i="132"/>
  <c r="AQ21" i="132"/>
  <c r="AP21" i="132"/>
  <c r="AO21" i="132"/>
  <c r="AN21" i="132"/>
  <c r="AM21" i="132"/>
  <c r="AL21" i="132"/>
  <c r="AK21" i="132"/>
  <c r="AJ21" i="132"/>
  <c r="AI21" i="132"/>
  <c r="AH21" i="132"/>
  <c r="AG21" i="132"/>
  <c r="AF21" i="132"/>
  <c r="AE21" i="132"/>
  <c r="AD21" i="132"/>
  <c r="AC21" i="132"/>
  <c r="AB21" i="132"/>
  <c r="AA21" i="132"/>
  <c r="Z21" i="132"/>
  <c r="Y21" i="132"/>
  <c r="X21" i="132"/>
  <c r="W21" i="132"/>
  <c r="V21" i="132"/>
  <c r="U21" i="132"/>
  <c r="T21" i="132"/>
  <c r="S21" i="132"/>
  <c r="R21" i="132"/>
  <c r="Q21" i="132"/>
  <c r="P21" i="132"/>
  <c r="O21" i="132"/>
  <c r="N21" i="132"/>
  <c r="M21" i="132"/>
  <c r="L21" i="132"/>
  <c r="K21" i="132"/>
  <c r="J21" i="132"/>
  <c r="I21" i="132"/>
  <c r="H21" i="132"/>
  <c r="G21" i="132"/>
  <c r="BD20" i="132"/>
  <c r="BC20" i="132"/>
  <c r="BB20" i="132"/>
  <c r="BA20" i="132"/>
  <c r="AZ20" i="132"/>
  <c r="AY20" i="132"/>
  <c r="AX20" i="132"/>
  <c r="AW20" i="132"/>
  <c r="AV20" i="132"/>
  <c r="AU20" i="132"/>
  <c r="AT20" i="132"/>
  <c r="AS20" i="132"/>
  <c r="AR20" i="132"/>
  <c r="AQ20" i="132"/>
  <c r="AP20" i="132"/>
  <c r="AO20" i="132"/>
  <c r="AN20" i="132"/>
  <c r="AM20" i="132"/>
  <c r="AL20" i="132"/>
  <c r="AK20" i="132"/>
  <c r="AJ20" i="132"/>
  <c r="AI20" i="132"/>
  <c r="AH20" i="132"/>
  <c r="AG20" i="132"/>
  <c r="AF20" i="132"/>
  <c r="AE20" i="132"/>
  <c r="AD20" i="132"/>
  <c r="AC20" i="132"/>
  <c r="AB20" i="132"/>
  <c r="AA20" i="132"/>
  <c r="Z20" i="132"/>
  <c r="Y20" i="132"/>
  <c r="X20" i="132"/>
  <c r="W20" i="132"/>
  <c r="V20" i="132"/>
  <c r="U20" i="132"/>
  <c r="T20" i="132"/>
  <c r="S20" i="132"/>
  <c r="R20" i="132"/>
  <c r="Q20" i="132"/>
  <c r="P20" i="132"/>
  <c r="O20" i="132"/>
  <c r="N20" i="132"/>
  <c r="M20" i="132"/>
  <c r="L20" i="132"/>
  <c r="K20" i="132"/>
  <c r="J20" i="132"/>
  <c r="I20" i="132"/>
  <c r="H20" i="132"/>
  <c r="G20" i="132"/>
  <c r="BD19" i="132"/>
  <c r="BC19" i="132"/>
  <c r="BB19" i="132"/>
  <c r="BA19" i="132"/>
  <c r="AZ19" i="132"/>
  <c r="AY19" i="132"/>
  <c r="AX19" i="132"/>
  <c r="AW19" i="132"/>
  <c r="AV19" i="132"/>
  <c r="AU19" i="132"/>
  <c r="AT19" i="132"/>
  <c r="AS19" i="132"/>
  <c r="AR19" i="132"/>
  <c r="AQ19" i="132"/>
  <c r="AP19" i="132"/>
  <c r="AO19" i="132"/>
  <c r="AN19" i="132"/>
  <c r="AM19" i="132"/>
  <c r="AL19" i="132"/>
  <c r="AK19" i="132"/>
  <c r="AJ19" i="132"/>
  <c r="AI19" i="132"/>
  <c r="AH19" i="132"/>
  <c r="AG19" i="132"/>
  <c r="AF19" i="132"/>
  <c r="AE19" i="132"/>
  <c r="AD19" i="132"/>
  <c r="AC19" i="132"/>
  <c r="AB19" i="132"/>
  <c r="AA19" i="132"/>
  <c r="Z19" i="132"/>
  <c r="Y19" i="132"/>
  <c r="X19" i="132"/>
  <c r="W19" i="132"/>
  <c r="V19" i="132"/>
  <c r="U19" i="132"/>
  <c r="T19" i="132"/>
  <c r="S19" i="132"/>
  <c r="R19" i="132"/>
  <c r="Q19" i="132"/>
  <c r="P19" i="132"/>
  <c r="O19" i="132"/>
  <c r="N19" i="132"/>
  <c r="M19" i="132"/>
  <c r="L19" i="132"/>
  <c r="K19" i="132"/>
  <c r="J19" i="132"/>
  <c r="I19" i="132"/>
  <c r="H19" i="132"/>
  <c r="G19" i="132"/>
  <c r="BD18" i="132"/>
  <c r="BC18" i="132"/>
  <c r="BB18" i="132"/>
  <c r="BA18" i="132"/>
  <c r="AZ18" i="132"/>
  <c r="AY18" i="132"/>
  <c r="AX18" i="132"/>
  <c r="AW18" i="132"/>
  <c r="AV18" i="132"/>
  <c r="AU18" i="132"/>
  <c r="AT18" i="132"/>
  <c r="AS18" i="132"/>
  <c r="AR18" i="132"/>
  <c r="AQ18" i="132"/>
  <c r="AP18" i="132"/>
  <c r="AO18" i="132"/>
  <c r="AN18" i="132"/>
  <c r="AM18" i="132"/>
  <c r="AL18" i="132"/>
  <c r="AK18" i="132"/>
  <c r="AJ18" i="132"/>
  <c r="AI18" i="132"/>
  <c r="AH18" i="132"/>
  <c r="AG18" i="132"/>
  <c r="AF18" i="132"/>
  <c r="AE18" i="132"/>
  <c r="AD18" i="132"/>
  <c r="AC18" i="132"/>
  <c r="AB18" i="132"/>
  <c r="AA18" i="132"/>
  <c r="Z18" i="132"/>
  <c r="Y18" i="132"/>
  <c r="X18" i="132"/>
  <c r="W18" i="132"/>
  <c r="V18" i="132"/>
  <c r="U18" i="132"/>
  <c r="T18" i="132"/>
  <c r="S18" i="132"/>
  <c r="R18" i="132"/>
  <c r="Q18" i="132"/>
  <c r="P18" i="132"/>
  <c r="O18" i="132"/>
  <c r="N18" i="132"/>
  <c r="M18" i="132"/>
  <c r="L18" i="132"/>
  <c r="K18" i="132"/>
  <c r="J18" i="132"/>
  <c r="I18" i="132"/>
  <c r="H18" i="132"/>
  <c r="G18" i="132"/>
  <c r="BD17" i="132"/>
  <c r="BC17" i="132"/>
  <c r="BB17" i="132"/>
  <c r="BA17" i="132"/>
  <c r="AZ17" i="132"/>
  <c r="AY17" i="132"/>
  <c r="AX17" i="132"/>
  <c r="AW17" i="132"/>
  <c r="AV17" i="132"/>
  <c r="AU17" i="132"/>
  <c r="AT17" i="132"/>
  <c r="AS17" i="132"/>
  <c r="AR17" i="132"/>
  <c r="AQ17" i="132"/>
  <c r="AP17" i="132"/>
  <c r="AO17" i="132"/>
  <c r="AN17" i="132"/>
  <c r="AM17" i="132"/>
  <c r="AL17" i="132"/>
  <c r="AK17" i="132"/>
  <c r="AJ17" i="132"/>
  <c r="AI17" i="132"/>
  <c r="AH17" i="132"/>
  <c r="AG17" i="132"/>
  <c r="AF17" i="132"/>
  <c r="AE17" i="132"/>
  <c r="AD17" i="132"/>
  <c r="AC17" i="132"/>
  <c r="AB17" i="132"/>
  <c r="AA17" i="132"/>
  <c r="Z17" i="132"/>
  <c r="Y17" i="132"/>
  <c r="X17" i="132"/>
  <c r="W17" i="132"/>
  <c r="V17" i="132"/>
  <c r="U17" i="132"/>
  <c r="T17" i="132"/>
  <c r="S17" i="132"/>
  <c r="R17" i="132"/>
  <c r="Q17" i="132"/>
  <c r="P17" i="132"/>
  <c r="O17" i="132"/>
  <c r="N17" i="132"/>
  <c r="M17" i="132"/>
  <c r="L17" i="132"/>
  <c r="K17" i="132"/>
  <c r="J17" i="132"/>
  <c r="I17" i="132"/>
  <c r="H17" i="132"/>
  <c r="G17" i="132"/>
  <c r="BD16" i="132"/>
  <c r="BC16" i="132"/>
  <c r="BB16" i="132"/>
  <c r="BA16" i="132"/>
  <c r="AZ16" i="132"/>
  <c r="AY16" i="132"/>
  <c r="AX16" i="132"/>
  <c r="AW16" i="132"/>
  <c r="AV16" i="132"/>
  <c r="AU16" i="132"/>
  <c r="AT16" i="132"/>
  <c r="AS16" i="132"/>
  <c r="AR16" i="132"/>
  <c r="AQ16" i="132"/>
  <c r="AP16" i="132"/>
  <c r="AO16" i="132"/>
  <c r="AN16" i="132"/>
  <c r="AM16" i="132"/>
  <c r="AL16" i="132"/>
  <c r="AK16" i="132"/>
  <c r="AJ16" i="132"/>
  <c r="AI16" i="132"/>
  <c r="AH16" i="132"/>
  <c r="AG16" i="132"/>
  <c r="AF16" i="132"/>
  <c r="AE16" i="132"/>
  <c r="AD16" i="132"/>
  <c r="AC16" i="132"/>
  <c r="AB16" i="132"/>
  <c r="AA16" i="132"/>
  <c r="Z16" i="132"/>
  <c r="Y16" i="132"/>
  <c r="X16" i="132"/>
  <c r="W16" i="132"/>
  <c r="V16" i="132"/>
  <c r="U16" i="132"/>
  <c r="T16" i="132"/>
  <c r="S16" i="132"/>
  <c r="R16" i="132"/>
  <c r="Q16" i="132"/>
  <c r="P16" i="132"/>
  <c r="O16" i="132"/>
  <c r="N16" i="132"/>
  <c r="M16" i="132"/>
  <c r="L16" i="132"/>
  <c r="K16" i="132"/>
  <c r="J16" i="132"/>
  <c r="I16" i="132"/>
  <c r="H16" i="132"/>
  <c r="G16" i="132"/>
  <c r="BD15" i="132"/>
  <c r="BC15" i="132"/>
  <c r="BB15" i="132"/>
  <c r="BA15" i="132"/>
  <c r="AZ15" i="132"/>
  <c r="AY15" i="132"/>
  <c r="AX15" i="132"/>
  <c r="AW15" i="132"/>
  <c r="AV15" i="132"/>
  <c r="AU15" i="132"/>
  <c r="AT15" i="132"/>
  <c r="AS15" i="132"/>
  <c r="AR15" i="132"/>
  <c r="AQ15" i="132"/>
  <c r="AP15" i="132"/>
  <c r="AO15" i="132"/>
  <c r="AN15" i="132"/>
  <c r="AM15" i="132"/>
  <c r="AL15" i="132"/>
  <c r="AK15" i="132"/>
  <c r="AJ15" i="132"/>
  <c r="AI15" i="132"/>
  <c r="AH15" i="132"/>
  <c r="AG15" i="132"/>
  <c r="AF15" i="132"/>
  <c r="AE15" i="132"/>
  <c r="AD15" i="132"/>
  <c r="AC15" i="132"/>
  <c r="AB15" i="132"/>
  <c r="AA15" i="132"/>
  <c r="Z15" i="132"/>
  <c r="Y15" i="132"/>
  <c r="X15" i="132"/>
  <c r="W15" i="132"/>
  <c r="V15" i="132"/>
  <c r="U15" i="132"/>
  <c r="T15" i="132"/>
  <c r="S15" i="132"/>
  <c r="R15" i="132"/>
  <c r="Q15" i="132"/>
  <c r="P15" i="132"/>
  <c r="O15" i="132"/>
  <c r="N15" i="132"/>
  <c r="M15" i="132"/>
  <c r="L15" i="132"/>
  <c r="K15" i="132"/>
  <c r="J15" i="132"/>
  <c r="I15" i="132"/>
  <c r="H15" i="132"/>
  <c r="G15" i="132"/>
  <c r="BD14" i="132"/>
  <c r="BC14" i="132"/>
  <c r="BB14" i="132"/>
  <c r="BA14" i="132"/>
  <c r="AZ14" i="132"/>
  <c r="AY14" i="132"/>
  <c r="AX14" i="132"/>
  <c r="AW14" i="132"/>
  <c r="AV14" i="132"/>
  <c r="AU14" i="132"/>
  <c r="AT14" i="132"/>
  <c r="AS14" i="132"/>
  <c r="AR14" i="132"/>
  <c r="AQ14" i="132"/>
  <c r="AP14" i="132"/>
  <c r="AO14" i="132"/>
  <c r="AN14" i="132"/>
  <c r="AM14" i="132"/>
  <c r="AL14" i="132"/>
  <c r="AK14" i="132"/>
  <c r="AJ14" i="132"/>
  <c r="AI14" i="132"/>
  <c r="AH14" i="132"/>
  <c r="AG14" i="132"/>
  <c r="AF14" i="132"/>
  <c r="AE14" i="132"/>
  <c r="AD14" i="132"/>
  <c r="AC14" i="132"/>
  <c r="AB14" i="132"/>
  <c r="AA14" i="132"/>
  <c r="Z14" i="132"/>
  <c r="Y14" i="132"/>
  <c r="X14" i="132"/>
  <c r="W14" i="132"/>
  <c r="V14" i="132"/>
  <c r="U14" i="132"/>
  <c r="T14" i="132"/>
  <c r="S14" i="132"/>
  <c r="R14" i="132"/>
  <c r="Q14" i="132"/>
  <c r="P14" i="132"/>
  <c r="O14" i="132"/>
  <c r="N14" i="132"/>
  <c r="M14" i="132"/>
  <c r="L14" i="132"/>
  <c r="K14" i="132"/>
  <c r="J14" i="132"/>
  <c r="I14" i="132"/>
  <c r="H14" i="132"/>
  <c r="G14" i="132"/>
  <c r="BD13" i="132"/>
  <c r="BC13" i="132"/>
  <c r="BB13" i="132"/>
  <c r="BA13" i="132"/>
  <c r="AZ13" i="132"/>
  <c r="AY13" i="132"/>
  <c r="AX13" i="132"/>
  <c r="AW13" i="132"/>
  <c r="AV13" i="132"/>
  <c r="AU13" i="132"/>
  <c r="AT13" i="132"/>
  <c r="AS13" i="132"/>
  <c r="AR13" i="132"/>
  <c r="AQ13" i="132"/>
  <c r="AP13" i="132"/>
  <c r="AO13" i="132"/>
  <c r="AN13" i="132"/>
  <c r="AM13" i="132"/>
  <c r="AL13" i="132"/>
  <c r="AK13" i="132"/>
  <c r="AJ13" i="132"/>
  <c r="AI13" i="132"/>
  <c r="AH13" i="132"/>
  <c r="AG13" i="132"/>
  <c r="AF13" i="132"/>
  <c r="AE13" i="132"/>
  <c r="AD13" i="132"/>
  <c r="AC13" i="132"/>
  <c r="AB13" i="132"/>
  <c r="AA13" i="132"/>
  <c r="Z13" i="132"/>
  <c r="Y13" i="132"/>
  <c r="X13" i="132"/>
  <c r="W13" i="132"/>
  <c r="V13" i="132"/>
  <c r="U13" i="132"/>
  <c r="T13" i="132"/>
  <c r="S13" i="132"/>
  <c r="R13" i="132"/>
  <c r="Q13" i="132"/>
  <c r="P13" i="132"/>
  <c r="O13" i="132"/>
  <c r="N13" i="132"/>
  <c r="M13" i="132"/>
  <c r="L13" i="132"/>
  <c r="K13" i="132"/>
  <c r="J13" i="132"/>
  <c r="I13" i="132"/>
  <c r="H13" i="132"/>
  <c r="G13" i="132"/>
  <c r="BD12" i="132"/>
  <c r="BC12" i="132"/>
  <c r="BB12" i="132"/>
  <c r="BA12" i="132"/>
  <c r="AZ12" i="132"/>
  <c r="AY12" i="132"/>
  <c r="AX12" i="132"/>
  <c r="AW12" i="132"/>
  <c r="AV12" i="132"/>
  <c r="AU12" i="132"/>
  <c r="AT12" i="132"/>
  <c r="AS12" i="132"/>
  <c r="AR12" i="132"/>
  <c r="AQ12" i="132"/>
  <c r="AP12" i="132"/>
  <c r="AO12" i="132"/>
  <c r="AN12" i="132"/>
  <c r="AM12" i="132"/>
  <c r="AL12" i="132"/>
  <c r="AK12" i="132"/>
  <c r="AJ12" i="132"/>
  <c r="AI12" i="132"/>
  <c r="AH12" i="132"/>
  <c r="AG12" i="132"/>
  <c r="AF12" i="132"/>
  <c r="AE12" i="132"/>
  <c r="AD12" i="132"/>
  <c r="AC12" i="132"/>
  <c r="AB12" i="132"/>
  <c r="AA12" i="132"/>
  <c r="Z12" i="132"/>
  <c r="Y12" i="132"/>
  <c r="X12" i="132"/>
  <c r="W12" i="132"/>
  <c r="V12" i="132"/>
  <c r="U12" i="132"/>
  <c r="T12" i="132"/>
  <c r="S12" i="132"/>
  <c r="R12" i="132"/>
  <c r="Q12" i="132"/>
  <c r="P12" i="132"/>
  <c r="O12" i="132"/>
  <c r="N12" i="132"/>
  <c r="M12" i="132"/>
  <c r="L12" i="132"/>
  <c r="K12" i="132"/>
  <c r="J12" i="132"/>
  <c r="I12" i="132"/>
  <c r="H12" i="132"/>
  <c r="G12" i="132"/>
  <c r="BD11" i="132"/>
  <c r="BC11" i="132"/>
  <c r="BB11" i="132"/>
  <c r="BA11" i="132"/>
  <c r="AZ11" i="132"/>
  <c r="AY11" i="132"/>
  <c r="AX11" i="132"/>
  <c r="AW11" i="132"/>
  <c r="AV11" i="132"/>
  <c r="AU11" i="132"/>
  <c r="AT11" i="132"/>
  <c r="AS11" i="132"/>
  <c r="AR11" i="132"/>
  <c r="AQ11" i="132"/>
  <c r="AP11" i="132"/>
  <c r="AO11" i="132"/>
  <c r="AN11" i="132"/>
  <c r="AM11" i="132"/>
  <c r="AL11" i="132"/>
  <c r="AK11" i="132"/>
  <c r="AJ11" i="132"/>
  <c r="AI11" i="132"/>
  <c r="AH11" i="132"/>
  <c r="AG11" i="132"/>
  <c r="AF11" i="132"/>
  <c r="AE11" i="132"/>
  <c r="AD11" i="132"/>
  <c r="AC11" i="132"/>
  <c r="AB11" i="132"/>
  <c r="AA11" i="132"/>
  <c r="Z11" i="132"/>
  <c r="Y11" i="132"/>
  <c r="X11" i="132"/>
  <c r="W11" i="132"/>
  <c r="V11" i="132"/>
  <c r="U11" i="132"/>
  <c r="T11" i="132"/>
  <c r="S11" i="132"/>
  <c r="R11" i="132"/>
  <c r="Q11" i="132"/>
  <c r="P11" i="132"/>
  <c r="O11" i="132"/>
  <c r="N11" i="132"/>
  <c r="M11" i="132"/>
  <c r="L11" i="132"/>
  <c r="K11" i="132"/>
  <c r="J11" i="132"/>
  <c r="I11" i="132"/>
  <c r="H11" i="132"/>
  <c r="G11" i="132"/>
  <c r="BD10" i="132"/>
  <c r="BC10" i="132"/>
  <c r="BB10" i="132"/>
  <c r="BA10" i="132"/>
  <c r="AZ10" i="132"/>
  <c r="AY10" i="132"/>
  <c r="AX10" i="132"/>
  <c r="AW10" i="132"/>
  <c r="AV10" i="132"/>
  <c r="AU10" i="132"/>
  <c r="AT10" i="132"/>
  <c r="AS10" i="132"/>
  <c r="AR10" i="132"/>
  <c r="AQ10" i="132"/>
  <c r="AP10" i="132"/>
  <c r="AO10" i="132"/>
  <c r="AN10" i="132"/>
  <c r="AM10" i="132"/>
  <c r="AL10" i="132"/>
  <c r="AK10" i="132"/>
  <c r="AJ10" i="132"/>
  <c r="AI10" i="132"/>
  <c r="AH10" i="132"/>
  <c r="AG10" i="132"/>
  <c r="AF10" i="132"/>
  <c r="AE10" i="132"/>
  <c r="AD10" i="132"/>
  <c r="AC10" i="132"/>
  <c r="AB10" i="132"/>
  <c r="AA10" i="132"/>
  <c r="Z10" i="132"/>
  <c r="Y10" i="132"/>
  <c r="X10" i="132"/>
  <c r="W10" i="132"/>
  <c r="V10" i="132"/>
  <c r="U10" i="132"/>
  <c r="T10" i="132"/>
  <c r="S10" i="132"/>
  <c r="R10" i="132"/>
  <c r="Q10" i="132"/>
  <c r="P10" i="132"/>
  <c r="O10" i="132"/>
  <c r="N10" i="132"/>
  <c r="M10" i="132"/>
  <c r="L10" i="132"/>
  <c r="K10" i="132"/>
  <c r="J10" i="132"/>
  <c r="I10" i="132"/>
  <c r="H10" i="132"/>
  <c r="G10" i="132"/>
  <c r="BD9" i="132"/>
  <c r="BC9" i="132"/>
  <c r="BB9" i="132"/>
  <c r="BA9" i="132"/>
  <c r="AZ9" i="132"/>
  <c r="AY9" i="132"/>
  <c r="AX9" i="132"/>
  <c r="AW9" i="132"/>
  <c r="AV9" i="132"/>
  <c r="AU9" i="132"/>
  <c r="AT9" i="132"/>
  <c r="AS9" i="132"/>
  <c r="AR9" i="132"/>
  <c r="AQ9" i="132"/>
  <c r="AP9" i="132"/>
  <c r="AO9" i="132"/>
  <c r="AN9" i="132"/>
  <c r="AM9" i="132"/>
  <c r="AL9" i="132"/>
  <c r="AK9" i="132"/>
  <c r="AJ9" i="132"/>
  <c r="AI9" i="132"/>
  <c r="AH9" i="132"/>
  <c r="AG9" i="132"/>
  <c r="AF9" i="132"/>
  <c r="AE9" i="132"/>
  <c r="AD9" i="132"/>
  <c r="AC9" i="132"/>
  <c r="AB9" i="132"/>
  <c r="AA9" i="132"/>
  <c r="Z9" i="132"/>
  <c r="Y9" i="132"/>
  <c r="X9" i="132"/>
  <c r="W9" i="132"/>
  <c r="V9" i="132"/>
  <c r="U9" i="132"/>
  <c r="T9" i="132"/>
  <c r="S9" i="132"/>
  <c r="R9" i="132"/>
  <c r="Q9" i="132"/>
  <c r="P9" i="132"/>
  <c r="O9" i="132"/>
  <c r="N9" i="132"/>
  <c r="M9" i="132"/>
  <c r="L9" i="132"/>
  <c r="K9" i="132"/>
  <c r="J9" i="132"/>
  <c r="I9" i="132"/>
  <c r="H9" i="132"/>
  <c r="G9" i="132"/>
  <c r="BD8" i="132"/>
  <c r="BC8" i="132"/>
  <c r="BB8" i="132"/>
  <c r="BA8" i="132"/>
  <c r="AZ8" i="132"/>
  <c r="AY8" i="132"/>
  <c r="AX8" i="132"/>
  <c r="AW8" i="132"/>
  <c r="AV8" i="132"/>
  <c r="AU8" i="132"/>
  <c r="AT8" i="132"/>
  <c r="AS8" i="132"/>
  <c r="AR8" i="132"/>
  <c r="AQ8" i="132"/>
  <c r="AP8" i="132"/>
  <c r="AO8" i="132"/>
  <c r="AN8" i="132"/>
  <c r="AM8" i="132"/>
  <c r="AL8" i="132"/>
  <c r="AK8" i="132"/>
  <c r="AJ8" i="132"/>
  <c r="AI8" i="132"/>
  <c r="AH8" i="132"/>
  <c r="AG8" i="132"/>
  <c r="AF8" i="132"/>
  <c r="AE8" i="132"/>
  <c r="AD8" i="132"/>
  <c r="AC8" i="132"/>
  <c r="AB8" i="132"/>
  <c r="AA8" i="132"/>
  <c r="Z8" i="132"/>
  <c r="Y8" i="132"/>
  <c r="X8" i="132"/>
  <c r="W8" i="132"/>
  <c r="V8" i="132"/>
  <c r="U8" i="132"/>
  <c r="T8" i="132"/>
  <c r="S8" i="132"/>
  <c r="R8" i="132"/>
  <c r="Q8" i="132"/>
  <c r="P8" i="132"/>
  <c r="O8" i="132"/>
  <c r="N8" i="132"/>
  <c r="M8" i="132"/>
  <c r="L8" i="132"/>
  <c r="K8" i="132"/>
  <c r="J8" i="132"/>
  <c r="I8" i="132"/>
  <c r="H8" i="132"/>
  <c r="G8" i="132"/>
  <c r="BD7" i="132"/>
  <c r="BC7" i="132"/>
  <c r="BB7" i="132"/>
  <c r="BA7" i="132"/>
  <c r="AZ7" i="132"/>
  <c r="AY7" i="132"/>
  <c r="AX7" i="132"/>
  <c r="AW7" i="132"/>
  <c r="AV7" i="132"/>
  <c r="AU7" i="132"/>
  <c r="AT7" i="132"/>
  <c r="AS7" i="132"/>
  <c r="AR7" i="132"/>
  <c r="AQ7" i="132"/>
  <c r="AP7" i="132"/>
  <c r="AO7" i="132"/>
  <c r="AN7" i="132"/>
  <c r="AM7" i="132"/>
  <c r="AL7" i="132"/>
  <c r="AK7" i="132"/>
  <c r="AJ7" i="132"/>
  <c r="AI7" i="132"/>
  <c r="AH7" i="132"/>
  <c r="AG7" i="132"/>
  <c r="AF7" i="132"/>
  <c r="AE7" i="132"/>
  <c r="AD7" i="132"/>
  <c r="AC7" i="132"/>
  <c r="AB7" i="132"/>
  <c r="AA7" i="132"/>
  <c r="Z7" i="132"/>
  <c r="Y7" i="132"/>
  <c r="X7" i="132"/>
  <c r="W7" i="132"/>
  <c r="V7" i="132"/>
  <c r="U7" i="132"/>
  <c r="T7" i="132"/>
  <c r="S7" i="132"/>
  <c r="R7" i="132"/>
  <c r="Q7" i="132"/>
  <c r="P7" i="132"/>
  <c r="O7" i="132"/>
  <c r="N7" i="132"/>
  <c r="M7" i="132"/>
  <c r="L7" i="132"/>
  <c r="K7" i="132"/>
  <c r="J7" i="132"/>
  <c r="I7" i="132"/>
  <c r="H7" i="132"/>
  <c r="G7" i="132"/>
  <c r="BD6" i="132"/>
  <c r="BC6" i="132"/>
  <c r="BB6" i="132"/>
  <c r="BA6" i="132"/>
  <c r="AZ6" i="132"/>
  <c r="AY6" i="132"/>
  <c r="AX6" i="132"/>
  <c r="AW6" i="132"/>
  <c r="AV6" i="132"/>
  <c r="AU6" i="132"/>
  <c r="AT6" i="132"/>
  <c r="AS6" i="132"/>
  <c r="AR6" i="132"/>
  <c r="AQ6" i="132"/>
  <c r="AP6" i="132"/>
  <c r="AO6" i="132"/>
  <c r="AN6" i="132"/>
  <c r="AM6" i="132"/>
  <c r="AL6" i="132"/>
  <c r="AK6" i="132"/>
  <c r="AJ6" i="132"/>
  <c r="AI6" i="132"/>
  <c r="AH6" i="132"/>
  <c r="AG6" i="132"/>
  <c r="AF6" i="132"/>
  <c r="AE6" i="132"/>
  <c r="AD6" i="132"/>
  <c r="AC6" i="132"/>
  <c r="AB6" i="132"/>
  <c r="AA6" i="132"/>
  <c r="Z6" i="132"/>
  <c r="Y6" i="132"/>
  <c r="X6" i="132"/>
  <c r="W6" i="132"/>
  <c r="V6" i="132"/>
  <c r="U6" i="132"/>
  <c r="T6" i="132"/>
  <c r="S6" i="132"/>
  <c r="R6" i="132"/>
  <c r="Q6" i="132"/>
  <c r="P6" i="132"/>
  <c r="O6" i="132"/>
  <c r="N6" i="132"/>
  <c r="M6" i="132"/>
  <c r="L6" i="132"/>
  <c r="K6" i="132"/>
  <c r="J6" i="132"/>
  <c r="I6" i="132"/>
  <c r="H6" i="132"/>
  <c r="G6" i="132"/>
  <c r="BD5" i="132"/>
  <c r="BC5" i="132"/>
  <c r="BB5" i="132"/>
  <c r="BA5" i="132"/>
  <c r="AZ5" i="132"/>
  <c r="AY5" i="132"/>
  <c r="AX5" i="132"/>
  <c r="AW5" i="132"/>
  <c r="AV5" i="132"/>
  <c r="AU5" i="132"/>
  <c r="AT5" i="132"/>
  <c r="AS5" i="132"/>
  <c r="AR5" i="132"/>
  <c r="AQ5" i="132"/>
  <c r="AP5" i="132"/>
  <c r="AO5" i="132"/>
  <c r="AN5" i="132"/>
  <c r="AM5" i="132"/>
  <c r="AL5" i="132"/>
  <c r="AK5" i="132"/>
  <c r="AJ5" i="132"/>
  <c r="AI5" i="132"/>
  <c r="AH5" i="132"/>
  <c r="AG5" i="132"/>
  <c r="AF5" i="132"/>
  <c r="AE5" i="132"/>
  <c r="AD5" i="132"/>
  <c r="AC5" i="132"/>
  <c r="AB5" i="132"/>
  <c r="AA5" i="132"/>
  <c r="Z5" i="132"/>
  <c r="Y5" i="132"/>
  <c r="X5" i="132"/>
  <c r="W5" i="132"/>
  <c r="V5" i="132"/>
  <c r="U5" i="132"/>
  <c r="T5" i="132"/>
  <c r="S5" i="132"/>
  <c r="R5" i="132"/>
  <c r="Q5" i="132"/>
  <c r="P5" i="132"/>
  <c r="O5" i="132"/>
  <c r="N5" i="132"/>
  <c r="M5" i="132"/>
  <c r="L5" i="132"/>
  <c r="K5" i="132"/>
  <c r="J5" i="132"/>
  <c r="I5" i="132"/>
  <c r="H5" i="132"/>
  <c r="G5" i="132"/>
  <c r="BD4" i="132"/>
  <c r="BC4" i="132"/>
  <c r="BB4" i="132"/>
  <c r="BA4" i="132"/>
  <c r="AZ4" i="132"/>
  <c r="AY4" i="132"/>
  <c r="AX4" i="132"/>
  <c r="AW4" i="132"/>
  <c r="AV4" i="132"/>
  <c r="AU4" i="132"/>
  <c r="AT4" i="132"/>
  <c r="AS4" i="132"/>
  <c r="AR4" i="132"/>
  <c r="AQ4" i="132"/>
  <c r="AP4" i="132"/>
  <c r="AO4" i="132"/>
  <c r="AN4" i="132"/>
  <c r="AM4" i="132"/>
  <c r="AL4" i="132"/>
  <c r="AK4" i="132"/>
  <c r="AJ4" i="132"/>
  <c r="AI4" i="132"/>
  <c r="AH4" i="132"/>
  <c r="AG4" i="132"/>
  <c r="AF4" i="132"/>
  <c r="AE4" i="132"/>
  <c r="AD4" i="132"/>
  <c r="AC4" i="132"/>
  <c r="AB4" i="132"/>
  <c r="AA4" i="132"/>
  <c r="Z4" i="132"/>
  <c r="Y4" i="132"/>
  <c r="X4" i="132"/>
  <c r="W4" i="132"/>
  <c r="V4" i="132"/>
  <c r="U4" i="132"/>
  <c r="T4" i="132"/>
  <c r="S4" i="132"/>
  <c r="R4" i="132"/>
  <c r="Q4" i="132"/>
  <c r="P4" i="132"/>
  <c r="O4" i="132"/>
  <c r="N4" i="132"/>
  <c r="M4" i="132"/>
  <c r="L4" i="132"/>
  <c r="K4" i="132"/>
  <c r="J4" i="132"/>
  <c r="I4" i="132"/>
  <c r="H4" i="132"/>
  <c r="G4" i="132"/>
  <c r="BD3" i="132"/>
  <c r="BC3" i="132"/>
  <c r="BB3" i="132"/>
  <c r="BA3" i="132"/>
  <c r="AZ3" i="132"/>
  <c r="AY3" i="132"/>
  <c r="AX3" i="132"/>
  <c r="AW3" i="132"/>
  <c r="AV3" i="132"/>
  <c r="AU3" i="132"/>
  <c r="AT3" i="132"/>
  <c r="AS3" i="132"/>
  <c r="AR3" i="132"/>
  <c r="AQ3" i="132"/>
  <c r="AP3" i="132"/>
  <c r="AO3" i="132"/>
  <c r="AN3" i="132"/>
  <c r="AM3" i="132"/>
  <c r="AL3" i="132"/>
  <c r="AK3" i="132"/>
  <c r="AJ3" i="132"/>
  <c r="AI3" i="132"/>
  <c r="AH3" i="132"/>
  <c r="AG3" i="132"/>
  <c r="AF3" i="132"/>
  <c r="AE3" i="132"/>
  <c r="AD3" i="132"/>
  <c r="AC3" i="132"/>
  <c r="AB3" i="132"/>
  <c r="AA3" i="132"/>
  <c r="Z3" i="132"/>
  <c r="Y3" i="132"/>
  <c r="X3" i="132"/>
  <c r="W3" i="132"/>
  <c r="V3" i="132"/>
  <c r="U3" i="132"/>
  <c r="T3" i="132"/>
  <c r="S3" i="132"/>
  <c r="R3" i="132"/>
  <c r="Q3" i="132"/>
  <c r="P3" i="132"/>
  <c r="O3" i="132"/>
  <c r="N3" i="132"/>
  <c r="M3" i="132"/>
  <c r="L3" i="132"/>
  <c r="K3" i="132"/>
  <c r="J3" i="132"/>
  <c r="I3" i="132"/>
  <c r="H3" i="132"/>
  <c r="G3" i="132"/>
  <c r="BD2" i="132"/>
  <c r="BC2" i="132"/>
  <c r="BB2" i="132"/>
  <c r="BA2" i="132"/>
  <c r="AZ2" i="132"/>
  <c r="AY2" i="132"/>
  <c r="AX2" i="132"/>
  <c r="AW2" i="132"/>
  <c r="AV2" i="132"/>
  <c r="AU2" i="132"/>
  <c r="AT2" i="132"/>
  <c r="AS2" i="132"/>
  <c r="AR2" i="132"/>
  <c r="AQ2" i="132"/>
  <c r="AP2" i="132"/>
  <c r="AO2" i="132"/>
  <c r="AN2" i="132"/>
  <c r="AM2" i="132"/>
  <c r="AL2" i="132"/>
  <c r="AK2" i="132"/>
  <c r="AJ2" i="132"/>
  <c r="AI2" i="132"/>
  <c r="AH2" i="132"/>
  <c r="AG2" i="132"/>
  <c r="AF2" i="132"/>
  <c r="AE2" i="132"/>
  <c r="AD2" i="132"/>
  <c r="AC2" i="132"/>
  <c r="AB2" i="132"/>
  <c r="AA2" i="132"/>
  <c r="Z2" i="132"/>
  <c r="Y2" i="132"/>
  <c r="X2" i="132"/>
  <c r="W2" i="132"/>
  <c r="V2" i="132"/>
  <c r="U2" i="132"/>
  <c r="T2" i="132"/>
  <c r="S2" i="132"/>
  <c r="R2" i="132"/>
  <c r="Q2" i="132"/>
  <c r="P2" i="132"/>
  <c r="O2" i="132"/>
  <c r="N2" i="132"/>
  <c r="M2" i="132"/>
  <c r="L2" i="132"/>
  <c r="K2" i="132"/>
  <c r="J2" i="132"/>
  <c r="I2" i="132"/>
  <c r="H2" i="132"/>
  <c r="G2" i="132"/>
  <c r="D5" i="132"/>
  <c r="D6" i="132" s="1"/>
  <c r="D7" i="132" s="1"/>
  <c r="D8" i="132" s="1"/>
  <c r="D9" i="132" s="1"/>
  <c r="D10" i="132" s="1"/>
  <c r="D11" i="132" s="1"/>
  <c r="D12" i="132" s="1"/>
  <c r="D13" i="132" s="1"/>
  <c r="D14" i="132" s="1"/>
  <c r="D15" i="132" s="1"/>
  <c r="D16" i="132" s="1"/>
  <c r="D17" i="132" s="1"/>
  <c r="D18" i="132" s="1"/>
  <c r="D19" i="132" s="1"/>
  <c r="D20" i="132" s="1"/>
  <c r="D21" i="132" s="1"/>
  <c r="D22" i="132" s="1"/>
  <c r="D23" i="132" s="1"/>
  <c r="D24" i="132" s="1"/>
  <c r="D25" i="132" s="1"/>
  <c r="D26" i="132" s="1"/>
  <c r="D27" i="132" s="1"/>
  <c r="D28" i="132" s="1"/>
  <c r="D29" i="132" s="1"/>
  <c r="D30" i="132" s="1"/>
  <c r="D31" i="132" s="1"/>
  <c r="D32" i="132" s="1"/>
  <c r="D33" i="132" s="1"/>
  <c r="D34" i="132" s="1"/>
  <c r="H1" i="132"/>
  <c r="I1" i="132" s="1"/>
  <c r="J1" i="132" s="1"/>
  <c r="K1" i="132" s="1"/>
  <c r="L1" i="132" s="1"/>
  <c r="M1" i="132" s="1"/>
  <c r="N1" i="132" s="1"/>
  <c r="O1" i="132" s="1"/>
  <c r="P1" i="132" s="1"/>
  <c r="Q1" i="132" s="1"/>
  <c r="R1" i="132" s="1"/>
  <c r="S1" i="132" s="1"/>
  <c r="T1" i="132" s="1"/>
  <c r="U1" i="132" s="1"/>
  <c r="V1" i="132" s="1"/>
  <c r="W1" i="132" s="1"/>
  <c r="X1" i="132" s="1"/>
  <c r="Y1" i="132" s="1"/>
  <c r="Z1" i="132" s="1"/>
  <c r="AA1" i="132" s="1"/>
  <c r="AB1" i="132" s="1"/>
  <c r="AC1" i="132" s="1"/>
  <c r="AD1" i="132" s="1"/>
  <c r="AE1" i="132" s="1"/>
  <c r="AF1" i="132" s="1"/>
  <c r="AG1" i="132" s="1"/>
  <c r="AH1" i="132" s="1"/>
  <c r="AI1" i="132" s="1"/>
  <c r="AJ1" i="132" s="1"/>
  <c r="AK1" i="132" s="1"/>
  <c r="AL1" i="132" s="1"/>
  <c r="AM1" i="132" s="1"/>
  <c r="AN1" i="132" s="1"/>
  <c r="AO1" i="132" s="1"/>
  <c r="AP1" i="132" s="1"/>
  <c r="AQ1" i="132" s="1"/>
  <c r="AR1" i="132" s="1"/>
  <c r="AS1" i="132" s="1"/>
  <c r="AT1" i="132" s="1"/>
  <c r="AU1" i="132" s="1"/>
  <c r="AV1" i="132" s="1"/>
  <c r="AW1" i="132" s="1"/>
  <c r="AX1" i="132" s="1"/>
  <c r="AY1" i="132" s="1"/>
  <c r="AZ1" i="132" s="1"/>
  <c r="BA1" i="132" s="1"/>
  <c r="BB1" i="132" s="1"/>
  <c r="BC1" i="132" s="1"/>
  <c r="BD1" i="132" s="1"/>
  <c r="BD34" i="131"/>
  <c r="BC34" i="131"/>
  <c r="BB34" i="131"/>
  <c r="BA34" i="131"/>
  <c r="AZ34" i="131"/>
  <c r="AY34" i="131"/>
  <c r="AX34" i="131"/>
  <c r="AW34" i="131"/>
  <c r="AV34" i="131"/>
  <c r="AU34" i="131"/>
  <c r="AT34" i="131"/>
  <c r="AS34" i="131"/>
  <c r="AR34" i="131"/>
  <c r="AQ34" i="131"/>
  <c r="AP34" i="131"/>
  <c r="AO34" i="131"/>
  <c r="AN34" i="131"/>
  <c r="AM34" i="131"/>
  <c r="AL34" i="131"/>
  <c r="AK34" i="131"/>
  <c r="AJ34" i="131"/>
  <c r="AI34" i="131"/>
  <c r="AH34" i="131"/>
  <c r="AG34" i="131"/>
  <c r="AF34" i="131"/>
  <c r="AE34" i="131"/>
  <c r="AD34" i="131"/>
  <c r="AC34" i="131"/>
  <c r="AB34" i="131"/>
  <c r="AA34" i="131"/>
  <c r="Z34" i="131"/>
  <c r="Y34" i="131"/>
  <c r="X34" i="131"/>
  <c r="W34" i="131"/>
  <c r="V34" i="131"/>
  <c r="U34" i="131"/>
  <c r="T34" i="131"/>
  <c r="S34" i="131"/>
  <c r="R34" i="131"/>
  <c r="Q34" i="131"/>
  <c r="P34" i="131"/>
  <c r="O34" i="131"/>
  <c r="N34" i="131"/>
  <c r="M34" i="131"/>
  <c r="L34" i="131"/>
  <c r="K34" i="131"/>
  <c r="J34" i="131"/>
  <c r="I34" i="131"/>
  <c r="H34" i="131"/>
  <c r="G34" i="131"/>
  <c r="BD33" i="131"/>
  <c r="BC33" i="131"/>
  <c r="BB33" i="131"/>
  <c r="BA33" i="131"/>
  <c r="AZ33" i="131"/>
  <c r="AY33" i="131"/>
  <c r="AX33" i="131"/>
  <c r="AW33" i="131"/>
  <c r="AV33" i="131"/>
  <c r="AU33" i="131"/>
  <c r="AT33" i="131"/>
  <c r="AS33" i="131"/>
  <c r="AR33" i="131"/>
  <c r="AQ33" i="131"/>
  <c r="AP33" i="131"/>
  <c r="AO33" i="131"/>
  <c r="AN33" i="131"/>
  <c r="AM33" i="131"/>
  <c r="AL33" i="131"/>
  <c r="AK33" i="131"/>
  <c r="AJ33" i="131"/>
  <c r="AI33" i="131"/>
  <c r="AH33" i="131"/>
  <c r="AG33" i="131"/>
  <c r="AF33" i="131"/>
  <c r="AE33" i="131"/>
  <c r="AD33" i="131"/>
  <c r="AC33" i="131"/>
  <c r="AB33" i="131"/>
  <c r="AA33" i="131"/>
  <c r="Z33" i="131"/>
  <c r="Y33" i="131"/>
  <c r="X33" i="131"/>
  <c r="W33" i="131"/>
  <c r="V33" i="131"/>
  <c r="U33" i="131"/>
  <c r="T33" i="131"/>
  <c r="S33" i="131"/>
  <c r="R33" i="131"/>
  <c r="Q33" i="131"/>
  <c r="P33" i="131"/>
  <c r="O33" i="131"/>
  <c r="N33" i="131"/>
  <c r="M33" i="131"/>
  <c r="L33" i="131"/>
  <c r="K33" i="131"/>
  <c r="J33" i="131"/>
  <c r="I33" i="131"/>
  <c r="H33" i="131"/>
  <c r="G33" i="131"/>
  <c r="BD32" i="131"/>
  <c r="BC32" i="131"/>
  <c r="BB32" i="131"/>
  <c r="BA32" i="131"/>
  <c r="AZ32" i="131"/>
  <c r="AY32" i="131"/>
  <c r="AX32" i="131"/>
  <c r="AW32" i="131"/>
  <c r="AV32" i="131"/>
  <c r="AU32" i="131"/>
  <c r="AT32" i="131"/>
  <c r="AS32" i="131"/>
  <c r="AR32" i="131"/>
  <c r="AQ32" i="131"/>
  <c r="AP32" i="131"/>
  <c r="AO32" i="131"/>
  <c r="AN32" i="131"/>
  <c r="AM32" i="131"/>
  <c r="AL32" i="131"/>
  <c r="AK32" i="131"/>
  <c r="AJ32" i="131"/>
  <c r="AI32" i="131"/>
  <c r="AH32" i="131"/>
  <c r="AG32" i="131"/>
  <c r="AF32" i="131"/>
  <c r="AE32" i="131"/>
  <c r="AD32" i="131"/>
  <c r="AC32" i="131"/>
  <c r="AB32" i="131"/>
  <c r="AA32" i="131"/>
  <c r="Z32" i="131"/>
  <c r="Y32" i="131"/>
  <c r="X32" i="131"/>
  <c r="W32" i="131"/>
  <c r="V32" i="131"/>
  <c r="U32" i="131"/>
  <c r="T32" i="131"/>
  <c r="S32" i="131"/>
  <c r="R32" i="131"/>
  <c r="Q32" i="131"/>
  <c r="P32" i="131"/>
  <c r="O32" i="131"/>
  <c r="N32" i="131"/>
  <c r="M32" i="131"/>
  <c r="L32" i="131"/>
  <c r="K32" i="131"/>
  <c r="J32" i="131"/>
  <c r="I32" i="131"/>
  <c r="H32" i="131"/>
  <c r="G32" i="131"/>
  <c r="BD31" i="131"/>
  <c r="BC31" i="131"/>
  <c r="BB31" i="131"/>
  <c r="BA31" i="131"/>
  <c r="AZ31" i="131"/>
  <c r="AY31" i="131"/>
  <c r="AX31" i="131"/>
  <c r="AW31" i="131"/>
  <c r="AV31" i="131"/>
  <c r="AU31" i="131"/>
  <c r="AT31" i="131"/>
  <c r="AS31" i="131"/>
  <c r="AR31" i="131"/>
  <c r="AQ31" i="131"/>
  <c r="AP31" i="131"/>
  <c r="AO31" i="131"/>
  <c r="AN31" i="131"/>
  <c r="AM31" i="131"/>
  <c r="AL31" i="131"/>
  <c r="AK31" i="131"/>
  <c r="AJ31" i="131"/>
  <c r="AI31" i="131"/>
  <c r="AH31" i="131"/>
  <c r="AG31" i="131"/>
  <c r="AF31" i="131"/>
  <c r="AE31" i="131"/>
  <c r="AD31" i="131"/>
  <c r="AC31" i="131"/>
  <c r="AB31" i="131"/>
  <c r="AA31" i="131"/>
  <c r="Z31" i="131"/>
  <c r="Y31" i="131"/>
  <c r="X31" i="131"/>
  <c r="W31" i="131"/>
  <c r="V31" i="131"/>
  <c r="U31" i="131"/>
  <c r="T31" i="131"/>
  <c r="S31" i="131"/>
  <c r="R31" i="131"/>
  <c r="Q31" i="131"/>
  <c r="P31" i="131"/>
  <c r="O31" i="131"/>
  <c r="N31" i="131"/>
  <c r="M31" i="131"/>
  <c r="L31" i="131"/>
  <c r="K31" i="131"/>
  <c r="J31" i="131"/>
  <c r="I31" i="131"/>
  <c r="H31" i="131"/>
  <c r="G31" i="131"/>
  <c r="BD30" i="131"/>
  <c r="BC30" i="131"/>
  <c r="BB30" i="131"/>
  <c r="BA30" i="131"/>
  <c r="AZ30" i="131"/>
  <c r="AY30" i="131"/>
  <c r="AX30" i="131"/>
  <c r="AW30" i="131"/>
  <c r="AV30" i="131"/>
  <c r="AU30" i="131"/>
  <c r="AT30" i="131"/>
  <c r="AS30" i="131"/>
  <c r="AR30" i="131"/>
  <c r="AQ30" i="131"/>
  <c r="AP30" i="131"/>
  <c r="AO30" i="131"/>
  <c r="AN30" i="131"/>
  <c r="AM30" i="131"/>
  <c r="AL30" i="131"/>
  <c r="AK30" i="131"/>
  <c r="AJ30" i="131"/>
  <c r="AI30" i="131"/>
  <c r="AH30" i="131"/>
  <c r="AG30" i="131"/>
  <c r="AF30" i="131"/>
  <c r="AE30" i="131"/>
  <c r="AD30" i="131"/>
  <c r="AC30" i="131"/>
  <c r="AB30" i="131"/>
  <c r="AA30" i="131"/>
  <c r="Z30" i="131"/>
  <c r="Y30" i="131"/>
  <c r="X30" i="131"/>
  <c r="W30" i="131"/>
  <c r="V30" i="131"/>
  <c r="U30" i="131"/>
  <c r="T30" i="131"/>
  <c r="S30" i="131"/>
  <c r="R30" i="131"/>
  <c r="Q30" i="131"/>
  <c r="P30" i="131"/>
  <c r="O30" i="131"/>
  <c r="N30" i="131"/>
  <c r="M30" i="131"/>
  <c r="L30" i="131"/>
  <c r="K30" i="131"/>
  <c r="J30" i="131"/>
  <c r="I30" i="131"/>
  <c r="H30" i="131"/>
  <c r="G30" i="131"/>
  <c r="BD29" i="131"/>
  <c r="BC29" i="131"/>
  <c r="BB29" i="131"/>
  <c r="BA29" i="131"/>
  <c r="AZ29" i="131"/>
  <c r="AY29" i="131"/>
  <c r="AX29" i="131"/>
  <c r="AW29" i="131"/>
  <c r="AV29" i="131"/>
  <c r="AU29" i="131"/>
  <c r="AT29" i="131"/>
  <c r="AS29" i="131"/>
  <c r="AR29" i="131"/>
  <c r="AQ29" i="131"/>
  <c r="AP29" i="131"/>
  <c r="AO29" i="131"/>
  <c r="AN29" i="131"/>
  <c r="AM29" i="131"/>
  <c r="AL29" i="131"/>
  <c r="AK29" i="131"/>
  <c r="AJ29" i="131"/>
  <c r="AI29" i="131"/>
  <c r="AH29" i="131"/>
  <c r="AG29" i="131"/>
  <c r="AF29" i="131"/>
  <c r="AE29" i="131"/>
  <c r="AD29" i="131"/>
  <c r="AC29" i="131"/>
  <c r="AB29" i="131"/>
  <c r="AA29" i="131"/>
  <c r="Z29" i="131"/>
  <c r="Y29" i="131"/>
  <c r="X29" i="131"/>
  <c r="W29" i="131"/>
  <c r="V29" i="131"/>
  <c r="U29" i="131"/>
  <c r="T29" i="131"/>
  <c r="S29" i="131"/>
  <c r="R29" i="131"/>
  <c r="Q29" i="131"/>
  <c r="P29" i="131"/>
  <c r="O29" i="131"/>
  <c r="N29" i="131"/>
  <c r="M29" i="131"/>
  <c r="L29" i="131"/>
  <c r="K29" i="131"/>
  <c r="J29" i="131"/>
  <c r="I29" i="131"/>
  <c r="H29" i="131"/>
  <c r="G29" i="131"/>
  <c r="BD28" i="131"/>
  <c r="BC28" i="131"/>
  <c r="BB28" i="131"/>
  <c r="BA28" i="131"/>
  <c r="AZ28" i="131"/>
  <c r="AY28" i="131"/>
  <c r="AX28" i="131"/>
  <c r="AW28" i="131"/>
  <c r="AV28" i="131"/>
  <c r="AU28" i="131"/>
  <c r="AT28" i="131"/>
  <c r="AS28" i="131"/>
  <c r="AR28" i="131"/>
  <c r="AQ28" i="131"/>
  <c r="AP28" i="131"/>
  <c r="AO28" i="131"/>
  <c r="AN28" i="131"/>
  <c r="AM28" i="131"/>
  <c r="AL28" i="131"/>
  <c r="AK28" i="131"/>
  <c r="AJ28" i="131"/>
  <c r="AI28" i="131"/>
  <c r="AH28" i="131"/>
  <c r="AG28" i="131"/>
  <c r="AF28" i="131"/>
  <c r="AE28" i="131"/>
  <c r="AD28" i="131"/>
  <c r="AC28" i="131"/>
  <c r="AB28" i="131"/>
  <c r="AA28" i="131"/>
  <c r="Z28" i="131"/>
  <c r="Y28" i="131"/>
  <c r="X28" i="131"/>
  <c r="W28" i="131"/>
  <c r="V28" i="131"/>
  <c r="U28" i="131"/>
  <c r="T28" i="131"/>
  <c r="S28" i="131"/>
  <c r="R28" i="131"/>
  <c r="Q28" i="131"/>
  <c r="P28" i="131"/>
  <c r="O28" i="131"/>
  <c r="N28" i="131"/>
  <c r="M28" i="131"/>
  <c r="L28" i="131"/>
  <c r="K28" i="131"/>
  <c r="J28" i="131"/>
  <c r="I28" i="131"/>
  <c r="H28" i="131"/>
  <c r="G28" i="131"/>
  <c r="BD27" i="131"/>
  <c r="BC27" i="131"/>
  <c r="BB27" i="131"/>
  <c r="BA27" i="131"/>
  <c r="AZ27" i="131"/>
  <c r="AY27" i="131"/>
  <c r="AX27" i="131"/>
  <c r="AW27" i="131"/>
  <c r="AV27" i="131"/>
  <c r="AU27" i="131"/>
  <c r="AT27" i="131"/>
  <c r="AS27" i="131"/>
  <c r="AR27" i="131"/>
  <c r="AQ27" i="131"/>
  <c r="AP27" i="131"/>
  <c r="AO27" i="131"/>
  <c r="AN27" i="131"/>
  <c r="AM27" i="131"/>
  <c r="AL27" i="131"/>
  <c r="AK27" i="131"/>
  <c r="AJ27" i="131"/>
  <c r="AI27" i="131"/>
  <c r="AH27" i="131"/>
  <c r="AG27" i="131"/>
  <c r="AF27" i="131"/>
  <c r="AE27" i="131"/>
  <c r="AD27" i="131"/>
  <c r="AC27" i="131"/>
  <c r="AB27" i="131"/>
  <c r="AA27" i="131"/>
  <c r="Z27" i="131"/>
  <c r="Y27" i="131"/>
  <c r="X27" i="131"/>
  <c r="W27" i="131"/>
  <c r="V27" i="131"/>
  <c r="U27" i="131"/>
  <c r="T27" i="131"/>
  <c r="S27" i="131"/>
  <c r="R27" i="131"/>
  <c r="Q27" i="131"/>
  <c r="P27" i="131"/>
  <c r="O27" i="131"/>
  <c r="N27" i="131"/>
  <c r="M27" i="131"/>
  <c r="L27" i="131"/>
  <c r="K27" i="131"/>
  <c r="J27" i="131"/>
  <c r="I27" i="131"/>
  <c r="H27" i="131"/>
  <c r="G27" i="131"/>
  <c r="BD26" i="131"/>
  <c r="BC26" i="131"/>
  <c r="BB26" i="131"/>
  <c r="BA26" i="131"/>
  <c r="AZ26" i="131"/>
  <c r="AY26" i="131"/>
  <c r="AX26" i="131"/>
  <c r="AW26" i="131"/>
  <c r="AV26" i="131"/>
  <c r="AU26" i="131"/>
  <c r="AT26" i="131"/>
  <c r="AS26" i="131"/>
  <c r="AR26" i="131"/>
  <c r="AQ26" i="131"/>
  <c r="AP26" i="131"/>
  <c r="AO26" i="131"/>
  <c r="AN26" i="131"/>
  <c r="AM26" i="131"/>
  <c r="AL26" i="131"/>
  <c r="AK26" i="131"/>
  <c r="AJ26" i="131"/>
  <c r="AI26" i="131"/>
  <c r="AH26" i="131"/>
  <c r="AG26" i="131"/>
  <c r="AF26" i="131"/>
  <c r="AE26" i="131"/>
  <c r="AD26" i="131"/>
  <c r="AC26" i="131"/>
  <c r="AB26" i="131"/>
  <c r="AA26" i="131"/>
  <c r="Z26" i="131"/>
  <c r="Y26" i="131"/>
  <c r="X26" i="131"/>
  <c r="W26" i="131"/>
  <c r="V26" i="131"/>
  <c r="U26" i="131"/>
  <c r="T26" i="131"/>
  <c r="S26" i="131"/>
  <c r="R26" i="131"/>
  <c r="Q26" i="131"/>
  <c r="P26" i="131"/>
  <c r="O26" i="131"/>
  <c r="N26" i="131"/>
  <c r="M26" i="131"/>
  <c r="L26" i="131"/>
  <c r="K26" i="131"/>
  <c r="J26" i="131"/>
  <c r="I26" i="131"/>
  <c r="H26" i="131"/>
  <c r="G26" i="131"/>
  <c r="BD25" i="131"/>
  <c r="BC25" i="131"/>
  <c r="BB25" i="131"/>
  <c r="BA25" i="131"/>
  <c r="AZ25" i="131"/>
  <c r="AY25" i="131"/>
  <c r="AX25" i="131"/>
  <c r="AW25" i="131"/>
  <c r="AV25" i="131"/>
  <c r="AU25" i="131"/>
  <c r="AT25" i="131"/>
  <c r="AS25" i="131"/>
  <c r="AR25" i="131"/>
  <c r="AQ25" i="131"/>
  <c r="AP25" i="131"/>
  <c r="AO25" i="131"/>
  <c r="AN25" i="131"/>
  <c r="AM25" i="131"/>
  <c r="AL25" i="131"/>
  <c r="AK25" i="131"/>
  <c r="AJ25" i="131"/>
  <c r="AI25" i="131"/>
  <c r="AH25" i="131"/>
  <c r="AG25" i="131"/>
  <c r="AF25" i="131"/>
  <c r="AE25" i="131"/>
  <c r="AD25" i="131"/>
  <c r="AC25" i="131"/>
  <c r="AB25" i="131"/>
  <c r="AA25" i="131"/>
  <c r="Z25" i="131"/>
  <c r="Y25" i="131"/>
  <c r="X25" i="131"/>
  <c r="W25" i="131"/>
  <c r="V25" i="131"/>
  <c r="U25" i="131"/>
  <c r="T25" i="131"/>
  <c r="S25" i="131"/>
  <c r="R25" i="131"/>
  <c r="Q25" i="131"/>
  <c r="P25" i="131"/>
  <c r="O25" i="131"/>
  <c r="N25" i="131"/>
  <c r="M25" i="131"/>
  <c r="L25" i="131"/>
  <c r="K25" i="131"/>
  <c r="J25" i="131"/>
  <c r="I25" i="131"/>
  <c r="H25" i="131"/>
  <c r="G25" i="131"/>
  <c r="BD24" i="131"/>
  <c r="BC24" i="131"/>
  <c r="BB24" i="131"/>
  <c r="BA24" i="131"/>
  <c r="AZ24" i="131"/>
  <c r="AY24" i="131"/>
  <c r="AX24" i="131"/>
  <c r="AW24" i="131"/>
  <c r="AV24" i="131"/>
  <c r="AU24" i="131"/>
  <c r="AT24" i="131"/>
  <c r="AS24" i="131"/>
  <c r="AR24" i="131"/>
  <c r="AQ24" i="131"/>
  <c r="AP24" i="131"/>
  <c r="AO24" i="131"/>
  <c r="AN24" i="131"/>
  <c r="AM24" i="131"/>
  <c r="AL24" i="131"/>
  <c r="AK24" i="131"/>
  <c r="AJ24" i="131"/>
  <c r="AI24" i="131"/>
  <c r="AH24" i="131"/>
  <c r="AG24" i="131"/>
  <c r="AF24" i="131"/>
  <c r="AE24" i="131"/>
  <c r="AD24" i="131"/>
  <c r="AC24" i="131"/>
  <c r="AB24" i="131"/>
  <c r="AA24" i="131"/>
  <c r="Z24" i="131"/>
  <c r="Y24" i="131"/>
  <c r="X24" i="131"/>
  <c r="W24" i="131"/>
  <c r="V24" i="131"/>
  <c r="U24" i="131"/>
  <c r="T24" i="131"/>
  <c r="S24" i="131"/>
  <c r="R24" i="131"/>
  <c r="Q24" i="131"/>
  <c r="P24" i="131"/>
  <c r="O24" i="131"/>
  <c r="N24" i="131"/>
  <c r="M24" i="131"/>
  <c r="L24" i="131"/>
  <c r="K24" i="131"/>
  <c r="J24" i="131"/>
  <c r="I24" i="131"/>
  <c r="H24" i="131"/>
  <c r="G24" i="131"/>
  <c r="BD23" i="131"/>
  <c r="BC23" i="131"/>
  <c r="BB23" i="131"/>
  <c r="BA23" i="131"/>
  <c r="AZ23" i="131"/>
  <c r="AY23" i="131"/>
  <c r="AX23" i="131"/>
  <c r="AW23" i="131"/>
  <c r="AV23" i="131"/>
  <c r="AU23" i="131"/>
  <c r="AT23" i="131"/>
  <c r="AS23" i="131"/>
  <c r="AR23" i="131"/>
  <c r="AQ23" i="131"/>
  <c r="AP23" i="131"/>
  <c r="AO23" i="131"/>
  <c r="AN23" i="131"/>
  <c r="AM23" i="131"/>
  <c r="AL23" i="131"/>
  <c r="AK23" i="131"/>
  <c r="AJ23" i="131"/>
  <c r="AI23" i="131"/>
  <c r="AH23" i="131"/>
  <c r="AG23" i="131"/>
  <c r="AF23" i="131"/>
  <c r="AE23" i="131"/>
  <c r="AD23" i="131"/>
  <c r="AC23" i="131"/>
  <c r="AB23" i="131"/>
  <c r="AA23" i="131"/>
  <c r="Z23" i="131"/>
  <c r="Y23" i="131"/>
  <c r="X23" i="131"/>
  <c r="W23" i="131"/>
  <c r="V23" i="131"/>
  <c r="U23" i="131"/>
  <c r="T23" i="131"/>
  <c r="S23" i="131"/>
  <c r="R23" i="131"/>
  <c r="Q23" i="131"/>
  <c r="P23" i="131"/>
  <c r="O23" i="131"/>
  <c r="N23" i="131"/>
  <c r="M23" i="131"/>
  <c r="L23" i="131"/>
  <c r="K23" i="131"/>
  <c r="J23" i="131"/>
  <c r="I23" i="131"/>
  <c r="H23" i="131"/>
  <c r="G23" i="131"/>
  <c r="BD22" i="131"/>
  <c r="BC22" i="131"/>
  <c r="BB22" i="131"/>
  <c r="BA22" i="131"/>
  <c r="AZ22" i="131"/>
  <c r="AY22" i="131"/>
  <c r="AX22" i="131"/>
  <c r="AW22" i="131"/>
  <c r="AV22" i="131"/>
  <c r="AU22" i="131"/>
  <c r="AT22" i="131"/>
  <c r="AS22" i="131"/>
  <c r="AR22" i="131"/>
  <c r="AQ22" i="131"/>
  <c r="AP22" i="131"/>
  <c r="AO22" i="131"/>
  <c r="AN22" i="131"/>
  <c r="AM22" i="131"/>
  <c r="AL22" i="131"/>
  <c r="AK22" i="131"/>
  <c r="AJ22" i="131"/>
  <c r="AI22" i="131"/>
  <c r="AH22" i="131"/>
  <c r="AG22" i="131"/>
  <c r="AF22" i="131"/>
  <c r="AE22" i="131"/>
  <c r="AD22" i="131"/>
  <c r="AC22" i="131"/>
  <c r="AB22" i="131"/>
  <c r="AA22" i="131"/>
  <c r="Z22" i="131"/>
  <c r="Y22" i="131"/>
  <c r="X22" i="131"/>
  <c r="W22" i="131"/>
  <c r="V22" i="131"/>
  <c r="U22" i="131"/>
  <c r="T22" i="131"/>
  <c r="S22" i="131"/>
  <c r="R22" i="131"/>
  <c r="Q22" i="131"/>
  <c r="P22" i="131"/>
  <c r="O22" i="131"/>
  <c r="N22" i="131"/>
  <c r="M22" i="131"/>
  <c r="L22" i="131"/>
  <c r="K22" i="131"/>
  <c r="J22" i="131"/>
  <c r="I22" i="131"/>
  <c r="H22" i="131"/>
  <c r="G22" i="131"/>
  <c r="BD21" i="131"/>
  <c r="BC21" i="131"/>
  <c r="BB21" i="131"/>
  <c r="BA21" i="131"/>
  <c r="AZ21" i="131"/>
  <c r="AY21" i="131"/>
  <c r="AX21" i="131"/>
  <c r="AW21" i="131"/>
  <c r="AV21" i="131"/>
  <c r="AU21" i="131"/>
  <c r="AT21" i="131"/>
  <c r="AS21" i="131"/>
  <c r="AR21" i="131"/>
  <c r="AQ21" i="131"/>
  <c r="AP21" i="131"/>
  <c r="AO21" i="131"/>
  <c r="AN21" i="131"/>
  <c r="AM21" i="131"/>
  <c r="AL21" i="131"/>
  <c r="AK21" i="131"/>
  <c r="AJ21" i="131"/>
  <c r="AI21" i="131"/>
  <c r="AH21" i="131"/>
  <c r="AG21" i="131"/>
  <c r="AF21" i="131"/>
  <c r="AE21" i="131"/>
  <c r="AD21" i="131"/>
  <c r="AC21" i="131"/>
  <c r="AB21" i="131"/>
  <c r="AA21" i="131"/>
  <c r="Z21" i="131"/>
  <c r="Y21" i="131"/>
  <c r="X21" i="131"/>
  <c r="W21" i="131"/>
  <c r="V21" i="131"/>
  <c r="U21" i="131"/>
  <c r="T21" i="131"/>
  <c r="S21" i="131"/>
  <c r="R21" i="131"/>
  <c r="Q21" i="131"/>
  <c r="P21" i="131"/>
  <c r="O21" i="131"/>
  <c r="N21" i="131"/>
  <c r="M21" i="131"/>
  <c r="L21" i="131"/>
  <c r="K21" i="131"/>
  <c r="J21" i="131"/>
  <c r="I21" i="131"/>
  <c r="H21" i="131"/>
  <c r="G21" i="131"/>
  <c r="BD20" i="131"/>
  <c r="BC20" i="131"/>
  <c r="BB20" i="131"/>
  <c r="BA20" i="131"/>
  <c r="AZ20" i="131"/>
  <c r="AY20" i="131"/>
  <c r="AX20" i="131"/>
  <c r="AW20" i="131"/>
  <c r="AV20" i="131"/>
  <c r="AU20" i="131"/>
  <c r="AT20" i="131"/>
  <c r="AS20" i="131"/>
  <c r="AR20" i="131"/>
  <c r="AQ20" i="131"/>
  <c r="AP20" i="131"/>
  <c r="AO20" i="131"/>
  <c r="AN20" i="131"/>
  <c r="AM20" i="131"/>
  <c r="AL20" i="131"/>
  <c r="AK20" i="131"/>
  <c r="AJ20" i="131"/>
  <c r="AI20" i="131"/>
  <c r="AH20" i="131"/>
  <c r="AG20" i="131"/>
  <c r="AF20" i="131"/>
  <c r="AE20" i="131"/>
  <c r="AD20" i="131"/>
  <c r="AC20" i="131"/>
  <c r="AB20" i="131"/>
  <c r="AA20" i="131"/>
  <c r="Z20" i="131"/>
  <c r="Y20" i="131"/>
  <c r="X20" i="131"/>
  <c r="W20" i="131"/>
  <c r="V20" i="131"/>
  <c r="U20" i="131"/>
  <c r="T20" i="131"/>
  <c r="S20" i="131"/>
  <c r="R20" i="131"/>
  <c r="Q20" i="131"/>
  <c r="P20" i="131"/>
  <c r="O20" i="131"/>
  <c r="N20" i="131"/>
  <c r="M20" i="131"/>
  <c r="L20" i="131"/>
  <c r="K20" i="131"/>
  <c r="J20" i="131"/>
  <c r="I20" i="131"/>
  <c r="H20" i="131"/>
  <c r="G20" i="131"/>
  <c r="BD19" i="131"/>
  <c r="BC19" i="131"/>
  <c r="BB19" i="131"/>
  <c r="BA19" i="131"/>
  <c r="AZ19" i="131"/>
  <c r="AY19" i="131"/>
  <c r="AX19" i="131"/>
  <c r="AW19" i="131"/>
  <c r="AV19" i="131"/>
  <c r="AU19" i="131"/>
  <c r="AT19" i="131"/>
  <c r="AS19" i="131"/>
  <c r="AR19" i="131"/>
  <c r="AQ19" i="131"/>
  <c r="AP19" i="131"/>
  <c r="AO19" i="131"/>
  <c r="AN19" i="131"/>
  <c r="AM19" i="131"/>
  <c r="AL19" i="131"/>
  <c r="AK19" i="131"/>
  <c r="AJ19" i="131"/>
  <c r="AI19" i="131"/>
  <c r="AH19" i="131"/>
  <c r="AG19" i="131"/>
  <c r="AF19" i="131"/>
  <c r="AE19" i="131"/>
  <c r="AD19" i="131"/>
  <c r="AC19" i="131"/>
  <c r="AB19" i="131"/>
  <c r="AA19" i="131"/>
  <c r="Z19" i="131"/>
  <c r="Y19" i="131"/>
  <c r="X19" i="131"/>
  <c r="W19" i="131"/>
  <c r="V19" i="131"/>
  <c r="U19" i="131"/>
  <c r="T19" i="131"/>
  <c r="S19" i="131"/>
  <c r="R19" i="131"/>
  <c r="Q19" i="131"/>
  <c r="P19" i="131"/>
  <c r="O19" i="131"/>
  <c r="N19" i="131"/>
  <c r="M19" i="131"/>
  <c r="L19" i="131"/>
  <c r="K19" i="131"/>
  <c r="J19" i="131"/>
  <c r="I19" i="131"/>
  <c r="H19" i="131"/>
  <c r="G19" i="131"/>
  <c r="BD18" i="131"/>
  <c r="BC18" i="131"/>
  <c r="BB18" i="131"/>
  <c r="BA18" i="131"/>
  <c r="AZ18" i="131"/>
  <c r="AY18" i="131"/>
  <c r="AX18" i="131"/>
  <c r="AW18" i="131"/>
  <c r="AV18" i="131"/>
  <c r="AU18" i="131"/>
  <c r="AT18" i="131"/>
  <c r="AS18" i="131"/>
  <c r="AR18" i="131"/>
  <c r="AQ18" i="131"/>
  <c r="AP18" i="131"/>
  <c r="AO18" i="131"/>
  <c r="AN18" i="131"/>
  <c r="AM18" i="131"/>
  <c r="AL18" i="131"/>
  <c r="AK18" i="131"/>
  <c r="AJ18" i="131"/>
  <c r="AI18" i="131"/>
  <c r="AH18" i="131"/>
  <c r="AG18" i="131"/>
  <c r="AF18" i="131"/>
  <c r="AE18" i="131"/>
  <c r="AD18" i="131"/>
  <c r="AC18" i="131"/>
  <c r="AB18" i="131"/>
  <c r="AA18" i="131"/>
  <c r="Z18" i="131"/>
  <c r="Y18" i="131"/>
  <c r="X18" i="131"/>
  <c r="W18" i="131"/>
  <c r="V18" i="131"/>
  <c r="U18" i="131"/>
  <c r="T18" i="131"/>
  <c r="S18" i="131"/>
  <c r="R18" i="131"/>
  <c r="Q18" i="131"/>
  <c r="P18" i="131"/>
  <c r="O18" i="131"/>
  <c r="N18" i="131"/>
  <c r="M18" i="131"/>
  <c r="L18" i="131"/>
  <c r="K18" i="131"/>
  <c r="J18" i="131"/>
  <c r="I18" i="131"/>
  <c r="H18" i="131"/>
  <c r="G18" i="131"/>
  <c r="BD17" i="131"/>
  <c r="BC17" i="131"/>
  <c r="BB17" i="131"/>
  <c r="BA17" i="131"/>
  <c r="AZ17" i="131"/>
  <c r="AY17" i="131"/>
  <c r="AX17" i="131"/>
  <c r="AW17" i="131"/>
  <c r="AV17" i="131"/>
  <c r="AU17" i="131"/>
  <c r="AT17" i="131"/>
  <c r="AS17" i="131"/>
  <c r="AR17" i="131"/>
  <c r="AQ17" i="131"/>
  <c r="AP17" i="131"/>
  <c r="AO17" i="131"/>
  <c r="AN17" i="131"/>
  <c r="AM17" i="131"/>
  <c r="AL17" i="131"/>
  <c r="AK17" i="131"/>
  <c r="AJ17" i="131"/>
  <c r="AI17" i="131"/>
  <c r="AH17" i="131"/>
  <c r="AG17" i="131"/>
  <c r="AF17" i="131"/>
  <c r="AE17" i="131"/>
  <c r="AD17" i="131"/>
  <c r="AC17" i="131"/>
  <c r="AB17" i="131"/>
  <c r="AA17" i="131"/>
  <c r="Z17" i="131"/>
  <c r="Y17" i="131"/>
  <c r="X17" i="131"/>
  <c r="W17" i="131"/>
  <c r="V17" i="131"/>
  <c r="U17" i="131"/>
  <c r="T17" i="131"/>
  <c r="S17" i="131"/>
  <c r="R17" i="131"/>
  <c r="Q17" i="131"/>
  <c r="P17" i="131"/>
  <c r="O17" i="131"/>
  <c r="N17" i="131"/>
  <c r="M17" i="131"/>
  <c r="L17" i="131"/>
  <c r="K17" i="131"/>
  <c r="J17" i="131"/>
  <c r="I17" i="131"/>
  <c r="H17" i="131"/>
  <c r="G17" i="131"/>
  <c r="BD16" i="131"/>
  <c r="BC16" i="131"/>
  <c r="BB16" i="131"/>
  <c r="BA16" i="131"/>
  <c r="AZ16" i="131"/>
  <c r="AY16" i="131"/>
  <c r="AX16" i="131"/>
  <c r="AW16" i="131"/>
  <c r="AV16" i="131"/>
  <c r="AU16" i="131"/>
  <c r="AT16" i="131"/>
  <c r="AS16" i="131"/>
  <c r="AR16" i="131"/>
  <c r="AQ16" i="131"/>
  <c r="AP16" i="131"/>
  <c r="AO16" i="131"/>
  <c r="AN16" i="131"/>
  <c r="AM16" i="131"/>
  <c r="AL16" i="131"/>
  <c r="AK16" i="131"/>
  <c r="AJ16" i="131"/>
  <c r="AI16" i="131"/>
  <c r="AH16" i="131"/>
  <c r="AG16" i="131"/>
  <c r="AF16" i="131"/>
  <c r="AE16" i="131"/>
  <c r="AD16" i="131"/>
  <c r="AC16" i="131"/>
  <c r="AB16" i="131"/>
  <c r="AA16" i="131"/>
  <c r="Z16" i="131"/>
  <c r="Y16" i="131"/>
  <c r="X16" i="131"/>
  <c r="W16" i="131"/>
  <c r="V16" i="131"/>
  <c r="U16" i="131"/>
  <c r="T16" i="131"/>
  <c r="S16" i="131"/>
  <c r="R16" i="131"/>
  <c r="Q16" i="131"/>
  <c r="P16" i="131"/>
  <c r="O16" i="131"/>
  <c r="N16" i="131"/>
  <c r="M16" i="131"/>
  <c r="L16" i="131"/>
  <c r="K16" i="131"/>
  <c r="J16" i="131"/>
  <c r="I16" i="131"/>
  <c r="H16" i="131"/>
  <c r="G16" i="131"/>
  <c r="BD15" i="131"/>
  <c r="BC15" i="131"/>
  <c r="BB15" i="131"/>
  <c r="BA15" i="131"/>
  <c r="AZ15" i="131"/>
  <c r="AY15" i="131"/>
  <c r="AX15" i="131"/>
  <c r="AW15" i="131"/>
  <c r="AV15" i="131"/>
  <c r="AU15" i="131"/>
  <c r="AT15" i="131"/>
  <c r="AS15" i="131"/>
  <c r="AR15" i="131"/>
  <c r="AQ15" i="131"/>
  <c r="AP15" i="131"/>
  <c r="AO15" i="131"/>
  <c r="AN15" i="131"/>
  <c r="AM15" i="131"/>
  <c r="AL15" i="131"/>
  <c r="AK15" i="131"/>
  <c r="AJ15" i="131"/>
  <c r="AI15" i="131"/>
  <c r="AH15" i="131"/>
  <c r="AG15" i="131"/>
  <c r="AF15" i="131"/>
  <c r="AE15" i="131"/>
  <c r="AD15" i="131"/>
  <c r="AC15" i="131"/>
  <c r="AB15" i="131"/>
  <c r="AA15" i="131"/>
  <c r="Z15" i="131"/>
  <c r="Y15" i="131"/>
  <c r="X15" i="131"/>
  <c r="W15" i="131"/>
  <c r="V15" i="131"/>
  <c r="U15" i="131"/>
  <c r="T15" i="131"/>
  <c r="S15" i="131"/>
  <c r="R15" i="131"/>
  <c r="Q15" i="131"/>
  <c r="P15" i="131"/>
  <c r="O15" i="131"/>
  <c r="N15" i="131"/>
  <c r="M15" i="131"/>
  <c r="L15" i="131"/>
  <c r="K15" i="131"/>
  <c r="J15" i="131"/>
  <c r="I15" i="131"/>
  <c r="H15" i="131"/>
  <c r="G15" i="131"/>
  <c r="BD14" i="131"/>
  <c r="BC14" i="131"/>
  <c r="BB14" i="131"/>
  <c r="BA14" i="131"/>
  <c r="AZ14" i="131"/>
  <c r="AY14" i="131"/>
  <c r="AX14" i="131"/>
  <c r="AW14" i="131"/>
  <c r="AV14" i="131"/>
  <c r="AU14" i="131"/>
  <c r="AT14" i="131"/>
  <c r="AS14" i="131"/>
  <c r="AR14" i="131"/>
  <c r="AQ14" i="131"/>
  <c r="AP14" i="131"/>
  <c r="AO14" i="131"/>
  <c r="AN14" i="131"/>
  <c r="AM14" i="131"/>
  <c r="AL14" i="131"/>
  <c r="AK14" i="131"/>
  <c r="AJ14" i="131"/>
  <c r="AI14" i="131"/>
  <c r="AH14" i="131"/>
  <c r="AG14" i="131"/>
  <c r="AF14" i="131"/>
  <c r="AE14" i="131"/>
  <c r="AD14" i="131"/>
  <c r="AC14" i="131"/>
  <c r="AB14" i="131"/>
  <c r="AA14" i="131"/>
  <c r="Z14" i="131"/>
  <c r="Y14" i="131"/>
  <c r="X14" i="131"/>
  <c r="W14" i="131"/>
  <c r="V14" i="131"/>
  <c r="U14" i="131"/>
  <c r="T14" i="131"/>
  <c r="S14" i="131"/>
  <c r="R14" i="131"/>
  <c r="Q14" i="131"/>
  <c r="P14" i="131"/>
  <c r="O14" i="131"/>
  <c r="N14" i="131"/>
  <c r="M14" i="131"/>
  <c r="L14" i="131"/>
  <c r="K14" i="131"/>
  <c r="J14" i="131"/>
  <c r="I14" i="131"/>
  <c r="H14" i="131"/>
  <c r="G14" i="131"/>
  <c r="BD13" i="131"/>
  <c r="BC13" i="131"/>
  <c r="BB13" i="131"/>
  <c r="BA13" i="131"/>
  <c r="AZ13" i="131"/>
  <c r="AY13" i="131"/>
  <c r="AX13" i="131"/>
  <c r="AW13" i="131"/>
  <c r="AV13" i="131"/>
  <c r="AU13" i="131"/>
  <c r="AT13" i="131"/>
  <c r="AS13" i="131"/>
  <c r="AR13" i="131"/>
  <c r="AQ13" i="131"/>
  <c r="AP13" i="131"/>
  <c r="AO13" i="131"/>
  <c r="AN13" i="131"/>
  <c r="AM13" i="131"/>
  <c r="AL13" i="131"/>
  <c r="AK13" i="131"/>
  <c r="AJ13" i="131"/>
  <c r="AI13" i="131"/>
  <c r="AH13" i="131"/>
  <c r="AG13" i="131"/>
  <c r="AF13" i="131"/>
  <c r="AE13" i="131"/>
  <c r="AD13" i="131"/>
  <c r="AC13" i="131"/>
  <c r="AB13" i="131"/>
  <c r="AA13" i="131"/>
  <c r="Z13" i="131"/>
  <c r="Y13" i="131"/>
  <c r="X13" i="131"/>
  <c r="W13" i="131"/>
  <c r="V13" i="131"/>
  <c r="U13" i="131"/>
  <c r="T13" i="131"/>
  <c r="S13" i="131"/>
  <c r="R13" i="131"/>
  <c r="Q13" i="131"/>
  <c r="P13" i="131"/>
  <c r="O13" i="131"/>
  <c r="N13" i="131"/>
  <c r="M13" i="131"/>
  <c r="L13" i="131"/>
  <c r="K13" i="131"/>
  <c r="J13" i="131"/>
  <c r="I13" i="131"/>
  <c r="H13" i="131"/>
  <c r="G13" i="131"/>
  <c r="BD12" i="131"/>
  <c r="BC12" i="131"/>
  <c r="BB12" i="131"/>
  <c r="BA12" i="131"/>
  <c r="AZ12" i="131"/>
  <c r="AY12" i="131"/>
  <c r="AX12" i="131"/>
  <c r="AW12" i="131"/>
  <c r="AV12" i="131"/>
  <c r="AU12" i="131"/>
  <c r="AT12" i="131"/>
  <c r="AS12" i="131"/>
  <c r="AR12" i="131"/>
  <c r="AQ12" i="131"/>
  <c r="AP12" i="131"/>
  <c r="AO12" i="131"/>
  <c r="AN12" i="131"/>
  <c r="AM12" i="131"/>
  <c r="AL12" i="131"/>
  <c r="AK12" i="131"/>
  <c r="AJ12" i="131"/>
  <c r="AI12" i="131"/>
  <c r="AH12" i="131"/>
  <c r="AG12" i="131"/>
  <c r="AF12" i="131"/>
  <c r="AE12" i="131"/>
  <c r="AD12" i="131"/>
  <c r="AC12" i="131"/>
  <c r="AB12" i="131"/>
  <c r="AA12" i="131"/>
  <c r="Z12" i="131"/>
  <c r="Y12" i="131"/>
  <c r="X12" i="131"/>
  <c r="W12" i="131"/>
  <c r="V12" i="131"/>
  <c r="U12" i="131"/>
  <c r="T12" i="131"/>
  <c r="S12" i="131"/>
  <c r="R12" i="131"/>
  <c r="Q12" i="131"/>
  <c r="P12" i="131"/>
  <c r="O12" i="131"/>
  <c r="N12" i="131"/>
  <c r="M12" i="131"/>
  <c r="L12" i="131"/>
  <c r="K12" i="131"/>
  <c r="J12" i="131"/>
  <c r="I12" i="131"/>
  <c r="H12" i="131"/>
  <c r="G12" i="131"/>
  <c r="BD11" i="131"/>
  <c r="BC11" i="131"/>
  <c r="BB11" i="131"/>
  <c r="BA11" i="131"/>
  <c r="AZ11" i="131"/>
  <c r="AY11" i="131"/>
  <c r="AX11" i="131"/>
  <c r="AW11" i="131"/>
  <c r="AV11" i="131"/>
  <c r="AU11" i="131"/>
  <c r="AT11" i="131"/>
  <c r="AS11" i="131"/>
  <c r="AR11" i="131"/>
  <c r="AQ11" i="131"/>
  <c r="AP11" i="131"/>
  <c r="AO11" i="131"/>
  <c r="AN11" i="131"/>
  <c r="AM11" i="131"/>
  <c r="AL11" i="131"/>
  <c r="AK11" i="131"/>
  <c r="AJ11" i="131"/>
  <c r="AI11" i="131"/>
  <c r="AH11" i="131"/>
  <c r="AG11" i="131"/>
  <c r="AF11" i="131"/>
  <c r="AE11" i="131"/>
  <c r="AD11" i="131"/>
  <c r="AC11" i="131"/>
  <c r="AB11" i="131"/>
  <c r="AA11" i="131"/>
  <c r="Z11" i="131"/>
  <c r="Y11" i="131"/>
  <c r="X11" i="131"/>
  <c r="W11" i="131"/>
  <c r="V11" i="131"/>
  <c r="U11" i="131"/>
  <c r="T11" i="131"/>
  <c r="S11" i="131"/>
  <c r="R11" i="131"/>
  <c r="Q11" i="131"/>
  <c r="P11" i="131"/>
  <c r="O11" i="131"/>
  <c r="N11" i="131"/>
  <c r="M11" i="131"/>
  <c r="L11" i="131"/>
  <c r="K11" i="131"/>
  <c r="J11" i="131"/>
  <c r="I11" i="131"/>
  <c r="H11" i="131"/>
  <c r="G11" i="131"/>
  <c r="BD10" i="131"/>
  <c r="BC10" i="131"/>
  <c r="BB10" i="131"/>
  <c r="BA10" i="131"/>
  <c r="AZ10" i="131"/>
  <c r="AY10" i="131"/>
  <c r="AX10" i="131"/>
  <c r="AW10" i="131"/>
  <c r="AV10" i="131"/>
  <c r="AU10" i="131"/>
  <c r="AT10" i="131"/>
  <c r="AS10" i="131"/>
  <c r="AR10" i="131"/>
  <c r="AQ10" i="131"/>
  <c r="AP10" i="131"/>
  <c r="AO10" i="131"/>
  <c r="AN10" i="131"/>
  <c r="AM10" i="131"/>
  <c r="AL10" i="131"/>
  <c r="AK10" i="131"/>
  <c r="AJ10" i="131"/>
  <c r="AI10" i="131"/>
  <c r="AH10" i="131"/>
  <c r="AG10" i="131"/>
  <c r="AF10" i="131"/>
  <c r="AE10" i="131"/>
  <c r="AD10" i="131"/>
  <c r="AC10" i="131"/>
  <c r="AB10" i="131"/>
  <c r="AA10" i="131"/>
  <c r="Z10" i="131"/>
  <c r="Y10" i="131"/>
  <c r="X10" i="131"/>
  <c r="W10" i="131"/>
  <c r="V10" i="131"/>
  <c r="U10" i="131"/>
  <c r="T10" i="131"/>
  <c r="S10" i="131"/>
  <c r="R10" i="131"/>
  <c r="Q10" i="131"/>
  <c r="P10" i="131"/>
  <c r="O10" i="131"/>
  <c r="N10" i="131"/>
  <c r="M10" i="131"/>
  <c r="L10" i="131"/>
  <c r="K10" i="131"/>
  <c r="J10" i="131"/>
  <c r="I10" i="131"/>
  <c r="H10" i="131"/>
  <c r="G10" i="131"/>
  <c r="BD9" i="131"/>
  <c r="BC9" i="131"/>
  <c r="BB9" i="131"/>
  <c r="BA9" i="131"/>
  <c r="AZ9" i="131"/>
  <c r="AY9" i="131"/>
  <c r="AX9" i="131"/>
  <c r="AW9" i="131"/>
  <c r="AV9" i="131"/>
  <c r="AU9" i="131"/>
  <c r="AT9" i="131"/>
  <c r="AS9" i="131"/>
  <c r="AR9" i="131"/>
  <c r="AQ9" i="131"/>
  <c r="AP9" i="131"/>
  <c r="AO9" i="131"/>
  <c r="AN9" i="131"/>
  <c r="AM9" i="131"/>
  <c r="AL9" i="131"/>
  <c r="AK9" i="131"/>
  <c r="AJ9" i="131"/>
  <c r="AI9" i="131"/>
  <c r="AH9" i="131"/>
  <c r="AG9" i="131"/>
  <c r="AF9" i="131"/>
  <c r="AE9" i="131"/>
  <c r="AD9" i="131"/>
  <c r="AC9" i="131"/>
  <c r="AB9" i="131"/>
  <c r="AA9" i="131"/>
  <c r="Z9" i="131"/>
  <c r="Y9" i="131"/>
  <c r="X9" i="131"/>
  <c r="W9" i="131"/>
  <c r="V9" i="131"/>
  <c r="U9" i="131"/>
  <c r="T9" i="131"/>
  <c r="S9" i="131"/>
  <c r="R9" i="131"/>
  <c r="Q9" i="131"/>
  <c r="P9" i="131"/>
  <c r="O9" i="131"/>
  <c r="N9" i="131"/>
  <c r="M9" i="131"/>
  <c r="L9" i="131"/>
  <c r="K9" i="131"/>
  <c r="J9" i="131"/>
  <c r="I9" i="131"/>
  <c r="H9" i="131"/>
  <c r="G9" i="131"/>
  <c r="BD8" i="131"/>
  <c r="BC8" i="131"/>
  <c r="BB8" i="131"/>
  <c r="BA8" i="131"/>
  <c r="AZ8" i="131"/>
  <c r="AY8" i="131"/>
  <c r="AX8" i="131"/>
  <c r="AW8" i="131"/>
  <c r="AV8" i="131"/>
  <c r="AU8" i="131"/>
  <c r="AT8" i="131"/>
  <c r="AS8" i="131"/>
  <c r="AR8" i="131"/>
  <c r="AQ8" i="131"/>
  <c r="AP8" i="131"/>
  <c r="AO8" i="131"/>
  <c r="AN8" i="131"/>
  <c r="AM8" i="131"/>
  <c r="AL8" i="131"/>
  <c r="AK8" i="131"/>
  <c r="AJ8" i="131"/>
  <c r="AI8" i="131"/>
  <c r="AH8" i="131"/>
  <c r="AG8" i="131"/>
  <c r="AF8" i="131"/>
  <c r="AE8" i="131"/>
  <c r="AD8" i="131"/>
  <c r="AC8" i="131"/>
  <c r="AB8" i="131"/>
  <c r="AA8" i="131"/>
  <c r="Z8" i="131"/>
  <c r="Y8" i="131"/>
  <c r="X8" i="131"/>
  <c r="W8" i="131"/>
  <c r="V8" i="131"/>
  <c r="U8" i="131"/>
  <c r="T8" i="131"/>
  <c r="S8" i="131"/>
  <c r="R8" i="131"/>
  <c r="Q8" i="131"/>
  <c r="P8" i="131"/>
  <c r="O8" i="131"/>
  <c r="N8" i="131"/>
  <c r="M8" i="131"/>
  <c r="L8" i="131"/>
  <c r="K8" i="131"/>
  <c r="J8" i="131"/>
  <c r="I8" i="131"/>
  <c r="H8" i="131"/>
  <c r="G8" i="131"/>
  <c r="BD7" i="131"/>
  <c r="BC7" i="131"/>
  <c r="BB7" i="131"/>
  <c r="BA7" i="131"/>
  <c r="AZ7" i="131"/>
  <c r="AY7" i="131"/>
  <c r="AX7" i="131"/>
  <c r="AW7" i="131"/>
  <c r="AV7" i="131"/>
  <c r="AU7" i="131"/>
  <c r="AT7" i="131"/>
  <c r="AS7" i="131"/>
  <c r="AR7" i="131"/>
  <c r="AQ7" i="131"/>
  <c r="AP7" i="131"/>
  <c r="AO7" i="131"/>
  <c r="AN7" i="131"/>
  <c r="AM7" i="131"/>
  <c r="AL7" i="131"/>
  <c r="AK7" i="131"/>
  <c r="AJ7" i="131"/>
  <c r="AI7" i="131"/>
  <c r="AH7" i="131"/>
  <c r="AG7" i="131"/>
  <c r="AF7" i="131"/>
  <c r="AE7" i="131"/>
  <c r="AD7" i="131"/>
  <c r="AC7" i="131"/>
  <c r="AB7" i="131"/>
  <c r="AA7" i="131"/>
  <c r="Z7" i="131"/>
  <c r="Y7" i="131"/>
  <c r="X7" i="131"/>
  <c r="W7" i="131"/>
  <c r="V7" i="131"/>
  <c r="U7" i="131"/>
  <c r="T7" i="131"/>
  <c r="S7" i="131"/>
  <c r="R7" i="131"/>
  <c r="Q7" i="131"/>
  <c r="P7" i="131"/>
  <c r="O7" i="131"/>
  <c r="N7" i="131"/>
  <c r="M7" i="131"/>
  <c r="L7" i="131"/>
  <c r="K7" i="131"/>
  <c r="J7" i="131"/>
  <c r="I7" i="131"/>
  <c r="H7" i="131"/>
  <c r="G7" i="131"/>
  <c r="BD6" i="131"/>
  <c r="BC6" i="131"/>
  <c r="BB6" i="131"/>
  <c r="BA6" i="131"/>
  <c r="AZ6" i="131"/>
  <c r="AY6" i="131"/>
  <c r="AX6" i="131"/>
  <c r="AW6" i="131"/>
  <c r="AV6" i="131"/>
  <c r="AU6" i="131"/>
  <c r="AT6" i="131"/>
  <c r="AS6" i="131"/>
  <c r="AR6" i="131"/>
  <c r="AQ6" i="131"/>
  <c r="AP6" i="131"/>
  <c r="AO6" i="131"/>
  <c r="AN6" i="131"/>
  <c r="AM6" i="131"/>
  <c r="AL6" i="131"/>
  <c r="AK6" i="131"/>
  <c r="AJ6" i="131"/>
  <c r="AI6" i="131"/>
  <c r="AH6" i="131"/>
  <c r="AG6" i="131"/>
  <c r="AF6" i="131"/>
  <c r="AE6" i="131"/>
  <c r="AD6" i="131"/>
  <c r="AC6" i="131"/>
  <c r="AB6" i="131"/>
  <c r="AA6" i="131"/>
  <c r="Z6" i="131"/>
  <c r="Y6" i="131"/>
  <c r="X6" i="131"/>
  <c r="W6" i="131"/>
  <c r="V6" i="131"/>
  <c r="U6" i="131"/>
  <c r="T6" i="131"/>
  <c r="S6" i="131"/>
  <c r="R6" i="131"/>
  <c r="Q6" i="131"/>
  <c r="P6" i="131"/>
  <c r="O6" i="131"/>
  <c r="N6" i="131"/>
  <c r="M6" i="131"/>
  <c r="L6" i="131"/>
  <c r="K6" i="131"/>
  <c r="J6" i="131"/>
  <c r="I6" i="131"/>
  <c r="H6" i="131"/>
  <c r="G6" i="131"/>
  <c r="BD5" i="131"/>
  <c r="BC5" i="131"/>
  <c r="BB5" i="131"/>
  <c r="BA5" i="131"/>
  <c r="AZ5" i="131"/>
  <c r="AY5" i="131"/>
  <c r="AX5" i="131"/>
  <c r="AW5" i="131"/>
  <c r="AV5" i="131"/>
  <c r="AU5" i="131"/>
  <c r="AT5" i="131"/>
  <c r="AS5" i="131"/>
  <c r="AR5" i="131"/>
  <c r="AQ5" i="131"/>
  <c r="AP5" i="131"/>
  <c r="AO5" i="131"/>
  <c r="AN5" i="131"/>
  <c r="AM5" i="131"/>
  <c r="AL5" i="131"/>
  <c r="AK5" i="131"/>
  <c r="AJ5" i="131"/>
  <c r="AI5" i="131"/>
  <c r="AH5" i="131"/>
  <c r="AG5" i="131"/>
  <c r="AF5" i="131"/>
  <c r="AE5" i="131"/>
  <c r="AD5" i="131"/>
  <c r="AC5" i="131"/>
  <c r="AB5" i="131"/>
  <c r="AA5" i="131"/>
  <c r="Z5" i="131"/>
  <c r="Y5" i="131"/>
  <c r="X5" i="131"/>
  <c r="W5" i="131"/>
  <c r="V5" i="131"/>
  <c r="U5" i="131"/>
  <c r="T5" i="131"/>
  <c r="S5" i="131"/>
  <c r="R5" i="131"/>
  <c r="Q5" i="131"/>
  <c r="P5" i="131"/>
  <c r="O5" i="131"/>
  <c r="N5" i="131"/>
  <c r="M5" i="131"/>
  <c r="L5" i="131"/>
  <c r="K5" i="131"/>
  <c r="J5" i="131"/>
  <c r="I5" i="131"/>
  <c r="H5" i="131"/>
  <c r="G5" i="131"/>
  <c r="BD4" i="131"/>
  <c r="BC4" i="131"/>
  <c r="BB4" i="131"/>
  <c r="BA4" i="131"/>
  <c r="AZ4" i="131"/>
  <c r="AY4" i="131"/>
  <c r="AX4" i="131"/>
  <c r="AW4" i="131"/>
  <c r="AV4" i="131"/>
  <c r="AU4" i="131"/>
  <c r="AT4" i="131"/>
  <c r="AS4" i="131"/>
  <c r="AR4" i="131"/>
  <c r="AQ4" i="131"/>
  <c r="AP4" i="131"/>
  <c r="AO4" i="131"/>
  <c r="AN4" i="131"/>
  <c r="AM4" i="131"/>
  <c r="AL4" i="131"/>
  <c r="AK4" i="131"/>
  <c r="AJ4" i="131"/>
  <c r="AI4" i="131"/>
  <c r="AH4" i="131"/>
  <c r="AG4" i="131"/>
  <c r="AF4" i="131"/>
  <c r="AE4" i="131"/>
  <c r="AD4" i="131"/>
  <c r="AC4" i="131"/>
  <c r="AB4" i="131"/>
  <c r="AA4" i="131"/>
  <c r="Z4" i="131"/>
  <c r="Y4" i="131"/>
  <c r="X4" i="131"/>
  <c r="W4" i="131"/>
  <c r="V4" i="131"/>
  <c r="U4" i="131"/>
  <c r="T4" i="131"/>
  <c r="S4" i="131"/>
  <c r="R4" i="131"/>
  <c r="Q4" i="131"/>
  <c r="P4" i="131"/>
  <c r="O4" i="131"/>
  <c r="N4" i="131"/>
  <c r="M4" i="131"/>
  <c r="L4" i="131"/>
  <c r="K4" i="131"/>
  <c r="J4" i="131"/>
  <c r="I4" i="131"/>
  <c r="H4" i="131"/>
  <c r="G4" i="131"/>
  <c r="BD3" i="131"/>
  <c r="BC3" i="131"/>
  <c r="BB3" i="131"/>
  <c r="BA3" i="131"/>
  <c r="AZ3" i="131"/>
  <c r="AY3" i="131"/>
  <c r="AX3" i="131"/>
  <c r="AW3" i="131"/>
  <c r="AV3" i="131"/>
  <c r="AU3" i="131"/>
  <c r="AT3" i="131"/>
  <c r="AS3" i="131"/>
  <c r="AR3" i="131"/>
  <c r="AQ3" i="131"/>
  <c r="AP3" i="131"/>
  <c r="AO3" i="131"/>
  <c r="AN3" i="131"/>
  <c r="AM3" i="131"/>
  <c r="AL3" i="131"/>
  <c r="AK3" i="131"/>
  <c r="AJ3" i="131"/>
  <c r="AI3" i="131"/>
  <c r="AH3" i="131"/>
  <c r="AG3" i="131"/>
  <c r="AF3" i="131"/>
  <c r="AE3" i="131"/>
  <c r="AD3" i="131"/>
  <c r="AC3" i="131"/>
  <c r="AB3" i="131"/>
  <c r="AA3" i="131"/>
  <c r="Z3" i="131"/>
  <c r="Y3" i="131"/>
  <c r="X3" i="131"/>
  <c r="W3" i="131"/>
  <c r="V3" i="131"/>
  <c r="U3" i="131"/>
  <c r="T3" i="131"/>
  <c r="S3" i="131"/>
  <c r="R3" i="131"/>
  <c r="Q3" i="131"/>
  <c r="P3" i="131"/>
  <c r="O3" i="131"/>
  <c r="N3" i="131"/>
  <c r="M3" i="131"/>
  <c r="L3" i="131"/>
  <c r="K3" i="131"/>
  <c r="J3" i="131"/>
  <c r="I3" i="131"/>
  <c r="H3" i="131"/>
  <c r="G3" i="131"/>
  <c r="BD2" i="131"/>
  <c r="BC2" i="131"/>
  <c r="BB2" i="131"/>
  <c r="BA2" i="131"/>
  <c r="AZ2" i="131"/>
  <c r="AY2" i="131"/>
  <c r="AX2" i="131"/>
  <c r="AW2" i="131"/>
  <c r="AV2" i="131"/>
  <c r="AU2" i="131"/>
  <c r="AT2" i="131"/>
  <c r="AS2" i="131"/>
  <c r="AR2" i="131"/>
  <c r="AQ2" i="131"/>
  <c r="AP2" i="131"/>
  <c r="AO2" i="131"/>
  <c r="AN2" i="131"/>
  <c r="AM2" i="131"/>
  <c r="AL2" i="131"/>
  <c r="AK2" i="131"/>
  <c r="AJ2" i="131"/>
  <c r="AI2" i="131"/>
  <c r="AH2" i="131"/>
  <c r="AG2" i="131"/>
  <c r="AF2" i="131"/>
  <c r="AE2" i="131"/>
  <c r="AD2" i="131"/>
  <c r="AC2" i="131"/>
  <c r="AB2" i="131"/>
  <c r="AA2" i="131"/>
  <c r="Z2" i="131"/>
  <c r="Y2" i="131"/>
  <c r="X2" i="131"/>
  <c r="W2" i="131"/>
  <c r="V2" i="131"/>
  <c r="U2" i="131"/>
  <c r="T2" i="131"/>
  <c r="S2" i="131"/>
  <c r="R2" i="131"/>
  <c r="Q2" i="131"/>
  <c r="P2" i="131"/>
  <c r="O2" i="131"/>
  <c r="N2" i="131"/>
  <c r="M2" i="131"/>
  <c r="L2" i="131"/>
  <c r="K2" i="131"/>
  <c r="J2" i="131"/>
  <c r="I2" i="131"/>
  <c r="H2" i="131"/>
  <c r="G2" i="131"/>
  <c r="D5" i="131"/>
  <c r="D6" i="131" s="1"/>
  <c r="D7" i="131" s="1"/>
  <c r="D8" i="131" s="1"/>
  <c r="D9" i="131" s="1"/>
  <c r="D10" i="131" s="1"/>
  <c r="D11" i="131" s="1"/>
  <c r="D12" i="131" s="1"/>
  <c r="D13" i="131" s="1"/>
  <c r="D14" i="131" s="1"/>
  <c r="D15" i="131" s="1"/>
  <c r="D16" i="131" s="1"/>
  <c r="D17" i="131" s="1"/>
  <c r="D18" i="131" s="1"/>
  <c r="D19" i="131" s="1"/>
  <c r="D20" i="131" s="1"/>
  <c r="D21" i="131" s="1"/>
  <c r="D22" i="131" s="1"/>
  <c r="D23" i="131" s="1"/>
  <c r="D24" i="131" s="1"/>
  <c r="D25" i="131" s="1"/>
  <c r="D26" i="131" s="1"/>
  <c r="D27" i="131" s="1"/>
  <c r="D28" i="131" s="1"/>
  <c r="D29" i="131" s="1"/>
  <c r="D30" i="131" s="1"/>
  <c r="D31" i="131" s="1"/>
  <c r="D32" i="131" s="1"/>
  <c r="D33" i="131" s="1"/>
  <c r="D34" i="131" s="1"/>
  <c r="H1" i="131"/>
  <c r="I1" i="131" s="1"/>
  <c r="J1" i="131" s="1"/>
  <c r="K1" i="131" s="1"/>
  <c r="L1" i="131" s="1"/>
  <c r="M1" i="131" s="1"/>
  <c r="N1" i="131" s="1"/>
  <c r="O1" i="131" s="1"/>
  <c r="P1" i="131" s="1"/>
  <c r="Q1" i="131" s="1"/>
  <c r="R1" i="131" s="1"/>
  <c r="S1" i="131" s="1"/>
  <c r="T1" i="131" s="1"/>
  <c r="U1" i="131" s="1"/>
  <c r="V1" i="131" s="1"/>
  <c r="W1" i="131" s="1"/>
  <c r="X1" i="131" s="1"/>
  <c r="Y1" i="131" s="1"/>
  <c r="Z1" i="131" s="1"/>
  <c r="AA1" i="131" s="1"/>
  <c r="AB1" i="131" s="1"/>
  <c r="AC1" i="131" s="1"/>
  <c r="AD1" i="131" s="1"/>
  <c r="AE1" i="131" s="1"/>
  <c r="AF1" i="131" s="1"/>
  <c r="AG1" i="131" s="1"/>
  <c r="AH1" i="131" s="1"/>
  <c r="AI1" i="131" s="1"/>
  <c r="AJ1" i="131" s="1"/>
  <c r="AK1" i="131" s="1"/>
  <c r="AL1" i="131" s="1"/>
  <c r="AM1" i="131" s="1"/>
  <c r="AN1" i="131" s="1"/>
  <c r="AO1" i="131" s="1"/>
  <c r="AP1" i="131" s="1"/>
  <c r="AQ1" i="131" s="1"/>
  <c r="AR1" i="131" s="1"/>
  <c r="AS1" i="131" s="1"/>
  <c r="AT1" i="131" s="1"/>
  <c r="AU1" i="131" s="1"/>
  <c r="AV1" i="131" s="1"/>
  <c r="AW1" i="131" s="1"/>
  <c r="AX1" i="131" s="1"/>
  <c r="AY1" i="131" s="1"/>
  <c r="AZ1" i="131" s="1"/>
  <c r="BA1" i="131" s="1"/>
  <c r="BB1" i="131" s="1"/>
  <c r="BC1" i="131" s="1"/>
  <c r="BD1" i="131" s="1"/>
  <c r="B3" i="7"/>
  <c r="E1" i="43" s="1"/>
  <c r="U5" i="15" l="1"/>
  <c r="U6" i="15"/>
  <c r="U7" i="15"/>
  <c r="U8" i="15"/>
  <c r="U9" i="15"/>
  <c r="U10" i="15"/>
  <c r="U11" i="15"/>
  <c r="U12" i="15"/>
  <c r="U13" i="15"/>
  <c r="U14" i="15"/>
  <c r="U15" i="15"/>
  <c r="U16" i="15"/>
  <c r="U17" i="15"/>
  <c r="U18" i="15"/>
  <c r="U19" i="15"/>
  <c r="U20" i="15"/>
  <c r="U21" i="15"/>
  <c r="U22" i="15"/>
  <c r="U23" i="15"/>
  <c r="U24" i="15"/>
  <c r="U25" i="15"/>
  <c r="U26" i="15"/>
  <c r="U27" i="15"/>
  <c r="U28" i="15"/>
  <c r="U29" i="15"/>
  <c r="U30" i="15"/>
  <c r="U31" i="15"/>
  <c r="U32" i="15"/>
  <c r="U33" i="15"/>
  <c r="U4" i="15"/>
  <c r="T5" i="15"/>
  <c r="T6" i="15"/>
  <c r="T7" i="15"/>
  <c r="T8" i="15"/>
  <c r="T9" i="15"/>
  <c r="T10" i="15"/>
  <c r="T11" i="15"/>
  <c r="T12" i="15"/>
  <c r="T13" i="15"/>
  <c r="T14" i="15"/>
  <c r="T15" i="15"/>
  <c r="T16" i="15"/>
  <c r="T17" i="15"/>
  <c r="T18" i="15"/>
  <c r="T19" i="15"/>
  <c r="T20" i="15"/>
  <c r="T21" i="15"/>
  <c r="T22" i="15"/>
  <c r="T23" i="15"/>
  <c r="T24" i="15"/>
  <c r="T25" i="15"/>
  <c r="T26" i="15"/>
  <c r="T27" i="15"/>
  <c r="T28" i="15"/>
  <c r="T29" i="15"/>
  <c r="T30" i="15"/>
  <c r="T31" i="15"/>
  <c r="T32" i="15"/>
  <c r="T33" i="15"/>
  <c r="T4" i="15"/>
  <c r="S4" i="15"/>
  <c r="S5" i="15"/>
  <c r="S6" i="15"/>
  <c r="S7" i="15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R5" i="15"/>
  <c r="R6" i="15"/>
  <c r="R7" i="15"/>
  <c r="R8" i="15"/>
  <c r="R9" i="15"/>
  <c r="R10" i="15"/>
  <c r="R11" i="15"/>
  <c r="R12" i="15"/>
  <c r="R13" i="15"/>
  <c r="R14" i="15"/>
  <c r="R15" i="15"/>
  <c r="R16" i="15"/>
  <c r="R17" i="15"/>
  <c r="R18" i="15"/>
  <c r="R19" i="15"/>
  <c r="R20" i="15"/>
  <c r="R21" i="15"/>
  <c r="R22" i="15"/>
  <c r="R23" i="15"/>
  <c r="R24" i="15"/>
  <c r="R25" i="15"/>
  <c r="R26" i="15"/>
  <c r="R27" i="15"/>
  <c r="R28" i="15"/>
  <c r="R29" i="15"/>
  <c r="R30" i="15"/>
  <c r="R31" i="15"/>
  <c r="R32" i="15"/>
  <c r="R33" i="15"/>
  <c r="R4" i="15"/>
  <c r="O4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3" i="15"/>
  <c r="Q4" i="15"/>
  <c r="N4" i="15"/>
  <c r="O5" i="15" l="1"/>
  <c r="O6" i="15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4" i="15"/>
  <c r="O25" i="15"/>
  <c r="O26" i="15"/>
  <c r="O27" i="15"/>
  <c r="O28" i="15"/>
  <c r="O29" i="15"/>
  <c r="O30" i="15"/>
  <c r="O31" i="15"/>
  <c r="O32" i="15"/>
  <c r="O33" i="15"/>
  <c r="M4" i="15"/>
  <c r="N5" i="15"/>
  <c r="N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L4" i="15"/>
  <c r="M5" i="15"/>
  <c r="M6" i="15"/>
  <c r="M7" i="15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J4" i="15"/>
  <c r="L5" i="15"/>
  <c r="L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G4" i="15"/>
  <c r="I5" i="15" l="1"/>
  <c r="I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4" i="15"/>
  <c r="H4" i="15"/>
  <c r="H5" i="15"/>
  <c r="H6" i="15"/>
  <c r="H7" i="15"/>
  <c r="H8" i="15"/>
  <c r="H9" i="15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F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D4" i="15"/>
  <c r="J39" i="14"/>
  <c r="J38" i="14"/>
  <c r="J33" i="14"/>
  <c r="N30" i="14"/>
  <c r="D30" i="14"/>
  <c r="P4" i="15" l="1"/>
  <c r="K4" i="15"/>
  <c r="D5" i="15"/>
  <c r="P5" i="15" s="1"/>
  <c r="I27" i="14"/>
  <c r="M27" i="14"/>
  <c r="H26" i="14"/>
  <c r="L26" i="14"/>
  <c r="C24" i="14"/>
  <c r="C14" i="14"/>
  <c r="B14" i="14" s="1"/>
  <c r="C15" i="14"/>
  <c r="C16" i="14"/>
  <c r="C17" i="14"/>
  <c r="C18" i="14"/>
  <c r="C19" i="14"/>
  <c r="C20" i="14"/>
  <c r="C21" i="14"/>
  <c r="C22" i="14"/>
  <c r="C23" i="14"/>
  <c r="C25" i="14"/>
  <c r="K25" i="14" s="1"/>
  <c r="C26" i="14"/>
  <c r="J26" i="14" s="1"/>
  <c r="C27" i="14"/>
  <c r="L27" i="14" s="1"/>
  <c r="B27" i="14"/>
  <c r="B15" i="14"/>
  <c r="V9" i="14"/>
  <c r="N31" i="14"/>
  <c r="E5" i="130"/>
  <c r="E6" i="130"/>
  <c r="E7" i="130"/>
  <c r="E8" i="130"/>
  <c r="E9" i="130"/>
  <c r="E10" i="130"/>
  <c r="E11" i="130"/>
  <c r="E12" i="130"/>
  <c r="E13" i="130"/>
  <c r="E14" i="130"/>
  <c r="E15" i="130"/>
  <c r="E16" i="130"/>
  <c r="E17" i="130"/>
  <c r="E18" i="130"/>
  <c r="E19" i="130"/>
  <c r="E20" i="130"/>
  <c r="E21" i="130"/>
  <c r="E22" i="130"/>
  <c r="E23" i="130"/>
  <c r="E24" i="130"/>
  <c r="E25" i="130"/>
  <c r="E26" i="130"/>
  <c r="E27" i="130"/>
  <c r="E28" i="130"/>
  <c r="E29" i="130"/>
  <c r="E30" i="130"/>
  <c r="E31" i="130"/>
  <c r="E32" i="130"/>
  <c r="E33" i="130"/>
  <c r="E34" i="130"/>
  <c r="E35" i="130"/>
  <c r="E36" i="130"/>
  <c r="E37" i="130"/>
  <c r="E38" i="130"/>
  <c r="E39" i="130"/>
  <c r="E40" i="130"/>
  <c r="E41" i="130"/>
  <c r="E42" i="130"/>
  <c r="E43" i="130"/>
  <c r="E44" i="130"/>
  <c r="E45" i="130"/>
  <c r="E46" i="130"/>
  <c r="E47" i="130"/>
  <c r="E48" i="130"/>
  <c r="E49" i="130"/>
  <c r="E50" i="130"/>
  <c r="E51" i="130"/>
  <c r="E52" i="130"/>
  <c r="E53" i="130"/>
  <c r="E54" i="130"/>
  <c r="E55" i="130"/>
  <c r="E56" i="130"/>
  <c r="E57" i="130"/>
  <c r="E58" i="130"/>
  <c r="E59" i="130"/>
  <c r="E60" i="130"/>
  <c r="E61" i="130"/>
  <c r="E62" i="130"/>
  <c r="E63" i="130"/>
  <c r="E4" i="130"/>
  <c r="E6" i="129"/>
  <c r="D4" i="130"/>
  <c r="D6" i="129"/>
  <c r="BJ7" i="129"/>
  <c r="BK7" i="129"/>
  <c r="BL7" i="129"/>
  <c r="BJ8" i="129"/>
  <c r="BK8" i="129"/>
  <c r="BL8" i="129"/>
  <c r="BJ9" i="129"/>
  <c r="BK9" i="129"/>
  <c r="BL9" i="129"/>
  <c r="BJ10" i="129"/>
  <c r="BK10" i="129"/>
  <c r="BL10" i="129"/>
  <c r="BJ11" i="129"/>
  <c r="BK11" i="129"/>
  <c r="BL11" i="129"/>
  <c r="BJ12" i="129"/>
  <c r="BK12" i="129"/>
  <c r="BL12" i="129"/>
  <c r="BJ13" i="129"/>
  <c r="BK13" i="129"/>
  <c r="BL13" i="129"/>
  <c r="BJ14" i="129"/>
  <c r="BK14" i="129"/>
  <c r="BL14" i="129"/>
  <c r="BJ15" i="129"/>
  <c r="BK15" i="129"/>
  <c r="BL15" i="129"/>
  <c r="BJ16" i="129"/>
  <c r="BK16" i="129"/>
  <c r="BL16" i="129"/>
  <c r="BJ17" i="129"/>
  <c r="BK17" i="129"/>
  <c r="BL17" i="129"/>
  <c r="BJ18" i="129"/>
  <c r="BK18" i="129"/>
  <c r="BL18" i="129"/>
  <c r="BJ19" i="129"/>
  <c r="BK19" i="129"/>
  <c r="BL19" i="129"/>
  <c r="BJ20" i="129"/>
  <c r="BK20" i="129"/>
  <c r="BL20" i="129"/>
  <c r="BJ21" i="129"/>
  <c r="BK21" i="129"/>
  <c r="BL21" i="129"/>
  <c r="BJ22" i="129"/>
  <c r="BK22" i="129"/>
  <c r="BL22" i="129"/>
  <c r="BJ23" i="129"/>
  <c r="BK23" i="129"/>
  <c r="BL23" i="129"/>
  <c r="BJ24" i="129"/>
  <c r="BK24" i="129"/>
  <c r="BL24" i="129"/>
  <c r="BJ25" i="129"/>
  <c r="BK25" i="129"/>
  <c r="BL25" i="129"/>
  <c r="BJ26" i="129"/>
  <c r="BK26" i="129"/>
  <c r="BL26" i="129"/>
  <c r="BJ27" i="129"/>
  <c r="BK27" i="129"/>
  <c r="BL27" i="129"/>
  <c r="BJ28" i="129"/>
  <c r="BK28" i="129"/>
  <c r="BL28" i="129"/>
  <c r="BJ29" i="129"/>
  <c r="BK29" i="129"/>
  <c r="BL29" i="129"/>
  <c r="BJ30" i="129"/>
  <c r="BK30" i="129"/>
  <c r="BL30" i="129"/>
  <c r="BJ31" i="129"/>
  <c r="BK31" i="129"/>
  <c r="BL31" i="129"/>
  <c r="BJ32" i="129"/>
  <c r="BK32" i="129"/>
  <c r="BL32" i="129"/>
  <c r="BJ33" i="129"/>
  <c r="BK33" i="129"/>
  <c r="BL33" i="129"/>
  <c r="BJ34" i="129"/>
  <c r="BK34" i="129"/>
  <c r="BL34" i="129"/>
  <c r="BJ35" i="129"/>
  <c r="BK35" i="129"/>
  <c r="BL35" i="129"/>
  <c r="BJ36" i="129"/>
  <c r="BK36" i="129"/>
  <c r="BL36" i="129"/>
  <c r="BJ37" i="129"/>
  <c r="BK37" i="129"/>
  <c r="BL37" i="129"/>
  <c r="BJ38" i="129"/>
  <c r="BK38" i="129"/>
  <c r="BL38" i="129"/>
  <c r="BJ39" i="129"/>
  <c r="BK39" i="129"/>
  <c r="BL39" i="129"/>
  <c r="BJ40" i="129"/>
  <c r="BK40" i="129"/>
  <c r="BL40" i="129"/>
  <c r="BJ41" i="129"/>
  <c r="BK41" i="129"/>
  <c r="BL41" i="129"/>
  <c r="BJ42" i="129"/>
  <c r="BK42" i="129"/>
  <c r="BL42" i="129"/>
  <c r="BJ43" i="129"/>
  <c r="BK43" i="129"/>
  <c r="BL43" i="129"/>
  <c r="BJ44" i="129"/>
  <c r="BK44" i="129"/>
  <c r="BL44" i="129"/>
  <c r="BJ45" i="129"/>
  <c r="BK45" i="129"/>
  <c r="BL45" i="129"/>
  <c r="BJ46" i="129"/>
  <c r="BK46" i="129"/>
  <c r="BL46" i="129"/>
  <c r="BJ47" i="129"/>
  <c r="BK47" i="129"/>
  <c r="BL47" i="129"/>
  <c r="BJ48" i="129"/>
  <c r="BK48" i="129"/>
  <c r="BL48" i="129"/>
  <c r="BJ49" i="129"/>
  <c r="BK49" i="129"/>
  <c r="BL49" i="129"/>
  <c r="BJ50" i="129"/>
  <c r="BK50" i="129"/>
  <c r="BL50" i="129"/>
  <c r="BJ51" i="129"/>
  <c r="BK51" i="129"/>
  <c r="BL51" i="129"/>
  <c r="BJ52" i="129"/>
  <c r="BK52" i="129"/>
  <c r="BL52" i="129"/>
  <c r="BJ53" i="129"/>
  <c r="BK53" i="129"/>
  <c r="BL53" i="129"/>
  <c r="BJ54" i="129"/>
  <c r="BK54" i="129"/>
  <c r="BL54" i="129"/>
  <c r="BJ55" i="129"/>
  <c r="BK55" i="129"/>
  <c r="BL55" i="129"/>
  <c r="BJ56" i="129"/>
  <c r="BK56" i="129"/>
  <c r="BL56" i="129"/>
  <c r="BJ57" i="129"/>
  <c r="BK57" i="129"/>
  <c r="BL57" i="129"/>
  <c r="BJ58" i="129"/>
  <c r="BK58" i="129"/>
  <c r="BL58" i="129"/>
  <c r="BJ59" i="129"/>
  <c r="BK59" i="129"/>
  <c r="BL59" i="129"/>
  <c r="BJ60" i="129"/>
  <c r="BK60" i="129"/>
  <c r="BL60" i="129"/>
  <c r="BJ61" i="129"/>
  <c r="BK61" i="129"/>
  <c r="BL61" i="129"/>
  <c r="BJ62" i="129"/>
  <c r="BK62" i="129"/>
  <c r="BL62" i="129"/>
  <c r="BJ63" i="129"/>
  <c r="BK63" i="129"/>
  <c r="BL63" i="129"/>
  <c r="BJ64" i="129"/>
  <c r="BK64" i="129"/>
  <c r="BL64" i="129"/>
  <c r="BJ65" i="129"/>
  <c r="BK65" i="129"/>
  <c r="BL65" i="129"/>
  <c r="BL6" i="129"/>
  <c r="BK6" i="129"/>
  <c r="BJ6" i="129"/>
  <c r="BF7" i="129"/>
  <c r="BG7" i="129"/>
  <c r="BH7" i="129"/>
  <c r="BF8" i="129"/>
  <c r="BG8" i="129"/>
  <c r="BH8" i="129"/>
  <c r="BF9" i="129"/>
  <c r="BG9" i="129"/>
  <c r="BH9" i="129"/>
  <c r="BF10" i="129"/>
  <c r="BG10" i="129"/>
  <c r="BH10" i="129"/>
  <c r="BF11" i="129"/>
  <c r="BG11" i="129"/>
  <c r="BH11" i="129"/>
  <c r="BF12" i="129"/>
  <c r="BG12" i="129"/>
  <c r="BH12" i="129"/>
  <c r="BF13" i="129"/>
  <c r="BG13" i="129"/>
  <c r="BH13" i="129"/>
  <c r="BF14" i="129"/>
  <c r="BG14" i="129"/>
  <c r="BH14" i="129"/>
  <c r="BF15" i="129"/>
  <c r="BG15" i="129"/>
  <c r="BH15" i="129"/>
  <c r="BF16" i="129"/>
  <c r="BG16" i="129"/>
  <c r="BH16" i="129"/>
  <c r="BF17" i="129"/>
  <c r="BG17" i="129"/>
  <c r="BH17" i="129"/>
  <c r="BF18" i="129"/>
  <c r="BG18" i="129"/>
  <c r="BH18" i="129"/>
  <c r="BF19" i="129"/>
  <c r="BG19" i="129"/>
  <c r="BH19" i="129"/>
  <c r="BF20" i="129"/>
  <c r="BG20" i="129"/>
  <c r="BH20" i="129"/>
  <c r="BF21" i="129"/>
  <c r="BG21" i="129"/>
  <c r="BH21" i="129"/>
  <c r="BF22" i="129"/>
  <c r="BG22" i="129"/>
  <c r="BH22" i="129"/>
  <c r="BF23" i="129"/>
  <c r="BG23" i="129"/>
  <c r="BH23" i="129"/>
  <c r="BF24" i="129"/>
  <c r="BG24" i="129"/>
  <c r="BH24" i="129"/>
  <c r="BF25" i="129"/>
  <c r="BG25" i="129"/>
  <c r="BH25" i="129"/>
  <c r="BF26" i="129"/>
  <c r="BG26" i="129"/>
  <c r="BH26" i="129"/>
  <c r="BF27" i="129"/>
  <c r="BG27" i="129"/>
  <c r="BH27" i="129"/>
  <c r="BF28" i="129"/>
  <c r="BG28" i="129"/>
  <c r="BH28" i="129"/>
  <c r="BF29" i="129"/>
  <c r="BG29" i="129"/>
  <c r="BH29" i="129"/>
  <c r="BF30" i="129"/>
  <c r="BG30" i="129"/>
  <c r="BH30" i="129"/>
  <c r="BF31" i="129"/>
  <c r="BG31" i="129"/>
  <c r="BH31" i="129"/>
  <c r="BF32" i="129"/>
  <c r="BG32" i="129"/>
  <c r="BH32" i="129"/>
  <c r="BF33" i="129"/>
  <c r="BG33" i="129"/>
  <c r="BH33" i="129"/>
  <c r="BF34" i="129"/>
  <c r="BG34" i="129"/>
  <c r="BH34" i="129"/>
  <c r="BF35" i="129"/>
  <c r="BG35" i="129"/>
  <c r="BH35" i="129"/>
  <c r="BF36" i="129"/>
  <c r="BG36" i="129"/>
  <c r="BH36" i="129"/>
  <c r="BF37" i="129"/>
  <c r="BG37" i="129"/>
  <c r="BH37" i="129"/>
  <c r="BF38" i="129"/>
  <c r="BG38" i="129"/>
  <c r="BH38" i="129"/>
  <c r="BF39" i="129"/>
  <c r="BG39" i="129"/>
  <c r="BH39" i="129"/>
  <c r="BF40" i="129"/>
  <c r="BG40" i="129"/>
  <c r="BH40" i="129"/>
  <c r="BF41" i="129"/>
  <c r="BG41" i="129"/>
  <c r="BH41" i="129"/>
  <c r="BF42" i="129"/>
  <c r="BG42" i="129"/>
  <c r="BH42" i="129"/>
  <c r="BF43" i="129"/>
  <c r="BG43" i="129"/>
  <c r="BH43" i="129"/>
  <c r="BF44" i="129"/>
  <c r="BG44" i="129"/>
  <c r="BH44" i="129"/>
  <c r="BF45" i="129"/>
  <c r="BG45" i="129"/>
  <c r="BH45" i="129"/>
  <c r="BF46" i="129"/>
  <c r="BG46" i="129"/>
  <c r="BH46" i="129"/>
  <c r="BF47" i="129"/>
  <c r="BG47" i="129"/>
  <c r="BH47" i="129"/>
  <c r="BF48" i="129"/>
  <c r="BG48" i="129"/>
  <c r="BH48" i="129"/>
  <c r="BF49" i="129"/>
  <c r="BG49" i="129"/>
  <c r="BH49" i="129"/>
  <c r="BF50" i="129"/>
  <c r="BG50" i="129"/>
  <c r="BH50" i="129"/>
  <c r="BF51" i="129"/>
  <c r="BG51" i="129"/>
  <c r="BH51" i="129"/>
  <c r="BF52" i="129"/>
  <c r="BG52" i="129"/>
  <c r="BH52" i="129"/>
  <c r="BF53" i="129"/>
  <c r="BG53" i="129"/>
  <c r="BH53" i="129"/>
  <c r="BF54" i="129"/>
  <c r="BG54" i="129"/>
  <c r="BH54" i="129"/>
  <c r="BF55" i="129"/>
  <c r="BG55" i="129"/>
  <c r="BH55" i="129"/>
  <c r="BF56" i="129"/>
  <c r="BG56" i="129"/>
  <c r="BH56" i="129"/>
  <c r="BF57" i="129"/>
  <c r="BG57" i="129"/>
  <c r="BH57" i="129"/>
  <c r="BF58" i="129"/>
  <c r="BG58" i="129"/>
  <c r="BH58" i="129"/>
  <c r="BF59" i="129"/>
  <c r="BG59" i="129"/>
  <c r="BH59" i="129"/>
  <c r="BF60" i="129"/>
  <c r="BG60" i="129"/>
  <c r="BH60" i="129"/>
  <c r="BF61" i="129"/>
  <c r="BG61" i="129"/>
  <c r="BH61" i="129"/>
  <c r="BF62" i="129"/>
  <c r="BG62" i="129"/>
  <c r="BH62" i="129"/>
  <c r="BF63" i="129"/>
  <c r="BG63" i="129"/>
  <c r="BH63" i="129"/>
  <c r="BF64" i="129"/>
  <c r="BG64" i="129"/>
  <c r="BH64" i="129"/>
  <c r="BF65" i="129"/>
  <c r="BG65" i="129"/>
  <c r="BH65" i="129"/>
  <c r="BH6" i="129"/>
  <c r="BG6" i="129"/>
  <c r="BF6" i="129"/>
  <c r="BB7" i="129"/>
  <c r="BC7" i="129"/>
  <c r="BD7" i="129"/>
  <c r="BB8" i="129"/>
  <c r="BC8" i="129"/>
  <c r="BD8" i="129"/>
  <c r="BB9" i="129"/>
  <c r="BC9" i="129"/>
  <c r="BD9" i="129"/>
  <c r="BB10" i="129"/>
  <c r="BC10" i="129"/>
  <c r="BD10" i="129"/>
  <c r="BB11" i="129"/>
  <c r="BC11" i="129"/>
  <c r="BD11" i="129"/>
  <c r="BB12" i="129"/>
  <c r="BC12" i="129"/>
  <c r="BD12" i="129"/>
  <c r="BB13" i="129"/>
  <c r="BC13" i="129"/>
  <c r="BD13" i="129"/>
  <c r="BB14" i="129"/>
  <c r="BC14" i="129"/>
  <c r="BD14" i="129"/>
  <c r="BB15" i="129"/>
  <c r="BC15" i="129"/>
  <c r="BD15" i="129"/>
  <c r="BB16" i="129"/>
  <c r="BC16" i="129"/>
  <c r="BD16" i="129"/>
  <c r="BB17" i="129"/>
  <c r="BC17" i="129"/>
  <c r="BD17" i="129"/>
  <c r="BB18" i="129"/>
  <c r="BC18" i="129"/>
  <c r="BD18" i="129"/>
  <c r="BB19" i="129"/>
  <c r="BC19" i="129"/>
  <c r="BD19" i="129"/>
  <c r="BB20" i="129"/>
  <c r="BC20" i="129"/>
  <c r="BD20" i="129"/>
  <c r="BB21" i="129"/>
  <c r="BC21" i="129"/>
  <c r="BD21" i="129"/>
  <c r="BB22" i="129"/>
  <c r="BC22" i="129"/>
  <c r="BD22" i="129"/>
  <c r="BB23" i="129"/>
  <c r="BC23" i="129"/>
  <c r="BD23" i="129"/>
  <c r="BB24" i="129"/>
  <c r="BC24" i="129"/>
  <c r="BD24" i="129"/>
  <c r="BB25" i="129"/>
  <c r="BC25" i="129"/>
  <c r="BD25" i="129"/>
  <c r="BB26" i="129"/>
  <c r="BC26" i="129"/>
  <c r="BD26" i="129"/>
  <c r="BB27" i="129"/>
  <c r="BC27" i="129"/>
  <c r="BD27" i="129"/>
  <c r="BB28" i="129"/>
  <c r="BC28" i="129"/>
  <c r="BD28" i="129"/>
  <c r="BB29" i="129"/>
  <c r="BC29" i="129"/>
  <c r="BD29" i="129"/>
  <c r="BB30" i="129"/>
  <c r="BC30" i="129"/>
  <c r="BD30" i="129"/>
  <c r="BB31" i="129"/>
  <c r="BC31" i="129"/>
  <c r="BD31" i="129"/>
  <c r="BB32" i="129"/>
  <c r="BC32" i="129"/>
  <c r="BD32" i="129"/>
  <c r="BB33" i="129"/>
  <c r="BC33" i="129"/>
  <c r="BD33" i="129"/>
  <c r="BB34" i="129"/>
  <c r="BC34" i="129"/>
  <c r="BD34" i="129"/>
  <c r="BB35" i="129"/>
  <c r="BC35" i="129"/>
  <c r="BD35" i="129"/>
  <c r="BB36" i="129"/>
  <c r="BC36" i="129"/>
  <c r="BD36" i="129"/>
  <c r="BB37" i="129"/>
  <c r="BC37" i="129"/>
  <c r="BD37" i="129"/>
  <c r="BB38" i="129"/>
  <c r="BC38" i="129"/>
  <c r="BD38" i="129"/>
  <c r="BB39" i="129"/>
  <c r="BC39" i="129"/>
  <c r="BD39" i="129"/>
  <c r="BB40" i="129"/>
  <c r="BC40" i="129"/>
  <c r="BD40" i="129"/>
  <c r="BB41" i="129"/>
  <c r="BC41" i="129"/>
  <c r="BD41" i="129"/>
  <c r="BB42" i="129"/>
  <c r="BC42" i="129"/>
  <c r="BD42" i="129"/>
  <c r="BB43" i="129"/>
  <c r="BC43" i="129"/>
  <c r="BD43" i="129"/>
  <c r="BB44" i="129"/>
  <c r="BC44" i="129"/>
  <c r="BD44" i="129"/>
  <c r="BB45" i="129"/>
  <c r="BC45" i="129"/>
  <c r="BD45" i="129"/>
  <c r="BB46" i="129"/>
  <c r="BC46" i="129"/>
  <c r="BD46" i="129"/>
  <c r="BB47" i="129"/>
  <c r="BC47" i="129"/>
  <c r="BD47" i="129"/>
  <c r="BB48" i="129"/>
  <c r="BC48" i="129"/>
  <c r="BD48" i="129"/>
  <c r="BB49" i="129"/>
  <c r="BC49" i="129"/>
  <c r="BD49" i="129"/>
  <c r="BB50" i="129"/>
  <c r="BC50" i="129"/>
  <c r="BD50" i="129"/>
  <c r="BB51" i="129"/>
  <c r="BC51" i="129"/>
  <c r="BD51" i="129"/>
  <c r="BB52" i="129"/>
  <c r="BC52" i="129"/>
  <c r="BD52" i="129"/>
  <c r="BB53" i="129"/>
  <c r="BC53" i="129"/>
  <c r="BD53" i="129"/>
  <c r="BB54" i="129"/>
  <c r="BC54" i="129"/>
  <c r="BD54" i="129"/>
  <c r="BB55" i="129"/>
  <c r="BC55" i="129"/>
  <c r="BD55" i="129"/>
  <c r="BB56" i="129"/>
  <c r="BC56" i="129"/>
  <c r="BD56" i="129"/>
  <c r="BB57" i="129"/>
  <c r="BC57" i="129"/>
  <c r="BD57" i="129"/>
  <c r="BB58" i="129"/>
  <c r="BC58" i="129"/>
  <c r="BD58" i="129"/>
  <c r="BB59" i="129"/>
  <c r="BC59" i="129"/>
  <c r="BD59" i="129"/>
  <c r="BB60" i="129"/>
  <c r="BC60" i="129"/>
  <c r="BD60" i="129"/>
  <c r="BB61" i="129"/>
  <c r="BC61" i="129"/>
  <c r="BD61" i="129"/>
  <c r="BB62" i="129"/>
  <c r="BC62" i="129"/>
  <c r="BD62" i="129"/>
  <c r="BB63" i="129"/>
  <c r="BC63" i="129"/>
  <c r="BD63" i="129"/>
  <c r="BB64" i="129"/>
  <c r="BC64" i="129"/>
  <c r="BD64" i="129"/>
  <c r="BB65" i="129"/>
  <c r="BC65" i="129"/>
  <c r="BD65" i="129"/>
  <c r="BD6" i="129"/>
  <c r="BC6" i="129"/>
  <c r="BB6" i="129"/>
  <c r="AX7" i="129"/>
  <c r="AY7" i="129"/>
  <c r="AZ7" i="129"/>
  <c r="AX8" i="129"/>
  <c r="AY8" i="129"/>
  <c r="AZ8" i="129"/>
  <c r="AX9" i="129"/>
  <c r="AY9" i="129"/>
  <c r="AZ9" i="129"/>
  <c r="AX10" i="129"/>
  <c r="AY10" i="129"/>
  <c r="AZ10" i="129"/>
  <c r="AX11" i="129"/>
  <c r="AY11" i="129"/>
  <c r="AZ11" i="129"/>
  <c r="AX12" i="129"/>
  <c r="AY12" i="129"/>
  <c r="AZ12" i="129"/>
  <c r="AX13" i="129"/>
  <c r="AY13" i="129"/>
  <c r="AZ13" i="129"/>
  <c r="AX14" i="129"/>
  <c r="AY14" i="129"/>
  <c r="AZ14" i="129"/>
  <c r="AX15" i="129"/>
  <c r="AY15" i="129"/>
  <c r="AZ15" i="129"/>
  <c r="AX16" i="129"/>
  <c r="AY16" i="129"/>
  <c r="AZ16" i="129"/>
  <c r="AX17" i="129"/>
  <c r="AY17" i="129"/>
  <c r="AZ17" i="129"/>
  <c r="AX18" i="129"/>
  <c r="AY18" i="129"/>
  <c r="AZ18" i="129"/>
  <c r="AX19" i="129"/>
  <c r="AY19" i="129"/>
  <c r="AZ19" i="129"/>
  <c r="AX20" i="129"/>
  <c r="AY20" i="129"/>
  <c r="AZ20" i="129"/>
  <c r="AX21" i="129"/>
  <c r="AY21" i="129"/>
  <c r="AZ21" i="129"/>
  <c r="AX22" i="129"/>
  <c r="AY22" i="129"/>
  <c r="AZ22" i="129"/>
  <c r="AX23" i="129"/>
  <c r="AY23" i="129"/>
  <c r="AZ23" i="129"/>
  <c r="AX24" i="129"/>
  <c r="AY24" i="129"/>
  <c r="AZ24" i="129"/>
  <c r="AX25" i="129"/>
  <c r="AY25" i="129"/>
  <c r="AZ25" i="129"/>
  <c r="AX26" i="129"/>
  <c r="AY26" i="129"/>
  <c r="AZ26" i="129"/>
  <c r="AX27" i="129"/>
  <c r="AY27" i="129"/>
  <c r="AZ27" i="129"/>
  <c r="AX28" i="129"/>
  <c r="AY28" i="129"/>
  <c r="AZ28" i="129"/>
  <c r="AX29" i="129"/>
  <c r="AY29" i="129"/>
  <c r="AZ29" i="129"/>
  <c r="AX30" i="129"/>
  <c r="AY30" i="129"/>
  <c r="AZ30" i="129"/>
  <c r="AX31" i="129"/>
  <c r="AY31" i="129"/>
  <c r="AZ31" i="129"/>
  <c r="AX32" i="129"/>
  <c r="AY32" i="129"/>
  <c r="AZ32" i="129"/>
  <c r="AX33" i="129"/>
  <c r="AY33" i="129"/>
  <c r="AZ33" i="129"/>
  <c r="AX34" i="129"/>
  <c r="AY34" i="129"/>
  <c r="AZ34" i="129"/>
  <c r="AX35" i="129"/>
  <c r="AY35" i="129"/>
  <c r="AZ35" i="129"/>
  <c r="AX36" i="129"/>
  <c r="AY36" i="129"/>
  <c r="AZ36" i="129"/>
  <c r="AX37" i="129"/>
  <c r="AY37" i="129"/>
  <c r="AZ37" i="129"/>
  <c r="AX38" i="129"/>
  <c r="AY38" i="129"/>
  <c r="AZ38" i="129"/>
  <c r="AX39" i="129"/>
  <c r="AY39" i="129"/>
  <c r="AZ39" i="129"/>
  <c r="AX40" i="129"/>
  <c r="AY40" i="129"/>
  <c r="AZ40" i="129"/>
  <c r="AX41" i="129"/>
  <c r="AY41" i="129"/>
  <c r="AZ41" i="129"/>
  <c r="AX42" i="129"/>
  <c r="AY42" i="129"/>
  <c r="AZ42" i="129"/>
  <c r="AX43" i="129"/>
  <c r="AY43" i="129"/>
  <c r="AZ43" i="129"/>
  <c r="AX44" i="129"/>
  <c r="AY44" i="129"/>
  <c r="AZ44" i="129"/>
  <c r="AX45" i="129"/>
  <c r="AY45" i="129"/>
  <c r="AZ45" i="129"/>
  <c r="AX46" i="129"/>
  <c r="AY46" i="129"/>
  <c r="AZ46" i="129"/>
  <c r="AX47" i="129"/>
  <c r="AY47" i="129"/>
  <c r="AZ47" i="129"/>
  <c r="AX48" i="129"/>
  <c r="AY48" i="129"/>
  <c r="AZ48" i="129"/>
  <c r="AX49" i="129"/>
  <c r="AY49" i="129"/>
  <c r="AZ49" i="129"/>
  <c r="AX50" i="129"/>
  <c r="AY50" i="129"/>
  <c r="AZ50" i="129"/>
  <c r="AX51" i="129"/>
  <c r="AY51" i="129"/>
  <c r="AZ51" i="129"/>
  <c r="AX52" i="129"/>
  <c r="AY52" i="129"/>
  <c r="AZ52" i="129"/>
  <c r="AX53" i="129"/>
  <c r="AY53" i="129"/>
  <c r="AZ53" i="129"/>
  <c r="AX54" i="129"/>
  <c r="AY54" i="129"/>
  <c r="AZ54" i="129"/>
  <c r="AX55" i="129"/>
  <c r="AY55" i="129"/>
  <c r="AZ55" i="129"/>
  <c r="AX56" i="129"/>
  <c r="AY56" i="129"/>
  <c r="AZ56" i="129"/>
  <c r="AX57" i="129"/>
  <c r="AY57" i="129"/>
  <c r="AZ57" i="129"/>
  <c r="AX58" i="129"/>
  <c r="AY58" i="129"/>
  <c r="AZ58" i="129"/>
  <c r="AX59" i="129"/>
  <c r="AY59" i="129"/>
  <c r="AZ59" i="129"/>
  <c r="AX60" i="129"/>
  <c r="AY60" i="129"/>
  <c r="AZ60" i="129"/>
  <c r="AX61" i="129"/>
  <c r="AY61" i="129"/>
  <c r="AZ61" i="129"/>
  <c r="AX62" i="129"/>
  <c r="AY62" i="129"/>
  <c r="AZ62" i="129"/>
  <c r="AX63" i="129"/>
  <c r="AY63" i="129"/>
  <c r="AZ63" i="129"/>
  <c r="AX64" i="129"/>
  <c r="AY64" i="129"/>
  <c r="AZ64" i="129"/>
  <c r="AX65" i="129"/>
  <c r="AY65" i="129"/>
  <c r="AZ65" i="129"/>
  <c r="AZ6" i="129"/>
  <c r="AY6" i="129"/>
  <c r="AX6" i="129"/>
  <c r="AT7" i="129"/>
  <c r="AU7" i="129"/>
  <c r="AV7" i="129"/>
  <c r="AT8" i="129"/>
  <c r="AU8" i="129"/>
  <c r="AV8" i="129"/>
  <c r="AT9" i="129"/>
  <c r="AU9" i="129"/>
  <c r="AV9" i="129"/>
  <c r="AT10" i="129"/>
  <c r="AU10" i="129"/>
  <c r="AV10" i="129"/>
  <c r="AT11" i="129"/>
  <c r="AU11" i="129"/>
  <c r="AV11" i="129"/>
  <c r="AT12" i="129"/>
  <c r="AU12" i="129"/>
  <c r="AV12" i="129"/>
  <c r="AT13" i="129"/>
  <c r="AU13" i="129"/>
  <c r="AV13" i="129"/>
  <c r="AT14" i="129"/>
  <c r="AU14" i="129"/>
  <c r="AV14" i="129"/>
  <c r="AT15" i="129"/>
  <c r="AU15" i="129"/>
  <c r="AV15" i="129"/>
  <c r="AT16" i="129"/>
  <c r="AU16" i="129"/>
  <c r="AV16" i="129"/>
  <c r="AT17" i="129"/>
  <c r="AU17" i="129"/>
  <c r="AV17" i="129"/>
  <c r="AT18" i="129"/>
  <c r="AU18" i="129"/>
  <c r="AV18" i="129"/>
  <c r="AT19" i="129"/>
  <c r="AU19" i="129"/>
  <c r="AV19" i="129"/>
  <c r="AT20" i="129"/>
  <c r="AU20" i="129"/>
  <c r="AV20" i="129"/>
  <c r="AT21" i="129"/>
  <c r="AU21" i="129"/>
  <c r="AV21" i="129"/>
  <c r="AT22" i="129"/>
  <c r="AU22" i="129"/>
  <c r="AV22" i="129"/>
  <c r="AT23" i="129"/>
  <c r="AU23" i="129"/>
  <c r="AV23" i="129"/>
  <c r="AT24" i="129"/>
  <c r="AU24" i="129"/>
  <c r="AV24" i="129"/>
  <c r="AT25" i="129"/>
  <c r="AU25" i="129"/>
  <c r="AV25" i="129"/>
  <c r="AT26" i="129"/>
  <c r="AU26" i="129"/>
  <c r="AV26" i="129"/>
  <c r="AT27" i="129"/>
  <c r="AU27" i="129"/>
  <c r="AV27" i="129"/>
  <c r="AT28" i="129"/>
  <c r="AU28" i="129"/>
  <c r="AV28" i="129"/>
  <c r="AT29" i="129"/>
  <c r="AU29" i="129"/>
  <c r="AV29" i="129"/>
  <c r="AT30" i="129"/>
  <c r="AU30" i="129"/>
  <c r="AV30" i="129"/>
  <c r="AT31" i="129"/>
  <c r="AU31" i="129"/>
  <c r="AV31" i="129"/>
  <c r="AT32" i="129"/>
  <c r="AU32" i="129"/>
  <c r="AV32" i="129"/>
  <c r="AT33" i="129"/>
  <c r="AU33" i="129"/>
  <c r="AV33" i="129"/>
  <c r="AT34" i="129"/>
  <c r="AU34" i="129"/>
  <c r="AV34" i="129"/>
  <c r="AT35" i="129"/>
  <c r="AU35" i="129"/>
  <c r="AV35" i="129"/>
  <c r="AT36" i="129"/>
  <c r="AU36" i="129"/>
  <c r="AV36" i="129"/>
  <c r="AT37" i="129"/>
  <c r="AU37" i="129"/>
  <c r="AV37" i="129"/>
  <c r="AT38" i="129"/>
  <c r="AU38" i="129"/>
  <c r="AV38" i="129"/>
  <c r="AT39" i="129"/>
  <c r="AU39" i="129"/>
  <c r="AV39" i="129"/>
  <c r="AT40" i="129"/>
  <c r="AU40" i="129"/>
  <c r="AV40" i="129"/>
  <c r="AT41" i="129"/>
  <c r="AU41" i="129"/>
  <c r="AV41" i="129"/>
  <c r="AT42" i="129"/>
  <c r="AU42" i="129"/>
  <c r="AV42" i="129"/>
  <c r="AT43" i="129"/>
  <c r="AU43" i="129"/>
  <c r="AV43" i="129"/>
  <c r="AT44" i="129"/>
  <c r="AU44" i="129"/>
  <c r="AV44" i="129"/>
  <c r="AT45" i="129"/>
  <c r="AU45" i="129"/>
  <c r="AV45" i="129"/>
  <c r="AT46" i="129"/>
  <c r="AU46" i="129"/>
  <c r="AV46" i="129"/>
  <c r="AT47" i="129"/>
  <c r="AU47" i="129"/>
  <c r="AV47" i="129"/>
  <c r="AT48" i="129"/>
  <c r="AU48" i="129"/>
  <c r="AV48" i="129"/>
  <c r="AT49" i="129"/>
  <c r="AU49" i="129"/>
  <c r="AV49" i="129"/>
  <c r="AT50" i="129"/>
  <c r="AU50" i="129"/>
  <c r="AV50" i="129"/>
  <c r="AT51" i="129"/>
  <c r="AU51" i="129"/>
  <c r="AV51" i="129"/>
  <c r="AT52" i="129"/>
  <c r="AU52" i="129"/>
  <c r="AV52" i="129"/>
  <c r="AT53" i="129"/>
  <c r="AU53" i="129"/>
  <c r="AV53" i="129"/>
  <c r="AT54" i="129"/>
  <c r="AU54" i="129"/>
  <c r="AV54" i="129"/>
  <c r="AT55" i="129"/>
  <c r="AU55" i="129"/>
  <c r="AV55" i="129"/>
  <c r="AT56" i="129"/>
  <c r="AU56" i="129"/>
  <c r="AV56" i="129"/>
  <c r="AT57" i="129"/>
  <c r="AU57" i="129"/>
  <c r="AV57" i="129"/>
  <c r="AT58" i="129"/>
  <c r="AU58" i="129"/>
  <c r="AV58" i="129"/>
  <c r="AT59" i="129"/>
  <c r="AU59" i="129"/>
  <c r="AV59" i="129"/>
  <c r="AT60" i="129"/>
  <c r="AU60" i="129"/>
  <c r="AV60" i="129"/>
  <c r="AT61" i="129"/>
  <c r="AU61" i="129"/>
  <c r="AV61" i="129"/>
  <c r="AT62" i="129"/>
  <c r="AU62" i="129"/>
  <c r="AV62" i="129"/>
  <c r="AT63" i="129"/>
  <c r="AU63" i="129"/>
  <c r="AV63" i="129"/>
  <c r="AT64" i="129"/>
  <c r="AU64" i="129"/>
  <c r="AV64" i="129"/>
  <c r="AT65" i="129"/>
  <c r="AU65" i="129"/>
  <c r="AV65" i="129"/>
  <c r="AV6" i="129"/>
  <c r="AU6" i="129"/>
  <c r="AT6" i="129"/>
  <c r="AP7" i="129"/>
  <c r="AQ7" i="129"/>
  <c r="AR7" i="129"/>
  <c r="AP8" i="129"/>
  <c r="AQ8" i="129"/>
  <c r="AR8" i="129"/>
  <c r="AP9" i="129"/>
  <c r="AQ9" i="129"/>
  <c r="AR9" i="129"/>
  <c r="AP10" i="129"/>
  <c r="AQ10" i="129"/>
  <c r="AR10" i="129"/>
  <c r="AP11" i="129"/>
  <c r="AQ11" i="129"/>
  <c r="AR11" i="129"/>
  <c r="AP12" i="129"/>
  <c r="AQ12" i="129"/>
  <c r="AR12" i="129"/>
  <c r="AP13" i="129"/>
  <c r="AQ13" i="129"/>
  <c r="AR13" i="129"/>
  <c r="AP14" i="129"/>
  <c r="AQ14" i="129"/>
  <c r="AR14" i="129"/>
  <c r="AP15" i="129"/>
  <c r="AQ15" i="129"/>
  <c r="AR15" i="129"/>
  <c r="AP16" i="129"/>
  <c r="AQ16" i="129"/>
  <c r="AR16" i="129"/>
  <c r="AP17" i="129"/>
  <c r="AQ17" i="129"/>
  <c r="AR17" i="129"/>
  <c r="AP18" i="129"/>
  <c r="AQ18" i="129"/>
  <c r="AR18" i="129"/>
  <c r="AP19" i="129"/>
  <c r="AQ19" i="129"/>
  <c r="AR19" i="129"/>
  <c r="AP20" i="129"/>
  <c r="AQ20" i="129"/>
  <c r="AR20" i="129"/>
  <c r="AP21" i="129"/>
  <c r="AQ21" i="129"/>
  <c r="AR21" i="129"/>
  <c r="AP22" i="129"/>
  <c r="AQ22" i="129"/>
  <c r="AR22" i="129"/>
  <c r="AP23" i="129"/>
  <c r="AQ23" i="129"/>
  <c r="AR23" i="129"/>
  <c r="AP24" i="129"/>
  <c r="AQ24" i="129"/>
  <c r="AR24" i="129"/>
  <c r="AP25" i="129"/>
  <c r="AQ25" i="129"/>
  <c r="AR25" i="129"/>
  <c r="AP26" i="129"/>
  <c r="AQ26" i="129"/>
  <c r="AR26" i="129"/>
  <c r="AP27" i="129"/>
  <c r="AQ27" i="129"/>
  <c r="AR27" i="129"/>
  <c r="AP28" i="129"/>
  <c r="AQ28" i="129"/>
  <c r="AR28" i="129"/>
  <c r="AP29" i="129"/>
  <c r="AQ29" i="129"/>
  <c r="AR29" i="129"/>
  <c r="AP30" i="129"/>
  <c r="AQ30" i="129"/>
  <c r="AR30" i="129"/>
  <c r="AP31" i="129"/>
  <c r="AQ31" i="129"/>
  <c r="AR31" i="129"/>
  <c r="AP32" i="129"/>
  <c r="AQ32" i="129"/>
  <c r="AR32" i="129"/>
  <c r="AP33" i="129"/>
  <c r="AQ33" i="129"/>
  <c r="AR33" i="129"/>
  <c r="AP34" i="129"/>
  <c r="AQ34" i="129"/>
  <c r="AR34" i="129"/>
  <c r="AP35" i="129"/>
  <c r="AQ35" i="129"/>
  <c r="AR35" i="129"/>
  <c r="AP36" i="129"/>
  <c r="AQ36" i="129"/>
  <c r="AR36" i="129"/>
  <c r="AP37" i="129"/>
  <c r="AQ37" i="129"/>
  <c r="AR37" i="129"/>
  <c r="AP38" i="129"/>
  <c r="AQ38" i="129"/>
  <c r="AR38" i="129"/>
  <c r="AP39" i="129"/>
  <c r="AQ39" i="129"/>
  <c r="AR39" i="129"/>
  <c r="AP40" i="129"/>
  <c r="AQ40" i="129"/>
  <c r="AR40" i="129"/>
  <c r="AP41" i="129"/>
  <c r="AQ41" i="129"/>
  <c r="AR41" i="129"/>
  <c r="AP42" i="129"/>
  <c r="AQ42" i="129"/>
  <c r="AR42" i="129"/>
  <c r="AP43" i="129"/>
  <c r="AQ43" i="129"/>
  <c r="AR43" i="129"/>
  <c r="AP44" i="129"/>
  <c r="AQ44" i="129"/>
  <c r="AR44" i="129"/>
  <c r="AP45" i="129"/>
  <c r="AQ45" i="129"/>
  <c r="AR45" i="129"/>
  <c r="AP46" i="129"/>
  <c r="AQ46" i="129"/>
  <c r="AR46" i="129"/>
  <c r="AP47" i="129"/>
  <c r="AQ47" i="129"/>
  <c r="AR47" i="129"/>
  <c r="AP48" i="129"/>
  <c r="AQ48" i="129"/>
  <c r="AR48" i="129"/>
  <c r="AP49" i="129"/>
  <c r="AQ49" i="129"/>
  <c r="AR49" i="129"/>
  <c r="AP50" i="129"/>
  <c r="AQ50" i="129"/>
  <c r="AR50" i="129"/>
  <c r="AP51" i="129"/>
  <c r="AQ51" i="129"/>
  <c r="AR51" i="129"/>
  <c r="AP52" i="129"/>
  <c r="AQ52" i="129"/>
  <c r="AR52" i="129"/>
  <c r="AP53" i="129"/>
  <c r="AQ53" i="129"/>
  <c r="AR53" i="129"/>
  <c r="AP54" i="129"/>
  <c r="AQ54" i="129"/>
  <c r="AR54" i="129"/>
  <c r="AP55" i="129"/>
  <c r="AQ55" i="129"/>
  <c r="AR55" i="129"/>
  <c r="AP56" i="129"/>
  <c r="AQ56" i="129"/>
  <c r="AR56" i="129"/>
  <c r="AP57" i="129"/>
  <c r="AQ57" i="129"/>
  <c r="AR57" i="129"/>
  <c r="AP58" i="129"/>
  <c r="AQ58" i="129"/>
  <c r="AR58" i="129"/>
  <c r="AP59" i="129"/>
  <c r="AQ59" i="129"/>
  <c r="AR59" i="129"/>
  <c r="AP60" i="129"/>
  <c r="AQ60" i="129"/>
  <c r="AR60" i="129"/>
  <c r="AP61" i="129"/>
  <c r="AQ61" i="129"/>
  <c r="AR61" i="129"/>
  <c r="AP62" i="129"/>
  <c r="AQ62" i="129"/>
  <c r="AR62" i="129"/>
  <c r="AP63" i="129"/>
  <c r="AQ63" i="129"/>
  <c r="AR63" i="129"/>
  <c r="AP64" i="129"/>
  <c r="AQ64" i="129"/>
  <c r="AR64" i="129"/>
  <c r="AP65" i="129"/>
  <c r="AQ65" i="129"/>
  <c r="AR65" i="129"/>
  <c r="AR6" i="129"/>
  <c r="AQ6" i="129"/>
  <c r="AP6" i="129"/>
  <c r="AL7" i="129"/>
  <c r="AM7" i="129"/>
  <c r="AN7" i="129"/>
  <c r="AL8" i="129"/>
  <c r="AM8" i="129"/>
  <c r="AN8" i="129"/>
  <c r="AL9" i="129"/>
  <c r="AM9" i="129"/>
  <c r="AN9" i="129"/>
  <c r="AL10" i="129"/>
  <c r="AM10" i="129"/>
  <c r="AN10" i="129"/>
  <c r="AL11" i="129"/>
  <c r="AM11" i="129"/>
  <c r="AN11" i="129"/>
  <c r="AL12" i="129"/>
  <c r="AM12" i="129"/>
  <c r="AN12" i="129"/>
  <c r="AL13" i="129"/>
  <c r="AM13" i="129"/>
  <c r="AN13" i="129"/>
  <c r="AL14" i="129"/>
  <c r="AM14" i="129"/>
  <c r="AN14" i="129"/>
  <c r="AL15" i="129"/>
  <c r="AM15" i="129"/>
  <c r="AN15" i="129"/>
  <c r="AL16" i="129"/>
  <c r="AM16" i="129"/>
  <c r="AN16" i="129"/>
  <c r="AL17" i="129"/>
  <c r="AM17" i="129"/>
  <c r="AN17" i="129"/>
  <c r="AL18" i="129"/>
  <c r="AM18" i="129"/>
  <c r="AN18" i="129"/>
  <c r="AL19" i="129"/>
  <c r="AM19" i="129"/>
  <c r="AN19" i="129"/>
  <c r="AL20" i="129"/>
  <c r="AM20" i="129"/>
  <c r="AN20" i="129"/>
  <c r="AL21" i="129"/>
  <c r="AM21" i="129"/>
  <c r="AN21" i="129"/>
  <c r="AL22" i="129"/>
  <c r="AM22" i="129"/>
  <c r="AN22" i="129"/>
  <c r="AL23" i="129"/>
  <c r="AM23" i="129"/>
  <c r="AN23" i="129"/>
  <c r="AL24" i="129"/>
  <c r="AM24" i="129"/>
  <c r="AN24" i="129"/>
  <c r="AL25" i="129"/>
  <c r="AM25" i="129"/>
  <c r="AN25" i="129"/>
  <c r="AL26" i="129"/>
  <c r="AM26" i="129"/>
  <c r="AN26" i="129"/>
  <c r="AL27" i="129"/>
  <c r="AM27" i="129"/>
  <c r="AN27" i="129"/>
  <c r="AL28" i="129"/>
  <c r="AM28" i="129"/>
  <c r="AN28" i="129"/>
  <c r="AL29" i="129"/>
  <c r="AM29" i="129"/>
  <c r="AN29" i="129"/>
  <c r="AL30" i="129"/>
  <c r="AM30" i="129"/>
  <c r="AN30" i="129"/>
  <c r="AL31" i="129"/>
  <c r="AM31" i="129"/>
  <c r="AN31" i="129"/>
  <c r="AL32" i="129"/>
  <c r="AM32" i="129"/>
  <c r="AN32" i="129"/>
  <c r="AL33" i="129"/>
  <c r="AM33" i="129"/>
  <c r="AN33" i="129"/>
  <c r="AL34" i="129"/>
  <c r="AM34" i="129"/>
  <c r="AN34" i="129"/>
  <c r="AL35" i="129"/>
  <c r="AM35" i="129"/>
  <c r="AN35" i="129"/>
  <c r="AL36" i="129"/>
  <c r="AM36" i="129"/>
  <c r="AN36" i="129"/>
  <c r="AL37" i="129"/>
  <c r="AM37" i="129"/>
  <c r="AN37" i="129"/>
  <c r="AL38" i="129"/>
  <c r="AM38" i="129"/>
  <c r="AN38" i="129"/>
  <c r="AL39" i="129"/>
  <c r="AM39" i="129"/>
  <c r="AN39" i="129"/>
  <c r="AL40" i="129"/>
  <c r="AM40" i="129"/>
  <c r="AN40" i="129"/>
  <c r="AL41" i="129"/>
  <c r="AM41" i="129"/>
  <c r="AN41" i="129"/>
  <c r="AL42" i="129"/>
  <c r="AM42" i="129"/>
  <c r="AN42" i="129"/>
  <c r="AL43" i="129"/>
  <c r="AM43" i="129"/>
  <c r="AN43" i="129"/>
  <c r="AL44" i="129"/>
  <c r="AM44" i="129"/>
  <c r="AN44" i="129"/>
  <c r="AL45" i="129"/>
  <c r="AM45" i="129"/>
  <c r="AN45" i="129"/>
  <c r="AL46" i="129"/>
  <c r="AM46" i="129"/>
  <c r="AN46" i="129"/>
  <c r="AL47" i="129"/>
  <c r="AM47" i="129"/>
  <c r="AN47" i="129"/>
  <c r="AL48" i="129"/>
  <c r="AM48" i="129"/>
  <c r="AN48" i="129"/>
  <c r="AL49" i="129"/>
  <c r="AM49" i="129"/>
  <c r="AN49" i="129"/>
  <c r="AL50" i="129"/>
  <c r="AM50" i="129"/>
  <c r="AN50" i="129"/>
  <c r="AL51" i="129"/>
  <c r="AM51" i="129"/>
  <c r="AN51" i="129"/>
  <c r="AL52" i="129"/>
  <c r="AM52" i="129"/>
  <c r="AN52" i="129"/>
  <c r="AL53" i="129"/>
  <c r="AM53" i="129"/>
  <c r="AN53" i="129"/>
  <c r="AL54" i="129"/>
  <c r="AM54" i="129"/>
  <c r="AN54" i="129"/>
  <c r="AL55" i="129"/>
  <c r="AM55" i="129"/>
  <c r="AN55" i="129"/>
  <c r="AL56" i="129"/>
  <c r="AM56" i="129"/>
  <c r="AN56" i="129"/>
  <c r="AL57" i="129"/>
  <c r="AM57" i="129"/>
  <c r="AN57" i="129"/>
  <c r="AL58" i="129"/>
  <c r="AM58" i="129"/>
  <c r="AN58" i="129"/>
  <c r="AL59" i="129"/>
  <c r="AM59" i="129"/>
  <c r="AN59" i="129"/>
  <c r="AL60" i="129"/>
  <c r="AM60" i="129"/>
  <c r="AN60" i="129"/>
  <c r="AL61" i="129"/>
  <c r="AM61" i="129"/>
  <c r="AN61" i="129"/>
  <c r="AL62" i="129"/>
  <c r="AM62" i="129"/>
  <c r="AN62" i="129"/>
  <c r="AL63" i="129"/>
  <c r="AM63" i="129"/>
  <c r="AN63" i="129"/>
  <c r="AL64" i="129"/>
  <c r="AM64" i="129"/>
  <c r="AN64" i="129"/>
  <c r="AL65" i="129"/>
  <c r="AM65" i="129"/>
  <c r="AN65" i="129"/>
  <c r="AN6" i="129"/>
  <c r="AM6" i="129"/>
  <c r="AL6" i="129"/>
  <c r="AH7" i="129"/>
  <c r="AI7" i="129"/>
  <c r="AJ7" i="129"/>
  <c r="AH8" i="129"/>
  <c r="AI8" i="129"/>
  <c r="AJ8" i="129"/>
  <c r="AH9" i="129"/>
  <c r="AI9" i="129"/>
  <c r="AJ9" i="129"/>
  <c r="AH10" i="129"/>
  <c r="AI10" i="129"/>
  <c r="AJ10" i="129"/>
  <c r="AH11" i="129"/>
  <c r="AI11" i="129"/>
  <c r="AJ11" i="129"/>
  <c r="AH12" i="129"/>
  <c r="AI12" i="129"/>
  <c r="AJ12" i="129"/>
  <c r="AH13" i="129"/>
  <c r="AI13" i="129"/>
  <c r="AJ13" i="129"/>
  <c r="AH14" i="129"/>
  <c r="AI14" i="129"/>
  <c r="AJ14" i="129"/>
  <c r="AH15" i="129"/>
  <c r="AI15" i="129"/>
  <c r="AJ15" i="129"/>
  <c r="AH16" i="129"/>
  <c r="AI16" i="129"/>
  <c r="AJ16" i="129"/>
  <c r="AH17" i="129"/>
  <c r="AI17" i="129"/>
  <c r="AJ17" i="129"/>
  <c r="AH18" i="129"/>
  <c r="AI18" i="129"/>
  <c r="AJ18" i="129"/>
  <c r="AH19" i="129"/>
  <c r="AI19" i="129"/>
  <c r="AJ19" i="129"/>
  <c r="AH20" i="129"/>
  <c r="AI20" i="129"/>
  <c r="AJ20" i="129"/>
  <c r="AH21" i="129"/>
  <c r="AI21" i="129"/>
  <c r="AJ21" i="129"/>
  <c r="AH22" i="129"/>
  <c r="AI22" i="129"/>
  <c r="AJ22" i="129"/>
  <c r="AH23" i="129"/>
  <c r="AI23" i="129"/>
  <c r="AJ23" i="129"/>
  <c r="AH24" i="129"/>
  <c r="AI24" i="129"/>
  <c r="AJ24" i="129"/>
  <c r="AH25" i="129"/>
  <c r="AI25" i="129"/>
  <c r="AJ25" i="129"/>
  <c r="AH26" i="129"/>
  <c r="AI26" i="129"/>
  <c r="AJ26" i="129"/>
  <c r="AH27" i="129"/>
  <c r="AI27" i="129"/>
  <c r="AJ27" i="129"/>
  <c r="AH28" i="129"/>
  <c r="AI28" i="129"/>
  <c r="AJ28" i="129"/>
  <c r="AH29" i="129"/>
  <c r="AI29" i="129"/>
  <c r="AJ29" i="129"/>
  <c r="AH30" i="129"/>
  <c r="AI30" i="129"/>
  <c r="AJ30" i="129"/>
  <c r="AH31" i="129"/>
  <c r="AI31" i="129"/>
  <c r="AJ31" i="129"/>
  <c r="AH32" i="129"/>
  <c r="AI32" i="129"/>
  <c r="AJ32" i="129"/>
  <c r="AH33" i="129"/>
  <c r="AI33" i="129"/>
  <c r="AJ33" i="129"/>
  <c r="AH34" i="129"/>
  <c r="AI34" i="129"/>
  <c r="AJ34" i="129"/>
  <c r="AH35" i="129"/>
  <c r="AI35" i="129"/>
  <c r="AJ35" i="129"/>
  <c r="AH36" i="129"/>
  <c r="AI36" i="129"/>
  <c r="AJ36" i="129"/>
  <c r="AH37" i="129"/>
  <c r="AI37" i="129"/>
  <c r="AJ37" i="129"/>
  <c r="AH38" i="129"/>
  <c r="AI38" i="129"/>
  <c r="AJ38" i="129"/>
  <c r="AH39" i="129"/>
  <c r="AI39" i="129"/>
  <c r="AJ39" i="129"/>
  <c r="AH40" i="129"/>
  <c r="AI40" i="129"/>
  <c r="AJ40" i="129"/>
  <c r="AH41" i="129"/>
  <c r="AI41" i="129"/>
  <c r="AJ41" i="129"/>
  <c r="AH42" i="129"/>
  <c r="AI42" i="129"/>
  <c r="AJ42" i="129"/>
  <c r="AH43" i="129"/>
  <c r="AI43" i="129"/>
  <c r="AJ43" i="129"/>
  <c r="AH44" i="129"/>
  <c r="AI44" i="129"/>
  <c r="AJ44" i="129"/>
  <c r="AH45" i="129"/>
  <c r="AI45" i="129"/>
  <c r="AJ45" i="129"/>
  <c r="AH46" i="129"/>
  <c r="AI46" i="129"/>
  <c r="AJ46" i="129"/>
  <c r="AH47" i="129"/>
  <c r="AI47" i="129"/>
  <c r="AJ47" i="129"/>
  <c r="AH48" i="129"/>
  <c r="AI48" i="129"/>
  <c r="AJ48" i="129"/>
  <c r="AH49" i="129"/>
  <c r="AI49" i="129"/>
  <c r="AJ49" i="129"/>
  <c r="AH50" i="129"/>
  <c r="AI50" i="129"/>
  <c r="AJ50" i="129"/>
  <c r="AH51" i="129"/>
  <c r="AI51" i="129"/>
  <c r="AJ51" i="129"/>
  <c r="AH52" i="129"/>
  <c r="AI52" i="129"/>
  <c r="AJ52" i="129"/>
  <c r="AH53" i="129"/>
  <c r="AI53" i="129"/>
  <c r="AJ53" i="129"/>
  <c r="AH54" i="129"/>
  <c r="AI54" i="129"/>
  <c r="AJ54" i="129"/>
  <c r="AH55" i="129"/>
  <c r="AI55" i="129"/>
  <c r="AJ55" i="129"/>
  <c r="AH56" i="129"/>
  <c r="AI56" i="129"/>
  <c r="AJ56" i="129"/>
  <c r="AH57" i="129"/>
  <c r="AI57" i="129"/>
  <c r="AJ57" i="129"/>
  <c r="AH58" i="129"/>
  <c r="AI58" i="129"/>
  <c r="AJ58" i="129"/>
  <c r="AH59" i="129"/>
  <c r="AI59" i="129"/>
  <c r="AJ59" i="129"/>
  <c r="AH60" i="129"/>
  <c r="AI60" i="129"/>
  <c r="AJ60" i="129"/>
  <c r="AH61" i="129"/>
  <c r="AI61" i="129"/>
  <c r="AJ61" i="129"/>
  <c r="AH62" i="129"/>
  <c r="AI62" i="129"/>
  <c r="AJ62" i="129"/>
  <c r="AH63" i="129"/>
  <c r="AI63" i="129"/>
  <c r="AJ63" i="129"/>
  <c r="AH64" i="129"/>
  <c r="AI64" i="129"/>
  <c r="AJ64" i="129"/>
  <c r="AH65" i="129"/>
  <c r="AI65" i="129"/>
  <c r="AJ65" i="129"/>
  <c r="AJ6" i="129"/>
  <c r="AI6" i="129"/>
  <c r="AH6" i="129"/>
  <c r="AD7" i="129"/>
  <c r="AE7" i="129"/>
  <c r="AF7" i="129"/>
  <c r="AD8" i="129"/>
  <c r="AE8" i="129"/>
  <c r="AF8" i="129"/>
  <c r="AD9" i="129"/>
  <c r="AE9" i="129"/>
  <c r="AF9" i="129"/>
  <c r="AD10" i="129"/>
  <c r="AE10" i="129"/>
  <c r="AF10" i="129"/>
  <c r="AD11" i="129"/>
  <c r="AE11" i="129"/>
  <c r="AF11" i="129"/>
  <c r="AD12" i="129"/>
  <c r="AE12" i="129"/>
  <c r="AF12" i="129"/>
  <c r="AD13" i="129"/>
  <c r="AE13" i="129"/>
  <c r="AF13" i="129"/>
  <c r="AD14" i="129"/>
  <c r="AE14" i="129"/>
  <c r="AF14" i="129"/>
  <c r="AD15" i="129"/>
  <c r="AE15" i="129"/>
  <c r="AF15" i="129"/>
  <c r="AD16" i="129"/>
  <c r="AE16" i="129"/>
  <c r="AF16" i="129"/>
  <c r="AD17" i="129"/>
  <c r="AE17" i="129"/>
  <c r="AF17" i="129"/>
  <c r="AD18" i="129"/>
  <c r="AE18" i="129"/>
  <c r="AF18" i="129"/>
  <c r="AD19" i="129"/>
  <c r="AE19" i="129"/>
  <c r="AF19" i="129"/>
  <c r="AD20" i="129"/>
  <c r="AE20" i="129"/>
  <c r="AF20" i="129"/>
  <c r="AD21" i="129"/>
  <c r="AE21" i="129"/>
  <c r="AF21" i="129"/>
  <c r="AD22" i="129"/>
  <c r="AE22" i="129"/>
  <c r="AF22" i="129"/>
  <c r="AD23" i="129"/>
  <c r="AE23" i="129"/>
  <c r="AF23" i="129"/>
  <c r="AD24" i="129"/>
  <c r="AE24" i="129"/>
  <c r="AF24" i="129"/>
  <c r="AD25" i="129"/>
  <c r="AE25" i="129"/>
  <c r="AF25" i="129"/>
  <c r="AD26" i="129"/>
  <c r="AE26" i="129"/>
  <c r="AF26" i="129"/>
  <c r="AD27" i="129"/>
  <c r="AE27" i="129"/>
  <c r="AF27" i="129"/>
  <c r="AD28" i="129"/>
  <c r="AE28" i="129"/>
  <c r="AF28" i="129"/>
  <c r="AD29" i="129"/>
  <c r="AE29" i="129"/>
  <c r="AF29" i="129"/>
  <c r="AD30" i="129"/>
  <c r="AE30" i="129"/>
  <c r="AF30" i="129"/>
  <c r="AD31" i="129"/>
  <c r="AE31" i="129"/>
  <c r="AF31" i="129"/>
  <c r="AD32" i="129"/>
  <c r="AE32" i="129"/>
  <c r="AF32" i="129"/>
  <c r="AD33" i="129"/>
  <c r="AE33" i="129"/>
  <c r="AF33" i="129"/>
  <c r="AD34" i="129"/>
  <c r="AE34" i="129"/>
  <c r="AF34" i="129"/>
  <c r="AD35" i="129"/>
  <c r="AE35" i="129"/>
  <c r="AF35" i="129"/>
  <c r="AD36" i="129"/>
  <c r="AE36" i="129"/>
  <c r="AF36" i="129"/>
  <c r="AD37" i="129"/>
  <c r="AE37" i="129"/>
  <c r="AF37" i="129"/>
  <c r="AD38" i="129"/>
  <c r="AE38" i="129"/>
  <c r="AF38" i="129"/>
  <c r="AD39" i="129"/>
  <c r="AE39" i="129"/>
  <c r="AF39" i="129"/>
  <c r="AD40" i="129"/>
  <c r="AE40" i="129"/>
  <c r="AF40" i="129"/>
  <c r="AD41" i="129"/>
  <c r="AE41" i="129"/>
  <c r="AF41" i="129"/>
  <c r="AD42" i="129"/>
  <c r="AE42" i="129"/>
  <c r="AF42" i="129"/>
  <c r="AD43" i="129"/>
  <c r="AE43" i="129"/>
  <c r="AF43" i="129"/>
  <c r="AD44" i="129"/>
  <c r="AE44" i="129"/>
  <c r="AF44" i="129"/>
  <c r="AD45" i="129"/>
  <c r="AE45" i="129"/>
  <c r="AF45" i="129"/>
  <c r="AD46" i="129"/>
  <c r="AE46" i="129"/>
  <c r="AF46" i="129"/>
  <c r="AD47" i="129"/>
  <c r="AE47" i="129"/>
  <c r="AF47" i="129"/>
  <c r="AD48" i="129"/>
  <c r="AE48" i="129"/>
  <c r="AF48" i="129"/>
  <c r="AD49" i="129"/>
  <c r="AE49" i="129"/>
  <c r="AF49" i="129"/>
  <c r="AD50" i="129"/>
  <c r="AE50" i="129"/>
  <c r="AF50" i="129"/>
  <c r="AD51" i="129"/>
  <c r="AE51" i="129"/>
  <c r="AF51" i="129"/>
  <c r="AD52" i="129"/>
  <c r="AE52" i="129"/>
  <c r="AF52" i="129"/>
  <c r="AD53" i="129"/>
  <c r="AE53" i="129"/>
  <c r="AF53" i="129"/>
  <c r="AD54" i="129"/>
  <c r="AE54" i="129"/>
  <c r="AF54" i="129"/>
  <c r="AD55" i="129"/>
  <c r="AE55" i="129"/>
  <c r="AF55" i="129"/>
  <c r="AD56" i="129"/>
  <c r="AE56" i="129"/>
  <c r="AF56" i="129"/>
  <c r="AD57" i="129"/>
  <c r="AE57" i="129"/>
  <c r="AF57" i="129"/>
  <c r="AD58" i="129"/>
  <c r="AE58" i="129"/>
  <c r="AF58" i="129"/>
  <c r="AD59" i="129"/>
  <c r="AE59" i="129"/>
  <c r="AF59" i="129"/>
  <c r="AD60" i="129"/>
  <c r="AE60" i="129"/>
  <c r="AF60" i="129"/>
  <c r="AD61" i="129"/>
  <c r="AE61" i="129"/>
  <c r="AF61" i="129"/>
  <c r="AD62" i="129"/>
  <c r="AE62" i="129"/>
  <c r="AF62" i="129"/>
  <c r="AD63" i="129"/>
  <c r="AE63" i="129"/>
  <c r="AF63" i="129"/>
  <c r="AD64" i="129"/>
  <c r="AE64" i="129"/>
  <c r="AF64" i="129"/>
  <c r="AD65" i="129"/>
  <c r="AE65" i="129"/>
  <c r="AF65" i="129"/>
  <c r="AF6" i="129"/>
  <c r="AE6" i="129"/>
  <c r="AD6" i="129"/>
  <c r="Z7" i="129"/>
  <c r="AA7" i="129"/>
  <c r="AB7" i="129"/>
  <c r="Z8" i="129"/>
  <c r="AA8" i="129"/>
  <c r="AB8" i="129"/>
  <c r="Z9" i="129"/>
  <c r="AA9" i="129"/>
  <c r="AB9" i="129"/>
  <c r="Z10" i="129"/>
  <c r="AA10" i="129"/>
  <c r="AB10" i="129"/>
  <c r="Z11" i="129"/>
  <c r="AA11" i="129"/>
  <c r="AB11" i="129"/>
  <c r="Z12" i="129"/>
  <c r="AA12" i="129"/>
  <c r="AB12" i="129"/>
  <c r="Z13" i="129"/>
  <c r="AA13" i="129"/>
  <c r="AB13" i="129"/>
  <c r="Z14" i="129"/>
  <c r="AA14" i="129"/>
  <c r="AB14" i="129"/>
  <c r="Z15" i="129"/>
  <c r="AA15" i="129"/>
  <c r="AB15" i="129"/>
  <c r="Z16" i="129"/>
  <c r="AA16" i="129"/>
  <c r="AB16" i="129"/>
  <c r="Z17" i="129"/>
  <c r="AA17" i="129"/>
  <c r="AB17" i="129"/>
  <c r="Z18" i="129"/>
  <c r="AA18" i="129"/>
  <c r="AB18" i="129"/>
  <c r="Z19" i="129"/>
  <c r="AA19" i="129"/>
  <c r="AB19" i="129"/>
  <c r="Z20" i="129"/>
  <c r="AA20" i="129"/>
  <c r="AB20" i="129"/>
  <c r="Z21" i="129"/>
  <c r="AA21" i="129"/>
  <c r="AB21" i="129"/>
  <c r="Z22" i="129"/>
  <c r="AA22" i="129"/>
  <c r="AB22" i="129"/>
  <c r="Z23" i="129"/>
  <c r="AA23" i="129"/>
  <c r="AB23" i="129"/>
  <c r="Z24" i="129"/>
  <c r="AA24" i="129"/>
  <c r="AB24" i="129"/>
  <c r="Z25" i="129"/>
  <c r="AA25" i="129"/>
  <c r="AB25" i="129"/>
  <c r="Z26" i="129"/>
  <c r="AA26" i="129"/>
  <c r="AB26" i="129"/>
  <c r="Z27" i="129"/>
  <c r="AA27" i="129"/>
  <c r="AB27" i="129"/>
  <c r="Z28" i="129"/>
  <c r="AA28" i="129"/>
  <c r="AB28" i="129"/>
  <c r="Z29" i="129"/>
  <c r="AA29" i="129"/>
  <c r="AB29" i="129"/>
  <c r="Z30" i="129"/>
  <c r="AA30" i="129"/>
  <c r="AB30" i="129"/>
  <c r="Z31" i="129"/>
  <c r="AA31" i="129"/>
  <c r="AB31" i="129"/>
  <c r="Z32" i="129"/>
  <c r="AA32" i="129"/>
  <c r="AB32" i="129"/>
  <c r="Z33" i="129"/>
  <c r="AA33" i="129"/>
  <c r="AB33" i="129"/>
  <c r="Z34" i="129"/>
  <c r="AA34" i="129"/>
  <c r="AB34" i="129"/>
  <c r="Z35" i="129"/>
  <c r="AA35" i="129"/>
  <c r="AB35" i="129"/>
  <c r="Z36" i="129"/>
  <c r="AA36" i="129"/>
  <c r="AB36" i="129"/>
  <c r="Z37" i="129"/>
  <c r="AA37" i="129"/>
  <c r="AB37" i="129"/>
  <c r="Z38" i="129"/>
  <c r="AA38" i="129"/>
  <c r="AB38" i="129"/>
  <c r="Z39" i="129"/>
  <c r="AA39" i="129"/>
  <c r="AB39" i="129"/>
  <c r="Z40" i="129"/>
  <c r="AA40" i="129"/>
  <c r="AB40" i="129"/>
  <c r="Z41" i="129"/>
  <c r="AA41" i="129"/>
  <c r="AB41" i="129"/>
  <c r="Z42" i="129"/>
  <c r="AA42" i="129"/>
  <c r="AB42" i="129"/>
  <c r="Z43" i="129"/>
  <c r="AA43" i="129"/>
  <c r="AB43" i="129"/>
  <c r="Z44" i="129"/>
  <c r="AA44" i="129"/>
  <c r="AB44" i="129"/>
  <c r="Z45" i="129"/>
  <c r="AA45" i="129"/>
  <c r="AB45" i="129"/>
  <c r="Z46" i="129"/>
  <c r="AA46" i="129"/>
  <c r="AB46" i="129"/>
  <c r="Z47" i="129"/>
  <c r="AA47" i="129"/>
  <c r="AB47" i="129"/>
  <c r="Z48" i="129"/>
  <c r="AA48" i="129"/>
  <c r="AB48" i="129"/>
  <c r="Z49" i="129"/>
  <c r="AA49" i="129"/>
  <c r="AB49" i="129"/>
  <c r="Z50" i="129"/>
  <c r="AA50" i="129"/>
  <c r="AB50" i="129"/>
  <c r="Z51" i="129"/>
  <c r="AA51" i="129"/>
  <c r="AB51" i="129"/>
  <c r="Z52" i="129"/>
  <c r="AA52" i="129"/>
  <c r="AB52" i="129"/>
  <c r="Z53" i="129"/>
  <c r="AA53" i="129"/>
  <c r="AB53" i="129"/>
  <c r="Z54" i="129"/>
  <c r="AA54" i="129"/>
  <c r="AB54" i="129"/>
  <c r="Z55" i="129"/>
  <c r="AA55" i="129"/>
  <c r="AB55" i="129"/>
  <c r="Z56" i="129"/>
  <c r="AA56" i="129"/>
  <c r="AB56" i="129"/>
  <c r="Z57" i="129"/>
  <c r="AA57" i="129"/>
  <c r="AB57" i="129"/>
  <c r="Z58" i="129"/>
  <c r="AA58" i="129"/>
  <c r="AB58" i="129"/>
  <c r="Z59" i="129"/>
  <c r="AA59" i="129"/>
  <c r="AB59" i="129"/>
  <c r="Z60" i="129"/>
  <c r="AA60" i="129"/>
  <c r="AB60" i="129"/>
  <c r="Z61" i="129"/>
  <c r="AA61" i="129"/>
  <c r="AB61" i="129"/>
  <c r="Z62" i="129"/>
  <c r="AA62" i="129"/>
  <c r="AB62" i="129"/>
  <c r="Z63" i="129"/>
  <c r="AA63" i="129"/>
  <c r="AB63" i="129"/>
  <c r="Z64" i="129"/>
  <c r="AA64" i="129"/>
  <c r="AB64" i="129"/>
  <c r="Z65" i="129"/>
  <c r="AA65" i="129"/>
  <c r="AB65" i="129"/>
  <c r="AB6" i="129"/>
  <c r="AA6" i="129"/>
  <c r="Z6" i="129"/>
  <c r="V7" i="129"/>
  <c r="W7" i="129"/>
  <c r="X7" i="129"/>
  <c r="V8" i="129"/>
  <c r="W8" i="129"/>
  <c r="X8" i="129"/>
  <c r="V9" i="129"/>
  <c r="W9" i="129"/>
  <c r="X9" i="129"/>
  <c r="V10" i="129"/>
  <c r="W10" i="129"/>
  <c r="X10" i="129"/>
  <c r="V11" i="129"/>
  <c r="W11" i="129"/>
  <c r="X11" i="129"/>
  <c r="V12" i="129"/>
  <c r="W12" i="129"/>
  <c r="X12" i="129"/>
  <c r="V13" i="129"/>
  <c r="W13" i="129"/>
  <c r="X13" i="129"/>
  <c r="V14" i="129"/>
  <c r="W14" i="129"/>
  <c r="X14" i="129"/>
  <c r="V15" i="129"/>
  <c r="W15" i="129"/>
  <c r="X15" i="129"/>
  <c r="V16" i="129"/>
  <c r="W16" i="129"/>
  <c r="X16" i="129"/>
  <c r="V17" i="129"/>
  <c r="W17" i="129"/>
  <c r="X17" i="129"/>
  <c r="V18" i="129"/>
  <c r="W18" i="129"/>
  <c r="X18" i="129"/>
  <c r="V19" i="129"/>
  <c r="W19" i="129"/>
  <c r="X19" i="129"/>
  <c r="V20" i="129"/>
  <c r="W20" i="129"/>
  <c r="X20" i="129"/>
  <c r="V21" i="129"/>
  <c r="W21" i="129"/>
  <c r="X21" i="129"/>
  <c r="V22" i="129"/>
  <c r="W22" i="129"/>
  <c r="X22" i="129"/>
  <c r="V23" i="129"/>
  <c r="W23" i="129"/>
  <c r="X23" i="129"/>
  <c r="V24" i="129"/>
  <c r="W24" i="129"/>
  <c r="X24" i="129"/>
  <c r="V25" i="129"/>
  <c r="W25" i="129"/>
  <c r="X25" i="129"/>
  <c r="V26" i="129"/>
  <c r="W26" i="129"/>
  <c r="X26" i="129"/>
  <c r="V27" i="129"/>
  <c r="W27" i="129"/>
  <c r="X27" i="129"/>
  <c r="V28" i="129"/>
  <c r="W28" i="129"/>
  <c r="X28" i="129"/>
  <c r="V29" i="129"/>
  <c r="W29" i="129"/>
  <c r="X29" i="129"/>
  <c r="V30" i="129"/>
  <c r="W30" i="129"/>
  <c r="X30" i="129"/>
  <c r="V31" i="129"/>
  <c r="W31" i="129"/>
  <c r="X31" i="129"/>
  <c r="V32" i="129"/>
  <c r="W32" i="129"/>
  <c r="X32" i="129"/>
  <c r="V33" i="129"/>
  <c r="W33" i="129"/>
  <c r="X33" i="129"/>
  <c r="V34" i="129"/>
  <c r="W34" i="129"/>
  <c r="X34" i="129"/>
  <c r="V35" i="129"/>
  <c r="W35" i="129"/>
  <c r="X35" i="129"/>
  <c r="V36" i="129"/>
  <c r="W36" i="129"/>
  <c r="X36" i="129"/>
  <c r="V37" i="129"/>
  <c r="W37" i="129"/>
  <c r="X37" i="129"/>
  <c r="V38" i="129"/>
  <c r="W38" i="129"/>
  <c r="X38" i="129"/>
  <c r="V39" i="129"/>
  <c r="W39" i="129"/>
  <c r="X39" i="129"/>
  <c r="V40" i="129"/>
  <c r="W40" i="129"/>
  <c r="X40" i="129"/>
  <c r="V41" i="129"/>
  <c r="W41" i="129"/>
  <c r="X41" i="129"/>
  <c r="V42" i="129"/>
  <c r="W42" i="129"/>
  <c r="X42" i="129"/>
  <c r="V43" i="129"/>
  <c r="W43" i="129"/>
  <c r="X43" i="129"/>
  <c r="V44" i="129"/>
  <c r="W44" i="129"/>
  <c r="X44" i="129"/>
  <c r="V45" i="129"/>
  <c r="W45" i="129"/>
  <c r="X45" i="129"/>
  <c r="V46" i="129"/>
  <c r="W46" i="129"/>
  <c r="X46" i="129"/>
  <c r="V47" i="129"/>
  <c r="W47" i="129"/>
  <c r="X47" i="129"/>
  <c r="V48" i="129"/>
  <c r="W48" i="129"/>
  <c r="X48" i="129"/>
  <c r="V49" i="129"/>
  <c r="W49" i="129"/>
  <c r="X49" i="129"/>
  <c r="V50" i="129"/>
  <c r="W50" i="129"/>
  <c r="X50" i="129"/>
  <c r="V51" i="129"/>
  <c r="W51" i="129"/>
  <c r="X51" i="129"/>
  <c r="V52" i="129"/>
  <c r="W52" i="129"/>
  <c r="X52" i="129"/>
  <c r="V53" i="129"/>
  <c r="W53" i="129"/>
  <c r="X53" i="129"/>
  <c r="V54" i="129"/>
  <c r="W54" i="129"/>
  <c r="X54" i="129"/>
  <c r="V55" i="129"/>
  <c r="W55" i="129"/>
  <c r="X55" i="129"/>
  <c r="V56" i="129"/>
  <c r="W56" i="129"/>
  <c r="X56" i="129"/>
  <c r="V57" i="129"/>
  <c r="W57" i="129"/>
  <c r="X57" i="129"/>
  <c r="V58" i="129"/>
  <c r="W58" i="129"/>
  <c r="X58" i="129"/>
  <c r="V59" i="129"/>
  <c r="W59" i="129"/>
  <c r="X59" i="129"/>
  <c r="V60" i="129"/>
  <c r="W60" i="129"/>
  <c r="X60" i="129"/>
  <c r="V61" i="129"/>
  <c r="W61" i="129"/>
  <c r="X61" i="129"/>
  <c r="V62" i="129"/>
  <c r="W62" i="129"/>
  <c r="X62" i="129"/>
  <c r="V63" i="129"/>
  <c r="W63" i="129"/>
  <c r="X63" i="129"/>
  <c r="V64" i="129"/>
  <c r="W64" i="129"/>
  <c r="X64" i="129"/>
  <c r="V65" i="129"/>
  <c r="W65" i="129"/>
  <c r="X65" i="129"/>
  <c r="X6" i="129"/>
  <c r="W6" i="129"/>
  <c r="V6" i="129"/>
  <c r="S18" i="129"/>
  <c r="T19" i="129"/>
  <c r="S22" i="129"/>
  <c r="T23" i="129"/>
  <c r="S26" i="129"/>
  <c r="T27" i="129"/>
  <c r="S30" i="129"/>
  <c r="T31" i="129"/>
  <c r="S34" i="129"/>
  <c r="T35" i="129"/>
  <c r="S38" i="129"/>
  <c r="T39" i="129"/>
  <c r="S42" i="129"/>
  <c r="T43" i="129"/>
  <c r="S46" i="129"/>
  <c r="T47" i="129"/>
  <c r="S50" i="129"/>
  <c r="T51" i="129"/>
  <c r="S54" i="129"/>
  <c r="T55" i="129"/>
  <c r="S58" i="129"/>
  <c r="T59" i="129"/>
  <c r="S62" i="129"/>
  <c r="T63" i="129"/>
  <c r="T6" i="129"/>
  <c r="S6" i="129"/>
  <c r="R6" i="129"/>
  <c r="P11" i="129"/>
  <c r="O18" i="129"/>
  <c r="P19" i="129"/>
  <c r="O22" i="129"/>
  <c r="P23" i="129"/>
  <c r="O26" i="129"/>
  <c r="P27" i="129"/>
  <c r="O30" i="129"/>
  <c r="P31" i="129"/>
  <c r="O34" i="129"/>
  <c r="P35" i="129"/>
  <c r="O38" i="129"/>
  <c r="P39" i="129"/>
  <c r="O42" i="129"/>
  <c r="P43" i="129"/>
  <c r="O46" i="129"/>
  <c r="P47" i="129"/>
  <c r="O50" i="129"/>
  <c r="P51" i="129"/>
  <c r="O54" i="129"/>
  <c r="P55" i="129"/>
  <c r="O58" i="129"/>
  <c r="P59" i="129"/>
  <c r="O62" i="129"/>
  <c r="P63" i="129"/>
  <c r="P6" i="129"/>
  <c r="O6" i="129"/>
  <c r="N6" i="129"/>
  <c r="L11" i="129"/>
  <c r="K18" i="129"/>
  <c r="L19" i="129"/>
  <c r="K22" i="129"/>
  <c r="L23" i="129"/>
  <c r="K26" i="129"/>
  <c r="L27" i="129"/>
  <c r="K30" i="129"/>
  <c r="L31" i="129"/>
  <c r="K34" i="129"/>
  <c r="L35" i="129"/>
  <c r="K38" i="129"/>
  <c r="L39" i="129"/>
  <c r="K42" i="129"/>
  <c r="L43" i="129"/>
  <c r="K46" i="129"/>
  <c r="L47" i="129"/>
  <c r="K50" i="129"/>
  <c r="L51" i="129"/>
  <c r="K54" i="129"/>
  <c r="L55" i="129"/>
  <c r="K58" i="129"/>
  <c r="L59" i="129"/>
  <c r="K62" i="129"/>
  <c r="L63" i="129"/>
  <c r="L6" i="129"/>
  <c r="K6" i="129"/>
  <c r="J6" i="129"/>
  <c r="H12" i="129"/>
  <c r="H18" i="129"/>
  <c r="H20" i="129"/>
  <c r="H22" i="129"/>
  <c r="H24" i="129"/>
  <c r="H26" i="129"/>
  <c r="H28" i="129"/>
  <c r="H30" i="129"/>
  <c r="H32" i="129"/>
  <c r="H34" i="129"/>
  <c r="H36" i="129"/>
  <c r="H38" i="129"/>
  <c r="H40" i="129"/>
  <c r="H42" i="129"/>
  <c r="H44" i="129"/>
  <c r="H46" i="129"/>
  <c r="H48" i="129"/>
  <c r="H50" i="129"/>
  <c r="H52" i="129"/>
  <c r="H54" i="129"/>
  <c r="H56" i="129"/>
  <c r="H58" i="129"/>
  <c r="H60" i="129"/>
  <c r="H62" i="129"/>
  <c r="H64" i="129"/>
  <c r="H6" i="129"/>
  <c r="G6" i="129"/>
  <c r="F6" i="129"/>
  <c r="E7" i="129"/>
  <c r="G7" i="129" s="1"/>
  <c r="E8" i="129"/>
  <c r="R8" i="129" s="1"/>
  <c r="E9" i="129"/>
  <c r="S9" i="129" s="1"/>
  <c r="E10" i="129"/>
  <c r="T10" i="129" s="1"/>
  <c r="E11" i="129"/>
  <c r="F11" i="129" s="1"/>
  <c r="E12" i="129"/>
  <c r="R12" i="129" s="1"/>
  <c r="E13" i="129"/>
  <c r="S13" i="129" s="1"/>
  <c r="E14" i="129"/>
  <c r="T14" i="129" s="1"/>
  <c r="E15" i="129"/>
  <c r="G15" i="129" s="1"/>
  <c r="E16" i="129"/>
  <c r="R16" i="129" s="1"/>
  <c r="E17" i="129"/>
  <c r="S17" i="129" s="1"/>
  <c r="E18" i="129"/>
  <c r="T18" i="129" s="1"/>
  <c r="E19" i="129"/>
  <c r="F19" i="129" s="1"/>
  <c r="E20" i="129"/>
  <c r="R20" i="129" s="1"/>
  <c r="E21" i="129"/>
  <c r="S21" i="129" s="1"/>
  <c r="E22" i="129"/>
  <c r="T22" i="129" s="1"/>
  <c r="E23" i="129"/>
  <c r="G23" i="129" s="1"/>
  <c r="E24" i="129"/>
  <c r="R24" i="129" s="1"/>
  <c r="E25" i="129"/>
  <c r="S25" i="129" s="1"/>
  <c r="E26" i="129"/>
  <c r="T26" i="129" s="1"/>
  <c r="E27" i="129"/>
  <c r="R27" i="129" s="1"/>
  <c r="E28" i="129"/>
  <c r="R28" i="129" s="1"/>
  <c r="E29" i="129"/>
  <c r="S29" i="129" s="1"/>
  <c r="E30" i="129"/>
  <c r="T30" i="129" s="1"/>
  <c r="E31" i="129"/>
  <c r="G31" i="129" s="1"/>
  <c r="E32" i="129"/>
  <c r="R32" i="129" s="1"/>
  <c r="E33" i="129"/>
  <c r="S33" i="129" s="1"/>
  <c r="E34" i="129"/>
  <c r="T34" i="129" s="1"/>
  <c r="E35" i="129"/>
  <c r="F35" i="129" s="1"/>
  <c r="E36" i="129"/>
  <c r="R36" i="129" s="1"/>
  <c r="E37" i="129"/>
  <c r="S37" i="129" s="1"/>
  <c r="E38" i="129"/>
  <c r="T38" i="129" s="1"/>
  <c r="E39" i="129"/>
  <c r="G39" i="129" s="1"/>
  <c r="E40" i="129"/>
  <c r="R40" i="129" s="1"/>
  <c r="E41" i="129"/>
  <c r="S41" i="129" s="1"/>
  <c r="E42" i="129"/>
  <c r="T42" i="129" s="1"/>
  <c r="E43" i="129"/>
  <c r="G43" i="129" s="1"/>
  <c r="E44" i="129"/>
  <c r="R44" i="129" s="1"/>
  <c r="E45" i="129"/>
  <c r="S45" i="129" s="1"/>
  <c r="E46" i="129"/>
  <c r="T46" i="129" s="1"/>
  <c r="E47" i="129"/>
  <c r="R47" i="129" s="1"/>
  <c r="E48" i="129"/>
  <c r="R48" i="129" s="1"/>
  <c r="E49" i="129"/>
  <c r="S49" i="129" s="1"/>
  <c r="E50" i="129"/>
  <c r="T50" i="129" s="1"/>
  <c r="E51" i="129"/>
  <c r="G51" i="129" s="1"/>
  <c r="E52" i="129"/>
  <c r="R52" i="129" s="1"/>
  <c r="E53" i="129"/>
  <c r="S53" i="129" s="1"/>
  <c r="E54" i="129"/>
  <c r="T54" i="129" s="1"/>
  <c r="E55" i="129"/>
  <c r="R55" i="129" s="1"/>
  <c r="E56" i="129"/>
  <c r="R56" i="129" s="1"/>
  <c r="E57" i="129"/>
  <c r="S57" i="129" s="1"/>
  <c r="E58" i="129"/>
  <c r="T58" i="129" s="1"/>
  <c r="E59" i="129"/>
  <c r="G59" i="129" s="1"/>
  <c r="E60" i="129"/>
  <c r="R60" i="129" s="1"/>
  <c r="E61" i="129"/>
  <c r="S61" i="129" s="1"/>
  <c r="E62" i="129"/>
  <c r="T62" i="129" s="1"/>
  <c r="E63" i="129"/>
  <c r="R63" i="129" s="1"/>
  <c r="E64" i="129"/>
  <c r="R64" i="129" s="1"/>
  <c r="E65" i="129"/>
  <c r="S65" i="129" s="1"/>
  <c r="E7" i="128"/>
  <c r="D7" i="128"/>
  <c r="H14" i="129" l="1"/>
  <c r="T11" i="129"/>
  <c r="S14" i="129"/>
  <c r="S10" i="129"/>
  <c r="K14" i="129"/>
  <c r="O14" i="129"/>
  <c r="H10" i="129"/>
  <c r="K10" i="129"/>
  <c r="O10" i="129"/>
  <c r="H16" i="129"/>
  <c r="H8" i="129"/>
  <c r="L15" i="129"/>
  <c r="L7" i="129"/>
  <c r="P15" i="129"/>
  <c r="P7" i="129"/>
  <c r="T15" i="129"/>
  <c r="T7" i="129"/>
  <c r="F57" i="129"/>
  <c r="F41" i="129"/>
  <c r="F25" i="129"/>
  <c r="F9" i="129"/>
  <c r="G49" i="129"/>
  <c r="G33" i="129"/>
  <c r="G13" i="129"/>
  <c r="J53" i="129"/>
  <c r="J49" i="129"/>
  <c r="J45" i="129"/>
  <c r="J41" i="129"/>
  <c r="N65" i="129"/>
  <c r="N21" i="129"/>
  <c r="R65" i="129"/>
  <c r="R57" i="129"/>
  <c r="R37" i="129"/>
  <c r="R13" i="129"/>
  <c r="F61" i="129"/>
  <c r="F45" i="129"/>
  <c r="F29" i="129"/>
  <c r="F17" i="129"/>
  <c r="G61" i="129"/>
  <c r="G41" i="129"/>
  <c r="G25" i="129"/>
  <c r="J37" i="129"/>
  <c r="J33" i="129"/>
  <c r="J29" i="129"/>
  <c r="J17" i="129"/>
  <c r="J13" i="129"/>
  <c r="J9" i="129"/>
  <c r="N49" i="129"/>
  <c r="N45" i="129"/>
  <c r="R61" i="129"/>
  <c r="R33" i="129"/>
  <c r="R25" i="129"/>
  <c r="V24" i="14"/>
  <c r="Q24" i="14"/>
  <c r="W24" i="14"/>
  <c r="P24" i="14"/>
  <c r="R24" i="14"/>
  <c r="T24" i="14"/>
  <c r="U24" i="14"/>
  <c r="S24" i="14"/>
  <c r="L24" i="14"/>
  <c r="H24" i="14"/>
  <c r="L25" i="14"/>
  <c r="H25" i="14"/>
  <c r="F64" i="129"/>
  <c r="F60" i="129"/>
  <c r="F56" i="129"/>
  <c r="F52" i="129"/>
  <c r="F48" i="129"/>
  <c r="F44" i="129"/>
  <c r="F40" i="129"/>
  <c r="F36" i="129"/>
  <c r="F32" i="129"/>
  <c r="F28" i="129"/>
  <c r="F24" i="129"/>
  <c r="F20" i="129"/>
  <c r="F16" i="129"/>
  <c r="F12" i="129"/>
  <c r="F8" i="129"/>
  <c r="G64" i="129"/>
  <c r="G60" i="129"/>
  <c r="G56" i="129"/>
  <c r="G52" i="129"/>
  <c r="G48" i="129"/>
  <c r="G44" i="129"/>
  <c r="G40" i="129"/>
  <c r="G36" i="129"/>
  <c r="G32" i="129"/>
  <c r="G28" i="129"/>
  <c r="G24" i="129"/>
  <c r="G20" i="129"/>
  <c r="G16" i="129"/>
  <c r="G12" i="129"/>
  <c r="G8" i="129"/>
  <c r="H63" i="129"/>
  <c r="H59" i="129"/>
  <c r="H55" i="129"/>
  <c r="H51" i="129"/>
  <c r="H47" i="129"/>
  <c r="H43" i="129"/>
  <c r="H39" i="129"/>
  <c r="H35" i="129"/>
  <c r="H31" i="129"/>
  <c r="H27" i="129"/>
  <c r="H23" i="129"/>
  <c r="H19" i="129"/>
  <c r="H15" i="129"/>
  <c r="H11" i="129"/>
  <c r="H7" i="129"/>
  <c r="L64" i="129"/>
  <c r="K63" i="129"/>
  <c r="J62" i="129"/>
  <c r="L60" i="129"/>
  <c r="K59" i="129"/>
  <c r="J58" i="129"/>
  <c r="L56" i="129"/>
  <c r="K55" i="129"/>
  <c r="J54" i="129"/>
  <c r="L52" i="129"/>
  <c r="K51" i="129"/>
  <c r="J50" i="129"/>
  <c r="L48" i="129"/>
  <c r="K47" i="129"/>
  <c r="J46" i="129"/>
  <c r="L44" i="129"/>
  <c r="K43" i="129"/>
  <c r="J42" i="129"/>
  <c r="L40" i="129"/>
  <c r="K39" i="129"/>
  <c r="J38" i="129"/>
  <c r="L36" i="129"/>
  <c r="K35" i="129"/>
  <c r="J34" i="129"/>
  <c r="L32" i="129"/>
  <c r="K31" i="129"/>
  <c r="J30" i="129"/>
  <c r="L28" i="129"/>
  <c r="K27" i="129"/>
  <c r="J26" i="129"/>
  <c r="L24" i="129"/>
  <c r="K23" i="129"/>
  <c r="J22" i="129"/>
  <c r="L20" i="129"/>
  <c r="K19" i="129"/>
  <c r="J18" i="129"/>
  <c r="L16" i="129"/>
  <c r="K15" i="129"/>
  <c r="J14" i="129"/>
  <c r="L12" i="129"/>
  <c r="K11" i="129"/>
  <c r="J10" i="129"/>
  <c r="L8" i="129"/>
  <c r="K7" i="129"/>
  <c r="P64" i="129"/>
  <c r="O63" i="129"/>
  <c r="N62" i="129"/>
  <c r="P60" i="129"/>
  <c r="O59" i="129"/>
  <c r="N58" i="129"/>
  <c r="P56" i="129"/>
  <c r="O55" i="129"/>
  <c r="N54" i="129"/>
  <c r="P52" i="129"/>
  <c r="O51" i="129"/>
  <c r="N50" i="129"/>
  <c r="P48" i="129"/>
  <c r="O47" i="129"/>
  <c r="N46" i="129"/>
  <c r="P44" i="129"/>
  <c r="O43" i="129"/>
  <c r="N42" i="129"/>
  <c r="P40" i="129"/>
  <c r="O39" i="129"/>
  <c r="N38" i="129"/>
  <c r="P36" i="129"/>
  <c r="O35" i="129"/>
  <c r="N34" i="129"/>
  <c r="P32" i="129"/>
  <c r="O31" i="129"/>
  <c r="N30" i="129"/>
  <c r="P28" i="129"/>
  <c r="O27" i="129"/>
  <c r="N26" i="129"/>
  <c r="P24" i="129"/>
  <c r="O23" i="129"/>
  <c r="N22" i="129"/>
  <c r="P20" i="129"/>
  <c r="O19" i="129"/>
  <c r="N18" i="129"/>
  <c r="P16" i="129"/>
  <c r="O15" i="129"/>
  <c r="N14" i="129"/>
  <c r="P12" i="129"/>
  <c r="O11" i="129"/>
  <c r="N10" i="129"/>
  <c r="P8" i="129"/>
  <c r="O7" i="129"/>
  <c r="T64" i="129"/>
  <c r="S63" i="129"/>
  <c r="R62" i="129"/>
  <c r="T60" i="129"/>
  <c r="S59" i="129"/>
  <c r="R58" i="129"/>
  <c r="T56" i="129"/>
  <c r="S55" i="129"/>
  <c r="R54" i="129"/>
  <c r="T52" i="129"/>
  <c r="S51" i="129"/>
  <c r="R50" i="129"/>
  <c r="T48" i="129"/>
  <c r="S47" i="129"/>
  <c r="R46" i="129"/>
  <c r="T44" i="129"/>
  <c r="S43" i="129"/>
  <c r="R42" i="129"/>
  <c r="T40" i="129"/>
  <c r="S39" i="129"/>
  <c r="R38" i="129"/>
  <c r="T36" i="129"/>
  <c r="S35" i="129"/>
  <c r="R34" i="129"/>
  <c r="T32" i="129"/>
  <c r="S31" i="129"/>
  <c r="R30" i="129"/>
  <c r="T28" i="129"/>
  <c r="S27" i="129"/>
  <c r="R26" i="129"/>
  <c r="T24" i="129"/>
  <c r="S23" i="129"/>
  <c r="R22" i="129"/>
  <c r="T20" i="129"/>
  <c r="S19" i="129"/>
  <c r="R18" i="129"/>
  <c r="T16" i="129"/>
  <c r="S15" i="129"/>
  <c r="R14" i="129"/>
  <c r="T12" i="129"/>
  <c r="S11" i="129"/>
  <c r="R10" i="129"/>
  <c r="T8" i="129"/>
  <c r="S7" i="129"/>
  <c r="B26" i="14"/>
  <c r="B24" i="14"/>
  <c r="O24" i="14"/>
  <c r="K24" i="14"/>
  <c r="O25" i="14"/>
  <c r="O26" i="14"/>
  <c r="K26" i="14"/>
  <c r="H27" i="14"/>
  <c r="F53" i="129"/>
  <c r="F37" i="129"/>
  <c r="F21" i="129"/>
  <c r="G65" i="129"/>
  <c r="G53" i="129"/>
  <c r="G37" i="129"/>
  <c r="G21" i="129"/>
  <c r="J65" i="129"/>
  <c r="J61" i="129"/>
  <c r="J57" i="129"/>
  <c r="N37" i="129"/>
  <c r="N17" i="129"/>
  <c r="N9" i="129"/>
  <c r="R53" i="129"/>
  <c r="R49" i="129"/>
  <c r="R45" i="129"/>
  <c r="R41" i="129"/>
  <c r="R29" i="129"/>
  <c r="R17" i="129"/>
  <c r="B25" i="14"/>
  <c r="V25" i="14"/>
  <c r="Q25" i="14"/>
  <c r="R25" i="14"/>
  <c r="U25" i="14"/>
  <c r="W25" i="14"/>
  <c r="T25" i="14"/>
  <c r="P25" i="14"/>
  <c r="S25" i="14"/>
  <c r="F63" i="129"/>
  <c r="F55" i="129"/>
  <c r="F47" i="129"/>
  <c r="F39" i="129"/>
  <c r="F27" i="129"/>
  <c r="F15" i="129"/>
  <c r="G63" i="129"/>
  <c r="G55" i="129"/>
  <c r="G47" i="129"/>
  <c r="G35" i="129"/>
  <c r="G27" i="129"/>
  <c r="G19" i="129"/>
  <c r="G11" i="129"/>
  <c r="H65" i="129"/>
  <c r="L65" i="129"/>
  <c r="K64" i="129"/>
  <c r="J63" i="129"/>
  <c r="L61" i="129"/>
  <c r="K60" i="129"/>
  <c r="J59" i="129"/>
  <c r="L57" i="129"/>
  <c r="K56" i="129"/>
  <c r="J55" i="129"/>
  <c r="L53" i="129"/>
  <c r="K52" i="129"/>
  <c r="J51" i="129"/>
  <c r="L49" i="129"/>
  <c r="K48" i="129"/>
  <c r="J47" i="129"/>
  <c r="L45" i="129"/>
  <c r="K44" i="129"/>
  <c r="J43" i="129"/>
  <c r="L41" i="129"/>
  <c r="K40" i="129"/>
  <c r="J39" i="129"/>
  <c r="L37" i="129"/>
  <c r="K36" i="129"/>
  <c r="J35" i="129"/>
  <c r="L33" i="129"/>
  <c r="K32" i="129"/>
  <c r="J31" i="129"/>
  <c r="L29" i="129"/>
  <c r="K28" i="129"/>
  <c r="J27" i="129"/>
  <c r="L25" i="129"/>
  <c r="K24" i="129"/>
  <c r="J23" i="129"/>
  <c r="L21" i="129"/>
  <c r="K20" i="129"/>
  <c r="J19" i="129"/>
  <c r="L17" i="129"/>
  <c r="K16" i="129"/>
  <c r="J15" i="129"/>
  <c r="L13" i="129"/>
  <c r="K12" i="129"/>
  <c r="J11" i="129"/>
  <c r="L9" i="129"/>
  <c r="K8" i="129"/>
  <c r="J7" i="129"/>
  <c r="P65" i="129"/>
  <c r="O64" i="129"/>
  <c r="N63" i="129"/>
  <c r="P61" i="129"/>
  <c r="O60" i="129"/>
  <c r="N59" i="129"/>
  <c r="P57" i="129"/>
  <c r="O56" i="129"/>
  <c r="N55" i="129"/>
  <c r="P53" i="129"/>
  <c r="O52" i="129"/>
  <c r="N51" i="129"/>
  <c r="P49" i="129"/>
  <c r="O48" i="129"/>
  <c r="N47" i="129"/>
  <c r="P45" i="129"/>
  <c r="O44" i="129"/>
  <c r="N43" i="129"/>
  <c r="P41" i="129"/>
  <c r="O40" i="129"/>
  <c r="N39" i="129"/>
  <c r="P37" i="129"/>
  <c r="O36" i="129"/>
  <c r="N35" i="129"/>
  <c r="P33" i="129"/>
  <c r="O32" i="129"/>
  <c r="N31" i="129"/>
  <c r="P29" i="129"/>
  <c r="O28" i="129"/>
  <c r="N27" i="129"/>
  <c r="P25" i="129"/>
  <c r="O24" i="129"/>
  <c r="N23" i="129"/>
  <c r="P21" i="129"/>
  <c r="O20" i="129"/>
  <c r="N19" i="129"/>
  <c r="P17" i="129"/>
  <c r="O16" i="129"/>
  <c r="N15" i="129"/>
  <c r="P13" i="129"/>
  <c r="O12" i="129"/>
  <c r="N11" i="129"/>
  <c r="P9" i="129"/>
  <c r="O8" i="129"/>
  <c r="N7" i="129"/>
  <c r="T65" i="129"/>
  <c r="S64" i="129"/>
  <c r="T61" i="129"/>
  <c r="S60" i="129"/>
  <c r="R59" i="129"/>
  <c r="T57" i="129"/>
  <c r="S56" i="129"/>
  <c r="T53" i="129"/>
  <c r="S52" i="129"/>
  <c r="R51" i="129"/>
  <c r="T49" i="129"/>
  <c r="S48" i="129"/>
  <c r="T45" i="129"/>
  <c r="S44" i="129"/>
  <c r="R43" i="129"/>
  <c r="T41" i="129"/>
  <c r="S40" i="129"/>
  <c r="R39" i="129"/>
  <c r="T37" i="129"/>
  <c r="S36" i="129"/>
  <c r="R35" i="129"/>
  <c r="T33" i="129"/>
  <c r="S32" i="129"/>
  <c r="R31" i="129"/>
  <c r="T29" i="129"/>
  <c r="S28" i="129"/>
  <c r="T25" i="129"/>
  <c r="S24" i="129"/>
  <c r="R23" i="129"/>
  <c r="T21" i="129"/>
  <c r="S20" i="129"/>
  <c r="R19" i="129"/>
  <c r="T17" i="129"/>
  <c r="S16" i="129"/>
  <c r="R15" i="129"/>
  <c r="T13" i="129"/>
  <c r="S12" i="129"/>
  <c r="R11" i="129"/>
  <c r="T9" i="129"/>
  <c r="S8" i="129"/>
  <c r="R7" i="129"/>
  <c r="V27" i="14"/>
  <c r="R27" i="14"/>
  <c r="Q27" i="14"/>
  <c r="W27" i="14"/>
  <c r="S27" i="14"/>
  <c r="T27" i="14"/>
  <c r="U27" i="14"/>
  <c r="P27" i="14"/>
  <c r="N24" i="14"/>
  <c r="J24" i="14"/>
  <c r="N25" i="14"/>
  <c r="J25" i="14"/>
  <c r="N26" i="14"/>
  <c r="O27" i="14"/>
  <c r="K27" i="14"/>
  <c r="F65" i="129"/>
  <c r="F49" i="129"/>
  <c r="F33" i="129"/>
  <c r="F13" i="129"/>
  <c r="G57" i="129"/>
  <c r="G45" i="129"/>
  <c r="G29" i="129"/>
  <c r="G17" i="129"/>
  <c r="G9" i="129"/>
  <c r="J25" i="129"/>
  <c r="J21" i="129"/>
  <c r="N61" i="129"/>
  <c r="N57" i="129"/>
  <c r="N53" i="129"/>
  <c r="N41" i="129"/>
  <c r="N33" i="129"/>
  <c r="N29" i="129"/>
  <c r="N25" i="129"/>
  <c r="N13" i="129"/>
  <c r="R21" i="129"/>
  <c r="R9" i="129"/>
  <c r="F59" i="129"/>
  <c r="F51" i="129"/>
  <c r="F43" i="129"/>
  <c r="F31" i="129"/>
  <c r="F23" i="129"/>
  <c r="F7" i="129"/>
  <c r="F62" i="129"/>
  <c r="F58" i="129"/>
  <c r="F54" i="129"/>
  <c r="F50" i="129"/>
  <c r="F46" i="129"/>
  <c r="F42" i="129"/>
  <c r="F38" i="129"/>
  <c r="F34" i="129"/>
  <c r="F30" i="129"/>
  <c r="F26" i="129"/>
  <c r="F22" i="129"/>
  <c r="F18" i="129"/>
  <c r="F14" i="129"/>
  <c r="F10" i="129"/>
  <c r="G62" i="129"/>
  <c r="G58" i="129"/>
  <c r="G54" i="129"/>
  <c r="G50" i="129"/>
  <c r="G46" i="129"/>
  <c r="G42" i="129"/>
  <c r="G38" i="129"/>
  <c r="G34" i="129"/>
  <c r="G30" i="129"/>
  <c r="G26" i="129"/>
  <c r="G22" i="129"/>
  <c r="G18" i="129"/>
  <c r="G14" i="129"/>
  <c r="G10" i="129"/>
  <c r="H61" i="129"/>
  <c r="H57" i="129"/>
  <c r="H53" i="129"/>
  <c r="H49" i="129"/>
  <c r="H45" i="129"/>
  <c r="H41" i="129"/>
  <c r="H37" i="129"/>
  <c r="H33" i="129"/>
  <c r="H29" i="129"/>
  <c r="H25" i="129"/>
  <c r="H21" i="129"/>
  <c r="H17" i="129"/>
  <c r="H13" i="129"/>
  <c r="H9" i="129"/>
  <c r="K65" i="129"/>
  <c r="J64" i="129"/>
  <c r="L62" i="129"/>
  <c r="K61" i="129"/>
  <c r="J60" i="129"/>
  <c r="L58" i="129"/>
  <c r="K57" i="129"/>
  <c r="J56" i="129"/>
  <c r="L54" i="129"/>
  <c r="K53" i="129"/>
  <c r="J52" i="129"/>
  <c r="L50" i="129"/>
  <c r="K49" i="129"/>
  <c r="J48" i="129"/>
  <c r="L46" i="129"/>
  <c r="K45" i="129"/>
  <c r="J44" i="129"/>
  <c r="L42" i="129"/>
  <c r="K41" i="129"/>
  <c r="J40" i="129"/>
  <c r="L38" i="129"/>
  <c r="K37" i="129"/>
  <c r="J36" i="129"/>
  <c r="L34" i="129"/>
  <c r="K33" i="129"/>
  <c r="J32" i="129"/>
  <c r="L30" i="129"/>
  <c r="K29" i="129"/>
  <c r="J28" i="129"/>
  <c r="L26" i="129"/>
  <c r="K25" i="129"/>
  <c r="J24" i="129"/>
  <c r="L22" i="129"/>
  <c r="K21" i="129"/>
  <c r="J20" i="129"/>
  <c r="L18" i="129"/>
  <c r="K17" i="129"/>
  <c r="J16" i="129"/>
  <c r="L14" i="129"/>
  <c r="K13" i="129"/>
  <c r="J12" i="129"/>
  <c r="L10" i="129"/>
  <c r="K9" i="129"/>
  <c r="J8" i="129"/>
  <c r="O65" i="129"/>
  <c r="N64" i="129"/>
  <c r="P62" i="129"/>
  <c r="O61" i="129"/>
  <c r="N60" i="129"/>
  <c r="P58" i="129"/>
  <c r="O57" i="129"/>
  <c r="N56" i="129"/>
  <c r="P54" i="129"/>
  <c r="O53" i="129"/>
  <c r="N52" i="129"/>
  <c r="P50" i="129"/>
  <c r="O49" i="129"/>
  <c r="N48" i="129"/>
  <c r="P46" i="129"/>
  <c r="O45" i="129"/>
  <c r="N44" i="129"/>
  <c r="P42" i="129"/>
  <c r="O41" i="129"/>
  <c r="N40" i="129"/>
  <c r="P38" i="129"/>
  <c r="O37" i="129"/>
  <c r="N36" i="129"/>
  <c r="P34" i="129"/>
  <c r="O33" i="129"/>
  <c r="N32" i="129"/>
  <c r="P30" i="129"/>
  <c r="O29" i="129"/>
  <c r="N28" i="129"/>
  <c r="P26" i="129"/>
  <c r="O25" i="129"/>
  <c r="N24" i="129"/>
  <c r="P22" i="129"/>
  <c r="O21" i="129"/>
  <c r="N20" i="129"/>
  <c r="P18" i="129"/>
  <c r="O17" i="129"/>
  <c r="N16" i="129"/>
  <c r="P14" i="129"/>
  <c r="O13" i="129"/>
  <c r="N12" i="129"/>
  <c r="P10" i="129"/>
  <c r="O9" i="129"/>
  <c r="N8" i="129"/>
  <c r="V26" i="14"/>
  <c r="Q26" i="14"/>
  <c r="R26" i="14"/>
  <c r="U26" i="14"/>
  <c r="W26" i="14"/>
  <c r="S26" i="14"/>
  <c r="T26" i="14"/>
  <c r="P26" i="14"/>
  <c r="M24" i="14"/>
  <c r="I24" i="14"/>
  <c r="M25" i="14"/>
  <c r="I25" i="14"/>
  <c r="M26" i="14"/>
  <c r="I26" i="14"/>
  <c r="N27" i="14"/>
  <c r="J27" i="14"/>
  <c r="K5" i="15"/>
  <c r="D6" i="15"/>
  <c r="D7" i="15" s="1"/>
  <c r="B16" i="14"/>
  <c r="B17" i="14" s="1"/>
  <c r="B18" i="14" s="1"/>
  <c r="B19" i="14" s="1"/>
  <c r="B20" i="14" s="1"/>
  <c r="B21" i="14" s="1"/>
  <c r="B22" i="14" s="1"/>
  <c r="B23" i="14" s="1"/>
  <c r="W7" i="128"/>
  <c r="T7" i="128"/>
  <c r="Q7" i="128"/>
  <c r="N7" i="128"/>
  <c r="K7" i="128"/>
  <c r="H7" i="128"/>
  <c r="U3" i="128"/>
  <c r="D12" i="172" s="1"/>
  <c r="R3" i="128"/>
  <c r="D11" i="172" s="1"/>
  <c r="O3" i="128"/>
  <c r="D10" i="172" s="1"/>
  <c r="L3" i="128"/>
  <c r="D9" i="172" s="1"/>
  <c r="I3" i="128"/>
  <c r="D8" i="172" s="1"/>
  <c r="B8" i="172" s="1"/>
  <c r="B9" i="172" s="1"/>
  <c r="B10" i="172" s="1"/>
  <c r="B11" i="172" s="1"/>
  <c r="B12" i="172" s="1"/>
  <c r="F3" i="128"/>
  <c r="D7" i="172" s="1"/>
  <c r="B7" i="172" s="1"/>
  <c r="E8" i="128"/>
  <c r="W8" i="128" s="1"/>
  <c r="E9" i="128"/>
  <c r="W9" i="128" s="1"/>
  <c r="E10" i="128"/>
  <c r="W10" i="128" s="1"/>
  <c r="E11" i="128"/>
  <c r="W11" i="128" s="1"/>
  <c r="E12" i="128"/>
  <c r="W12" i="128" s="1"/>
  <c r="E13" i="128"/>
  <c r="W13" i="128" s="1"/>
  <c r="E14" i="128"/>
  <c r="W14" i="128" s="1"/>
  <c r="E15" i="128"/>
  <c r="W15" i="128" s="1"/>
  <c r="E16" i="128"/>
  <c r="W16" i="128" s="1"/>
  <c r="E17" i="128"/>
  <c r="W17" i="128" s="1"/>
  <c r="E18" i="128"/>
  <c r="W18" i="128" s="1"/>
  <c r="E19" i="128"/>
  <c r="W19" i="128" s="1"/>
  <c r="E20" i="128"/>
  <c r="W20" i="128" s="1"/>
  <c r="E21" i="128"/>
  <c r="W21" i="128" s="1"/>
  <c r="E22" i="128"/>
  <c r="W22" i="128" s="1"/>
  <c r="E23" i="128"/>
  <c r="E24" i="128"/>
  <c r="W24" i="128" s="1"/>
  <c r="E25" i="128"/>
  <c r="W25" i="128" s="1"/>
  <c r="E26" i="128"/>
  <c r="W26" i="128" s="1"/>
  <c r="E27" i="128"/>
  <c r="W27" i="128" s="1"/>
  <c r="E28" i="128"/>
  <c r="W28" i="128" s="1"/>
  <c r="E29" i="128"/>
  <c r="W29" i="128" s="1"/>
  <c r="E30" i="128"/>
  <c r="W30" i="128" s="1"/>
  <c r="E31" i="128"/>
  <c r="E32" i="128"/>
  <c r="W32" i="128" s="1"/>
  <c r="E33" i="128"/>
  <c r="W33" i="128" s="1"/>
  <c r="E34" i="128"/>
  <c r="E35" i="128"/>
  <c r="W35" i="128" s="1"/>
  <c r="E36" i="128"/>
  <c r="W36" i="128" s="1"/>
  <c r="E37" i="128"/>
  <c r="W37" i="128" s="1"/>
  <c r="E38" i="128"/>
  <c r="E39" i="128"/>
  <c r="W39" i="128" s="1"/>
  <c r="E40" i="128"/>
  <c r="W40" i="128" s="1"/>
  <c r="E41" i="128"/>
  <c r="W41" i="128" s="1"/>
  <c r="E42" i="128"/>
  <c r="E43" i="128"/>
  <c r="W43" i="128" s="1"/>
  <c r="E44" i="128"/>
  <c r="W44" i="128" s="1"/>
  <c r="E45" i="128"/>
  <c r="W45" i="128" s="1"/>
  <c r="E46" i="128"/>
  <c r="E47" i="128"/>
  <c r="W47" i="128" s="1"/>
  <c r="E48" i="128"/>
  <c r="W48" i="128" s="1"/>
  <c r="E49" i="128"/>
  <c r="W49" i="128" s="1"/>
  <c r="E50" i="128"/>
  <c r="E51" i="128"/>
  <c r="W51" i="128" s="1"/>
  <c r="E52" i="128"/>
  <c r="W52" i="128" s="1"/>
  <c r="E53" i="128"/>
  <c r="W53" i="128" s="1"/>
  <c r="E54" i="128"/>
  <c r="E55" i="128"/>
  <c r="E56" i="128"/>
  <c r="W56" i="128" s="1"/>
  <c r="E57" i="128"/>
  <c r="W57" i="128" s="1"/>
  <c r="E58" i="128"/>
  <c r="E59" i="128"/>
  <c r="W59" i="128" s="1"/>
  <c r="E60" i="128"/>
  <c r="W60" i="128" s="1"/>
  <c r="E61" i="128"/>
  <c r="W61" i="128" s="1"/>
  <c r="E62" i="128"/>
  <c r="E63" i="128"/>
  <c r="W63" i="128" s="1"/>
  <c r="E64" i="128"/>
  <c r="W64" i="128" s="1"/>
  <c r="E65" i="128"/>
  <c r="W65" i="128" s="1"/>
  <c r="E66" i="128"/>
  <c r="E7" i="127"/>
  <c r="D7" i="127"/>
  <c r="K19" i="128" l="1"/>
  <c r="K35" i="128"/>
  <c r="K27" i="128"/>
  <c r="K43" i="128"/>
  <c r="H60" i="128"/>
  <c r="H52" i="128"/>
  <c r="X52" i="128" s="1"/>
  <c r="H44" i="128"/>
  <c r="X44" i="128" s="1"/>
  <c r="H36" i="128"/>
  <c r="X36" i="128" s="1"/>
  <c r="H28" i="128"/>
  <c r="X28" i="128" s="1"/>
  <c r="H20" i="128"/>
  <c r="K63" i="128"/>
  <c r="K55" i="128"/>
  <c r="K47" i="128"/>
  <c r="K39" i="128"/>
  <c r="K31" i="128"/>
  <c r="K23" i="128"/>
  <c r="N64" i="128"/>
  <c r="N56" i="128"/>
  <c r="N48" i="128"/>
  <c r="N40" i="128"/>
  <c r="N32" i="128"/>
  <c r="N24" i="128"/>
  <c r="H59" i="128"/>
  <c r="X59" i="128" s="1"/>
  <c r="H51" i="128"/>
  <c r="X51" i="128" s="1"/>
  <c r="H43" i="128"/>
  <c r="H35" i="128"/>
  <c r="X35" i="128" s="1"/>
  <c r="H27" i="128"/>
  <c r="H19" i="128"/>
  <c r="K60" i="128"/>
  <c r="K52" i="128"/>
  <c r="K44" i="128"/>
  <c r="K36" i="128"/>
  <c r="K28" i="128"/>
  <c r="K20" i="128"/>
  <c r="N63" i="128"/>
  <c r="N55" i="128"/>
  <c r="N47" i="128"/>
  <c r="N39" i="128"/>
  <c r="N31" i="128"/>
  <c r="N23" i="128"/>
  <c r="H64" i="128"/>
  <c r="X64" i="128" s="1"/>
  <c r="H56" i="128"/>
  <c r="X56" i="128" s="1"/>
  <c r="H48" i="128"/>
  <c r="X48" i="128" s="1"/>
  <c r="H40" i="128"/>
  <c r="X40" i="128" s="1"/>
  <c r="H32" i="128"/>
  <c r="H24" i="128"/>
  <c r="K59" i="128"/>
  <c r="K51" i="128"/>
  <c r="N60" i="128"/>
  <c r="X60" i="128" s="1"/>
  <c r="N52" i="128"/>
  <c r="N44" i="128"/>
  <c r="N36" i="128"/>
  <c r="N28" i="128"/>
  <c r="N20" i="128"/>
  <c r="H63" i="128"/>
  <c r="X63" i="128" s="1"/>
  <c r="H55" i="128"/>
  <c r="X55" i="128" s="1"/>
  <c r="H47" i="128"/>
  <c r="H39" i="128"/>
  <c r="X39" i="128" s="1"/>
  <c r="H31" i="128"/>
  <c r="X31" i="128" s="1"/>
  <c r="H23" i="128"/>
  <c r="K64" i="128"/>
  <c r="K56" i="128"/>
  <c r="K48" i="128"/>
  <c r="K40" i="128"/>
  <c r="K32" i="128"/>
  <c r="K24" i="128"/>
  <c r="N59" i="128"/>
  <c r="N51" i="128"/>
  <c r="N43" i="128"/>
  <c r="N35" i="128"/>
  <c r="N27" i="128"/>
  <c r="N19" i="128"/>
  <c r="K8" i="128"/>
  <c r="H12" i="128"/>
  <c r="K16" i="128"/>
  <c r="N12" i="128"/>
  <c r="H15" i="128"/>
  <c r="N15" i="128"/>
  <c r="H11" i="128"/>
  <c r="K15" i="128"/>
  <c r="N11" i="128"/>
  <c r="K11" i="128"/>
  <c r="H16" i="128"/>
  <c r="H8" i="128"/>
  <c r="K12" i="128"/>
  <c r="N16" i="128"/>
  <c r="N8" i="128"/>
  <c r="Q64" i="128"/>
  <c r="Q60" i="128"/>
  <c r="Q56" i="128"/>
  <c r="Q52" i="128"/>
  <c r="Q48" i="128"/>
  <c r="Q44" i="128"/>
  <c r="Q40" i="128"/>
  <c r="Q36" i="128"/>
  <c r="Q32" i="128"/>
  <c r="Q28" i="128"/>
  <c r="Q24" i="128"/>
  <c r="Q20" i="128"/>
  <c r="Q16" i="128"/>
  <c r="Q12" i="128"/>
  <c r="Q8" i="128"/>
  <c r="T64" i="128"/>
  <c r="T60" i="128"/>
  <c r="T56" i="128"/>
  <c r="T52" i="128"/>
  <c r="T48" i="128"/>
  <c r="T44" i="128"/>
  <c r="T40" i="128"/>
  <c r="T36" i="128"/>
  <c r="T32" i="128"/>
  <c r="T28" i="128"/>
  <c r="T24" i="128"/>
  <c r="T20" i="128"/>
  <c r="T16" i="128"/>
  <c r="T12" i="128"/>
  <c r="T8" i="128"/>
  <c r="Q63" i="128"/>
  <c r="Q59" i="128"/>
  <c r="Q55" i="128"/>
  <c r="Q51" i="128"/>
  <c r="Q47" i="128"/>
  <c r="Q43" i="128"/>
  <c r="Q39" i="128"/>
  <c r="Q35" i="128"/>
  <c r="Q31" i="128"/>
  <c r="Q27" i="128"/>
  <c r="Q23" i="128"/>
  <c r="Q19" i="128"/>
  <c r="Q15" i="128"/>
  <c r="Q11" i="128"/>
  <c r="T63" i="128"/>
  <c r="T59" i="128"/>
  <c r="T55" i="128"/>
  <c r="T51" i="128"/>
  <c r="T47" i="128"/>
  <c r="T43" i="128"/>
  <c r="T39" i="128"/>
  <c r="T35" i="128"/>
  <c r="T31" i="128"/>
  <c r="T27" i="128"/>
  <c r="T23" i="128"/>
  <c r="T19" i="128"/>
  <c r="T15" i="128"/>
  <c r="T11" i="128"/>
  <c r="W55" i="128"/>
  <c r="W31" i="128"/>
  <c r="W23" i="128"/>
  <c r="H66" i="128"/>
  <c r="X66" i="128" s="1"/>
  <c r="H62" i="128"/>
  <c r="X62" i="128" s="1"/>
  <c r="H58" i="128"/>
  <c r="X58" i="128" s="1"/>
  <c r="H54" i="128"/>
  <c r="X54" i="128" s="1"/>
  <c r="H50" i="128"/>
  <c r="X50" i="128" s="1"/>
  <c r="H46" i="128"/>
  <c r="X46" i="128" s="1"/>
  <c r="H42" i="128"/>
  <c r="X42" i="128" s="1"/>
  <c r="H38" i="128"/>
  <c r="X38" i="128" s="1"/>
  <c r="H34" i="128"/>
  <c r="X34" i="128" s="1"/>
  <c r="H30" i="128"/>
  <c r="X30" i="128" s="1"/>
  <c r="H26" i="128"/>
  <c r="H22" i="128"/>
  <c r="H18" i="128"/>
  <c r="H14" i="128"/>
  <c r="H10" i="128"/>
  <c r="K66" i="128"/>
  <c r="K62" i="128"/>
  <c r="K58" i="128"/>
  <c r="K54" i="128"/>
  <c r="K50" i="128"/>
  <c r="K46" i="128"/>
  <c r="K42" i="128"/>
  <c r="K38" i="128"/>
  <c r="K34" i="128"/>
  <c r="K30" i="128"/>
  <c r="K26" i="128"/>
  <c r="K22" i="128"/>
  <c r="K18" i="128"/>
  <c r="K14" i="128"/>
  <c r="K10" i="128"/>
  <c r="N66" i="128"/>
  <c r="N62" i="128"/>
  <c r="N58" i="128"/>
  <c r="N54" i="128"/>
  <c r="N50" i="128"/>
  <c r="N46" i="128"/>
  <c r="N42" i="128"/>
  <c r="N38" i="128"/>
  <c r="N34" i="128"/>
  <c r="N30" i="128"/>
  <c r="N26" i="128"/>
  <c r="N22" i="128"/>
  <c r="N18" i="128"/>
  <c r="N14" i="128"/>
  <c r="N10" i="128"/>
  <c r="Q66" i="128"/>
  <c r="Q62" i="128"/>
  <c r="Q58" i="128"/>
  <c r="Q54" i="128"/>
  <c r="Q50" i="128"/>
  <c r="Q46" i="128"/>
  <c r="Q42" i="128"/>
  <c r="Q38" i="128"/>
  <c r="Q34" i="128"/>
  <c r="Q30" i="128"/>
  <c r="Q26" i="128"/>
  <c r="Q22" i="128"/>
  <c r="Q18" i="128"/>
  <c r="Q14" i="128"/>
  <c r="Q10" i="128"/>
  <c r="T66" i="128"/>
  <c r="T62" i="128"/>
  <c r="T58" i="128"/>
  <c r="T54" i="128"/>
  <c r="T50" i="128"/>
  <c r="T46" i="128"/>
  <c r="T42" i="128"/>
  <c r="T38" i="128"/>
  <c r="T34" i="128"/>
  <c r="T30" i="128"/>
  <c r="T26" i="128"/>
  <c r="T22" i="128"/>
  <c r="T18" i="128"/>
  <c r="T14" i="128"/>
  <c r="T10" i="128"/>
  <c r="W66" i="128"/>
  <c r="W62" i="128"/>
  <c r="W58" i="128"/>
  <c r="W54" i="128"/>
  <c r="W50" i="128"/>
  <c r="W46" i="128"/>
  <c r="W42" i="128"/>
  <c r="W38" i="128"/>
  <c r="W34" i="128"/>
  <c r="H65" i="128"/>
  <c r="X65" i="128" s="1"/>
  <c r="H61" i="128"/>
  <c r="X61" i="128" s="1"/>
  <c r="H57" i="128"/>
  <c r="X57" i="128" s="1"/>
  <c r="H53" i="128"/>
  <c r="X53" i="128" s="1"/>
  <c r="H49" i="128"/>
  <c r="X49" i="128" s="1"/>
  <c r="H45" i="128"/>
  <c r="X45" i="128" s="1"/>
  <c r="H41" i="128"/>
  <c r="X41" i="128" s="1"/>
  <c r="H37" i="128"/>
  <c r="X37" i="128" s="1"/>
  <c r="H33" i="128"/>
  <c r="X33" i="128" s="1"/>
  <c r="H29" i="128"/>
  <c r="X29" i="128" s="1"/>
  <c r="H25" i="128"/>
  <c r="H21" i="128"/>
  <c r="H17" i="128"/>
  <c r="H13" i="128"/>
  <c r="H9" i="128"/>
  <c r="K65" i="128"/>
  <c r="K61" i="128"/>
  <c r="K57" i="128"/>
  <c r="K53" i="128"/>
  <c r="K49" i="128"/>
  <c r="K45" i="128"/>
  <c r="K41" i="128"/>
  <c r="K37" i="128"/>
  <c r="K33" i="128"/>
  <c r="K29" i="128"/>
  <c r="K25" i="128"/>
  <c r="K21" i="128"/>
  <c r="K17" i="128"/>
  <c r="K13" i="128"/>
  <c r="K9" i="128"/>
  <c r="N65" i="128"/>
  <c r="N61" i="128"/>
  <c r="N57" i="128"/>
  <c r="N53" i="128"/>
  <c r="N49" i="128"/>
  <c r="N45" i="128"/>
  <c r="N41" i="128"/>
  <c r="N37" i="128"/>
  <c r="N33" i="128"/>
  <c r="N29" i="128"/>
  <c r="N25" i="128"/>
  <c r="N21" i="128"/>
  <c r="N17" i="128"/>
  <c r="N13" i="128"/>
  <c r="N9" i="128"/>
  <c r="Q65" i="128"/>
  <c r="Q61" i="128"/>
  <c r="Q57" i="128"/>
  <c r="Q53" i="128"/>
  <c r="Q49" i="128"/>
  <c r="Q45" i="128"/>
  <c r="Q41" i="128"/>
  <c r="Q37" i="128"/>
  <c r="Q33" i="128"/>
  <c r="Q29" i="128"/>
  <c r="Q25" i="128"/>
  <c r="Q21" i="128"/>
  <c r="Q17" i="128"/>
  <c r="Q13" i="128"/>
  <c r="Q9" i="128"/>
  <c r="T65" i="128"/>
  <c r="T61" i="128"/>
  <c r="T57" i="128"/>
  <c r="T53" i="128"/>
  <c r="T49" i="128"/>
  <c r="T45" i="128"/>
  <c r="T41" i="128"/>
  <c r="T37" i="128"/>
  <c r="T33" i="128"/>
  <c r="T29" i="128"/>
  <c r="T25" i="128"/>
  <c r="T21" i="128"/>
  <c r="T17" i="128"/>
  <c r="T13" i="128"/>
  <c r="T9" i="128"/>
  <c r="K6" i="15"/>
  <c r="P6" i="15"/>
  <c r="K7" i="15"/>
  <c r="D8" i="15"/>
  <c r="P7" i="15"/>
  <c r="X7" i="128"/>
  <c r="X26" i="128" l="1"/>
  <c r="X23" i="128"/>
  <c r="X25" i="128"/>
  <c r="X20" i="128"/>
  <c r="X22" i="128"/>
  <c r="X18" i="128"/>
  <c r="X9" i="128"/>
  <c r="X47" i="128"/>
  <c r="X24" i="128"/>
  <c r="X17" i="128"/>
  <c r="X32" i="128"/>
  <c r="X43" i="128"/>
  <c r="X21" i="128"/>
  <c r="X16" i="128"/>
  <c r="X19" i="128"/>
  <c r="X27" i="128"/>
  <c r="X13" i="128"/>
  <c r="X14" i="128"/>
  <c r="X11" i="128"/>
  <c r="X8" i="128"/>
  <c r="X12" i="128"/>
  <c r="X10" i="128"/>
  <c r="X15" i="128"/>
  <c r="K8" i="15"/>
  <c r="D9" i="15"/>
  <c r="P8" i="15"/>
  <c r="D10" i="15" l="1"/>
  <c r="K9" i="15"/>
  <c r="P9" i="15"/>
  <c r="K10" i="15" l="1"/>
  <c r="P10" i="15"/>
  <c r="D11" i="15"/>
  <c r="U5" i="127"/>
  <c r="T5" i="127"/>
  <c r="S5" i="127"/>
  <c r="R5" i="127"/>
  <c r="AH5" i="127" s="1"/>
  <c r="Q5" i="127"/>
  <c r="P5" i="127"/>
  <c r="O5" i="127"/>
  <c r="N5" i="127"/>
  <c r="AD5" i="127" s="1"/>
  <c r="M5" i="127"/>
  <c r="L5" i="127"/>
  <c r="K5" i="127"/>
  <c r="J5" i="127"/>
  <c r="Z5" i="127" s="1"/>
  <c r="I5" i="127"/>
  <c r="H5" i="127"/>
  <c r="G5" i="127"/>
  <c r="U4" i="127"/>
  <c r="AK4" i="127" s="1"/>
  <c r="T4" i="127"/>
  <c r="AJ4" i="127" s="1"/>
  <c r="S4" i="127"/>
  <c r="R4" i="127"/>
  <c r="Q4" i="127"/>
  <c r="AG4" i="127" s="1"/>
  <c r="P4" i="127"/>
  <c r="AF4" i="127" s="1"/>
  <c r="O4" i="127"/>
  <c r="N4" i="127"/>
  <c r="M4" i="127"/>
  <c r="AC4" i="127" s="1"/>
  <c r="L4" i="127"/>
  <c r="AB4" i="127" s="1"/>
  <c r="K4" i="127"/>
  <c r="J4" i="127"/>
  <c r="I4" i="127"/>
  <c r="Y4" i="127" s="1"/>
  <c r="H4" i="127"/>
  <c r="X4" i="127" s="1"/>
  <c r="G4" i="127"/>
  <c r="U3" i="127"/>
  <c r="T3" i="127"/>
  <c r="S3" i="127"/>
  <c r="AI3" i="127" s="1"/>
  <c r="R3" i="127"/>
  <c r="Q3" i="127"/>
  <c r="P3" i="127"/>
  <c r="O3" i="127"/>
  <c r="AE3" i="127" s="1"/>
  <c r="N3" i="127"/>
  <c r="M3" i="127"/>
  <c r="L3" i="127"/>
  <c r="K3" i="127"/>
  <c r="AA3" i="127" s="1"/>
  <c r="J3" i="127"/>
  <c r="I3" i="127"/>
  <c r="H3" i="127"/>
  <c r="G3" i="127"/>
  <c r="E8" i="127"/>
  <c r="E9" i="127"/>
  <c r="E10" i="127"/>
  <c r="E11" i="127"/>
  <c r="E12" i="127"/>
  <c r="E13" i="127"/>
  <c r="E14" i="127"/>
  <c r="E15" i="127"/>
  <c r="E16" i="127"/>
  <c r="E17" i="127"/>
  <c r="E18" i="127"/>
  <c r="E19" i="127"/>
  <c r="E20" i="127"/>
  <c r="E21" i="127"/>
  <c r="E22" i="127"/>
  <c r="E23" i="127"/>
  <c r="E24" i="127"/>
  <c r="E25" i="127"/>
  <c r="E26" i="127"/>
  <c r="E27" i="127"/>
  <c r="E28" i="127"/>
  <c r="E29" i="127"/>
  <c r="E30" i="127"/>
  <c r="E31" i="127"/>
  <c r="E32" i="127"/>
  <c r="E33" i="127"/>
  <c r="E34" i="127"/>
  <c r="E35" i="127"/>
  <c r="E36" i="127"/>
  <c r="E37" i="127"/>
  <c r="E38" i="127"/>
  <c r="E39" i="127"/>
  <c r="E40" i="127"/>
  <c r="E41" i="127"/>
  <c r="E42" i="127"/>
  <c r="E43" i="127"/>
  <c r="E44" i="127"/>
  <c r="E45" i="127"/>
  <c r="E46" i="127"/>
  <c r="E47" i="127"/>
  <c r="E48" i="127"/>
  <c r="E49" i="127"/>
  <c r="E50" i="127"/>
  <c r="E51" i="127"/>
  <c r="E52" i="127"/>
  <c r="E53" i="127"/>
  <c r="E54" i="127"/>
  <c r="E55" i="127"/>
  <c r="E56" i="127"/>
  <c r="E57" i="127"/>
  <c r="E58" i="127"/>
  <c r="E59" i="127"/>
  <c r="E60" i="127"/>
  <c r="E61" i="127"/>
  <c r="E62" i="127"/>
  <c r="E63" i="127"/>
  <c r="E64" i="127"/>
  <c r="E65" i="127"/>
  <c r="E66" i="127"/>
  <c r="E6" i="126"/>
  <c r="D6" i="126"/>
  <c r="D3" i="61" l="1"/>
  <c r="D3" i="159"/>
  <c r="BI3" i="127"/>
  <c r="D3" i="161" s="1"/>
  <c r="CA3" i="127"/>
  <c r="AQ3" i="127"/>
  <c r="D3" i="160" s="1"/>
  <c r="H3" i="61"/>
  <c r="H3" i="159"/>
  <c r="BM3" i="127"/>
  <c r="H3" i="161" s="1"/>
  <c r="CE3" i="127"/>
  <c r="AU3" i="127"/>
  <c r="H3" i="160" s="1"/>
  <c r="L3" i="61"/>
  <c r="L3" i="159"/>
  <c r="BQ3" i="127"/>
  <c r="L3" i="161" s="1"/>
  <c r="CI3" i="127"/>
  <c r="AY3" i="127"/>
  <c r="L3" i="160" s="1"/>
  <c r="P3" i="61"/>
  <c r="P3" i="159"/>
  <c r="BU3" i="127"/>
  <c r="P3" i="161" s="1"/>
  <c r="CM3" i="127"/>
  <c r="BC3" i="127"/>
  <c r="P3" i="160" s="1"/>
  <c r="E4" i="159"/>
  <c r="E4" i="61"/>
  <c r="CB4" i="127"/>
  <c r="BJ4" i="127"/>
  <c r="AR4" i="127"/>
  <c r="I4" i="159"/>
  <c r="I4" i="61"/>
  <c r="CF4" i="127"/>
  <c r="BN4" i="127"/>
  <c r="AV4" i="127"/>
  <c r="M4" i="159"/>
  <c r="M4" i="61"/>
  <c r="CJ4" i="127"/>
  <c r="BR4" i="127"/>
  <c r="M4" i="161" s="1"/>
  <c r="AZ4" i="127"/>
  <c r="B5" i="159"/>
  <c r="B5" i="61"/>
  <c r="BY5" i="127"/>
  <c r="BG5" i="127"/>
  <c r="B5" i="161" s="1"/>
  <c r="AO5" i="127"/>
  <c r="B5" i="160" s="1"/>
  <c r="W5" i="127"/>
  <c r="F5" i="61"/>
  <c r="F5" i="159"/>
  <c r="CC5" i="127"/>
  <c r="BK5" i="127"/>
  <c r="F5" i="161" s="1"/>
  <c r="AS5" i="127"/>
  <c r="F5" i="160" s="1"/>
  <c r="J5" i="61"/>
  <c r="J5" i="159"/>
  <c r="CG5" i="127"/>
  <c r="BO5" i="127"/>
  <c r="J5" i="161" s="1"/>
  <c r="AW5" i="127"/>
  <c r="J5" i="160" s="1"/>
  <c r="N5" i="61"/>
  <c r="N5" i="159"/>
  <c r="CK5" i="127"/>
  <c r="BS5" i="127"/>
  <c r="N5" i="161" s="1"/>
  <c r="BA5" i="127"/>
  <c r="N5" i="160" s="1"/>
  <c r="AI5" i="127"/>
  <c r="AE5" i="127"/>
  <c r="AA5" i="127"/>
  <c r="E3" i="61"/>
  <c r="E3" i="159"/>
  <c r="CB3" i="127"/>
  <c r="BJ3" i="127"/>
  <c r="E3" i="161" s="1"/>
  <c r="AR3" i="127"/>
  <c r="E3" i="160" s="1"/>
  <c r="I3" i="61"/>
  <c r="I3" i="159"/>
  <c r="CF3" i="127"/>
  <c r="BN3" i="127"/>
  <c r="I3" i="161" s="1"/>
  <c r="AV3" i="127"/>
  <c r="I3" i="160" s="1"/>
  <c r="M3" i="159"/>
  <c r="M3" i="61"/>
  <c r="CJ3" i="127"/>
  <c r="BR3" i="127"/>
  <c r="M3" i="161" s="1"/>
  <c r="AZ3" i="127"/>
  <c r="M3" i="160" s="1"/>
  <c r="B4" i="159"/>
  <c r="B4" i="61"/>
  <c r="AO4" i="127"/>
  <c r="BY4" i="127"/>
  <c r="BG4" i="127"/>
  <c r="W4" i="127"/>
  <c r="F4" i="159"/>
  <c r="F4" i="61"/>
  <c r="BK4" i="127"/>
  <c r="CC4" i="127"/>
  <c r="AS4" i="127"/>
  <c r="J4" i="61"/>
  <c r="J4" i="159"/>
  <c r="BO4" i="127"/>
  <c r="CG4" i="127"/>
  <c r="AW4" i="127"/>
  <c r="N4" i="159"/>
  <c r="N4" i="61"/>
  <c r="BS4" i="127"/>
  <c r="N4" i="161" s="1"/>
  <c r="CK4" i="127"/>
  <c r="BA4" i="127"/>
  <c r="C5" i="61"/>
  <c r="C5" i="159"/>
  <c r="BZ5" i="127"/>
  <c r="BH5" i="127"/>
  <c r="C5" i="161" s="1"/>
  <c r="AP5" i="127"/>
  <c r="C5" i="160" s="1"/>
  <c r="G5" i="159"/>
  <c r="G5" i="61"/>
  <c r="CD5" i="127"/>
  <c r="BL5" i="127"/>
  <c r="G5" i="161" s="1"/>
  <c r="AT5" i="127"/>
  <c r="G5" i="160" s="1"/>
  <c r="K5" i="61"/>
  <c r="K5" i="159"/>
  <c r="CH5" i="127"/>
  <c r="BP5" i="127"/>
  <c r="K5" i="161" s="1"/>
  <c r="AX5" i="127"/>
  <c r="K5" i="160" s="1"/>
  <c r="O5" i="61"/>
  <c r="O5" i="159"/>
  <c r="CL5" i="127"/>
  <c r="BT5" i="127"/>
  <c r="O5" i="161" s="1"/>
  <c r="BB5" i="127"/>
  <c r="O5" i="160" s="1"/>
  <c r="AH3" i="127"/>
  <c r="AD3" i="127"/>
  <c r="Z3" i="127"/>
  <c r="B3" i="61"/>
  <c r="B3" i="159"/>
  <c r="AO3" i="127"/>
  <c r="B3" i="160" s="1"/>
  <c r="BY3" i="127"/>
  <c r="BG3" i="127"/>
  <c r="B3" i="161" s="1"/>
  <c r="W3" i="127"/>
  <c r="F3" i="159"/>
  <c r="F3" i="61"/>
  <c r="CC3" i="127"/>
  <c r="BK3" i="127"/>
  <c r="F3" i="161" s="1"/>
  <c r="AS3" i="127"/>
  <c r="F3" i="160" s="1"/>
  <c r="J3" i="159"/>
  <c r="J3" i="61"/>
  <c r="CG3" i="127"/>
  <c r="BO3" i="127"/>
  <c r="J3" i="161" s="1"/>
  <c r="AW3" i="127"/>
  <c r="J3" i="160" s="1"/>
  <c r="N3" i="159"/>
  <c r="N3" i="61"/>
  <c r="CK3" i="127"/>
  <c r="BS3" i="127"/>
  <c r="N3" i="161" s="1"/>
  <c r="BA3" i="127"/>
  <c r="N3" i="160" s="1"/>
  <c r="C4" i="61"/>
  <c r="C4" i="159"/>
  <c r="BZ4" i="127"/>
  <c r="BH4" i="127"/>
  <c r="AP4" i="127"/>
  <c r="G4" i="61"/>
  <c r="G4" i="159"/>
  <c r="CD4" i="127"/>
  <c r="BL4" i="127"/>
  <c r="AT4" i="127"/>
  <c r="K4" i="61"/>
  <c r="K4" i="159"/>
  <c r="CH4" i="127"/>
  <c r="BP4" i="127"/>
  <c r="AX4" i="127"/>
  <c r="O4" i="61"/>
  <c r="O4" i="159"/>
  <c r="CL4" i="127"/>
  <c r="BT4" i="127"/>
  <c r="O4" i="161" s="1"/>
  <c r="BB4" i="127"/>
  <c r="D5" i="159"/>
  <c r="D5" i="61"/>
  <c r="BI5" i="127"/>
  <c r="D5" i="161" s="1"/>
  <c r="CA5" i="127"/>
  <c r="AQ5" i="127"/>
  <c r="D5" i="160" s="1"/>
  <c r="H5" i="159"/>
  <c r="H5" i="61"/>
  <c r="BM5" i="127"/>
  <c r="H5" i="161" s="1"/>
  <c r="CE5" i="127"/>
  <c r="AU5" i="127"/>
  <c r="H5" i="160" s="1"/>
  <c r="L5" i="159"/>
  <c r="L5" i="61"/>
  <c r="BQ5" i="127"/>
  <c r="L5" i="161" s="1"/>
  <c r="CI5" i="127"/>
  <c r="AY5" i="127"/>
  <c r="L5" i="160" s="1"/>
  <c r="P5" i="159"/>
  <c r="P5" i="61"/>
  <c r="BU5" i="127"/>
  <c r="P5" i="161" s="1"/>
  <c r="CM5" i="127"/>
  <c r="BC5" i="127"/>
  <c r="P5" i="160" s="1"/>
  <c r="AK3" i="127"/>
  <c r="AG3" i="127"/>
  <c r="AC3" i="127"/>
  <c r="Y3" i="127"/>
  <c r="AI4" i="127"/>
  <c r="AE4" i="127"/>
  <c r="AA4" i="127"/>
  <c r="AK5" i="127"/>
  <c r="AG5" i="127"/>
  <c r="AC5" i="127"/>
  <c r="Y5" i="127"/>
  <c r="C3" i="159"/>
  <c r="C3" i="61"/>
  <c r="BZ3" i="127"/>
  <c r="BH3" i="127"/>
  <c r="C3" i="161" s="1"/>
  <c r="AP3" i="127"/>
  <c r="C3" i="160" s="1"/>
  <c r="G3" i="159"/>
  <c r="G3" i="61"/>
  <c r="CD3" i="127"/>
  <c r="BL3" i="127"/>
  <c r="G3" i="161" s="1"/>
  <c r="AT3" i="127"/>
  <c r="G3" i="160" s="1"/>
  <c r="K3" i="159"/>
  <c r="K3" i="61"/>
  <c r="CH3" i="127"/>
  <c r="BP3" i="127"/>
  <c r="K3" i="161" s="1"/>
  <c r="AX3" i="127"/>
  <c r="K3" i="160" s="1"/>
  <c r="O3" i="159"/>
  <c r="O3" i="61"/>
  <c r="CL3" i="127"/>
  <c r="BT3" i="127"/>
  <c r="O3" i="161" s="1"/>
  <c r="BB3" i="127"/>
  <c r="O3" i="160" s="1"/>
  <c r="D4" i="61"/>
  <c r="D4" i="159"/>
  <c r="CA4" i="127"/>
  <c r="BI4" i="127"/>
  <c r="AQ4" i="127"/>
  <c r="H4" i="159"/>
  <c r="H4" i="61"/>
  <c r="CE4" i="127"/>
  <c r="BM4" i="127"/>
  <c r="AU4" i="127"/>
  <c r="L4" i="61"/>
  <c r="L4" i="159"/>
  <c r="CI4" i="127"/>
  <c r="BQ4" i="127"/>
  <c r="AY4" i="127"/>
  <c r="P4" i="159"/>
  <c r="P4" i="61"/>
  <c r="CM4" i="127"/>
  <c r="BU4" i="127"/>
  <c r="P4" i="161" s="1"/>
  <c r="BC4" i="127"/>
  <c r="E5" i="159"/>
  <c r="E5" i="61"/>
  <c r="CB5" i="127"/>
  <c r="BJ5" i="127"/>
  <c r="E5" i="161" s="1"/>
  <c r="AR5" i="127"/>
  <c r="E5" i="160" s="1"/>
  <c r="I5" i="159"/>
  <c r="I5" i="61"/>
  <c r="CF5" i="127"/>
  <c r="BN5" i="127"/>
  <c r="I5" i="161" s="1"/>
  <c r="AV5" i="127"/>
  <c r="I5" i="160" s="1"/>
  <c r="M5" i="159"/>
  <c r="M5" i="61"/>
  <c r="CJ5" i="127"/>
  <c r="BR5" i="127"/>
  <c r="M5" i="161" s="1"/>
  <c r="AZ5" i="127"/>
  <c r="M5" i="160" s="1"/>
  <c r="AJ3" i="127"/>
  <c r="AF3" i="127"/>
  <c r="AB3" i="127"/>
  <c r="X3" i="127"/>
  <c r="AH4" i="127"/>
  <c r="AD4" i="127"/>
  <c r="Z4" i="127"/>
  <c r="AJ5" i="127"/>
  <c r="AF5" i="127"/>
  <c r="AB5" i="127"/>
  <c r="X5" i="127"/>
  <c r="P11" i="15"/>
  <c r="D12" i="15"/>
  <c r="K11" i="15"/>
  <c r="B2" i="126"/>
  <c r="E65" i="126"/>
  <c r="E64" i="126"/>
  <c r="E63" i="126"/>
  <c r="E62" i="126"/>
  <c r="E61" i="126"/>
  <c r="E60" i="126"/>
  <c r="P60" i="126" s="1"/>
  <c r="E59" i="126"/>
  <c r="AL59" i="126" s="1"/>
  <c r="E58" i="126"/>
  <c r="E57" i="126"/>
  <c r="AL57" i="126" s="1"/>
  <c r="E56" i="126"/>
  <c r="E55" i="126"/>
  <c r="E54" i="126"/>
  <c r="E53" i="126"/>
  <c r="E52" i="126"/>
  <c r="E51" i="126"/>
  <c r="E50" i="126"/>
  <c r="E49" i="126"/>
  <c r="E48" i="126"/>
  <c r="E47" i="126"/>
  <c r="E46" i="126"/>
  <c r="E45" i="126"/>
  <c r="E44" i="126"/>
  <c r="J44" i="126" s="1"/>
  <c r="E43" i="126"/>
  <c r="E42" i="126"/>
  <c r="E41" i="126"/>
  <c r="E40" i="126"/>
  <c r="E39" i="126"/>
  <c r="E38" i="126"/>
  <c r="E37" i="126"/>
  <c r="E36" i="126"/>
  <c r="E35" i="126"/>
  <c r="E34" i="126"/>
  <c r="E33" i="126"/>
  <c r="E32" i="126"/>
  <c r="E31" i="126"/>
  <c r="E30" i="126"/>
  <c r="E29" i="126"/>
  <c r="E28" i="126"/>
  <c r="E27" i="126"/>
  <c r="E26" i="126"/>
  <c r="E25" i="126"/>
  <c r="E24" i="126"/>
  <c r="E23" i="126"/>
  <c r="E22" i="126"/>
  <c r="E21" i="126"/>
  <c r="E20" i="126"/>
  <c r="E19" i="126"/>
  <c r="E18" i="126"/>
  <c r="E17" i="126"/>
  <c r="E16" i="126"/>
  <c r="E15" i="126"/>
  <c r="E14" i="126"/>
  <c r="AR14" i="126" s="1"/>
  <c r="E13" i="126"/>
  <c r="E12" i="126"/>
  <c r="E11" i="126"/>
  <c r="E10" i="126"/>
  <c r="AL10" i="126" s="1"/>
  <c r="E9" i="126"/>
  <c r="E8" i="126"/>
  <c r="AD8" i="126" s="1"/>
  <c r="AE8" i="126" s="1"/>
  <c r="E7" i="126"/>
  <c r="AR6" i="126"/>
  <c r="AL6" i="126"/>
  <c r="AD6" i="126"/>
  <c r="AE6" i="126" s="1"/>
  <c r="X6" i="126"/>
  <c r="P6" i="126"/>
  <c r="J6" i="126"/>
  <c r="AP5" i="126"/>
  <c r="AQ5" i="126" s="1"/>
  <c r="AO5" i="126"/>
  <c r="AJ5" i="126"/>
  <c r="AK5" i="126" s="1"/>
  <c r="AI5" i="126"/>
  <c r="AA5" i="126"/>
  <c r="AB5" i="126" s="1"/>
  <c r="AC5" i="126" s="1"/>
  <c r="U5" i="126"/>
  <c r="V5" i="126" s="1"/>
  <c r="W5" i="126" s="1"/>
  <c r="M5" i="126"/>
  <c r="N5" i="126" s="1"/>
  <c r="O5" i="126" s="1"/>
  <c r="H5" i="126"/>
  <c r="I5" i="126" s="1"/>
  <c r="G5" i="126"/>
  <c r="B2" i="125"/>
  <c r="E65" i="125"/>
  <c r="E64" i="125"/>
  <c r="E63" i="125"/>
  <c r="E62" i="125"/>
  <c r="E61" i="125"/>
  <c r="E60" i="125"/>
  <c r="E59" i="125"/>
  <c r="E58" i="125"/>
  <c r="E57" i="125"/>
  <c r="E56" i="125"/>
  <c r="E55" i="125"/>
  <c r="E54" i="125"/>
  <c r="E53" i="125"/>
  <c r="E52" i="125"/>
  <c r="E51" i="125"/>
  <c r="E50" i="125"/>
  <c r="E49" i="125"/>
  <c r="E48" i="125"/>
  <c r="E47" i="125"/>
  <c r="E46" i="125"/>
  <c r="E45" i="125"/>
  <c r="E44" i="125"/>
  <c r="E43" i="125"/>
  <c r="E42" i="125"/>
  <c r="E41" i="125"/>
  <c r="E40" i="125"/>
  <c r="E39" i="125"/>
  <c r="E38" i="125"/>
  <c r="E37" i="125"/>
  <c r="E36" i="125"/>
  <c r="E35" i="125"/>
  <c r="E34" i="125"/>
  <c r="E33" i="125"/>
  <c r="E32" i="125"/>
  <c r="AL32" i="125" s="1"/>
  <c r="E31" i="125"/>
  <c r="E30" i="125"/>
  <c r="E29" i="125"/>
  <c r="E28" i="125"/>
  <c r="E27" i="125"/>
  <c r="E26" i="125"/>
  <c r="E25" i="125"/>
  <c r="E24" i="125"/>
  <c r="E23" i="125"/>
  <c r="E22" i="125"/>
  <c r="E21" i="125"/>
  <c r="E20" i="125"/>
  <c r="E19" i="125"/>
  <c r="E18" i="125"/>
  <c r="E17" i="125"/>
  <c r="E16" i="125"/>
  <c r="E15" i="125"/>
  <c r="AL15" i="125" s="1"/>
  <c r="E14" i="125"/>
  <c r="E13" i="125"/>
  <c r="AL13" i="125" s="1"/>
  <c r="E12" i="125"/>
  <c r="AL12" i="125" s="1"/>
  <c r="E11" i="125"/>
  <c r="AL11" i="125" s="1"/>
  <c r="E10" i="125"/>
  <c r="AD10" i="125" s="1"/>
  <c r="AE10" i="125" s="1"/>
  <c r="E9" i="125"/>
  <c r="AD9" i="125" s="1"/>
  <c r="E8" i="125"/>
  <c r="AR8" i="125" s="1"/>
  <c r="E7" i="125"/>
  <c r="E6" i="125"/>
  <c r="AD6" i="125" s="1"/>
  <c r="AE6" i="125" s="1"/>
  <c r="D6" i="125"/>
  <c r="AO5" i="125"/>
  <c r="AP5" i="125" s="1"/>
  <c r="AQ5" i="125" s="1"/>
  <c r="AK5" i="125"/>
  <c r="AJ5" i="125"/>
  <c r="AI5" i="125"/>
  <c r="AB5" i="125"/>
  <c r="AC5" i="125" s="1"/>
  <c r="AA5" i="125"/>
  <c r="U5" i="125"/>
  <c r="V5" i="125" s="1"/>
  <c r="W5" i="125" s="1"/>
  <c r="N5" i="125"/>
  <c r="O5" i="125" s="1"/>
  <c r="M5" i="125"/>
  <c r="G5" i="125"/>
  <c r="H5" i="125" s="1"/>
  <c r="I5" i="125" s="1"/>
  <c r="B2" i="124"/>
  <c r="E65" i="124"/>
  <c r="E64" i="124"/>
  <c r="E63" i="124"/>
  <c r="E62" i="124"/>
  <c r="E61" i="124"/>
  <c r="J61" i="124" s="1"/>
  <c r="E60" i="124"/>
  <c r="E59" i="124"/>
  <c r="E58" i="124"/>
  <c r="E57" i="124"/>
  <c r="E56" i="124"/>
  <c r="E55" i="124"/>
  <c r="E54" i="124"/>
  <c r="E53" i="124"/>
  <c r="AL53" i="124" s="1"/>
  <c r="E52" i="124"/>
  <c r="E51" i="124"/>
  <c r="E50" i="124"/>
  <c r="E49" i="124"/>
  <c r="E48" i="124"/>
  <c r="E47" i="124"/>
  <c r="E46" i="124"/>
  <c r="E45" i="124"/>
  <c r="E44" i="124"/>
  <c r="E43" i="124"/>
  <c r="E42" i="124"/>
  <c r="E41" i="124"/>
  <c r="AR41" i="124" s="1"/>
  <c r="E40" i="124"/>
  <c r="E39" i="124"/>
  <c r="E38" i="124"/>
  <c r="E37" i="124"/>
  <c r="E36" i="124"/>
  <c r="E35" i="124"/>
  <c r="E34" i="124"/>
  <c r="E33" i="124"/>
  <c r="E32" i="124"/>
  <c r="E31" i="124"/>
  <c r="AR31" i="124" s="1"/>
  <c r="E30" i="124"/>
  <c r="E29" i="124"/>
  <c r="E28" i="124"/>
  <c r="AR28" i="124" s="1"/>
  <c r="E27" i="124"/>
  <c r="E26" i="124"/>
  <c r="E25" i="124"/>
  <c r="E24" i="124"/>
  <c r="E23" i="124"/>
  <c r="E22" i="124"/>
  <c r="E21" i="124"/>
  <c r="E20" i="124"/>
  <c r="E19" i="124"/>
  <c r="E18" i="124"/>
  <c r="AR18" i="124" s="1"/>
  <c r="E17" i="124"/>
  <c r="E16" i="124"/>
  <c r="E15" i="124"/>
  <c r="AL15" i="124" s="1"/>
  <c r="E14" i="124"/>
  <c r="AR14" i="124" s="1"/>
  <c r="E13" i="124"/>
  <c r="E12" i="124"/>
  <c r="P12" i="124" s="1"/>
  <c r="E11" i="124"/>
  <c r="AL11" i="124" s="1"/>
  <c r="E10" i="124"/>
  <c r="X10" i="124" s="1"/>
  <c r="E9" i="124"/>
  <c r="X9" i="124" s="1"/>
  <c r="E8" i="124"/>
  <c r="P8" i="124" s="1"/>
  <c r="E7" i="124"/>
  <c r="X7" i="124" s="1"/>
  <c r="E6" i="124"/>
  <c r="AD6" i="124" s="1"/>
  <c r="D6" i="124"/>
  <c r="AP5" i="124"/>
  <c r="AQ5" i="124" s="1"/>
  <c r="AO5" i="124"/>
  <c r="AI5" i="124"/>
  <c r="AJ5" i="124" s="1"/>
  <c r="AK5" i="124" s="1"/>
  <c r="AB5" i="124"/>
  <c r="AC5" i="124" s="1"/>
  <c r="AA5" i="124"/>
  <c r="U5" i="124"/>
  <c r="V5" i="124" s="1"/>
  <c r="W5" i="124" s="1"/>
  <c r="M5" i="124"/>
  <c r="N5" i="124" s="1"/>
  <c r="O5" i="124" s="1"/>
  <c r="G5" i="124"/>
  <c r="H5" i="124" s="1"/>
  <c r="I5" i="124" s="1"/>
  <c r="B2" i="123"/>
  <c r="E65" i="123"/>
  <c r="E64" i="123"/>
  <c r="AR64" i="123" s="1"/>
  <c r="E63" i="123"/>
  <c r="E62" i="123"/>
  <c r="AR62" i="123" s="1"/>
  <c r="E61" i="123"/>
  <c r="E60" i="123"/>
  <c r="AR60" i="123" s="1"/>
  <c r="E59" i="123"/>
  <c r="E58" i="123"/>
  <c r="AR58" i="123" s="1"/>
  <c r="E57" i="123"/>
  <c r="E56" i="123"/>
  <c r="AR56" i="123" s="1"/>
  <c r="E55" i="123"/>
  <c r="E54" i="123"/>
  <c r="P54" i="123" s="1"/>
  <c r="E53" i="123"/>
  <c r="E52" i="123"/>
  <c r="AR52" i="123" s="1"/>
  <c r="E51" i="123"/>
  <c r="E50" i="123"/>
  <c r="E49" i="123"/>
  <c r="E48" i="123"/>
  <c r="E47" i="123"/>
  <c r="E46" i="123"/>
  <c r="E45" i="123"/>
  <c r="E44" i="123"/>
  <c r="E43" i="123"/>
  <c r="E42" i="123"/>
  <c r="E41" i="123"/>
  <c r="E40" i="123"/>
  <c r="E39" i="123"/>
  <c r="E38" i="123"/>
  <c r="E37" i="123"/>
  <c r="E36" i="123"/>
  <c r="E35" i="123"/>
  <c r="E34" i="123"/>
  <c r="E33" i="123"/>
  <c r="E32" i="123"/>
  <c r="E31" i="123"/>
  <c r="E30" i="123"/>
  <c r="E29" i="123"/>
  <c r="E28" i="123"/>
  <c r="AR28" i="123" s="1"/>
  <c r="E27" i="123"/>
  <c r="E26" i="123"/>
  <c r="AR26" i="123" s="1"/>
  <c r="E25" i="123"/>
  <c r="E24" i="123"/>
  <c r="E23" i="123"/>
  <c r="E22" i="123"/>
  <c r="E21" i="123"/>
  <c r="E20" i="123"/>
  <c r="E19" i="123"/>
  <c r="E18" i="123"/>
  <c r="E17" i="123"/>
  <c r="E16" i="123"/>
  <c r="E15" i="123"/>
  <c r="AL15" i="123" s="1"/>
  <c r="E14" i="123"/>
  <c r="E13" i="123"/>
  <c r="J13" i="123" s="1"/>
  <c r="E12" i="123"/>
  <c r="X12" i="123" s="1"/>
  <c r="E11" i="123"/>
  <c r="P11" i="123" s="1"/>
  <c r="E10" i="123"/>
  <c r="AL10" i="123" s="1"/>
  <c r="E9" i="123"/>
  <c r="X9" i="123" s="1"/>
  <c r="E8" i="123"/>
  <c r="AD8" i="123" s="1"/>
  <c r="E7" i="123"/>
  <c r="AR7" i="123" s="1"/>
  <c r="E6" i="123"/>
  <c r="AL6" i="123" s="1"/>
  <c r="D6" i="123"/>
  <c r="AP5" i="123"/>
  <c r="AQ5" i="123" s="1"/>
  <c r="AO5" i="123"/>
  <c r="AI5" i="123"/>
  <c r="AJ5" i="123" s="1"/>
  <c r="AK5" i="123" s="1"/>
  <c r="AA5" i="123"/>
  <c r="AB5" i="123" s="1"/>
  <c r="AC5" i="123" s="1"/>
  <c r="U5" i="123"/>
  <c r="V5" i="123" s="1"/>
  <c r="W5" i="123" s="1"/>
  <c r="M5" i="123"/>
  <c r="N5" i="123" s="1"/>
  <c r="O5" i="123" s="1"/>
  <c r="G5" i="123"/>
  <c r="H5" i="123" s="1"/>
  <c r="I5" i="123" s="1"/>
  <c r="B2" i="122"/>
  <c r="E65" i="122"/>
  <c r="E64" i="122"/>
  <c r="E63" i="122"/>
  <c r="E62" i="122"/>
  <c r="E61" i="122"/>
  <c r="E60" i="122"/>
  <c r="E59" i="122"/>
  <c r="E58" i="122"/>
  <c r="E57" i="122"/>
  <c r="AD57" i="122" s="1"/>
  <c r="E56" i="122"/>
  <c r="E55" i="122"/>
  <c r="E54" i="122"/>
  <c r="E53" i="122"/>
  <c r="E52" i="122"/>
  <c r="E51" i="122"/>
  <c r="E50" i="122"/>
  <c r="P50" i="122" s="1"/>
  <c r="E49" i="122"/>
  <c r="E48" i="122"/>
  <c r="AL48" i="122" s="1"/>
  <c r="E47" i="122"/>
  <c r="E46" i="122"/>
  <c r="AL46" i="122" s="1"/>
  <c r="E45" i="122"/>
  <c r="E44" i="122"/>
  <c r="E43" i="122"/>
  <c r="E42" i="122"/>
  <c r="AD42" i="122" s="1"/>
  <c r="E41" i="122"/>
  <c r="E40" i="122"/>
  <c r="E39" i="122"/>
  <c r="E38" i="122"/>
  <c r="E37" i="122"/>
  <c r="E36" i="122"/>
  <c r="AL36" i="122" s="1"/>
  <c r="E35" i="122"/>
  <c r="E34" i="122"/>
  <c r="E33" i="122"/>
  <c r="E32" i="122"/>
  <c r="AL32" i="122" s="1"/>
  <c r="E31" i="122"/>
  <c r="E30" i="122"/>
  <c r="E29" i="122"/>
  <c r="E28" i="122"/>
  <c r="AL28" i="122" s="1"/>
  <c r="E27" i="122"/>
  <c r="E26" i="122"/>
  <c r="E25" i="122"/>
  <c r="E24" i="122"/>
  <c r="E23" i="122"/>
  <c r="E22" i="122"/>
  <c r="E21" i="122"/>
  <c r="E20" i="122"/>
  <c r="E19" i="122"/>
  <c r="E18" i="122"/>
  <c r="E17" i="122"/>
  <c r="E16" i="122"/>
  <c r="E15" i="122"/>
  <c r="E14" i="122"/>
  <c r="AL14" i="122" s="1"/>
  <c r="E13" i="122"/>
  <c r="AR13" i="122" s="1"/>
  <c r="E12" i="122"/>
  <c r="E11" i="122"/>
  <c r="E10" i="122"/>
  <c r="E9" i="122"/>
  <c r="AL9" i="122" s="1"/>
  <c r="AM9" i="122" s="1"/>
  <c r="E8" i="122"/>
  <c r="E7" i="122"/>
  <c r="E6" i="122"/>
  <c r="D6" i="122"/>
  <c r="AO5" i="122"/>
  <c r="AP5" i="122" s="1"/>
  <c r="AQ5" i="122" s="1"/>
  <c r="AI5" i="122"/>
  <c r="AJ5" i="122" s="1"/>
  <c r="AK5" i="122" s="1"/>
  <c r="AA5" i="122"/>
  <c r="AB5" i="122" s="1"/>
  <c r="AC5" i="122" s="1"/>
  <c r="U5" i="122"/>
  <c r="V5" i="122" s="1"/>
  <c r="W5" i="122" s="1"/>
  <c r="M5" i="122"/>
  <c r="N5" i="122" s="1"/>
  <c r="O5" i="122" s="1"/>
  <c r="G5" i="122"/>
  <c r="H5" i="122" s="1"/>
  <c r="I5" i="122" s="1"/>
  <c r="B2" i="121"/>
  <c r="E65" i="121"/>
  <c r="E64" i="121"/>
  <c r="E63" i="121"/>
  <c r="E62" i="121"/>
  <c r="E61" i="121"/>
  <c r="E60" i="121"/>
  <c r="E59" i="121"/>
  <c r="E58" i="121"/>
  <c r="E57" i="121"/>
  <c r="E56" i="121"/>
  <c r="AD56" i="121" s="1"/>
  <c r="E55" i="121"/>
  <c r="E54" i="121"/>
  <c r="E53" i="121"/>
  <c r="AL53" i="121" s="1"/>
  <c r="E52" i="121"/>
  <c r="E51" i="121"/>
  <c r="E50" i="121"/>
  <c r="E49" i="121"/>
  <c r="X49" i="121" s="1"/>
  <c r="E48" i="121"/>
  <c r="E47" i="121"/>
  <c r="E46" i="121"/>
  <c r="E45" i="121"/>
  <c r="E44" i="121"/>
  <c r="X44" i="121" s="1"/>
  <c r="E43" i="121"/>
  <c r="E42" i="121"/>
  <c r="E41" i="121"/>
  <c r="E40" i="121"/>
  <c r="E39" i="121"/>
  <c r="E38" i="121"/>
  <c r="E37" i="121"/>
  <c r="E36" i="121"/>
  <c r="E35" i="121"/>
  <c r="E34" i="121"/>
  <c r="E33" i="121"/>
  <c r="E32" i="121"/>
  <c r="E31" i="121"/>
  <c r="E30" i="121"/>
  <c r="E29" i="121"/>
  <c r="E28" i="121"/>
  <c r="E27" i="121"/>
  <c r="E26" i="121"/>
  <c r="E25" i="121"/>
  <c r="E24" i="121"/>
  <c r="E23" i="121"/>
  <c r="E22" i="121"/>
  <c r="E21" i="121"/>
  <c r="E20" i="121"/>
  <c r="E19" i="121"/>
  <c r="E18" i="121"/>
  <c r="E17" i="121"/>
  <c r="AR17" i="121" s="1"/>
  <c r="E16" i="121"/>
  <c r="E15" i="121"/>
  <c r="AD15" i="121" s="1"/>
  <c r="E14" i="121"/>
  <c r="AL14" i="121" s="1"/>
  <c r="AM14" i="121" s="1"/>
  <c r="E13" i="121"/>
  <c r="AL13" i="121" s="1"/>
  <c r="E12" i="121"/>
  <c r="AL12" i="121" s="1"/>
  <c r="E11" i="121"/>
  <c r="AR11" i="121" s="1"/>
  <c r="E10" i="121"/>
  <c r="AR10" i="121" s="1"/>
  <c r="E9" i="121"/>
  <c r="AR9" i="121" s="1"/>
  <c r="E8" i="121"/>
  <c r="AR8" i="121" s="1"/>
  <c r="E7" i="121"/>
  <c r="AR7" i="121" s="1"/>
  <c r="E6" i="121"/>
  <c r="D6" i="121"/>
  <c r="AO5" i="121"/>
  <c r="AP5" i="121" s="1"/>
  <c r="AQ5" i="121" s="1"/>
  <c r="AI5" i="121"/>
  <c r="AJ5" i="121" s="1"/>
  <c r="AK5" i="121" s="1"/>
  <c r="AB5" i="121"/>
  <c r="AC5" i="121" s="1"/>
  <c r="AA5" i="121"/>
  <c r="U5" i="121"/>
  <c r="V5" i="121" s="1"/>
  <c r="W5" i="121" s="1"/>
  <c r="N5" i="121"/>
  <c r="O5" i="121" s="1"/>
  <c r="M5" i="121"/>
  <c r="G5" i="121"/>
  <c r="H5" i="121" s="1"/>
  <c r="I5" i="121" s="1"/>
  <c r="B2" i="120"/>
  <c r="E65" i="120"/>
  <c r="E64" i="120"/>
  <c r="E63" i="120"/>
  <c r="E62" i="120"/>
  <c r="E61" i="120"/>
  <c r="E60" i="120"/>
  <c r="E59" i="120"/>
  <c r="E58" i="120"/>
  <c r="E57" i="120"/>
  <c r="E56" i="120"/>
  <c r="E55" i="120"/>
  <c r="E54" i="120"/>
  <c r="E53" i="120"/>
  <c r="E52" i="120"/>
  <c r="E51" i="120"/>
  <c r="E50" i="120"/>
  <c r="E49" i="120"/>
  <c r="E48" i="120"/>
  <c r="E47" i="120"/>
  <c r="E46" i="120"/>
  <c r="E45" i="120"/>
  <c r="E44" i="120"/>
  <c r="E43" i="120"/>
  <c r="E42" i="120"/>
  <c r="E41" i="120"/>
  <c r="E40" i="120"/>
  <c r="E39" i="120"/>
  <c r="E38" i="120"/>
  <c r="E37" i="120"/>
  <c r="E36" i="120"/>
  <c r="E35" i="120"/>
  <c r="E34" i="120"/>
  <c r="E33" i="120"/>
  <c r="E32" i="120"/>
  <c r="E31" i="120"/>
  <c r="E30" i="120"/>
  <c r="E29" i="120"/>
  <c r="E28" i="120"/>
  <c r="E27" i="120"/>
  <c r="E26" i="120"/>
  <c r="E25" i="120"/>
  <c r="E24" i="120"/>
  <c r="E23" i="120"/>
  <c r="E22" i="120"/>
  <c r="E21" i="120"/>
  <c r="E20" i="120"/>
  <c r="E19" i="120"/>
  <c r="AR19" i="120" s="1"/>
  <c r="E18" i="120"/>
  <c r="AD18" i="120" s="1"/>
  <c r="E17" i="120"/>
  <c r="E16" i="120"/>
  <c r="E15" i="120"/>
  <c r="AL15" i="120" s="1"/>
  <c r="E14" i="120"/>
  <c r="AL14" i="120" s="1"/>
  <c r="E13" i="120"/>
  <c r="AR13" i="120" s="1"/>
  <c r="E12" i="120"/>
  <c r="AR12" i="120" s="1"/>
  <c r="E11" i="120"/>
  <c r="AR11" i="120" s="1"/>
  <c r="E10" i="120"/>
  <c r="AR10" i="120" s="1"/>
  <c r="E9" i="120"/>
  <c r="AR9" i="120" s="1"/>
  <c r="E8" i="120"/>
  <c r="E7" i="120"/>
  <c r="AL7" i="120" s="1"/>
  <c r="E6" i="120"/>
  <c r="D6" i="120"/>
  <c r="AO5" i="120"/>
  <c r="AP5" i="120" s="1"/>
  <c r="AQ5" i="120" s="1"/>
  <c r="AI5" i="120"/>
  <c r="AJ5" i="120" s="1"/>
  <c r="AK5" i="120" s="1"/>
  <c r="AA5" i="120"/>
  <c r="AB5" i="120" s="1"/>
  <c r="AC5" i="120" s="1"/>
  <c r="U5" i="120"/>
  <c r="V5" i="120" s="1"/>
  <c r="W5" i="120" s="1"/>
  <c r="M5" i="120"/>
  <c r="N5" i="120" s="1"/>
  <c r="O5" i="120" s="1"/>
  <c r="G5" i="120"/>
  <c r="H5" i="120" s="1"/>
  <c r="I5" i="120" s="1"/>
  <c r="B2" i="119"/>
  <c r="E65" i="119"/>
  <c r="AL65" i="119" s="1"/>
  <c r="E64" i="119"/>
  <c r="E63" i="119"/>
  <c r="AL63" i="119" s="1"/>
  <c r="E62" i="119"/>
  <c r="E61" i="119"/>
  <c r="E60" i="119"/>
  <c r="E59" i="119"/>
  <c r="E58" i="119"/>
  <c r="AD58" i="119" s="1"/>
  <c r="E57" i="119"/>
  <c r="E56" i="119"/>
  <c r="E55" i="119"/>
  <c r="E54" i="119"/>
  <c r="AD54" i="119" s="1"/>
  <c r="E53" i="119"/>
  <c r="AR53" i="119" s="1"/>
  <c r="E52" i="119"/>
  <c r="E51" i="119"/>
  <c r="X51" i="119" s="1"/>
  <c r="E50" i="119"/>
  <c r="E49" i="119"/>
  <c r="AD49" i="119" s="1"/>
  <c r="E48" i="119"/>
  <c r="E47" i="119"/>
  <c r="E46" i="119"/>
  <c r="E45" i="119"/>
  <c r="E44" i="119"/>
  <c r="E43" i="119"/>
  <c r="AR43" i="119" s="1"/>
  <c r="E42" i="119"/>
  <c r="E41" i="119"/>
  <c r="AR41" i="119" s="1"/>
  <c r="E40" i="119"/>
  <c r="E39" i="119"/>
  <c r="E38" i="119"/>
  <c r="E37" i="119"/>
  <c r="E36" i="119"/>
  <c r="E35" i="119"/>
  <c r="E34" i="119"/>
  <c r="E33" i="119"/>
  <c r="E32" i="119"/>
  <c r="E31" i="119"/>
  <c r="E30" i="119"/>
  <c r="E29" i="119"/>
  <c r="E28" i="119"/>
  <c r="E27" i="119"/>
  <c r="E26" i="119"/>
  <c r="E25" i="119"/>
  <c r="E24" i="119"/>
  <c r="E23" i="119"/>
  <c r="E22" i="119"/>
  <c r="E21" i="119"/>
  <c r="E20" i="119"/>
  <c r="E19" i="119"/>
  <c r="E18" i="119"/>
  <c r="E17" i="119"/>
  <c r="E16" i="119"/>
  <c r="E15" i="119"/>
  <c r="AL15" i="119" s="1"/>
  <c r="E14" i="119"/>
  <c r="AR14" i="119" s="1"/>
  <c r="E13" i="119"/>
  <c r="AL13" i="119" s="1"/>
  <c r="E12" i="119"/>
  <c r="E11" i="119"/>
  <c r="AL11" i="119" s="1"/>
  <c r="AM11" i="119" s="1"/>
  <c r="E10" i="119"/>
  <c r="E9" i="119"/>
  <c r="AL9" i="119" s="1"/>
  <c r="E8" i="119"/>
  <c r="E7" i="119"/>
  <c r="AL7" i="119" s="1"/>
  <c r="AM7" i="119" s="1"/>
  <c r="E6" i="119"/>
  <c r="P6" i="119" s="1"/>
  <c r="D6" i="119"/>
  <c r="AO5" i="119"/>
  <c r="AP5" i="119" s="1"/>
  <c r="AQ5" i="119" s="1"/>
  <c r="AI5" i="119"/>
  <c r="AJ5" i="119" s="1"/>
  <c r="AK5" i="119" s="1"/>
  <c r="AB5" i="119"/>
  <c r="AC5" i="119" s="1"/>
  <c r="AA5" i="119"/>
  <c r="U5" i="119"/>
  <c r="V5" i="119" s="1"/>
  <c r="W5" i="119" s="1"/>
  <c r="M5" i="119"/>
  <c r="N5" i="119" s="1"/>
  <c r="O5" i="119" s="1"/>
  <c r="G5" i="119"/>
  <c r="H5" i="119" s="1"/>
  <c r="I5" i="119" s="1"/>
  <c r="B2" i="118"/>
  <c r="E65" i="118"/>
  <c r="E64" i="118"/>
  <c r="E63" i="118"/>
  <c r="E62" i="118"/>
  <c r="E61" i="118"/>
  <c r="E60" i="118"/>
  <c r="E59" i="118"/>
  <c r="E58" i="118"/>
  <c r="E57" i="118"/>
  <c r="E56" i="118"/>
  <c r="E55" i="118"/>
  <c r="E54" i="118"/>
  <c r="E53" i="118"/>
  <c r="E52" i="118"/>
  <c r="E51" i="118"/>
  <c r="E50" i="118"/>
  <c r="E49" i="118"/>
  <c r="AD49" i="118" s="1"/>
  <c r="E48" i="118"/>
  <c r="E47" i="118"/>
  <c r="E46" i="118"/>
  <c r="E45" i="118"/>
  <c r="E44" i="118"/>
  <c r="E43" i="118"/>
  <c r="E42" i="118"/>
  <c r="E41" i="118"/>
  <c r="E40" i="118"/>
  <c r="E39" i="118"/>
  <c r="E38" i="118"/>
  <c r="E37" i="118"/>
  <c r="E36" i="118"/>
  <c r="AD36" i="118" s="1"/>
  <c r="E35" i="118"/>
  <c r="E34" i="118"/>
  <c r="E33" i="118"/>
  <c r="E32" i="118"/>
  <c r="AR32" i="118" s="1"/>
  <c r="E31" i="118"/>
  <c r="E30" i="118"/>
  <c r="E29" i="118"/>
  <c r="E28" i="118"/>
  <c r="E27" i="118"/>
  <c r="E26" i="118"/>
  <c r="AR26" i="118" s="1"/>
  <c r="E25" i="118"/>
  <c r="E24" i="118"/>
  <c r="AL24" i="118" s="1"/>
  <c r="E23" i="118"/>
  <c r="E22" i="118"/>
  <c r="E21" i="118"/>
  <c r="E20" i="118"/>
  <c r="E19" i="118"/>
  <c r="E18" i="118"/>
  <c r="E17" i="118"/>
  <c r="E16" i="118"/>
  <c r="E15" i="118"/>
  <c r="E14" i="118"/>
  <c r="P14" i="118" s="1"/>
  <c r="E13" i="118"/>
  <c r="E12" i="118"/>
  <c r="AR12" i="118" s="1"/>
  <c r="E11" i="118"/>
  <c r="E10" i="118"/>
  <c r="AR10" i="118" s="1"/>
  <c r="E9" i="118"/>
  <c r="E8" i="118"/>
  <c r="X8" i="118" s="1"/>
  <c r="E7" i="118"/>
  <c r="E6" i="118"/>
  <c r="P6" i="118" s="1"/>
  <c r="D6" i="118"/>
  <c r="AO5" i="118"/>
  <c r="AP5" i="118" s="1"/>
  <c r="AQ5" i="118" s="1"/>
  <c r="AI5" i="118"/>
  <c r="AJ5" i="118" s="1"/>
  <c r="AK5" i="118" s="1"/>
  <c r="AA5" i="118"/>
  <c r="AB5" i="118" s="1"/>
  <c r="AC5" i="118" s="1"/>
  <c r="U5" i="118"/>
  <c r="V5" i="118" s="1"/>
  <c r="W5" i="118" s="1"/>
  <c r="M5" i="118"/>
  <c r="N5" i="118" s="1"/>
  <c r="O5" i="118" s="1"/>
  <c r="G5" i="118"/>
  <c r="H5" i="118" s="1"/>
  <c r="I5" i="118" s="1"/>
  <c r="B2" i="117"/>
  <c r="E65" i="117"/>
  <c r="E64" i="117"/>
  <c r="E63" i="117"/>
  <c r="E62" i="117"/>
  <c r="E61" i="117"/>
  <c r="E60" i="117"/>
  <c r="E59" i="117"/>
  <c r="E58" i="117"/>
  <c r="E57" i="117"/>
  <c r="E56" i="117"/>
  <c r="E55" i="117"/>
  <c r="E54" i="117"/>
  <c r="E53" i="117"/>
  <c r="E52" i="117"/>
  <c r="E51" i="117"/>
  <c r="E50" i="117"/>
  <c r="E49" i="117"/>
  <c r="E48" i="117"/>
  <c r="E47" i="117"/>
  <c r="E46" i="117"/>
  <c r="E45" i="117"/>
  <c r="AR45" i="117" s="1"/>
  <c r="E44" i="117"/>
  <c r="E43" i="117"/>
  <c r="E42" i="117"/>
  <c r="E41" i="117"/>
  <c r="E40" i="117"/>
  <c r="E39" i="117"/>
  <c r="E38" i="117"/>
  <c r="E37" i="117"/>
  <c r="E36" i="117"/>
  <c r="E35" i="117"/>
  <c r="E34" i="117"/>
  <c r="E33" i="117"/>
  <c r="E32" i="117"/>
  <c r="E31" i="117"/>
  <c r="E30" i="117"/>
  <c r="E29" i="117"/>
  <c r="E28" i="117"/>
  <c r="E27" i="117"/>
  <c r="AR27" i="117" s="1"/>
  <c r="E26" i="117"/>
  <c r="E25" i="117"/>
  <c r="E24" i="117"/>
  <c r="E23" i="117"/>
  <c r="E22" i="117"/>
  <c r="E21" i="117"/>
  <c r="AR21" i="117" s="1"/>
  <c r="E20" i="117"/>
  <c r="E19" i="117"/>
  <c r="E18" i="117"/>
  <c r="E17" i="117"/>
  <c r="E16" i="117"/>
  <c r="E15" i="117"/>
  <c r="P15" i="117" s="1"/>
  <c r="Q15" i="117" s="1"/>
  <c r="E14" i="117"/>
  <c r="AD14" i="117" s="1"/>
  <c r="E13" i="117"/>
  <c r="AR13" i="117" s="1"/>
  <c r="E12" i="117"/>
  <c r="X12" i="117" s="1"/>
  <c r="E11" i="117"/>
  <c r="AD11" i="117" s="1"/>
  <c r="AE11" i="117" s="1"/>
  <c r="E10" i="117"/>
  <c r="P10" i="117" s="1"/>
  <c r="E9" i="117"/>
  <c r="AR9" i="117" s="1"/>
  <c r="E8" i="117"/>
  <c r="X8" i="117" s="1"/>
  <c r="E7" i="117"/>
  <c r="AL7" i="117" s="1"/>
  <c r="E6" i="117"/>
  <c r="X6" i="117" s="1"/>
  <c r="D6" i="117"/>
  <c r="AO5" i="117"/>
  <c r="AP5" i="117" s="1"/>
  <c r="AQ5" i="117" s="1"/>
  <c r="AI5" i="117"/>
  <c r="AJ5" i="117" s="1"/>
  <c r="AK5" i="117" s="1"/>
  <c r="AB5" i="117"/>
  <c r="AC5" i="117" s="1"/>
  <c r="AA5" i="117"/>
  <c r="U5" i="117"/>
  <c r="V5" i="117" s="1"/>
  <c r="W5" i="117" s="1"/>
  <c r="M5" i="117"/>
  <c r="N5" i="117" s="1"/>
  <c r="O5" i="117" s="1"/>
  <c r="I5" i="117"/>
  <c r="G5" i="117"/>
  <c r="H5" i="117" s="1"/>
  <c r="B2" i="116"/>
  <c r="E65" i="116"/>
  <c r="E64" i="116"/>
  <c r="E63" i="116"/>
  <c r="E62" i="116"/>
  <c r="E61" i="116"/>
  <c r="E60" i="116"/>
  <c r="E59" i="116"/>
  <c r="E58" i="116"/>
  <c r="E57" i="116"/>
  <c r="E56" i="116"/>
  <c r="AR56" i="116" s="1"/>
  <c r="E55" i="116"/>
  <c r="E54" i="116"/>
  <c r="E53" i="116"/>
  <c r="E52" i="116"/>
  <c r="E51" i="116"/>
  <c r="E50" i="116"/>
  <c r="E49" i="116"/>
  <c r="AL49" i="116" s="1"/>
  <c r="E48" i="116"/>
  <c r="E47" i="116"/>
  <c r="E46" i="116"/>
  <c r="E45" i="116"/>
  <c r="AR45" i="116" s="1"/>
  <c r="E44" i="116"/>
  <c r="E43" i="116"/>
  <c r="E42" i="116"/>
  <c r="E41" i="116"/>
  <c r="E40" i="116"/>
  <c r="E39" i="116"/>
  <c r="E38" i="116"/>
  <c r="E37" i="116"/>
  <c r="E36" i="116"/>
  <c r="AL36" i="116" s="1"/>
  <c r="E35" i="116"/>
  <c r="E34" i="116"/>
  <c r="E33" i="116"/>
  <c r="E32" i="116"/>
  <c r="AD32" i="116" s="1"/>
  <c r="E31" i="116"/>
  <c r="E30" i="116"/>
  <c r="AD30" i="116" s="1"/>
  <c r="E29" i="116"/>
  <c r="E28" i="116"/>
  <c r="E27" i="116"/>
  <c r="E26" i="116"/>
  <c r="E25" i="116"/>
  <c r="E24" i="116"/>
  <c r="E23" i="116"/>
  <c r="E22" i="116"/>
  <c r="E21" i="116"/>
  <c r="E20" i="116"/>
  <c r="E19" i="116"/>
  <c r="E18" i="116"/>
  <c r="E17" i="116"/>
  <c r="E16" i="116"/>
  <c r="E15" i="116"/>
  <c r="AR15" i="116" s="1"/>
  <c r="E14" i="116"/>
  <c r="E13" i="116"/>
  <c r="AR13" i="116" s="1"/>
  <c r="E12" i="116"/>
  <c r="AL12" i="116" s="1"/>
  <c r="AM12" i="116" s="1"/>
  <c r="E11" i="116"/>
  <c r="AR11" i="116" s="1"/>
  <c r="E10" i="116"/>
  <c r="E9" i="116"/>
  <c r="X9" i="116" s="1"/>
  <c r="Y9" i="116" s="1"/>
  <c r="E8" i="116"/>
  <c r="AL8" i="116" s="1"/>
  <c r="AM8" i="116" s="1"/>
  <c r="E7" i="116"/>
  <c r="AR7" i="116" s="1"/>
  <c r="E6" i="116"/>
  <c r="D6" i="116"/>
  <c r="AO5" i="116"/>
  <c r="AP5" i="116" s="1"/>
  <c r="AQ5" i="116" s="1"/>
  <c r="AI5" i="116"/>
  <c r="AJ5" i="116" s="1"/>
  <c r="AK5" i="116" s="1"/>
  <c r="AA5" i="116"/>
  <c r="AB5" i="116" s="1"/>
  <c r="AC5" i="116" s="1"/>
  <c r="U5" i="116"/>
  <c r="V5" i="116" s="1"/>
  <c r="W5" i="116" s="1"/>
  <c r="M5" i="116"/>
  <c r="N5" i="116" s="1"/>
  <c r="O5" i="116" s="1"/>
  <c r="G5" i="116"/>
  <c r="H5" i="116" s="1"/>
  <c r="I5" i="116" s="1"/>
  <c r="B2" i="115"/>
  <c r="E65" i="115"/>
  <c r="E64" i="115"/>
  <c r="E63" i="115"/>
  <c r="E62" i="115"/>
  <c r="E61" i="115"/>
  <c r="AD61" i="115" s="1"/>
  <c r="E60" i="115"/>
  <c r="E59" i="115"/>
  <c r="E58" i="115"/>
  <c r="E57" i="115"/>
  <c r="E56" i="115"/>
  <c r="E55" i="115"/>
  <c r="E54" i="115"/>
  <c r="E53" i="115"/>
  <c r="E52" i="115"/>
  <c r="E51" i="115"/>
  <c r="E50" i="115"/>
  <c r="E49" i="115"/>
  <c r="E48" i="115"/>
  <c r="E47" i="115"/>
  <c r="AL47" i="115" s="1"/>
  <c r="E46" i="115"/>
  <c r="E45" i="115"/>
  <c r="E44" i="115"/>
  <c r="E43" i="115"/>
  <c r="E42" i="115"/>
  <c r="E41" i="115"/>
  <c r="E40" i="115"/>
  <c r="E39" i="115"/>
  <c r="E38" i="115"/>
  <c r="AD38" i="115" s="1"/>
  <c r="E37" i="115"/>
  <c r="E36" i="115"/>
  <c r="E35" i="115"/>
  <c r="E34" i="115"/>
  <c r="E33" i="115"/>
  <c r="E32" i="115"/>
  <c r="E31" i="115"/>
  <c r="E30" i="115"/>
  <c r="E29" i="115"/>
  <c r="E28" i="115"/>
  <c r="E27" i="115"/>
  <c r="E26" i="115"/>
  <c r="E25" i="115"/>
  <c r="E24" i="115"/>
  <c r="E23" i="115"/>
  <c r="E22" i="115"/>
  <c r="E21" i="115"/>
  <c r="E20" i="115"/>
  <c r="E19" i="115"/>
  <c r="E18" i="115"/>
  <c r="E17" i="115"/>
  <c r="E16" i="115"/>
  <c r="E15" i="115"/>
  <c r="AD15" i="115" s="1"/>
  <c r="AE15" i="115" s="1"/>
  <c r="E14" i="115"/>
  <c r="X14" i="115" s="1"/>
  <c r="Y14" i="115" s="1"/>
  <c r="E13" i="115"/>
  <c r="AL13" i="115" s="1"/>
  <c r="E12" i="115"/>
  <c r="AR12" i="115" s="1"/>
  <c r="E11" i="115"/>
  <c r="E10" i="115"/>
  <c r="X10" i="115" s="1"/>
  <c r="Y10" i="115" s="1"/>
  <c r="E9" i="115"/>
  <c r="AD9" i="115" s="1"/>
  <c r="E8" i="115"/>
  <c r="AR8" i="115" s="1"/>
  <c r="E7" i="115"/>
  <c r="E6" i="115"/>
  <c r="D6" i="115"/>
  <c r="AO5" i="115"/>
  <c r="AP5" i="115" s="1"/>
  <c r="AQ5" i="115" s="1"/>
  <c r="AI5" i="115"/>
  <c r="AJ5" i="115" s="1"/>
  <c r="AK5" i="115" s="1"/>
  <c r="AB5" i="115"/>
  <c r="AC5" i="115" s="1"/>
  <c r="AA5" i="115"/>
  <c r="U5" i="115"/>
  <c r="V5" i="115" s="1"/>
  <c r="W5" i="115" s="1"/>
  <c r="M5" i="115"/>
  <c r="N5" i="115" s="1"/>
  <c r="O5" i="115" s="1"/>
  <c r="G5" i="115"/>
  <c r="H5" i="115" s="1"/>
  <c r="I5" i="115" s="1"/>
  <c r="B2" i="114"/>
  <c r="E65" i="114"/>
  <c r="E64" i="114"/>
  <c r="E63" i="114"/>
  <c r="E62" i="114"/>
  <c r="E61" i="114"/>
  <c r="E60" i="114"/>
  <c r="E59" i="114"/>
  <c r="E58" i="114"/>
  <c r="E57" i="114"/>
  <c r="E56" i="114"/>
  <c r="E55" i="114"/>
  <c r="E54" i="114"/>
  <c r="E53" i="114"/>
  <c r="E52" i="114"/>
  <c r="E51" i="114"/>
  <c r="E50" i="114"/>
  <c r="E49" i="114"/>
  <c r="E48" i="114"/>
  <c r="E47" i="114"/>
  <c r="E46" i="114"/>
  <c r="E45" i="114"/>
  <c r="E44" i="114"/>
  <c r="E43" i="114"/>
  <c r="E42" i="114"/>
  <c r="E41" i="114"/>
  <c r="E40" i="114"/>
  <c r="E39" i="114"/>
  <c r="E38" i="114"/>
  <c r="E37" i="114"/>
  <c r="E36" i="114"/>
  <c r="E35" i="114"/>
  <c r="E34" i="114"/>
  <c r="E33" i="114"/>
  <c r="X33" i="114" s="1"/>
  <c r="E32" i="114"/>
  <c r="E31" i="114"/>
  <c r="E30" i="114"/>
  <c r="E29" i="114"/>
  <c r="X29" i="114" s="1"/>
  <c r="E28" i="114"/>
  <c r="E27" i="114"/>
  <c r="AR27" i="114" s="1"/>
  <c r="E26" i="114"/>
  <c r="E25" i="114"/>
  <c r="E24" i="114"/>
  <c r="E23" i="114"/>
  <c r="E22" i="114"/>
  <c r="E21" i="114"/>
  <c r="E20" i="114"/>
  <c r="E19" i="114"/>
  <c r="E18" i="114"/>
  <c r="E17" i="114"/>
  <c r="E16" i="114"/>
  <c r="E15" i="114"/>
  <c r="AD15" i="114" s="1"/>
  <c r="AE15" i="114" s="1"/>
  <c r="E14" i="114"/>
  <c r="AL14" i="114" s="1"/>
  <c r="E13" i="114"/>
  <c r="AD13" i="114" s="1"/>
  <c r="AE13" i="114" s="1"/>
  <c r="E12" i="114"/>
  <c r="AL12" i="114" s="1"/>
  <c r="E11" i="114"/>
  <c r="AD11" i="114" s="1"/>
  <c r="AE11" i="114" s="1"/>
  <c r="E10" i="114"/>
  <c r="AL10" i="114" s="1"/>
  <c r="E9" i="114"/>
  <c r="AD9" i="114" s="1"/>
  <c r="AE9" i="114" s="1"/>
  <c r="E8" i="114"/>
  <c r="AL8" i="114" s="1"/>
  <c r="E7" i="114"/>
  <c r="AD7" i="114" s="1"/>
  <c r="AE7" i="114" s="1"/>
  <c r="E6" i="114"/>
  <c r="AL6" i="114" s="1"/>
  <c r="D6" i="114"/>
  <c r="AP5" i="114"/>
  <c r="AQ5" i="114" s="1"/>
  <c r="AO5" i="114"/>
  <c r="AI5" i="114"/>
  <c r="AJ5" i="114" s="1"/>
  <c r="AK5" i="114" s="1"/>
  <c r="AA5" i="114"/>
  <c r="AB5" i="114" s="1"/>
  <c r="AC5" i="114" s="1"/>
  <c r="U5" i="114"/>
  <c r="V5" i="114" s="1"/>
  <c r="W5" i="114" s="1"/>
  <c r="M5" i="114"/>
  <c r="N5" i="114" s="1"/>
  <c r="O5" i="114" s="1"/>
  <c r="G5" i="114"/>
  <c r="H5" i="114" s="1"/>
  <c r="I5" i="114" s="1"/>
  <c r="B2" i="113"/>
  <c r="E65" i="113"/>
  <c r="E64" i="113"/>
  <c r="AL64" i="113" s="1"/>
  <c r="E63" i="113"/>
  <c r="E62" i="113"/>
  <c r="E61" i="113"/>
  <c r="E60" i="113"/>
  <c r="E59" i="113"/>
  <c r="E58" i="113"/>
  <c r="E57" i="113"/>
  <c r="E56" i="113"/>
  <c r="E55" i="113"/>
  <c r="E54" i="113"/>
  <c r="E53" i="113"/>
  <c r="E52" i="113"/>
  <c r="E51" i="113"/>
  <c r="E50" i="113"/>
  <c r="E49" i="113"/>
  <c r="E48" i="113"/>
  <c r="E47" i="113"/>
  <c r="E46" i="113"/>
  <c r="E45" i="113"/>
  <c r="AR45" i="113" s="1"/>
  <c r="E44" i="113"/>
  <c r="E43" i="113"/>
  <c r="E42" i="113"/>
  <c r="E41" i="113"/>
  <c r="AR41" i="113" s="1"/>
  <c r="E40" i="113"/>
  <c r="E39" i="113"/>
  <c r="E38" i="113"/>
  <c r="E37" i="113"/>
  <c r="E36" i="113"/>
  <c r="E35" i="113"/>
  <c r="E34" i="113"/>
  <c r="E33" i="113"/>
  <c r="E32" i="113"/>
  <c r="E31" i="113"/>
  <c r="E30" i="113"/>
  <c r="E29" i="113"/>
  <c r="E28" i="113"/>
  <c r="E27" i="113"/>
  <c r="E26" i="113"/>
  <c r="E25" i="113"/>
  <c r="E24" i="113"/>
  <c r="E23" i="113"/>
  <c r="E22" i="113"/>
  <c r="E21" i="113"/>
  <c r="E20" i="113"/>
  <c r="E19" i="113"/>
  <c r="E18" i="113"/>
  <c r="E17" i="113"/>
  <c r="E16" i="113"/>
  <c r="E15" i="113"/>
  <c r="AR15" i="113" s="1"/>
  <c r="E14" i="113"/>
  <c r="E13" i="113"/>
  <c r="AR13" i="113" s="1"/>
  <c r="E12" i="113"/>
  <c r="AL12" i="113" s="1"/>
  <c r="AM12" i="113" s="1"/>
  <c r="E11" i="113"/>
  <c r="X11" i="113" s="1"/>
  <c r="E10" i="113"/>
  <c r="AD10" i="113" s="1"/>
  <c r="AE10" i="113" s="1"/>
  <c r="E9" i="113"/>
  <c r="X9" i="113" s="1"/>
  <c r="E8" i="113"/>
  <c r="AR8" i="113" s="1"/>
  <c r="E7" i="113"/>
  <c r="AR7" i="113" s="1"/>
  <c r="E6" i="113"/>
  <c r="AD6" i="113" s="1"/>
  <c r="AE6" i="113" s="1"/>
  <c r="D6" i="113"/>
  <c r="AO5" i="113"/>
  <c r="AP5" i="113" s="1"/>
  <c r="AQ5" i="113" s="1"/>
  <c r="AI5" i="113"/>
  <c r="AJ5" i="113" s="1"/>
  <c r="AK5" i="113" s="1"/>
  <c r="AA5" i="113"/>
  <c r="AB5" i="113" s="1"/>
  <c r="AC5" i="113" s="1"/>
  <c r="U5" i="113"/>
  <c r="V5" i="113" s="1"/>
  <c r="W5" i="113" s="1"/>
  <c r="N5" i="113"/>
  <c r="O5" i="113" s="1"/>
  <c r="M5" i="113"/>
  <c r="G5" i="113"/>
  <c r="H5" i="113" s="1"/>
  <c r="I5" i="113" s="1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" i="13"/>
  <c r="E6" i="112"/>
  <c r="AA6" i="112" s="1"/>
  <c r="D6" i="13"/>
  <c r="D6" i="112"/>
  <c r="B2" i="13"/>
  <c r="B2" i="112"/>
  <c r="E65" i="112"/>
  <c r="E64" i="112"/>
  <c r="AZ64" i="112" s="1"/>
  <c r="E63" i="112"/>
  <c r="E62" i="112"/>
  <c r="AZ62" i="112" s="1"/>
  <c r="E61" i="112"/>
  <c r="E60" i="112"/>
  <c r="AZ60" i="112" s="1"/>
  <c r="E59" i="112"/>
  <c r="E58" i="112"/>
  <c r="AZ58" i="112" s="1"/>
  <c r="E57" i="112"/>
  <c r="E56" i="112"/>
  <c r="AZ56" i="112" s="1"/>
  <c r="E55" i="112"/>
  <c r="E54" i="112"/>
  <c r="AZ54" i="112" s="1"/>
  <c r="E53" i="112"/>
  <c r="E52" i="112"/>
  <c r="AZ52" i="112" s="1"/>
  <c r="E51" i="112"/>
  <c r="E50" i="112"/>
  <c r="AZ50" i="112" s="1"/>
  <c r="E49" i="112"/>
  <c r="AZ49" i="112" s="1"/>
  <c r="E48" i="112"/>
  <c r="E47" i="112"/>
  <c r="AZ47" i="112" s="1"/>
  <c r="E46" i="112"/>
  <c r="AZ46" i="112" s="1"/>
  <c r="E45" i="112"/>
  <c r="E44" i="112"/>
  <c r="AZ44" i="112" s="1"/>
  <c r="E43" i="112"/>
  <c r="AZ43" i="112" s="1"/>
  <c r="E42" i="112"/>
  <c r="AZ42" i="112" s="1"/>
  <c r="E41" i="112"/>
  <c r="AZ41" i="112" s="1"/>
  <c r="E40" i="112"/>
  <c r="E39" i="112"/>
  <c r="AZ39" i="112" s="1"/>
  <c r="E38" i="112"/>
  <c r="AZ38" i="112" s="1"/>
  <c r="E37" i="112"/>
  <c r="E36" i="112"/>
  <c r="AZ36" i="112" s="1"/>
  <c r="E35" i="112"/>
  <c r="AZ35" i="112" s="1"/>
  <c r="E34" i="112"/>
  <c r="AZ34" i="112" s="1"/>
  <c r="E33" i="112"/>
  <c r="AZ33" i="112" s="1"/>
  <c r="E32" i="112"/>
  <c r="E31" i="112"/>
  <c r="AZ31" i="112" s="1"/>
  <c r="E30" i="112"/>
  <c r="AZ30" i="112" s="1"/>
  <c r="E29" i="112"/>
  <c r="E28" i="112"/>
  <c r="AZ28" i="112" s="1"/>
  <c r="E27" i="112"/>
  <c r="AY27" i="112" s="1"/>
  <c r="E26" i="112"/>
  <c r="E25" i="112"/>
  <c r="E24" i="112"/>
  <c r="E23" i="112"/>
  <c r="E22" i="112"/>
  <c r="AZ22" i="112" s="1"/>
  <c r="E21" i="112"/>
  <c r="E20" i="112"/>
  <c r="E19" i="112"/>
  <c r="E18" i="112"/>
  <c r="AZ18" i="112" s="1"/>
  <c r="E17" i="112"/>
  <c r="E16" i="112"/>
  <c r="E15" i="112"/>
  <c r="E14" i="112"/>
  <c r="AZ14" i="112" s="1"/>
  <c r="E13" i="112"/>
  <c r="E12" i="112"/>
  <c r="AZ12" i="112" s="1"/>
  <c r="E11" i="112"/>
  <c r="E10" i="112"/>
  <c r="AZ10" i="112" s="1"/>
  <c r="BA10" i="112" s="1"/>
  <c r="BB10" i="112" s="1"/>
  <c r="E9" i="112"/>
  <c r="E8" i="112"/>
  <c r="E7" i="112"/>
  <c r="AY5" i="112"/>
  <c r="AA5" i="112"/>
  <c r="AF3" i="112"/>
  <c r="AG3" i="112" s="1"/>
  <c r="AH3" i="112" s="1"/>
  <c r="AI3" i="112" s="1"/>
  <c r="AJ3" i="112" s="1"/>
  <c r="AK3" i="112" s="1"/>
  <c r="AL3" i="112" s="1"/>
  <c r="AM3" i="112" s="1"/>
  <c r="AN3" i="112" s="1"/>
  <c r="AO3" i="112" s="1"/>
  <c r="AP3" i="112" s="1"/>
  <c r="AQ3" i="112" s="1"/>
  <c r="AR3" i="112" s="1"/>
  <c r="AS3" i="112" s="1"/>
  <c r="AT3" i="112" s="1"/>
  <c r="AU3" i="112" s="1"/>
  <c r="AV3" i="112" s="1"/>
  <c r="AW3" i="112" s="1"/>
  <c r="AX3" i="112" s="1"/>
  <c r="H3" i="112"/>
  <c r="I3" i="112" s="1"/>
  <c r="J3" i="112" s="1"/>
  <c r="K3" i="112" s="1"/>
  <c r="L3" i="112" s="1"/>
  <c r="M3" i="112" s="1"/>
  <c r="N3" i="112" s="1"/>
  <c r="O3" i="112" s="1"/>
  <c r="P3" i="112" s="1"/>
  <c r="Q3" i="112" s="1"/>
  <c r="R3" i="112" s="1"/>
  <c r="S3" i="112" s="1"/>
  <c r="T3" i="112" s="1"/>
  <c r="U3" i="112" s="1"/>
  <c r="V3" i="112" s="1"/>
  <c r="W3" i="112" s="1"/>
  <c r="X3" i="112" s="1"/>
  <c r="Y3" i="112" s="1"/>
  <c r="Z3" i="112" s="1"/>
  <c r="AD1" i="112"/>
  <c r="F1" i="112"/>
  <c r="B2" i="111"/>
  <c r="E65" i="111"/>
  <c r="E64" i="111"/>
  <c r="E63" i="111"/>
  <c r="E62" i="111"/>
  <c r="AZ62" i="111" s="1"/>
  <c r="E61" i="111"/>
  <c r="E60" i="111"/>
  <c r="E59" i="111"/>
  <c r="E58" i="111"/>
  <c r="E57" i="111"/>
  <c r="E56" i="111"/>
  <c r="E55" i="111"/>
  <c r="E54" i="111"/>
  <c r="AZ54" i="111" s="1"/>
  <c r="E53" i="111"/>
  <c r="E52" i="111"/>
  <c r="E51" i="111"/>
  <c r="E50" i="111"/>
  <c r="AZ50" i="111" s="1"/>
  <c r="BA50" i="111" s="1"/>
  <c r="E49" i="111"/>
  <c r="E48" i="111"/>
  <c r="E47" i="111"/>
  <c r="E46" i="111"/>
  <c r="AZ46" i="111" s="1"/>
  <c r="E45" i="111"/>
  <c r="E44" i="111"/>
  <c r="E43" i="111"/>
  <c r="AA43" i="111" s="1"/>
  <c r="E42" i="111"/>
  <c r="AA42" i="111" s="1"/>
  <c r="E41" i="111"/>
  <c r="E40" i="111"/>
  <c r="AZ40" i="111" s="1"/>
  <c r="E39" i="111"/>
  <c r="E38" i="111"/>
  <c r="AZ38" i="111" s="1"/>
  <c r="E37" i="111"/>
  <c r="E36" i="111"/>
  <c r="AZ36" i="111" s="1"/>
  <c r="E35" i="111"/>
  <c r="E34" i="111"/>
  <c r="E33" i="111"/>
  <c r="E32" i="111"/>
  <c r="AZ32" i="111" s="1"/>
  <c r="E31" i="111"/>
  <c r="E30" i="111"/>
  <c r="AA30" i="111" s="1"/>
  <c r="E29" i="111"/>
  <c r="AY29" i="111" s="1"/>
  <c r="E28" i="111"/>
  <c r="AZ28" i="111" s="1"/>
  <c r="E27" i="111"/>
  <c r="E26" i="111"/>
  <c r="E25" i="111"/>
  <c r="E24" i="111"/>
  <c r="E23" i="111"/>
  <c r="E22" i="111"/>
  <c r="E21" i="111"/>
  <c r="AZ21" i="111" s="1"/>
  <c r="E20" i="111"/>
  <c r="E19" i="111"/>
  <c r="AZ19" i="111" s="1"/>
  <c r="E18" i="111"/>
  <c r="E17" i="111"/>
  <c r="AZ17" i="111" s="1"/>
  <c r="E16" i="111"/>
  <c r="E15" i="111"/>
  <c r="AZ15" i="111" s="1"/>
  <c r="BA15" i="111" s="1"/>
  <c r="E14" i="111"/>
  <c r="E13" i="111"/>
  <c r="AZ13" i="111" s="1"/>
  <c r="BA13" i="111" s="1"/>
  <c r="E12" i="111"/>
  <c r="E11" i="111"/>
  <c r="AZ11" i="111" s="1"/>
  <c r="BA11" i="111" s="1"/>
  <c r="E10" i="111"/>
  <c r="E9" i="111"/>
  <c r="AZ9" i="111" s="1"/>
  <c r="BA9" i="111" s="1"/>
  <c r="E8" i="111"/>
  <c r="E7" i="111"/>
  <c r="AZ7" i="111" s="1"/>
  <c r="BA7" i="111" s="1"/>
  <c r="E6" i="111"/>
  <c r="D6" i="111"/>
  <c r="AY5" i="111"/>
  <c r="AA5" i="111"/>
  <c r="AF3" i="111"/>
  <c r="AG3" i="111" s="1"/>
  <c r="AH3" i="111" s="1"/>
  <c r="AI3" i="111" s="1"/>
  <c r="AJ3" i="111" s="1"/>
  <c r="AK3" i="111" s="1"/>
  <c r="AL3" i="111" s="1"/>
  <c r="AM3" i="111" s="1"/>
  <c r="AN3" i="111" s="1"/>
  <c r="AO3" i="111" s="1"/>
  <c r="AP3" i="111" s="1"/>
  <c r="AQ3" i="111" s="1"/>
  <c r="AR3" i="111" s="1"/>
  <c r="AS3" i="111" s="1"/>
  <c r="AT3" i="111" s="1"/>
  <c r="AU3" i="111" s="1"/>
  <c r="AV3" i="111" s="1"/>
  <c r="AW3" i="111" s="1"/>
  <c r="AX3" i="111" s="1"/>
  <c r="I3" i="111"/>
  <c r="J3" i="111" s="1"/>
  <c r="K3" i="111" s="1"/>
  <c r="L3" i="111" s="1"/>
  <c r="M3" i="111" s="1"/>
  <c r="N3" i="111" s="1"/>
  <c r="O3" i="111" s="1"/>
  <c r="P3" i="111" s="1"/>
  <c r="Q3" i="111" s="1"/>
  <c r="R3" i="111" s="1"/>
  <c r="S3" i="111" s="1"/>
  <c r="T3" i="111" s="1"/>
  <c r="U3" i="111" s="1"/>
  <c r="V3" i="111" s="1"/>
  <c r="W3" i="111" s="1"/>
  <c r="X3" i="111" s="1"/>
  <c r="Y3" i="111" s="1"/>
  <c r="Z3" i="111" s="1"/>
  <c r="H3" i="111"/>
  <c r="AD1" i="111"/>
  <c r="F1" i="111"/>
  <c r="B2" i="110"/>
  <c r="E65" i="110"/>
  <c r="E64" i="110"/>
  <c r="E63" i="110"/>
  <c r="E62" i="110"/>
  <c r="E61" i="110"/>
  <c r="E60" i="110"/>
  <c r="E59" i="110"/>
  <c r="E58" i="110"/>
  <c r="E57" i="110"/>
  <c r="E56" i="110"/>
  <c r="E55" i="110"/>
  <c r="AA55" i="110" s="1"/>
  <c r="E54" i="110"/>
  <c r="E53" i="110"/>
  <c r="AA53" i="110" s="1"/>
  <c r="E52" i="110"/>
  <c r="E51" i="110"/>
  <c r="E50" i="110"/>
  <c r="E49" i="110"/>
  <c r="E48" i="110"/>
  <c r="E47" i="110"/>
  <c r="E46" i="110"/>
  <c r="E45" i="110"/>
  <c r="E44" i="110"/>
  <c r="E43" i="110"/>
  <c r="E42" i="110"/>
  <c r="E41" i="110"/>
  <c r="E40" i="110"/>
  <c r="E39" i="110"/>
  <c r="E38" i="110"/>
  <c r="E37" i="110"/>
  <c r="E36" i="110"/>
  <c r="E35" i="110"/>
  <c r="AA35" i="110" s="1"/>
  <c r="E34" i="110"/>
  <c r="E33" i="110"/>
  <c r="AY33" i="110" s="1"/>
  <c r="E32" i="110"/>
  <c r="E31" i="110"/>
  <c r="AA31" i="110" s="1"/>
  <c r="E30" i="110"/>
  <c r="E29" i="110"/>
  <c r="E28" i="110"/>
  <c r="E27" i="110"/>
  <c r="AA27" i="110" s="1"/>
  <c r="E26" i="110"/>
  <c r="E25" i="110"/>
  <c r="AY25" i="110" s="1"/>
  <c r="E24" i="110"/>
  <c r="E23" i="110"/>
  <c r="E22" i="110"/>
  <c r="AZ22" i="110" s="1"/>
  <c r="E21" i="110"/>
  <c r="E20" i="110"/>
  <c r="AZ20" i="110" s="1"/>
  <c r="E19" i="110"/>
  <c r="E18" i="110"/>
  <c r="AZ18" i="110" s="1"/>
  <c r="E17" i="110"/>
  <c r="E16" i="110"/>
  <c r="AZ16" i="110" s="1"/>
  <c r="E15" i="110"/>
  <c r="E14" i="110"/>
  <c r="AZ14" i="110" s="1"/>
  <c r="BA14" i="110" s="1"/>
  <c r="E13" i="110"/>
  <c r="E12" i="110"/>
  <c r="AZ12" i="110" s="1"/>
  <c r="BA12" i="110" s="1"/>
  <c r="E11" i="110"/>
  <c r="E10" i="110"/>
  <c r="AZ10" i="110" s="1"/>
  <c r="BA10" i="110" s="1"/>
  <c r="E9" i="110"/>
  <c r="E8" i="110"/>
  <c r="AZ8" i="110" s="1"/>
  <c r="BA8" i="110" s="1"/>
  <c r="E7" i="110"/>
  <c r="E6" i="110"/>
  <c r="AZ6" i="110" s="1"/>
  <c r="BA6" i="110" s="1"/>
  <c r="D6" i="110"/>
  <c r="AY5" i="110"/>
  <c r="AA5" i="110"/>
  <c r="AF3" i="110"/>
  <c r="AG3" i="110" s="1"/>
  <c r="AH3" i="110" s="1"/>
  <c r="AI3" i="110" s="1"/>
  <c r="AJ3" i="110" s="1"/>
  <c r="AK3" i="110" s="1"/>
  <c r="AL3" i="110" s="1"/>
  <c r="AM3" i="110" s="1"/>
  <c r="AN3" i="110" s="1"/>
  <c r="AO3" i="110" s="1"/>
  <c r="AP3" i="110" s="1"/>
  <c r="AQ3" i="110" s="1"/>
  <c r="AR3" i="110" s="1"/>
  <c r="AS3" i="110" s="1"/>
  <c r="AT3" i="110" s="1"/>
  <c r="AU3" i="110" s="1"/>
  <c r="AV3" i="110" s="1"/>
  <c r="AW3" i="110" s="1"/>
  <c r="AX3" i="110" s="1"/>
  <c r="I3" i="110"/>
  <c r="J3" i="110" s="1"/>
  <c r="K3" i="110" s="1"/>
  <c r="L3" i="110" s="1"/>
  <c r="M3" i="110" s="1"/>
  <c r="N3" i="110" s="1"/>
  <c r="O3" i="110" s="1"/>
  <c r="P3" i="110" s="1"/>
  <c r="Q3" i="110" s="1"/>
  <c r="R3" i="110" s="1"/>
  <c r="S3" i="110" s="1"/>
  <c r="T3" i="110" s="1"/>
  <c r="U3" i="110" s="1"/>
  <c r="V3" i="110" s="1"/>
  <c r="W3" i="110" s="1"/>
  <c r="X3" i="110" s="1"/>
  <c r="Y3" i="110" s="1"/>
  <c r="Z3" i="110" s="1"/>
  <c r="H3" i="110"/>
  <c r="AD1" i="110"/>
  <c r="F1" i="110"/>
  <c r="B2" i="109"/>
  <c r="E65" i="109"/>
  <c r="E64" i="109"/>
  <c r="E63" i="109"/>
  <c r="E62" i="109"/>
  <c r="E61" i="109"/>
  <c r="E60" i="109"/>
  <c r="E59" i="109"/>
  <c r="E58" i="109"/>
  <c r="E57" i="109"/>
  <c r="E56" i="109"/>
  <c r="E55" i="109"/>
  <c r="E54" i="109"/>
  <c r="E53" i="109"/>
  <c r="E52" i="109"/>
  <c r="E51" i="109"/>
  <c r="E50" i="109"/>
  <c r="E49" i="109"/>
  <c r="E48" i="109"/>
  <c r="E47" i="109"/>
  <c r="AZ47" i="109" s="1"/>
  <c r="E46" i="109"/>
  <c r="E45" i="109"/>
  <c r="E44" i="109"/>
  <c r="E43" i="109"/>
  <c r="E42" i="109"/>
  <c r="E41" i="109"/>
  <c r="E40" i="109"/>
  <c r="E39" i="109"/>
  <c r="E38" i="109"/>
  <c r="E37" i="109"/>
  <c r="AZ37" i="109" s="1"/>
  <c r="E36" i="109"/>
  <c r="AY36" i="109" s="1"/>
  <c r="E35" i="109"/>
  <c r="AY35" i="109" s="1"/>
  <c r="E34" i="109"/>
  <c r="AY34" i="109" s="1"/>
  <c r="E33" i="109"/>
  <c r="E32" i="109"/>
  <c r="AY32" i="109" s="1"/>
  <c r="E31" i="109"/>
  <c r="AY31" i="109" s="1"/>
  <c r="E30" i="109"/>
  <c r="AY30" i="109" s="1"/>
  <c r="E29" i="109"/>
  <c r="AY29" i="109" s="1"/>
  <c r="E28" i="109"/>
  <c r="AY28" i="109" s="1"/>
  <c r="E27" i="109"/>
  <c r="AY27" i="109" s="1"/>
  <c r="E26" i="109"/>
  <c r="AY26" i="109" s="1"/>
  <c r="E25" i="109"/>
  <c r="E24" i="109"/>
  <c r="AY24" i="109" s="1"/>
  <c r="E23" i="109"/>
  <c r="E22" i="109"/>
  <c r="E21" i="109"/>
  <c r="E20" i="109"/>
  <c r="E19" i="109"/>
  <c r="E18" i="109"/>
  <c r="E17" i="109"/>
  <c r="E16" i="109"/>
  <c r="E15" i="109"/>
  <c r="AB15" i="109" s="1"/>
  <c r="AC15" i="109" s="1"/>
  <c r="E14" i="109"/>
  <c r="E13" i="109"/>
  <c r="AB13" i="109" s="1"/>
  <c r="AC13" i="109" s="1"/>
  <c r="E12" i="109"/>
  <c r="E11" i="109"/>
  <c r="AB11" i="109" s="1"/>
  <c r="AC11" i="109" s="1"/>
  <c r="E10" i="109"/>
  <c r="E9" i="109"/>
  <c r="AA9" i="109" s="1"/>
  <c r="E8" i="109"/>
  <c r="E7" i="109"/>
  <c r="AZ7" i="109" s="1"/>
  <c r="BA7" i="109" s="1"/>
  <c r="BB7" i="109" s="1"/>
  <c r="E6" i="109"/>
  <c r="D6" i="109"/>
  <c r="AY5" i="109"/>
  <c r="AA5" i="109"/>
  <c r="AG3" i="109"/>
  <c r="AH3" i="109" s="1"/>
  <c r="AI3" i="109" s="1"/>
  <c r="AJ3" i="109" s="1"/>
  <c r="AK3" i="109" s="1"/>
  <c r="AL3" i="109" s="1"/>
  <c r="AM3" i="109" s="1"/>
  <c r="AN3" i="109" s="1"/>
  <c r="AO3" i="109" s="1"/>
  <c r="AP3" i="109" s="1"/>
  <c r="AQ3" i="109" s="1"/>
  <c r="AR3" i="109" s="1"/>
  <c r="AS3" i="109" s="1"/>
  <c r="AT3" i="109" s="1"/>
  <c r="AU3" i="109" s="1"/>
  <c r="AV3" i="109" s="1"/>
  <c r="AW3" i="109" s="1"/>
  <c r="AX3" i="109" s="1"/>
  <c r="AF3" i="109"/>
  <c r="H3" i="109"/>
  <c r="I3" i="109" s="1"/>
  <c r="J3" i="109" s="1"/>
  <c r="K3" i="109" s="1"/>
  <c r="L3" i="109" s="1"/>
  <c r="M3" i="109" s="1"/>
  <c r="N3" i="109" s="1"/>
  <c r="O3" i="109" s="1"/>
  <c r="P3" i="109" s="1"/>
  <c r="Q3" i="109" s="1"/>
  <c r="R3" i="109" s="1"/>
  <c r="S3" i="109" s="1"/>
  <c r="T3" i="109" s="1"/>
  <c r="U3" i="109" s="1"/>
  <c r="V3" i="109" s="1"/>
  <c r="W3" i="109" s="1"/>
  <c r="X3" i="109" s="1"/>
  <c r="Y3" i="109" s="1"/>
  <c r="Z3" i="109" s="1"/>
  <c r="AD1" i="109"/>
  <c r="F1" i="109"/>
  <c r="B2" i="108"/>
  <c r="E65" i="108"/>
  <c r="E64" i="108"/>
  <c r="E63" i="108"/>
  <c r="E62" i="108"/>
  <c r="E61" i="108"/>
  <c r="E60" i="108"/>
  <c r="E59" i="108"/>
  <c r="E58" i="108"/>
  <c r="E57" i="108"/>
  <c r="E56" i="108"/>
  <c r="E55" i="108"/>
  <c r="E54" i="108"/>
  <c r="AB54" i="108" s="1"/>
  <c r="E53" i="108"/>
  <c r="E52" i="108"/>
  <c r="E51" i="108"/>
  <c r="E50" i="108"/>
  <c r="E49" i="108"/>
  <c r="E48" i="108"/>
  <c r="E47" i="108"/>
  <c r="E46" i="108"/>
  <c r="E45" i="108"/>
  <c r="E44" i="108"/>
  <c r="E43" i="108"/>
  <c r="E42" i="108"/>
  <c r="E41" i="108"/>
  <c r="E40" i="108"/>
  <c r="E39" i="108"/>
  <c r="E38" i="108"/>
  <c r="E37" i="108"/>
  <c r="E36" i="108"/>
  <c r="E35" i="108"/>
  <c r="E34" i="108"/>
  <c r="E33" i="108"/>
  <c r="E32" i="108"/>
  <c r="E31" i="108"/>
  <c r="AY31" i="108" s="1"/>
  <c r="E30" i="108"/>
  <c r="E29" i="108"/>
  <c r="E28" i="108"/>
  <c r="E27" i="108"/>
  <c r="E26" i="108"/>
  <c r="E25" i="108"/>
  <c r="E24" i="108"/>
  <c r="E23" i="108"/>
  <c r="E22" i="108"/>
  <c r="AZ22" i="108" s="1"/>
  <c r="E21" i="108"/>
  <c r="E20" i="108"/>
  <c r="AZ20" i="108" s="1"/>
  <c r="E19" i="108"/>
  <c r="E18" i="108"/>
  <c r="E17" i="108"/>
  <c r="E16" i="108"/>
  <c r="AZ16" i="108" s="1"/>
  <c r="E15" i="108"/>
  <c r="E14" i="108"/>
  <c r="AZ14" i="108" s="1"/>
  <c r="BA14" i="108" s="1"/>
  <c r="E13" i="108"/>
  <c r="E12" i="108"/>
  <c r="AZ12" i="108" s="1"/>
  <c r="BA12" i="108" s="1"/>
  <c r="E11" i="108"/>
  <c r="E10" i="108"/>
  <c r="AZ10" i="108" s="1"/>
  <c r="BA10" i="108" s="1"/>
  <c r="E9" i="108"/>
  <c r="E8" i="108"/>
  <c r="AZ8" i="108" s="1"/>
  <c r="BA8" i="108" s="1"/>
  <c r="E7" i="108"/>
  <c r="E6" i="108"/>
  <c r="AZ6" i="108" s="1"/>
  <c r="BA6" i="108" s="1"/>
  <c r="D6" i="108"/>
  <c r="AY5" i="108"/>
  <c r="AA5" i="108"/>
  <c r="AF3" i="108"/>
  <c r="AG3" i="108" s="1"/>
  <c r="AH3" i="108" s="1"/>
  <c r="AI3" i="108" s="1"/>
  <c r="AJ3" i="108" s="1"/>
  <c r="AK3" i="108" s="1"/>
  <c r="AL3" i="108" s="1"/>
  <c r="AM3" i="108" s="1"/>
  <c r="AN3" i="108" s="1"/>
  <c r="AO3" i="108" s="1"/>
  <c r="AP3" i="108" s="1"/>
  <c r="AQ3" i="108" s="1"/>
  <c r="AR3" i="108" s="1"/>
  <c r="AS3" i="108" s="1"/>
  <c r="AT3" i="108" s="1"/>
  <c r="AU3" i="108" s="1"/>
  <c r="AV3" i="108" s="1"/>
  <c r="AW3" i="108" s="1"/>
  <c r="AX3" i="108" s="1"/>
  <c r="H3" i="108"/>
  <c r="I3" i="108" s="1"/>
  <c r="J3" i="108" s="1"/>
  <c r="K3" i="108" s="1"/>
  <c r="L3" i="108" s="1"/>
  <c r="M3" i="108" s="1"/>
  <c r="N3" i="108" s="1"/>
  <c r="O3" i="108" s="1"/>
  <c r="P3" i="108" s="1"/>
  <c r="Q3" i="108" s="1"/>
  <c r="R3" i="108" s="1"/>
  <c r="S3" i="108" s="1"/>
  <c r="T3" i="108" s="1"/>
  <c r="U3" i="108" s="1"/>
  <c r="V3" i="108" s="1"/>
  <c r="W3" i="108" s="1"/>
  <c r="X3" i="108" s="1"/>
  <c r="Y3" i="108" s="1"/>
  <c r="Z3" i="108" s="1"/>
  <c r="AD1" i="108"/>
  <c r="F1" i="108"/>
  <c r="B2" i="107"/>
  <c r="E65" i="107"/>
  <c r="E64" i="107"/>
  <c r="AZ64" i="107" s="1"/>
  <c r="E63" i="107"/>
  <c r="E62" i="107"/>
  <c r="AZ62" i="107" s="1"/>
  <c r="E61" i="107"/>
  <c r="E60" i="107"/>
  <c r="AZ60" i="107" s="1"/>
  <c r="E59" i="107"/>
  <c r="E58" i="107"/>
  <c r="AZ58" i="107" s="1"/>
  <c r="E57" i="107"/>
  <c r="E56" i="107"/>
  <c r="AZ56" i="107" s="1"/>
  <c r="E55" i="107"/>
  <c r="E54" i="107"/>
  <c r="AZ54" i="107" s="1"/>
  <c r="E53" i="107"/>
  <c r="E52" i="107"/>
  <c r="AZ52" i="107" s="1"/>
  <c r="E51" i="107"/>
  <c r="E50" i="107"/>
  <c r="AZ50" i="107" s="1"/>
  <c r="E49" i="107"/>
  <c r="E48" i="107"/>
  <c r="AZ48" i="107" s="1"/>
  <c r="E47" i="107"/>
  <c r="AZ47" i="107" s="1"/>
  <c r="E46" i="107"/>
  <c r="AZ46" i="107" s="1"/>
  <c r="E45" i="107"/>
  <c r="AZ45" i="107" s="1"/>
  <c r="E44" i="107"/>
  <c r="AZ44" i="107" s="1"/>
  <c r="E43" i="107"/>
  <c r="AZ43" i="107" s="1"/>
  <c r="E42" i="107"/>
  <c r="AZ42" i="107" s="1"/>
  <c r="E41" i="107"/>
  <c r="AZ41" i="107" s="1"/>
  <c r="E40" i="107"/>
  <c r="AZ40" i="107" s="1"/>
  <c r="E39" i="107"/>
  <c r="AZ39" i="107" s="1"/>
  <c r="E38" i="107"/>
  <c r="AZ38" i="107" s="1"/>
  <c r="E37" i="107"/>
  <c r="AZ37" i="107" s="1"/>
  <c r="E36" i="107"/>
  <c r="AZ36" i="107" s="1"/>
  <c r="E35" i="107"/>
  <c r="AZ35" i="107" s="1"/>
  <c r="E34" i="107"/>
  <c r="AZ34" i="107" s="1"/>
  <c r="E33" i="107"/>
  <c r="AZ33" i="107" s="1"/>
  <c r="E32" i="107"/>
  <c r="AZ32" i="107" s="1"/>
  <c r="E31" i="107"/>
  <c r="AY31" i="107" s="1"/>
  <c r="E30" i="107"/>
  <c r="AY30" i="107" s="1"/>
  <c r="E29" i="107"/>
  <c r="AY29" i="107" s="1"/>
  <c r="E28" i="107"/>
  <c r="AY28" i="107" s="1"/>
  <c r="E27" i="107"/>
  <c r="AY27" i="107" s="1"/>
  <c r="E26" i="107"/>
  <c r="AY26" i="107" s="1"/>
  <c r="E25" i="107"/>
  <c r="AY25" i="107" s="1"/>
  <c r="E24" i="107"/>
  <c r="AY24" i="107" s="1"/>
  <c r="E23" i="107"/>
  <c r="E22" i="107"/>
  <c r="E21" i="107"/>
  <c r="E20" i="107"/>
  <c r="E19" i="107"/>
  <c r="E18" i="107"/>
  <c r="E17" i="107"/>
  <c r="E16" i="107"/>
  <c r="E15" i="107"/>
  <c r="AZ15" i="107" s="1"/>
  <c r="E14" i="107"/>
  <c r="E13" i="107"/>
  <c r="AZ13" i="107" s="1"/>
  <c r="E12" i="107"/>
  <c r="E11" i="107"/>
  <c r="AZ11" i="107" s="1"/>
  <c r="E10" i="107"/>
  <c r="E9" i="107"/>
  <c r="AZ9" i="107" s="1"/>
  <c r="E8" i="107"/>
  <c r="E7" i="107"/>
  <c r="AB7" i="107" s="1"/>
  <c r="AC7" i="107" s="1"/>
  <c r="E6" i="107"/>
  <c r="D6" i="107"/>
  <c r="AY5" i="107"/>
  <c r="AA5" i="107"/>
  <c r="AF3" i="107"/>
  <c r="AG3" i="107" s="1"/>
  <c r="AH3" i="107" s="1"/>
  <c r="AI3" i="107" s="1"/>
  <c r="AJ3" i="107" s="1"/>
  <c r="AK3" i="107" s="1"/>
  <c r="AL3" i="107" s="1"/>
  <c r="AM3" i="107" s="1"/>
  <c r="AN3" i="107" s="1"/>
  <c r="AO3" i="107" s="1"/>
  <c r="AP3" i="107" s="1"/>
  <c r="AQ3" i="107" s="1"/>
  <c r="AR3" i="107" s="1"/>
  <c r="AS3" i="107" s="1"/>
  <c r="AT3" i="107" s="1"/>
  <c r="AU3" i="107" s="1"/>
  <c r="AV3" i="107" s="1"/>
  <c r="AW3" i="107" s="1"/>
  <c r="AX3" i="107" s="1"/>
  <c r="H3" i="107"/>
  <c r="I3" i="107" s="1"/>
  <c r="J3" i="107" s="1"/>
  <c r="K3" i="107" s="1"/>
  <c r="L3" i="107" s="1"/>
  <c r="M3" i="107" s="1"/>
  <c r="N3" i="107" s="1"/>
  <c r="O3" i="107" s="1"/>
  <c r="P3" i="107" s="1"/>
  <c r="Q3" i="107" s="1"/>
  <c r="R3" i="107" s="1"/>
  <c r="S3" i="107" s="1"/>
  <c r="T3" i="107" s="1"/>
  <c r="U3" i="107" s="1"/>
  <c r="V3" i="107" s="1"/>
  <c r="W3" i="107" s="1"/>
  <c r="X3" i="107" s="1"/>
  <c r="Y3" i="107" s="1"/>
  <c r="Z3" i="107" s="1"/>
  <c r="AD1" i="107"/>
  <c r="F1" i="107"/>
  <c r="B2" i="106"/>
  <c r="E65" i="106"/>
  <c r="E64" i="106"/>
  <c r="E63" i="106"/>
  <c r="E62" i="106"/>
  <c r="E61" i="106"/>
  <c r="E60" i="106"/>
  <c r="E59" i="106"/>
  <c r="E58" i="106"/>
  <c r="E57" i="106"/>
  <c r="E56" i="106"/>
  <c r="E55" i="106"/>
  <c r="E54" i="106"/>
  <c r="E53" i="106"/>
  <c r="E52" i="106"/>
  <c r="E51" i="106"/>
  <c r="E50" i="106"/>
  <c r="E49" i="106"/>
  <c r="E48" i="106"/>
  <c r="E47" i="106"/>
  <c r="E46" i="106"/>
  <c r="E45" i="106"/>
  <c r="E44" i="106"/>
  <c r="E43" i="106"/>
  <c r="E42" i="106"/>
  <c r="E41" i="106"/>
  <c r="E40" i="106"/>
  <c r="E39" i="106"/>
  <c r="E38" i="106"/>
  <c r="E37" i="106"/>
  <c r="E36" i="106"/>
  <c r="E35" i="106"/>
  <c r="E34" i="106"/>
  <c r="E33" i="106"/>
  <c r="E32" i="106"/>
  <c r="E31" i="106"/>
  <c r="AY31" i="106" s="1"/>
  <c r="E30" i="106"/>
  <c r="E29" i="106"/>
  <c r="E28" i="106"/>
  <c r="E27" i="106"/>
  <c r="E26" i="106"/>
  <c r="E25" i="106"/>
  <c r="E24" i="106"/>
  <c r="E23" i="106"/>
  <c r="E22" i="106"/>
  <c r="AZ22" i="106" s="1"/>
  <c r="E21" i="106"/>
  <c r="E20" i="106"/>
  <c r="AZ20" i="106" s="1"/>
  <c r="E19" i="106"/>
  <c r="E18" i="106"/>
  <c r="AZ18" i="106" s="1"/>
  <c r="E17" i="106"/>
  <c r="E16" i="106"/>
  <c r="AZ16" i="106" s="1"/>
  <c r="E15" i="106"/>
  <c r="E14" i="106"/>
  <c r="AZ14" i="106" s="1"/>
  <c r="BA14" i="106" s="1"/>
  <c r="E13" i="106"/>
  <c r="E12" i="106"/>
  <c r="AZ12" i="106" s="1"/>
  <c r="BA12" i="106" s="1"/>
  <c r="E11" i="106"/>
  <c r="E10" i="106"/>
  <c r="AZ10" i="106" s="1"/>
  <c r="BA10" i="106" s="1"/>
  <c r="E9" i="106"/>
  <c r="E8" i="106"/>
  <c r="AZ8" i="106" s="1"/>
  <c r="BA8" i="106" s="1"/>
  <c r="E7" i="106"/>
  <c r="E6" i="106"/>
  <c r="AZ6" i="106" s="1"/>
  <c r="BA6" i="106" s="1"/>
  <c r="D6" i="106"/>
  <c r="AY5" i="106"/>
  <c r="AA5" i="106"/>
  <c r="AF3" i="106"/>
  <c r="AG3" i="106" s="1"/>
  <c r="AH3" i="106" s="1"/>
  <c r="AI3" i="106" s="1"/>
  <c r="AJ3" i="106" s="1"/>
  <c r="AK3" i="106" s="1"/>
  <c r="AL3" i="106" s="1"/>
  <c r="AM3" i="106" s="1"/>
  <c r="AN3" i="106" s="1"/>
  <c r="AO3" i="106" s="1"/>
  <c r="AP3" i="106" s="1"/>
  <c r="AQ3" i="106" s="1"/>
  <c r="AR3" i="106" s="1"/>
  <c r="AS3" i="106" s="1"/>
  <c r="AT3" i="106" s="1"/>
  <c r="AU3" i="106" s="1"/>
  <c r="AV3" i="106" s="1"/>
  <c r="AW3" i="106" s="1"/>
  <c r="AX3" i="106" s="1"/>
  <c r="H3" i="106"/>
  <c r="I3" i="106" s="1"/>
  <c r="J3" i="106" s="1"/>
  <c r="K3" i="106" s="1"/>
  <c r="L3" i="106" s="1"/>
  <c r="M3" i="106" s="1"/>
  <c r="N3" i="106" s="1"/>
  <c r="O3" i="106" s="1"/>
  <c r="P3" i="106" s="1"/>
  <c r="Q3" i="106" s="1"/>
  <c r="R3" i="106" s="1"/>
  <c r="S3" i="106" s="1"/>
  <c r="T3" i="106" s="1"/>
  <c r="U3" i="106" s="1"/>
  <c r="V3" i="106" s="1"/>
  <c r="W3" i="106" s="1"/>
  <c r="X3" i="106" s="1"/>
  <c r="Y3" i="106" s="1"/>
  <c r="Z3" i="106" s="1"/>
  <c r="AD1" i="106"/>
  <c r="F1" i="106"/>
  <c r="B2" i="105"/>
  <c r="E65" i="105"/>
  <c r="E64" i="105"/>
  <c r="E63" i="105"/>
  <c r="E62" i="105"/>
  <c r="E61" i="105"/>
  <c r="E60" i="105"/>
  <c r="AY60" i="105" s="1"/>
  <c r="E59" i="105"/>
  <c r="E58" i="105"/>
  <c r="AY58" i="105" s="1"/>
  <c r="E57" i="105"/>
  <c r="E56" i="105"/>
  <c r="E55" i="105"/>
  <c r="E54" i="105"/>
  <c r="AY54" i="105" s="1"/>
  <c r="E53" i="105"/>
  <c r="E52" i="105"/>
  <c r="E51" i="105"/>
  <c r="E50" i="105"/>
  <c r="E49" i="105"/>
  <c r="E48" i="105"/>
  <c r="E47" i="105"/>
  <c r="E46" i="105"/>
  <c r="AY46" i="105" s="1"/>
  <c r="E45" i="105"/>
  <c r="E44" i="105"/>
  <c r="AY44" i="105" s="1"/>
  <c r="E43" i="105"/>
  <c r="E42" i="105"/>
  <c r="E41" i="105"/>
  <c r="E40" i="105"/>
  <c r="E39" i="105"/>
  <c r="E38" i="105"/>
  <c r="AY38" i="105" s="1"/>
  <c r="E37" i="105"/>
  <c r="E36" i="105"/>
  <c r="AY36" i="105" s="1"/>
  <c r="E35" i="105"/>
  <c r="E34" i="105"/>
  <c r="E33" i="105"/>
  <c r="E32" i="105"/>
  <c r="AY32" i="105" s="1"/>
  <c r="E31" i="105"/>
  <c r="E30" i="105"/>
  <c r="AY30" i="105" s="1"/>
  <c r="E29" i="105"/>
  <c r="E28" i="105"/>
  <c r="E27" i="105"/>
  <c r="E26" i="105"/>
  <c r="E25" i="105"/>
  <c r="E24" i="105"/>
  <c r="AY24" i="105" s="1"/>
  <c r="E23" i="105"/>
  <c r="AY23" i="105" s="1"/>
  <c r="E22" i="105"/>
  <c r="AZ22" i="105" s="1"/>
  <c r="E21" i="105"/>
  <c r="E20" i="105"/>
  <c r="AZ20" i="105" s="1"/>
  <c r="E19" i="105"/>
  <c r="AY19" i="105" s="1"/>
  <c r="E18" i="105"/>
  <c r="AZ18" i="105" s="1"/>
  <c r="E17" i="105"/>
  <c r="AY17" i="105" s="1"/>
  <c r="E16" i="105"/>
  <c r="AZ16" i="105" s="1"/>
  <c r="E15" i="105"/>
  <c r="E14" i="105"/>
  <c r="AZ14" i="105" s="1"/>
  <c r="E13" i="105"/>
  <c r="AY13" i="105" s="1"/>
  <c r="E12" i="105"/>
  <c r="AZ12" i="105" s="1"/>
  <c r="BA12" i="105" s="1"/>
  <c r="E11" i="105"/>
  <c r="E10" i="105"/>
  <c r="AZ10" i="105" s="1"/>
  <c r="E9" i="105"/>
  <c r="E8" i="105"/>
  <c r="AZ8" i="105" s="1"/>
  <c r="E7" i="105"/>
  <c r="AA7" i="105" s="1"/>
  <c r="E6" i="105"/>
  <c r="AZ6" i="105" s="1"/>
  <c r="D6" i="105"/>
  <c r="AY5" i="105"/>
  <c r="AA5" i="105"/>
  <c r="AF3" i="105"/>
  <c r="AG3" i="105" s="1"/>
  <c r="AH3" i="105" s="1"/>
  <c r="AI3" i="105" s="1"/>
  <c r="AJ3" i="105" s="1"/>
  <c r="AK3" i="105" s="1"/>
  <c r="AL3" i="105" s="1"/>
  <c r="AM3" i="105" s="1"/>
  <c r="AN3" i="105" s="1"/>
  <c r="AO3" i="105" s="1"/>
  <c r="AP3" i="105" s="1"/>
  <c r="AQ3" i="105" s="1"/>
  <c r="AR3" i="105" s="1"/>
  <c r="AS3" i="105" s="1"/>
  <c r="AT3" i="105" s="1"/>
  <c r="AU3" i="105" s="1"/>
  <c r="AV3" i="105" s="1"/>
  <c r="AW3" i="105" s="1"/>
  <c r="AX3" i="105" s="1"/>
  <c r="H3" i="105"/>
  <c r="I3" i="105" s="1"/>
  <c r="J3" i="105" s="1"/>
  <c r="K3" i="105" s="1"/>
  <c r="L3" i="105" s="1"/>
  <c r="M3" i="105" s="1"/>
  <c r="N3" i="105" s="1"/>
  <c r="O3" i="105" s="1"/>
  <c r="P3" i="105" s="1"/>
  <c r="Q3" i="105" s="1"/>
  <c r="R3" i="105" s="1"/>
  <c r="S3" i="105" s="1"/>
  <c r="T3" i="105" s="1"/>
  <c r="U3" i="105" s="1"/>
  <c r="V3" i="105" s="1"/>
  <c r="W3" i="105" s="1"/>
  <c r="X3" i="105" s="1"/>
  <c r="Y3" i="105" s="1"/>
  <c r="Z3" i="105" s="1"/>
  <c r="AD1" i="105"/>
  <c r="F1" i="105"/>
  <c r="B2" i="104"/>
  <c r="E65" i="104"/>
  <c r="E64" i="104"/>
  <c r="E63" i="104"/>
  <c r="E62" i="104"/>
  <c r="E61" i="104"/>
  <c r="E60" i="104"/>
  <c r="E59" i="104"/>
  <c r="E58" i="104"/>
  <c r="E57" i="104"/>
  <c r="E56" i="104"/>
  <c r="E55" i="104"/>
  <c r="E54" i="104"/>
  <c r="E53" i="104"/>
  <c r="E52" i="104"/>
  <c r="E51" i="104"/>
  <c r="E50" i="104"/>
  <c r="E49" i="104"/>
  <c r="E48" i="104"/>
  <c r="E47" i="104"/>
  <c r="E46" i="104"/>
  <c r="E45" i="104"/>
  <c r="E44" i="104"/>
  <c r="E43" i="104"/>
  <c r="E42" i="104"/>
  <c r="E41" i="104"/>
  <c r="E40" i="104"/>
  <c r="E39" i="104"/>
  <c r="E38" i="104"/>
  <c r="E37" i="104"/>
  <c r="E36" i="104"/>
  <c r="E35" i="104"/>
  <c r="E34" i="104"/>
  <c r="E33" i="104"/>
  <c r="E32" i="104"/>
  <c r="E31" i="104"/>
  <c r="E30" i="104"/>
  <c r="AY30" i="104" s="1"/>
  <c r="E29" i="104"/>
  <c r="E28" i="104"/>
  <c r="E27" i="104"/>
  <c r="AY27" i="104" s="1"/>
  <c r="E26" i="104"/>
  <c r="E25" i="104"/>
  <c r="AY25" i="104" s="1"/>
  <c r="E24" i="104"/>
  <c r="AY24" i="104" s="1"/>
  <c r="E23" i="104"/>
  <c r="E22" i="104"/>
  <c r="E21" i="104"/>
  <c r="E20" i="104"/>
  <c r="E19" i="104"/>
  <c r="E18" i="104"/>
  <c r="E17" i="104"/>
  <c r="E16" i="104"/>
  <c r="E15" i="104"/>
  <c r="E14" i="104"/>
  <c r="E13" i="104"/>
  <c r="AY13" i="104" s="1"/>
  <c r="E12" i="104"/>
  <c r="AA12" i="104" s="1"/>
  <c r="E11" i="104"/>
  <c r="E10" i="104"/>
  <c r="AA10" i="104" s="1"/>
  <c r="E9" i="104"/>
  <c r="AY9" i="104" s="1"/>
  <c r="E8" i="104"/>
  <c r="AB8" i="104" s="1"/>
  <c r="AC8" i="104" s="1"/>
  <c r="E7" i="104"/>
  <c r="E6" i="104"/>
  <c r="AZ6" i="104" s="1"/>
  <c r="D6" i="104"/>
  <c r="AY5" i="104"/>
  <c r="AA5" i="104"/>
  <c r="AF3" i="104"/>
  <c r="AG3" i="104" s="1"/>
  <c r="AH3" i="104" s="1"/>
  <c r="AI3" i="104" s="1"/>
  <c r="AJ3" i="104" s="1"/>
  <c r="AK3" i="104" s="1"/>
  <c r="AL3" i="104" s="1"/>
  <c r="AM3" i="104" s="1"/>
  <c r="AN3" i="104" s="1"/>
  <c r="AO3" i="104" s="1"/>
  <c r="AP3" i="104" s="1"/>
  <c r="AQ3" i="104" s="1"/>
  <c r="AR3" i="104" s="1"/>
  <c r="AS3" i="104" s="1"/>
  <c r="AT3" i="104" s="1"/>
  <c r="AU3" i="104" s="1"/>
  <c r="AV3" i="104" s="1"/>
  <c r="AW3" i="104" s="1"/>
  <c r="AX3" i="104" s="1"/>
  <c r="H3" i="104"/>
  <c r="I3" i="104" s="1"/>
  <c r="J3" i="104" s="1"/>
  <c r="K3" i="104" s="1"/>
  <c r="L3" i="104" s="1"/>
  <c r="M3" i="104" s="1"/>
  <c r="N3" i="104" s="1"/>
  <c r="O3" i="104" s="1"/>
  <c r="P3" i="104" s="1"/>
  <c r="Q3" i="104" s="1"/>
  <c r="R3" i="104" s="1"/>
  <c r="S3" i="104" s="1"/>
  <c r="T3" i="104" s="1"/>
  <c r="U3" i="104" s="1"/>
  <c r="V3" i="104" s="1"/>
  <c r="W3" i="104" s="1"/>
  <c r="X3" i="104" s="1"/>
  <c r="Y3" i="104" s="1"/>
  <c r="Z3" i="104" s="1"/>
  <c r="AD1" i="104"/>
  <c r="F1" i="104"/>
  <c r="B2" i="103"/>
  <c r="E65" i="103"/>
  <c r="E64" i="103"/>
  <c r="AZ64" i="103" s="1"/>
  <c r="E63" i="103"/>
  <c r="E62" i="103"/>
  <c r="E61" i="103"/>
  <c r="E60" i="103"/>
  <c r="E59" i="103"/>
  <c r="E58" i="103"/>
  <c r="E57" i="103"/>
  <c r="E56" i="103"/>
  <c r="E55" i="103"/>
  <c r="E54" i="103"/>
  <c r="E53" i="103"/>
  <c r="E52" i="103"/>
  <c r="E51" i="103"/>
  <c r="E50" i="103"/>
  <c r="E49" i="103"/>
  <c r="E48" i="103"/>
  <c r="E47" i="103"/>
  <c r="E46" i="103"/>
  <c r="AY46" i="103" s="1"/>
  <c r="E45" i="103"/>
  <c r="E44" i="103"/>
  <c r="AY44" i="103" s="1"/>
  <c r="E43" i="103"/>
  <c r="AB43" i="103" s="1"/>
  <c r="E42" i="103"/>
  <c r="AY42" i="103" s="1"/>
  <c r="E41" i="103"/>
  <c r="E40" i="103"/>
  <c r="AY40" i="103" s="1"/>
  <c r="E39" i="103"/>
  <c r="AB39" i="103" s="1"/>
  <c r="E38" i="103"/>
  <c r="AY38" i="103" s="1"/>
  <c r="E37" i="103"/>
  <c r="AZ37" i="103" s="1"/>
  <c r="E36" i="103"/>
  <c r="E35" i="103"/>
  <c r="AY35" i="103" s="1"/>
  <c r="E34" i="103"/>
  <c r="E33" i="103"/>
  <c r="AZ33" i="103" s="1"/>
  <c r="E32" i="103"/>
  <c r="E31" i="103"/>
  <c r="AZ31" i="103" s="1"/>
  <c r="E30" i="103"/>
  <c r="E29" i="103"/>
  <c r="AZ29" i="103" s="1"/>
  <c r="E28" i="103"/>
  <c r="E27" i="103"/>
  <c r="AZ27" i="103" s="1"/>
  <c r="E26" i="103"/>
  <c r="E25" i="103"/>
  <c r="AZ25" i="103" s="1"/>
  <c r="E24" i="103"/>
  <c r="E23" i="103"/>
  <c r="AY23" i="103" s="1"/>
  <c r="E22" i="103"/>
  <c r="E21" i="103"/>
  <c r="AY21" i="103" s="1"/>
  <c r="E20" i="103"/>
  <c r="E19" i="103"/>
  <c r="AY19" i="103" s="1"/>
  <c r="E18" i="103"/>
  <c r="E17" i="103"/>
  <c r="AY17" i="103" s="1"/>
  <c r="E16" i="103"/>
  <c r="E15" i="103"/>
  <c r="AZ15" i="103" s="1"/>
  <c r="E14" i="103"/>
  <c r="E13" i="103"/>
  <c r="AZ13" i="103" s="1"/>
  <c r="BA13" i="103" s="1"/>
  <c r="E12" i="103"/>
  <c r="E11" i="103"/>
  <c r="AZ11" i="103" s="1"/>
  <c r="BA11" i="103" s="1"/>
  <c r="E10" i="103"/>
  <c r="E9" i="103"/>
  <c r="AZ9" i="103" s="1"/>
  <c r="BA9" i="103" s="1"/>
  <c r="E8" i="103"/>
  <c r="E7" i="103"/>
  <c r="AZ7" i="103" s="1"/>
  <c r="BA7" i="103" s="1"/>
  <c r="E6" i="103"/>
  <c r="D6" i="103"/>
  <c r="AY5" i="103"/>
  <c r="AA5" i="103"/>
  <c r="AF3" i="103"/>
  <c r="AG3" i="103" s="1"/>
  <c r="AH3" i="103" s="1"/>
  <c r="AI3" i="103" s="1"/>
  <c r="AJ3" i="103" s="1"/>
  <c r="AK3" i="103" s="1"/>
  <c r="AL3" i="103" s="1"/>
  <c r="AM3" i="103" s="1"/>
  <c r="AN3" i="103" s="1"/>
  <c r="AO3" i="103" s="1"/>
  <c r="AP3" i="103" s="1"/>
  <c r="AQ3" i="103" s="1"/>
  <c r="AR3" i="103" s="1"/>
  <c r="AS3" i="103" s="1"/>
  <c r="AT3" i="103" s="1"/>
  <c r="AU3" i="103" s="1"/>
  <c r="AV3" i="103" s="1"/>
  <c r="AW3" i="103" s="1"/>
  <c r="AX3" i="103" s="1"/>
  <c r="H3" i="103"/>
  <c r="I3" i="103" s="1"/>
  <c r="J3" i="103" s="1"/>
  <c r="K3" i="103" s="1"/>
  <c r="L3" i="103" s="1"/>
  <c r="M3" i="103" s="1"/>
  <c r="N3" i="103" s="1"/>
  <c r="O3" i="103" s="1"/>
  <c r="P3" i="103" s="1"/>
  <c r="Q3" i="103" s="1"/>
  <c r="R3" i="103" s="1"/>
  <c r="S3" i="103" s="1"/>
  <c r="T3" i="103" s="1"/>
  <c r="U3" i="103" s="1"/>
  <c r="V3" i="103" s="1"/>
  <c r="W3" i="103" s="1"/>
  <c r="X3" i="103" s="1"/>
  <c r="Y3" i="103" s="1"/>
  <c r="Z3" i="103" s="1"/>
  <c r="AD1" i="103"/>
  <c r="F1" i="103"/>
  <c r="AA50" i="111" l="1"/>
  <c r="AZ42" i="111"/>
  <c r="AB21" i="111"/>
  <c r="AZ18" i="108"/>
  <c r="BA18" i="108" s="1"/>
  <c r="BA28" i="112"/>
  <c r="K50" i="113"/>
  <c r="P64" i="114"/>
  <c r="BA42" i="111"/>
  <c r="AZ45" i="111"/>
  <c r="AB48" i="111"/>
  <c r="AC48" i="111" s="1"/>
  <c r="X32" i="118"/>
  <c r="AM34" i="117"/>
  <c r="P62" i="124"/>
  <c r="X58" i="118"/>
  <c r="K42" i="120"/>
  <c r="X53" i="120"/>
  <c r="X56" i="121"/>
  <c r="X43" i="122"/>
  <c r="J31" i="125"/>
  <c r="AY64" i="105"/>
  <c r="AZ45" i="110"/>
  <c r="AB48" i="110"/>
  <c r="AC48" i="110" s="1"/>
  <c r="AC64" i="110"/>
  <c r="X58" i="116"/>
  <c r="J46" i="119"/>
  <c r="K46" i="119" s="1"/>
  <c r="P55" i="119"/>
  <c r="AD47" i="121"/>
  <c r="X37" i="124"/>
  <c r="J20" i="125"/>
  <c r="J23" i="125"/>
  <c r="AB26" i="111"/>
  <c r="AC26" i="111" s="1"/>
  <c r="BA34" i="112"/>
  <c r="AC60" i="112"/>
  <c r="P34" i="115"/>
  <c r="AD48" i="115"/>
  <c r="X55" i="119"/>
  <c r="P60" i="119"/>
  <c r="P44" i="120"/>
  <c r="X57" i="121"/>
  <c r="K42" i="122"/>
  <c r="J23" i="123"/>
  <c r="K65" i="123"/>
  <c r="P47" i="124"/>
  <c r="J48" i="125"/>
  <c r="J63" i="126"/>
  <c r="AA20" i="104"/>
  <c r="AB25" i="112"/>
  <c r="BA50" i="112"/>
  <c r="X32" i="121"/>
  <c r="J28" i="125"/>
  <c r="AY28" i="104"/>
  <c r="AF50" i="113"/>
  <c r="J40" i="115"/>
  <c r="K40" i="115" s="1"/>
  <c r="J42" i="115"/>
  <c r="AD63" i="115"/>
  <c r="AR29" i="117"/>
  <c r="J27" i="120"/>
  <c r="AL36" i="120"/>
  <c r="P58" i="120"/>
  <c r="P45" i="122"/>
  <c r="J63" i="122"/>
  <c r="P35" i="123"/>
  <c r="AM37" i="124"/>
  <c r="K27" i="125"/>
  <c r="J59" i="125"/>
  <c r="AD65" i="126"/>
  <c r="BA34" i="107"/>
  <c r="AB28" i="108"/>
  <c r="AA37" i="109"/>
  <c r="AZ63" i="109"/>
  <c r="J62" i="113"/>
  <c r="J52" i="119"/>
  <c r="K52" i="119" s="1"/>
  <c r="P57" i="119"/>
  <c r="P59" i="119"/>
  <c r="J60" i="119"/>
  <c r="K60" i="119" s="1"/>
  <c r="AM60" i="119"/>
  <c r="AF35" i="123"/>
  <c r="P27" i="125"/>
  <c r="AD59" i="125"/>
  <c r="AA64" i="110"/>
  <c r="P62" i="113"/>
  <c r="J25" i="115"/>
  <c r="K25" i="115" s="1"/>
  <c r="X28" i="115"/>
  <c r="P46" i="117"/>
  <c r="J55" i="119"/>
  <c r="AD56" i="119"/>
  <c r="AD59" i="119"/>
  <c r="AD43" i="121"/>
  <c r="J60" i="121"/>
  <c r="J35" i="123"/>
  <c r="K35" i="123" s="1"/>
  <c r="J45" i="124"/>
  <c r="K45" i="124" s="1"/>
  <c r="J63" i="124"/>
  <c r="J65" i="124"/>
  <c r="K54" i="125"/>
  <c r="P63" i="125"/>
  <c r="AY41" i="103"/>
  <c r="AY29" i="103"/>
  <c r="AZ43" i="104"/>
  <c r="AA33" i="108"/>
  <c r="AZ39" i="109"/>
  <c r="AB22" i="110"/>
  <c r="AB28" i="110"/>
  <c r="AB7" i="111"/>
  <c r="AC7" i="111" s="1"/>
  <c r="AY33" i="111"/>
  <c r="AA35" i="111"/>
  <c r="AA38" i="111"/>
  <c r="AB20" i="112"/>
  <c r="AC20" i="112" s="1"/>
  <c r="AB38" i="112"/>
  <c r="AA51" i="112"/>
  <c r="AB64" i="112"/>
  <c r="AC64" i="112" s="1"/>
  <c r="P63" i="113"/>
  <c r="K48" i="114"/>
  <c r="X29" i="119"/>
  <c r="AB22" i="103"/>
  <c r="AA39" i="104"/>
  <c r="AB31" i="105"/>
  <c r="AY27" i="103"/>
  <c r="AB47" i="105"/>
  <c r="AY25" i="106"/>
  <c r="AA37" i="106"/>
  <c r="AB50" i="106"/>
  <c r="AC50" i="106" s="1"/>
  <c r="AB27" i="109"/>
  <c r="AA29" i="109"/>
  <c r="AC28" i="110"/>
  <c r="AA54" i="110"/>
  <c r="AA26" i="111"/>
  <c r="AA51" i="111"/>
  <c r="AZ53" i="111"/>
  <c r="AB56" i="111"/>
  <c r="AA58" i="111"/>
  <c r="BA42" i="112"/>
  <c r="AA55" i="112"/>
  <c r="AL56" i="113"/>
  <c r="AD42" i="114"/>
  <c r="AL44" i="115"/>
  <c r="J44" i="115"/>
  <c r="P35" i="117"/>
  <c r="X55" i="118"/>
  <c r="P55" i="118"/>
  <c r="J55" i="118"/>
  <c r="AD60" i="118"/>
  <c r="AF60" i="118" s="1"/>
  <c r="P60" i="118"/>
  <c r="J60" i="118"/>
  <c r="AD34" i="120"/>
  <c r="P34" i="120"/>
  <c r="AD20" i="122"/>
  <c r="BA42" i="107"/>
  <c r="AZ63" i="108"/>
  <c r="AA21" i="109"/>
  <c r="AB29" i="109"/>
  <c r="AB35" i="109"/>
  <c r="AZ55" i="109"/>
  <c r="AA37" i="110"/>
  <c r="AZ61" i="110"/>
  <c r="AZ58" i="111"/>
  <c r="BA58" i="111" s="1"/>
  <c r="J56" i="113"/>
  <c r="X26" i="115"/>
  <c r="AL22" i="117"/>
  <c r="AM22" i="117"/>
  <c r="AD44" i="117"/>
  <c r="AR63" i="121"/>
  <c r="AA24" i="106"/>
  <c r="AA33" i="106"/>
  <c r="AB38" i="106"/>
  <c r="K56" i="113"/>
  <c r="AD62" i="113"/>
  <c r="AF62" i="113" s="1"/>
  <c r="J63" i="113"/>
  <c r="J36" i="114"/>
  <c r="K36" i="114" s="1"/>
  <c r="AD62" i="114"/>
  <c r="P31" i="116"/>
  <c r="AL65" i="116"/>
  <c r="AR37" i="117"/>
  <c r="AD30" i="118"/>
  <c r="AL42" i="119"/>
  <c r="P28" i="120"/>
  <c r="AR51" i="120"/>
  <c r="P17" i="121"/>
  <c r="J17" i="121"/>
  <c r="AL40" i="115"/>
  <c r="X42" i="115"/>
  <c r="AR32" i="121"/>
  <c r="AR60" i="121"/>
  <c r="J24" i="124"/>
  <c r="P31" i="124"/>
  <c r="X45" i="124"/>
  <c r="J57" i="125"/>
  <c r="J58" i="125"/>
  <c r="AD20" i="126"/>
  <c r="AL44" i="126"/>
  <c r="X45" i="126"/>
  <c r="AD65" i="114"/>
  <c r="AD25" i="115"/>
  <c r="P60" i="115"/>
  <c r="AL59" i="116"/>
  <c r="P28" i="118"/>
  <c r="X51" i="118"/>
  <c r="AL58" i="118"/>
  <c r="AD19" i="119"/>
  <c r="AL46" i="119"/>
  <c r="AL52" i="119"/>
  <c r="AM52" i="119" s="1"/>
  <c r="AD60" i="119"/>
  <c r="AF60" i="119" s="1"/>
  <c r="J19" i="120"/>
  <c r="AD26" i="120"/>
  <c r="AD32" i="120"/>
  <c r="AD62" i="120"/>
  <c r="P18" i="121"/>
  <c r="P30" i="123"/>
  <c r="Q30" i="123" s="1"/>
  <c r="AD35" i="123"/>
  <c r="J55" i="123"/>
  <c r="K55" i="123" s="1"/>
  <c r="J61" i="123"/>
  <c r="J63" i="123"/>
  <c r="K63" i="123" s="1"/>
  <c r="AD31" i="124"/>
  <c r="J37" i="124"/>
  <c r="J41" i="124"/>
  <c r="X54" i="124"/>
  <c r="P58" i="124"/>
  <c r="P64" i="124"/>
  <c r="P57" i="125"/>
  <c r="AL58" i="125"/>
  <c r="AL63" i="125"/>
  <c r="X64" i="125"/>
  <c r="P45" i="116"/>
  <c r="P22" i="118"/>
  <c r="AR39" i="118"/>
  <c r="X36" i="120"/>
  <c r="J54" i="125"/>
  <c r="J63" i="125"/>
  <c r="R63" i="125" s="1"/>
  <c r="J45" i="126"/>
  <c r="K45" i="126" s="1"/>
  <c r="AD8" i="125"/>
  <c r="AE8" i="125" s="1"/>
  <c r="J11" i="125"/>
  <c r="AA6" i="104"/>
  <c r="AD11" i="125"/>
  <c r="AE11" i="125" s="1"/>
  <c r="AY25" i="103"/>
  <c r="AB16" i="108"/>
  <c r="AA28" i="108"/>
  <c r="AY29" i="108"/>
  <c r="AA37" i="108"/>
  <c r="AA31" i="109"/>
  <c r="AA41" i="109"/>
  <c r="AA57" i="109"/>
  <c r="AB26" i="110"/>
  <c r="AY27" i="110"/>
  <c r="AY37" i="110"/>
  <c r="AB52" i="110"/>
  <c r="AC52" i="110" s="1"/>
  <c r="AZ57" i="110"/>
  <c r="AB64" i="110"/>
  <c r="AA29" i="111"/>
  <c r="AZ30" i="111"/>
  <c r="AB34" i="111"/>
  <c r="AA65" i="111"/>
  <c r="AA12" i="112"/>
  <c r="AB36" i="112"/>
  <c r="AC36" i="112" s="1"/>
  <c r="AZ51" i="112"/>
  <c r="AA59" i="112"/>
  <c r="J20" i="113"/>
  <c r="K20" i="113" s="1"/>
  <c r="J50" i="113"/>
  <c r="AD50" i="113"/>
  <c r="X55" i="113"/>
  <c r="X62" i="113"/>
  <c r="J64" i="113"/>
  <c r="J24" i="114"/>
  <c r="AL54" i="114"/>
  <c r="J54" i="114"/>
  <c r="K54" i="114" s="1"/>
  <c r="AC26" i="110"/>
  <c r="AC34" i="111"/>
  <c r="J34" i="114"/>
  <c r="AY31" i="103"/>
  <c r="AY33" i="103"/>
  <c r="AY45" i="103"/>
  <c r="AB35" i="104"/>
  <c r="AB37" i="104"/>
  <c r="AZ39" i="104"/>
  <c r="AA47" i="104"/>
  <c r="AA49" i="104"/>
  <c r="AB51" i="104"/>
  <c r="AZ61" i="104"/>
  <c r="AB39" i="105"/>
  <c r="AB55" i="105"/>
  <c r="AB24" i="106"/>
  <c r="AY33" i="106"/>
  <c r="AY37" i="106"/>
  <c r="AB54" i="106"/>
  <c r="AB23" i="107"/>
  <c r="AC23" i="107" s="1"/>
  <c r="AB30" i="108"/>
  <c r="AA32" i="108"/>
  <c r="AY33" i="108"/>
  <c r="AY37" i="108"/>
  <c r="AB50" i="108"/>
  <c r="AB37" i="109"/>
  <c r="AA49" i="109"/>
  <c r="AA65" i="109"/>
  <c r="BA22" i="110"/>
  <c r="AA29" i="110"/>
  <c r="AA49" i="110"/>
  <c r="AA51" i="110"/>
  <c r="AA57" i="110"/>
  <c r="AA58" i="110"/>
  <c r="AA60" i="110"/>
  <c r="BA17" i="111"/>
  <c r="AA31" i="111"/>
  <c r="AZ65" i="111"/>
  <c r="AB30" i="112"/>
  <c r="AC30" i="112" s="1"/>
  <c r="BA36" i="112"/>
  <c r="AB44" i="112"/>
  <c r="AZ55" i="112"/>
  <c r="AB60" i="112"/>
  <c r="BA62" i="112"/>
  <c r="J48" i="113"/>
  <c r="AL48" i="113"/>
  <c r="AR49" i="113"/>
  <c r="P50" i="113"/>
  <c r="J51" i="113"/>
  <c r="K62" i="113"/>
  <c r="K34" i="114"/>
  <c r="AZ35" i="104"/>
  <c r="AB43" i="104"/>
  <c r="AB45" i="104"/>
  <c r="AZ47" i="104"/>
  <c r="AB59" i="104"/>
  <c r="AA59" i="105"/>
  <c r="BA36" i="106"/>
  <c r="BB36" i="106" s="1"/>
  <c r="BC36" i="106" s="1"/>
  <c r="AW37" i="127" s="1"/>
  <c r="AC50" i="108"/>
  <c r="AZ51" i="108"/>
  <c r="AD20" i="113"/>
  <c r="P25" i="113"/>
  <c r="K48" i="113"/>
  <c r="X50" i="113"/>
  <c r="P51" i="113"/>
  <c r="K64" i="113"/>
  <c r="AR33" i="114"/>
  <c r="P33" i="114"/>
  <c r="J48" i="114"/>
  <c r="P62" i="114"/>
  <c r="P65" i="114"/>
  <c r="AL27" i="115"/>
  <c r="J35" i="115"/>
  <c r="P42" i="115"/>
  <c r="K44" i="115"/>
  <c r="J61" i="115"/>
  <c r="P23" i="116"/>
  <c r="P33" i="116"/>
  <c r="AE57" i="116"/>
  <c r="AR17" i="117"/>
  <c r="P44" i="117"/>
  <c r="J59" i="117"/>
  <c r="X25" i="118"/>
  <c r="X27" i="118"/>
  <c r="X43" i="118"/>
  <c r="X60" i="118"/>
  <c r="P19" i="119"/>
  <c r="X31" i="119"/>
  <c r="P35" i="119"/>
  <c r="AD52" i="119"/>
  <c r="P18" i="120"/>
  <c r="AD27" i="120"/>
  <c r="J35" i="120"/>
  <c r="AD38" i="120"/>
  <c r="J42" i="120"/>
  <c r="AD42" i="120"/>
  <c r="P51" i="120"/>
  <c r="Q51" i="120" s="1"/>
  <c r="P54" i="120"/>
  <c r="AD28" i="116"/>
  <c r="AR37" i="116"/>
  <c r="AL27" i="118"/>
  <c r="AM27" i="118" s="1"/>
  <c r="AL57" i="120"/>
  <c r="P56" i="114"/>
  <c r="P57" i="114"/>
  <c r="AD19" i="115"/>
  <c r="AE35" i="115"/>
  <c r="P48" i="115"/>
  <c r="P19" i="116"/>
  <c r="AR23" i="116"/>
  <c r="X25" i="116"/>
  <c r="J28" i="116"/>
  <c r="X56" i="116"/>
  <c r="Y56" i="116" s="1"/>
  <c r="J57" i="116"/>
  <c r="P27" i="117"/>
  <c r="X52" i="117"/>
  <c r="AL63" i="117"/>
  <c r="AL65" i="117"/>
  <c r="J25" i="118"/>
  <c r="K25" i="118" s="1"/>
  <c r="AR30" i="118"/>
  <c r="Q37" i="118"/>
  <c r="X39" i="118"/>
  <c r="AR47" i="118"/>
  <c r="AD52" i="118"/>
  <c r="AL55" i="118"/>
  <c r="P57" i="118"/>
  <c r="K60" i="118"/>
  <c r="P64" i="118"/>
  <c r="AL29" i="119"/>
  <c r="J31" i="119"/>
  <c r="X39" i="119"/>
  <c r="P43" i="119"/>
  <c r="X47" i="119"/>
  <c r="AL55" i="119"/>
  <c r="X58" i="119"/>
  <c r="X60" i="119"/>
  <c r="P20" i="120"/>
  <c r="AD21" i="120"/>
  <c r="P27" i="120"/>
  <c r="Q27" i="120" s="1"/>
  <c r="AR27" i="120"/>
  <c r="P42" i="120"/>
  <c r="AD50" i="120"/>
  <c r="AD51" i="120"/>
  <c r="AR55" i="120"/>
  <c r="AD57" i="114"/>
  <c r="AL29" i="115"/>
  <c r="AL37" i="115"/>
  <c r="K28" i="116"/>
  <c r="Q37" i="116"/>
  <c r="AL55" i="116"/>
  <c r="AR25" i="117"/>
  <c r="Q27" i="117"/>
  <c r="AR33" i="117"/>
  <c r="P25" i="118"/>
  <c r="P27" i="118"/>
  <c r="P31" i="119"/>
  <c r="AD20" i="120"/>
  <c r="AR21" i="120"/>
  <c r="X42" i="120"/>
  <c r="AF42" i="120" s="1"/>
  <c r="J61" i="120"/>
  <c r="AD17" i="121"/>
  <c r="AR19" i="121"/>
  <c r="J51" i="121"/>
  <c r="X53" i="121"/>
  <c r="X65" i="121"/>
  <c r="P9" i="122"/>
  <c r="AR17" i="122"/>
  <c r="J22" i="122"/>
  <c r="P29" i="122"/>
  <c r="P31" i="122"/>
  <c r="P33" i="122"/>
  <c r="P35" i="122"/>
  <c r="P37" i="122"/>
  <c r="J42" i="122"/>
  <c r="AD63" i="122"/>
  <c r="P27" i="123"/>
  <c r="AM27" i="123"/>
  <c r="J31" i="123"/>
  <c r="AL49" i="123"/>
  <c r="AL53" i="123"/>
  <c r="P19" i="125"/>
  <c r="P56" i="125"/>
  <c r="AR53" i="121"/>
  <c r="AF65" i="121"/>
  <c r="X27" i="123"/>
  <c r="X19" i="125"/>
  <c r="X56" i="125"/>
  <c r="AF56" i="125" s="1"/>
  <c r="P55" i="121"/>
  <c r="J65" i="121"/>
  <c r="AL22" i="122"/>
  <c r="AR25" i="122"/>
  <c r="P60" i="122"/>
  <c r="P23" i="123"/>
  <c r="J27" i="123"/>
  <c r="AD27" i="123"/>
  <c r="AF27" i="123" s="1"/>
  <c r="AR30" i="123"/>
  <c r="X35" i="123"/>
  <c r="J59" i="123"/>
  <c r="K61" i="123"/>
  <c r="AD45" i="124"/>
  <c r="AR47" i="124"/>
  <c r="J19" i="125"/>
  <c r="K19" i="125" s="1"/>
  <c r="AD19" i="125"/>
  <c r="AE19" i="125" s="1"/>
  <c r="X27" i="125"/>
  <c r="AF27" i="125" s="1"/>
  <c r="J56" i="125"/>
  <c r="K56" i="125" s="1"/>
  <c r="AD56" i="125"/>
  <c r="K58" i="125"/>
  <c r="AD64" i="125"/>
  <c r="X43" i="126"/>
  <c r="P44" i="126"/>
  <c r="J51" i="126"/>
  <c r="P62" i="126"/>
  <c r="Q17" i="121"/>
  <c r="AR40" i="121"/>
  <c r="P65" i="121"/>
  <c r="X22" i="123"/>
  <c r="K27" i="123"/>
  <c r="J57" i="123"/>
  <c r="K57" i="123" s="1"/>
  <c r="K59" i="123"/>
  <c r="J65" i="123"/>
  <c r="AR24" i="124"/>
  <c r="AR25" i="124"/>
  <c r="P28" i="124"/>
  <c r="J35" i="124"/>
  <c r="J27" i="125"/>
  <c r="AD27" i="125"/>
  <c r="J46" i="125"/>
  <c r="AL54" i="125"/>
  <c r="J60" i="125"/>
  <c r="J64" i="125"/>
  <c r="K64" i="125" s="1"/>
  <c r="P41" i="126"/>
  <c r="J42" i="126"/>
  <c r="R44" i="126"/>
  <c r="AD45" i="126"/>
  <c r="AL61" i="126"/>
  <c r="AA8" i="104"/>
  <c r="AZ13" i="109"/>
  <c r="BA13" i="109" s="1"/>
  <c r="BB13" i="109" s="1"/>
  <c r="BC13" i="109" s="1"/>
  <c r="AZ14" i="127" s="1"/>
  <c r="M13" i="160" s="1"/>
  <c r="P7" i="113"/>
  <c r="Q7" i="113" s="1"/>
  <c r="AR9" i="113"/>
  <c r="X7" i="117"/>
  <c r="P10" i="121"/>
  <c r="Q10" i="121" s="1"/>
  <c r="AA14" i="112"/>
  <c r="X7" i="113"/>
  <c r="P8" i="114"/>
  <c r="AR11" i="123"/>
  <c r="AS11" i="123" s="1"/>
  <c r="P12" i="117"/>
  <c r="Q12" i="117" s="1"/>
  <c r="X9" i="121"/>
  <c r="Y9" i="121" s="1"/>
  <c r="AF6" i="126"/>
  <c r="AZ35" i="103"/>
  <c r="AB18" i="104"/>
  <c r="AC18" i="104" s="1"/>
  <c r="AA35" i="104"/>
  <c r="AA43" i="104"/>
  <c r="AZ49" i="104"/>
  <c r="AB53" i="104"/>
  <c r="AB57" i="104"/>
  <c r="AA61" i="104"/>
  <c r="AB65" i="104"/>
  <c r="AB27" i="105"/>
  <c r="AB35" i="105"/>
  <c r="AB43" i="105"/>
  <c r="AB51" i="105"/>
  <c r="AB32" i="106"/>
  <c r="AC32" i="106" s="1"/>
  <c r="AA36" i="106"/>
  <c r="AB9" i="107"/>
  <c r="AC9" i="107" s="1"/>
  <c r="AC34" i="107"/>
  <c r="BA38" i="107"/>
  <c r="AC42" i="107"/>
  <c r="BA46" i="107"/>
  <c r="AZ51" i="107"/>
  <c r="AZ59" i="107"/>
  <c r="AB18" i="108"/>
  <c r="AB20" i="108"/>
  <c r="BA22" i="108"/>
  <c r="AY25" i="108"/>
  <c r="AB36" i="108"/>
  <c r="AC36" i="108" s="1"/>
  <c r="AB42" i="108"/>
  <c r="AC54" i="108"/>
  <c r="AZ59" i="108"/>
  <c r="AY33" i="109"/>
  <c r="AB33" i="109"/>
  <c r="AA33" i="109"/>
  <c r="AB43" i="109"/>
  <c r="AA43" i="109"/>
  <c r="AZ53" i="104"/>
  <c r="AZ57" i="104"/>
  <c r="AZ65" i="104"/>
  <c r="BA65" i="104" s="1"/>
  <c r="AB61" i="105"/>
  <c r="AA63" i="105"/>
  <c r="AB20" i="106"/>
  <c r="AB22" i="106"/>
  <c r="AA28" i="106"/>
  <c r="AA29" i="106"/>
  <c r="AB30" i="106"/>
  <c r="AB46" i="106"/>
  <c r="AB62" i="106"/>
  <c r="AZ55" i="107"/>
  <c r="AZ63" i="107"/>
  <c r="AB38" i="108"/>
  <c r="AB46" i="108"/>
  <c r="AZ55" i="108"/>
  <c r="AB58" i="108"/>
  <c r="AC58" i="108" s="1"/>
  <c r="AY25" i="109"/>
  <c r="AB25" i="109"/>
  <c r="AA25" i="109"/>
  <c r="AB51" i="109"/>
  <c r="AA51" i="109"/>
  <c r="AA20" i="103"/>
  <c r="AY37" i="103"/>
  <c r="AY48" i="103"/>
  <c r="AY50" i="103"/>
  <c r="AY52" i="103"/>
  <c r="AY54" i="103"/>
  <c r="AY56" i="103"/>
  <c r="AY58" i="103"/>
  <c r="AY60" i="103"/>
  <c r="AY62" i="103"/>
  <c r="BA64" i="103"/>
  <c r="AA18" i="104"/>
  <c r="AA22" i="104"/>
  <c r="AY26" i="104"/>
  <c r="AB49" i="104"/>
  <c r="AA53" i="104"/>
  <c r="AA57" i="104"/>
  <c r="AA65" i="104"/>
  <c r="AB63" i="105"/>
  <c r="AC63" i="105" s="1"/>
  <c r="AB18" i="106"/>
  <c r="BA20" i="106"/>
  <c r="AC24" i="106"/>
  <c r="AA25" i="106"/>
  <c r="AY29" i="106"/>
  <c r="AA32" i="106"/>
  <c r="AB42" i="106"/>
  <c r="AB58" i="106"/>
  <c r="AB19" i="107"/>
  <c r="AB34" i="107"/>
  <c r="AB38" i="107"/>
  <c r="AB42" i="107"/>
  <c r="AB46" i="107"/>
  <c r="AB22" i="108"/>
  <c r="AA24" i="108"/>
  <c r="AA25" i="108"/>
  <c r="AC28" i="108"/>
  <c r="AA29" i="108"/>
  <c r="AA36" i="108"/>
  <c r="AB17" i="109"/>
  <c r="AC17" i="109" s="1"/>
  <c r="AC56" i="110"/>
  <c r="AZ65" i="110"/>
  <c r="BA46" i="111"/>
  <c r="BB46" i="111" s="1"/>
  <c r="BC46" i="111" s="1"/>
  <c r="BB47" i="127" s="1"/>
  <c r="BA54" i="111"/>
  <c r="AZ61" i="111"/>
  <c r="AC64" i="111"/>
  <c r="P39" i="113"/>
  <c r="AL51" i="113"/>
  <c r="AL59" i="113"/>
  <c r="P61" i="113"/>
  <c r="AL61" i="113"/>
  <c r="P13" i="114"/>
  <c r="J26" i="114"/>
  <c r="K26" i="114" s="1"/>
  <c r="AL28" i="114"/>
  <c r="AD32" i="114"/>
  <c r="AD34" i="114"/>
  <c r="AE34" i="114" s="1"/>
  <c r="AL36" i="114"/>
  <c r="AD38" i="114"/>
  <c r="AL48" i="114"/>
  <c r="X54" i="114"/>
  <c r="AD56" i="114"/>
  <c r="J57" i="114"/>
  <c r="K58" i="114"/>
  <c r="AL58" i="114"/>
  <c r="K64" i="114"/>
  <c r="AD64" i="114"/>
  <c r="J65" i="114"/>
  <c r="AL17" i="115"/>
  <c r="AL21" i="115"/>
  <c r="AE25" i="115"/>
  <c r="P26" i="115"/>
  <c r="J27" i="115"/>
  <c r="AE27" i="115"/>
  <c r="P28" i="115"/>
  <c r="P62" i="115"/>
  <c r="AL42" i="113"/>
  <c r="AM42" i="113" s="1"/>
  <c r="AE32" i="114"/>
  <c r="AL40" i="114"/>
  <c r="AD63" i="114"/>
  <c r="J33" i="115"/>
  <c r="K33" i="115" s="1"/>
  <c r="AD33" i="115"/>
  <c r="P36" i="115"/>
  <c r="AB21" i="109"/>
  <c r="AC21" i="109" s="1"/>
  <c r="AB31" i="109"/>
  <c r="AB41" i="109"/>
  <c r="AB49" i="109"/>
  <c r="AB57" i="109"/>
  <c r="AA59" i="109"/>
  <c r="AB65" i="109"/>
  <c r="AB18" i="110"/>
  <c r="AY29" i="110"/>
  <c r="AA36" i="110"/>
  <c r="AB40" i="110"/>
  <c r="AC40" i="110" s="1"/>
  <c r="AZ49" i="110"/>
  <c r="AA56" i="110"/>
  <c r="AB60" i="110"/>
  <c r="AA63" i="110"/>
  <c r="AA65" i="110"/>
  <c r="BA21" i="111"/>
  <c r="AA27" i="111"/>
  <c r="AA28" i="111"/>
  <c r="AB32" i="111"/>
  <c r="AY35" i="111"/>
  <c r="AA37" i="111"/>
  <c r="AB38" i="111"/>
  <c r="AA39" i="111"/>
  <c r="AZ41" i="111"/>
  <c r="AA46" i="111"/>
  <c r="AA47" i="111"/>
  <c r="AZ49" i="111"/>
  <c r="AA54" i="111"/>
  <c r="AA55" i="111"/>
  <c r="AC56" i="111"/>
  <c r="AZ57" i="111"/>
  <c r="AB60" i="111"/>
  <c r="AA61" i="111"/>
  <c r="AA64" i="111"/>
  <c r="AA10" i="112"/>
  <c r="AY24" i="112"/>
  <c r="AY25" i="112"/>
  <c r="AA33" i="112"/>
  <c r="AA35" i="112"/>
  <c r="AC38" i="112"/>
  <c r="AC44" i="112"/>
  <c r="AB46" i="112"/>
  <c r="AB52" i="112"/>
  <c r="BA54" i="112"/>
  <c r="AZ59" i="112"/>
  <c r="AA63" i="112"/>
  <c r="AR10" i="113"/>
  <c r="P19" i="113"/>
  <c r="Q19" i="113" s="1"/>
  <c r="P52" i="113"/>
  <c r="P60" i="113"/>
  <c r="AD61" i="113"/>
  <c r="P12" i="114"/>
  <c r="J20" i="114"/>
  <c r="J22" i="114"/>
  <c r="AD22" i="114"/>
  <c r="P27" i="114"/>
  <c r="J32" i="114"/>
  <c r="J40" i="114"/>
  <c r="J44" i="114"/>
  <c r="AL44" i="114"/>
  <c r="AL56" i="114"/>
  <c r="X58" i="114"/>
  <c r="J63" i="114"/>
  <c r="R63" i="114" s="1"/>
  <c r="AL64" i="114"/>
  <c r="AE19" i="115"/>
  <c r="X36" i="115"/>
  <c r="AD65" i="115"/>
  <c r="AR27" i="116"/>
  <c r="AB62" i="108"/>
  <c r="AC62" i="108" s="1"/>
  <c r="AZ15" i="109"/>
  <c r="AA27" i="109"/>
  <c r="AA35" i="109"/>
  <c r="AZ41" i="109"/>
  <c r="AZ49" i="109"/>
  <c r="AZ57" i="109"/>
  <c r="AB59" i="109"/>
  <c r="AZ65" i="109"/>
  <c r="BA18" i="110"/>
  <c r="AA28" i="110"/>
  <c r="AB34" i="110"/>
  <c r="AC34" i="110" s="1"/>
  <c r="AY35" i="110"/>
  <c r="AB36" i="110"/>
  <c r="AC36" i="110" s="1"/>
  <c r="AZ41" i="110"/>
  <c r="AB44" i="110"/>
  <c r="AC44" i="110" s="1"/>
  <c r="AA52" i="110"/>
  <c r="AZ53" i="110"/>
  <c r="AB56" i="110"/>
  <c r="AA59" i="110"/>
  <c r="AC60" i="110"/>
  <c r="AA61" i="110"/>
  <c r="AA62" i="110"/>
  <c r="AB17" i="111"/>
  <c r="AY27" i="111"/>
  <c r="AA34" i="111"/>
  <c r="AZ37" i="111"/>
  <c r="AB44" i="111"/>
  <c r="AC44" i="111" s="1"/>
  <c r="AB52" i="111"/>
  <c r="AC52" i="111" s="1"/>
  <c r="AC60" i="111"/>
  <c r="AB64" i="111"/>
  <c r="AA20" i="112"/>
  <c r="AB28" i="112"/>
  <c r="AC28" i="112" s="1"/>
  <c r="AA41" i="112"/>
  <c r="AA43" i="112"/>
  <c r="BA44" i="112"/>
  <c r="AC46" i="112"/>
  <c r="AA49" i="112"/>
  <c r="AC52" i="112"/>
  <c r="AB56" i="112"/>
  <c r="AC56" i="112" s="1"/>
  <c r="BA58" i="112"/>
  <c r="AZ63" i="112"/>
  <c r="P17" i="113"/>
  <c r="Q17" i="113" s="1"/>
  <c r="J34" i="113"/>
  <c r="AR39" i="113"/>
  <c r="AS41" i="113"/>
  <c r="AL46" i="113"/>
  <c r="AM46" i="113" s="1"/>
  <c r="AD48" i="113"/>
  <c r="AE48" i="113" s="1"/>
  <c r="AL50" i="113"/>
  <c r="AM50" i="113" s="1"/>
  <c r="AD52" i="113"/>
  <c r="X56" i="113"/>
  <c r="AD60" i="113"/>
  <c r="J61" i="113"/>
  <c r="R61" i="113" s="1"/>
  <c r="AL62" i="113"/>
  <c r="AD63" i="113"/>
  <c r="X64" i="113"/>
  <c r="P15" i="114"/>
  <c r="J18" i="114"/>
  <c r="K18" i="114" s="1"/>
  <c r="AD18" i="114"/>
  <c r="K22" i="114"/>
  <c r="AD26" i="114"/>
  <c r="X27" i="114"/>
  <c r="K32" i="114"/>
  <c r="K40" i="114"/>
  <c r="K44" i="114"/>
  <c r="AD46" i="114"/>
  <c r="J56" i="114"/>
  <c r="K56" i="114" s="1"/>
  <c r="X56" i="114"/>
  <c r="AF56" i="114" s="1"/>
  <c r="AM56" i="114"/>
  <c r="J58" i="114"/>
  <c r="AL61" i="114"/>
  <c r="P63" i="114"/>
  <c r="AL63" i="114"/>
  <c r="J64" i="114"/>
  <c r="X64" i="114"/>
  <c r="AF64" i="114" s="1"/>
  <c r="AM64" i="114"/>
  <c r="J19" i="115"/>
  <c r="K19" i="115" s="1"/>
  <c r="AD27" i="115"/>
  <c r="AE33" i="115"/>
  <c r="P38" i="115"/>
  <c r="AD35" i="115"/>
  <c r="AL42" i="115"/>
  <c r="AM42" i="115" s="1"/>
  <c r="X44" i="115"/>
  <c r="AD51" i="115"/>
  <c r="Q23" i="116"/>
  <c r="Q33" i="116"/>
  <c r="AR33" i="116"/>
  <c r="AD57" i="116"/>
  <c r="AR58" i="116"/>
  <c r="AL18" i="117"/>
  <c r="AM18" i="117" s="1"/>
  <c r="Q35" i="117"/>
  <c r="AR35" i="117"/>
  <c r="P40" i="117"/>
  <c r="AD46" i="117"/>
  <c r="AL48" i="117"/>
  <c r="X54" i="117"/>
  <c r="AL57" i="117"/>
  <c r="K59" i="117"/>
  <c r="AL59" i="117"/>
  <c r="X60" i="117"/>
  <c r="X24" i="118"/>
  <c r="AD25" i="118"/>
  <c r="AF25" i="118" s="1"/>
  <c r="AD27" i="118"/>
  <c r="Q28" i="118"/>
  <c r="AR28" i="118"/>
  <c r="P29" i="118"/>
  <c r="J33" i="118"/>
  <c r="K33" i="118" s="1"/>
  <c r="X33" i="118"/>
  <c r="AM33" i="118"/>
  <c r="P35" i="118"/>
  <c r="AR43" i="118"/>
  <c r="AL46" i="118"/>
  <c r="X47" i="118"/>
  <c r="P52" i="118"/>
  <c r="AL54" i="118"/>
  <c r="AM54" i="118" s="1"/>
  <c r="P56" i="118"/>
  <c r="AL57" i="118"/>
  <c r="P58" i="118"/>
  <c r="AM58" i="118"/>
  <c r="J59" i="118"/>
  <c r="AL60" i="118"/>
  <c r="AM60" i="118" s="1"/>
  <c r="AD64" i="118"/>
  <c r="P65" i="118"/>
  <c r="P15" i="119"/>
  <c r="AL21" i="119"/>
  <c r="AM21" i="119" s="1"/>
  <c r="J23" i="119"/>
  <c r="K23" i="119" s="1"/>
  <c r="X23" i="119"/>
  <c r="P27" i="119"/>
  <c r="P29" i="119"/>
  <c r="AM29" i="119"/>
  <c r="K31" i="119"/>
  <c r="AD31" i="119"/>
  <c r="AF31" i="119" s="1"/>
  <c r="AD46" i="119"/>
  <c r="AE46" i="119" s="1"/>
  <c r="P52" i="119"/>
  <c r="X52" i="119"/>
  <c r="AF52" i="119" s="1"/>
  <c r="P54" i="119"/>
  <c r="P56" i="119"/>
  <c r="J59" i="119"/>
  <c r="R59" i="119" s="1"/>
  <c r="AL59" i="119"/>
  <c r="P19" i="120"/>
  <c r="Q19" i="120" s="1"/>
  <c r="AD19" i="120"/>
  <c r="J24" i="120"/>
  <c r="K24" i="120" s="1"/>
  <c r="AD24" i="120"/>
  <c r="AD48" i="120"/>
  <c r="AL48" i="116"/>
  <c r="AD55" i="116"/>
  <c r="AD65" i="116"/>
  <c r="AE65" i="116" s="1"/>
  <c r="P31" i="117"/>
  <c r="Q31" i="117" s="1"/>
  <c r="AD40" i="117"/>
  <c r="P48" i="117"/>
  <c r="AM48" i="117"/>
  <c r="AL53" i="117"/>
  <c r="Y54" i="117"/>
  <c r="Y60" i="117"/>
  <c r="AL61" i="117"/>
  <c r="AM61" i="117" s="1"/>
  <c r="P18" i="118"/>
  <c r="AD29" i="118"/>
  <c r="AD33" i="118"/>
  <c r="X35" i="118"/>
  <c r="AL52" i="118"/>
  <c r="P54" i="118"/>
  <c r="AD56" i="118"/>
  <c r="P59" i="118"/>
  <c r="AL59" i="118"/>
  <c r="AL63" i="118"/>
  <c r="P21" i="119"/>
  <c r="AD23" i="119"/>
  <c r="AD27" i="119"/>
  <c r="AE27" i="119" s="1"/>
  <c r="AD42" i="119"/>
  <c r="AE42" i="119" s="1"/>
  <c r="X54" i="119"/>
  <c r="AM58" i="119"/>
  <c r="P58" i="119"/>
  <c r="AL58" i="119"/>
  <c r="AD64" i="119"/>
  <c r="P65" i="119"/>
  <c r="X18" i="120"/>
  <c r="AL18" i="120"/>
  <c r="AM18" i="120" s="1"/>
  <c r="AL24" i="120"/>
  <c r="X26" i="120"/>
  <c r="AL26" i="120"/>
  <c r="AM26" i="120" s="1"/>
  <c r="AD29" i="120"/>
  <c r="AR37" i="120"/>
  <c r="AD37" i="120"/>
  <c r="J37" i="120"/>
  <c r="AR45" i="120"/>
  <c r="AD45" i="120"/>
  <c r="P45" i="120"/>
  <c r="Q45" i="120" s="1"/>
  <c r="X34" i="115"/>
  <c r="K35" i="115"/>
  <c r="AL35" i="115"/>
  <c r="X40" i="115"/>
  <c r="AF40" i="115" s="1"/>
  <c r="K42" i="115"/>
  <c r="AD42" i="115"/>
  <c r="AF42" i="115" s="1"/>
  <c r="AT42" i="115"/>
  <c r="AU42" i="115" s="1"/>
  <c r="P56" i="115"/>
  <c r="AD26" i="116"/>
  <c r="Q31" i="116"/>
  <c r="P37" i="116"/>
  <c r="AR43" i="116"/>
  <c r="Q45" i="116"/>
  <c r="AM48" i="116"/>
  <c r="J55" i="116"/>
  <c r="K55" i="116" s="1"/>
  <c r="AE55" i="116"/>
  <c r="AS56" i="116"/>
  <c r="K57" i="116"/>
  <c r="AL57" i="116"/>
  <c r="J65" i="116"/>
  <c r="P7" i="117"/>
  <c r="Q7" i="117" s="1"/>
  <c r="AR31" i="117"/>
  <c r="X48" i="117"/>
  <c r="AD59" i="117"/>
  <c r="AE59" i="117" s="1"/>
  <c r="AL25" i="118"/>
  <c r="AM25" i="118" s="1"/>
  <c r="J28" i="118"/>
  <c r="AD28" i="118"/>
  <c r="P33" i="118"/>
  <c r="AF33" i="118"/>
  <c r="J35" i="118"/>
  <c r="K35" i="118" s="1"/>
  <c r="P37" i="118"/>
  <c r="AR37" i="118"/>
  <c r="J52" i="118"/>
  <c r="K52" i="118" s="1"/>
  <c r="X52" i="118"/>
  <c r="AM52" i="118"/>
  <c r="X54" i="118"/>
  <c r="AD58" i="118"/>
  <c r="R59" i="118"/>
  <c r="X21" i="119"/>
  <c r="P23" i="119"/>
  <c r="AF23" i="119"/>
  <c r="AD29" i="119"/>
  <c r="AL31" i="119"/>
  <c r="AM31" i="119" s="1"/>
  <c r="J42" i="119"/>
  <c r="P47" i="119"/>
  <c r="P64" i="119"/>
  <c r="P26" i="120"/>
  <c r="AR29" i="120"/>
  <c r="AF32" i="120"/>
  <c r="P32" i="120"/>
  <c r="AM32" i="120"/>
  <c r="X32" i="120"/>
  <c r="J32" i="120"/>
  <c r="K32" i="120" s="1"/>
  <c r="AL32" i="120"/>
  <c r="AL34" i="120"/>
  <c r="AM34" i="120" s="1"/>
  <c r="X34" i="120"/>
  <c r="P37" i="120"/>
  <c r="Q37" i="120" s="1"/>
  <c r="P38" i="120"/>
  <c r="AD48" i="117"/>
  <c r="AL55" i="117"/>
  <c r="AL33" i="118"/>
  <c r="AL42" i="118"/>
  <c r="AD54" i="118"/>
  <c r="AD59" i="118"/>
  <c r="AL65" i="118"/>
  <c r="AD21" i="119"/>
  <c r="AL23" i="119"/>
  <c r="AM23" i="119" s="1"/>
  <c r="AR49" i="119"/>
  <c r="AL54" i="119"/>
  <c r="AM54" i="119" s="1"/>
  <c r="AM24" i="120"/>
  <c r="P24" i="120"/>
  <c r="X24" i="120"/>
  <c r="P48" i="120"/>
  <c r="AL48" i="119"/>
  <c r="AL57" i="119"/>
  <c r="AL60" i="119"/>
  <c r="AD28" i="120"/>
  <c r="P36" i="120"/>
  <c r="AM36" i="120"/>
  <c r="AL42" i="120"/>
  <c r="AM42" i="120" s="1"/>
  <c r="AD44" i="120"/>
  <c r="P50" i="120"/>
  <c r="AD54" i="120"/>
  <c r="P55" i="120"/>
  <c r="Q55" i="120" s="1"/>
  <c r="AD58" i="120"/>
  <c r="P59" i="120"/>
  <c r="X60" i="120"/>
  <c r="P61" i="120"/>
  <c r="AL61" i="120"/>
  <c r="J62" i="120"/>
  <c r="K62" i="120" s="1"/>
  <c r="X62" i="120"/>
  <c r="AM62" i="120"/>
  <c r="AL65" i="120"/>
  <c r="AD18" i="121"/>
  <c r="AD19" i="121"/>
  <c r="AL23" i="121"/>
  <c r="AM23" i="121" s="1"/>
  <c r="AR28" i="121"/>
  <c r="AR36" i="121"/>
  <c r="X40" i="121"/>
  <c r="P51" i="121"/>
  <c r="J55" i="121"/>
  <c r="J58" i="121"/>
  <c r="P61" i="121"/>
  <c r="J64" i="121"/>
  <c r="AR64" i="121"/>
  <c r="K65" i="121"/>
  <c r="AD65" i="121"/>
  <c r="X9" i="122"/>
  <c r="Y9" i="122" s="1"/>
  <c r="J18" i="122"/>
  <c r="K18" i="122" s="1"/>
  <c r="AL18" i="122"/>
  <c r="AR21" i="122"/>
  <c r="K22" i="122"/>
  <c r="AD24" i="122"/>
  <c r="P41" i="122"/>
  <c r="AL29" i="123"/>
  <c r="X29" i="123"/>
  <c r="J34" i="123"/>
  <c r="AD60" i="120"/>
  <c r="AL61" i="121"/>
  <c r="AD36" i="120"/>
  <c r="AD55" i="120"/>
  <c r="AL60" i="120"/>
  <c r="AD61" i="120"/>
  <c r="P62" i="120"/>
  <c r="AF62" i="120"/>
  <c r="AD35" i="121"/>
  <c r="P44" i="121"/>
  <c r="AD51" i="121"/>
  <c r="J61" i="121"/>
  <c r="X61" i="121"/>
  <c r="AF61" i="121" s="1"/>
  <c r="AM61" i="121"/>
  <c r="AL65" i="121"/>
  <c r="AM65" i="121" s="1"/>
  <c r="J26" i="122"/>
  <c r="AL26" i="122"/>
  <c r="J38" i="122"/>
  <c r="AD38" i="122"/>
  <c r="AR24" i="123"/>
  <c r="J26" i="123"/>
  <c r="AR32" i="123"/>
  <c r="AL59" i="120"/>
  <c r="P60" i="120"/>
  <c r="AM60" i="120"/>
  <c r="AL62" i="120"/>
  <c r="P28" i="121"/>
  <c r="Q28" i="121" s="1"/>
  <c r="P36" i="121"/>
  <c r="Q36" i="121" s="1"/>
  <c r="AL39" i="121"/>
  <c r="AM39" i="121" s="1"/>
  <c r="AD55" i="121"/>
  <c r="K61" i="121"/>
  <c r="AD61" i="121"/>
  <c r="K26" i="122"/>
  <c r="AL30" i="122"/>
  <c r="AL34" i="122"/>
  <c r="K38" i="122"/>
  <c r="AD44" i="122"/>
  <c r="AR22" i="123"/>
  <c r="P31" i="123"/>
  <c r="AL35" i="123"/>
  <c r="X39" i="123"/>
  <c r="AR45" i="123"/>
  <c r="AR20" i="124"/>
  <c r="J22" i="124"/>
  <c r="AR22" i="124"/>
  <c r="AR23" i="124"/>
  <c r="X24" i="124"/>
  <c r="J27" i="124"/>
  <c r="J29" i="124"/>
  <c r="K35" i="124"/>
  <c r="AL35" i="124"/>
  <c r="K37" i="124"/>
  <c r="AD37" i="124"/>
  <c r="AF37" i="124" s="1"/>
  <c r="AR39" i="124"/>
  <c r="J43" i="124"/>
  <c r="P45" i="124"/>
  <c r="AF45" i="124"/>
  <c r="AD47" i="124"/>
  <c r="AL7" i="125"/>
  <c r="AM7" i="125" s="1"/>
  <c r="AD7" i="125"/>
  <c r="AE7" i="125" s="1"/>
  <c r="AD23" i="123"/>
  <c r="AL27" i="123"/>
  <c r="J30" i="123"/>
  <c r="AD30" i="123"/>
  <c r="AL39" i="123"/>
  <c r="AL19" i="124"/>
  <c r="P20" i="124"/>
  <c r="Q20" i="124" s="1"/>
  <c r="P22" i="124"/>
  <c r="K27" i="124"/>
  <c r="AL27" i="124"/>
  <c r="K29" i="124"/>
  <c r="AL29" i="124"/>
  <c r="P37" i="124"/>
  <c r="K43" i="124"/>
  <c r="AL43" i="124"/>
  <c r="AL45" i="124"/>
  <c r="AD31" i="123"/>
  <c r="AD45" i="123"/>
  <c r="X35" i="124"/>
  <c r="AL37" i="124"/>
  <c r="AL14" i="125"/>
  <c r="AR14" i="125"/>
  <c r="AT14" i="125" s="1"/>
  <c r="AU14" i="125" s="1"/>
  <c r="J25" i="125"/>
  <c r="K25" i="125" s="1"/>
  <c r="AL25" i="125"/>
  <c r="AL45" i="123"/>
  <c r="AD22" i="124"/>
  <c r="AE22" i="124" s="1"/>
  <c r="X27" i="124"/>
  <c r="X29" i="124"/>
  <c r="X43" i="124"/>
  <c r="X50" i="124"/>
  <c r="X25" i="125"/>
  <c r="AR12" i="125"/>
  <c r="AL19" i="125"/>
  <c r="AM19" i="125" s="1"/>
  <c r="AL27" i="125"/>
  <c r="K33" i="125"/>
  <c r="AL33" i="125"/>
  <c r="J34" i="125"/>
  <c r="AL35" i="125"/>
  <c r="J36" i="125"/>
  <c r="AL37" i="125"/>
  <c r="J38" i="125"/>
  <c r="AL39" i="125"/>
  <c r="J40" i="125"/>
  <c r="K41" i="125"/>
  <c r="AL41" i="125"/>
  <c r="J42" i="125"/>
  <c r="AL43" i="125"/>
  <c r="J44" i="125"/>
  <c r="AL45" i="125"/>
  <c r="AL47" i="125"/>
  <c r="P49" i="125"/>
  <c r="X51" i="125"/>
  <c r="X54" i="125"/>
  <c r="AL64" i="125"/>
  <c r="AD65" i="125"/>
  <c r="AR10" i="126"/>
  <c r="AT10" i="126" s="1"/>
  <c r="AU10" i="126" s="1"/>
  <c r="AL39" i="126"/>
  <c r="K41" i="126"/>
  <c r="AD41" i="126"/>
  <c r="P43" i="126"/>
  <c r="AM43" i="126"/>
  <c r="AL45" i="126"/>
  <c r="AL20" i="125"/>
  <c r="AL28" i="125"/>
  <c r="X33" i="125"/>
  <c r="X35" i="125"/>
  <c r="X37" i="125"/>
  <c r="X39" i="125"/>
  <c r="X41" i="125"/>
  <c r="X43" i="125"/>
  <c r="X45" i="125"/>
  <c r="X47" i="125"/>
  <c r="AD49" i="125"/>
  <c r="J55" i="125"/>
  <c r="J65" i="125"/>
  <c r="P19" i="126"/>
  <c r="AL41" i="126"/>
  <c r="AD43" i="126"/>
  <c r="J46" i="126"/>
  <c r="J47" i="126"/>
  <c r="J55" i="126"/>
  <c r="P64" i="126"/>
  <c r="AD65" i="124"/>
  <c r="P20" i="125"/>
  <c r="P28" i="125"/>
  <c r="J33" i="125"/>
  <c r="J35" i="125"/>
  <c r="K35" i="125" s="1"/>
  <c r="J37" i="125"/>
  <c r="K37" i="125" s="1"/>
  <c r="J39" i="125"/>
  <c r="K39" i="125" s="1"/>
  <c r="J41" i="125"/>
  <c r="J43" i="125"/>
  <c r="K43" i="125" s="1"/>
  <c r="J45" i="125"/>
  <c r="K45" i="125" s="1"/>
  <c r="J47" i="125"/>
  <c r="K47" i="125" s="1"/>
  <c r="J49" i="125"/>
  <c r="AR49" i="125"/>
  <c r="J51" i="125"/>
  <c r="J52" i="125"/>
  <c r="AL56" i="125"/>
  <c r="AD57" i="125"/>
  <c r="X58" i="125"/>
  <c r="AD63" i="125"/>
  <c r="P64" i="125"/>
  <c r="AF64" i="125"/>
  <c r="P65" i="125"/>
  <c r="P23" i="126"/>
  <c r="X39" i="126"/>
  <c r="J41" i="126"/>
  <c r="X41" i="126"/>
  <c r="AF41" i="126" s="1"/>
  <c r="AM41" i="126"/>
  <c r="AL43" i="126"/>
  <c r="AD44" i="126"/>
  <c r="P45" i="126"/>
  <c r="AF45" i="126"/>
  <c r="AD46" i="126"/>
  <c r="J53" i="126"/>
  <c r="P58" i="126"/>
  <c r="AD63" i="126"/>
  <c r="X14" i="119"/>
  <c r="J14" i="121"/>
  <c r="K14" i="121" s="1"/>
  <c r="AD13" i="125"/>
  <c r="AE13" i="125" s="1"/>
  <c r="P13" i="121"/>
  <c r="Q13" i="121" s="1"/>
  <c r="AD14" i="121"/>
  <c r="AE14" i="121" s="1"/>
  <c r="AB13" i="107"/>
  <c r="AC13" i="107" s="1"/>
  <c r="P13" i="119"/>
  <c r="Q13" i="119" s="1"/>
  <c r="AR13" i="121"/>
  <c r="AT13" i="121" s="1"/>
  <c r="AU13" i="121" s="1"/>
  <c r="AA7" i="109"/>
  <c r="AB11" i="111"/>
  <c r="AC11" i="111" s="1"/>
  <c r="AB10" i="112"/>
  <c r="AC10" i="112" s="1"/>
  <c r="AB12" i="112"/>
  <c r="AC12" i="112" s="1"/>
  <c r="AD12" i="113"/>
  <c r="AE12" i="113" s="1"/>
  <c r="P10" i="114"/>
  <c r="Q10" i="114" s="1"/>
  <c r="X10" i="119"/>
  <c r="Y10" i="119" s="1"/>
  <c r="AR9" i="122"/>
  <c r="AT9" i="122" s="1"/>
  <c r="AU9" i="122" s="1"/>
  <c r="AD7" i="124"/>
  <c r="AE7" i="124" s="1"/>
  <c r="AT12" i="125"/>
  <c r="AU12" i="125" s="1"/>
  <c r="BA6" i="104"/>
  <c r="J10" i="113"/>
  <c r="P11" i="113"/>
  <c r="Q11" i="113" s="1"/>
  <c r="AR8" i="117"/>
  <c r="J11" i="117"/>
  <c r="K11" i="117" s="1"/>
  <c r="P12" i="118"/>
  <c r="Q12" i="118" s="1"/>
  <c r="P7" i="123"/>
  <c r="Q7" i="123" s="1"/>
  <c r="AD10" i="123"/>
  <c r="AE10" i="123" s="1"/>
  <c r="AD12" i="125"/>
  <c r="AB6" i="112"/>
  <c r="AC6" i="112" s="1"/>
  <c r="X10" i="113"/>
  <c r="Y10" i="113" s="1"/>
  <c r="AR11" i="113"/>
  <c r="AS11" i="113" s="1"/>
  <c r="P9" i="119"/>
  <c r="Q9" i="119" s="1"/>
  <c r="AZ6" i="112"/>
  <c r="BA6" i="112" s="1"/>
  <c r="BB6" i="112" s="1"/>
  <c r="BC6" i="112" s="1"/>
  <c r="BC7" i="127" s="1"/>
  <c r="P6" i="114"/>
  <c r="Q6" i="114" s="1"/>
  <c r="AB6" i="104"/>
  <c r="AC6" i="104" s="1"/>
  <c r="X6" i="119"/>
  <c r="Y6" i="119" s="1"/>
  <c r="X6" i="124"/>
  <c r="AF6" i="124" s="1"/>
  <c r="AG6" i="124" s="1"/>
  <c r="AB16" i="103"/>
  <c r="AZ14" i="104"/>
  <c r="BA14" i="104" s="1"/>
  <c r="BA16" i="106"/>
  <c r="AB11" i="107"/>
  <c r="AC11" i="107" s="1"/>
  <c r="AB14" i="112"/>
  <c r="AC14" i="112" s="1"/>
  <c r="AA16" i="112"/>
  <c r="AL6" i="113"/>
  <c r="AM6" i="113" s="1"/>
  <c r="AL10" i="113"/>
  <c r="AM10" i="113" s="1"/>
  <c r="J6" i="114"/>
  <c r="K6" i="114" s="1"/>
  <c r="AR6" i="114"/>
  <c r="AT6" i="114" s="1"/>
  <c r="AU6" i="114" s="1"/>
  <c r="X7" i="114"/>
  <c r="AF7" i="114" s="1"/>
  <c r="J8" i="114"/>
  <c r="R8" i="114" s="1"/>
  <c r="S8" i="114" s="1"/>
  <c r="AR8" i="114"/>
  <c r="AS8" i="114" s="1"/>
  <c r="X9" i="114"/>
  <c r="AF9" i="114" s="1"/>
  <c r="AG9" i="114" s="1"/>
  <c r="J10" i="114"/>
  <c r="R10" i="114" s="1"/>
  <c r="S10" i="114" s="1"/>
  <c r="AR10" i="114"/>
  <c r="AT10" i="114" s="1"/>
  <c r="AU10" i="114" s="1"/>
  <c r="X11" i="114"/>
  <c r="Y11" i="114" s="1"/>
  <c r="J12" i="114"/>
  <c r="K12" i="114" s="1"/>
  <c r="AR12" i="114"/>
  <c r="AT12" i="114" s="1"/>
  <c r="AU12" i="114" s="1"/>
  <c r="X13" i="114"/>
  <c r="Y13" i="114" s="1"/>
  <c r="J14" i="114"/>
  <c r="AR14" i="114"/>
  <c r="X15" i="114"/>
  <c r="J16" i="114"/>
  <c r="P13" i="116"/>
  <c r="Q13" i="116" s="1"/>
  <c r="AD9" i="117"/>
  <c r="AE9" i="117" s="1"/>
  <c r="AR10" i="117"/>
  <c r="X11" i="117"/>
  <c r="Y11" i="117" s="1"/>
  <c r="AR15" i="117"/>
  <c r="X6" i="118"/>
  <c r="Y6" i="118" s="1"/>
  <c r="AR8" i="118"/>
  <c r="P10" i="119"/>
  <c r="Q10" i="119" s="1"/>
  <c r="AR10" i="119"/>
  <c r="AS10" i="119" s="1"/>
  <c r="AD15" i="119"/>
  <c r="AE15" i="119" s="1"/>
  <c r="P12" i="120"/>
  <c r="AR14" i="120"/>
  <c r="AT14" i="120" s="1"/>
  <c r="AU14" i="120" s="1"/>
  <c r="AR15" i="120"/>
  <c r="AT15" i="120" s="1"/>
  <c r="P16" i="120"/>
  <c r="AR14" i="121"/>
  <c r="AL16" i="121"/>
  <c r="AT16" i="121" s="1"/>
  <c r="AU16" i="121" s="1"/>
  <c r="X11" i="123"/>
  <c r="Y11" i="123" s="1"/>
  <c r="AM15" i="123"/>
  <c r="P6" i="124"/>
  <c r="P7" i="124"/>
  <c r="Q7" i="124" s="1"/>
  <c r="X8" i="124"/>
  <c r="Y8" i="124" s="1"/>
  <c r="AD9" i="124"/>
  <c r="AE9" i="124" s="1"/>
  <c r="AD10" i="124"/>
  <c r="X12" i="124"/>
  <c r="Y12" i="124" s="1"/>
  <c r="P16" i="124"/>
  <c r="AR16" i="124"/>
  <c r="J7" i="125"/>
  <c r="K7" i="125" s="1"/>
  <c r="J8" i="125"/>
  <c r="K8" i="125" s="1"/>
  <c r="X10" i="125"/>
  <c r="AF10" i="125" s="1"/>
  <c r="AG10" i="125" s="1"/>
  <c r="J12" i="125"/>
  <c r="J13" i="125"/>
  <c r="AD14" i="125"/>
  <c r="AE14" i="125" s="1"/>
  <c r="AD15" i="125"/>
  <c r="AL16" i="126"/>
  <c r="AC16" i="103"/>
  <c r="AB8" i="106"/>
  <c r="AC8" i="106" s="1"/>
  <c r="AB7" i="109"/>
  <c r="AC7" i="109" s="1"/>
  <c r="AB9" i="109"/>
  <c r="AC9" i="109" s="1"/>
  <c r="AZ11" i="109"/>
  <c r="BA11" i="109" s="1"/>
  <c r="BB11" i="109" s="1"/>
  <c r="BC11" i="109" s="1"/>
  <c r="AZ12" i="127" s="1"/>
  <c r="M11" i="160" s="1"/>
  <c r="AB12" i="110"/>
  <c r="AC12" i="110" s="1"/>
  <c r="AB9" i="111"/>
  <c r="AB15" i="111"/>
  <c r="AB16" i="112"/>
  <c r="AC16" i="112" s="1"/>
  <c r="AR6" i="113"/>
  <c r="AS6" i="113" s="1"/>
  <c r="AL7" i="114"/>
  <c r="AL9" i="114"/>
  <c r="AM9" i="114" s="1"/>
  <c r="AL11" i="114"/>
  <c r="AM11" i="114" s="1"/>
  <c r="AL13" i="114"/>
  <c r="AM13" i="114" s="1"/>
  <c r="P14" i="114"/>
  <c r="Q14" i="114" s="1"/>
  <c r="AL15" i="114"/>
  <c r="P10" i="115"/>
  <c r="Q10" i="115" s="1"/>
  <c r="AL15" i="115"/>
  <c r="AM15" i="115" s="1"/>
  <c r="AR9" i="116"/>
  <c r="AS9" i="116" s="1"/>
  <c r="AD12" i="116"/>
  <c r="X13" i="116"/>
  <c r="Y13" i="116" s="1"/>
  <c r="AL9" i="117"/>
  <c r="AT9" i="117" s="1"/>
  <c r="AU9" i="117" s="1"/>
  <c r="AL11" i="117"/>
  <c r="AM11" i="117" s="1"/>
  <c r="AL14" i="117"/>
  <c r="AM14" i="117" s="1"/>
  <c r="AR6" i="118"/>
  <c r="AS6" i="118" s="1"/>
  <c r="J15" i="119"/>
  <c r="K15" i="119" s="1"/>
  <c r="AR15" i="119"/>
  <c r="AL16" i="120"/>
  <c r="P16" i="121"/>
  <c r="AM16" i="121"/>
  <c r="AD8" i="124"/>
  <c r="AF8" i="124" s="1"/>
  <c r="AG8" i="124" s="1"/>
  <c r="AR12" i="124"/>
  <c r="X16" i="124"/>
  <c r="AL10" i="125"/>
  <c r="AM10" i="125" s="1"/>
  <c r="P14" i="126"/>
  <c r="J16" i="126"/>
  <c r="K16" i="126" s="1"/>
  <c r="X16" i="126"/>
  <c r="AM16" i="126"/>
  <c r="AB8" i="105"/>
  <c r="AC8" i="105" s="1"/>
  <c r="AB12" i="106"/>
  <c r="AB15" i="107"/>
  <c r="AC15" i="107" s="1"/>
  <c r="AB8" i="108"/>
  <c r="AC8" i="108" s="1"/>
  <c r="AZ9" i="109"/>
  <c r="BA9" i="109" s="1"/>
  <c r="BB9" i="109" s="1"/>
  <c r="BC9" i="109" s="1"/>
  <c r="AZ10" i="127" s="1"/>
  <c r="M9" i="160" s="1"/>
  <c r="AB10" i="110"/>
  <c r="J6" i="113"/>
  <c r="K6" i="113" s="1"/>
  <c r="P10" i="113"/>
  <c r="Q10" i="113" s="1"/>
  <c r="P13" i="113"/>
  <c r="Q13" i="113" s="1"/>
  <c r="X6" i="114"/>
  <c r="J7" i="114"/>
  <c r="AR7" i="114"/>
  <c r="AS7" i="114" s="1"/>
  <c r="X8" i="114"/>
  <c r="Y8" i="114" s="1"/>
  <c r="J9" i="114"/>
  <c r="AR9" i="114"/>
  <c r="X10" i="114"/>
  <c r="Y10" i="114" s="1"/>
  <c r="J11" i="114"/>
  <c r="K11" i="114" s="1"/>
  <c r="AR11" i="114"/>
  <c r="X12" i="114"/>
  <c r="Y12" i="114" s="1"/>
  <c r="J13" i="114"/>
  <c r="K13" i="114" s="1"/>
  <c r="AR13" i="114"/>
  <c r="X14" i="114"/>
  <c r="J15" i="114"/>
  <c r="AR15" i="114"/>
  <c r="AT15" i="114" s="1"/>
  <c r="AU15" i="114" s="1"/>
  <c r="J13" i="115"/>
  <c r="K13" i="115" s="1"/>
  <c r="AR11" i="117"/>
  <c r="X12" i="118"/>
  <c r="X14" i="118"/>
  <c r="AD10" i="119"/>
  <c r="AE10" i="119" s="1"/>
  <c r="X11" i="120"/>
  <c r="Y11" i="120" s="1"/>
  <c r="P15" i="120"/>
  <c r="Q15" i="120" s="1"/>
  <c r="J16" i="120"/>
  <c r="X16" i="120"/>
  <c r="AM16" i="120"/>
  <c r="P12" i="121"/>
  <c r="X13" i="121"/>
  <c r="Y13" i="121" s="1"/>
  <c r="P14" i="121"/>
  <c r="Q14" i="121" s="1"/>
  <c r="AR15" i="121"/>
  <c r="X16" i="121"/>
  <c r="AD9" i="122"/>
  <c r="AF9" i="122" s="1"/>
  <c r="P13" i="122"/>
  <c r="Q13" i="122" s="1"/>
  <c r="J14" i="122"/>
  <c r="K14" i="122" s="1"/>
  <c r="AD16" i="122"/>
  <c r="X7" i="123"/>
  <c r="Y7" i="123" s="1"/>
  <c r="P9" i="123"/>
  <c r="Q9" i="123" s="1"/>
  <c r="AD15" i="123"/>
  <c r="P10" i="124"/>
  <c r="J10" i="125"/>
  <c r="K10" i="125" s="1"/>
  <c r="J16" i="125"/>
  <c r="J8" i="126"/>
  <c r="K8" i="126" s="1"/>
  <c r="J10" i="126"/>
  <c r="K10" i="126" s="1"/>
  <c r="AL14" i="126"/>
  <c r="AT14" i="126" s="1"/>
  <c r="AU14" i="126" s="1"/>
  <c r="AD16" i="126"/>
  <c r="AB9" i="103"/>
  <c r="AC9" i="103" s="1"/>
  <c r="AB13" i="103"/>
  <c r="AC13" i="103" s="1"/>
  <c r="AA16" i="103"/>
  <c r="AZ8" i="104"/>
  <c r="BA8" i="104" s="1"/>
  <c r="BB8" i="104" s="1"/>
  <c r="BC8" i="104" s="1"/>
  <c r="AU9" i="127" s="1"/>
  <c r="H8" i="160" s="1"/>
  <c r="AA14" i="104"/>
  <c r="AA16" i="104"/>
  <c r="BA8" i="105"/>
  <c r="AB16" i="106"/>
  <c r="AB12" i="108"/>
  <c r="P6" i="113"/>
  <c r="X13" i="113"/>
  <c r="Y13" i="113" s="1"/>
  <c r="P7" i="114"/>
  <c r="P9" i="114"/>
  <c r="R9" i="114" s="1"/>
  <c r="P11" i="114"/>
  <c r="AR6" i="117"/>
  <c r="AS6" i="117" s="1"/>
  <c r="AR7" i="117"/>
  <c r="AT7" i="117" s="1"/>
  <c r="AU7" i="117" s="1"/>
  <c r="P9" i="117"/>
  <c r="X10" i="117"/>
  <c r="P11" i="117"/>
  <c r="Q11" i="117" s="1"/>
  <c r="X15" i="117"/>
  <c r="Y15" i="117" s="1"/>
  <c r="AR14" i="118"/>
  <c r="J10" i="119"/>
  <c r="AL10" i="119"/>
  <c r="AM10" i="119" s="1"/>
  <c r="X15" i="119"/>
  <c r="P14" i="120"/>
  <c r="X15" i="120"/>
  <c r="Y15" i="120" s="1"/>
  <c r="K16" i="120"/>
  <c r="AD16" i="120"/>
  <c r="AR12" i="121"/>
  <c r="AT12" i="121" s="1"/>
  <c r="AU12" i="121" s="1"/>
  <c r="AD16" i="121"/>
  <c r="J9" i="122"/>
  <c r="K9" i="122" s="1"/>
  <c r="X13" i="122"/>
  <c r="Y13" i="122" s="1"/>
  <c r="AD6" i="123"/>
  <c r="AE6" i="123" s="1"/>
  <c r="AR9" i="123"/>
  <c r="P9" i="124"/>
  <c r="Q9" i="124" s="1"/>
  <c r="AL8" i="125"/>
  <c r="AT8" i="125" s="1"/>
  <c r="AU8" i="125" s="1"/>
  <c r="P10" i="125"/>
  <c r="AR10" i="125"/>
  <c r="AS10" i="125" s="1"/>
  <c r="J14" i="125"/>
  <c r="K14" i="125" s="1"/>
  <c r="J15" i="125"/>
  <c r="AD10" i="126"/>
  <c r="AE10" i="126" s="1"/>
  <c r="P16" i="126"/>
  <c r="AB18" i="103"/>
  <c r="AZ22" i="103"/>
  <c r="AY43" i="103"/>
  <c r="AB33" i="104"/>
  <c r="AB41" i="104"/>
  <c r="AB55" i="104"/>
  <c r="AB63" i="104"/>
  <c r="BA10" i="105"/>
  <c r="BA14" i="105"/>
  <c r="AB25" i="105"/>
  <c r="AZ27" i="105"/>
  <c r="AB29" i="105"/>
  <c r="AC29" i="105" s="1"/>
  <c r="AZ31" i="105"/>
  <c r="AB33" i="105"/>
  <c r="AZ35" i="105"/>
  <c r="AB37" i="105"/>
  <c r="AZ39" i="105"/>
  <c r="AB41" i="105"/>
  <c r="AZ43" i="105"/>
  <c r="AB45" i="105"/>
  <c r="AZ47" i="105"/>
  <c r="AB49" i="105"/>
  <c r="AZ51" i="105"/>
  <c r="AB53" i="105"/>
  <c r="AZ55" i="105"/>
  <c r="BA55" i="105" s="1"/>
  <c r="BB55" i="105" s="1"/>
  <c r="BC55" i="105" s="1"/>
  <c r="AV56" i="127" s="1"/>
  <c r="AB57" i="105"/>
  <c r="AZ61" i="105"/>
  <c r="AB65" i="105"/>
  <c r="AB26" i="106"/>
  <c r="AZ30" i="106"/>
  <c r="AB34" i="106"/>
  <c r="BB34" i="106"/>
  <c r="BC34" i="106" s="1"/>
  <c r="AW35" i="127" s="1"/>
  <c r="J34" i="160" s="1"/>
  <c r="AZ38" i="106"/>
  <c r="AB40" i="106"/>
  <c r="AC40" i="106" s="1"/>
  <c r="AZ42" i="106"/>
  <c r="AB44" i="106"/>
  <c r="AZ46" i="106"/>
  <c r="AB48" i="106"/>
  <c r="AZ50" i="106"/>
  <c r="AB52" i="106"/>
  <c r="AZ54" i="106"/>
  <c r="AB56" i="106"/>
  <c r="AZ58" i="106"/>
  <c r="AB60" i="106"/>
  <c r="AZ62" i="106"/>
  <c r="AB64" i="106"/>
  <c r="BA9" i="107"/>
  <c r="BA11" i="107"/>
  <c r="BB11" i="107" s="1"/>
  <c r="BC11" i="107" s="1"/>
  <c r="AX12" i="127" s="1"/>
  <c r="K11" i="160" s="1"/>
  <c r="BA13" i="107"/>
  <c r="BB13" i="107" s="1"/>
  <c r="BC13" i="107" s="1"/>
  <c r="AX14" i="127" s="1"/>
  <c r="K13" i="160" s="1"/>
  <c r="BA15" i="107"/>
  <c r="AB17" i="107"/>
  <c r="AZ19" i="107"/>
  <c r="BA19" i="107" s="1"/>
  <c r="BB19" i="107" s="1"/>
  <c r="BC19" i="107" s="1"/>
  <c r="AX20" i="127" s="1"/>
  <c r="K19" i="160" s="1"/>
  <c r="AB21" i="107"/>
  <c r="AZ23" i="107"/>
  <c r="AB25" i="107"/>
  <c r="AB27" i="107"/>
  <c r="AB29" i="107"/>
  <c r="AB31" i="107"/>
  <c r="AC36" i="107"/>
  <c r="AZ49" i="107"/>
  <c r="AZ53" i="107"/>
  <c r="AZ57" i="107"/>
  <c r="AZ61" i="107"/>
  <c r="AZ65" i="107"/>
  <c r="AB26" i="108"/>
  <c r="AZ30" i="108"/>
  <c r="AB34" i="108"/>
  <c r="AZ38" i="108"/>
  <c r="AB40" i="108"/>
  <c r="AZ42" i="108"/>
  <c r="AB44" i="108"/>
  <c r="AZ46" i="108"/>
  <c r="AB48" i="108"/>
  <c r="AZ50" i="108"/>
  <c r="AB52" i="108"/>
  <c r="AZ54" i="108"/>
  <c r="AB56" i="108"/>
  <c r="BB56" i="108"/>
  <c r="BC56" i="108" s="1"/>
  <c r="AY57" i="127" s="1"/>
  <c r="AZ58" i="108"/>
  <c r="AB60" i="108"/>
  <c r="AZ62" i="108"/>
  <c r="AB64" i="108"/>
  <c r="AA11" i="109"/>
  <c r="AA13" i="109"/>
  <c r="AA15" i="109"/>
  <c r="AZ17" i="109"/>
  <c r="AB19" i="109"/>
  <c r="AZ21" i="109"/>
  <c r="BA21" i="109" s="1"/>
  <c r="BB21" i="109" s="1"/>
  <c r="BC21" i="109" s="1"/>
  <c r="AZ22" i="127" s="1"/>
  <c r="M21" i="160" s="1"/>
  <c r="AB23" i="109"/>
  <c r="AC23" i="109" s="1"/>
  <c r="AA39" i="109"/>
  <c r="BA41" i="109"/>
  <c r="AZ43" i="109"/>
  <c r="AB45" i="109"/>
  <c r="AA47" i="109"/>
  <c r="BA49" i="109"/>
  <c r="AZ51" i="109"/>
  <c r="AB53" i="109"/>
  <c r="AA55" i="109"/>
  <c r="BA57" i="109"/>
  <c r="AZ59" i="109"/>
  <c r="AB61" i="109"/>
  <c r="AA63" i="109"/>
  <c r="BA65" i="109"/>
  <c r="AB8" i="110"/>
  <c r="AC8" i="110" s="1"/>
  <c r="AB16" i="110"/>
  <c r="AB20" i="110"/>
  <c r="AA24" i="110"/>
  <c r="AA25" i="110"/>
  <c r="AZ26" i="110"/>
  <c r="AB30" i="110"/>
  <c r="AY31" i="110"/>
  <c r="AA32" i="110"/>
  <c r="AA33" i="110"/>
  <c r="AZ34" i="110"/>
  <c r="AB38" i="110"/>
  <c r="AZ40" i="110"/>
  <c r="AB42" i="110"/>
  <c r="AZ44" i="110"/>
  <c r="AB46" i="110"/>
  <c r="AZ48" i="110"/>
  <c r="AB50" i="110"/>
  <c r="AZ52" i="110"/>
  <c r="BA52" i="110" s="1"/>
  <c r="BB52" i="110" s="1"/>
  <c r="BC52" i="110" s="1"/>
  <c r="BA53" i="127" s="1"/>
  <c r="AB54" i="110"/>
  <c r="AC54" i="110" s="1"/>
  <c r="BB54" i="110"/>
  <c r="BC54" i="110" s="1"/>
  <c r="BA55" i="127" s="1"/>
  <c r="AZ56" i="110"/>
  <c r="BA56" i="110" s="1"/>
  <c r="BB56" i="110" s="1"/>
  <c r="BC56" i="110" s="1"/>
  <c r="BA57" i="127" s="1"/>
  <c r="AB58" i="110"/>
  <c r="AZ60" i="110"/>
  <c r="BA60" i="110" s="1"/>
  <c r="BB60" i="110" s="1"/>
  <c r="BC60" i="110" s="1"/>
  <c r="BA61" i="127" s="1"/>
  <c r="AB62" i="110"/>
  <c r="AZ64" i="110"/>
  <c r="BA64" i="110" s="1"/>
  <c r="BB64" i="110" s="1"/>
  <c r="BC64" i="110" s="1"/>
  <c r="BA65" i="127" s="1"/>
  <c r="AB13" i="111"/>
  <c r="AC13" i="111" s="1"/>
  <c r="AB19" i="111"/>
  <c r="AB23" i="111"/>
  <c r="AA24" i="111"/>
  <c r="AY25" i="111"/>
  <c r="AB28" i="111"/>
  <c r="BB30" i="111"/>
  <c r="BC30" i="111" s="1"/>
  <c r="BB31" i="127" s="1"/>
  <c r="O30" i="160" s="1"/>
  <c r="AB30" i="111"/>
  <c r="AC30" i="111" s="1"/>
  <c r="BA30" i="111"/>
  <c r="AC32" i="111"/>
  <c r="AA33" i="111"/>
  <c r="AA36" i="111"/>
  <c r="AC38" i="111"/>
  <c r="BA38" i="111"/>
  <c r="BB38" i="111" s="1"/>
  <c r="BC38" i="111" s="1"/>
  <c r="BB39" i="127" s="1"/>
  <c r="AB40" i="111"/>
  <c r="AC40" i="111" s="1"/>
  <c r="BB42" i="111"/>
  <c r="BC42" i="111" s="1"/>
  <c r="BB43" i="127" s="1"/>
  <c r="AB42" i="111"/>
  <c r="AC42" i="111" s="1"/>
  <c r="AZ43" i="111"/>
  <c r="AB46" i="111"/>
  <c r="AC46" i="111" s="1"/>
  <c r="AZ47" i="111"/>
  <c r="AC50" i="111"/>
  <c r="BB50" i="111"/>
  <c r="BC50" i="111" s="1"/>
  <c r="BB51" i="127" s="1"/>
  <c r="AB50" i="111"/>
  <c r="AZ51" i="111"/>
  <c r="AC54" i="111"/>
  <c r="BB54" i="111"/>
  <c r="BC54" i="111" s="1"/>
  <c r="BB55" i="127" s="1"/>
  <c r="AB54" i="111"/>
  <c r="AZ55" i="111"/>
  <c r="BB58" i="111"/>
  <c r="BC58" i="111" s="1"/>
  <c r="BB59" i="127" s="1"/>
  <c r="AB58" i="111"/>
  <c r="AC58" i="111" s="1"/>
  <c r="AZ59" i="111"/>
  <c r="AA59" i="111"/>
  <c r="AZ63" i="111"/>
  <c r="AA63" i="111"/>
  <c r="AZ40" i="112"/>
  <c r="BA40" i="112"/>
  <c r="BB40" i="112" s="1"/>
  <c r="AB40" i="112"/>
  <c r="AC40" i="112" s="1"/>
  <c r="AM9" i="119"/>
  <c r="AT15" i="119"/>
  <c r="AU15" i="119" s="1"/>
  <c r="AM15" i="119"/>
  <c r="AY39" i="103"/>
  <c r="AB10" i="104"/>
  <c r="AC10" i="104" s="1"/>
  <c r="AB12" i="104"/>
  <c r="AC12" i="104" s="1"/>
  <c r="AB7" i="103"/>
  <c r="AC7" i="103" s="1"/>
  <c r="BB9" i="103"/>
  <c r="AY15" i="103"/>
  <c r="AC18" i="103"/>
  <c r="AZ20" i="103"/>
  <c r="BA20" i="103" s="1"/>
  <c r="BB20" i="103" s="1"/>
  <c r="BC20" i="103" s="1"/>
  <c r="AT21" i="127" s="1"/>
  <c r="G20" i="160" s="1"/>
  <c r="AA22" i="103"/>
  <c r="BA22" i="103"/>
  <c r="BB22" i="103" s="1"/>
  <c r="BC22" i="103" s="1"/>
  <c r="AT23" i="127" s="1"/>
  <c r="G22" i="160" s="1"/>
  <c r="AB41" i="103"/>
  <c r="AB45" i="103"/>
  <c r="AB48" i="103"/>
  <c r="AB50" i="103"/>
  <c r="AB52" i="103"/>
  <c r="AB54" i="103"/>
  <c r="AB56" i="103"/>
  <c r="AB58" i="103"/>
  <c r="AB60" i="103"/>
  <c r="AB62" i="103"/>
  <c r="AB64" i="103"/>
  <c r="AZ10" i="104"/>
  <c r="BA10" i="104" s="1"/>
  <c r="BB10" i="104" s="1"/>
  <c r="BC10" i="104" s="1"/>
  <c r="AU11" i="127" s="1"/>
  <c r="H10" i="160" s="1"/>
  <c r="AZ12" i="104"/>
  <c r="BA12" i="104" s="1"/>
  <c r="AB14" i="104"/>
  <c r="AC14" i="104" s="1"/>
  <c r="AB16" i="104"/>
  <c r="AC16" i="104" s="1"/>
  <c r="AZ18" i="104"/>
  <c r="BA18" i="104" s="1"/>
  <c r="BB18" i="104" s="1"/>
  <c r="BC18" i="104" s="1"/>
  <c r="AU19" i="127" s="1"/>
  <c r="H18" i="160" s="1"/>
  <c r="AB20" i="104"/>
  <c r="AC20" i="104" s="1"/>
  <c r="AZ22" i="104"/>
  <c r="BA22" i="104" s="1"/>
  <c r="AY31" i="104"/>
  <c r="AZ33" i="104"/>
  <c r="BA33" i="104" s="1"/>
  <c r="AA37" i="104"/>
  <c r="BA39" i="104"/>
  <c r="AZ41" i="104"/>
  <c r="BA41" i="104" s="1"/>
  <c r="AA45" i="104"/>
  <c r="BA47" i="104"/>
  <c r="AA51" i="104"/>
  <c r="BA53" i="104"/>
  <c r="AZ55" i="104"/>
  <c r="AA59" i="104"/>
  <c r="BA61" i="104"/>
  <c r="AZ63" i="104"/>
  <c r="AB6" i="105"/>
  <c r="AC6" i="105" s="1"/>
  <c r="AB12" i="105"/>
  <c r="AC12" i="105" s="1"/>
  <c r="AB16" i="105"/>
  <c r="AC16" i="105" s="1"/>
  <c r="AB18" i="105"/>
  <c r="AC18" i="105" s="1"/>
  <c r="AB20" i="105"/>
  <c r="AC20" i="105" s="1"/>
  <c r="AB22" i="105"/>
  <c r="AC22" i="105" s="1"/>
  <c r="AC25" i="105"/>
  <c r="AA27" i="105"/>
  <c r="BA27" i="105"/>
  <c r="BB27" i="105" s="1"/>
  <c r="BC27" i="105" s="1"/>
  <c r="AV28" i="127" s="1"/>
  <c r="I27" i="160" s="1"/>
  <c r="AA31" i="105"/>
  <c r="BA31" i="105"/>
  <c r="BB31" i="105" s="1"/>
  <c r="BC31" i="105" s="1"/>
  <c r="AV32" i="127" s="1"/>
  <c r="I31" i="160" s="1"/>
  <c r="AC33" i="105"/>
  <c r="AA35" i="105"/>
  <c r="BA35" i="105"/>
  <c r="BB35" i="105" s="1"/>
  <c r="BC35" i="105" s="1"/>
  <c r="AV36" i="127" s="1"/>
  <c r="I35" i="160" s="1"/>
  <c r="AC37" i="105"/>
  <c r="AA39" i="105"/>
  <c r="BA39" i="105"/>
  <c r="BB39" i="105" s="1"/>
  <c r="BC39" i="105" s="1"/>
  <c r="AV40" i="127" s="1"/>
  <c r="AC41" i="105"/>
  <c r="AA43" i="105"/>
  <c r="BA43" i="105"/>
  <c r="BB43" i="105" s="1"/>
  <c r="BC43" i="105" s="1"/>
  <c r="AV44" i="127" s="1"/>
  <c r="AC45" i="105"/>
  <c r="AA47" i="105"/>
  <c r="BA47" i="105"/>
  <c r="BB47" i="105" s="1"/>
  <c r="BC47" i="105" s="1"/>
  <c r="AV48" i="127" s="1"/>
  <c r="AC49" i="105"/>
  <c r="AA51" i="105"/>
  <c r="BA51" i="105"/>
  <c r="BB51" i="105" s="1"/>
  <c r="BC51" i="105" s="1"/>
  <c r="AV52" i="127" s="1"/>
  <c r="AC53" i="105"/>
  <c r="AA55" i="105"/>
  <c r="AC57" i="105"/>
  <c r="AZ59" i="105"/>
  <c r="BA59" i="105" s="1"/>
  <c r="AA61" i="105"/>
  <c r="BA61" i="105"/>
  <c r="BB61" i="105" s="1"/>
  <c r="BC61" i="105" s="1"/>
  <c r="AV62" i="127" s="1"/>
  <c r="AY62" i="105"/>
  <c r="AC65" i="105"/>
  <c r="AB10" i="106"/>
  <c r="AC10" i="106" s="1"/>
  <c r="AC26" i="106"/>
  <c r="AY27" i="106"/>
  <c r="AZ28" i="106"/>
  <c r="BA28" i="106" s="1"/>
  <c r="BB28" i="106" s="1"/>
  <c r="BC28" i="106" s="1"/>
  <c r="AW29" i="127" s="1"/>
  <c r="J28" i="160" s="1"/>
  <c r="AA30" i="106"/>
  <c r="BA30" i="106"/>
  <c r="BB30" i="106" s="1"/>
  <c r="BC30" i="106" s="1"/>
  <c r="AW31" i="127" s="1"/>
  <c r="J30" i="160" s="1"/>
  <c r="AA31" i="106"/>
  <c r="AC34" i="106"/>
  <c r="AY35" i="106"/>
  <c r="AZ36" i="106"/>
  <c r="AA38" i="106"/>
  <c r="BA38" i="106"/>
  <c r="BB38" i="106" s="1"/>
  <c r="BC38" i="106" s="1"/>
  <c r="AW39" i="127" s="1"/>
  <c r="AA39" i="106"/>
  <c r="AZ41" i="106"/>
  <c r="AA42" i="106"/>
  <c r="BA42" i="106"/>
  <c r="BB42" i="106" s="1"/>
  <c r="BC42" i="106" s="1"/>
  <c r="AW43" i="127" s="1"/>
  <c r="AA43" i="106"/>
  <c r="AC44" i="106"/>
  <c r="AZ45" i="106"/>
  <c r="AA46" i="106"/>
  <c r="BA46" i="106"/>
  <c r="BB46" i="106" s="1"/>
  <c r="BC46" i="106" s="1"/>
  <c r="AW47" i="127" s="1"/>
  <c r="AA47" i="106"/>
  <c r="AC48" i="106"/>
  <c r="AZ49" i="106"/>
  <c r="AA50" i="106"/>
  <c r="BA50" i="106"/>
  <c r="BB50" i="106" s="1"/>
  <c r="BC50" i="106" s="1"/>
  <c r="AW51" i="127" s="1"/>
  <c r="AA51" i="106"/>
  <c r="AC52" i="106"/>
  <c r="AZ53" i="106"/>
  <c r="AA54" i="106"/>
  <c r="BA54" i="106"/>
  <c r="BB54" i="106" s="1"/>
  <c r="BC54" i="106" s="1"/>
  <c r="AW55" i="127" s="1"/>
  <c r="AA55" i="106"/>
  <c r="AC56" i="106"/>
  <c r="AZ57" i="106"/>
  <c r="AA58" i="106"/>
  <c r="BA58" i="106"/>
  <c r="BB58" i="106" s="1"/>
  <c r="BC58" i="106" s="1"/>
  <c r="AW59" i="127" s="1"/>
  <c r="AA59" i="106"/>
  <c r="AC60" i="106"/>
  <c r="AZ61" i="106"/>
  <c r="AA62" i="106"/>
  <c r="BA62" i="106"/>
  <c r="BB62" i="106" s="1"/>
  <c r="BC62" i="106" s="1"/>
  <c r="AW63" i="127" s="1"/>
  <c r="AA63" i="106"/>
  <c r="AC64" i="106"/>
  <c r="AZ65" i="106"/>
  <c r="AA7" i="107"/>
  <c r="AA9" i="107"/>
  <c r="AA11" i="107"/>
  <c r="AA13" i="107"/>
  <c r="AA15" i="107"/>
  <c r="BB15" i="107"/>
  <c r="BC15" i="107" s="1"/>
  <c r="AX16" i="127" s="1"/>
  <c r="K15" i="160" s="1"/>
  <c r="AC17" i="107"/>
  <c r="AA19" i="107"/>
  <c r="AC21" i="107"/>
  <c r="AA23" i="107"/>
  <c r="BA23" i="107"/>
  <c r="BB23" i="107" s="1"/>
  <c r="BC23" i="107" s="1"/>
  <c r="AX24" i="127" s="1"/>
  <c r="K23" i="160" s="1"/>
  <c r="AB24" i="107"/>
  <c r="AC24" i="107" s="1"/>
  <c r="AB26" i="107"/>
  <c r="AC26" i="107" s="1"/>
  <c r="AB28" i="107"/>
  <c r="AC28" i="107" s="1"/>
  <c r="AB30" i="107"/>
  <c r="AC30" i="107" s="1"/>
  <c r="AB32" i="107"/>
  <c r="AC32" i="107" s="1"/>
  <c r="BB34" i="107"/>
  <c r="BA36" i="107"/>
  <c r="AC38" i="107"/>
  <c r="AB40" i="107"/>
  <c r="AC40" i="107" s="1"/>
  <c r="BB42" i="107"/>
  <c r="BA44" i="107"/>
  <c r="AC46" i="107"/>
  <c r="AB48" i="107"/>
  <c r="AC48" i="107" s="1"/>
  <c r="BA50" i="107"/>
  <c r="AA51" i="107"/>
  <c r="AB52" i="107"/>
  <c r="AC52" i="107" s="1"/>
  <c r="BA54" i="107"/>
  <c r="AA55" i="107"/>
  <c r="AB56" i="107"/>
  <c r="AC56" i="107" s="1"/>
  <c r="BA58" i="107"/>
  <c r="AA59" i="107"/>
  <c r="AB60" i="107"/>
  <c r="AC60" i="107" s="1"/>
  <c r="BA62" i="107"/>
  <c r="AA63" i="107"/>
  <c r="AB64" i="107"/>
  <c r="AC64" i="107" s="1"/>
  <c r="AB10" i="108"/>
  <c r="AC10" i="108" s="1"/>
  <c r="BA16" i="108"/>
  <c r="BA20" i="108"/>
  <c r="AB24" i="108"/>
  <c r="AC24" i="108" s="1"/>
  <c r="AC26" i="108"/>
  <c r="AY27" i="108"/>
  <c r="AZ28" i="108"/>
  <c r="BA28" i="108" s="1"/>
  <c r="BB28" i="108" s="1"/>
  <c r="BC28" i="108" s="1"/>
  <c r="AY29" i="127" s="1"/>
  <c r="L28" i="160" s="1"/>
  <c r="AA30" i="108"/>
  <c r="BA30" i="108"/>
  <c r="BB30" i="108" s="1"/>
  <c r="BC30" i="108" s="1"/>
  <c r="AY31" i="127" s="1"/>
  <c r="L30" i="160" s="1"/>
  <c r="AA31" i="108"/>
  <c r="AB32" i="108"/>
  <c r="AC32" i="108" s="1"/>
  <c r="AC34" i="108"/>
  <c r="AY35" i="108"/>
  <c r="AZ36" i="108"/>
  <c r="BA36" i="108" s="1"/>
  <c r="BB36" i="108" s="1"/>
  <c r="BC36" i="108" s="1"/>
  <c r="AY37" i="127" s="1"/>
  <c r="AA38" i="108"/>
  <c r="BA38" i="108"/>
  <c r="BB38" i="108" s="1"/>
  <c r="BC38" i="108" s="1"/>
  <c r="AY39" i="127" s="1"/>
  <c r="AA39" i="108"/>
  <c r="AC40" i="108"/>
  <c r="AZ41" i="108"/>
  <c r="AA42" i="108"/>
  <c r="BA42" i="108"/>
  <c r="BB42" i="108" s="1"/>
  <c r="BC42" i="108" s="1"/>
  <c r="AY43" i="127" s="1"/>
  <c r="AA43" i="108"/>
  <c r="AC44" i="108"/>
  <c r="AZ45" i="108"/>
  <c r="AA46" i="108"/>
  <c r="BA46" i="108"/>
  <c r="BB46" i="108" s="1"/>
  <c r="BC46" i="108" s="1"/>
  <c r="AY47" i="127" s="1"/>
  <c r="AA47" i="108"/>
  <c r="AC48" i="108"/>
  <c r="AZ49" i="108"/>
  <c r="AA50" i="108"/>
  <c r="BA50" i="108"/>
  <c r="BB50" i="108" s="1"/>
  <c r="BC50" i="108" s="1"/>
  <c r="AY51" i="127" s="1"/>
  <c r="AA51" i="108"/>
  <c r="AC52" i="108"/>
  <c r="AZ53" i="108"/>
  <c r="AA54" i="108"/>
  <c r="BA54" i="108"/>
  <c r="BB54" i="108" s="1"/>
  <c r="BC54" i="108" s="1"/>
  <c r="AY55" i="127" s="1"/>
  <c r="AA55" i="108"/>
  <c r="AC56" i="108"/>
  <c r="AZ57" i="108"/>
  <c r="AA58" i="108"/>
  <c r="BA58" i="108"/>
  <c r="BB58" i="108" s="1"/>
  <c r="BC58" i="108" s="1"/>
  <c r="AY59" i="127" s="1"/>
  <c r="AA59" i="108"/>
  <c r="AC60" i="108"/>
  <c r="AZ61" i="108"/>
  <c r="AA62" i="108"/>
  <c r="BA62" i="108"/>
  <c r="BB62" i="108" s="1"/>
  <c r="BC62" i="108" s="1"/>
  <c r="AY63" i="127" s="1"/>
  <c r="AA63" i="108"/>
  <c r="AC64" i="108"/>
  <c r="AZ65" i="108"/>
  <c r="AA17" i="109"/>
  <c r="BA17" i="109"/>
  <c r="BB17" i="109" s="1"/>
  <c r="BC17" i="109" s="1"/>
  <c r="AZ18" i="127" s="1"/>
  <c r="M17" i="160" s="1"/>
  <c r="AC19" i="109"/>
  <c r="AB39" i="109"/>
  <c r="BA43" i="109"/>
  <c r="AZ45" i="109"/>
  <c r="BA45" i="109" s="1"/>
  <c r="AB47" i="109"/>
  <c r="BA51" i="109"/>
  <c r="AZ53" i="109"/>
  <c r="BA53" i="109" s="1"/>
  <c r="AB55" i="109"/>
  <c r="BA59" i="109"/>
  <c r="AZ61" i="109"/>
  <c r="AB63" i="109"/>
  <c r="BA16" i="110"/>
  <c r="BA20" i="110"/>
  <c r="AB24" i="110"/>
  <c r="AC24" i="110" s="1"/>
  <c r="AA26" i="110"/>
  <c r="BA26" i="110"/>
  <c r="BB26" i="110" s="1"/>
  <c r="BC26" i="110" s="1"/>
  <c r="BA27" i="127" s="1"/>
  <c r="N26" i="160" s="1"/>
  <c r="AZ28" i="110"/>
  <c r="BA28" i="110" s="1"/>
  <c r="BB28" i="110" s="1"/>
  <c r="BC28" i="110" s="1"/>
  <c r="BA29" i="127" s="1"/>
  <c r="N28" i="160" s="1"/>
  <c r="AC30" i="110"/>
  <c r="AB32" i="110"/>
  <c r="AC32" i="110" s="1"/>
  <c r="AA34" i="110"/>
  <c r="BA34" i="110"/>
  <c r="BB34" i="110" s="1"/>
  <c r="BC34" i="110" s="1"/>
  <c r="BA35" i="127" s="1"/>
  <c r="N34" i="160" s="1"/>
  <c r="AZ36" i="110"/>
  <c r="BA36" i="110" s="1"/>
  <c r="BB36" i="110" s="1"/>
  <c r="BC36" i="110" s="1"/>
  <c r="BA37" i="127" s="1"/>
  <c r="AC38" i="110"/>
  <c r="AZ39" i="110"/>
  <c r="AA40" i="110"/>
  <c r="BA40" i="110"/>
  <c r="BB40" i="110" s="1"/>
  <c r="BC40" i="110" s="1"/>
  <c r="BA41" i="127" s="1"/>
  <c r="AA41" i="110"/>
  <c r="AC42" i="110"/>
  <c r="AZ43" i="110"/>
  <c r="AA44" i="110"/>
  <c r="BA44" i="110"/>
  <c r="BB44" i="110" s="1"/>
  <c r="BC44" i="110" s="1"/>
  <c r="BA45" i="127" s="1"/>
  <c r="AA45" i="110"/>
  <c r="AC46" i="110"/>
  <c r="AZ47" i="110"/>
  <c r="AA48" i="110"/>
  <c r="BA48" i="110"/>
  <c r="BB48" i="110" s="1"/>
  <c r="BC48" i="110" s="1"/>
  <c r="BA49" i="127" s="1"/>
  <c r="AC50" i="110"/>
  <c r="AZ51" i="110"/>
  <c r="AZ55" i="110"/>
  <c r="AC58" i="110"/>
  <c r="AZ59" i="110"/>
  <c r="AC62" i="110"/>
  <c r="AZ63" i="110"/>
  <c r="BA19" i="111"/>
  <c r="AB24" i="111"/>
  <c r="AB36" i="111"/>
  <c r="AC22" i="112"/>
  <c r="BB22" i="112"/>
  <c r="BC22" i="112" s="1"/>
  <c r="BC23" i="127" s="1"/>
  <c r="P22" i="160" s="1"/>
  <c r="AB22" i="112"/>
  <c r="BA22" i="112"/>
  <c r="AA22" i="112"/>
  <c r="AZ32" i="112"/>
  <c r="BA32" i="112" s="1"/>
  <c r="BB32" i="112" s="1"/>
  <c r="AB32" i="112"/>
  <c r="AC32" i="112" s="1"/>
  <c r="AZ45" i="112"/>
  <c r="AA45" i="112"/>
  <c r="AZ18" i="103"/>
  <c r="BA18" i="103" s="1"/>
  <c r="BB18" i="103" s="1"/>
  <c r="BC18" i="103" s="1"/>
  <c r="AT19" i="127" s="1"/>
  <c r="G18" i="160" s="1"/>
  <c r="BA55" i="104"/>
  <c r="AZ29" i="105"/>
  <c r="BA29" i="105" s="1"/>
  <c r="BB29" i="105" s="1"/>
  <c r="BC29" i="105" s="1"/>
  <c r="AV30" i="127" s="1"/>
  <c r="I29" i="160" s="1"/>
  <c r="AZ33" i="105"/>
  <c r="AZ37" i="105"/>
  <c r="AZ45" i="105"/>
  <c r="BA45" i="105" s="1"/>
  <c r="BB45" i="105" s="1"/>
  <c r="BC45" i="105" s="1"/>
  <c r="AV46" i="127" s="1"/>
  <c r="AZ49" i="105"/>
  <c r="AZ53" i="105"/>
  <c r="AZ57" i="105"/>
  <c r="AZ65" i="105"/>
  <c r="BA65" i="105" s="1"/>
  <c r="BB65" i="105" s="1"/>
  <c r="BC65" i="105" s="1"/>
  <c r="AV66" i="127" s="1"/>
  <c r="AZ26" i="106"/>
  <c r="AZ34" i="106"/>
  <c r="AZ40" i="106"/>
  <c r="BA40" i="106" s="1"/>
  <c r="BB40" i="106" s="1"/>
  <c r="BC40" i="106" s="1"/>
  <c r="AW41" i="127" s="1"/>
  <c r="AZ44" i="106"/>
  <c r="AZ48" i="106"/>
  <c r="AZ52" i="106"/>
  <c r="AZ56" i="106"/>
  <c r="BA56" i="106" s="1"/>
  <c r="BB56" i="106" s="1"/>
  <c r="BC56" i="106" s="1"/>
  <c r="AW57" i="127" s="1"/>
  <c r="AZ60" i="106"/>
  <c r="AZ64" i="106"/>
  <c r="AZ17" i="107"/>
  <c r="AZ21" i="107"/>
  <c r="BA21" i="107" s="1"/>
  <c r="BB21" i="107" s="1"/>
  <c r="BC21" i="107" s="1"/>
  <c r="AX22" i="127" s="1"/>
  <c r="K21" i="160" s="1"/>
  <c r="BB36" i="107"/>
  <c r="BB44" i="107"/>
  <c r="BB50" i="107"/>
  <c r="BB54" i="107"/>
  <c r="BB58" i="107"/>
  <c r="BB62" i="107"/>
  <c r="AZ26" i="108"/>
  <c r="AZ34" i="108"/>
  <c r="BA34" i="108" s="1"/>
  <c r="BB34" i="108" s="1"/>
  <c r="BC34" i="108" s="1"/>
  <c r="AY35" i="127" s="1"/>
  <c r="L34" i="160" s="1"/>
  <c r="AZ40" i="108"/>
  <c r="AZ44" i="108"/>
  <c r="AZ48" i="108"/>
  <c r="AZ52" i="108"/>
  <c r="AZ56" i="108"/>
  <c r="AZ60" i="108"/>
  <c r="BA60" i="108" s="1"/>
  <c r="BB60" i="108" s="1"/>
  <c r="BC60" i="108" s="1"/>
  <c r="AY61" i="127" s="1"/>
  <c r="AZ64" i="108"/>
  <c r="AZ19" i="109"/>
  <c r="BA19" i="109" s="1"/>
  <c r="BB19" i="109" s="1"/>
  <c r="BC19" i="109" s="1"/>
  <c r="AZ20" i="127" s="1"/>
  <c r="M19" i="160" s="1"/>
  <c r="AZ23" i="109"/>
  <c r="BA61" i="109"/>
  <c r="AZ30" i="110"/>
  <c r="BA30" i="110" s="1"/>
  <c r="BB30" i="110" s="1"/>
  <c r="BC30" i="110" s="1"/>
  <c r="BA31" i="127" s="1"/>
  <c r="N30" i="160" s="1"/>
  <c r="AZ38" i="110"/>
  <c r="AZ42" i="110"/>
  <c r="AZ46" i="110"/>
  <c r="AZ50" i="110"/>
  <c r="BA50" i="110" s="1"/>
  <c r="BB50" i="110" s="1"/>
  <c r="BC50" i="110" s="1"/>
  <c r="BA51" i="127" s="1"/>
  <c r="AZ54" i="110"/>
  <c r="BA54" i="110" s="1"/>
  <c r="AZ58" i="110"/>
  <c r="BA58" i="110" s="1"/>
  <c r="BB58" i="110" s="1"/>
  <c r="BC58" i="110" s="1"/>
  <c r="BA59" i="127" s="1"/>
  <c r="AZ62" i="110"/>
  <c r="BA62" i="110" s="1"/>
  <c r="BB62" i="110" s="1"/>
  <c r="BC62" i="110" s="1"/>
  <c r="BA63" i="127" s="1"/>
  <c r="AC24" i="111"/>
  <c r="AC28" i="111"/>
  <c r="BA28" i="111"/>
  <c r="BB28" i="111" s="1"/>
  <c r="BC28" i="111" s="1"/>
  <c r="BB29" i="127" s="1"/>
  <c r="O28" i="160" s="1"/>
  <c r="AY31" i="111"/>
  <c r="BA32" i="111"/>
  <c r="AA32" i="111"/>
  <c r="BB32" i="111"/>
  <c r="BC32" i="111" s="1"/>
  <c r="BB33" i="127" s="1"/>
  <c r="O32" i="160" s="1"/>
  <c r="AZ39" i="111"/>
  <c r="AC62" i="111"/>
  <c r="AB62" i="111"/>
  <c r="BA62" i="111"/>
  <c r="BB62" i="111" s="1"/>
  <c r="BC62" i="111" s="1"/>
  <c r="BB63" i="127" s="1"/>
  <c r="AA62" i="111"/>
  <c r="AZ37" i="112"/>
  <c r="AA37" i="112"/>
  <c r="BA63" i="104"/>
  <c r="AZ25" i="105"/>
  <c r="BA25" i="105" s="1"/>
  <c r="BB25" i="105" s="1"/>
  <c r="BC25" i="105" s="1"/>
  <c r="AV26" i="127" s="1"/>
  <c r="I25" i="160" s="1"/>
  <c r="AZ41" i="105"/>
  <c r="AB11" i="103"/>
  <c r="AC11" i="103" s="1"/>
  <c r="AZ16" i="103"/>
  <c r="BA16" i="103" s="1"/>
  <c r="BB16" i="103" s="1"/>
  <c r="BC16" i="103" s="1"/>
  <c r="AT17" i="127" s="1"/>
  <c r="G16" i="160" s="1"/>
  <c r="AA18" i="103"/>
  <c r="AB20" i="103"/>
  <c r="AC20" i="103" s="1"/>
  <c r="AC22" i="103"/>
  <c r="AZ16" i="104"/>
  <c r="BA16" i="104" s="1"/>
  <c r="BB16" i="104" s="1"/>
  <c r="BC16" i="104" s="1"/>
  <c r="AU17" i="127" s="1"/>
  <c r="H16" i="160" s="1"/>
  <c r="AZ20" i="104"/>
  <c r="BA20" i="104" s="1"/>
  <c r="BB20" i="104" s="1"/>
  <c r="BC20" i="104" s="1"/>
  <c r="AU21" i="127" s="1"/>
  <c r="H20" i="160" s="1"/>
  <c r="AB22" i="104"/>
  <c r="AC22" i="104" s="1"/>
  <c r="BB22" i="104"/>
  <c r="BC22" i="104" s="1"/>
  <c r="AU23" i="127" s="1"/>
  <c r="H22" i="160" s="1"/>
  <c r="AY29" i="104"/>
  <c r="AA33" i="104"/>
  <c r="BA35" i="104"/>
  <c r="AZ37" i="104"/>
  <c r="BA37" i="104" s="1"/>
  <c r="AB39" i="104"/>
  <c r="AA41" i="104"/>
  <c r="BA43" i="104"/>
  <c r="AZ45" i="104"/>
  <c r="BA45" i="104" s="1"/>
  <c r="AB47" i="104"/>
  <c r="BA49" i="104"/>
  <c r="AZ51" i="104"/>
  <c r="BA51" i="104" s="1"/>
  <c r="AA55" i="104"/>
  <c r="BA57" i="104"/>
  <c r="AZ59" i="104"/>
  <c r="BA59" i="104" s="1"/>
  <c r="AB61" i="104"/>
  <c r="AA63" i="104"/>
  <c r="BA6" i="105"/>
  <c r="BB6" i="105" s="1"/>
  <c r="BC6" i="105" s="1"/>
  <c r="AB10" i="105"/>
  <c r="AC10" i="105" s="1"/>
  <c r="AB14" i="105"/>
  <c r="AC14" i="105" s="1"/>
  <c r="BA16" i="105"/>
  <c r="BB16" i="105" s="1"/>
  <c r="BA18" i="105"/>
  <c r="BB18" i="105" s="1"/>
  <c r="BA20" i="105"/>
  <c r="BB20" i="105" s="1"/>
  <c r="BA22" i="105"/>
  <c r="BB22" i="105" s="1"/>
  <c r="AA25" i="105"/>
  <c r="AC27" i="105"/>
  <c r="AA29" i="105"/>
  <c r="AC31" i="105"/>
  <c r="AA33" i="105"/>
  <c r="BA33" i="105"/>
  <c r="BB33" i="105" s="1"/>
  <c r="BC33" i="105" s="1"/>
  <c r="AV34" i="127" s="1"/>
  <c r="I33" i="160" s="1"/>
  <c r="AC35" i="105"/>
  <c r="AA37" i="105"/>
  <c r="BA37" i="105"/>
  <c r="BB37" i="105" s="1"/>
  <c r="BC37" i="105" s="1"/>
  <c r="AV38" i="127" s="1"/>
  <c r="AC39" i="105"/>
  <c r="AA41" i="105"/>
  <c r="BA41" i="105"/>
  <c r="BB41" i="105" s="1"/>
  <c r="BC41" i="105" s="1"/>
  <c r="AV42" i="127" s="1"/>
  <c r="AC43" i="105"/>
  <c r="AA45" i="105"/>
  <c r="AC47" i="105"/>
  <c r="AA49" i="105"/>
  <c r="BA49" i="105"/>
  <c r="BB49" i="105" s="1"/>
  <c r="BC49" i="105" s="1"/>
  <c r="AV50" i="127" s="1"/>
  <c r="AC51" i="105"/>
  <c r="AA53" i="105"/>
  <c r="BA53" i="105"/>
  <c r="BB53" i="105" s="1"/>
  <c r="BC53" i="105" s="1"/>
  <c r="AV54" i="127" s="1"/>
  <c r="AC55" i="105"/>
  <c r="AA57" i="105"/>
  <c r="BA57" i="105"/>
  <c r="BB57" i="105" s="1"/>
  <c r="BC57" i="105" s="1"/>
  <c r="AV58" i="127" s="1"/>
  <c r="AB59" i="105"/>
  <c r="AC59" i="105" s="1"/>
  <c r="BB59" i="105"/>
  <c r="BC59" i="105" s="1"/>
  <c r="AV60" i="127" s="1"/>
  <c r="AC61" i="105"/>
  <c r="AZ63" i="105"/>
  <c r="BA63" i="105" s="1"/>
  <c r="BB63" i="105" s="1"/>
  <c r="BC63" i="105" s="1"/>
  <c r="AV64" i="127" s="1"/>
  <c r="AA65" i="105"/>
  <c r="AB6" i="106"/>
  <c r="AC6" i="106" s="1"/>
  <c r="AB14" i="106"/>
  <c r="BA18" i="106"/>
  <c r="BA22" i="106"/>
  <c r="AZ24" i="106"/>
  <c r="BA24" i="106" s="1"/>
  <c r="BB24" i="106" s="1"/>
  <c r="BC24" i="106" s="1"/>
  <c r="AW25" i="127" s="1"/>
  <c r="J24" i="160" s="1"/>
  <c r="AA26" i="106"/>
  <c r="BA26" i="106"/>
  <c r="BB26" i="106" s="1"/>
  <c r="BC26" i="106" s="1"/>
  <c r="AW27" i="127" s="1"/>
  <c r="J26" i="160" s="1"/>
  <c r="AA27" i="106"/>
  <c r="AB28" i="106"/>
  <c r="AC28" i="106" s="1"/>
  <c r="AC30" i="106"/>
  <c r="AZ32" i="106"/>
  <c r="BA32" i="106" s="1"/>
  <c r="BB32" i="106" s="1"/>
  <c r="BC32" i="106" s="1"/>
  <c r="AW33" i="127" s="1"/>
  <c r="J32" i="160" s="1"/>
  <c r="AA34" i="106"/>
  <c r="BA34" i="106"/>
  <c r="AA35" i="106"/>
  <c r="AB36" i="106"/>
  <c r="AC36" i="106" s="1"/>
  <c r="AC38" i="106"/>
  <c r="AZ39" i="106"/>
  <c r="AA40" i="106"/>
  <c r="AA41" i="106"/>
  <c r="AC42" i="106"/>
  <c r="AZ43" i="106"/>
  <c r="AA44" i="106"/>
  <c r="BA44" i="106"/>
  <c r="BB44" i="106" s="1"/>
  <c r="BC44" i="106" s="1"/>
  <c r="AW45" i="127" s="1"/>
  <c r="AA45" i="106"/>
  <c r="AC46" i="106"/>
  <c r="AZ47" i="106"/>
  <c r="AA48" i="106"/>
  <c r="BA48" i="106"/>
  <c r="BB48" i="106" s="1"/>
  <c r="BC48" i="106" s="1"/>
  <c r="AW49" i="127" s="1"/>
  <c r="AA49" i="106"/>
  <c r="AZ51" i="106"/>
  <c r="AA52" i="106"/>
  <c r="BA52" i="106"/>
  <c r="BB52" i="106" s="1"/>
  <c r="BC52" i="106" s="1"/>
  <c r="AW53" i="127" s="1"/>
  <c r="AA53" i="106"/>
  <c r="AC54" i="106"/>
  <c r="AZ55" i="106"/>
  <c r="AA56" i="106"/>
  <c r="AA57" i="106"/>
  <c r="AC58" i="106"/>
  <c r="AZ59" i="106"/>
  <c r="AA60" i="106"/>
  <c r="BA60" i="106"/>
  <c r="BB60" i="106" s="1"/>
  <c r="BC60" i="106" s="1"/>
  <c r="AW61" i="127" s="1"/>
  <c r="AA61" i="106"/>
  <c r="AC62" i="106"/>
  <c r="AZ63" i="106"/>
  <c r="AA64" i="106"/>
  <c r="BA64" i="106"/>
  <c r="BB64" i="106" s="1"/>
  <c r="BC64" i="106" s="1"/>
  <c r="AW65" i="127" s="1"/>
  <c r="AA65" i="106"/>
  <c r="AZ7" i="107"/>
  <c r="BA7" i="107" s="1"/>
  <c r="BB7" i="107" s="1"/>
  <c r="BC7" i="107" s="1"/>
  <c r="AX8" i="127" s="1"/>
  <c r="K7" i="160" s="1"/>
  <c r="AA17" i="107"/>
  <c r="BA17" i="107"/>
  <c r="BB17" i="107" s="1"/>
  <c r="BC17" i="107" s="1"/>
  <c r="AX18" i="127" s="1"/>
  <c r="K17" i="160" s="1"/>
  <c r="AC19" i="107"/>
  <c r="AA21" i="107"/>
  <c r="AA25" i="107"/>
  <c r="AA27" i="107"/>
  <c r="AA29" i="107"/>
  <c r="AA31" i="107"/>
  <c r="BA32" i="107"/>
  <c r="BB32" i="107" s="1"/>
  <c r="AB36" i="107"/>
  <c r="BB38" i="107"/>
  <c r="BA40" i="107"/>
  <c r="BB40" i="107" s="1"/>
  <c r="AB44" i="107"/>
  <c r="AC44" i="107" s="1"/>
  <c r="BB46" i="107"/>
  <c r="BA48" i="107"/>
  <c r="BB48" i="107" s="1"/>
  <c r="AA49" i="107"/>
  <c r="AB50" i="107"/>
  <c r="AC50" i="107" s="1"/>
  <c r="BA52" i="107"/>
  <c r="BB52" i="107" s="1"/>
  <c r="AA53" i="107"/>
  <c r="AB54" i="107"/>
  <c r="AC54" i="107" s="1"/>
  <c r="BA56" i="107"/>
  <c r="BB56" i="107" s="1"/>
  <c r="AA57" i="107"/>
  <c r="AB58" i="107"/>
  <c r="AC58" i="107" s="1"/>
  <c r="BA60" i="107"/>
  <c r="BB60" i="107" s="1"/>
  <c r="AA61" i="107"/>
  <c r="AB62" i="107"/>
  <c r="AC62" i="107" s="1"/>
  <c r="BA64" i="107"/>
  <c r="BB64" i="107" s="1"/>
  <c r="AA65" i="107"/>
  <c r="AB6" i="108"/>
  <c r="AC6" i="108" s="1"/>
  <c r="AB14" i="108"/>
  <c r="AZ24" i="108"/>
  <c r="BA24" i="108" s="1"/>
  <c r="BB24" i="108" s="1"/>
  <c r="BC24" i="108" s="1"/>
  <c r="AY25" i="127" s="1"/>
  <c r="L24" i="160" s="1"/>
  <c r="AA26" i="108"/>
  <c r="BA26" i="108"/>
  <c r="BB26" i="108" s="1"/>
  <c r="BC26" i="108" s="1"/>
  <c r="AY27" i="127" s="1"/>
  <c r="L26" i="160" s="1"/>
  <c r="AA27" i="108"/>
  <c r="AC30" i="108"/>
  <c r="AZ32" i="108"/>
  <c r="BA32" i="108" s="1"/>
  <c r="BB32" i="108" s="1"/>
  <c r="BC32" i="108" s="1"/>
  <c r="AY33" i="127" s="1"/>
  <c r="L32" i="160" s="1"/>
  <c r="AA34" i="108"/>
  <c r="AA35" i="108"/>
  <c r="AC38" i="108"/>
  <c r="AZ39" i="108"/>
  <c r="AA40" i="108"/>
  <c r="BA40" i="108"/>
  <c r="BB40" i="108" s="1"/>
  <c r="BC40" i="108" s="1"/>
  <c r="AY41" i="127" s="1"/>
  <c r="AA41" i="108"/>
  <c r="AC42" i="108"/>
  <c r="AZ43" i="108"/>
  <c r="AA44" i="108"/>
  <c r="BA44" i="108"/>
  <c r="BB44" i="108" s="1"/>
  <c r="BC44" i="108" s="1"/>
  <c r="AY45" i="127" s="1"/>
  <c r="AA45" i="108"/>
  <c r="AC46" i="108"/>
  <c r="AZ47" i="108"/>
  <c r="AA48" i="108"/>
  <c r="BA48" i="108"/>
  <c r="BB48" i="108" s="1"/>
  <c r="BC48" i="108" s="1"/>
  <c r="AY49" i="127" s="1"/>
  <c r="AA49" i="108"/>
  <c r="AA52" i="108"/>
  <c r="BA52" i="108"/>
  <c r="BB52" i="108" s="1"/>
  <c r="BC52" i="108" s="1"/>
  <c r="AY53" i="127" s="1"/>
  <c r="AA53" i="108"/>
  <c r="AA56" i="108"/>
  <c r="BA56" i="108"/>
  <c r="AA57" i="108"/>
  <c r="AA60" i="108"/>
  <c r="AA61" i="108"/>
  <c r="AA64" i="108"/>
  <c r="BA64" i="108"/>
  <c r="BB64" i="108" s="1"/>
  <c r="BC64" i="108" s="1"/>
  <c r="AY65" i="127" s="1"/>
  <c r="AA65" i="108"/>
  <c r="BA15" i="109"/>
  <c r="BB15" i="109" s="1"/>
  <c r="BC15" i="109" s="1"/>
  <c r="AZ16" i="127" s="1"/>
  <c r="M15" i="160" s="1"/>
  <c r="AA19" i="109"/>
  <c r="AA23" i="109"/>
  <c r="BA23" i="109"/>
  <c r="BB23" i="109" s="1"/>
  <c r="BC23" i="109" s="1"/>
  <c r="AZ24" i="127" s="1"/>
  <c r="M23" i="160" s="1"/>
  <c r="AB24" i="109"/>
  <c r="AC24" i="109" s="1"/>
  <c r="AB26" i="109"/>
  <c r="AC26" i="109" s="1"/>
  <c r="AB28" i="109"/>
  <c r="AC28" i="109" s="1"/>
  <c r="AB30" i="109"/>
  <c r="AC30" i="109" s="1"/>
  <c r="AB32" i="109"/>
  <c r="AC32" i="109" s="1"/>
  <c r="AB34" i="109"/>
  <c r="AC34" i="109" s="1"/>
  <c r="AB36" i="109"/>
  <c r="AC36" i="109" s="1"/>
  <c r="BA39" i="109"/>
  <c r="AA45" i="109"/>
  <c r="BA47" i="109"/>
  <c r="AA53" i="109"/>
  <c r="BA55" i="109"/>
  <c r="AA61" i="109"/>
  <c r="BA63" i="109"/>
  <c r="AB6" i="110"/>
  <c r="AC6" i="110" s="1"/>
  <c r="AB14" i="110"/>
  <c r="AZ24" i="110"/>
  <c r="BA24" i="110" s="1"/>
  <c r="BB24" i="110" s="1"/>
  <c r="BC24" i="110" s="1"/>
  <c r="BA25" i="127" s="1"/>
  <c r="N24" i="160" s="1"/>
  <c r="AA30" i="110"/>
  <c r="AZ32" i="110"/>
  <c r="BA32" i="110" s="1"/>
  <c r="BB32" i="110" s="1"/>
  <c r="BC32" i="110" s="1"/>
  <c r="BA33" i="127" s="1"/>
  <c r="N32" i="160" s="1"/>
  <c r="AA38" i="110"/>
  <c r="BA38" i="110"/>
  <c r="BB38" i="110" s="1"/>
  <c r="BC38" i="110" s="1"/>
  <c r="BA39" i="127" s="1"/>
  <c r="AA39" i="110"/>
  <c r="AA42" i="110"/>
  <c r="BA42" i="110"/>
  <c r="BB42" i="110" s="1"/>
  <c r="BC42" i="110" s="1"/>
  <c r="BA43" i="127" s="1"/>
  <c r="AA43" i="110"/>
  <c r="AA46" i="110"/>
  <c r="BA46" i="110"/>
  <c r="BB46" i="110" s="1"/>
  <c r="BC46" i="110" s="1"/>
  <c r="BA47" i="127" s="1"/>
  <c r="AA47" i="110"/>
  <c r="AA50" i="110"/>
  <c r="AZ24" i="111"/>
  <c r="BA24" i="111" s="1"/>
  <c r="BB24" i="111" s="1"/>
  <c r="BC24" i="111" s="1"/>
  <c r="BB25" i="127" s="1"/>
  <c r="O24" i="160" s="1"/>
  <c r="AA25" i="111"/>
  <c r="AC36" i="111"/>
  <c r="BA36" i="111"/>
  <c r="BB36" i="111" s="1"/>
  <c r="BC36" i="111" s="1"/>
  <c r="BB37" i="127" s="1"/>
  <c r="BA40" i="111"/>
  <c r="AA40" i="111"/>
  <c r="BB40" i="111"/>
  <c r="BC40" i="111" s="1"/>
  <c r="BB41" i="127" s="1"/>
  <c r="AZ8" i="112"/>
  <c r="BA8" i="112" s="1"/>
  <c r="BB8" i="112" s="1"/>
  <c r="BC8" i="112" s="1"/>
  <c r="BC9" i="127" s="1"/>
  <c r="P8" i="160" s="1"/>
  <c r="AB8" i="112"/>
  <c r="AC8" i="112" s="1"/>
  <c r="AA8" i="112"/>
  <c r="AB18" i="112"/>
  <c r="AC18" i="112" s="1"/>
  <c r="BA18" i="112"/>
  <c r="BB18" i="112" s="1"/>
  <c r="BC18" i="112" s="1"/>
  <c r="BC19" i="127" s="1"/>
  <c r="P18" i="160" s="1"/>
  <c r="AA18" i="112"/>
  <c r="AY26" i="112"/>
  <c r="AZ29" i="112"/>
  <c r="AA29" i="112"/>
  <c r="AZ48" i="112"/>
  <c r="BA48" i="112" s="1"/>
  <c r="BB48" i="112" s="1"/>
  <c r="AB48" i="112"/>
  <c r="AC48" i="112" s="1"/>
  <c r="AM13" i="119"/>
  <c r="X8" i="113"/>
  <c r="AD22" i="113"/>
  <c r="AE22" i="113" s="1"/>
  <c r="X43" i="113"/>
  <c r="Y43" i="113" s="1"/>
  <c r="X47" i="113"/>
  <c r="Y47" i="113" s="1"/>
  <c r="R54" i="113"/>
  <c r="AR54" i="113"/>
  <c r="X57" i="113"/>
  <c r="AR57" i="113"/>
  <c r="R58" i="113"/>
  <c r="AR58" i="113"/>
  <c r="X65" i="113"/>
  <c r="AR65" i="113"/>
  <c r="AM30" i="114"/>
  <c r="AR31" i="114"/>
  <c r="X43" i="114"/>
  <c r="AR50" i="114"/>
  <c r="AR52" i="114"/>
  <c r="X55" i="114"/>
  <c r="AL55" i="114"/>
  <c r="X59" i="114"/>
  <c r="AR59" i="114"/>
  <c r="AR60" i="114"/>
  <c r="AL9" i="115"/>
  <c r="AM9" i="115" s="1"/>
  <c r="AR24" i="115"/>
  <c r="AR32" i="115"/>
  <c r="X41" i="115"/>
  <c r="AL41" i="115"/>
  <c r="X45" i="115"/>
  <c r="AR45" i="115"/>
  <c r="AE46" i="115"/>
  <c r="AR46" i="115"/>
  <c r="AL40" i="116"/>
  <c r="X41" i="116"/>
  <c r="AD44" i="116"/>
  <c r="X50" i="116"/>
  <c r="AR64" i="116"/>
  <c r="X23" i="117"/>
  <c r="AD26" i="117"/>
  <c r="AD38" i="117"/>
  <c r="AR42" i="117"/>
  <c r="AL51" i="117"/>
  <c r="AM51" i="117" s="1"/>
  <c r="AR31" i="118"/>
  <c r="AR49" i="118"/>
  <c r="AS49" i="118" s="1"/>
  <c r="AR50" i="118"/>
  <c r="X61" i="118"/>
  <c r="AR61" i="118"/>
  <c r="AR62" i="118"/>
  <c r="AD7" i="119"/>
  <c r="AE7" i="119" s="1"/>
  <c r="AR7" i="119"/>
  <c r="AT7" i="119" s="1"/>
  <c r="AU7" i="119" s="1"/>
  <c r="AD11" i="119"/>
  <c r="AE11" i="119" s="1"/>
  <c r="AR11" i="119"/>
  <c r="AT11" i="119" s="1"/>
  <c r="AU11" i="119" s="1"/>
  <c r="AR17" i="119"/>
  <c r="AR25" i="119"/>
  <c r="AR33" i="119"/>
  <c r="AL38" i="119"/>
  <c r="AM38" i="119" s="1"/>
  <c r="AR45" i="119"/>
  <c r="AR50" i="119"/>
  <c r="X61" i="119"/>
  <c r="AR61" i="119"/>
  <c r="AR62" i="119"/>
  <c r="X10" i="120"/>
  <c r="Y10" i="120" s="1"/>
  <c r="AR22" i="120"/>
  <c r="AR30" i="120"/>
  <c r="AR40" i="120"/>
  <c r="AR46" i="120"/>
  <c r="AR52" i="120"/>
  <c r="AR56" i="120"/>
  <c r="X63" i="120"/>
  <c r="AR63" i="120"/>
  <c r="AR64" i="120"/>
  <c r="X8" i="121"/>
  <c r="Y8" i="121" s="1"/>
  <c r="AT14" i="121"/>
  <c r="AU14" i="121" s="1"/>
  <c r="AR20" i="121"/>
  <c r="Q48" i="121"/>
  <c r="AR48" i="121"/>
  <c r="AR52" i="121"/>
  <c r="AT52" i="121" s="1"/>
  <c r="J52" i="121"/>
  <c r="AL52" i="121"/>
  <c r="J59" i="121"/>
  <c r="K59" i="121" s="1"/>
  <c r="AD59" i="121"/>
  <c r="P59" i="121"/>
  <c r="AE59" i="121"/>
  <c r="BB34" i="112"/>
  <c r="BB42" i="112"/>
  <c r="BB50" i="112"/>
  <c r="BB54" i="112"/>
  <c r="BB58" i="112"/>
  <c r="BB62" i="112"/>
  <c r="J8" i="113"/>
  <c r="K8" i="113" s="1"/>
  <c r="AD8" i="113"/>
  <c r="AE8" i="113" s="1"/>
  <c r="AF10" i="113"/>
  <c r="AG10" i="113" s="1"/>
  <c r="AD16" i="113"/>
  <c r="P21" i="113"/>
  <c r="J22" i="113"/>
  <c r="AL24" i="113"/>
  <c r="AL28" i="113"/>
  <c r="AD30" i="113"/>
  <c r="AL32" i="113"/>
  <c r="AD38" i="113"/>
  <c r="AR43" i="113"/>
  <c r="AR47" i="113"/>
  <c r="AE52" i="113"/>
  <c r="AR52" i="113"/>
  <c r="J54" i="113"/>
  <c r="S54" i="113"/>
  <c r="Y55" i="113"/>
  <c r="J57" i="113"/>
  <c r="AD57" i="113"/>
  <c r="J58" i="113"/>
  <c r="S58" i="113"/>
  <c r="X59" i="113"/>
  <c r="AF59" i="113" s="1"/>
  <c r="AR59" i="113"/>
  <c r="AT59" i="113" s="1"/>
  <c r="AE60" i="113"/>
  <c r="AR60" i="113"/>
  <c r="J65" i="113"/>
  <c r="R65" i="113" s="1"/>
  <c r="AD65" i="113"/>
  <c r="AF13" i="114"/>
  <c r="AG13" i="114" s="1"/>
  <c r="AF15" i="114"/>
  <c r="P17" i="114"/>
  <c r="P21" i="114"/>
  <c r="AM28" i="114"/>
  <c r="AR29" i="114"/>
  <c r="J30" i="114"/>
  <c r="AD30" i="114"/>
  <c r="AE30" i="114" s="1"/>
  <c r="P31" i="114"/>
  <c r="X35" i="114"/>
  <c r="Y35" i="114" s="1"/>
  <c r="X39" i="114"/>
  <c r="Y43" i="114"/>
  <c r="AR43" i="114"/>
  <c r="X47" i="114"/>
  <c r="J50" i="114"/>
  <c r="R50" i="114" s="1"/>
  <c r="AT50" i="114"/>
  <c r="J52" i="114"/>
  <c r="J55" i="114"/>
  <c r="Y55" i="114"/>
  <c r="AR55" i="114"/>
  <c r="J59" i="114"/>
  <c r="AD59" i="114"/>
  <c r="AT59" i="114"/>
  <c r="J60" i="114"/>
  <c r="K60" i="114" s="1"/>
  <c r="X61" i="114"/>
  <c r="AR61" i="114"/>
  <c r="AE62" i="114"/>
  <c r="AR62" i="114"/>
  <c r="J9" i="115"/>
  <c r="K9" i="115" s="1"/>
  <c r="AM17" i="115"/>
  <c r="AM21" i="115"/>
  <c r="J23" i="115"/>
  <c r="K23" i="115" s="1"/>
  <c r="AD23" i="115"/>
  <c r="AE23" i="115" s="1"/>
  <c r="P24" i="115"/>
  <c r="AM29" i="115"/>
  <c r="AR30" i="115"/>
  <c r="J31" i="115"/>
  <c r="AD31" i="115"/>
  <c r="P32" i="115"/>
  <c r="AR37" i="115"/>
  <c r="AS37" i="115" s="1"/>
  <c r="AE38" i="115"/>
  <c r="AR38" i="115"/>
  <c r="J41" i="115"/>
  <c r="Y41" i="115"/>
  <c r="AR41" i="115"/>
  <c r="J45" i="115"/>
  <c r="AD45" i="115"/>
  <c r="J46" i="115"/>
  <c r="K46" i="115" s="1"/>
  <c r="X47" i="115"/>
  <c r="AF47" i="115" s="1"/>
  <c r="AR47" i="115"/>
  <c r="AE48" i="115"/>
  <c r="AR48" i="115"/>
  <c r="P50" i="115"/>
  <c r="P54" i="115"/>
  <c r="X58" i="115"/>
  <c r="AR58" i="115"/>
  <c r="X64" i="115"/>
  <c r="AR64" i="115"/>
  <c r="AL65" i="115"/>
  <c r="AD16" i="116"/>
  <c r="AE16" i="116" s="1"/>
  <c r="X17" i="116"/>
  <c r="AR17" i="116"/>
  <c r="X21" i="116"/>
  <c r="AR21" i="116"/>
  <c r="AL24" i="116"/>
  <c r="X35" i="116"/>
  <c r="Y41" i="116"/>
  <c r="AR41" i="116"/>
  <c r="AL44" i="116"/>
  <c r="AM44" i="116" s="1"/>
  <c r="J46" i="116"/>
  <c r="AD49" i="116"/>
  <c r="Y50" i="116"/>
  <c r="AR50" i="116"/>
  <c r="AM59" i="116"/>
  <c r="J61" i="116"/>
  <c r="K61" i="116" s="1"/>
  <c r="AD61" i="116"/>
  <c r="J63" i="116"/>
  <c r="K63" i="116" s="1"/>
  <c r="AD63" i="116"/>
  <c r="X19" i="117"/>
  <c r="Y23" i="117"/>
  <c r="AR23" i="117"/>
  <c r="AL26" i="117"/>
  <c r="AD30" i="117"/>
  <c r="AD34" i="117"/>
  <c r="AL38" i="117"/>
  <c r="R40" i="117"/>
  <c r="AE40" i="117"/>
  <c r="AR40" i="117"/>
  <c r="J42" i="117"/>
  <c r="AE44" i="117"/>
  <c r="AR44" i="117"/>
  <c r="AE46" i="117"/>
  <c r="AR46" i="117"/>
  <c r="J51" i="117"/>
  <c r="K51" i="117" s="1"/>
  <c r="AM57" i="117"/>
  <c r="AR62" i="117"/>
  <c r="AM63" i="117"/>
  <c r="AM65" i="117"/>
  <c r="P10" i="118"/>
  <c r="X16" i="118"/>
  <c r="AR16" i="118"/>
  <c r="X20" i="118"/>
  <c r="AR20" i="118"/>
  <c r="Y24" i="118"/>
  <c r="AE29" i="118"/>
  <c r="AR29" i="118"/>
  <c r="J31" i="118"/>
  <c r="AL38" i="118"/>
  <c r="J40" i="118"/>
  <c r="K40" i="118" s="1"/>
  <c r="AD40" i="118"/>
  <c r="P41" i="118"/>
  <c r="J44" i="118"/>
  <c r="AD44" i="118"/>
  <c r="P45" i="118"/>
  <c r="Q45" i="118" s="1"/>
  <c r="J48" i="118"/>
  <c r="AD48" i="118"/>
  <c r="J50" i="118"/>
  <c r="Y51" i="118"/>
  <c r="AE56" i="118"/>
  <c r="AR56" i="118"/>
  <c r="J61" i="118"/>
  <c r="AD61" i="118"/>
  <c r="J62" i="118"/>
  <c r="X63" i="118"/>
  <c r="AR63" i="118"/>
  <c r="AE64" i="118"/>
  <c r="AR64" i="118"/>
  <c r="J7" i="119"/>
  <c r="K7" i="119" s="1"/>
  <c r="X9" i="119"/>
  <c r="Y9" i="119" s="1"/>
  <c r="AR9" i="119"/>
  <c r="AT9" i="119" s="1"/>
  <c r="AU9" i="119" s="1"/>
  <c r="J11" i="119"/>
  <c r="K11" i="119" s="1"/>
  <c r="X13" i="119"/>
  <c r="Y13" i="119" s="1"/>
  <c r="AR13" i="119"/>
  <c r="AT13" i="119" s="1"/>
  <c r="AU13" i="119" s="1"/>
  <c r="J17" i="119"/>
  <c r="AE19" i="119"/>
  <c r="AR19" i="119"/>
  <c r="AS19" i="119" s="1"/>
  <c r="J25" i="119"/>
  <c r="AR27" i="119"/>
  <c r="J33" i="119"/>
  <c r="AT33" i="119"/>
  <c r="AR37" i="119"/>
  <c r="J38" i="119"/>
  <c r="K38" i="119" s="1"/>
  <c r="J44" i="119"/>
  <c r="K44" i="119" s="1"/>
  <c r="AD44" i="119"/>
  <c r="P45" i="119"/>
  <c r="J50" i="119"/>
  <c r="K50" i="119" s="1"/>
  <c r="Y51" i="119"/>
  <c r="AE56" i="119"/>
  <c r="AR56" i="119"/>
  <c r="J61" i="119"/>
  <c r="AD61" i="119"/>
  <c r="J62" i="119"/>
  <c r="AT62" i="119"/>
  <c r="AU62" i="119" s="1"/>
  <c r="X63" i="119"/>
  <c r="AR63" i="119"/>
  <c r="R64" i="119"/>
  <c r="AE64" i="119"/>
  <c r="AR64" i="119"/>
  <c r="P7" i="120"/>
  <c r="Q7" i="120" s="1"/>
  <c r="X8" i="120"/>
  <c r="Y8" i="120" s="1"/>
  <c r="AL8" i="120"/>
  <c r="AM8" i="120" s="1"/>
  <c r="AD9" i="120"/>
  <c r="J10" i="120"/>
  <c r="K10" i="120" s="1"/>
  <c r="AD10" i="120"/>
  <c r="AE10" i="120" s="1"/>
  <c r="AD11" i="120"/>
  <c r="AE11" i="120" s="1"/>
  <c r="X14" i="120"/>
  <c r="Y14" i="120" s="1"/>
  <c r="AE20" i="120"/>
  <c r="AR20" i="120"/>
  <c r="J22" i="120"/>
  <c r="X23" i="120"/>
  <c r="AL23" i="120"/>
  <c r="AE28" i="120"/>
  <c r="AR28" i="120"/>
  <c r="J30" i="120"/>
  <c r="X31" i="120"/>
  <c r="AL31" i="120"/>
  <c r="AE38" i="120"/>
  <c r="AR38" i="120"/>
  <c r="J40" i="120"/>
  <c r="R40" i="120" s="1"/>
  <c r="S40" i="120" s="1"/>
  <c r="AT40" i="120"/>
  <c r="X41" i="120"/>
  <c r="Y41" i="120" s="1"/>
  <c r="AL41" i="120"/>
  <c r="AE44" i="120"/>
  <c r="AR44" i="120"/>
  <c r="J46" i="120"/>
  <c r="R48" i="120"/>
  <c r="AE48" i="120"/>
  <c r="AR48" i="120"/>
  <c r="AE50" i="120"/>
  <c r="AR50" i="120"/>
  <c r="J52" i="120"/>
  <c r="AE54" i="120"/>
  <c r="AR54" i="120"/>
  <c r="J56" i="120"/>
  <c r="X57" i="120"/>
  <c r="AR57" i="120"/>
  <c r="R58" i="120"/>
  <c r="AE58" i="120"/>
  <c r="AR58" i="120"/>
  <c r="J63" i="120"/>
  <c r="AD63" i="120"/>
  <c r="J64" i="120"/>
  <c r="X65" i="120"/>
  <c r="AR65" i="120"/>
  <c r="X6" i="121"/>
  <c r="Y6" i="121" s="1"/>
  <c r="AL6" i="121"/>
  <c r="AM6" i="121" s="1"/>
  <c r="AD7" i="121"/>
  <c r="AE7" i="121" s="1"/>
  <c r="J8" i="121"/>
  <c r="K8" i="121" s="1"/>
  <c r="AD8" i="121"/>
  <c r="AE8" i="121" s="1"/>
  <c r="AD9" i="121"/>
  <c r="AE9" i="121" s="1"/>
  <c r="X12" i="121"/>
  <c r="Y12" i="121" s="1"/>
  <c r="AE18" i="121"/>
  <c r="AR18" i="121"/>
  <c r="AS18" i="121" s="1"/>
  <c r="J20" i="121"/>
  <c r="X21" i="121"/>
  <c r="AL21" i="121"/>
  <c r="AR22" i="121"/>
  <c r="AS22" i="121" s="1"/>
  <c r="X24" i="121"/>
  <c r="AD27" i="121"/>
  <c r="P48" i="121"/>
  <c r="P52" i="121"/>
  <c r="Q52" i="121" s="1"/>
  <c r="J57" i="121"/>
  <c r="K57" i="121" s="1"/>
  <c r="AD57" i="121"/>
  <c r="AF57" i="121" s="1"/>
  <c r="P57" i="121"/>
  <c r="AE57" i="121"/>
  <c r="AL59" i="121"/>
  <c r="AM59" i="121" s="1"/>
  <c r="AR7" i="122"/>
  <c r="AS7" i="122" s="1"/>
  <c r="AD7" i="122"/>
  <c r="AE7" i="122" s="1"/>
  <c r="X7" i="122"/>
  <c r="Y7" i="122" s="1"/>
  <c r="J7" i="122"/>
  <c r="P7" i="122"/>
  <c r="Q7" i="122" s="1"/>
  <c r="AZ44" i="111"/>
  <c r="AZ48" i="111"/>
  <c r="BA48" i="111" s="1"/>
  <c r="BB48" i="111" s="1"/>
  <c r="BC48" i="111" s="1"/>
  <c r="BB49" i="127" s="1"/>
  <c r="AZ52" i="111"/>
  <c r="AZ56" i="111"/>
  <c r="AZ60" i="111"/>
  <c r="AZ64" i="111"/>
  <c r="BA64" i="111" s="1"/>
  <c r="BB64" i="111" s="1"/>
  <c r="BC64" i="111" s="1"/>
  <c r="BB65" i="127" s="1"/>
  <c r="BA12" i="112"/>
  <c r="BB12" i="112" s="1"/>
  <c r="BC12" i="112" s="1"/>
  <c r="BC13" i="127" s="1"/>
  <c r="P12" i="160" s="1"/>
  <c r="BA14" i="112"/>
  <c r="BB14" i="112" s="1"/>
  <c r="BC14" i="112" s="1"/>
  <c r="BC15" i="127" s="1"/>
  <c r="P14" i="160" s="1"/>
  <c r="AZ16" i="112"/>
  <c r="BA16" i="112" s="1"/>
  <c r="BB16" i="112" s="1"/>
  <c r="BC16" i="112" s="1"/>
  <c r="BC17" i="127" s="1"/>
  <c r="P16" i="160" s="1"/>
  <c r="AZ20" i="112"/>
  <c r="BA20" i="112" s="1"/>
  <c r="BB20" i="112" s="1"/>
  <c r="BC20" i="112" s="1"/>
  <c r="BC21" i="127" s="1"/>
  <c r="P20" i="160" s="1"/>
  <c r="AB27" i="112"/>
  <c r="BB28" i="112"/>
  <c r="BA30" i="112"/>
  <c r="AA31" i="112"/>
  <c r="AB34" i="112"/>
  <c r="BB36" i="112"/>
  <c r="BA38" i="112"/>
  <c r="BB38" i="112" s="1"/>
  <c r="AA39" i="112"/>
  <c r="AB42" i="112"/>
  <c r="BB44" i="112"/>
  <c r="BA46" i="112"/>
  <c r="AA47" i="112"/>
  <c r="AB50" i="112"/>
  <c r="BA52" i="112"/>
  <c r="AA53" i="112"/>
  <c r="AB54" i="112"/>
  <c r="BA56" i="112"/>
  <c r="AA57" i="112"/>
  <c r="AB58" i="112"/>
  <c r="BA60" i="112"/>
  <c r="AA61" i="112"/>
  <c r="AB62" i="112"/>
  <c r="BA64" i="112"/>
  <c r="AA65" i="112"/>
  <c r="X6" i="113"/>
  <c r="AF6" i="113" s="1"/>
  <c r="AG6" i="113" s="1"/>
  <c r="P8" i="113"/>
  <c r="AL8" i="113"/>
  <c r="AM8" i="113" s="1"/>
  <c r="P9" i="113"/>
  <c r="Q9" i="113" s="1"/>
  <c r="AL16" i="113"/>
  <c r="AM16" i="113" s="1"/>
  <c r="AL20" i="113"/>
  <c r="J24" i="113"/>
  <c r="AM24" i="113"/>
  <c r="J28" i="113"/>
  <c r="K28" i="113" s="1"/>
  <c r="AM28" i="113"/>
  <c r="J30" i="113"/>
  <c r="J32" i="113"/>
  <c r="AM32" i="113"/>
  <c r="AL38" i="113"/>
  <c r="AM38" i="113" s="1"/>
  <c r="Q39" i="113"/>
  <c r="AD42" i="113"/>
  <c r="P43" i="113"/>
  <c r="AD46" i="113"/>
  <c r="P47" i="113"/>
  <c r="AM48" i="113"/>
  <c r="R50" i="113"/>
  <c r="AE50" i="113"/>
  <c r="AR50" i="113"/>
  <c r="X51" i="113"/>
  <c r="J52" i="113"/>
  <c r="K52" i="113" s="1"/>
  <c r="K54" i="113"/>
  <c r="X54" i="113"/>
  <c r="AF54" i="113" s="1"/>
  <c r="AL54" i="113"/>
  <c r="AT54" i="113" s="1"/>
  <c r="AU54" i="113" s="1"/>
  <c r="J55" i="113"/>
  <c r="P56" i="113"/>
  <c r="AD56" i="113"/>
  <c r="AF56" i="113" s="1"/>
  <c r="AM56" i="113"/>
  <c r="P57" i="113"/>
  <c r="AF57" i="113"/>
  <c r="K58" i="113"/>
  <c r="X58" i="113"/>
  <c r="AF58" i="113" s="1"/>
  <c r="AL58" i="113"/>
  <c r="AT58" i="113" s="1"/>
  <c r="AU58" i="113" s="1"/>
  <c r="J59" i="113"/>
  <c r="R59" i="113" s="1"/>
  <c r="AD59" i="113"/>
  <c r="J60" i="113"/>
  <c r="R60" i="113" s="1"/>
  <c r="S60" i="113" s="1"/>
  <c r="X61" i="113"/>
  <c r="AF61" i="113" s="1"/>
  <c r="AR61" i="113"/>
  <c r="AT61" i="113" s="1"/>
  <c r="R62" i="113"/>
  <c r="AE62" i="113"/>
  <c r="AR62" i="113"/>
  <c r="R63" i="113"/>
  <c r="AL63" i="113"/>
  <c r="P64" i="113"/>
  <c r="AD64" i="113"/>
  <c r="AF64" i="113" s="1"/>
  <c r="AM64" i="113"/>
  <c r="P65" i="113"/>
  <c r="AF65" i="113"/>
  <c r="AD6" i="114"/>
  <c r="AF6" i="114" s="1"/>
  <c r="AG6" i="114" s="1"/>
  <c r="AD8" i="114"/>
  <c r="AD10" i="114"/>
  <c r="AD12" i="114"/>
  <c r="AE12" i="114" s="1"/>
  <c r="AD14" i="114"/>
  <c r="AF14" i="114" s="1"/>
  <c r="AD16" i="114"/>
  <c r="AL18" i="114"/>
  <c r="AD20" i="114"/>
  <c r="AL22" i="114"/>
  <c r="P25" i="114"/>
  <c r="AL26" i="114"/>
  <c r="J28" i="114"/>
  <c r="AD28" i="114"/>
  <c r="AE28" i="114" s="1"/>
  <c r="P29" i="114"/>
  <c r="K30" i="114"/>
  <c r="X31" i="114"/>
  <c r="AL32" i="114"/>
  <c r="AR35" i="114"/>
  <c r="Y39" i="114"/>
  <c r="AR39" i="114"/>
  <c r="P43" i="114"/>
  <c r="Y47" i="114"/>
  <c r="AR47" i="114"/>
  <c r="K50" i="114"/>
  <c r="X50" i="114"/>
  <c r="AL50" i="114"/>
  <c r="AU50" i="114"/>
  <c r="J51" i="114"/>
  <c r="R51" i="114" s="1"/>
  <c r="K52" i="114"/>
  <c r="X52" i="114"/>
  <c r="AF52" i="114" s="1"/>
  <c r="AL52" i="114"/>
  <c r="AT52" i="114" s="1"/>
  <c r="AU52" i="114" s="1"/>
  <c r="P54" i="114"/>
  <c r="AD54" i="114"/>
  <c r="AM54" i="114"/>
  <c r="P55" i="114"/>
  <c r="Q55" i="114" s="1"/>
  <c r="AD55" i="114"/>
  <c r="R56" i="114"/>
  <c r="AE56" i="114"/>
  <c r="AR56" i="114"/>
  <c r="AT56" i="114" s="1"/>
  <c r="AU56" i="114" s="1"/>
  <c r="R57" i="114"/>
  <c r="AL57" i="114"/>
  <c r="P58" i="114"/>
  <c r="R58" i="114" s="1"/>
  <c r="AD58" i="114"/>
  <c r="AM58" i="114"/>
  <c r="P59" i="114"/>
  <c r="R59" i="114" s="1"/>
  <c r="AV59" i="114" s="1"/>
  <c r="AW59" i="114" s="1"/>
  <c r="BI60" i="127" s="1"/>
  <c r="AF59" i="114"/>
  <c r="X60" i="114"/>
  <c r="AL60" i="114"/>
  <c r="AM60" i="114" s="1"/>
  <c r="J61" i="114"/>
  <c r="AD61" i="114"/>
  <c r="AT61" i="114"/>
  <c r="J62" i="114"/>
  <c r="R62" i="114" s="1"/>
  <c r="X63" i="114"/>
  <c r="AF63" i="114" s="1"/>
  <c r="AR63" i="114"/>
  <c r="AT63" i="114" s="1"/>
  <c r="R64" i="114"/>
  <c r="AE64" i="114"/>
  <c r="AR64" i="114"/>
  <c r="R65" i="114"/>
  <c r="AL65" i="114"/>
  <c r="AD13" i="115"/>
  <c r="P14" i="115"/>
  <c r="J15" i="115"/>
  <c r="J17" i="115"/>
  <c r="K17" i="115" s="1"/>
  <c r="AD17" i="115"/>
  <c r="AL19" i="115"/>
  <c r="J21" i="115"/>
  <c r="AD21" i="115"/>
  <c r="AE21" i="115" s="1"/>
  <c r="X24" i="115"/>
  <c r="AL25" i="115"/>
  <c r="AM25" i="115" s="1"/>
  <c r="AM27" i="115"/>
  <c r="AR28" i="115"/>
  <c r="J29" i="115"/>
  <c r="AD29" i="115"/>
  <c r="P30" i="115"/>
  <c r="K31" i="115"/>
  <c r="AE31" i="115"/>
  <c r="X32" i="115"/>
  <c r="AL33" i="115"/>
  <c r="AM35" i="115"/>
  <c r="AR36" i="115"/>
  <c r="J37" i="115"/>
  <c r="AD37" i="115"/>
  <c r="J38" i="115"/>
  <c r="R38" i="115" s="1"/>
  <c r="AT38" i="115"/>
  <c r="AU38" i="115" s="1"/>
  <c r="P40" i="115"/>
  <c r="AD40" i="115"/>
  <c r="AM40" i="115"/>
  <c r="P41" i="115"/>
  <c r="Q41" i="115" s="1"/>
  <c r="AD41" i="115"/>
  <c r="R42" i="115"/>
  <c r="AE42" i="115"/>
  <c r="AR42" i="115"/>
  <c r="P44" i="115"/>
  <c r="AD44" i="115"/>
  <c r="AE44" i="115" s="1"/>
  <c r="AM44" i="115"/>
  <c r="P45" i="115"/>
  <c r="AF45" i="115"/>
  <c r="X46" i="115"/>
  <c r="AF46" i="115" s="1"/>
  <c r="AL46" i="115"/>
  <c r="AT46" i="115" s="1"/>
  <c r="AU46" i="115" s="1"/>
  <c r="J47" i="115"/>
  <c r="AD47" i="115"/>
  <c r="AT47" i="115"/>
  <c r="AU47" i="115" s="1"/>
  <c r="J48" i="115"/>
  <c r="R48" i="115" s="1"/>
  <c r="AT48" i="115"/>
  <c r="AD49" i="115"/>
  <c r="AL51" i="115"/>
  <c r="AD53" i="115"/>
  <c r="X62" i="115"/>
  <c r="AR62" i="115"/>
  <c r="AL63" i="115"/>
  <c r="J65" i="115"/>
  <c r="AD8" i="116"/>
  <c r="P9" i="116"/>
  <c r="Q9" i="116" s="1"/>
  <c r="J24" i="116"/>
  <c r="K24" i="116" s="1"/>
  <c r="AM24" i="116"/>
  <c r="P27" i="116"/>
  <c r="J34" i="116"/>
  <c r="P41" i="116"/>
  <c r="AS43" i="116"/>
  <c r="X45" i="116"/>
  <c r="AE49" i="116"/>
  <c r="P50" i="116"/>
  <c r="J59" i="116"/>
  <c r="AD59" i="116"/>
  <c r="AE61" i="116"/>
  <c r="AE63" i="116"/>
  <c r="X64" i="116"/>
  <c r="P6" i="117"/>
  <c r="Q6" i="117" s="1"/>
  <c r="AD7" i="117"/>
  <c r="AE7" i="117" s="1"/>
  <c r="Y19" i="117"/>
  <c r="AR19" i="117"/>
  <c r="AD22" i="117"/>
  <c r="P23" i="117"/>
  <c r="AM26" i="117"/>
  <c r="X27" i="117"/>
  <c r="AL30" i="117"/>
  <c r="AM30" i="117" s="1"/>
  <c r="AL34" i="117"/>
  <c r="AM38" i="117"/>
  <c r="P39" i="117"/>
  <c r="J40" i="117"/>
  <c r="K42" i="117"/>
  <c r="X42" i="117"/>
  <c r="AL42" i="117"/>
  <c r="AT42" i="117" s="1"/>
  <c r="AU42" i="117" s="1"/>
  <c r="P43" i="117"/>
  <c r="J44" i="117"/>
  <c r="R44" i="117" s="1"/>
  <c r="J46" i="117"/>
  <c r="R46" i="117" s="1"/>
  <c r="AE48" i="117"/>
  <c r="AR48" i="117"/>
  <c r="P50" i="117"/>
  <c r="AD51" i="117"/>
  <c r="AM53" i="117"/>
  <c r="AR54" i="117"/>
  <c r="AS54" i="117" s="1"/>
  <c r="AM55" i="117"/>
  <c r="J57" i="117"/>
  <c r="AD57" i="117"/>
  <c r="J61" i="117"/>
  <c r="AD61" i="117"/>
  <c r="P62" i="117"/>
  <c r="AS62" i="117"/>
  <c r="J63" i="117"/>
  <c r="AD63" i="117"/>
  <c r="X64" i="117"/>
  <c r="J65" i="117"/>
  <c r="AD65" i="117"/>
  <c r="P8" i="118"/>
  <c r="Q8" i="118" s="1"/>
  <c r="X10" i="118"/>
  <c r="Y10" i="118" s="1"/>
  <c r="AD26" i="118"/>
  <c r="AE27" i="118"/>
  <c r="AR27" i="118"/>
  <c r="J29" i="118"/>
  <c r="R29" i="118" s="1"/>
  <c r="K31" i="118"/>
  <c r="X31" i="118"/>
  <c r="AL31" i="118"/>
  <c r="AT31" i="118" s="1"/>
  <c r="AU31" i="118" s="1"/>
  <c r="P32" i="118"/>
  <c r="J38" i="118"/>
  <c r="AE40" i="118"/>
  <c r="Q41" i="118"/>
  <c r="AR41" i="118"/>
  <c r="AM42" i="118"/>
  <c r="K44" i="118"/>
  <c r="AE44" i="118"/>
  <c r="AR45" i="118"/>
  <c r="AM46" i="118"/>
  <c r="K48" i="118"/>
  <c r="AE48" i="118"/>
  <c r="K50" i="118"/>
  <c r="X50" i="118"/>
  <c r="AL50" i="118"/>
  <c r="AT50" i="118" s="1"/>
  <c r="AU50" i="118" s="1"/>
  <c r="J51" i="118"/>
  <c r="AE54" i="118"/>
  <c r="AR54" i="118"/>
  <c r="J56" i="118"/>
  <c r="R56" i="118" s="1"/>
  <c r="X57" i="118"/>
  <c r="AR57" i="118"/>
  <c r="AE58" i="118"/>
  <c r="AR58" i="118"/>
  <c r="P61" i="118"/>
  <c r="AF61" i="118"/>
  <c r="X62" i="118"/>
  <c r="AL62" i="118"/>
  <c r="AT62" i="118" s="1"/>
  <c r="AU62" i="118" s="1"/>
  <c r="J63" i="118"/>
  <c r="AD63" i="118"/>
  <c r="AT63" i="118"/>
  <c r="J64" i="118"/>
  <c r="R64" i="118" s="1"/>
  <c r="X65" i="118"/>
  <c r="AR65" i="118"/>
  <c r="AL6" i="119"/>
  <c r="AM6" i="119" s="1"/>
  <c r="P7" i="119"/>
  <c r="Q7" i="119" s="1"/>
  <c r="J9" i="119"/>
  <c r="K9" i="119" s="1"/>
  <c r="AD9" i="119"/>
  <c r="AE9" i="119" s="1"/>
  <c r="P11" i="119"/>
  <c r="Q11" i="119" s="1"/>
  <c r="J13" i="119"/>
  <c r="K13" i="119" s="1"/>
  <c r="AD13" i="119"/>
  <c r="AE13" i="119" s="1"/>
  <c r="X17" i="119"/>
  <c r="Y17" i="119" s="1"/>
  <c r="AL17" i="119"/>
  <c r="AT17" i="119" s="1"/>
  <c r="AU17" i="119" s="1"/>
  <c r="J19" i="119"/>
  <c r="AE21" i="119"/>
  <c r="AR21" i="119"/>
  <c r="K25" i="119"/>
  <c r="X25" i="119"/>
  <c r="AL25" i="119"/>
  <c r="AT25" i="119" s="1"/>
  <c r="AU25" i="119" s="1"/>
  <c r="J27" i="119"/>
  <c r="R27" i="119" s="1"/>
  <c r="AE29" i="119"/>
  <c r="AR29" i="119"/>
  <c r="K33" i="119"/>
  <c r="X33" i="119"/>
  <c r="AL33" i="119"/>
  <c r="AU33" i="119"/>
  <c r="J35" i="119"/>
  <c r="X35" i="119"/>
  <c r="P37" i="119"/>
  <c r="Q37" i="119" s="1"/>
  <c r="AD38" i="119"/>
  <c r="AE44" i="119"/>
  <c r="X45" i="119"/>
  <c r="AM48" i="119"/>
  <c r="X50" i="119"/>
  <c r="AL50" i="119"/>
  <c r="AT50" i="119" s="1"/>
  <c r="AU50" i="119" s="1"/>
  <c r="J51" i="119"/>
  <c r="AD53" i="119"/>
  <c r="AE54" i="119"/>
  <c r="AR54" i="119"/>
  <c r="J56" i="119"/>
  <c r="R56" i="119" s="1"/>
  <c r="X57" i="119"/>
  <c r="AR57" i="119"/>
  <c r="AE58" i="119"/>
  <c r="AR58" i="119"/>
  <c r="P61" i="119"/>
  <c r="K62" i="119"/>
  <c r="X62" i="119"/>
  <c r="AL62" i="119"/>
  <c r="J63" i="119"/>
  <c r="AD63" i="119"/>
  <c r="AT63" i="119"/>
  <c r="J64" i="119"/>
  <c r="S64" i="119"/>
  <c r="X65" i="119"/>
  <c r="AR65" i="119"/>
  <c r="X7" i="120"/>
  <c r="Y7" i="120" s="1"/>
  <c r="J8" i="120"/>
  <c r="AD8" i="120"/>
  <c r="AE8" i="120" s="1"/>
  <c r="AR8" i="120"/>
  <c r="AL10" i="120"/>
  <c r="AT10" i="120" s="1"/>
  <c r="AU10" i="120" s="1"/>
  <c r="J11" i="120"/>
  <c r="K11" i="120" s="1"/>
  <c r="AL11" i="120"/>
  <c r="AT11" i="120" s="1"/>
  <c r="AU11" i="120" s="1"/>
  <c r="X12" i="120"/>
  <c r="Y12" i="120" s="1"/>
  <c r="AL12" i="120"/>
  <c r="AM12" i="120" s="1"/>
  <c r="AD13" i="120"/>
  <c r="AE13" i="120" s="1"/>
  <c r="J14" i="120"/>
  <c r="AD14" i="120"/>
  <c r="AE14" i="120" s="1"/>
  <c r="AD15" i="120"/>
  <c r="AE15" i="120" s="1"/>
  <c r="AD17" i="120"/>
  <c r="AE18" i="120"/>
  <c r="AR18" i="120"/>
  <c r="J20" i="120"/>
  <c r="K20" i="120" s="1"/>
  <c r="K22" i="120"/>
  <c r="X22" i="120"/>
  <c r="AL22" i="120"/>
  <c r="J23" i="120"/>
  <c r="R23" i="120" s="1"/>
  <c r="AR23" i="120"/>
  <c r="AD25" i="120"/>
  <c r="AE26" i="120"/>
  <c r="AR26" i="120"/>
  <c r="J28" i="120"/>
  <c r="R28" i="120" s="1"/>
  <c r="K30" i="120"/>
  <c r="X30" i="120"/>
  <c r="AF30" i="120" s="1"/>
  <c r="AL30" i="120"/>
  <c r="AT30" i="120" s="1"/>
  <c r="AU30" i="120" s="1"/>
  <c r="J31" i="120"/>
  <c r="Y31" i="120"/>
  <c r="AR31" i="120"/>
  <c r="AD33" i="120"/>
  <c r="AE34" i="120"/>
  <c r="AR34" i="120"/>
  <c r="AE36" i="120"/>
  <c r="AR36" i="120"/>
  <c r="J38" i="120"/>
  <c r="R38" i="120" s="1"/>
  <c r="K40" i="120"/>
  <c r="X40" i="120"/>
  <c r="AL40" i="120"/>
  <c r="AU40" i="120"/>
  <c r="J41" i="120"/>
  <c r="AR41" i="120"/>
  <c r="J44" i="120"/>
  <c r="R44" i="120" s="1"/>
  <c r="X45" i="120"/>
  <c r="AL45" i="120"/>
  <c r="AT45" i="120" s="1"/>
  <c r="K46" i="120"/>
  <c r="X46" i="120"/>
  <c r="AL46" i="120"/>
  <c r="AT46" i="120" s="1"/>
  <c r="AU46" i="120" s="1"/>
  <c r="J48" i="120"/>
  <c r="AD49" i="120"/>
  <c r="J50" i="120"/>
  <c r="R50" i="120" s="1"/>
  <c r="X51" i="120"/>
  <c r="AL51" i="120"/>
  <c r="AT51" i="120" s="1"/>
  <c r="K52" i="120"/>
  <c r="X52" i="120"/>
  <c r="AL52" i="120"/>
  <c r="AT52" i="120" s="1"/>
  <c r="AU52" i="120" s="1"/>
  <c r="J53" i="120"/>
  <c r="AR53" i="120"/>
  <c r="AS53" i="120" s="1"/>
  <c r="J54" i="120"/>
  <c r="R54" i="120" s="1"/>
  <c r="X55" i="120"/>
  <c r="AL55" i="120"/>
  <c r="AT55" i="120" s="1"/>
  <c r="K56" i="120"/>
  <c r="X56" i="120"/>
  <c r="AL56" i="120"/>
  <c r="AT56" i="120" s="1"/>
  <c r="AU56" i="120" s="1"/>
  <c r="J57" i="120"/>
  <c r="AD57" i="120"/>
  <c r="J58" i="120"/>
  <c r="S58" i="120"/>
  <c r="X59" i="120"/>
  <c r="AR59" i="120"/>
  <c r="AE60" i="120"/>
  <c r="AR60" i="120"/>
  <c r="P63" i="120"/>
  <c r="AF63" i="120"/>
  <c r="K64" i="120"/>
  <c r="X64" i="120"/>
  <c r="AL64" i="120"/>
  <c r="AT64" i="120" s="1"/>
  <c r="AU64" i="120" s="1"/>
  <c r="J65" i="120"/>
  <c r="AD65" i="120"/>
  <c r="AT65" i="120"/>
  <c r="J6" i="121"/>
  <c r="AD6" i="121"/>
  <c r="AE6" i="121" s="1"/>
  <c r="AR6" i="121"/>
  <c r="AS6" i="121" s="1"/>
  <c r="AL8" i="121"/>
  <c r="AT8" i="121" s="1"/>
  <c r="AU8" i="121" s="1"/>
  <c r="J9" i="121"/>
  <c r="K9" i="121" s="1"/>
  <c r="AL9" i="121"/>
  <c r="AT9" i="121" s="1"/>
  <c r="AU9" i="121" s="1"/>
  <c r="X10" i="121"/>
  <c r="Y10" i="121" s="1"/>
  <c r="AL10" i="121"/>
  <c r="AM10" i="121" s="1"/>
  <c r="AD11" i="121"/>
  <c r="AE11" i="121" s="1"/>
  <c r="J12" i="121"/>
  <c r="AD12" i="121"/>
  <c r="AE12" i="121" s="1"/>
  <c r="AD13" i="121"/>
  <c r="AE13" i="121" s="1"/>
  <c r="R14" i="121"/>
  <c r="S14" i="121" s="1"/>
  <c r="AE16" i="121"/>
  <c r="AR16" i="121"/>
  <c r="J18" i="121"/>
  <c r="R18" i="121" s="1"/>
  <c r="K20" i="121"/>
  <c r="X20" i="121"/>
  <c r="AL20" i="121"/>
  <c r="AT20" i="121" s="1"/>
  <c r="AU20" i="121" s="1"/>
  <c r="J21" i="121"/>
  <c r="Y21" i="121"/>
  <c r="Y24" i="121"/>
  <c r="AR24" i="121"/>
  <c r="AL27" i="121"/>
  <c r="AM27" i="121" s="1"/>
  <c r="J29" i="121"/>
  <c r="P40" i="121"/>
  <c r="Q40" i="121" s="1"/>
  <c r="Y40" i="121"/>
  <c r="AL43" i="121"/>
  <c r="AM43" i="121" s="1"/>
  <c r="J45" i="121"/>
  <c r="X48" i="121"/>
  <c r="Y48" i="121" s="1"/>
  <c r="X52" i="121"/>
  <c r="Y52" i="121" s="1"/>
  <c r="AR56" i="121"/>
  <c r="Y56" i="121"/>
  <c r="J56" i="121"/>
  <c r="AL56" i="121"/>
  <c r="AL57" i="121"/>
  <c r="AM57" i="121" s="1"/>
  <c r="R59" i="121"/>
  <c r="S59" i="121" s="1"/>
  <c r="AR59" i="121"/>
  <c r="AT59" i="121" s="1"/>
  <c r="AU59" i="121" s="1"/>
  <c r="AD62" i="121"/>
  <c r="X62" i="121"/>
  <c r="AZ26" i="111"/>
  <c r="BA26" i="111" s="1"/>
  <c r="BB26" i="111" s="1"/>
  <c r="BC26" i="111" s="1"/>
  <c r="BB27" i="127" s="1"/>
  <c r="O26" i="160" s="1"/>
  <c r="AZ34" i="111"/>
  <c r="BA34" i="111" s="1"/>
  <c r="BB34" i="111" s="1"/>
  <c r="BC34" i="111" s="1"/>
  <c r="BB35" i="127" s="1"/>
  <c r="O34" i="160" s="1"/>
  <c r="AA41" i="111"/>
  <c r="AA44" i="111"/>
  <c r="BA44" i="111"/>
  <c r="BB44" i="111" s="1"/>
  <c r="BC44" i="111" s="1"/>
  <c r="BB45" i="127" s="1"/>
  <c r="AA45" i="111"/>
  <c r="AA48" i="111"/>
  <c r="AA49" i="111"/>
  <c r="AA52" i="111"/>
  <c r="BA52" i="111"/>
  <c r="BB52" i="111" s="1"/>
  <c r="BC52" i="111" s="1"/>
  <c r="BB53" i="127" s="1"/>
  <c r="AA53" i="111"/>
  <c r="AA56" i="111"/>
  <c r="BA56" i="111"/>
  <c r="BB56" i="111" s="1"/>
  <c r="BC56" i="111" s="1"/>
  <c r="BB57" i="127" s="1"/>
  <c r="AA57" i="111"/>
  <c r="AA60" i="111"/>
  <c r="BA60" i="111"/>
  <c r="BB60" i="111" s="1"/>
  <c r="BC60" i="111" s="1"/>
  <c r="BB61" i="127" s="1"/>
  <c r="BB30" i="112"/>
  <c r="AC34" i="112"/>
  <c r="AC42" i="112"/>
  <c r="BB46" i="112"/>
  <c r="AC50" i="112"/>
  <c r="BB52" i="112"/>
  <c r="AZ53" i="112"/>
  <c r="AC54" i="112"/>
  <c r="BB56" i="112"/>
  <c r="AZ57" i="112"/>
  <c r="AC58" i="112"/>
  <c r="BB60" i="112"/>
  <c r="AZ61" i="112"/>
  <c r="AC62" i="112"/>
  <c r="BB64" i="112"/>
  <c r="AZ65" i="112"/>
  <c r="X17" i="113"/>
  <c r="Y17" i="113" s="1"/>
  <c r="K24" i="113"/>
  <c r="AD24" i="113"/>
  <c r="AD28" i="113"/>
  <c r="K32" i="113"/>
  <c r="AD32" i="113"/>
  <c r="AD34" i="113"/>
  <c r="X39" i="113"/>
  <c r="Y39" i="113" s="1"/>
  <c r="Q43" i="113"/>
  <c r="Q47" i="113"/>
  <c r="Y51" i="113"/>
  <c r="X52" i="113"/>
  <c r="AF52" i="113" s="1"/>
  <c r="AL52" i="113"/>
  <c r="P54" i="113"/>
  <c r="AD54" i="113"/>
  <c r="AE54" i="113" s="1"/>
  <c r="AM54" i="113"/>
  <c r="P55" i="113"/>
  <c r="AL55" i="113"/>
  <c r="R56" i="113"/>
  <c r="S56" i="113" s="1"/>
  <c r="AE56" i="113"/>
  <c r="AR56" i="113"/>
  <c r="R57" i="113"/>
  <c r="AV57" i="113" s="1"/>
  <c r="AW57" i="113" s="1"/>
  <c r="BH58" i="127" s="1"/>
  <c r="AL57" i="113"/>
  <c r="AT57" i="113" s="1"/>
  <c r="P58" i="113"/>
  <c r="AD58" i="113"/>
  <c r="AE58" i="113" s="1"/>
  <c r="AM58" i="113"/>
  <c r="AV58" i="113"/>
  <c r="AW58" i="113" s="1"/>
  <c r="BH59" i="127" s="1"/>
  <c r="P59" i="113"/>
  <c r="AV59" i="113"/>
  <c r="AW59" i="113" s="1"/>
  <c r="BH60" i="127" s="1"/>
  <c r="K60" i="113"/>
  <c r="X60" i="113"/>
  <c r="AF60" i="113" s="1"/>
  <c r="AL60" i="113"/>
  <c r="AM60" i="113" s="1"/>
  <c r="X63" i="113"/>
  <c r="AF63" i="113" s="1"/>
  <c r="AR63" i="113"/>
  <c r="R64" i="113"/>
  <c r="S64" i="113" s="1"/>
  <c r="AE64" i="113"/>
  <c r="AR64" i="113"/>
  <c r="AT64" i="113" s="1"/>
  <c r="AU64" i="113" s="1"/>
  <c r="AL65" i="113"/>
  <c r="AT65" i="113" s="1"/>
  <c r="AV65" i="113" s="1"/>
  <c r="AW65" i="113" s="1"/>
  <c r="BH66" i="127" s="1"/>
  <c r="AT14" i="114"/>
  <c r="AU14" i="114" s="1"/>
  <c r="R15" i="114"/>
  <c r="AD24" i="114"/>
  <c r="AL30" i="114"/>
  <c r="AM32" i="114"/>
  <c r="P35" i="114"/>
  <c r="Q35" i="114" s="1"/>
  <c r="P39" i="114"/>
  <c r="Q39" i="114" s="1"/>
  <c r="Q43" i="114"/>
  <c r="P47" i="114"/>
  <c r="Q47" i="114" s="1"/>
  <c r="P50" i="114"/>
  <c r="AD50" i="114"/>
  <c r="AE50" i="114" s="1"/>
  <c r="AM50" i="114"/>
  <c r="P51" i="114"/>
  <c r="P52" i="114"/>
  <c r="R52" i="114" s="1"/>
  <c r="AD52" i="114"/>
  <c r="AE52" i="114" s="1"/>
  <c r="AM52" i="114"/>
  <c r="R54" i="114"/>
  <c r="AE54" i="114"/>
  <c r="AR54" i="114"/>
  <c r="AT54" i="114" s="1"/>
  <c r="AU54" i="114" s="1"/>
  <c r="X57" i="114"/>
  <c r="AF57" i="114" s="1"/>
  <c r="AR57" i="114"/>
  <c r="AE58" i="114"/>
  <c r="AR58" i="114"/>
  <c r="AL59" i="114"/>
  <c r="P60" i="114"/>
  <c r="AD60" i="114"/>
  <c r="AE60" i="114" s="1"/>
  <c r="P61" i="114"/>
  <c r="AF61" i="114"/>
  <c r="K62" i="114"/>
  <c r="X62" i="114"/>
  <c r="AF62" i="114" s="1"/>
  <c r="AL62" i="114"/>
  <c r="AM62" i="114" s="1"/>
  <c r="X65" i="114"/>
  <c r="AF65" i="114" s="1"/>
  <c r="AR65" i="114"/>
  <c r="AE17" i="115"/>
  <c r="AM19" i="115"/>
  <c r="K21" i="115"/>
  <c r="AL23" i="115"/>
  <c r="AM23" i="115" s="1"/>
  <c r="AR26" i="115"/>
  <c r="K29" i="115"/>
  <c r="AE29" i="115"/>
  <c r="X30" i="115"/>
  <c r="AL31" i="115"/>
  <c r="AR34" i="115"/>
  <c r="K37" i="115"/>
  <c r="AE37" i="115"/>
  <c r="K38" i="115"/>
  <c r="X38" i="115"/>
  <c r="AF38" i="115" s="1"/>
  <c r="AL38" i="115"/>
  <c r="AM38" i="115" s="1"/>
  <c r="R40" i="115"/>
  <c r="S40" i="115" s="1"/>
  <c r="AE40" i="115"/>
  <c r="AR40" i="115"/>
  <c r="AT40" i="115" s="1"/>
  <c r="AU40" i="115" s="1"/>
  <c r="R44" i="115"/>
  <c r="AR44" i="115"/>
  <c r="AT44" i="115" s="1"/>
  <c r="AU44" i="115" s="1"/>
  <c r="R45" i="115"/>
  <c r="AV45" i="115" s="1"/>
  <c r="AL45" i="115"/>
  <c r="AT45" i="115" s="1"/>
  <c r="AU45" i="115" s="1"/>
  <c r="P46" i="115"/>
  <c r="AD46" i="115"/>
  <c r="AM46" i="115"/>
  <c r="P47" i="115"/>
  <c r="K48" i="115"/>
  <c r="X48" i="115"/>
  <c r="AF48" i="115" s="1"/>
  <c r="AL48" i="115"/>
  <c r="AM48" i="115" s="1"/>
  <c r="AU48" i="115"/>
  <c r="J49" i="115"/>
  <c r="J51" i="115"/>
  <c r="K51" i="115" s="1"/>
  <c r="J53" i="115"/>
  <c r="AR54" i="115"/>
  <c r="X56" i="115"/>
  <c r="AR56" i="115"/>
  <c r="P58" i="115"/>
  <c r="X60" i="115"/>
  <c r="AR60" i="115"/>
  <c r="AL61" i="115"/>
  <c r="J63" i="115"/>
  <c r="P64" i="115"/>
  <c r="P17" i="116"/>
  <c r="X19" i="116"/>
  <c r="AR19" i="116"/>
  <c r="P21" i="116"/>
  <c r="AD24" i="116"/>
  <c r="Q27" i="116"/>
  <c r="AL28" i="116"/>
  <c r="X33" i="116"/>
  <c r="Y33" i="116" s="1"/>
  <c r="K34" i="116"/>
  <c r="X37" i="116"/>
  <c r="Y37" i="116" s="1"/>
  <c r="Q41" i="116"/>
  <c r="Y45" i="116"/>
  <c r="AD48" i="116"/>
  <c r="Q50" i="116"/>
  <c r="AM55" i="116"/>
  <c r="AM57" i="116"/>
  <c r="AS58" i="116"/>
  <c r="K59" i="116"/>
  <c r="AE59" i="116"/>
  <c r="AL61" i="116"/>
  <c r="AL63" i="116"/>
  <c r="AM65" i="116"/>
  <c r="J7" i="117"/>
  <c r="J9" i="117"/>
  <c r="K9" i="117" s="1"/>
  <c r="X9" i="117"/>
  <c r="Y9" i="117" s="1"/>
  <c r="AD18" i="117"/>
  <c r="P19" i="117"/>
  <c r="Q19" i="117" s="1"/>
  <c r="Q23" i="117"/>
  <c r="Y27" i="117"/>
  <c r="X31" i="117"/>
  <c r="Y31" i="117" s="1"/>
  <c r="X35" i="117"/>
  <c r="Y35" i="117" s="1"/>
  <c r="K40" i="117"/>
  <c r="X40" i="117"/>
  <c r="AF40" i="117" s="1"/>
  <c r="AL40" i="117"/>
  <c r="AM40" i="117" s="1"/>
  <c r="P42" i="117"/>
  <c r="R42" i="117" s="1"/>
  <c r="AD42" i="117"/>
  <c r="AE42" i="117" s="1"/>
  <c r="AM42" i="117"/>
  <c r="K44" i="117"/>
  <c r="X44" i="117"/>
  <c r="AF44" i="117" s="1"/>
  <c r="AL44" i="117"/>
  <c r="K46" i="117"/>
  <c r="X46" i="117"/>
  <c r="AF46" i="117" s="1"/>
  <c r="AL46" i="117"/>
  <c r="P47" i="117"/>
  <c r="J48" i="117"/>
  <c r="K48" i="117" s="1"/>
  <c r="AF48" i="117"/>
  <c r="AT48" i="117"/>
  <c r="AU48" i="117" s="1"/>
  <c r="Q50" i="117"/>
  <c r="P52" i="117"/>
  <c r="J53" i="117"/>
  <c r="AD53" i="117"/>
  <c r="AE53" i="117" s="1"/>
  <c r="P54" i="117"/>
  <c r="J55" i="117"/>
  <c r="AD55" i="117"/>
  <c r="AE55" i="117" s="1"/>
  <c r="K57" i="117"/>
  <c r="AE57" i="117"/>
  <c r="AM59" i="117"/>
  <c r="K61" i="117"/>
  <c r="AE61" i="117"/>
  <c r="X62" i="117"/>
  <c r="Y62" i="117" s="1"/>
  <c r="K63" i="117"/>
  <c r="AE63" i="117"/>
  <c r="K65" i="117"/>
  <c r="AE65" i="117"/>
  <c r="P16" i="118"/>
  <c r="X18" i="118"/>
  <c r="AR18" i="118"/>
  <c r="P20" i="118"/>
  <c r="Q20" i="118" s="1"/>
  <c r="X22" i="118"/>
  <c r="AR22" i="118"/>
  <c r="P24" i="118"/>
  <c r="R25" i="118"/>
  <c r="S25" i="118" s="1"/>
  <c r="AR25" i="118"/>
  <c r="J27" i="118"/>
  <c r="AF27" i="118"/>
  <c r="AT27" i="118"/>
  <c r="AU27" i="118" s="1"/>
  <c r="X28" i="118"/>
  <c r="Y28" i="118" s="1"/>
  <c r="AL28" i="118"/>
  <c r="AT28" i="118" s="1"/>
  <c r="K29" i="118"/>
  <c r="X29" i="118"/>
  <c r="AF29" i="118" s="1"/>
  <c r="AL29" i="118"/>
  <c r="AM29" i="118" s="1"/>
  <c r="P31" i="118"/>
  <c r="R31" i="118" s="1"/>
  <c r="AD31" i="118"/>
  <c r="AF31" i="118" s="1"/>
  <c r="AM31" i="118"/>
  <c r="Q32" i="118"/>
  <c r="R33" i="118"/>
  <c r="AE33" i="118"/>
  <c r="AR33" i="118"/>
  <c r="AT33" i="118" s="1"/>
  <c r="AU33" i="118" s="1"/>
  <c r="K38" i="118"/>
  <c r="AD38" i="118"/>
  <c r="P39" i="118"/>
  <c r="Q39" i="118" s="1"/>
  <c r="AL40" i="118"/>
  <c r="AM40" i="118" s="1"/>
  <c r="X41" i="118"/>
  <c r="J42" i="118"/>
  <c r="AD42" i="118"/>
  <c r="AE42" i="118" s="1"/>
  <c r="P43" i="118"/>
  <c r="Q43" i="118" s="1"/>
  <c r="AL44" i="118"/>
  <c r="AM44" i="118" s="1"/>
  <c r="X45" i="118"/>
  <c r="J46" i="118"/>
  <c r="AD46" i="118"/>
  <c r="AE46" i="118" s="1"/>
  <c r="P47" i="118"/>
  <c r="Q47" i="118" s="1"/>
  <c r="AL48" i="118"/>
  <c r="P50" i="118"/>
  <c r="AD50" i="118"/>
  <c r="AE50" i="118" s="1"/>
  <c r="AM50" i="118"/>
  <c r="P51" i="118"/>
  <c r="AL51" i="118"/>
  <c r="R52" i="118"/>
  <c r="AE52" i="118"/>
  <c r="AR52" i="118"/>
  <c r="J54" i="118"/>
  <c r="AF54" i="118"/>
  <c r="AT54" i="118"/>
  <c r="AU54" i="118" s="1"/>
  <c r="Y55" i="118"/>
  <c r="K56" i="118"/>
  <c r="X56" i="118"/>
  <c r="AF56" i="118" s="1"/>
  <c r="AL56" i="118"/>
  <c r="AM56" i="118" s="1"/>
  <c r="J57" i="118"/>
  <c r="R57" i="118" s="1"/>
  <c r="AD57" i="118"/>
  <c r="AT57" i="118"/>
  <c r="J58" i="118"/>
  <c r="K58" i="118" s="1"/>
  <c r="AF58" i="118"/>
  <c r="AT58" i="118"/>
  <c r="AU58" i="118" s="1"/>
  <c r="X59" i="118"/>
  <c r="AF59" i="118" s="1"/>
  <c r="AR59" i="118"/>
  <c r="R60" i="118"/>
  <c r="AE60" i="118"/>
  <c r="AR60" i="118"/>
  <c r="R61" i="118"/>
  <c r="AV61" i="118" s="1"/>
  <c r="AW61" i="118" s="1"/>
  <c r="BM62" i="127" s="1"/>
  <c r="AL61" i="118"/>
  <c r="AT61" i="118" s="1"/>
  <c r="P62" i="118"/>
  <c r="AD62" i="118"/>
  <c r="AE62" i="118" s="1"/>
  <c r="AM62" i="118"/>
  <c r="P63" i="118"/>
  <c r="AF63" i="118"/>
  <c r="K64" i="118"/>
  <c r="X64" i="118"/>
  <c r="AF64" i="118" s="1"/>
  <c r="AL64" i="118"/>
  <c r="AM64" i="118" s="1"/>
  <c r="J65" i="118"/>
  <c r="R65" i="118" s="1"/>
  <c r="AD65" i="118"/>
  <c r="AT65" i="118"/>
  <c r="X7" i="119"/>
  <c r="Y7" i="119" s="1"/>
  <c r="X11" i="119"/>
  <c r="P17" i="119"/>
  <c r="AD17" i="119"/>
  <c r="AE17" i="119" s="1"/>
  <c r="AM17" i="119"/>
  <c r="K19" i="119"/>
  <c r="X19" i="119"/>
  <c r="AF19" i="119" s="1"/>
  <c r="AL19" i="119"/>
  <c r="J21" i="119"/>
  <c r="K21" i="119" s="1"/>
  <c r="AF21" i="119"/>
  <c r="AE23" i="119"/>
  <c r="AR23" i="119"/>
  <c r="AT23" i="119" s="1"/>
  <c r="AU23" i="119" s="1"/>
  <c r="P25" i="119"/>
  <c r="AD25" i="119"/>
  <c r="AE25" i="119" s="1"/>
  <c r="AM25" i="119"/>
  <c r="K27" i="119"/>
  <c r="X27" i="119"/>
  <c r="AF27" i="119" s="1"/>
  <c r="AL27" i="119"/>
  <c r="AM27" i="119" s="1"/>
  <c r="J29" i="119"/>
  <c r="K29" i="119" s="1"/>
  <c r="AF29" i="119"/>
  <c r="AT29" i="119"/>
  <c r="AU29" i="119" s="1"/>
  <c r="R31" i="119"/>
  <c r="AE31" i="119"/>
  <c r="AR31" i="119"/>
  <c r="AT31" i="119" s="1"/>
  <c r="AU31" i="119" s="1"/>
  <c r="P33" i="119"/>
  <c r="AD33" i="119"/>
  <c r="AE33" i="119" s="1"/>
  <c r="AM33" i="119"/>
  <c r="K35" i="119"/>
  <c r="Y35" i="119"/>
  <c r="P41" i="119"/>
  <c r="AM42" i="119"/>
  <c r="AL44" i="119"/>
  <c r="AM46" i="119"/>
  <c r="AR47" i="119"/>
  <c r="J48" i="119"/>
  <c r="AD48" i="119"/>
  <c r="AE48" i="119" s="1"/>
  <c r="P50" i="119"/>
  <c r="AD50" i="119"/>
  <c r="AE50" i="119" s="1"/>
  <c r="AM50" i="119"/>
  <c r="P51" i="119"/>
  <c r="AL51" i="119"/>
  <c r="R52" i="119"/>
  <c r="AE52" i="119"/>
  <c r="AR52" i="119"/>
  <c r="AT52" i="119" s="1"/>
  <c r="AU52" i="119" s="1"/>
  <c r="J54" i="119"/>
  <c r="AF54" i="119"/>
  <c r="AT54" i="119"/>
  <c r="AU54" i="119" s="1"/>
  <c r="Y55" i="119"/>
  <c r="K56" i="119"/>
  <c r="X56" i="119"/>
  <c r="AF56" i="119" s="1"/>
  <c r="AL56" i="119"/>
  <c r="J57" i="119"/>
  <c r="R57" i="119" s="1"/>
  <c r="AD57" i="119"/>
  <c r="AT57" i="119"/>
  <c r="J58" i="119"/>
  <c r="AF58" i="119"/>
  <c r="AT58" i="119"/>
  <c r="AU58" i="119" s="1"/>
  <c r="X59" i="119"/>
  <c r="AF59" i="119" s="1"/>
  <c r="AR59" i="119"/>
  <c r="R60" i="119"/>
  <c r="AE60" i="119"/>
  <c r="AR60" i="119"/>
  <c r="R61" i="119"/>
  <c r="AL61" i="119"/>
  <c r="AT61" i="119" s="1"/>
  <c r="P62" i="119"/>
  <c r="AD62" i="119"/>
  <c r="AE62" i="119" s="1"/>
  <c r="AM62" i="119"/>
  <c r="P63" i="119"/>
  <c r="AF63" i="119"/>
  <c r="K64" i="119"/>
  <c r="X64" i="119"/>
  <c r="AF64" i="119" s="1"/>
  <c r="AL64" i="119"/>
  <c r="J65" i="119"/>
  <c r="R65" i="119" s="1"/>
  <c r="AD65" i="119"/>
  <c r="AT65" i="119"/>
  <c r="P8" i="120"/>
  <c r="Q8" i="120" s="1"/>
  <c r="P10" i="120"/>
  <c r="P11" i="120"/>
  <c r="Q11" i="120" s="1"/>
  <c r="J12" i="120"/>
  <c r="AD12" i="120"/>
  <c r="AE12" i="120" s="1"/>
  <c r="K14" i="120"/>
  <c r="J15" i="120"/>
  <c r="R16" i="120"/>
  <c r="AE16" i="120"/>
  <c r="AR16" i="120"/>
  <c r="AT16" i="120" s="1"/>
  <c r="AU16" i="120" s="1"/>
  <c r="AR17" i="120"/>
  <c r="J18" i="120"/>
  <c r="AF18" i="120"/>
  <c r="X19" i="120"/>
  <c r="Y19" i="120" s="1"/>
  <c r="AL19" i="120"/>
  <c r="X20" i="120"/>
  <c r="AF20" i="120" s="1"/>
  <c r="AL20" i="120"/>
  <c r="P22" i="120"/>
  <c r="AD22" i="120"/>
  <c r="AE22" i="120" s="1"/>
  <c r="P23" i="120"/>
  <c r="Q23" i="120" s="1"/>
  <c r="AD23" i="120"/>
  <c r="AE23" i="120" s="1"/>
  <c r="AE24" i="120"/>
  <c r="AR24" i="120"/>
  <c r="AR25" i="120"/>
  <c r="J26" i="120"/>
  <c r="AF26" i="120"/>
  <c r="AT26" i="120"/>
  <c r="AU26" i="120" s="1"/>
  <c r="X27" i="120"/>
  <c r="Y27" i="120" s="1"/>
  <c r="AL27" i="120"/>
  <c r="AT27" i="120" s="1"/>
  <c r="K28" i="120"/>
  <c r="X28" i="120"/>
  <c r="AF28" i="120" s="1"/>
  <c r="AL28" i="120"/>
  <c r="AM28" i="120" s="1"/>
  <c r="P30" i="120"/>
  <c r="R30" i="120" s="1"/>
  <c r="S30" i="120" s="1"/>
  <c r="AD30" i="120"/>
  <c r="AE30" i="120" s="1"/>
  <c r="AM30" i="120"/>
  <c r="P31" i="120"/>
  <c r="Q31" i="120" s="1"/>
  <c r="AD31" i="120"/>
  <c r="R32" i="120"/>
  <c r="AE32" i="120"/>
  <c r="AR32" i="120"/>
  <c r="AR33" i="120"/>
  <c r="J34" i="120"/>
  <c r="AF34" i="120"/>
  <c r="AT34" i="120"/>
  <c r="AU34" i="120" s="1"/>
  <c r="AD35" i="120"/>
  <c r="J36" i="120"/>
  <c r="AF36" i="120"/>
  <c r="AT36" i="120"/>
  <c r="AU36" i="120" s="1"/>
  <c r="X37" i="120"/>
  <c r="Y37" i="120" s="1"/>
  <c r="AL37" i="120"/>
  <c r="AT37" i="120" s="1"/>
  <c r="K38" i="120"/>
  <c r="X38" i="120"/>
  <c r="AF38" i="120" s="1"/>
  <c r="AL38" i="120"/>
  <c r="P40" i="120"/>
  <c r="AD40" i="120"/>
  <c r="AE40" i="120" s="1"/>
  <c r="AM40" i="120"/>
  <c r="P41" i="120"/>
  <c r="Q41" i="120" s="1"/>
  <c r="AD41" i="120"/>
  <c r="R42" i="120"/>
  <c r="AE42" i="120"/>
  <c r="AR42" i="120"/>
  <c r="K44" i="120"/>
  <c r="X44" i="120"/>
  <c r="AF44" i="120" s="1"/>
  <c r="AL44" i="120"/>
  <c r="J45" i="120"/>
  <c r="Y45" i="120"/>
  <c r="P46" i="120"/>
  <c r="AD46" i="120"/>
  <c r="AE46" i="120" s="1"/>
  <c r="AM46" i="120"/>
  <c r="K48" i="120"/>
  <c r="X48" i="120"/>
  <c r="AF48" i="120" s="1"/>
  <c r="AL48" i="120"/>
  <c r="J49" i="120"/>
  <c r="K50" i="120"/>
  <c r="X50" i="120"/>
  <c r="AF50" i="120" s="1"/>
  <c r="AL50" i="120"/>
  <c r="J51" i="120"/>
  <c r="Y51" i="120"/>
  <c r="P52" i="120"/>
  <c r="AD52" i="120"/>
  <c r="AE52" i="120" s="1"/>
  <c r="AM52" i="120"/>
  <c r="K54" i="120"/>
  <c r="X54" i="120"/>
  <c r="AF54" i="120" s="1"/>
  <c r="AL54" i="120"/>
  <c r="J55" i="120"/>
  <c r="Y55" i="120"/>
  <c r="P56" i="120"/>
  <c r="R56" i="120" s="1"/>
  <c r="S56" i="120" s="1"/>
  <c r="AD56" i="120"/>
  <c r="AE56" i="120" s="1"/>
  <c r="AM56" i="120"/>
  <c r="P57" i="120"/>
  <c r="AF57" i="120"/>
  <c r="K58" i="120"/>
  <c r="X58" i="120"/>
  <c r="AF58" i="120" s="1"/>
  <c r="AL58" i="120"/>
  <c r="J59" i="120"/>
  <c r="R59" i="120" s="1"/>
  <c r="AD59" i="120"/>
  <c r="AT59" i="120"/>
  <c r="J60" i="120"/>
  <c r="AF60" i="120"/>
  <c r="AT60" i="120"/>
  <c r="AU60" i="120" s="1"/>
  <c r="X61" i="120"/>
  <c r="AF61" i="120" s="1"/>
  <c r="AR61" i="120"/>
  <c r="R62" i="120"/>
  <c r="AE62" i="120"/>
  <c r="AR62" i="120"/>
  <c r="R63" i="120"/>
  <c r="AL63" i="120"/>
  <c r="AT63" i="120" s="1"/>
  <c r="P64" i="120"/>
  <c r="AD64" i="120"/>
  <c r="AE64" i="120" s="1"/>
  <c r="AM64" i="120"/>
  <c r="P65" i="120"/>
  <c r="AF65" i="120"/>
  <c r="P6" i="121"/>
  <c r="Q6" i="121" s="1"/>
  <c r="P8" i="121"/>
  <c r="P9" i="121"/>
  <c r="Q9" i="121" s="1"/>
  <c r="J10" i="121"/>
  <c r="AD10" i="121"/>
  <c r="AE10" i="121" s="1"/>
  <c r="J13" i="121"/>
  <c r="K13" i="121" s="1"/>
  <c r="X14" i="121"/>
  <c r="J16" i="121"/>
  <c r="AF16" i="121"/>
  <c r="X17" i="121"/>
  <c r="Y17" i="121" s="1"/>
  <c r="AL17" i="121"/>
  <c r="K18" i="121"/>
  <c r="X18" i="121"/>
  <c r="AF18" i="121" s="1"/>
  <c r="AL18" i="121"/>
  <c r="P20" i="121"/>
  <c r="AD20" i="121"/>
  <c r="AE20" i="121" s="1"/>
  <c r="AM20" i="121"/>
  <c r="P21" i="121"/>
  <c r="Q21" i="121" s="1"/>
  <c r="AD21" i="121"/>
  <c r="AF21" i="121" s="1"/>
  <c r="AG21" i="121" s="1"/>
  <c r="AD23" i="121"/>
  <c r="P24" i="121"/>
  <c r="Q24" i="121" s="1"/>
  <c r="X28" i="121"/>
  <c r="Y28" i="121" s="1"/>
  <c r="AD31" i="121"/>
  <c r="AL31" i="121"/>
  <c r="AM31" i="121" s="1"/>
  <c r="P32" i="121"/>
  <c r="Q32" i="121" s="1"/>
  <c r="Y32" i="121"/>
  <c r="AL35" i="121"/>
  <c r="AM35" i="121" s="1"/>
  <c r="J37" i="121"/>
  <c r="AR44" i="121"/>
  <c r="Y44" i="121"/>
  <c r="Q44" i="121"/>
  <c r="AL47" i="121"/>
  <c r="AM47" i="121" s="1"/>
  <c r="AD52" i="121"/>
  <c r="AT53" i="121"/>
  <c r="AU53" i="121" s="1"/>
  <c r="AF53" i="121"/>
  <c r="J53" i="121"/>
  <c r="AM53" i="121"/>
  <c r="AD53" i="121"/>
  <c r="AE53" i="121" s="1"/>
  <c r="P53" i="121"/>
  <c r="P56" i="121"/>
  <c r="Q56" i="121" s="1"/>
  <c r="AT56" i="121"/>
  <c r="R57" i="121"/>
  <c r="AR57" i="121"/>
  <c r="AT57" i="121" s="1"/>
  <c r="AU57" i="121" s="1"/>
  <c r="X59" i="121"/>
  <c r="AF59" i="121" s="1"/>
  <c r="AL63" i="121"/>
  <c r="AT63" i="121" s="1"/>
  <c r="AU63" i="121" s="1"/>
  <c r="X63" i="121"/>
  <c r="AF63" i="121"/>
  <c r="J63" i="121"/>
  <c r="AM63" i="121"/>
  <c r="AD63" i="121"/>
  <c r="AE63" i="121" s="1"/>
  <c r="P63" i="121"/>
  <c r="AL7" i="122"/>
  <c r="X36" i="121"/>
  <c r="Y36" i="121" s="1"/>
  <c r="AD39" i="121"/>
  <c r="K51" i="121"/>
  <c r="X51" i="121"/>
  <c r="AF51" i="121" s="1"/>
  <c r="AL51" i="121"/>
  <c r="K55" i="121"/>
  <c r="X55" i="121"/>
  <c r="AF55" i="121" s="1"/>
  <c r="AL55" i="121"/>
  <c r="P60" i="121"/>
  <c r="Q60" i="121" s="1"/>
  <c r="AD60" i="121"/>
  <c r="R61" i="121"/>
  <c r="AE61" i="121"/>
  <c r="AR61" i="121"/>
  <c r="AT61" i="121" s="1"/>
  <c r="AU61" i="121" s="1"/>
  <c r="P64" i="121"/>
  <c r="Q64" i="121" s="1"/>
  <c r="AD64" i="121"/>
  <c r="AT64" i="121"/>
  <c r="R65" i="121"/>
  <c r="AE65" i="121"/>
  <c r="AR65" i="121"/>
  <c r="AT65" i="121" s="1"/>
  <c r="AU65" i="121" s="1"/>
  <c r="J11" i="122"/>
  <c r="AD11" i="122"/>
  <c r="AE11" i="122" s="1"/>
  <c r="AR11" i="122"/>
  <c r="AS11" i="122" s="1"/>
  <c r="P17" i="122"/>
  <c r="Q17" i="122" s="1"/>
  <c r="P21" i="122"/>
  <c r="Q21" i="122" s="1"/>
  <c r="P25" i="122"/>
  <c r="Q25" i="122" s="1"/>
  <c r="X29" i="122"/>
  <c r="AR29" i="122"/>
  <c r="X31" i="122"/>
  <c r="AR31" i="122"/>
  <c r="X33" i="122"/>
  <c r="AR33" i="122"/>
  <c r="X35" i="122"/>
  <c r="AR35" i="122"/>
  <c r="X37" i="122"/>
  <c r="AR37" i="122"/>
  <c r="AL38" i="122"/>
  <c r="Q41" i="122"/>
  <c r="AR41" i="122"/>
  <c r="AL42" i="122"/>
  <c r="Q45" i="122"/>
  <c r="AR45" i="122"/>
  <c r="P47" i="122"/>
  <c r="Y50" i="122"/>
  <c r="AR50" i="122"/>
  <c r="AL53" i="122"/>
  <c r="AM53" i="122" s="1"/>
  <c r="J55" i="122"/>
  <c r="J61" i="122"/>
  <c r="P62" i="122"/>
  <c r="AD65" i="122"/>
  <c r="J6" i="123"/>
  <c r="K6" i="123" s="1"/>
  <c r="AL8" i="123"/>
  <c r="AM8" i="123" s="1"/>
  <c r="J10" i="123"/>
  <c r="K10" i="123" s="1"/>
  <c r="Y12" i="123"/>
  <c r="J17" i="123"/>
  <c r="K17" i="123" s="1"/>
  <c r="K23" i="123"/>
  <c r="X23" i="123"/>
  <c r="AF23" i="123" s="1"/>
  <c r="AL23" i="123"/>
  <c r="J24" i="123"/>
  <c r="K24" i="123" s="1"/>
  <c r="P25" i="123"/>
  <c r="Q25" i="123" s="1"/>
  <c r="AD25" i="123"/>
  <c r="P26" i="123"/>
  <c r="Q26" i="123" s="1"/>
  <c r="AD26" i="123"/>
  <c r="AT26" i="123"/>
  <c r="AU26" i="123" s="1"/>
  <c r="R27" i="123"/>
  <c r="AE27" i="123"/>
  <c r="AR27" i="123"/>
  <c r="X28" i="123"/>
  <c r="J29" i="123"/>
  <c r="K29" i="123" s="1"/>
  <c r="AF29" i="123"/>
  <c r="AT29" i="123"/>
  <c r="AU29" i="123" s="1"/>
  <c r="X30" i="123"/>
  <c r="Y30" i="123" s="1"/>
  <c r="AL30" i="123"/>
  <c r="AT30" i="123" s="1"/>
  <c r="K31" i="123"/>
  <c r="X31" i="123"/>
  <c r="AF31" i="123" s="1"/>
  <c r="AL31" i="123"/>
  <c r="J32" i="123"/>
  <c r="K32" i="123" s="1"/>
  <c r="P33" i="123"/>
  <c r="AD33" i="123"/>
  <c r="AM33" i="123"/>
  <c r="AL34" i="123"/>
  <c r="R35" i="123"/>
  <c r="AE35" i="123"/>
  <c r="AR35" i="123"/>
  <c r="P37" i="123"/>
  <c r="AD37" i="123"/>
  <c r="AE37" i="123" s="1"/>
  <c r="AM37" i="123"/>
  <c r="J39" i="123"/>
  <c r="K39" i="123" s="1"/>
  <c r="S39" i="123"/>
  <c r="AF39" i="123"/>
  <c r="P41" i="123"/>
  <c r="AD41" i="123"/>
  <c r="AE41" i="123" s="1"/>
  <c r="P45" i="123"/>
  <c r="AE45" i="123"/>
  <c r="J47" i="123"/>
  <c r="K47" i="123" s="1"/>
  <c r="X47" i="123"/>
  <c r="AR47" i="123"/>
  <c r="AM49" i="123"/>
  <c r="J49" i="123"/>
  <c r="K49" i="123" s="1"/>
  <c r="AD49" i="123"/>
  <c r="P50" i="123"/>
  <c r="AM53" i="123"/>
  <c r="J53" i="123"/>
  <c r="K53" i="123" s="1"/>
  <c r="AD53" i="123"/>
  <c r="AL55" i="123"/>
  <c r="AD55" i="123"/>
  <c r="AE55" i="123" s="1"/>
  <c r="AL57" i="123"/>
  <c r="AD57" i="123"/>
  <c r="AE57" i="123" s="1"/>
  <c r="AL59" i="123"/>
  <c r="AD59" i="123"/>
  <c r="AE59" i="123" s="1"/>
  <c r="AL61" i="123"/>
  <c r="AD61" i="123"/>
  <c r="AE61" i="123" s="1"/>
  <c r="AL63" i="123"/>
  <c r="AD63" i="123"/>
  <c r="AE63" i="123" s="1"/>
  <c r="AL65" i="123"/>
  <c r="AD65" i="123"/>
  <c r="AE65" i="123" s="1"/>
  <c r="AL6" i="124"/>
  <c r="J6" i="124"/>
  <c r="AR6" i="124"/>
  <c r="AS6" i="124" s="1"/>
  <c r="AL8" i="124"/>
  <c r="AM8" i="124" s="1"/>
  <c r="J8" i="124"/>
  <c r="R8" i="124" s="1"/>
  <c r="S8" i="124" s="1"/>
  <c r="AR8" i="124"/>
  <c r="AS8" i="124" s="1"/>
  <c r="AL10" i="124"/>
  <c r="AM10" i="124" s="1"/>
  <c r="J10" i="124"/>
  <c r="R10" i="124" s="1"/>
  <c r="S10" i="124" s="1"/>
  <c r="AR10" i="124"/>
  <c r="Q12" i="124"/>
  <c r="X14" i="124"/>
  <c r="Y14" i="124" s="1"/>
  <c r="Q16" i="124"/>
  <c r="Y16" i="124"/>
  <c r="X18" i="124"/>
  <c r="AF18" i="124" s="1"/>
  <c r="AG18" i="124" s="1"/>
  <c r="AD23" i="124"/>
  <c r="X26" i="124"/>
  <c r="J33" i="124"/>
  <c r="K33" i="124" s="1"/>
  <c r="AD39" i="124"/>
  <c r="AL47" i="124"/>
  <c r="AM47" i="124" s="1"/>
  <c r="X47" i="124"/>
  <c r="AF47" i="124"/>
  <c r="S47" i="124"/>
  <c r="J47" i="124"/>
  <c r="R47" i="124" s="1"/>
  <c r="AE47" i="124"/>
  <c r="P52" i="124"/>
  <c r="Q52" i="124" s="1"/>
  <c r="P6" i="125"/>
  <c r="AL6" i="125"/>
  <c r="AM6" i="125" s="1"/>
  <c r="J6" i="125"/>
  <c r="K6" i="125" s="1"/>
  <c r="AR6" i="125"/>
  <c r="AS6" i="125" s="1"/>
  <c r="X6" i="125"/>
  <c r="AF6" i="125" s="1"/>
  <c r="AG6" i="125" s="1"/>
  <c r="AD49" i="122"/>
  <c r="X54" i="122"/>
  <c r="X56" i="122"/>
  <c r="AR56" i="122"/>
  <c r="X58" i="122"/>
  <c r="AR58" i="122"/>
  <c r="X64" i="122"/>
  <c r="AR64" i="122"/>
  <c r="AL65" i="122"/>
  <c r="AR12" i="123"/>
  <c r="AS12" i="123" s="1"/>
  <c r="X16" i="123"/>
  <c r="AE25" i="123"/>
  <c r="AR25" i="123"/>
  <c r="AD28" i="123"/>
  <c r="R33" i="123"/>
  <c r="AV33" i="123" s="1"/>
  <c r="AW33" i="123" s="1"/>
  <c r="BR34" i="127" s="1"/>
  <c r="M33" i="161" s="1"/>
  <c r="AE33" i="123"/>
  <c r="AR33" i="123"/>
  <c r="R37" i="123"/>
  <c r="AR37" i="123"/>
  <c r="AT41" i="123"/>
  <c r="AR41" i="123"/>
  <c r="AD43" i="123"/>
  <c r="P43" i="123"/>
  <c r="AL43" i="123"/>
  <c r="AM43" i="123" s="1"/>
  <c r="AL23" i="124"/>
  <c r="X23" i="124"/>
  <c r="AT23" i="124"/>
  <c r="AU23" i="124" s="1"/>
  <c r="J23" i="124"/>
  <c r="AD25" i="124"/>
  <c r="AE25" i="124" s="1"/>
  <c r="P25" i="124"/>
  <c r="AU25" i="124"/>
  <c r="AL25" i="124"/>
  <c r="AT25" i="124" s="1"/>
  <c r="X25" i="124"/>
  <c r="AF25" i="124" s="1"/>
  <c r="AG25" i="124" s="1"/>
  <c r="K25" i="124"/>
  <c r="AR33" i="124"/>
  <c r="AS33" i="124" s="1"/>
  <c r="AL39" i="124"/>
  <c r="X39" i="124"/>
  <c r="AF39" i="124" s="1"/>
  <c r="AG39" i="124" s="1"/>
  <c r="AT39" i="124"/>
  <c r="AU39" i="124" s="1"/>
  <c r="J39" i="124"/>
  <c r="AE39" i="124"/>
  <c r="AD49" i="124"/>
  <c r="AL49" i="124"/>
  <c r="R51" i="121"/>
  <c r="AE51" i="121"/>
  <c r="AR51" i="121"/>
  <c r="R55" i="121"/>
  <c r="AE55" i="121"/>
  <c r="AR55" i="121"/>
  <c r="AD58" i="121"/>
  <c r="X60" i="121"/>
  <c r="Y60" i="121" s="1"/>
  <c r="AL60" i="121"/>
  <c r="AT60" i="121" s="1"/>
  <c r="X64" i="121"/>
  <c r="Y64" i="121" s="1"/>
  <c r="AL64" i="121"/>
  <c r="P11" i="122"/>
  <c r="Q11" i="122" s="1"/>
  <c r="AL11" i="122"/>
  <c r="X17" i="122"/>
  <c r="Y17" i="122" s="1"/>
  <c r="X21" i="122"/>
  <c r="Y21" i="122" s="1"/>
  <c r="X25" i="122"/>
  <c r="Y25" i="122" s="1"/>
  <c r="X47" i="122"/>
  <c r="AR47" i="122"/>
  <c r="AL49" i="122"/>
  <c r="AM49" i="122" s="1"/>
  <c r="Q50" i="122"/>
  <c r="Y54" i="122"/>
  <c r="AR54" i="122"/>
  <c r="AD55" i="122"/>
  <c r="AD61" i="122"/>
  <c r="X62" i="122"/>
  <c r="AR62" i="122"/>
  <c r="AL63" i="122"/>
  <c r="J65" i="122"/>
  <c r="J8" i="123"/>
  <c r="K8" i="123" s="1"/>
  <c r="P12" i="123"/>
  <c r="Q12" i="123" s="1"/>
  <c r="Y16" i="123"/>
  <c r="AR16" i="123"/>
  <c r="AT16" i="123" s="1"/>
  <c r="AU16" i="123" s="1"/>
  <c r="R23" i="123"/>
  <c r="AE23" i="123"/>
  <c r="AR23" i="123"/>
  <c r="X24" i="123"/>
  <c r="J25" i="123"/>
  <c r="R25" i="123" s="1"/>
  <c r="X26" i="123"/>
  <c r="Y26" i="123" s="1"/>
  <c r="AL26" i="123"/>
  <c r="J28" i="123"/>
  <c r="K28" i="123" s="1"/>
  <c r="P29" i="123"/>
  <c r="AD29" i="123"/>
  <c r="AM29" i="123"/>
  <c r="R31" i="123"/>
  <c r="AE31" i="123"/>
  <c r="AR31" i="123"/>
  <c r="X32" i="123"/>
  <c r="J33" i="123"/>
  <c r="S33" i="123"/>
  <c r="AF33" i="123"/>
  <c r="AD34" i="123"/>
  <c r="J37" i="123"/>
  <c r="AT37" i="123"/>
  <c r="P39" i="123"/>
  <c r="AD39" i="123"/>
  <c r="AM39" i="123"/>
  <c r="J41" i="123"/>
  <c r="R41" i="123" s="1"/>
  <c r="AU41" i="123"/>
  <c r="J43" i="123"/>
  <c r="R43" i="123" s="1"/>
  <c r="X43" i="123"/>
  <c r="AF43" i="123" s="1"/>
  <c r="AG43" i="123" s="1"/>
  <c r="AR43" i="123"/>
  <c r="AT45" i="123"/>
  <c r="AU45" i="123" s="1"/>
  <c r="J45" i="123"/>
  <c r="X45" i="123"/>
  <c r="AF45" i="123" s="1"/>
  <c r="AG45" i="123" s="1"/>
  <c r="AM45" i="123"/>
  <c r="AF47" i="123"/>
  <c r="AG47" i="123" s="1"/>
  <c r="X50" i="123"/>
  <c r="Y50" i="123" s="1"/>
  <c r="AG50" i="123"/>
  <c r="X54" i="123"/>
  <c r="Y54" i="123" s="1"/>
  <c r="AR54" i="123"/>
  <c r="AS54" i="123" s="1"/>
  <c r="X56" i="123"/>
  <c r="X58" i="123"/>
  <c r="X60" i="123"/>
  <c r="X62" i="123"/>
  <c r="Y62" i="123" s="1"/>
  <c r="X64" i="123"/>
  <c r="AL7" i="124"/>
  <c r="AM7" i="124" s="1"/>
  <c r="J7" i="124"/>
  <c r="K7" i="124" s="1"/>
  <c r="AR7" i="124"/>
  <c r="AS7" i="124" s="1"/>
  <c r="AL9" i="124"/>
  <c r="AM9" i="124" s="1"/>
  <c r="J9" i="124"/>
  <c r="K9" i="124" s="1"/>
  <c r="AR9" i="124"/>
  <c r="P23" i="124"/>
  <c r="Q23" i="124" s="1"/>
  <c r="AM23" i="124"/>
  <c r="J25" i="124"/>
  <c r="AT26" i="124"/>
  <c r="AU26" i="124" s="1"/>
  <c r="AD26" i="124"/>
  <c r="P26" i="124"/>
  <c r="Q26" i="124" s="1"/>
  <c r="AR26" i="124"/>
  <c r="Y26" i="124"/>
  <c r="J26" i="124"/>
  <c r="AL26" i="124"/>
  <c r="X28" i="124"/>
  <c r="AL31" i="124"/>
  <c r="AM31" i="124" s="1"/>
  <c r="X31" i="124"/>
  <c r="AF31" i="124" s="1"/>
  <c r="AG31" i="124" s="1"/>
  <c r="AT31" i="124"/>
  <c r="AU31" i="124" s="1"/>
  <c r="J31" i="124"/>
  <c r="K31" i="124" s="1"/>
  <c r="AE31" i="124"/>
  <c r="P39" i="124"/>
  <c r="Q39" i="124" s="1"/>
  <c r="AM39" i="124"/>
  <c r="AD41" i="124"/>
  <c r="AE41" i="124" s="1"/>
  <c r="P41" i="124"/>
  <c r="R41" i="124" s="1"/>
  <c r="AL41" i="124"/>
  <c r="AT41" i="124" s="1"/>
  <c r="AU41" i="124" s="1"/>
  <c r="X41" i="124"/>
  <c r="AF41" i="124" s="1"/>
  <c r="K41" i="124"/>
  <c r="J49" i="124"/>
  <c r="K49" i="124" s="1"/>
  <c r="AM49" i="124"/>
  <c r="X11" i="122"/>
  <c r="Y11" i="122" s="1"/>
  <c r="X50" i="122"/>
  <c r="AD53" i="122"/>
  <c r="P54" i="122"/>
  <c r="Q54" i="122" s="1"/>
  <c r="P56" i="122"/>
  <c r="P58" i="122"/>
  <c r="X60" i="122"/>
  <c r="AR60" i="122"/>
  <c r="AL61" i="122"/>
  <c r="P64" i="122"/>
  <c r="P16" i="123"/>
  <c r="Q16" i="123" s="1"/>
  <c r="AD24" i="123"/>
  <c r="AE24" i="123" s="1"/>
  <c r="X25" i="123"/>
  <c r="AF25" i="123" s="1"/>
  <c r="AG25" i="123" s="1"/>
  <c r="AL25" i="123"/>
  <c r="AM25" i="123" s="1"/>
  <c r="Q28" i="123"/>
  <c r="R29" i="123"/>
  <c r="AV29" i="123" s="1"/>
  <c r="AW29" i="123" s="1"/>
  <c r="BR30" i="127" s="1"/>
  <c r="M29" i="161" s="1"/>
  <c r="AE29" i="123"/>
  <c r="AR29" i="123"/>
  <c r="AD32" i="123"/>
  <c r="K33" i="123"/>
  <c r="X33" i="123"/>
  <c r="AL33" i="123"/>
  <c r="AT33" i="123" s="1"/>
  <c r="AU33" i="123" s="1"/>
  <c r="K37" i="123"/>
  <c r="X37" i="123"/>
  <c r="AF37" i="123" s="1"/>
  <c r="AG37" i="123" s="1"/>
  <c r="AL37" i="123"/>
  <c r="AU37" i="123"/>
  <c r="R39" i="123"/>
  <c r="AE39" i="123"/>
  <c r="AR39" i="123"/>
  <c r="AT39" i="123" s="1"/>
  <c r="K41" i="123"/>
  <c r="X41" i="123"/>
  <c r="AF41" i="123" s="1"/>
  <c r="AG41" i="123" s="1"/>
  <c r="AL41" i="123"/>
  <c r="AM41" i="123" s="1"/>
  <c r="K43" i="123"/>
  <c r="AE43" i="123"/>
  <c r="AT43" i="123"/>
  <c r="AU43" i="123" s="1"/>
  <c r="AD47" i="123"/>
  <c r="AE47" i="123" s="1"/>
  <c r="P47" i="123"/>
  <c r="R47" i="123" s="1"/>
  <c r="AL47" i="123"/>
  <c r="AR30" i="124"/>
  <c r="AD33" i="124"/>
  <c r="AE33" i="124" s="1"/>
  <c r="P33" i="124"/>
  <c r="AL33" i="124"/>
  <c r="X33" i="124"/>
  <c r="AF33" i="124" s="1"/>
  <c r="AG33" i="124" s="1"/>
  <c r="Y52" i="124"/>
  <c r="AR52" i="124"/>
  <c r="AT53" i="124"/>
  <c r="AU53" i="124" s="1"/>
  <c r="AD53" i="124"/>
  <c r="AM53" i="124"/>
  <c r="J53" i="124"/>
  <c r="K53" i="124" s="1"/>
  <c r="Q53" i="124"/>
  <c r="X56" i="124"/>
  <c r="AR56" i="124"/>
  <c r="X60" i="124"/>
  <c r="AR60" i="124"/>
  <c r="AS60" i="124" s="1"/>
  <c r="AL61" i="124"/>
  <c r="AL9" i="125"/>
  <c r="AM9" i="125" s="1"/>
  <c r="X12" i="125"/>
  <c r="AF12" i="125" s="1"/>
  <c r="AG12" i="125" s="1"/>
  <c r="AM12" i="125"/>
  <c r="X14" i="125"/>
  <c r="AM14" i="125"/>
  <c r="AR16" i="125"/>
  <c r="AD17" i="125"/>
  <c r="P21" i="125"/>
  <c r="Q21" i="125" s="1"/>
  <c r="AD21" i="125"/>
  <c r="AR23" i="125"/>
  <c r="X24" i="125"/>
  <c r="P29" i="125"/>
  <c r="Q29" i="125" s="1"/>
  <c r="AD29" i="125"/>
  <c r="AE29" i="125" s="1"/>
  <c r="R31" i="125"/>
  <c r="S31" i="125" s="1"/>
  <c r="AE31" i="125"/>
  <c r="AR31" i="125"/>
  <c r="AT32" i="125"/>
  <c r="AU32" i="125" s="1"/>
  <c r="AL34" i="125"/>
  <c r="AL36" i="125"/>
  <c r="AL38" i="125"/>
  <c r="AL40" i="125"/>
  <c r="AL42" i="125"/>
  <c r="AL44" i="125"/>
  <c r="AL46" i="125"/>
  <c r="AL48" i="125"/>
  <c r="P50" i="125"/>
  <c r="AD50" i="125"/>
  <c r="AR52" i="125"/>
  <c r="X59" i="125"/>
  <c r="AF59" i="125" s="1"/>
  <c r="AG59" i="125" s="1"/>
  <c r="AR59" i="125"/>
  <c r="AR60" i="125"/>
  <c r="AS60" i="125" s="1"/>
  <c r="AL61" i="125"/>
  <c r="P62" i="125"/>
  <c r="AD62" i="125"/>
  <c r="AM62" i="125"/>
  <c r="X8" i="126"/>
  <c r="AF8" i="126" s="1"/>
  <c r="AG8" i="126" s="1"/>
  <c r="AR8" i="126"/>
  <c r="AS8" i="126" s="1"/>
  <c r="X10" i="126"/>
  <c r="AF10" i="126" s="1"/>
  <c r="AG10" i="126" s="1"/>
  <c r="AM10" i="126"/>
  <c r="P12" i="126"/>
  <c r="Q12" i="126" s="1"/>
  <c r="AL12" i="126"/>
  <c r="AM12" i="126" s="1"/>
  <c r="Q40" i="126"/>
  <c r="AD42" i="126"/>
  <c r="X46" i="126"/>
  <c r="AR46" i="126"/>
  <c r="R47" i="126"/>
  <c r="S47" i="126" s="1"/>
  <c r="AR47" i="126"/>
  <c r="AL48" i="126"/>
  <c r="AT48" i="126" s="1"/>
  <c r="AU48" i="126" s="1"/>
  <c r="AD51" i="126"/>
  <c r="AE51" i="126" s="1"/>
  <c r="AL53" i="126"/>
  <c r="AM53" i="126" s="1"/>
  <c r="AL17" i="125"/>
  <c r="AM17" i="125" s="1"/>
  <c r="AR21" i="125"/>
  <c r="Y24" i="125"/>
  <c r="AR29" i="125"/>
  <c r="AS29" i="125" s="1"/>
  <c r="AD32" i="125"/>
  <c r="AE50" i="125"/>
  <c r="AR50" i="125"/>
  <c r="X53" i="125"/>
  <c r="AL53" i="125"/>
  <c r="X61" i="125"/>
  <c r="AF61" i="125" s="1"/>
  <c r="AG61" i="125" s="1"/>
  <c r="AR61" i="125"/>
  <c r="AE62" i="125"/>
  <c r="AR62" i="125"/>
  <c r="X12" i="126"/>
  <c r="Y12" i="126" s="1"/>
  <c r="X40" i="126"/>
  <c r="AL40" i="126"/>
  <c r="AT40" i="126" s="1"/>
  <c r="X48" i="126"/>
  <c r="AR48" i="126"/>
  <c r="AL49" i="126"/>
  <c r="X56" i="126"/>
  <c r="AR56" i="126"/>
  <c r="AS56" i="126" s="1"/>
  <c r="Q22" i="124"/>
  <c r="AD24" i="124"/>
  <c r="P27" i="124"/>
  <c r="Q27" i="124" s="1"/>
  <c r="AD27" i="124"/>
  <c r="AM27" i="124"/>
  <c r="P29" i="124"/>
  <c r="R29" i="124" s="1"/>
  <c r="AD29" i="124"/>
  <c r="AM29" i="124"/>
  <c r="P35" i="124"/>
  <c r="R35" i="124" s="1"/>
  <c r="AD35" i="124"/>
  <c r="AE35" i="124" s="1"/>
  <c r="AM35" i="124"/>
  <c r="R37" i="124"/>
  <c r="AE37" i="124"/>
  <c r="AR37" i="124"/>
  <c r="AT37" i="124" s="1"/>
  <c r="AU37" i="124" s="1"/>
  <c r="P43" i="124"/>
  <c r="R43" i="124" s="1"/>
  <c r="AD43" i="124"/>
  <c r="AF43" i="124" s="1"/>
  <c r="AM43" i="124"/>
  <c r="R45" i="124"/>
  <c r="AE45" i="124"/>
  <c r="AR45" i="124"/>
  <c r="P56" i="124"/>
  <c r="X58" i="124"/>
  <c r="AR58" i="124"/>
  <c r="P60" i="124"/>
  <c r="R60" i="124" s="1"/>
  <c r="AD63" i="124"/>
  <c r="X64" i="124"/>
  <c r="AR64" i="124"/>
  <c r="AS64" i="124" s="1"/>
  <c r="AL65" i="124"/>
  <c r="P8" i="125"/>
  <c r="J9" i="125"/>
  <c r="K9" i="125" s="1"/>
  <c r="K12" i="125"/>
  <c r="AE12" i="125"/>
  <c r="K16" i="125"/>
  <c r="X16" i="125"/>
  <c r="AL16" i="125"/>
  <c r="AT16" i="125" s="1"/>
  <c r="AU16" i="125" s="1"/>
  <c r="J17" i="125"/>
  <c r="AT17" i="125"/>
  <c r="AU17" i="125" s="1"/>
  <c r="R19" i="125"/>
  <c r="AR19" i="125"/>
  <c r="X20" i="125"/>
  <c r="J21" i="125"/>
  <c r="R21" i="125" s="1"/>
  <c r="K23" i="125"/>
  <c r="X23" i="125"/>
  <c r="AL23" i="125"/>
  <c r="AT23" i="125" s="1"/>
  <c r="AU23" i="125" s="1"/>
  <c r="J24" i="125"/>
  <c r="R24" i="125" s="1"/>
  <c r="P25" i="125"/>
  <c r="Q25" i="125" s="1"/>
  <c r="AD25" i="125"/>
  <c r="AF25" i="125" s="1"/>
  <c r="AM25" i="125"/>
  <c r="R27" i="125"/>
  <c r="AE27" i="125"/>
  <c r="AR27" i="125"/>
  <c r="X28" i="125"/>
  <c r="J29" i="125"/>
  <c r="R29" i="125" s="1"/>
  <c r="AT29" i="125"/>
  <c r="K31" i="125"/>
  <c r="X31" i="125"/>
  <c r="AL31" i="125"/>
  <c r="AT31" i="125" s="1"/>
  <c r="AU31" i="125"/>
  <c r="J32" i="125"/>
  <c r="P33" i="125"/>
  <c r="AD33" i="125"/>
  <c r="AF33" i="125" s="1"/>
  <c r="AM33" i="125"/>
  <c r="P35" i="125"/>
  <c r="R35" i="125" s="1"/>
  <c r="AD35" i="125"/>
  <c r="AE35" i="125" s="1"/>
  <c r="AM35" i="125"/>
  <c r="R36" i="125"/>
  <c r="P37" i="125"/>
  <c r="R37" i="125" s="1"/>
  <c r="AD37" i="125"/>
  <c r="AF37" i="125" s="1"/>
  <c r="AM37" i="125"/>
  <c r="P39" i="125"/>
  <c r="AD39" i="125"/>
  <c r="AM39" i="125"/>
  <c r="P41" i="125"/>
  <c r="AD41" i="125"/>
  <c r="AF41" i="125" s="1"/>
  <c r="AM41" i="125"/>
  <c r="P43" i="125"/>
  <c r="R43" i="125" s="1"/>
  <c r="AD43" i="125"/>
  <c r="AE43" i="125" s="1"/>
  <c r="AM43" i="125"/>
  <c r="R44" i="125"/>
  <c r="P45" i="125"/>
  <c r="R45" i="125" s="1"/>
  <c r="AD45" i="125"/>
  <c r="AF45" i="125" s="1"/>
  <c r="AM45" i="125"/>
  <c r="P47" i="125"/>
  <c r="AD47" i="125"/>
  <c r="AM47" i="125"/>
  <c r="Q49" i="125"/>
  <c r="J50" i="125"/>
  <c r="R50" i="125" s="1"/>
  <c r="AF50" i="125"/>
  <c r="AG50" i="125" s="1"/>
  <c r="AT50" i="125"/>
  <c r="AU50" i="125" s="1"/>
  <c r="K52" i="125"/>
  <c r="X52" i="125"/>
  <c r="AF52" i="125" s="1"/>
  <c r="AG52" i="125" s="1"/>
  <c r="AL52" i="125"/>
  <c r="AT52" i="125" s="1"/>
  <c r="AU52" i="125" s="1"/>
  <c r="J53" i="125"/>
  <c r="Y53" i="125"/>
  <c r="AR53" i="125"/>
  <c r="P54" i="125"/>
  <c r="AD54" i="125"/>
  <c r="AM54" i="125"/>
  <c r="X55" i="125"/>
  <c r="R56" i="125"/>
  <c r="AE56" i="125"/>
  <c r="AR56" i="125"/>
  <c r="R57" i="125"/>
  <c r="AL57" i="125"/>
  <c r="P58" i="125"/>
  <c r="Q58" i="125" s="1"/>
  <c r="AD58" i="125"/>
  <c r="AM58" i="125"/>
  <c r="P59" i="125"/>
  <c r="Q59" i="125" s="1"/>
  <c r="K60" i="125"/>
  <c r="X60" i="125"/>
  <c r="AF60" i="125" s="1"/>
  <c r="AL60" i="125"/>
  <c r="AM60" i="125" s="1"/>
  <c r="J61" i="125"/>
  <c r="AD61" i="125"/>
  <c r="AT61" i="125"/>
  <c r="J62" i="125"/>
  <c r="R62" i="125" s="1"/>
  <c r="AF62" i="125"/>
  <c r="AG62" i="125" s="1"/>
  <c r="AT62" i="125"/>
  <c r="AU62" i="125" s="1"/>
  <c r="X63" i="125"/>
  <c r="AF63" i="125" s="1"/>
  <c r="AR63" i="125"/>
  <c r="AT63" i="125" s="1"/>
  <c r="R64" i="125"/>
  <c r="AE64" i="125"/>
  <c r="AR64" i="125"/>
  <c r="R65" i="125"/>
  <c r="AL65" i="125"/>
  <c r="AT65" i="125" s="1"/>
  <c r="AL8" i="126"/>
  <c r="AM8" i="126" s="1"/>
  <c r="J12" i="126"/>
  <c r="AD12" i="126"/>
  <c r="AE12" i="126" s="1"/>
  <c r="AR12" i="126"/>
  <c r="AS12" i="126" s="1"/>
  <c r="X14" i="126"/>
  <c r="AM14" i="126"/>
  <c r="Q19" i="126"/>
  <c r="AR19" i="126"/>
  <c r="AS19" i="126" s="1"/>
  <c r="AL20" i="126"/>
  <c r="X21" i="126"/>
  <c r="Y21" i="126" s="1"/>
  <c r="Q23" i="126"/>
  <c r="AE32" i="126"/>
  <c r="J40" i="126"/>
  <c r="R40" i="126" s="1"/>
  <c r="Y40" i="126"/>
  <c r="AR40" i="126"/>
  <c r="AR42" i="126"/>
  <c r="AS42" i="126" s="1"/>
  <c r="AE43" i="126"/>
  <c r="AR43" i="126"/>
  <c r="P46" i="126"/>
  <c r="R46" i="126" s="1"/>
  <c r="AF46" i="126"/>
  <c r="K47" i="126"/>
  <c r="X47" i="126"/>
  <c r="AL47" i="126"/>
  <c r="AT47" i="126" s="1"/>
  <c r="AU47" i="126" s="1"/>
  <c r="J48" i="126"/>
  <c r="R48" i="126" s="1"/>
  <c r="AD48" i="126"/>
  <c r="AE48" i="126" s="1"/>
  <c r="J49" i="126"/>
  <c r="AM49" i="126"/>
  <c r="K53" i="126"/>
  <c r="AD53" i="126"/>
  <c r="AE53" i="126" s="1"/>
  <c r="AE56" i="126"/>
  <c r="X58" i="126"/>
  <c r="AR58" i="126"/>
  <c r="X64" i="126"/>
  <c r="AF64" i="126" s="1"/>
  <c r="AG64" i="126" s="1"/>
  <c r="AR64" i="126"/>
  <c r="AL65" i="126"/>
  <c r="X20" i="124"/>
  <c r="Y20" i="124" s="1"/>
  <c r="X22" i="124"/>
  <c r="AL22" i="124"/>
  <c r="AT22" i="124" s="1"/>
  <c r="R27" i="124"/>
  <c r="S27" i="124" s="1"/>
  <c r="AE27" i="124"/>
  <c r="AR27" i="124"/>
  <c r="AT27" i="124" s="1"/>
  <c r="AU27" i="124" s="1"/>
  <c r="AE29" i="124"/>
  <c r="AR29" i="124"/>
  <c r="AT29" i="124" s="1"/>
  <c r="AU29" i="124" s="1"/>
  <c r="AR35" i="124"/>
  <c r="AS35" i="124" s="1"/>
  <c r="AR43" i="124"/>
  <c r="AT43" i="124" s="1"/>
  <c r="AU43" i="124" s="1"/>
  <c r="S56" i="124"/>
  <c r="AD61" i="124"/>
  <c r="AE61" i="124" s="1"/>
  <c r="X62" i="124"/>
  <c r="AR62" i="124"/>
  <c r="AL63" i="124"/>
  <c r="X8" i="125"/>
  <c r="Y8" i="125" s="1"/>
  <c r="P12" i="125"/>
  <c r="Q12" i="125" s="1"/>
  <c r="P14" i="125"/>
  <c r="P16" i="125"/>
  <c r="R16" i="125" s="1"/>
  <c r="AD16" i="125"/>
  <c r="AE16" i="125" s="1"/>
  <c r="K21" i="125"/>
  <c r="X21" i="125"/>
  <c r="AL21" i="125"/>
  <c r="AM21" i="125" s="1"/>
  <c r="P23" i="125"/>
  <c r="R23" i="125" s="1"/>
  <c r="AD23" i="125"/>
  <c r="AE23" i="125" s="1"/>
  <c r="AM23" i="125"/>
  <c r="P24" i="125"/>
  <c r="AL24" i="125"/>
  <c r="R25" i="125"/>
  <c r="S25" i="125" s="1"/>
  <c r="AE25" i="125"/>
  <c r="AR25" i="125"/>
  <c r="Y28" i="125"/>
  <c r="K29" i="125"/>
  <c r="X29" i="125"/>
  <c r="AF29" i="125" s="1"/>
  <c r="AL29" i="125"/>
  <c r="AM29" i="125" s="1"/>
  <c r="AU29" i="125"/>
  <c r="P31" i="125"/>
  <c r="Q31" i="125" s="1"/>
  <c r="AD31" i="125"/>
  <c r="AM31" i="125"/>
  <c r="R33" i="125"/>
  <c r="S33" i="125" s="1"/>
  <c r="AR33" i="125"/>
  <c r="AT33" i="125" s="1"/>
  <c r="AU33" i="125" s="1"/>
  <c r="AD34" i="125"/>
  <c r="AR35" i="125"/>
  <c r="AS35" i="125" s="1"/>
  <c r="AD36" i="125"/>
  <c r="AE37" i="125"/>
  <c r="AR37" i="125"/>
  <c r="AT37" i="125" s="1"/>
  <c r="AU37" i="125" s="1"/>
  <c r="AD38" i="125"/>
  <c r="AE38" i="125" s="1"/>
  <c r="R39" i="125"/>
  <c r="S39" i="125" s="1"/>
  <c r="AE39" i="125"/>
  <c r="AR39" i="125"/>
  <c r="AD40" i="125"/>
  <c r="AE40" i="125" s="1"/>
  <c r="R41" i="125"/>
  <c r="S41" i="125" s="1"/>
  <c r="AR41" i="125"/>
  <c r="AS41" i="125" s="1"/>
  <c r="AD42" i="125"/>
  <c r="AR43" i="125"/>
  <c r="AS43" i="125" s="1"/>
  <c r="AD44" i="125"/>
  <c r="AE45" i="125"/>
  <c r="AR45" i="125"/>
  <c r="AS45" i="125" s="1"/>
  <c r="AD46" i="125"/>
  <c r="AE46" i="125" s="1"/>
  <c r="R47" i="125"/>
  <c r="S47" i="125" s="1"/>
  <c r="AE47" i="125"/>
  <c r="AR47" i="125"/>
  <c r="AD48" i="125"/>
  <c r="AE48" i="125" s="1"/>
  <c r="X49" i="125"/>
  <c r="Y49" i="125" s="1"/>
  <c r="AL49" i="125"/>
  <c r="AT49" i="125" s="1"/>
  <c r="K50" i="125"/>
  <c r="X50" i="125"/>
  <c r="AL50" i="125"/>
  <c r="AM50" i="125" s="1"/>
  <c r="P52" i="125"/>
  <c r="R52" i="125" s="1"/>
  <c r="AD52" i="125"/>
  <c r="AE52" i="125" s="1"/>
  <c r="P53" i="125"/>
  <c r="R53" i="125" s="1"/>
  <c r="AD53" i="125"/>
  <c r="R54" i="125"/>
  <c r="S54" i="125" s="1"/>
  <c r="AE54" i="125"/>
  <c r="AR54" i="125"/>
  <c r="AT54" i="125" s="1"/>
  <c r="AU54" i="125" s="1"/>
  <c r="AG55" i="125"/>
  <c r="X57" i="125"/>
  <c r="AF57" i="125" s="1"/>
  <c r="AR57" i="125"/>
  <c r="R58" i="125"/>
  <c r="S58" i="125" s="1"/>
  <c r="AE58" i="125"/>
  <c r="AR58" i="125"/>
  <c r="AT58" i="125" s="1"/>
  <c r="AU58" i="125" s="1"/>
  <c r="AL59" i="125"/>
  <c r="AT59" i="125" s="1"/>
  <c r="AU59" i="125" s="1"/>
  <c r="P60" i="125"/>
  <c r="R60" i="125" s="1"/>
  <c r="AD60" i="125"/>
  <c r="AE60" i="125" s="1"/>
  <c r="P61" i="125"/>
  <c r="R61" i="125" s="1"/>
  <c r="K62" i="125"/>
  <c r="X62" i="125"/>
  <c r="AL62" i="125"/>
  <c r="X65" i="125"/>
  <c r="AF65" i="125" s="1"/>
  <c r="AG65" i="125" s="1"/>
  <c r="AR65" i="125"/>
  <c r="AT6" i="126"/>
  <c r="AU6" i="126" s="1"/>
  <c r="P8" i="126"/>
  <c r="P10" i="126"/>
  <c r="Q10" i="126" s="1"/>
  <c r="J14" i="126"/>
  <c r="AD14" i="126"/>
  <c r="AE14" i="126" s="1"/>
  <c r="R16" i="126"/>
  <c r="AE16" i="126"/>
  <c r="AR16" i="126"/>
  <c r="AT16" i="126" s="1"/>
  <c r="AU16" i="126" s="1"/>
  <c r="J20" i="126"/>
  <c r="K20" i="126" s="1"/>
  <c r="Y20" i="126"/>
  <c r="K26" i="126"/>
  <c r="AU32" i="126"/>
  <c r="AE33" i="126"/>
  <c r="AU39" i="126"/>
  <c r="P40" i="126"/>
  <c r="AD40" i="126"/>
  <c r="R41" i="126"/>
  <c r="AE41" i="126"/>
  <c r="AR41" i="126"/>
  <c r="X42" i="126"/>
  <c r="J43" i="126"/>
  <c r="K43" i="126" s="1"/>
  <c r="AF43" i="126"/>
  <c r="AT43" i="126"/>
  <c r="AU43" i="126" s="1"/>
  <c r="X44" i="126"/>
  <c r="AF44" i="126" s="1"/>
  <c r="AV44" i="126" s="1"/>
  <c r="AW44" i="126" s="1"/>
  <c r="BU45" i="127" s="1"/>
  <c r="AR44" i="126"/>
  <c r="AT44" i="126" s="1"/>
  <c r="AU44" i="126" s="1"/>
  <c r="R45" i="126"/>
  <c r="AE45" i="126"/>
  <c r="AR45" i="126"/>
  <c r="AS45" i="126" s="1"/>
  <c r="AL46" i="126"/>
  <c r="AT46" i="126" s="1"/>
  <c r="AU46" i="126" s="1"/>
  <c r="P47" i="126"/>
  <c r="AD47" i="126"/>
  <c r="AE47" i="126" s="1"/>
  <c r="AM47" i="126"/>
  <c r="P48" i="126"/>
  <c r="AF48" i="126"/>
  <c r="AG48" i="126" s="1"/>
  <c r="K49" i="126"/>
  <c r="AD49" i="126"/>
  <c r="P52" i="126"/>
  <c r="AD55" i="126"/>
  <c r="AF55" i="126" s="1"/>
  <c r="AG55" i="126" s="1"/>
  <c r="P56" i="126"/>
  <c r="K58" i="126"/>
  <c r="Q59" i="126"/>
  <c r="X60" i="126"/>
  <c r="Y60" i="126" s="1"/>
  <c r="AR60" i="126"/>
  <c r="X62" i="126"/>
  <c r="AR62" i="126"/>
  <c r="AS62" i="126" s="1"/>
  <c r="AL63" i="126"/>
  <c r="AT63" i="126" s="1"/>
  <c r="J65" i="126"/>
  <c r="K65" i="126" s="1"/>
  <c r="D4" i="160"/>
  <c r="K4" i="160"/>
  <c r="G4" i="161"/>
  <c r="CK10" i="127"/>
  <c r="CK14" i="127"/>
  <c r="CK18" i="127"/>
  <c r="CK22" i="127"/>
  <c r="CK26" i="127"/>
  <c r="CK9" i="127"/>
  <c r="CK13" i="127"/>
  <c r="CK17" i="127"/>
  <c r="CK21" i="127"/>
  <c r="CK8" i="127"/>
  <c r="CK12" i="127"/>
  <c r="CK16" i="127"/>
  <c r="CK20" i="127"/>
  <c r="CK24" i="127"/>
  <c r="CK15" i="127"/>
  <c r="CK25" i="127"/>
  <c r="CK30" i="127"/>
  <c r="CK34" i="127"/>
  <c r="CK38" i="127"/>
  <c r="CK42" i="127"/>
  <c r="CK46" i="127"/>
  <c r="CK11" i="127"/>
  <c r="CK29" i="127"/>
  <c r="CK33" i="127"/>
  <c r="CK37" i="127"/>
  <c r="CK41" i="127"/>
  <c r="CK23" i="127"/>
  <c r="CK28" i="127"/>
  <c r="CK32" i="127"/>
  <c r="CK36" i="127"/>
  <c r="CK40" i="127"/>
  <c r="CK35" i="127"/>
  <c r="CK43" i="127"/>
  <c r="CK48" i="127"/>
  <c r="CK50" i="127"/>
  <c r="CK54" i="127"/>
  <c r="CK58" i="127"/>
  <c r="CK62" i="127"/>
  <c r="CK19" i="127"/>
  <c r="CK31" i="127"/>
  <c r="CK47" i="127"/>
  <c r="CK49" i="127"/>
  <c r="CK53" i="127"/>
  <c r="CK57" i="127"/>
  <c r="CK27" i="127"/>
  <c r="CK45" i="127"/>
  <c r="CK52" i="127"/>
  <c r="CK56" i="127"/>
  <c r="CK60" i="127"/>
  <c r="CK51" i="127"/>
  <c r="CK64" i="127"/>
  <c r="CK66" i="127"/>
  <c r="CK39" i="127"/>
  <c r="CK63" i="127"/>
  <c r="CK7" i="127"/>
  <c r="CK44" i="127"/>
  <c r="CK59" i="127"/>
  <c r="CK61" i="127"/>
  <c r="CK65" i="127"/>
  <c r="CK55" i="127"/>
  <c r="CK6" i="127"/>
  <c r="J4" i="160"/>
  <c r="M4" i="160"/>
  <c r="E4" i="160"/>
  <c r="P4" i="160"/>
  <c r="H4" i="160"/>
  <c r="D4" i="161"/>
  <c r="CL11" i="127"/>
  <c r="CL15" i="127"/>
  <c r="CL19" i="127"/>
  <c r="CL23" i="127"/>
  <c r="CL10" i="127"/>
  <c r="CL14" i="127"/>
  <c r="CL18" i="127"/>
  <c r="CL22" i="127"/>
  <c r="CL9" i="127"/>
  <c r="CL13" i="127"/>
  <c r="CL17" i="127"/>
  <c r="CL21" i="127"/>
  <c r="CL25" i="127"/>
  <c r="CL16" i="127"/>
  <c r="CL27" i="127"/>
  <c r="CL31" i="127"/>
  <c r="CL35" i="127"/>
  <c r="CL39" i="127"/>
  <c r="CL43" i="127"/>
  <c r="CL47" i="127"/>
  <c r="CL12" i="127"/>
  <c r="CL24" i="127"/>
  <c r="CL30" i="127"/>
  <c r="CL34" i="127"/>
  <c r="CL38" i="127"/>
  <c r="CL42" i="127"/>
  <c r="CL8" i="127"/>
  <c r="CL29" i="127"/>
  <c r="CL33" i="127"/>
  <c r="CL37" i="127"/>
  <c r="CL36" i="127"/>
  <c r="CL44" i="127"/>
  <c r="CL51" i="127"/>
  <c r="CL55" i="127"/>
  <c r="CL59" i="127"/>
  <c r="CL63" i="127"/>
  <c r="CL32" i="127"/>
  <c r="CL48" i="127"/>
  <c r="CL50" i="127"/>
  <c r="CL54" i="127"/>
  <c r="CL58" i="127"/>
  <c r="CL20" i="127"/>
  <c r="CL28" i="127"/>
  <c r="CL46" i="127"/>
  <c r="CL49" i="127"/>
  <c r="CL53" i="127"/>
  <c r="CL57" i="127"/>
  <c r="CL52" i="127"/>
  <c r="CL65" i="127"/>
  <c r="CL7" i="127"/>
  <c r="CL26" i="127"/>
  <c r="CL45" i="127"/>
  <c r="CL64" i="127"/>
  <c r="CL66" i="127"/>
  <c r="CL40" i="127"/>
  <c r="CL60" i="127"/>
  <c r="CL62" i="127"/>
  <c r="CL41" i="127"/>
  <c r="CL56" i="127"/>
  <c r="CL61" i="127"/>
  <c r="CL6" i="127"/>
  <c r="K4" i="161"/>
  <c r="F4" i="161"/>
  <c r="B4" i="160"/>
  <c r="I4" i="160"/>
  <c r="E4" i="161"/>
  <c r="L4" i="160"/>
  <c r="H4" i="161"/>
  <c r="C4" i="160"/>
  <c r="J4" i="161"/>
  <c r="CJ9" i="127"/>
  <c r="CJ13" i="127"/>
  <c r="CJ17" i="127"/>
  <c r="CJ21" i="127"/>
  <c r="CJ25" i="127"/>
  <c r="CJ8" i="127"/>
  <c r="CJ12" i="127"/>
  <c r="CJ16" i="127"/>
  <c r="CJ20" i="127"/>
  <c r="CJ11" i="127"/>
  <c r="CJ15" i="127"/>
  <c r="CJ19" i="127"/>
  <c r="CJ23" i="127"/>
  <c r="CJ14" i="127"/>
  <c r="CJ24" i="127"/>
  <c r="CJ29" i="127"/>
  <c r="CJ33" i="127"/>
  <c r="CJ37" i="127"/>
  <c r="CJ41" i="127"/>
  <c r="CJ45" i="127"/>
  <c r="CJ10" i="127"/>
  <c r="CJ28" i="127"/>
  <c r="CJ32" i="127"/>
  <c r="CJ36" i="127"/>
  <c r="CJ40" i="127"/>
  <c r="CJ22" i="127"/>
  <c r="CJ26" i="127"/>
  <c r="CJ27" i="127"/>
  <c r="CJ31" i="127"/>
  <c r="CJ35" i="127"/>
  <c r="CJ39" i="127"/>
  <c r="CJ18" i="127"/>
  <c r="CJ34" i="127"/>
  <c r="CJ47" i="127"/>
  <c r="CJ49" i="127"/>
  <c r="CJ53" i="127"/>
  <c r="CJ57" i="127"/>
  <c r="CJ61" i="127"/>
  <c r="CJ65" i="127"/>
  <c r="CJ30" i="127"/>
  <c r="CJ46" i="127"/>
  <c r="CJ52" i="127"/>
  <c r="CJ56" i="127"/>
  <c r="CJ42" i="127"/>
  <c r="CJ44" i="127"/>
  <c r="CJ51" i="127"/>
  <c r="CJ55" i="127"/>
  <c r="CJ59" i="127"/>
  <c r="CJ38" i="127"/>
  <c r="CJ50" i="127"/>
  <c r="CJ63" i="127"/>
  <c r="CJ48" i="127"/>
  <c r="CJ60" i="127"/>
  <c r="CJ62" i="127"/>
  <c r="CJ58" i="127"/>
  <c r="CJ7" i="127"/>
  <c r="CJ43" i="127"/>
  <c r="CJ66" i="127"/>
  <c r="CJ54" i="127"/>
  <c r="CJ64" i="127"/>
  <c r="CJ6" i="127"/>
  <c r="I4" i="161"/>
  <c r="CM8" i="127"/>
  <c r="CM12" i="127"/>
  <c r="CM16" i="127"/>
  <c r="CM20" i="127"/>
  <c r="CM24" i="127"/>
  <c r="CM11" i="127"/>
  <c r="CM15" i="127"/>
  <c r="CM19" i="127"/>
  <c r="CM23" i="127"/>
  <c r="CM10" i="127"/>
  <c r="CM14" i="127"/>
  <c r="CM18" i="127"/>
  <c r="CM22" i="127"/>
  <c r="CM17" i="127"/>
  <c r="CM26" i="127"/>
  <c r="CM28" i="127"/>
  <c r="CM32" i="127"/>
  <c r="CM36" i="127"/>
  <c r="CM40" i="127"/>
  <c r="CM44" i="127"/>
  <c r="CM48" i="127"/>
  <c r="CM13" i="127"/>
  <c r="CM25" i="127"/>
  <c r="CM27" i="127"/>
  <c r="CM31" i="127"/>
  <c r="CM35" i="127"/>
  <c r="CM39" i="127"/>
  <c r="CM9" i="127"/>
  <c r="CM30" i="127"/>
  <c r="CM34" i="127"/>
  <c r="CM38" i="127"/>
  <c r="CM37" i="127"/>
  <c r="CM41" i="127"/>
  <c r="CM45" i="127"/>
  <c r="CM52" i="127"/>
  <c r="CM56" i="127"/>
  <c r="CM60" i="127"/>
  <c r="CM64" i="127"/>
  <c r="CM33" i="127"/>
  <c r="CM43" i="127"/>
  <c r="CM51" i="127"/>
  <c r="CM55" i="127"/>
  <c r="CM29" i="127"/>
  <c r="CM47" i="127"/>
  <c r="CM50" i="127"/>
  <c r="CM54" i="127"/>
  <c r="CM58" i="127"/>
  <c r="CM46" i="127"/>
  <c r="CM53" i="127"/>
  <c r="CM61" i="127"/>
  <c r="CM42" i="127"/>
  <c r="CM49" i="127"/>
  <c r="CM65" i="127"/>
  <c r="CM63" i="127"/>
  <c r="CM66" i="127"/>
  <c r="CM21" i="127"/>
  <c r="CM57" i="127"/>
  <c r="CM62" i="127"/>
  <c r="CM7" i="127"/>
  <c r="CM59" i="127"/>
  <c r="CM6" i="127"/>
  <c r="L4" i="161"/>
  <c r="O4" i="160"/>
  <c r="G4" i="160"/>
  <c r="C4" i="161"/>
  <c r="N4" i="160"/>
  <c r="F4" i="160"/>
  <c r="B4" i="161"/>
  <c r="AF10" i="124"/>
  <c r="AG10" i="124" s="1"/>
  <c r="AF8" i="125"/>
  <c r="AM6" i="126"/>
  <c r="BC7" i="109"/>
  <c r="AZ8" i="127" s="1"/>
  <c r="M7" i="160" s="1"/>
  <c r="BC10" i="112"/>
  <c r="BC11" i="127" s="1"/>
  <c r="P10" i="160" s="1"/>
  <c r="D13" i="15"/>
  <c r="K12" i="15"/>
  <c r="P12" i="15"/>
  <c r="R6" i="126"/>
  <c r="K6" i="126"/>
  <c r="AL17" i="126"/>
  <c r="AR18" i="126"/>
  <c r="AS18" i="126" s="1"/>
  <c r="X18" i="126"/>
  <c r="P18" i="126"/>
  <c r="Q18" i="126" s="1"/>
  <c r="AR22" i="126"/>
  <c r="AS22" i="126" s="1"/>
  <c r="X22" i="126"/>
  <c r="P22" i="126"/>
  <c r="Q22" i="126" s="1"/>
  <c r="AR38" i="126"/>
  <c r="AT38" i="126" s="1"/>
  <c r="AU38" i="126" s="1"/>
  <c r="X38" i="126"/>
  <c r="P38" i="126"/>
  <c r="R38" i="126" s="1"/>
  <c r="AM38" i="126"/>
  <c r="K38" i="126"/>
  <c r="AL38" i="126"/>
  <c r="AD38" i="126"/>
  <c r="AF38" i="126" s="1"/>
  <c r="AG38" i="126" s="1"/>
  <c r="J38" i="126"/>
  <c r="J7" i="126"/>
  <c r="K7" i="126" s="1"/>
  <c r="AD7" i="126"/>
  <c r="AE7" i="126" s="1"/>
  <c r="AL7" i="126"/>
  <c r="J9" i="126"/>
  <c r="K9" i="126" s="1"/>
  <c r="AD9" i="126"/>
  <c r="AE9" i="126" s="1"/>
  <c r="AL9" i="126"/>
  <c r="AM9" i="126" s="1"/>
  <c r="J11" i="126"/>
  <c r="K11" i="126" s="1"/>
  <c r="AD11" i="126"/>
  <c r="AE11" i="126" s="1"/>
  <c r="AL11" i="126"/>
  <c r="AM11" i="126" s="1"/>
  <c r="J13" i="126"/>
  <c r="K13" i="126" s="1"/>
  <c r="AD13" i="126"/>
  <c r="AE13" i="126" s="1"/>
  <c r="AL13" i="126"/>
  <c r="AM13" i="126" s="1"/>
  <c r="J15" i="126"/>
  <c r="K15" i="126" s="1"/>
  <c r="AD15" i="126"/>
  <c r="AE15" i="126" s="1"/>
  <c r="AL15" i="126"/>
  <c r="J17" i="126"/>
  <c r="K17" i="126" s="1"/>
  <c r="AD17" i="126"/>
  <c r="AE17" i="126" s="1"/>
  <c r="AM17" i="126"/>
  <c r="J18" i="126"/>
  <c r="AL19" i="126"/>
  <c r="AD19" i="126"/>
  <c r="AE19" i="126" s="1"/>
  <c r="J19" i="126"/>
  <c r="K19" i="126" s="1"/>
  <c r="P21" i="126"/>
  <c r="Q21" i="126" s="1"/>
  <c r="J22" i="126"/>
  <c r="AL23" i="126"/>
  <c r="AM23" i="126" s="1"/>
  <c r="AD23" i="126"/>
  <c r="AE23" i="126" s="1"/>
  <c r="J23" i="126"/>
  <c r="K23" i="126" s="1"/>
  <c r="AR23" i="126"/>
  <c r="AS23" i="126" s="1"/>
  <c r="Q27" i="126"/>
  <c r="Q31" i="126"/>
  <c r="Q35" i="126"/>
  <c r="Q6" i="126"/>
  <c r="Y6" i="126"/>
  <c r="AG6" i="126"/>
  <c r="AS6" i="126"/>
  <c r="AM7" i="126"/>
  <c r="Q14" i="126"/>
  <c r="Y14" i="126"/>
  <c r="AS14" i="126"/>
  <c r="AM15" i="126"/>
  <c r="Q16" i="126"/>
  <c r="Y16" i="126"/>
  <c r="AS16" i="126"/>
  <c r="AR17" i="126"/>
  <c r="AT17" i="126" s="1"/>
  <c r="AU17" i="126" s="1"/>
  <c r="Y18" i="126"/>
  <c r="AL18" i="126"/>
  <c r="AM18" i="126" s="1"/>
  <c r="X19" i="126"/>
  <c r="Y19" i="126" s="1"/>
  <c r="AR20" i="126"/>
  <c r="AS20" i="126" s="1"/>
  <c r="AF20" i="126"/>
  <c r="AG20" i="126" s="1"/>
  <c r="X20" i="126"/>
  <c r="P20" i="126"/>
  <c r="Q20" i="126" s="1"/>
  <c r="R20" i="126"/>
  <c r="S20" i="126" s="1"/>
  <c r="AE20" i="126"/>
  <c r="AR21" i="126"/>
  <c r="AS21" i="126" s="1"/>
  <c r="Y22" i="126"/>
  <c r="AL22" i="126"/>
  <c r="AM22" i="126" s="1"/>
  <c r="X23" i="126"/>
  <c r="Y23" i="126" s="1"/>
  <c r="AR36" i="126"/>
  <c r="AS36" i="126" s="1"/>
  <c r="X36" i="126"/>
  <c r="Y36" i="126" s="1"/>
  <c r="P36" i="126"/>
  <c r="Q36" i="126" s="1"/>
  <c r="K36" i="126"/>
  <c r="AL36" i="126"/>
  <c r="AM36" i="126" s="1"/>
  <c r="AD36" i="126"/>
  <c r="AE36" i="126" s="1"/>
  <c r="J36" i="126"/>
  <c r="Y38" i="126"/>
  <c r="P7" i="126"/>
  <c r="Q7" i="126" s="1"/>
  <c r="X7" i="126"/>
  <c r="Y7" i="126" s="1"/>
  <c r="AR7" i="126"/>
  <c r="AS7" i="126" s="1"/>
  <c r="P9" i="126"/>
  <c r="Q9" i="126" s="1"/>
  <c r="X9" i="126"/>
  <c r="Y9" i="126" s="1"/>
  <c r="AR9" i="126"/>
  <c r="AS9" i="126" s="1"/>
  <c r="P11" i="126"/>
  <c r="Q11" i="126" s="1"/>
  <c r="X11" i="126"/>
  <c r="Y11" i="126" s="1"/>
  <c r="AR11" i="126"/>
  <c r="AS11" i="126" s="1"/>
  <c r="P13" i="126"/>
  <c r="Q13" i="126" s="1"/>
  <c r="X13" i="126"/>
  <c r="Y13" i="126" s="1"/>
  <c r="AR13" i="126"/>
  <c r="AS13" i="126" s="1"/>
  <c r="P15" i="126"/>
  <c r="Q15" i="126" s="1"/>
  <c r="X15" i="126"/>
  <c r="Y15" i="126" s="1"/>
  <c r="AR15" i="126"/>
  <c r="AS15" i="126" s="1"/>
  <c r="P17" i="126"/>
  <c r="Q17" i="126" s="1"/>
  <c r="X17" i="126"/>
  <c r="Y17" i="126" s="1"/>
  <c r="AD18" i="126"/>
  <c r="AL21" i="126"/>
  <c r="AM21" i="126" s="1"/>
  <c r="AD21" i="126"/>
  <c r="AE21" i="126" s="1"/>
  <c r="J21" i="126"/>
  <c r="K21" i="126" s="1"/>
  <c r="AD22" i="126"/>
  <c r="AF22" i="126" s="1"/>
  <c r="AG22" i="126" s="1"/>
  <c r="AR24" i="126"/>
  <c r="AS24" i="126" s="1"/>
  <c r="X24" i="126"/>
  <c r="P24" i="126"/>
  <c r="Q24" i="126" s="1"/>
  <c r="AL24" i="126"/>
  <c r="AD24" i="126"/>
  <c r="AE24" i="126" s="1"/>
  <c r="J24" i="126"/>
  <c r="K24" i="126" s="1"/>
  <c r="AL25" i="126"/>
  <c r="AM25" i="126" s="1"/>
  <c r="AD25" i="126"/>
  <c r="AE25" i="126" s="1"/>
  <c r="J25" i="126"/>
  <c r="AR25" i="126"/>
  <c r="AS25" i="126" s="1"/>
  <c r="X25" i="126"/>
  <c r="P25" i="126"/>
  <c r="Q25" i="126" s="1"/>
  <c r="AR26" i="126"/>
  <c r="AS26" i="126" s="1"/>
  <c r="X26" i="126"/>
  <c r="AF26" i="126" s="1"/>
  <c r="AG26" i="126" s="1"/>
  <c r="P26" i="126"/>
  <c r="Q26" i="126" s="1"/>
  <c r="AT26" i="126"/>
  <c r="AU26" i="126" s="1"/>
  <c r="AL26" i="126"/>
  <c r="AM26" i="126" s="1"/>
  <c r="AD26" i="126"/>
  <c r="AE26" i="126" s="1"/>
  <c r="R26" i="126"/>
  <c r="S26" i="126" s="1"/>
  <c r="J26" i="126"/>
  <c r="AT27" i="126"/>
  <c r="AU27" i="126" s="1"/>
  <c r="AL27" i="126"/>
  <c r="AM27" i="126" s="1"/>
  <c r="AD27" i="126"/>
  <c r="AE27" i="126" s="1"/>
  <c r="J27" i="126"/>
  <c r="AR27" i="126"/>
  <c r="X27" i="126"/>
  <c r="P27" i="126"/>
  <c r="AS27" i="126"/>
  <c r="AR28" i="126"/>
  <c r="AS28" i="126" s="1"/>
  <c r="X28" i="126"/>
  <c r="AF28" i="126" s="1"/>
  <c r="AG28" i="126" s="1"/>
  <c r="P28" i="126"/>
  <c r="Q28" i="126" s="1"/>
  <c r="AT28" i="126"/>
  <c r="AU28" i="126" s="1"/>
  <c r="AL28" i="126"/>
  <c r="AM28" i="126" s="1"/>
  <c r="AD28" i="126"/>
  <c r="AE28" i="126" s="1"/>
  <c r="R28" i="126"/>
  <c r="S28" i="126" s="1"/>
  <c r="J28" i="126"/>
  <c r="K28" i="126" s="1"/>
  <c r="AT29" i="126"/>
  <c r="AU29" i="126" s="1"/>
  <c r="AL29" i="126"/>
  <c r="AM29" i="126" s="1"/>
  <c r="AD29" i="126"/>
  <c r="AE29" i="126" s="1"/>
  <c r="J29" i="126"/>
  <c r="AR29" i="126"/>
  <c r="X29" i="126"/>
  <c r="P29" i="126"/>
  <c r="Q29" i="126" s="1"/>
  <c r="AS29" i="126"/>
  <c r="AV30" i="126"/>
  <c r="AW30" i="126" s="1"/>
  <c r="BU31" i="127" s="1"/>
  <c r="P30" i="161" s="1"/>
  <c r="AR30" i="126"/>
  <c r="AS30" i="126" s="1"/>
  <c r="X30" i="126"/>
  <c r="AF30" i="126" s="1"/>
  <c r="AG30" i="126" s="1"/>
  <c r="P30" i="126"/>
  <c r="Q30" i="126" s="1"/>
  <c r="AT30" i="126"/>
  <c r="AU30" i="126" s="1"/>
  <c r="AL30" i="126"/>
  <c r="AM30" i="126" s="1"/>
  <c r="AD30" i="126"/>
  <c r="AE30" i="126" s="1"/>
  <c r="R30" i="126"/>
  <c r="S30" i="126" s="1"/>
  <c r="J30" i="126"/>
  <c r="K30" i="126" s="1"/>
  <c r="AT31" i="126"/>
  <c r="AU31" i="126" s="1"/>
  <c r="AL31" i="126"/>
  <c r="AM31" i="126" s="1"/>
  <c r="AD31" i="126"/>
  <c r="AE31" i="126" s="1"/>
  <c r="J31" i="126"/>
  <c r="AR31" i="126"/>
  <c r="X31" i="126"/>
  <c r="P31" i="126"/>
  <c r="AS31" i="126"/>
  <c r="AR32" i="126"/>
  <c r="AS32" i="126" s="1"/>
  <c r="X32" i="126"/>
  <c r="AF32" i="126" s="1"/>
  <c r="AG32" i="126" s="1"/>
  <c r="P32" i="126"/>
  <c r="Q32" i="126" s="1"/>
  <c r="AT32" i="126"/>
  <c r="AL32" i="126"/>
  <c r="AM32" i="126" s="1"/>
  <c r="AD32" i="126"/>
  <c r="R32" i="126"/>
  <c r="S32" i="126" s="1"/>
  <c r="J32" i="126"/>
  <c r="K32" i="126" s="1"/>
  <c r="AT33" i="126"/>
  <c r="AU33" i="126" s="1"/>
  <c r="AL33" i="126"/>
  <c r="AM33" i="126" s="1"/>
  <c r="AD33" i="126"/>
  <c r="J33" i="126"/>
  <c r="AR33" i="126"/>
  <c r="X33" i="126"/>
  <c r="P33" i="126"/>
  <c r="Q33" i="126" s="1"/>
  <c r="AS33" i="126"/>
  <c r="AR34" i="126"/>
  <c r="AS34" i="126" s="1"/>
  <c r="X34" i="126"/>
  <c r="AF34" i="126" s="1"/>
  <c r="AG34" i="126" s="1"/>
  <c r="P34" i="126"/>
  <c r="Q34" i="126" s="1"/>
  <c r="AT34" i="126"/>
  <c r="AU34" i="126" s="1"/>
  <c r="AL34" i="126"/>
  <c r="AM34" i="126" s="1"/>
  <c r="AD34" i="126"/>
  <c r="AE34" i="126" s="1"/>
  <c r="R34" i="126"/>
  <c r="S34" i="126" s="1"/>
  <c r="J34" i="126"/>
  <c r="K34" i="126" s="1"/>
  <c r="AT35" i="126"/>
  <c r="AU35" i="126" s="1"/>
  <c r="AL35" i="126"/>
  <c r="AM35" i="126" s="1"/>
  <c r="AD35" i="126"/>
  <c r="AE35" i="126" s="1"/>
  <c r="J35" i="126"/>
  <c r="AR35" i="126"/>
  <c r="AF35" i="126"/>
  <c r="AG35" i="126" s="1"/>
  <c r="X35" i="126"/>
  <c r="Y35" i="126" s="1"/>
  <c r="P35" i="126"/>
  <c r="AS35" i="126"/>
  <c r="P37" i="126"/>
  <c r="X37" i="126"/>
  <c r="AF37" i="126"/>
  <c r="AR37" i="126"/>
  <c r="P39" i="126"/>
  <c r="AD39" i="126"/>
  <c r="AM39" i="126"/>
  <c r="AE42" i="126"/>
  <c r="K42" i="126"/>
  <c r="AF42" i="126"/>
  <c r="AG42" i="126" s="1"/>
  <c r="Q37" i="126"/>
  <c r="Y37" i="126"/>
  <c r="AG37" i="126"/>
  <c r="AS37" i="126"/>
  <c r="AS39" i="126"/>
  <c r="Y39" i="126"/>
  <c r="Q39" i="126"/>
  <c r="AR39" i="126"/>
  <c r="AL54" i="126"/>
  <c r="AD54" i="126"/>
  <c r="AE54" i="126" s="1"/>
  <c r="J54" i="126"/>
  <c r="R54" i="126" s="1"/>
  <c r="S54" i="126" s="1"/>
  <c r="AR54" i="126"/>
  <c r="AS54" i="126" s="1"/>
  <c r="P54" i="126"/>
  <c r="Q54" i="126" s="1"/>
  <c r="X54" i="126"/>
  <c r="K54" i="126"/>
  <c r="J37" i="126"/>
  <c r="AD37" i="126"/>
  <c r="AE37" i="126" s="1"/>
  <c r="AL37" i="126"/>
  <c r="J39" i="126"/>
  <c r="K39" i="126" s="1"/>
  <c r="AT39" i="126"/>
  <c r="AU40" i="126"/>
  <c r="AE40" i="126"/>
  <c r="K40" i="126"/>
  <c r="AF40" i="126"/>
  <c r="AG40" i="126" s="1"/>
  <c r="AS40" i="126"/>
  <c r="P42" i="126"/>
  <c r="Y42" i="126"/>
  <c r="AL42" i="126"/>
  <c r="AM42" i="126" s="1"/>
  <c r="AT50" i="126"/>
  <c r="AU50" i="126" s="1"/>
  <c r="AL50" i="126"/>
  <c r="AM50" i="126" s="1"/>
  <c r="AD50" i="126"/>
  <c r="J50" i="126"/>
  <c r="AR50" i="126"/>
  <c r="AS50" i="126" s="1"/>
  <c r="AE50" i="126"/>
  <c r="Q50" i="126"/>
  <c r="P50" i="126"/>
  <c r="X50" i="126"/>
  <c r="AF50" i="126" s="1"/>
  <c r="AG50" i="126" s="1"/>
  <c r="K50" i="126"/>
  <c r="Q44" i="126"/>
  <c r="AS44" i="126"/>
  <c r="Y46" i="126"/>
  <c r="AG46" i="126"/>
  <c r="AS46" i="126"/>
  <c r="Q48" i="126"/>
  <c r="Y48" i="126"/>
  <c r="AS48" i="126"/>
  <c r="AR51" i="126"/>
  <c r="AS51" i="126" s="1"/>
  <c r="X51" i="126"/>
  <c r="AF51" i="126" s="1"/>
  <c r="AG51" i="126" s="1"/>
  <c r="P51" i="126"/>
  <c r="Q52" i="126"/>
  <c r="AR52" i="126"/>
  <c r="AR55" i="126"/>
  <c r="AS55" i="126" s="1"/>
  <c r="X55" i="126"/>
  <c r="P55" i="126"/>
  <c r="Q55" i="126" s="1"/>
  <c r="R55" i="126"/>
  <c r="R59" i="126"/>
  <c r="AL52" i="126"/>
  <c r="AM52" i="126" s="1"/>
  <c r="AD52" i="126"/>
  <c r="AE52" i="126" s="1"/>
  <c r="R52" i="126"/>
  <c r="J52" i="126"/>
  <c r="AS52" i="126"/>
  <c r="AR57" i="126"/>
  <c r="AF57" i="126"/>
  <c r="AG57" i="126" s="1"/>
  <c r="X57" i="126"/>
  <c r="P57" i="126"/>
  <c r="Q57" i="126" s="1"/>
  <c r="AM57" i="126"/>
  <c r="Y57" i="126"/>
  <c r="AS57" i="126"/>
  <c r="AR59" i="126"/>
  <c r="X59" i="126"/>
  <c r="P59" i="126"/>
  <c r="AM59" i="126"/>
  <c r="Y59" i="126"/>
  <c r="AS59" i="126"/>
  <c r="AS61" i="126"/>
  <c r="AR61" i="126"/>
  <c r="X61" i="126"/>
  <c r="P61" i="126"/>
  <c r="Q61" i="126" s="1"/>
  <c r="AM61" i="126"/>
  <c r="AE61" i="126"/>
  <c r="Q41" i="126"/>
  <c r="Y41" i="126"/>
  <c r="AG41" i="126"/>
  <c r="AS41" i="126"/>
  <c r="Q43" i="126"/>
  <c r="Y43" i="126"/>
  <c r="AG43" i="126"/>
  <c r="AS43" i="126"/>
  <c r="K44" i="126"/>
  <c r="S44" i="126"/>
  <c r="AE44" i="126"/>
  <c r="AM44" i="126"/>
  <c r="Q45" i="126"/>
  <c r="Y45" i="126"/>
  <c r="AG45" i="126"/>
  <c r="K46" i="126"/>
  <c r="AE46" i="126"/>
  <c r="AM46" i="126"/>
  <c r="Q47" i="126"/>
  <c r="AS47" i="126"/>
  <c r="K48" i="126"/>
  <c r="AR49" i="126"/>
  <c r="AS49" i="126" s="1"/>
  <c r="X49" i="126"/>
  <c r="AF49" i="126" s="1"/>
  <c r="AG49" i="126" s="1"/>
  <c r="P49" i="126"/>
  <c r="AE49" i="126"/>
  <c r="K51" i="126"/>
  <c r="Y51" i="126"/>
  <c r="AL51" i="126"/>
  <c r="K52" i="126"/>
  <c r="X52" i="126"/>
  <c r="Y52" i="126" s="1"/>
  <c r="AR53" i="126"/>
  <c r="AT53" i="126" s="1"/>
  <c r="AU53" i="126" s="1"/>
  <c r="X53" i="126"/>
  <c r="Y53" i="126" s="1"/>
  <c r="P53" i="126"/>
  <c r="K55" i="126"/>
  <c r="Y55" i="126"/>
  <c r="AL55" i="126"/>
  <c r="J57" i="126"/>
  <c r="AD57" i="126"/>
  <c r="AE57" i="126" s="1"/>
  <c r="AT57" i="126"/>
  <c r="AU57" i="126" s="1"/>
  <c r="J59" i="126"/>
  <c r="K59" i="126" s="1"/>
  <c r="AD59" i="126"/>
  <c r="AE59" i="126" s="1"/>
  <c r="AT59" i="126"/>
  <c r="AU59" i="126" s="1"/>
  <c r="J61" i="126"/>
  <c r="K61" i="126" s="1"/>
  <c r="AD61" i="126"/>
  <c r="Q56" i="126"/>
  <c r="Y56" i="126"/>
  <c r="Q58" i="126"/>
  <c r="Y58" i="126"/>
  <c r="AS58" i="126"/>
  <c r="Q60" i="126"/>
  <c r="AS60" i="126"/>
  <c r="Q62" i="126"/>
  <c r="Y62" i="126"/>
  <c r="K63" i="126"/>
  <c r="AE63" i="126"/>
  <c r="AU63" i="126"/>
  <c r="Q64" i="126"/>
  <c r="AS64" i="126"/>
  <c r="AE65" i="126"/>
  <c r="AM65" i="126"/>
  <c r="J56" i="126"/>
  <c r="K56" i="126" s="1"/>
  <c r="R56" i="126"/>
  <c r="AD56" i="126"/>
  <c r="AF56" i="126" s="1"/>
  <c r="AG56" i="126" s="1"/>
  <c r="AL56" i="126"/>
  <c r="J58" i="126"/>
  <c r="R58" i="126"/>
  <c r="AD58" i="126"/>
  <c r="AE58" i="126" s="1"/>
  <c r="AL58" i="126"/>
  <c r="J60" i="126"/>
  <c r="K60" i="126" s="1"/>
  <c r="R60" i="126"/>
  <c r="AD60" i="126"/>
  <c r="AE60" i="126" s="1"/>
  <c r="AL60" i="126"/>
  <c r="J62" i="126"/>
  <c r="K62" i="126" s="1"/>
  <c r="R62" i="126"/>
  <c r="AD62" i="126"/>
  <c r="AE62" i="126" s="1"/>
  <c r="AL62" i="126"/>
  <c r="P63" i="126"/>
  <c r="X63" i="126"/>
  <c r="AR63" i="126"/>
  <c r="J64" i="126"/>
  <c r="AD64" i="126"/>
  <c r="AE64" i="126" s="1"/>
  <c r="AL64" i="126"/>
  <c r="P65" i="126"/>
  <c r="Q65" i="126" s="1"/>
  <c r="X65" i="126"/>
  <c r="AF65" i="126" s="1"/>
  <c r="AG65" i="126" s="1"/>
  <c r="AR65" i="126"/>
  <c r="AT65" i="126" s="1"/>
  <c r="AU65" i="126" s="1"/>
  <c r="Q63" i="126"/>
  <c r="AS63" i="126"/>
  <c r="AS65" i="126"/>
  <c r="AU18" i="125"/>
  <c r="K26" i="125"/>
  <c r="AS26" i="125"/>
  <c r="AR30" i="125"/>
  <c r="X30" i="125"/>
  <c r="P30" i="125"/>
  <c r="AE30" i="125"/>
  <c r="AS30" i="125"/>
  <c r="Q8" i="125"/>
  <c r="AS8" i="125"/>
  <c r="AE9" i="125"/>
  <c r="Q10" i="125"/>
  <c r="K11" i="125"/>
  <c r="AM11" i="125"/>
  <c r="AS12" i="125"/>
  <c r="K13" i="125"/>
  <c r="AM13" i="125"/>
  <c r="AS14" i="125"/>
  <c r="K15" i="125"/>
  <c r="AE15" i="125"/>
  <c r="AM15" i="125"/>
  <c r="Y16" i="125"/>
  <c r="AS16" i="125"/>
  <c r="K17" i="125"/>
  <c r="AE17" i="125"/>
  <c r="J18" i="125"/>
  <c r="X18" i="125"/>
  <c r="AT18" i="125"/>
  <c r="Q20" i="125"/>
  <c r="AD20" i="125"/>
  <c r="AE20" i="125" s="1"/>
  <c r="AR20" i="125"/>
  <c r="AT20" i="125" s="1"/>
  <c r="AU20" i="125" s="1"/>
  <c r="J22" i="125"/>
  <c r="K22" i="125" s="1"/>
  <c r="X22" i="125"/>
  <c r="Q24" i="125"/>
  <c r="AD24" i="125"/>
  <c r="AR24" i="125"/>
  <c r="AS24" i="125" s="1"/>
  <c r="J26" i="125"/>
  <c r="X26" i="125"/>
  <c r="AF26" i="125" s="1"/>
  <c r="AG26" i="125" s="1"/>
  <c r="AT26" i="125"/>
  <c r="AU26" i="125" s="1"/>
  <c r="Q28" i="125"/>
  <c r="AD28" i="125"/>
  <c r="AE28" i="125" s="1"/>
  <c r="AR28" i="125"/>
  <c r="J30" i="125"/>
  <c r="K30" i="125" s="1"/>
  <c r="AD30" i="125"/>
  <c r="AR32" i="125"/>
  <c r="AS32" i="125" s="1"/>
  <c r="X32" i="125"/>
  <c r="AF32" i="125" s="1"/>
  <c r="AG32" i="125" s="1"/>
  <c r="P32" i="125"/>
  <c r="Q32" i="125" s="1"/>
  <c r="AM32" i="125"/>
  <c r="AE32" i="125"/>
  <c r="K32" i="125"/>
  <c r="P7" i="125"/>
  <c r="Q7" i="125" s="1"/>
  <c r="X7" i="125"/>
  <c r="AR7" i="125"/>
  <c r="P9" i="125"/>
  <c r="X9" i="125"/>
  <c r="AF9" i="125" s="1"/>
  <c r="AG9" i="125" s="1"/>
  <c r="AR9" i="125"/>
  <c r="P11" i="125"/>
  <c r="R11" i="125" s="1"/>
  <c r="X11" i="125"/>
  <c r="AR11" i="125"/>
  <c r="AT11" i="125" s="1"/>
  <c r="AU11" i="125" s="1"/>
  <c r="P13" i="125"/>
  <c r="X13" i="125"/>
  <c r="AF13" i="125" s="1"/>
  <c r="AG13" i="125" s="1"/>
  <c r="AR13" i="125"/>
  <c r="AT13" i="125" s="1"/>
  <c r="AU13" i="125" s="1"/>
  <c r="P15" i="125"/>
  <c r="Q15" i="125" s="1"/>
  <c r="X15" i="125"/>
  <c r="AF15" i="125" s="1"/>
  <c r="AG15" i="125" s="1"/>
  <c r="AR15" i="125"/>
  <c r="P17" i="125"/>
  <c r="X17" i="125"/>
  <c r="AR17" i="125"/>
  <c r="P18" i="125"/>
  <c r="Q18" i="125" s="1"/>
  <c r="Y18" i="125"/>
  <c r="AL18" i="125"/>
  <c r="AM18" i="125" s="1"/>
  <c r="AM20" i="125"/>
  <c r="K20" i="125"/>
  <c r="R20" i="125"/>
  <c r="AS20" i="125"/>
  <c r="P22" i="125"/>
  <c r="Q22" i="125" s="1"/>
  <c r="AL22" i="125"/>
  <c r="AM22" i="125" s="1"/>
  <c r="AM24" i="125"/>
  <c r="K24" i="125"/>
  <c r="P26" i="125"/>
  <c r="Q26" i="125" s="1"/>
  <c r="Y26" i="125"/>
  <c r="AL26" i="125"/>
  <c r="AM26" i="125" s="1"/>
  <c r="AM28" i="125"/>
  <c r="K28" i="125"/>
  <c r="R28" i="125"/>
  <c r="S28" i="125" s="1"/>
  <c r="Q30" i="125"/>
  <c r="Q17" i="125"/>
  <c r="AS17" i="125"/>
  <c r="AD18" i="125"/>
  <c r="AE18" i="125" s="1"/>
  <c r="AR18" i="125"/>
  <c r="AS18" i="125" s="1"/>
  <c r="AD22" i="125"/>
  <c r="AE22" i="125" s="1"/>
  <c r="AR22" i="125"/>
  <c r="AS22" i="125" s="1"/>
  <c r="AD26" i="125"/>
  <c r="AE26" i="125" s="1"/>
  <c r="AR26" i="125"/>
  <c r="R30" i="125"/>
  <c r="AL30" i="125"/>
  <c r="AM30" i="125" s="1"/>
  <c r="Q19" i="125"/>
  <c r="Y19" i="125"/>
  <c r="AS19" i="125"/>
  <c r="Y21" i="125"/>
  <c r="AS21" i="125"/>
  <c r="Y23" i="125"/>
  <c r="AS23" i="125"/>
  <c r="Y25" i="125"/>
  <c r="AG25" i="125"/>
  <c r="AS25" i="125"/>
  <c r="Q27" i="125"/>
  <c r="Y27" i="125"/>
  <c r="AG27" i="125"/>
  <c r="AS27" i="125"/>
  <c r="Y29" i="125"/>
  <c r="AG29" i="125"/>
  <c r="Y31" i="125"/>
  <c r="AS31" i="125"/>
  <c r="Q33" i="125"/>
  <c r="Y33" i="125"/>
  <c r="AG33" i="125"/>
  <c r="K34" i="125"/>
  <c r="AE34" i="125"/>
  <c r="AM34" i="125"/>
  <c r="Y35" i="125"/>
  <c r="K36" i="125"/>
  <c r="S36" i="125"/>
  <c r="AE36" i="125"/>
  <c r="AM36" i="125"/>
  <c r="Q37" i="125"/>
  <c r="Y37" i="125"/>
  <c r="AG37" i="125"/>
  <c r="K38" i="125"/>
  <c r="AM38" i="125"/>
  <c r="Q39" i="125"/>
  <c r="Y39" i="125"/>
  <c r="AS39" i="125"/>
  <c r="K40" i="125"/>
  <c r="AM40" i="125"/>
  <c r="Q41" i="125"/>
  <c r="Y41" i="125"/>
  <c r="AG41" i="125"/>
  <c r="K42" i="125"/>
  <c r="AE42" i="125"/>
  <c r="AM42" i="125"/>
  <c r="Y43" i="125"/>
  <c r="K44" i="125"/>
  <c r="S44" i="125"/>
  <c r="AE44" i="125"/>
  <c r="AM44" i="125"/>
  <c r="Q45" i="125"/>
  <c r="Y45" i="125"/>
  <c r="AG45" i="125"/>
  <c r="K46" i="125"/>
  <c r="AM46" i="125"/>
  <c r="Q47" i="125"/>
  <c r="Y47" i="125"/>
  <c r="AS47" i="125"/>
  <c r="K48" i="125"/>
  <c r="AM48" i="125"/>
  <c r="AU49" i="125"/>
  <c r="AM49" i="125"/>
  <c r="AE49" i="125"/>
  <c r="S49" i="125"/>
  <c r="K49" i="125"/>
  <c r="R49" i="125"/>
  <c r="AF49" i="125"/>
  <c r="AG49" i="125" s="1"/>
  <c r="AS49" i="125"/>
  <c r="P51" i="125"/>
  <c r="Y51" i="125"/>
  <c r="AL51" i="125"/>
  <c r="AM53" i="125"/>
  <c r="AE53" i="125"/>
  <c r="K53" i="125"/>
  <c r="AF53" i="125"/>
  <c r="AG53" i="125" s="1"/>
  <c r="AS53" i="125"/>
  <c r="P55" i="125"/>
  <c r="Y55" i="125"/>
  <c r="AL55" i="125"/>
  <c r="P34" i="125"/>
  <c r="R34" i="125" s="1"/>
  <c r="X34" i="125"/>
  <c r="AF34" i="125"/>
  <c r="AG34" i="125" s="1"/>
  <c r="AR34" i="125"/>
  <c r="AS34" i="125" s="1"/>
  <c r="P36" i="125"/>
  <c r="X36" i="125"/>
  <c r="AR36" i="125"/>
  <c r="P38" i="125"/>
  <c r="R38" i="125" s="1"/>
  <c r="S38" i="125" s="1"/>
  <c r="X38" i="125"/>
  <c r="AF38" i="125" s="1"/>
  <c r="AG38" i="125" s="1"/>
  <c r="AR38" i="125"/>
  <c r="P40" i="125"/>
  <c r="R40" i="125" s="1"/>
  <c r="X40" i="125"/>
  <c r="AR40" i="125"/>
  <c r="AS40" i="125" s="1"/>
  <c r="P42" i="125"/>
  <c r="R42" i="125" s="1"/>
  <c r="X42" i="125"/>
  <c r="AF42" i="125"/>
  <c r="AG42" i="125" s="1"/>
  <c r="AR42" i="125"/>
  <c r="AS42" i="125" s="1"/>
  <c r="P44" i="125"/>
  <c r="X44" i="125"/>
  <c r="AR44" i="125"/>
  <c r="P46" i="125"/>
  <c r="R46" i="125" s="1"/>
  <c r="S46" i="125" s="1"/>
  <c r="X46" i="125"/>
  <c r="AF46" i="125" s="1"/>
  <c r="AG46" i="125" s="1"/>
  <c r="AR46" i="125"/>
  <c r="P48" i="125"/>
  <c r="R48" i="125" s="1"/>
  <c r="X48" i="125"/>
  <c r="AR48" i="125"/>
  <c r="AS48" i="125" s="1"/>
  <c r="Q51" i="125"/>
  <c r="AD51" i="125"/>
  <c r="AE51" i="125" s="1"/>
  <c r="AR51" i="125"/>
  <c r="AS51" i="125" s="1"/>
  <c r="Q55" i="125"/>
  <c r="AD55" i="125"/>
  <c r="AR55" i="125"/>
  <c r="Q34" i="125"/>
  <c r="Y34" i="125"/>
  <c r="Q36" i="125"/>
  <c r="AS36" i="125"/>
  <c r="Y38" i="125"/>
  <c r="AS38" i="125"/>
  <c r="Q40" i="125"/>
  <c r="Y40" i="125"/>
  <c r="Q42" i="125"/>
  <c r="Y42" i="125"/>
  <c r="Q44" i="125"/>
  <c r="AS44" i="125"/>
  <c r="Q46" i="125"/>
  <c r="Y46" i="125"/>
  <c r="AS46" i="125"/>
  <c r="Q48" i="125"/>
  <c r="Y48" i="125"/>
  <c r="K51" i="125"/>
  <c r="R51" i="125"/>
  <c r="AE55" i="125"/>
  <c r="K55" i="125"/>
  <c r="R55" i="125"/>
  <c r="AF55" i="125"/>
  <c r="AS55" i="125"/>
  <c r="Q50" i="125"/>
  <c r="Y50" i="125"/>
  <c r="AS50" i="125"/>
  <c r="Q52" i="125"/>
  <c r="AS52" i="125"/>
  <c r="Q54" i="125"/>
  <c r="Y54" i="125"/>
  <c r="Q56" i="125"/>
  <c r="Y56" i="125"/>
  <c r="AG56" i="125"/>
  <c r="AS56" i="125"/>
  <c r="K57" i="125"/>
  <c r="S57" i="125"/>
  <c r="AE57" i="125"/>
  <c r="AM57" i="125"/>
  <c r="Y58" i="125"/>
  <c r="AS58" i="125"/>
  <c r="K59" i="125"/>
  <c r="AE59" i="125"/>
  <c r="AM59" i="125"/>
  <c r="AG60" i="125"/>
  <c r="K61" i="125"/>
  <c r="AE61" i="125"/>
  <c r="AM61" i="125"/>
  <c r="AU61" i="125"/>
  <c r="Q62" i="125"/>
  <c r="Y62" i="125"/>
  <c r="AS62" i="125"/>
  <c r="K63" i="125"/>
  <c r="S63" i="125"/>
  <c r="AE63" i="125"/>
  <c r="AM63" i="125"/>
  <c r="AU63" i="125"/>
  <c r="Q64" i="125"/>
  <c r="Y64" i="125"/>
  <c r="AG64" i="125"/>
  <c r="AS64" i="125"/>
  <c r="K65" i="125"/>
  <c r="S65" i="125"/>
  <c r="AE65" i="125"/>
  <c r="AU65" i="125"/>
  <c r="Q57" i="125"/>
  <c r="Y57" i="125"/>
  <c r="AG57" i="125"/>
  <c r="AS57" i="125"/>
  <c r="AS59" i="125"/>
  <c r="Q61" i="125"/>
  <c r="Y61" i="125"/>
  <c r="AS61" i="125"/>
  <c r="Q63" i="125"/>
  <c r="Y63" i="125"/>
  <c r="AG63" i="125"/>
  <c r="AS63" i="125"/>
  <c r="Q65" i="125"/>
  <c r="AS65" i="125"/>
  <c r="AR13" i="124"/>
  <c r="AS13" i="124" s="1"/>
  <c r="X13" i="124"/>
  <c r="Y13" i="124" s="1"/>
  <c r="P13" i="124"/>
  <c r="Q13" i="124" s="1"/>
  <c r="AR17" i="124"/>
  <c r="AS17" i="124" s="1"/>
  <c r="X17" i="124"/>
  <c r="AF17" i="124" s="1"/>
  <c r="AG17" i="124" s="1"/>
  <c r="P17" i="124"/>
  <c r="Q17" i="124" s="1"/>
  <c r="X21" i="124"/>
  <c r="AF21" i="124" s="1"/>
  <c r="AG21" i="124" s="1"/>
  <c r="P21" i="124"/>
  <c r="Q21" i="124" s="1"/>
  <c r="AE21" i="124"/>
  <c r="AR57" i="124"/>
  <c r="AF57" i="124"/>
  <c r="AG57" i="124" s="1"/>
  <c r="X57" i="124"/>
  <c r="P57" i="124"/>
  <c r="AE57" i="124"/>
  <c r="AL57" i="124"/>
  <c r="AT57" i="124" s="1"/>
  <c r="AU57" i="124" s="1"/>
  <c r="R57" i="124"/>
  <c r="Q57" i="124"/>
  <c r="AD57" i="124"/>
  <c r="J57" i="124"/>
  <c r="K57" i="124" s="1"/>
  <c r="AS57" i="124"/>
  <c r="Y57" i="124"/>
  <c r="Q6" i="124"/>
  <c r="Q8" i="124"/>
  <c r="Q10" i="124"/>
  <c r="Y10" i="124"/>
  <c r="AD11" i="124"/>
  <c r="AE11" i="124" s="1"/>
  <c r="AM11" i="124"/>
  <c r="J13" i="124"/>
  <c r="AL14" i="124"/>
  <c r="AT14" i="124" s="1"/>
  <c r="AU14" i="124" s="1"/>
  <c r="AD14" i="124"/>
  <c r="AE14" i="124" s="1"/>
  <c r="J14" i="124"/>
  <c r="K14" i="124" s="1"/>
  <c r="AS14" i="124"/>
  <c r="AD15" i="124"/>
  <c r="AE15" i="124" s="1"/>
  <c r="AM15" i="124"/>
  <c r="J17" i="124"/>
  <c r="AT18" i="124"/>
  <c r="AU18" i="124" s="1"/>
  <c r="AL18" i="124"/>
  <c r="AD18" i="124"/>
  <c r="AE18" i="124" s="1"/>
  <c r="J18" i="124"/>
  <c r="AS18" i="124"/>
  <c r="AD19" i="124"/>
  <c r="AM19" i="124"/>
  <c r="J21" i="124"/>
  <c r="R21" i="124" s="1"/>
  <c r="AL21" i="124"/>
  <c r="AR11" i="124"/>
  <c r="AS11" i="124" s="1"/>
  <c r="X11" i="124"/>
  <c r="Y11" i="124" s="1"/>
  <c r="P11" i="124"/>
  <c r="Q11" i="124" s="1"/>
  <c r="AL13" i="124"/>
  <c r="AR15" i="124"/>
  <c r="AS15" i="124" s="1"/>
  <c r="X15" i="124"/>
  <c r="Y15" i="124" s="1"/>
  <c r="P15" i="124"/>
  <c r="Q15" i="124" s="1"/>
  <c r="K17" i="124"/>
  <c r="Y17" i="124"/>
  <c r="AL17" i="124"/>
  <c r="AR19" i="124"/>
  <c r="AS19" i="124" s="1"/>
  <c r="X19" i="124"/>
  <c r="Y19" i="124" s="1"/>
  <c r="P19" i="124"/>
  <c r="AE19" i="124"/>
  <c r="Y21" i="124"/>
  <c r="AM21" i="124"/>
  <c r="AR59" i="124"/>
  <c r="AS59" i="124" s="1"/>
  <c r="AF59" i="124"/>
  <c r="X59" i="124"/>
  <c r="P59" i="124"/>
  <c r="K59" i="124"/>
  <c r="AL59" i="124"/>
  <c r="AM59" i="124" s="1"/>
  <c r="AG59" i="124"/>
  <c r="Q59" i="124"/>
  <c r="AD59" i="124"/>
  <c r="AE59" i="124" s="1"/>
  <c r="J59" i="124"/>
  <c r="R59" i="124" s="1"/>
  <c r="Y59" i="124"/>
  <c r="AE6" i="124"/>
  <c r="Y7" i="124"/>
  <c r="Y9" i="124"/>
  <c r="AE10" i="124"/>
  <c r="J11" i="124"/>
  <c r="K11" i="124" s="1"/>
  <c r="AL12" i="124"/>
  <c r="AM12" i="124" s="1"/>
  <c r="AD12" i="124"/>
  <c r="AE12" i="124" s="1"/>
  <c r="J12" i="124"/>
  <c r="K12" i="124" s="1"/>
  <c r="AS12" i="124"/>
  <c r="AD13" i="124"/>
  <c r="P14" i="124"/>
  <c r="Q14" i="124" s="1"/>
  <c r="J15" i="124"/>
  <c r="K15" i="124" s="1"/>
  <c r="AL16" i="124"/>
  <c r="AM16" i="124" s="1"/>
  <c r="AD16" i="124"/>
  <c r="AE16" i="124" s="1"/>
  <c r="J16" i="124"/>
  <c r="K16" i="124" s="1"/>
  <c r="AS16" i="124"/>
  <c r="AD17" i="124"/>
  <c r="AE17" i="124" s="1"/>
  <c r="P18" i="124"/>
  <c r="Q18" i="124" s="1"/>
  <c r="AM18" i="124"/>
  <c r="J19" i="124"/>
  <c r="K19" i="124" s="1"/>
  <c r="AT19" i="124"/>
  <c r="AU19" i="124" s="1"/>
  <c r="AL20" i="124"/>
  <c r="AM20" i="124" s="1"/>
  <c r="AD20" i="124"/>
  <c r="AE20" i="124" s="1"/>
  <c r="J20" i="124"/>
  <c r="K20" i="124" s="1"/>
  <c r="AS20" i="124"/>
  <c r="AD21" i="124"/>
  <c r="AR21" i="124"/>
  <c r="AE24" i="124"/>
  <c r="K24" i="124"/>
  <c r="AS24" i="124"/>
  <c r="S28" i="124"/>
  <c r="K28" i="124"/>
  <c r="AL28" i="124"/>
  <c r="AM28" i="124" s="1"/>
  <c r="AD28" i="124"/>
  <c r="AE28" i="124" s="1"/>
  <c r="R28" i="124"/>
  <c r="J28" i="124"/>
  <c r="AS28" i="124"/>
  <c r="X30" i="124"/>
  <c r="AF30" i="124" s="1"/>
  <c r="AG30" i="124" s="1"/>
  <c r="AE30" i="124"/>
  <c r="AL30" i="124"/>
  <c r="AD30" i="124"/>
  <c r="J30" i="124"/>
  <c r="K30" i="124" s="1"/>
  <c r="Y30" i="124"/>
  <c r="AS30" i="124"/>
  <c r="AR51" i="124"/>
  <c r="AS51" i="124" s="1"/>
  <c r="AF51" i="124"/>
  <c r="X51" i="124"/>
  <c r="P51" i="124"/>
  <c r="AD51" i="124"/>
  <c r="AE51" i="124" s="1"/>
  <c r="Q51" i="124"/>
  <c r="AL51" i="124"/>
  <c r="AT51" i="124" s="1"/>
  <c r="AU51" i="124" s="1"/>
  <c r="Y51" i="124"/>
  <c r="AG51" i="124"/>
  <c r="J51" i="124"/>
  <c r="K51" i="124" s="1"/>
  <c r="AU22" i="124"/>
  <c r="AM22" i="124"/>
  <c r="K22" i="124"/>
  <c r="R22" i="124"/>
  <c r="AS22" i="124"/>
  <c r="P24" i="124"/>
  <c r="Q24" i="124" s="1"/>
  <c r="Y24" i="124"/>
  <c r="AL24" i="124"/>
  <c r="AT24" i="124" s="1"/>
  <c r="AU24" i="124" s="1"/>
  <c r="AM26" i="124"/>
  <c r="AE26" i="124"/>
  <c r="K26" i="124"/>
  <c r="R26" i="124"/>
  <c r="AF26" i="124"/>
  <c r="AG26" i="124" s="1"/>
  <c r="AS26" i="124"/>
  <c r="Q28" i="124"/>
  <c r="P30" i="124"/>
  <c r="Q30" i="124" s="1"/>
  <c r="AR32" i="124"/>
  <c r="X32" i="124"/>
  <c r="P32" i="124"/>
  <c r="Q32" i="124" s="1"/>
  <c r="AE32" i="124"/>
  <c r="AL32" i="124"/>
  <c r="AD32" i="124"/>
  <c r="J32" i="124"/>
  <c r="K32" i="124" s="1"/>
  <c r="AS32" i="124"/>
  <c r="AR34" i="124"/>
  <c r="X34" i="124"/>
  <c r="P34" i="124"/>
  <c r="Q34" i="124" s="1"/>
  <c r="AE34" i="124"/>
  <c r="AL34" i="124"/>
  <c r="AD34" i="124"/>
  <c r="J34" i="124"/>
  <c r="K34" i="124" s="1"/>
  <c r="AS34" i="124"/>
  <c r="AR36" i="124"/>
  <c r="X36" i="124"/>
  <c r="P36" i="124"/>
  <c r="Q36" i="124" s="1"/>
  <c r="AE36" i="124"/>
  <c r="AL36" i="124"/>
  <c r="AD36" i="124"/>
  <c r="J36" i="124"/>
  <c r="K36" i="124" s="1"/>
  <c r="AS36" i="124"/>
  <c r="AR38" i="124"/>
  <c r="X38" i="124"/>
  <c r="P38" i="124"/>
  <c r="Q38" i="124" s="1"/>
  <c r="AE38" i="124"/>
  <c r="AL38" i="124"/>
  <c r="AD38" i="124"/>
  <c r="J38" i="124"/>
  <c r="K38" i="124" s="1"/>
  <c r="AS38" i="124"/>
  <c r="AR40" i="124"/>
  <c r="X40" i="124"/>
  <c r="P40" i="124"/>
  <c r="Q40" i="124" s="1"/>
  <c r="AE40" i="124"/>
  <c r="AL40" i="124"/>
  <c r="AD40" i="124"/>
  <c r="J40" i="124"/>
  <c r="K40" i="124" s="1"/>
  <c r="AS40" i="124"/>
  <c r="AR42" i="124"/>
  <c r="X42" i="124"/>
  <c r="P42" i="124"/>
  <c r="Q42" i="124" s="1"/>
  <c r="AE42" i="124"/>
  <c r="AL42" i="124"/>
  <c r="AD42" i="124"/>
  <c r="J42" i="124"/>
  <c r="K42" i="124" s="1"/>
  <c r="AS42" i="124"/>
  <c r="AR44" i="124"/>
  <c r="X44" i="124"/>
  <c r="P44" i="124"/>
  <c r="Q44" i="124" s="1"/>
  <c r="AE44" i="124"/>
  <c r="AL44" i="124"/>
  <c r="AD44" i="124"/>
  <c r="J44" i="124"/>
  <c r="K44" i="124" s="1"/>
  <c r="AS44" i="124"/>
  <c r="AR46" i="124"/>
  <c r="X46" i="124"/>
  <c r="P46" i="124"/>
  <c r="Q46" i="124" s="1"/>
  <c r="AE46" i="124"/>
  <c r="AL46" i="124"/>
  <c r="AD46" i="124"/>
  <c r="J46" i="124"/>
  <c r="K46" i="124" s="1"/>
  <c r="AS46" i="124"/>
  <c r="AR48" i="124"/>
  <c r="X48" i="124"/>
  <c r="P48" i="124"/>
  <c r="Q48" i="124" s="1"/>
  <c r="AE48" i="124"/>
  <c r="AL48" i="124"/>
  <c r="AD48" i="124"/>
  <c r="J48" i="124"/>
  <c r="K48" i="124" s="1"/>
  <c r="AS48" i="124"/>
  <c r="R51" i="124"/>
  <c r="S51" i="124" s="1"/>
  <c r="AR55" i="124"/>
  <c r="AS55" i="124" s="1"/>
  <c r="AF55" i="124"/>
  <c r="X55" i="124"/>
  <c r="P55" i="124"/>
  <c r="AD55" i="124"/>
  <c r="AE55" i="124" s="1"/>
  <c r="Q55" i="124"/>
  <c r="AL55" i="124"/>
  <c r="AT55" i="124" s="1"/>
  <c r="AU55" i="124" s="1"/>
  <c r="Y55" i="124"/>
  <c r="AG55" i="124"/>
  <c r="S55" i="124"/>
  <c r="J55" i="124"/>
  <c r="R55" i="124" s="1"/>
  <c r="AV55" i="124" s="1"/>
  <c r="AW55" i="124" s="1"/>
  <c r="BS56" i="127" s="1"/>
  <c r="P50" i="124"/>
  <c r="Y50" i="124"/>
  <c r="AM50" i="124"/>
  <c r="AL52" i="124"/>
  <c r="AD52" i="124"/>
  <c r="AE52" i="124" s="1"/>
  <c r="J52" i="124"/>
  <c r="R52" i="124" s="1"/>
  <c r="S52" i="124" s="1"/>
  <c r="AF52" i="124"/>
  <c r="AS52" i="124"/>
  <c r="P54" i="124"/>
  <c r="Q54" i="124" s="1"/>
  <c r="Y54" i="124"/>
  <c r="AM54" i="124"/>
  <c r="Y23" i="124"/>
  <c r="AS23" i="124"/>
  <c r="Q25" i="124"/>
  <c r="Y25" i="124"/>
  <c r="AS25" i="124"/>
  <c r="Y27" i="124"/>
  <c r="AS27" i="124"/>
  <c r="Y29" i="124"/>
  <c r="AS29" i="124"/>
  <c r="Q31" i="124"/>
  <c r="Y31" i="124"/>
  <c r="AS31" i="124"/>
  <c r="Q33" i="124"/>
  <c r="Y33" i="124"/>
  <c r="Y35" i="124"/>
  <c r="Q37" i="124"/>
  <c r="Y37" i="124"/>
  <c r="AG37" i="124"/>
  <c r="AS37" i="124"/>
  <c r="Y39" i="124"/>
  <c r="AS39" i="124"/>
  <c r="Q41" i="124"/>
  <c r="Y41" i="124"/>
  <c r="AG41" i="124"/>
  <c r="AS41" i="124"/>
  <c r="Y43" i="124"/>
  <c r="AG43" i="124"/>
  <c r="AS43" i="124"/>
  <c r="Q45" i="124"/>
  <c r="Y45" i="124"/>
  <c r="AG45" i="124"/>
  <c r="AS45" i="124"/>
  <c r="Q47" i="124"/>
  <c r="Y47" i="124"/>
  <c r="AG47" i="124"/>
  <c r="AS47" i="124"/>
  <c r="AR49" i="124"/>
  <c r="AS49" i="124" s="1"/>
  <c r="AF49" i="124"/>
  <c r="AG49" i="124" s="1"/>
  <c r="X49" i="124"/>
  <c r="Y49" i="124" s="1"/>
  <c r="P49" i="124"/>
  <c r="Q49" i="124" s="1"/>
  <c r="R49" i="124"/>
  <c r="AE49" i="124"/>
  <c r="Q50" i="124"/>
  <c r="AE50" i="124"/>
  <c r="AR50" i="124"/>
  <c r="X52" i="124"/>
  <c r="AG52" i="124"/>
  <c r="AR53" i="124"/>
  <c r="AF53" i="124"/>
  <c r="AG53" i="124" s="1"/>
  <c r="X53" i="124"/>
  <c r="Y53" i="124" s="1"/>
  <c r="P53" i="124"/>
  <c r="R53" i="124"/>
  <c r="S53" i="124" s="1"/>
  <c r="AE53" i="124"/>
  <c r="AS53" i="124"/>
  <c r="AR54" i="124"/>
  <c r="AS54" i="124" s="1"/>
  <c r="AT50" i="124"/>
  <c r="AU50" i="124" s="1"/>
  <c r="AL50" i="124"/>
  <c r="AD50" i="124"/>
  <c r="R50" i="124"/>
  <c r="J50" i="124"/>
  <c r="K50" i="124" s="1"/>
  <c r="AF50" i="124"/>
  <c r="AG50" i="124" s="1"/>
  <c r="AS50" i="124"/>
  <c r="AL54" i="124"/>
  <c r="AT54" i="124" s="1"/>
  <c r="AU54" i="124" s="1"/>
  <c r="AD54" i="124"/>
  <c r="AE54" i="124" s="1"/>
  <c r="R54" i="124"/>
  <c r="J54" i="124"/>
  <c r="K54" i="124" s="1"/>
  <c r="Q56" i="124"/>
  <c r="Y56" i="124"/>
  <c r="AS56" i="124"/>
  <c r="Q58" i="124"/>
  <c r="Y58" i="124"/>
  <c r="AS58" i="124"/>
  <c r="Q60" i="124"/>
  <c r="Y60" i="124"/>
  <c r="K61" i="124"/>
  <c r="AM61" i="124"/>
  <c r="Q62" i="124"/>
  <c r="Y62" i="124"/>
  <c r="AS62" i="124"/>
  <c r="K63" i="124"/>
  <c r="AE63" i="124"/>
  <c r="AM63" i="124"/>
  <c r="Q64" i="124"/>
  <c r="Y64" i="124"/>
  <c r="K65" i="124"/>
  <c r="AE65" i="124"/>
  <c r="AM65" i="124"/>
  <c r="J56" i="124"/>
  <c r="K56" i="124" s="1"/>
  <c r="R56" i="124"/>
  <c r="AD56" i="124"/>
  <c r="AL56" i="124"/>
  <c r="AT56" i="124" s="1"/>
  <c r="AU56" i="124" s="1"/>
  <c r="J58" i="124"/>
  <c r="K58" i="124" s="1"/>
  <c r="R58" i="124"/>
  <c r="AD58" i="124"/>
  <c r="AE58" i="124" s="1"/>
  <c r="AL58" i="124"/>
  <c r="J60" i="124"/>
  <c r="K60" i="124" s="1"/>
  <c r="AD60" i="124"/>
  <c r="AL60" i="124"/>
  <c r="AT60" i="124" s="1"/>
  <c r="AU60" i="124" s="1"/>
  <c r="P61" i="124"/>
  <c r="R61" i="124" s="1"/>
  <c r="X61" i="124"/>
  <c r="Y61" i="124" s="1"/>
  <c r="AF61" i="124"/>
  <c r="AG61" i="124" s="1"/>
  <c r="AR61" i="124"/>
  <c r="J62" i="124"/>
  <c r="K62" i="124" s="1"/>
  <c r="R62" i="124"/>
  <c r="AD62" i="124"/>
  <c r="AE62" i="124" s="1"/>
  <c r="AL62" i="124"/>
  <c r="AT62" i="124" s="1"/>
  <c r="AU62" i="124" s="1"/>
  <c r="P63" i="124"/>
  <c r="X63" i="124"/>
  <c r="AR63" i="124"/>
  <c r="J64" i="124"/>
  <c r="AD64" i="124"/>
  <c r="AE64" i="124" s="1"/>
  <c r="AL64" i="124"/>
  <c r="P65" i="124"/>
  <c r="Q65" i="124" s="1"/>
  <c r="X65" i="124"/>
  <c r="AF65" i="124" s="1"/>
  <c r="AG65" i="124" s="1"/>
  <c r="AR65" i="124"/>
  <c r="Q61" i="124"/>
  <c r="AS61" i="124"/>
  <c r="Q63" i="124"/>
  <c r="AS63" i="124"/>
  <c r="AS65" i="124"/>
  <c r="AL14" i="123"/>
  <c r="AM14" i="123" s="1"/>
  <c r="AD14" i="123"/>
  <c r="AE14" i="123" s="1"/>
  <c r="J14" i="123"/>
  <c r="K14" i="123" s="1"/>
  <c r="AT18" i="123"/>
  <c r="AU18" i="123" s="1"/>
  <c r="AL18" i="123"/>
  <c r="AM18" i="123" s="1"/>
  <c r="AD18" i="123"/>
  <c r="J18" i="123"/>
  <c r="AM6" i="123"/>
  <c r="AS7" i="123"/>
  <c r="AE8" i="123"/>
  <c r="Y9" i="123"/>
  <c r="AS9" i="123"/>
  <c r="AM10" i="123"/>
  <c r="Q11" i="123"/>
  <c r="K13" i="123"/>
  <c r="AL13" i="123"/>
  <c r="AM13" i="123" s="1"/>
  <c r="X14" i="123"/>
  <c r="Y14" i="123" s="1"/>
  <c r="AR15" i="123"/>
  <c r="AS15" i="123" s="1"/>
  <c r="X15" i="123"/>
  <c r="Y15" i="123" s="1"/>
  <c r="P15" i="123"/>
  <c r="Q15" i="123" s="1"/>
  <c r="AE15" i="123"/>
  <c r="AL17" i="123"/>
  <c r="X18" i="123"/>
  <c r="AF18" i="123" s="1"/>
  <c r="AG18" i="123" s="1"/>
  <c r="AR19" i="123"/>
  <c r="AS19" i="123" s="1"/>
  <c r="X19" i="123"/>
  <c r="P19" i="123"/>
  <c r="Q19" i="123" s="1"/>
  <c r="AT19" i="123"/>
  <c r="AL19" i="123"/>
  <c r="AD19" i="123"/>
  <c r="AE19" i="123" s="1"/>
  <c r="AM19" i="123"/>
  <c r="P6" i="123"/>
  <c r="X6" i="123"/>
  <c r="AR6" i="123"/>
  <c r="AT6" i="123" s="1"/>
  <c r="AU6" i="123" s="1"/>
  <c r="J7" i="123"/>
  <c r="K7" i="123" s="1"/>
  <c r="AD7" i="123"/>
  <c r="AE7" i="123" s="1"/>
  <c r="AL7" i="123"/>
  <c r="AM7" i="123" s="1"/>
  <c r="P8" i="123"/>
  <c r="X8" i="123"/>
  <c r="AF8" i="123" s="1"/>
  <c r="AG8" i="123" s="1"/>
  <c r="AR8" i="123"/>
  <c r="AS8" i="123" s="1"/>
  <c r="J9" i="123"/>
  <c r="K9" i="123" s="1"/>
  <c r="AD9" i="123"/>
  <c r="AE9" i="123" s="1"/>
  <c r="AL9" i="123"/>
  <c r="AM9" i="123" s="1"/>
  <c r="P10" i="123"/>
  <c r="X10" i="123"/>
  <c r="Y10" i="123" s="1"/>
  <c r="AR10" i="123"/>
  <c r="AT10" i="123" s="1"/>
  <c r="AU10" i="123" s="1"/>
  <c r="J11" i="123"/>
  <c r="K11" i="123" s="1"/>
  <c r="AD11" i="123"/>
  <c r="AE11" i="123" s="1"/>
  <c r="AL11" i="123"/>
  <c r="AM11" i="123" s="1"/>
  <c r="AL12" i="123"/>
  <c r="AM12" i="123" s="1"/>
  <c r="AD12" i="123"/>
  <c r="AE12" i="123" s="1"/>
  <c r="J12" i="123"/>
  <c r="K12" i="123" s="1"/>
  <c r="AD13" i="123"/>
  <c r="AE13" i="123" s="1"/>
  <c r="P14" i="123"/>
  <c r="Q14" i="123" s="1"/>
  <c r="J15" i="123"/>
  <c r="K15" i="123" s="1"/>
  <c r="AL16" i="123"/>
  <c r="AM16" i="123" s="1"/>
  <c r="AD16" i="123"/>
  <c r="AE16" i="123" s="1"/>
  <c r="J16" i="123"/>
  <c r="K16" i="123" s="1"/>
  <c r="AD17" i="123"/>
  <c r="P18" i="123"/>
  <c r="Q18" i="123" s="1"/>
  <c r="Y18" i="123"/>
  <c r="J19" i="123"/>
  <c r="K19" i="123" s="1"/>
  <c r="Y19" i="123"/>
  <c r="AL20" i="123"/>
  <c r="AD20" i="123"/>
  <c r="AE20" i="123" s="1"/>
  <c r="J20" i="123"/>
  <c r="K20" i="123" s="1"/>
  <c r="AR20" i="123"/>
  <c r="AS20" i="123" s="1"/>
  <c r="X20" i="123"/>
  <c r="P20" i="123"/>
  <c r="Q20" i="123" s="1"/>
  <c r="AR21" i="123"/>
  <c r="AS21" i="123" s="1"/>
  <c r="AF21" i="123"/>
  <c r="AG21" i="123" s="1"/>
  <c r="X21" i="123"/>
  <c r="P21" i="123"/>
  <c r="Q21" i="123" s="1"/>
  <c r="AL21" i="123"/>
  <c r="AD21" i="123"/>
  <c r="AE21" i="123" s="1"/>
  <c r="J21" i="123"/>
  <c r="Y21" i="123"/>
  <c r="AM22" i="123"/>
  <c r="AS22" i="123"/>
  <c r="AF22" i="123"/>
  <c r="AG22" i="123" s="1"/>
  <c r="J22" i="123"/>
  <c r="K22" i="123" s="1"/>
  <c r="AL22" i="123"/>
  <c r="AT22" i="123" s="1"/>
  <c r="AU22" i="123" s="1"/>
  <c r="Y22" i="123"/>
  <c r="P22" i="123"/>
  <c r="Q22" i="123" s="1"/>
  <c r="AD22" i="123"/>
  <c r="AE22" i="123" s="1"/>
  <c r="AR13" i="123"/>
  <c r="AS13" i="123" s="1"/>
  <c r="X13" i="123"/>
  <c r="Y13" i="123" s="1"/>
  <c r="P13" i="123"/>
  <c r="Q13" i="123" s="1"/>
  <c r="AR14" i="123"/>
  <c r="AS14" i="123" s="1"/>
  <c r="AR17" i="123"/>
  <c r="AS17" i="123" s="1"/>
  <c r="X17" i="123"/>
  <c r="P17" i="123"/>
  <c r="AE17" i="123"/>
  <c r="AE18" i="123"/>
  <c r="AR18" i="123"/>
  <c r="AS18" i="123" s="1"/>
  <c r="AU19" i="123"/>
  <c r="AR36" i="123"/>
  <c r="AS36" i="123" s="1"/>
  <c r="X36" i="123"/>
  <c r="P36" i="123"/>
  <c r="Q36" i="123" s="1"/>
  <c r="AE36" i="123"/>
  <c r="AL36" i="123"/>
  <c r="AM36" i="123" s="1"/>
  <c r="R36" i="123"/>
  <c r="AT36" i="123"/>
  <c r="AU36" i="123" s="1"/>
  <c r="AD36" i="123"/>
  <c r="J36" i="123"/>
  <c r="K36" i="123" s="1"/>
  <c r="AR51" i="123"/>
  <c r="AT51" i="123" s="1"/>
  <c r="AU51" i="123" s="1"/>
  <c r="AF51" i="123"/>
  <c r="X51" i="123"/>
  <c r="P51" i="123"/>
  <c r="AD51" i="123"/>
  <c r="Q51" i="123"/>
  <c r="AL51" i="123"/>
  <c r="AM51" i="123" s="1"/>
  <c r="Y51" i="123"/>
  <c r="AG51" i="123"/>
  <c r="J51" i="123"/>
  <c r="R51" i="123" s="1"/>
  <c r="AS51" i="123"/>
  <c r="AE51" i="123"/>
  <c r="AM24" i="123"/>
  <c r="AF24" i="123"/>
  <c r="AG24" i="123" s="1"/>
  <c r="AS24" i="123"/>
  <c r="AM28" i="123"/>
  <c r="AE28" i="123"/>
  <c r="R28" i="123"/>
  <c r="AF28" i="123"/>
  <c r="AG28" i="123" s="1"/>
  <c r="AS28" i="123"/>
  <c r="AM32" i="123"/>
  <c r="AE32" i="123"/>
  <c r="R32" i="123"/>
  <c r="AF32" i="123"/>
  <c r="AG32" i="123" s="1"/>
  <c r="AS32" i="123"/>
  <c r="AR38" i="123"/>
  <c r="AF38" i="123"/>
  <c r="AG38" i="123" s="1"/>
  <c r="X38" i="123"/>
  <c r="P38" i="123"/>
  <c r="Q38" i="123" s="1"/>
  <c r="AM38" i="123"/>
  <c r="K38" i="123"/>
  <c r="AL38" i="123"/>
  <c r="AD38" i="123"/>
  <c r="AE38" i="123" s="1"/>
  <c r="R38" i="123"/>
  <c r="J38" i="123"/>
  <c r="AR40" i="123"/>
  <c r="AF40" i="123"/>
  <c r="AG40" i="123" s="1"/>
  <c r="X40" i="123"/>
  <c r="P40" i="123"/>
  <c r="Q40" i="123" s="1"/>
  <c r="AM40" i="123"/>
  <c r="K40" i="123"/>
  <c r="AL40" i="123"/>
  <c r="AD40" i="123"/>
  <c r="AE40" i="123" s="1"/>
  <c r="R40" i="123"/>
  <c r="J40" i="123"/>
  <c r="AR42" i="123"/>
  <c r="AF42" i="123"/>
  <c r="AG42" i="123" s="1"/>
  <c r="X42" i="123"/>
  <c r="P42" i="123"/>
  <c r="Q42" i="123" s="1"/>
  <c r="AM42" i="123"/>
  <c r="K42" i="123"/>
  <c r="AL42" i="123"/>
  <c r="AD42" i="123"/>
  <c r="AE42" i="123" s="1"/>
  <c r="R42" i="123"/>
  <c r="J42" i="123"/>
  <c r="AR44" i="123"/>
  <c r="AF44" i="123"/>
  <c r="AG44" i="123" s="1"/>
  <c r="X44" i="123"/>
  <c r="P44" i="123"/>
  <c r="Q44" i="123" s="1"/>
  <c r="AM44" i="123"/>
  <c r="K44" i="123"/>
  <c r="AL44" i="123"/>
  <c r="AD44" i="123"/>
  <c r="AE44" i="123" s="1"/>
  <c r="R44" i="123"/>
  <c r="J44" i="123"/>
  <c r="AR46" i="123"/>
  <c r="AF46" i="123"/>
  <c r="AG46" i="123" s="1"/>
  <c r="X46" i="123"/>
  <c r="P46" i="123"/>
  <c r="Q46" i="123" s="1"/>
  <c r="AM46" i="123"/>
  <c r="K46" i="123"/>
  <c r="AL46" i="123"/>
  <c r="AD46" i="123"/>
  <c r="AE46" i="123" s="1"/>
  <c r="R46" i="123"/>
  <c r="J46" i="123"/>
  <c r="AR48" i="123"/>
  <c r="AF48" i="123"/>
  <c r="AG48" i="123" s="1"/>
  <c r="X48" i="123"/>
  <c r="P48" i="123"/>
  <c r="Q48" i="123" s="1"/>
  <c r="AM48" i="123"/>
  <c r="K48" i="123"/>
  <c r="AL48" i="123"/>
  <c r="AD48" i="123"/>
  <c r="AE48" i="123" s="1"/>
  <c r="R48" i="123"/>
  <c r="J48" i="123"/>
  <c r="P24" i="123"/>
  <c r="Q24" i="123" s="1"/>
  <c r="Y24" i="123"/>
  <c r="AL24" i="123"/>
  <c r="AT24" i="123" s="1"/>
  <c r="AU24" i="123" s="1"/>
  <c r="AM26" i="123"/>
  <c r="AE26" i="123"/>
  <c r="K26" i="123"/>
  <c r="R26" i="123"/>
  <c r="AF26" i="123"/>
  <c r="AG26" i="123" s="1"/>
  <c r="AS26" i="123"/>
  <c r="P28" i="123"/>
  <c r="Y28" i="123"/>
  <c r="AL28" i="123"/>
  <c r="AT28" i="123" s="1"/>
  <c r="AU28" i="123" s="1"/>
  <c r="AU30" i="123"/>
  <c r="AM30" i="123"/>
  <c r="AE30" i="123"/>
  <c r="K30" i="123"/>
  <c r="R30" i="123"/>
  <c r="AF30" i="123"/>
  <c r="AG30" i="123" s="1"/>
  <c r="AS30" i="123"/>
  <c r="P32" i="123"/>
  <c r="Q32" i="123" s="1"/>
  <c r="Y32" i="123"/>
  <c r="AL32" i="123"/>
  <c r="AT32" i="123" s="1"/>
  <c r="AU32" i="123" s="1"/>
  <c r="AR34" i="123"/>
  <c r="AS34" i="123" s="1"/>
  <c r="AF34" i="123"/>
  <c r="AG34" i="123" s="1"/>
  <c r="X34" i="123"/>
  <c r="P34" i="123"/>
  <c r="Q34" i="123" s="1"/>
  <c r="AM34" i="123"/>
  <c r="AE34" i="123"/>
  <c r="K34" i="123"/>
  <c r="Y34" i="123"/>
  <c r="Y38" i="123"/>
  <c r="Y40" i="123"/>
  <c r="Y42" i="123"/>
  <c r="Y44" i="123"/>
  <c r="Y46" i="123"/>
  <c r="Y48" i="123"/>
  <c r="AT52" i="123"/>
  <c r="AU52" i="123" s="1"/>
  <c r="AL52" i="123"/>
  <c r="AD52" i="123"/>
  <c r="AE52" i="123" s="1"/>
  <c r="R52" i="123"/>
  <c r="S52" i="123" s="1"/>
  <c r="J52" i="123"/>
  <c r="AS52" i="123"/>
  <c r="S56" i="123"/>
  <c r="K56" i="123"/>
  <c r="AL56" i="123"/>
  <c r="AM56" i="123" s="1"/>
  <c r="AD56" i="123"/>
  <c r="R56" i="123"/>
  <c r="J56" i="123"/>
  <c r="Y56" i="123"/>
  <c r="AS56" i="123"/>
  <c r="S58" i="123"/>
  <c r="K58" i="123"/>
  <c r="AL58" i="123"/>
  <c r="AM58" i="123" s="1"/>
  <c r="AD58" i="123"/>
  <c r="J58" i="123"/>
  <c r="Y58" i="123"/>
  <c r="AS58" i="123"/>
  <c r="K60" i="123"/>
  <c r="AL60" i="123"/>
  <c r="AM60" i="123" s="1"/>
  <c r="AD60" i="123"/>
  <c r="J60" i="123"/>
  <c r="Y60" i="123"/>
  <c r="AS60" i="123"/>
  <c r="S62" i="123"/>
  <c r="K62" i="123"/>
  <c r="AL62" i="123"/>
  <c r="AM62" i="123" s="1"/>
  <c r="AD62" i="123"/>
  <c r="AE62" i="123" s="1"/>
  <c r="R62" i="123"/>
  <c r="J62" i="123"/>
  <c r="AS62" i="123"/>
  <c r="S64" i="123"/>
  <c r="K64" i="123"/>
  <c r="AL64" i="123"/>
  <c r="AM64" i="123" s="1"/>
  <c r="AD64" i="123"/>
  <c r="R64" i="123"/>
  <c r="J64" i="123"/>
  <c r="Y64" i="123"/>
  <c r="AS64" i="123"/>
  <c r="Q23" i="123"/>
  <c r="Y23" i="123"/>
  <c r="AG23" i="123"/>
  <c r="AS23" i="123"/>
  <c r="Y25" i="123"/>
  <c r="AS25" i="123"/>
  <c r="Q27" i="123"/>
  <c r="Y27" i="123"/>
  <c r="AG27" i="123"/>
  <c r="AS27" i="123"/>
  <c r="Q29" i="123"/>
  <c r="Y29" i="123"/>
  <c r="AG29" i="123"/>
  <c r="AS29" i="123"/>
  <c r="Q31" i="123"/>
  <c r="Y31" i="123"/>
  <c r="AG31" i="123"/>
  <c r="AS31" i="123"/>
  <c r="Q33" i="123"/>
  <c r="Y33" i="123"/>
  <c r="AG33" i="123"/>
  <c r="AS33" i="123"/>
  <c r="Q35" i="123"/>
  <c r="Y35" i="123"/>
  <c r="AG35" i="123"/>
  <c r="AS35" i="123"/>
  <c r="Q37" i="123"/>
  <c r="Y37" i="123"/>
  <c r="AS37" i="123"/>
  <c r="Q39" i="123"/>
  <c r="Y39" i="123"/>
  <c r="AG39" i="123"/>
  <c r="AS39" i="123"/>
  <c r="Q41" i="123"/>
  <c r="Y41" i="123"/>
  <c r="AS41" i="123"/>
  <c r="Q43" i="123"/>
  <c r="Y43" i="123"/>
  <c r="AS43" i="123"/>
  <c r="Q45" i="123"/>
  <c r="Y45" i="123"/>
  <c r="AS45" i="123"/>
  <c r="Q47" i="123"/>
  <c r="Y47" i="123"/>
  <c r="AS47" i="123"/>
  <c r="AR49" i="123"/>
  <c r="AT49" i="123" s="1"/>
  <c r="AU49" i="123" s="1"/>
  <c r="X49" i="123"/>
  <c r="P49" i="123"/>
  <c r="Q49" i="123" s="1"/>
  <c r="AE49" i="123"/>
  <c r="AS49" i="123"/>
  <c r="Q50" i="123"/>
  <c r="AR50" i="123"/>
  <c r="K52" i="123"/>
  <c r="X52" i="123"/>
  <c r="Y52" i="123" s="1"/>
  <c r="AR53" i="123"/>
  <c r="AS53" i="123" s="1"/>
  <c r="X53" i="123"/>
  <c r="Y53" i="123" s="1"/>
  <c r="P53" i="123"/>
  <c r="AE53" i="123"/>
  <c r="Q54" i="123"/>
  <c r="AF54" i="123"/>
  <c r="AG54" i="123" s="1"/>
  <c r="P56" i="123"/>
  <c r="P58" i="123"/>
  <c r="R58" i="123" s="1"/>
  <c r="P60" i="123"/>
  <c r="P62" i="123"/>
  <c r="AF62" i="123"/>
  <c r="P64" i="123"/>
  <c r="AT50" i="123"/>
  <c r="AU50" i="123" s="1"/>
  <c r="AL50" i="123"/>
  <c r="AM50" i="123" s="1"/>
  <c r="AD50" i="123"/>
  <c r="AE50" i="123" s="1"/>
  <c r="R50" i="123"/>
  <c r="J50" i="123"/>
  <c r="K50" i="123" s="1"/>
  <c r="AF50" i="123"/>
  <c r="AS50" i="123"/>
  <c r="P52" i="123"/>
  <c r="Q52" i="123" s="1"/>
  <c r="AM52" i="123"/>
  <c r="AE54" i="123"/>
  <c r="AT54" i="123"/>
  <c r="AU54" i="123" s="1"/>
  <c r="AL54" i="123"/>
  <c r="AM54" i="123" s="1"/>
  <c r="AD54" i="123"/>
  <c r="J54" i="123"/>
  <c r="Q56" i="123"/>
  <c r="Q62" i="123"/>
  <c r="Q64" i="123"/>
  <c r="P55" i="123"/>
  <c r="R55" i="123" s="1"/>
  <c r="X55" i="123"/>
  <c r="AR55" i="123"/>
  <c r="P57" i="123"/>
  <c r="R57" i="123" s="1"/>
  <c r="S57" i="123" s="1"/>
  <c r="X57" i="123"/>
  <c r="AF57" i="123" s="1"/>
  <c r="AG57" i="123" s="1"/>
  <c r="AR57" i="123"/>
  <c r="P59" i="123"/>
  <c r="R59" i="123" s="1"/>
  <c r="X59" i="123"/>
  <c r="AF59" i="123"/>
  <c r="AR59" i="123"/>
  <c r="P61" i="123"/>
  <c r="R61" i="123" s="1"/>
  <c r="X61" i="123"/>
  <c r="Y61" i="123" s="1"/>
  <c r="AF61" i="123"/>
  <c r="AG61" i="123" s="1"/>
  <c r="AR61" i="123"/>
  <c r="P63" i="123"/>
  <c r="R63" i="123" s="1"/>
  <c r="X63" i="123"/>
  <c r="AR63" i="123"/>
  <c r="P65" i="123"/>
  <c r="R65" i="123" s="1"/>
  <c r="S65" i="123" s="1"/>
  <c r="X65" i="123"/>
  <c r="AF65" i="123" s="1"/>
  <c r="AG65" i="123" s="1"/>
  <c r="AR65" i="123"/>
  <c r="Q55" i="123"/>
  <c r="AS55" i="123"/>
  <c r="AS57" i="123"/>
  <c r="Q59" i="123"/>
  <c r="Y59" i="123"/>
  <c r="AG59" i="123"/>
  <c r="AS59" i="123"/>
  <c r="Q61" i="123"/>
  <c r="AS61" i="123"/>
  <c r="Q63" i="123"/>
  <c r="AS63" i="123"/>
  <c r="Q65" i="123"/>
  <c r="AS65" i="123"/>
  <c r="AR6" i="122"/>
  <c r="AS6" i="122" s="1"/>
  <c r="X6" i="122"/>
  <c r="Y6" i="122" s="1"/>
  <c r="P6" i="122"/>
  <c r="Q6" i="122" s="1"/>
  <c r="AL6" i="122"/>
  <c r="AD6" i="122"/>
  <c r="AE6" i="122" s="1"/>
  <c r="J6" i="122"/>
  <c r="AR8" i="122"/>
  <c r="AS8" i="122" s="1"/>
  <c r="X8" i="122"/>
  <c r="Y8" i="122" s="1"/>
  <c r="P8" i="122"/>
  <c r="Q8" i="122" s="1"/>
  <c r="AD8" i="122"/>
  <c r="AE8" i="122" s="1"/>
  <c r="J8" i="122"/>
  <c r="AL8" i="122"/>
  <c r="AR10" i="122"/>
  <c r="AS10" i="122" s="1"/>
  <c r="X10" i="122"/>
  <c r="Y10" i="122" s="1"/>
  <c r="P10" i="122"/>
  <c r="Q10" i="122" s="1"/>
  <c r="AL10" i="122"/>
  <c r="AM10" i="122" s="1"/>
  <c r="AD10" i="122"/>
  <c r="AE10" i="122" s="1"/>
  <c r="J10" i="122"/>
  <c r="K10" i="122" s="1"/>
  <c r="AL19" i="122"/>
  <c r="AD19" i="122"/>
  <c r="AE19" i="122" s="1"/>
  <c r="J19" i="122"/>
  <c r="AL23" i="122"/>
  <c r="AD23" i="122"/>
  <c r="AE23" i="122" s="1"/>
  <c r="J23" i="122"/>
  <c r="AL27" i="122"/>
  <c r="AM27" i="122" s="1"/>
  <c r="AD27" i="122"/>
  <c r="J27" i="122"/>
  <c r="Y27" i="122"/>
  <c r="AR59" i="122"/>
  <c r="X59" i="122"/>
  <c r="AF59" i="122" s="1"/>
  <c r="AG59" i="122" s="1"/>
  <c r="P59" i="122"/>
  <c r="AL59" i="122"/>
  <c r="AT59" i="122" s="1"/>
  <c r="AU59" i="122" s="1"/>
  <c r="R59" i="122"/>
  <c r="Q59" i="122"/>
  <c r="J59" i="122"/>
  <c r="K59" i="122" s="1"/>
  <c r="J12" i="122"/>
  <c r="K12" i="122" s="1"/>
  <c r="X15" i="122"/>
  <c r="Y15" i="122" s="1"/>
  <c r="AR16" i="122"/>
  <c r="X16" i="122"/>
  <c r="Y16" i="122" s="1"/>
  <c r="P16" i="122"/>
  <c r="Q16" i="122" s="1"/>
  <c r="AS16" i="122"/>
  <c r="X19" i="122"/>
  <c r="Y19" i="122" s="1"/>
  <c r="AR20" i="122"/>
  <c r="X20" i="122"/>
  <c r="P20" i="122"/>
  <c r="Q20" i="122" s="1"/>
  <c r="AE20" i="122"/>
  <c r="AS20" i="122"/>
  <c r="K23" i="122"/>
  <c r="AE24" i="122"/>
  <c r="AR28" i="122"/>
  <c r="X28" i="122"/>
  <c r="AF28" i="122" s="1"/>
  <c r="AG28" i="122" s="1"/>
  <c r="P28" i="122"/>
  <c r="AM28" i="122"/>
  <c r="Y28" i="122"/>
  <c r="AS28" i="122"/>
  <c r="AR32" i="122"/>
  <c r="X32" i="122"/>
  <c r="AF32" i="122" s="1"/>
  <c r="AG32" i="122" s="1"/>
  <c r="P32" i="122"/>
  <c r="Q32" i="122" s="1"/>
  <c r="AM32" i="122"/>
  <c r="S32" i="122"/>
  <c r="Y32" i="122"/>
  <c r="Y34" i="122"/>
  <c r="AR36" i="122"/>
  <c r="AF36" i="122"/>
  <c r="X36" i="122"/>
  <c r="Y36" i="122" s="1"/>
  <c r="P36" i="122"/>
  <c r="AM36" i="122"/>
  <c r="AE36" i="122"/>
  <c r="AS36" i="122"/>
  <c r="Q40" i="122"/>
  <c r="AR48" i="122"/>
  <c r="AS48" i="122" s="1"/>
  <c r="AF48" i="122"/>
  <c r="AG48" i="122" s="1"/>
  <c r="X48" i="122"/>
  <c r="P48" i="122"/>
  <c r="AM48" i="122"/>
  <c r="K48" i="122"/>
  <c r="Q48" i="122"/>
  <c r="AT48" i="122"/>
  <c r="AU48" i="122" s="1"/>
  <c r="AD48" i="122"/>
  <c r="AE48" i="122" s="1"/>
  <c r="J48" i="122"/>
  <c r="Q9" i="122"/>
  <c r="AL13" i="122"/>
  <c r="AM13" i="122" s="1"/>
  <c r="AD13" i="122"/>
  <c r="AE13" i="122" s="1"/>
  <c r="J13" i="122"/>
  <c r="K13" i="122" s="1"/>
  <c r="AS13" i="122"/>
  <c r="AD14" i="122"/>
  <c r="AM14" i="122"/>
  <c r="P15" i="122"/>
  <c r="Q15" i="122" s="1"/>
  <c r="J16" i="122"/>
  <c r="AL17" i="122"/>
  <c r="AM17" i="122" s="1"/>
  <c r="AD17" i="122"/>
  <c r="J17" i="122"/>
  <c r="AS17" i="122"/>
  <c r="AD18" i="122"/>
  <c r="AE18" i="122" s="1"/>
  <c r="AM18" i="122"/>
  <c r="P19" i="122"/>
  <c r="J20" i="122"/>
  <c r="K20" i="122" s="1"/>
  <c r="AL21" i="122"/>
  <c r="AD21" i="122"/>
  <c r="AE21" i="122" s="1"/>
  <c r="J21" i="122"/>
  <c r="K21" i="122" s="1"/>
  <c r="AF21" i="122"/>
  <c r="AG21" i="122" s="1"/>
  <c r="AS21" i="122"/>
  <c r="AD22" i="122"/>
  <c r="AE22" i="122" s="1"/>
  <c r="AM22" i="122"/>
  <c r="P23" i="122"/>
  <c r="Q23" i="122" s="1"/>
  <c r="J24" i="122"/>
  <c r="AL25" i="122"/>
  <c r="AD25" i="122"/>
  <c r="AE25" i="122" s="1"/>
  <c r="J25" i="122"/>
  <c r="K25" i="122" s="1"/>
  <c r="AF25" i="122"/>
  <c r="AG25" i="122" s="1"/>
  <c r="AS25" i="122"/>
  <c r="AD26" i="122"/>
  <c r="AM26" i="122"/>
  <c r="P27" i="122"/>
  <c r="AE27" i="122"/>
  <c r="J28" i="122"/>
  <c r="R28" i="122" s="1"/>
  <c r="AD28" i="122"/>
  <c r="AE28" i="122" s="1"/>
  <c r="AT28" i="122"/>
  <c r="AU28" i="122" s="1"/>
  <c r="J30" i="122"/>
  <c r="AD30" i="122"/>
  <c r="J32" i="122"/>
  <c r="R32" i="122" s="1"/>
  <c r="AD32" i="122"/>
  <c r="AE32" i="122" s="1"/>
  <c r="J34" i="122"/>
  <c r="AD34" i="122"/>
  <c r="J36" i="122"/>
  <c r="AD36" i="122"/>
  <c r="AT36" i="122"/>
  <c r="AU36" i="122" s="1"/>
  <c r="X39" i="122"/>
  <c r="Y39" i="122" s="1"/>
  <c r="AR44" i="122"/>
  <c r="AS44" i="122" s="1"/>
  <c r="AF44" i="122"/>
  <c r="X44" i="122"/>
  <c r="P44" i="122"/>
  <c r="Q44" i="122" s="1"/>
  <c r="AL44" i="122"/>
  <c r="AM44" i="122" s="1"/>
  <c r="Y44" i="122"/>
  <c r="AG44" i="122"/>
  <c r="J44" i="122"/>
  <c r="R44" i="122" s="1"/>
  <c r="AE44" i="122"/>
  <c r="R48" i="122"/>
  <c r="AS59" i="122"/>
  <c r="AL15" i="122"/>
  <c r="AD15" i="122"/>
  <c r="J15" i="122"/>
  <c r="AR40" i="122"/>
  <c r="AS40" i="122" s="1"/>
  <c r="X40" i="122"/>
  <c r="P40" i="122"/>
  <c r="AL40" i="122"/>
  <c r="AM40" i="122" s="1"/>
  <c r="Y40" i="122"/>
  <c r="AT40" i="122"/>
  <c r="AU40" i="122" s="1"/>
  <c r="J40" i="122"/>
  <c r="R40" i="122" s="1"/>
  <c r="AD12" i="122"/>
  <c r="AE12" i="122" s="1"/>
  <c r="AL12" i="122"/>
  <c r="AM12" i="122" s="1"/>
  <c r="AE16" i="122"/>
  <c r="K19" i="122"/>
  <c r="X23" i="122"/>
  <c r="Y23" i="122" s="1"/>
  <c r="AR24" i="122"/>
  <c r="AS24" i="122" s="1"/>
  <c r="X24" i="122"/>
  <c r="P24" i="122"/>
  <c r="Q24" i="122" s="1"/>
  <c r="X27" i="122"/>
  <c r="AF27" i="122" s="1"/>
  <c r="AG27" i="122" s="1"/>
  <c r="AR27" i="122"/>
  <c r="AS27" i="122" s="1"/>
  <c r="AR30" i="122"/>
  <c r="AS30" i="122" s="1"/>
  <c r="X30" i="122"/>
  <c r="Y30" i="122" s="1"/>
  <c r="P30" i="122"/>
  <c r="AM30" i="122"/>
  <c r="AE30" i="122"/>
  <c r="K30" i="122"/>
  <c r="AR34" i="122"/>
  <c r="AS34" i="122" s="1"/>
  <c r="X34" i="122"/>
  <c r="P34" i="122"/>
  <c r="Q34" i="122" s="1"/>
  <c r="AM34" i="122"/>
  <c r="K34" i="122"/>
  <c r="AL43" i="122"/>
  <c r="AD43" i="122"/>
  <c r="AE43" i="122" s="1"/>
  <c r="R43" i="122"/>
  <c r="J43" i="122"/>
  <c r="K43" i="122" s="1"/>
  <c r="AR43" i="122"/>
  <c r="AS43" i="122" s="1"/>
  <c r="AM43" i="122"/>
  <c r="Y43" i="122"/>
  <c r="P43" i="122"/>
  <c r="Q43" i="122" s="1"/>
  <c r="AD59" i="122"/>
  <c r="AE59" i="122" s="1"/>
  <c r="P12" i="122"/>
  <c r="Q12" i="122" s="1"/>
  <c r="X12" i="122"/>
  <c r="Y12" i="122" s="1"/>
  <c r="AR12" i="122"/>
  <c r="AR14" i="122"/>
  <c r="AT14" i="122" s="1"/>
  <c r="AU14" i="122" s="1"/>
  <c r="X14" i="122"/>
  <c r="Y14" i="122" s="1"/>
  <c r="P14" i="122"/>
  <c r="Q14" i="122" s="1"/>
  <c r="AE14" i="122"/>
  <c r="AS14" i="122"/>
  <c r="AR15" i="122"/>
  <c r="AS15" i="122" s="1"/>
  <c r="AL16" i="122"/>
  <c r="AM16" i="122" s="1"/>
  <c r="AR18" i="122"/>
  <c r="AS18" i="122" s="1"/>
  <c r="X18" i="122"/>
  <c r="P18" i="122"/>
  <c r="R18" i="122" s="1"/>
  <c r="S18" i="122" s="1"/>
  <c r="Q19" i="122"/>
  <c r="AR19" i="122"/>
  <c r="AS19" i="122" s="1"/>
  <c r="AL20" i="122"/>
  <c r="AM20" i="122" s="1"/>
  <c r="AR22" i="122"/>
  <c r="AT22" i="122" s="1"/>
  <c r="AU22" i="122" s="1"/>
  <c r="X22" i="122"/>
  <c r="P22" i="122"/>
  <c r="AR23" i="122"/>
  <c r="AS23" i="122" s="1"/>
  <c r="K24" i="122"/>
  <c r="AL24" i="122"/>
  <c r="AR26" i="122"/>
  <c r="AT26" i="122" s="1"/>
  <c r="AU26" i="122" s="1"/>
  <c r="X26" i="122"/>
  <c r="P26" i="122"/>
  <c r="R26" i="122" s="1"/>
  <c r="S26" i="122" s="1"/>
  <c r="AE26" i="122"/>
  <c r="AS26" i="122"/>
  <c r="Q27" i="122"/>
  <c r="Q28" i="122"/>
  <c r="Q30" i="122"/>
  <c r="Q36" i="122"/>
  <c r="AG36" i="122"/>
  <c r="AL39" i="122"/>
  <c r="AT39" i="122" s="1"/>
  <c r="AU39" i="122" s="1"/>
  <c r="AD39" i="122"/>
  <c r="AE39" i="122" s="1"/>
  <c r="R39" i="122"/>
  <c r="S39" i="122" s="1"/>
  <c r="J39" i="122"/>
  <c r="K39" i="122" s="1"/>
  <c r="AR39" i="122"/>
  <c r="AS39" i="122" s="1"/>
  <c r="P39" i="122"/>
  <c r="Q39" i="122" s="1"/>
  <c r="AD40" i="122"/>
  <c r="AF40" i="122" s="1"/>
  <c r="AG40" i="122" s="1"/>
  <c r="S43" i="122"/>
  <c r="AR46" i="122"/>
  <c r="X46" i="122"/>
  <c r="P46" i="122"/>
  <c r="Q46" i="122" s="1"/>
  <c r="AM46" i="122"/>
  <c r="AE46" i="122"/>
  <c r="AT46" i="122"/>
  <c r="AU46" i="122" s="1"/>
  <c r="AD46" i="122"/>
  <c r="J46" i="122"/>
  <c r="AS46" i="122"/>
  <c r="Y48" i="122"/>
  <c r="AR51" i="122"/>
  <c r="AF51" i="122"/>
  <c r="AG51" i="122" s="1"/>
  <c r="X51" i="122"/>
  <c r="P51" i="122"/>
  <c r="AD51" i="122"/>
  <c r="AE51" i="122" s="1"/>
  <c r="Q51" i="122"/>
  <c r="AL51" i="122"/>
  <c r="AT51" i="122" s="1"/>
  <c r="AU51" i="122" s="1"/>
  <c r="Y51" i="122"/>
  <c r="AS51" i="122"/>
  <c r="R51" i="122"/>
  <c r="J51" i="122"/>
  <c r="K51" i="122" s="1"/>
  <c r="Q29" i="122"/>
  <c r="Y29" i="122"/>
  <c r="AS29" i="122"/>
  <c r="Q31" i="122"/>
  <c r="Y31" i="122"/>
  <c r="AS31" i="122"/>
  <c r="Q33" i="122"/>
  <c r="Y33" i="122"/>
  <c r="AS33" i="122"/>
  <c r="Q35" i="122"/>
  <c r="Y35" i="122"/>
  <c r="AS35" i="122"/>
  <c r="Q37" i="122"/>
  <c r="Y37" i="122"/>
  <c r="AS37" i="122"/>
  <c r="AT41" i="122"/>
  <c r="AU41" i="122" s="1"/>
  <c r="AL41" i="122"/>
  <c r="AM41" i="122" s="1"/>
  <c r="AD41" i="122"/>
  <c r="AE41" i="122" s="1"/>
  <c r="J41" i="122"/>
  <c r="R41" i="122" s="1"/>
  <c r="S41" i="122"/>
  <c r="AS41" i="122"/>
  <c r="AT45" i="122"/>
  <c r="AU45" i="122" s="1"/>
  <c r="AL45" i="122"/>
  <c r="AM45" i="122" s="1"/>
  <c r="AD45" i="122"/>
  <c r="AE45" i="122" s="1"/>
  <c r="J45" i="122"/>
  <c r="R45" i="122" s="1"/>
  <c r="S45" i="122" s="1"/>
  <c r="AS45" i="122"/>
  <c r="AF45" i="122"/>
  <c r="AG45" i="122" s="1"/>
  <c r="AL52" i="122"/>
  <c r="AD52" i="122"/>
  <c r="AE52" i="122" s="1"/>
  <c r="R52" i="122"/>
  <c r="J52" i="122"/>
  <c r="AM52" i="122"/>
  <c r="P52" i="122"/>
  <c r="X52" i="122"/>
  <c r="AF52" i="122" s="1"/>
  <c r="AG52" i="122" s="1"/>
  <c r="K52" i="122"/>
  <c r="AR57" i="122"/>
  <c r="AS57" i="122" s="1"/>
  <c r="AF57" i="122"/>
  <c r="X57" i="122"/>
  <c r="Y57" i="122" s="1"/>
  <c r="P57" i="122"/>
  <c r="Q57" i="122" s="1"/>
  <c r="AE57" i="122"/>
  <c r="K57" i="122"/>
  <c r="AL57" i="122"/>
  <c r="AM57" i="122" s="1"/>
  <c r="AG57" i="122"/>
  <c r="J29" i="122"/>
  <c r="K29" i="122" s="1"/>
  <c r="AD29" i="122"/>
  <c r="AE29" i="122" s="1"/>
  <c r="AL29" i="122"/>
  <c r="J31" i="122"/>
  <c r="K31" i="122" s="1"/>
  <c r="AD31" i="122"/>
  <c r="AE31" i="122" s="1"/>
  <c r="AL31" i="122"/>
  <c r="J33" i="122"/>
  <c r="K33" i="122" s="1"/>
  <c r="AD33" i="122"/>
  <c r="AE33" i="122" s="1"/>
  <c r="AL33" i="122"/>
  <c r="J35" i="122"/>
  <c r="K35" i="122" s="1"/>
  <c r="AD35" i="122"/>
  <c r="AE35" i="122" s="1"/>
  <c r="AL35" i="122"/>
  <c r="J37" i="122"/>
  <c r="K37" i="122" s="1"/>
  <c r="AD37" i="122"/>
  <c r="AE37" i="122" s="1"/>
  <c r="AL37" i="122"/>
  <c r="AR38" i="122"/>
  <c r="X38" i="122"/>
  <c r="P38" i="122"/>
  <c r="AE38" i="122"/>
  <c r="AS38" i="122"/>
  <c r="K41" i="122"/>
  <c r="X41" i="122"/>
  <c r="Y41" i="122" s="1"/>
  <c r="AR42" i="122"/>
  <c r="X42" i="122"/>
  <c r="P42" i="122"/>
  <c r="AE42" i="122"/>
  <c r="AS42" i="122"/>
  <c r="K45" i="122"/>
  <c r="X45" i="122"/>
  <c r="Y45" i="122" s="1"/>
  <c r="AV45" i="122"/>
  <c r="AW45" i="122" s="1"/>
  <c r="BQ46" i="127" s="1"/>
  <c r="Q52" i="122"/>
  <c r="AR52" i="122"/>
  <c r="AS52" i="122" s="1"/>
  <c r="AR55" i="122"/>
  <c r="AS55" i="122" s="1"/>
  <c r="AF55" i="122"/>
  <c r="AG55" i="122" s="1"/>
  <c r="X55" i="122"/>
  <c r="Y55" i="122" s="1"/>
  <c r="P55" i="122"/>
  <c r="AM55" i="122"/>
  <c r="AE55" i="122"/>
  <c r="K55" i="122"/>
  <c r="AL55" i="122"/>
  <c r="AT55" i="122" s="1"/>
  <c r="AU55" i="122" s="1"/>
  <c r="R55" i="122"/>
  <c r="AV55" i="122" s="1"/>
  <c r="AW55" i="122" s="1"/>
  <c r="BQ56" i="127" s="1"/>
  <c r="Q55" i="122"/>
  <c r="J57" i="122"/>
  <c r="AT57" i="122"/>
  <c r="AU57" i="122" s="1"/>
  <c r="Q47" i="122"/>
  <c r="Y47" i="122"/>
  <c r="AS47" i="122"/>
  <c r="AR49" i="122"/>
  <c r="AF49" i="122"/>
  <c r="AG49" i="122" s="1"/>
  <c r="X49" i="122"/>
  <c r="Y49" i="122" s="1"/>
  <c r="P49" i="122"/>
  <c r="Q49" i="122" s="1"/>
  <c r="AE49" i="122"/>
  <c r="AS49" i="122"/>
  <c r="AR53" i="122"/>
  <c r="AF53" i="122"/>
  <c r="AG53" i="122" s="1"/>
  <c r="X53" i="122"/>
  <c r="Y53" i="122" s="1"/>
  <c r="P53" i="122"/>
  <c r="Q53" i="122" s="1"/>
  <c r="AE53" i="122"/>
  <c r="AS53" i="122"/>
  <c r="J47" i="122"/>
  <c r="K47" i="122" s="1"/>
  <c r="AD47" i="122"/>
  <c r="AE47" i="122" s="1"/>
  <c r="AL47" i="122"/>
  <c r="J49" i="122"/>
  <c r="K49" i="122" s="1"/>
  <c r="AT49" i="122"/>
  <c r="AU49" i="122" s="1"/>
  <c r="AT50" i="122"/>
  <c r="AU50" i="122" s="1"/>
  <c r="AL50" i="122"/>
  <c r="AM50" i="122" s="1"/>
  <c r="AD50" i="122"/>
  <c r="AE50" i="122" s="1"/>
  <c r="R50" i="122"/>
  <c r="J50" i="122"/>
  <c r="K50" i="122" s="1"/>
  <c r="AF50" i="122"/>
  <c r="AG50" i="122" s="1"/>
  <c r="AS50" i="122"/>
  <c r="J53" i="122"/>
  <c r="K53" i="122" s="1"/>
  <c r="AT53" i="122"/>
  <c r="AU53" i="122" s="1"/>
  <c r="AT54" i="122"/>
  <c r="AU54" i="122" s="1"/>
  <c r="AL54" i="122"/>
  <c r="AM54" i="122" s="1"/>
  <c r="AD54" i="122"/>
  <c r="AE54" i="122" s="1"/>
  <c r="R54" i="122"/>
  <c r="J54" i="122"/>
  <c r="K54" i="122" s="1"/>
  <c r="AF54" i="122"/>
  <c r="AG54" i="122" s="1"/>
  <c r="AS54" i="122"/>
  <c r="Q56" i="122"/>
  <c r="Y56" i="122"/>
  <c r="AS56" i="122"/>
  <c r="Q58" i="122"/>
  <c r="Y58" i="122"/>
  <c r="AS58" i="122"/>
  <c r="Q60" i="122"/>
  <c r="Y60" i="122"/>
  <c r="AS60" i="122"/>
  <c r="K61" i="122"/>
  <c r="AE61" i="122"/>
  <c r="AM61" i="122"/>
  <c r="Q62" i="122"/>
  <c r="Y62" i="122"/>
  <c r="AS62" i="122"/>
  <c r="K63" i="122"/>
  <c r="AE63" i="122"/>
  <c r="AM63" i="122"/>
  <c r="Q64" i="122"/>
  <c r="Y64" i="122"/>
  <c r="AS64" i="122"/>
  <c r="K65" i="122"/>
  <c r="AE65" i="122"/>
  <c r="AM65" i="122"/>
  <c r="J56" i="122"/>
  <c r="K56" i="122" s="1"/>
  <c r="AD56" i="122"/>
  <c r="AL56" i="122"/>
  <c r="J58" i="122"/>
  <c r="K58" i="122" s="1"/>
  <c r="AD58" i="122"/>
  <c r="AL58" i="122"/>
  <c r="J60" i="122"/>
  <c r="K60" i="122" s="1"/>
  <c r="AD60" i="122"/>
  <c r="AE60" i="122" s="1"/>
  <c r="AL60" i="122"/>
  <c r="P61" i="122"/>
  <c r="X61" i="122"/>
  <c r="AF61" i="122"/>
  <c r="AG61" i="122" s="1"/>
  <c r="AR61" i="122"/>
  <c r="AT61" i="122" s="1"/>
  <c r="AU61" i="122" s="1"/>
  <c r="J62" i="122"/>
  <c r="K62" i="122" s="1"/>
  <c r="R62" i="122"/>
  <c r="AD62" i="122"/>
  <c r="AE62" i="122" s="1"/>
  <c r="AL62" i="122"/>
  <c r="P63" i="122"/>
  <c r="R63" i="122" s="1"/>
  <c r="X63" i="122"/>
  <c r="Y63" i="122" s="1"/>
  <c r="AR63" i="122"/>
  <c r="J64" i="122"/>
  <c r="K64" i="122" s="1"/>
  <c r="R64" i="122"/>
  <c r="AD64" i="122"/>
  <c r="AE64" i="122" s="1"/>
  <c r="AL64" i="122"/>
  <c r="AT64" i="122" s="1"/>
  <c r="AU64" i="122" s="1"/>
  <c r="P65" i="122"/>
  <c r="R65" i="122" s="1"/>
  <c r="S65" i="122" s="1"/>
  <c r="X65" i="122"/>
  <c r="AR65" i="122"/>
  <c r="AT65" i="122" s="1"/>
  <c r="AU65" i="122" s="1"/>
  <c r="Q61" i="122"/>
  <c r="Y61" i="122"/>
  <c r="Q63" i="122"/>
  <c r="AS63" i="122"/>
  <c r="Q65" i="122"/>
  <c r="AS65" i="122"/>
  <c r="AT30" i="121"/>
  <c r="AU30" i="121" s="1"/>
  <c r="AL30" i="121"/>
  <c r="AM30" i="121" s="1"/>
  <c r="AD30" i="121"/>
  <c r="J30" i="121"/>
  <c r="R30" i="121" s="1"/>
  <c r="Y30" i="121"/>
  <c r="P30" i="121"/>
  <c r="Q30" i="121" s="1"/>
  <c r="X30" i="121"/>
  <c r="AF30" i="121" s="1"/>
  <c r="AG30" i="121" s="1"/>
  <c r="K30" i="121"/>
  <c r="AL38" i="121"/>
  <c r="AT38" i="121" s="1"/>
  <c r="AD38" i="121"/>
  <c r="R38" i="121"/>
  <c r="J38" i="121"/>
  <c r="AM38" i="121"/>
  <c r="P38" i="121"/>
  <c r="AU38" i="121"/>
  <c r="X38" i="121"/>
  <c r="Y38" i="121" s="1"/>
  <c r="K38" i="121"/>
  <c r="AF38" i="121"/>
  <c r="AV38" i="121" s="1"/>
  <c r="AW38" i="121" s="1"/>
  <c r="BP39" i="127" s="1"/>
  <c r="AL46" i="121"/>
  <c r="AM46" i="121" s="1"/>
  <c r="AD46" i="121"/>
  <c r="R46" i="121"/>
  <c r="J46" i="121"/>
  <c r="P46" i="121"/>
  <c r="X46" i="121"/>
  <c r="AF46" i="121" s="1"/>
  <c r="AG46" i="121" s="1"/>
  <c r="K46" i="121"/>
  <c r="AR50" i="121"/>
  <c r="Q46" i="121"/>
  <c r="AR46" i="121"/>
  <c r="AS46" i="121" s="1"/>
  <c r="Y49" i="121"/>
  <c r="AD49" i="121"/>
  <c r="AE49" i="121" s="1"/>
  <c r="P49" i="121"/>
  <c r="Q49" i="121" s="1"/>
  <c r="K49" i="121"/>
  <c r="AL49" i="121"/>
  <c r="AM49" i="121" s="1"/>
  <c r="AM50" i="121"/>
  <c r="AL50" i="121"/>
  <c r="AT50" i="121" s="1"/>
  <c r="AU50" i="121" s="1"/>
  <c r="P50" i="121"/>
  <c r="AF50" i="121"/>
  <c r="AG50" i="121" s="1"/>
  <c r="Q50" i="121"/>
  <c r="AS50" i="121"/>
  <c r="AD50" i="121"/>
  <c r="AE50" i="121" s="1"/>
  <c r="J50" i="121"/>
  <c r="AE15" i="121"/>
  <c r="AE19" i="121"/>
  <c r="AS19" i="121"/>
  <c r="AR30" i="121"/>
  <c r="AR33" i="121"/>
  <c r="AS33" i="121" s="1"/>
  <c r="AF33" i="121"/>
  <c r="X33" i="121"/>
  <c r="P33" i="121"/>
  <c r="AD33" i="121"/>
  <c r="Q33" i="121"/>
  <c r="AL33" i="121"/>
  <c r="Y33" i="121"/>
  <c r="K33" i="121"/>
  <c r="AE33" i="121"/>
  <c r="Q38" i="121"/>
  <c r="AR41" i="121"/>
  <c r="AS41" i="121" s="1"/>
  <c r="AF41" i="121"/>
  <c r="AG41" i="121" s="1"/>
  <c r="X41" i="121"/>
  <c r="P41" i="121"/>
  <c r="AD41" i="121"/>
  <c r="AE41" i="121" s="1"/>
  <c r="Q41" i="121"/>
  <c r="AL41" i="121"/>
  <c r="AT41" i="121" s="1"/>
  <c r="AU41" i="121" s="1"/>
  <c r="Y41" i="121"/>
  <c r="J7" i="121"/>
  <c r="X7" i="121"/>
  <c r="Y7" i="121" s="1"/>
  <c r="J11" i="121"/>
  <c r="K11" i="121" s="1"/>
  <c r="X11" i="121"/>
  <c r="Y11" i="121" s="1"/>
  <c r="J15" i="121"/>
  <c r="X15" i="121"/>
  <c r="J19" i="121"/>
  <c r="K19" i="121" s="1"/>
  <c r="X19" i="121"/>
  <c r="AT19" i="121"/>
  <c r="AU19" i="121" s="1"/>
  <c r="AL22" i="121"/>
  <c r="AT22" i="121" s="1"/>
  <c r="AU22" i="121" s="1"/>
  <c r="AD22" i="121"/>
  <c r="AE22" i="121" s="1"/>
  <c r="J22" i="121"/>
  <c r="AM22" i="121"/>
  <c r="Y22" i="121"/>
  <c r="P22" i="121"/>
  <c r="Q22" i="121" s="1"/>
  <c r="X22" i="121"/>
  <c r="J25" i="121"/>
  <c r="R25" i="121" s="1"/>
  <c r="S25" i="121" s="1"/>
  <c r="AT26" i="121"/>
  <c r="AL26" i="121"/>
  <c r="AM26" i="121" s="1"/>
  <c r="AD26" i="121"/>
  <c r="AE26" i="121" s="1"/>
  <c r="J26" i="121"/>
  <c r="R26" i="121" s="1"/>
  <c r="S26" i="121" s="1"/>
  <c r="AV26" i="121"/>
  <c r="AW26" i="121" s="1"/>
  <c r="BP27" i="127" s="1"/>
  <c r="K26" i="161" s="1"/>
  <c r="P26" i="121"/>
  <c r="AU26" i="121"/>
  <c r="X26" i="121"/>
  <c r="Y26" i="121" s="1"/>
  <c r="K26" i="121"/>
  <c r="AF26" i="121"/>
  <c r="AG26" i="121" s="1"/>
  <c r="AS30" i="121"/>
  <c r="J33" i="121"/>
  <c r="R33" i="121" s="1"/>
  <c r="S33" i="121" s="1"/>
  <c r="AG33" i="121"/>
  <c r="AL34" i="121"/>
  <c r="AD34" i="121"/>
  <c r="AE34" i="121" s="1"/>
  <c r="R34" i="121"/>
  <c r="J34" i="121"/>
  <c r="AM34" i="121"/>
  <c r="Y34" i="121"/>
  <c r="P34" i="121"/>
  <c r="X34" i="121"/>
  <c r="K34" i="121"/>
  <c r="S38" i="121"/>
  <c r="AS38" i="121"/>
  <c r="J41" i="121"/>
  <c r="K41" i="121" s="1"/>
  <c r="AL42" i="121"/>
  <c r="AM42" i="121" s="1"/>
  <c r="AD42" i="121"/>
  <c r="AE42" i="121" s="1"/>
  <c r="J42" i="121"/>
  <c r="P42" i="121"/>
  <c r="X42" i="121"/>
  <c r="Y42" i="121" s="1"/>
  <c r="K42" i="121"/>
  <c r="AF42" i="121"/>
  <c r="AG42" i="121" s="1"/>
  <c r="J49" i="121"/>
  <c r="R49" i="121" s="1"/>
  <c r="AR49" i="121"/>
  <c r="AS49" i="121" s="1"/>
  <c r="X50" i="121"/>
  <c r="Y50" i="121" s="1"/>
  <c r="AE62" i="121"/>
  <c r="AL62" i="121"/>
  <c r="AT62" i="121" s="1"/>
  <c r="AU62" i="121" s="1"/>
  <c r="Y62" i="121"/>
  <c r="P62" i="121"/>
  <c r="AG62" i="121"/>
  <c r="AF62" i="121"/>
  <c r="Q62" i="121"/>
  <c r="AR62" i="121"/>
  <c r="AS7" i="121"/>
  <c r="AS11" i="121"/>
  <c r="AM12" i="121"/>
  <c r="AS15" i="121"/>
  <c r="R19" i="121"/>
  <c r="S19" i="121" s="1"/>
  <c r="AF19" i="121"/>
  <c r="AG19" i="121" s="1"/>
  <c r="AR25" i="121"/>
  <c r="X25" i="121"/>
  <c r="Y25" i="121" s="1"/>
  <c r="P25" i="121"/>
  <c r="Q25" i="121" s="1"/>
  <c r="AM25" i="121"/>
  <c r="AD25" i="121"/>
  <c r="AE25" i="121" s="1"/>
  <c r="AL25" i="121"/>
  <c r="AT25" i="121" s="1"/>
  <c r="AU25" i="121" s="1"/>
  <c r="K25" i="121"/>
  <c r="AR38" i="121"/>
  <c r="P7" i="121"/>
  <c r="Q7" i="121" s="1"/>
  <c r="AL7" i="121"/>
  <c r="AT7" i="121" s="1"/>
  <c r="AU7" i="121" s="1"/>
  <c r="AS9" i="121"/>
  <c r="P11" i="121"/>
  <c r="Q11" i="121" s="1"/>
  <c r="AL11" i="121"/>
  <c r="AT11" i="121" s="1"/>
  <c r="AU11" i="121" s="1"/>
  <c r="AM13" i="121"/>
  <c r="P15" i="121"/>
  <c r="Q15" i="121" s="1"/>
  <c r="AL15" i="121"/>
  <c r="AM15" i="121" s="1"/>
  <c r="AE17" i="121"/>
  <c r="K17" i="121"/>
  <c r="R17" i="121"/>
  <c r="AF17" i="121"/>
  <c r="AG17" i="121" s="1"/>
  <c r="AS17" i="121"/>
  <c r="P19" i="121"/>
  <c r="Q19" i="121" s="1"/>
  <c r="Y19" i="121"/>
  <c r="AL19" i="121"/>
  <c r="AM19" i="121" s="1"/>
  <c r="AR21" i="121"/>
  <c r="AS21" i="121" s="1"/>
  <c r="AM21" i="121"/>
  <c r="AE21" i="121"/>
  <c r="K21" i="121"/>
  <c r="R21" i="121"/>
  <c r="S21" i="121" s="1"/>
  <c r="AT21" i="121"/>
  <c r="AU21" i="121" s="1"/>
  <c r="K22" i="121"/>
  <c r="AS25" i="121"/>
  <c r="Q26" i="121"/>
  <c r="AR26" i="121"/>
  <c r="AS26" i="121" s="1"/>
  <c r="AR29" i="121"/>
  <c r="AS29" i="121" s="1"/>
  <c r="X29" i="121"/>
  <c r="AF29" i="121" s="1"/>
  <c r="AG29" i="121" s="1"/>
  <c r="P29" i="121"/>
  <c r="R29" i="121" s="1"/>
  <c r="AM29" i="121"/>
  <c r="AD29" i="121"/>
  <c r="AE29" i="121" s="1"/>
  <c r="Q29" i="121"/>
  <c r="AL29" i="121"/>
  <c r="AT29" i="121" s="1"/>
  <c r="AU29" i="121" s="1"/>
  <c r="Y29" i="121"/>
  <c r="K29" i="121"/>
  <c r="AE30" i="121"/>
  <c r="Q34" i="121"/>
  <c r="AR34" i="121"/>
  <c r="AR37" i="121"/>
  <c r="AS37" i="121" s="1"/>
  <c r="X37" i="121"/>
  <c r="Y37" i="121" s="1"/>
  <c r="P37" i="121"/>
  <c r="AM37" i="121"/>
  <c r="AD37" i="121"/>
  <c r="AE37" i="121" s="1"/>
  <c r="Q37" i="121"/>
  <c r="AL37" i="121"/>
  <c r="AT37" i="121" s="1"/>
  <c r="AU37" i="121" s="1"/>
  <c r="K37" i="121"/>
  <c r="AE38" i="121"/>
  <c r="R41" i="121"/>
  <c r="S41" i="121" s="1"/>
  <c r="Q42" i="121"/>
  <c r="AR42" i="121"/>
  <c r="AS42" i="121" s="1"/>
  <c r="AR45" i="121"/>
  <c r="AS45" i="121" s="1"/>
  <c r="X45" i="121"/>
  <c r="P45" i="121"/>
  <c r="R45" i="121" s="1"/>
  <c r="AD45" i="121"/>
  <c r="AE45" i="121" s="1"/>
  <c r="Q45" i="121"/>
  <c r="AL45" i="121"/>
  <c r="AT45" i="121" s="1"/>
  <c r="AU45" i="121" s="1"/>
  <c r="Y45" i="121"/>
  <c r="K45" i="121"/>
  <c r="AE46" i="121"/>
  <c r="J62" i="121"/>
  <c r="AS62" i="121"/>
  <c r="AR23" i="121"/>
  <c r="X23" i="121"/>
  <c r="Y23" i="121" s="1"/>
  <c r="P23" i="121"/>
  <c r="Q23" i="121" s="1"/>
  <c r="AE23" i="121"/>
  <c r="AS23" i="121"/>
  <c r="AR27" i="121"/>
  <c r="AF27" i="121"/>
  <c r="X27" i="121"/>
  <c r="Y27" i="121" s="1"/>
  <c r="P27" i="121"/>
  <c r="Q27" i="121" s="1"/>
  <c r="AE27" i="121"/>
  <c r="AS27" i="121"/>
  <c r="AR31" i="121"/>
  <c r="AF31" i="121"/>
  <c r="AG31" i="121" s="1"/>
  <c r="X31" i="121"/>
  <c r="Y31" i="121" s="1"/>
  <c r="P31" i="121"/>
  <c r="Q31" i="121" s="1"/>
  <c r="AE31" i="121"/>
  <c r="AS31" i="121"/>
  <c r="AR35" i="121"/>
  <c r="AF35" i="121"/>
  <c r="X35" i="121"/>
  <c r="Y35" i="121" s="1"/>
  <c r="P35" i="121"/>
  <c r="Q35" i="121" s="1"/>
  <c r="AE35" i="121"/>
  <c r="AS35" i="121"/>
  <c r="AR39" i="121"/>
  <c r="AF39" i="121"/>
  <c r="AG39" i="121" s="1"/>
  <c r="X39" i="121"/>
  <c r="Y39" i="121" s="1"/>
  <c r="P39" i="121"/>
  <c r="Q39" i="121" s="1"/>
  <c r="AE39" i="121"/>
  <c r="AS39" i="121"/>
  <c r="AR43" i="121"/>
  <c r="AF43" i="121"/>
  <c r="X43" i="121"/>
  <c r="Y43" i="121" s="1"/>
  <c r="P43" i="121"/>
  <c r="Q43" i="121" s="1"/>
  <c r="AE43" i="121"/>
  <c r="AS43" i="121"/>
  <c r="AR47" i="121"/>
  <c r="AF47" i="121"/>
  <c r="AG47" i="121" s="1"/>
  <c r="X47" i="121"/>
  <c r="Y47" i="121" s="1"/>
  <c r="P47" i="121"/>
  <c r="Q47" i="121" s="1"/>
  <c r="AE47" i="121"/>
  <c r="AS47" i="121"/>
  <c r="AE54" i="121"/>
  <c r="AL54" i="121"/>
  <c r="Y54" i="121"/>
  <c r="P54" i="121"/>
  <c r="Q54" i="121" s="1"/>
  <c r="X54" i="121"/>
  <c r="AR54" i="121"/>
  <c r="Q8" i="121"/>
  <c r="AS8" i="121"/>
  <c r="AS10" i="121"/>
  <c r="Q12" i="121"/>
  <c r="AS12" i="121"/>
  <c r="Y14" i="121"/>
  <c r="AS14" i="121"/>
  <c r="Q16" i="121"/>
  <c r="Y16" i="121"/>
  <c r="AG16" i="121"/>
  <c r="AS16" i="121"/>
  <c r="Q18" i="121"/>
  <c r="Y18" i="121"/>
  <c r="AG18" i="121"/>
  <c r="Q20" i="121"/>
  <c r="AS20" i="121"/>
  <c r="J23" i="121"/>
  <c r="K23" i="121" s="1"/>
  <c r="AT23" i="121"/>
  <c r="AU23" i="121" s="1"/>
  <c r="AL24" i="121"/>
  <c r="AM24" i="121" s="1"/>
  <c r="AD24" i="121"/>
  <c r="AE24" i="121" s="1"/>
  <c r="J24" i="121"/>
  <c r="K24" i="121" s="1"/>
  <c r="AS24" i="121"/>
  <c r="J27" i="121"/>
  <c r="K27" i="121" s="1"/>
  <c r="AG27" i="121"/>
  <c r="AT27" i="121"/>
  <c r="AU27" i="121" s="1"/>
  <c r="AT28" i="121"/>
  <c r="AU28" i="121" s="1"/>
  <c r="AL28" i="121"/>
  <c r="AM28" i="121" s="1"/>
  <c r="AD28" i="121"/>
  <c r="AE28" i="121" s="1"/>
  <c r="R28" i="121"/>
  <c r="J28" i="121"/>
  <c r="K28" i="121" s="1"/>
  <c r="AS28" i="121"/>
  <c r="J31" i="121"/>
  <c r="K31" i="121" s="1"/>
  <c r="AT31" i="121"/>
  <c r="AU31" i="121" s="1"/>
  <c r="AT32" i="121"/>
  <c r="AU32" i="121" s="1"/>
  <c r="AL32" i="121"/>
  <c r="AM32" i="121" s="1"/>
  <c r="AD32" i="121"/>
  <c r="AE32" i="121" s="1"/>
  <c r="R32" i="121"/>
  <c r="J32" i="121"/>
  <c r="K32" i="121" s="1"/>
  <c r="AS32" i="121"/>
  <c r="J35" i="121"/>
  <c r="K35" i="121" s="1"/>
  <c r="AG35" i="121"/>
  <c r="AT35" i="121"/>
  <c r="AU35" i="121" s="1"/>
  <c r="AT36" i="121"/>
  <c r="AU36" i="121" s="1"/>
  <c r="AL36" i="121"/>
  <c r="AM36" i="121" s="1"/>
  <c r="AD36" i="121"/>
  <c r="AE36" i="121" s="1"/>
  <c r="R36" i="121"/>
  <c r="J36" i="121"/>
  <c r="K36" i="121" s="1"/>
  <c r="AS36" i="121"/>
  <c r="J39" i="121"/>
  <c r="K39" i="121" s="1"/>
  <c r="AT39" i="121"/>
  <c r="AU39" i="121" s="1"/>
  <c r="AT40" i="121"/>
  <c r="AU40" i="121" s="1"/>
  <c r="AL40" i="121"/>
  <c r="AM40" i="121" s="1"/>
  <c r="AD40" i="121"/>
  <c r="AE40" i="121" s="1"/>
  <c r="R40" i="121"/>
  <c r="J40" i="121"/>
  <c r="K40" i="121" s="1"/>
  <c r="AS40" i="121"/>
  <c r="J43" i="121"/>
  <c r="K43" i="121" s="1"/>
  <c r="AG43" i="121"/>
  <c r="AT43" i="121"/>
  <c r="AU43" i="121" s="1"/>
  <c r="AT44" i="121"/>
  <c r="AU44" i="121" s="1"/>
  <c r="AL44" i="121"/>
  <c r="AM44" i="121" s="1"/>
  <c r="AD44" i="121"/>
  <c r="AE44" i="121" s="1"/>
  <c r="R44" i="121"/>
  <c r="J44" i="121"/>
  <c r="K44" i="121" s="1"/>
  <c r="AS44" i="121"/>
  <c r="J47" i="121"/>
  <c r="R47" i="121" s="1"/>
  <c r="AT47" i="121"/>
  <c r="AU47" i="121" s="1"/>
  <c r="AT48" i="121"/>
  <c r="AU48" i="121" s="1"/>
  <c r="AL48" i="121"/>
  <c r="AM48" i="121" s="1"/>
  <c r="AD48" i="121"/>
  <c r="AE48" i="121" s="1"/>
  <c r="R48" i="121"/>
  <c r="J48" i="121"/>
  <c r="K48" i="121" s="1"/>
  <c r="AS48" i="121"/>
  <c r="J54" i="121"/>
  <c r="K54" i="121" s="1"/>
  <c r="AD54" i="121"/>
  <c r="AS54" i="121"/>
  <c r="AM58" i="121"/>
  <c r="AE58" i="121"/>
  <c r="K58" i="121"/>
  <c r="AL58" i="121"/>
  <c r="Y58" i="121"/>
  <c r="P58" i="121"/>
  <c r="Q58" i="121" s="1"/>
  <c r="X58" i="121"/>
  <c r="AF58" i="121" s="1"/>
  <c r="AG58" i="121" s="1"/>
  <c r="AR58" i="121"/>
  <c r="AS58" i="121" s="1"/>
  <c r="AU52" i="121"/>
  <c r="AM52" i="121"/>
  <c r="AE52" i="121"/>
  <c r="K52" i="121"/>
  <c r="R52" i="121"/>
  <c r="AF52" i="121"/>
  <c r="AG52" i="121" s="1"/>
  <c r="AS52" i="121"/>
  <c r="AU56" i="121"/>
  <c r="AM56" i="121"/>
  <c r="AE56" i="121"/>
  <c r="K56" i="121"/>
  <c r="R56" i="121"/>
  <c r="AF56" i="121"/>
  <c r="AG56" i="121" s="1"/>
  <c r="AS56" i="121"/>
  <c r="AU60" i="121"/>
  <c r="AM60" i="121"/>
  <c r="AE60" i="121"/>
  <c r="K60" i="121"/>
  <c r="R60" i="121"/>
  <c r="AF60" i="121"/>
  <c r="AG60" i="121" s="1"/>
  <c r="AS60" i="121"/>
  <c r="AU64" i="121"/>
  <c r="AM64" i="121"/>
  <c r="AE64" i="121"/>
  <c r="K64" i="121"/>
  <c r="R64" i="121"/>
  <c r="AF64" i="121"/>
  <c r="AG64" i="121" s="1"/>
  <c r="AS64" i="121"/>
  <c r="Q51" i="121"/>
  <c r="Y51" i="121"/>
  <c r="AG51" i="121"/>
  <c r="AS51" i="121"/>
  <c r="Q53" i="121"/>
  <c r="Y53" i="121"/>
  <c r="AG53" i="121"/>
  <c r="AS53" i="121"/>
  <c r="Q55" i="121"/>
  <c r="Y55" i="121"/>
  <c r="AG55" i="121"/>
  <c r="AS55" i="121"/>
  <c r="Q57" i="121"/>
  <c r="Y57" i="121"/>
  <c r="AG57" i="121"/>
  <c r="AS57" i="121"/>
  <c r="Q59" i="121"/>
  <c r="Y59" i="121"/>
  <c r="AG59" i="121"/>
  <c r="AS59" i="121"/>
  <c r="Q61" i="121"/>
  <c r="Y61" i="121"/>
  <c r="AG61" i="121"/>
  <c r="AS61" i="121"/>
  <c r="Q63" i="121"/>
  <c r="Y63" i="121"/>
  <c r="AG63" i="121"/>
  <c r="AS63" i="121"/>
  <c r="Q65" i="121"/>
  <c r="Y65" i="121"/>
  <c r="AG65" i="121"/>
  <c r="AS65" i="121"/>
  <c r="AD39" i="120"/>
  <c r="AE39" i="120" s="1"/>
  <c r="AM43" i="120"/>
  <c r="S43" i="120"/>
  <c r="AL43" i="120"/>
  <c r="Y43" i="120"/>
  <c r="P43" i="120"/>
  <c r="AR43" i="120"/>
  <c r="AM7" i="120"/>
  <c r="AD7" i="120"/>
  <c r="AE7" i="120" s="1"/>
  <c r="AR7" i="120"/>
  <c r="AT7" i="120" s="1"/>
  <c r="AU7" i="120" s="1"/>
  <c r="J9" i="120"/>
  <c r="K9" i="120" s="1"/>
  <c r="X9" i="120"/>
  <c r="J13" i="120"/>
  <c r="K13" i="120" s="1"/>
  <c r="X13" i="120"/>
  <c r="Y13" i="120" s="1"/>
  <c r="J17" i="120"/>
  <c r="X17" i="120"/>
  <c r="Y17" i="120" s="1"/>
  <c r="J21" i="120"/>
  <c r="X21" i="120"/>
  <c r="J25" i="120"/>
  <c r="X25" i="120"/>
  <c r="AF25" i="120" s="1"/>
  <c r="AG25" i="120" s="1"/>
  <c r="J29" i="120"/>
  <c r="X29" i="120"/>
  <c r="AF29" i="120" s="1"/>
  <c r="AG29" i="120" s="1"/>
  <c r="J33" i="120"/>
  <c r="X33" i="120"/>
  <c r="AG33" i="120"/>
  <c r="J43" i="120"/>
  <c r="R43" i="120" s="1"/>
  <c r="AV43" i="120" s="1"/>
  <c r="AW43" i="120" s="1"/>
  <c r="BO44" i="127" s="1"/>
  <c r="AD43" i="120"/>
  <c r="AE43" i="120" s="1"/>
  <c r="AS43" i="120"/>
  <c r="AL47" i="120"/>
  <c r="P47" i="120"/>
  <c r="Q47" i="120" s="1"/>
  <c r="X47" i="120"/>
  <c r="AR47" i="120"/>
  <c r="AL39" i="120"/>
  <c r="Y39" i="120"/>
  <c r="P39" i="120"/>
  <c r="Q39" i="120" s="1"/>
  <c r="X39" i="120"/>
  <c r="AF39" i="120" s="1"/>
  <c r="AR39" i="120"/>
  <c r="AS39" i="120" s="1"/>
  <c r="J6" i="120"/>
  <c r="K6" i="120" s="1"/>
  <c r="AD6" i="120"/>
  <c r="AE6" i="120" s="1"/>
  <c r="AL6" i="120"/>
  <c r="AE9" i="120"/>
  <c r="AS9" i="120"/>
  <c r="AS13" i="120"/>
  <c r="AM14" i="120"/>
  <c r="AE17" i="120"/>
  <c r="K17" i="120"/>
  <c r="AS17" i="120"/>
  <c r="AE21" i="120"/>
  <c r="K21" i="120"/>
  <c r="AF21" i="120"/>
  <c r="AG21" i="120" s="1"/>
  <c r="AS21" i="120"/>
  <c r="AE25" i="120"/>
  <c r="K25" i="120"/>
  <c r="AS25" i="120"/>
  <c r="AE29" i="120"/>
  <c r="K29" i="120"/>
  <c r="AS29" i="120"/>
  <c r="AE33" i="120"/>
  <c r="K33" i="120"/>
  <c r="AF33" i="120"/>
  <c r="AS33" i="120"/>
  <c r="J39" i="120"/>
  <c r="X43" i="120"/>
  <c r="AF43" i="120" s="1"/>
  <c r="AG43" i="120" s="1"/>
  <c r="P6" i="120"/>
  <c r="Q6" i="120" s="1"/>
  <c r="X6" i="120"/>
  <c r="Y6" i="120" s="1"/>
  <c r="AR6" i="120"/>
  <c r="AS6" i="120" s="1"/>
  <c r="J7" i="120"/>
  <c r="K7" i="120" s="1"/>
  <c r="P9" i="120"/>
  <c r="Q9" i="120" s="1"/>
  <c r="AL9" i="120"/>
  <c r="AT9" i="120" s="1"/>
  <c r="AS11" i="120"/>
  <c r="P13" i="120"/>
  <c r="Q13" i="120" s="1"/>
  <c r="AL13" i="120"/>
  <c r="AT13" i="120" s="1"/>
  <c r="AU13" i="120" s="1"/>
  <c r="AU15" i="120"/>
  <c r="AM15" i="120"/>
  <c r="K15" i="120"/>
  <c r="R15" i="120"/>
  <c r="S15" i="120" s="1"/>
  <c r="AF15" i="120"/>
  <c r="AG15" i="120" s="1"/>
  <c r="AS15" i="120"/>
  <c r="P17" i="120"/>
  <c r="AL17" i="120"/>
  <c r="AE19" i="120"/>
  <c r="K19" i="120"/>
  <c r="R19" i="120"/>
  <c r="AF19" i="120"/>
  <c r="AG19" i="120" s="1"/>
  <c r="AS19" i="120"/>
  <c r="P21" i="120"/>
  <c r="Q21" i="120" s="1"/>
  <c r="Y21" i="120"/>
  <c r="AL21" i="120"/>
  <c r="AM23" i="120"/>
  <c r="AS23" i="120"/>
  <c r="P25" i="120"/>
  <c r="Q25" i="120" s="1"/>
  <c r="Y25" i="120"/>
  <c r="AL25" i="120"/>
  <c r="AU27" i="120"/>
  <c r="AM27" i="120"/>
  <c r="AE27" i="120"/>
  <c r="K27" i="120"/>
  <c r="R27" i="120"/>
  <c r="AF27" i="120"/>
  <c r="AG27" i="120" s="1"/>
  <c r="AS27" i="120"/>
  <c r="P29" i="120"/>
  <c r="Q29" i="120" s="1"/>
  <c r="Y29" i="120"/>
  <c r="AL29" i="120"/>
  <c r="AM31" i="120"/>
  <c r="AE31" i="120"/>
  <c r="K31" i="120"/>
  <c r="R31" i="120"/>
  <c r="AF31" i="120"/>
  <c r="AG31" i="120" s="1"/>
  <c r="AS31" i="120"/>
  <c r="P33" i="120"/>
  <c r="Y33" i="120"/>
  <c r="AL33" i="120"/>
  <c r="AE35" i="120"/>
  <c r="K35" i="120"/>
  <c r="AL35" i="120"/>
  <c r="P35" i="120"/>
  <c r="X35" i="120"/>
  <c r="AR35" i="120"/>
  <c r="AS35" i="120" s="1"/>
  <c r="AG39" i="120"/>
  <c r="Q43" i="120"/>
  <c r="AT43" i="120"/>
  <c r="AU43" i="120" s="1"/>
  <c r="J47" i="120"/>
  <c r="AD47" i="120"/>
  <c r="AE47" i="120" s="1"/>
  <c r="AS47" i="120"/>
  <c r="K53" i="120"/>
  <c r="AL53" i="120"/>
  <c r="AM53" i="120" s="1"/>
  <c r="Y53" i="120"/>
  <c r="P53" i="120"/>
  <c r="Q53" i="120" s="1"/>
  <c r="AD53" i="120"/>
  <c r="AF53" i="120" s="1"/>
  <c r="AG53" i="120" s="1"/>
  <c r="AS10" i="120"/>
  <c r="Q12" i="120"/>
  <c r="AS12" i="120"/>
  <c r="Q14" i="120"/>
  <c r="AS14" i="120"/>
  <c r="Q16" i="120"/>
  <c r="Y16" i="120"/>
  <c r="Q18" i="120"/>
  <c r="Y18" i="120"/>
  <c r="AG18" i="120"/>
  <c r="AS18" i="120"/>
  <c r="Q20" i="120"/>
  <c r="Y20" i="120"/>
  <c r="AG20" i="120"/>
  <c r="AS20" i="120"/>
  <c r="Y22" i="120"/>
  <c r="AS22" i="120"/>
  <c r="Q24" i="120"/>
  <c r="Y24" i="120"/>
  <c r="AS24" i="120"/>
  <c r="Q26" i="120"/>
  <c r="Y26" i="120"/>
  <c r="AG26" i="120"/>
  <c r="AS26" i="120"/>
  <c r="Q28" i="120"/>
  <c r="Y28" i="120"/>
  <c r="AG28" i="120"/>
  <c r="AS28" i="120"/>
  <c r="Q30" i="120"/>
  <c r="Y30" i="120"/>
  <c r="AG30" i="120"/>
  <c r="AS30" i="120"/>
  <c r="Q32" i="120"/>
  <c r="Y32" i="120"/>
  <c r="AG32" i="120"/>
  <c r="AS32" i="120"/>
  <c r="Q34" i="120"/>
  <c r="Y34" i="120"/>
  <c r="AG34" i="120"/>
  <c r="AS34" i="120"/>
  <c r="AU37" i="120"/>
  <c r="AM37" i="120"/>
  <c r="AE37" i="120"/>
  <c r="K37" i="120"/>
  <c r="R37" i="120"/>
  <c r="S37" i="120" s="1"/>
  <c r="AF37" i="120"/>
  <c r="AG37" i="120" s="1"/>
  <c r="AS37" i="120"/>
  <c r="AM41" i="120"/>
  <c r="AE41" i="120"/>
  <c r="K41" i="120"/>
  <c r="R41" i="120"/>
  <c r="S41" i="120" s="1"/>
  <c r="AF41" i="120"/>
  <c r="AG41" i="120" s="1"/>
  <c r="AS41" i="120"/>
  <c r="AU45" i="120"/>
  <c r="AM45" i="120"/>
  <c r="AE45" i="120"/>
  <c r="K45" i="120"/>
  <c r="R45" i="120"/>
  <c r="S45" i="120" s="1"/>
  <c r="AF45" i="120"/>
  <c r="AG45" i="120" s="1"/>
  <c r="AS45" i="120"/>
  <c r="AE49" i="120"/>
  <c r="K49" i="120"/>
  <c r="AL49" i="120"/>
  <c r="P49" i="120"/>
  <c r="Q49" i="120" s="1"/>
  <c r="X49" i="120"/>
  <c r="AF49" i="120" s="1"/>
  <c r="AG49" i="120" s="1"/>
  <c r="AR49" i="120"/>
  <c r="AS49" i="120" s="1"/>
  <c r="Q36" i="120"/>
  <c r="Y36" i="120"/>
  <c r="AG36" i="120"/>
  <c r="AS36" i="120"/>
  <c r="Q38" i="120"/>
  <c r="Y38" i="120"/>
  <c r="AG38" i="120"/>
  <c r="AS38" i="120"/>
  <c r="Q40" i="120"/>
  <c r="Y40" i="120"/>
  <c r="AS40" i="120"/>
  <c r="Q42" i="120"/>
  <c r="Y42" i="120"/>
  <c r="AG42" i="120"/>
  <c r="AS42" i="120"/>
  <c r="Q44" i="120"/>
  <c r="Y44" i="120"/>
  <c r="AG44" i="120"/>
  <c r="AS44" i="120"/>
  <c r="Q46" i="120"/>
  <c r="Y46" i="120"/>
  <c r="AS46" i="120"/>
  <c r="Q48" i="120"/>
  <c r="Y48" i="120"/>
  <c r="AG48" i="120"/>
  <c r="AS48" i="120"/>
  <c r="AU51" i="120"/>
  <c r="AM51" i="120"/>
  <c r="AE51" i="120"/>
  <c r="K51" i="120"/>
  <c r="R51" i="120"/>
  <c r="AV51" i="120" s="1"/>
  <c r="AW51" i="120" s="1"/>
  <c r="BO52" i="127" s="1"/>
  <c r="AF51" i="120"/>
  <c r="AG51" i="120" s="1"/>
  <c r="AS51" i="120"/>
  <c r="AU55" i="120"/>
  <c r="AM55" i="120"/>
  <c r="AE55" i="120"/>
  <c r="K55" i="120"/>
  <c r="R55" i="120"/>
  <c r="AV55" i="120" s="1"/>
  <c r="AW55" i="120" s="1"/>
  <c r="BO56" i="127" s="1"/>
  <c r="AF55" i="120"/>
  <c r="AG55" i="120" s="1"/>
  <c r="AS55" i="120"/>
  <c r="Q50" i="120"/>
  <c r="Y50" i="120"/>
  <c r="AG50" i="120"/>
  <c r="AS50" i="120"/>
  <c r="Q52" i="120"/>
  <c r="Y52" i="120"/>
  <c r="AS52" i="120"/>
  <c r="Q54" i="120"/>
  <c r="Y54" i="120"/>
  <c r="AG54" i="120"/>
  <c r="AS54" i="120"/>
  <c r="Q56" i="120"/>
  <c r="Y56" i="120"/>
  <c r="AS56" i="120"/>
  <c r="K57" i="120"/>
  <c r="AE57" i="120"/>
  <c r="AM57" i="120"/>
  <c r="Q58" i="120"/>
  <c r="Y58" i="120"/>
  <c r="AG58" i="120"/>
  <c r="AS58" i="120"/>
  <c r="K59" i="120"/>
  <c r="S59" i="120"/>
  <c r="AE59" i="120"/>
  <c r="AM59" i="120"/>
  <c r="AU59" i="120"/>
  <c r="Q60" i="120"/>
  <c r="Y60" i="120"/>
  <c r="AG60" i="120"/>
  <c r="AS60" i="120"/>
  <c r="K61" i="120"/>
  <c r="AE61" i="120"/>
  <c r="AM61" i="120"/>
  <c r="Q62" i="120"/>
  <c r="Y62" i="120"/>
  <c r="AG62" i="120"/>
  <c r="AS62" i="120"/>
  <c r="K63" i="120"/>
  <c r="S63" i="120"/>
  <c r="AE63" i="120"/>
  <c r="AM63" i="120"/>
  <c r="AU63" i="120"/>
  <c r="Q64" i="120"/>
  <c r="Y64" i="120"/>
  <c r="AS64" i="120"/>
  <c r="K65" i="120"/>
  <c r="AE65" i="120"/>
  <c r="AM65" i="120"/>
  <c r="AU65" i="120"/>
  <c r="Q57" i="120"/>
  <c r="Y57" i="120"/>
  <c r="AG57" i="120"/>
  <c r="AS57" i="120"/>
  <c r="Q59" i="120"/>
  <c r="Y59" i="120"/>
  <c r="AS59" i="120"/>
  <c r="Q61" i="120"/>
  <c r="Y61" i="120"/>
  <c r="AG61" i="120"/>
  <c r="AS61" i="120"/>
  <c r="Q63" i="120"/>
  <c r="Y63" i="120"/>
  <c r="AG63" i="120"/>
  <c r="AS63" i="120"/>
  <c r="Q65" i="120"/>
  <c r="Y65" i="120"/>
  <c r="AG65" i="120"/>
  <c r="AS65" i="120"/>
  <c r="AR36" i="119"/>
  <c r="AF36" i="119"/>
  <c r="X36" i="119"/>
  <c r="P36" i="119"/>
  <c r="AD36" i="119"/>
  <c r="Q36" i="119"/>
  <c r="AL36" i="119"/>
  <c r="AT36" i="119" s="1"/>
  <c r="AU36" i="119" s="1"/>
  <c r="Y36" i="119"/>
  <c r="AG36" i="119"/>
  <c r="J36" i="119"/>
  <c r="K36" i="119" s="1"/>
  <c r="Q6" i="119"/>
  <c r="AD6" i="119"/>
  <c r="AE6" i="119" s="1"/>
  <c r="AR6" i="119"/>
  <c r="J8" i="119"/>
  <c r="K8" i="119" s="1"/>
  <c r="X8" i="119"/>
  <c r="Y8" i="119" s="1"/>
  <c r="J12" i="119"/>
  <c r="X12" i="119"/>
  <c r="Y12" i="119" s="1"/>
  <c r="AL14" i="119"/>
  <c r="AM14" i="119" s="1"/>
  <c r="AD14" i="119"/>
  <c r="AE14" i="119" s="1"/>
  <c r="J14" i="119"/>
  <c r="K14" i="119" s="1"/>
  <c r="Y14" i="119"/>
  <c r="AS14" i="119"/>
  <c r="Y24" i="119"/>
  <c r="Y28" i="119"/>
  <c r="R36" i="119"/>
  <c r="S36" i="119" s="1"/>
  <c r="J6" i="119"/>
  <c r="K6" i="119" s="1"/>
  <c r="P8" i="119"/>
  <c r="Q8" i="119" s="1"/>
  <c r="AL8" i="119"/>
  <c r="K10" i="119"/>
  <c r="P12" i="119"/>
  <c r="Q12" i="119" s="1"/>
  <c r="AL12" i="119"/>
  <c r="AM12" i="119" s="1"/>
  <c r="P14" i="119"/>
  <c r="Q14" i="119" s="1"/>
  <c r="AE36" i="119"/>
  <c r="AS40" i="119"/>
  <c r="AR40" i="119"/>
  <c r="X40" i="119"/>
  <c r="Y40" i="119" s="1"/>
  <c r="P40" i="119"/>
  <c r="R40" i="119" s="1"/>
  <c r="AM40" i="119"/>
  <c r="AD40" i="119"/>
  <c r="AE40" i="119" s="1"/>
  <c r="Q40" i="119"/>
  <c r="AL40" i="119"/>
  <c r="AU40" i="119"/>
  <c r="J40" i="119"/>
  <c r="K40" i="119" s="1"/>
  <c r="AD8" i="119"/>
  <c r="AE8" i="119" s="1"/>
  <c r="AR8" i="119"/>
  <c r="AS8" i="119" s="1"/>
  <c r="AD12" i="119"/>
  <c r="AF12" i="119" s="1"/>
  <c r="AG12" i="119" s="1"/>
  <c r="AR12" i="119"/>
  <c r="AS12" i="119" s="1"/>
  <c r="AR16" i="119"/>
  <c r="AS16" i="119" s="1"/>
  <c r="X16" i="119"/>
  <c r="Y16" i="119" s="1"/>
  <c r="P16" i="119"/>
  <c r="Q16" i="119" s="1"/>
  <c r="AT16" i="119"/>
  <c r="AU16" i="119" s="1"/>
  <c r="AL16" i="119"/>
  <c r="AM16" i="119" s="1"/>
  <c r="AD16" i="119"/>
  <c r="AF16" i="119" s="1"/>
  <c r="AG16" i="119" s="1"/>
  <c r="J16" i="119"/>
  <c r="K16" i="119" s="1"/>
  <c r="AR18" i="119"/>
  <c r="AS18" i="119" s="1"/>
  <c r="X18" i="119"/>
  <c r="Y18" i="119" s="1"/>
  <c r="P18" i="119"/>
  <c r="Q18" i="119" s="1"/>
  <c r="AM18" i="119"/>
  <c r="AT18" i="119"/>
  <c r="AU18" i="119" s="1"/>
  <c r="AL18" i="119"/>
  <c r="AD18" i="119"/>
  <c r="AF18" i="119" s="1"/>
  <c r="AG18" i="119" s="1"/>
  <c r="J18" i="119"/>
  <c r="K18" i="119" s="1"/>
  <c r="AR20" i="119"/>
  <c r="AS20" i="119" s="1"/>
  <c r="X20" i="119"/>
  <c r="Y20" i="119" s="1"/>
  <c r="P20" i="119"/>
  <c r="Q20" i="119" s="1"/>
  <c r="AM20" i="119"/>
  <c r="AT20" i="119"/>
  <c r="AU20" i="119" s="1"/>
  <c r="AL20" i="119"/>
  <c r="AD20" i="119"/>
  <c r="AF20" i="119" s="1"/>
  <c r="AG20" i="119" s="1"/>
  <c r="J20" i="119"/>
  <c r="K20" i="119" s="1"/>
  <c r="AR22" i="119"/>
  <c r="AS22" i="119" s="1"/>
  <c r="X22" i="119"/>
  <c r="Y22" i="119" s="1"/>
  <c r="P22" i="119"/>
  <c r="Q22" i="119" s="1"/>
  <c r="AM22" i="119"/>
  <c r="AT22" i="119"/>
  <c r="AU22" i="119" s="1"/>
  <c r="AL22" i="119"/>
  <c r="AD22" i="119"/>
  <c r="AF22" i="119" s="1"/>
  <c r="AG22" i="119" s="1"/>
  <c r="J22" i="119"/>
  <c r="K22" i="119" s="1"/>
  <c r="AR24" i="119"/>
  <c r="AS24" i="119" s="1"/>
  <c r="X24" i="119"/>
  <c r="P24" i="119"/>
  <c r="Q24" i="119" s="1"/>
  <c r="AM24" i="119"/>
  <c r="AT24" i="119"/>
  <c r="AU24" i="119" s="1"/>
  <c r="AL24" i="119"/>
  <c r="AD24" i="119"/>
  <c r="AF24" i="119" s="1"/>
  <c r="AG24" i="119" s="1"/>
  <c r="J24" i="119"/>
  <c r="K24" i="119" s="1"/>
  <c r="AR26" i="119"/>
  <c r="AS26" i="119" s="1"/>
  <c r="X26" i="119"/>
  <c r="Y26" i="119" s="1"/>
  <c r="P26" i="119"/>
  <c r="Q26" i="119" s="1"/>
  <c r="AM26" i="119"/>
  <c r="AT26" i="119"/>
  <c r="AU26" i="119" s="1"/>
  <c r="AL26" i="119"/>
  <c r="AD26" i="119"/>
  <c r="AF26" i="119" s="1"/>
  <c r="AG26" i="119" s="1"/>
  <c r="J26" i="119"/>
  <c r="K26" i="119" s="1"/>
  <c r="AR28" i="119"/>
  <c r="AS28" i="119" s="1"/>
  <c r="X28" i="119"/>
  <c r="P28" i="119"/>
  <c r="Q28" i="119" s="1"/>
  <c r="AM28" i="119"/>
  <c r="AT28" i="119"/>
  <c r="AU28" i="119" s="1"/>
  <c r="AL28" i="119"/>
  <c r="AD28" i="119"/>
  <c r="AF28" i="119" s="1"/>
  <c r="AG28" i="119" s="1"/>
  <c r="J28" i="119"/>
  <c r="K28" i="119" s="1"/>
  <c r="AR30" i="119"/>
  <c r="AS30" i="119" s="1"/>
  <c r="X30" i="119"/>
  <c r="Y30" i="119" s="1"/>
  <c r="P30" i="119"/>
  <c r="Q30" i="119" s="1"/>
  <c r="AM30" i="119"/>
  <c r="AT30" i="119"/>
  <c r="AU30" i="119" s="1"/>
  <c r="AL30" i="119"/>
  <c r="AD30" i="119"/>
  <c r="AF30" i="119" s="1"/>
  <c r="AG30" i="119" s="1"/>
  <c r="J30" i="119"/>
  <c r="K30" i="119" s="1"/>
  <c r="AR32" i="119"/>
  <c r="AS32" i="119" s="1"/>
  <c r="X32" i="119"/>
  <c r="Y32" i="119" s="1"/>
  <c r="P32" i="119"/>
  <c r="Q32" i="119" s="1"/>
  <c r="AM32" i="119"/>
  <c r="AT32" i="119"/>
  <c r="AU32" i="119" s="1"/>
  <c r="AL32" i="119"/>
  <c r="AD32" i="119"/>
  <c r="AF32" i="119" s="1"/>
  <c r="AG32" i="119" s="1"/>
  <c r="J32" i="119"/>
  <c r="K32" i="119" s="1"/>
  <c r="AR34" i="119"/>
  <c r="AS34" i="119" s="1"/>
  <c r="X34" i="119"/>
  <c r="Y34" i="119" s="1"/>
  <c r="P34" i="119"/>
  <c r="Q34" i="119" s="1"/>
  <c r="AM34" i="119"/>
  <c r="AT34" i="119"/>
  <c r="AU34" i="119" s="1"/>
  <c r="AL34" i="119"/>
  <c r="AD34" i="119"/>
  <c r="AF34" i="119" s="1"/>
  <c r="AG34" i="119" s="1"/>
  <c r="J34" i="119"/>
  <c r="K34" i="119" s="1"/>
  <c r="AS36" i="119"/>
  <c r="AT40" i="119"/>
  <c r="AT37" i="119"/>
  <c r="AL37" i="119"/>
  <c r="AD37" i="119"/>
  <c r="AE37" i="119" s="1"/>
  <c r="J37" i="119"/>
  <c r="R37" i="119" s="1"/>
  <c r="AS37" i="119"/>
  <c r="P39" i="119"/>
  <c r="Q39" i="119" s="1"/>
  <c r="Y39" i="119"/>
  <c r="Q41" i="119"/>
  <c r="Q43" i="119"/>
  <c r="AS7" i="119"/>
  <c r="AS9" i="119"/>
  <c r="Q15" i="119"/>
  <c r="Y15" i="119"/>
  <c r="AS15" i="119"/>
  <c r="Q17" i="119"/>
  <c r="AS17" i="119"/>
  <c r="Q19" i="119"/>
  <c r="Y19" i="119"/>
  <c r="AG19" i="119"/>
  <c r="Q21" i="119"/>
  <c r="Y21" i="119"/>
  <c r="AG21" i="119"/>
  <c r="Q23" i="119"/>
  <c r="Y23" i="119"/>
  <c r="AG23" i="119"/>
  <c r="AS23" i="119"/>
  <c r="Q25" i="119"/>
  <c r="Y25" i="119"/>
  <c r="AS25" i="119"/>
  <c r="Q27" i="119"/>
  <c r="Y27" i="119"/>
  <c r="AG27" i="119"/>
  <c r="AS27" i="119"/>
  <c r="Q29" i="119"/>
  <c r="Y29" i="119"/>
  <c r="AG29" i="119"/>
  <c r="AS29" i="119"/>
  <c r="Q31" i="119"/>
  <c r="Y31" i="119"/>
  <c r="AG31" i="119"/>
  <c r="AS31" i="119"/>
  <c r="Q33" i="119"/>
  <c r="Y33" i="119"/>
  <c r="AS33" i="119"/>
  <c r="AL35" i="119"/>
  <c r="AM35" i="119" s="1"/>
  <c r="AD35" i="119"/>
  <c r="R35" i="119"/>
  <c r="Q35" i="119"/>
  <c r="AE35" i="119"/>
  <c r="AR35" i="119"/>
  <c r="AS35" i="119" s="1"/>
  <c r="X37" i="119"/>
  <c r="AF37" i="119" s="1"/>
  <c r="AG37" i="119" s="1"/>
  <c r="AU37" i="119"/>
  <c r="AR38" i="119"/>
  <c r="AT38" i="119" s="1"/>
  <c r="AU38" i="119" s="1"/>
  <c r="X38" i="119"/>
  <c r="Y38" i="119" s="1"/>
  <c r="P38" i="119"/>
  <c r="Q38" i="119" s="1"/>
  <c r="R38" i="119"/>
  <c r="S38" i="119" s="1"/>
  <c r="AE38" i="119"/>
  <c r="AE39" i="119"/>
  <c r="AR39" i="119"/>
  <c r="X41" i="119"/>
  <c r="X43" i="119"/>
  <c r="Y37" i="119"/>
  <c r="AM37" i="119"/>
  <c r="AL39" i="119"/>
  <c r="AT39" i="119" s="1"/>
  <c r="AU39" i="119" s="1"/>
  <c r="AD39" i="119"/>
  <c r="R39" i="119"/>
  <c r="J39" i="119"/>
  <c r="K39" i="119" s="1"/>
  <c r="S39" i="119"/>
  <c r="AF39" i="119"/>
  <c r="AG39" i="119" s="1"/>
  <c r="AS39" i="119"/>
  <c r="AM41" i="119"/>
  <c r="AT41" i="119"/>
  <c r="AU41" i="119" s="1"/>
  <c r="AL41" i="119"/>
  <c r="AD41" i="119"/>
  <c r="AE41" i="119" s="1"/>
  <c r="J41" i="119"/>
  <c r="K41" i="119" s="1"/>
  <c r="AS41" i="119"/>
  <c r="AM43" i="119"/>
  <c r="AT43" i="119"/>
  <c r="AU43" i="119" s="1"/>
  <c r="AL43" i="119"/>
  <c r="AD43" i="119"/>
  <c r="AE43" i="119" s="1"/>
  <c r="J43" i="119"/>
  <c r="K43" i="119" s="1"/>
  <c r="Y43" i="119"/>
  <c r="AS43" i="119"/>
  <c r="Q45" i="119"/>
  <c r="Y45" i="119"/>
  <c r="AS45" i="119"/>
  <c r="Q47" i="119"/>
  <c r="Y47" i="119"/>
  <c r="AG47" i="119"/>
  <c r="AS47" i="119"/>
  <c r="AM49" i="119"/>
  <c r="AE49" i="119"/>
  <c r="S49" i="119"/>
  <c r="R49" i="119"/>
  <c r="AS49" i="119"/>
  <c r="AM53" i="119"/>
  <c r="AE53" i="119"/>
  <c r="AS53" i="119"/>
  <c r="P42" i="119"/>
  <c r="X42" i="119"/>
  <c r="AF42" i="119" s="1"/>
  <c r="AG42" i="119" s="1"/>
  <c r="AR42" i="119"/>
  <c r="AT42" i="119" s="1"/>
  <c r="AU42" i="119" s="1"/>
  <c r="P44" i="119"/>
  <c r="R44" i="119" s="1"/>
  <c r="S44" i="119" s="1"/>
  <c r="X44" i="119"/>
  <c r="AF44" i="119"/>
  <c r="AR44" i="119"/>
  <c r="J45" i="119"/>
  <c r="R45" i="119"/>
  <c r="AD45" i="119"/>
  <c r="AF45" i="119" s="1"/>
  <c r="AG45" i="119" s="1"/>
  <c r="AL45" i="119"/>
  <c r="AT45" i="119" s="1"/>
  <c r="AU45" i="119" s="1"/>
  <c r="P46" i="119"/>
  <c r="R46" i="119" s="1"/>
  <c r="S46" i="119" s="1"/>
  <c r="X46" i="119"/>
  <c r="AF46" i="119"/>
  <c r="AG46" i="119" s="1"/>
  <c r="AR46" i="119"/>
  <c r="J47" i="119"/>
  <c r="R47" i="119"/>
  <c r="AD47" i="119"/>
  <c r="AF47" i="119" s="1"/>
  <c r="AL47" i="119"/>
  <c r="AT47" i="119" s="1"/>
  <c r="AU47" i="119" s="1"/>
  <c r="P48" i="119"/>
  <c r="Q48" i="119" s="1"/>
  <c r="X48" i="119"/>
  <c r="AF48" i="119"/>
  <c r="AG48" i="119" s="1"/>
  <c r="AR48" i="119"/>
  <c r="AT48" i="119" s="1"/>
  <c r="AU48" i="119" s="1"/>
  <c r="J49" i="119"/>
  <c r="K49" i="119" s="1"/>
  <c r="X49" i="119"/>
  <c r="Y49" i="119" s="1"/>
  <c r="AT49" i="119"/>
  <c r="AU49" i="119" s="1"/>
  <c r="Q51" i="119"/>
  <c r="AD51" i="119"/>
  <c r="AE51" i="119" s="1"/>
  <c r="AR51" i="119"/>
  <c r="J53" i="119"/>
  <c r="K53" i="119" s="1"/>
  <c r="X53" i="119"/>
  <c r="AF53" i="119" s="1"/>
  <c r="AG53" i="119" s="1"/>
  <c r="Q55" i="119"/>
  <c r="AD55" i="119"/>
  <c r="AR55" i="119"/>
  <c r="Q42" i="119"/>
  <c r="Y42" i="119"/>
  <c r="AS42" i="119"/>
  <c r="Y44" i="119"/>
  <c r="AS44" i="119"/>
  <c r="K45" i="119"/>
  <c r="AE45" i="119"/>
  <c r="AM45" i="119"/>
  <c r="Y46" i="119"/>
  <c r="AS46" i="119"/>
  <c r="K47" i="119"/>
  <c r="S47" i="119"/>
  <c r="AE47" i="119"/>
  <c r="AM47" i="119"/>
  <c r="Y48" i="119"/>
  <c r="AS48" i="119"/>
  <c r="P49" i="119"/>
  <c r="Q49" i="119" s="1"/>
  <c r="AL49" i="119"/>
  <c r="AM51" i="119"/>
  <c r="S51" i="119"/>
  <c r="K51" i="119"/>
  <c r="R51" i="119"/>
  <c r="AS51" i="119"/>
  <c r="P53" i="119"/>
  <c r="Q53" i="119" s="1"/>
  <c r="Y53" i="119"/>
  <c r="AL53" i="119"/>
  <c r="AT53" i="119" s="1"/>
  <c r="AU53" i="119" s="1"/>
  <c r="AM55" i="119"/>
  <c r="AE55" i="119"/>
  <c r="S55" i="119"/>
  <c r="K55" i="119"/>
  <c r="R55" i="119"/>
  <c r="AF55" i="119"/>
  <c r="AG55" i="119" s="1"/>
  <c r="AS55" i="119"/>
  <c r="Q50" i="119"/>
  <c r="Y50" i="119"/>
  <c r="AS50" i="119"/>
  <c r="Q52" i="119"/>
  <c r="Y52" i="119"/>
  <c r="AG52" i="119"/>
  <c r="AS52" i="119"/>
  <c r="Q54" i="119"/>
  <c r="Y54" i="119"/>
  <c r="AG54" i="119"/>
  <c r="AS54" i="119"/>
  <c r="Q56" i="119"/>
  <c r="Y56" i="119"/>
  <c r="AG56" i="119"/>
  <c r="AS56" i="119"/>
  <c r="K57" i="119"/>
  <c r="S57" i="119"/>
  <c r="AE57" i="119"/>
  <c r="AM57" i="119"/>
  <c r="AU57" i="119"/>
  <c r="Q58" i="119"/>
  <c r="Y58" i="119"/>
  <c r="AG58" i="119"/>
  <c r="AS58" i="119"/>
  <c r="K59" i="119"/>
  <c r="S59" i="119"/>
  <c r="AE59" i="119"/>
  <c r="AM59" i="119"/>
  <c r="Q60" i="119"/>
  <c r="Y60" i="119"/>
  <c r="AG60" i="119"/>
  <c r="AS60" i="119"/>
  <c r="K61" i="119"/>
  <c r="S61" i="119"/>
  <c r="AE61" i="119"/>
  <c r="AM61" i="119"/>
  <c r="AU61" i="119"/>
  <c r="Q62" i="119"/>
  <c r="Y62" i="119"/>
  <c r="AS62" i="119"/>
  <c r="K63" i="119"/>
  <c r="AE63" i="119"/>
  <c r="AM63" i="119"/>
  <c r="AU63" i="119"/>
  <c r="Q64" i="119"/>
  <c r="Y64" i="119"/>
  <c r="AG64" i="119"/>
  <c r="AS64" i="119"/>
  <c r="K65" i="119"/>
  <c r="S65" i="119"/>
  <c r="AE65" i="119"/>
  <c r="AM65" i="119"/>
  <c r="AU65" i="119"/>
  <c r="Q57" i="119"/>
  <c r="Y57" i="119"/>
  <c r="AS57" i="119"/>
  <c r="Q59" i="119"/>
  <c r="Y59" i="119"/>
  <c r="AG59" i="119"/>
  <c r="AS59" i="119"/>
  <c r="Q61" i="119"/>
  <c r="Y61" i="119"/>
  <c r="AS61" i="119"/>
  <c r="Q63" i="119"/>
  <c r="Y63" i="119"/>
  <c r="AG63" i="119"/>
  <c r="AS63" i="119"/>
  <c r="Q65" i="119"/>
  <c r="Y65" i="119"/>
  <c r="AS65" i="119"/>
  <c r="Q19" i="118"/>
  <c r="J7" i="118"/>
  <c r="K7" i="118" s="1"/>
  <c r="AD7" i="118"/>
  <c r="AE7" i="118" s="1"/>
  <c r="AL7" i="118"/>
  <c r="AM7" i="118" s="1"/>
  <c r="J9" i="118"/>
  <c r="K9" i="118" s="1"/>
  <c r="AD9" i="118"/>
  <c r="AE9" i="118" s="1"/>
  <c r="AL9" i="118"/>
  <c r="AM9" i="118" s="1"/>
  <c r="J11" i="118"/>
  <c r="K11" i="118" s="1"/>
  <c r="AD11" i="118"/>
  <c r="AE11" i="118" s="1"/>
  <c r="AL11" i="118"/>
  <c r="AM11" i="118" s="1"/>
  <c r="J13" i="118"/>
  <c r="K13" i="118" s="1"/>
  <c r="AD13" i="118"/>
  <c r="AE13" i="118" s="1"/>
  <c r="AL13" i="118"/>
  <c r="J15" i="118"/>
  <c r="K15" i="118" s="1"/>
  <c r="AD15" i="118"/>
  <c r="AE15" i="118" s="1"/>
  <c r="AL15" i="118"/>
  <c r="AM15" i="118" s="1"/>
  <c r="J17" i="118"/>
  <c r="AD17" i="118"/>
  <c r="AL17" i="118"/>
  <c r="J19" i="118"/>
  <c r="K19" i="118" s="1"/>
  <c r="AD19" i="118"/>
  <c r="AL19" i="118"/>
  <c r="J21" i="118"/>
  <c r="AD21" i="118"/>
  <c r="AE21" i="118" s="1"/>
  <c r="AL21" i="118"/>
  <c r="J23" i="118"/>
  <c r="AD23" i="118"/>
  <c r="AE23" i="118" s="1"/>
  <c r="AL23" i="118"/>
  <c r="AE26" i="118"/>
  <c r="K26" i="118"/>
  <c r="AS26" i="118"/>
  <c r="AE30" i="118"/>
  <c r="K30" i="118"/>
  <c r="AS30" i="118"/>
  <c r="P34" i="118"/>
  <c r="Q34" i="118" s="1"/>
  <c r="Q6" i="118"/>
  <c r="Y8" i="118"/>
  <c r="AS8" i="118"/>
  <c r="Q10" i="118"/>
  <c r="AS10" i="118"/>
  <c r="Y12" i="118"/>
  <c r="AS12" i="118"/>
  <c r="Q14" i="118"/>
  <c r="Y14" i="118"/>
  <c r="AS14" i="118"/>
  <c r="Q16" i="118"/>
  <c r="Y16" i="118"/>
  <c r="AS16" i="118"/>
  <c r="AE17" i="118"/>
  <c r="AM17" i="118"/>
  <c r="Q18" i="118"/>
  <c r="Y18" i="118"/>
  <c r="AS18" i="118"/>
  <c r="AE19" i="118"/>
  <c r="Y20" i="118"/>
  <c r="AS20" i="118"/>
  <c r="K21" i="118"/>
  <c r="AM21" i="118"/>
  <c r="Q22" i="118"/>
  <c r="Y22" i="118"/>
  <c r="AS22" i="118"/>
  <c r="K23" i="118"/>
  <c r="AM24" i="118"/>
  <c r="Q24" i="118"/>
  <c r="AD24" i="118"/>
  <c r="AE24" i="118" s="1"/>
  <c r="AR24" i="118"/>
  <c r="AT24" i="118" s="1"/>
  <c r="AU24" i="118" s="1"/>
  <c r="J26" i="118"/>
  <c r="R26" i="118" s="1"/>
  <c r="X26" i="118"/>
  <c r="AF26" i="118" s="1"/>
  <c r="AG26" i="118" s="1"/>
  <c r="AT26" i="118"/>
  <c r="AU26" i="118" s="1"/>
  <c r="J30" i="118"/>
  <c r="R30" i="118" s="1"/>
  <c r="X30" i="118"/>
  <c r="AF30" i="118" s="1"/>
  <c r="AG30" i="118" s="1"/>
  <c r="AT30" i="118"/>
  <c r="AU30" i="118" s="1"/>
  <c r="AR36" i="118"/>
  <c r="AS36" i="118" s="1"/>
  <c r="X36" i="118"/>
  <c r="AF36" i="118" s="1"/>
  <c r="AG36" i="118" s="1"/>
  <c r="P36" i="118"/>
  <c r="AL36" i="118"/>
  <c r="Y36" i="118"/>
  <c r="AT36" i="118"/>
  <c r="AU36" i="118" s="1"/>
  <c r="S36" i="118"/>
  <c r="J36" i="118"/>
  <c r="R36" i="118" s="1"/>
  <c r="AE36" i="118"/>
  <c r="AM34" i="118"/>
  <c r="AL34" i="118"/>
  <c r="AD34" i="118"/>
  <c r="AE34" i="118" s="1"/>
  <c r="J34" i="118"/>
  <c r="K34" i="118" s="1"/>
  <c r="AL53" i="118"/>
  <c r="AM53" i="118" s="1"/>
  <c r="P53" i="118"/>
  <c r="Q53" i="118" s="1"/>
  <c r="X53" i="118"/>
  <c r="J53" i="118"/>
  <c r="K53" i="118" s="1"/>
  <c r="AD53" i="118"/>
  <c r="AE53" i="118" s="1"/>
  <c r="R53" i="118"/>
  <c r="J6" i="118"/>
  <c r="K6" i="118" s="1"/>
  <c r="AD6" i="118"/>
  <c r="AE6" i="118" s="1"/>
  <c r="AL6" i="118"/>
  <c r="AM6" i="118" s="1"/>
  <c r="P7" i="118"/>
  <c r="Q7" i="118" s="1"/>
  <c r="X7" i="118"/>
  <c r="AR7" i="118"/>
  <c r="AS7" i="118" s="1"/>
  <c r="J8" i="118"/>
  <c r="K8" i="118" s="1"/>
  <c r="AD8" i="118"/>
  <c r="AE8" i="118" s="1"/>
  <c r="AL8" i="118"/>
  <c r="AM8" i="118" s="1"/>
  <c r="P9" i="118"/>
  <c r="Q9" i="118" s="1"/>
  <c r="X9" i="118"/>
  <c r="AR9" i="118"/>
  <c r="AS9" i="118" s="1"/>
  <c r="J10" i="118"/>
  <c r="K10" i="118" s="1"/>
  <c r="AD10" i="118"/>
  <c r="AE10" i="118" s="1"/>
  <c r="AL10" i="118"/>
  <c r="AM10" i="118" s="1"/>
  <c r="P11" i="118"/>
  <c r="Q11" i="118" s="1"/>
  <c r="X11" i="118"/>
  <c r="AR11" i="118"/>
  <c r="AS11" i="118" s="1"/>
  <c r="J12" i="118"/>
  <c r="K12" i="118" s="1"/>
  <c r="AD12" i="118"/>
  <c r="AE12" i="118" s="1"/>
  <c r="AL12" i="118"/>
  <c r="AM12" i="118" s="1"/>
  <c r="P13" i="118"/>
  <c r="X13" i="118"/>
  <c r="AR13" i="118"/>
  <c r="AS13" i="118" s="1"/>
  <c r="J14" i="118"/>
  <c r="K14" i="118" s="1"/>
  <c r="AD14" i="118"/>
  <c r="AE14" i="118" s="1"/>
  <c r="AL14" i="118"/>
  <c r="AM14" i="118" s="1"/>
  <c r="P15" i="118"/>
  <c r="X15" i="118"/>
  <c r="Y15" i="118" s="1"/>
  <c r="AR15" i="118"/>
  <c r="AS15" i="118" s="1"/>
  <c r="J16" i="118"/>
  <c r="K16" i="118" s="1"/>
  <c r="AD16" i="118"/>
  <c r="AL16" i="118"/>
  <c r="P17" i="118"/>
  <c r="Q17" i="118" s="1"/>
  <c r="X17" i="118"/>
  <c r="AF17" i="118" s="1"/>
  <c r="AG17" i="118" s="1"/>
  <c r="AR17" i="118"/>
  <c r="AS17" i="118" s="1"/>
  <c r="J18" i="118"/>
  <c r="K18" i="118" s="1"/>
  <c r="R18" i="118"/>
  <c r="AD18" i="118"/>
  <c r="AE18" i="118" s="1"/>
  <c r="AL18" i="118"/>
  <c r="P19" i="118"/>
  <c r="X19" i="118"/>
  <c r="AF19" i="118" s="1"/>
  <c r="AG19" i="118" s="1"/>
  <c r="AR19" i="118"/>
  <c r="AS19" i="118" s="1"/>
  <c r="J20" i="118"/>
  <c r="AD20" i="118"/>
  <c r="AL20" i="118"/>
  <c r="P21" i="118"/>
  <c r="Q21" i="118" s="1"/>
  <c r="X21" i="118"/>
  <c r="Y21" i="118" s="1"/>
  <c r="AR21" i="118"/>
  <c r="AS21" i="118" s="1"/>
  <c r="J22" i="118"/>
  <c r="K22" i="118" s="1"/>
  <c r="R22" i="118"/>
  <c r="AD22" i="118"/>
  <c r="AE22" i="118" s="1"/>
  <c r="AL22" i="118"/>
  <c r="P23" i="118"/>
  <c r="Q23" i="118" s="1"/>
  <c r="X23" i="118"/>
  <c r="AF23" i="118" s="1"/>
  <c r="AG23" i="118" s="1"/>
  <c r="AR23" i="118"/>
  <c r="AS23" i="118" s="1"/>
  <c r="J24" i="118"/>
  <c r="K24" i="118" s="1"/>
  <c r="R24" i="118"/>
  <c r="AF24" i="118"/>
  <c r="AG24" i="118" s="1"/>
  <c r="P26" i="118"/>
  <c r="Q26" i="118" s="1"/>
  <c r="Y26" i="118"/>
  <c r="AL26" i="118"/>
  <c r="AM26" i="118" s="1"/>
  <c r="AU28" i="118"/>
  <c r="AM28" i="118"/>
  <c r="AE28" i="118"/>
  <c r="K28" i="118"/>
  <c r="R28" i="118"/>
  <c r="AV28" i="118" s="1"/>
  <c r="AW28" i="118" s="1"/>
  <c r="BM29" i="127" s="1"/>
  <c r="H28" i="161" s="1"/>
  <c r="AF28" i="118"/>
  <c r="AG28" i="118" s="1"/>
  <c r="AS28" i="118"/>
  <c r="P30" i="118"/>
  <c r="Q30" i="118" s="1"/>
  <c r="Y30" i="118"/>
  <c r="AL30" i="118"/>
  <c r="AM30" i="118" s="1"/>
  <c r="AM32" i="118"/>
  <c r="AT32" i="118"/>
  <c r="AU32" i="118" s="1"/>
  <c r="AL32" i="118"/>
  <c r="AD32" i="118"/>
  <c r="AF32" i="118" s="1"/>
  <c r="AG32" i="118" s="1"/>
  <c r="J32" i="118"/>
  <c r="K32" i="118" s="1"/>
  <c r="Y32" i="118"/>
  <c r="AS32" i="118"/>
  <c r="X34" i="118"/>
  <c r="Y34" i="118" s="1"/>
  <c r="AR34" i="118"/>
  <c r="AT34" i="118" s="1"/>
  <c r="AU34" i="118" s="1"/>
  <c r="Q36" i="118"/>
  <c r="AM36" i="118"/>
  <c r="AR53" i="118"/>
  <c r="AS53" i="118" s="1"/>
  <c r="AT37" i="118"/>
  <c r="AU37" i="118" s="1"/>
  <c r="AL37" i="118"/>
  <c r="AM37" i="118" s="1"/>
  <c r="AD37" i="118"/>
  <c r="AE37" i="118" s="1"/>
  <c r="J37" i="118"/>
  <c r="R37" i="118" s="1"/>
  <c r="AF37" i="118"/>
  <c r="AS37" i="118"/>
  <c r="Q25" i="118"/>
  <c r="Y25" i="118"/>
  <c r="AG25" i="118"/>
  <c r="AS25" i="118"/>
  <c r="Q27" i="118"/>
  <c r="Y27" i="118"/>
  <c r="AG27" i="118"/>
  <c r="AS27" i="118"/>
  <c r="Q29" i="118"/>
  <c r="Y29" i="118"/>
  <c r="AG29" i="118"/>
  <c r="AS29" i="118"/>
  <c r="Q31" i="118"/>
  <c r="Y31" i="118"/>
  <c r="AG31" i="118"/>
  <c r="AS31" i="118"/>
  <c r="Q33" i="118"/>
  <c r="Y33" i="118"/>
  <c r="AG33" i="118"/>
  <c r="AS33" i="118"/>
  <c r="AT35" i="118"/>
  <c r="AU35" i="118" s="1"/>
  <c r="AL35" i="118"/>
  <c r="AM35" i="118" s="1"/>
  <c r="AD35" i="118"/>
  <c r="AE35" i="118" s="1"/>
  <c r="R35" i="118"/>
  <c r="Q35" i="118"/>
  <c r="AR35" i="118"/>
  <c r="AS35" i="118" s="1"/>
  <c r="K37" i="118"/>
  <c r="X37" i="118"/>
  <c r="Y37" i="118" s="1"/>
  <c r="AG37" i="118"/>
  <c r="AR38" i="118"/>
  <c r="X38" i="118"/>
  <c r="Y38" i="118" s="1"/>
  <c r="P38" i="118"/>
  <c r="Q38" i="118" s="1"/>
  <c r="R38" i="118"/>
  <c r="S38" i="118" s="1"/>
  <c r="AE38" i="118"/>
  <c r="AS38" i="118"/>
  <c r="AM39" i="118"/>
  <c r="AT39" i="118"/>
  <c r="AU39" i="118" s="1"/>
  <c r="AL39" i="118"/>
  <c r="AD39" i="118"/>
  <c r="AF39" i="118" s="1"/>
  <c r="AG39" i="118" s="1"/>
  <c r="J39" i="118"/>
  <c r="K39" i="118" s="1"/>
  <c r="Y39" i="118"/>
  <c r="AS39" i="118"/>
  <c r="AM41" i="118"/>
  <c r="AT41" i="118"/>
  <c r="AU41" i="118" s="1"/>
  <c r="AL41" i="118"/>
  <c r="AD41" i="118"/>
  <c r="AE41" i="118" s="1"/>
  <c r="J41" i="118"/>
  <c r="K41" i="118" s="1"/>
  <c r="Y41" i="118"/>
  <c r="AS41" i="118"/>
  <c r="AM43" i="118"/>
  <c r="AT43" i="118"/>
  <c r="AU43" i="118" s="1"/>
  <c r="AL43" i="118"/>
  <c r="AD43" i="118"/>
  <c r="AF43" i="118" s="1"/>
  <c r="AG43" i="118" s="1"/>
  <c r="J43" i="118"/>
  <c r="K43" i="118" s="1"/>
  <c r="Y43" i="118"/>
  <c r="AS43" i="118"/>
  <c r="AM45" i="118"/>
  <c r="AT45" i="118"/>
  <c r="AU45" i="118" s="1"/>
  <c r="AL45" i="118"/>
  <c r="AD45" i="118"/>
  <c r="AE45" i="118" s="1"/>
  <c r="J45" i="118"/>
  <c r="K45" i="118" s="1"/>
  <c r="Y45" i="118"/>
  <c r="AS45" i="118"/>
  <c r="AM47" i="118"/>
  <c r="AT47" i="118"/>
  <c r="AU47" i="118" s="1"/>
  <c r="AL47" i="118"/>
  <c r="AD47" i="118"/>
  <c r="AF47" i="118" s="1"/>
  <c r="AG47" i="118" s="1"/>
  <c r="J47" i="118"/>
  <c r="K47" i="118" s="1"/>
  <c r="Y47" i="118"/>
  <c r="AS47" i="118"/>
  <c r="AM49" i="118"/>
  <c r="AE49" i="118"/>
  <c r="S49" i="118"/>
  <c r="AL49" i="118"/>
  <c r="P49" i="118"/>
  <c r="Q49" i="118" s="1"/>
  <c r="AT49" i="118"/>
  <c r="AU49" i="118" s="1"/>
  <c r="X49" i="118"/>
  <c r="AF49" i="118" s="1"/>
  <c r="J49" i="118"/>
  <c r="R49" i="118" s="1"/>
  <c r="P40" i="118"/>
  <c r="R40" i="118" s="1"/>
  <c r="S40" i="118" s="1"/>
  <c r="X40" i="118"/>
  <c r="AF40" i="118" s="1"/>
  <c r="AR40" i="118"/>
  <c r="AS40" i="118" s="1"/>
  <c r="P42" i="118"/>
  <c r="Q42" i="118" s="1"/>
  <c r="X42" i="118"/>
  <c r="AF42" i="118"/>
  <c r="AR42" i="118"/>
  <c r="AT42" i="118" s="1"/>
  <c r="AU42" i="118" s="1"/>
  <c r="P44" i="118"/>
  <c r="R44" i="118" s="1"/>
  <c r="S44" i="118" s="1"/>
  <c r="X44" i="118"/>
  <c r="AF44" i="118" s="1"/>
  <c r="AR44" i="118"/>
  <c r="AS44" i="118" s="1"/>
  <c r="P46" i="118"/>
  <c r="X46" i="118"/>
  <c r="AF46" i="118"/>
  <c r="AR46" i="118"/>
  <c r="AT46" i="118" s="1"/>
  <c r="AU46" i="118" s="1"/>
  <c r="P48" i="118"/>
  <c r="R48" i="118" s="1"/>
  <c r="S48" i="118" s="1"/>
  <c r="X48" i="118"/>
  <c r="AF48" i="118" s="1"/>
  <c r="AR48" i="118"/>
  <c r="AS48" i="118" s="1"/>
  <c r="Q51" i="118"/>
  <c r="AD51" i="118"/>
  <c r="AR51" i="118"/>
  <c r="AS51" i="118" s="1"/>
  <c r="Q55" i="118"/>
  <c r="AD55" i="118"/>
  <c r="AR55" i="118"/>
  <c r="AT55" i="118" s="1"/>
  <c r="Q40" i="118"/>
  <c r="Y42" i="118"/>
  <c r="AG42" i="118"/>
  <c r="AS42" i="118"/>
  <c r="Q44" i="118"/>
  <c r="Q46" i="118"/>
  <c r="Y46" i="118"/>
  <c r="AG46" i="118"/>
  <c r="AS46" i="118"/>
  <c r="Q48" i="118"/>
  <c r="AM51" i="118"/>
  <c r="AE51" i="118"/>
  <c r="S51" i="118"/>
  <c r="K51" i="118"/>
  <c r="R51" i="118"/>
  <c r="AF51" i="118"/>
  <c r="AG51" i="118" s="1"/>
  <c r="AU55" i="118"/>
  <c r="AM55" i="118"/>
  <c r="AE55" i="118"/>
  <c r="S55" i="118"/>
  <c r="K55" i="118"/>
  <c r="R55" i="118"/>
  <c r="AF55" i="118"/>
  <c r="AG55" i="118" s="1"/>
  <c r="AS55" i="118"/>
  <c r="Q50" i="118"/>
  <c r="Y50" i="118"/>
  <c r="AS50" i="118"/>
  <c r="Q52" i="118"/>
  <c r="Y52" i="118"/>
  <c r="AS52" i="118"/>
  <c r="Q54" i="118"/>
  <c r="Y54" i="118"/>
  <c r="AG54" i="118"/>
  <c r="AS54" i="118"/>
  <c r="Q56" i="118"/>
  <c r="Y56" i="118"/>
  <c r="AG56" i="118"/>
  <c r="AS56" i="118"/>
  <c r="K57" i="118"/>
  <c r="S57" i="118"/>
  <c r="AE57" i="118"/>
  <c r="AM57" i="118"/>
  <c r="AU57" i="118"/>
  <c r="Q58" i="118"/>
  <c r="Y58" i="118"/>
  <c r="AG58" i="118"/>
  <c r="AS58" i="118"/>
  <c r="K59" i="118"/>
  <c r="S59" i="118"/>
  <c r="AE59" i="118"/>
  <c r="AM59" i="118"/>
  <c r="Q60" i="118"/>
  <c r="Y60" i="118"/>
  <c r="AG60" i="118"/>
  <c r="AS60" i="118"/>
  <c r="K61" i="118"/>
  <c r="S61" i="118"/>
  <c r="AE61" i="118"/>
  <c r="AM61" i="118"/>
  <c r="AU61" i="118"/>
  <c r="Q62" i="118"/>
  <c r="Y62" i="118"/>
  <c r="AS62" i="118"/>
  <c r="K63" i="118"/>
  <c r="AE63" i="118"/>
  <c r="AM63" i="118"/>
  <c r="AU63" i="118"/>
  <c r="Q64" i="118"/>
  <c r="Y64" i="118"/>
  <c r="AG64" i="118"/>
  <c r="AS64" i="118"/>
  <c r="K65" i="118"/>
  <c r="S65" i="118"/>
  <c r="AE65" i="118"/>
  <c r="AM65" i="118"/>
  <c r="AU65" i="118"/>
  <c r="Q57" i="118"/>
  <c r="Y57" i="118"/>
  <c r="AS57" i="118"/>
  <c r="Q59" i="118"/>
  <c r="Y59" i="118"/>
  <c r="AG59" i="118"/>
  <c r="AS59" i="118"/>
  <c r="Q61" i="118"/>
  <c r="Y61" i="118"/>
  <c r="AG61" i="118"/>
  <c r="AS61" i="118"/>
  <c r="Q63" i="118"/>
  <c r="Y63" i="118"/>
  <c r="AG63" i="118"/>
  <c r="AS63" i="118"/>
  <c r="Q65" i="118"/>
  <c r="Y65" i="118"/>
  <c r="AS65" i="118"/>
  <c r="AR16" i="117"/>
  <c r="AS16" i="117" s="1"/>
  <c r="X16" i="117"/>
  <c r="P16" i="117"/>
  <c r="AD16" i="117"/>
  <c r="AE16" i="117" s="1"/>
  <c r="Q16" i="117"/>
  <c r="AL16" i="117"/>
  <c r="AM16" i="117" s="1"/>
  <c r="J16" i="117"/>
  <c r="K16" i="117" s="1"/>
  <c r="AR32" i="117"/>
  <c r="AF32" i="117"/>
  <c r="AG32" i="117" s="1"/>
  <c r="X32" i="117"/>
  <c r="P32" i="117"/>
  <c r="AD32" i="117"/>
  <c r="Q32" i="117"/>
  <c r="J32" i="117"/>
  <c r="AL32" i="117"/>
  <c r="AM32" i="117" s="1"/>
  <c r="Y32" i="117"/>
  <c r="K32" i="117"/>
  <c r="AM41" i="117"/>
  <c r="X41" i="117"/>
  <c r="Y41" i="117" s="1"/>
  <c r="J41" i="117"/>
  <c r="K41" i="117" s="1"/>
  <c r="AL41" i="117"/>
  <c r="R41" i="117"/>
  <c r="AS41" i="117"/>
  <c r="AD41" i="117"/>
  <c r="AE41" i="117" s="1"/>
  <c r="P41" i="117"/>
  <c r="Q41" i="117" s="1"/>
  <c r="AR49" i="117"/>
  <c r="AT49" i="117" s="1"/>
  <c r="AU49" i="117" s="1"/>
  <c r="X49" i="117"/>
  <c r="AF49" i="117" s="1"/>
  <c r="AG49" i="117" s="1"/>
  <c r="P49" i="117"/>
  <c r="AL49" i="117"/>
  <c r="Y49" i="117"/>
  <c r="AS49" i="117"/>
  <c r="AD49" i="117"/>
  <c r="J49" i="117"/>
  <c r="K49" i="117" s="1"/>
  <c r="S49" i="117"/>
  <c r="AM49" i="117"/>
  <c r="R49" i="117"/>
  <c r="Q49" i="117"/>
  <c r="AM58" i="117"/>
  <c r="AL58" i="117"/>
  <c r="AD58" i="117"/>
  <c r="AE58" i="117" s="1"/>
  <c r="J58" i="117"/>
  <c r="K58" i="117" s="1"/>
  <c r="X58" i="117"/>
  <c r="AF58" i="117"/>
  <c r="AG58" i="117" s="1"/>
  <c r="Y58" i="117"/>
  <c r="P58" i="117"/>
  <c r="Q58" i="117" s="1"/>
  <c r="AM7" i="117"/>
  <c r="AE49" i="117"/>
  <c r="AL8" i="117"/>
  <c r="AM8" i="117" s="1"/>
  <c r="AD8" i="117"/>
  <c r="AE8" i="117" s="1"/>
  <c r="J8" i="117"/>
  <c r="K8" i="117" s="1"/>
  <c r="Y8" i="117"/>
  <c r="AS8" i="117"/>
  <c r="AR24" i="117"/>
  <c r="AS24" i="117" s="1"/>
  <c r="X24" i="117"/>
  <c r="AF24" i="117" s="1"/>
  <c r="P24" i="117"/>
  <c r="AD24" i="117"/>
  <c r="AE24" i="117" s="1"/>
  <c r="Q24" i="117"/>
  <c r="AG24" i="117"/>
  <c r="J24" i="117"/>
  <c r="AL24" i="117"/>
  <c r="AT24" i="117" s="1"/>
  <c r="AU24" i="117" s="1"/>
  <c r="Y24" i="117"/>
  <c r="K24" i="117"/>
  <c r="AE32" i="117"/>
  <c r="AR41" i="117"/>
  <c r="AT41" i="117" s="1"/>
  <c r="AU41" i="117" s="1"/>
  <c r="AM45" i="117"/>
  <c r="AT45" i="117"/>
  <c r="AU45" i="117" s="1"/>
  <c r="X45" i="117"/>
  <c r="AF45" i="117" s="1"/>
  <c r="AG45" i="117" s="1"/>
  <c r="J45" i="117"/>
  <c r="K45" i="117" s="1"/>
  <c r="AL45" i="117"/>
  <c r="AD45" i="117"/>
  <c r="AE45" i="117" s="1"/>
  <c r="AS45" i="117"/>
  <c r="P45" i="117"/>
  <c r="R45" i="117" s="1"/>
  <c r="R16" i="117"/>
  <c r="S16" i="117" s="1"/>
  <c r="AR28" i="117"/>
  <c r="AS28" i="117" s="1"/>
  <c r="X28" i="117"/>
  <c r="AF28" i="117" s="1"/>
  <c r="AG28" i="117" s="1"/>
  <c r="P28" i="117"/>
  <c r="AD28" i="117"/>
  <c r="AE28" i="117" s="1"/>
  <c r="Q28" i="117"/>
  <c r="J28" i="117"/>
  <c r="R28" i="117" s="1"/>
  <c r="S28" i="117" s="1"/>
  <c r="AL28" i="117"/>
  <c r="AM28" i="117" s="1"/>
  <c r="K28" i="117"/>
  <c r="R32" i="117"/>
  <c r="AR58" i="117"/>
  <c r="AT58" i="117" s="1"/>
  <c r="AU58" i="117" s="1"/>
  <c r="AL6" i="117"/>
  <c r="AM6" i="117" s="1"/>
  <c r="AD6" i="117"/>
  <c r="AF6" i="117" s="1"/>
  <c r="AG6" i="117" s="1"/>
  <c r="J6" i="117"/>
  <c r="K6" i="117" s="1"/>
  <c r="Y6" i="117"/>
  <c r="P8" i="117"/>
  <c r="Q8" i="117" s="1"/>
  <c r="AR20" i="117"/>
  <c r="AS20" i="117" s="1"/>
  <c r="X20" i="117"/>
  <c r="P20" i="117"/>
  <c r="AD20" i="117"/>
  <c r="AE20" i="117" s="1"/>
  <c r="Q20" i="117"/>
  <c r="J20" i="117"/>
  <c r="R20" i="117" s="1"/>
  <c r="AL20" i="117"/>
  <c r="AM20" i="117" s="1"/>
  <c r="K20" i="117"/>
  <c r="R24" i="117"/>
  <c r="AV24" i="117" s="1"/>
  <c r="AW24" i="117" s="1"/>
  <c r="BL25" i="127" s="1"/>
  <c r="G24" i="161" s="1"/>
  <c r="AS32" i="117"/>
  <c r="AR36" i="117"/>
  <c r="AS36" i="117" s="1"/>
  <c r="X36" i="117"/>
  <c r="AF36" i="117" s="1"/>
  <c r="AG36" i="117" s="1"/>
  <c r="P36" i="117"/>
  <c r="AD36" i="117"/>
  <c r="AE36" i="117" s="1"/>
  <c r="Q36" i="117"/>
  <c r="J36" i="117"/>
  <c r="AL36" i="117"/>
  <c r="AM36" i="117" s="1"/>
  <c r="Y36" i="117"/>
  <c r="K36" i="117"/>
  <c r="Y45" i="117"/>
  <c r="Q10" i="117"/>
  <c r="Y10" i="117"/>
  <c r="AL13" i="117"/>
  <c r="AT13" i="117" s="1"/>
  <c r="AU13" i="117" s="1"/>
  <c r="AD13" i="117"/>
  <c r="AE13" i="117" s="1"/>
  <c r="J13" i="117"/>
  <c r="K13" i="117" s="1"/>
  <c r="AS13" i="117"/>
  <c r="AL17" i="117"/>
  <c r="AT17" i="117" s="1"/>
  <c r="AU17" i="117" s="1"/>
  <c r="AD17" i="117"/>
  <c r="AE17" i="117" s="1"/>
  <c r="J17" i="117"/>
  <c r="K17" i="117" s="1"/>
  <c r="AS17" i="117"/>
  <c r="AL21" i="117"/>
  <c r="AT21" i="117" s="1"/>
  <c r="AU21" i="117" s="1"/>
  <c r="AD21" i="117"/>
  <c r="AE21" i="117" s="1"/>
  <c r="J21" i="117"/>
  <c r="R21" i="117" s="1"/>
  <c r="AS21" i="117"/>
  <c r="AL25" i="117"/>
  <c r="AT25" i="117" s="1"/>
  <c r="AU25" i="117" s="1"/>
  <c r="AD25" i="117"/>
  <c r="AE25" i="117" s="1"/>
  <c r="J25" i="117"/>
  <c r="AS25" i="117"/>
  <c r="AT29" i="117"/>
  <c r="AU29" i="117" s="1"/>
  <c r="AL29" i="117"/>
  <c r="AD29" i="117"/>
  <c r="AE29" i="117" s="1"/>
  <c r="J29" i="117"/>
  <c r="R29" i="117" s="1"/>
  <c r="AS29" i="117"/>
  <c r="AE56" i="117"/>
  <c r="K56" i="117"/>
  <c r="AL56" i="117"/>
  <c r="AM56" i="117" s="1"/>
  <c r="AD56" i="117"/>
  <c r="R56" i="117"/>
  <c r="J56" i="117"/>
  <c r="Q56" i="117"/>
  <c r="AR56" i="117"/>
  <c r="J10" i="117"/>
  <c r="R10" i="117" s="1"/>
  <c r="AD10" i="117"/>
  <c r="AF10" i="117" s="1"/>
  <c r="AG10" i="117" s="1"/>
  <c r="AL10" i="117"/>
  <c r="AT10" i="117" s="1"/>
  <c r="AU10" i="117" s="1"/>
  <c r="J12" i="117"/>
  <c r="R12" i="117" s="1"/>
  <c r="S12" i="117" s="1"/>
  <c r="AD12" i="117"/>
  <c r="AF12" i="117" s="1"/>
  <c r="AL12" i="117"/>
  <c r="AM12" i="117" s="1"/>
  <c r="X13" i="117"/>
  <c r="AR14" i="117"/>
  <c r="AS14" i="117" s="1"/>
  <c r="X14" i="117"/>
  <c r="Y14" i="117" s="1"/>
  <c r="P14" i="117"/>
  <c r="Q14" i="117" s="1"/>
  <c r="AE14" i="117"/>
  <c r="X17" i="117"/>
  <c r="Y17" i="117" s="1"/>
  <c r="AR18" i="117"/>
  <c r="AT18" i="117" s="1"/>
  <c r="AU18" i="117" s="1"/>
  <c r="X18" i="117"/>
  <c r="Y18" i="117" s="1"/>
  <c r="P18" i="117"/>
  <c r="Q18" i="117" s="1"/>
  <c r="AE18" i="117"/>
  <c r="K21" i="117"/>
  <c r="X21" i="117"/>
  <c r="AR22" i="117"/>
  <c r="AT22" i="117" s="1"/>
  <c r="AU22" i="117" s="1"/>
  <c r="X22" i="117"/>
  <c r="Y22" i="117" s="1"/>
  <c r="P22" i="117"/>
  <c r="Q22" i="117" s="1"/>
  <c r="AE22" i="117"/>
  <c r="K25" i="117"/>
  <c r="X25" i="117"/>
  <c r="AR26" i="117"/>
  <c r="AT26" i="117" s="1"/>
  <c r="AU26" i="117" s="1"/>
  <c r="X26" i="117"/>
  <c r="Y26" i="117" s="1"/>
  <c r="P26" i="117"/>
  <c r="Q26" i="117" s="1"/>
  <c r="AE26" i="117"/>
  <c r="X29" i="117"/>
  <c r="AF29" i="117" s="1"/>
  <c r="AG29" i="117" s="1"/>
  <c r="AR30" i="117"/>
  <c r="AT30" i="117" s="1"/>
  <c r="AU30" i="117" s="1"/>
  <c r="X30" i="117"/>
  <c r="Y30" i="117" s="1"/>
  <c r="P30" i="117"/>
  <c r="Q30" i="117" s="1"/>
  <c r="AE30" i="117"/>
  <c r="X33" i="117"/>
  <c r="AF33" i="117" s="1"/>
  <c r="AG33" i="117" s="1"/>
  <c r="AR34" i="117"/>
  <c r="AS34" i="117" s="1"/>
  <c r="AF34" i="117"/>
  <c r="X34" i="117"/>
  <c r="Y34" i="117" s="1"/>
  <c r="P34" i="117"/>
  <c r="Q34" i="117" s="1"/>
  <c r="AE34" i="117"/>
  <c r="X37" i="117"/>
  <c r="AG37" i="117"/>
  <c r="AS38" i="117"/>
  <c r="AR38" i="117"/>
  <c r="AF38" i="117"/>
  <c r="X38" i="117"/>
  <c r="Y38" i="117" s="1"/>
  <c r="P38" i="117"/>
  <c r="Q38" i="117" s="1"/>
  <c r="AE38" i="117"/>
  <c r="AT38" i="117"/>
  <c r="AE39" i="117"/>
  <c r="AR39" i="117"/>
  <c r="AD39" i="117"/>
  <c r="Q39" i="117"/>
  <c r="X39" i="117"/>
  <c r="AF39" i="117" s="1"/>
  <c r="AG39" i="117" s="1"/>
  <c r="AL39" i="117"/>
  <c r="AT39" i="117" s="1"/>
  <c r="AU39" i="117" s="1"/>
  <c r="AM43" i="117"/>
  <c r="S43" i="117"/>
  <c r="AR43" i="117"/>
  <c r="AD43" i="117"/>
  <c r="AE43" i="117" s="1"/>
  <c r="Q43" i="117"/>
  <c r="X43" i="117"/>
  <c r="AL43" i="117"/>
  <c r="AT43" i="117" s="1"/>
  <c r="AU43" i="117" s="1"/>
  <c r="AU47" i="117"/>
  <c r="AE47" i="117"/>
  <c r="AR47" i="117"/>
  <c r="AD47" i="117"/>
  <c r="Q47" i="117"/>
  <c r="X47" i="117"/>
  <c r="AL47" i="117"/>
  <c r="AT47" i="117" s="1"/>
  <c r="P56" i="117"/>
  <c r="AS56" i="117"/>
  <c r="AM64" i="117"/>
  <c r="AL64" i="117"/>
  <c r="AD64" i="117"/>
  <c r="AE64" i="117" s="1"/>
  <c r="J64" i="117"/>
  <c r="K64" i="117" s="1"/>
  <c r="Y64" i="117"/>
  <c r="AR64" i="117"/>
  <c r="AT64" i="117" s="1"/>
  <c r="AU64" i="117" s="1"/>
  <c r="AS10" i="117"/>
  <c r="AR12" i="117"/>
  <c r="AS12" i="117" s="1"/>
  <c r="Y12" i="117"/>
  <c r="AT33" i="117"/>
  <c r="AU33" i="117" s="1"/>
  <c r="AL33" i="117"/>
  <c r="AD33" i="117"/>
  <c r="AE33" i="117" s="1"/>
  <c r="J33" i="117"/>
  <c r="K33" i="117" s="1"/>
  <c r="AS33" i="117"/>
  <c r="AT37" i="117"/>
  <c r="AU37" i="117" s="1"/>
  <c r="AL37" i="117"/>
  <c r="AD37" i="117"/>
  <c r="AE37" i="117" s="1"/>
  <c r="J37" i="117"/>
  <c r="K37" i="117" s="1"/>
  <c r="AF37" i="117"/>
  <c r="AS37" i="117"/>
  <c r="Y7" i="117"/>
  <c r="Q9" i="117"/>
  <c r="AS9" i="117"/>
  <c r="P13" i="117"/>
  <c r="Q13" i="117" s="1"/>
  <c r="J14" i="117"/>
  <c r="K14" i="117" s="1"/>
  <c r="AL15" i="117"/>
  <c r="AM15" i="117" s="1"/>
  <c r="AD15" i="117"/>
  <c r="AE15" i="117" s="1"/>
  <c r="J15" i="117"/>
  <c r="K15" i="117" s="1"/>
  <c r="AF15" i="117"/>
  <c r="AG15" i="117" s="1"/>
  <c r="AS15" i="117"/>
  <c r="P17" i="117"/>
  <c r="Q17" i="117" s="1"/>
  <c r="AM17" i="117"/>
  <c r="J18" i="117"/>
  <c r="K18" i="117" s="1"/>
  <c r="AT19" i="117"/>
  <c r="AU19" i="117" s="1"/>
  <c r="AL19" i="117"/>
  <c r="AM19" i="117" s="1"/>
  <c r="AD19" i="117"/>
  <c r="AE19" i="117" s="1"/>
  <c r="J19" i="117"/>
  <c r="K19" i="117" s="1"/>
  <c r="AF19" i="117"/>
  <c r="AG19" i="117" s="1"/>
  <c r="AS19" i="117"/>
  <c r="P21" i="117"/>
  <c r="Q21" i="117" s="1"/>
  <c r="Y21" i="117"/>
  <c r="AM21" i="117"/>
  <c r="J22" i="117"/>
  <c r="K22" i="117" s="1"/>
  <c r="AL23" i="117"/>
  <c r="AD23" i="117"/>
  <c r="J23" i="117"/>
  <c r="K23" i="117" s="1"/>
  <c r="AS23" i="117"/>
  <c r="P25" i="117"/>
  <c r="Q25" i="117" s="1"/>
  <c r="AM25" i="117"/>
  <c r="J26" i="117"/>
  <c r="K26" i="117" s="1"/>
  <c r="AT27" i="117"/>
  <c r="AU27" i="117" s="1"/>
  <c r="AL27" i="117"/>
  <c r="AM27" i="117" s="1"/>
  <c r="AD27" i="117"/>
  <c r="AE27" i="117" s="1"/>
  <c r="J27" i="117"/>
  <c r="K27" i="117" s="1"/>
  <c r="AF27" i="117"/>
  <c r="AG27" i="117" s="1"/>
  <c r="AS27" i="117"/>
  <c r="P29" i="117"/>
  <c r="Q29" i="117" s="1"/>
  <c r="Y29" i="117"/>
  <c r="AM29" i="117"/>
  <c r="J30" i="117"/>
  <c r="K30" i="117" s="1"/>
  <c r="AT31" i="117"/>
  <c r="AU31" i="117" s="1"/>
  <c r="AL31" i="117"/>
  <c r="AM31" i="117" s="1"/>
  <c r="AD31" i="117"/>
  <c r="AE31" i="117" s="1"/>
  <c r="J31" i="117"/>
  <c r="K31" i="117" s="1"/>
  <c r="AF31" i="117"/>
  <c r="AG31" i="117" s="1"/>
  <c r="AS31" i="117"/>
  <c r="P33" i="117"/>
  <c r="Q33" i="117" s="1"/>
  <c r="Y33" i="117"/>
  <c r="AM33" i="117"/>
  <c r="J34" i="117"/>
  <c r="K34" i="117" s="1"/>
  <c r="AG34" i="117"/>
  <c r="AT34" i="117"/>
  <c r="AU34" i="117" s="1"/>
  <c r="AT35" i="117"/>
  <c r="AU35" i="117" s="1"/>
  <c r="AL35" i="117"/>
  <c r="AM35" i="117" s="1"/>
  <c r="AD35" i="117"/>
  <c r="AE35" i="117" s="1"/>
  <c r="J35" i="117"/>
  <c r="K35" i="117" s="1"/>
  <c r="AF35" i="117"/>
  <c r="AG35" i="117" s="1"/>
  <c r="AS35" i="117"/>
  <c r="P37" i="117"/>
  <c r="Q37" i="117" s="1"/>
  <c r="Y37" i="117"/>
  <c r="AM37" i="117"/>
  <c r="J38" i="117"/>
  <c r="K38" i="117" s="1"/>
  <c r="AG38" i="117"/>
  <c r="AU38" i="117"/>
  <c r="J39" i="117"/>
  <c r="R39" i="117" s="1"/>
  <c r="AV39" i="117" s="1"/>
  <c r="AW39" i="117" s="1"/>
  <c r="BL40" i="127" s="1"/>
  <c r="Y39" i="117"/>
  <c r="AS39" i="117"/>
  <c r="J43" i="117"/>
  <c r="R43" i="117" s="1"/>
  <c r="Y43" i="117"/>
  <c r="AS43" i="117"/>
  <c r="J47" i="117"/>
  <c r="R47" i="117" s="1"/>
  <c r="Y47" i="117"/>
  <c r="AS47" i="117"/>
  <c r="AL52" i="117"/>
  <c r="AM52" i="117" s="1"/>
  <c r="AD52" i="117"/>
  <c r="R52" i="117"/>
  <c r="S52" i="117" s="1"/>
  <c r="J52" i="117"/>
  <c r="AR52" i="117"/>
  <c r="AE52" i="117"/>
  <c r="Q52" i="117"/>
  <c r="AS52" i="117"/>
  <c r="Y52" i="117"/>
  <c r="K52" i="117"/>
  <c r="AF52" i="117"/>
  <c r="AG52" i="117" s="1"/>
  <c r="X56" i="117"/>
  <c r="AF56" i="117" s="1"/>
  <c r="AG56" i="117" s="1"/>
  <c r="AE60" i="117"/>
  <c r="K60" i="117"/>
  <c r="AL60" i="117"/>
  <c r="AM60" i="117" s="1"/>
  <c r="AD60" i="117"/>
  <c r="AF60" i="117" s="1"/>
  <c r="J60" i="117"/>
  <c r="AG60" i="117"/>
  <c r="AR60" i="117"/>
  <c r="AS60" i="117" s="1"/>
  <c r="P60" i="117"/>
  <c r="R60" i="117" s="1"/>
  <c r="P64" i="117"/>
  <c r="Q64" i="117" s="1"/>
  <c r="AS64" i="117"/>
  <c r="AT50" i="117"/>
  <c r="AU50" i="117" s="1"/>
  <c r="AL50" i="117"/>
  <c r="AM50" i="117" s="1"/>
  <c r="AD50" i="117"/>
  <c r="AE50" i="117" s="1"/>
  <c r="J50" i="117"/>
  <c r="R50" i="117" s="1"/>
  <c r="X50" i="117"/>
  <c r="K50" i="117"/>
  <c r="AR50" i="117"/>
  <c r="AS50" i="117" s="1"/>
  <c r="AM54" i="117"/>
  <c r="AT54" i="117"/>
  <c r="AU54" i="117" s="1"/>
  <c r="AL54" i="117"/>
  <c r="AD54" i="117"/>
  <c r="AE54" i="117" s="1"/>
  <c r="J54" i="117"/>
  <c r="K54" i="117" s="1"/>
  <c r="Q54" i="117"/>
  <c r="AF54" i="117"/>
  <c r="AG54" i="117" s="1"/>
  <c r="AM62" i="117"/>
  <c r="AT62" i="117"/>
  <c r="AU62" i="117" s="1"/>
  <c r="AL62" i="117"/>
  <c r="AD62" i="117"/>
  <c r="AF62" i="117" s="1"/>
  <c r="AG62" i="117" s="1"/>
  <c r="J62" i="117"/>
  <c r="K62" i="117" s="1"/>
  <c r="Q62" i="117"/>
  <c r="Q40" i="117"/>
  <c r="Y40" i="117"/>
  <c r="AG40" i="117"/>
  <c r="AS40" i="117"/>
  <c r="Q42" i="117"/>
  <c r="Y42" i="117"/>
  <c r="AS42" i="117"/>
  <c r="Q44" i="117"/>
  <c r="Y44" i="117"/>
  <c r="AG44" i="117"/>
  <c r="AS44" i="117"/>
  <c r="Q46" i="117"/>
  <c r="Y46" i="117"/>
  <c r="AG46" i="117"/>
  <c r="AS46" i="117"/>
  <c r="Q48" i="117"/>
  <c r="Y48" i="117"/>
  <c r="AG48" i="117"/>
  <c r="AS48" i="117"/>
  <c r="AR51" i="117"/>
  <c r="AT51" i="117" s="1"/>
  <c r="AU51" i="117" s="1"/>
  <c r="X51" i="117"/>
  <c r="Y51" i="117" s="1"/>
  <c r="P51" i="117"/>
  <c r="Q51" i="117" s="1"/>
  <c r="R51" i="117"/>
  <c r="S51" i="117" s="1"/>
  <c r="AE51" i="117"/>
  <c r="P53" i="117"/>
  <c r="X53" i="117"/>
  <c r="AF53" i="117" s="1"/>
  <c r="AG53" i="117" s="1"/>
  <c r="AR53" i="117"/>
  <c r="AT53" i="117" s="1"/>
  <c r="AU53" i="117" s="1"/>
  <c r="P55" i="117"/>
  <c r="Q55" i="117" s="1"/>
  <c r="X55" i="117"/>
  <c r="AF55" i="117"/>
  <c r="AR55" i="117"/>
  <c r="AT55" i="117" s="1"/>
  <c r="AU55" i="117" s="1"/>
  <c r="P57" i="117"/>
  <c r="X57" i="117"/>
  <c r="AF57" i="117" s="1"/>
  <c r="AG57" i="117" s="1"/>
  <c r="AR57" i="117"/>
  <c r="AS57" i="117" s="1"/>
  <c r="P59" i="117"/>
  <c r="X59" i="117"/>
  <c r="AF59" i="117"/>
  <c r="AR59" i="117"/>
  <c r="P61" i="117"/>
  <c r="R61" i="117" s="1"/>
  <c r="S61" i="117" s="1"/>
  <c r="X61" i="117"/>
  <c r="AF61" i="117" s="1"/>
  <c r="AR61" i="117"/>
  <c r="AT61" i="117" s="1"/>
  <c r="AU61" i="117" s="1"/>
  <c r="P63" i="117"/>
  <c r="Q63" i="117" s="1"/>
  <c r="X63" i="117"/>
  <c r="AF63" i="117"/>
  <c r="AR63" i="117"/>
  <c r="AT63" i="117" s="1"/>
  <c r="AU63" i="117" s="1"/>
  <c r="P65" i="117"/>
  <c r="X65" i="117"/>
  <c r="AF65" i="117" s="1"/>
  <c r="AG65" i="117" s="1"/>
  <c r="AR65" i="117"/>
  <c r="AT65" i="117" s="1"/>
  <c r="AU65" i="117" s="1"/>
  <c r="Q53" i="117"/>
  <c r="Y55" i="117"/>
  <c r="AG55" i="117"/>
  <c r="AS55" i="117"/>
  <c r="Q57" i="117"/>
  <c r="Q59" i="117"/>
  <c r="Y59" i="117"/>
  <c r="AG59" i="117"/>
  <c r="AS59" i="117"/>
  <c r="Q61" i="117"/>
  <c r="Y63" i="117"/>
  <c r="AG63" i="117"/>
  <c r="Q65" i="117"/>
  <c r="AR6" i="116"/>
  <c r="AS6" i="116" s="1"/>
  <c r="X6" i="116"/>
  <c r="Y6" i="116" s="1"/>
  <c r="P6" i="116"/>
  <c r="Q6" i="116" s="1"/>
  <c r="AR20" i="116"/>
  <c r="X20" i="116"/>
  <c r="AF20" i="116" s="1"/>
  <c r="P20" i="116"/>
  <c r="R20" i="116" s="1"/>
  <c r="AR22" i="116"/>
  <c r="X22" i="116"/>
  <c r="AL22" i="116"/>
  <c r="Y22" i="116"/>
  <c r="P22" i="116"/>
  <c r="AL29" i="116"/>
  <c r="AT29" i="116" s="1"/>
  <c r="AU29" i="116" s="1"/>
  <c r="AD29" i="116"/>
  <c r="R29" i="116"/>
  <c r="J29" i="116"/>
  <c r="AR29" i="116"/>
  <c r="AE29" i="116"/>
  <c r="P29" i="116"/>
  <c r="Q29" i="116" s="1"/>
  <c r="J10" i="116"/>
  <c r="K10" i="116" s="1"/>
  <c r="AL11" i="116"/>
  <c r="AM11" i="116" s="1"/>
  <c r="AD11" i="116"/>
  <c r="AE11" i="116" s="1"/>
  <c r="J11" i="116"/>
  <c r="K11" i="116" s="1"/>
  <c r="AS11" i="116"/>
  <c r="J14" i="116"/>
  <c r="K14" i="116" s="1"/>
  <c r="AL15" i="116"/>
  <c r="AD15" i="116"/>
  <c r="AE15" i="116" s="1"/>
  <c r="J15" i="116"/>
  <c r="K15" i="116" s="1"/>
  <c r="AS15" i="116"/>
  <c r="J18" i="116"/>
  <c r="K18" i="116" s="1"/>
  <c r="AD18" i="116"/>
  <c r="J20" i="116"/>
  <c r="K20" i="116" s="1"/>
  <c r="AD20" i="116"/>
  <c r="AE20" i="116" s="1"/>
  <c r="J22" i="116"/>
  <c r="K22" i="116" s="1"/>
  <c r="K29" i="116"/>
  <c r="AR30" i="116"/>
  <c r="X30" i="116"/>
  <c r="AF30" i="116" s="1"/>
  <c r="AG30" i="116" s="1"/>
  <c r="P30" i="116"/>
  <c r="AL30" i="116"/>
  <c r="Y30" i="116"/>
  <c r="AT30" i="116"/>
  <c r="AU30" i="116" s="1"/>
  <c r="J30" i="116"/>
  <c r="K30" i="116" s="1"/>
  <c r="AE30" i="116"/>
  <c r="AR36" i="116"/>
  <c r="AS36" i="116" s="1"/>
  <c r="X36" i="116"/>
  <c r="AF36" i="116" s="1"/>
  <c r="AG36" i="116" s="1"/>
  <c r="P36" i="116"/>
  <c r="AT36" i="116"/>
  <c r="J36" i="116"/>
  <c r="K36" i="116" s="1"/>
  <c r="AU36" i="116"/>
  <c r="Q36" i="116"/>
  <c r="AD36" i="116"/>
  <c r="AE36" i="116" s="1"/>
  <c r="AM36" i="116"/>
  <c r="AL39" i="116"/>
  <c r="AM39" i="116" s="1"/>
  <c r="AD39" i="116"/>
  <c r="R39" i="116"/>
  <c r="J39" i="116"/>
  <c r="K39" i="116" s="1"/>
  <c r="P39" i="116"/>
  <c r="Q39" i="116"/>
  <c r="AE39" i="116"/>
  <c r="AR39" i="116"/>
  <c r="AS39" i="116" s="1"/>
  <c r="AR14" i="116"/>
  <c r="AS14" i="116" s="1"/>
  <c r="X14" i="116"/>
  <c r="Y14" i="116" s="1"/>
  <c r="P14" i="116"/>
  <c r="AR18" i="116"/>
  <c r="AS18" i="116" s="1"/>
  <c r="X18" i="116"/>
  <c r="Y18" i="116" s="1"/>
  <c r="P18" i="116"/>
  <c r="Q18" i="116" s="1"/>
  <c r="AE18" i="116"/>
  <c r="AD22" i="116"/>
  <c r="AF22" i="116" s="1"/>
  <c r="AG22" i="116" s="1"/>
  <c r="J6" i="116"/>
  <c r="AS7" i="116"/>
  <c r="AL6" i="116"/>
  <c r="AM6" i="116" s="1"/>
  <c r="X7" i="116"/>
  <c r="Y7" i="116" s="1"/>
  <c r="AR8" i="116"/>
  <c r="AT8" i="116" s="1"/>
  <c r="AU8" i="116" s="1"/>
  <c r="X8" i="116"/>
  <c r="Y8" i="116" s="1"/>
  <c r="P8" i="116"/>
  <c r="Q8" i="116" s="1"/>
  <c r="AE8" i="116"/>
  <c r="AS8" i="116"/>
  <c r="AL10" i="116"/>
  <c r="AM10" i="116" s="1"/>
  <c r="X11" i="116"/>
  <c r="AR12" i="116"/>
  <c r="AT12" i="116" s="1"/>
  <c r="AU12" i="116" s="1"/>
  <c r="X12" i="116"/>
  <c r="Y12" i="116" s="1"/>
  <c r="P12" i="116"/>
  <c r="Q12" i="116" s="1"/>
  <c r="AE12" i="116"/>
  <c r="AL14" i="116"/>
  <c r="AM14" i="116" s="1"/>
  <c r="X15" i="116"/>
  <c r="AF15" i="116" s="1"/>
  <c r="AG15" i="116" s="1"/>
  <c r="AR16" i="116"/>
  <c r="AS16" i="116" s="1"/>
  <c r="X16" i="116"/>
  <c r="Y16" i="116" s="1"/>
  <c r="P16" i="116"/>
  <c r="Q16" i="116" s="1"/>
  <c r="AG20" i="116"/>
  <c r="Q22" i="116"/>
  <c r="AL25" i="116"/>
  <c r="AT25" i="116" s="1"/>
  <c r="AU25" i="116" s="1"/>
  <c r="AD25" i="116"/>
  <c r="AF25" i="116" s="1"/>
  <c r="AG25" i="116" s="1"/>
  <c r="J25" i="116"/>
  <c r="K25" i="116" s="1"/>
  <c r="AR25" i="116"/>
  <c r="AS25" i="116" s="1"/>
  <c r="AM25" i="116"/>
  <c r="Y25" i="116"/>
  <c r="P25" i="116"/>
  <c r="Q25" i="116" s="1"/>
  <c r="S29" i="116"/>
  <c r="AS29" i="116"/>
  <c r="Q30" i="116"/>
  <c r="AM30" i="116"/>
  <c r="AR32" i="116"/>
  <c r="AF32" i="116"/>
  <c r="X32" i="116"/>
  <c r="Y32" i="116" s="1"/>
  <c r="P32" i="116"/>
  <c r="AG32" i="116"/>
  <c r="J32" i="116"/>
  <c r="R32" i="116" s="1"/>
  <c r="AL32" i="116"/>
  <c r="AM32" i="116" s="1"/>
  <c r="AE32" i="116"/>
  <c r="Q32" i="116"/>
  <c r="AT35" i="116"/>
  <c r="AL35" i="116"/>
  <c r="AD35" i="116"/>
  <c r="AE35" i="116" s="1"/>
  <c r="J35" i="116"/>
  <c r="R35" i="116" s="1"/>
  <c r="AM35" i="116"/>
  <c r="Y35" i="116"/>
  <c r="P35" i="116"/>
  <c r="AU35" i="116"/>
  <c r="Q35" i="116"/>
  <c r="AR35" i="116"/>
  <c r="R36" i="116"/>
  <c r="S36" i="116" s="1"/>
  <c r="AR38" i="116"/>
  <c r="AF38" i="116"/>
  <c r="X38" i="116"/>
  <c r="Y38" i="116" s="1"/>
  <c r="P38" i="116"/>
  <c r="AM38" i="116"/>
  <c r="AD38" i="116"/>
  <c r="AE38" i="116" s="1"/>
  <c r="Q38" i="116"/>
  <c r="AG38" i="116"/>
  <c r="AT38" i="116"/>
  <c r="AU38" i="116" s="1"/>
  <c r="AL38" i="116"/>
  <c r="S39" i="116"/>
  <c r="AR42" i="116"/>
  <c r="AF42" i="116"/>
  <c r="AG42" i="116" s="1"/>
  <c r="X42" i="116"/>
  <c r="P42" i="116"/>
  <c r="AM42" i="116"/>
  <c r="AD42" i="116"/>
  <c r="Q42" i="116"/>
  <c r="AT42" i="116"/>
  <c r="AE42" i="116"/>
  <c r="AS42" i="116"/>
  <c r="Y42" i="116"/>
  <c r="J42" i="116"/>
  <c r="K42" i="116" s="1"/>
  <c r="AL42" i="116"/>
  <c r="AR10" i="116"/>
  <c r="AS10" i="116" s="1"/>
  <c r="X10" i="116"/>
  <c r="Y10" i="116" s="1"/>
  <c r="P10" i="116"/>
  <c r="AS20" i="116"/>
  <c r="AT47" i="116"/>
  <c r="AU47" i="116" s="1"/>
  <c r="AL47" i="116"/>
  <c r="AD47" i="116"/>
  <c r="AE47" i="116" s="1"/>
  <c r="J47" i="116"/>
  <c r="R47" i="116" s="1"/>
  <c r="AM47" i="116"/>
  <c r="P47" i="116"/>
  <c r="X47" i="116"/>
  <c r="K47" i="116"/>
  <c r="AR47" i="116"/>
  <c r="AS47" i="116" s="1"/>
  <c r="Q47" i="116"/>
  <c r="AL7" i="116"/>
  <c r="AT7" i="116" s="1"/>
  <c r="AU7" i="116" s="1"/>
  <c r="AD7" i="116"/>
  <c r="AE7" i="116" s="1"/>
  <c r="J7" i="116"/>
  <c r="K7" i="116" s="1"/>
  <c r="AD6" i="116"/>
  <c r="AE6" i="116" s="1"/>
  <c r="P7" i="116"/>
  <c r="Q7" i="116" s="1"/>
  <c r="J8" i="116"/>
  <c r="K8" i="116" s="1"/>
  <c r="AL9" i="116"/>
  <c r="AM9" i="116" s="1"/>
  <c r="AD9" i="116"/>
  <c r="AE9" i="116" s="1"/>
  <c r="J9" i="116"/>
  <c r="K9" i="116" s="1"/>
  <c r="AD10" i="116"/>
  <c r="AE10" i="116" s="1"/>
  <c r="P11" i="116"/>
  <c r="Q11" i="116" s="1"/>
  <c r="J12" i="116"/>
  <c r="K12" i="116" s="1"/>
  <c r="AL13" i="116"/>
  <c r="AM13" i="116" s="1"/>
  <c r="AD13" i="116"/>
  <c r="AE13" i="116" s="1"/>
  <c r="J13" i="116"/>
  <c r="K13" i="116" s="1"/>
  <c r="AS13" i="116"/>
  <c r="AD14" i="116"/>
  <c r="P15" i="116"/>
  <c r="Q15" i="116" s="1"/>
  <c r="Y15" i="116"/>
  <c r="J16" i="116"/>
  <c r="K16" i="116" s="1"/>
  <c r="AL16" i="116"/>
  <c r="AT16" i="116" s="1"/>
  <c r="AU16" i="116" s="1"/>
  <c r="AL18" i="116"/>
  <c r="AT18" i="116" s="1"/>
  <c r="AU18" i="116" s="1"/>
  <c r="AL20" i="116"/>
  <c r="AM20" i="116" s="1"/>
  <c r="R22" i="116"/>
  <c r="S22" i="116" s="1"/>
  <c r="AS22" i="116"/>
  <c r="AR26" i="116"/>
  <c r="AS26" i="116" s="1"/>
  <c r="X26" i="116"/>
  <c r="AF26" i="116" s="1"/>
  <c r="AG26" i="116" s="1"/>
  <c r="P26" i="116"/>
  <c r="Q26" i="116" s="1"/>
  <c r="AL26" i="116"/>
  <c r="AM26" i="116" s="1"/>
  <c r="Y26" i="116"/>
  <c r="AT26" i="116"/>
  <c r="AU26" i="116" s="1"/>
  <c r="S26" i="116"/>
  <c r="J26" i="116"/>
  <c r="R26" i="116" s="1"/>
  <c r="AE26" i="116"/>
  <c r="X29" i="116"/>
  <c r="AF29" i="116" s="1"/>
  <c r="AG29" i="116" s="1"/>
  <c r="R30" i="116"/>
  <c r="AV30" i="116" s="1"/>
  <c r="AW30" i="116" s="1"/>
  <c r="BK31" i="127" s="1"/>
  <c r="F30" i="161" s="1"/>
  <c r="AS30" i="116"/>
  <c r="K32" i="116"/>
  <c r="AS32" i="116"/>
  <c r="K35" i="116"/>
  <c r="AS35" i="116"/>
  <c r="Y36" i="116"/>
  <c r="J38" i="116"/>
  <c r="K38" i="116" s="1"/>
  <c r="AS38" i="116"/>
  <c r="X39" i="116"/>
  <c r="AF39" i="116" s="1"/>
  <c r="AU42" i="116"/>
  <c r="AR46" i="116"/>
  <c r="AS46" i="116" s="1"/>
  <c r="X46" i="116"/>
  <c r="AF46" i="116" s="1"/>
  <c r="AG46" i="116" s="1"/>
  <c r="P46" i="116"/>
  <c r="AD46" i="116"/>
  <c r="AE46" i="116" s="1"/>
  <c r="Q46" i="116"/>
  <c r="AL46" i="116"/>
  <c r="AM46" i="116" s="1"/>
  <c r="Y46" i="116"/>
  <c r="K46" i="116"/>
  <c r="AT46" i="116"/>
  <c r="AU46" i="116" s="1"/>
  <c r="R46" i="116"/>
  <c r="S46" i="116" s="1"/>
  <c r="AM60" i="116"/>
  <c r="AL60" i="116"/>
  <c r="AD60" i="116"/>
  <c r="AE60" i="116" s="1"/>
  <c r="J60" i="116"/>
  <c r="K60" i="116" s="1"/>
  <c r="AF60" i="116"/>
  <c r="AG60" i="116" s="1"/>
  <c r="P60" i="116"/>
  <c r="Y60" i="116"/>
  <c r="AS60" i="116"/>
  <c r="X60" i="116"/>
  <c r="AR60" i="116"/>
  <c r="AT60" i="116" s="1"/>
  <c r="AU60" i="116" s="1"/>
  <c r="Q60" i="116"/>
  <c r="Q17" i="116"/>
  <c r="Y17" i="116"/>
  <c r="AS17" i="116"/>
  <c r="Q19" i="116"/>
  <c r="Y19" i="116"/>
  <c r="AS19" i="116"/>
  <c r="Q21" i="116"/>
  <c r="Y21" i="116"/>
  <c r="AS21" i="116"/>
  <c r="AL23" i="116"/>
  <c r="AM23" i="116" s="1"/>
  <c r="AD23" i="116"/>
  <c r="AE23" i="116" s="1"/>
  <c r="J23" i="116"/>
  <c r="K23" i="116" s="1"/>
  <c r="AS23" i="116"/>
  <c r="AL27" i="116"/>
  <c r="AM27" i="116" s="1"/>
  <c r="AD27" i="116"/>
  <c r="AE27" i="116" s="1"/>
  <c r="R27" i="116"/>
  <c r="J27" i="116"/>
  <c r="S27" i="116"/>
  <c r="AS27" i="116"/>
  <c r="AL31" i="116"/>
  <c r="AM31" i="116" s="1"/>
  <c r="AD31" i="116"/>
  <c r="AE31" i="116" s="1"/>
  <c r="R31" i="116"/>
  <c r="S31" i="116" s="1"/>
  <c r="J31" i="116"/>
  <c r="AR40" i="116"/>
  <c r="X40" i="116"/>
  <c r="P40" i="116"/>
  <c r="Q40" i="116" s="1"/>
  <c r="AT40" i="116"/>
  <c r="AU40" i="116" s="1"/>
  <c r="J40" i="116"/>
  <c r="R40" i="116" s="1"/>
  <c r="S40" i="116" s="1"/>
  <c r="Y40" i="116"/>
  <c r="AM40" i="116"/>
  <c r="AL43" i="116"/>
  <c r="AT43" i="116" s="1"/>
  <c r="AU43" i="116" s="1"/>
  <c r="AD43" i="116"/>
  <c r="AE43" i="116" s="1"/>
  <c r="R43" i="116"/>
  <c r="S43" i="116" s="1"/>
  <c r="J43" i="116"/>
  <c r="P43" i="116"/>
  <c r="Q43" i="116" s="1"/>
  <c r="X43" i="116"/>
  <c r="AF43" i="116" s="1"/>
  <c r="AG43" i="116" s="1"/>
  <c r="J17" i="116"/>
  <c r="K17" i="116" s="1"/>
  <c r="R17" i="116"/>
  <c r="AD17" i="116"/>
  <c r="AL17" i="116"/>
  <c r="J19" i="116"/>
  <c r="K19" i="116" s="1"/>
  <c r="R19" i="116"/>
  <c r="AD19" i="116"/>
  <c r="AE19" i="116" s="1"/>
  <c r="AL19" i="116"/>
  <c r="J21" i="116"/>
  <c r="K21" i="116" s="1"/>
  <c r="R21" i="116"/>
  <c r="AD21" i="116"/>
  <c r="AL21" i="116"/>
  <c r="X23" i="116"/>
  <c r="Y23" i="116" s="1"/>
  <c r="AR24" i="116"/>
  <c r="AS24" i="116" s="1"/>
  <c r="X24" i="116"/>
  <c r="Y24" i="116" s="1"/>
  <c r="P24" i="116"/>
  <c r="Q24" i="116" s="1"/>
  <c r="R24" i="116"/>
  <c r="S24" i="116" s="1"/>
  <c r="AE24" i="116"/>
  <c r="K27" i="116"/>
  <c r="X27" i="116"/>
  <c r="Y27" i="116" s="1"/>
  <c r="AR28" i="116"/>
  <c r="AS28" i="116" s="1"/>
  <c r="X28" i="116"/>
  <c r="Y28" i="116" s="1"/>
  <c r="P28" i="116"/>
  <c r="Q28" i="116" s="1"/>
  <c r="R28" i="116"/>
  <c r="S28" i="116" s="1"/>
  <c r="AE28" i="116"/>
  <c r="K31" i="116"/>
  <c r="X31" i="116"/>
  <c r="AF31" i="116" s="1"/>
  <c r="AR31" i="116"/>
  <c r="AS31" i="116" s="1"/>
  <c r="AR34" i="116"/>
  <c r="AS34" i="116" s="1"/>
  <c r="AF34" i="116"/>
  <c r="AG34" i="116" s="1"/>
  <c r="X34" i="116"/>
  <c r="Y34" i="116" s="1"/>
  <c r="P34" i="116"/>
  <c r="AD34" i="116"/>
  <c r="AE34" i="116" s="1"/>
  <c r="Q34" i="116"/>
  <c r="AL34" i="116"/>
  <c r="AT34" i="116" s="1"/>
  <c r="AU34" i="116" s="1"/>
  <c r="AD40" i="116"/>
  <c r="AE40" i="116" s="1"/>
  <c r="AS40" i="116"/>
  <c r="K43" i="116"/>
  <c r="Q53" i="116"/>
  <c r="AR53" i="116"/>
  <c r="AS53" i="116" s="1"/>
  <c r="X53" i="116"/>
  <c r="Y53" i="116" s="1"/>
  <c r="P53" i="116"/>
  <c r="AT53" i="116"/>
  <c r="AU53" i="116" s="1"/>
  <c r="AD53" i="116"/>
  <c r="AE53" i="116" s="1"/>
  <c r="J53" i="116"/>
  <c r="S53" i="116"/>
  <c r="R53" i="116"/>
  <c r="AL53" i="116"/>
  <c r="AM53" i="116" s="1"/>
  <c r="K53" i="116"/>
  <c r="AM54" i="116"/>
  <c r="AT54" i="116"/>
  <c r="AU54" i="116" s="1"/>
  <c r="AL54" i="116"/>
  <c r="AD54" i="116"/>
  <c r="AE54" i="116" s="1"/>
  <c r="J54" i="116"/>
  <c r="K54" i="116" s="1"/>
  <c r="P54" i="116"/>
  <c r="AM62" i="116"/>
  <c r="AT62" i="116"/>
  <c r="AU62" i="116" s="1"/>
  <c r="AL62" i="116"/>
  <c r="AD62" i="116"/>
  <c r="AE62" i="116" s="1"/>
  <c r="J62" i="116"/>
  <c r="K62" i="116" s="1"/>
  <c r="P62" i="116"/>
  <c r="AR44" i="116"/>
  <c r="X44" i="116"/>
  <c r="Y44" i="116" s="1"/>
  <c r="P44" i="116"/>
  <c r="Q44" i="116" s="1"/>
  <c r="R44" i="116"/>
  <c r="AE44" i="116"/>
  <c r="AS44" i="116"/>
  <c r="AR48" i="116"/>
  <c r="X48" i="116"/>
  <c r="Y48" i="116" s="1"/>
  <c r="P48" i="116"/>
  <c r="Q48" i="116" s="1"/>
  <c r="R48" i="116"/>
  <c r="AE48" i="116"/>
  <c r="AS48" i="116"/>
  <c r="AR51" i="116"/>
  <c r="X51" i="116"/>
  <c r="AF51" i="116" s="1"/>
  <c r="AG51" i="116" s="1"/>
  <c r="P51" i="116"/>
  <c r="AD51" i="116"/>
  <c r="AE51" i="116" s="1"/>
  <c r="Q51" i="116"/>
  <c r="AL51" i="116"/>
  <c r="Q54" i="116"/>
  <c r="AR54" i="116"/>
  <c r="AE56" i="116"/>
  <c r="K56" i="116"/>
  <c r="AL56" i="116"/>
  <c r="AM56" i="116" s="1"/>
  <c r="AD56" i="116"/>
  <c r="J56" i="116"/>
  <c r="AF56" i="116"/>
  <c r="AG56" i="116" s="1"/>
  <c r="P56" i="116"/>
  <c r="Q56" i="116" s="1"/>
  <c r="Y58" i="116"/>
  <c r="Q62" i="116"/>
  <c r="AR62" i="116"/>
  <c r="AL33" i="116"/>
  <c r="AM33" i="116" s="1"/>
  <c r="AD33" i="116"/>
  <c r="AE33" i="116" s="1"/>
  <c r="R33" i="116"/>
  <c r="J33" i="116"/>
  <c r="K33" i="116" s="1"/>
  <c r="S33" i="116"/>
  <c r="AF33" i="116"/>
  <c r="AG33" i="116" s="1"/>
  <c r="AS33" i="116"/>
  <c r="AL37" i="116"/>
  <c r="AM37" i="116" s="1"/>
  <c r="AD37" i="116"/>
  <c r="AE37" i="116" s="1"/>
  <c r="R37" i="116"/>
  <c r="J37" i="116"/>
  <c r="K37" i="116" s="1"/>
  <c r="S37" i="116"/>
  <c r="AF37" i="116"/>
  <c r="AG37" i="116" s="1"/>
  <c r="AS37" i="116"/>
  <c r="AL41" i="116"/>
  <c r="AM41" i="116" s="1"/>
  <c r="AD41" i="116"/>
  <c r="AE41" i="116" s="1"/>
  <c r="R41" i="116"/>
  <c r="J41" i="116"/>
  <c r="K41" i="116" s="1"/>
  <c r="S41" i="116"/>
  <c r="AF41" i="116"/>
  <c r="AG41" i="116" s="1"/>
  <c r="AS41" i="116"/>
  <c r="J44" i="116"/>
  <c r="K44" i="116" s="1"/>
  <c r="S44" i="116"/>
  <c r="AT44" i="116"/>
  <c r="AU44" i="116" s="1"/>
  <c r="AL45" i="116"/>
  <c r="AM45" i="116" s="1"/>
  <c r="AD45" i="116"/>
  <c r="AE45" i="116" s="1"/>
  <c r="R45" i="116"/>
  <c r="J45" i="116"/>
  <c r="K45" i="116" s="1"/>
  <c r="S45" i="116"/>
  <c r="AF45" i="116"/>
  <c r="AG45" i="116" s="1"/>
  <c r="AS45" i="116"/>
  <c r="J48" i="116"/>
  <c r="K48" i="116" s="1"/>
  <c r="S48" i="116"/>
  <c r="AT48" i="116"/>
  <c r="AU48" i="116" s="1"/>
  <c r="AR49" i="116"/>
  <c r="AS49" i="116" s="1"/>
  <c r="X49" i="116"/>
  <c r="AF49" i="116" s="1"/>
  <c r="AG49" i="116" s="1"/>
  <c r="P49" i="116"/>
  <c r="Q49" i="116" s="1"/>
  <c r="AT49" i="116"/>
  <c r="AU49" i="116" s="1"/>
  <c r="J49" i="116"/>
  <c r="Y49" i="116"/>
  <c r="AM49" i="116"/>
  <c r="J51" i="116"/>
  <c r="AS51" i="116"/>
  <c r="AL52" i="116"/>
  <c r="AT52" i="116" s="1"/>
  <c r="AU52" i="116" s="1"/>
  <c r="AD52" i="116"/>
  <c r="AE52" i="116" s="1"/>
  <c r="R52" i="116"/>
  <c r="S52" i="116" s="1"/>
  <c r="J52" i="116"/>
  <c r="K52" i="116" s="1"/>
  <c r="Y52" i="116"/>
  <c r="P52" i="116"/>
  <c r="Q52" i="116" s="1"/>
  <c r="X52" i="116"/>
  <c r="AF52" i="116" s="1"/>
  <c r="AG52" i="116" s="1"/>
  <c r="AR52" i="116"/>
  <c r="AS52" i="116" s="1"/>
  <c r="X54" i="116"/>
  <c r="Y54" i="116" s="1"/>
  <c r="AS54" i="116"/>
  <c r="AE58" i="116"/>
  <c r="K58" i="116"/>
  <c r="AL58" i="116"/>
  <c r="AM58" i="116" s="1"/>
  <c r="AD58" i="116"/>
  <c r="J58" i="116"/>
  <c r="AF58" i="116"/>
  <c r="AG58" i="116" s="1"/>
  <c r="P58" i="116"/>
  <c r="Q58" i="116" s="1"/>
  <c r="X62" i="116"/>
  <c r="Y62" i="116" s="1"/>
  <c r="AS62" i="116"/>
  <c r="AE64" i="116"/>
  <c r="K64" i="116"/>
  <c r="AL64" i="116"/>
  <c r="AM64" i="116" s="1"/>
  <c r="AD64" i="116"/>
  <c r="AF64" i="116" s="1"/>
  <c r="AG64" i="116" s="1"/>
  <c r="J64" i="116"/>
  <c r="Y64" i="116"/>
  <c r="AS64" i="116"/>
  <c r="AT50" i="116"/>
  <c r="AU50" i="116" s="1"/>
  <c r="AL50" i="116"/>
  <c r="AM50" i="116" s="1"/>
  <c r="AD50" i="116"/>
  <c r="AE50" i="116" s="1"/>
  <c r="J50" i="116"/>
  <c r="K50" i="116" s="1"/>
  <c r="AF50" i="116"/>
  <c r="AG50" i="116" s="1"/>
  <c r="AS50" i="116"/>
  <c r="P64" i="116"/>
  <c r="Q64" i="116" s="1"/>
  <c r="P55" i="116"/>
  <c r="R55" i="116" s="1"/>
  <c r="S55" i="116" s="1"/>
  <c r="X55" i="116"/>
  <c r="AF55" i="116" s="1"/>
  <c r="AR55" i="116"/>
  <c r="AT55" i="116" s="1"/>
  <c r="AU55" i="116" s="1"/>
  <c r="P57" i="116"/>
  <c r="R57" i="116" s="1"/>
  <c r="S57" i="116" s="1"/>
  <c r="X57" i="116"/>
  <c r="AF57" i="116"/>
  <c r="AG57" i="116" s="1"/>
  <c r="AR57" i="116"/>
  <c r="AT57" i="116" s="1"/>
  <c r="AU57" i="116" s="1"/>
  <c r="P59" i="116"/>
  <c r="X59" i="116"/>
  <c r="AF59" i="116" s="1"/>
  <c r="AG59" i="116" s="1"/>
  <c r="AR59" i="116"/>
  <c r="AT59" i="116" s="1"/>
  <c r="AU59" i="116" s="1"/>
  <c r="P61" i="116"/>
  <c r="R61" i="116" s="1"/>
  <c r="S61" i="116" s="1"/>
  <c r="X61" i="116"/>
  <c r="AF61" i="116"/>
  <c r="AG61" i="116" s="1"/>
  <c r="AR61" i="116"/>
  <c r="P63" i="116"/>
  <c r="R63" i="116" s="1"/>
  <c r="S63" i="116" s="1"/>
  <c r="X63" i="116"/>
  <c r="AF63" i="116" s="1"/>
  <c r="AR63" i="116"/>
  <c r="AS63" i="116" s="1"/>
  <c r="P65" i="116"/>
  <c r="Q65" i="116" s="1"/>
  <c r="X65" i="116"/>
  <c r="AF65" i="116"/>
  <c r="AG65" i="116" s="1"/>
  <c r="AR65" i="116"/>
  <c r="Y55" i="116"/>
  <c r="Y57" i="116"/>
  <c r="AS57" i="116"/>
  <c r="Q59" i="116"/>
  <c r="Y59" i="116"/>
  <c r="AS59" i="116"/>
  <c r="Y61" i="116"/>
  <c r="AS61" i="116"/>
  <c r="Y63" i="116"/>
  <c r="Y65" i="116"/>
  <c r="AS65" i="116"/>
  <c r="AL6" i="115"/>
  <c r="AM6" i="115" s="1"/>
  <c r="AE16" i="115"/>
  <c r="AL16" i="115"/>
  <c r="AM16" i="115" s="1"/>
  <c r="AD16" i="115"/>
  <c r="J16" i="115"/>
  <c r="K16" i="115" s="1"/>
  <c r="AE18" i="115"/>
  <c r="AL18" i="115"/>
  <c r="AM18" i="115" s="1"/>
  <c r="AD18" i="115"/>
  <c r="J18" i="115"/>
  <c r="R18" i="115" s="1"/>
  <c r="S18" i="115" s="1"/>
  <c r="AL20" i="115"/>
  <c r="AM20" i="115" s="1"/>
  <c r="AD20" i="115"/>
  <c r="AE20" i="115" s="1"/>
  <c r="J20" i="115"/>
  <c r="K20" i="115" s="1"/>
  <c r="AL22" i="115"/>
  <c r="AM22" i="115" s="1"/>
  <c r="AD22" i="115"/>
  <c r="AE22" i="115" s="1"/>
  <c r="J22" i="115"/>
  <c r="R22" i="115" s="1"/>
  <c r="S22" i="115" s="1"/>
  <c r="AR57" i="115"/>
  <c r="X57" i="115"/>
  <c r="P57" i="115"/>
  <c r="Q57" i="115" s="1"/>
  <c r="AL57" i="115"/>
  <c r="AM57" i="115" s="1"/>
  <c r="AD57" i="115"/>
  <c r="AF57" i="115" s="1"/>
  <c r="AG57" i="115" s="1"/>
  <c r="J57" i="115"/>
  <c r="K57" i="115" s="1"/>
  <c r="AS57" i="115"/>
  <c r="Y57" i="115"/>
  <c r="J6" i="115"/>
  <c r="K6" i="115" s="1"/>
  <c r="AD6" i="115"/>
  <c r="AE6" i="115" s="1"/>
  <c r="J7" i="115"/>
  <c r="K7" i="115" s="1"/>
  <c r="AL8" i="115"/>
  <c r="AT8" i="115" s="1"/>
  <c r="AU8" i="115" s="1"/>
  <c r="AD8" i="115"/>
  <c r="AE8" i="115" s="1"/>
  <c r="J8" i="115"/>
  <c r="K8" i="115" s="1"/>
  <c r="AS8" i="115"/>
  <c r="J11" i="115"/>
  <c r="K11" i="115" s="1"/>
  <c r="AL12" i="115"/>
  <c r="AT12" i="115" s="1"/>
  <c r="AU12" i="115" s="1"/>
  <c r="AD12" i="115"/>
  <c r="AE12" i="115" s="1"/>
  <c r="J12" i="115"/>
  <c r="K12" i="115" s="1"/>
  <c r="AS12" i="115"/>
  <c r="AM13" i="115"/>
  <c r="P16" i="115"/>
  <c r="Q16" i="115" s="1"/>
  <c r="P18" i="115"/>
  <c r="P20" i="115"/>
  <c r="Q20" i="115" s="1"/>
  <c r="P22" i="115"/>
  <c r="Q22" i="115" s="1"/>
  <c r="AR22" i="115"/>
  <c r="AS22" i="115" s="1"/>
  <c r="AL52" i="115"/>
  <c r="AT52" i="115" s="1"/>
  <c r="AU52" i="115" s="1"/>
  <c r="AD52" i="115"/>
  <c r="R52" i="115"/>
  <c r="J52" i="115"/>
  <c r="AR52" i="115"/>
  <c r="AE52" i="115"/>
  <c r="P52" i="115"/>
  <c r="Q52" i="115" s="1"/>
  <c r="X52" i="115"/>
  <c r="AF52" i="115" s="1"/>
  <c r="AG52" i="115" s="1"/>
  <c r="K52" i="115"/>
  <c r="AS52" i="115"/>
  <c r="S52" i="115"/>
  <c r="AR7" i="115"/>
  <c r="AS7" i="115" s="1"/>
  <c r="X7" i="115"/>
  <c r="Y7" i="115" s="1"/>
  <c r="P7" i="115"/>
  <c r="Q7" i="115" s="1"/>
  <c r="AR11" i="115"/>
  <c r="AS11" i="115" s="1"/>
  <c r="X11" i="115"/>
  <c r="Y11" i="115" s="1"/>
  <c r="P11" i="115"/>
  <c r="Q11" i="115" s="1"/>
  <c r="AR6" i="115"/>
  <c r="AL7" i="115"/>
  <c r="AM7" i="115" s="1"/>
  <c r="X8" i="115"/>
  <c r="AR9" i="115"/>
  <c r="X9" i="115"/>
  <c r="Y9" i="115" s="1"/>
  <c r="P9" i="115"/>
  <c r="Q9" i="115" s="1"/>
  <c r="AE9" i="115"/>
  <c r="AR10" i="115"/>
  <c r="AS10" i="115" s="1"/>
  <c r="AL11" i="115"/>
  <c r="AM11" i="115" s="1"/>
  <c r="X12" i="115"/>
  <c r="Y12" i="115" s="1"/>
  <c r="AR13" i="115"/>
  <c r="AT13" i="115" s="1"/>
  <c r="AU13" i="115" s="1"/>
  <c r="X13" i="115"/>
  <c r="Y13" i="115" s="1"/>
  <c r="P13" i="115"/>
  <c r="Q13" i="115" s="1"/>
  <c r="AE13" i="115"/>
  <c r="Q14" i="115"/>
  <c r="AR14" i="115"/>
  <c r="AS14" i="115" s="1"/>
  <c r="K15" i="115"/>
  <c r="Q18" i="115"/>
  <c r="AE39" i="115"/>
  <c r="AR39" i="115"/>
  <c r="AS39" i="115" s="1"/>
  <c r="AD39" i="115"/>
  <c r="AL39" i="115"/>
  <c r="AM39" i="115" s="1"/>
  <c r="P39" i="115"/>
  <c r="Q39" i="115" s="1"/>
  <c r="AG39" i="115"/>
  <c r="X39" i="115"/>
  <c r="AF39" i="115" s="1"/>
  <c r="J39" i="115"/>
  <c r="R39" i="115" s="1"/>
  <c r="S39" i="115" s="1"/>
  <c r="AR55" i="115"/>
  <c r="AS55" i="115" s="1"/>
  <c r="X55" i="115"/>
  <c r="AF55" i="115" s="1"/>
  <c r="AG55" i="115" s="1"/>
  <c r="P55" i="115"/>
  <c r="AE55" i="115"/>
  <c r="AL55" i="115"/>
  <c r="AM55" i="115" s="1"/>
  <c r="Q55" i="115"/>
  <c r="AD55" i="115"/>
  <c r="J55" i="115"/>
  <c r="R55" i="115" s="1"/>
  <c r="Y55" i="115"/>
  <c r="AR59" i="115"/>
  <c r="AS59" i="115" s="1"/>
  <c r="X59" i="115"/>
  <c r="AF59" i="115" s="1"/>
  <c r="AG59" i="115" s="1"/>
  <c r="P59" i="115"/>
  <c r="AE59" i="115"/>
  <c r="AL59" i="115"/>
  <c r="AM59" i="115" s="1"/>
  <c r="Q59" i="115"/>
  <c r="AD59" i="115"/>
  <c r="J59" i="115"/>
  <c r="R59" i="115" s="1"/>
  <c r="Y59" i="115"/>
  <c r="P6" i="115"/>
  <c r="Q6" i="115" s="1"/>
  <c r="X6" i="115"/>
  <c r="Y6" i="115" s="1"/>
  <c r="AD7" i="115"/>
  <c r="AE7" i="115" s="1"/>
  <c r="P8" i="115"/>
  <c r="Q8" i="115" s="1"/>
  <c r="AL10" i="115"/>
  <c r="AM10" i="115" s="1"/>
  <c r="AD10" i="115"/>
  <c r="AE10" i="115" s="1"/>
  <c r="J10" i="115"/>
  <c r="K10" i="115" s="1"/>
  <c r="AD11" i="115"/>
  <c r="AE11" i="115" s="1"/>
  <c r="P12" i="115"/>
  <c r="Q12" i="115" s="1"/>
  <c r="AL14" i="115"/>
  <c r="AM14" i="115" s="1"/>
  <c r="AD14" i="115"/>
  <c r="AE14" i="115" s="1"/>
  <c r="J14" i="115"/>
  <c r="K14" i="115" s="1"/>
  <c r="X16" i="115"/>
  <c r="Y16" i="115" s="1"/>
  <c r="AR16" i="115"/>
  <c r="AS16" i="115" s="1"/>
  <c r="X18" i="115"/>
  <c r="AF18" i="115" s="1"/>
  <c r="AG18" i="115" s="1"/>
  <c r="AR18" i="115"/>
  <c r="AS18" i="115" s="1"/>
  <c r="X20" i="115"/>
  <c r="AR20" i="115"/>
  <c r="AS20" i="115" s="1"/>
  <c r="X22" i="115"/>
  <c r="AE43" i="115"/>
  <c r="AS43" i="115"/>
  <c r="AR43" i="115"/>
  <c r="AD43" i="115"/>
  <c r="AL43" i="115"/>
  <c r="AT43" i="115" s="1"/>
  <c r="AU43" i="115" s="1"/>
  <c r="P43" i="115"/>
  <c r="Q43" i="115" s="1"/>
  <c r="X43" i="115"/>
  <c r="J43" i="115"/>
  <c r="R43" i="115" s="1"/>
  <c r="S43" i="115" s="1"/>
  <c r="Q24" i="115"/>
  <c r="Y24" i="115"/>
  <c r="AS24" i="115"/>
  <c r="Q26" i="115"/>
  <c r="Y26" i="115"/>
  <c r="AG26" i="115"/>
  <c r="AS26" i="115"/>
  <c r="Q28" i="115"/>
  <c r="Y28" i="115"/>
  <c r="AS28" i="115"/>
  <c r="Q30" i="115"/>
  <c r="Y30" i="115"/>
  <c r="AS30" i="115"/>
  <c r="Q32" i="115"/>
  <c r="Y32" i="115"/>
  <c r="AS32" i="115"/>
  <c r="Q34" i="115"/>
  <c r="Y34" i="115"/>
  <c r="AS34" i="115"/>
  <c r="Q36" i="115"/>
  <c r="Y36" i="115"/>
  <c r="AS36" i="115"/>
  <c r="P15" i="115"/>
  <c r="R15" i="115" s="1"/>
  <c r="X15" i="115"/>
  <c r="AF15" i="115" s="1"/>
  <c r="AG15" i="115" s="1"/>
  <c r="AR15" i="115"/>
  <c r="AT15" i="115" s="1"/>
  <c r="AU15" i="115" s="1"/>
  <c r="P17" i="115"/>
  <c r="Q17" i="115" s="1"/>
  <c r="X17" i="115"/>
  <c r="AF17" i="115" s="1"/>
  <c r="AG17" i="115" s="1"/>
  <c r="AR17" i="115"/>
  <c r="AT17" i="115" s="1"/>
  <c r="AU17" i="115" s="1"/>
  <c r="P19" i="115"/>
  <c r="R19" i="115" s="1"/>
  <c r="S19" i="115" s="1"/>
  <c r="X19" i="115"/>
  <c r="AF19" i="115" s="1"/>
  <c r="AG19" i="115" s="1"/>
  <c r="AR19" i="115"/>
  <c r="P21" i="115"/>
  <c r="X21" i="115"/>
  <c r="AF21" i="115" s="1"/>
  <c r="AG21" i="115" s="1"/>
  <c r="AR21" i="115"/>
  <c r="AT21" i="115" s="1"/>
  <c r="AU21" i="115" s="1"/>
  <c r="P23" i="115"/>
  <c r="R23" i="115" s="1"/>
  <c r="S23" i="115" s="1"/>
  <c r="X23" i="115"/>
  <c r="Y23" i="115" s="1"/>
  <c r="AF23" i="115"/>
  <c r="AG23" i="115" s="1"/>
  <c r="AR23" i="115"/>
  <c r="J24" i="115"/>
  <c r="R24" i="115"/>
  <c r="AD24" i="115"/>
  <c r="AE24" i="115" s="1"/>
  <c r="AL24" i="115"/>
  <c r="AT24" i="115" s="1"/>
  <c r="AU24" i="115" s="1"/>
  <c r="P25" i="115"/>
  <c r="R25" i="115" s="1"/>
  <c r="S25" i="115" s="1"/>
  <c r="X25" i="115"/>
  <c r="AF25" i="115"/>
  <c r="AR25" i="115"/>
  <c r="J26" i="115"/>
  <c r="R26" i="115"/>
  <c r="AD26" i="115"/>
  <c r="AF26" i="115" s="1"/>
  <c r="AL26" i="115"/>
  <c r="AT26" i="115" s="1"/>
  <c r="AU26" i="115" s="1"/>
  <c r="P27" i="115"/>
  <c r="X27" i="115"/>
  <c r="AF27" i="115"/>
  <c r="AR27" i="115"/>
  <c r="J28" i="115"/>
  <c r="R28" i="115"/>
  <c r="AD28" i="115"/>
  <c r="AF28" i="115" s="1"/>
  <c r="AG28" i="115" s="1"/>
  <c r="AL28" i="115"/>
  <c r="AT28" i="115" s="1"/>
  <c r="AU28" i="115" s="1"/>
  <c r="P29" i="115"/>
  <c r="X29" i="115"/>
  <c r="AF29" i="115"/>
  <c r="AR29" i="115"/>
  <c r="AT29" i="115" s="1"/>
  <c r="AU29" i="115" s="1"/>
  <c r="J30" i="115"/>
  <c r="R30" i="115"/>
  <c r="AD30" i="115"/>
  <c r="AL30" i="115"/>
  <c r="AT30" i="115" s="1"/>
  <c r="AU30" i="115" s="1"/>
  <c r="P31" i="115"/>
  <c r="X31" i="115"/>
  <c r="AF31" i="115"/>
  <c r="AR31" i="115"/>
  <c r="J32" i="115"/>
  <c r="R32" i="115"/>
  <c r="AD32" i="115"/>
  <c r="AF32" i="115" s="1"/>
  <c r="AG32" i="115" s="1"/>
  <c r="AL32" i="115"/>
  <c r="AT32" i="115" s="1"/>
  <c r="AU32" i="115" s="1"/>
  <c r="P33" i="115"/>
  <c r="R33" i="115" s="1"/>
  <c r="S33" i="115" s="1"/>
  <c r="X33" i="115"/>
  <c r="AF33" i="115"/>
  <c r="AR33" i="115"/>
  <c r="J34" i="115"/>
  <c r="R34" i="115"/>
  <c r="AD34" i="115"/>
  <c r="AF34" i="115" s="1"/>
  <c r="AG34" i="115" s="1"/>
  <c r="AL34" i="115"/>
  <c r="AT34" i="115" s="1"/>
  <c r="AU34" i="115" s="1"/>
  <c r="P35" i="115"/>
  <c r="X35" i="115"/>
  <c r="AF35" i="115"/>
  <c r="AR35" i="115"/>
  <c r="AT35" i="115" s="1"/>
  <c r="AU35" i="115" s="1"/>
  <c r="J36" i="115"/>
  <c r="R36" i="115"/>
  <c r="AD36" i="115"/>
  <c r="AF36" i="115" s="1"/>
  <c r="AG36" i="115" s="1"/>
  <c r="AL36" i="115"/>
  <c r="AT36" i="115" s="1"/>
  <c r="AU36" i="115" s="1"/>
  <c r="P37" i="115"/>
  <c r="X37" i="115"/>
  <c r="AF37" i="115"/>
  <c r="AM41" i="115"/>
  <c r="AE41" i="115"/>
  <c r="S41" i="115"/>
  <c r="K41" i="115"/>
  <c r="R41" i="115"/>
  <c r="AF41" i="115"/>
  <c r="AG41" i="115" s="1"/>
  <c r="AS41" i="115"/>
  <c r="Y15" i="115"/>
  <c r="Y17" i="115"/>
  <c r="Q19" i="115"/>
  <c r="Y19" i="115"/>
  <c r="AS19" i="115"/>
  <c r="Q21" i="115"/>
  <c r="Q23" i="115"/>
  <c r="AS23" i="115"/>
  <c r="K24" i="115"/>
  <c r="Q25" i="115"/>
  <c r="Y25" i="115"/>
  <c r="AG25" i="115"/>
  <c r="AS25" i="115"/>
  <c r="K26" i="115"/>
  <c r="AE26" i="115"/>
  <c r="Q27" i="115"/>
  <c r="Y27" i="115"/>
  <c r="AG27" i="115"/>
  <c r="AS27" i="115"/>
  <c r="K28" i="115"/>
  <c r="AE28" i="115"/>
  <c r="Q29" i="115"/>
  <c r="Y29" i="115"/>
  <c r="AG29" i="115"/>
  <c r="AS29" i="115"/>
  <c r="K30" i="115"/>
  <c r="AE30" i="115"/>
  <c r="Q31" i="115"/>
  <c r="Y31" i="115"/>
  <c r="AG31" i="115"/>
  <c r="AS31" i="115"/>
  <c r="K32" i="115"/>
  <c r="AE32" i="115"/>
  <c r="Q33" i="115"/>
  <c r="Y33" i="115"/>
  <c r="AG33" i="115"/>
  <c r="AS33" i="115"/>
  <c r="K34" i="115"/>
  <c r="AE34" i="115"/>
  <c r="Q35" i="115"/>
  <c r="Y35" i="115"/>
  <c r="AG35" i="115"/>
  <c r="AS35" i="115"/>
  <c r="K36" i="115"/>
  <c r="AE36" i="115"/>
  <c r="AU37" i="115"/>
  <c r="AM37" i="115"/>
  <c r="Q37" i="115"/>
  <c r="Y37" i="115"/>
  <c r="AG37" i="115"/>
  <c r="AT37" i="115"/>
  <c r="Q45" i="115"/>
  <c r="Y45" i="115"/>
  <c r="AG45" i="115"/>
  <c r="AS45" i="115"/>
  <c r="AW45" i="115"/>
  <c r="BJ46" i="127" s="1"/>
  <c r="Q47" i="115"/>
  <c r="Y47" i="115"/>
  <c r="AG47" i="115"/>
  <c r="AS47" i="115"/>
  <c r="AR49" i="115"/>
  <c r="AS49" i="115" s="1"/>
  <c r="AF49" i="115"/>
  <c r="AG49" i="115" s="1"/>
  <c r="X49" i="115"/>
  <c r="P49" i="115"/>
  <c r="Q49" i="115" s="1"/>
  <c r="AE49" i="115"/>
  <c r="Q50" i="115"/>
  <c r="AE50" i="115"/>
  <c r="AR50" i="115"/>
  <c r="AR53" i="115"/>
  <c r="AS53" i="115" s="1"/>
  <c r="X53" i="115"/>
  <c r="AF53" i="115" s="1"/>
  <c r="AG53" i="115" s="1"/>
  <c r="P53" i="115"/>
  <c r="Q53" i="115" s="1"/>
  <c r="R53" i="115"/>
  <c r="S53" i="115" s="1"/>
  <c r="AE53" i="115"/>
  <c r="Q54" i="115"/>
  <c r="AE54" i="115"/>
  <c r="AL50" i="115"/>
  <c r="AM50" i="115" s="1"/>
  <c r="AD50" i="115"/>
  <c r="R50" i="115"/>
  <c r="J50" i="115"/>
  <c r="AS50" i="115"/>
  <c r="AL54" i="115"/>
  <c r="AT54" i="115" s="1"/>
  <c r="AU54" i="115" s="1"/>
  <c r="AD54" i="115"/>
  <c r="R54" i="115"/>
  <c r="S54" i="115" s="1"/>
  <c r="J54" i="115"/>
  <c r="AS54" i="115"/>
  <c r="AG54" i="115"/>
  <c r="AF54" i="115"/>
  <c r="Q38" i="115"/>
  <c r="Y38" i="115"/>
  <c r="AG38" i="115"/>
  <c r="AS38" i="115"/>
  <c r="Q40" i="115"/>
  <c r="Y40" i="115"/>
  <c r="AG40" i="115"/>
  <c r="AS40" i="115"/>
  <c r="Q42" i="115"/>
  <c r="Y42" i="115"/>
  <c r="AG42" i="115"/>
  <c r="AS42" i="115"/>
  <c r="Q44" i="115"/>
  <c r="Y44" i="115"/>
  <c r="AS44" i="115"/>
  <c r="K45" i="115"/>
  <c r="S45" i="115"/>
  <c r="AE45" i="115"/>
  <c r="AM45" i="115"/>
  <c r="Q46" i="115"/>
  <c r="Y46" i="115"/>
  <c r="AG46" i="115"/>
  <c r="AS46" i="115"/>
  <c r="K47" i="115"/>
  <c r="AE47" i="115"/>
  <c r="AM47" i="115"/>
  <c r="Q48" i="115"/>
  <c r="Y48" i="115"/>
  <c r="AG48" i="115"/>
  <c r="AS48" i="115"/>
  <c r="K49" i="115"/>
  <c r="Y49" i="115"/>
  <c r="AL49" i="115"/>
  <c r="K50" i="115"/>
  <c r="X50" i="115"/>
  <c r="Y50" i="115" s="1"/>
  <c r="AR51" i="115"/>
  <c r="AS51" i="115" s="1"/>
  <c r="AF51" i="115"/>
  <c r="AG51" i="115" s="1"/>
  <c r="X51" i="115"/>
  <c r="Y51" i="115" s="1"/>
  <c r="P51" i="115"/>
  <c r="Q51" i="115" s="1"/>
  <c r="AE51" i="115"/>
  <c r="K53" i="115"/>
  <c r="AL53" i="115"/>
  <c r="K54" i="115"/>
  <c r="X54" i="115"/>
  <c r="Y54" i="115" s="1"/>
  <c r="AM54" i="115"/>
  <c r="Q56" i="115"/>
  <c r="Y56" i="115"/>
  <c r="AS56" i="115"/>
  <c r="Q58" i="115"/>
  <c r="Y58" i="115"/>
  <c r="AS58" i="115"/>
  <c r="Q60" i="115"/>
  <c r="Y60" i="115"/>
  <c r="AS60" i="115"/>
  <c r="K61" i="115"/>
  <c r="AE61" i="115"/>
  <c r="AM61" i="115"/>
  <c r="Q62" i="115"/>
  <c r="Y62" i="115"/>
  <c r="AS62" i="115"/>
  <c r="K63" i="115"/>
  <c r="AE63" i="115"/>
  <c r="AM63" i="115"/>
  <c r="Q64" i="115"/>
  <c r="Y64" i="115"/>
  <c r="AS64" i="115"/>
  <c r="K65" i="115"/>
  <c r="AE65" i="115"/>
  <c r="AM65" i="115"/>
  <c r="J56" i="115"/>
  <c r="K56" i="115" s="1"/>
  <c r="R56" i="115"/>
  <c r="AD56" i="115"/>
  <c r="AE56" i="115" s="1"/>
  <c r="AL56" i="115"/>
  <c r="J58" i="115"/>
  <c r="K58" i="115" s="1"/>
  <c r="R58" i="115"/>
  <c r="AD58" i="115"/>
  <c r="AL58" i="115"/>
  <c r="J60" i="115"/>
  <c r="K60" i="115" s="1"/>
  <c r="R60" i="115"/>
  <c r="AD60" i="115"/>
  <c r="AE60" i="115" s="1"/>
  <c r="AL60" i="115"/>
  <c r="P61" i="115"/>
  <c r="X61" i="115"/>
  <c r="AF61" i="115" s="1"/>
  <c r="AG61" i="115" s="1"/>
  <c r="AR61" i="115"/>
  <c r="AS61" i="115" s="1"/>
  <c r="J62" i="115"/>
  <c r="K62" i="115" s="1"/>
  <c r="AD62" i="115"/>
  <c r="AE62" i="115" s="1"/>
  <c r="AL62" i="115"/>
  <c r="P63" i="115"/>
  <c r="Q63" i="115" s="1"/>
  <c r="X63" i="115"/>
  <c r="Y63" i="115" s="1"/>
  <c r="AF63" i="115"/>
  <c r="AR63" i="115"/>
  <c r="J64" i="115"/>
  <c r="K64" i="115" s="1"/>
  <c r="R64" i="115"/>
  <c r="AD64" i="115"/>
  <c r="AL64" i="115"/>
  <c r="P65" i="115"/>
  <c r="X65" i="115"/>
  <c r="AF65" i="115" s="1"/>
  <c r="AG65" i="115" s="1"/>
  <c r="AR65" i="115"/>
  <c r="AT65" i="115" s="1"/>
  <c r="AU65" i="115" s="1"/>
  <c r="Q61" i="115"/>
  <c r="AG63" i="115"/>
  <c r="AS63" i="115"/>
  <c r="Q65" i="115"/>
  <c r="AV15" i="114"/>
  <c r="AW15" i="114" s="1"/>
  <c r="BI16" i="127" s="1"/>
  <c r="D15" i="161" s="1"/>
  <c r="S15" i="114"/>
  <c r="Y6" i="114"/>
  <c r="Q8" i="114"/>
  <c r="K9" i="114"/>
  <c r="AS12" i="114"/>
  <c r="Y14" i="114"/>
  <c r="AS14" i="114"/>
  <c r="K15" i="114"/>
  <c r="AM15" i="114"/>
  <c r="AR16" i="114"/>
  <c r="AS16" i="114" s="1"/>
  <c r="X16" i="114"/>
  <c r="AF16" i="114" s="1"/>
  <c r="AG16" i="114" s="1"/>
  <c r="P16" i="114"/>
  <c r="Q16" i="114" s="1"/>
  <c r="AE16" i="114"/>
  <c r="Q17" i="114"/>
  <c r="AR17" i="114"/>
  <c r="X19" i="114"/>
  <c r="AF19" i="114" s="1"/>
  <c r="AG19" i="114" s="1"/>
  <c r="AR20" i="114"/>
  <c r="AS20" i="114" s="1"/>
  <c r="X20" i="114"/>
  <c r="AF20" i="114" s="1"/>
  <c r="AG20" i="114" s="1"/>
  <c r="P20" i="114"/>
  <c r="Q20" i="114" s="1"/>
  <c r="R20" i="114"/>
  <c r="S20" i="114" s="1"/>
  <c r="AE20" i="114"/>
  <c r="Q21" i="114"/>
  <c r="AR21" i="114"/>
  <c r="X23" i="114"/>
  <c r="AR24" i="114"/>
  <c r="X24" i="114"/>
  <c r="AF24" i="114" s="1"/>
  <c r="AG24" i="114" s="1"/>
  <c r="P24" i="114"/>
  <c r="Q24" i="114" s="1"/>
  <c r="R24" i="114"/>
  <c r="S24" i="114" s="1"/>
  <c r="AE24" i="114"/>
  <c r="AS24" i="114"/>
  <c r="Q25" i="114"/>
  <c r="AR25" i="114"/>
  <c r="AE27" i="114"/>
  <c r="K27" i="114"/>
  <c r="AL27" i="114"/>
  <c r="AM27" i="114" s="1"/>
  <c r="AD27" i="114"/>
  <c r="R27" i="114"/>
  <c r="J27" i="114"/>
  <c r="Y27" i="114"/>
  <c r="AS27" i="114"/>
  <c r="AE29" i="114"/>
  <c r="K29" i="114"/>
  <c r="AL29" i="114"/>
  <c r="AM29" i="114" s="1"/>
  <c r="AD29" i="114"/>
  <c r="AF29" i="114" s="1"/>
  <c r="R29" i="114"/>
  <c r="J29" i="114"/>
  <c r="Y29" i="114"/>
  <c r="AS29" i="114"/>
  <c r="AE31" i="114"/>
  <c r="K31" i="114"/>
  <c r="AL31" i="114"/>
  <c r="AM31" i="114" s="1"/>
  <c r="AD31" i="114"/>
  <c r="R31" i="114"/>
  <c r="J31" i="114"/>
  <c r="Y31" i="114"/>
  <c r="AS31" i="114"/>
  <c r="AE33" i="114"/>
  <c r="K33" i="114"/>
  <c r="AL33" i="114"/>
  <c r="AM33" i="114" s="1"/>
  <c r="AD33" i="114"/>
  <c r="AF33" i="114" s="1"/>
  <c r="R33" i="114"/>
  <c r="J33" i="114"/>
  <c r="Y33" i="114"/>
  <c r="AS33" i="114"/>
  <c r="X49" i="114"/>
  <c r="Y49" i="114" s="1"/>
  <c r="J49" i="114"/>
  <c r="R49" i="114" s="1"/>
  <c r="AL49" i="114"/>
  <c r="AM49" i="114" s="1"/>
  <c r="Q49" i="114"/>
  <c r="AD49" i="114"/>
  <c r="AF49" i="114" s="1"/>
  <c r="AG49" i="114" s="1"/>
  <c r="P49" i="114"/>
  <c r="AL19" i="114"/>
  <c r="AT19" i="114" s="1"/>
  <c r="AU19" i="114" s="1"/>
  <c r="AD19" i="114"/>
  <c r="J19" i="114"/>
  <c r="R19" i="114" s="1"/>
  <c r="AL23" i="114"/>
  <c r="AT23" i="114" s="1"/>
  <c r="AU23" i="114" s="1"/>
  <c r="AD23" i="114"/>
  <c r="AE23" i="114" s="1"/>
  <c r="J23" i="114"/>
  <c r="AL37" i="114"/>
  <c r="AT37" i="114" s="1"/>
  <c r="AU37" i="114" s="1"/>
  <c r="AD37" i="114"/>
  <c r="R37" i="114"/>
  <c r="S37" i="114" s="1"/>
  <c r="J37" i="114"/>
  <c r="AR37" i="114"/>
  <c r="AE37" i="114"/>
  <c r="P37" i="114"/>
  <c r="Q37" i="114" s="1"/>
  <c r="X37" i="114"/>
  <c r="Y37" i="114" s="1"/>
  <c r="K37" i="114"/>
  <c r="AT17" i="114"/>
  <c r="AU17" i="114" s="1"/>
  <c r="AL17" i="114"/>
  <c r="AM17" i="114" s="1"/>
  <c r="AD17" i="114"/>
  <c r="AE17" i="114" s="1"/>
  <c r="J17" i="114"/>
  <c r="R17" i="114" s="1"/>
  <c r="AS17" i="114"/>
  <c r="P19" i="114"/>
  <c r="Q19" i="114" s="1"/>
  <c r="Y19" i="114"/>
  <c r="AM19" i="114"/>
  <c r="AT21" i="114"/>
  <c r="AU21" i="114" s="1"/>
  <c r="AL21" i="114"/>
  <c r="AM21" i="114" s="1"/>
  <c r="AD21" i="114"/>
  <c r="AE21" i="114" s="1"/>
  <c r="J21" i="114"/>
  <c r="R21" i="114" s="1"/>
  <c r="AS21" i="114"/>
  <c r="P23" i="114"/>
  <c r="Q23" i="114" s="1"/>
  <c r="Y23" i="114"/>
  <c r="AM23" i="114"/>
  <c r="AT25" i="114"/>
  <c r="AU25" i="114" s="1"/>
  <c r="AL25" i="114"/>
  <c r="AM25" i="114" s="1"/>
  <c r="AD25" i="114"/>
  <c r="AE25" i="114" s="1"/>
  <c r="J25" i="114"/>
  <c r="R25" i="114" s="1"/>
  <c r="AS25" i="114"/>
  <c r="AF37" i="114"/>
  <c r="AG37" i="114" s="1"/>
  <c r="AL45" i="114"/>
  <c r="AM45" i="114" s="1"/>
  <c r="AD45" i="114"/>
  <c r="R45" i="114"/>
  <c r="J45" i="114"/>
  <c r="AR45" i="114"/>
  <c r="AS45" i="114" s="1"/>
  <c r="AE45" i="114"/>
  <c r="P45" i="114"/>
  <c r="Q45" i="114" s="1"/>
  <c r="X45" i="114"/>
  <c r="AF45" i="114" s="1"/>
  <c r="AG45" i="114" s="1"/>
  <c r="K45" i="114"/>
  <c r="AL53" i="114"/>
  <c r="AM53" i="114" s="1"/>
  <c r="P53" i="114"/>
  <c r="Q53" i="114" s="1"/>
  <c r="X53" i="114"/>
  <c r="Y53" i="114" s="1"/>
  <c r="J53" i="114"/>
  <c r="K53" i="114" s="1"/>
  <c r="AD53" i="114"/>
  <c r="AE53" i="114" s="1"/>
  <c r="AS53" i="114"/>
  <c r="R53" i="114"/>
  <c r="AR53" i="114"/>
  <c r="AE6" i="114"/>
  <c r="AM6" i="114"/>
  <c r="Q7" i="114"/>
  <c r="Y7" i="114"/>
  <c r="AE8" i="114"/>
  <c r="AM8" i="114"/>
  <c r="Q9" i="114"/>
  <c r="K10" i="114"/>
  <c r="AM10" i="114"/>
  <c r="Q11" i="114"/>
  <c r="AS11" i="114"/>
  <c r="AM12" i="114"/>
  <c r="AE14" i="114"/>
  <c r="AM14" i="114"/>
  <c r="Q15" i="114"/>
  <c r="Y15" i="114"/>
  <c r="AG15" i="114"/>
  <c r="AS15" i="114"/>
  <c r="K16" i="114"/>
  <c r="Y16" i="114"/>
  <c r="AL16" i="114"/>
  <c r="X17" i="114"/>
  <c r="Y17" i="114" s="1"/>
  <c r="AR18" i="114"/>
  <c r="AS18" i="114" s="1"/>
  <c r="X18" i="114"/>
  <c r="Y18" i="114" s="1"/>
  <c r="P18" i="114"/>
  <c r="Q18" i="114" s="1"/>
  <c r="AE18" i="114"/>
  <c r="AE19" i="114"/>
  <c r="AR19" i="114"/>
  <c r="AS19" i="114" s="1"/>
  <c r="K20" i="114"/>
  <c r="AL20" i="114"/>
  <c r="X21" i="114"/>
  <c r="Y21" i="114" s="1"/>
  <c r="AR22" i="114"/>
  <c r="AS22" i="114" s="1"/>
  <c r="X22" i="114"/>
  <c r="Y22" i="114" s="1"/>
  <c r="P22" i="114"/>
  <c r="Q22" i="114" s="1"/>
  <c r="AE22" i="114"/>
  <c r="AR23" i="114"/>
  <c r="AS23" i="114" s="1"/>
  <c r="K24" i="114"/>
  <c r="AL24" i="114"/>
  <c r="X25" i="114"/>
  <c r="Y25" i="114" s="1"/>
  <c r="AS26" i="114"/>
  <c r="AR26" i="114"/>
  <c r="AF26" i="114"/>
  <c r="AG26" i="114" s="1"/>
  <c r="X26" i="114"/>
  <c r="Y26" i="114" s="1"/>
  <c r="P26" i="114"/>
  <c r="Q26" i="114" s="1"/>
  <c r="AE26" i="114"/>
  <c r="Q27" i="114"/>
  <c r="Q29" i="114"/>
  <c r="AG29" i="114"/>
  <c r="Q31" i="114"/>
  <c r="Q33" i="114"/>
  <c r="AG33" i="114"/>
  <c r="AS37" i="114"/>
  <c r="AL41" i="114"/>
  <c r="AM41" i="114" s="1"/>
  <c r="AD41" i="114"/>
  <c r="R41" i="114"/>
  <c r="S41" i="114" s="1"/>
  <c r="J41" i="114"/>
  <c r="AR41" i="114"/>
  <c r="AS41" i="114" s="1"/>
  <c r="AE41" i="114"/>
  <c r="P41" i="114"/>
  <c r="Q41" i="114" s="1"/>
  <c r="X41" i="114"/>
  <c r="AF41" i="114" s="1"/>
  <c r="AG41" i="114" s="1"/>
  <c r="K41" i="114"/>
  <c r="S45" i="114"/>
  <c r="AR49" i="114"/>
  <c r="AS49" i="114" s="1"/>
  <c r="AF53" i="114"/>
  <c r="AG53" i="114" s="1"/>
  <c r="AR38" i="114"/>
  <c r="AS38" i="114" s="1"/>
  <c r="X38" i="114"/>
  <c r="AF38" i="114" s="1"/>
  <c r="AG38" i="114" s="1"/>
  <c r="P38" i="114"/>
  <c r="Q38" i="114" s="1"/>
  <c r="AE38" i="114"/>
  <c r="AR42" i="114"/>
  <c r="AS42" i="114" s="1"/>
  <c r="X42" i="114"/>
  <c r="AF42" i="114" s="1"/>
  <c r="AG42" i="114" s="1"/>
  <c r="P42" i="114"/>
  <c r="Q42" i="114" s="1"/>
  <c r="R42" i="114"/>
  <c r="AV42" i="114" s="1"/>
  <c r="AW42" i="114" s="1"/>
  <c r="BI43" i="127" s="1"/>
  <c r="AE42" i="114"/>
  <c r="AR46" i="114"/>
  <c r="AS46" i="114" s="1"/>
  <c r="X46" i="114"/>
  <c r="AF46" i="114" s="1"/>
  <c r="AG46" i="114" s="1"/>
  <c r="P46" i="114"/>
  <c r="Q46" i="114" s="1"/>
  <c r="AE46" i="114"/>
  <c r="P28" i="114"/>
  <c r="X28" i="114"/>
  <c r="AF28" i="114" s="1"/>
  <c r="AG28" i="114" s="1"/>
  <c r="AR28" i="114"/>
  <c r="AT28" i="114" s="1"/>
  <c r="AU28" i="114" s="1"/>
  <c r="P30" i="114"/>
  <c r="R30" i="114" s="1"/>
  <c r="S30" i="114" s="1"/>
  <c r="X30" i="114"/>
  <c r="AF30" i="114"/>
  <c r="AR30" i="114"/>
  <c r="AT30" i="114" s="1"/>
  <c r="AU30" i="114" s="1"/>
  <c r="AV30" i="114"/>
  <c r="AW30" i="114" s="1"/>
  <c r="BI31" i="127" s="1"/>
  <c r="D30" i="161" s="1"/>
  <c r="P32" i="114"/>
  <c r="R32" i="114" s="1"/>
  <c r="S32" i="114" s="1"/>
  <c r="X32" i="114"/>
  <c r="Y32" i="114" s="1"/>
  <c r="AR32" i="114"/>
  <c r="AS32" i="114" s="1"/>
  <c r="P34" i="114"/>
  <c r="R34" i="114" s="1"/>
  <c r="S34" i="114" s="1"/>
  <c r="X34" i="114"/>
  <c r="AL35" i="114"/>
  <c r="AM35" i="114" s="1"/>
  <c r="AD35" i="114"/>
  <c r="AE35" i="114" s="1"/>
  <c r="R35" i="114"/>
  <c r="J35" i="114"/>
  <c r="K35" i="114" s="1"/>
  <c r="S35" i="114"/>
  <c r="AF35" i="114"/>
  <c r="AG35" i="114" s="1"/>
  <c r="AS35" i="114"/>
  <c r="AD36" i="114"/>
  <c r="AE36" i="114" s="1"/>
  <c r="AM36" i="114"/>
  <c r="J38" i="114"/>
  <c r="K38" i="114" s="1"/>
  <c r="AT39" i="114"/>
  <c r="AU39" i="114" s="1"/>
  <c r="AL39" i="114"/>
  <c r="AM39" i="114" s="1"/>
  <c r="AD39" i="114"/>
  <c r="AE39" i="114" s="1"/>
  <c r="J39" i="114"/>
  <c r="K39" i="114" s="1"/>
  <c r="AF39" i="114"/>
  <c r="AG39" i="114" s="1"/>
  <c r="AS39" i="114"/>
  <c r="Q40" i="114"/>
  <c r="AD40" i="114"/>
  <c r="AM40" i="114"/>
  <c r="J42" i="114"/>
  <c r="S42" i="114"/>
  <c r="AT42" i="114"/>
  <c r="AL43" i="114"/>
  <c r="AM43" i="114" s="1"/>
  <c r="AD43" i="114"/>
  <c r="AE43" i="114" s="1"/>
  <c r="R43" i="114"/>
  <c r="S43" i="114" s="1"/>
  <c r="J43" i="114"/>
  <c r="K43" i="114" s="1"/>
  <c r="AF43" i="114"/>
  <c r="AG43" i="114" s="1"/>
  <c r="AS43" i="114"/>
  <c r="AD44" i="114"/>
  <c r="AE44" i="114" s="1"/>
  <c r="AM44" i="114"/>
  <c r="J46" i="114"/>
  <c r="K46" i="114" s="1"/>
  <c r="AT47" i="114"/>
  <c r="AU47" i="114" s="1"/>
  <c r="AL47" i="114"/>
  <c r="AM47" i="114" s="1"/>
  <c r="AD47" i="114"/>
  <c r="AE47" i="114" s="1"/>
  <c r="J47" i="114"/>
  <c r="K47" i="114" s="1"/>
  <c r="AF47" i="114"/>
  <c r="AG47" i="114" s="1"/>
  <c r="AS47" i="114"/>
  <c r="Q48" i="114"/>
  <c r="AD48" i="114"/>
  <c r="AM48" i="114"/>
  <c r="AM51" i="114"/>
  <c r="S51" i="114"/>
  <c r="K51" i="114"/>
  <c r="AR51" i="114"/>
  <c r="AS51" i="114" s="1"/>
  <c r="AD51" i="114"/>
  <c r="AE51" i="114" s="1"/>
  <c r="Q51" i="114"/>
  <c r="X51" i="114"/>
  <c r="AL51" i="114"/>
  <c r="AT51" i="114" s="1"/>
  <c r="AU51" i="114" s="1"/>
  <c r="Q28" i="114"/>
  <c r="Q30" i="114"/>
  <c r="Y30" i="114"/>
  <c r="AG30" i="114"/>
  <c r="AS30" i="114"/>
  <c r="Q32" i="114"/>
  <c r="AR34" i="114"/>
  <c r="AS34" i="114" s="1"/>
  <c r="AF34" i="114"/>
  <c r="AG34" i="114" s="1"/>
  <c r="Y34" i="114"/>
  <c r="AL34" i="114"/>
  <c r="AR36" i="114"/>
  <c r="AT36" i="114" s="1"/>
  <c r="AU36" i="114" s="1"/>
  <c r="X36" i="114"/>
  <c r="Y36" i="114" s="1"/>
  <c r="P36" i="114"/>
  <c r="Q36" i="114" s="1"/>
  <c r="R36" i="114"/>
  <c r="S36" i="114" s="1"/>
  <c r="AS36" i="114"/>
  <c r="Y38" i="114"/>
  <c r="AL38" i="114"/>
  <c r="AM38" i="114" s="1"/>
  <c r="AR40" i="114"/>
  <c r="AT40" i="114" s="1"/>
  <c r="AU40" i="114" s="1"/>
  <c r="X40" i="114"/>
  <c r="Y40" i="114" s="1"/>
  <c r="P40" i="114"/>
  <c r="R40" i="114"/>
  <c r="S40" i="114" s="1"/>
  <c r="AE40" i="114"/>
  <c r="AS40" i="114"/>
  <c r="K42" i="114"/>
  <c r="Y42" i="114"/>
  <c r="AL42" i="114"/>
  <c r="AM42" i="114" s="1"/>
  <c r="AU42" i="114"/>
  <c r="AR44" i="114"/>
  <c r="X44" i="114"/>
  <c r="Y44" i="114" s="1"/>
  <c r="P44" i="114"/>
  <c r="Q44" i="114" s="1"/>
  <c r="R44" i="114"/>
  <c r="S44" i="114" s="1"/>
  <c r="AS44" i="114"/>
  <c r="Y46" i="114"/>
  <c r="AL46" i="114"/>
  <c r="AM46" i="114" s="1"/>
  <c r="AR48" i="114"/>
  <c r="AT48" i="114" s="1"/>
  <c r="AU48" i="114" s="1"/>
  <c r="X48" i="114"/>
  <c r="Y48" i="114" s="1"/>
  <c r="P48" i="114"/>
  <c r="R48" i="114"/>
  <c r="S48" i="114" s="1"/>
  <c r="AE48" i="114"/>
  <c r="AS48" i="114"/>
  <c r="AM55" i="114"/>
  <c r="AE55" i="114"/>
  <c r="S55" i="114"/>
  <c r="K55" i="114"/>
  <c r="R55" i="114"/>
  <c r="AF55" i="114"/>
  <c r="AG55" i="114" s="1"/>
  <c r="AS55" i="114"/>
  <c r="Q50" i="114"/>
  <c r="Y50" i="114"/>
  <c r="AS50" i="114"/>
  <c r="Q52" i="114"/>
  <c r="Y52" i="114"/>
  <c r="AG52" i="114"/>
  <c r="AS52" i="114"/>
  <c r="Q54" i="114"/>
  <c r="Y54" i="114"/>
  <c r="AS54" i="114"/>
  <c r="Q56" i="114"/>
  <c r="Y56" i="114"/>
  <c r="AG56" i="114"/>
  <c r="AS56" i="114"/>
  <c r="K57" i="114"/>
  <c r="S57" i="114"/>
  <c r="AE57" i="114"/>
  <c r="AM57" i="114"/>
  <c r="Q58" i="114"/>
  <c r="Y58" i="114"/>
  <c r="AS58" i="114"/>
  <c r="K59" i="114"/>
  <c r="S59" i="114"/>
  <c r="AE59" i="114"/>
  <c r="AM59" i="114"/>
  <c r="AU59" i="114"/>
  <c r="Q60" i="114"/>
  <c r="Y60" i="114"/>
  <c r="AS60" i="114"/>
  <c r="K61" i="114"/>
  <c r="AE61" i="114"/>
  <c r="AM61" i="114"/>
  <c r="AU61" i="114"/>
  <c r="Q62" i="114"/>
  <c r="Y62" i="114"/>
  <c r="AG62" i="114"/>
  <c r="AS62" i="114"/>
  <c r="K63" i="114"/>
  <c r="S63" i="114"/>
  <c r="AE63" i="114"/>
  <c r="AM63" i="114"/>
  <c r="AU63" i="114"/>
  <c r="Q64" i="114"/>
  <c r="Y64" i="114"/>
  <c r="AG64" i="114"/>
  <c r="AS64" i="114"/>
  <c r="K65" i="114"/>
  <c r="S65" i="114"/>
  <c r="AE65" i="114"/>
  <c r="AM65" i="114"/>
  <c r="Q57" i="114"/>
  <c r="Y57" i="114"/>
  <c r="AG57" i="114"/>
  <c r="AS57" i="114"/>
  <c r="Q59" i="114"/>
  <c r="Y59" i="114"/>
  <c r="AG59" i="114"/>
  <c r="AS59" i="114"/>
  <c r="Q61" i="114"/>
  <c r="Y61" i="114"/>
  <c r="AG61" i="114"/>
  <c r="AS61" i="114"/>
  <c r="Q63" i="114"/>
  <c r="Y63" i="114"/>
  <c r="AG63" i="114"/>
  <c r="AS63" i="114"/>
  <c r="Q65" i="114"/>
  <c r="Y65" i="114"/>
  <c r="AG65" i="114"/>
  <c r="AS65" i="114"/>
  <c r="AR14" i="113"/>
  <c r="AS14" i="113" s="1"/>
  <c r="X14" i="113"/>
  <c r="Y14" i="113" s="1"/>
  <c r="P14" i="113"/>
  <c r="Q14" i="113" s="1"/>
  <c r="AL23" i="113"/>
  <c r="AD23" i="113"/>
  <c r="AE23" i="113" s="1"/>
  <c r="J23" i="113"/>
  <c r="R23" i="113" s="1"/>
  <c r="X23" i="113"/>
  <c r="Y23" i="113" s="1"/>
  <c r="AR23" i="113"/>
  <c r="AT23" i="113" s="1"/>
  <c r="AU23" i="113" s="1"/>
  <c r="AR26" i="113"/>
  <c r="AS26" i="113" s="1"/>
  <c r="X26" i="113"/>
  <c r="AF26" i="113" s="1"/>
  <c r="AG26" i="113" s="1"/>
  <c r="P26" i="113"/>
  <c r="AL26" i="113"/>
  <c r="Y26" i="113"/>
  <c r="AM26" i="113"/>
  <c r="AT29" i="113"/>
  <c r="AU29" i="113" s="1"/>
  <c r="AL29" i="113"/>
  <c r="AM29" i="113" s="1"/>
  <c r="AD29" i="113"/>
  <c r="AE29" i="113" s="1"/>
  <c r="J29" i="113"/>
  <c r="R29" i="113" s="1"/>
  <c r="AR29" i="113"/>
  <c r="AS29" i="113" s="1"/>
  <c r="X29" i="113"/>
  <c r="AF29" i="113" s="1"/>
  <c r="AG29" i="113" s="1"/>
  <c r="AL35" i="113"/>
  <c r="AD35" i="113"/>
  <c r="J35" i="113"/>
  <c r="R35" i="113" s="1"/>
  <c r="AR35" i="113"/>
  <c r="AT35" i="113" s="1"/>
  <c r="AU35" i="113" s="1"/>
  <c r="K35" i="113"/>
  <c r="AM35" i="113"/>
  <c r="AR36" i="113"/>
  <c r="AS36" i="113" s="1"/>
  <c r="X36" i="113"/>
  <c r="AF36" i="113" s="1"/>
  <c r="AG36" i="113" s="1"/>
  <c r="P36" i="113"/>
  <c r="AD36" i="113"/>
  <c r="Q36" i="113"/>
  <c r="R36" i="113"/>
  <c r="Y36" i="113"/>
  <c r="J36" i="113"/>
  <c r="AL36" i="113"/>
  <c r="AM36" i="113" s="1"/>
  <c r="AR44" i="113"/>
  <c r="X44" i="113"/>
  <c r="AF44" i="113" s="1"/>
  <c r="AG44" i="113" s="1"/>
  <c r="P44" i="113"/>
  <c r="AD44" i="113"/>
  <c r="Q44" i="113"/>
  <c r="AL44" i="113"/>
  <c r="AM44" i="113" s="1"/>
  <c r="Y44" i="113"/>
  <c r="AT44" i="113"/>
  <c r="AU44" i="113" s="1"/>
  <c r="J44" i="113"/>
  <c r="K44" i="113" s="1"/>
  <c r="Y7" i="113"/>
  <c r="AS7" i="113"/>
  <c r="Y9" i="113"/>
  <c r="AS9" i="113"/>
  <c r="Y11" i="113"/>
  <c r="J14" i="113"/>
  <c r="AL15" i="113"/>
  <c r="AT15" i="113" s="1"/>
  <c r="AU15" i="113" s="1"/>
  <c r="AD15" i="113"/>
  <c r="AE15" i="113" s="1"/>
  <c r="J15" i="113"/>
  <c r="AS15" i="113"/>
  <c r="P23" i="113"/>
  <c r="Q23" i="113" s="1"/>
  <c r="AS23" i="113"/>
  <c r="J26" i="113"/>
  <c r="K26" i="113" s="1"/>
  <c r="AD26" i="113"/>
  <c r="AE26" i="113" s="1"/>
  <c r="AL27" i="113"/>
  <c r="AM27" i="113" s="1"/>
  <c r="AD27" i="113"/>
  <c r="AF27" i="113" s="1"/>
  <c r="AG27" i="113" s="1"/>
  <c r="J27" i="113"/>
  <c r="R27" i="113" s="1"/>
  <c r="X27" i="113"/>
  <c r="K27" i="113"/>
  <c r="Y27" i="113"/>
  <c r="AR27" i="113"/>
  <c r="AS27" i="113" s="1"/>
  <c r="Y29" i="113"/>
  <c r="AT33" i="113"/>
  <c r="AU33" i="113" s="1"/>
  <c r="AL33" i="113"/>
  <c r="AD33" i="113"/>
  <c r="AE33" i="113" s="1"/>
  <c r="J33" i="113"/>
  <c r="R33" i="113" s="1"/>
  <c r="AR33" i="113"/>
  <c r="Q33" i="113"/>
  <c r="X33" i="113"/>
  <c r="Y33" i="113" s="1"/>
  <c r="K33" i="113"/>
  <c r="P35" i="113"/>
  <c r="Q35" i="113" s="1"/>
  <c r="K36" i="113"/>
  <c r="R44" i="113"/>
  <c r="AV44" i="113" s="1"/>
  <c r="AW44" i="113" s="1"/>
  <c r="BH45" i="127" s="1"/>
  <c r="J7" i="113"/>
  <c r="R7" i="113" s="1"/>
  <c r="S7" i="113" s="1"/>
  <c r="AD7" i="113"/>
  <c r="AF7" i="113" s="1"/>
  <c r="AG7" i="113" s="1"/>
  <c r="AL7" i="113"/>
  <c r="AT7" i="113" s="1"/>
  <c r="AU7" i="113" s="1"/>
  <c r="J9" i="113"/>
  <c r="AD9" i="113"/>
  <c r="AF9" i="113" s="1"/>
  <c r="AG9" i="113" s="1"/>
  <c r="AL9" i="113"/>
  <c r="AT9" i="113" s="1"/>
  <c r="AU9" i="113" s="1"/>
  <c r="J11" i="113"/>
  <c r="K11" i="113" s="1"/>
  <c r="AD11" i="113"/>
  <c r="AF11" i="113" s="1"/>
  <c r="AL11" i="113"/>
  <c r="AM11" i="113" s="1"/>
  <c r="AR12" i="113"/>
  <c r="AT12" i="113" s="1"/>
  <c r="AU12" i="113" s="1"/>
  <c r="X12" i="113"/>
  <c r="Y12" i="113" s="1"/>
  <c r="P12" i="113"/>
  <c r="Q12" i="113" s="1"/>
  <c r="AL14" i="113"/>
  <c r="AM14" i="113" s="1"/>
  <c r="X15" i="113"/>
  <c r="AR16" i="113"/>
  <c r="AS16" i="113" s="1"/>
  <c r="X16" i="113"/>
  <c r="Y16" i="113" s="1"/>
  <c r="P16" i="113"/>
  <c r="Q16" i="113" s="1"/>
  <c r="AE16" i="113"/>
  <c r="AR18" i="113"/>
  <c r="AS18" i="113" s="1"/>
  <c r="X18" i="113"/>
  <c r="P18" i="113"/>
  <c r="Q18" i="113" s="1"/>
  <c r="AL18" i="113"/>
  <c r="AM18" i="113"/>
  <c r="AL21" i="113"/>
  <c r="AT21" i="113" s="1"/>
  <c r="AU21" i="113" s="1"/>
  <c r="AD21" i="113"/>
  <c r="AE21" i="113" s="1"/>
  <c r="J21" i="113"/>
  <c r="R21" i="113" s="1"/>
  <c r="AR21" i="113"/>
  <c r="AS21" i="113" s="1"/>
  <c r="Q21" i="113"/>
  <c r="X21" i="113"/>
  <c r="Y21" i="113" s="1"/>
  <c r="AM21" i="113"/>
  <c r="Q26" i="113"/>
  <c r="AT26" i="113"/>
  <c r="AU26" i="113" s="1"/>
  <c r="P27" i="113"/>
  <c r="AE27" i="113"/>
  <c r="P29" i="113"/>
  <c r="Q29" i="113" s="1"/>
  <c r="AL31" i="113"/>
  <c r="AT31" i="113" s="1"/>
  <c r="AU31" i="113" s="1"/>
  <c r="AD31" i="113"/>
  <c r="R31" i="113"/>
  <c r="J31" i="113"/>
  <c r="X31" i="113"/>
  <c r="Y31" i="113" s="1"/>
  <c r="K31" i="113"/>
  <c r="AR31" i="113"/>
  <c r="AS31" i="113" s="1"/>
  <c r="AE31" i="113"/>
  <c r="AF31" i="113"/>
  <c r="AG31" i="113" s="1"/>
  <c r="P33" i="113"/>
  <c r="AM33" i="113"/>
  <c r="X35" i="113"/>
  <c r="AF35" i="113" s="1"/>
  <c r="AG35" i="113" s="1"/>
  <c r="AE44" i="113"/>
  <c r="Q6" i="113"/>
  <c r="Y6" i="113"/>
  <c r="Q8" i="113"/>
  <c r="Y8" i="113"/>
  <c r="AS8" i="113"/>
  <c r="AS10" i="113"/>
  <c r="J12" i="113"/>
  <c r="K12" i="113" s="1"/>
  <c r="AL13" i="113"/>
  <c r="AM13" i="113" s="1"/>
  <c r="AD13" i="113"/>
  <c r="J13" i="113"/>
  <c r="K13" i="113" s="1"/>
  <c r="AS13" i="113"/>
  <c r="AD14" i="113"/>
  <c r="AE14" i="113" s="1"/>
  <c r="P15" i="113"/>
  <c r="Q15" i="113" s="1"/>
  <c r="AM15" i="113"/>
  <c r="J16" i="113"/>
  <c r="K16" i="113" s="1"/>
  <c r="AT16" i="113"/>
  <c r="AU16" i="113" s="1"/>
  <c r="AL17" i="113"/>
  <c r="AM17" i="113" s="1"/>
  <c r="AD17" i="113"/>
  <c r="AE17" i="113" s="1"/>
  <c r="J17" i="113"/>
  <c r="K17" i="113" s="1"/>
  <c r="AR17" i="113"/>
  <c r="AS17" i="113" s="1"/>
  <c r="AF17" i="113"/>
  <c r="AG17" i="113" s="1"/>
  <c r="J18" i="113"/>
  <c r="AD18" i="113"/>
  <c r="AE18" i="113" s="1"/>
  <c r="AL19" i="113"/>
  <c r="AM19" i="113" s="1"/>
  <c r="AD19" i="113"/>
  <c r="AE19" i="113" s="1"/>
  <c r="J19" i="113"/>
  <c r="R19" i="113" s="1"/>
  <c r="X19" i="113"/>
  <c r="Y19" i="113"/>
  <c r="AR19" i="113"/>
  <c r="AS19" i="113" s="1"/>
  <c r="AR22" i="113"/>
  <c r="AS22" i="113" s="1"/>
  <c r="X22" i="113"/>
  <c r="AF22" i="113" s="1"/>
  <c r="AG22" i="113" s="1"/>
  <c r="P22" i="113"/>
  <c r="AL22" i="113"/>
  <c r="AT22" i="113" s="1"/>
  <c r="AU22" i="113" s="1"/>
  <c r="K22" i="113"/>
  <c r="AM23" i="113"/>
  <c r="AL25" i="113"/>
  <c r="AM25" i="113" s="1"/>
  <c r="AD25" i="113"/>
  <c r="AE25" i="113" s="1"/>
  <c r="J25" i="113"/>
  <c r="K25" i="113" s="1"/>
  <c r="AR25" i="113"/>
  <c r="AS25" i="113" s="1"/>
  <c r="Q25" i="113"/>
  <c r="X25" i="113"/>
  <c r="R26" i="113"/>
  <c r="AV26" i="113" s="1"/>
  <c r="AW26" i="113" s="1"/>
  <c r="BH27" i="127" s="1"/>
  <c r="C26" i="161" s="1"/>
  <c r="Q27" i="113"/>
  <c r="P31" i="113"/>
  <c r="Q31" i="113" s="1"/>
  <c r="AM31" i="113"/>
  <c r="AS33" i="113"/>
  <c r="AE35" i="113"/>
  <c r="AE36" i="113"/>
  <c r="AR40" i="113"/>
  <c r="AS40" i="113" s="1"/>
  <c r="X40" i="113"/>
  <c r="AF40" i="113" s="1"/>
  <c r="AG40" i="113" s="1"/>
  <c r="P40" i="113"/>
  <c r="AD40" i="113"/>
  <c r="AE40" i="113" s="1"/>
  <c r="Q40" i="113"/>
  <c r="AL40" i="113"/>
  <c r="AM40" i="113" s="1"/>
  <c r="Y40" i="113"/>
  <c r="K40" i="113"/>
  <c r="J40" i="113"/>
  <c r="R40" i="113" s="1"/>
  <c r="AT40" i="113"/>
  <c r="AU40" i="113" s="1"/>
  <c r="S40" i="113"/>
  <c r="AS44" i="113"/>
  <c r="AR30" i="113"/>
  <c r="AS30" i="113" s="1"/>
  <c r="X30" i="113"/>
  <c r="AF30" i="113" s="1"/>
  <c r="AG30" i="113" s="1"/>
  <c r="P30" i="113"/>
  <c r="Q30" i="113" s="1"/>
  <c r="R30" i="113"/>
  <c r="S30" i="113" s="1"/>
  <c r="AE30" i="113"/>
  <c r="AR34" i="113"/>
  <c r="AS34" i="113" s="1"/>
  <c r="X34" i="113"/>
  <c r="AF34" i="113" s="1"/>
  <c r="AG34" i="113" s="1"/>
  <c r="P34" i="113"/>
  <c r="Q34" i="113" s="1"/>
  <c r="R34" i="113"/>
  <c r="S34" i="113" s="1"/>
  <c r="AE34" i="113"/>
  <c r="AL37" i="113"/>
  <c r="AT37" i="113" s="1"/>
  <c r="AU37" i="113" s="1"/>
  <c r="AD37" i="113"/>
  <c r="AE37" i="113" s="1"/>
  <c r="R37" i="113"/>
  <c r="S37" i="113" s="1"/>
  <c r="J37" i="113"/>
  <c r="K37" i="113" s="1"/>
  <c r="P37" i="113"/>
  <c r="X37" i="113"/>
  <c r="Y37" i="113" s="1"/>
  <c r="AR37" i="113"/>
  <c r="AS37" i="113" s="1"/>
  <c r="AT45" i="113"/>
  <c r="AU45" i="113" s="1"/>
  <c r="AL45" i="113"/>
  <c r="AD45" i="113"/>
  <c r="AE45" i="113" s="1"/>
  <c r="J45" i="113"/>
  <c r="R45" i="113" s="1"/>
  <c r="AM45" i="113"/>
  <c r="P45" i="113"/>
  <c r="Q45" i="113" s="1"/>
  <c r="X45" i="113"/>
  <c r="Y45" i="113" s="1"/>
  <c r="K45" i="113"/>
  <c r="AL53" i="113"/>
  <c r="AM53" i="113" s="1"/>
  <c r="P53" i="113"/>
  <c r="Q53" i="113" s="1"/>
  <c r="X53" i="113"/>
  <c r="Y53" i="113" s="1"/>
  <c r="J53" i="113"/>
  <c r="K53" i="113" s="1"/>
  <c r="AD53" i="113"/>
  <c r="AE53" i="113" s="1"/>
  <c r="R53" i="113"/>
  <c r="S53" i="113" s="1"/>
  <c r="AR53" i="113"/>
  <c r="AS53" i="113" s="1"/>
  <c r="AR20" i="113"/>
  <c r="AS20" i="113" s="1"/>
  <c r="X20" i="113"/>
  <c r="Y20" i="113" s="1"/>
  <c r="P20" i="113"/>
  <c r="Q20" i="113" s="1"/>
  <c r="AE20" i="113"/>
  <c r="AR24" i="113"/>
  <c r="AS24" i="113" s="1"/>
  <c r="X24" i="113"/>
  <c r="Y24" i="113" s="1"/>
  <c r="P24" i="113"/>
  <c r="Q24" i="113" s="1"/>
  <c r="R24" i="113"/>
  <c r="S24" i="113" s="1"/>
  <c r="AE24" i="113"/>
  <c r="AR28" i="113"/>
  <c r="AS28" i="113" s="1"/>
  <c r="X28" i="113"/>
  <c r="Y28" i="113" s="1"/>
  <c r="P28" i="113"/>
  <c r="Q28" i="113" s="1"/>
  <c r="R28" i="113"/>
  <c r="S28" i="113" s="1"/>
  <c r="AE28" i="113"/>
  <c r="K30" i="113"/>
  <c r="Y30" i="113"/>
  <c r="AL30" i="113"/>
  <c r="AR32" i="113"/>
  <c r="AS32" i="113" s="1"/>
  <c r="X32" i="113"/>
  <c r="Y32" i="113" s="1"/>
  <c r="P32" i="113"/>
  <c r="Q32" i="113" s="1"/>
  <c r="R32" i="113"/>
  <c r="S32" i="113" s="1"/>
  <c r="AE32" i="113"/>
  <c r="K34" i="113"/>
  <c r="Y34" i="113"/>
  <c r="AL34" i="113"/>
  <c r="Q37" i="113"/>
  <c r="AF37" i="113"/>
  <c r="AG37" i="113" s="1"/>
  <c r="AT41" i="113"/>
  <c r="AU41" i="113" s="1"/>
  <c r="AL41" i="113"/>
  <c r="AD41" i="113"/>
  <c r="AE41" i="113" s="1"/>
  <c r="J41" i="113"/>
  <c r="R41" i="113" s="1"/>
  <c r="AM41" i="113"/>
  <c r="P41" i="113"/>
  <c r="Q41" i="113" s="1"/>
  <c r="X41" i="113"/>
  <c r="Y41" i="113" s="1"/>
  <c r="K41" i="113"/>
  <c r="AS45" i="113"/>
  <c r="AF53" i="113"/>
  <c r="AG53" i="113" s="1"/>
  <c r="AR38" i="113"/>
  <c r="AS38" i="113" s="1"/>
  <c r="X38" i="113"/>
  <c r="Y38" i="113" s="1"/>
  <c r="P38" i="113"/>
  <c r="Q38" i="113" s="1"/>
  <c r="R38" i="113"/>
  <c r="AE38" i="113"/>
  <c r="AR42" i="113"/>
  <c r="AS42" i="113" s="1"/>
  <c r="X42" i="113"/>
  <c r="Y42" i="113" s="1"/>
  <c r="P42" i="113"/>
  <c r="Q42" i="113" s="1"/>
  <c r="R42" i="113"/>
  <c r="AE42" i="113"/>
  <c r="AR46" i="113"/>
  <c r="AS46" i="113" s="1"/>
  <c r="X46" i="113"/>
  <c r="Y46" i="113" s="1"/>
  <c r="P46" i="113"/>
  <c r="Q46" i="113" s="1"/>
  <c r="R46" i="113"/>
  <c r="AE46" i="113"/>
  <c r="AS49" i="113"/>
  <c r="J38" i="113"/>
  <c r="K38" i="113" s="1"/>
  <c r="AT38" i="113"/>
  <c r="AU38" i="113" s="1"/>
  <c r="AL39" i="113"/>
  <c r="AM39" i="113" s="1"/>
  <c r="AD39" i="113"/>
  <c r="AE39" i="113" s="1"/>
  <c r="R39" i="113"/>
  <c r="S39" i="113" s="1"/>
  <c r="J39" i="113"/>
  <c r="K39" i="113" s="1"/>
  <c r="AF39" i="113"/>
  <c r="AG39" i="113" s="1"/>
  <c r="AS39" i="113"/>
  <c r="J42" i="113"/>
  <c r="K42" i="113" s="1"/>
  <c r="AT42" i="113"/>
  <c r="AU42" i="113" s="1"/>
  <c r="AL43" i="113"/>
  <c r="AM43" i="113" s="1"/>
  <c r="AD43" i="113"/>
  <c r="AE43" i="113" s="1"/>
  <c r="R43" i="113"/>
  <c r="S43" i="113" s="1"/>
  <c r="J43" i="113"/>
  <c r="K43" i="113" s="1"/>
  <c r="AF43" i="113"/>
  <c r="AG43" i="113" s="1"/>
  <c r="AS43" i="113"/>
  <c r="J46" i="113"/>
  <c r="K46" i="113" s="1"/>
  <c r="AT46" i="113"/>
  <c r="AU46" i="113" s="1"/>
  <c r="AL47" i="113"/>
  <c r="AM47" i="113" s="1"/>
  <c r="AD47" i="113"/>
  <c r="AE47" i="113" s="1"/>
  <c r="R47" i="113"/>
  <c r="S47" i="113" s="1"/>
  <c r="J47" i="113"/>
  <c r="K47" i="113" s="1"/>
  <c r="AF47" i="113"/>
  <c r="AG47" i="113" s="1"/>
  <c r="AS47" i="113"/>
  <c r="AD49" i="113"/>
  <c r="AE49" i="113"/>
  <c r="AL49" i="113"/>
  <c r="AM49" i="113" s="1"/>
  <c r="P49" i="113"/>
  <c r="Q49" i="113" s="1"/>
  <c r="AG49" i="113"/>
  <c r="X49" i="113"/>
  <c r="Y49" i="113" s="1"/>
  <c r="J49" i="113"/>
  <c r="R49" i="113" s="1"/>
  <c r="AF49" i="113"/>
  <c r="P48" i="113"/>
  <c r="R48" i="113" s="1"/>
  <c r="S48" i="113" s="1"/>
  <c r="X48" i="113"/>
  <c r="AF48" i="113"/>
  <c r="AG48" i="113" s="1"/>
  <c r="AR48" i="113"/>
  <c r="AT48" i="113" s="1"/>
  <c r="AU48" i="113" s="1"/>
  <c r="AV48" i="113"/>
  <c r="AW48" i="113" s="1"/>
  <c r="BH49" i="127" s="1"/>
  <c r="Q51" i="113"/>
  <c r="AD51" i="113"/>
  <c r="AE51" i="113" s="1"/>
  <c r="AR51" i="113"/>
  <c r="AT51" i="113" s="1"/>
  <c r="Q55" i="113"/>
  <c r="AD55" i="113"/>
  <c r="AR55" i="113"/>
  <c r="Y48" i="113"/>
  <c r="AS48" i="113"/>
  <c r="AU51" i="113"/>
  <c r="AM51" i="113"/>
  <c r="K51" i="113"/>
  <c r="R51" i="113"/>
  <c r="S51" i="113" s="1"/>
  <c r="AS51" i="113"/>
  <c r="AM55" i="113"/>
  <c r="AE55" i="113"/>
  <c r="K55" i="113"/>
  <c r="R55" i="113"/>
  <c r="S55" i="113" s="1"/>
  <c r="AF55" i="113"/>
  <c r="AG55" i="113" s="1"/>
  <c r="AS55" i="113"/>
  <c r="Q50" i="113"/>
  <c r="Y50" i="113"/>
  <c r="AG50" i="113"/>
  <c r="AS50" i="113"/>
  <c r="Q52" i="113"/>
  <c r="Y52" i="113"/>
  <c r="AG52" i="113"/>
  <c r="AS52" i="113"/>
  <c r="Q54" i="113"/>
  <c r="Y54" i="113"/>
  <c r="AG54" i="113"/>
  <c r="AS54" i="113"/>
  <c r="Q56" i="113"/>
  <c r="Y56" i="113"/>
  <c r="AG56" i="113"/>
  <c r="AS56" i="113"/>
  <c r="K57" i="113"/>
  <c r="S57" i="113"/>
  <c r="AE57" i="113"/>
  <c r="AM57" i="113"/>
  <c r="AU57" i="113"/>
  <c r="Q58" i="113"/>
  <c r="Y58" i="113"/>
  <c r="AG58" i="113"/>
  <c r="AS58" i="113"/>
  <c r="K59" i="113"/>
  <c r="S59" i="113"/>
  <c r="AE59" i="113"/>
  <c r="AM59" i="113"/>
  <c r="AU59" i="113"/>
  <c r="Q60" i="113"/>
  <c r="Y60" i="113"/>
  <c r="AG60" i="113"/>
  <c r="AS60" i="113"/>
  <c r="K61" i="113"/>
  <c r="S61" i="113"/>
  <c r="AE61" i="113"/>
  <c r="AM61" i="113"/>
  <c r="AU61" i="113"/>
  <c r="Q62" i="113"/>
  <c r="Y62" i="113"/>
  <c r="AG62" i="113"/>
  <c r="AS62" i="113"/>
  <c r="K63" i="113"/>
  <c r="S63" i="113"/>
  <c r="AE63" i="113"/>
  <c r="AM63" i="113"/>
  <c r="Q64" i="113"/>
  <c r="Y64" i="113"/>
  <c r="AG64" i="113"/>
  <c r="AS64" i="113"/>
  <c r="K65" i="113"/>
  <c r="S65" i="113"/>
  <c r="AE65" i="113"/>
  <c r="AM65" i="113"/>
  <c r="AU65" i="113"/>
  <c r="Q57" i="113"/>
  <c r="Y57" i="113"/>
  <c r="AG57" i="113"/>
  <c r="AS57" i="113"/>
  <c r="Q59" i="113"/>
  <c r="Y59" i="113"/>
  <c r="AG59" i="113"/>
  <c r="AS59" i="113"/>
  <c r="Q61" i="113"/>
  <c r="Y61" i="113"/>
  <c r="AG61" i="113"/>
  <c r="AS61" i="113"/>
  <c r="Q63" i="113"/>
  <c r="Y63" i="113"/>
  <c r="AG63" i="113"/>
  <c r="AS63" i="113"/>
  <c r="Q65" i="113"/>
  <c r="Y65" i="113"/>
  <c r="AG65" i="113"/>
  <c r="AS65" i="113"/>
  <c r="AY11" i="112"/>
  <c r="AY13" i="112"/>
  <c r="AY23" i="112"/>
  <c r="AA7" i="112"/>
  <c r="AZ7" i="112"/>
  <c r="BA7" i="112" s="1"/>
  <c r="AA9" i="112"/>
  <c r="AZ9" i="112"/>
  <c r="BA9" i="112" s="1"/>
  <c r="BB9" i="112" s="1"/>
  <c r="BC9" i="112" s="1"/>
  <c r="BC10" i="127" s="1"/>
  <c r="AA11" i="112"/>
  <c r="AZ11" i="112"/>
  <c r="BA11" i="112" s="1"/>
  <c r="BB11" i="112" s="1"/>
  <c r="BC11" i="112" s="1"/>
  <c r="BC12" i="127" s="1"/>
  <c r="P11" i="160" s="1"/>
  <c r="AA13" i="112"/>
  <c r="AZ13" i="112"/>
  <c r="BA13" i="112" s="1"/>
  <c r="BB13" i="112" s="1"/>
  <c r="BC13" i="112" s="1"/>
  <c r="BC14" i="127" s="1"/>
  <c r="P13" i="160" s="1"/>
  <c r="AA15" i="112"/>
  <c r="AZ15" i="112"/>
  <c r="BA15" i="112" s="1"/>
  <c r="BB15" i="112" s="1"/>
  <c r="BC15" i="112" s="1"/>
  <c r="BC16" i="127" s="1"/>
  <c r="P15" i="160" s="1"/>
  <c r="AA17" i="112"/>
  <c r="AZ17" i="112"/>
  <c r="BA17" i="112" s="1"/>
  <c r="BB17" i="112" s="1"/>
  <c r="BC17" i="112" s="1"/>
  <c r="BC18" i="127" s="1"/>
  <c r="P17" i="160" s="1"/>
  <c r="AA19" i="112"/>
  <c r="AZ19" i="112"/>
  <c r="AA21" i="112"/>
  <c r="AZ21" i="112"/>
  <c r="AA23" i="112"/>
  <c r="AZ23" i="112"/>
  <c r="BA23" i="112" s="1"/>
  <c r="BB23" i="112" s="1"/>
  <c r="BC23" i="112" s="1"/>
  <c r="BC24" i="127" s="1"/>
  <c r="P23" i="160" s="1"/>
  <c r="AZ24" i="112"/>
  <c r="BA24" i="112" s="1"/>
  <c r="BB24" i="112" s="1"/>
  <c r="BC24" i="112" s="1"/>
  <c r="BC25" i="127" s="1"/>
  <c r="P24" i="160" s="1"/>
  <c r="AA24" i="112"/>
  <c r="AC25" i="112"/>
  <c r="AZ25" i="112"/>
  <c r="BA25" i="112" s="1"/>
  <c r="BB25" i="112" s="1"/>
  <c r="BC25" i="112" s="1"/>
  <c r="BC26" i="127" s="1"/>
  <c r="P25" i="160" s="1"/>
  <c r="AZ26" i="112"/>
  <c r="AA26" i="112"/>
  <c r="BA26" i="112"/>
  <c r="BB26" i="112" s="1"/>
  <c r="BC26" i="112" s="1"/>
  <c r="BC27" i="127" s="1"/>
  <c r="P26" i="160" s="1"/>
  <c r="AC27" i="112"/>
  <c r="AZ27" i="112"/>
  <c r="AY29" i="112"/>
  <c r="AY31" i="112"/>
  <c r="AY33" i="112"/>
  <c r="AY35" i="112"/>
  <c r="AY37" i="112"/>
  <c r="AY39" i="112"/>
  <c r="AY41" i="112"/>
  <c r="AY43" i="112"/>
  <c r="AY45" i="112"/>
  <c r="AY47" i="112"/>
  <c r="AY49" i="112"/>
  <c r="AY7" i="112"/>
  <c r="AY17" i="112"/>
  <c r="AY21" i="112"/>
  <c r="AY6" i="112"/>
  <c r="AB7" i="112"/>
  <c r="AC7" i="112" s="1"/>
  <c r="AY8" i="112"/>
  <c r="AB9" i="112"/>
  <c r="AC9" i="112" s="1"/>
  <c r="AY10" i="112"/>
  <c r="AB11" i="112"/>
  <c r="AC11" i="112" s="1"/>
  <c r="AY12" i="112"/>
  <c r="AB13" i="112"/>
  <c r="AC13" i="112" s="1"/>
  <c r="AY14" i="112"/>
  <c r="AB15" i="112"/>
  <c r="AY16" i="112"/>
  <c r="AB17" i="112"/>
  <c r="AC17" i="112" s="1"/>
  <c r="AY18" i="112"/>
  <c r="AB19" i="112"/>
  <c r="BA19" i="112"/>
  <c r="BB19" i="112" s="1"/>
  <c r="BC19" i="112" s="1"/>
  <c r="BC20" i="127" s="1"/>
  <c r="P19" i="160" s="1"/>
  <c r="AY20" i="112"/>
  <c r="AB21" i="112"/>
  <c r="AC21" i="112" s="1"/>
  <c r="BA21" i="112"/>
  <c r="BB21" i="112" s="1"/>
  <c r="BC21" i="112" s="1"/>
  <c r="BC22" i="127" s="1"/>
  <c r="P21" i="160" s="1"/>
  <c r="AY22" i="112"/>
  <c r="AB23" i="112"/>
  <c r="AB24" i="112"/>
  <c r="AC24" i="112" s="1"/>
  <c r="AA25" i="112"/>
  <c r="AB26" i="112"/>
  <c r="AC26" i="112" s="1"/>
  <c r="AA27" i="112"/>
  <c r="BA27" i="112"/>
  <c r="BB27" i="112" s="1"/>
  <c r="BC27" i="112" s="1"/>
  <c r="BC28" i="127" s="1"/>
  <c r="P27" i="160" s="1"/>
  <c r="AY9" i="112"/>
  <c r="AY15" i="112"/>
  <c r="AY19" i="112"/>
  <c r="AC15" i="112"/>
  <c r="AC19" i="112"/>
  <c r="AC23" i="112"/>
  <c r="AC29" i="112"/>
  <c r="BA29" i="112"/>
  <c r="BB29" i="112" s="1"/>
  <c r="BC29" i="112" s="1"/>
  <c r="BC30" i="127" s="1"/>
  <c r="P29" i="160" s="1"/>
  <c r="AB29" i="112"/>
  <c r="BB31" i="112"/>
  <c r="AC31" i="112"/>
  <c r="BA31" i="112"/>
  <c r="AB31" i="112"/>
  <c r="BC31" i="112"/>
  <c r="BC32" i="127" s="1"/>
  <c r="P31" i="160" s="1"/>
  <c r="BB33" i="112"/>
  <c r="BA33" i="112"/>
  <c r="AB33" i="112"/>
  <c r="AC33" i="112" s="1"/>
  <c r="BC33" i="112"/>
  <c r="BC34" i="127" s="1"/>
  <c r="P33" i="160" s="1"/>
  <c r="BA35" i="112"/>
  <c r="BB35" i="112" s="1"/>
  <c r="BC35" i="112" s="1"/>
  <c r="BC36" i="127" s="1"/>
  <c r="P35" i="160" s="1"/>
  <c r="AB35" i="112"/>
  <c r="AC35" i="112" s="1"/>
  <c r="AC37" i="112"/>
  <c r="BA37" i="112"/>
  <c r="BB37" i="112" s="1"/>
  <c r="BC37" i="112" s="1"/>
  <c r="BC38" i="127" s="1"/>
  <c r="AB37" i="112"/>
  <c r="BB39" i="112"/>
  <c r="AC39" i="112"/>
  <c r="BA39" i="112"/>
  <c r="AB39" i="112"/>
  <c r="BC39" i="112"/>
  <c r="BC40" i="127" s="1"/>
  <c r="BB41" i="112"/>
  <c r="BA41" i="112"/>
  <c r="AB41" i="112"/>
  <c r="AC41" i="112" s="1"/>
  <c r="BC41" i="112"/>
  <c r="BC42" i="127" s="1"/>
  <c r="BA43" i="112"/>
  <c r="BB43" i="112" s="1"/>
  <c r="BC43" i="112" s="1"/>
  <c r="BC44" i="127" s="1"/>
  <c r="AB43" i="112"/>
  <c r="AC43" i="112" s="1"/>
  <c r="AC45" i="112"/>
  <c r="BA45" i="112"/>
  <c r="BB45" i="112" s="1"/>
  <c r="BC45" i="112" s="1"/>
  <c r="BC46" i="127" s="1"/>
  <c r="AB45" i="112"/>
  <c r="BB47" i="112"/>
  <c r="AC47" i="112"/>
  <c r="BA47" i="112"/>
  <c r="AB47" i="112"/>
  <c r="BC47" i="112"/>
  <c r="BC48" i="127" s="1"/>
  <c r="BB49" i="112"/>
  <c r="BA49" i="112"/>
  <c r="AB49" i="112"/>
  <c r="AC49" i="112" s="1"/>
  <c r="BC49" i="112"/>
  <c r="BC50" i="127" s="1"/>
  <c r="AY28" i="112"/>
  <c r="BC28" i="112"/>
  <c r="BC29" i="127" s="1"/>
  <c r="P28" i="160" s="1"/>
  <c r="AY30" i="112"/>
  <c r="BC30" i="112"/>
  <c r="BC31" i="127" s="1"/>
  <c r="P30" i="160" s="1"/>
  <c r="AY32" i="112"/>
  <c r="BC32" i="112"/>
  <c r="BC33" i="127" s="1"/>
  <c r="P32" i="160" s="1"/>
  <c r="AY34" i="112"/>
  <c r="BC34" i="112"/>
  <c r="BC35" i="127" s="1"/>
  <c r="P34" i="160" s="1"/>
  <c r="AY36" i="112"/>
  <c r="BC36" i="112"/>
  <c r="BC37" i="127" s="1"/>
  <c r="AY38" i="112"/>
  <c r="BC38" i="112"/>
  <c r="BC39" i="127" s="1"/>
  <c r="AY40" i="112"/>
  <c r="BC40" i="112"/>
  <c r="BC41" i="127" s="1"/>
  <c r="AY42" i="112"/>
  <c r="BC42" i="112"/>
  <c r="BC43" i="127" s="1"/>
  <c r="AY44" i="112"/>
  <c r="BC44" i="112"/>
  <c r="BC45" i="127" s="1"/>
  <c r="AY46" i="112"/>
  <c r="BC46" i="112"/>
  <c r="BC47" i="127" s="1"/>
  <c r="AY48" i="112"/>
  <c r="BC48" i="112"/>
  <c r="BC49" i="127" s="1"/>
  <c r="AY50" i="112"/>
  <c r="BC50" i="112"/>
  <c r="BC51" i="127" s="1"/>
  <c r="AB51" i="112"/>
  <c r="BA51" i="112"/>
  <c r="AY52" i="112"/>
  <c r="BC52" i="112"/>
  <c r="BC53" i="127" s="1"/>
  <c r="AB53" i="112"/>
  <c r="BA53" i="112"/>
  <c r="AY54" i="112"/>
  <c r="BC54" i="112"/>
  <c r="BC55" i="127" s="1"/>
  <c r="AB55" i="112"/>
  <c r="BA55" i="112"/>
  <c r="AY56" i="112"/>
  <c r="BC56" i="112"/>
  <c r="BC57" i="127" s="1"/>
  <c r="AB57" i="112"/>
  <c r="BA57" i="112"/>
  <c r="AY58" i="112"/>
  <c r="BC58" i="112"/>
  <c r="BC59" i="127" s="1"/>
  <c r="AB59" i="112"/>
  <c r="BA59" i="112"/>
  <c r="AY60" i="112"/>
  <c r="BC60" i="112"/>
  <c r="BC61" i="127" s="1"/>
  <c r="AB61" i="112"/>
  <c r="BA61" i="112"/>
  <c r="AY62" i="112"/>
  <c r="BC62" i="112"/>
  <c r="BC63" i="127" s="1"/>
  <c r="AB63" i="112"/>
  <c r="BA63" i="112"/>
  <c r="AY64" i="112"/>
  <c r="BC64" i="112"/>
  <c r="BC65" i="127" s="1"/>
  <c r="AB65" i="112"/>
  <c r="BA65" i="112"/>
  <c r="AA28" i="112"/>
  <c r="AA30" i="112"/>
  <c r="AA32" i="112"/>
  <c r="AA34" i="112"/>
  <c r="AA36" i="112"/>
  <c r="AA38" i="112"/>
  <c r="AA40" i="112"/>
  <c r="AA42" i="112"/>
  <c r="AA44" i="112"/>
  <c r="AA46" i="112"/>
  <c r="AA48" i="112"/>
  <c r="AA50" i="112"/>
  <c r="AC51" i="112"/>
  <c r="BB51" i="112"/>
  <c r="BC51" i="112" s="1"/>
  <c r="BC52" i="127" s="1"/>
  <c r="AA52" i="112"/>
  <c r="AC53" i="112"/>
  <c r="BB53" i="112"/>
  <c r="BC53" i="112" s="1"/>
  <c r="BC54" i="127" s="1"/>
  <c r="AA54" i="112"/>
  <c r="AC55" i="112"/>
  <c r="BB55" i="112"/>
  <c r="BC55" i="112" s="1"/>
  <c r="BC56" i="127" s="1"/>
  <c r="AA56" i="112"/>
  <c r="AC57" i="112"/>
  <c r="BB57" i="112"/>
  <c r="BC57" i="112" s="1"/>
  <c r="BC58" i="127" s="1"/>
  <c r="AA58" i="112"/>
  <c r="AC59" i="112"/>
  <c r="BB59" i="112"/>
  <c r="BC59" i="112" s="1"/>
  <c r="BC60" i="127" s="1"/>
  <c r="AA60" i="112"/>
  <c r="AC61" i="112"/>
  <c r="BB61" i="112"/>
  <c r="BC61" i="112" s="1"/>
  <c r="BC62" i="127" s="1"/>
  <c r="AA62" i="112"/>
  <c r="AC63" i="112"/>
  <c r="BB63" i="112"/>
  <c r="BC63" i="112" s="1"/>
  <c r="BC64" i="127" s="1"/>
  <c r="AA64" i="112"/>
  <c r="AC65" i="112"/>
  <c r="BB65" i="112"/>
  <c r="BC65" i="112" s="1"/>
  <c r="BC66" i="127" s="1"/>
  <c r="AY51" i="112"/>
  <c r="AY53" i="112"/>
  <c r="AY55" i="112"/>
  <c r="AY57" i="112"/>
  <c r="AY59" i="112"/>
  <c r="AY61" i="112"/>
  <c r="AY63" i="112"/>
  <c r="AY65" i="112"/>
  <c r="AY8" i="111"/>
  <c r="AY10" i="111"/>
  <c r="AY6" i="111"/>
  <c r="AY16" i="111"/>
  <c r="AA6" i="111"/>
  <c r="AZ6" i="111"/>
  <c r="BA6" i="111" s="1"/>
  <c r="BB6" i="111" s="1"/>
  <c r="BC6" i="111" s="1"/>
  <c r="BB7" i="127" s="1"/>
  <c r="BB7" i="111"/>
  <c r="BC7" i="111" s="1"/>
  <c r="AA8" i="111"/>
  <c r="AZ8" i="111"/>
  <c r="BA8" i="111" s="1"/>
  <c r="BB8" i="111" s="1"/>
  <c r="BC8" i="111" s="1"/>
  <c r="BB9" i="127" s="1"/>
  <c r="O8" i="160" s="1"/>
  <c r="AC9" i="111"/>
  <c r="BB9" i="111"/>
  <c r="BC9" i="111" s="1"/>
  <c r="BB10" i="127" s="1"/>
  <c r="O9" i="160" s="1"/>
  <c r="AA10" i="111"/>
  <c r="AZ10" i="111"/>
  <c r="BA10" i="111" s="1"/>
  <c r="BB10" i="111" s="1"/>
  <c r="BC10" i="111" s="1"/>
  <c r="BB11" i="127" s="1"/>
  <c r="O10" i="160" s="1"/>
  <c r="BB11" i="111"/>
  <c r="BC11" i="111" s="1"/>
  <c r="BB12" i="127" s="1"/>
  <c r="O11" i="160" s="1"/>
  <c r="AA12" i="111"/>
  <c r="AZ12" i="111"/>
  <c r="BA12" i="111" s="1"/>
  <c r="BB12" i="111" s="1"/>
  <c r="BC12" i="111" s="1"/>
  <c r="BB13" i="127" s="1"/>
  <c r="O12" i="160" s="1"/>
  <c r="BB13" i="111"/>
  <c r="BC13" i="111" s="1"/>
  <c r="BB14" i="127" s="1"/>
  <c r="O13" i="160" s="1"/>
  <c r="AA14" i="111"/>
  <c r="AZ14" i="111"/>
  <c r="BA14" i="111" s="1"/>
  <c r="BB14" i="111" s="1"/>
  <c r="BC14" i="111" s="1"/>
  <c r="BB15" i="127" s="1"/>
  <c r="O14" i="160" s="1"/>
  <c r="AC15" i="111"/>
  <c r="BB15" i="111"/>
  <c r="AA16" i="111"/>
  <c r="AZ16" i="111"/>
  <c r="BA16" i="111" s="1"/>
  <c r="BB16" i="111" s="1"/>
  <c r="BC16" i="111" s="1"/>
  <c r="BB17" i="127" s="1"/>
  <c r="O16" i="160" s="1"/>
  <c r="AC17" i="111"/>
  <c r="BB17" i="111"/>
  <c r="BC17" i="111" s="1"/>
  <c r="BB18" i="127" s="1"/>
  <c r="O17" i="160" s="1"/>
  <c r="AA18" i="111"/>
  <c r="AZ18" i="111"/>
  <c r="BA18" i="111" s="1"/>
  <c r="BB18" i="111" s="1"/>
  <c r="BC18" i="111" s="1"/>
  <c r="BB19" i="127" s="1"/>
  <c r="O18" i="160" s="1"/>
  <c r="AC19" i="111"/>
  <c r="BB19" i="111"/>
  <c r="BC19" i="111" s="1"/>
  <c r="BB20" i="127" s="1"/>
  <c r="O19" i="160" s="1"/>
  <c r="AA20" i="111"/>
  <c r="AZ20" i="111"/>
  <c r="BA20" i="111" s="1"/>
  <c r="BB20" i="111" s="1"/>
  <c r="BC20" i="111" s="1"/>
  <c r="BB21" i="127" s="1"/>
  <c r="O20" i="160" s="1"/>
  <c r="AC21" i="111"/>
  <c r="BB21" i="111"/>
  <c r="BC21" i="111" s="1"/>
  <c r="BB22" i="127" s="1"/>
  <c r="O21" i="160" s="1"/>
  <c r="AA22" i="111"/>
  <c r="AZ22" i="111"/>
  <c r="BA22" i="111" s="1"/>
  <c r="BB22" i="111" s="1"/>
  <c r="BC22" i="111" s="1"/>
  <c r="BB23" i="127" s="1"/>
  <c r="O22" i="160" s="1"/>
  <c r="AC23" i="111"/>
  <c r="AC27" i="111"/>
  <c r="AC35" i="111"/>
  <c r="AY12" i="111"/>
  <c r="AY14" i="111"/>
  <c r="AY18" i="111"/>
  <c r="AY20" i="111"/>
  <c r="AB6" i="111"/>
  <c r="AC6" i="111" s="1"/>
  <c r="AY7" i="111"/>
  <c r="AB8" i="111"/>
  <c r="AC8" i="111" s="1"/>
  <c r="AY9" i="111"/>
  <c r="AB10" i="111"/>
  <c r="AC10" i="111" s="1"/>
  <c r="AY11" i="111"/>
  <c r="AB12" i="111"/>
  <c r="AC12" i="111" s="1"/>
  <c r="AY13" i="111"/>
  <c r="AB14" i="111"/>
  <c r="AC14" i="111" s="1"/>
  <c r="AY15" i="111"/>
  <c r="BC15" i="111"/>
  <c r="BB16" i="127" s="1"/>
  <c r="O15" i="160" s="1"/>
  <c r="AB16" i="111"/>
  <c r="AC16" i="111" s="1"/>
  <c r="AY17" i="111"/>
  <c r="AB18" i="111"/>
  <c r="AY19" i="111"/>
  <c r="AB20" i="111"/>
  <c r="AY21" i="111"/>
  <c r="AB22" i="111"/>
  <c r="AC22" i="111" s="1"/>
  <c r="AY23" i="111"/>
  <c r="AY22" i="111"/>
  <c r="AA7" i="111"/>
  <c r="AA9" i="111"/>
  <c r="AA11" i="111"/>
  <c r="AA13" i="111"/>
  <c r="AA15" i="111"/>
  <c r="AA17" i="111"/>
  <c r="AC18" i="111"/>
  <c r="AA19" i="111"/>
  <c r="AC20" i="111"/>
  <c r="AA21" i="111"/>
  <c r="AA23" i="111"/>
  <c r="AZ23" i="111"/>
  <c r="BA23" i="111" s="1"/>
  <c r="BB23" i="111" s="1"/>
  <c r="BC23" i="111" s="1"/>
  <c r="BB24" i="127" s="1"/>
  <c r="O23" i="160" s="1"/>
  <c r="AB25" i="111"/>
  <c r="AC25" i="111" s="1"/>
  <c r="AZ25" i="111"/>
  <c r="BA25" i="111" s="1"/>
  <c r="BB25" i="111" s="1"/>
  <c r="BC25" i="111" s="1"/>
  <c r="BB26" i="127" s="1"/>
  <c r="O25" i="160" s="1"/>
  <c r="AB27" i="111"/>
  <c r="AZ27" i="111"/>
  <c r="BA27" i="111" s="1"/>
  <c r="BB27" i="111" s="1"/>
  <c r="BC27" i="111" s="1"/>
  <c r="BB28" i="127" s="1"/>
  <c r="O27" i="160" s="1"/>
  <c r="BA29" i="111"/>
  <c r="BB29" i="111" s="1"/>
  <c r="BC29" i="111" s="1"/>
  <c r="BB30" i="127" s="1"/>
  <c r="O29" i="160" s="1"/>
  <c r="AB29" i="111"/>
  <c r="AC29" i="111" s="1"/>
  <c r="AZ29" i="111"/>
  <c r="BA31" i="111"/>
  <c r="BB31" i="111" s="1"/>
  <c r="BC31" i="111" s="1"/>
  <c r="BB32" i="127" s="1"/>
  <c r="O31" i="160" s="1"/>
  <c r="AB31" i="111"/>
  <c r="AC31" i="111" s="1"/>
  <c r="AZ31" i="111"/>
  <c r="AB33" i="111"/>
  <c r="AC33" i="111" s="1"/>
  <c r="AZ33" i="111"/>
  <c r="BA33" i="111" s="1"/>
  <c r="BB33" i="111" s="1"/>
  <c r="BC33" i="111" s="1"/>
  <c r="BB34" i="127" s="1"/>
  <c r="O33" i="160" s="1"/>
  <c r="AB35" i="111"/>
  <c r="AZ35" i="111"/>
  <c r="BA35" i="111" s="1"/>
  <c r="BB35" i="111" s="1"/>
  <c r="BC35" i="111" s="1"/>
  <c r="BB36" i="127" s="1"/>
  <c r="O35" i="160" s="1"/>
  <c r="AY37" i="111"/>
  <c r="BA37" i="111"/>
  <c r="AB37" i="111"/>
  <c r="AC37" i="111" s="1"/>
  <c r="BB37" i="111"/>
  <c r="BC37" i="111" s="1"/>
  <c r="BB38" i="127" s="1"/>
  <c r="AY24" i="111"/>
  <c r="AY26" i="111"/>
  <c r="AY28" i="111"/>
  <c r="AY30" i="111"/>
  <c r="AY32" i="111"/>
  <c r="AY34" i="111"/>
  <c r="AY36" i="111"/>
  <c r="AY38" i="111"/>
  <c r="AB39" i="111"/>
  <c r="AC39" i="111" s="1"/>
  <c r="BA39" i="111"/>
  <c r="BB39" i="111" s="1"/>
  <c r="BC39" i="111" s="1"/>
  <c r="BB40" i="127" s="1"/>
  <c r="AY40" i="111"/>
  <c r="AB41" i="111"/>
  <c r="AC41" i="111" s="1"/>
  <c r="BA41" i="111"/>
  <c r="BB41" i="111" s="1"/>
  <c r="BC41" i="111" s="1"/>
  <c r="BB42" i="127" s="1"/>
  <c r="AY42" i="111"/>
  <c r="AB43" i="111"/>
  <c r="AC43" i="111" s="1"/>
  <c r="BA43" i="111"/>
  <c r="BB43" i="111" s="1"/>
  <c r="BC43" i="111" s="1"/>
  <c r="BB44" i="127" s="1"/>
  <c r="AY44" i="111"/>
  <c r="AB45" i="111"/>
  <c r="AC45" i="111" s="1"/>
  <c r="BA45" i="111"/>
  <c r="BB45" i="111" s="1"/>
  <c r="BC45" i="111" s="1"/>
  <c r="BB46" i="127" s="1"/>
  <c r="AY46" i="111"/>
  <c r="AB47" i="111"/>
  <c r="AC47" i="111" s="1"/>
  <c r="BA47" i="111"/>
  <c r="BB47" i="111" s="1"/>
  <c r="BC47" i="111" s="1"/>
  <c r="BB48" i="127" s="1"/>
  <c r="AY48" i="111"/>
  <c r="AB49" i="111"/>
  <c r="AC49" i="111" s="1"/>
  <c r="BA49" i="111"/>
  <c r="BB49" i="111" s="1"/>
  <c r="BC49" i="111" s="1"/>
  <c r="BB50" i="127" s="1"/>
  <c r="AY50" i="111"/>
  <c r="AB51" i="111"/>
  <c r="AC51" i="111" s="1"/>
  <c r="BA51" i="111"/>
  <c r="BB51" i="111" s="1"/>
  <c r="BC51" i="111" s="1"/>
  <c r="BB52" i="127" s="1"/>
  <c r="AY52" i="111"/>
  <c r="AB53" i="111"/>
  <c r="AC53" i="111" s="1"/>
  <c r="BA53" i="111"/>
  <c r="BB53" i="111" s="1"/>
  <c r="BC53" i="111" s="1"/>
  <c r="BB54" i="127" s="1"/>
  <c r="AY54" i="111"/>
  <c r="AB55" i="111"/>
  <c r="AC55" i="111" s="1"/>
  <c r="BA55" i="111"/>
  <c r="BB55" i="111" s="1"/>
  <c r="BC55" i="111" s="1"/>
  <c r="BB56" i="127" s="1"/>
  <c r="AY56" i="111"/>
  <c r="AB57" i="111"/>
  <c r="AC57" i="111" s="1"/>
  <c r="BA57" i="111"/>
  <c r="BB57" i="111" s="1"/>
  <c r="BC57" i="111" s="1"/>
  <c r="BB58" i="127" s="1"/>
  <c r="AY58" i="111"/>
  <c r="AB59" i="111"/>
  <c r="AC59" i="111" s="1"/>
  <c r="BA59" i="111"/>
  <c r="BB59" i="111" s="1"/>
  <c r="BC59" i="111" s="1"/>
  <c r="BB60" i="127" s="1"/>
  <c r="AY60" i="111"/>
  <c r="AB61" i="111"/>
  <c r="AC61" i="111" s="1"/>
  <c r="BA61" i="111"/>
  <c r="BB61" i="111" s="1"/>
  <c r="BC61" i="111" s="1"/>
  <c r="BB62" i="127" s="1"/>
  <c r="AY62" i="111"/>
  <c r="AB63" i="111"/>
  <c r="AC63" i="111" s="1"/>
  <c r="BA63" i="111"/>
  <c r="BB63" i="111" s="1"/>
  <c r="BC63" i="111" s="1"/>
  <c r="BB64" i="127" s="1"/>
  <c r="AY64" i="111"/>
  <c r="AB65" i="111"/>
  <c r="AC65" i="111" s="1"/>
  <c r="BA65" i="111"/>
  <c r="BB65" i="111" s="1"/>
  <c r="BC65" i="111" s="1"/>
  <c r="BB66" i="127" s="1"/>
  <c r="AY39" i="111"/>
  <c r="AY41" i="111"/>
  <c r="AY43" i="111"/>
  <c r="AY45" i="111"/>
  <c r="AY47" i="111"/>
  <c r="AY49" i="111"/>
  <c r="AY51" i="111"/>
  <c r="AY53" i="111"/>
  <c r="AY55" i="111"/>
  <c r="AY57" i="111"/>
  <c r="AY59" i="111"/>
  <c r="AY61" i="111"/>
  <c r="AY63" i="111"/>
  <c r="AY65" i="111"/>
  <c r="AY7" i="110"/>
  <c r="AY9" i="110"/>
  <c r="AY17" i="110"/>
  <c r="AY19" i="110"/>
  <c r="AY21" i="110"/>
  <c r="AY23" i="110"/>
  <c r="BB6" i="110"/>
  <c r="BC6" i="110" s="1"/>
  <c r="BA7" i="127" s="1"/>
  <c r="AA7" i="110"/>
  <c r="AZ7" i="110"/>
  <c r="BA7" i="110" s="1"/>
  <c r="BB7" i="110" s="1"/>
  <c r="BC7" i="110" s="1"/>
  <c r="BB8" i="110"/>
  <c r="BC8" i="110" s="1"/>
  <c r="BA9" i="127" s="1"/>
  <c r="N8" i="160" s="1"/>
  <c r="AA9" i="110"/>
  <c r="AZ9" i="110"/>
  <c r="BA9" i="110" s="1"/>
  <c r="BB9" i="110" s="1"/>
  <c r="BC9" i="110" s="1"/>
  <c r="BA10" i="127" s="1"/>
  <c r="N9" i="160" s="1"/>
  <c r="AC10" i="110"/>
  <c r="BB10" i="110"/>
  <c r="BC10" i="110" s="1"/>
  <c r="BA11" i="127" s="1"/>
  <c r="N10" i="160" s="1"/>
  <c r="AA11" i="110"/>
  <c r="AZ11" i="110"/>
  <c r="BA11" i="110" s="1"/>
  <c r="BB11" i="110" s="1"/>
  <c r="BC11" i="110" s="1"/>
  <c r="BA12" i="127" s="1"/>
  <c r="N11" i="160" s="1"/>
  <c r="BB12" i="110"/>
  <c r="BC12" i="110" s="1"/>
  <c r="BA13" i="127" s="1"/>
  <c r="N12" i="160" s="1"/>
  <c r="AA13" i="110"/>
  <c r="AZ13" i="110"/>
  <c r="BA13" i="110" s="1"/>
  <c r="BB13" i="110" s="1"/>
  <c r="BC13" i="110" s="1"/>
  <c r="BA14" i="127" s="1"/>
  <c r="N13" i="160" s="1"/>
  <c r="AC14" i="110"/>
  <c r="BB14" i="110"/>
  <c r="BC14" i="110" s="1"/>
  <c r="BA15" i="127" s="1"/>
  <c r="N14" i="160" s="1"/>
  <c r="AA15" i="110"/>
  <c r="AZ15" i="110"/>
  <c r="BA15" i="110" s="1"/>
  <c r="BB15" i="110" s="1"/>
  <c r="BC15" i="110" s="1"/>
  <c r="BA16" i="127" s="1"/>
  <c r="N15" i="160" s="1"/>
  <c r="AC16" i="110"/>
  <c r="BB16" i="110"/>
  <c r="BC16" i="110" s="1"/>
  <c r="BA17" i="127" s="1"/>
  <c r="N16" i="160" s="1"/>
  <c r="AA17" i="110"/>
  <c r="AZ17" i="110"/>
  <c r="BA17" i="110" s="1"/>
  <c r="BB17" i="110" s="1"/>
  <c r="BC17" i="110" s="1"/>
  <c r="BA18" i="127" s="1"/>
  <c r="N17" i="160" s="1"/>
  <c r="AC18" i="110"/>
  <c r="BB18" i="110"/>
  <c r="BC18" i="110" s="1"/>
  <c r="BA19" i="127" s="1"/>
  <c r="N18" i="160" s="1"/>
  <c r="AA19" i="110"/>
  <c r="AZ19" i="110"/>
  <c r="BA19" i="110" s="1"/>
  <c r="BB19" i="110" s="1"/>
  <c r="BC19" i="110" s="1"/>
  <c r="BA20" i="127" s="1"/>
  <c r="N19" i="160" s="1"/>
  <c r="AC20" i="110"/>
  <c r="BB20" i="110"/>
  <c r="BC20" i="110" s="1"/>
  <c r="BA21" i="127" s="1"/>
  <c r="N20" i="160" s="1"/>
  <c r="AA21" i="110"/>
  <c r="AZ21" i="110"/>
  <c r="BA21" i="110" s="1"/>
  <c r="BB21" i="110" s="1"/>
  <c r="BC21" i="110" s="1"/>
  <c r="BA22" i="127" s="1"/>
  <c r="N21" i="160" s="1"/>
  <c r="AC22" i="110"/>
  <c r="BB22" i="110"/>
  <c r="BC22" i="110" s="1"/>
  <c r="BA23" i="127" s="1"/>
  <c r="N22" i="160" s="1"/>
  <c r="AA23" i="110"/>
  <c r="AZ23" i="110"/>
  <c r="BA23" i="110" s="1"/>
  <c r="BB23" i="110" s="1"/>
  <c r="BC23" i="110" s="1"/>
  <c r="BA24" i="127" s="1"/>
  <c r="N23" i="160" s="1"/>
  <c r="AB25" i="110"/>
  <c r="AZ25" i="110"/>
  <c r="BA25" i="110" s="1"/>
  <c r="BB25" i="110" s="1"/>
  <c r="BC25" i="110" s="1"/>
  <c r="BA26" i="127" s="1"/>
  <c r="N25" i="160" s="1"/>
  <c r="BA27" i="110"/>
  <c r="BB27" i="110" s="1"/>
  <c r="BC27" i="110" s="1"/>
  <c r="BA28" i="127" s="1"/>
  <c r="N27" i="160" s="1"/>
  <c r="AB27" i="110"/>
  <c r="AZ27" i="110"/>
  <c r="BA29" i="110"/>
  <c r="BB29" i="110" s="1"/>
  <c r="BC29" i="110" s="1"/>
  <c r="BA30" i="127" s="1"/>
  <c r="N29" i="160" s="1"/>
  <c r="AB29" i="110"/>
  <c r="AZ29" i="110"/>
  <c r="AB31" i="110"/>
  <c r="AC31" i="110" s="1"/>
  <c r="AZ31" i="110"/>
  <c r="BA31" i="110" s="1"/>
  <c r="BB31" i="110" s="1"/>
  <c r="BC31" i="110" s="1"/>
  <c r="BA32" i="127" s="1"/>
  <c r="N31" i="160" s="1"/>
  <c r="AB33" i="110"/>
  <c r="AC33" i="110" s="1"/>
  <c r="AZ33" i="110"/>
  <c r="BA33" i="110" s="1"/>
  <c r="BB33" i="110" s="1"/>
  <c r="AB35" i="110"/>
  <c r="AZ35" i="110"/>
  <c r="BA35" i="110" s="1"/>
  <c r="BB35" i="110" s="1"/>
  <c r="BC35" i="110" s="1"/>
  <c r="BA36" i="127" s="1"/>
  <c r="N35" i="160" s="1"/>
  <c r="BA37" i="110"/>
  <c r="BB37" i="110" s="1"/>
  <c r="BC37" i="110" s="1"/>
  <c r="BA38" i="127" s="1"/>
  <c r="AB37" i="110"/>
  <c r="AC37" i="110" s="1"/>
  <c r="AZ37" i="110"/>
  <c r="AY13" i="110"/>
  <c r="AY6" i="110"/>
  <c r="AB7" i="110"/>
  <c r="AC7" i="110" s="1"/>
  <c r="AY8" i="110"/>
  <c r="AB9" i="110"/>
  <c r="AC9" i="110" s="1"/>
  <c r="AY10" i="110"/>
  <c r="AB11" i="110"/>
  <c r="AC11" i="110" s="1"/>
  <c r="AY12" i="110"/>
  <c r="AB13" i="110"/>
  <c r="AC13" i="110" s="1"/>
  <c r="AY14" i="110"/>
  <c r="AB15" i="110"/>
  <c r="AC15" i="110" s="1"/>
  <c r="AY16" i="110"/>
  <c r="AB17" i="110"/>
  <c r="AC17" i="110" s="1"/>
  <c r="AY18" i="110"/>
  <c r="AB19" i="110"/>
  <c r="AY20" i="110"/>
  <c r="AB21" i="110"/>
  <c r="AC21" i="110" s="1"/>
  <c r="AY22" i="110"/>
  <c r="AB23" i="110"/>
  <c r="AY11" i="110"/>
  <c r="AY15" i="110"/>
  <c r="AA6" i="110"/>
  <c r="AA8" i="110"/>
  <c r="AA10" i="110"/>
  <c r="AA12" i="110"/>
  <c r="AA14" i="110"/>
  <c r="AA16" i="110"/>
  <c r="AA18" i="110"/>
  <c r="AC19" i="110"/>
  <c r="AA20" i="110"/>
  <c r="AA22" i="110"/>
  <c r="AC23" i="110"/>
  <c r="AC25" i="110"/>
  <c r="AC27" i="110"/>
  <c r="AC29" i="110"/>
  <c r="BC33" i="110"/>
  <c r="BA34" i="127" s="1"/>
  <c r="N33" i="160" s="1"/>
  <c r="AC35" i="110"/>
  <c r="AY24" i="110"/>
  <c r="AY26" i="110"/>
  <c r="AY28" i="110"/>
  <c r="AY30" i="110"/>
  <c r="AY32" i="110"/>
  <c r="AY34" i="110"/>
  <c r="AY36" i="110"/>
  <c r="AY38" i="110"/>
  <c r="AB39" i="110"/>
  <c r="AC39" i="110" s="1"/>
  <c r="BA39" i="110"/>
  <c r="BB39" i="110" s="1"/>
  <c r="BC39" i="110" s="1"/>
  <c r="BA40" i="127" s="1"/>
  <c r="AY40" i="110"/>
  <c r="AB41" i="110"/>
  <c r="AC41" i="110" s="1"/>
  <c r="BA41" i="110"/>
  <c r="BB41" i="110" s="1"/>
  <c r="BC41" i="110" s="1"/>
  <c r="BA42" i="127" s="1"/>
  <c r="AY42" i="110"/>
  <c r="AB43" i="110"/>
  <c r="AC43" i="110" s="1"/>
  <c r="BA43" i="110"/>
  <c r="BB43" i="110" s="1"/>
  <c r="BC43" i="110" s="1"/>
  <c r="BA44" i="127" s="1"/>
  <c r="AY44" i="110"/>
  <c r="AB45" i="110"/>
  <c r="AC45" i="110" s="1"/>
  <c r="BA45" i="110"/>
  <c r="BB45" i="110" s="1"/>
  <c r="BC45" i="110" s="1"/>
  <c r="BA46" i="127" s="1"/>
  <c r="AY46" i="110"/>
  <c r="AB47" i="110"/>
  <c r="AC47" i="110" s="1"/>
  <c r="BA47" i="110"/>
  <c r="BB47" i="110" s="1"/>
  <c r="BC47" i="110" s="1"/>
  <c r="BA48" i="127" s="1"/>
  <c r="AY48" i="110"/>
  <c r="AB49" i="110"/>
  <c r="AC49" i="110" s="1"/>
  <c r="BA49" i="110"/>
  <c r="BB49" i="110" s="1"/>
  <c r="BC49" i="110" s="1"/>
  <c r="BA50" i="127" s="1"/>
  <c r="AY50" i="110"/>
  <c r="AB51" i="110"/>
  <c r="AC51" i="110" s="1"/>
  <c r="BA51" i="110"/>
  <c r="BB51" i="110" s="1"/>
  <c r="BC51" i="110" s="1"/>
  <c r="BA52" i="127" s="1"/>
  <c r="AY52" i="110"/>
  <c r="AB53" i="110"/>
  <c r="AC53" i="110" s="1"/>
  <c r="BA53" i="110"/>
  <c r="BB53" i="110" s="1"/>
  <c r="BC53" i="110" s="1"/>
  <c r="BA54" i="127" s="1"/>
  <c r="AY54" i="110"/>
  <c r="AB55" i="110"/>
  <c r="AC55" i="110" s="1"/>
  <c r="BA55" i="110"/>
  <c r="BB55" i="110" s="1"/>
  <c r="BC55" i="110" s="1"/>
  <c r="BA56" i="127" s="1"/>
  <c r="AY56" i="110"/>
  <c r="AB57" i="110"/>
  <c r="AC57" i="110" s="1"/>
  <c r="BA57" i="110"/>
  <c r="BB57" i="110" s="1"/>
  <c r="BC57" i="110" s="1"/>
  <c r="BA58" i="127" s="1"/>
  <c r="AY58" i="110"/>
  <c r="AB59" i="110"/>
  <c r="AC59" i="110" s="1"/>
  <c r="BA59" i="110"/>
  <c r="BB59" i="110" s="1"/>
  <c r="BC59" i="110" s="1"/>
  <c r="BA60" i="127" s="1"/>
  <c r="AY60" i="110"/>
  <c r="AB61" i="110"/>
  <c r="AC61" i="110" s="1"/>
  <c r="BA61" i="110"/>
  <c r="BB61" i="110" s="1"/>
  <c r="BC61" i="110" s="1"/>
  <c r="BA62" i="127" s="1"/>
  <c r="AY62" i="110"/>
  <c r="AB63" i="110"/>
  <c r="AC63" i="110" s="1"/>
  <c r="BA63" i="110"/>
  <c r="BB63" i="110" s="1"/>
  <c r="BC63" i="110" s="1"/>
  <c r="BA64" i="127" s="1"/>
  <c r="AY64" i="110"/>
  <c r="AB65" i="110"/>
  <c r="AC65" i="110" s="1"/>
  <c r="BA65" i="110"/>
  <c r="BB65" i="110" s="1"/>
  <c r="BC65" i="110" s="1"/>
  <c r="BA66" i="127" s="1"/>
  <c r="AY39" i="110"/>
  <c r="AY41" i="110"/>
  <c r="AY43" i="110"/>
  <c r="AY45" i="110"/>
  <c r="AY47" i="110"/>
  <c r="AY49" i="110"/>
  <c r="AY51" i="110"/>
  <c r="AY53" i="110"/>
  <c r="AY55" i="110"/>
  <c r="AY57" i="110"/>
  <c r="AY59" i="110"/>
  <c r="AY61" i="110"/>
  <c r="AY63" i="110"/>
  <c r="AY65" i="110"/>
  <c r="AY8" i="109"/>
  <c r="AY12" i="109"/>
  <c r="AY16" i="109"/>
  <c r="AA6" i="109"/>
  <c r="AZ6" i="109"/>
  <c r="BA6" i="109" s="1"/>
  <c r="AA8" i="109"/>
  <c r="AZ8" i="109"/>
  <c r="BA8" i="109" s="1"/>
  <c r="BB8" i="109" s="1"/>
  <c r="BC8" i="109" s="1"/>
  <c r="AZ9" i="127" s="1"/>
  <c r="M8" i="160" s="1"/>
  <c r="AZ12" i="109"/>
  <c r="BA12" i="109" s="1"/>
  <c r="BB12" i="109" s="1"/>
  <c r="BC12" i="109" s="1"/>
  <c r="AZ13" i="127" s="1"/>
  <c r="M12" i="160" s="1"/>
  <c r="AA14" i="109"/>
  <c r="AZ14" i="109"/>
  <c r="BA14" i="109" s="1"/>
  <c r="BB14" i="109" s="1"/>
  <c r="BC14" i="109" s="1"/>
  <c r="AZ15" i="127" s="1"/>
  <c r="M14" i="160" s="1"/>
  <c r="AA16" i="109"/>
  <c r="AZ16" i="109"/>
  <c r="BA16" i="109" s="1"/>
  <c r="BB16" i="109" s="1"/>
  <c r="BC16" i="109" s="1"/>
  <c r="AZ17" i="127" s="1"/>
  <c r="M16" i="160" s="1"/>
  <c r="AA18" i="109"/>
  <c r="AZ18" i="109"/>
  <c r="AA20" i="109"/>
  <c r="AZ20" i="109"/>
  <c r="AA22" i="109"/>
  <c r="AZ22" i="109"/>
  <c r="BA38" i="109"/>
  <c r="BB38" i="109" s="1"/>
  <c r="AB38" i="109"/>
  <c r="AZ38" i="109"/>
  <c r="AA38" i="109"/>
  <c r="BC38" i="109"/>
  <c r="AZ39" i="127" s="1"/>
  <c r="AB40" i="109"/>
  <c r="AZ40" i="109"/>
  <c r="BA40" i="109" s="1"/>
  <c r="BB40" i="109" s="1"/>
  <c r="BC40" i="109" s="1"/>
  <c r="AZ41" i="127" s="1"/>
  <c r="AA40" i="109"/>
  <c r="AB42" i="109"/>
  <c r="AZ42" i="109"/>
  <c r="BA42" i="109" s="1"/>
  <c r="BB42" i="109" s="1"/>
  <c r="BC42" i="109" s="1"/>
  <c r="AZ43" i="127" s="1"/>
  <c r="AA42" i="109"/>
  <c r="BA44" i="109"/>
  <c r="BB44" i="109" s="1"/>
  <c r="AB44" i="109"/>
  <c r="AZ44" i="109"/>
  <c r="AA44" i="109"/>
  <c r="BC44" i="109"/>
  <c r="AZ45" i="127" s="1"/>
  <c r="BA46" i="109"/>
  <c r="BB46" i="109" s="1"/>
  <c r="AB46" i="109"/>
  <c r="AZ46" i="109"/>
  <c r="AA46" i="109"/>
  <c r="BC46" i="109"/>
  <c r="AZ47" i="127" s="1"/>
  <c r="AB48" i="109"/>
  <c r="AZ48" i="109"/>
  <c r="BA48" i="109" s="1"/>
  <c r="BB48" i="109" s="1"/>
  <c r="BC48" i="109" s="1"/>
  <c r="AZ49" i="127" s="1"/>
  <c r="AA48" i="109"/>
  <c r="AB50" i="109"/>
  <c r="AZ50" i="109"/>
  <c r="BA50" i="109" s="1"/>
  <c r="BB50" i="109" s="1"/>
  <c r="BC50" i="109" s="1"/>
  <c r="AZ51" i="127" s="1"/>
  <c r="AA50" i="109"/>
  <c r="BA52" i="109"/>
  <c r="BB52" i="109" s="1"/>
  <c r="AB52" i="109"/>
  <c r="AZ52" i="109"/>
  <c r="AA52" i="109"/>
  <c r="BC52" i="109"/>
  <c r="AZ53" i="127" s="1"/>
  <c r="BA54" i="109"/>
  <c r="BB54" i="109" s="1"/>
  <c r="AB54" i="109"/>
  <c r="AZ54" i="109"/>
  <c r="AA54" i="109"/>
  <c r="BC54" i="109"/>
  <c r="AZ55" i="127" s="1"/>
  <c r="AB56" i="109"/>
  <c r="AZ56" i="109"/>
  <c r="BA56" i="109" s="1"/>
  <c r="BB56" i="109" s="1"/>
  <c r="BC56" i="109" s="1"/>
  <c r="AZ57" i="127" s="1"/>
  <c r="AA56" i="109"/>
  <c r="AB58" i="109"/>
  <c r="AZ58" i="109"/>
  <c r="BA58" i="109" s="1"/>
  <c r="BB58" i="109" s="1"/>
  <c r="BC58" i="109" s="1"/>
  <c r="AZ59" i="127" s="1"/>
  <c r="AA58" i="109"/>
  <c r="BA60" i="109"/>
  <c r="BB60" i="109" s="1"/>
  <c r="AB60" i="109"/>
  <c r="AZ60" i="109"/>
  <c r="AA60" i="109"/>
  <c r="BC60" i="109"/>
  <c r="AZ61" i="127" s="1"/>
  <c r="BA62" i="109"/>
  <c r="BB62" i="109" s="1"/>
  <c r="AB62" i="109"/>
  <c r="AZ62" i="109"/>
  <c r="AA62" i="109"/>
  <c r="BC62" i="109"/>
  <c r="AZ63" i="127" s="1"/>
  <c r="AB64" i="109"/>
  <c r="AZ64" i="109"/>
  <c r="BA64" i="109" s="1"/>
  <c r="BB64" i="109" s="1"/>
  <c r="BC64" i="109" s="1"/>
  <c r="AZ65" i="127" s="1"/>
  <c r="AA64" i="109"/>
  <c r="AB6" i="109"/>
  <c r="AC6" i="109" s="1"/>
  <c r="AY7" i="109"/>
  <c r="AB8" i="109"/>
  <c r="AC8" i="109" s="1"/>
  <c r="AY9" i="109"/>
  <c r="AB10" i="109"/>
  <c r="AC10" i="109" s="1"/>
  <c r="AY11" i="109"/>
  <c r="AB12" i="109"/>
  <c r="AC12" i="109" s="1"/>
  <c r="AY13" i="109"/>
  <c r="AB14" i="109"/>
  <c r="AC14" i="109" s="1"/>
  <c r="AY15" i="109"/>
  <c r="AB16" i="109"/>
  <c r="AY17" i="109"/>
  <c r="AB18" i="109"/>
  <c r="AC18" i="109" s="1"/>
  <c r="BA18" i="109"/>
  <c r="BB18" i="109" s="1"/>
  <c r="BC18" i="109" s="1"/>
  <c r="AZ19" i="127" s="1"/>
  <c r="M18" i="160" s="1"/>
  <c r="AY19" i="109"/>
  <c r="AB20" i="109"/>
  <c r="AC20" i="109" s="1"/>
  <c r="BA20" i="109"/>
  <c r="BB20" i="109" s="1"/>
  <c r="BC20" i="109" s="1"/>
  <c r="AZ21" i="127" s="1"/>
  <c r="M20" i="160" s="1"/>
  <c r="AY21" i="109"/>
  <c r="AB22" i="109"/>
  <c r="BA22" i="109"/>
  <c r="BB22" i="109" s="1"/>
  <c r="AY23" i="109"/>
  <c r="AC38" i="109"/>
  <c r="AC40" i="109"/>
  <c r="AC42" i="109"/>
  <c r="AC44" i="109"/>
  <c r="AC46" i="109"/>
  <c r="AC48" i="109"/>
  <c r="AC50" i="109"/>
  <c r="AC52" i="109"/>
  <c r="AC54" i="109"/>
  <c r="AC56" i="109"/>
  <c r="AC58" i="109"/>
  <c r="AC60" i="109"/>
  <c r="AC62" i="109"/>
  <c r="AC64" i="109"/>
  <c r="AY6" i="109"/>
  <c r="AY10" i="109"/>
  <c r="AY14" i="109"/>
  <c r="AY18" i="109"/>
  <c r="AY20" i="109"/>
  <c r="AY22" i="109"/>
  <c r="BC22" i="109"/>
  <c r="AZ23" i="127" s="1"/>
  <c r="M22" i="160" s="1"/>
  <c r="AA10" i="109"/>
  <c r="AZ10" i="109"/>
  <c r="BA10" i="109" s="1"/>
  <c r="BB10" i="109" s="1"/>
  <c r="BC10" i="109" s="1"/>
  <c r="AZ11" i="127" s="1"/>
  <c r="M10" i="160" s="1"/>
  <c r="AA12" i="109"/>
  <c r="AC16" i="109"/>
  <c r="AC22" i="109"/>
  <c r="AZ24" i="109"/>
  <c r="BA24" i="109" s="1"/>
  <c r="BB24" i="109" s="1"/>
  <c r="BC24" i="109" s="1"/>
  <c r="AZ25" i="127" s="1"/>
  <c r="M24" i="160" s="1"/>
  <c r="AA24" i="109"/>
  <c r="AC25" i="109"/>
  <c r="AZ25" i="109"/>
  <c r="BA25" i="109" s="1"/>
  <c r="BB25" i="109" s="1"/>
  <c r="BC25" i="109" s="1"/>
  <c r="AZ26" i="127" s="1"/>
  <c r="M25" i="160" s="1"/>
  <c r="AZ26" i="109"/>
  <c r="BA26" i="109" s="1"/>
  <c r="BB26" i="109" s="1"/>
  <c r="BC26" i="109" s="1"/>
  <c r="AZ27" i="127" s="1"/>
  <c r="M26" i="160" s="1"/>
  <c r="AA26" i="109"/>
  <c r="AC27" i="109"/>
  <c r="AZ27" i="109"/>
  <c r="BA27" i="109" s="1"/>
  <c r="BB27" i="109" s="1"/>
  <c r="BC27" i="109" s="1"/>
  <c r="AZ28" i="127" s="1"/>
  <c r="M27" i="160" s="1"/>
  <c r="AZ28" i="109"/>
  <c r="AA28" i="109"/>
  <c r="BA28" i="109"/>
  <c r="BB28" i="109" s="1"/>
  <c r="BC28" i="109" s="1"/>
  <c r="AZ29" i="127" s="1"/>
  <c r="M28" i="160" s="1"/>
  <c r="BB29" i="109"/>
  <c r="BC29" i="109" s="1"/>
  <c r="AZ30" i="127" s="1"/>
  <c r="M29" i="160" s="1"/>
  <c r="AC29" i="109"/>
  <c r="AZ29" i="109"/>
  <c r="BA29" i="109" s="1"/>
  <c r="AZ30" i="109"/>
  <c r="BA30" i="109" s="1"/>
  <c r="BB30" i="109" s="1"/>
  <c r="BC30" i="109" s="1"/>
  <c r="AZ31" i="127" s="1"/>
  <c r="M30" i="160" s="1"/>
  <c r="AA30" i="109"/>
  <c r="AC31" i="109"/>
  <c r="AZ31" i="109"/>
  <c r="BA31" i="109" s="1"/>
  <c r="BB31" i="109" s="1"/>
  <c r="BC31" i="109" s="1"/>
  <c r="AZ32" i="127" s="1"/>
  <c r="M31" i="160" s="1"/>
  <c r="AZ32" i="109"/>
  <c r="AA32" i="109"/>
  <c r="BA32" i="109"/>
  <c r="BB32" i="109" s="1"/>
  <c r="BC32" i="109" s="1"/>
  <c r="AZ33" i="127" s="1"/>
  <c r="M32" i="160" s="1"/>
  <c r="BB33" i="109"/>
  <c r="BC33" i="109" s="1"/>
  <c r="AZ34" i="127" s="1"/>
  <c r="M33" i="160" s="1"/>
  <c r="AC33" i="109"/>
  <c r="AZ33" i="109"/>
  <c r="BA33" i="109" s="1"/>
  <c r="AZ34" i="109"/>
  <c r="BA34" i="109" s="1"/>
  <c r="BB34" i="109" s="1"/>
  <c r="BC34" i="109" s="1"/>
  <c r="AZ35" i="127" s="1"/>
  <c r="M34" i="160" s="1"/>
  <c r="AA34" i="109"/>
  <c r="AC35" i="109"/>
  <c r="AZ35" i="109"/>
  <c r="BA35" i="109" s="1"/>
  <c r="BB35" i="109" s="1"/>
  <c r="BC35" i="109" s="1"/>
  <c r="AZ36" i="127" s="1"/>
  <c r="M35" i="160" s="1"/>
  <c r="AZ36" i="109"/>
  <c r="AA36" i="109"/>
  <c r="BA36" i="109"/>
  <c r="BB36" i="109" s="1"/>
  <c r="BC36" i="109" s="1"/>
  <c r="AZ37" i="127" s="1"/>
  <c r="AY37" i="109"/>
  <c r="AC37" i="109"/>
  <c r="BA37" i="109"/>
  <c r="BB37" i="109" s="1"/>
  <c r="BC37" i="109" s="1"/>
  <c r="AZ38" i="127" s="1"/>
  <c r="AY38" i="109"/>
  <c r="AY40" i="109"/>
  <c r="AY42" i="109"/>
  <c r="AY44" i="109"/>
  <c r="AY46" i="109"/>
  <c r="AY48" i="109"/>
  <c r="AY50" i="109"/>
  <c r="AY52" i="109"/>
  <c r="AY54" i="109"/>
  <c r="AY56" i="109"/>
  <c r="AY58" i="109"/>
  <c r="AY60" i="109"/>
  <c r="AY62" i="109"/>
  <c r="AY64" i="109"/>
  <c r="AC39" i="109"/>
  <c r="BB39" i="109"/>
  <c r="BC39" i="109" s="1"/>
  <c r="AZ40" i="127" s="1"/>
  <c r="AC41" i="109"/>
  <c r="BB41" i="109"/>
  <c r="BC41" i="109" s="1"/>
  <c r="AZ42" i="127" s="1"/>
  <c r="AC43" i="109"/>
  <c r="BB43" i="109"/>
  <c r="BC43" i="109" s="1"/>
  <c r="AZ44" i="127" s="1"/>
  <c r="AC45" i="109"/>
  <c r="BB45" i="109"/>
  <c r="BC45" i="109" s="1"/>
  <c r="AZ46" i="127" s="1"/>
  <c r="AC47" i="109"/>
  <c r="BB47" i="109"/>
  <c r="BC47" i="109" s="1"/>
  <c r="AZ48" i="127" s="1"/>
  <c r="AC49" i="109"/>
  <c r="BB49" i="109"/>
  <c r="BC49" i="109" s="1"/>
  <c r="AZ50" i="127" s="1"/>
  <c r="AC51" i="109"/>
  <c r="BB51" i="109"/>
  <c r="BC51" i="109" s="1"/>
  <c r="AZ52" i="127" s="1"/>
  <c r="AC53" i="109"/>
  <c r="BB53" i="109"/>
  <c r="BC53" i="109" s="1"/>
  <c r="AZ54" i="127" s="1"/>
  <c r="AC55" i="109"/>
  <c r="BB55" i="109"/>
  <c r="BC55" i="109" s="1"/>
  <c r="AZ56" i="127" s="1"/>
  <c r="AC57" i="109"/>
  <c r="BB57" i="109"/>
  <c r="BC57" i="109" s="1"/>
  <c r="AZ58" i="127" s="1"/>
  <c r="AC59" i="109"/>
  <c r="BB59" i="109"/>
  <c r="BC59" i="109" s="1"/>
  <c r="AZ60" i="127" s="1"/>
  <c r="AC61" i="109"/>
  <c r="BB61" i="109"/>
  <c r="BC61" i="109" s="1"/>
  <c r="AZ62" i="127" s="1"/>
  <c r="AC63" i="109"/>
  <c r="BB63" i="109"/>
  <c r="BC63" i="109" s="1"/>
  <c r="AZ64" i="127" s="1"/>
  <c r="AC65" i="109"/>
  <c r="BB65" i="109"/>
  <c r="BC65" i="109" s="1"/>
  <c r="AZ66" i="127" s="1"/>
  <c r="AY39" i="109"/>
  <c r="AY41" i="109"/>
  <c r="AY43" i="109"/>
  <c r="AY45" i="109"/>
  <c r="AY47" i="109"/>
  <c r="AY49" i="109"/>
  <c r="AY51" i="109"/>
  <c r="AY53" i="109"/>
  <c r="AY55" i="109"/>
  <c r="AY57" i="109"/>
  <c r="AY59" i="109"/>
  <c r="AY61" i="109"/>
  <c r="AY63" i="109"/>
  <c r="AY65" i="109"/>
  <c r="AY7" i="108"/>
  <c r="AY9" i="108"/>
  <c r="AY11" i="108"/>
  <c r="AY13" i="108"/>
  <c r="AY15" i="108"/>
  <c r="AY17" i="108"/>
  <c r="AY19" i="108"/>
  <c r="AY21" i="108"/>
  <c r="AY23" i="108"/>
  <c r="AA7" i="108"/>
  <c r="AZ7" i="108"/>
  <c r="BA7" i="108" s="1"/>
  <c r="AA9" i="108"/>
  <c r="AZ9" i="108"/>
  <c r="BA9" i="108" s="1"/>
  <c r="AA11" i="108"/>
  <c r="AZ11" i="108"/>
  <c r="BA11" i="108" s="1"/>
  <c r="AC12" i="108"/>
  <c r="BB12" i="108"/>
  <c r="BC12" i="108" s="1"/>
  <c r="AY13" i="127" s="1"/>
  <c r="L12" i="160" s="1"/>
  <c r="AA13" i="108"/>
  <c r="AZ13" i="108"/>
  <c r="BA13" i="108" s="1"/>
  <c r="AC14" i="108"/>
  <c r="BB14" i="108"/>
  <c r="BC14" i="108" s="1"/>
  <c r="AY15" i="127" s="1"/>
  <c r="L14" i="160" s="1"/>
  <c r="AA15" i="108"/>
  <c r="AZ15" i="108"/>
  <c r="BA15" i="108" s="1"/>
  <c r="BB15" i="108" s="1"/>
  <c r="BC15" i="108" s="1"/>
  <c r="AY16" i="127" s="1"/>
  <c r="L15" i="160" s="1"/>
  <c r="AC16" i="108"/>
  <c r="BB16" i="108"/>
  <c r="BC16" i="108" s="1"/>
  <c r="AY17" i="127" s="1"/>
  <c r="L16" i="160" s="1"/>
  <c r="AA17" i="108"/>
  <c r="AZ17" i="108"/>
  <c r="AC18" i="108"/>
  <c r="BB18" i="108"/>
  <c r="BC18" i="108" s="1"/>
  <c r="AY19" i="127" s="1"/>
  <c r="L18" i="160" s="1"/>
  <c r="AA19" i="108"/>
  <c r="AZ19" i="108"/>
  <c r="AC20" i="108"/>
  <c r="BB20" i="108"/>
  <c r="BC20" i="108" s="1"/>
  <c r="AY21" i="127" s="1"/>
  <c r="L20" i="160" s="1"/>
  <c r="AA21" i="108"/>
  <c r="AZ21" i="108"/>
  <c r="AC22" i="108"/>
  <c r="BB22" i="108"/>
  <c r="BC22" i="108" s="1"/>
  <c r="AY23" i="127" s="1"/>
  <c r="L22" i="160" s="1"/>
  <c r="AA23" i="108"/>
  <c r="AZ23" i="108"/>
  <c r="BA23" i="108" s="1"/>
  <c r="AB25" i="108"/>
  <c r="AC25" i="108" s="1"/>
  <c r="AZ25" i="108"/>
  <c r="BA25" i="108" s="1"/>
  <c r="BB25" i="108" s="1"/>
  <c r="BC25" i="108" s="1"/>
  <c r="AY26" i="127" s="1"/>
  <c r="L25" i="160" s="1"/>
  <c r="BA27" i="108"/>
  <c r="BB27" i="108" s="1"/>
  <c r="BC27" i="108" s="1"/>
  <c r="AY28" i="127" s="1"/>
  <c r="L27" i="160" s="1"/>
  <c r="AB27" i="108"/>
  <c r="AC27" i="108" s="1"/>
  <c r="AZ27" i="108"/>
  <c r="AB29" i="108"/>
  <c r="AC29" i="108" s="1"/>
  <c r="AZ29" i="108"/>
  <c r="BA29" i="108" s="1"/>
  <c r="BB29" i="108" s="1"/>
  <c r="BC29" i="108" s="1"/>
  <c r="AY30" i="127" s="1"/>
  <c r="L29" i="160" s="1"/>
  <c r="AB31" i="108"/>
  <c r="AC31" i="108" s="1"/>
  <c r="AZ31" i="108"/>
  <c r="BA31" i="108" s="1"/>
  <c r="BB31" i="108" s="1"/>
  <c r="BC31" i="108" s="1"/>
  <c r="AY32" i="127" s="1"/>
  <c r="L31" i="160" s="1"/>
  <c r="BA33" i="108"/>
  <c r="BB33" i="108" s="1"/>
  <c r="BC33" i="108" s="1"/>
  <c r="AY34" i="127" s="1"/>
  <c r="L33" i="160" s="1"/>
  <c r="AB33" i="108"/>
  <c r="AC33" i="108" s="1"/>
  <c r="AZ33" i="108"/>
  <c r="BA35" i="108"/>
  <c r="BB35" i="108" s="1"/>
  <c r="BC35" i="108" s="1"/>
  <c r="AY36" i="127" s="1"/>
  <c r="L35" i="160" s="1"/>
  <c r="AB35" i="108"/>
  <c r="AC35" i="108" s="1"/>
  <c r="AZ35" i="108"/>
  <c r="AB37" i="108"/>
  <c r="AC37" i="108" s="1"/>
  <c r="AZ37" i="108"/>
  <c r="BA37" i="108" s="1"/>
  <c r="BB37" i="108" s="1"/>
  <c r="BC37" i="108" s="1"/>
  <c r="AY38" i="127" s="1"/>
  <c r="AY6" i="108"/>
  <c r="AB7" i="108"/>
  <c r="AC7" i="108" s="1"/>
  <c r="AY8" i="108"/>
  <c r="AB9" i="108"/>
  <c r="AC9" i="108" s="1"/>
  <c r="AY10" i="108"/>
  <c r="AB11" i="108"/>
  <c r="AC11" i="108" s="1"/>
  <c r="AY12" i="108"/>
  <c r="AB13" i="108"/>
  <c r="AC13" i="108" s="1"/>
  <c r="AY14" i="108"/>
  <c r="AB15" i="108"/>
  <c r="AC15" i="108" s="1"/>
  <c r="AY16" i="108"/>
  <c r="AB17" i="108"/>
  <c r="BA17" i="108"/>
  <c r="BB17" i="108" s="1"/>
  <c r="BC17" i="108" s="1"/>
  <c r="AY18" i="127" s="1"/>
  <c r="L17" i="160" s="1"/>
  <c r="AY18" i="108"/>
  <c r="AB19" i="108"/>
  <c r="AC19" i="108" s="1"/>
  <c r="BA19" i="108"/>
  <c r="BB19" i="108" s="1"/>
  <c r="BC19" i="108" s="1"/>
  <c r="AY20" i="127" s="1"/>
  <c r="L19" i="160" s="1"/>
  <c r="AY20" i="108"/>
  <c r="AB21" i="108"/>
  <c r="AC21" i="108" s="1"/>
  <c r="BA21" i="108"/>
  <c r="BB21" i="108" s="1"/>
  <c r="BC21" i="108" s="1"/>
  <c r="AY22" i="127" s="1"/>
  <c r="L21" i="160" s="1"/>
  <c r="AY22" i="108"/>
  <c r="AB23" i="108"/>
  <c r="AC23" i="108" s="1"/>
  <c r="BB23" i="108"/>
  <c r="BC23" i="108" s="1"/>
  <c r="AY24" i="127" s="1"/>
  <c r="L23" i="160" s="1"/>
  <c r="AA6" i="108"/>
  <c r="AA8" i="108"/>
  <c r="AA10" i="108"/>
  <c r="AA12" i="108"/>
  <c r="AA14" i="108"/>
  <c r="AA16" i="108"/>
  <c r="AC17" i="108"/>
  <c r="AA18" i="108"/>
  <c r="AA20" i="108"/>
  <c r="AA22" i="108"/>
  <c r="AY24" i="108"/>
  <c r="AY26" i="108"/>
  <c r="AY28" i="108"/>
  <c r="AY30" i="108"/>
  <c r="AY32" i="108"/>
  <c r="AY34" i="108"/>
  <c r="AY36" i="108"/>
  <c r="AY38" i="108"/>
  <c r="AB39" i="108"/>
  <c r="AC39" i="108" s="1"/>
  <c r="BA39" i="108"/>
  <c r="BB39" i="108" s="1"/>
  <c r="BC39" i="108" s="1"/>
  <c r="AY40" i="127" s="1"/>
  <c r="AY40" i="108"/>
  <c r="AB41" i="108"/>
  <c r="AC41" i="108" s="1"/>
  <c r="BA41" i="108"/>
  <c r="BB41" i="108" s="1"/>
  <c r="BC41" i="108" s="1"/>
  <c r="AY42" i="127" s="1"/>
  <c r="AY42" i="108"/>
  <c r="AB43" i="108"/>
  <c r="AC43" i="108" s="1"/>
  <c r="BA43" i="108"/>
  <c r="BB43" i="108" s="1"/>
  <c r="BC43" i="108" s="1"/>
  <c r="AY44" i="127" s="1"/>
  <c r="AY44" i="108"/>
  <c r="AB45" i="108"/>
  <c r="AC45" i="108" s="1"/>
  <c r="BA45" i="108"/>
  <c r="BB45" i="108" s="1"/>
  <c r="BC45" i="108" s="1"/>
  <c r="AY46" i="127" s="1"/>
  <c r="AY46" i="108"/>
  <c r="AB47" i="108"/>
  <c r="AC47" i="108" s="1"/>
  <c r="BA47" i="108"/>
  <c r="BB47" i="108" s="1"/>
  <c r="BC47" i="108" s="1"/>
  <c r="AY48" i="127" s="1"/>
  <c r="AY48" i="108"/>
  <c r="AB49" i="108"/>
  <c r="AC49" i="108" s="1"/>
  <c r="BA49" i="108"/>
  <c r="BB49" i="108" s="1"/>
  <c r="BC49" i="108" s="1"/>
  <c r="AY50" i="127" s="1"/>
  <c r="AY50" i="108"/>
  <c r="AB51" i="108"/>
  <c r="AC51" i="108" s="1"/>
  <c r="BA51" i="108"/>
  <c r="BB51" i="108" s="1"/>
  <c r="BC51" i="108" s="1"/>
  <c r="AY52" i="127" s="1"/>
  <c r="AY52" i="108"/>
  <c r="AB53" i="108"/>
  <c r="AC53" i="108" s="1"/>
  <c r="BA53" i="108"/>
  <c r="BB53" i="108" s="1"/>
  <c r="BC53" i="108" s="1"/>
  <c r="AY54" i="127" s="1"/>
  <c r="AY54" i="108"/>
  <c r="AB55" i="108"/>
  <c r="AC55" i="108" s="1"/>
  <c r="BA55" i="108"/>
  <c r="BB55" i="108" s="1"/>
  <c r="BC55" i="108" s="1"/>
  <c r="AY56" i="127" s="1"/>
  <c r="AY56" i="108"/>
  <c r="AB57" i="108"/>
  <c r="AC57" i="108" s="1"/>
  <c r="BA57" i="108"/>
  <c r="BB57" i="108" s="1"/>
  <c r="BC57" i="108" s="1"/>
  <c r="AY58" i="127" s="1"/>
  <c r="AY58" i="108"/>
  <c r="AB59" i="108"/>
  <c r="AC59" i="108" s="1"/>
  <c r="BA59" i="108"/>
  <c r="BB59" i="108" s="1"/>
  <c r="BC59" i="108" s="1"/>
  <c r="AY60" i="127" s="1"/>
  <c r="AY60" i="108"/>
  <c r="AB61" i="108"/>
  <c r="AC61" i="108" s="1"/>
  <c r="BA61" i="108"/>
  <c r="BB61" i="108" s="1"/>
  <c r="BC61" i="108" s="1"/>
  <c r="AY62" i="127" s="1"/>
  <c r="AY62" i="108"/>
  <c r="AB63" i="108"/>
  <c r="AC63" i="108" s="1"/>
  <c r="BA63" i="108"/>
  <c r="BB63" i="108" s="1"/>
  <c r="BC63" i="108" s="1"/>
  <c r="AY64" i="127" s="1"/>
  <c r="AY64" i="108"/>
  <c r="AB65" i="108"/>
  <c r="AC65" i="108" s="1"/>
  <c r="BA65" i="108"/>
  <c r="BB65" i="108" s="1"/>
  <c r="BC65" i="108" s="1"/>
  <c r="AY66" i="127" s="1"/>
  <c r="AY39" i="108"/>
  <c r="AY41" i="108"/>
  <c r="AY43" i="108"/>
  <c r="AY45" i="108"/>
  <c r="AY47" i="108"/>
  <c r="AY49" i="108"/>
  <c r="AY51" i="108"/>
  <c r="AY53" i="108"/>
  <c r="AY55" i="108"/>
  <c r="AY57" i="108"/>
  <c r="AY59" i="108"/>
  <c r="AY61" i="108"/>
  <c r="AY63" i="108"/>
  <c r="AY65" i="108"/>
  <c r="AY12" i="107"/>
  <c r="AY16" i="107"/>
  <c r="AY18" i="107"/>
  <c r="AY20" i="107"/>
  <c r="AY22" i="107"/>
  <c r="AY6" i="107"/>
  <c r="AA6" i="107"/>
  <c r="AZ6" i="107"/>
  <c r="BA6" i="107" s="1"/>
  <c r="AA8" i="107"/>
  <c r="AZ8" i="107"/>
  <c r="BA8" i="107" s="1"/>
  <c r="AA10" i="107"/>
  <c r="AZ10" i="107"/>
  <c r="BA10" i="107" s="1"/>
  <c r="AA12" i="107"/>
  <c r="AZ12" i="107"/>
  <c r="BA12" i="107" s="1"/>
  <c r="AA14" i="107"/>
  <c r="AZ14" i="107"/>
  <c r="BA14" i="107" s="1"/>
  <c r="AA16" i="107"/>
  <c r="AZ16" i="107"/>
  <c r="AA18" i="107"/>
  <c r="AZ18" i="107"/>
  <c r="BA18" i="107" s="1"/>
  <c r="BB18" i="107" s="1"/>
  <c r="BC18" i="107" s="1"/>
  <c r="AX19" i="127" s="1"/>
  <c r="K18" i="160" s="1"/>
  <c r="AA20" i="107"/>
  <c r="AZ20" i="107"/>
  <c r="AA22" i="107"/>
  <c r="AZ22" i="107"/>
  <c r="BA22" i="107" s="1"/>
  <c r="BB22" i="107" s="1"/>
  <c r="BC22" i="107" s="1"/>
  <c r="AX23" i="127" s="1"/>
  <c r="K22" i="160" s="1"/>
  <c r="BA33" i="107"/>
  <c r="BB33" i="107" s="1"/>
  <c r="BC33" i="107" s="1"/>
  <c r="AX34" i="127" s="1"/>
  <c r="K33" i="160" s="1"/>
  <c r="AB33" i="107"/>
  <c r="AC33" i="107" s="1"/>
  <c r="AC35" i="107"/>
  <c r="BA35" i="107"/>
  <c r="BB35" i="107" s="1"/>
  <c r="BC35" i="107" s="1"/>
  <c r="AX36" i="127" s="1"/>
  <c r="K35" i="160" s="1"/>
  <c r="AB35" i="107"/>
  <c r="BB37" i="107"/>
  <c r="AC37" i="107"/>
  <c r="BA37" i="107"/>
  <c r="AB37" i="107"/>
  <c r="BC37" i="107"/>
  <c r="AX38" i="127" s="1"/>
  <c r="BB39" i="107"/>
  <c r="BC39" i="107" s="1"/>
  <c r="AX40" i="127" s="1"/>
  <c r="BA39" i="107"/>
  <c r="AB39" i="107"/>
  <c r="AC39" i="107" s="1"/>
  <c r="BA41" i="107"/>
  <c r="BB41" i="107" s="1"/>
  <c r="BC41" i="107" s="1"/>
  <c r="AX42" i="127" s="1"/>
  <c r="AB41" i="107"/>
  <c r="AC41" i="107" s="1"/>
  <c r="AC43" i="107"/>
  <c r="BA43" i="107"/>
  <c r="BB43" i="107" s="1"/>
  <c r="BC43" i="107" s="1"/>
  <c r="AX44" i="127" s="1"/>
  <c r="AB43" i="107"/>
  <c r="BB45" i="107"/>
  <c r="AC45" i="107"/>
  <c r="BA45" i="107"/>
  <c r="AB45" i="107"/>
  <c r="BC45" i="107"/>
  <c r="AX46" i="127" s="1"/>
  <c r="BB47" i="107"/>
  <c r="BC47" i="107" s="1"/>
  <c r="AX48" i="127" s="1"/>
  <c r="BA47" i="107"/>
  <c r="AB47" i="107"/>
  <c r="AC47" i="107" s="1"/>
  <c r="AY8" i="107"/>
  <c r="AY10" i="107"/>
  <c r="AY14" i="107"/>
  <c r="AB6" i="107"/>
  <c r="AC6" i="107" s="1"/>
  <c r="AY7" i="107"/>
  <c r="AB8" i="107"/>
  <c r="AC8" i="107" s="1"/>
  <c r="AY9" i="107"/>
  <c r="AB10" i="107"/>
  <c r="AC10" i="107" s="1"/>
  <c r="AY11" i="107"/>
  <c r="AB12" i="107"/>
  <c r="AC12" i="107" s="1"/>
  <c r="AY13" i="107"/>
  <c r="AB14" i="107"/>
  <c r="AC14" i="107" s="1"/>
  <c r="AY15" i="107"/>
  <c r="AB16" i="107"/>
  <c r="AC16" i="107" s="1"/>
  <c r="BA16" i="107"/>
  <c r="BB16" i="107" s="1"/>
  <c r="BC16" i="107" s="1"/>
  <c r="AX17" i="127" s="1"/>
  <c r="K16" i="160" s="1"/>
  <c r="AY17" i="107"/>
  <c r="AB18" i="107"/>
  <c r="AC18" i="107" s="1"/>
  <c r="AY19" i="107"/>
  <c r="AB20" i="107"/>
  <c r="AC20" i="107" s="1"/>
  <c r="BA20" i="107"/>
  <c r="BB20" i="107" s="1"/>
  <c r="BC20" i="107" s="1"/>
  <c r="AX21" i="127" s="1"/>
  <c r="K20" i="160" s="1"/>
  <c r="AY21" i="107"/>
  <c r="AB22" i="107"/>
  <c r="AC22" i="107" s="1"/>
  <c r="AY23" i="107"/>
  <c r="AA33" i="107"/>
  <c r="AA35" i="107"/>
  <c r="AA37" i="107"/>
  <c r="AA39" i="107"/>
  <c r="AA41" i="107"/>
  <c r="AA43" i="107"/>
  <c r="AA45" i="107"/>
  <c r="AA47" i="107"/>
  <c r="AZ24" i="107"/>
  <c r="BA24" i="107" s="1"/>
  <c r="BB24" i="107" s="1"/>
  <c r="BC24" i="107" s="1"/>
  <c r="AX25" i="127" s="1"/>
  <c r="K24" i="160" s="1"/>
  <c r="AA24" i="107"/>
  <c r="BB25" i="107"/>
  <c r="BC25" i="107" s="1"/>
  <c r="AX26" i="127" s="1"/>
  <c r="K25" i="160" s="1"/>
  <c r="AC25" i="107"/>
  <c r="AZ25" i="107"/>
  <c r="BA25" i="107" s="1"/>
  <c r="AZ26" i="107"/>
  <c r="AA26" i="107"/>
  <c r="BA26" i="107"/>
  <c r="BB26" i="107" s="1"/>
  <c r="BC26" i="107" s="1"/>
  <c r="AX27" i="127" s="1"/>
  <c r="K26" i="160" s="1"/>
  <c r="AC27" i="107"/>
  <c r="AZ27" i="107"/>
  <c r="BA27" i="107" s="1"/>
  <c r="BB27" i="107" s="1"/>
  <c r="BC27" i="107" s="1"/>
  <c r="AX28" i="127" s="1"/>
  <c r="K27" i="160" s="1"/>
  <c r="AZ28" i="107"/>
  <c r="BA28" i="107" s="1"/>
  <c r="BB28" i="107" s="1"/>
  <c r="BC28" i="107" s="1"/>
  <c r="AX29" i="127" s="1"/>
  <c r="K28" i="160" s="1"/>
  <c r="AA28" i="107"/>
  <c r="BB29" i="107"/>
  <c r="BC29" i="107" s="1"/>
  <c r="AX30" i="127" s="1"/>
  <c r="K29" i="160" s="1"/>
  <c r="AC29" i="107"/>
  <c r="AZ29" i="107"/>
  <c r="BA29" i="107" s="1"/>
  <c r="AZ30" i="107"/>
  <c r="AA30" i="107"/>
  <c r="BA30" i="107"/>
  <c r="BB30" i="107" s="1"/>
  <c r="BC30" i="107" s="1"/>
  <c r="AX31" i="127" s="1"/>
  <c r="K30" i="160" s="1"/>
  <c r="AC31" i="107"/>
  <c r="AZ31" i="107"/>
  <c r="BA31" i="107" s="1"/>
  <c r="BB31" i="107" s="1"/>
  <c r="BC31" i="107" s="1"/>
  <c r="AX32" i="127" s="1"/>
  <c r="K31" i="160" s="1"/>
  <c r="AY33" i="107"/>
  <c r="AY35" i="107"/>
  <c r="AY37" i="107"/>
  <c r="AY39" i="107"/>
  <c r="AY41" i="107"/>
  <c r="AY43" i="107"/>
  <c r="AY45" i="107"/>
  <c r="AY47" i="107"/>
  <c r="AY32" i="107"/>
  <c r="BC32" i="107"/>
  <c r="AX33" i="127" s="1"/>
  <c r="K32" i="160" s="1"/>
  <c r="AY34" i="107"/>
  <c r="BC34" i="107"/>
  <c r="AX35" i="127" s="1"/>
  <c r="K34" i="160" s="1"/>
  <c r="AY36" i="107"/>
  <c r="BC36" i="107"/>
  <c r="AX37" i="127" s="1"/>
  <c r="AY38" i="107"/>
  <c r="BC38" i="107"/>
  <c r="AX39" i="127" s="1"/>
  <c r="AY40" i="107"/>
  <c r="BC40" i="107"/>
  <c r="AX41" i="127" s="1"/>
  <c r="AY42" i="107"/>
  <c r="BC42" i="107"/>
  <c r="AX43" i="127" s="1"/>
  <c r="AY44" i="107"/>
  <c r="BC44" i="107"/>
  <c r="AX45" i="127" s="1"/>
  <c r="AY46" i="107"/>
  <c r="BC46" i="107"/>
  <c r="AX47" i="127" s="1"/>
  <c r="AY48" i="107"/>
  <c r="BC48" i="107"/>
  <c r="AX49" i="127" s="1"/>
  <c r="AB49" i="107"/>
  <c r="AC49" i="107" s="1"/>
  <c r="BA49" i="107"/>
  <c r="BB49" i="107" s="1"/>
  <c r="BC49" i="107" s="1"/>
  <c r="AX50" i="127" s="1"/>
  <c r="AY50" i="107"/>
  <c r="BC50" i="107"/>
  <c r="AX51" i="127" s="1"/>
  <c r="AB51" i="107"/>
  <c r="BA51" i="107"/>
  <c r="BB51" i="107" s="1"/>
  <c r="BC51" i="107" s="1"/>
  <c r="AX52" i="127" s="1"/>
  <c r="AY52" i="107"/>
  <c r="BC52" i="107"/>
  <c r="AX53" i="127" s="1"/>
  <c r="AB53" i="107"/>
  <c r="BA53" i="107"/>
  <c r="AY54" i="107"/>
  <c r="BC54" i="107"/>
  <c r="AX55" i="127" s="1"/>
  <c r="AB55" i="107"/>
  <c r="BA55" i="107"/>
  <c r="AY56" i="107"/>
  <c r="BC56" i="107"/>
  <c r="AX57" i="127" s="1"/>
  <c r="AB57" i="107"/>
  <c r="AC57" i="107" s="1"/>
  <c r="BA57" i="107"/>
  <c r="BB57" i="107" s="1"/>
  <c r="BC57" i="107" s="1"/>
  <c r="AX58" i="127" s="1"/>
  <c r="AY58" i="107"/>
  <c r="BC58" i="107"/>
  <c r="AX59" i="127" s="1"/>
  <c r="AB59" i="107"/>
  <c r="BA59" i="107"/>
  <c r="BB59" i="107" s="1"/>
  <c r="BC59" i="107" s="1"/>
  <c r="AX60" i="127" s="1"/>
  <c r="AY60" i="107"/>
  <c r="BC60" i="107"/>
  <c r="AX61" i="127" s="1"/>
  <c r="AB61" i="107"/>
  <c r="BA61" i="107"/>
  <c r="AY62" i="107"/>
  <c r="BC62" i="107"/>
  <c r="AX63" i="127" s="1"/>
  <c r="AB63" i="107"/>
  <c r="BA63" i="107"/>
  <c r="AY64" i="107"/>
  <c r="BC64" i="107"/>
  <c r="AX65" i="127" s="1"/>
  <c r="AB65" i="107"/>
  <c r="AC65" i="107" s="1"/>
  <c r="BA65" i="107"/>
  <c r="BB65" i="107" s="1"/>
  <c r="BC65" i="107" s="1"/>
  <c r="AX66" i="127" s="1"/>
  <c r="AA32" i="107"/>
  <c r="AA34" i="107"/>
  <c r="AA36" i="107"/>
  <c r="AA38" i="107"/>
  <c r="AA40" i="107"/>
  <c r="AA42" i="107"/>
  <c r="AA44" i="107"/>
  <c r="AA46" i="107"/>
  <c r="AA48" i="107"/>
  <c r="AA50" i="107"/>
  <c r="AC51" i="107"/>
  <c r="AA52" i="107"/>
  <c r="AC53" i="107"/>
  <c r="BB53" i="107"/>
  <c r="BC53" i="107" s="1"/>
  <c r="AX54" i="127" s="1"/>
  <c r="AA54" i="107"/>
  <c r="AC55" i="107"/>
  <c r="BB55" i="107"/>
  <c r="BC55" i="107" s="1"/>
  <c r="AX56" i="127" s="1"/>
  <c r="AA56" i="107"/>
  <c r="AA58" i="107"/>
  <c r="AC59" i="107"/>
  <c r="AA60" i="107"/>
  <c r="AC61" i="107"/>
  <c r="BB61" i="107"/>
  <c r="BC61" i="107" s="1"/>
  <c r="AX62" i="127" s="1"/>
  <c r="AA62" i="107"/>
  <c r="AC63" i="107"/>
  <c r="BB63" i="107"/>
  <c r="BC63" i="107" s="1"/>
  <c r="AX64" i="127" s="1"/>
  <c r="AA64" i="107"/>
  <c r="AY49" i="107"/>
  <c r="AY51" i="107"/>
  <c r="AY53" i="107"/>
  <c r="AY55" i="107"/>
  <c r="AY57" i="107"/>
  <c r="AY59" i="107"/>
  <c r="AY61" i="107"/>
  <c r="AY63" i="107"/>
  <c r="AY65" i="107"/>
  <c r="AY7" i="106"/>
  <c r="AY9" i="106"/>
  <c r="AY11" i="106"/>
  <c r="AY13" i="106"/>
  <c r="AY15" i="106"/>
  <c r="AY17" i="106"/>
  <c r="AY19" i="106"/>
  <c r="AY21" i="106"/>
  <c r="AY23" i="106"/>
  <c r="AA7" i="106"/>
  <c r="AZ7" i="106"/>
  <c r="BA7" i="106" s="1"/>
  <c r="AA9" i="106"/>
  <c r="AZ9" i="106"/>
  <c r="BA9" i="106" s="1"/>
  <c r="BB10" i="106"/>
  <c r="BC10" i="106" s="1"/>
  <c r="AW11" i="127" s="1"/>
  <c r="J10" i="160" s="1"/>
  <c r="AA11" i="106"/>
  <c r="AZ11" i="106"/>
  <c r="BA11" i="106" s="1"/>
  <c r="AC12" i="106"/>
  <c r="BB12" i="106"/>
  <c r="BC12" i="106" s="1"/>
  <c r="AW13" i="127" s="1"/>
  <c r="J12" i="160" s="1"/>
  <c r="AA13" i="106"/>
  <c r="AZ13" i="106"/>
  <c r="BA13" i="106" s="1"/>
  <c r="AC14" i="106"/>
  <c r="BB14" i="106"/>
  <c r="BC14" i="106" s="1"/>
  <c r="AW15" i="127" s="1"/>
  <c r="J14" i="160" s="1"/>
  <c r="AA15" i="106"/>
  <c r="AZ15" i="106"/>
  <c r="BA15" i="106" s="1"/>
  <c r="BB15" i="106" s="1"/>
  <c r="BC15" i="106" s="1"/>
  <c r="AW16" i="127" s="1"/>
  <c r="J15" i="160" s="1"/>
  <c r="AC16" i="106"/>
  <c r="BB16" i="106"/>
  <c r="BC16" i="106" s="1"/>
  <c r="AW17" i="127" s="1"/>
  <c r="J16" i="160" s="1"/>
  <c r="AA17" i="106"/>
  <c r="AZ17" i="106"/>
  <c r="AC18" i="106"/>
  <c r="BB18" i="106"/>
  <c r="BC18" i="106" s="1"/>
  <c r="AW19" i="127" s="1"/>
  <c r="J18" i="160" s="1"/>
  <c r="AA19" i="106"/>
  <c r="AZ19" i="106"/>
  <c r="AC20" i="106"/>
  <c r="BB20" i="106"/>
  <c r="BC20" i="106" s="1"/>
  <c r="AW21" i="127" s="1"/>
  <c r="J20" i="160" s="1"/>
  <c r="AA21" i="106"/>
  <c r="AZ21" i="106"/>
  <c r="AC22" i="106"/>
  <c r="BB22" i="106"/>
  <c r="BC22" i="106" s="1"/>
  <c r="AW23" i="127" s="1"/>
  <c r="J22" i="160" s="1"/>
  <c r="AA23" i="106"/>
  <c r="AZ23" i="106"/>
  <c r="BA23" i="106" s="1"/>
  <c r="AB25" i="106"/>
  <c r="AC25" i="106" s="1"/>
  <c r="AZ25" i="106"/>
  <c r="BA25" i="106" s="1"/>
  <c r="BB25" i="106" s="1"/>
  <c r="BC25" i="106" s="1"/>
  <c r="AW26" i="127" s="1"/>
  <c r="J25" i="160" s="1"/>
  <c r="AB27" i="106"/>
  <c r="AC27" i="106" s="1"/>
  <c r="AZ27" i="106"/>
  <c r="BA27" i="106" s="1"/>
  <c r="BB27" i="106" s="1"/>
  <c r="BC27" i="106" s="1"/>
  <c r="AW28" i="127" s="1"/>
  <c r="J27" i="160" s="1"/>
  <c r="AB29" i="106"/>
  <c r="AC29" i="106" s="1"/>
  <c r="AZ29" i="106"/>
  <c r="BA29" i="106" s="1"/>
  <c r="BB29" i="106" s="1"/>
  <c r="BC29" i="106" s="1"/>
  <c r="AW30" i="127" s="1"/>
  <c r="J29" i="160" s="1"/>
  <c r="BA31" i="106"/>
  <c r="BB31" i="106" s="1"/>
  <c r="BC31" i="106" s="1"/>
  <c r="AW32" i="127" s="1"/>
  <c r="J31" i="160" s="1"/>
  <c r="AB31" i="106"/>
  <c r="AC31" i="106" s="1"/>
  <c r="AZ31" i="106"/>
  <c r="BA33" i="106"/>
  <c r="BB33" i="106" s="1"/>
  <c r="BC33" i="106" s="1"/>
  <c r="AW34" i="127" s="1"/>
  <c r="J33" i="160" s="1"/>
  <c r="AB33" i="106"/>
  <c r="AC33" i="106" s="1"/>
  <c r="AZ33" i="106"/>
  <c r="AB35" i="106"/>
  <c r="AC35" i="106" s="1"/>
  <c r="AZ35" i="106"/>
  <c r="BA35" i="106" s="1"/>
  <c r="BB35" i="106" s="1"/>
  <c r="BC35" i="106" s="1"/>
  <c r="AW36" i="127" s="1"/>
  <c r="J35" i="160" s="1"/>
  <c r="AB37" i="106"/>
  <c r="AC37" i="106" s="1"/>
  <c r="AZ37" i="106"/>
  <c r="BA37" i="106" s="1"/>
  <c r="BB37" i="106" s="1"/>
  <c r="BC37" i="106" s="1"/>
  <c r="AW38" i="127" s="1"/>
  <c r="AY6" i="106"/>
  <c r="AB7" i="106"/>
  <c r="AC7" i="106" s="1"/>
  <c r="AY8" i="106"/>
  <c r="AB9" i="106"/>
  <c r="AC9" i="106" s="1"/>
  <c r="AY10" i="106"/>
  <c r="AB11" i="106"/>
  <c r="AC11" i="106" s="1"/>
  <c r="AY12" i="106"/>
  <c r="AB13" i="106"/>
  <c r="AC13" i="106" s="1"/>
  <c r="AY14" i="106"/>
  <c r="AB15" i="106"/>
  <c r="AC15" i="106" s="1"/>
  <c r="AY16" i="106"/>
  <c r="AB17" i="106"/>
  <c r="BA17" i="106"/>
  <c r="BB17" i="106" s="1"/>
  <c r="BC17" i="106" s="1"/>
  <c r="AW18" i="127" s="1"/>
  <c r="J17" i="160" s="1"/>
  <c r="AY18" i="106"/>
  <c r="AB19" i="106"/>
  <c r="BA19" i="106"/>
  <c r="BB19" i="106" s="1"/>
  <c r="BC19" i="106" s="1"/>
  <c r="AW20" i="127" s="1"/>
  <c r="J19" i="160" s="1"/>
  <c r="AY20" i="106"/>
  <c r="AB21" i="106"/>
  <c r="BA21" i="106"/>
  <c r="BB21" i="106" s="1"/>
  <c r="BC21" i="106" s="1"/>
  <c r="AW22" i="127" s="1"/>
  <c r="J21" i="160" s="1"/>
  <c r="AY22" i="106"/>
  <c r="AB23" i="106"/>
  <c r="BB23" i="106"/>
  <c r="BC23" i="106" s="1"/>
  <c r="AW24" i="127" s="1"/>
  <c r="J23" i="160" s="1"/>
  <c r="AA6" i="106"/>
  <c r="AA8" i="106"/>
  <c r="AA10" i="106"/>
  <c r="AA12" i="106"/>
  <c r="AA14" i="106"/>
  <c r="AA16" i="106"/>
  <c r="AC17" i="106"/>
  <c r="AA18" i="106"/>
  <c r="AC19" i="106"/>
  <c r="AA20" i="106"/>
  <c r="AC21" i="106"/>
  <c r="AA22" i="106"/>
  <c r="AC23" i="106"/>
  <c r="AY24" i="106"/>
  <c r="AY26" i="106"/>
  <c r="AY28" i="106"/>
  <c r="AY30" i="106"/>
  <c r="AY32" i="106"/>
  <c r="AY34" i="106"/>
  <c r="AY36" i="106"/>
  <c r="AY38" i="106"/>
  <c r="AB39" i="106"/>
  <c r="AC39" i="106" s="1"/>
  <c r="BA39" i="106"/>
  <c r="BB39" i="106" s="1"/>
  <c r="BC39" i="106" s="1"/>
  <c r="AW40" i="127" s="1"/>
  <c r="AY40" i="106"/>
  <c r="AB41" i="106"/>
  <c r="AC41" i="106" s="1"/>
  <c r="BA41" i="106"/>
  <c r="BB41" i="106" s="1"/>
  <c r="BC41" i="106" s="1"/>
  <c r="AW42" i="127" s="1"/>
  <c r="AY42" i="106"/>
  <c r="AB43" i="106"/>
  <c r="AC43" i="106" s="1"/>
  <c r="BA43" i="106"/>
  <c r="BB43" i="106" s="1"/>
  <c r="BC43" i="106" s="1"/>
  <c r="AW44" i="127" s="1"/>
  <c r="AY44" i="106"/>
  <c r="AB45" i="106"/>
  <c r="AC45" i="106" s="1"/>
  <c r="BA45" i="106"/>
  <c r="BB45" i="106" s="1"/>
  <c r="BC45" i="106" s="1"/>
  <c r="AW46" i="127" s="1"/>
  <c r="AY46" i="106"/>
  <c r="AB47" i="106"/>
  <c r="AC47" i="106" s="1"/>
  <c r="BA47" i="106"/>
  <c r="BB47" i="106" s="1"/>
  <c r="BC47" i="106" s="1"/>
  <c r="AW48" i="127" s="1"/>
  <c r="AY48" i="106"/>
  <c r="AB49" i="106"/>
  <c r="AC49" i="106" s="1"/>
  <c r="BA49" i="106"/>
  <c r="BB49" i="106" s="1"/>
  <c r="BC49" i="106" s="1"/>
  <c r="AW50" i="127" s="1"/>
  <c r="AY50" i="106"/>
  <c r="AB51" i="106"/>
  <c r="AC51" i="106" s="1"/>
  <c r="BA51" i="106"/>
  <c r="BB51" i="106" s="1"/>
  <c r="BC51" i="106" s="1"/>
  <c r="AW52" i="127" s="1"/>
  <c r="AY52" i="106"/>
  <c r="AB53" i="106"/>
  <c r="AC53" i="106" s="1"/>
  <c r="BA53" i="106"/>
  <c r="BB53" i="106" s="1"/>
  <c r="BC53" i="106" s="1"/>
  <c r="AW54" i="127" s="1"/>
  <c r="AY54" i="106"/>
  <c r="AB55" i="106"/>
  <c r="AC55" i="106" s="1"/>
  <c r="BA55" i="106"/>
  <c r="BB55" i="106" s="1"/>
  <c r="BC55" i="106" s="1"/>
  <c r="AW56" i="127" s="1"/>
  <c r="AY56" i="106"/>
  <c r="AB57" i="106"/>
  <c r="AC57" i="106" s="1"/>
  <c r="BA57" i="106"/>
  <c r="BB57" i="106" s="1"/>
  <c r="BC57" i="106" s="1"/>
  <c r="AW58" i="127" s="1"/>
  <c r="AY58" i="106"/>
  <c r="AB59" i="106"/>
  <c r="AC59" i="106" s="1"/>
  <c r="BA59" i="106"/>
  <c r="BB59" i="106" s="1"/>
  <c r="BC59" i="106" s="1"/>
  <c r="AW60" i="127" s="1"/>
  <c r="AY60" i="106"/>
  <c r="AB61" i="106"/>
  <c r="AC61" i="106" s="1"/>
  <c r="BA61" i="106"/>
  <c r="BB61" i="106" s="1"/>
  <c r="BC61" i="106" s="1"/>
  <c r="AW62" i="127" s="1"/>
  <c r="AY62" i="106"/>
  <c r="AB63" i="106"/>
  <c r="AC63" i="106" s="1"/>
  <c r="BA63" i="106"/>
  <c r="BB63" i="106" s="1"/>
  <c r="BC63" i="106" s="1"/>
  <c r="AW64" i="127" s="1"/>
  <c r="AY64" i="106"/>
  <c r="AB65" i="106"/>
  <c r="AC65" i="106" s="1"/>
  <c r="BA65" i="106"/>
  <c r="BB65" i="106" s="1"/>
  <c r="BC65" i="106" s="1"/>
  <c r="AW66" i="127" s="1"/>
  <c r="AY39" i="106"/>
  <c r="AY41" i="106"/>
  <c r="AY43" i="106"/>
  <c r="AY45" i="106"/>
  <c r="AY47" i="106"/>
  <c r="AY49" i="106"/>
  <c r="AY51" i="106"/>
  <c r="AY53" i="106"/>
  <c r="AY55" i="106"/>
  <c r="AY57" i="106"/>
  <c r="AY59" i="106"/>
  <c r="AY61" i="106"/>
  <c r="AY63" i="106"/>
  <c r="AY65" i="106"/>
  <c r="AB9" i="105"/>
  <c r="AC9" i="105" s="1"/>
  <c r="AB15" i="105"/>
  <c r="AC15" i="105" s="1"/>
  <c r="BA21" i="105"/>
  <c r="BB21" i="105" s="1"/>
  <c r="BC21" i="105" s="1"/>
  <c r="AV22" i="127" s="1"/>
  <c r="I21" i="160" s="1"/>
  <c r="AB21" i="105"/>
  <c r="AC21" i="105" s="1"/>
  <c r="AA13" i="105"/>
  <c r="AB26" i="105"/>
  <c r="AC26" i="105"/>
  <c r="AA26" i="105"/>
  <c r="BA28" i="105"/>
  <c r="AB28" i="105"/>
  <c r="AC28" i="105" s="1"/>
  <c r="BB28" i="105"/>
  <c r="BC28" i="105" s="1"/>
  <c r="AV29" i="127" s="1"/>
  <c r="I28" i="160" s="1"/>
  <c r="AA28" i="105"/>
  <c r="AB34" i="105"/>
  <c r="AC34" i="105"/>
  <c r="AA34" i="105"/>
  <c r="AB40" i="105"/>
  <c r="AC40" i="105" s="1"/>
  <c r="AA40" i="105"/>
  <c r="AB42" i="105"/>
  <c r="AC42" i="105"/>
  <c r="AA42" i="105"/>
  <c r="AB48" i="105"/>
  <c r="AC48" i="105" s="1"/>
  <c r="AA48" i="105"/>
  <c r="AB50" i="105"/>
  <c r="AC50" i="105"/>
  <c r="AA50" i="105"/>
  <c r="BA52" i="105"/>
  <c r="AB52" i="105"/>
  <c r="AC52" i="105" s="1"/>
  <c r="BB52" i="105"/>
  <c r="BC52" i="105" s="1"/>
  <c r="AV53" i="127" s="1"/>
  <c r="AA52" i="105"/>
  <c r="AB56" i="105"/>
  <c r="AC56" i="105"/>
  <c r="AA56" i="105"/>
  <c r="AY15" i="105"/>
  <c r="AY21" i="105"/>
  <c r="AY26" i="105"/>
  <c r="AY28" i="105"/>
  <c r="AY34" i="105"/>
  <c r="AY40" i="105"/>
  <c r="AY42" i="105"/>
  <c r="AY48" i="105"/>
  <c r="AY50" i="105"/>
  <c r="AY52" i="105"/>
  <c r="AY56" i="105"/>
  <c r="AB7" i="105"/>
  <c r="AC7" i="105" s="1"/>
  <c r="AB11" i="105"/>
  <c r="AC11" i="105" s="1"/>
  <c r="AB13" i="105"/>
  <c r="AC13" i="105" s="1"/>
  <c r="AB17" i="105"/>
  <c r="AC17" i="105" s="1"/>
  <c r="AB19" i="105"/>
  <c r="AC19" i="105" s="1"/>
  <c r="AB23" i="105"/>
  <c r="AC23" i="105" s="1"/>
  <c r="AA9" i="105"/>
  <c r="AA11" i="105"/>
  <c r="AA15" i="105"/>
  <c r="AA17" i="105"/>
  <c r="AA19" i="105"/>
  <c r="AA21" i="105"/>
  <c r="AA23" i="105"/>
  <c r="AB24" i="105"/>
  <c r="AC24" i="105" s="1"/>
  <c r="AA24" i="105"/>
  <c r="AB30" i="105"/>
  <c r="AC30" i="105"/>
  <c r="AA30" i="105"/>
  <c r="AB32" i="105"/>
  <c r="AC32" i="105" s="1"/>
  <c r="AA32" i="105"/>
  <c r="AB36" i="105"/>
  <c r="AC36" i="105"/>
  <c r="AA36" i="105"/>
  <c r="AB38" i="105"/>
  <c r="AC38" i="105" s="1"/>
  <c r="AA38" i="105"/>
  <c r="AB44" i="105"/>
  <c r="AC44" i="105"/>
  <c r="AA44" i="105"/>
  <c r="AB46" i="105"/>
  <c r="AC46" i="105" s="1"/>
  <c r="AA46" i="105"/>
  <c r="AB54" i="105"/>
  <c r="AC54" i="105"/>
  <c r="AA54" i="105"/>
  <c r="AY7" i="105"/>
  <c r="AY9" i="105"/>
  <c r="AY11" i="105"/>
  <c r="AZ7" i="105"/>
  <c r="BA7" i="105" s="1"/>
  <c r="AZ9" i="105"/>
  <c r="BA9" i="105" s="1"/>
  <c r="AZ11" i="105"/>
  <c r="BA11" i="105" s="1"/>
  <c r="AZ13" i="105"/>
  <c r="BA13" i="105" s="1"/>
  <c r="AZ15" i="105"/>
  <c r="BA15" i="105" s="1"/>
  <c r="BB15" i="105" s="1"/>
  <c r="BC15" i="105" s="1"/>
  <c r="AV16" i="127" s="1"/>
  <c r="I15" i="160" s="1"/>
  <c r="AZ17" i="105"/>
  <c r="BA17" i="105" s="1"/>
  <c r="BB17" i="105" s="1"/>
  <c r="BC17" i="105" s="1"/>
  <c r="AV18" i="127" s="1"/>
  <c r="I17" i="160" s="1"/>
  <c r="AZ19" i="105"/>
  <c r="BA19" i="105" s="1"/>
  <c r="BB19" i="105" s="1"/>
  <c r="BC19" i="105" s="1"/>
  <c r="AV20" i="127" s="1"/>
  <c r="I19" i="160" s="1"/>
  <c r="AZ21" i="105"/>
  <c r="AZ23" i="105"/>
  <c r="BA23" i="105" s="1"/>
  <c r="BB23" i="105" s="1"/>
  <c r="BC23" i="105" s="1"/>
  <c r="AV24" i="127" s="1"/>
  <c r="I23" i="160" s="1"/>
  <c r="AZ24" i="105"/>
  <c r="BA24" i="105" s="1"/>
  <c r="BB24" i="105" s="1"/>
  <c r="BC24" i="105" s="1"/>
  <c r="AV25" i="127" s="1"/>
  <c r="I24" i="160" s="1"/>
  <c r="AZ26" i="105"/>
  <c r="BA26" i="105" s="1"/>
  <c r="BB26" i="105" s="1"/>
  <c r="BC26" i="105" s="1"/>
  <c r="AV27" i="127" s="1"/>
  <c r="I26" i="160" s="1"/>
  <c r="AZ28" i="105"/>
  <c r="AZ30" i="105"/>
  <c r="BA30" i="105" s="1"/>
  <c r="BB30" i="105" s="1"/>
  <c r="BC30" i="105" s="1"/>
  <c r="AV31" i="127" s="1"/>
  <c r="I30" i="160" s="1"/>
  <c r="AZ32" i="105"/>
  <c r="BA32" i="105" s="1"/>
  <c r="BB32" i="105" s="1"/>
  <c r="BC32" i="105" s="1"/>
  <c r="AV33" i="127" s="1"/>
  <c r="I32" i="160" s="1"/>
  <c r="AZ34" i="105"/>
  <c r="BA34" i="105" s="1"/>
  <c r="BB34" i="105" s="1"/>
  <c r="BC34" i="105" s="1"/>
  <c r="AV35" i="127" s="1"/>
  <c r="I34" i="160" s="1"/>
  <c r="AZ36" i="105"/>
  <c r="BA36" i="105" s="1"/>
  <c r="BB36" i="105" s="1"/>
  <c r="BC36" i="105" s="1"/>
  <c r="AV37" i="127" s="1"/>
  <c r="AZ38" i="105"/>
  <c r="BA38" i="105" s="1"/>
  <c r="BB38" i="105" s="1"/>
  <c r="BC38" i="105" s="1"/>
  <c r="AV39" i="127" s="1"/>
  <c r="AZ40" i="105"/>
  <c r="BA40" i="105" s="1"/>
  <c r="BB40" i="105" s="1"/>
  <c r="BC40" i="105" s="1"/>
  <c r="AV41" i="127" s="1"/>
  <c r="AZ42" i="105"/>
  <c r="BA42" i="105" s="1"/>
  <c r="BB42" i="105" s="1"/>
  <c r="BC42" i="105" s="1"/>
  <c r="AV43" i="127" s="1"/>
  <c r="AZ44" i="105"/>
  <c r="BA44" i="105" s="1"/>
  <c r="BB44" i="105" s="1"/>
  <c r="BC44" i="105" s="1"/>
  <c r="AV45" i="127" s="1"/>
  <c r="AZ46" i="105"/>
  <c r="BA46" i="105" s="1"/>
  <c r="BB46" i="105" s="1"/>
  <c r="BC46" i="105" s="1"/>
  <c r="AV47" i="127" s="1"/>
  <c r="AZ48" i="105"/>
  <c r="BA48" i="105" s="1"/>
  <c r="BB48" i="105" s="1"/>
  <c r="BC48" i="105" s="1"/>
  <c r="AV49" i="127" s="1"/>
  <c r="AZ50" i="105"/>
  <c r="BA50" i="105" s="1"/>
  <c r="BB50" i="105" s="1"/>
  <c r="BC50" i="105" s="1"/>
  <c r="AV51" i="127" s="1"/>
  <c r="AZ52" i="105"/>
  <c r="AZ54" i="105"/>
  <c r="BA54" i="105" s="1"/>
  <c r="BB54" i="105" s="1"/>
  <c r="BC54" i="105" s="1"/>
  <c r="AV55" i="127" s="1"/>
  <c r="AZ56" i="105"/>
  <c r="BA56" i="105" s="1"/>
  <c r="BB56" i="105" s="1"/>
  <c r="BC56" i="105" s="1"/>
  <c r="AV57" i="127" s="1"/>
  <c r="BA58" i="105"/>
  <c r="AB58" i="105"/>
  <c r="AZ58" i="105"/>
  <c r="BA60" i="105"/>
  <c r="AB60" i="105"/>
  <c r="AC60" i="105" s="1"/>
  <c r="AZ62" i="105"/>
  <c r="AY8" i="105"/>
  <c r="AY10" i="105"/>
  <c r="AY12" i="105"/>
  <c r="AY14" i="105"/>
  <c r="AY16" i="105"/>
  <c r="BC16" i="105"/>
  <c r="AV17" i="127" s="1"/>
  <c r="I16" i="160" s="1"/>
  <c r="AY18" i="105"/>
  <c r="BC18" i="105"/>
  <c r="AV19" i="127" s="1"/>
  <c r="I18" i="160" s="1"/>
  <c r="AY20" i="105"/>
  <c r="BC20" i="105"/>
  <c r="AV21" i="127" s="1"/>
  <c r="I20" i="160" s="1"/>
  <c r="AY22" i="105"/>
  <c r="BC22" i="105"/>
  <c r="AV23" i="127" s="1"/>
  <c r="I22" i="160" s="1"/>
  <c r="AA58" i="105"/>
  <c r="BB58" i="105"/>
  <c r="BC58" i="105" s="1"/>
  <c r="AV59" i="127" s="1"/>
  <c r="AA60" i="105"/>
  <c r="BB60" i="105"/>
  <c r="AA62" i="105"/>
  <c r="AA64" i="105"/>
  <c r="AZ60" i="105"/>
  <c r="BA62" i="105"/>
  <c r="BB62" i="105" s="1"/>
  <c r="BC62" i="105" s="1"/>
  <c r="AV63" i="127" s="1"/>
  <c r="AB62" i="105"/>
  <c r="AC62" i="105" s="1"/>
  <c r="BA64" i="105"/>
  <c r="BB64" i="105" s="1"/>
  <c r="BC64" i="105" s="1"/>
  <c r="AV65" i="127" s="1"/>
  <c r="AB64" i="105"/>
  <c r="AZ64" i="105"/>
  <c r="AY6" i="105"/>
  <c r="AA6" i="105"/>
  <c r="AA8" i="105"/>
  <c r="AA10" i="105"/>
  <c r="AA12" i="105"/>
  <c r="AA14" i="105"/>
  <c r="AA16" i="105"/>
  <c r="AA18" i="105"/>
  <c r="AA20" i="105"/>
  <c r="AA22" i="105"/>
  <c r="AC58" i="105"/>
  <c r="BC60" i="105"/>
  <c r="AV61" i="127" s="1"/>
  <c r="AC64" i="105"/>
  <c r="AY25" i="105"/>
  <c r="AY27" i="105"/>
  <c r="AY29" i="105"/>
  <c r="AY31" i="105"/>
  <c r="AY33" i="105"/>
  <c r="AY35" i="105"/>
  <c r="AY37" i="105"/>
  <c r="AY39" i="105"/>
  <c r="AY41" i="105"/>
  <c r="AY43" i="105"/>
  <c r="AY45" i="105"/>
  <c r="AY47" i="105"/>
  <c r="AY49" i="105"/>
  <c r="AY51" i="105"/>
  <c r="AY53" i="105"/>
  <c r="AY55" i="105"/>
  <c r="AY57" i="105"/>
  <c r="AY59" i="105"/>
  <c r="AY61" i="105"/>
  <c r="AY63" i="105"/>
  <c r="AY65" i="105"/>
  <c r="AZ15" i="104"/>
  <c r="BA15" i="104" s="1"/>
  <c r="BB15" i="104" s="1"/>
  <c r="BC15" i="104" s="1"/>
  <c r="AU16" i="127" s="1"/>
  <c r="H15" i="160" s="1"/>
  <c r="AA15" i="104"/>
  <c r="AB15" i="104"/>
  <c r="AC15" i="104" s="1"/>
  <c r="AZ17" i="104"/>
  <c r="BA17" i="104" s="1"/>
  <c r="BB17" i="104" s="1"/>
  <c r="BC17" i="104" s="1"/>
  <c r="AU18" i="127" s="1"/>
  <c r="H17" i="160" s="1"/>
  <c r="AA17" i="104"/>
  <c r="AB17" i="104"/>
  <c r="AC17" i="104" s="1"/>
  <c r="AZ19" i="104"/>
  <c r="BA19" i="104" s="1"/>
  <c r="BB19" i="104" s="1"/>
  <c r="BC19" i="104" s="1"/>
  <c r="AU20" i="127" s="1"/>
  <c r="H19" i="160" s="1"/>
  <c r="AA19" i="104"/>
  <c r="AB19" i="104"/>
  <c r="AC19" i="104" s="1"/>
  <c r="AY7" i="104"/>
  <c r="AY11" i="104"/>
  <c r="AY15" i="104"/>
  <c r="AZ9" i="104"/>
  <c r="BA9" i="104" s="1"/>
  <c r="AB9" i="104"/>
  <c r="AC9" i="104" s="1"/>
  <c r="AA9" i="104"/>
  <c r="AB13" i="104"/>
  <c r="AC13" i="104" s="1"/>
  <c r="AZ13" i="104"/>
  <c r="BA13" i="104" s="1"/>
  <c r="AA13" i="104"/>
  <c r="AB7" i="104"/>
  <c r="AC7" i="104" s="1"/>
  <c r="AZ7" i="104"/>
  <c r="BA7" i="104" s="1"/>
  <c r="AA7" i="104"/>
  <c r="AB11" i="104"/>
  <c r="AC11" i="104" s="1"/>
  <c r="AZ11" i="104"/>
  <c r="BA11" i="104" s="1"/>
  <c r="AA11" i="104"/>
  <c r="AZ21" i="104"/>
  <c r="AA21" i="104"/>
  <c r="BA21" i="104"/>
  <c r="BB21" i="104" s="1"/>
  <c r="BC21" i="104" s="1"/>
  <c r="AU22" i="127" s="1"/>
  <c r="H21" i="160" s="1"/>
  <c r="AB21" i="104"/>
  <c r="AC21" i="104" s="1"/>
  <c r="AZ23" i="104"/>
  <c r="AA23" i="104"/>
  <c r="BA23" i="104"/>
  <c r="BB23" i="104" s="1"/>
  <c r="BC23" i="104" s="1"/>
  <c r="AU24" i="127" s="1"/>
  <c r="H23" i="160" s="1"/>
  <c r="AB23" i="104"/>
  <c r="AC23" i="104" s="1"/>
  <c r="AY17" i="104"/>
  <c r="AY19" i="104"/>
  <c r="AY21" i="104"/>
  <c r="AY23" i="104"/>
  <c r="AZ24" i="104"/>
  <c r="BA24" i="104" s="1"/>
  <c r="BB24" i="104" s="1"/>
  <c r="BC24" i="104" s="1"/>
  <c r="AU25" i="127" s="1"/>
  <c r="H24" i="160" s="1"/>
  <c r="AA24" i="104"/>
  <c r="AZ25" i="104"/>
  <c r="BA25" i="104" s="1"/>
  <c r="BB25" i="104" s="1"/>
  <c r="BC25" i="104" s="1"/>
  <c r="AU26" i="127" s="1"/>
  <c r="H25" i="160" s="1"/>
  <c r="AZ27" i="104"/>
  <c r="BA27" i="104" s="1"/>
  <c r="BB27" i="104" s="1"/>
  <c r="BC27" i="104" s="1"/>
  <c r="AU28" i="127" s="1"/>
  <c r="H27" i="160" s="1"/>
  <c r="AZ30" i="104"/>
  <c r="AA30" i="104"/>
  <c r="BA30" i="104"/>
  <c r="BB30" i="104" s="1"/>
  <c r="BC30" i="104" s="1"/>
  <c r="AU31" i="127" s="1"/>
  <c r="H30" i="160" s="1"/>
  <c r="AB32" i="104"/>
  <c r="AC32" i="104" s="1"/>
  <c r="AZ32" i="104"/>
  <c r="BA32" i="104" s="1"/>
  <c r="BB32" i="104" s="1"/>
  <c r="BC32" i="104" s="1"/>
  <c r="AU33" i="127" s="1"/>
  <c r="H32" i="160" s="1"/>
  <c r="AA32" i="104"/>
  <c r="AB34" i="104"/>
  <c r="AZ34" i="104"/>
  <c r="BA34" i="104" s="1"/>
  <c r="BB34" i="104" s="1"/>
  <c r="BC34" i="104" s="1"/>
  <c r="AU35" i="127" s="1"/>
  <c r="H34" i="160" s="1"/>
  <c r="AA34" i="104"/>
  <c r="BA38" i="104"/>
  <c r="BB38" i="104" s="1"/>
  <c r="BC38" i="104" s="1"/>
  <c r="AU39" i="127" s="1"/>
  <c r="AB38" i="104"/>
  <c r="AZ38" i="104"/>
  <c r="AA38" i="104"/>
  <c r="AB40" i="104"/>
  <c r="AZ40" i="104"/>
  <c r="BA40" i="104" s="1"/>
  <c r="BB40" i="104" s="1"/>
  <c r="BC40" i="104" s="1"/>
  <c r="AU41" i="127" s="1"/>
  <c r="AA40" i="104"/>
  <c r="AB42" i="104"/>
  <c r="AC42" i="104" s="1"/>
  <c r="AZ42" i="104"/>
  <c r="BA42" i="104" s="1"/>
  <c r="BB42" i="104" s="1"/>
  <c r="BC42" i="104" s="1"/>
  <c r="AU43" i="127" s="1"/>
  <c r="AA42" i="104"/>
  <c r="AB44" i="104"/>
  <c r="AZ44" i="104"/>
  <c r="BA44" i="104" s="1"/>
  <c r="BB44" i="104" s="1"/>
  <c r="BC44" i="104" s="1"/>
  <c r="AU45" i="127" s="1"/>
  <c r="AA44" i="104"/>
  <c r="BA46" i="104"/>
  <c r="BB46" i="104" s="1"/>
  <c r="AB46" i="104"/>
  <c r="AC46" i="104" s="1"/>
  <c r="AZ46" i="104"/>
  <c r="AA46" i="104"/>
  <c r="BC46" i="104"/>
  <c r="AU47" i="127" s="1"/>
  <c r="BA48" i="104"/>
  <c r="BB48" i="104" s="1"/>
  <c r="BC48" i="104" s="1"/>
  <c r="AU49" i="127" s="1"/>
  <c r="AB48" i="104"/>
  <c r="AZ48" i="104"/>
  <c r="AA48" i="104"/>
  <c r="BA50" i="104"/>
  <c r="BB50" i="104" s="1"/>
  <c r="AB50" i="104"/>
  <c r="AZ50" i="104"/>
  <c r="AA50" i="104"/>
  <c r="BC50" i="104"/>
  <c r="AU51" i="127" s="1"/>
  <c r="AB52" i="104"/>
  <c r="AZ52" i="104"/>
  <c r="BA52" i="104" s="1"/>
  <c r="BB52" i="104" s="1"/>
  <c r="BC52" i="104" s="1"/>
  <c r="AU53" i="127" s="1"/>
  <c r="AA52" i="104"/>
  <c r="AB54" i="104"/>
  <c r="AZ54" i="104"/>
  <c r="BA54" i="104" s="1"/>
  <c r="BB54" i="104" s="1"/>
  <c r="BC54" i="104" s="1"/>
  <c r="AU55" i="127" s="1"/>
  <c r="AA54" i="104"/>
  <c r="BA56" i="104"/>
  <c r="BB56" i="104" s="1"/>
  <c r="AB56" i="104"/>
  <c r="AZ56" i="104"/>
  <c r="AA56" i="104"/>
  <c r="BC56" i="104"/>
  <c r="AU57" i="127" s="1"/>
  <c r="BA58" i="104"/>
  <c r="BB58" i="104" s="1"/>
  <c r="AB58" i="104"/>
  <c r="AZ58" i="104"/>
  <c r="AA58" i="104"/>
  <c r="BC58" i="104"/>
  <c r="AU59" i="127" s="1"/>
  <c r="AB60" i="104"/>
  <c r="AZ60" i="104"/>
  <c r="BA60" i="104" s="1"/>
  <c r="BB60" i="104" s="1"/>
  <c r="BC60" i="104" s="1"/>
  <c r="AU61" i="127" s="1"/>
  <c r="AA60" i="104"/>
  <c r="AB62" i="104"/>
  <c r="AZ62" i="104"/>
  <c r="BA62" i="104" s="1"/>
  <c r="BB62" i="104" s="1"/>
  <c r="BC62" i="104" s="1"/>
  <c r="AU63" i="127" s="1"/>
  <c r="AA62" i="104"/>
  <c r="BA64" i="104"/>
  <c r="BB64" i="104" s="1"/>
  <c r="AB64" i="104"/>
  <c r="AZ64" i="104"/>
  <c r="AA64" i="104"/>
  <c r="BC64" i="104"/>
  <c r="AU65" i="127" s="1"/>
  <c r="AY6" i="104"/>
  <c r="AY8" i="104"/>
  <c r="AY10" i="104"/>
  <c r="AY12" i="104"/>
  <c r="AY14" i="104"/>
  <c r="AY16" i="104"/>
  <c r="AY18" i="104"/>
  <c r="AY20" i="104"/>
  <c r="AY22" i="104"/>
  <c r="AB24" i="104"/>
  <c r="AC24" i="104" s="1"/>
  <c r="AA25" i="104"/>
  <c r="AB26" i="104"/>
  <c r="AA27" i="104"/>
  <c r="AB28" i="104"/>
  <c r="AC28" i="104" s="1"/>
  <c r="AA29" i="104"/>
  <c r="AB30" i="104"/>
  <c r="AA31" i="104"/>
  <c r="AC34" i="104"/>
  <c r="AC38" i="104"/>
  <c r="AC40" i="104"/>
  <c r="AC44" i="104"/>
  <c r="AC48" i="104"/>
  <c r="AC50" i="104"/>
  <c r="AC52" i="104"/>
  <c r="AC54" i="104"/>
  <c r="AC56" i="104"/>
  <c r="AC58" i="104"/>
  <c r="AC60" i="104"/>
  <c r="AC62" i="104"/>
  <c r="AC64" i="104"/>
  <c r="AZ26" i="104"/>
  <c r="AA26" i="104"/>
  <c r="BA26" i="104"/>
  <c r="BB26" i="104" s="1"/>
  <c r="BC26" i="104" s="1"/>
  <c r="AU27" i="127" s="1"/>
  <c r="H26" i="160" s="1"/>
  <c r="AZ28" i="104"/>
  <c r="BA28" i="104" s="1"/>
  <c r="BB28" i="104" s="1"/>
  <c r="BC28" i="104" s="1"/>
  <c r="AU29" i="127" s="1"/>
  <c r="H28" i="160" s="1"/>
  <c r="AA28" i="104"/>
  <c r="BB29" i="104"/>
  <c r="BC29" i="104" s="1"/>
  <c r="AU30" i="127" s="1"/>
  <c r="H29" i="160" s="1"/>
  <c r="AZ29" i="104"/>
  <c r="BA29" i="104" s="1"/>
  <c r="AZ31" i="104"/>
  <c r="BA31" i="104" s="1"/>
  <c r="BB31" i="104" s="1"/>
  <c r="BC31" i="104" s="1"/>
  <c r="AU32" i="127" s="1"/>
  <c r="H31" i="160" s="1"/>
  <c r="AB36" i="104"/>
  <c r="AC36" i="104" s="1"/>
  <c r="AZ36" i="104"/>
  <c r="BA36" i="104" s="1"/>
  <c r="BB36" i="104" s="1"/>
  <c r="BC36" i="104" s="1"/>
  <c r="AU37" i="127" s="1"/>
  <c r="AA36" i="104"/>
  <c r="AB25" i="104"/>
  <c r="AC25" i="104" s="1"/>
  <c r="AC26" i="104"/>
  <c r="AB27" i="104"/>
  <c r="AC27" i="104" s="1"/>
  <c r="AB29" i="104"/>
  <c r="AC29" i="104" s="1"/>
  <c r="AC30" i="104"/>
  <c r="AB31" i="104"/>
  <c r="AC31" i="104" s="1"/>
  <c r="AY32" i="104"/>
  <c r="AY34" i="104"/>
  <c r="AY36" i="104"/>
  <c r="AY38" i="104"/>
  <c r="AY40" i="104"/>
  <c r="AY42" i="104"/>
  <c r="AY44" i="104"/>
  <c r="AY46" i="104"/>
  <c r="AY48" i="104"/>
  <c r="AY50" i="104"/>
  <c r="AY52" i="104"/>
  <c r="AY54" i="104"/>
  <c r="AY56" i="104"/>
  <c r="AY58" i="104"/>
  <c r="AY60" i="104"/>
  <c r="AY62" i="104"/>
  <c r="AY64" i="104"/>
  <c r="AC33" i="104"/>
  <c r="BB33" i="104"/>
  <c r="BC33" i="104" s="1"/>
  <c r="AU34" i="127" s="1"/>
  <c r="H33" i="160" s="1"/>
  <c r="AC35" i="104"/>
  <c r="BB35" i="104"/>
  <c r="BC35" i="104" s="1"/>
  <c r="AU36" i="127" s="1"/>
  <c r="H35" i="160" s="1"/>
  <c r="AC37" i="104"/>
  <c r="BB37" i="104"/>
  <c r="BC37" i="104" s="1"/>
  <c r="AU38" i="127" s="1"/>
  <c r="AC39" i="104"/>
  <c r="BB39" i="104"/>
  <c r="BC39" i="104" s="1"/>
  <c r="AU40" i="127" s="1"/>
  <c r="AC41" i="104"/>
  <c r="BB41" i="104"/>
  <c r="BC41" i="104" s="1"/>
  <c r="AU42" i="127" s="1"/>
  <c r="AC43" i="104"/>
  <c r="BB43" i="104"/>
  <c r="BC43" i="104" s="1"/>
  <c r="AU44" i="127" s="1"/>
  <c r="AC45" i="104"/>
  <c r="BB45" i="104"/>
  <c r="BC45" i="104" s="1"/>
  <c r="AU46" i="127" s="1"/>
  <c r="AC47" i="104"/>
  <c r="BB47" i="104"/>
  <c r="BC47" i="104" s="1"/>
  <c r="AU48" i="127" s="1"/>
  <c r="AC49" i="104"/>
  <c r="BB49" i="104"/>
  <c r="BC49" i="104" s="1"/>
  <c r="AU50" i="127" s="1"/>
  <c r="AC51" i="104"/>
  <c r="BB51" i="104"/>
  <c r="BC51" i="104" s="1"/>
  <c r="AU52" i="127" s="1"/>
  <c r="AC53" i="104"/>
  <c r="BB53" i="104"/>
  <c r="BC53" i="104" s="1"/>
  <c r="AU54" i="127" s="1"/>
  <c r="AC55" i="104"/>
  <c r="BB55" i="104"/>
  <c r="BC55" i="104" s="1"/>
  <c r="AU56" i="127" s="1"/>
  <c r="AC57" i="104"/>
  <c r="BB57" i="104"/>
  <c r="BC57" i="104" s="1"/>
  <c r="AU58" i="127" s="1"/>
  <c r="AC59" i="104"/>
  <c r="BB59" i="104"/>
  <c r="BC59" i="104" s="1"/>
  <c r="AU60" i="127" s="1"/>
  <c r="AC61" i="104"/>
  <c r="BB61" i="104"/>
  <c r="BC61" i="104" s="1"/>
  <c r="AU62" i="127" s="1"/>
  <c r="AC63" i="104"/>
  <c r="BB63" i="104"/>
  <c r="BC63" i="104" s="1"/>
  <c r="AU64" i="127" s="1"/>
  <c r="AC65" i="104"/>
  <c r="BB65" i="104"/>
  <c r="BC65" i="104" s="1"/>
  <c r="AU66" i="127" s="1"/>
  <c r="AY33" i="104"/>
  <c r="AY35" i="104"/>
  <c r="AY37" i="104"/>
  <c r="AY39" i="104"/>
  <c r="AY41" i="104"/>
  <c r="AY43" i="104"/>
  <c r="AY45" i="104"/>
  <c r="AY47" i="104"/>
  <c r="AY49" i="104"/>
  <c r="AY51" i="104"/>
  <c r="AY53" i="104"/>
  <c r="AY55" i="104"/>
  <c r="AY57" i="104"/>
  <c r="AY59" i="104"/>
  <c r="AY61" i="104"/>
  <c r="AY63" i="104"/>
  <c r="AY65" i="104"/>
  <c r="AY10" i="103"/>
  <c r="AY12" i="103"/>
  <c r="AY14" i="103"/>
  <c r="AZ24" i="103"/>
  <c r="BA24" i="103" s="1"/>
  <c r="BB24" i="103" s="1"/>
  <c r="BC24" i="103" s="1"/>
  <c r="AT25" i="127" s="1"/>
  <c r="G24" i="160" s="1"/>
  <c r="AA24" i="103"/>
  <c r="AB24" i="103"/>
  <c r="AZ36" i="103"/>
  <c r="BA36" i="103" s="1"/>
  <c r="BB36" i="103" s="1"/>
  <c r="BC36" i="103" s="1"/>
  <c r="AT37" i="127" s="1"/>
  <c r="AA36" i="103"/>
  <c r="AB36" i="103"/>
  <c r="AZ6" i="103"/>
  <c r="BA6" i="103" s="1"/>
  <c r="AZ10" i="103"/>
  <c r="BA10" i="103" s="1"/>
  <c r="AA12" i="103"/>
  <c r="AZ12" i="103"/>
  <c r="BA12" i="103" s="1"/>
  <c r="AB21" i="103"/>
  <c r="AZ21" i="103"/>
  <c r="BA21" i="103" s="1"/>
  <c r="BB21" i="103" s="1"/>
  <c r="BC21" i="103" s="1"/>
  <c r="AT22" i="127" s="1"/>
  <c r="G21" i="160" s="1"/>
  <c r="AB23" i="103"/>
  <c r="AZ23" i="103"/>
  <c r="BA23" i="103" s="1"/>
  <c r="BB23" i="103" s="1"/>
  <c r="BC23" i="103" s="1"/>
  <c r="AT24" i="127" s="1"/>
  <c r="G23" i="160" s="1"/>
  <c r="AC24" i="103"/>
  <c r="AC36" i="103"/>
  <c r="AY6" i="103"/>
  <c r="AY8" i="103"/>
  <c r="AZ26" i="103"/>
  <c r="AA26" i="103"/>
  <c r="AB26" i="103"/>
  <c r="AC26" i="103" s="1"/>
  <c r="AZ28" i="103"/>
  <c r="AA28" i="103"/>
  <c r="BB28" i="103"/>
  <c r="BC28" i="103" s="1"/>
  <c r="AT29" i="127" s="1"/>
  <c r="G28" i="160" s="1"/>
  <c r="AB28" i="103"/>
  <c r="AC28" i="103" s="1"/>
  <c r="AZ30" i="103"/>
  <c r="AA30" i="103"/>
  <c r="AB30" i="103"/>
  <c r="AC30" i="103" s="1"/>
  <c r="AZ32" i="103"/>
  <c r="AA32" i="103"/>
  <c r="BB32" i="103"/>
  <c r="BC32" i="103" s="1"/>
  <c r="AT33" i="127" s="1"/>
  <c r="G32" i="160" s="1"/>
  <c r="AB32" i="103"/>
  <c r="AC32" i="103" s="1"/>
  <c r="AZ34" i="103"/>
  <c r="AA34" i="103"/>
  <c r="AB34" i="103"/>
  <c r="AC34" i="103" s="1"/>
  <c r="AA6" i="103"/>
  <c r="AA8" i="103"/>
  <c r="AZ8" i="103"/>
  <c r="BA8" i="103" s="1"/>
  <c r="AA10" i="103"/>
  <c r="AA14" i="103"/>
  <c r="AZ14" i="103"/>
  <c r="BA14" i="103" s="1"/>
  <c r="BA15" i="103"/>
  <c r="BB15" i="103" s="1"/>
  <c r="BC15" i="103" s="1"/>
  <c r="AT16" i="127" s="1"/>
  <c r="G15" i="160" s="1"/>
  <c r="AB15" i="103"/>
  <c r="AC15" i="103" s="1"/>
  <c r="AB17" i="103"/>
  <c r="AC17" i="103" s="1"/>
  <c r="AZ17" i="103"/>
  <c r="BA17" i="103" s="1"/>
  <c r="BB17" i="103" s="1"/>
  <c r="BC17" i="103" s="1"/>
  <c r="AT18" i="127" s="1"/>
  <c r="G17" i="160" s="1"/>
  <c r="AB19" i="103"/>
  <c r="AZ19" i="103"/>
  <c r="BA19" i="103" s="1"/>
  <c r="BB19" i="103" s="1"/>
  <c r="BC19" i="103" s="1"/>
  <c r="AT20" i="127" s="1"/>
  <c r="G19" i="160" s="1"/>
  <c r="AB6" i="103"/>
  <c r="AC6" i="103" s="1"/>
  <c r="AY7" i="103"/>
  <c r="AB8" i="103"/>
  <c r="AC8" i="103" s="1"/>
  <c r="AY9" i="103"/>
  <c r="BC9" i="103"/>
  <c r="AT10" i="127" s="1"/>
  <c r="G9" i="160" s="1"/>
  <c r="AB10" i="103"/>
  <c r="AC10" i="103" s="1"/>
  <c r="AY11" i="103"/>
  <c r="AB12" i="103"/>
  <c r="AC12" i="103" s="1"/>
  <c r="AY13" i="103"/>
  <c r="AB14" i="103"/>
  <c r="AC14" i="103" s="1"/>
  <c r="AA15" i="103"/>
  <c r="AA17" i="103"/>
  <c r="AA19" i="103"/>
  <c r="AA21" i="103"/>
  <c r="AA23" i="103"/>
  <c r="AY24" i="103"/>
  <c r="BA25" i="103"/>
  <c r="BB25" i="103" s="1"/>
  <c r="BC25" i="103" s="1"/>
  <c r="AT26" i="127" s="1"/>
  <c r="G25" i="160" s="1"/>
  <c r="AA25" i="103"/>
  <c r="AY26" i="103"/>
  <c r="BA27" i="103"/>
  <c r="BB27" i="103" s="1"/>
  <c r="BC27" i="103" s="1"/>
  <c r="AT28" i="127" s="1"/>
  <c r="G27" i="160" s="1"/>
  <c r="AA27" i="103"/>
  <c r="AY28" i="103"/>
  <c r="BB29" i="103"/>
  <c r="BC29" i="103" s="1"/>
  <c r="AT30" i="127" s="1"/>
  <c r="G29" i="160" s="1"/>
  <c r="BA29" i="103"/>
  <c r="AA29" i="103"/>
  <c r="AY30" i="103"/>
  <c r="BA31" i="103"/>
  <c r="BB31" i="103" s="1"/>
  <c r="BC31" i="103" s="1"/>
  <c r="AT32" i="127" s="1"/>
  <c r="G31" i="160" s="1"/>
  <c r="AA31" i="103"/>
  <c r="AY32" i="103"/>
  <c r="BB33" i="103"/>
  <c r="BC33" i="103" s="1"/>
  <c r="AT34" i="127" s="1"/>
  <c r="G33" i="160" s="1"/>
  <c r="BA33" i="103"/>
  <c r="AA33" i="103"/>
  <c r="AY34" i="103"/>
  <c r="BA35" i="103"/>
  <c r="BB35" i="103" s="1"/>
  <c r="BC35" i="103" s="1"/>
  <c r="AT36" i="127" s="1"/>
  <c r="G35" i="160" s="1"/>
  <c r="AA35" i="103"/>
  <c r="AY36" i="103"/>
  <c r="BB37" i="103"/>
  <c r="BC37" i="103" s="1"/>
  <c r="AT38" i="127" s="1"/>
  <c r="BA37" i="103"/>
  <c r="AA37" i="103"/>
  <c r="AA7" i="103"/>
  <c r="AA9" i="103"/>
  <c r="AA11" i="103"/>
  <c r="AA13" i="103"/>
  <c r="AC19" i="103"/>
  <c r="AC21" i="103"/>
  <c r="AC23" i="103"/>
  <c r="AB25" i="103"/>
  <c r="AC25" i="103" s="1"/>
  <c r="BA26" i="103"/>
  <c r="BB26" i="103" s="1"/>
  <c r="BC26" i="103" s="1"/>
  <c r="AT27" i="127" s="1"/>
  <c r="G26" i="160" s="1"/>
  <c r="AB27" i="103"/>
  <c r="AC27" i="103" s="1"/>
  <c r="BA28" i="103"/>
  <c r="AB29" i="103"/>
  <c r="AC29" i="103" s="1"/>
  <c r="BA30" i="103"/>
  <c r="BB30" i="103" s="1"/>
  <c r="BC30" i="103" s="1"/>
  <c r="AT31" i="127" s="1"/>
  <c r="G30" i="160" s="1"/>
  <c r="AB31" i="103"/>
  <c r="AC31" i="103" s="1"/>
  <c r="BA32" i="103"/>
  <c r="AB33" i="103"/>
  <c r="AC33" i="103" s="1"/>
  <c r="BA34" i="103"/>
  <c r="BB34" i="103" s="1"/>
  <c r="BC34" i="103" s="1"/>
  <c r="AT35" i="127" s="1"/>
  <c r="G34" i="160" s="1"/>
  <c r="AB35" i="103"/>
  <c r="AC35" i="103" s="1"/>
  <c r="AB37" i="103"/>
  <c r="AC37" i="103" s="1"/>
  <c r="BB47" i="103"/>
  <c r="AZ47" i="103"/>
  <c r="BA47" i="103" s="1"/>
  <c r="AA47" i="103"/>
  <c r="BC47" i="103"/>
  <c r="AT48" i="127" s="1"/>
  <c r="BB49" i="103"/>
  <c r="AZ49" i="103"/>
  <c r="BA49" i="103" s="1"/>
  <c r="AA49" i="103"/>
  <c r="BC49" i="103"/>
  <c r="AT50" i="127" s="1"/>
  <c r="AZ51" i="103"/>
  <c r="BA51" i="103" s="1"/>
  <c r="BB51" i="103" s="1"/>
  <c r="BC51" i="103" s="1"/>
  <c r="AT52" i="127" s="1"/>
  <c r="AA51" i="103"/>
  <c r="AZ53" i="103"/>
  <c r="BA53" i="103" s="1"/>
  <c r="BB53" i="103" s="1"/>
  <c r="BC53" i="103" s="1"/>
  <c r="AT54" i="127" s="1"/>
  <c r="AA53" i="103"/>
  <c r="BB55" i="103"/>
  <c r="AZ55" i="103"/>
  <c r="BA55" i="103" s="1"/>
  <c r="AA55" i="103"/>
  <c r="BC55" i="103"/>
  <c r="AT56" i="127" s="1"/>
  <c r="BB57" i="103"/>
  <c r="AZ57" i="103"/>
  <c r="BA57" i="103" s="1"/>
  <c r="AA57" i="103"/>
  <c r="BC57" i="103"/>
  <c r="AT58" i="127" s="1"/>
  <c r="AZ59" i="103"/>
  <c r="BA59" i="103" s="1"/>
  <c r="BB59" i="103" s="1"/>
  <c r="BC59" i="103" s="1"/>
  <c r="AT60" i="127" s="1"/>
  <c r="AA59" i="103"/>
  <c r="AZ61" i="103"/>
  <c r="BA61" i="103" s="1"/>
  <c r="BB61" i="103" s="1"/>
  <c r="BC61" i="103" s="1"/>
  <c r="AT62" i="127" s="1"/>
  <c r="AA61" i="103"/>
  <c r="AZ63" i="103"/>
  <c r="BA63" i="103" s="1"/>
  <c r="BB63" i="103" s="1"/>
  <c r="BC63" i="103" s="1"/>
  <c r="AT64" i="127" s="1"/>
  <c r="AA63" i="103"/>
  <c r="AZ38" i="103"/>
  <c r="BA38" i="103" s="1"/>
  <c r="BB38" i="103" s="1"/>
  <c r="BC38" i="103" s="1"/>
  <c r="AT39" i="127" s="1"/>
  <c r="AA38" i="103"/>
  <c r="AC39" i="103"/>
  <c r="AZ39" i="103"/>
  <c r="AZ40" i="103"/>
  <c r="AA40" i="103"/>
  <c r="BA40" i="103"/>
  <c r="BB40" i="103" s="1"/>
  <c r="BC40" i="103" s="1"/>
  <c r="AT41" i="127" s="1"/>
  <c r="AC41" i="103"/>
  <c r="AZ41" i="103"/>
  <c r="AZ42" i="103"/>
  <c r="BA42" i="103" s="1"/>
  <c r="BB42" i="103" s="1"/>
  <c r="BC42" i="103" s="1"/>
  <c r="AT43" i="127" s="1"/>
  <c r="AA42" i="103"/>
  <c r="AC43" i="103"/>
  <c r="AZ43" i="103"/>
  <c r="AZ44" i="103"/>
  <c r="AA44" i="103"/>
  <c r="BA44" i="103"/>
  <c r="BB44" i="103" s="1"/>
  <c r="BC44" i="103" s="1"/>
  <c r="AT45" i="127" s="1"/>
  <c r="AC45" i="103"/>
  <c r="AZ45" i="103"/>
  <c r="AZ46" i="103"/>
  <c r="BA46" i="103" s="1"/>
  <c r="BB46" i="103" s="1"/>
  <c r="BC46" i="103" s="1"/>
  <c r="AT47" i="127" s="1"/>
  <c r="AA46" i="103"/>
  <c r="AB47" i="103"/>
  <c r="AC47" i="103" s="1"/>
  <c r="AB49" i="103"/>
  <c r="AC49" i="103" s="1"/>
  <c r="AB51" i="103"/>
  <c r="AC51" i="103" s="1"/>
  <c r="AB53" i="103"/>
  <c r="AC53" i="103" s="1"/>
  <c r="AB55" i="103"/>
  <c r="AC55" i="103" s="1"/>
  <c r="AB57" i="103"/>
  <c r="AC57" i="103" s="1"/>
  <c r="AB59" i="103"/>
  <c r="AC59" i="103" s="1"/>
  <c r="AB61" i="103"/>
  <c r="AC61" i="103" s="1"/>
  <c r="AB63" i="103"/>
  <c r="AC63" i="103" s="1"/>
  <c r="AY16" i="103"/>
  <c r="AY18" i="103"/>
  <c r="AY20" i="103"/>
  <c r="AY22" i="103"/>
  <c r="AB38" i="103"/>
  <c r="AC38" i="103" s="1"/>
  <c r="AA39" i="103"/>
  <c r="BA39" i="103"/>
  <c r="BB39" i="103" s="1"/>
  <c r="BC39" i="103" s="1"/>
  <c r="AT40" i="127" s="1"/>
  <c r="AB40" i="103"/>
  <c r="AC40" i="103" s="1"/>
  <c r="AA41" i="103"/>
  <c r="BA41" i="103"/>
  <c r="BB41" i="103" s="1"/>
  <c r="BC41" i="103" s="1"/>
  <c r="AT42" i="127" s="1"/>
  <c r="AB42" i="103"/>
  <c r="AC42" i="103" s="1"/>
  <c r="AA43" i="103"/>
  <c r="BA43" i="103"/>
  <c r="BB43" i="103" s="1"/>
  <c r="BC43" i="103" s="1"/>
  <c r="AT44" i="127" s="1"/>
  <c r="AB44" i="103"/>
  <c r="AC44" i="103" s="1"/>
  <c r="AA45" i="103"/>
  <c r="BA45" i="103"/>
  <c r="BB45" i="103" s="1"/>
  <c r="BC45" i="103" s="1"/>
  <c r="AT46" i="127" s="1"/>
  <c r="AB46" i="103"/>
  <c r="AC46" i="103" s="1"/>
  <c r="AY47" i="103"/>
  <c r="AZ48" i="103"/>
  <c r="BA48" i="103" s="1"/>
  <c r="BB48" i="103" s="1"/>
  <c r="BC48" i="103" s="1"/>
  <c r="AT49" i="127" s="1"/>
  <c r="AA48" i="103"/>
  <c r="AC48" i="103"/>
  <c r="AY49" i="103"/>
  <c r="AZ50" i="103"/>
  <c r="BA50" i="103" s="1"/>
  <c r="AA50" i="103"/>
  <c r="BB50" i="103"/>
  <c r="BC50" i="103" s="1"/>
  <c r="AT51" i="127" s="1"/>
  <c r="AC50" i="103"/>
  <c r="AY51" i="103"/>
  <c r="AZ52" i="103"/>
  <c r="BA52" i="103" s="1"/>
  <c r="BB52" i="103" s="1"/>
  <c r="BC52" i="103" s="1"/>
  <c r="AT53" i="127" s="1"/>
  <c r="AA52" i="103"/>
  <c r="AC52" i="103"/>
  <c r="AY53" i="103"/>
  <c r="AZ54" i="103"/>
  <c r="BA54" i="103" s="1"/>
  <c r="AA54" i="103"/>
  <c r="BB54" i="103"/>
  <c r="BC54" i="103" s="1"/>
  <c r="AT55" i="127" s="1"/>
  <c r="AC54" i="103"/>
  <c r="AY55" i="103"/>
  <c r="AZ56" i="103"/>
  <c r="BA56" i="103" s="1"/>
  <c r="BB56" i="103" s="1"/>
  <c r="BC56" i="103" s="1"/>
  <c r="AT57" i="127" s="1"/>
  <c r="AA56" i="103"/>
  <c r="AC56" i="103"/>
  <c r="AY57" i="103"/>
  <c r="AZ58" i="103"/>
  <c r="BA58" i="103" s="1"/>
  <c r="AA58" i="103"/>
  <c r="BB58" i="103"/>
  <c r="BC58" i="103" s="1"/>
  <c r="AT59" i="127" s="1"/>
  <c r="AC58" i="103"/>
  <c r="AY59" i="103"/>
  <c r="AZ60" i="103"/>
  <c r="BA60" i="103" s="1"/>
  <c r="BB60" i="103" s="1"/>
  <c r="BC60" i="103" s="1"/>
  <c r="AT61" i="127" s="1"/>
  <c r="AA60" i="103"/>
  <c r="AC60" i="103"/>
  <c r="AY61" i="103"/>
  <c r="AZ62" i="103"/>
  <c r="BA62" i="103" s="1"/>
  <c r="AA62" i="103"/>
  <c r="BB62" i="103"/>
  <c r="BC62" i="103" s="1"/>
  <c r="AT63" i="127" s="1"/>
  <c r="AC62" i="103"/>
  <c r="AY63" i="103"/>
  <c r="AC64" i="103"/>
  <c r="BB64" i="103"/>
  <c r="AA65" i="103"/>
  <c r="AZ65" i="103"/>
  <c r="AY64" i="103"/>
  <c r="BC64" i="103"/>
  <c r="AT65" i="127" s="1"/>
  <c r="AB65" i="103"/>
  <c r="AC65" i="103" s="1"/>
  <c r="BA65" i="103"/>
  <c r="AA64" i="103"/>
  <c r="BB65" i="103"/>
  <c r="BC65" i="103" s="1"/>
  <c r="AT66" i="127" s="1"/>
  <c r="AY65" i="103"/>
  <c r="B2" i="102"/>
  <c r="E65" i="102"/>
  <c r="AA65" i="102" s="1"/>
  <c r="E64" i="102"/>
  <c r="E63" i="102"/>
  <c r="E62" i="102"/>
  <c r="E61" i="102"/>
  <c r="E60" i="102"/>
  <c r="E59" i="102"/>
  <c r="E58" i="102"/>
  <c r="E57" i="102"/>
  <c r="AA57" i="102" s="1"/>
  <c r="E56" i="102"/>
  <c r="E55" i="102"/>
  <c r="E54" i="102"/>
  <c r="E53" i="102"/>
  <c r="E52" i="102"/>
  <c r="E51" i="102"/>
  <c r="E50" i="102"/>
  <c r="E49" i="102"/>
  <c r="E48" i="102"/>
  <c r="E47" i="102"/>
  <c r="E46" i="102"/>
  <c r="E45" i="102"/>
  <c r="E44" i="102"/>
  <c r="E43" i="102"/>
  <c r="E42" i="102"/>
  <c r="E41" i="102"/>
  <c r="E40" i="102"/>
  <c r="E39" i="102"/>
  <c r="E38" i="102"/>
  <c r="E37" i="102"/>
  <c r="E36" i="102"/>
  <c r="E35" i="102"/>
  <c r="E34" i="102"/>
  <c r="E33" i="102"/>
  <c r="AA33" i="102" s="1"/>
  <c r="E32" i="102"/>
  <c r="E31" i="102"/>
  <c r="E30" i="102"/>
  <c r="E29" i="102"/>
  <c r="E28" i="102"/>
  <c r="E27" i="102"/>
  <c r="E26" i="102"/>
  <c r="E25" i="102"/>
  <c r="E24" i="102"/>
  <c r="E23" i="102"/>
  <c r="E22" i="102"/>
  <c r="E21" i="102"/>
  <c r="AZ21" i="102" s="1"/>
  <c r="E20" i="102"/>
  <c r="E19" i="102"/>
  <c r="E18" i="102"/>
  <c r="E17" i="102"/>
  <c r="E16" i="102"/>
  <c r="E15" i="102"/>
  <c r="AZ15" i="102" s="1"/>
  <c r="BA15" i="102" s="1"/>
  <c r="E14" i="102"/>
  <c r="E13" i="102"/>
  <c r="E12" i="102"/>
  <c r="E11" i="102"/>
  <c r="E10" i="102"/>
  <c r="E9" i="102"/>
  <c r="AA9" i="102" s="1"/>
  <c r="E8" i="102"/>
  <c r="E7" i="102"/>
  <c r="AZ7" i="102" s="1"/>
  <c r="BA7" i="102" s="1"/>
  <c r="E6" i="102"/>
  <c r="D6" i="102"/>
  <c r="AY5" i="102"/>
  <c r="AA5" i="102"/>
  <c r="AF3" i="102"/>
  <c r="AG3" i="102" s="1"/>
  <c r="AH3" i="102" s="1"/>
  <c r="AI3" i="102" s="1"/>
  <c r="AJ3" i="102" s="1"/>
  <c r="AK3" i="102" s="1"/>
  <c r="AL3" i="102" s="1"/>
  <c r="AM3" i="102" s="1"/>
  <c r="AN3" i="102" s="1"/>
  <c r="AO3" i="102" s="1"/>
  <c r="AP3" i="102" s="1"/>
  <c r="AQ3" i="102" s="1"/>
  <c r="AR3" i="102" s="1"/>
  <c r="AS3" i="102" s="1"/>
  <c r="AT3" i="102" s="1"/>
  <c r="AU3" i="102" s="1"/>
  <c r="AV3" i="102" s="1"/>
  <c r="AW3" i="102" s="1"/>
  <c r="AX3" i="102" s="1"/>
  <c r="H3" i="102"/>
  <c r="I3" i="102" s="1"/>
  <c r="J3" i="102" s="1"/>
  <c r="K3" i="102" s="1"/>
  <c r="L3" i="102" s="1"/>
  <c r="M3" i="102" s="1"/>
  <c r="N3" i="102" s="1"/>
  <c r="O3" i="102" s="1"/>
  <c r="P3" i="102" s="1"/>
  <c r="Q3" i="102" s="1"/>
  <c r="R3" i="102" s="1"/>
  <c r="S3" i="102" s="1"/>
  <c r="T3" i="102" s="1"/>
  <c r="U3" i="102" s="1"/>
  <c r="V3" i="102" s="1"/>
  <c r="W3" i="102" s="1"/>
  <c r="X3" i="102" s="1"/>
  <c r="Y3" i="102" s="1"/>
  <c r="Z3" i="102" s="1"/>
  <c r="AD1" i="102"/>
  <c r="F1" i="102"/>
  <c r="B2" i="101"/>
  <c r="E65" i="101"/>
  <c r="E64" i="101"/>
  <c r="E63" i="101"/>
  <c r="E62" i="101"/>
  <c r="E61" i="101"/>
  <c r="E60" i="101"/>
  <c r="E59" i="101"/>
  <c r="AA59" i="101" s="1"/>
  <c r="E58" i="101"/>
  <c r="E57" i="101"/>
  <c r="E56" i="101"/>
  <c r="E55" i="101"/>
  <c r="E54" i="101"/>
  <c r="E53" i="101"/>
  <c r="E52" i="101"/>
  <c r="E51" i="101"/>
  <c r="E50" i="101"/>
  <c r="E49" i="101"/>
  <c r="E48" i="101"/>
  <c r="E47" i="101"/>
  <c r="E46" i="101"/>
  <c r="E45" i="101"/>
  <c r="E44" i="101"/>
  <c r="E43" i="101"/>
  <c r="E42" i="101"/>
  <c r="E41" i="101"/>
  <c r="E40" i="101"/>
  <c r="E39" i="101"/>
  <c r="E38" i="101"/>
  <c r="E37" i="101"/>
  <c r="E36" i="101"/>
  <c r="E35" i="101"/>
  <c r="E34" i="101"/>
  <c r="E33" i="101"/>
  <c r="E32" i="101"/>
  <c r="E31" i="101"/>
  <c r="E30" i="101"/>
  <c r="E29" i="101"/>
  <c r="AY29" i="101" s="1"/>
  <c r="E28" i="101"/>
  <c r="E27" i="101"/>
  <c r="AY27" i="101" s="1"/>
  <c r="E26" i="101"/>
  <c r="E25" i="101"/>
  <c r="AY25" i="101" s="1"/>
  <c r="E24" i="101"/>
  <c r="AB24" i="101" s="1"/>
  <c r="E23" i="101"/>
  <c r="E22" i="101"/>
  <c r="E21" i="101"/>
  <c r="E20" i="101"/>
  <c r="E19" i="101"/>
  <c r="E18" i="101"/>
  <c r="E17" i="101"/>
  <c r="E16" i="101"/>
  <c r="E15" i="101"/>
  <c r="E14" i="101"/>
  <c r="E13" i="101"/>
  <c r="AZ13" i="101" s="1"/>
  <c r="BA13" i="101" s="1"/>
  <c r="E12" i="101"/>
  <c r="E11" i="101"/>
  <c r="E10" i="101"/>
  <c r="E9" i="101"/>
  <c r="E8" i="101"/>
  <c r="E7" i="101"/>
  <c r="AZ7" i="101" s="1"/>
  <c r="E6" i="101"/>
  <c r="D6" i="101"/>
  <c r="AY5" i="101"/>
  <c r="AA5" i="101"/>
  <c r="AF3" i="101"/>
  <c r="AG3" i="101" s="1"/>
  <c r="AH3" i="101" s="1"/>
  <c r="AI3" i="101" s="1"/>
  <c r="AJ3" i="101" s="1"/>
  <c r="AK3" i="101" s="1"/>
  <c r="AL3" i="101" s="1"/>
  <c r="AM3" i="101" s="1"/>
  <c r="AN3" i="101" s="1"/>
  <c r="AO3" i="101" s="1"/>
  <c r="AP3" i="101" s="1"/>
  <c r="AQ3" i="101" s="1"/>
  <c r="AR3" i="101" s="1"/>
  <c r="AS3" i="101" s="1"/>
  <c r="AT3" i="101" s="1"/>
  <c r="AU3" i="101" s="1"/>
  <c r="AV3" i="101" s="1"/>
  <c r="AW3" i="101" s="1"/>
  <c r="AX3" i="101" s="1"/>
  <c r="I3" i="101"/>
  <c r="J3" i="101" s="1"/>
  <c r="K3" i="101" s="1"/>
  <c r="L3" i="101" s="1"/>
  <c r="M3" i="101" s="1"/>
  <c r="N3" i="101" s="1"/>
  <c r="O3" i="101" s="1"/>
  <c r="P3" i="101" s="1"/>
  <c r="Q3" i="101" s="1"/>
  <c r="R3" i="101" s="1"/>
  <c r="S3" i="101" s="1"/>
  <c r="T3" i="101" s="1"/>
  <c r="U3" i="101" s="1"/>
  <c r="V3" i="101" s="1"/>
  <c r="W3" i="101" s="1"/>
  <c r="X3" i="101" s="1"/>
  <c r="Y3" i="101" s="1"/>
  <c r="Z3" i="101" s="1"/>
  <c r="H3" i="101"/>
  <c r="AD1" i="101"/>
  <c r="F1" i="101"/>
  <c r="B2" i="100"/>
  <c r="E65" i="100"/>
  <c r="E64" i="100"/>
  <c r="AZ64" i="100" s="1"/>
  <c r="E63" i="100"/>
  <c r="E62" i="100"/>
  <c r="E61" i="100"/>
  <c r="E60" i="100"/>
  <c r="AZ60" i="100" s="1"/>
  <c r="E59" i="100"/>
  <c r="E58" i="100"/>
  <c r="E57" i="100"/>
  <c r="E56" i="100"/>
  <c r="AZ56" i="100" s="1"/>
  <c r="E55" i="100"/>
  <c r="E54" i="100"/>
  <c r="E53" i="100"/>
  <c r="E52" i="100"/>
  <c r="AZ52" i="100" s="1"/>
  <c r="E51" i="100"/>
  <c r="E50" i="100"/>
  <c r="E49" i="100"/>
  <c r="E48" i="100"/>
  <c r="AZ48" i="100" s="1"/>
  <c r="E47" i="100"/>
  <c r="E46" i="100"/>
  <c r="E45" i="100"/>
  <c r="E44" i="100"/>
  <c r="AZ44" i="100" s="1"/>
  <c r="E43" i="100"/>
  <c r="AZ43" i="100" s="1"/>
  <c r="E42" i="100"/>
  <c r="AZ42" i="100" s="1"/>
  <c r="E41" i="100"/>
  <c r="AZ41" i="100" s="1"/>
  <c r="E40" i="100"/>
  <c r="E39" i="100"/>
  <c r="AZ39" i="100" s="1"/>
  <c r="E38" i="100"/>
  <c r="E37" i="100"/>
  <c r="AZ37" i="100" s="1"/>
  <c r="E36" i="100"/>
  <c r="AZ36" i="100" s="1"/>
  <c r="E35" i="100"/>
  <c r="AZ35" i="100" s="1"/>
  <c r="E34" i="100"/>
  <c r="E33" i="100"/>
  <c r="AY33" i="100" s="1"/>
  <c r="E32" i="100"/>
  <c r="AB32" i="100" s="1"/>
  <c r="E31" i="100"/>
  <c r="AY31" i="100" s="1"/>
  <c r="E30" i="100"/>
  <c r="E29" i="100"/>
  <c r="AY29" i="100" s="1"/>
  <c r="E28" i="100"/>
  <c r="E27" i="100"/>
  <c r="AY27" i="100" s="1"/>
  <c r="E26" i="100"/>
  <c r="AB26" i="100" s="1"/>
  <c r="E25" i="100"/>
  <c r="AY25" i="100" s="1"/>
  <c r="E24" i="100"/>
  <c r="E23" i="100"/>
  <c r="AA23" i="100" s="1"/>
  <c r="E22" i="100"/>
  <c r="E21" i="100"/>
  <c r="E20" i="100"/>
  <c r="E19" i="100"/>
  <c r="AZ19" i="100" s="1"/>
  <c r="E18" i="100"/>
  <c r="E17" i="100"/>
  <c r="E16" i="100"/>
  <c r="E15" i="100"/>
  <c r="E14" i="100"/>
  <c r="E13" i="100"/>
  <c r="AZ13" i="100" s="1"/>
  <c r="E12" i="100"/>
  <c r="E11" i="100"/>
  <c r="AZ11" i="100" s="1"/>
  <c r="BA11" i="100" s="1"/>
  <c r="E10" i="100"/>
  <c r="E9" i="100"/>
  <c r="E8" i="100"/>
  <c r="E7" i="100"/>
  <c r="E6" i="100"/>
  <c r="D6" i="100"/>
  <c r="AY5" i="100"/>
  <c r="AA5" i="100"/>
  <c r="AF3" i="100"/>
  <c r="AG3" i="100" s="1"/>
  <c r="AH3" i="100" s="1"/>
  <c r="AI3" i="100" s="1"/>
  <c r="AJ3" i="100" s="1"/>
  <c r="AK3" i="100" s="1"/>
  <c r="AL3" i="100" s="1"/>
  <c r="AM3" i="100" s="1"/>
  <c r="AN3" i="100" s="1"/>
  <c r="AO3" i="100" s="1"/>
  <c r="AP3" i="100" s="1"/>
  <c r="AQ3" i="100" s="1"/>
  <c r="AR3" i="100" s="1"/>
  <c r="AS3" i="100" s="1"/>
  <c r="AT3" i="100" s="1"/>
  <c r="AU3" i="100" s="1"/>
  <c r="AV3" i="100" s="1"/>
  <c r="AW3" i="100" s="1"/>
  <c r="AX3" i="100" s="1"/>
  <c r="I3" i="100"/>
  <c r="J3" i="100" s="1"/>
  <c r="K3" i="100" s="1"/>
  <c r="L3" i="100" s="1"/>
  <c r="M3" i="100" s="1"/>
  <c r="N3" i="100" s="1"/>
  <c r="O3" i="100" s="1"/>
  <c r="P3" i="100" s="1"/>
  <c r="Q3" i="100" s="1"/>
  <c r="R3" i="100" s="1"/>
  <c r="S3" i="100" s="1"/>
  <c r="T3" i="100" s="1"/>
  <c r="U3" i="100" s="1"/>
  <c r="V3" i="100" s="1"/>
  <c r="W3" i="100" s="1"/>
  <c r="X3" i="100" s="1"/>
  <c r="Y3" i="100" s="1"/>
  <c r="Z3" i="100" s="1"/>
  <c r="H3" i="100"/>
  <c r="AD1" i="100"/>
  <c r="F1" i="100"/>
  <c r="B2" i="99"/>
  <c r="E65" i="99"/>
  <c r="E64" i="99"/>
  <c r="E63" i="99"/>
  <c r="E62" i="99"/>
  <c r="E61" i="99"/>
  <c r="AZ61" i="99" s="1"/>
  <c r="E60" i="99"/>
  <c r="E59" i="99"/>
  <c r="E58" i="99"/>
  <c r="E57" i="99"/>
  <c r="E56" i="99"/>
  <c r="E55" i="99"/>
  <c r="E54" i="99"/>
  <c r="E53" i="99"/>
  <c r="AZ53" i="99" s="1"/>
  <c r="E52" i="99"/>
  <c r="E51" i="99"/>
  <c r="E50" i="99"/>
  <c r="E49" i="99"/>
  <c r="E48" i="99"/>
  <c r="E47" i="99"/>
  <c r="E46" i="99"/>
  <c r="E45" i="99"/>
  <c r="E44" i="99"/>
  <c r="E43" i="99"/>
  <c r="E42" i="99"/>
  <c r="E41" i="99"/>
  <c r="E40" i="99"/>
  <c r="E39" i="99"/>
  <c r="E38" i="99"/>
  <c r="E37" i="99"/>
  <c r="E36" i="99"/>
  <c r="E35" i="99"/>
  <c r="E34" i="99"/>
  <c r="E33" i="99"/>
  <c r="E32" i="99"/>
  <c r="E31" i="99"/>
  <c r="E30" i="99"/>
  <c r="E29" i="99"/>
  <c r="E28" i="99"/>
  <c r="E27" i="99"/>
  <c r="AA27" i="99" s="1"/>
  <c r="E26" i="99"/>
  <c r="E25" i="99"/>
  <c r="E24" i="99"/>
  <c r="E23" i="99"/>
  <c r="E22" i="99"/>
  <c r="E21" i="99"/>
  <c r="E20" i="99"/>
  <c r="E19" i="99"/>
  <c r="E18" i="99"/>
  <c r="E17" i="99"/>
  <c r="E16" i="99"/>
  <c r="E15" i="99"/>
  <c r="E14" i="99"/>
  <c r="AZ14" i="99" s="1"/>
  <c r="BA14" i="99" s="1"/>
  <c r="E13" i="99"/>
  <c r="E12" i="99"/>
  <c r="AA12" i="99" s="1"/>
  <c r="E11" i="99"/>
  <c r="E10" i="99"/>
  <c r="AZ10" i="99" s="1"/>
  <c r="BA10" i="99" s="1"/>
  <c r="E9" i="99"/>
  <c r="E8" i="99"/>
  <c r="E7" i="99"/>
  <c r="E6" i="99"/>
  <c r="D6" i="99"/>
  <c r="AY5" i="99"/>
  <c r="AA5" i="99"/>
  <c r="AF3" i="99"/>
  <c r="AG3" i="99" s="1"/>
  <c r="AH3" i="99" s="1"/>
  <c r="AI3" i="99" s="1"/>
  <c r="AJ3" i="99" s="1"/>
  <c r="AK3" i="99" s="1"/>
  <c r="AL3" i="99" s="1"/>
  <c r="AM3" i="99" s="1"/>
  <c r="AN3" i="99" s="1"/>
  <c r="AO3" i="99" s="1"/>
  <c r="AP3" i="99" s="1"/>
  <c r="AQ3" i="99" s="1"/>
  <c r="AR3" i="99" s="1"/>
  <c r="AS3" i="99" s="1"/>
  <c r="AT3" i="99" s="1"/>
  <c r="AU3" i="99" s="1"/>
  <c r="AV3" i="99" s="1"/>
  <c r="AW3" i="99" s="1"/>
  <c r="AX3" i="99" s="1"/>
  <c r="H3" i="99"/>
  <c r="I3" i="99" s="1"/>
  <c r="J3" i="99" s="1"/>
  <c r="K3" i="99" s="1"/>
  <c r="L3" i="99" s="1"/>
  <c r="M3" i="99" s="1"/>
  <c r="N3" i="99" s="1"/>
  <c r="O3" i="99" s="1"/>
  <c r="P3" i="99" s="1"/>
  <c r="Q3" i="99" s="1"/>
  <c r="R3" i="99" s="1"/>
  <c r="S3" i="99" s="1"/>
  <c r="T3" i="99" s="1"/>
  <c r="U3" i="99" s="1"/>
  <c r="V3" i="99" s="1"/>
  <c r="W3" i="99" s="1"/>
  <c r="X3" i="99" s="1"/>
  <c r="Y3" i="99" s="1"/>
  <c r="Z3" i="99" s="1"/>
  <c r="AD1" i="99"/>
  <c r="F1" i="99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" i="12"/>
  <c r="B6" i="98"/>
  <c r="B6" i="158" s="1"/>
  <c r="D6" i="12"/>
  <c r="A6" i="98"/>
  <c r="AD1" i="12"/>
  <c r="F1" i="12"/>
  <c r="B2" i="12"/>
  <c r="O4" i="67"/>
  <c r="J5" i="15" s="1"/>
  <c r="O5" i="67"/>
  <c r="J6" i="15" s="1"/>
  <c r="O6" i="67"/>
  <c r="J7" i="15" s="1"/>
  <c r="O7" i="67"/>
  <c r="J8" i="15" s="1"/>
  <c r="O8" i="67"/>
  <c r="J9" i="15" s="1"/>
  <c r="O9" i="67"/>
  <c r="J10" i="15" s="1"/>
  <c r="O10" i="67"/>
  <c r="J11" i="15" s="1"/>
  <c r="O11" i="67"/>
  <c r="J12" i="15" s="1"/>
  <c r="O12" i="67"/>
  <c r="J13" i="15" s="1"/>
  <c r="O13" i="67"/>
  <c r="J14" i="15" s="1"/>
  <c r="O14" i="67"/>
  <c r="J15" i="15" s="1"/>
  <c r="O15" i="67"/>
  <c r="J16" i="15" s="1"/>
  <c r="O16" i="67"/>
  <c r="J17" i="15" s="1"/>
  <c r="O17" i="67"/>
  <c r="J18" i="15" s="1"/>
  <c r="O18" i="67"/>
  <c r="J19" i="15" s="1"/>
  <c r="O19" i="67"/>
  <c r="J20" i="15" s="1"/>
  <c r="O20" i="67"/>
  <c r="J21" i="15" s="1"/>
  <c r="O21" i="67"/>
  <c r="J22" i="15" s="1"/>
  <c r="O22" i="67"/>
  <c r="J23" i="15" s="1"/>
  <c r="O23" i="67"/>
  <c r="J24" i="15" s="1"/>
  <c r="O24" i="67"/>
  <c r="J25" i="15" s="1"/>
  <c r="O25" i="67"/>
  <c r="J26" i="15" s="1"/>
  <c r="O26" i="67"/>
  <c r="J27" i="15" s="1"/>
  <c r="O27" i="67"/>
  <c r="J28" i="15" s="1"/>
  <c r="O28" i="67"/>
  <c r="J29" i="15" s="1"/>
  <c r="O29" i="67"/>
  <c r="J30" i="15" s="1"/>
  <c r="O30" i="67"/>
  <c r="J31" i="15" s="1"/>
  <c r="O31" i="67"/>
  <c r="J32" i="15" s="1"/>
  <c r="O32" i="67"/>
  <c r="J33" i="15" s="1"/>
  <c r="O33" i="67"/>
  <c r="O34" i="67"/>
  <c r="O35" i="67"/>
  <c r="O36" i="67"/>
  <c r="O37" i="67"/>
  <c r="O38" i="67"/>
  <c r="O39" i="67"/>
  <c r="O40" i="67"/>
  <c r="O41" i="67"/>
  <c r="O42" i="67"/>
  <c r="O43" i="67"/>
  <c r="O44" i="67"/>
  <c r="O45" i="67"/>
  <c r="O46" i="67"/>
  <c r="O47" i="67"/>
  <c r="O48" i="67"/>
  <c r="O49" i="67"/>
  <c r="O50" i="67"/>
  <c r="O51" i="67"/>
  <c r="O52" i="67"/>
  <c r="O53" i="67"/>
  <c r="O54" i="67"/>
  <c r="O55" i="67"/>
  <c r="O56" i="67"/>
  <c r="O57" i="67"/>
  <c r="O58" i="67"/>
  <c r="O59" i="67"/>
  <c r="O60" i="67"/>
  <c r="O61" i="67"/>
  <c r="O62" i="67"/>
  <c r="N2" i="98"/>
  <c r="B65" i="98"/>
  <c r="B64" i="98"/>
  <c r="B63" i="98"/>
  <c r="B62" i="98"/>
  <c r="B61" i="98"/>
  <c r="B60" i="98"/>
  <c r="B59" i="98"/>
  <c r="B58" i="98"/>
  <c r="B57" i="98"/>
  <c r="B56" i="98"/>
  <c r="B55" i="98"/>
  <c r="B54" i="98"/>
  <c r="B53" i="98"/>
  <c r="B52" i="98"/>
  <c r="B51" i="98"/>
  <c r="B50" i="98"/>
  <c r="B49" i="98"/>
  <c r="B48" i="98"/>
  <c r="B47" i="98"/>
  <c r="B46" i="98"/>
  <c r="B45" i="98"/>
  <c r="B44" i="98"/>
  <c r="B43" i="98"/>
  <c r="B42" i="98"/>
  <c r="B41" i="98"/>
  <c r="B40" i="98"/>
  <c r="B39" i="98"/>
  <c r="B38" i="98"/>
  <c r="B37" i="98"/>
  <c r="B36" i="98"/>
  <c r="B35" i="98"/>
  <c r="B35" i="158" s="1"/>
  <c r="B34" i="98"/>
  <c r="B34" i="158" s="1"/>
  <c r="B33" i="98"/>
  <c r="B33" i="158" s="1"/>
  <c r="B32" i="98"/>
  <c r="B32" i="158" s="1"/>
  <c r="B31" i="98"/>
  <c r="B31" i="158" s="1"/>
  <c r="B30" i="98"/>
  <c r="B30" i="158" s="1"/>
  <c r="B29" i="98"/>
  <c r="B29" i="158" s="1"/>
  <c r="B28" i="98"/>
  <c r="B28" i="158" s="1"/>
  <c r="B27" i="98"/>
  <c r="B27" i="158" s="1"/>
  <c r="B26" i="98"/>
  <c r="B26" i="158" s="1"/>
  <c r="B25" i="98"/>
  <c r="B25" i="158" s="1"/>
  <c r="B24" i="98"/>
  <c r="B24" i="158" s="1"/>
  <c r="B23" i="98"/>
  <c r="B23" i="158" s="1"/>
  <c r="B22" i="98"/>
  <c r="B22" i="158" s="1"/>
  <c r="B21" i="98"/>
  <c r="B21" i="158" s="1"/>
  <c r="B20" i="98"/>
  <c r="B20" i="158" s="1"/>
  <c r="B19" i="98"/>
  <c r="B19" i="158" s="1"/>
  <c r="B18" i="98"/>
  <c r="B18" i="158" s="1"/>
  <c r="B17" i="98"/>
  <c r="B17" i="158" s="1"/>
  <c r="B16" i="98"/>
  <c r="B16" i="158" s="1"/>
  <c r="B15" i="98"/>
  <c r="B15" i="158" s="1"/>
  <c r="B14" i="98"/>
  <c r="B14" i="158" s="1"/>
  <c r="B13" i="98"/>
  <c r="B13" i="158" s="1"/>
  <c r="B12" i="98"/>
  <c r="B12" i="158" s="1"/>
  <c r="B11" i="98"/>
  <c r="B11" i="158" s="1"/>
  <c r="B10" i="98"/>
  <c r="B10" i="158" s="1"/>
  <c r="B9" i="98"/>
  <c r="B9" i="158" s="1"/>
  <c r="B8" i="98"/>
  <c r="B8" i="158" s="1"/>
  <c r="B7" i="98"/>
  <c r="B7" i="158" s="1"/>
  <c r="I5" i="98"/>
  <c r="I5" i="158" s="1"/>
  <c r="E5" i="98"/>
  <c r="E5" i="158" s="1"/>
  <c r="N2" i="97"/>
  <c r="B65" i="97"/>
  <c r="B64" i="97"/>
  <c r="B63" i="97"/>
  <c r="B62" i="97"/>
  <c r="B61" i="97"/>
  <c r="B60" i="97"/>
  <c r="B59" i="97"/>
  <c r="B58" i="97"/>
  <c r="B57" i="97"/>
  <c r="B56" i="97"/>
  <c r="B55" i="97"/>
  <c r="B54" i="97"/>
  <c r="B53" i="97"/>
  <c r="B52" i="97"/>
  <c r="B51" i="97"/>
  <c r="B50" i="97"/>
  <c r="B49" i="97"/>
  <c r="B48" i="97"/>
  <c r="B47" i="97"/>
  <c r="B46" i="97"/>
  <c r="B45" i="97"/>
  <c r="B44" i="97"/>
  <c r="B43" i="97"/>
  <c r="B42" i="97"/>
  <c r="B41" i="97"/>
  <c r="B40" i="97"/>
  <c r="B39" i="97"/>
  <c r="B38" i="97"/>
  <c r="B37" i="97"/>
  <c r="B36" i="97"/>
  <c r="B35" i="97"/>
  <c r="B35" i="157" s="1"/>
  <c r="B34" i="97"/>
  <c r="B34" i="157" s="1"/>
  <c r="B33" i="97"/>
  <c r="B33" i="157" s="1"/>
  <c r="B32" i="97"/>
  <c r="B32" i="157" s="1"/>
  <c r="B31" i="97"/>
  <c r="B31" i="157" s="1"/>
  <c r="B30" i="97"/>
  <c r="B30" i="157" s="1"/>
  <c r="B29" i="97"/>
  <c r="B29" i="157" s="1"/>
  <c r="B28" i="97"/>
  <c r="B28" i="157" s="1"/>
  <c r="B27" i="97"/>
  <c r="B27" i="157" s="1"/>
  <c r="B26" i="97"/>
  <c r="B26" i="157" s="1"/>
  <c r="B25" i="97"/>
  <c r="B25" i="157" s="1"/>
  <c r="B24" i="97"/>
  <c r="B24" i="157" s="1"/>
  <c r="B23" i="97"/>
  <c r="B23" i="157" s="1"/>
  <c r="B22" i="97"/>
  <c r="B22" i="157" s="1"/>
  <c r="B21" i="97"/>
  <c r="B21" i="157" s="1"/>
  <c r="B20" i="97"/>
  <c r="B20" i="157" s="1"/>
  <c r="B19" i="97"/>
  <c r="B19" i="157" s="1"/>
  <c r="B18" i="97"/>
  <c r="B18" i="157" s="1"/>
  <c r="B17" i="97"/>
  <c r="B17" i="157" s="1"/>
  <c r="B16" i="97"/>
  <c r="B16" i="157" s="1"/>
  <c r="B15" i="97"/>
  <c r="B15" i="157" s="1"/>
  <c r="B14" i="97"/>
  <c r="B14" i="157" s="1"/>
  <c r="B13" i="97"/>
  <c r="B13" i="157" s="1"/>
  <c r="B12" i="97"/>
  <c r="B12" i="157" s="1"/>
  <c r="B11" i="97"/>
  <c r="B11" i="157" s="1"/>
  <c r="B10" i="97"/>
  <c r="B10" i="157" s="1"/>
  <c r="B9" i="97"/>
  <c r="B9" i="157" s="1"/>
  <c r="B8" i="97"/>
  <c r="B8" i="157" s="1"/>
  <c r="B7" i="97"/>
  <c r="B7" i="157" s="1"/>
  <c r="B6" i="97"/>
  <c r="B6" i="157" s="1"/>
  <c r="A6" i="97"/>
  <c r="I5" i="97"/>
  <c r="I5" i="157" s="1"/>
  <c r="E5" i="97"/>
  <c r="E5" i="157" s="1"/>
  <c r="N2" i="96"/>
  <c r="B65" i="96"/>
  <c r="B64" i="96"/>
  <c r="B63" i="96"/>
  <c r="B62" i="96"/>
  <c r="B61" i="96"/>
  <c r="B60" i="96"/>
  <c r="B59" i="96"/>
  <c r="B58" i="96"/>
  <c r="B57" i="96"/>
  <c r="B56" i="96"/>
  <c r="B55" i="96"/>
  <c r="B54" i="96"/>
  <c r="B53" i="96"/>
  <c r="B52" i="96"/>
  <c r="B51" i="96"/>
  <c r="B50" i="96"/>
  <c r="B49" i="96"/>
  <c r="B48" i="96"/>
  <c r="B47" i="96"/>
  <c r="B46" i="96"/>
  <c r="B45" i="96"/>
  <c r="B44" i="96"/>
  <c r="B43" i="96"/>
  <c r="B42" i="96"/>
  <c r="B41" i="96"/>
  <c r="B40" i="96"/>
  <c r="B39" i="96"/>
  <c r="B38" i="96"/>
  <c r="B37" i="96"/>
  <c r="B36" i="96"/>
  <c r="B35" i="96"/>
  <c r="B35" i="156" s="1"/>
  <c r="B34" i="96"/>
  <c r="B34" i="156" s="1"/>
  <c r="B33" i="96"/>
  <c r="B33" i="156" s="1"/>
  <c r="B32" i="96"/>
  <c r="B32" i="156" s="1"/>
  <c r="B31" i="96"/>
  <c r="B31" i="156" s="1"/>
  <c r="B30" i="96"/>
  <c r="B30" i="156" s="1"/>
  <c r="B29" i="96"/>
  <c r="B29" i="156" s="1"/>
  <c r="B28" i="96"/>
  <c r="B28" i="156" s="1"/>
  <c r="B27" i="96"/>
  <c r="B27" i="156" s="1"/>
  <c r="B26" i="96"/>
  <c r="B26" i="156" s="1"/>
  <c r="B25" i="96"/>
  <c r="B25" i="156" s="1"/>
  <c r="B24" i="96"/>
  <c r="B24" i="156" s="1"/>
  <c r="B23" i="96"/>
  <c r="B23" i="156" s="1"/>
  <c r="B22" i="96"/>
  <c r="B22" i="156" s="1"/>
  <c r="B21" i="96"/>
  <c r="B21" i="156" s="1"/>
  <c r="B20" i="96"/>
  <c r="B20" i="156" s="1"/>
  <c r="B19" i="96"/>
  <c r="B19" i="156" s="1"/>
  <c r="B18" i="96"/>
  <c r="B18" i="156" s="1"/>
  <c r="B17" i="96"/>
  <c r="B17" i="156" s="1"/>
  <c r="B16" i="96"/>
  <c r="B16" i="156" s="1"/>
  <c r="B15" i="96"/>
  <c r="B15" i="156" s="1"/>
  <c r="B14" i="96"/>
  <c r="B14" i="156" s="1"/>
  <c r="B13" i="96"/>
  <c r="B13" i="156" s="1"/>
  <c r="B12" i="96"/>
  <c r="B12" i="156" s="1"/>
  <c r="B11" i="96"/>
  <c r="B11" i="156" s="1"/>
  <c r="B10" i="96"/>
  <c r="B10" i="156" s="1"/>
  <c r="B9" i="96"/>
  <c r="B9" i="156" s="1"/>
  <c r="B8" i="96"/>
  <c r="B8" i="156" s="1"/>
  <c r="B7" i="96"/>
  <c r="B7" i="156" s="1"/>
  <c r="B6" i="96"/>
  <c r="B6" i="156" s="1"/>
  <c r="A6" i="96"/>
  <c r="I5" i="96"/>
  <c r="I5" i="156" s="1"/>
  <c r="E5" i="96"/>
  <c r="E5" i="156" s="1"/>
  <c r="N2" i="95"/>
  <c r="B65" i="95"/>
  <c r="B64" i="95"/>
  <c r="B63" i="95"/>
  <c r="B62" i="95"/>
  <c r="B61" i="95"/>
  <c r="B60" i="95"/>
  <c r="B59" i="95"/>
  <c r="B58" i="95"/>
  <c r="B57" i="95"/>
  <c r="B56" i="95"/>
  <c r="B55" i="95"/>
  <c r="B54" i="95"/>
  <c r="B53" i="95"/>
  <c r="B52" i="95"/>
  <c r="B51" i="95"/>
  <c r="B50" i="95"/>
  <c r="B49" i="95"/>
  <c r="B48" i="95"/>
  <c r="B47" i="95"/>
  <c r="B46" i="95"/>
  <c r="B45" i="95"/>
  <c r="B44" i="95"/>
  <c r="B43" i="95"/>
  <c r="B42" i="95"/>
  <c r="B41" i="95"/>
  <c r="B40" i="95"/>
  <c r="B39" i="95"/>
  <c r="B38" i="95"/>
  <c r="B37" i="95"/>
  <c r="B36" i="95"/>
  <c r="B35" i="95"/>
  <c r="B35" i="155" s="1"/>
  <c r="B34" i="95"/>
  <c r="B34" i="155" s="1"/>
  <c r="B33" i="95"/>
  <c r="B33" i="155" s="1"/>
  <c r="B32" i="95"/>
  <c r="B32" i="155" s="1"/>
  <c r="B31" i="95"/>
  <c r="B31" i="155" s="1"/>
  <c r="B30" i="95"/>
  <c r="B30" i="155" s="1"/>
  <c r="B29" i="95"/>
  <c r="B29" i="155" s="1"/>
  <c r="B28" i="95"/>
  <c r="B28" i="155" s="1"/>
  <c r="B27" i="95"/>
  <c r="B27" i="155" s="1"/>
  <c r="B26" i="95"/>
  <c r="B26" i="155" s="1"/>
  <c r="B25" i="95"/>
  <c r="B25" i="155" s="1"/>
  <c r="B24" i="95"/>
  <c r="B24" i="155" s="1"/>
  <c r="B23" i="95"/>
  <c r="B23" i="155" s="1"/>
  <c r="B22" i="95"/>
  <c r="B22" i="155" s="1"/>
  <c r="B21" i="95"/>
  <c r="B21" i="155" s="1"/>
  <c r="B20" i="95"/>
  <c r="B20" i="155" s="1"/>
  <c r="B19" i="95"/>
  <c r="B19" i="155" s="1"/>
  <c r="B18" i="95"/>
  <c r="B18" i="155" s="1"/>
  <c r="B17" i="95"/>
  <c r="B17" i="155" s="1"/>
  <c r="B16" i="95"/>
  <c r="B16" i="155" s="1"/>
  <c r="B15" i="95"/>
  <c r="B15" i="155" s="1"/>
  <c r="B14" i="95"/>
  <c r="B14" i="155" s="1"/>
  <c r="B13" i="95"/>
  <c r="B13" i="155" s="1"/>
  <c r="B12" i="95"/>
  <c r="B12" i="155" s="1"/>
  <c r="B11" i="95"/>
  <c r="B11" i="155" s="1"/>
  <c r="B10" i="95"/>
  <c r="B10" i="155" s="1"/>
  <c r="B9" i="95"/>
  <c r="B9" i="155" s="1"/>
  <c r="B8" i="95"/>
  <c r="B8" i="155" s="1"/>
  <c r="B7" i="95"/>
  <c r="B7" i="155" s="1"/>
  <c r="B6" i="95"/>
  <c r="B6" i="155" s="1"/>
  <c r="A6" i="95"/>
  <c r="I5" i="95"/>
  <c r="I5" i="155" s="1"/>
  <c r="E5" i="95"/>
  <c r="E5" i="155" s="1"/>
  <c r="N2" i="94"/>
  <c r="B65" i="94"/>
  <c r="B64" i="94"/>
  <c r="B63" i="94"/>
  <c r="B62" i="94"/>
  <c r="B61" i="94"/>
  <c r="B60" i="94"/>
  <c r="B59" i="94"/>
  <c r="B58" i="94"/>
  <c r="B57" i="94"/>
  <c r="B56" i="94"/>
  <c r="B55" i="94"/>
  <c r="B54" i="94"/>
  <c r="B53" i="94"/>
  <c r="B52" i="94"/>
  <c r="B51" i="94"/>
  <c r="B50" i="94"/>
  <c r="B49" i="94"/>
  <c r="B48" i="94"/>
  <c r="B47" i="94"/>
  <c r="B46" i="94"/>
  <c r="B45" i="94"/>
  <c r="B44" i="94"/>
  <c r="B43" i="94"/>
  <c r="B42" i="94"/>
  <c r="B41" i="94"/>
  <c r="B40" i="94"/>
  <c r="B39" i="94"/>
  <c r="B38" i="94"/>
  <c r="B37" i="94"/>
  <c r="B36" i="94"/>
  <c r="B35" i="94"/>
  <c r="B35" i="154" s="1"/>
  <c r="B34" i="94"/>
  <c r="B34" i="154" s="1"/>
  <c r="B33" i="94"/>
  <c r="B33" i="154" s="1"/>
  <c r="B32" i="94"/>
  <c r="B32" i="154" s="1"/>
  <c r="B31" i="94"/>
  <c r="B31" i="154" s="1"/>
  <c r="B30" i="94"/>
  <c r="B30" i="154" s="1"/>
  <c r="B29" i="94"/>
  <c r="B29" i="154" s="1"/>
  <c r="B28" i="94"/>
  <c r="B28" i="154" s="1"/>
  <c r="B27" i="94"/>
  <c r="B27" i="154" s="1"/>
  <c r="B26" i="94"/>
  <c r="B26" i="154" s="1"/>
  <c r="B25" i="94"/>
  <c r="B25" i="154" s="1"/>
  <c r="B24" i="94"/>
  <c r="B24" i="154" s="1"/>
  <c r="B23" i="94"/>
  <c r="B23" i="154" s="1"/>
  <c r="B22" i="94"/>
  <c r="B22" i="154" s="1"/>
  <c r="B21" i="94"/>
  <c r="B21" i="154" s="1"/>
  <c r="B20" i="94"/>
  <c r="B20" i="154" s="1"/>
  <c r="B19" i="94"/>
  <c r="B19" i="154" s="1"/>
  <c r="B18" i="94"/>
  <c r="B18" i="154" s="1"/>
  <c r="B17" i="94"/>
  <c r="B17" i="154" s="1"/>
  <c r="B16" i="94"/>
  <c r="B16" i="154" s="1"/>
  <c r="B15" i="94"/>
  <c r="B15" i="154" s="1"/>
  <c r="B14" i="94"/>
  <c r="B14" i="154" s="1"/>
  <c r="B13" i="94"/>
  <c r="B13" i="154" s="1"/>
  <c r="B12" i="94"/>
  <c r="B12" i="154" s="1"/>
  <c r="B11" i="94"/>
  <c r="B11" i="154" s="1"/>
  <c r="B10" i="94"/>
  <c r="B10" i="154" s="1"/>
  <c r="B9" i="94"/>
  <c r="B9" i="154" s="1"/>
  <c r="B8" i="94"/>
  <c r="B8" i="154" s="1"/>
  <c r="B7" i="94"/>
  <c r="B7" i="154" s="1"/>
  <c r="B6" i="94"/>
  <c r="B6" i="154" s="1"/>
  <c r="A6" i="94"/>
  <c r="I5" i="94"/>
  <c r="I5" i="154" s="1"/>
  <c r="E5" i="94"/>
  <c r="E5" i="154" s="1"/>
  <c r="N2" i="93"/>
  <c r="B65" i="93"/>
  <c r="B64" i="93"/>
  <c r="B63" i="93"/>
  <c r="B62" i="93"/>
  <c r="B61" i="93"/>
  <c r="B60" i="93"/>
  <c r="B59" i="93"/>
  <c r="B58" i="93"/>
  <c r="B57" i="93"/>
  <c r="B56" i="93"/>
  <c r="B55" i="93"/>
  <c r="B54" i="93"/>
  <c r="B53" i="93"/>
  <c r="B52" i="93"/>
  <c r="B51" i="93"/>
  <c r="B50" i="93"/>
  <c r="B49" i="93"/>
  <c r="B48" i="93"/>
  <c r="B47" i="93"/>
  <c r="B46" i="93"/>
  <c r="B45" i="93"/>
  <c r="B44" i="93"/>
  <c r="B43" i="93"/>
  <c r="B42" i="93"/>
  <c r="B41" i="93"/>
  <c r="B40" i="93"/>
  <c r="B39" i="93"/>
  <c r="B38" i="93"/>
  <c r="B37" i="93"/>
  <c r="B36" i="93"/>
  <c r="B35" i="93"/>
  <c r="B35" i="153" s="1"/>
  <c r="B34" i="93"/>
  <c r="B34" i="153" s="1"/>
  <c r="B33" i="93"/>
  <c r="B33" i="153" s="1"/>
  <c r="B32" i="93"/>
  <c r="B32" i="153" s="1"/>
  <c r="B31" i="93"/>
  <c r="B31" i="153" s="1"/>
  <c r="B30" i="93"/>
  <c r="B30" i="153" s="1"/>
  <c r="B29" i="93"/>
  <c r="B29" i="153" s="1"/>
  <c r="B28" i="93"/>
  <c r="B28" i="153" s="1"/>
  <c r="B27" i="93"/>
  <c r="B27" i="153" s="1"/>
  <c r="B26" i="93"/>
  <c r="B26" i="153" s="1"/>
  <c r="B25" i="93"/>
  <c r="B25" i="153" s="1"/>
  <c r="B24" i="93"/>
  <c r="B24" i="153" s="1"/>
  <c r="B23" i="93"/>
  <c r="B23" i="153" s="1"/>
  <c r="B22" i="93"/>
  <c r="B22" i="153" s="1"/>
  <c r="B21" i="93"/>
  <c r="B21" i="153" s="1"/>
  <c r="B20" i="93"/>
  <c r="B20" i="153" s="1"/>
  <c r="B19" i="93"/>
  <c r="B19" i="153" s="1"/>
  <c r="B18" i="93"/>
  <c r="B18" i="153" s="1"/>
  <c r="B17" i="93"/>
  <c r="B17" i="153" s="1"/>
  <c r="B16" i="93"/>
  <c r="B16" i="153" s="1"/>
  <c r="B15" i="93"/>
  <c r="B15" i="153" s="1"/>
  <c r="B14" i="93"/>
  <c r="B14" i="153" s="1"/>
  <c r="B13" i="93"/>
  <c r="B13" i="153" s="1"/>
  <c r="B12" i="93"/>
  <c r="B12" i="153" s="1"/>
  <c r="B11" i="93"/>
  <c r="B11" i="153" s="1"/>
  <c r="B10" i="93"/>
  <c r="B10" i="153" s="1"/>
  <c r="B9" i="93"/>
  <c r="B9" i="153" s="1"/>
  <c r="B8" i="93"/>
  <c r="B8" i="153" s="1"/>
  <c r="B7" i="93"/>
  <c r="B7" i="153" s="1"/>
  <c r="B6" i="93"/>
  <c r="B6" i="153" s="1"/>
  <c r="A6" i="93"/>
  <c r="I5" i="93"/>
  <c r="I5" i="153" s="1"/>
  <c r="E5" i="93"/>
  <c r="E5" i="153" s="1"/>
  <c r="N2" i="92"/>
  <c r="B65" i="92"/>
  <c r="B64" i="92"/>
  <c r="B63" i="92"/>
  <c r="B62" i="92"/>
  <c r="B61" i="92"/>
  <c r="B60" i="92"/>
  <c r="B59" i="92"/>
  <c r="B58" i="92"/>
  <c r="B57" i="92"/>
  <c r="B56" i="92"/>
  <c r="B55" i="92"/>
  <c r="B54" i="92"/>
  <c r="B53" i="92"/>
  <c r="B52" i="92"/>
  <c r="B51" i="92"/>
  <c r="B50" i="92"/>
  <c r="B49" i="92"/>
  <c r="B48" i="92"/>
  <c r="B47" i="92"/>
  <c r="B46" i="92"/>
  <c r="B45" i="92"/>
  <c r="B44" i="92"/>
  <c r="B43" i="92"/>
  <c r="B42" i="92"/>
  <c r="B41" i="92"/>
  <c r="B40" i="92"/>
  <c r="B39" i="92"/>
  <c r="B38" i="92"/>
  <c r="B37" i="92"/>
  <c r="B36" i="92"/>
  <c r="B35" i="92"/>
  <c r="B35" i="152" s="1"/>
  <c r="B34" i="92"/>
  <c r="B34" i="152" s="1"/>
  <c r="B33" i="92"/>
  <c r="B33" i="152" s="1"/>
  <c r="B32" i="92"/>
  <c r="B32" i="152" s="1"/>
  <c r="B31" i="92"/>
  <c r="B31" i="152" s="1"/>
  <c r="B30" i="92"/>
  <c r="B30" i="152" s="1"/>
  <c r="B29" i="92"/>
  <c r="B29" i="152" s="1"/>
  <c r="B28" i="92"/>
  <c r="B28" i="152" s="1"/>
  <c r="B27" i="92"/>
  <c r="B27" i="152" s="1"/>
  <c r="B26" i="92"/>
  <c r="B26" i="152" s="1"/>
  <c r="B25" i="92"/>
  <c r="B25" i="152" s="1"/>
  <c r="B24" i="92"/>
  <c r="B24" i="152" s="1"/>
  <c r="B23" i="92"/>
  <c r="B23" i="152" s="1"/>
  <c r="B22" i="92"/>
  <c r="B22" i="152" s="1"/>
  <c r="B21" i="92"/>
  <c r="B21" i="152" s="1"/>
  <c r="B20" i="92"/>
  <c r="B20" i="152" s="1"/>
  <c r="B19" i="92"/>
  <c r="B19" i="152" s="1"/>
  <c r="B18" i="92"/>
  <c r="B18" i="152" s="1"/>
  <c r="B17" i="92"/>
  <c r="B17" i="152" s="1"/>
  <c r="B16" i="92"/>
  <c r="B16" i="152" s="1"/>
  <c r="B15" i="92"/>
  <c r="B15" i="152" s="1"/>
  <c r="B14" i="92"/>
  <c r="B14" i="152" s="1"/>
  <c r="B13" i="92"/>
  <c r="B13" i="152" s="1"/>
  <c r="B12" i="92"/>
  <c r="B12" i="152" s="1"/>
  <c r="B11" i="92"/>
  <c r="B11" i="152" s="1"/>
  <c r="B10" i="92"/>
  <c r="B10" i="152" s="1"/>
  <c r="B9" i="92"/>
  <c r="B9" i="152" s="1"/>
  <c r="B8" i="92"/>
  <c r="B8" i="152" s="1"/>
  <c r="B7" i="92"/>
  <c r="B7" i="152" s="1"/>
  <c r="B6" i="92"/>
  <c r="B6" i="152" s="1"/>
  <c r="A6" i="92"/>
  <c r="I5" i="92"/>
  <c r="I5" i="152" s="1"/>
  <c r="E5" i="92"/>
  <c r="E5" i="152" s="1"/>
  <c r="N2" i="91"/>
  <c r="B65" i="91"/>
  <c r="B64" i="91"/>
  <c r="B63" i="91"/>
  <c r="B62" i="91"/>
  <c r="B61" i="91"/>
  <c r="B60" i="91"/>
  <c r="B59" i="91"/>
  <c r="B58" i="91"/>
  <c r="B57" i="91"/>
  <c r="B56" i="91"/>
  <c r="B55" i="91"/>
  <c r="B54" i="91"/>
  <c r="B53" i="91"/>
  <c r="B52" i="91"/>
  <c r="B51" i="91"/>
  <c r="B50" i="91"/>
  <c r="B49" i="91"/>
  <c r="B48" i="91"/>
  <c r="B47" i="91"/>
  <c r="B46" i="91"/>
  <c r="B45" i="91"/>
  <c r="B44" i="91"/>
  <c r="B43" i="91"/>
  <c r="B42" i="91"/>
  <c r="B41" i="91"/>
  <c r="B40" i="91"/>
  <c r="B39" i="91"/>
  <c r="B38" i="91"/>
  <c r="B37" i="91"/>
  <c r="B36" i="91"/>
  <c r="B35" i="91"/>
  <c r="B35" i="151" s="1"/>
  <c r="B34" i="91"/>
  <c r="B34" i="151" s="1"/>
  <c r="B33" i="91"/>
  <c r="B33" i="151" s="1"/>
  <c r="B32" i="91"/>
  <c r="B32" i="151" s="1"/>
  <c r="B31" i="91"/>
  <c r="B31" i="151" s="1"/>
  <c r="B30" i="91"/>
  <c r="B30" i="151" s="1"/>
  <c r="B29" i="91"/>
  <c r="B29" i="151" s="1"/>
  <c r="B28" i="91"/>
  <c r="B28" i="151" s="1"/>
  <c r="B27" i="91"/>
  <c r="B27" i="151" s="1"/>
  <c r="B26" i="91"/>
  <c r="B26" i="151" s="1"/>
  <c r="B25" i="91"/>
  <c r="B25" i="151" s="1"/>
  <c r="B24" i="91"/>
  <c r="B24" i="151" s="1"/>
  <c r="B23" i="91"/>
  <c r="B23" i="151" s="1"/>
  <c r="B22" i="91"/>
  <c r="B22" i="151" s="1"/>
  <c r="B21" i="91"/>
  <c r="B21" i="151" s="1"/>
  <c r="B20" i="91"/>
  <c r="B20" i="151" s="1"/>
  <c r="B19" i="91"/>
  <c r="B19" i="151" s="1"/>
  <c r="B18" i="91"/>
  <c r="B18" i="151" s="1"/>
  <c r="B17" i="91"/>
  <c r="B17" i="151" s="1"/>
  <c r="B16" i="91"/>
  <c r="B16" i="151" s="1"/>
  <c r="B15" i="91"/>
  <c r="B15" i="151" s="1"/>
  <c r="B14" i="91"/>
  <c r="B14" i="151" s="1"/>
  <c r="B13" i="91"/>
  <c r="B13" i="151" s="1"/>
  <c r="B12" i="91"/>
  <c r="B12" i="151" s="1"/>
  <c r="B11" i="91"/>
  <c r="B11" i="151" s="1"/>
  <c r="B10" i="91"/>
  <c r="B10" i="151" s="1"/>
  <c r="B9" i="91"/>
  <c r="B9" i="151" s="1"/>
  <c r="B8" i="91"/>
  <c r="B8" i="151" s="1"/>
  <c r="B7" i="91"/>
  <c r="B7" i="151" s="1"/>
  <c r="B6" i="91"/>
  <c r="B6" i="151" s="1"/>
  <c r="A6" i="91"/>
  <c r="I5" i="91"/>
  <c r="I5" i="151" s="1"/>
  <c r="E5" i="91"/>
  <c r="E5" i="151" s="1"/>
  <c r="N2" i="90"/>
  <c r="B65" i="90"/>
  <c r="B64" i="90"/>
  <c r="B63" i="90"/>
  <c r="B62" i="90"/>
  <c r="B61" i="90"/>
  <c r="B60" i="90"/>
  <c r="B59" i="90"/>
  <c r="B58" i="90"/>
  <c r="B57" i="90"/>
  <c r="B56" i="90"/>
  <c r="B55" i="90"/>
  <c r="B54" i="90"/>
  <c r="B53" i="90"/>
  <c r="B52" i="90"/>
  <c r="B51" i="90"/>
  <c r="B50" i="90"/>
  <c r="B49" i="90"/>
  <c r="B48" i="90"/>
  <c r="B47" i="90"/>
  <c r="B46" i="90"/>
  <c r="B45" i="90"/>
  <c r="B44" i="90"/>
  <c r="B43" i="90"/>
  <c r="B42" i="90"/>
  <c r="B41" i="90"/>
  <c r="B40" i="90"/>
  <c r="B39" i="90"/>
  <c r="B38" i="90"/>
  <c r="B37" i="90"/>
  <c r="B36" i="90"/>
  <c r="B35" i="90"/>
  <c r="B35" i="150" s="1"/>
  <c r="B34" i="90"/>
  <c r="B34" i="150" s="1"/>
  <c r="B33" i="90"/>
  <c r="B33" i="150" s="1"/>
  <c r="B32" i="90"/>
  <c r="B32" i="150" s="1"/>
  <c r="B31" i="90"/>
  <c r="B31" i="150" s="1"/>
  <c r="B30" i="90"/>
  <c r="B30" i="150" s="1"/>
  <c r="B29" i="90"/>
  <c r="B29" i="150" s="1"/>
  <c r="B28" i="90"/>
  <c r="B28" i="150" s="1"/>
  <c r="B27" i="90"/>
  <c r="B27" i="150" s="1"/>
  <c r="B26" i="90"/>
  <c r="B26" i="150" s="1"/>
  <c r="B25" i="90"/>
  <c r="B25" i="150" s="1"/>
  <c r="B24" i="90"/>
  <c r="B24" i="150" s="1"/>
  <c r="B23" i="90"/>
  <c r="B23" i="150" s="1"/>
  <c r="B22" i="90"/>
  <c r="B22" i="150" s="1"/>
  <c r="B21" i="90"/>
  <c r="B21" i="150" s="1"/>
  <c r="B20" i="90"/>
  <c r="B20" i="150" s="1"/>
  <c r="B19" i="90"/>
  <c r="B19" i="150" s="1"/>
  <c r="B18" i="90"/>
  <c r="B18" i="150" s="1"/>
  <c r="B17" i="90"/>
  <c r="B17" i="150" s="1"/>
  <c r="B16" i="90"/>
  <c r="B16" i="150" s="1"/>
  <c r="B15" i="90"/>
  <c r="B15" i="150" s="1"/>
  <c r="B14" i="90"/>
  <c r="B14" i="150" s="1"/>
  <c r="B13" i="90"/>
  <c r="B13" i="150" s="1"/>
  <c r="B12" i="90"/>
  <c r="B12" i="150" s="1"/>
  <c r="B11" i="90"/>
  <c r="B11" i="150" s="1"/>
  <c r="B10" i="90"/>
  <c r="B10" i="150" s="1"/>
  <c r="B9" i="90"/>
  <c r="B9" i="150" s="1"/>
  <c r="B8" i="90"/>
  <c r="B8" i="150" s="1"/>
  <c r="B7" i="90"/>
  <c r="B7" i="150" s="1"/>
  <c r="B6" i="90"/>
  <c r="B6" i="150" s="1"/>
  <c r="A6" i="90"/>
  <c r="I5" i="90"/>
  <c r="I5" i="150" s="1"/>
  <c r="E5" i="90"/>
  <c r="E5" i="150" s="1"/>
  <c r="N2" i="89"/>
  <c r="B65" i="89"/>
  <c r="B64" i="89"/>
  <c r="B63" i="89"/>
  <c r="B62" i="89"/>
  <c r="B61" i="89"/>
  <c r="B60" i="89"/>
  <c r="B59" i="89"/>
  <c r="B58" i="89"/>
  <c r="B57" i="89"/>
  <c r="B56" i="89"/>
  <c r="B55" i="89"/>
  <c r="B54" i="89"/>
  <c r="B53" i="89"/>
  <c r="B52" i="89"/>
  <c r="B51" i="89"/>
  <c r="B50" i="89"/>
  <c r="B49" i="89"/>
  <c r="B48" i="89"/>
  <c r="B47" i="89"/>
  <c r="B46" i="89"/>
  <c r="B45" i="89"/>
  <c r="B44" i="89"/>
  <c r="B43" i="89"/>
  <c r="B42" i="89"/>
  <c r="B41" i="89"/>
  <c r="B40" i="89"/>
  <c r="B39" i="89"/>
  <c r="B38" i="89"/>
  <c r="B37" i="89"/>
  <c r="B36" i="89"/>
  <c r="B35" i="89"/>
  <c r="B35" i="149" s="1"/>
  <c r="B34" i="89"/>
  <c r="B34" i="149" s="1"/>
  <c r="B33" i="89"/>
  <c r="B33" i="149" s="1"/>
  <c r="B32" i="89"/>
  <c r="B32" i="149" s="1"/>
  <c r="B31" i="89"/>
  <c r="B31" i="149" s="1"/>
  <c r="B30" i="89"/>
  <c r="B30" i="149" s="1"/>
  <c r="B29" i="89"/>
  <c r="B29" i="149" s="1"/>
  <c r="B28" i="89"/>
  <c r="B28" i="149" s="1"/>
  <c r="B27" i="89"/>
  <c r="B27" i="149" s="1"/>
  <c r="B26" i="89"/>
  <c r="B26" i="149" s="1"/>
  <c r="B25" i="89"/>
  <c r="B25" i="149" s="1"/>
  <c r="B24" i="89"/>
  <c r="B24" i="149" s="1"/>
  <c r="B23" i="89"/>
  <c r="B23" i="149" s="1"/>
  <c r="B22" i="89"/>
  <c r="B22" i="149" s="1"/>
  <c r="B21" i="89"/>
  <c r="B21" i="149" s="1"/>
  <c r="B20" i="89"/>
  <c r="B20" i="149" s="1"/>
  <c r="B19" i="89"/>
  <c r="B19" i="149" s="1"/>
  <c r="B18" i="89"/>
  <c r="B18" i="149" s="1"/>
  <c r="B17" i="89"/>
  <c r="B17" i="149" s="1"/>
  <c r="B16" i="89"/>
  <c r="B16" i="149" s="1"/>
  <c r="B15" i="89"/>
  <c r="B15" i="149" s="1"/>
  <c r="B14" i="89"/>
  <c r="B14" i="149" s="1"/>
  <c r="B13" i="89"/>
  <c r="B13" i="149" s="1"/>
  <c r="B12" i="89"/>
  <c r="B12" i="149" s="1"/>
  <c r="B11" i="89"/>
  <c r="B11" i="149" s="1"/>
  <c r="B10" i="89"/>
  <c r="B10" i="149" s="1"/>
  <c r="B9" i="89"/>
  <c r="B9" i="149" s="1"/>
  <c r="B8" i="89"/>
  <c r="B8" i="149" s="1"/>
  <c r="B7" i="89"/>
  <c r="B7" i="149" s="1"/>
  <c r="B6" i="89"/>
  <c r="B6" i="149" s="1"/>
  <c r="A6" i="89"/>
  <c r="I5" i="89"/>
  <c r="I5" i="149" s="1"/>
  <c r="E5" i="89"/>
  <c r="E5" i="149" s="1"/>
  <c r="N2" i="88"/>
  <c r="N2" i="87"/>
  <c r="B65" i="88"/>
  <c r="B64" i="88"/>
  <c r="B63" i="88"/>
  <c r="B62" i="88"/>
  <c r="B61" i="88"/>
  <c r="B60" i="88"/>
  <c r="B59" i="88"/>
  <c r="B58" i="88"/>
  <c r="B57" i="88"/>
  <c r="B56" i="88"/>
  <c r="B55" i="88"/>
  <c r="B54" i="88"/>
  <c r="B53" i="88"/>
  <c r="B52" i="88"/>
  <c r="B51" i="88"/>
  <c r="B50" i="88"/>
  <c r="B49" i="88"/>
  <c r="B48" i="88"/>
  <c r="B47" i="88"/>
  <c r="B46" i="88"/>
  <c r="B45" i="88"/>
  <c r="B44" i="88"/>
  <c r="B43" i="88"/>
  <c r="B42" i="88"/>
  <c r="B41" i="88"/>
  <c r="B40" i="88"/>
  <c r="B39" i="88"/>
  <c r="B38" i="88"/>
  <c r="B37" i="88"/>
  <c r="B36" i="88"/>
  <c r="B35" i="88"/>
  <c r="B35" i="148" s="1"/>
  <c r="B34" i="88"/>
  <c r="B34" i="148" s="1"/>
  <c r="B33" i="88"/>
  <c r="B33" i="148" s="1"/>
  <c r="B32" i="88"/>
  <c r="B32" i="148" s="1"/>
  <c r="B31" i="88"/>
  <c r="B31" i="148" s="1"/>
  <c r="B30" i="88"/>
  <c r="B30" i="148" s="1"/>
  <c r="B29" i="88"/>
  <c r="B29" i="148" s="1"/>
  <c r="B28" i="88"/>
  <c r="B28" i="148" s="1"/>
  <c r="B27" i="88"/>
  <c r="B27" i="148" s="1"/>
  <c r="B26" i="88"/>
  <c r="B26" i="148" s="1"/>
  <c r="B25" i="88"/>
  <c r="B25" i="148" s="1"/>
  <c r="B24" i="88"/>
  <c r="B24" i="148" s="1"/>
  <c r="B23" i="88"/>
  <c r="B23" i="148" s="1"/>
  <c r="B22" i="88"/>
  <c r="B22" i="148" s="1"/>
  <c r="B21" i="88"/>
  <c r="B21" i="148" s="1"/>
  <c r="B20" i="88"/>
  <c r="B20" i="148" s="1"/>
  <c r="B19" i="88"/>
  <c r="B19" i="148" s="1"/>
  <c r="B18" i="88"/>
  <c r="B18" i="148" s="1"/>
  <c r="B17" i="88"/>
  <c r="B17" i="148" s="1"/>
  <c r="B16" i="88"/>
  <c r="B16" i="148" s="1"/>
  <c r="B15" i="88"/>
  <c r="B15" i="148" s="1"/>
  <c r="B14" i="88"/>
  <c r="B14" i="148" s="1"/>
  <c r="B13" i="88"/>
  <c r="B13" i="148" s="1"/>
  <c r="B12" i="88"/>
  <c r="B12" i="148" s="1"/>
  <c r="B11" i="88"/>
  <c r="B11" i="148" s="1"/>
  <c r="B10" i="88"/>
  <c r="B10" i="148" s="1"/>
  <c r="B9" i="88"/>
  <c r="B9" i="148" s="1"/>
  <c r="B8" i="88"/>
  <c r="B8" i="148" s="1"/>
  <c r="B7" i="88"/>
  <c r="B7" i="148" s="1"/>
  <c r="B6" i="88"/>
  <c r="B6" i="148" s="1"/>
  <c r="A6" i="88"/>
  <c r="I5" i="88"/>
  <c r="I5" i="148" s="1"/>
  <c r="E5" i="88"/>
  <c r="E5" i="148" s="1"/>
  <c r="B65" i="87"/>
  <c r="B64" i="87"/>
  <c r="B63" i="87"/>
  <c r="B62" i="87"/>
  <c r="B61" i="87"/>
  <c r="B60" i="87"/>
  <c r="B59" i="87"/>
  <c r="B58" i="87"/>
  <c r="B57" i="87"/>
  <c r="B56" i="87"/>
  <c r="B55" i="87"/>
  <c r="B54" i="87"/>
  <c r="B53" i="87"/>
  <c r="B52" i="87"/>
  <c r="B51" i="87"/>
  <c r="B50" i="87"/>
  <c r="B49" i="87"/>
  <c r="B48" i="87"/>
  <c r="B47" i="87"/>
  <c r="B46" i="87"/>
  <c r="B45" i="87"/>
  <c r="B44" i="87"/>
  <c r="B43" i="87"/>
  <c r="B42" i="87"/>
  <c r="B41" i="87"/>
  <c r="B40" i="87"/>
  <c r="B39" i="87"/>
  <c r="B38" i="87"/>
  <c r="B37" i="87"/>
  <c r="B36" i="87"/>
  <c r="B35" i="87"/>
  <c r="B35" i="147" s="1"/>
  <c r="B34" i="87"/>
  <c r="B34" i="147" s="1"/>
  <c r="B33" i="87"/>
  <c r="B33" i="147" s="1"/>
  <c r="B32" i="87"/>
  <c r="B32" i="147" s="1"/>
  <c r="B31" i="87"/>
  <c r="B31" i="147" s="1"/>
  <c r="B30" i="87"/>
  <c r="B30" i="147" s="1"/>
  <c r="B29" i="87"/>
  <c r="B29" i="147" s="1"/>
  <c r="B28" i="87"/>
  <c r="B28" i="147" s="1"/>
  <c r="B27" i="87"/>
  <c r="B27" i="147" s="1"/>
  <c r="B26" i="87"/>
  <c r="B26" i="147" s="1"/>
  <c r="B25" i="87"/>
  <c r="B25" i="147" s="1"/>
  <c r="B24" i="87"/>
  <c r="B24" i="147" s="1"/>
  <c r="B23" i="87"/>
  <c r="B23" i="147" s="1"/>
  <c r="B22" i="87"/>
  <c r="B22" i="147" s="1"/>
  <c r="B21" i="87"/>
  <c r="B21" i="147" s="1"/>
  <c r="B20" i="87"/>
  <c r="B20" i="147" s="1"/>
  <c r="B19" i="87"/>
  <c r="B19" i="147" s="1"/>
  <c r="B18" i="87"/>
  <c r="B18" i="147" s="1"/>
  <c r="B17" i="87"/>
  <c r="B17" i="147" s="1"/>
  <c r="B16" i="87"/>
  <c r="B16" i="147" s="1"/>
  <c r="B15" i="87"/>
  <c r="B15" i="147" s="1"/>
  <c r="B14" i="87"/>
  <c r="B14" i="147" s="1"/>
  <c r="B13" i="87"/>
  <c r="B13" i="147" s="1"/>
  <c r="B12" i="87"/>
  <c r="B12" i="147" s="1"/>
  <c r="B11" i="87"/>
  <c r="B11" i="147" s="1"/>
  <c r="B10" i="87"/>
  <c r="B10" i="147" s="1"/>
  <c r="B9" i="87"/>
  <c r="B9" i="147" s="1"/>
  <c r="B8" i="87"/>
  <c r="B8" i="147" s="1"/>
  <c r="B7" i="87"/>
  <c r="B7" i="147" s="1"/>
  <c r="B6" i="87"/>
  <c r="B6" i="147" s="1"/>
  <c r="A6" i="87"/>
  <c r="I5" i="87"/>
  <c r="I5" i="147" s="1"/>
  <c r="E5" i="87"/>
  <c r="E5" i="147" s="1"/>
  <c r="N2" i="86"/>
  <c r="B65" i="86"/>
  <c r="B64" i="86"/>
  <c r="B63" i="86"/>
  <c r="B62" i="86"/>
  <c r="B61" i="86"/>
  <c r="B60" i="86"/>
  <c r="B59" i="86"/>
  <c r="B58" i="86"/>
  <c r="B57" i="86"/>
  <c r="B56" i="86"/>
  <c r="B55" i="86"/>
  <c r="B54" i="86"/>
  <c r="B53" i="86"/>
  <c r="B52" i="86"/>
  <c r="B51" i="86"/>
  <c r="B50" i="86"/>
  <c r="B49" i="86"/>
  <c r="B48" i="86"/>
  <c r="B47" i="86"/>
  <c r="B46" i="86"/>
  <c r="B45" i="86"/>
  <c r="B44" i="86"/>
  <c r="B43" i="86"/>
  <c r="B42" i="86"/>
  <c r="B41" i="86"/>
  <c r="B40" i="86"/>
  <c r="B39" i="86"/>
  <c r="B38" i="86"/>
  <c r="B37" i="86"/>
  <c r="B36" i="86"/>
  <c r="B35" i="86"/>
  <c r="B35" i="146" s="1"/>
  <c r="B34" i="86"/>
  <c r="B34" i="146" s="1"/>
  <c r="B33" i="86"/>
  <c r="B33" i="146" s="1"/>
  <c r="B32" i="86"/>
  <c r="B32" i="146" s="1"/>
  <c r="B31" i="86"/>
  <c r="B31" i="146" s="1"/>
  <c r="B30" i="86"/>
  <c r="B30" i="146" s="1"/>
  <c r="B29" i="86"/>
  <c r="B29" i="146" s="1"/>
  <c r="B28" i="86"/>
  <c r="B28" i="146" s="1"/>
  <c r="B27" i="86"/>
  <c r="B27" i="146" s="1"/>
  <c r="B26" i="86"/>
  <c r="B26" i="146" s="1"/>
  <c r="B25" i="86"/>
  <c r="B25" i="146" s="1"/>
  <c r="B24" i="86"/>
  <c r="B24" i="146" s="1"/>
  <c r="B23" i="86"/>
  <c r="B23" i="146" s="1"/>
  <c r="B22" i="86"/>
  <c r="B22" i="146" s="1"/>
  <c r="B21" i="86"/>
  <c r="B21" i="146" s="1"/>
  <c r="B20" i="86"/>
  <c r="B20" i="146" s="1"/>
  <c r="B19" i="86"/>
  <c r="B19" i="146" s="1"/>
  <c r="B18" i="86"/>
  <c r="B18" i="146" s="1"/>
  <c r="B17" i="86"/>
  <c r="B17" i="146" s="1"/>
  <c r="B16" i="86"/>
  <c r="B16" i="146" s="1"/>
  <c r="B15" i="86"/>
  <c r="B15" i="146" s="1"/>
  <c r="B14" i="86"/>
  <c r="B14" i="146" s="1"/>
  <c r="B13" i="86"/>
  <c r="B13" i="146" s="1"/>
  <c r="B12" i="86"/>
  <c r="B12" i="146" s="1"/>
  <c r="B11" i="86"/>
  <c r="B11" i="146" s="1"/>
  <c r="B10" i="86"/>
  <c r="B10" i="146" s="1"/>
  <c r="B9" i="86"/>
  <c r="B9" i="146" s="1"/>
  <c r="B8" i="86"/>
  <c r="B8" i="146" s="1"/>
  <c r="B7" i="86"/>
  <c r="B7" i="146" s="1"/>
  <c r="B6" i="86"/>
  <c r="B6" i="146" s="1"/>
  <c r="A6" i="86"/>
  <c r="I5" i="86"/>
  <c r="I5" i="146" s="1"/>
  <c r="E5" i="86"/>
  <c r="E5" i="146" s="1"/>
  <c r="N2" i="85"/>
  <c r="B65" i="85"/>
  <c r="B64" i="85"/>
  <c r="B63" i="85"/>
  <c r="B62" i="85"/>
  <c r="B61" i="85"/>
  <c r="B60" i="85"/>
  <c r="B59" i="85"/>
  <c r="B58" i="85"/>
  <c r="B57" i="85"/>
  <c r="B56" i="85"/>
  <c r="B55" i="85"/>
  <c r="B54" i="85"/>
  <c r="B53" i="85"/>
  <c r="B52" i="85"/>
  <c r="B51" i="85"/>
  <c r="B50" i="85"/>
  <c r="B49" i="85"/>
  <c r="B48" i="85"/>
  <c r="B47" i="85"/>
  <c r="B46" i="85"/>
  <c r="B45" i="85"/>
  <c r="B44" i="85"/>
  <c r="B43" i="85"/>
  <c r="B42" i="85"/>
  <c r="B41" i="85"/>
  <c r="B40" i="85"/>
  <c r="B39" i="85"/>
  <c r="B38" i="85"/>
  <c r="B37" i="85"/>
  <c r="B36" i="85"/>
  <c r="B35" i="85"/>
  <c r="B35" i="145" s="1"/>
  <c r="B34" i="85"/>
  <c r="B34" i="145" s="1"/>
  <c r="B33" i="85"/>
  <c r="B33" i="145" s="1"/>
  <c r="B32" i="85"/>
  <c r="B32" i="145" s="1"/>
  <c r="B31" i="85"/>
  <c r="B31" i="145" s="1"/>
  <c r="B30" i="85"/>
  <c r="B30" i="145" s="1"/>
  <c r="B29" i="85"/>
  <c r="B29" i="145" s="1"/>
  <c r="B28" i="85"/>
  <c r="B28" i="145" s="1"/>
  <c r="B27" i="85"/>
  <c r="B27" i="145" s="1"/>
  <c r="B26" i="85"/>
  <c r="B26" i="145" s="1"/>
  <c r="B25" i="85"/>
  <c r="B25" i="145" s="1"/>
  <c r="B24" i="85"/>
  <c r="B24" i="145" s="1"/>
  <c r="B23" i="85"/>
  <c r="B23" i="145" s="1"/>
  <c r="B22" i="85"/>
  <c r="B22" i="145" s="1"/>
  <c r="B21" i="85"/>
  <c r="B21" i="145" s="1"/>
  <c r="B20" i="85"/>
  <c r="B20" i="145" s="1"/>
  <c r="B19" i="85"/>
  <c r="B19" i="145" s="1"/>
  <c r="B18" i="85"/>
  <c r="B18" i="145" s="1"/>
  <c r="B17" i="85"/>
  <c r="B17" i="145" s="1"/>
  <c r="B16" i="85"/>
  <c r="B16" i="145" s="1"/>
  <c r="B15" i="85"/>
  <c r="B15" i="145" s="1"/>
  <c r="B14" i="85"/>
  <c r="B14" i="145" s="1"/>
  <c r="B13" i="85"/>
  <c r="B13" i="145" s="1"/>
  <c r="B12" i="85"/>
  <c r="B12" i="145" s="1"/>
  <c r="B11" i="85"/>
  <c r="B11" i="145" s="1"/>
  <c r="B10" i="85"/>
  <c r="B10" i="145" s="1"/>
  <c r="B9" i="85"/>
  <c r="B9" i="145" s="1"/>
  <c r="B8" i="85"/>
  <c r="B8" i="145" s="1"/>
  <c r="B7" i="85"/>
  <c r="B7" i="145" s="1"/>
  <c r="B6" i="85"/>
  <c r="B6" i="145" s="1"/>
  <c r="A6" i="85"/>
  <c r="I5" i="85"/>
  <c r="I5" i="145" s="1"/>
  <c r="E5" i="85"/>
  <c r="E5" i="145" s="1"/>
  <c r="N2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" i="11"/>
  <c r="E5" i="84"/>
  <c r="E5" i="144" s="1"/>
  <c r="A6" i="11"/>
  <c r="D5" i="84"/>
  <c r="E64" i="84"/>
  <c r="E63" i="84"/>
  <c r="BE63" i="84" s="1"/>
  <c r="E62" i="84"/>
  <c r="E61" i="84"/>
  <c r="E60" i="84"/>
  <c r="BE60" i="84" s="1"/>
  <c r="E59" i="84"/>
  <c r="BE59" i="84" s="1"/>
  <c r="E58" i="84"/>
  <c r="E57" i="84"/>
  <c r="E56" i="84"/>
  <c r="E55" i="84"/>
  <c r="BE55" i="84" s="1"/>
  <c r="E54" i="84"/>
  <c r="E53" i="84"/>
  <c r="E52" i="84"/>
  <c r="BE52" i="84" s="1"/>
  <c r="E51" i="84"/>
  <c r="BE51" i="84" s="1"/>
  <c r="E50" i="84"/>
  <c r="E49" i="84"/>
  <c r="E48" i="84"/>
  <c r="E47" i="84"/>
  <c r="BE47" i="84" s="1"/>
  <c r="E46" i="84"/>
  <c r="E45" i="84"/>
  <c r="E44" i="84"/>
  <c r="BE44" i="84" s="1"/>
  <c r="E43" i="84"/>
  <c r="BE43" i="84" s="1"/>
  <c r="E42" i="84"/>
  <c r="E41" i="84"/>
  <c r="E40" i="84"/>
  <c r="E39" i="84"/>
  <c r="BE39" i="84" s="1"/>
  <c r="E38" i="84"/>
  <c r="E37" i="84"/>
  <c r="E36" i="84"/>
  <c r="BE36" i="84" s="1"/>
  <c r="E35" i="84"/>
  <c r="BE35" i="84" s="1"/>
  <c r="E34" i="84"/>
  <c r="E34" i="144" s="1"/>
  <c r="E33" i="84"/>
  <c r="E33" i="144" s="1"/>
  <c r="E32" i="84"/>
  <c r="E32" i="144" s="1"/>
  <c r="E31" i="84"/>
  <c r="E31" i="144" s="1"/>
  <c r="E30" i="84"/>
  <c r="E30" i="144" s="1"/>
  <c r="E29" i="84"/>
  <c r="E29" i="144" s="1"/>
  <c r="E28" i="84"/>
  <c r="E28" i="144" s="1"/>
  <c r="E27" i="84"/>
  <c r="E27" i="144" s="1"/>
  <c r="E26" i="84"/>
  <c r="E26" i="144" s="1"/>
  <c r="E25" i="84"/>
  <c r="E25" i="144" s="1"/>
  <c r="E24" i="84"/>
  <c r="E24" i="144" s="1"/>
  <c r="E23" i="84"/>
  <c r="E23" i="144" s="1"/>
  <c r="E22" i="84"/>
  <c r="E22" i="144" s="1"/>
  <c r="E21" i="84"/>
  <c r="E21" i="144" s="1"/>
  <c r="E20" i="84"/>
  <c r="E20" i="144" s="1"/>
  <c r="E19" i="84"/>
  <c r="E19" i="144" s="1"/>
  <c r="E18" i="84"/>
  <c r="E18" i="144" s="1"/>
  <c r="E17" i="84"/>
  <c r="E17" i="144" s="1"/>
  <c r="E16" i="84"/>
  <c r="E15" i="84"/>
  <c r="E14" i="84"/>
  <c r="E14" i="144" s="1"/>
  <c r="E13" i="84"/>
  <c r="E13" i="144" s="1"/>
  <c r="E12" i="84"/>
  <c r="E12" i="144" s="1"/>
  <c r="E11" i="84"/>
  <c r="E11" i="144" s="1"/>
  <c r="E10" i="84"/>
  <c r="E10" i="144" s="1"/>
  <c r="E9" i="84"/>
  <c r="E9" i="144" s="1"/>
  <c r="E8" i="84"/>
  <c r="E8" i="144" s="1"/>
  <c r="E7" i="84"/>
  <c r="E7" i="144" s="1"/>
  <c r="E6" i="84"/>
  <c r="E6" i="144" s="1"/>
  <c r="BE3" i="84"/>
  <c r="BE3" i="144" s="1"/>
  <c r="H1" i="84"/>
  <c r="I1" i="84" s="1"/>
  <c r="J1" i="84" s="1"/>
  <c r="K1" i="84" s="1"/>
  <c r="L1" i="84" s="1"/>
  <c r="M1" i="84" s="1"/>
  <c r="N1" i="84" s="1"/>
  <c r="O1" i="84" s="1"/>
  <c r="P1" i="84" s="1"/>
  <c r="Q1" i="84" s="1"/>
  <c r="R1" i="84" s="1"/>
  <c r="S1" i="84" s="1"/>
  <c r="T1" i="84" s="1"/>
  <c r="U1" i="84" s="1"/>
  <c r="V1" i="84" s="1"/>
  <c r="W1" i="84" s="1"/>
  <c r="X1" i="84" s="1"/>
  <c r="Y1" i="84" s="1"/>
  <c r="Z1" i="84" s="1"/>
  <c r="AA1" i="84" s="1"/>
  <c r="AB1" i="84" s="1"/>
  <c r="AC1" i="84" s="1"/>
  <c r="AD1" i="84" s="1"/>
  <c r="AE1" i="84" s="1"/>
  <c r="AF1" i="84" s="1"/>
  <c r="AG1" i="84" s="1"/>
  <c r="AH1" i="84" s="1"/>
  <c r="AI1" i="84" s="1"/>
  <c r="AJ1" i="84" s="1"/>
  <c r="AK1" i="84" s="1"/>
  <c r="AL1" i="84" s="1"/>
  <c r="AM1" i="84" s="1"/>
  <c r="AN1" i="84" s="1"/>
  <c r="AO1" i="84" s="1"/>
  <c r="AP1" i="84" s="1"/>
  <c r="AQ1" i="84" s="1"/>
  <c r="AR1" i="84" s="1"/>
  <c r="AS1" i="84" s="1"/>
  <c r="AT1" i="84" s="1"/>
  <c r="AU1" i="84" s="1"/>
  <c r="AV1" i="84" s="1"/>
  <c r="AW1" i="84" s="1"/>
  <c r="AX1" i="84" s="1"/>
  <c r="AY1" i="84" s="1"/>
  <c r="AZ1" i="84" s="1"/>
  <c r="BA1" i="84" s="1"/>
  <c r="BB1" i="84" s="1"/>
  <c r="BC1" i="84" s="1"/>
  <c r="BD1" i="84" s="1"/>
  <c r="D1" i="84"/>
  <c r="D1" i="83"/>
  <c r="E64" i="83"/>
  <c r="E63" i="83"/>
  <c r="E62" i="83"/>
  <c r="E61" i="83"/>
  <c r="E60" i="83"/>
  <c r="E59" i="83"/>
  <c r="E58" i="83"/>
  <c r="E57" i="83"/>
  <c r="E56" i="83"/>
  <c r="E55" i="83"/>
  <c r="E54" i="83"/>
  <c r="E53" i="83"/>
  <c r="E52" i="83"/>
  <c r="E51" i="83"/>
  <c r="E50" i="83"/>
  <c r="E49" i="83"/>
  <c r="E48" i="83"/>
  <c r="E47" i="83"/>
  <c r="E46" i="83"/>
  <c r="E45" i="83"/>
  <c r="E44" i="83"/>
  <c r="E43" i="83"/>
  <c r="E42" i="83"/>
  <c r="E41" i="83"/>
  <c r="E40" i="83"/>
  <c r="E39" i="83"/>
  <c r="E38" i="83"/>
  <c r="E37" i="83"/>
  <c r="E36" i="83"/>
  <c r="E35" i="83"/>
  <c r="E34" i="83"/>
  <c r="E33" i="83"/>
  <c r="E32" i="83"/>
  <c r="E31" i="83"/>
  <c r="E30" i="83"/>
  <c r="E29" i="83"/>
  <c r="E28" i="83"/>
  <c r="E27" i="83"/>
  <c r="E26" i="83"/>
  <c r="E25" i="83"/>
  <c r="E24" i="83"/>
  <c r="E23" i="83"/>
  <c r="E22" i="83"/>
  <c r="E21" i="83"/>
  <c r="E20" i="83"/>
  <c r="E19" i="83"/>
  <c r="E18" i="83"/>
  <c r="E17" i="83"/>
  <c r="E16" i="83"/>
  <c r="E15" i="83"/>
  <c r="E14" i="83"/>
  <c r="E14" i="143" s="1"/>
  <c r="E13" i="83"/>
  <c r="E13" i="143" s="1"/>
  <c r="E12" i="83"/>
  <c r="E12" i="143" s="1"/>
  <c r="E11" i="83"/>
  <c r="E11" i="143" s="1"/>
  <c r="E10" i="83"/>
  <c r="E10" i="143" s="1"/>
  <c r="E9" i="83"/>
  <c r="E9" i="143" s="1"/>
  <c r="E8" i="83"/>
  <c r="E8" i="143" s="1"/>
  <c r="E7" i="83"/>
  <c r="E7" i="143" s="1"/>
  <c r="E6" i="83"/>
  <c r="E6" i="143" s="1"/>
  <c r="E5" i="83"/>
  <c r="E5" i="143" s="1"/>
  <c r="D5" i="83"/>
  <c r="BE3" i="83"/>
  <c r="BE3" i="143" s="1"/>
  <c r="H1" i="83"/>
  <c r="I1" i="83" s="1"/>
  <c r="J1" i="83" s="1"/>
  <c r="K1" i="83" s="1"/>
  <c r="L1" i="83" s="1"/>
  <c r="M1" i="83" s="1"/>
  <c r="N1" i="83" s="1"/>
  <c r="O1" i="83" s="1"/>
  <c r="P1" i="83" s="1"/>
  <c r="Q1" i="83" s="1"/>
  <c r="R1" i="83" s="1"/>
  <c r="S1" i="83" s="1"/>
  <c r="T1" i="83" s="1"/>
  <c r="U1" i="83" s="1"/>
  <c r="V1" i="83" s="1"/>
  <c r="W1" i="83" s="1"/>
  <c r="X1" i="83" s="1"/>
  <c r="Y1" i="83" s="1"/>
  <c r="Z1" i="83" s="1"/>
  <c r="AA1" i="83" s="1"/>
  <c r="AB1" i="83" s="1"/>
  <c r="AC1" i="83" s="1"/>
  <c r="AD1" i="83" s="1"/>
  <c r="AE1" i="83" s="1"/>
  <c r="AF1" i="83" s="1"/>
  <c r="AG1" i="83" s="1"/>
  <c r="AH1" i="83" s="1"/>
  <c r="AI1" i="83" s="1"/>
  <c r="AJ1" i="83" s="1"/>
  <c r="AK1" i="83" s="1"/>
  <c r="AL1" i="83" s="1"/>
  <c r="AM1" i="83" s="1"/>
  <c r="AN1" i="83" s="1"/>
  <c r="AO1" i="83" s="1"/>
  <c r="AP1" i="83" s="1"/>
  <c r="AQ1" i="83" s="1"/>
  <c r="AR1" i="83" s="1"/>
  <c r="AS1" i="83" s="1"/>
  <c r="AT1" i="83" s="1"/>
  <c r="AU1" i="83" s="1"/>
  <c r="AV1" i="83" s="1"/>
  <c r="AW1" i="83" s="1"/>
  <c r="AX1" i="83" s="1"/>
  <c r="AY1" i="83" s="1"/>
  <c r="AZ1" i="83" s="1"/>
  <c r="BA1" i="83" s="1"/>
  <c r="BB1" i="83" s="1"/>
  <c r="BC1" i="83" s="1"/>
  <c r="BD1" i="83" s="1"/>
  <c r="E64" i="82"/>
  <c r="E63" i="82"/>
  <c r="E62" i="82"/>
  <c r="E61" i="82"/>
  <c r="E60" i="82"/>
  <c r="E59" i="82"/>
  <c r="E58" i="82"/>
  <c r="E57" i="82"/>
  <c r="E56" i="82"/>
  <c r="E55" i="82"/>
  <c r="E54" i="82"/>
  <c r="E53" i="82"/>
  <c r="E52" i="82"/>
  <c r="E51" i="82"/>
  <c r="E50" i="82"/>
  <c r="E49" i="82"/>
  <c r="E48" i="82"/>
  <c r="E47" i="82"/>
  <c r="E46" i="82"/>
  <c r="E45" i="82"/>
  <c r="E44" i="82"/>
  <c r="E43" i="82"/>
  <c r="E42" i="82"/>
  <c r="E41" i="82"/>
  <c r="E40" i="82"/>
  <c r="E39" i="82"/>
  <c r="E38" i="82"/>
  <c r="E37" i="82"/>
  <c r="E36" i="82"/>
  <c r="E35" i="82"/>
  <c r="E34" i="82"/>
  <c r="E33" i="82"/>
  <c r="E32" i="82"/>
  <c r="E31" i="82"/>
  <c r="E30" i="82"/>
  <c r="E29" i="82"/>
  <c r="E28" i="82"/>
  <c r="E27" i="82"/>
  <c r="E26" i="82"/>
  <c r="E25" i="82"/>
  <c r="E24" i="82"/>
  <c r="E23" i="82"/>
  <c r="E22" i="82"/>
  <c r="E21" i="82"/>
  <c r="E20" i="82"/>
  <c r="E19" i="82"/>
  <c r="E18" i="82"/>
  <c r="E17" i="82"/>
  <c r="E16" i="82"/>
  <c r="E15" i="82"/>
  <c r="E14" i="82"/>
  <c r="E14" i="142" s="1"/>
  <c r="E13" i="82"/>
  <c r="E13" i="142" s="1"/>
  <c r="E12" i="82"/>
  <c r="E12" i="142" s="1"/>
  <c r="E11" i="82"/>
  <c r="E11" i="142" s="1"/>
  <c r="E10" i="82"/>
  <c r="E10" i="142" s="1"/>
  <c r="E9" i="82"/>
  <c r="E9" i="142" s="1"/>
  <c r="E8" i="82"/>
  <c r="E8" i="142" s="1"/>
  <c r="E7" i="82"/>
  <c r="E7" i="142" s="1"/>
  <c r="E6" i="82"/>
  <c r="E6" i="142" s="1"/>
  <c r="E5" i="82"/>
  <c r="E5" i="142" s="1"/>
  <c r="D5" i="82"/>
  <c r="BE3" i="82"/>
  <c r="BE3" i="142" s="1"/>
  <c r="H1" i="82"/>
  <c r="I1" i="82" s="1"/>
  <c r="J1" i="82" s="1"/>
  <c r="K1" i="82" s="1"/>
  <c r="L1" i="82" s="1"/>
  <c r="M1" i="82" s="1"/>
  <c r="N1" i="82" s="1"/>
  <c r="O1" i="82" s="1"/>
  <c r="P1" i="82" s="1"/>
  <c r="Q1" i="82" s="1"/>
  <c r="R1" i="82" s="1"/>
  <c r="S1" i="82" s="1"/>
  <c r="T1" i="82" s="1"/>
  <c r="U1" i="82" s="1"/>
  <c r="V1" i="82" s="1"/>
  <c r="W1" i="82" s="1"/>
  <c r="X1" i="82" s="1"/>
  <c r="Y1" i="82" s="1"/>
  <c r="Z1" i="82" s="1"/>
  <c r="AA1" i="82" s="1"/>
  <c r="AB1" i="82" s="1"/>
  <c r="AC1" i="82" s="1"/>
  <c r="AD1" i="82" s="1"/>
  <c r="AE1" i="82" s="1"/>
  <c r="AF1" i="82" s="1"/>
  <c r="AG1" i="82" s="1"/>
  <c r="AH1" i="82" s="1"/>
  <c r="AI1" i="82" s="1"/>
  <c r="AJ1" i="82" s="1"/>
  <c r="AK1" i="82" s="1"/>
  <c r="AL1" i="82" s="1"/>
  <c r="AM1" i="82" s="1"/>
  <c r="AN1" i="82" s="1"/>
  <c r="AO1" i="82" s="1"/>
  <c r="AP1" i="82" s="1"/>
  <c r="AQ1" i="82" s="1"/>
  <c r="AR1" i="82" s="1"/>
  <c r="AS1" i="82" s="1"/>
  <c r="AT1" i="82" s="1"/>
  <c r="AU1" i="82" s="1"/>
  <c r="AV1" i="82" s="1"/>
  <c r="AW1" i="82" s="1"/>
  <c r="AX1" i="82" s="1"/>
  <c r="AY1" i="82" s="1"/>
  <c r="AZ1" i="82" s="1"/>
  <c r="BA1" i="82" s="1"/>
  <c r="BB1" i="82" s="1"/>
  <c r="BC1" i="82" s="1"/>
  <c r="BD1" i="82" s="1"/>
  <c r="D1" i="82"/>
  <c r="D1" i="81"/>
  <c r="E64" i="81"/>
  <c r="E63" i="81"/>
  <c r="E62" i="81"/>
  <c r="E61" i="81"/>
  <c r="E60" i="81"/>
  <c r="E59" i="81"/>
  <c r="E58" i="81"/>
  <c r="E57" i="81"/>
  <c r="E56" i="81"/>
  <c r="E55" i="81"/>
  <c r="E54" i="81"/>
  <c r="E53" i="81"/>
  <c r="E52" i="81"/>
  <c r="E51" i="81"/>
  <c r="E50" i="81"/>
  <c r="E49" i="81"/>
  <c r="E48" i="81"/>
  <c r="E47" i="81"/>
  <c r="E46" i="81"/>
  <c r="E45" i="81"/>
  <c r="E44" i="81"/>
  <c r="E43" i="81"/>
  <c r="E42" i="81"/>
  <c r="E41" i="81"/>
  <c r="E40" i="81"/>
  <c r="E39" i="81"/>
  <c r="E38" i="81"/>
  <c r="E37" i="81"/>
  <c r="E36" i="81"/>
  <c r="E35" i="81"/>
  <c r="E34" i="81"/>
  <c r="E33" i="81"/>
  <c r="E32" i="81"/>
  <c r="E31" i="81"/>
  <c r="E30" i="81"/>
  <c r="E29" i="81"/>
  <c r="E28" i="81"/>
  <c r="E27" i="81"/>
  <c r="E26" i="81"/>
  <c r="E25" i="81"/>
  <c r="E24" i="81"/>
  <c r="E23" i="81"/>
  <c r="E22" i="81"/>
  <c r="E21" i="81"/>
  <c r="E20" i="81"/>
  <c r="E19" i="81"/>
  <c r="E18" i="81"/>
  <c r="E17" i="81"/>
  <c r="E16" i="81"/>
  <c r="E15" i="81"/>
  <c r="E14" i="81"/>
  <c r="E14" i="141" s="1"/>
  <c r="E13" i="81"/>
  <c r="E13" i="141" s="1"/>
  <c r="E12" i="81"/>
  <c r="E12" i="141" s="1"/>
  <c r="E11" i="81"/>
  <c r="E11" i="141" s="1"/>
  <c r="E10" i="81"/>
  <c r="E10" i="141" s="1"/>
  <c r="E9" i="81"/>
  <c r="E9" i="141" s="1"/>
  <c r="E8" i="81"/>
  <c r="E8" i="141" s="1"/>
  <c r="E7" i="81"/>
  <c r="E7" i="141" s="1"/>
  <c r="E6" i="81"/>
  <c r="E6" i="141" s="1"/>
  <c r="E5" i="81"/>
  <c r="E5" i="141" s="1"/>
  <c r="D5" i="81"/>
  <c r="BE3" i="81"/>
  <c r="BE3" i="141" s="1"/>
  <c r="H1" i="81"/>
  <c r="I1" i="81" s="1"/>
  <c r="J1" i="81" s="1"/>
  <c r="K1" i="81" s="1"/>
  <c r="L1" i="81" s="1"/>
  <c r="M1" i="81" s="1"/>
  <c r="N1" i="81" s="1"/>
  <c r="O1" i="81" s="1"/>
  <c r="P1" i="81" s="1"/>
  <c r="Q1" i="81" s="1"/>
  <c r="R1" i="81" s="1"/>
  <c r="S1" i="81" s="1"/>
  <c r="T1" i="81" s="1"/>
  <c r="U1" i="81" s="1"/>
  <c r="V1" i="81" s="1"/>
  <c r="W1" i="81" s="1"/>
  <c r="X1" i="81" s="1"/>
  <c r="Y1" i="81" s="1"/>
  <c r="Z1" i="81" s="1"/>
  <c r="AA1" i="81" s="1"/>
  <c r="AB1" i="81" s="1"/>
  <c r="AC1" i="81" s="1"/>
  <c r="AD1" i="81" s="1"/>
  <c r="AE1" i="81" s="1"/>
  <c r="AF1" i="81" s="1"/>
  <c r="AG1" i="81" s="1"/>
  <c r="AH1" i="81" s="1"/>
  <c r="AI1" i="81" s="1"/>
  <c r="AJ1" i="81" s="1"/>
  <c r="AK1" i="81" s="1"/>
  <c r="AL1" i="81" s="1"/>
  <c r="AM1" i="81" s="1"/>
  <c r="AN1" i="81" s="1"/>
  <c r="AO1" i="81" s="1"/>
  <c r="AP1" i="81" s="1"/>
  <c r="AQ1" i="81" s="1"/>
  <c r="AR1" i="81" s="1"/>
  <c r="AS1" i="81" s="1"/>
  <c r="AT1" i="81" s="1"/>
  <c r="AU1" i="81" s="1"/>
  <c r="AV1" i="81" s="1"/>
  <c r="AW1" i="81" s="1"/>
  <c r="AX1" i="81" s="1"/>
  <c r="AY1" i="81" s="1"/>
  <c r="AZ1" i="81" s="1"/>
  <c r="BA1" i="81" s="1"/>
  <c r="BB1" i="81" s="1"/>
  <c r="BC1" i="81" s="1"/>
  <c r="BD1" i="81" s="1"/>
  <c r="E64" i="80"/>
  <c r="E63" i="80"/>
  <c r="E62" i="80"/>
  <c r="E61" i="80"/>
  <c r="E60" i="80"/>
  <c r="E59" i="80"/>
  <c r="E58" i="80"/>
  <c r="E57" i="80"/>
  <c r="E56" i="80"/>
  <c r="E55" i="80"/>
  <c r="E54" i="80"/>
  <c r="E53" i="80"/>
  <c r="E52" i="80"/>
  <c r="E51" i="80"/>
  <c r="E50" i="80"/>
  <c r="E49" i="80"/>
  <c r="E48" i="80"/>
  <c r="E47" i="80"/>
  <c r="E46" i="80"/>
  <c r="E45" i="80"/>
  <c r="E44" i="80"/>
  <c r="E43" i="80"/>
  <c r="E42" i="80"/>
  <c r="E41" i="80"/>
  <c r="E40" i="80"/>
  <c r="E39" i="80"/>
  <c r="E38" i="80"/>
  <c r="E37" i="80"/>
  <c r="E36" i="80"/>
  <c r="E35" i="80"/>
  <c r="E34" i="80"/>
  <c r="E33" i="80"/>
  <c r="E32" i="80"/>
  <c r="E31" i="80"/>
  <c r="E30" i="80"/>
  <c r="E29" i="80"/>
  <c r="E28" i="80"/>
  <c r="E27" i="80"/>
  <c r="E26" i="80"/>
  <c r="E25" i="80"/>
  <c r="E24" i="80"/>
  <c r="E23" i="80"/>
  <c r="E22" i="80"/>
  <c r="E21" i="80"/>
  <c r="E20" i="80"/>
  <c r="E19" i="80"/>
  <c r="E18" i="80"/>
  <c r="E17" i="80"/>
  <c r="E16" i="80"/>
  <c r="E15" i="80"/>
  <c r="E14" i="80"/>
  <c r="E14" i="140" s="1"/>
  <c r="E13" i="80"/>
  <c r="E13" i="140" s="1"/>
  <c r="E12" i="80"/>
  <c r="E12" i="140" s="1"/>
  <c r="E11" i="80"/>
  <c r="E11" i="140" s="1"/>
  <c r="E10" i="80"/>
  <c r="E10" i="140" s="1"/>
  <c r="E9" i="80"/>
  <c r="E9" i="140" s="1"/>
  <c r="E8" i="80"/>
  <c r="E8" i="140" s="1"/>
  <c r="E7" i="80"/>
  <c r="E7" i="140" s="1"/>
  <c r="E6" i="80"/>
  <c r="E6" i="140" s="1"/>
  <c r="E5" i="80"/>
  <c r="E5" i="140" s="1"/>
  <c r="D5" i="80"/>
  <c r="BE3" i="80"/>
  <c r="H1" i="80"/>
  <c r="I1" i="80" s="1"/>
  <c r="J1" i="80" s="1"/>
  <c r="K1" i="80" s="1"/>
  <c r="L1" i="80" s="1"/>
  <c r="M1" i="80" s="1"/>
  <c r="N1" i="80" s="1"/>
  <c r="O1" i="80" s="1"/>
  <c r="P1" i="80" s="1"/>
  <c r="Q1" i="80" s="1"/>
  <c r="R1" i="80" s="1"/>
  <c r="S1" i="80" s="1"/>
  <c r="T1" i="80" s="1"/>
  <c r="U1" i="80" s="1"/>
  <c r="V1" i="80" s="1"/>
  <c r="W1" i="80" s="1"/>
  <c r="X1" i="80" s="1"/>
  <c r="Y1" i="80" s="1"/>
  <c r="Z1" i="80" s="1"/>
  <c r="AA1" i="80" s="1"/>
  <c r="AB1" i="80" s="1"/>
  <c r="AC1" i="80" s="1"/>
  <c r="AD1" i="80" s="1"/>
  <c r="AE1" i="80" s="1"/>
  <c r="AF1" i="80" s="1"/>
  <c r="AG1" i="80" s="1"/>
  <c r="AH1" i="80" s="1"/>
  <c r="AI1" i="80" s="1"/>
  <c r="AJ1" i="80" s="1"/>
  <c r="AK1" i="80" s="1"/>
  <c r="AL1" i="80" s="1"/>
  <c r="AM1" i="80" s="1"/>
  <c r="AN1" i="80" s="1"/>
  <c r="AO1" i="80" s="1"/>
  <c r="AP1" i="80" s="1"/>
  <c r="AQ1" i="80" s="1"/>
  <c r="AR1" i="80" s="1"/>
  <c r="AS1" i="80" s="1"/>
  <c r="AT1" i="80" s="1"/>
  <c r="AU1" i="80" s="1"/>
  <c r="AV1" i="80" s="1"/>
  <c r="AW1" i="80" s="1"/>
  <c r="AX1" i="80" s="1"/>
  <c r="AY1" i="80" s="1"/>
  <c r="AZ1" i="80" s="1"/>
  <c r="BA1" i="80" s="1"/>
  <c r="BB1" i="80" s="1"/>
  <c r="BC1" i="80" s="1"/>
  <c r="BD1" i="80" s="1"/>
  <c r="D1" i="80"/>
  <c r="B3" i="79"/>
  <c r="E64" i="79"/>
  <c r="E63" i="79"/>
  <c r="E62" i="79"/>
  <c r="E61" i="79"/>
  <c r="E60" i="79"/>
  <c r="E59" i="79"/>
  <c r="E58" i="79"/>
  <c r="E57" i="79"/>
  <c r="E56" i="79"/>
  <c r="E55" i="79"/>
  <c r="E54" i="79"/>
  <c r="E53" i="79"/>
  <c r="E52" i="79"/>
  <c r="E51" i="79"/>
  <c r="E50" i="79"/>
  <c r="E49" i="79"/>
  <c r="E48" i="79"/>
  <c r="E47" i="79"/>
  <c r="E46" i="79"/>
  <c r="E45" i="79"/>
  <c r="E44" i="79"/>
  <c r="E43" i="79"/>
  <c r="E42" i="79"/>
  <c r="E41" i="79"/>
  <c r="E40" i="79"/>
  <c r="E39" i="79"/>
  <c r="E38" i="79"/>
  <c r="E37" i="79"/>
  <c r="E36" i="79"/>
  <c r="E35" i="79"/>
  <c r="E34" i="79"/>
  <c r="E33" i="79"/>
  <c r="E32" i="79"/>
  <c r="E31" i="79"/>
  <c r="E30" i="79"/>
  <c r="E29" i="79"/>
  <c r="E28" i="79"/>
  <c r="E27" i="79"/>
  <c r="E26" i="79"/>
  <c r="E25" i="79"/>
  <c r="E24" i="79"/>
  <c r="E23" i="79"/>
  <c r="E22" i="79"/>
  <c r="E21" i="79"/>
  <c r="E20" i="79"/>
  <c r="E19" i="79"/>
  <c r="E18" i="79"/>
  <c r="E17" i="79"/>
  <c r="E16" i="79"/>
  <c r="E15" i="79"/>
  <c r="E14" i="79"/>
  <c r="E14" i="139" s="1"/>
  <c r="E13" i="79"/>
  <c r="E13" i="139" s="1"/>
  <c r="E12" i="79"/>
  <c r="E12" i="139" s="1"/>
  <c r="E11" i="79"/>
  <c r="E11" i="139" s="1"/>
  <c r="E10" i="79"/>
  <c r="E10" i="139" s="1"/>
  <c r="E9" i="79"/>
  <c r="E9" i="139" s="1"/>
  <c r="E8" i="79"/>
  <c r="E8" i="139" s="1"/>
  <c r="E7" i="79"/>
  <c r="E7" i="139" s="1"/>
  <c r="E6" i="79"/>
  <c r="E6" i="139" s="1"/>
  <c r="E5" i="79"/>
  <c r="E5" i="139" s="1"/>
  <c r="D5" i="79"/>
  <c r="BE3" i="79"/>
  <c r="H1" i="79"/>
  <c r="I1" i="79" s="1"/>
  <c r="J1" i="79" s="1"/>
  <c r="K1" i="79" s="1"/>
  <c r="L1" i="79" s="1"/>
  <c r="M1" i="79" s="1"/>
  <c r="N1" i="79" s="1"/>
  <c r="O1" i="79" s="1"/>
  <c r="P1" i="79" s="1"/>
  <c r="Q1" i="79" s="1"/>
  <c r="R1" i="79" s="1"/>
  <c r="S1" i="79" s="1"/>
  <c r="T1" i="79" s="1"/>
  <c r="U1" i="79" s="1"/>
  <c r="V1" i="79" s="1"/>
  <c r="W1" i="79" s="1"/>
  <c r="X1" i="79" s="1"/>
  <c r="Y1" i="79" s="1"/>
  <c r="Z1" i="79" s="1"/>
  <c r="AA1" i="79" s="1"/>
  <c r="AB1" i="79" s="1"/>
  <c r="AC1" i="79" s="1"/>
  <c r="AD1" i="79" s="1"/>
  <c r="AE1" i="79" s="1"/>
  <c r="AF1" i="79" s="1"/>
  <c r="AG1" i="79" s="1"/>
  <c r="AH1" i="79" s="1"/>
  <c r="AI1" i="79" s="1"/>
  <c r="AJ1" i="79" s="1"/>
  <c r="AK1" i="79" s="1"/>
  <c r="AL1" i="79" s="1"/>
  <c r="AM1" i="79" s="1"/>
  <c r="AN1" i="79" s="1"/>
  <c r="AO1" i="79" s="1"/>
  <c r="AP1" i="79" s="1"/>
  <c r="AQ1" i="79" s="1"/>
  <c r="AR1" i="79" s="1"/>
  <c r="AS1" i="79" s="1"/>
  <c r="AT1" i="79" s="1"/>
  <c r="AU1" i="79" s="1"/>
  <c r="AV1" i="79" s="1"/>
  <c r="AW1" i="79" s="1"/>
  <c r="AX1" i="79" s="1"/>
  <c r="AY1" i="79" s="1"/>
  <c r="AZ1" i="79" s="1"/>
  <c r="BA1" i="79" s="1"/>
  <c r="BB1" i="79" s="1"/>
  <c r="BC1" i="79" s="1"/>
  <c r="BD1" i="79" s="1"/>
  <c r="B3" i="78"/>
  <c r="E1" i="138" s="1"/>
  <c r="E64" i="78"/>
  <c r="E63" i="78"/>
  <c r="E62" i="78"/>
  <c r="E61" i="78"/>
  <c r="E60" i="78"/>
  <c r="E59" i="78"/>
  <c r="E58" i="78"/>
  <c r="E57" i="78"/>
  <c r="E56" i="78"/>
  <c r="E55" i="78"/>
  <c r="E54" i="78"/>
  <c r="E53" i="78"/>
  <c r="E52" i="78"/>
  <c r="E51" i="78"/>
  <c r="E50" i="78"/>
  <c r="E49" i="78"/>
  <c r="E48" i="78"/>
  <c r="E47" i="78"/>
  <c r="E46" i="78"/>
  <c r="E45" i="78"/>
  <c r="E44" i="78"/>
  <c r="E43" i="78"/>
  <c r="E42" i="78"/>
  <c r="E41" i="78"/>
  <c r="E40" i="78"/>
  <c r="E39" i="78"/>
  <c r="E38" i="78"/>
  <c r="E37" i="78"/>
  <c r="E36" i="78"/>
  <c r="E35" i="78"/>
  <c r="E34" i="78"/>
  <c r="E33" i="78"/>
  <c r="BE33" i="78" s="1"/>
  <c r="E32" i="78"/>
  <c r="BE32" i="78" s="1"/>
  <c r="E31" i="78"/>
  <c r="E30" i="78"/>
  <c r="E29" i="78"/>
  <c r="BE29" i="78" s="1"/>
  <c r="E28" i="78"/>
  <c r="BE28" i="78" s="1"/>
  <c r="E27" i="78"/>
  <c r="E26" i="78"/>
  <c r="E25" i="78"/>
  <c r="BE25" i="78" s="1"/>
  <c r="E24" i="78"/>
  <c r="BE24" i="78" s="1"/>
  <c r="E23" i="78"/>
  <c r="E22" i="78"/>
  <c r="E21" i="78"/>
  <c r="BE21" i="78" s="1"/>
  <c r="E20" i="78"/>
  <c r="BE20" i="78" s="1"/>
  <c r="E19" i="78"/>
  <c r="E18" i="78"/>
  <c r="E17" i="78"/>
  <c r="BE17" i="78" s="1"/>
  <c r="E16" i="78"/>
  <c r="BE16" i="78" s="1"/>
  <c r="E15" i="78"/>
  <c r="E14" i="78"/>
  <c r="E13" i="78"/>
  <c r="BE13" i="78" s="1"/>
  <c r="E12" i="78"/>
  <c r="BE12" i="78" s="1"/>
  <c r="E11" i="78"/>
  <c r="BE11" i="78" s="1"/>
  <c r="E10" i="78"/>
  <c r="E9" i="78"/>
  <c r="BE9" i="78" s="1"/>
  <c r="E8" i="78"/>
  <c r="BE8" i="78" s="1"/>
  <c r="E7" i="78"/>
  <c r="E6" i="78"/>
  <c r="E5" i="78"/>
  <c r="BE5" i="78" s="1"/>
  <c r="D5" i="78"/>
  <c r="BE3" i="78"/>
  <c r="I1" i="78"/>
  <c r="J1" i="78" s="1"/>
  <c r="K1" i="78" s="1"/>
  <c r="L1" i="78" s="1"/>
  <c r="M1" i="78" s="1"/>
  <c r="N1" i="78" s="1"/>
  <c r="O1" i="78" s="1"/>
  <c r="P1" i="78" s="1"/>
  <c r="Q1" i="78" s="1"/>
  <c r="R1" i="78" s="1"/>
  <c r="S1" i="78" s="1"/>
  <c r="T1" i="78" s="1"/>
  <c r="U1" i="78" s="1"/>
  <c r="V1" i="78" s="1"/>
  <c r="W1" i="78" s="1"/>
  <c r="X1" i="78" s="1"/>
  <c r="Y1" i="78" s="1"/>
  <c r="Z1" i="78" s="1"/>
  <c r="AA1" i="78" s="1"/>
  <c r="AB1" i="78" s="1"/>
  <c r="AC1" i="78" s="1"/>
  <c r="AD1" i="78" s="1"/>
  <c r="AE1" i="78" s="1"/>
  <c r="AF1" i="78" s="1"/>
  <c r="AG1" i="78" s="1"/>
  <c r="AH1" i="78" s="1"/>
  <c r="AI1" i="78" s="1"/>
  <c r="AJ1" i="78" s="1"/>
  <c r="AK1" i="78" s="1"/>
  <c r="AL1" i="78" s="1"/>
  <c r="AM1" i="78" s="1"/>
  <c r="AN1" i="78" s="1"/>
  <c r="AO1" i="78" s="1"/>
  <c r="AP1" i="78" s="1"/>
  <c r="AQ1" i="78" s="1"/>
  <c r="AR1" i="78" s="1"/>
  <c r="AS1" i="78" s="1"/>
  <c r="AT1" i="78" s="1"/>
  <c r="AU1" i="78" s="1"/>
  <c r="AV1" i="78" s="1"/>
  <c r="AW1" i="78" s="1"/>
  <c r="AX1" i="78" s="1"/>
  <c r="AY1" i="78" s="1"/>
  <c r="AZ1" i="78" s="1"/>
  <c r="BA1" i="78" s="1"/>
  <c r="BB1" i="78" s="1"/>
  <c r="BC1" i="78" s="1"/>
  <c r="BD1" i="78" s="1"/>
  <c r="H1" i="78"/>
  <c r="D1" i="78"/>
  <c r="B3" i="77"/>
  <c r="E1" i="137" s="1"/>
  <c r="E64" i="77"/>
  <c r="BE64" i="77" s="1"/>
  <c r="CF66" i="127" s="1"/>
  <c r="E63" i="77"/>
  <c r="BE63" i="77" s="1"/>
  <c r="CF65" i="127" s="1"/>
  <c r="E62" i="77"/>
  <c r="BE62" i="77" s="1"/>
  <c r="CF64" i="127" s="1"/>
  <c r="E61" i="77"/>
  <c r="BE61" i="77" s="1"/>
  <c r="CF63" i="127" s="1"/>
  <c r="E60" i="77"/>
  <c r="BE60" i="77" s="1"/>
  <c r="CF62" i="127" s="1"/>
  <c r="E59" i="77"/>
  <c r="BE59" i="77" s="1"/>
  <c r="CF61" i="127" s="1"/>
  <c r="E58" i="77"/>
  <c r="BE58" i="77" s="1"/>
  <c r="CF60" i="127" s="1"/>
  <c r="E57" i="77"/>
  <c r="BE57" i="77" s="1"/>
  <c r="CF59" i="127" s="1"/>
  <c r="E56" i="77"/>
  <c r="BE56" i="77" s="1"/>
  <c r="CF58" i="127" s="1"/>
  <c r="E55" i="77"/>
  <c r="BE55" i="77" s="1"/>
  <c r="CF57" i="127" s="1"/>
  <c r="E54" i="77"/>
  <c r="BE54" i="77" s="1"/>
  <c r="CF56" i="127" s="1"/>
  <c r="E53" i="77"/>
  <c r="BE53" i="77" s="1"/>
  <c r="CF55" i="127" s="1"/>
  <c r="E52" i="77"/>
  <c r="BE52" i="77" s="1"/>
  <c r="CF54" i="127" s="1"/>
  <c r="E51" i="77"/>
  <c r="BE51" i="77" s="1"/>
  <c r="CF53" i="127" s="1"/>
  <c r="E50" i="77"/>
  <c r="BE50" i="77" s="1"/>
  <c r="CF52" i="127" s="1"/>
  <c r="E49" i="77"/>
  <c r="BE49" i="77" s="1"/>
  <c r="CF51" i="127" s="1"/>
  <c r="E48" i="77"/>
  <c r="BE48" i="77" s="1"/>
  <c r="CF50" i="127" s="1"/>
  <c r="E47" i="77"/>
  <c r="BE47" i="77" s="1"/>
  <c r="CF49" i="127" s="1"/>
  <c r="E46" i="77"/>
  <c r="BE46" i="77" s="1"/>
  <c r="CF48" i="127" s="1"/>
  <c r="E45" i="77"/>
  <c r="BE45" i="77" s="1"/>
  <c r="CF47" i="127" s="1"/>
  <c r="E44" i="77"/>
  <c r="BE44" i="77" s="1"/>
  <c r="CF46" i="127" s="1"/>
  <c r="E43" i="77"/>
  <c r="BE43" i="77" s="1"/>
  <c r="CF45" i="127" s="1"/>
  <c r="E42" i="77"/>
  <c r="BE42" i="77" s="1"/>
  <c r="CF44" i="127" s="1"/>
  <c r="E41" i="77"/>
  <c r="BE41" i="77" s="1"/>
  <c r="CF43" i="127" s="1"/>
  <c r="E40" i="77"/>
  <c r="BE40" i="77" s="1"/>
  <c r="CF42" i="127" s="1"/>
  <c r="E39" i="77"/>
  <c r="BE39" i="77" s="1"/>
  <c r="CF41" i="127" s="1"/>
  <c r="E38" i="77"/>
  <c r="BE38" i="77" s="1"/>
  <c r="CF40" i="127" s="1"/>
  <c r="E37" i="77"/>
  <c r="BE37" i="77" s="1"/>
  <c r="CF39" i="127" s="1"/>
  <c r="E36" i="77"/>
  <c r="BE36" i="77" s="1"/>
  <c r="CF38" i="127" s="1"/>
  <c r="E35" i="77"/>
  <c r="BE35" i="77" s="1"/>
  <c r="CF37" i="127" s="1"/>
  <c r="E34" i="77"/>
  <c r="E33" i="77"/>
  <c r="E32" i="77"/>
  <c r="E31" i="77"/>
  <c r="E30" i="77"/>
  <c r="E29" i="77"/>
  <c r="E28" i="77"/>
  <c r="E27" i="77"/>
  <c r="E26" i="77"/>
  <c r="E25" i="77"/>
  <c r="E24" i="77"/>
  <c r="E23" i="77"/>
  <c r="E22" i="77"/>
  <c r="E21" i="77"/>
  <c r="E20" i="77"/>
  <c r="E19" i="77"/>
  <c r="E18" i="77"/>
  <c r="E17" i="77"/>
  <c r="E16" i="77"/>
  <c r="E15" i="77"/>
  <c r="E14" i="77"/>
  <c r="E13" i="77"/>
  <c r="E12" i="77"/>
  <c r="E11" i="77"/>
  <c r="E10" i="77"/>
  <c r="E9" i="77"/>
  <c r="E8" i="77"/>
  <c r="E7" i="77"/>
  <c r="E6" i="77"/>
  <c r="E6" i="137" s="1"/>
  <c r="E5" i="77"/>
  <c r="E5" i="137" s="1"/>
  <c r="D5" i="77"/>
  <c r="BE3" i="77"/>
  <c r="H1" i="77"/>
  <c r="I1" i="77" s="1"/>
  <c r="J1" i="77" s="1"/>
  <c r="K1" i="77" s="1"/>
  <c r="L1" i="77" s="1"/>
  <c r="M1" i="77" s="1"/>
  <c r="N1" i="77" s="1"/>
  <c r="O1" i="77" s="1"/>
  <c r="P1" i="77" s="1"/>
  <c r="Q1" i="77" s="1"/>
  <c r="R1" i="77" s="1"/>
  <c r="S1" i="77" s="1"/>
  <c r="T1" i="77" s="1"/>
  <c r="U1" i="77" s="1"/>
  <c r="V1" i="77" s="1"/>
  <c r="W1" i="77" s="1"/>
  <c r="X1" i="77" s="1"/>
  <c r="Y1" i="77" s="1"/>
  <c r="Z1" i="77" s="1"/>
  <c r="AA1" i="77" s="1"/>
  <c r="AB1" i="77" s="1"/>
  <c r="AC1" i="77" s="1"/>
  <c r="AD1" i="77" s="1"/>
  <c r="AE1" i="77" s="1"/>
  <c r="AF1" i="77" s="1"/>
  <c r="AG1" i="77" s="1"/>
  <c r="AH1" i="77" s="1"/>
  <c r="AI1" i="77" s="1"/>
  <c r="AJ1" i="77" s="1"/>
  <c r="AK1" i="77" s="1"/>
  <c r="AL1" i="77" s="1"/>
  <c r="AM1" i="77" s="1"/>
  <c r="AN1" i="77" s="1"/>
  <c r="AO1" i="77" s="1"/>
  <c r="AP1" i="77" s="1"/>
  <c r="AQ1" i="77" s="1"/>
  <c r="AR1" i="77" s="1"/>
  <c r="AS1" i="77" s="1"/>
  <c r="AT1" i="77" s="1"/>
  <c r="AU1" i="77" s="1"/>
  <c r="AV1" i="77" s="1"/>
  <c r="AW1" i="77" s="1"/>
  <c r="AX1" i="77" s="1"/>
  <c r="AY1" i="77" s="1"/>
  <c r="AZ1" i="77" s="1"/>
  <c r="BA1" i="77" s="1"/>
  <c r="BB1" i="77" s="1"/>
  <c r="BC1" i="77" s="1"/>
  <c r="BD1" i="77" s="1"/>
  <c r="B3" i="76"/>
  <c r="E1" i="136" s="1"/>
  <c r="E64" i="76"/>
  <c r="BE64" i="76" s="1"/>
  <c r="CE66" i="127" s="1"/>
  <c r="E63" i="76"/>
  <c r="BE63" i="76" s="1"/>
  <c r="CE65" i="127" s="1"/>
  <c r="E62" i="76"/>
  <c r="BE62" i="76" s="1"/>
  <c r="CE64" i="127" s="1"/>
  <c r="E61" i="76"/>
  <c r="BE61" i="76" s="1"/>
  <c r="CE63" i="127" s="1"/>
  <c r="E60" i="76"/>
  <c r="BE60" i="76" s="1"/>
  <c r="CE62" i="127" s="1"/>
  <c r="E59" i="76"/>
  <c r="BE59" i="76" s="1"/>
  <c r="CE61" i="127" s="1"/>
  <c r="E58" i="76"/>
  <c r="BE58" i="76" s="1"/>
  <c r="CE60" i="127" s="1"/>
  <c r="E57" i="76"/>
  <c r="BE57" i="76" s="1"/>
  <c r="CE59" i="127" s="1"/>
  <c r="E56" i="76"/>
  <c r="BE56" i="76" s="1"/>
  <c r="CE58" i="127" s="1"/>
  <c r="E55" i="76"/>
  <c r="BE55" i="76" s="1"/>
  <c r="CE57" i="127" s="1"/>
  <c r="E54" i="76"/>
  <c r="BE54" i="76" s="1"/>
  <c r="CE56" i="127" s="1"/>
  <c r="E53" i="76"/>
  <c r="BE53" i="76" s="1"/>
  <c r="CE55" i="127" s="1"/>
  <c r="E52" i="76"/>
  <c r="BE52" i="76" s="1"/>
  <c r="CE54" i="127" s="1"/>
  <c r="E51" i="76"/>
  <c r="BE51" i="76" s="1"/>
  <c r="CE53" i="127" s="1"/>
  <c r="E50" i="76"/>
  <c r="BE50" i="76" s="1"/>
  <c r="CE52" i="127" s="1"/>
  <c r="E49" i="76"/>
  <c r="BE49" i="76" s="1"/>
  <c r="CE51" i="127" s="1"/>
  <c r="E48" i="76"/>
  <c r="BE48" i="76" s="1"/>
  <c r="CE50" i="127" s="1"/>
  <c r="E47" i="76"/>
  <c r="BE47" i="76" s="1"/>
  <c r="CE49" i="127" s="1"/>
  <c r="E46" i="76"/>
  <c r="BE46" i="76" s="1"/>
  <c r="CE48" i="127" s="1"/>
  <c r="E45" i="76"/>
  <c r="BE45" i="76" s="1"/>
  <c r="CE47" i="127" s="1"/>
  <c r="E44" i="76"/>
  <c r="BE44" i="76" s="1"/>
  <c r="CE46" i="127" s="1"/>
  <c r="E43" i="76"/>
  <c r="BE43" i="76" s="1"/>
  <c r="CE45" i="127" s="1"/>
  <c r="E42" i="76"/>
  <c r="BE42" i="76" s="1"/>
  <c r="CE44" i="127" s="1"/>
  <c r="E41" i="76"/>
  <c r="BE41" i="76" s="1"/>
  <c r="CE43" i="127" s="1"/>
  <c r="E40" i="76"/>
  <c r="BE40" i="76" s="1"/>
  <c r="CE42" i="127" s="1"/>
  <c r="E39" i="76"/>
  <c r="BE39" i="76" s="1"/>
  <c r="CE41" i="127" s="1"/>
  <c r="E38" i="76"/>
  <c r="BE38" i="76" s="1"/>
  <c r="CE40" i="127" s="1"/>
  <c r="E37" i="76"/>
  <c r="BE37" i="76" s="1"/>
  <c r="CE39" i="127" s="1"/>
  <c r="E36" i="76"/>
  <c r="BE36" i="76" s="1"/>
  <c r="CE38" i="127" s="1"/>
  <c r="E35" i="76"/>
  <c r="BE35" i="76" s="1"/>
  <c r="CE37" i="127" s="1"/>
  <c r="E34" i="76"/>
  <c r="E33" i="76"/>
  <c r="E32" i="76"/>
  <c r="E31" i="76"/>
  <c r="E30" i="76"/>
  <c r="E29" i="76"/>
  <c r="E28" i="76"/>
  <c r="E27" i="76"/>
  <c r="E26" i="76"/>
  <c r="E25" i="76"/>
  <c r="E24" i="76"/>
  <c r="E23" i="76"/>
  <c r="E22" i="76"/>
  <c r="E21" i="76"/>
  <c r="E20" i="76"/>
  <c r="E19" i="76"/>
  <c r="E18" i="76"/>
  <c r="E17" i="76"/>
  <c r="E16" i="76"/>
  <c r="E15" i="76"/>
  <c r="E14" i="76"/>
  <c r="E13" i="76"/>
  <c r="E12" i="76"/>
  <c r="E11" i="76"/>
  <c r="E10" i="76"/>
  <c r="E9" i="76"/>
  <c r="E9" i="136" s="1"/>
  <c r="E8" i="76"/>
  <c r="E7" i="76"/>
  <c r="E6" i="76"/>
  <c r="E5" i="76"/>
  <c r="D5" i="76"/>
  <c r="BE3" i="76"/>
  <c r="H1" i="76"/>
  <c r="I1" i="76" s="1"/>
  <c r="J1" i="76" s="1"/>
  <c r="K1" i="76" s="1"/>
  <c r="L1" i="76" s="1"/>
  <c r="M1" i="76" s="1"/>
  <c r="N1" i="76" s="1"/>
  <c r="O1" i="76" s="1"/>
  <c r="P1" i="76" s="1"/>
  <c r="Q1" i="76" s="1"/>
  <c r="R1" i="76" s="1"/>
  <c r="S1" i="76" s="1"/>
  <c r="T1" i="76" s="1"/>
  <c r="U1" i="76" s="1"/>
  <c r="V1" i="76" s="1"/>
  <c r="W1" i="76" s="1"/>
  <c r="X1" i="76" s="1"/>
  <c r="Y1" i="76" s="1"/>
  <c r="Z1" i="76" s="1"/>
  <c r="AA1" i="76" s="1"/>
  <c r="AB1" i="76" s="1"/>
  <c r="AC1" i="76" s="1"/>
  <c r="AD1" i="76" s="1"/>
  <c r="AE1" i="76" s="1"/>
  <c r="AF1" i="76" s="1"/>
  <c r="AG1" i="76" s="1"/>
  <c r="AH1" i="76" s="1"/>
  <c r="AI1" i="76" s="1"/>
  <c r="AJ1" i="76" s="1"/>
  <c r="AK1" i="76" s="1"/>
  <c r="AL1" i="76" s="1"/>
  <c r="AM1" i="76" s="1"/>
  <c r="AN1" i="76" s="1"/>
  <c r="AO1" i="76" s="1"/>
  <c r="AP1" i="76" s="1"/>
  <c r="AQ1" i="76" s="1"/>
  <c r="AR1" i="76" s="1"/>
  <c r="AS1" i="76" s="1"/>
  <c r="AT1" i="76" s="1"/>
  <c r="AU1" i="76" s="1"/>
  <c r="AV1" i="76" s="1"/>
  <c r="AW1" i="76" s="1"/>
  <c r="AX1" i="76" s="1"/>
  <c r="AY1" i="76" s="1"/>
  <c r="AZ1" i="76" s="1"/>
  <c r="BA1" i="76" s="1"/>
  <c r="BB1" i="76" s="1"/>
  <c r="BC1" i="76" s="1"/>
  <c r="BD1" i="76" s="1"/>
  <c r="D1" i="76"/>
  <c r="B3" i="75"/>
  <c r="E1" i="135" s="1"/>
  <c r="E64" i="75"/>
  <c r="BE64" i="75" s="1"/>
  <c r="CD66" i="127" s="1"/>
  <c r="E63" i="75"/>
  <c r="E62" i="75"/>
  <c r="BE62" i="75" s="1"/>
  <c r="CD64" i="127" s="1"/>
  <c r="E61" i="75"/>
  <c r="E60" i="75"/>
  <c r="BE60" i="75" s="1"/>
  <c r="CD62" i="127" s="1"/>
  <c r="E59" i="75"/>
  <c r="E58" i="75"/>
  <c r="E57" i="75"/>
  <c r="BE57" i="75" s="1"/>
  <c r="CD59" i="127" s="1"/>
  <c r="E56" i="75"/>
  <c r="E55" i="75"/>
  <c r="BE55" i="75" s="1"/>
  <c r="CD57" i="127" s="1"/>
  <c r="E54" i="75"/>
  <c r="E53" i="75"/>
  <c r="BE53" i="75" s="1"/>
  <c r="CD55" i="127" s="1"/>
  <c r="E52" i="75"/>
  <c r="E51" i="75"/>
  <c r="BE51" i="75" s="1"/>
  <c r="CD53" i="127" s="1"/>
  <c r="E50" i="75"/>
  <c r="E49" i="75"/>
  <c r="BE49" i="75" s="1"/>
  <c r="CD51" i="127" s="1"/>
  <c r="E48" i="75"/>
  <c r="E47" i="75"/>
  <c r="BE47" i="75" s="1"/>
  <c r="CD49" i="127" s="1"/>
  <c r="E46" i="75"/>
  <c r="E45" i="75"/>
  <c r="BE45" i="75" s="1"/>
  <c r="CD47" i="127" s="1"/>
  <c r="E44" i="75"/>
  <c r="E43" i="75"/>
  <c r="BE43" i="75" s="1"/>
  <c r="CD45" i="127" s="1"/>
  <c r="E42" i="75"/>
  <c r="E41" i="75"/>
  <c r="BE41" i="75" s="1"/>
  <c r="CD43" i="127" s="1"/>
  <c r="E40" i="75"/>
  <c r="E39" i="75"/>
  <c r="BE39" i="75" s="1"/>
  <c r="CD41" i="127" s="1"/>
  <c r="E38" i="75"/>
  <c r="E37" i="75"/>
  <c r="BE37" i="75" s="1"/>
  <c r="CD39" i="127" s="1"/>
  <c r="E36" i="75"/>
  <c r="E35" i="75"/>
  <c r="BE35" i="75" s="1"/>
  <c r="CD37" i="127" s="1"/>
  <c r="E34" i="75"/>
  <c r="E34" i="135" s="1"/>
  <c r="E33" i="75"/>
  <c r="E33" i="135" s="1"/>
  <c r="E32" i="75"/>
  <c r="E32" i="135" s="1"/>
  <c r="E31" i="75"/>
  <c r="E31" i="135" s="1"/>
  <c r="E30" i="75"/>
  <c r="E30" i="135" s="1"/>
  <c r="E29" i="75"/>
  <c r="E29" i="135" s="1"/>
  <c r="E28" i="75"/>
  <c r="E28" i="135" s="1"/>
  <c r="E27" i="75"/>
  <c r="E27" i="135" s="1"/>
  <c r="E26" i="75"/>
  <c r="E26" i="135" s="1"/>
  <c r="E25" i="75"/>
  <c r="E25" i="135" s="1"/>
  <c r="E24" i="75"/>
  <c r="E24" i="135" s="1"/>
  <c r="E23" i="75"/>
  <c r="E23" i="135" s="1"/>
  <c r="E22" i="75"/>
  <c r="E22" i="135" s="1"/>
  <c r="E21" i="75"/>
  <c r="E21" i="135" s="1"/>
  <c r="E20" i="75"/>
  <c r="E20" i="135" s="1"/>
  <c r="E19" i="75"/>
  <c r="E19" i="135" s="1"/>
  <c r="E18" i="75"/>
  <c r="E18" i="135" s="1"/>
  <c r="E17" i="75"/>
  <c r="E17" i="135" s="1"/>
  <c r="E16" i="75"/>
  <c r="E16" i="135" s="1"/>
  <c r="E15" i="75"/>
  <c r="E15" i="135" s="1"/>
  <c r="E14" i="75"/>
  <c r="E14" i="135" s="1"/>
  <c r="E13" i="75"/>
  <c r="E13" i="135" s="1"/>
  <c r="E12" i="75"/>
  <c r="E12" i="135" s="1"/>
  <c r="E11" i="75"/>
  <c r="E11" i="135" s="1"/>
  <c r="E10" i="75"/>
  <c r="E10" i="135" s="1"/>
  <c r="E9" i="75"/>
  <c r="E9" i="135" s="1"/>
  <c r="E8" i="75"/>
  <c r="E8" i="135" s="1"/>
  <c r="E7" i="75"/>
  <c r="E7" i="135" s="1"/>
  <c r="E6" i="75"/>
  <c r="E6" i="135" s="1"/>
  <c r="E5" i="75"/>
  <c r="BE5" i="75" s="1"/>
  <c r="D5" i="75"/>
  <c r="BE3" i="75"/>
  <c r="I1" i="75"/>
  <c r="J1" i="75" s="1"/>
  <c r="K1" i="75" s="1"/>
  <c r="L1" i="75" s="1"/>
  <c r="M1" i="75" s="1"/>
  <c r="N1" i="75" s="1"/>
  <c r="O1" i="75" s="1"/>
  <c r="P1" i="75" s="1"/>
  <c r="Q1" i="75" s="1"/>
  <c r="R1" i="75" s="1"/>
  <c r="S1" i="75" s="1"/>
  <c r="T1" i="75" s="1"/>
  <c r="U1" i="75" s="1"/>
  <c r="V1" i="75" s="1"/>
  <c r="W1" i="75" s="1"/>
  <c r="X1" i="75" s="1"/>
  <c r="Y1" i="75" s="1"/>
  <c r="Z1" i="75" s="1"/>
  <c r="AA1" i="75" s="1"/>
  <c r="AB1" i="75" s="1"/>
  <c r="AC1" i="75" s="1"/>
  <c r="AD1" i="75" s="1"/>
  <c r="AE1" i="75" s="1"/>
  <c r="AF1" i="75" s="1"/>
  <c r="AG1" i="75" s="1"/>
  <c r="AH1" i="75" s="1"/>
  <c r="AI1" i="75" s="1"/>
  <c r="AJ1" i="75" s="1"/>
  <c r="AK1" i="75" s="1"/>
  <c r="AL1" i="75" s="1"/>
  <c r="AM1" i="75" s="1"/>
  <c r="AN1" i="75" s="1"/>
  <c r="AO1" i="75" s="1"/>
  <c r="AP1" i="75" s="1"/>
  <c r="AQ1" i="75" s="1"/>
  <c r="AR1" i="75" s="1"/>
  <c r="AS1" i="75" s="1"/>
  <c r="AT1" i="75" s="1"/>
  <c r="AU1" i="75" s="1"/>
  <c r="AV1" i="75" s="1"/>
  <c r="AW1" i="75" s="1"/>
  <c r="AX1" i="75" s="1"/>
  <c r="AY1" i="75" s="1"/>
  <c r="AZ1" i="75" s="1"/>
  <c r="BA1" i="75" s="1"/>
  <c r="BB1" i="75" s="1"/>
  <c r="BC1" i="75" s="1"/>
  <c r="BD1" i="75" s="1"/>
  <c r="H1" i="75"/>
  <c r="B3" i="74"/>
  <c r="E64" i="74"/>
  <c r="E63" i="74"/>
  <c r="E62" i="74"/>
  <c r="E61" i="74"/>
  <c r="E60" i="74"/>
  <c r="E59" i="74"/>
  <c r="E58" i="74"/>
  <c r="E57" i="74"/>
  <c r="E56" i="74"/>
  <c r="E55" i="74"/>
  <c r="E54" i="74"/>
  <c r="E53" i="74"/>
  <c r="E52" i="74"/>
  <c r="E51" i="74"/>
  <c r="E50" i="74"/>
  <c r="E49" i="74"/>
  <c r="E48" i="74"/>
  <c r="E47" i="74"/>
  <c r="E46" i="74"/>
  <c r="E45" i="74"/>
  <c r="E44" i="74"/>
  <c r="E43" i="74"/>
  <c r="E42" i="74"/>
  <c r="E41" i="74"/>
  <c r="E40" i="74"/>
  <c r="E39" i="74"/>
  <c r="E38" i="74"/>
  <c r="E37" i="74"/>
  <c r="E36" i="74"/>
  <c r="E35" i="74"/>
  <c r="E34" i="74"/>
  <c r="E33" i="74"/>
  <c r="BE33" i="74" s="1"/>
  <c r="BE33" i="134" s="1"/>
  <c r="E32" i="74"/>
  <c r="BE32" i="74" s="1"/>
  <c r="BE32" i="134" s="1"/>
  <c r="E31" i="74"/>
  <c r="E30" i="74"/>
  <c r="E29" i="74"/>
  <c r="BE29" i="74" s="1"/>
  <c r="BE29" i="134" s="1"/>
  <c r="E28" i="74"/>
  <c r="BE28" i="74" s="1"/>
  <c r="BE28" i="134" s="1"/>
  <c r="E27" i="74"/>
  <c r="E26" i="74"/>
  <c r="E25" i="74"/>
  <c r="BE25" i="74" s="1"/>
  <c r="BE25" i="134" s="1"/>
  <c r="E24" i="74"/>
  <c r="BE24" i="74" s="1"/>
  <c r="BE24" i="134" s="1"/>
  <c r="E23" i="74"/>
  <c r="BE23" i="74" s="1"/>
  <c r="BE23" i="134" s="1"/>
  <c r="E22" i="74"/>
  <c r="E21" i="74"/>
  <c r="BE21" i="74" s="1"/>
  <c r="BE21" i="134" s="1"/>
  <c r="E20" i="74"/>
  <c r="BE20" i="74" s="1"/>
  <c r="BE20" i="134" s="1"/>
  <c r="E19" i="74"/>
  <c r="E18" i="74"/>
  <c r="E17" i="74"/>
  <c r="BE17" i="74" s="1"/>
  <c r="BE17" i="134" s="1"/>
  <c r="E16" i="74"/>
  <c r="BE16" i="74" s="1"/>
  <c r="BE16" i="134" s="1"/>
  <c r="E15" i="74"/>
  <c r="E14" i="74"/>
  <c r="E14" i="134" s="1"/>
  <c r="E13" i="74"/>
  <c r="E13" i="134" s="1"/>
  <c r="E12" i="74"/>
  <c r="E12" i="134" s="1"/>
  <c r="E11" i="74"/>
  <c r="E11" i="134" s="1"/>
  <c r="E10" i="74"/>
  <c r="E10" i="134" s="1"/>
  <c r="E9" i="74"/>
  <c r="E9" i="134" s="1"/>
  <c r="E8" i="74"/>
  <c r="E8" i="134" s="1"/>
  <c r="E7" i="74"/>
  <c r="E7" i="134" s="1"/>
  <c r="E6" i="74"/>
  <c r="E6" i="134" s="1"/>
  <c r="E5" i="74"/>
  <c r="E5" i="134" s="1"/>
  <c r="D5" i="74"/>
  <c r="BE3" i="74"/>
  <c r="I1" i="74"/>
  <c r="J1" i="74" s="1"/>
  <c r="K1" i="74" s="1"/>
  <c r="L1" i="74" s="1"/>
  <c r="M1" i="74" s="1"/>
  <c r="N1" i="74" s="1"/>
  <c r="O1" i="74" s="1"/>
  <c r="P1" i="74" s="1"/>
  <c r="Q1" i="74" s="1"/>
  <c r="R1" i="74" s="1"/>
  <c r="S1" i="74" s="1"/>
  <c r="T1" i="74" s="1"/>
  <c r="U1" i="74" s="1"/>
  <c r="V1" i="74" s="1"/>
  <c r="W1" i="74" s="1"/>
  <c r="X1" i="74" s="1"/>
  <c r="Y1" i="74" s="1"/>
  <c r="Z1" i="74" s="1"/>
  <c r="AA1" i="74" s="1"/>
  <c r="AB1" i="74" s="1"/>
  <c r="AC1" i="74" s="1"/>
  <c r="AD1" i="74" s="1"/>
  <c r="AE1" i="74" s="1"/>
  <c r="AF1" i="74" s="1"/>
  <c r="AG1" i="74" s="1"/>
  <c r="AH1" i="74" s="1"/>
  <c r="AI1" i="74" s="1"/>
  <c r="AJ1" i="74" s="1"/>
  <c r="AK1" i="74" s="1"/>
  <c r="AL1" i="74" s="1"/>
  <c r="AM1" i="74" s="1"/>
  <c r="AN1" i="74" s="1"/>
  <c r="AO1" i="74" s="1"/>
  <c r="AP1" i="74" s="1"/>
  <c r="AQ1" i="74" s="1"/>
  <c r="AR1" i="74" s="1"/>
  <c r="AS1" i="74" s="1"/>
  <c r="AT1" i="74" s="1"/>
  <c r="AU1" i="74" s="1"/>
  <c r="AV1" i="74" s="1"/>
  <c r="AW1" i="74" s="1"/>
  <c r="AX1" i="74" s="1"/>
  <c r="AY1" i="74" s="1"/>
  <c r="AZ1" i="74" s="1"/>
  <c r="BA1" i="74" s="1"/>
  <c r="BB1" i="74" s="1"/>
  <c r="BC1" i="74" s="1"/>
  <c r="BD1" i="74" s="1"/>
  <c r="H1" i="74"/>
  <c r="B3" i="73"/>
  <c r="E1" i="133" s="1"/>
  <c r="E64" i="73"/>
  <c r="BE64" i="73" s="1"/>
  <c r="CB66" i="127" s="1"/>
  <c r="E63" i="73"/>
  <c r="E62" i="73"/>
  <c r="E61" i="73"/>
  <c r="BE61" i="73" s="1"/>
  <c r="CB63" i="127" s="1"/>
  <c r="E60" i="73"/>
  <c r="BE60" i="73" s="1"/>
  <c r="CB62" i="127" s="1"/>
  <c r="E59" i="73"/>
  <c r="E58" i="73"/>
  <c r="E57" i="73"/>
  <c r="BE57" i="73" s="1"/>
  <c r="CB59" i="127" s="1"/>
  <c r="E56" i="73"/>
  <c r="BE56" i="73" s="1"/>
  <c r="CB58" i="127" s="1"/>
  <c r="E55" i="73"/>
  <c r="E54" i="73"/>
  <c r="E53" i="73"/>
  <c r="BE53" i="73" s="1"/>
  <c r="CB55" i="127" s="1"/>
  <c r="E52" i="73"/>
  <c r="BE52" i="73" s="1"/>
  <c r="CB54" i="127" s="1"/>
  <c r="E51" i="73"/>
  <c r="E50" i="73"/>
  <c r="E49" i="73"/>
  <c r="BE49" i="73" s="1"/>
  <c r="CB51" i="127" s="1"/>
  <c r="E48" i="73"/>
  <c r="BE48" i="73" s="1"/>
  <c r="CB50" i="127" s="1"/>
  <c r="E47" i="73"/>
  <c r="E46" i="73"/>
  <c r="E45" i="73"/>
  <c r="BE45" i="73" s="1"/>
  <c r="CB47" i="127" s="1"/>
  <c r="E44" i="73"/>
  <c r="BE44" i="73" s="1"/>
  <c r="CB46" i="127" s="1"/>
  <c r="E43" i="73"/>
  <c r="E42" i="73"/>
  <c r="E41" i="73"/>
  <c r="E40" i="73"/>
  <c r="BE40" i="73" s="1"/>
  <c r="CB42" i="127" s="1"/>
  <c r="E39" i="73"/>
  <c r="E38" i="73"/>
  <c r="BE38" i="73" s="1"/>
  <c r="CB40" i="127" s="1"/>
  <c r="E37" i="73"/>
  <c r="E36" i="73"/>
  <c r="BE36" i="73" s="1"/>
  <c r="CB38" i="127" s="1"/>
  <c r="E35" i="73"/>
  <c r="BE35" i="73" s="1"/>
  <c r="CB37" i="127" s="1"/>
  <c r="E34" i="73"/>
  <c r="E34" i="133" s="1"/>
  <c r="E33" i="73"/>
  <c r="E33" i="133" s="1"/>
  <c r="E32" i="73"/>
  <c r="E32" i="133" s="1"/>
  <c r="E31" i="73"/>
  <c r="E31" i="133" s="1"/>
  <c r="E30" i="73"/>
  <c r="E30" i="133" s="1"/>
  <c r="E29" i="73"/>
  <c r="E29" i="133" s="1"/>
  <c r="E28" i="73"/>
  <c r="E28" i="133" s="1"/>
  <c r="E27" i="73"/>
  <c r="E27" i="133" s="1"/>
  <c r="E26" i="73"/>
  <c r="E26" i="133" s="1"/>
  <c r="E25" i="73"/>
  <c r="E25" i="133" s="1"/>
  <c r="E24" i="73"/>
  <c r="E24" i="133" s="1"/>
  <c r="E23" i="73"/>
  <c r="E23" i="133" s="1"/>
  <c r="E22" i="73"/>
  <c r="E22" i="133" s="1"/>
  <c r="E21" i="73"/>
  <c r="E21" i="133" s="1"/>
  <c r="E20" i="73"/>
  <c r="E20" i="133" s="1"/>
  <c r="E19" i="73"/>
  <c r="E19" i="133" s="1"/>
  <c r="E18" i="73"/>
  <c r="E18" i="133" s="1"/>
  <c r="E17" i="73"/>
  <c r="E17" i="133" s="1"/>
  <c r="E16" i="73"/>
  <c r="E16" i="133" s="1"/>
  <c r="E15" i="73"/>
  <c r="E15" i="133" s="1"/>
  <c r="E14" i="73"/>
  <c r="E14" i="133" s="1"/>
  <c r="E13" i="73"/>
  <c r="E13" i="133" s="1"/>
  <c r="E12" i="73"/>
  <c r="E12" i="133" s="1"/>
  <c r="E11" i="73"/>
  <c r="E11" i="133" s="1"/>
  <c r="E10" i="73"/>
  <c r="E10" i="133" s="1"/>
  <c r="E9" i="73"/>
  <c r="E9" i="133" s="1"/>
  <c r="E8" i="73"/>
  <c r="E8" i="133" s="1"/>
  <c r="E7" i="73"/>
  <c r="E7" i="133" s="1"/>
  <c r="E6" i="73"/>
  <c r="E6" i="133" s="1"/>
  <c r="E5" i="73"/>
  <c r="E5" i="133" s="1"/>
  <c r="D5" i="73"/>
  <c r="BE3" i="73"/>
  <c r="H1" i="73"/>
  <c r="I1" i="73" s="1"/>
  <c r="J1" i="73" s="1"/>
  <c r="K1" i="73" s="1"/>
  <c r="L1" i="73" s="1"/>
  <c r="M1" i="73" s="1"/>
  <c r="N1" i="73" s="1"/>
  <c r="O1" i="73" s="1"/>
  <c r="P1" i="73" s="1"/>
  <c r="Q1" i="73" s="1"/>
  <c r="R1" i="73" s="1"/>
  <c r="S1" i="73" s="1"/>
  <c r="T1" i="73" s="1"/>
  <c r="U1" i="73" s="1"/>
  <c r="V1" i="73" s="1"/>
  <c r="W1" i="73" s="1"/>
  <c r="X1" i="73" s="1"/>
  <c r="Y1" i="73" s="1"/>
  <c r="Z1" i="73" s="1"/>
  <c r="AA1" i="73" s="1"/>
  <c r="AB1" i="73" s="1"/>
  <c r="AC1" i="73" s="1"/>
  <c r="AD1" i="73" s="1"/>
  <c r="AE1" i="73" s="1"/>
  <c r="AF1" i="73" s="1"/>
  <c r="AG1" i="73" s="1"/>
  <c r="AH1" i="73" s="1"/>
  <c r="AI1" i="73" s="1"/>
  <c r="AJ1" i="73" s="1"/>
  <c r="AK1" i="73" s="1"/>
  <c r="AL1" i="73" s="1"/>
  <c r="AM1" i="73" s="1"/>
  <c r="AN1" i="73" s="1"/>
  <c r="AO1" i="73" s="1"/>
  <c r="AP1" i="73" s="1"/>
  <c r="AQ1" i="73" s="1"/>
  <c r="AR1" i="73" s="1"/>
  <c r="AS1" i="73" s="1"/>
  <c r="AT1" i="73" s="1"/>
  <c r="AU1" i="73" s="1"/>
  <c r="AV1" i="73" s="1"/>
  <c r="AW1" i="73" s="1"/>
  <c r="AX1" i="73" s="1"/>
  <c r="AY1" i="73" s="1"/>
  <c r="AZ1" i="73" s="1"/>
  <c r="BA1" i="73" s="1"/>
  <c r="BB1" i="73" s="1"/>
  <c r="BC1" i="73" s="1"/>
  <c r="BD1" i="73" s="1"/>
  <c r="D1" i="73"/>
  <c r="B3" i="72"/>
  <c r="E64" i="72"/>
  <c r="E63" i="72"/>
  <c r="E62" i="72"/>
  <c r="E61" i="72"/>
  <c r="E60" i="72"/>
  <c r="E59" i="72"/>
  <c r="E58" i="72"/>
  <c r="E57" i="72"/>
  <c r="E56" i="72"/>
  <c r="E55" i="72"/>
  <c r="E54" i="72"/>
  <c r="E53" i="72"/>
  <c r="E52" i="72"/>
  <c r="E51" i="72"/>
  <c r="E50" i="72"/>
  <c r="E49" i="72"/>
  <c r="E48" i="72"/>
  <c r="E47" i="72"/>
  <c r="E46" i="72"/>
  <c r="E45" i="72"/>
  <c r="E44" i="72"/>
  <c r="E43" i="72"/>
  <c r="E42" i="72"/>
  <c r="E41" i="72"/>
  <c r="E40" i="72"/>
  <c r="E39" i="72"/>
  <c r="E38" i="72"/>
  <c r="E37" i="72"/>
  <c r="E36" i="72"/>
  <c r="E35" i="72"/>
  <c r="E34" i="72"/>
  <c r="BE34" i="72" s="1"/>
  <c r="E33" i="72"/>
  <c r="E32" i="72"/>
  <c r="E31" i="72"/>
  <c r="BE31" i="72" s="1"/>
  <c r="E30" i="72"/>
  <c r="BE30" i="72" s="1"/>
  <c r="E29" i="72"/>
  <c r="E28" i="72"/>
  <c r="E27" i="72"/>
  <c r="BE27" i="72" s="1"/>
  <c r="E26" i="72"/>
  <c r="BE26" i="72" s="1"/>
  <c r="E25" i="72"/>
  <c r="BE25" i="72" s="1"/>
  <c r="E24" i="72"/>
  <c r="E23" i="72"/>
  <c r="BE23" i="72" s="1"/>
  <c r="E22" i="72"/>
  <c r="BE22" i="72" s="1"/>
  <c r="E21" i="72"/>
  <c r="E20" i="72"/>
  <c r="E19" i="72"/>
  <c r="BE19" i="72" s="1"/>
  <c r="E18" i="72"/>
  <c r="BE18" i="72" s="1"/>
  <c r="E17" i="72"/>
  <c r="E16" i="72"/>
  <c r="E15" i="72"/>
  <c r="BE15" i="72" s="1"/>
  <c r="E14" i="72"/>
  <c r="E14" i="132" s="1"/>
  <c r="E13" i="72"/>
  <c r="E13" i="132" s="1"/>
  <c r="E12" i="72"/>
  <c r="E12" i="132" s="1"/>
  <c r="E11" i="72"/>
  <c r="E11" i="132" s="1"/>
  <c r="E10" i="72"/>
  <c r="E10" i="132" s="1"/>
  <c r="E9" i="72"/>
  <c r="E9" i="132" s="1"/>
  <c r="E8" i="72"/>
  <c r="E7" i="72"/>
  <c r="BE7" i="72" s="1"/>
  <c r="E6" i="72"/>
  <c r="BE6" i="72" s="1"/>
  <c r="E5" i="72"/>
  <c r="D5" i="72"/>
  <c r="BE3" i="72"/>
  <c r="H1" i="72"/>
  <c r="I1" i="72" s="1"/>
  <c r="J1" i="72" s="1"/>
  <c r="K1" i="72" s="1"/>
  <c r="L1" i="72" s="1"/>
  <c r="M1" i="72" s="1"/>
  <c r="N1" i="72" s="1"/>
  <c r="O1" i="72" s="1"/>
  <c r="P1" i="72" s="1"/>
  <c r="Q1" i="72" s="1"/>
  <c r="R1" i="72" s="1"/>
  <c r="S1" i="72" s="1"/>
  <c r="T1" i="72" s="1"/>
  <c r="U1" i="72" s="1"/>
  <c r="V1" i="72" s="1"/>
  <c r="W1" i="72" s="1"/>
  <c r="X1" i="72" s="1"/>
  <c r="Y1" i="72" s="1"/>
  <c r="Z1" i="72" s="1"/>
  <c r="AA1" i="72" s="1"/>
  <c r="AB1" i="72" s="1"/>
  <c r="AC1" i="72" s="1"/>
  <c r="AD1" i="72" s="1"/>
  <c r="AE1" i="72" s="1"/>
  <c r="AF1" i="72" s="1"/>
  <c r="AG1" i="72" s="1"/>
  <c r="AH1" i="72" s="1"/>
  <c r="AI1" i="72" s="1"/>
  <c r="AJ1" i="72" s="1"/>
  <c r="AK1" i="72" s="1"/>
  <c r="AL1" i="72" s="1"/>
  <c r="AM1" i="72" s="1"/>
  <c r="AN1" i="72" s="1"/>
  <c r="AO1" i="72" s="1"/>
  <c r="AP1" i="72" s="1"/>
  <c r="AQ1" i="72" s="1"/>
  <c r="AR1" i="72" s="1"/>
  <c r="AS1" i="72" s="1"/>
  <c r="AT1" i="72" s="1"/>
  <c r="AU1" i="72" s="1"/>
  <c r="AV1" i="72" s="1"/>
  <c r="AW1" i="72" s="1"/>
  <c r="AX1" i="72" s="1"/>
  <c r="AY1" i="72" s="1"/>
  <c r="AZ1" i="72" s="1"/>
  <c r="BA1" i="72" s="1"/>
  <c r="BB1" i="72" s="1"/>
  <c r="BC1" i="72" s="1"/>
  <c r="BD1" i="72" s="1"/>
  <c r="B3" i="71"/>
  <c r="E64" i="71"/>
  <c r="E63" i="71"/>
  <c r="E62" i="71"/>
  <c r="E61" i="71"/>
  <c r="E60" i="71"/>
  <c r="E59" i="71"/>
  <c r="E58" i="71"/>
  <c r="E57" i="71"/>
  <c r="E56" i="71"/>
  <c r="E55" i="71"/>
  <c r="E54" i="71"/>
  <c r="E53" i="71"/>
  <c r="E52" i="71"/>
  <c r="E51" i="7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BE33" i="71" s="1"/>
  <c r="E32" i="71"/>
  <c r="E31" i="71"/>
  <c r="E30" i="71"/>
  <c r="E29" i="71"/>
  <c r="E28" i="71"/>
  <c r="BE28" i="71" s="1"/>
  <c r="E27" i="71"/>
  <c r="E26" i="71"/>
  <c r="E25" i="71"/>
  <c r="BE25" i="71" s="1"/>
  <c r="E24" i="71"/>
  <c r="E23" i="71"/>
  <c r="E22" i="71"/>
  <c r="E21" i="71"/>
  <c r="E20" i="71"/>
  <c r="BE20" i="71" s="1"/>
  <c r="E19" i="71"/>
  <c r="E18" i="71"/>
  <c r="E17" i="71"/>
  <c r="BE17" i="71" s="1"/>
  <c r="E16" i="71"/>
  <c r="E15" i="71"/>
  <c r="E14" i="71"/>
  <c r="E14" i="131" s="1"/>
  <c r="E13" i="71"/>
  <c r="E13" i="131" s="1"/>
  <c r="E12" i="71"/>
  <c r="E12" i="131" s="1"/>
  <c r="E11" i="71"/>
  <c r="E10" i="71"/>
  <c r="E10" i="131" s="1"/>
  <c r="E9" i="71"/>
  <c r="E9" i="131" s="1"/>
  <c r="E8" i="71"/>
  <c r="E8" i="131" s="1"/>
  <c r="E7" i="71"/>
  <c r="E7" i="131" s="1"/>
  <c r="E6" i="71"/>
  <c r="E5" i="71"/>
  <c r="E5" i="131" s="1"/>
  <c r="D5" i="71"/>
  <c r="BE3" i="71"/>
  <c r="H1" i="71"/>
  <c r="I1" i="71" s="1"/>
  <c r="J1" i="71" s="1"/>
  <c r="K1" i="71" s="1"/>
  <c r="L1" i="71" s="1"/>
  <c r="M1" i="71" s="1"/>
  <c r="N1" i="71" s="1"/>
  <c r="O1" i="71" s="1"/>
  <c r="P1" i="71" s="1"/>
  <c r="Q1" i="71" s="1"/>
  <c r="R1" i="71" s="1"/>
  <c r="S1" i="71" s="1"/>
  <c r="T1" i="71" s="1"/>
  <c r="U1" i="71" s="1"/>
  <c r="V1" i="71" s="1"/>
  <c r="W1" i="71" s="1"/>
  <c r="X1" i="71" s="1"/>
  <c r="Y1" i="71" s="1"/>
  <c r="Z1" i="71" s="1"/>
  <c r="AA1" i="71" s="1"/>
  <c r="AB1" i="71" s="1"/>
  <c r="AC1" i="71" s="1"/>
  <c r="AD1" i="71" s="1"/>
  <c r="AE1" i="71" s="1"/>
  <c r="AF1" i="71" s="1"/>
  <c r="AG1" i="71" s="1"/>
  <c r="AH1" i="71" s="1"/>
  <c r="AI1" i="71" s="1"/>
  <c r="AJ1" i="71" s="1"/>
  <c r="AK1" i="71" s="1"/>
  <c r="AL1" i="71" s="1"/>
  <c r="AM1" i="71" s="1"/>
  <c r="AN1" i="71" s="1"/>
  <c r="AO1" i="71" s="1"/>
  <c r="AP1" i="71" s="1"/>
  <c r="AQ1" i="71" s="1"/>
  <c r="AR1" i="71" s="1"/>
  <c r="AS1" i="71" s="1"/>
  <c r="AT1" i="71" s="1"/>
  <c r="AU1" i="71" s="1"/>
  <c r="AV1" i="71" s="1"/>
  <c r="AW1" i="71" s="1"/>
  <c r="AX1" i="71" s="1"/>
  <c r="AY1" i="71" s="1"/>
  <c r="AZ1" i="71" s="1"/>
  <c r="BA1" i="71" s="1"/>
  <c r="BB1" i="71" s="1"/>
  <c r="BC1" i="71" s="1"/>
  <c r="BD1" i="71" s="1"/>
  <c r="D1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5" i="7"/>
  <c r="C6" i="5"/>
  <c r="D5" i="7"/>
  <c r="AF20" i="115" l="1"/>
  <c r="AG20" i="115" s="1"/>
  <c r="Y20" i="115"/>
  <c r="AF25" i="117"/>
  <c r="AG25" i="117" s="1"/>
  <c r="Y25" i="117"/>
  <c r="AM21" i="123"/>
  <c r="AT21" i="123"/>
  <c r="AU21" i="123" s="1"/>
  <c r="Y22" i="124"/>
  <c r="AF22" i="124"/>
  <c r="AG22" i="124" s="1"/>
  <c r="AT21" i="119"/>
  <c r="AU21" i="119" s="1"/>
  <c r="AS21" i="119"/>
  <c r="AT25" i="113"/>
  <c r="AU25" i="113" s="1"/>
  <c r="Y22" i="113"/>
  <c r="R18" i="113"/>
  <c r="S18" i="113" s="1"/>
  <c r="AF18" i="113"/>
  <c r="AG18" i="113" s="1"/>
  <c r="R23" i="116"/>
  <c r="S23" i="116" s="1"/>
  <c r="Q20" i="116"/>
  <c r="AT15" i="116"/>
  <c r="AU15" i="116" s="1"/>
  <c r="AM15" i="116"/>
  <c r="AT22" i="116"/>
  <c r="AU22" i="116" s="1"/>
  <c r="AM22" i="116"/>
  <c r="AE23" i="117"/>
  <c r="AF23" i="117"/>
  <c r="AG23" i="117" s="1"/>
  <c r="R22" i="121"/>
  <c r="Y20" i="122"/>
  <c r="AF20" i="122"/>
  <c r="AG20" i="122" s="1"/>
  <c r="R22" i="123"/>
  <c r="S22" i="123" s="1"/>
  <c r="AM24" i="126"/>
  <c r="AT24" i="126"/>
  <c r="AU24" i="126" s="1"/>
  <c r="AF20" i="125"/>
  <c r="AG20" i="125" s="1"/>
  <c r="Y20" i="125"/>
  <c r="AF20" i="121"/>
  <c r="AG20" i="121" s="1"/>
  <c r="Y20" i="121"/>
  <c r="Y23" i="120"/>
  <c r="AF23" i="120"/>
  <c r="AG23" i="120" s="1"/>
  <c r="R20" i="120"/>
  <c r="S20" i="120" s="1"/>
  <c r="K19" i="113"/>
  <c r="R17" i="113"/>
  <c r="S17" i="113" s="1"/>
  <c r="Y18" i="113"/>
  <c r="Y24" i="114"/>
  <c r="Y20" i="114"/>
  <c r="AF22" i="115"/>
  <c r="K18" i="115"/>
  <c r="AM23" i="117"/>
  <c r="AT23" i="117"/>
  <c r="AU23" i="117" s="1"/>
  <c r="K20" i="118"/>
  <c r="R20" i="118"/>
  <c r="K23" i="120"/>
  <c r="R20" i="122"/>
  <c r="S20" i="122" s="1"/>
  <c r="AM25" i="122"/>
  <c r="AT25" i="122"/>
  <c r="AU25" i="122" s="1"/>
  <c r="AE17" i="122"/>
  <c r="AF17" i="122"/>
  <c r="AG17" i="122" s="1"/>
  <c r="AT19" i="122"/>
  <c r="AU19" i="122" s="1"/>
  <c r="AM19" i="122"/>
  <c r="AF17" i="123"/>
  <c r="AG17" i="123" s="1"/>
  <c r="Y17" i="123"/>
  <c r="AF20" i="123"/>
  <c r="AG20" i="123" s="1"/>
  <c r="Y20" i="123"/>
  <c r="K18" i="124"/>
  <c r="R18" i="124"/>
  <c r="AT15" i="125"/>
  <c r="AU15" i="125" s="1"/>
  <c r="AS15" i="125"/>
  <c r="AT25" i="126"/>
  <c r="AU25" i="126" s="1"/>
  <c r="AM19" i="126"/>
  <c r="AT19" i="126"/>
  <c r="AU19" i="126" s="1"/>
  <c r="AT17" i="121"/>
  <c r="AU17" i="121" s="1"/>
  <c r="AM17" i="121"/>
  <c r="AT19" i="120"/>
  <c r="AU19" i="120" s="1"/>
  <c r="AM19" i="120"/>
  <c r="R20" i="113"/>
  <c r="S20" i="113" s="1"/>
  <c r="AM22" i="113"/>
  <c r="AT19" i="113"/>
  <c r="AU19" i="113" s="1"/>
  <c r="AF23" i="113"/>
  <c r="AG23" i="113" s="1"/>
  <c r="K23" i="113"/>
  <c r="R22" i="114"/>
  <c r="S22" i="114" s="1"/>
  <c r="R18" i="114"/>
  <c r="S18" i="114" s="1"/>
  <c r="R23" i="114"/>
  <c r="R18" i="116"/>
  <c r="Y20" i="116"/>
  <c r="AT20" i="117"/>
  <c r="AU20" i="117" s="1"/>
  <c r="AF20" i="117"/>
  <c r="AG20" i="117" s="1"/>
  <c r="Y20" i="117"/>
  <c r="AT23" i="122"/>
  <c r="AU23" i="122" s="1"/>
  <c r="AM23" i="122"/>
  <c r="AT17" i="123"/>
  <c r="AU17" i="123" s="1"/>
  <c r="AM17" i="123"/>
  <c r="AT17" i="124"/>
  <c r="AU17" i="124" s="1"/>
  <c r="AM17" i="124"/>
  <c r="AF21" i="126"/>
  <c r="AG21" i="126" s="1"/>
  <c r="AE21" i="125"/>
  <c r="AF21" i="125"/>
  <c r="AG21" i="125" s="1"/>
  <c r="K25" i="123"/>
  <c r="AF23" i="124"/>
  <c r="AG23" i="124" s="1"/>
  <c r="AE23" i="124"/>
  <c r="R22" i="120"/>
  <c r="Q22" i="120"/>
  <c r="AF24" i="124"/>
  <c r="AG24" i="124" s="1"/>
  <c r="AV24" i="118"/>
  <c r="AW24" i="118" s="1"/>
  <c r="BM25" i="127" s="1"/>
  <c r="H24" i="161" s="1"/>
  <c r="R23" i="118"/>
  <c r="R21" i="118"/>
  <c r="AV17" i="121"/>
  <c r="AW17" i="121" s="1"/>
  <c r="BP18" i="127" s="1"/>
  <c r="K17" i="161" s="1"/>
  <c r="R15" i="122"/>
  <c r="S15" i="122" s="1"/>
  <c r="AF19" i="123"/>
  <c r="AG19" i="123" s="1"/>
  <c r="AT24" i="125"/>
  <c r="AU24" i="125" s="1"/>
  <c r="AF14" i="125"/>
  <c r="AG14" i="125" s="1"/>
  <c r="R23" i="119"/>
  <c r="AT22" i="120"/>
  <c r="AU22" i="120" s="1"/>
  <c r="AF19" i="125"/>
  <c r="AG19" i="125" s="1"/>
  <c r="K22" i="115"/>
  <c r="AV20" i="117"/>
  <c r="AW20" i="117" s="1"/>
  <c r="BL21" i="127" s="1"/>
  <c r="G20" i="161" s="1"/>
  <c r="AT19" i="118"/>
  <c r="AU19" i="118" s="1"/>
  <c r="R21" i="120"/>
  <c r="S21" i="120" s="1"/>
  <c r="AT24" i="121"/>
  <c r="AU24" i="121" s="1"/>
  <c r="AF23" i="121"/>
  <c r="AG23" i="121" s="1"/>
  <c r="AS22" i="122"/>
  <c r="AT17" i="122"/>
  <c r="AU17" i="122" s="1"/>
  <c r="R23" i="122"/>
  <c r="S23" i="122" s="1"/>
  <c r="R19" i="122"/>
  <c r="S19" i="122" s="1"/>
  <c r="R24" i="123"/>
  <c r="R20" i="124"/>
  <c r="AV20" i="125"/>
  <c r="AW20" i="125" s="1"/>
  <c r="BT21" i="127" s="1"/>
  <c r="O20" i="161" s="1"/>
  <c r="AF18" i="125"/>
  <c r="AG18" i="125" s="1"/>
  <c r="R24" i="126"/>
  <c r="S24" i="126" s="1"/>
  <c r="AT21" i="126"/>
  <c r="AU21" i="126" s="1"/>
  <c r="AT23" i="126"/>
  <c r="AU23" i="126" s="1"/>
  <c r="R18" i="126"/>
  <c r="AT25" i="123"/>
  <c r="AU25" i="123" s="1"/>
  <c r="AF16" i="123"/>
  <c r="AG16" i="123" s="1"/>
  <c r="AM22" i="120"/>
  <c r="AT18" i="120"/>
  <c r="AU18" i="120" s="1"/>
  <c r="AT25" i="118"/>
  <c r="AU25" i="118" s="1"/>
  <c r="R19" i="119"/>
  <c r="AF14" i="116"/>
  <c r="AG14" i="116" s="1"/>
  <c r="AF21" i="117"/>
  <c r="AG21" i="117" s="1"/>
  <c r="S20" i="117"/>
  <c r="AM24" i="117"/>
  <c r="AF16" i="117"/>
  <c r="AG16" i="117" s="1"/>
  <c r="AS24" i="118"/>
  <c r="R19" i="118"/>
  <c r="AT23" i="118"/>
  <c r="AU23" i="118" s="1"/>
  <c r="R17" i="118"/>
  <c r="R24" i="121"/>
  <c r="AV19" i="121"/>
  <c r="AW19" i="121" s="1"/>
  <c r="BP20" i="127" s="1"/>
  <c r="K19" i="161" s="1"/>
  <c r="S17" i="121"/>
  <c r="R21" i="122"/>
  <c r="S21" i="122" s="1"/>
  <c r="R16" i="122"/>
  <c r="S16" i="122" s="1"/>
  <c r="AF16" i="122"/>
  <c r="AG16" i="122" s="1"/>
  <c r="AS16" i="123"/>
  <c r="R6" i="123"/>
  <c r="Q23" i="125"/>
  <c r="R17" i="125"/>
  <c r="AF24" i="126"/>
  <c r="AG24" i="126" s="1"/>
  <c r="AF18" i="126"/>
  <c r="AG18" i="126" s="1"/>
  <c r="R22" i="126"/>
  <c r="S22" i="126" s="1"/>
  <c r="R24" i="120"/>
  <c r="R15" i="119"/>
  <c r="S15" i="119" s="1"/>
  <c r="AE25" i="118"/>
  <c r="AF24" i="120"/>
  <c r="AG24" i="120" s="1"/>
  <c r="AS16" i="120"/>
  <c r="AM16" i="125"/>
  <c r="R16" i="123"/>
  <c r="AF16" i="124"/>
  <c r="AG16" i="124" s="1"/>
  <c r="AF16" i="126"/>
  <c r="AG16" i="126" s="1"/>
  <c r="BB14" i="107"/>
  <c r="BC14" i="107" s="1"/>
  <c r="AX15" i="127" s="1"/>
  <c r="K14" i="160" s="1"/>
  <c r="R16" i="113"/>
  <c r="S16" i="113" s="1"/>
  <c r="AF15" i="113"/>
  <c r="AG15" i="113" s="1"/>
  <c r="R16" i="114"/>
  <c r="S16" i="114" s="1"/>
  <c r="Q15" i="115"/>
  <c r="R16" i="118"/>
  <c r="R15" i="118"/>
  <c r="R16" i="124"/>
  <c r="Q16" i="125"/>
  <c r="R8" i="126"/>
  <c r="S8" i="126" s="1"/>
  <c r="AF16" i="120"/>
  <c r="AG16" i="120" s="1"/>
  <c r="AF8" i="115"/>
  <c r="AG8" i="115" s="1"/>
  <c r="R12" i="114"/>
  <c r="S12" i="114" s="1"/>
  <c r="AS13" i="119"/>
  <c r="R10" i="113"/>
  <c r="S10" i="113" s="1"/>
  <c r="K10" i="113"/>
  <c r="Q12" i="114"/>
  <c r="K8" i="114"/>
  <c r="K10" i="117"/>
  <c r="AF9" i="120"/>
  <c r="AG9" i="120" s="1"/>
  <c r="AF13" i="121"/>
  <c r="AG13" i="121" s="1"/>
  <c r="AS9" i="122"/>
  <c r="R6" i="124"/>
  <c r="S6" i="124" s="1"/>
  <c r="BB8" i="106"/>
  <c r="BC8" i="106" s="1"/>
  <c r="AW9" i="127" s="1"/>
  <c r="J8" i="160" s="1"/>
  <c r="AS10" i="114"/>
  <c r="AF11" i="117"/>
  <c r="AG11" i="117" s="1"/>
  <c r="AF13" i="124"/>
  <c r="AG13" i="124" s="1"/>
  <c r="Y6" i="124"/>
  <c r="Y8" i="126"/>
  <c r="R7" i="117"/>
  <c r="S7" i="117" s="1"/>
  <c r="AT10" i="113"/>
  <c r="AU10" i="113" s="1"/>
  <c r="AM7" i="116"/>
  <c r="AS13" i="121"/>
  <c r="AT7" i="125"/>
  <c r="AU7" i="125" s="1"/>
  <c r="AV6" i="126"/>
  <c r="AW6" i="126" s="1"/>
  <c r="BU7" i="127" s="1"/>
  <c r="R8" i="125"/>
  <c r="S8" i="125" s="1"/>
  <c r="AF11" i="119"/>
  <c r="AG11" i="119" s="1"/>
  <c r="AS6" i="123"/>
  <c r="R9" i="122"/>
  <c r="S9" i="122" s="1"/>
  <c r="AT13" i="114"/>
  <c r="AS13" i="114"/>
  <c r="K12" i="117"/>
  <c r="AF11" i="114"/>
  <c r="AG11" i="114" s="1"/>
  <c r="AS11" i="119"/>
  <c r="AF9" i="121"/>
  <c r="AG9" i="121" s="1"/>
  <c r="AE8" i="124"/>
  <c r="AF7" i="125"/>
  <c r="AG7" i="125" s="1"/>
  <c r="BB7" i="105"/>
  <c r="BC7" i="105" s="1"/>
  <c r="AV8" i="127" s="1"/>
  <c r="I7" i="160" s="1"/>
  <c r="AT9" i="115"/>
  <c r="AU9" i="115" s="1"/>
  <c r="AT8" i="114"/>
  <c r="AU8" i="114" s="1"/>
  <c r="AM13" i="117"/>
  <c r="Y10" i="126"/>
  <c r="Y9" i="120"/>
  <c r="BB8" i="105"/>
  <c r="BC8" i="105" s="1"/>
  <c r="AV9" i="127" s="1"/>
  <c r="I8" i="160" s="1"/>
  <c r="AT11" i="117"/>
  <c r="AU11" i="117" s="1"/>
  <c r="BF58" i="84"/>
  <c r="BB62" i="100"/>
  <c r="BB42" i="102"/>
  <c r="BC42" i="102" s="1"/>
  <c r="AS43" i="127" s="1"/>
  <c r="BB58" i="102"/>
  <c r="BC58" i="102" s="1"/>
  <c r="AS59" i="127" s="1"/>
  <c r="S27" i="113"/>
  <c r="AV35" i="113"/>
  <c r="AW35" i="113" s="1"/>
  <c r="BH36" i="127" s="1"/>
  <c r="C35" i="161" s="1"/>
  <c r="S35" i="113"/>
  <c r="AV19" i="114"/>
  <c r="AW19" i="114" s="1"/>
  <c r="BI20" i="127" s="1"/>
  <c r="D19" i="161" s="1"/>
  <c r="S19" i="114"/>
  <c r="S49" i="114"/>
  <c r="AV33" i="115"/>
  <c r="AW33" i="115" s="1"/>
  <c r="BJ34" i="127" s="1"/>
  <c r="E33" i="161" s="1"/>
  <c r="AV55" i="116"/>
  <c r="AW55" i="116" s="1"/>
  <c r="BK56" i="127" s="1"/>
  <c r="AG55" i="116"/>
  <c r="AV44" i="116"/>
  <c r="AW44" i="116" s="1"/>
  <c r="BK45" i="127" s="1"/>
  <c r="AV29" i="116"/>
  <c r="AW29" i="116" s="1"/>
  <c r="BK30" i="127" s="1"/>
  <c r="F29" i="161" s="1"/>
  <c r="AV49" i="118"/>
  <c r="AW49" i="118" s="1"/>
  <c r="BM50" i="127" s="1"/>
  <c r="AG49" i="118"/>
  <c r="AV19" i="118"/>
  <c r="AW19" i="118" s="1"/>
  <c r="BM20" i="127" s="1"/>
  <c r="H19" i="161" s="1"/>
  <c r="S19" i="118"/>
  <c r="AV37" i="119"/>
  <c r="AW37" i="119" s="1"/>
  <c r="BN38" i="127" s="1"/>
  <c r="S37" i="119"/>
  <c r="S40" i="119"/>
  <c r="S40" i="122"/>
  <c r="AV40" i="122"/>
  <c r="AW40" i="122" s="1"/>
  <c r="BQ41" i="127" s="1"/>
  <c r="BF55" i="72"/>
  <c r="BF41" i="73"/>
  <c r="BF63" i="74"/>
  <c r="BF29" i="76"/>
  <c r="BF29" i="136" s="1"/>
  <c r="BF45" i="78"/>
  <c r="BF61" i="78"/>
  <c r="BF48" i="84"/>
  <c r="BF52" i="84"/>
  <c r="BE58" i="84"/>
  <c r="BA37" i="99"/>
  <c r="AA55" i="100"/>
  <c r="BA51" i="102"/>
  <c r="BB51" i="102" s="1"/>
  <c r="BC51" i="102" s="1"/>
  <c r="AS52" i="127" s="1"/>
  <c r="AV49" i="113"/>
  <c r="AW49" i="113" s="1"/>
  <c r="BH50" i="127" s="1"/>
  <c r="S49" i="113"/>
  <c r="S45" i="113"/>
  <c r="AV40" i="113"/>
  <c r="AW40" i="113" s="1"/>
  <c r="BH41" i="127" s="1"/>
  <c r="S21" i="113"/>
  <c r="S29" i="113"/>
  <c r="AV29" i="113"/>
  <c r="AW29" i="113" s="1"/>
  <c r="BH30" i="127" s="1"/>
  <c r="C29" i="161" s="1"/>
  <c r="S25" i="114"/>
  <c r="S21" i="114"/>
  <c r="S17" i="114"/>
  <c r="S32" i="116"/>
  <c r="AV61" i="117"/>
  <c r="AW61" i="117" s="1"/>
  <c r="BL62" i="127" s="1"/>
  <c r="AG61" i="117"/>
  <c r="S50" i="117"/>
  <c r="S29" i="117"/>
  <c r="AV29" i="117"/>
  <c r="AW29" i="117" s="1"/>
  <c r="BL30" i="127" s="1"/>
  <c r="G29" i="161" s="1"/>
  <c r="AV32" i="117"/>
  <c r="AW32" i="117" s="1"/>
  <c r="BL33" i="127" s="1"/>
  <c r="G32" i="161" s="1"/>
  <c r="AV49" i="117"/>
  <c r="AW49" i="117" s="1"/>
  <c r="BL50" i="127" s="1"/>
  <c r="AG40" i="118"/>
  <c r="AV36" i="118"/>
  <c r="AW36" i="118" s="1"/>
  <c r="BM37" i="127" s="1"/>
  <c r="S21" i="118"/>
  <c r="BF48" i="71"/>
  <c r="BF48" i="72"/>
  <c r="BF64" i="72"/>
  <c r="BF40" i="74"/>
  <c r="BF50" i="78"/>
  <c r="S41" i="113"/>
  <c r="AV23" i="113"/>
  <c r="AW23" i="113" s="1"/>
  <c r="BH24" i="127" s="1"/>
  <c r="C23" i="161" s="1"/>
  <c r="S23" i="113"/>
  <c r="AV59" i="115"/>
  <c r="AW59" i="115" s="1"/>
  <c r="BJ60" i="127" s="1"/>
  <c r="S59" i="115"/>
  <c r="AV52" i="115"/>
  <c r="AW52" i="115" s="1"/>
  <c r="BJ53" i="127" s="1"/>
  <c r="AG63" i="116"/>
  <c r="AG39" i="116"/>
  <c r="AV26" i="116"/>
  <c r="AW26" i="116" s="1"/>
  <c r="BK27" i="127" s="1"/>
  <c r="F26" i="161" s="1"/>
  <c r="S35" i="116"/>
  <c r="AV21" i="117"/>
  <c r="AW21" i="117" s="1"/>
  <c r="BL22" i="127" s="1"/>
  <c r="G21" i="161" s="1"/>
  <c r="S21" i="117"/>
  <c r="AG44" i="118"/>
  <c r="AV26" i="118"/>
  <c r="AW26" i="118" s="1"/>
  <c r="BM27" i="127" s="1"/>
  <c r="H26" i="161" s="1"/>
  <c r="S26" i="118"/>
  <c r="AV39" i="119"/>
  <c r="AW39" i="119" s="1"/>
  <c r="BN40" i="127" s="1"/>
  <c r="AV30" i="121"/>
  <c r="AW30" i="121" s="1"/>
  <c r="BP31" i="127" s="1"/>
  <c r="K30" i="161" s="1"/>
  <c r="S30" i="121"/>
  <c r="BF41" i="71"/>
  <c r="BF41" i="72"/>
  <c r="BF57" i="72"/>
  <c r="BF43" i="73"/>
  <c r="BF59" i="73"/>
  <c r="BE62" i="73"/>
  <c r="CB64" i="127" s="1"/>
  <c r="BF45" i="74"/>
  <c r="BF61" i="74"/>
  <c r="BF43" i="78"/>
  <c r="BE38" i="84"/>
  <c r="BF38" i="84" s="1"/>
  <c r="BF53" i="84"/>
  <c r="BB46" i="100"/>
  <c r="AZ19" i="101"/>
  <c r="BA19" i="101" s="1"/>
  <c r="BB19" i="101" s="1"/>
  <c r="BC19" i="101" s="1"/>
  <c r="AR20" i="127" s="1"/>
  <c r="E19" i="160" s="1"/>
  <c r="S19" i="113"/>
  <c r="S33" i="113"/>
  <c r="AV53" i="114"/>
  <c r="AW53" i="114" s="1"/>
  <c r="BI54" i="127" s="1"/>
  <c r="S23" i="114"/>
  <c r="AV55" i="115"/>
  <c r="AW55" i="115" s="1"/>
  <c r="BJ56" i="127" s="1"/>
  <c r="S55" i="115"/>
  <c r="S47" i="116"/>
  <c r="S60" i="117"/>
  <c r="S45" i="117"/>
  <c r="AV45" i="117"/>
  <c r="AW45" i="117" s="1"/>
  <c r="BL46" i="127" s="1"/>
  <c r="AG48" i="118"/>
  <c r="AV37" i="118"/>
  <c r="AW37" i="118" s="1"/>
  <c r="BM38" i="127" s="1"/>
  <c r="S37" i="118"/>
  <c r="AV30" i="118"/>
  <c r="AW30" i="118" s="1"/>
  <c r="BM31" i="127" s="1"/>
  <c r="H30" i="161" s="1"/>
  <c r="S30" i="118"/>
  <c r="S17" i="118"/>
  <c r="S49" i="121"/>
  <c r="AV49" i="121"/>
  <c r="AW49" i="121" s="1"/>
  <c r="BP50" i="127" s="1"/>
  <c r="K49" i="113"/>
  <c r="S46" i="113"/>
  <c r="S42" i="113"/>
  <c r="S38" i="113"/>
  <c r="R22" i="113"/>
  <c r="Q22" i="113"/>
  <c r="AV31" i="113"/>
  <c r="AW31" i="113" s="1"/>
  <c r="BH32" i="127" s="1"/>
  <c r="C31" i="161" s="1"/>
  <c r="S31" i="113"/>
  <c r="AT27" i="113"/>
  <c r="AU27" i="113" s="1"/>
  <c r="S26" i="113"/>
  <c r="AV55" i="114"/>
  <c r="AW55" i="114" s="1"/>
  <c r="BI56" i="127" s="1"/>
  <c r="R46" i="114"/>
  <c r="R38" i="114"/>
  <c r="AF25" i="114"/>
  <c r="AG25" i="114" s="1"/>
  <c r="AF21" i="114"/>
  <c r="AG21" i="114" s="1"/>
  <c r="AF17" i="114"/>
  <c r="AG17" i="114" s="1"/>
  <c r="K49" i="114"/>
  <c r="AV27" i="114"/>
  <c r="AW27" i="114" s="1"/>
  <c r="BI28" i="127" s="1"/>
  <c r="D27" i="161" s="1"/>
  <c r="K19" i="114"/>
  <c r="AT64" i="115"/>
  <c r="AU64" i="115" s="1"/>
  <c r="AM64" i="115"/>
  <c r="S60" i="115"/>
  <c r="S58" i="115"/>
  <c r="S56" i="115"/>
  <c r="AV34" i="115"/>
  <c r="AW34" i="115" s="1"/>
  <c r="BJ35" i="127" s="1"/>
  <c r="E34" i="161" s="1"/>
  <c r="AV30" i="115"/>
  <c r="AW30" i="115" s="1"/>
  <c r="BJ31" i="127" s="1"/>
  <c r="E30" i="161" s="1"/>
  <c r="AV26" i="115"/>
  <c r="AW26" i="115" s="1"/>
  <c r="BJ27" i="127" s="1"/>
  <c r="E26" i="161" s="1"/>
  <c r="K59" i="115"/>
  <c r="K55" i="115"/>
  <c r="Y52" i="115"/>
  <c r="AT20" i="115"/>
  <c r="AU20" i="115" s="1"/>
  <c r="R16" i="115"/>
  <c r="AF54" i="116"/>
  <c r="AG54" i="116" s="1"/>
  <c r="AM34" i="116"/>
  <c r="S21" i="116"/>
  <c r="S19" i="116"/>
  <c r="S17" i="116"/>
  <c r="Y43" i="116"/>
  <c r="AF40" i="116"/>
  <c r="AG31" i="116"/>
  <c r="S30" i="116"/>
  <c r="AT20" i="116"/>
  <c r="AU20" i="116" s="1"/>
  <c r="Y29" i="116"/>
  <c r="AV22" i="116"/>
  <c r="AW22" i="116" s="1"/>
  <c r="BK23" i="127" s="1"/>
  <c r="F22" i="161" s="1"/>
  <c r="K47" i="117"/>
  <c r="R30" i="117"/>
  <c r="R26" i="117"/>
  <c r="R22" i="117"/>
  <c r="R18" i="117"/>
  <c r="R25" i="117"/>
  <c r="AF17" i="117"/>
  <c r="AG17" i="117" s="1"/>
  <c r="AT28" i="117"/>
  <c r="AU28" i="117" s="1"/>
  <c r="S24" i="117"/>
  <c r="S41" i="117"/>
  <c r="S32" i="117"/>
  <c r="AT16" i="117"/>
  <c r="AU16" i="117" s="1"/>
  <c r="Y49" i="118"/>
  <c r="S22" i="118"/>
  <c r="S20" i="118"/>
  <c r="S18" i="118"/>
  <c r="S16" i="118"/>
  <c r="S24" i="118"/>
  <c r="Y19" i="118"/>
  <c r="AV23" i="118"/>
  <c r="AW23" i="118" s="1"/>
  <c r="BM24" i="127" s="1"/>
  <c r="H23" i="161" s="1"/>
  <c r="AT17" i="118"/>
  <c r="AU17" i="118" s="1"/>
  <c r="AV45" i="119"/>
  <c r="AW45" i="119" s="1"/>
  <c r="BN46" i="127" s="1"/>
  <c r="AM39" i="119"/>
  <c r="AV36" i="119"/>
  <c r="AW36" i="119" s="1"/>
  <c r="BN37" i="127" s="1"/>
  <c r="AV27" i="120"/>
  <c r="AW27" i="120" s="1"/>
  <c r="BO28" i="127" s="1"/>
  <c r="J27" i="161" s="1"/>
  <c r="S27" i="120"/>
  <c r="AV19" i="120"/>
  <c r="AW19" i="120" s="1"/>
  <c r="BO20" i="127" s="1"/>
  <c r="J19" i="161" s="1"/>
  <c r="S19" i="120"/>
  <c r="AF47" i="120"/>
  <c r="AG47" i="120" s="1"/>
  <c r="AV56" i="121"/>
  <c r="AW56" i="121" s="1"/>
  <c r="BP57" i="127" s="1"/>
  <c r="S56" i="121"/>
  <c r="S45" i="121"/>
  <c r="AT42" i="121"/>
  <c r="AU42" i="121" s="1"/>
  <c r="R50" i="121"/>
  <c r="K50" i="121"/>
  <c r="S46" i="121"/>
  <c r="AT60" i="122"/>
  <c r="AU60" i="122" s="1"/>
  <c r="AM60" i="122"/>
  <c r="AF58" i="122"/>
  <c r="AG58" i="122" s="1"/>
  <c r="AE58" i="122"/>
  <c r="AV54" i="122"/>
  <c r="AW54" i="122" s="1"/>
  <c r="BQ55" i="127" s="1"/>
  <c r="S54" i="122"/>
  <c r="Y26" i="122"/>
  <c r="AF26" i="122"/>
  <c r="AF15" i="122"/>
  <c r="AG15" i="122" s="1"/>
  <c r="AE15" i="122"/>
  <c r="AF34" i="122"/>
  <c r="AG34" i="122" s="1"/>
  <c r="AE34" i="122"/>
  <c r="AV28" i="122"/>
  <c r="AW28" i="122" s="1"/>
  <c r="BQ29" i="127" s="1"/>
  <c r="L28" i="161" s="1"/>
  <c r="R24" i="122"/>
  <c r="S63" i="123"/>
  <c r="S61" i="123"/>
  <c r="S59" i="123"/>
  <c r="AV50" i="123"/>
  <c r="AW50" i="123" s="1"/>
  <c r="BR51" i="127" s="1"/>
  <c r="S50" i="123"/>
  <c r="R60" i="123"/>
  <c r="Q60" i="123"/>
  <c r="AF60" i="123"/>
  <c r="AG60" i="123" s="1"/>
  <c r="AE60" i="123"/>
  <c r="AT48" i="123"/>
  <c r="AU48" i="123" s="1"/>
  <c r="AS48" i="123"/>
  <c r="S42" i="123"/>
  <c r="AT40" i="123"/>
  <c r="AU40" i="123" s="1"/>
  <c r="AS40" i="123"/>
  <c r="S24" i="123"/>
  <c r="AV24" i="123"/>
  <c r="AW24" i="123" s="1"/>
  <c r="BR25" i="127" s="1"/>
  <c r="M24" i="161" s="1"/>
  <c r="Q17" i="123"/>
  <c r="R17" i="123"/>
  <c r="S16" i="123"/>
  <c r="AV16" i="123"/>
  <c r="AW16" i="123" s="1"/>
  <c r="BR17" i="127" s="1"/>
  <c r="M16" i="161" s="1"/>
  <c r="K64" i="124"/>
  <c r="R64" i="124"/>
  <c r="AE56" i="124"/>
  <c r="AF56" i="124"/>
  <c r="AG56" i="124" s="1"/>
  <c r="AM52" i="124"/>
  <c r="AT52" i="124"/>
  <c r="AU52" i="124" s="1"/>
  <c r="AM48" i="124"/>
  <c r="AT48" i="124"/>
  <c r="AU48" i="124" s="1"/>
  <c r="AM46" i="124"/>
  <c r="AT46" i="124"/>
  <c r="AU46" i="124" s="1"/>
  <c r="AM44" i="124"/>
  <c r="AT44" i="124"/>
  <c r="AU44" i="124" s="1"/>
  <c r="AM42" i="124"/>
  <c r="AT42" i="124"/>
  <c r="AU42" i="124" s="1"/>
  <c r="AM40" i="124"/>
  <c r="AT40" i="124"/>
  <c r="AU40" i="124" s="1"/>
  <c r="AM38" i="124"/>
  <c r="AT38" i="124"/>
  <c r="AU38" i="124" s="1"/>
  <c r="AM36" i="124"/>
  <c r="AT36" i="124"/>
  <c r="AU36" i="124" s="1"/>
  <c r="AM34" i="124"/>
  <c r="AT34" i="124"/>
  <c r="AU34" i="124" s="1"/>
  <c r="AM32" i="124"/>
  <c r="AT32" i="124"/>
  <c r="AU32" i="124" s="1"/>
  <c r="AV22" i="124"/>
  <c r="AW22" i="124" s="1"/>
  <c r="BS23" i="127" s="1"/>
  <c r="N22" i="161" s="1"/>
  <c r="S22" i="124"/>
  <c r="AM30" i="124"/>
  <c r="AT30" i="124"/>
  <c r="AU30" i="124" s="1"/>
  <c r="Q19" i="124"/>
  <c r="R19" i="124"/>
  <c r="S21" i="124"/>
  <c r="AF44" i="125"/>
  <c r="AG44" i="125" s="1"/>
  <c r="Y44" i="125"/>
  <c r="S40" i="125"/>
  <c r="AM55" i="125"/>
  <c r="AT55" i="125"/>
  <c r="AU55" i="125" s="1"/>
  <c r="AM51" i="125"/>
  <c r="AT51" i="125"/>
  <c r="AU51" i="125" s="1"/>
  <c r="AV30" i="125"/>
  <c r="AW30" i="125" s="1"/>
  <c r="BT31" i="127" s="1"/>
  <c r="O30" i="161" s="1"/>
  <c r="S30" i="125"/>
  <c r="AF17" i="125"/>
  <c r="AG17" i="125" s="1"/>
  <c r="Y17" i="125"/>
  <c r="K18" i="125"/>
  <c r="R18" i="125"/>
  <c r="R57" i="126"/>
  <c r="K57" i="126"/>
  <c r="R53" i="126"/>
  <c r="Q53" i="126"/>
  <c r="K31" i="126"/>
  <c r="R31" i="126"/>
  <c r="Y27" i="126"/>
  <c r="AF27" i="126"/>
  <c r="AG27" i="126" s="1"/>
  <c r="S18" i="126"/>
  <c r="AV38" i="126"/>
  <c r="AW38" i="126" s="1"/>
  <c r="BU39" i="127" s="1"/>
  <c r="S38" i="126"/>
  <c r="S46" i="126"/>
  <c r="AV46" i="126"/>
  <c r="AW46" i="126" s="1"/>
  <c r="BU47" i="127" s="1"/>
  <c r="S29" i="125"/>
  <c r="AV29" i="125"/>
  <c r="AW29" i="125" s="1"/>
  <c r="BT30" i="127" s="1"/>
  <c r="O29" i="161" s="1"/>
  <c r="S35" i="124"/>
  <c r="AT49" i="124"/>
  <c r="AF51" i="113"/>
  <c r="AG51" i="113" s="1"/>
  <c r="AT47" i="113"/>
  <c r="AU47" i="113" s="1"/>
  <c r="AT43" i="113"/>
  <c r="AU43" i="113" s="1"/>
  <c r="AT39" i="113"/>
  <c r="AF46" i="113"/>
  <c r="AG46" i="113" s="1"/>
  <c r="AF42" i="113"/>
  <c r="AG42" i="113" s="1"/>
  <c r="AF38" i="113"/>
  <c r="AG38" i="113" s="1"/>
  <c r="AM34" i="113"/>
  <c r="AT34" i="113"/>
  <c r="AU34" i="113" s="1"/>
  <c r="AF32" i="113"/>
  <c r="AG32" i="113" s="1"/>
  <c r="AM30" i="113"/>
  <c r="AT30" i="113"/>
  <c r="AF28" i="113"/>
  <c r="AG28" i="113" s="1"/>
  <c r="AF24" i="113"/>
  <c r="AG24" i="113" s="1"/>
  <c r="AF20" i="113"/>
  <c r="AG20" i="113" s="1"/>
  <c r="AT53" i="113"/>
  <c r="AM37" i="113"/>
  <c r="AF25" i="113"/>
  <c r="AG25" i="113" s="1"/>
  <c r="Y25" i="113"/>
  <c r="AM9" i="113"/>
  <c r="S36" i="113"/>
  <c r="AF21" i="113"/>
  <c r="AG21" i="113" s="1"/>
  <c r="K18" i="113"/>
  <c r="AT36" i="113"/>
  <c r="AU36" i="113" s="1"/>
  <c r="AF33" i="113"/>
  <c r="AG33" i="113" s="1"/>
  <c r="K29" i="113"/>
  <c r="S44" i="113"/>
  <c r="Y35" i="113"/>
  <c r="Q34" i="114"/>
  <c r="AS28" i="114"/>
  <c r="AT43" i="114"/>
  <c r="AU43" i="114" s="1"/>
  <c r="R39" i="114"/>
  <c r="AT38" i="114"/>
  <c r="AU38" i="114" s="1"/>
  <c r="AF32" i="114"/>
  <c r="AT41" i="114"/>
  <c r="R26" i="114"/>
  <c r="K25" i="114"/>
  <c r="K21" i="114"/>
  <c r="K17" i="114"/>
  <c r="S53" i="114"/>
  <c r="AT45" i="114"/>
  <c r="AM37" i="114"/>
  <c r="S33" i="114"/>
  <c r="S31" i="114"/>
  <c r="S29" i="114"/>
  <c r="S27" i="114"/>
  <c r="AF23" i="114"/>
  <c r="AG23" i="114" s="1"/>
  <c r="Y65" i="115"/>
  <c r="Y61" i="115"/>
  <c r="AE64" i="115"/>
  <c r="AF64" i="115"/>
  <c r="AG64" i="115" s="1"/>
  <c r="AM62" i="115"/>
  <c r="AT62" i="115"/>
  <c r="AU62" i="115" s="1"/>
  <c r="AV54" i="115"/>
  <c r="AW54" i="115" s="1"/>
  <c r="BJ55" i="127" s="1"/>
  <c r="AF50" i="115"/>
  <c r="AG50" i="115" s="1"/>
  <c r="AV53" i="115"/>
  <c r="AW53" i="115" s="1"/>
  <c r="BJ54" i="127" s="1"/>
  <c r="AM36" i="115"/>
  <c r="AM34" i="115"/>
  <c r="AM32" i="115"/>
  <c r="AM30" i="115"/>
  <c r="AM28" i="115"/>
  <c r="AM26" i="115"/>
  <c r="AM24" i="115"/>
  <c r="AS21" i="115"/>
  <c r="AS17" i="115"/>
  <c r="AS15" i="115"/>
  <c r="AM43" i="115"/>
  <c r="AT39" i="115"/>
  <c r="AU39" i="115" s="1"/>
  <c r="Y18" i="115"/>
  <c r="AM52" i="115"/>
  <c r="AF16" i="115"/>
  <c r="AG16" i="115" s="1"/>
  <c r="AT57" i="115"/>
  <c r="AU57" i="115" s="1"/>
  <c r="R57" i="115"/>
  <c r="AE57" i="115"/>
  <c r="Y22" i="115"/>
  <c r="AT22" i="115"/>
  <c r="AU22" i="115" s="1"/>
  <c r="R20" i="115"/>
  <c r="Q63" i="116"/>
  <c r="Q61" i="116"/>
  <c r="Q57" i="116"/>
  <c r="Q55" i="116"/>
  <c r="AT64" i="116"/>
  <c r="AU64" i="116" s="1"/>
  <c r="AT58" i="116"/>
  <c r="AU58" i="116" s="1"/>
  <c r="AM52" i="116"/>
  <c r="Y51" i="116"/>
  <c r="R49" i="116"/>
  <c r="K49" i="116"/>
  <c r="AT45" i="116"/>
  <c r="AU45" i="116" s="1"/>
  <c r="AT41" i="116"/>
  <c r="AT37" i="116"/>
  <c r="AU37" i="116" s="1"/>
  <c r="AT33" i="116"/>
  <c r="AU33" i="116" s="1"/>
  <c r="AT56" i="116"/>
  <c r="AU56" i="116" s="1"/>
  <c r="AT51" i="116"/>
  <c r="AU51" i="116" s="1"/>
  <c r="AM51" i="116"/>
  <c r="AF48" i="116"/>
  <c r="AG48" i="116" s="1"/>
  <c r="AF44" i="116"/>
  <c r="AG44" i="116" s="1"/>
  <c r="R62" i="116"/>
  <c r="AM43" i="116"/>
  <c r="AT31" i="116"/>
  <c r="AT27" i="116"/>
  <c r="AU27" i="116" s="1"/>
  <c r="AT23" i="116"/>
  <c r="AU23" i="116" s="1"/>
  <c r="AV46" i="116"/>
  <c r="AW46" i="116" s="1"/>
  <c r="BK47" i="127" s="1"/>
  <c r="K26" i="116"/>
  <c r="AF47" i="116"/>
  <c r="AG47" i="116" s="1"/>
  <c r="Y47" i="116"/>
  <c r="R38" i="116"/>
  <c r="AF35" i="116"/>
  <c r="AG35" i="116" s="1"/>
  <c r="AT32" i="116"/>
  <c r="AU32" i="116" s="1"/>
  <c r="AE25" i="116"/>
  <c r="R25" i="116"/>
  <c r="AM16" i="116"/>
  <c r="AF16" i="116"/>
  <c r="AG16" i="116" s="1"/>
  <c r="S18" i="116"/>
  <c r="AT39" i="116"/>
  <c r="AU39" i="116" s="1"/>
  <c r="AV36" i="116"/>
  <c r="AW36" i="116" s="1"/>
  <c r="BK37" i="127" s="1"/>
  <c r="AM29" i="116"/>
  <c r="Y65" i="117"/>
  <c r="Y61" i="117"/>
  <c r="Y57" i="117"/>
  <c r="Y53" i="117"/>
  <c r="AE62" i="117"/>
  <c r="R54" i="117"/>
  <c r="AF50" i="117"/>
  <c r="AG50" i="117" s="1"/>
  <c r="AT60" i="117"/>
  <c r="AU60" i="117" s="1"/>
  <c r="AT52" i="117"/>
  <c r="R37" i="117"/>
  <c r="R33" i="117"/>
  <c r="S47" i="117"/>
  <c r="AM39" i="117"/>
  <c r="R38" i="117"/>
  <c r="R34" i="117"/>
  <c r="K29" i="117"/>
  <c r="S56" i="117"/>
  <c r="AV28" i="117"/>
  <c r="AW28" i="117" s="1"/>
  <c r="BL29" i="127" s="1"/>
  <c r="G28" i="161" s="1"/>
  <c r="AT32" i="117"/>
  <c r="AU32" i="117" s="1"/>
  <c r="AV16" i="117"/>
  <c r="AW16" i="117" s="1"/>
  <c r="BL17" i="127" s="1"/>
  <c r="G16" i="161" s="1"/>
  <c r="AV55" i="118"/>
  <c r="AW55" i="118" s="1"/>
  <c r="BM56" i="127" s="1"/>
  <c r="Y48" i="118"/>
  <c r="Y44" i="118"/>
  <c r="Y40" i="118"/>
  <c r="AE47" i="118"/>
  <c r="AE43" i="118"/>
  <c r="AE39" i="118"/>
  <c r="AF38" i="118"/>
  <c r="AG38" i="118" s="1"/>
  <c r="AV35" i="118"/>
  <c r="AW35" i="118" s="1"/>
  <c r="BM36" i="127" s="1"/>
  <c r="H35" i="161" s="1"/>
  <c r="S35" i="118"/>
  <c r="R32" i="118"/>
  <c r="AF53" i="118"/>
  <c r="AG53" i="118" s="1"/>
  <c r="Y53" i="118"/>
  <c r="S53" i="118"/>
  <c r="AS34" i="118"/>
  <c r="K36" i="118"/>
  <c r="AM23" i="118"/>
  <c r="AM19" i="118"/>
  <c r="Y23" i="118"/>
  <c r="AF51" i="119"/>
  <c r="AG51" i="119" s="1"/>
  <c r="AG44" i="119"/>
  <c r="AF49" i="119"/>
  <c r="R43" i="119"/>
  <c r="R41" i="119"/>
  <c r="AF43" i="119"/>
  <c r="AG43" i="119" s="1"/>
  <c r="K37" i="119"/>
  <c r="AT35" i="119"/>
  <c r="AU35" i="119" s="1"/>
  <c r="AE34" i="119"/>
  <c r="AE32" i="119"/>
  <c r="AE30" i="119"/>
  <c r="AE28" i="119"/>
  <c r="AE26" i="119"/>
  <c r="AE24" i="119"/>
  <c r="AE22" i="119"/>
  <c r="AE20" i="119"/>
  <c r="AE18" i="119"/>
  <c r="AE16" i="119"/>
  <c r="AF40" i="119"/>
  <c r="AG40" i="119" s="1"/>
  <c r="Y49" i="120"/>
  <c r="R53" i="120"/>
  <c r="AF35" i="120"/>
  <c r="AG35" i="120" s="1"/>
  <c r="Y35" i="120"/>
  <c r="AT33" i="120"/>
  <c r="AU33" i="120" s="1"/>
  <c r="AM33" i="120"/>
  <c r="AT25" i="120"/>
  <c r="AU25" i="120" s="1"/>
  <c r="AM25" i="120"/>
  <c r="AT17" i="120"/>
  <c r="AU17" i="120" s="1"/>
  <c r="AM17" i="120"/>
  <c r="AF17" i="120"/>
  <c r="AG17" i="120" s="1"/>
  <c r="R29" i="120"/>
  <c r="AV60" i="121"/>
  <c r="AW60" i="121" s="1"/>
  <c r="BP61" i="127" s="1"/>
  <c r="S60" i="121"/>
  <c r="S48" i="121"/>
  <c r="AF44" i="121"/>
  <c r="AG44" i="121" s="1"/>
  <c r="AV40" i="121"/>
  <c r="AW40" i="121" s="1"/>
  <c r="BP41" i="127" s="1"/>
  <c r="S40" i="121"/>
  <c r="AF36" i="121"/>
  <c r="AG36" i="121" s="1"/>
  <c r="S32" i="121"/>
  <c r="AF28" i="121"/>
  <c r="AG28" i="121" s="1"/>
  <c r="S24" i="121"/>
  <c r="AT54" i="121"/>
  <c r="AU54" i="121" s="1"/>
  <c r="AM54" i="121"/>
  <c r="AF37" i="121"/>
  <c r="AG37" i="121" s="1"/>
  <c r="S29" i="121"/>
  <c r="AV29" i="121"/>
  <c r="AW29" i="121" s="1"/>
  <c r="BP30" i="127" s="1"/>
  <c r="K29" i="161" s="1"/>
  <c r="AF25" i="121"/>
  <c r="AG25" i="121" s="1"/>
  <c r="R42" i="121"/>
  <c r="AF34" i="121"/>
  <c r="AG34" i="121" s="1"/>
  <c r="AF22" i="121"/>
  <c r="AS61" i="122"/>
  <c r="AF63" i="122"/>
  <c r="AG63" i="122" s="1"/>
  <c r="AT47" i="122"/>
  <c r="AU47" i="122" s="1"/>
  <c r="AM47" i="122"/>
  <c r="R57" i="122"/>
  <c r="Q42" i="122"/>
  <c r="R42" i="122"/>
  <c r="R37" i="122"/>
  <c r="R35" i="122"/>
  <c r="R33" i="122"/>
  <c r="R31" i="122"/>
  <c r="R29" i="122"/>
  <c r="AF39" i="122"/>
  <c r="AT43" i="122"/>
  <c r="AU43" i="122" s="1"/>
  <c r="Y24" i="122"/>
  <c r="AF24" i="122"/>
  <c r="AG24" i="122" s="1"/>
  <c r="K40" i="122"/>
  <c r="S44" i="122"/>
  <c r="Q26" i="122"/>
  <c r="R25" i="122"/>
  <c r="AT32" i="122"/>
  <c r="AS32" i="122"/>
  <c r="Y59" i="122"/>
  <c r="AT27" i="122"/>
  <c r="AU27" i="122" s="1"/>
  <c r="AF19" i="122"/>
  <c r="K54" i="123"/>
  <c r="R54" i="123"/>
  <c r="AV30" i="123"/>
  <c r="AW30" i="123" s="1"/>
  <c r="BR31" i="127" s="1"/>
  <c r="M30" i="161" s="1"/>
  <c r="S30" i="123"/>
  <c r="S44" i="123"/>
  <c r="AT42" i="123"/>
  <c r="AU42" i="123" s="1"/>
  <c r="AS42" i="123"/>
  <c r="S51" i="123"/>
  <c r="AV51" i="123"/>
  <c r="AW51" i="123" s="1"/>
  <c r="BR52" i="127" s="1"/>
  <c r="S36" i="123"/>
  <c r="AF36" i="123"/>
  <c r="AG36" i="123" s="1"/>
  <c r="Y36" i="123"/>
  <c r="AE60" i="124"/>
  <c r="AF60" i="124"/>
  <c r="AG60" i="124" s="1"/>
  <c r="AV56" i="124"/>
  <c r="AW56" i="124" s="1"/>
  <c r="BS57" i="127" s="1"/>
  <c r="AF54" i="124"/>
  <c r="AV50" i="124"/>
  <c r="AW50" i="124" s="1"/>
  <c r="BS51" i="127" s="1"/>
  <c r="S50" i="124"/>
  <c r="AV59" i="124"/>
  <c r="AW59" i="124" s="1"/>
  <c r="BS60" i="127" s="1"/>
  <c r="S59" i="124"/>
  <c r="AV18" i="124"/>
  <c r="AW18" i="124" s="1"/>
  <c r="BS19" i="127" s="1"/>
  <c r="N18" i="161" s="1"/>
  <c r="S18" i="124"/>
  <c r="AV55" i="125"/>
  <c r="AW55" i="125" s="1"/>
  <c r="BT56" i="127" s="1"/>
  <c r="Q38" i="125"/>
  <c r="S42" i="125"/>
  <c r="AV49" i="125"/>
  <c r="AW49" i="125" s="1"/>
  <c r="BT50" i="127" s="1"/>
  <c r="R26" i="125"/>
  <c r="Y22" i="125"/>
  <c r="AF22" i="125"/>
  <c r="AG22" i="125" s="1"/>
  <c r="AF63" i="126"/>
  <c r="AG63" i="126" s="1"/>
  <c r="Y63" i="126"/>
  <c r="S62" i="126"/>
  <c r="S60" i="126"/>
  <c r="S58" i="126"/>
  <c r="S56" i="126"/>
  <c r="AF52" i="126"/>
  <c r="AG52" i="126" s="1"/>
  <c r="Q51" i="126"/>
  <c r="R51" i="126"/>
  <c r="Q42" i="126"/>
  <c r="R42" i="126"/>
  <c r="AM54" i="126"/>
  <c r="AT54" i="126"/>
  <c r="AU54" i="126" s="1"/>
  <c r="Y33" i="126"/>
  <c r="AF33" i="126"/>
  <c r="AG33" i="126" s="1"/>
  <c r="K29" i="126"/>
  <c r="R29" i="126"/>
  <c r="AV28" i="126"/>
  <c r="AW28" i="126" s="1"/>
  <c r="BU29" i="127" s="1"/>
  <c r="P28" i="161" s="1"/>
  <c r="Y25" i="126"/>
  <c r="AF25" i="126"/>
  <c r="AG25" i="126" s="1"/>
  <c r="AV61" i="125"/>
  <c r="AW61" i="125" s="1"/>
  <c r="BT62" i="127" s="1"/>
  <c r="S61" i="125"/>
  <c r="S52" i="125"/>
  <c r="AV52" i="125"/>
  <c r="AW52" i="125" s="1"/>
  <c r="BT53" i="127" s="1"/>
  <c r="S16" i="125"/>
  <c r="S45" i="125"/>
  <c r="S43" i="125"/>
  <c r="AV60" i="124"/>
  <c r="AW60" i="124" s="1"/>
  <c r="BS61" i="127" s="1"/>
  <c r="S60" i="124"/>
  <c r="S41" i="124"/>
  <c r="AV41" i="124"/>
  <c r="AW41" i="124" s="1"/>
  <c r="BS42" i="127" s="1"/>
  <c r="S41" i="123"/>
  <c r="AV41" i="123"/>
  <c r="AW41" i="123" s="1"/>
  <c r="BR42" i="127" s="1"/>
  <c r="AV37" i="123"/>
  <c r="AW37" i="123" s="1"/>
  <c r="BR38" i="127" s="1"/>
  <c r="AV51" i="113"/>
  <c r="AW51" i="113" s="1"/>
  <c r="BH52" i="127" s="1"/>
  <c r="AV47" i="113"/>
  <c r="AW47" i="113" s="1"/>
  <c r="BH48" i="127" s="1"/>
  <c r="AV43" i="113"/>
  <c r="AW43" i="113" s="1"/>
  <c r="BH44" i="127" s="1"/>
  <c r="AV37" i="113"/>
  <c r="AW37" i="113" s="1"/>
  <c r="BH38" i="127" s="1"/>
  <c r="AS35" i="113"/>
  <c r="AF51" i="114"/>
  <c r="AG51" i="114" s="1"/>
  <c r="Y51" i="114"/>
  <c r="Y41" i="114"/>
  <c r="Y45" i="114"/>
  <c r="AV37" i="114"/>
  <c r="AW37" i="114" s="1"/>
  <c r="BI38" i="127" s="1"/>
  <c r="AE49" i="114"/>
  <c r="K23" i="114"/>
  <c r="S64" i="115"/>
  <c r="AV64" i="115"/>
  <c r="AW64" i="115" s="1"/>
  <c r="BJ65" i="127" s="1"/>
  <c r="AT60" i="115"/>
  <c r="AU60" i="115" s="1"/>
  <c r="AM60" i="115"/>
  <c r="AT58" i="115"/>
  <c r="AU58" i="115" s="1"/>
  <c r="AM58" i="115"/>
  <c r="AT56" i="115"/>
  <c r="AU56" i="115" s="1"/>
  <c r="AM56" i="115"/>
  <c r="AM53" i="115"/>
  <c r="AT53" i="115"/>
  <c r="AU53" i="115" s="1"/>
  <c r="AT49" i="115"/>
  <c r="AU49" i="115" s="1"/>
  <c r="AM49" i="115"/>
  <c r="S50" i="115"/>
  <c r="AV36" i="115"/>
  <c r="AW36" i="115" s="1"/>
  <c r="BJ37" i="127" s="1"/>
  <c r="AV32" i="115"/>
  <c r="AW32" i="115" s="1"/>
  <c r="BJ33" i="127" s="1"/>
  <c r="E32" i="161" s="1"/>
  <c r="AV28" i="115"/>
  <c r="AW28" i="115" s="1"/>
  <c r="BJ29" i="127" s="1"/>
  <c r="E28" i="161" s="1"/>
  <c r="K43" i="115"/>
  <c r="AT59" i="115"/>
  <c r="AU59" i="115" s="1"/>
  <c r="AT55" i="115"/>
  <c r="AU55" i="115" s="1"/>
  <c r="K39" i="115"/>
  <c r="AG22" i="115"/>
  <c r="AS55" i="116"/>
  <c r="AV57" i="116"/>
  <c r="AW57" i="116" s="1"/>
  <c r="BK58" i="127" s="1"/>
  <c r="R64" i="116"/>
  <c r="R58" i="116"/>
  <c r="AV52" i="116"/>
  <c r="AW52" i="116" s="1"/>
  <c r="BK53" i="127" s="1"/>
  <c r="R51" i="116"/>
  <c r="K51" i="116"/>
  <c r="AV45" i="116"/>
  <c r="AW45" i="116" s="1"/>
  <c r="BK46" i="127" s="1"/>
  <c r="AV37" i="116"/>
  <c r="AW37" i="116" s="1"/>
  <c r="BK38" i="127" s="1"/>
  <c r="AV33" i="116"/>
  <c r="AW33" i="116" s="1"/>
  <c r="BK34" i="127" s="1"/>
  <c r="F33" i="161" s="1"/>
  <c r="R56" i="116"/>
  <c r="AF62" i="116"/>
  <c r="AG62" i="116" s="1"/>
  <c r="AT21" i="116"/>
  <c r="AU21" i="116" s="1"/>
  <c r="AM21" i="116"/>
  <c r="AM19" i="116"/>
  <c r="AT19" i="116"/>
  <c r="AU19" i="116" s="1"/>
  <c r="AM17" i="116"/>
  <c r="AT17" i="116"/>
  <c r="AU17" i="116" s="1"/>
  <c r="AV43" i="116"/>
  <c r="AW43" i="116" s="1"/>
  <c r="BK44" i="127" s="1"/>
  <c r="Y31" i="116"/>
  <c r="Y39" i="116"/>
  <c r="AE22" i="116"/>
  <c r="S20" i="116"/>
  <c r="AS51" i="117"/>
  <c r="Q60" i="117"/>
  <c r="AF43" i="117"/>
  <c r="AG43" i="117" s="1"/>
  <c r="K39" i="117"/>
  <c r="AS30" i="117"/>
  <c r="AS26" i="117"/>
  <c r="AS22" i="117"/>
  <c r="AS18" i="117"/>
  <c r="AF13" i="117"/>
  <c r="AG13" i="117" s="1"/>
  <c r="Y56" i="117"/>
  <c r="R17" i="117"/>
  <c r="AT36" i="117"/>
  <c r="AU36" i="117" s="1"/>
  <c r="Q45" i="117"/>
  <c r="AS58" i="117"/>
  <c r="AF41" i="117"/>
  <c r="AG41" i="117" s="1"/>
  <c r="S28" i="118"/>
  <c r="AT22" i="118"/>
  <c r="AU22" i="118" s="1"/>
  <c r="AM22" i="118"/>
  <c r="AM20" i="118"/>
  <c r="AT20" i="118"/>
  <c r="AU20" i="118" s="1"/>
  <c r="AT18" i="118"/>
  <c r="AU18" i="118" s="1"/>
  <c r="AM18" i="118"/>
  <c r="AT16" i="118"/>
  <c r="AU16" i="118" s="1"/>
  <c r="AM16" i="118"/>
  <c r="K17" i="118"/>
  <c r="AT21" i="118"/>
  <c r="AU21" i="118" s="1"/>
  <c r="Y17" i="118"/>
  <c r="AV51" i="119"/>
  <c r="AW51" i="119" s="1"/>
  <c r="BN52" i="127" s="1"/>
  <c r="S45" i="119"/>
  <c r="AV47" i="119"/>
  <c r="AW47" i="119" s="1"/>
  <c r="BN48" i="127" s="1"/>
  <c r="R53" i="119"/>
  <c r="AF41" i="119"/>
  <c r="AG41" i="119" s="1"/>
  <c r="AS38" i="119"/>
  <c r="S35" i="119"/>
  <c r="AM36" i="119"/>
  <c r="S55" i="120"/>
  <c r="S51" i="120"/>
  <c r="AT49" i="120"/>
  <c r="AU49" i="120" s="1"/>
  <c r="AE53" i="120"/>
  <c r="R35" i="120"/>
  <c r="Q35" i="120"/>
  <c r="S31" i="120"/>
  <c r="S23" i="120"/>
  <c r="AT39" i="120"/>
  <c r="AU39" i="120" s="1"/>
  <c r="AM39" i="120"/>
  <c r="Y47" i="120"/>
  <c r="AV64" i="121"/>
  <c r="AW64" i="121" s="1"/>
  <c r="BP65" i="127" s="1"/>
  <c r="S64" i="121"/>
  <c r="AF45" i="121"/>
  <c r="AG45" i="121" s="1"/>
  <c r="AM41" i="121"/>
  <c r="AF49" i="121"/>
  <c r="AG49" i="121" s="1"/>
  <c r="Y46" i="121"/>
  <c r="AF65" i="122"/>
  <c r="Y65" i="122"/>
  <c r="S64" i="122"/>
  <c r="AV64" i="122"/>
  <c r="AW64" i="122" s="1"/>
  <c r="BQ65" i="127" s="1"/>
  <c r="S62" i="122"/>
  <c r="AT56" i="122"/>
  <c r="AU56" i="122" s="1"/>
  <c r="AM56" i="122"/>
  <c r="AV50" i="122"/>
  <c r="AW50" i="122" s="1"/>
  <c r="BQ51" i="127" s="1"/>
  <c r="S50" i="122"/>
  <c r="Y42" i="122"/>
  <c r="AF42" i="122"/>
  <c r="AG42" i="122" s="1"/>
  <c r="Q38" i="122"/>
  <c r="R38" i="122"/>
  <c r="S52" i="122"/>
  <c r="AM51" i="122"/>
  <c r="R46" i="122"/>
  <c r="K46" i="122"/>
  <c r="R22" i="122"/>
  <c r="Q22" i="122"/>
  <c r="Y18" i="122"/>
  <c r="AF18" i="122"/>
  <c r="AF23" i="122"/>
  <c r="AM21" i="122"/>
  <c r="AT21" i="122"/>
  <c r="AU21" i="122" s="1"/>
  <c r="AM59" i="122"/>
  <c r="R27" i="122"/>
  <c r="K27" i="122"/>
  <c r="AF55" i="123"/>
  <c r="AG55" i="123" s="1"/>
  <c r="Y55" i="123"/>
  <c r="AG62" i="123"/>
  <c r="Y49" i="123"/>
  <c r="AF49" i="123"/>
  <c r="AG49" i="123" s="1"/>
  <c r="AE64" i="123"/>
  <c r="AF64" i="123"/>
  <c r="S46" i="123"/>
  <c r="AT44" i="123"/>
  <c r="AU44" i="123" s="1"/>
  <c r="AS44" i="123"/>
  <c r="S38" i="123"/>
  <c r="S32" i="123"/>
  <c r="AV32" i="123"/>
  <c r="AW32" i="123" s="1"/>
  <c r="BR33" i="127" s="1"/>
  <c r="M32" i="161" s="1"/>
  <c r="AT20" i="123"/>
  <c r="AU20" i="123" s="1"/>
  <c r="AM20" i="123"/>
  <c r="R19" i="123"/>
  <c r="R18" i="123"/>
  <c r="AF63" i="124"/>
  <c r="AG63" i="124" s="1"/>
  <c r="Y63" i="124"/>
  <c r="S62" i="124"/>
  <c r="AV52" i="124"/>
  <c r="AW52" i="124" s="1"/>
  <c r="BS53" i="127" s="1"/>
  <c r="K21" i="124"/>
  <c r="R17" i="124"/>
  <c r="AM57" i="124"/>
  <c r="S48" i="125"/>
  <c r="AF36" i="125"/>
  <c r="AG36" i="125" s="1"/>
  <c r="Y36" i="125"/>
  <c r="R22" i="125"/>
  <c r="S17" i="125"/>
  <c r="Q49" i="126"/>
  <c r="R49" i="126"/>
  <c r="AF61" i="126"/>
  <c r="AG61" i="126" s="1"/>
  <c r="Y61" i="126"/>
  <c r="S59" i="126"/>
  <c r="K35" i="126"/>
  <c r="R35" i="126"/>
  <c r="AV34" i="126"/>
  <c r="AW34" i="126" s="1"/>
  <c r="BU35" i="127" s="1"/>
  <c r="P34" i="161" s="1"/>
  <c r="Y31" i="126"/>
  <c r="AF31" i="126"/>
  <c r="AG31" i="126" s="1"/>
  <c r="K27" i="126"/>
  <c r="R27" i="126"/>
  <c r="AV26" i="126"/>
  <c r="AW26" i="126" s="1"/>
  <c r="BU27" i="127" s="1"/>
  <c r="P26" i="161" s="1"/>
  <c r="S23" i="125"/>
  <c r="AV40" i="126"/>
  <c r="AW40" i="126" s="1"/>
  <c r="BU41" i="127" s="1"/>
  <c r="S40" i="126"/>
  <c r="AV62" i="125"/>
  <c r="AW62" i="125" s="1"/>
  <c r="BT63" i="127" s="1"/>
  <c r="S62" i="125"/>
  <c r="S50" i="125"/>
  <c r="AV50" i="125"/>
  <c r="AW50" i="125" s="1"/>
  <c r="BT51" i="127" s="1"/>
  <c r="AV44" i="125"/>
  <c r="AW44" i="125" s="1"/>
  <c r="BT45" i="127" s="1"/>
  <c r="S37" i="125"/>
  <c r="AV37" i="125"/>
  <c r="AW37" i="125" s="1"/>
  <c r="BT38" i="127" s="1"/>
  <c r="S35" i="125"/>
  <c r="R32" i="125"/>
  <c r="S43" i="124"/>
  <c r="AV43" i="124"/>
  <c r="AW43" i="124" s="1"/>
  <c r="BS44" i="127" s="1"/>
  <c r="S47" i="123"/>
  <c r="AU39" i="123"/>
  <c r="AV39" i="123"/>
  <c r="AW39" i="123" s="1"/>
  <c r="BR40" i="127" s="1"/>
  <c r="AF28" i="124"/>
  <c r="AG28" i="124" s="1"/>
  <c r="Q48" i="113"/>
  <c r="AT49" i="113"/>
  <c r="AU49" i="113" s="1"/>
  <c r="AF41" i="113"/>
  <c r="AF45" i="113"/>
  <c r="AG45" i="113" s="1"/>
  <c r="AV34" i="113"/>
  <c r="AW34" i="113" s="1"/>
  <c r="BH35" i="127" s="1"/>
  <c r="C34" i="161" s="1"/>
  <c r="R25" i="113"/>
  <c r="K21" i="113"/>
  <c r="AF19" i="113"/>
  <c r="AG19" i="113" s="1"/>
  <c r="AT17" i="113"/>
  <c r="AU17" i="113" s="1"/>
  <c r="AT18" i="113"/>
  <c r="AF16" i="113"/>
  <c r="AG16" i="113" s="1"/>
  <c r="AF48" i="114"/>
  <c r="AG48" i="114" s="1"/>
  <c r="AF44" i="114"/>
  <c r="AG44" i="114" s="1"/>
  <c r="AF40" i="114"/>
  <c r="AG40" i="114" s="1"/>
  <c r="AF36" i="114"/>
  <c r="AG36" i="114" s="1"/>
  <c r="AT34" i="114"/>
  <c r="AU34" i="114" s="1"/>
  <c r="AM34" i="114"/>
  <c r="Y28" i="114"/>
  <c r="R47" i="114"/>
  <c r="AT46" i="114"/>
  <c r="AU46" i="114" s="1"/>
  <c r="AT35" i="114"/>
  <c r="AU35" i="114" s="1"/>
  <c r="AM24" i="114"/>
  <c r="AT24" i="114"/>
  <c r="AU24" i="114" s="1"/>
  <c r="AF22" i="114"/>
  <c r="AG22" i="114" s="1"/>
  <c r="AT20" i="114"/>
  <c r="AU20" i="114" s="1"/>
  <c r="AM20" i="114"/>
  <c r="AF18" i="114"/>
  <c r="AG18" i="114" s="1"/>
  <c r="AT16" i="114"/>
  <c r="AU16" i="114" s="1"/>
  <c r="AM16" i="114"/>
  <c r="AT53" i="114"/>
  <c r="AU53" i="114" s="1"/>
  <c r="AT49" i="114"/>
  <c r="AU49" i="114" s="1"/>
  <c r="AT33" i="114"/>
  <c r="AU33" i="114" s="1"/>
  <c r="AT31" i="114"/>
  <c r="AU31" i="114" s="1"/>
  <c r="AT29" i="114"/>
  <c r="AT27" i="114"/>
  <c r="AU27" i="114" s="1"/>
  <c r="AV16" i="114"/>
  <c r="AW16" i="114" s="1"/>
  <c r="BI17" i="127" s="1"/>
  <c r="D16" i="161" s="1"/>
  <c r="AS65" i="115"/>
  <c r="R62" i="115"/>
  <c r="AF58" i="115"/>
  <c r="AG58" i="115" s="1"/>
  <c r="AE58" i="115"/>
  <c r="Y53" i="115"/>
  <c r="R51" i="115"/>
  <c r="AT50" i="115"/>
  <c r="AU50" i="115" s="1"/>
  <c r="R49" i="115"/>
  <c r="S36" i="115"/>
  <c r="S34" i="115"/>
  <c r="S32" i="115"/>
  <c r="S30" i="115"/>
  <c r="S28" i="115"/>
  <c r="S26" i="115"/>
  <c r="S24" i="115"/>
  <c r="Y21" i="115"/>
  <c r="AF43" i="115"/>
  <c r="Y43" i="115"/>
  <c r="Y39" i="115"/>
  <c r="AT18" i="115"/>
  <c r="AU18" i="115" s="1"/>
  <c r="AT16" i="115"/>
  <c r="AU16" i="115" s="1"/>
  <c r="R50" i="116"/>
  <c r="R54" i="116"/>
  <c r="AF53" i="116"/>
  <c r="AG53" i="116" s="1"/>
  <c r="K40" i="116"/>
  <c r="AF28" i="116"/>
  <c r="AG28" i="116" s="1"/>
  <c r="AF24" i="116"/>
  <c r="AG24" i="116" s="1"/>
  <c r="AE21" i="116"/>
  <c r="AF21" i="116"/>
  <c r="AE17" i="116"/>
  <c r="AF17" i="116"/>
  <c r="AG17" i="116" s="1"/>
  <c r="AF27" i="116"/>
  <c r="AG27" i="116" s="1"/>
  <c r="AF23" i="116"/>
  <c r="AG23" i="116" s="1"/>
  <c r="R60" i="116"/>
  <c r="R42" i="116"/>
  <c r="R16" i="116"/>
  <c r="AM18" i="116"/>
  <c r="AF18" i="116"/>
  <c r="AG18" i="116" s="1"/>
  <c r="AS65" i="117"/>
  <c r="AS63" i="117"/>
  <c r="AS61" i="117"/>
  <c r="AS53" i="117"/>
  <c r="AF51" i="117"/>
  <c r="AG51" i="117" s="1"/>
  <c r="R62" i="117"/>
  <c r="Y50" i="117"/>
  <c r="AV43" i="117"/>
  <c r="AW43" i="117" s="1"/>
  <c r="BL44" i="127" s="1"/>
  <c r="R35" i="117"/>
  <c r="R31" i="117"/>
  <c r="R27" i="117"/>
  <c r="R23" i="117"/>
  <c r="R19" i="117"/>
  <c r="R64" i="117"/>
  <c r="AF47" i="117"/>
  <c r="AM47" i="117"/>
  <c r="K43" i="117"/>
  <c r="S39" i="117"/>
  <c r="AF30" i="117"/>
  <c r="AG30" i="117" s="1"/>
  <c r="AF26" i="117"/>
  <c r="AG26" i="117" s="1"/>
  <c r="AF22" i="117"/>
  <c r="AG22" i="117" s="1"/>
  <c r="AF18" i="117"/>
  <c r="AG18" i="117" s="1"/>
  <c r="AT56" i="117"/>
  <c r="R36" i="117"/>
  <c r="Y28" i="117"/>
  <c r="R58" i="117"/>
  <c r="Y16" i="117"/>
  <c r="K49" i="118"/>
  <c r="R47" i="118"/>
  <c r="R45" i="118"/>
  <c r="R43" i="118"/>
  <c r="R41" i="118"/>
  <c r="R39" i="118"/>
  <c r="AE32" i="118"/>
  <c r="AF21" i="118"/>
  <c r="AG21" i="118" s="1"/>
  <c r="AF20" i="118"/>
  <c r="AG20" i="118" s="1"/>
  <c r="AE20" i="118"/>
  <c r="AE16" i="118"/>
  <c r="AF16" i="118"/>
  <c r="AG16" i="118" s="1"/>
  <c r="AT53" i="118"/>
  <c r="AU53" i="118" s="1"/>
  <c r="R34" i="118"/>
  <c r="S23" i="118"/>
  <c r="AF34" i="118"/>
  <c r="AG34" i="118" s="1"/>
  <c r="Q46" i="119"/>
  <c r="Q44" i="119"/>
  <c r="Y41" i="119"/>
  <c r="AF38" i="119"/>
  <c r="AG38" i="119" s="1"/>
  <c r="R34" i="119"/>
  <c r="R32" i="119"/>
  <c r="R30" i="119"/>
  <c r="R28" i="119"/>
  <c r="R26" i="119"/>
  <c r="R24" i="119"/>
  <c r="R22" i="119"/>
  <c r="R20" i="119"/>
  <c r="R18" i="119"/>
  <c r="R16" i="119"/>
  <c r="AM49" i="120"/>
  <c r="AV45" i="120"/>
  <c r="AW45" i="120" s="1"/>
  <c r="BO46" i="127" s="1"/>
  <c r="AV37" i="120"/>
  <c r="AW37" i="120" s="1"/>
  <c r="BO38" i="127" s="1"/>
  <c r="AT53" i="120"/>
  <c r="AU53" i="120" s="1"/>
  <c r="K47" i="120"/>
  <c r="R47" i="120"/>
  <c r="AT35" i="120"/>
  <c r="AU35" i="120" s="1"/>
  <c r="AM35" i="120"/>
  <c r="Q33" i="120"/>
  <c r="R33" i="120"/>
  <c r="AT29" i="120"/>
  <c r="AU29" i="120" s="1"/>
  <c r="AM29" i="120"/>
  <c r="AT21" i="120"/>
  <c r="AU21" i="120" s="1"/>
  <c r="AM21" i="120"/>
  <c r="Q17" i="120"/>
  <c r="R17" i="120"/>
  <c r="R39" i="120"/>
  <c r="K39" i="120"/>
  <c r="AT47" i="120"/>
  <c r="AU47" i="120" s="1"/>
  <c r="AM47" i="120"/>
  <c r="R25" i="120"/>
  <c r="K43" i="120"/>
  <c r="AV52" i="121"/>
  <c r="AW52" i="121" s="1"/>
  <c r="BP53" i="127" s="1"/>
  <c r="S52" i="121"/>
  <c r="AF48" i="121"/>
  <c r="AG48" i="121" s="1"/>
  <c r="AV47" i="121"/>
  <c r="AW47" i="121" s="1"/>
  <c r="BP48" i="127" s="1"/>
  <c r="S47" i="121"/>
  <c r="AV44" i="121"/>
  <c r="AW44" i="121" s="1"/>
  <c r="BP45" i="127" s="1"/>
  <c r="S44" i="121"/>
  <c r="AF40" i="121"/>
  <c r="AG40" i="121" s="1"/>
  <c r="AV36" i="121"/>
  <c r="AW36" i="121" s="1"/>
  <c r="BP37" i="127" s="1"/>
  <c r="S36" i="121"/>
  <c r="AF32" i="121"/>
  <c r="AG32" i="121" s="1"/>
  <c r="AV28" i="121"/>
  <c r="AW28" i="121" s="1"/>
  <c r="BP29" i="127" s="1"/>
  <c r="K28" i="161" s="1"/>
  <c r="S28" i="121"/>
  <c r="AF24" i="121"/>
  <c r="R62" i="121"/>
  <c r="K62" i="121"/>
  <c r="AM45" i="121"/>
  <c r="AS34" i="121"/>
  <c r="AT34" i="121"/>
  <c r="AU34" i="121" s="1"/>
  <c r="AV21" i="121"/>
  <c r="AW21" i="121" s="1"/>
  <c r="BP22" i="127" s="1"/>
  <c r="K21" i="161" s="1"/>
  <c r="AM62" i="121"/>
  <c r="S34" i="121"/>
  <c r="AV34" i="121"/>
  <c r="AW34" i="121" s="1"/>
  <c r="BP35" i="127" s="1"/>
  <c r="K34" i="161" s="1"/>
  <c r="S22" i="121"/>
  <c r="AF15" i="121"/>
  <c r="AG15" i="121" s="1"/>
  <c r="Y15" i="121"/>
  <c r="AT49" i="121"/>
  <c r="AU49" i="121" s="1"/>
  <c r="AT46" i="121"/>
  <c r="AU46" i="121" s="1"/>
  <c r="AG38" i="121"/>
  <c r="AV63" i="122"/>
  <c r="AW63" i="122" s="1"/>
  <c r="BQ64" i="127" s="1"/>
  <c r="AT58" i="122"/>
  <c r="AU58" i="122" s="1"/>
  <c r="AM58" i="122"/>
  <c r="AE56" i="122"/>
  <c r="AF56" i="122"/>
  <c r="AG56" i="122" s="1"/>
  <c r="S63" i="122"/>
  <c r="Y38" i="122"/>
  <c r="AF38" i="122"/>
  <c r="AG38" i="122" s="1"/>
  <c r="Y52" i="122"/>
  <c r="S51" i="122"/>
  <c r="AV51" i="122"/>
  <c r="AW51" i="122" s="1"/>
  <c r="BQ52" i="127" s="1"/>
  <c r="Y46" i="122"/>
  <c r="AF46" i="122"/>
  <c r="AG46" i="122" s="1"/>
  <c r="AM39" i="122"/>
  <c r="Y22" i="122"/>
  <c r="AF22" i="122"/>
  <c r="AG22" i="122" s="1"/>
  <c r="K16" i="122"/>
  <c r="AF43" i="122"/>
  <c r="AF30" i="122"/>
  <c r="AG30" i="122" s="1"/>
  <c r="AV48" i="122"/>
  <c r="AW48" i="122" s="1"/>
  <c r="BQ49" i="127" s="1"/>
  <c r="S48" i="122"/>
  <c r="AT44" i="122"/>
  <c r="AU44" i="122" s="1"/>
  <c r="R36" i="122"/>
  <c r="K36" i="122"/>
  <c r="Q18" i="122"/>
  <c r="K17" i="122"/>
  <c r="R17" i="122"/>
  <c r="K32" i="122"/>
  <c r="AV59" i="122"/>
  <c r="AW59" i="122" s="1"/>
  <c r="BQ60" i="127" s="1"/>
  <c r="S59" i="122"/>
  <c r="AE40" i="122"/>
  <c r="Q57" i="123"/>
  <c r="AF63" i="123"/>
  <c r="Y63" i="123"/>
  <c r="S55" i="123"/>
  <c r="Q53" i="123"/>
  <c r="R53" i="123"/>
  <c r="AF58" i="123"/>
  <c r="AG58" i="123" s="1"/>
  <c r="AE58" i="123"/>
  <c r="AE56" i="123"/>
  <c r="AF56" i="123"/>
  <c r="AV26" i="123"/>
  <c r="AW26" i="123" s="1"/>
  <c r="BR27" i="127" s="1"/>
  <c r="M26" i="161" s="1"/>
  <c r="S26" i="123"/>
  <c r="AV48" i="123"/>
  <c r="AW48" i="123" s="1"/>
  <c r="BR49" i="127" s="1"/>
  <c r="S48" i="123"/>
  <c r="AT46" i="123"/>
  <c r="AU46" i="123" s="1"/>
  <c r="AS46" i="123"/>
  <c r="S40" i="123"/>
  <c r="AT38" i="123"/>
  <c r="AU38" i="123" s="1"/>
  <c r="AS38" i="123"/>
  <c r="S28" i="123"/>
  <c r="AV28" i="123"/>
  <c r="AW28" i="123" s="1"/>
  <c r="BR29" i="127" s="1"/>
  <c r="M28" i="161" s="1"/>
  <c r="K21" i="123"/>
  <c r="R21" i="123"/>
  <c r="K18" i="123"/>
  <c r="S61" i="124"/>
  <c r="S49" i="124"/>
  <c r="AM55" i="124"/>
  <c r="Y48" i="124"/>
  <c r="AF48" i="124"/>
  <c r="AG48" i="124" s="1"/>
  <c r="Y46" i="124"/>
  <c r="AF46" i="124"/>
  <c r="AG46" i="124" s="1"/>
  <c r="Y44" i="124"/>
  <c r="AF44" i="124"/>
  <c r="AG44" i="124" s="1"/>
  <c r="Y42" i="124"/>
  <c r="AF42" i="124"/>
  <c r="AG42" i="124" s="1"/>
  <c r="Y40" i="124"/>
  <c r="AF40" i="124"/>
  <c r="AG40" i="124" s="1"/>
  <c r="Y38" i="124"/>
  <c r="AF38" i="124"/>
  <c r="AG38" i="124" s="1"/>
  <c r="Y36" i="124"/>
  <c r="AF36" i="124"/>
  <c r="AG36" i="124" s="1"/>
  <c r="Y34" i="124"/>
  <c r="AF34" i="124"/>
  <c r="AG34" i="124" s="1"/>
  <c r="Y32" i="124"/>
  <c r="AF32" i="124"/>
  <c r="AG32" i="124" s="1"/>
  <c r="AV26" i="124"/>
  <c r="AW26" i="124" s="1"/>
  <c r="BS27" i="127" s="1"/>
  <c r="N26" i="161" s="1"/>
  <c r="S26" i="124"/>
  <c r="AM51" i="124"/>
  <c r="AS21" i="124"/>
  <c r="AT21" i="124"/>
  <c r="AU21" i="124" s="1"/>
  <c r="AF20" i="124"/>
  <c r="AG20" i="124" s="1"/>
  <c r="AV57" i="124"/>
  <c r="AW57" i="124" s="1"/>
  <c r="BS58" i="127" s="1"/>
  <c r="AV46" i="125"/>
  <c r="AW46" i="125" s="1"/>
  <c r="BT47" i="127" s="1"/>
  <c r="S34" i="125"/>
  <c r="AS28" i="125"/>
  <c r="AT28" i="125"/>
  <c r="AU28" i="125" s="1"/>
  <c r="AE24" i="125"/>
  <c r="AF24" i="125"/>
  <c r="AG24" i="125" s="1"/>
  <c r="AF30" i="125"/>
  <c r="AG30" i="125" s="1"/>
  <c r="Y30" i="125"/>
  <c r="R64" i="126"/>
  <c r="K64" i="126"/>
  <c r="AF59" i="126"/>
  <c r="AG59" i="126" s="1"/>
  <c r="AV52" i="126"/>
  <c r="AW52" i="126" s="1"/>
  <c r="BU53" i="127" s="1"/>
  <c r="S55" i="126"/>
  <c r="R50" i="126"/>
  <c r="R37" i="126"/>
  <c r="K37" i="126"/>
  <c r="R39" i="126"/>
  <c r="AE39" i="126"/>
  <c r="AF39" i="126"/>
  <c r="AG39" i="126" s="1"/>
  <c r="K33" i="126"/>
  <c r="R33" i="126"/>
  <c r="AV32" i="126"/>
  <c r="AW32" i="126" s="1"/>
  <c r="BU33" i="127" s="1"/>
  <c r="P32" i="161" s="1"/>
  <c r="Y29" i="126"/>
  <c r="AF29" i="126"/>
  <c r="AG29" i="126" s="1"/>
  <c r="K25" i="126"/>
  <c r="R25" i="126"/>
  <c r="AV24" i="126"/>
  <c r="AW24" i="126" s="1"/>
  <c r="BU25" i="127" s="1"/>
  <c r="P24" i="161" s="1"/>
  <c r="S60" i="125"/>
  <c r="S53" i="125"/>
  <c r="AV48" i="126"/>
  <c r="AW48" i="126" s="1"/>
  <c r="BU49" i="127" s="1"/>
  <c r="S48" i="126"/>
  <c r="S29" i="124"/>
  <c r="AV43" i="123"/>
  <c r="AW43" i="123" s="1"/>
  <c r="BR44" i="127" s="1"/>
  <c r="S43" i="123"/>
  <c r="AF62" i="122"/>
  <c r="AF47" i="122"/>
  <c r="AG47" i="122" s="1"/>
  <c r="R17" i="126"/>
  <c r="S41" i="126"/>
  <c r="AV41" i="126"/>
  <c r="AW41" i="126" s="1"/>
  <c r="BU42" i="127" s="1"/>
  <c r="AF47" i="126"/>
  <c r="AG47" i="126" s="1"/>
  <c r="S64" i="125"/>
  <c r="AV27" i="125"/>
  <c r="AW27" i="125" s="1"/>
  <c r="BT28" i="127" s="1"/>
  <c r="O27" i="161" s="1"/>
  <c r="S27" i="125"/>
  <c r="AF16" i="125"/>
  <c r="AG16" i="125" s="1"/>
  <c r="S45" i="124"/>
  <c r="AV37" i="124"/>
  <c r="AW37" i="124" s="1"/>
  <c r="BS38" i="127" s="1"/>
  <c r="S37" i="124"/>
  <c r="Q53" i="125"/>
  <c r="AT48" i="125"/>
  <c r="AU48" i="125" s="1"/>
  <c r="AT40" i="125"/>
  <c r="AU40" i="125" s="1"/>
  <c r="AM41" i="124"/>
  <c r="R45" i="123"/>
  <c r="K45" i="123"/>
  <c r="AM59" i="123"/>
  <c r="AT59" i="123"/>
  <c r="AU59" i="123" s="1"/>
  <c r="S35" i="123"/>
  <c r="R61" i="122"/>
  <c r="AM55" i="121"/>
  <c r="AT55" i="121"/>
  <c r="AU55" i="121" s="1"/>
  <c r="R54" i="121"/>
  <c r="K47" i="121"/>
  <c r="S62" i="120"/>
  <c r="AM54" i="120"/>
  <c r="AT54" i="120"/>
  <c r="AU54" i="120" s="1"/>
  <c r="AM44" i="120"/>
  <c r="AT44" i="120"/>
  <c r="AU44" i="120" s="1"/>
  <c r="AV65" i="119"/>
  <c r="AW65" i="119" s="1"/>
  <c r="BN66" i="127" s="1"/>
  <c r="AT48" i="118"/>
  <c r="AU48" i="118" s="1"/>
  <c r="AM48" i="118"/>
  <c r="AF45" i="118"/>
  <c r="AG45" i="118" s="1"/>
  <c r="S56" i="119"/>
  <c r="S27" i="119"/>
  <c r="S29" i="118"/>
  <c r="AV51" i="114"/>
  <c r="AW51" i="114" s="1"/>
  <c r="BI52" i="127" s="1"/>
  <c r="R25" i="119"/>
  <c r="AT58" i="121"/>
  <c r="AU58" i="121" s="1"/>
  <c r="AF54" i="121"/>
  <c r="AG54" i="121" s="1"/>
  <c r="R43" i="121"/>
  <c r="R39" i="121"/>
  <c r="R35" i="121"/>
  <c r="R31" i="121"/>
  <c r="R27" i="121"/>
  <c r="R23" i="121"/>
  <c r="AV41" i="121"/>
  <c r="AW41" i="121" s="1"/>
  <c r="BP42" i="127" s="1"/>
  <c r="R60" i="122"/>
  <c r="R58" i="122"/>
  <c r="R56" i="122"/>
  <c r="R47" i="122"/>
  <c r="R53" i="122"/>
  <c r="R49" i="122"/>
  <c r="S55" i="122"/>
  <c r="AT37" i="122"/>
  <c r="AU37" i="122" s="1"/>
  <c r="AM37" i="122"/>
  <c r="AM35" i="122"/>
  <c r="AT35" i="122"/>
  <c r="AU35" i="122" s="1"/>
  <c r="AT33" i="122"/>
  <c r="AU33" i="122" s="1"/>
  <c r="AM33" i="122"/>
  <c r="AT31" i="122"/>
  <c r="AU31" i="122" s="1"/>
  <c r="AM31" i="122"/>
  <c r="AT29" i="122"/>
  <c r="AU29" i="122" s="1"/>
  <c r="AM29" i="122"/>
  <c r="AT24" i="122"/>
  <c r="AU24" i="122" s="1"/>
  <c r="AM24" i="122"/>
  <c r="K44" i="122"/>
  <c r="R34" i="122"/>
  <c r="AT16" i="122"/>
  <c r="K28" i="122"/>
  <c r="Q58" i="123"/>
  <c r="AF52" i="123"/>
  <c r="K51" i="123"/>
  <c r="AV22" i="123"/>
  <c r="AW22" i="123" s="1"/>
  <c r="BR23" i="127" s="1"/>
  <c r="M22" i="161" s="1"/>
  <c r="AT64" i="124"/>
  <c r="AU64" i="124" s="1"/>
  <c r="AM64" i="124"/>
  <c r="S58" i="124"/>
  <c r="S54" i="124"/>
  <c r="Q43" i="124"/>
  <c r="Q35" i="124"/>
  <c r="Q29" i="124"/>
  <c r="Y28" i="124"/>
  <c r="S20" i="124"/>
  <c r="Y18" i="124"/>
  <c r="S16" i="124"/>
  <c r="AM65" i="125"/>
  <c r="Y60" i="125"/>
  <c r="AS54" i="125"/>
  <c r="S55" i="125"/>
  <c r="S51" i="125"/>
  <c r="AF48" i="125"/>
  <c r="AG48" i="125" s="1"/>
  <c r="AF40" i="125"/>
  <c r="Q43" i="125"/>
  <c r="AS37" i="125"/>
  <c r="Q35" i="125"/>
  <c r="S24" i="125"/>
  <c r="S20" i="125"/>
  <c r="AT30" i="125"/>
  <c r="AU30" i="125" s="1"/>
  <c r="AT64" i="126"/>
  <c r="AU64" i="126" s="1"/>
  <c r="AM64" i="126"/>
  <c r="AM63" i="126"/>
  <c r="AS53" i="126"/>
  <c r="AM48" i="126"/>
  <c r="S52" i="126"/>
  <c r="AG44" i="126"/>
  <c r="Y50" i="126"/>
  <c r="AT37" i="126"/>
  <c r="AU37" i="126" s="1"/>
  <c r="R21" i="126"/>
  <c r="AS17" i="126"/>
  <c r="AF23" i="126"/>
  <c r="AG23" i="126" s="1"/>
  <c r="R23" i="126"/>
  <c r="AT22" i="126"/>
  <c r="R19" i="126"/>
  <c r="AT18" i="126"/>
  <c r="AU18" i="126" s="1"/>
  <c r="AS38" i="126"/>
  <c r="AE38" i="126"/>
  <c r="AF62" i="126"/>
  <c r="AG62" i="126" s="1"/>
  <c r="AV16" i="126"/>
  <c r="AW16" i="126" s="1"/>
  <c r="BU17" i="127" s="1"/>
  <c r="P16" i="161" s="1"/>
  <c r="S16" i="126"/>
  <c r="R59" i="125"/>
  <c r="AE41" i="125"/>
  <c r="AE33" i="125"/>
  <c r="AT63" i="124"/>
  <c r="AU63" i="124" s="1"/>
  <c r="AM60" i="124"/>
  <c r="AF58" i="126"/>
  <c r="AG58" i="126" s="1"/>
  <c r="Y49" i="126"/>
  <c r="AM37" i="126"/>
  <c r="AM20" i="126"/>
  <c r="AT20" i="126"/>
  <c r="AU20" i="126" s="1"/>
  <c r="AV65" i="125"/>
  <c r="AW65" i="125" s="1"/>
  <c r="BT66" i="127" s="1"/>
  <c r="AT57" i="125"/>
  <c r="S56" i="125"/>
  <c r="AF23" i="125"/>
  <c r="S21" i="125"/>
  <c r="AF64" i="124"/>
  <c r="AG64" i="124" s="1"/>
  <c r="AT53" i="125"/>
  <c r="AU53" i="125" s="1"/>
  <c r="AT46" i="125"/>
  <c r="AU46" i="125" s="1"/>
  <c r="AT38" i="125"/>
  <c r="AU38" i="125" s="1"/>
  <c r="AT33" i="124"/>
  <c r="AU33" i="124" s="1"/>
  <c r="AM33" i="124"/>
  <c r="AT9" i="124"/>
  <c r="AU9" i="124" s="1"/>
  <c r="S25" i="123"/>
  <c r="AT63" i="122"/>
  <c r="AU63" i="122" s="1"/>
  <c r="S51" i="121"/>
  <c r="AV51" i="121"/>
  <c r="AW51" i="121" s="1"/>
  <c r="BP52" i="127" s="1"/>
  <c r="R33" i="124"/>
  <c r="AM25" i="124"/>
  <c r="R23" i="124"/>
  <c r="K23" i="124"/>
  <c r="AT47" i="124"/>
  <c r="AU47" i="124" s="1"/>
  <c r="R31" i="124"/>
  <c r="AT10" i="124"/>
  <c r="AT6" i="124"/>
  <c r="AT65" i="123"/>
  <c r="AU65" i="123" s="1"/>
  <c r="AM65" i="123"/>
  <c r="AT57" i="123"/>
  <c r="AM57" i="123"/>
  <c r="AT34" i="123"/>
  <c r="AU34" i="123" s="1"/>
  <c r="S29" i="123"/>
  <c r="AM64" i="122"/>
  <c r="AT42" i="122"/>
  <c r="AU42" i="122" s="1"/>
  <c r="AM42" i="122"/>
  <c r="AF37" i="122"/>
  <c r="AG37" i="122" s="1"/>
  <c r="AF33" i="122"/>
  <c r="AG33" i="122" s="1"/>
  <c r="AF29" i="122"/>
  <c r="AG29" i="122" s="1"/>
  <c r="AV61" i="121"/>
  <c r="AW61" i="121" s="1"/>
  <c r="BP62" i="127" s="1"/>
  <c r="S61" i="121"/>
  <c r="AM18" i="121"/>
  <c r="AT18" i="121"/>
  <c r="AU18" i="121" s="1"/>
  <c r="R16" i="121"/>
  <c r="K16" i="121"/>
  <c r="AV63" i="120"/>
  <c r="AW63" i="120" s="1"/>
  <c r="BO64" i="127" s="1"/>
  <c r="AM48" i="120"/>
  <c r="AT48" i="120"/>
  <c r="S42" i="120"/>
  <c r="AM38" i="120"/>
  <c r="AT38" i="120"/>
  <c r="AU38" i="120" s="1"/>
  <c r="K36" i="120"/>
  <c r="R36" i="120"/>
  <c r="AV30" i="120"/>
  <c r="AW30" i="120" s="1"/>
  <c r="BO31" i="127" s="1"/>
  <c r="J30" i="161" s="1"/>
  <c r="AM64" i="119"/>
  <c r="AT64" i="119"/>
  <c r="AU64" i="119" s="1"/>
  <c r="R48" i="119"/>
  <c r="K48" i="119"/>
  <c r="AV31" i="118"/>
  <c r="AW31" i="118" s="1"/>
  <c r="BM32" i="127" s="1"/>
  <c r="H31" i="161" s="1"/>
  <c r="S31" i="118"/>
  <c r="S42" i="117"/>
  <c r="AV52" i="114"/>
  <c r="AW52" i="114" s="1"/>
  <c r="BI53" i="127" s="1"/>
  <c r="S52" i="114"/>
  <c r="AF62" i="119"/>
  <c r="AG62" i="119" s="1"/>
  <c r="S44" i="117"/>
  <c r="R33" i="119"/>
  <c r="AV25" i="121"/>
  <c r="AW25" i="121" s="1"/>
  <c r="BP26" i="127" s="1"/>
  <c r="K25" i="161" s="1"/>
  <c r="AT33" i="121"/>
  <c r="AU33" i="121" s="1"/>
  <c r="AM33" i="121"/>
  <c r="AM62" i="122"/>
  <c r="AT62" i="122"/>
  <c r="AU62" i="122" s="1"/>
  <c r="AT52" i="122"/>
  <c r="AU52" i="122" s="1"/>
  <c r="AF41" i="122"/>
  <c r="R30" i="122"/>
  <c r="AV21" i="122"/>
  <c r="AW21" i="122" s="1"/>
  <c r="BQ22" i="127" s="1"/>
  <c r="L21" i="161" s="1"/>
  <c r="AT20" i="122"/>
  <c r="AU20" i="122" s="1"/>
  <c r="S28" i="122"/>
  <c r="Y65" i="123"/>
  <c r="Y57" i="123"/>
  <c r="AF53" i="123"/>
  <c r="AG53" i="123" s="1"/>
  <c r="R49" i="123"/>
  <c r="AT64" i="123"/>
  <c r="AU64" i="123" s="1"/>
  <c r="AT62" i="123"/>
  <c r="AU62" i="123" s="1"/>
  <c r="AT60" i="123"/>
  <c r="AU60" i="123" s="1"/>
  <c r="AT58" i="123"/>
  <c r="AU58" i="123" s="1"/>
  <c r="AT56" i="123"/>
  <c r="AU56" i="123" s="1"/>
  <c r="R20" i="123"/>
  <c r="Y65" i="124"/>
  <c r="AV53" i="124"/>
  <c r="AW53" i="124" s="1"/>
  <c r="BS54" i="127" s="1"/>
  <c r="K52" i="124"/>
  <c r="K55" i="124"/>
  <c r="R48" i="124"/>
  <c r="R46" i="124"/>
  <c r="R44" i="124"/>
  <c r="R42" i="124"/>
  <c r="R40" i="124"/>
  <c r="R38" i="124"/>
  <c r="R36" i="124"/>
  <c r="R34" i="124"/>
  <c r="R32" i="124"/>
  <c r="AV51" i="124"/>
  <c r="AW51" i="124" s="1"/>
  <c r="BS52" i="127" s="1"/>
  <c r="R30" i="124"/>
  <c r="AT28" i="124"/>
  <c r="AU28" i="124" s="1"/>
  <c r="R24" i="124"/>
  <c r="AM24" i="124"/>
  <c r="AT20" i="124"/>
  <c r="AU20" i="124" s="1"/>
  <c r="AT16" i="124"/>
  <c r="AU16" i="124" s="1"/>
  <c r="AT59" i="124"/>
  <c r="AU59" i="124" s="1"/>
  <c r="AF19" i="124"/>
  <c r="AG19" i="124" s="1"/>
  <c r="S57" i="124"/>
  <c r="Y65" i="125"/>
  <c r="Y59" i="125"/>
  <c r="Q60" i="125"/>
  <c r="AF51" i="125"/>
  <c r="AG51" i="125" s="1"/>
  <c r="AF28" i="125"/>
  <c r="Y32" i="125"/>
  <c r="AT22" i="125"/>
  <c r="AU22" i="125" s="1"/>
  <c r="Y65" i="126"/>
  <c r="AT62" i="126"/>
  <c r="AU62" i="126" s="1"/>
  <c r="AM62" i="126"/>
  <c r="AM60" i="126"/>
  <c r="AT60" i="126"/>
  <c r="AU60" i="126" s="1"/>
  <c r="AT58" i="126"/>
  <c r="AU58" i="126" s="1"/>
  <c r="AM58" i="126"/>
  <c r="AT56" i="126"/>
  <c r="Y64" i="126"/>
  <c r="AM55" i="126"/>
  <c r="AT55" i="126"/>
  <c r="AU55" i="126" s="1"/>
  <c r="AF53" i="126"/>
  <c r="AG53" i="126" s="1"/>
  <c r="AT51" i="126"/>
  <c r="AU51" i="126" s="1"/>
  <c r="AT52" i="126"/>
  <c r="AU52" i="126" s="1"/>
  <c r="Q46" i="126"/>
  <c r="Y44" i="126"/>
  <c r="AT42" i="126"/>
  <c r="AU42" i="126" s="1"/>
  <c r="AF54" i="126"/>
  <c r="Y54" i="126"/>
  <c r="Y34" i="126"/>
  <c r="Y32" i="126"/>
  <c r="Y30" i="126"/>
  <c r="Y28" i="126"/>
  <c r="Y26" i="126"/>
  <c r="Y24" i="126"/>
  <c r="AF17" i="126"/>
  <c r="AG17" i="126" s="1"/>
  <c r="AT36" i="126"/>
  <c r="AU36" i="126" s="1"/>
  <c r="AF36" i="126"/>
  <c r="AG36" i="126" s="1"/>
  <c r="K18" i="126"/>
  <c r="Q38" i="126"/>
  <c r="AF19" i="126"/>
  <c r="AG19" i="126" s="1"/>
  <c r="AE22" i="126"/>
  <c r="AE18" i="126"/>
  <c r="S45" i="126"/>
  <c r="AM52" i="125"/>
  <c r="AE43" i="124"/>
  <c r="AM51" i="126"/>
  <c r="AV41" i="125"/>
  <c r="AW41" i="125" s="1"/>
  <c r="BT42" i="127" s="1"/>
  <c r="AV33" i="125"/>
  <c r="AW33" i="125" s="1"/>
  <c r="BT34" i="127" s="1"/>
  <c r="O33" i="161" s="1"/>
  <c r="AF31" i="125"/>
  <c r="AF58" i="124"/>
  <c r="AG58" i="124" s="1"/>
  <c r="AM56" i="126"/>
  <c r="AT44" i="125"/>
  <c r="AU44" i="125" s="1"/>
  <c r="AT36" i="125"/>
  <c r="R25" i="124"/>
  <c r="S37" i="123"/>
  <c r="S31" i="123"/>
  <c r="AV31" i="123"/>
  <c r="AW31" i="123" s="1"/>
  <c r="BR32" i="127" s="1"/>
  <c r="M31" i="161" s="1"/>
  <c r="S55" i="121"/>
  <c r="AV55" i="121"/>
  <c r="AW55" i="121" s="1"/>
  <c r="BP56" i="127" s="1"/>
  <c r="AV47" i="124"/>
  <c r="AW47" i="124" s="1"/>
  <c r="BS48" i="127" s="1"/>
  <c r="K47" i="124"/>
  <c r="AM63" i="123"/>
  <c r="AT63" i="123"/>
  <c r="AU63" i="123" s="1"/>
  <c r="AT55" i="123"/>
  <c r="AU55" i="123" s="1"/>
  <c r="AM55" i="123"/>
  <c r="AM31" i="123"/>
  <c r="AT31" i="123"/>
  <c r="AU31" i="123" s="1"/>
  <c r="AM23" i="123"/>
  <c r="AT23" i="123"/>
  <c r="AM38" i="122"/>
  <c r="AT38" i="122"/>
  <c r="AU38" i="122" s="1"/>
  <c r="AT51" i="121"/>
  <c r="AU51" i="121" s="1"/>
  <c r="AM51" i="121"/>
  <c r="R63" i="121"/>
  <c r="K63" i="121"/>
  <c r="S57" i="121"/>
  <c r="AV57" i="121"/>
  <c r="AW57" i="121" s="1"/>
  <c r="BP58" i="127" s="1"/>
  <c r="K53" i="121"/>
  <c r="R53" i="121"/>
  <c r="K60" i="120"/>
  <c r="R60" i="120"/>
  <c r="K34" i="120"/>
  <c r="R34" i="120"/>
  <c r="S22" i="120"/>
  <c r="K18" i="120"/>
  <c r="R18" i="120"/>
  <c r="S16" i="120"/>
  <c r="K58" i="119"/>
  <c r="R58" i="119"/>
  <c r="AV52" i="119"/>
  <c r="AW52" i="119" s="1"/>
  <c r="BN53" i="127" s="1"/>
  <c r="S52" i="119"/>
  <c r="AF41" i="118"/>
  <c r="AG41" i="118" s="1"/>
  <c r="AF64" i="120"/>
  <c r="AG64" i="120" s="1"/>
  <c r="AF22" i="120"/>
  <c r="AG22" i="120" s="1"/>
  <c r="S19" i="119"/>
  <c r="AM58" i="124"/>
  <c r="AT58" i="124"/>
  <c r="AU58" i="124" s="1"/>
  <c r="AV28" i="124"/>
  <c r="AW28" i="124" s="1"/>
  <c r="BS29" i="127" s="1"/>
  <c r="N28" i="161" s="1"/>
  <c r="Y52" i="125"/>
  <c r="AS33" i="125"/>
  <c r="Y47" i="126"/>
  <c r="R61" i="126"/>
  <c r="AE55" i="126"/>
  <c r="AM40" i="126"/>
  <c r="R36" i="126"/>
  <c r="K22" i="126"/>
  <c r="R65" i="126"/>
  <c r="AF60" i="126"/>
  <c r="AG60" i="126" s="1"/>
  <c r="AF62" i="124"/>
  <c r="AG62" i="124" s="1"/>
  <c r="AM56" i="124"/>
  <c r="R43" i="126"/>
  <c r="AT60" i="125"/>
  <c r="AU60" i="125" s="1"/>
  <c r="AT21" i="125"/>
  <c r="AU21" i="125" s="1"/>
  <c r="S19" i="125"/>
  <c r="AT65" i="124"/>
  <c r="AU65" i="124" s="1"/>
  <c r="AM62" i="124"/>
  <c r="AT49" i="126"/>
  <c r="AU49" i="126" s="1"/>
  <c r="AT42" i="125"/>
  <c r="AU42" i="125" s="1"/>
  <c r="AT34" i="125"/>
  <c r="AU34" i="125" s="1"/>
  <c r="AT61" i="124"/>
  <c r="AU61" i="124" s="1"/>
  <c r="AT47" i="123"/>
  <c r="AM47" i="123"/>
  <c r="AF64" i="122"/>
  <c r="AG64" i="122" s="1"/>
  <c r="AF60" i="122"/>
  <c r="AG60" i="122" s="1"/>
  <c r="S23" i="123"/>
  <c r="R39" i="124"/>
  <c r="K39" i="124"/>
  <c r="AT61" i="123"/>
  <c r="AM61" i="123"/>
  <c r="S27" i="123"/>
  <c r="AF35" i="122"/>
  <c r="AG35" i="122" s="1"/>
  <c r="AF31" i="122"/>
  <c r="AG31" i="122" s="1"/>
  <c r="S65" i="121"/>
  <c r="AV65" i="121"/>
  <c r="AW65" i="121" s="1"/>
  <c r="BP66" i="127" s="1"/>
  <c r="R37" i="121"/>
  <c r="AM58" i="120"/>
  <c r="AT58" i="120"/>
  <c r="AU58" i="120" s="1"/>
  <c r="AM50" i="120"/>
  <c r="AT50" i="120"/>
  <c r="R49" i="120"/>
  <c r="AM20" i="120"/>
  <c r="AT20" i="120"/>
  <c r="AU20" i="120" s="1"/>
  <c r="AM56" i="119"/>
  <c r="AT56" i="119"/>
  <c r="AU56" i="119" s="1"/>
  <c r="K54" i="119"/>
  <c r="R54" i="119"/>
  <c r="AT51" i="119"/>
  <c r="AU51" i="119" s="1"/>
  <c r="AV57" i="118"/>
  <c r="AW57" i="118" s="1"/>
  <c r="BM58" i="127" s="1"/>
  <c r="AF56" i="120"/>
  <c r="AG56" i="120" s="1"/>
  <c r="AV54" i="120"/>
  <c r="AW54" i="120" s="1"/>
  <c r="BO55" i="127" s="1"/>
  <c r="S54" i="120"/>
  <c r="AF52" i="120"/>
  <c r="AG52" i="120" s="1"/>
  <c r="S50" i="120"/>
  <c r="S44" i="120"/>
  <c r="AV44" i="120"/>
  <c r="AW44" i="120" s="1"/>
  <c r="BO45" i="127" s="1"/>
  <c r="AV32" i="120"/>
  <c r="AW32" i="120" s="1"/>
  <c r="BO33" i="127" s="1"/>
  <c r="J32" i="161" s="1"/>
  <c r="S32" i="120"/>
  <c r="S60" i="119"/>
  <c r="AT44" i="119"/>
  <c r="AU44" i="119" s="1"/>
  <c r="AM44" i="119"/>
  <c r="S52" i="118"/>
  <c r="R46" i="118"/>
  <c r="K46" i="118"/>
  <c r="AF22" i="118"/>
  <c r="AV44" i="115"/>
  <c r="AW44" i="115" s="1"/>
  <c r="BJ45" i="127" s="1"/>
  <c r="S44" i="115"/>
  <c r="AT31" i="115"/>
  <c r="AU31" i="115" s="1"/>
  <c r="AT55" i="113"/>
  <c r="AF33" i="119"/>
  <c r="AG33" i="119" s="1"/>
  <c r="AT64" i="118"/>
  <c r="AU64" i="118" s="1"/>
  <c r="AT56" i="118"/>
  <c r="AU56" i="118" s="1"/>
  <c r="AF50" i="118"/>
  <c r="AG50" i="118" s="1"/>
  <c r="R59" i="116"/>
  <c r="R65" i="115"/>
  <c r="AV40" i="115"/>
  <c r="AW40" i="115" s="1"/>
  <c r="BJ41" i="127" s="1"/>
  <c r="AF60" i="114"/>
  <c r="AG60" i="114" s="1"/>
  <c r="AV18" i="121"/>
  <c r="AW18" i="121" s="1"/>
  <c r="BP19" i="127" s="1"/>
  <c r="K18" i="161" s="1"/>
  <c r="S18" i="121"/>
  <c r="R64" i="120"/>
  <c r="R52" i="120"/>
  <c r="AV64" i="119"/>
  <c r="AW64" i="119" s="1"/>
  <c r="BN65" i="127" s="1"/>
  <c r="K62" i="118"/>
  <c r="R62" i="118"/>
  <c r="R50" i="118"/>
  <c r="AT38" i="118"/>
  <c r="AU38" i="118" s="1"/>
  <c r="AM38" i="118"/>
  <c r="AF42" i="117"/>
  <c r="AT60" i="114"/>
  <c r="AU60" i="114" s="1"/>
  <c r="AV59" i="121"/>
  <c r="AW59" i="121" s="1"/>
  <c r="BP60" i="127" s="1"/>
  <c r="R50" i="119"/>
  <c r="R46" i="115"/>
  <c r="AT41" i="115"/>
  <c r="AU41" i="115" s="1"/>
  <c r="AT55" i="114"/>
  <c r="AU55" i="114" s="1"/>
  <c r="AT41" i="126"/>
  <c r="AU41" i="126" s="1"/>
  <c r="AF43" i="125"/>
  <c r="AF35" i="125"/>
  <c r="AG35" i="125" s="1"/>
  <c r="AT27" i="123"/>
  <c r="AU27" i="123" s="1"/>
  <c r="AT57" i="117"/>
  <c r="AU57" i="117" s="1"/>
  <c r="K26" i="120"/>
  <c r="R26" i="120"/>
  <c r="S24" i="120"/>
  <c r="AV61" i="119"/>
  <c r="AW61" i="119" s="1"/>
  <c r="BN62" i="127" s="1"/>
  <c r="S31" i="119"/>
  <c r="AV31" i="119"/>
  <c r="AW31" i="119" s="1"/>
  <c r="BN32" i="127" s="1"/>
  <c r="I31" i="161" s="1"/>
  <c r="AM19" i="119"/>
  <c r="AT19" i="119"/>
  <c r="AU19" i="119" s="1"/>
  <c r="K54" i="118"/>
  <c r="R54" i="118"/>
  <c r="AT51" i="118"/>
  <c r="AU51" i="118" s="1"/>
  <c r="AT40" i="118"/>
  <c r="AU40" i="118" s="1"/>
  <c r="AF18" i="118"/>
  <c r="AG18" i="118" s="1"/>
  <c r="AT46" i="117"/>
  <c r="AU46" i="117" s="1"/>
  <c r="AM46" i="117"/>
  <c r="AM44" i="117"/>
  <c r="AT44" i="117"/>
  <c r="AU44" i="117" s="1"/>
  <c r="AT63" i="116"/>
  <c r="AU63" i="116" s="1"/>
  <c r="AF19" i="116"/>
  <c r="AG19" i="116" s="1"/>
  <c r="R63" i="115"/>
  <c r="AM52" i="113"/>
  <c r="AT52" i="113"/>
  <c r="AU52" i="113" s="1"/>
  <c r="AV38" i="120"/>
  <c r="AW38" i="120" s="1"/>
  <c r="BO39" i="127" s="1"/>
  <c r="S38" i="120"/>
  <c r="AT28" i="120"/>
  <c r="AU28" i="120" s="1"/>
  <c r="AF65" i="119"/>
  <c r="AG65" i="119" s="1"/>
  <c r="AF50" i="119"/>
  <c r="AG50" i="119" s="1"/>
  <c r="R29" i="119"/>
  <c r="AV64" i="118"/>
  <c r="AW64" i="118" s="1"/>
  <c r="BM65" i="127" s="1"/>
  <c r="S64" i="118"/>
  <c r="R58" i="118"/>
  <c r="R57" i="117"/>
  <c r="S46" i="117"/>
  <c r="AV42" i="115"/>
  <c r="AW42" i="115" s="1"/>
  <c r="BJ43" i="127" s="1"/>
  <c r="S42" i="115"/>
  <c r="AV38" i="115"/>
  <c r="AW38" i="115" s="1"/>
  <c r="BJ39" i="127" s="1"/>
  <c r="S38" i="115"/>
  <c r="AF24" i="115"/>
  <c r="AG24" i="115" s="1"/>
  <c r="R17" i="115"/>
  <c r="AT62" i="114"/>
  <c r="AU62" i="114" s="1"/>
  <c r="S58" i="114"/>
  <c r="R20" i="121"/>
  <c r="R46" i="120"/>
  <c r="R62" i="119"/>
  <c r="AT44" i="118"/>
  <c r="S40" i="117"/>
  <c r="S50" i="114"/>
  <c r="AF61" i="119"/>
  <c r="AG61" i="119" s="1"/>
  <c r="R60" i="114"/>
  <c r="AT43" i="125"/>
  <c r="AU43" i="125" s="1"/>
  <c r="AF27" i="124"/>
  <c r="AT25" i="125"/>
  <c r="AU25" i="125" s="1"/>
  <c r="AV20" i="120"/>
  <c r="AW20" i="120" s="1"/>
  <c r="BO21" i="127" s="1"/>
  <c r="J20" i="161" s="1"/>
  <c r="AT32" i="120"/>
  <c r="AU32" i="120" s="1"/>
  <c r="K42" i="119"/>
  <c r="R42" i="119"/>
  <c r="AT59" i="119"/>
  <c r="AU59" i="119" s="1"/>
  <c r="AV23" i="119"/>
  <c r="AW23" i="119" s="1"/>
  <c r="BN24" i="127" s="1"/>
  <c r="I23" i="161" s="1"/>
  <c r="S23" i="119"/>
  <c r="K27" i="118"/>
  <c r="R27" i="118"/>
  <c r="K55" i="117"/>
  <c r="R55" i="117"/>
  <c r="R53" i="117"/>
  <c r="K53" i="117"/>
  <c r="AT28" i="116"/>
  <c r="AU28" i="116" s="1"/>
  <c r="AM28" i="116"/>
  <c r="AF60" i="115"/>
  <c r="AG60" i="115" s="1"/>
  <c r="S54" i="114"/>
  <c r="AF40" i="120"/>
  <c r="AT27" i="119"/>
  <c r="AU27" i="119" s="1"/>
  <c r="AF25" i="119"/>
  <c r="AG25" i="119" s="1"/>
  <c r="R21" i="119"/>
  <c r="AF17" i="119"/>
  <c r="AG17" i="119" s="1"/>
  <c r="AV56" i="118"/>
  <c r="AW56" i="118" s="1"/>
  <c r="BM57" i="127" s="1"/>
  <c r="S56" i="118"/>
  <c r="R63" i="117"/>
  <c r="AT40" i="117"/>
  <c r="AU40" i="117" s="1"/>
  <c r="AT63" i="115"/>
  <c r="AU63" i="115" s="1"/>
  <c r="AM51" i="115"/>
  <c r="AT51" i="115"/>
  <c r="AU51" i="115" s="1"/>
  <c r="AV48" i="115"/>
  <c r="AW48" i="115" s="1"/>
  <c r="BJ49" i="127" s="1"/>
  <c r="S48" i="115"/>
  <c r="AT19" i="115"/>
  <c r="AT65" i="114"/>
  <c r="AU65" i="114" s="1"/>
  <c r="S64" i="114"/>
  <c r="AF50" i="114"/>
  <c r="AG50" i="114" s="1"/>
  <c r="AF31" i="114"/>
  <c r="AG31" i="114" s="1"/>
  <c r="S48" i="120"/>
  <c r="AT23" i="120"/>
  <c r="AU23" i="120" s="1"/>
  <c r="R17" i="119"/>
  <c r="K17" i="119"/>
  <c r="R52" i="113"/>
  <c r="AE31" i="118"/>
  <c r="AM63" i="116"/>
  <c r="AT18" i="122"/>
  <c r="AU18" i="122" s="1"/>
  <c r="AT60" i="119"/>
  <c r="AV25" i="118"/>
  <c r="AW25" i="118" s="1"/>
  <c r="BM26" i="127" s="1"/>
  <c r="H25" i="161" s="1"/>
  <c r="AV59" i="119"/>
  <c r="AW59" i="119" s="1"/>
  <c r="BN60" i="127" s="1"/>
  <c r="S60" i="118"/>
  <c r="R61" i="120"/>
  <c r="K42" i="118"/>
  <c r="R42" i="118"/>
  <c r="AV33" i="118"/>
  <c r="AW33" i="118" s="1"/>
  <c r="BM34" i="127" s="1"/>
  <c r="H33" i="161" s="1"/>
  <c r="S33" i="118"/>
  <c r="AM61" i="116"/>
  <c r="AT61" i="116"/>
  <c r="R57" i="120"/>
  <c r="AF46" i="120"/>
  <c r="AG46" i="120" s="1"/>
  <c r="S28" i="120"/>
  <c r="R63" i="119"/>
  <c r="AF57" i="119"/>
  <c r="AF65" i="118"/>
  <c r="AG65" i="118" s="1"/>
  <c r="AF62" i="118"/>
  <c r="AG62" i="118" s="1"/>
  <c r="AT29" i="118"/>
  <c r="AU29" i="118" s="1"/>
  <c r="R65" i="117"/>
  <c r="R48" i="117"/>
  <c r="AT33" i="115"/>
  <c r="AU33" i="115" s="1"/>
  <c r="AM33" i="115"/>
  <c r="AV62" i="114"/>
  <c r="AW62" i="114" s="1"/>
  <c r="BI63" i="127" s="1"/>
  <c r="S62" i="114"/>
  <c r="K28" i="114"/>
  <c r="R28" i="114"/>
  <c r="AV63" i="113"/>
  <c r="AW63" i="113" s="1"/>
  <c r="BH64" i="127" s="1"/>
  <c r="R31" i="115"/>
  <c r="AT32" i="113"/>
  <c r="AU32" i="113" s="1"/>
  <c r="AM31" i="115"/>
  <c r="AV54" i="113"/>
  <c r="AW54" i="113" s="1"/>
  <c r="BH55" i="127" s="1"/>
  <c r="AM35" i="123"/>
  <c r="AT35" i="123"/>
  <c r="AU35" i="123" s="1"/>
  <c r="K65" i="116"/>
  <c r="R65" i="116"/>
  <c r="Y35" i="118"/>
  <c r="AF35" i="118"/>
  <c r="AG35" i="118" s="1"/>
  <c r="AF44" i="115"/>
  <c r="AG44" i="115" s="1"/>
  <c r="AT57" i="120"/>
  <c r="AU57" i="120" s="1"/>
  <c r="AT27" i="115"/>
  <c r="AU27" i="115" s="1"/>
  <c r="AT53" i="123"/>
  <c r="AU53" i="123" s="1"/>
  <c r="AV63" i="125"/>
  <c r="AW63" i="125" s="1"/>
  <c r="BT64" i="127" s="1"/>
  <c r="AT46" i="119"/>
  <c r="AT56" i="113"/>
  <c r="AU56" i="113" s="1"/>
  <c r="AF56" i="115"/>
  <c r="AG56" i="115" s="1"/>
  <c r="R65" i="120"/>
  <c r="AF59" i="120"/>
  <c r="AF35" i="119"/>
  <c r="AG35" i="119" s="1"/>
  <c r="AF64" i="117"/>
  <c r="AG64" i="117" s="1"/>
  <c r="R34" i="116"/>
  <c r="R29" i="115"/>
  <c r="AV65" i="114"/>
  <c r="AW65" i="114" s="1"/>
  <c r="BI66" i="127" s="1"/>
  <c r="R61" i="114"/>
  <c r="AT57" i="114"/>
  <c r="AU57" i="114" s="1"/>
  <c r="S56" i="114"/>
  <c r="AV56" i="114"/>
  <c r="AW56" i="114" s="1"/>
  <c r="BI57" i="127" s="1"/>
  <c r="AM26" i="114"/>
  <c r="AT26" i="114"/>
  <c r="AU26" i="114" s="1"/>
  <c r="AT60" i="113"/>
  <c r="S50" i="113"/>
  <c r="AT31" i="120"/>
  <c r="AU31" i="120" s="1"/>
  <c r="AT28" i="113"/>
  <c r="AT24" i="113"/>
  <c r="AU24" i="113" s="1"/>
  <c r="AF58" i="125"/>
  <c r="AG58" i="125" s="1"/>
  <c r="AT39" i="125"/>
  <c r="AU39" i="125" s="1"/>
  <c r="AT35" i="125"/>
  <c r="AU35" i="125" s="1"/>
  <c r="AT27" i="125"/>
  <c r="AU27" i="125" s="1"/>
  <c r="AM27" i="125"/>
  <c r="AT45" i="124"/>
  <c r="AU45" i="124" s="1"/>
  <c r="AM45" i="124"/>
  <c r="R34" i="123"/>
  <c r="R58" i="121"/>
  <c r="AF52" i="118"/>
  <c r="AG52" i="118" s="1"/>
  <c r="AT59" i="118"/>
  <c r="AT59" i="117"/>
  <c r="AU59" i="117" s="1"/>
  <c r="AV63" i="114"/>
  <c r="AW63" i="114" s="1"/>
  <c r="BI64" i="127" s="1"/>
  <c r="AT44" i="114"/>
  <c r="AU44" i="114" s="1"/>
  <c r="AT61" i="115"/>
  <c r="AU61" i="115" s="1"/>
  <c r="AF30" i="115"/>
  <c r="AG30" i="115" s="1"/>
  <c r="R63" i="118"/>
  <c r="AF57" i="118"/>
  <c r="AG57" i="118" s="1"/>
  <c r="AF62" i="115"/>
  <c r="AG62" i="115" s="1"/>
  <c r="R47" i="115"/>
  <c r="R37" i="115"/>
  <c r="AT25" i="115"/>
  <c r="AU25" i="115" s="1"/>
  <c r="R21" i="115"/>
  <c r="AV57" i="114"/>
  <c r="AW57" i="114" s="1"/>
  <c r="BI58" i="127" s="1"/>
  <c r="AT32" i="114"/>
  <c r="AU32" i="114" s="1"/>
  <c r="AM22" i="114"/>
  <c r="AT22" i="114"/>
  <c r="AU22" i="114" s="1"/>
  <c r="AM18" i="114"/>
  <c r="AT18" i="114"/>
  <c r="AU18" i="114" s="1"/>
  <c r="AV64" i="113"/>
  <c r="AW64" i="113" s="1"/>
  <c r="BH65" i="127" s="1"/>
  <c r="AT63" i="113"/>
  <c r="AU63" i="113" s="1"/>
  <c r="S62" i="113"/>
  <c r="AM20" i="113"/>
  <c r="AT20" i="113"/>
  <c r="AU20" i="113" s="1"/>
  <c r="AT41" i="120"/>
  <c r="AU41" i="120" s="1"/>
  <c r="AT24" i="116"/>
  <c r="AU24" i="116" s="1"/>
  <c r="AT23" i="115"/>
  <c r="AF47" i="125"/>
  <c r="AF39" i="125"/>
  <c r="AF29" i="124"/>
  <c r="AG29" i="124" s="1"/>
  <c r="AT35" i="124"/>
  <c r="AU35" i="124" s="1"/>
  <c r="AT30" i="122"/>
  <c r="AU30" i="122" s="1"/>
  <c r="AT62" i="113"/>
  <c r="AU62" i="113" s="1"/>
  <c r="AM62" i="113"/>
  <c r="AT58" i="114"/>
  <c r="AU58" i="114" s="1"/>
  <c r="AF15" i="119"/>
  <c r="AT64" i="125"/>
  <c r="AU64" i="125" s="1"/>
  <c r="AT45" i="125"/>
  <c r="AU45" i="125" s="1"/>
  <c r="AF27" i="114"/>
  <c r="AG27" i="114" s="1"/>
  <c r="AF58" i="114"/>
  <c r="AT42" i="120"/>
  <c r="AU42" i="120" s="1"/>
  <c r="AT55" i="119"/>
  <c r="AU55" i="119" s="1"/>
  <c r="AT65" i="116"/>
  <c r="AU65" i="116" s="1"/>
  <c r="R65" i="124"/>
  <c r="R14" i="114"/>
  <c r="S14" i="114" s="1"/>
  <c r="AT45" i="126"/>
  <c r="AU45" i="126" s="1"/>
  <c r="AM45" i="126"/>
  <c r="AF54" i="125"/>
  <c r="AT62" i="120"/>
  <c r="AU62" i="120" s="1"/>
  <c r="AT52" i="118"/>
  <c r="AU52" i="118" s="1"/>
  <c r="AV61" i="113"/>
  <c r="AW61" i="113" s="1"/>
  <c r="BH62" i="127" s="1"/>
  <c r="AT64" i="114"/>
  <c r="AM64" i="125"/>
  <c r="R59" i="117"/>
  <c r="R63" i="124"/>
  <c r="R63" i="126"/>
  <c r="AT56" i="125"/>
  <c r="AU56" i="125" s="1"/>
  <c r="AT47" i="125"/>
  <c r="AU47" i="125" s="1"/>
  <c r="AT41" i="125"/>
  <c r="AU41" i="125" s="1"/>
  <c r="AF35" i="124"/>
  <c r="AT34" i="122"/>
  <c r="AU34" i="122" s="1"/>
  <c r="AT61" i="120"/>
  <c r="AU61" i="120" s="1"/>
  <c r="AT24" i="120"/>
  <c r="AU24" i="120" s="1"/>
  <c r="AT60" i="118"/>
  <c r="R27" i="115"/>
  <c r="K27" i="115"/>
  <c r="AF54" i="114"/>
  <c r="AG54" i="114" s="1"/>
  <c r="AT19" i="125"/>
  <c r="AM56" i="125"/>
  <c r="R61" i="115"/>
  <c r="R35" i="115"/>
  <c r="AT61" i="126"/>
  <c r="AU61" i="126" s="1"/>
  <c r="AT50" i="113"/>
  <c r="AU50" i="113" s="1"/>
  <c r="BF32" i="84"/>
  <c r="BF32" i="144" s="1"/>
  <c r="BF60" i="84"/>
  <c r="AB29" i="100"/>
  <c r="AC29" i="100" s="1"/>
  <c r="BE40" i="84"/>
  <c r="BF40" i="84" s="1"/>
  <c r="BE42" i="84"/>
  <c r="BF42" i="84" s="1"/>
  <c r="BE56" i="84"/>
  <c r="BF56" i="84" s="1"/>
  <c r="BE46" i="73"/>
  <c r="CB48" i="127" s="1"/>
  <c r="BE49" i="78"/>
  <c r="CG51" i="127" s="1"/>
  <c r="BE52" i="78"/>
  <c r="BB10" i="103"/>
  <c r="BC10" i="103" s="1"/>
  <c r="AT11" i="127" s="1"/>
  <c r="G10" i="160" s="1"/>
  <c r="Y9" i="125"/>
  <c r="R9" i="125"/>
  <c r="BB13" i="108"/>
  <c r="BC13" i="108" s="1"/>
  <c r="AY14" i="127" s="1"/>
  <c r="L13" i="160" s="1"/>
  <c r="AM9" i="121"/>
  <c r="R10" i="120"/>
  <c r="S10" i="120" s="1"/>
  <c r="R7" i="114"/>
  <c r="S7" i="114" s="1"/>
  <c r="BF28" i="75"/>
  <c r="BF28" i="135" s="1"/>
  <c r="AZ20" i="99"/>
  <c r="AZ31" i="102"/>
  <c r="BE14" i="72"/>
  <c r="BE43" i="72"/>
  <c r="CA45" i="127" s="1"/>
  <c r="BE46" i="72"/>
  <c r="CA48" i="127" s="1"/>
  <c r="BF35" i="73"/>
  <c r="BE42" i="73"/>
  <c r="BE57" i="74"/>
  <c r="CC59" i="127" s="1"/>
  <c r="BE60" i="74"/>
  <c r="CC62" i="127" s="1"/>
  <c r="BE59" i="72"/>
  <c r="CA61" i="127" s="1"/>
  <c r="BE62" i="72"/>
  <c r="BE58" i="73"/>
  <c r="CB60" i="127" s="1"/>
  <c r="BE41" i="74"/>
  <c r="CC43" i="127" s="1"/>
  <c r="BE44" i="74"/>
  <c r="BE36" i="78"/>
  <c r="CG38" i="127" s="1"/>
  <c r="BF44" i="84"/>
  <c r="BE54" i="84"/>
  <c r="BF54" i="84" s="1"/>
  <c r="AB31" i="102"/>
  <c r="AZ55" i="102"/>
  <c r="BA55" i="102" s="1"/>
  <c r="BB55" i="102" s="1"/>
  <c r="BC55" i="102" s="1"/>
  <c r="AS56" i="127" s="1"/>
  <c r="BB11" i="104"/>
  <c r="BC11" i="104" s="1"/>
  <c r="AU12" i="127" s="1"/>
  <c r="H11" i="160" s="1"/>
  <c r="BB13" i="104"/>
  <c r="BC13" i="104" s="1"/>
  <c r="AU14" i="127" s="1"/>
  <c r="H13" i="160" s="1"/>
  <c r="AF11" i="116"/>
  <c r="AG11" i="116" s="1"/>
  <c r="R13" i="118"/>
  <c r="S13" i="118" s="1"/>
  <c r="K7" i="113"/>
  <c r="AT11" i="115"/>
  <c r="AU11" i="115" s="1"/>
  <c r="R6" i="116"/>
  <c r="S6" i="116" s="1"/>
  <c r="AT13" i="124"/>
  <c r="AU13" i="124" s="1"/>
  <c r="AT8" i="120"/>
  <c r="AU8" i="120" s="1"/>
  <c r="BB6" i="106"/>
  <c r="BC6" i="106" s="1"/>
  <c r="AW7" i="127" s="1"/>
  <c r="AT8" i="123"/>
  <c r="AU8" i="123" s="1"/>
  <c r="Y6" i="125"/>
  <c r="R12" i="126"/>
  <c r="S12" i="126" s="1"/>
  <c r="R11" i="114"/>
  <c r="S11" i="114" s="1"/>
  <c r="AT10" i="125"/>
  <c r="AU10" i="125" s="1"/>
  <c r="BE35" i="72"/>
  <c r="CA37" i="127" s="1"/>
  <c r="BE38" i="72"/>
  <c r="CA40" i="127" s="1"/>
  <c r="BE51" i="72"/>
  <c r="CA53" i="127" s="1"/>
  <c r="BE54" i="72"/>
  <c r="BE41" i="73"/>
  <c r="CB43" i="127" s="1"/>
  <c r="BE50" i="73"/>
  <c r="CB52" i="127" s="1"/>
  <c r="BE36" i="74"/>
  <c r="BE49" i="74"/>
  <c r="CC51" i="127" s="1"/>
  <c r="BE52" i="74"/>
  <c r="CC54" i="127" s="1"/>
  <c r="BF32" i="75"/>
  <c r="BF32" i="135" s="1"/>
  <c r="BF47" i="75"/>
  <c r="BE41" i="78"/>
  <c r="CG43" i="127" s="1"/>
  <c r="BE44" i="78"/>
  <c r="CG46" i="127" s="1"/>
  <c r="BE57" i="78"/>
  <c r="BE60" i="78"/>
  <c r="CG62" i="127" s="1"/>
  <c r="BF36" i="84"/>
  <c r="BE48" i="84"/>
  <c r="BE50" i="84"/>
  <c r="BF50" i="84" s="1"/>
  <c r="BE64" i="84"/>
  <c r="BF64" i="84" s="1"/>
  <c r="BE54" i="73"/>
  <c r="CB56" i="127" s="1"/>
  <c r="BF24" i="84"/>
  <c r="BF24" i="144" s="1"/>
  <c r="BE46" i="84"/>
  <c r="BF46" i="84" s="1"/>
  <c r="BE62" i="84"/>
  <c r="BF62" i="84" s="1"/>
  <c r="BA61" i="99"/>
  <c r="AB31" i="100"/>
  <c r="AB31" i="101"/>
  <c r="AZ65" i="101"/>
  <c r="AZ29" i="99"/>
  <c r="BA29" i="99" s="1"/>
  <c r="AZ39" i="99"/>
  <c r="AA27" i="100"/>
  <c r="AZ31" i="101"/>
  <c r="BA31" i="101" s="1"/>
  <c r="BB31" i="101" s="1"/>
  <c r="BC31" i="101" s="1"/>
  <c r="AR32" i="127" s="1"/>
  <c r="E31" i="160" s="1"/>
  <c r="BB12" i="103"/>
  <c r="BC12" i="103" s="1"/>
  <c r="AT13" i="127" s="1"/>
  <c r="G12" i="160" s="1"/>
  <c r="BB6" i="104"/>
  <c r="BC6" i="104" s="1"/>
  <c r="BB11" i="108"/>
  <c r="BC11" i="108" s="1"/>
  <c r="AY12" i="127" s="1"/>
  <c r="L11" i="160" s="1"/>
  <c r="AS12" i="113"/>
  <c r="AT11" i="113"/>
  <c r="AU11" i="113" s="1"/>
  <c r="Y9" i="114"/>
  <c r="AT6" i="115"/>
  <c r="AU6" i="115" s="1"/>
  <c r="AF8" i="117"/>
  <c r="AG8" i="117" s="1"/>
  <c r="Y11" i="119"/>
  <c r="AF11" i="120"/>
  <c r="AG11" i="120" s="1"/>
  <c r="AM10" i="120"/>
  <c r="AF10" i="123"/>
  <c r="AS9" i="124"/>
  <c r="K6" i="124"/>
  <c r="R7" i="124"/>
  <c r="R13" i="125"/>
  <c r="Q8" i="126"/>
  <c r="R10" i="125"/>
  <c r="S10" i="125" s="1"/>
  <c r="AF9" i="124"/>
  <c r="AG9" i="124" s="1"/>
  <c r="R12" i="125"/>
  <c r="R6" i="125"/>
  <c r="S6" i="125" s="1"/>
  <c r="AT11" i="114"/>
  <c r="AU11" i="114" s="1"/>
  <c r="R8" i="113"/>
  <c r="S8" i="113" s="1"/>
  <c r="AM9" i="117"/>
  <c r="AF10" i="114"/>
  <c r="AG10" i="114" s="1"/>
  <c r="AT9" i="114"/>
  <c r="AU9" i="114" s="1"/>
  <c r="AT7" i="114"/>
  <c r="R13" i="114"/>
  <c r="S13" i="114" s="1"/>
  <c r="BB13" i="105"/>
  <c r="BC13" i="105" s="1"/>
  <c r="AV14" i="127" s="1"/>
  <c r="I13" i="160" s="1"/>
  <c r="BB7" i="106"/>
  <c r="BC7" i="106" s="1"/>
  <c r="AW8" i="127" s="1"/>
  <c r="J7" i="160" s="1"/>
  <c r="R9" i="113"/>
  <c r="S9" i="113" s="1"/>
  <c r="AT6" i="113"/>
  <c r="AU6" i="113" s="1"/>
  <c r="AM12" i="115"/>
  <c r="R13" i="115"/>
  <c r="S13" i="115" s="1"/>
  <c r="AE12" i="117"/>
  <c r="AS8" i="120"/>
  <c r="R11" i="120"/>
  <c r="S11" i="120" s="1"/>
  <c r="AF13" i="120"/>
  <c r="AG13" i="120" s="1"/>
  <c r="AM8" i="121"/>
  <c r="Y8" i="123"/>
  <c r="R10" i="123"/>
  <c r="S10" i="123" s="1"/>
  <c r="AF6" i="123"/>
  <c r="AG6" i="123" s="1"/>
  <c r="AF12" i="124"/>
  <c r="AG12" i="124" s="1"/>
  <c r="K8" i="124"/>
  <c r="AM6" i="124"/>
  <c r="AS10" i="124"/>
  <c r="Y12" i="125"/>
  <c r="R10" i="126"/>
  <c r="AV10" i="126" s="1"/>
  <c r="AW10" i="126" s="1"/>
  <c r="BU11" i="127" s="1"/>
  <c r="P10" i="161" s="1"/>
  <c r="AT8" i="124"/>
  <c r="AU8" i="124" s="1"/>
  <c r="AM8" i="125"/>
  <c r="AF8" i="114"/>
  <c r="AG8" i="114" s="1"/>
  <c r="AS6" i="114"/>
  <c r="AS10" i="123"/>
  <c r="AS7" i="125"/>
  <c r="AF11" i="125"/>
  <c r="BF30" i="73"/>
  <c r="BF30" i="133" s="1"/>
  <c r="BF38" i="73"/>
  <c r="BF45" i="73"/>
  <c r="BF49" i="73"/>
  <c r="BF53" i="73"/>
  <c r="BF57" i="73"/>
  <c r="BF61" i="73"/>
  <c r="BE18" i="84"/>
  <c r="BE20" i="84"/>
  <c r="BE20" i="144" s="1"/>
  <c r="BE22" i="84"/>
  <c r="BE22" i="144" s="1"/>
  <c r="BE24" i="84"/>
  <c r="BE24" i="144" s="1"/>
  <c r="BE26" i="84"/>
  <c r="BE28" i="84"/>
  <c r="BE30" i="84"/>
  <c r="BE30" i="144" s="1"/>
  <c r="BE32" i="84"/>
  <c r="BE32" i="144" s="1"/>
  <c r="BE34" i="84"/>
  <c r="AB39" i="99"/>
  <c r="AB41" i="99"/>
  <c r="BA53" i="99"/>
  <c r="AA55" i="99"/>
  <c r="BA19" i="100"/>
  <c r="AB21" i="100"/>
  <c r="AC21" i="100" s="1"/>
  <c r="AA31" i="100"/>
  <c r="AC36" i="100"/>
  <c r="AA47" i="100"/>
  <c r="AB60" i="100"/>
  <c r="AC60" i="100" s="1"/>
  <c r="AC64" i="100"/>
  <c r="AA19" i="101"/>
  <c r="AB21" i="101"/>
  <c r="AC21" i="101" s="1"/>
  <c r="AB27" i="101"/>
  <c r="AA31" i="101"/>
  <c r="AZ39" i="101"/>
  <c r="AB41" i="101"/>
  <c r="AC41" i="101" s="1"/>
  <c r="AZ47" i="101"/>
  <c r="AB49" i="101"/>
  <c r="AZ55" i="101"/>
  <c r="AZ63" i="101"/>
  <c r="BA63" i="101" s="1"/>
  <c r="BB63" i="101" s="1"/>
  <c r="BC63" i="101" s="1"/>
  <c r="AR64" i="127" s="1"/>
  <c r="AB65" i="101"/>
  <c r="AB15" i="102"/>
  <c r="AC15" i="102" s="1"/>
  <c r="AB25" i="102"/>
  <c r="AC25" i="102" s="1"/>
  <c r="AA55" i="102"/>
  <c r="AZ63" i="102"/>
  <c r="BE41" i="71"/>
  <c r="BZ43" i="127" s="1"/>
  <c r="BE44" i="71"/>
  <c r="BZ46" i="127" s="1"/>
  <c r="BE17" i="73"/>
  <c r="BE21" i="73"/>
  <c r="BF21" i="73" s="1"/>
  <c r="BF21" i="133" s="1"/>
  <c r="BE25" i="73"/>
  <c r="BF25" i="73" s="1"/>
  <c r="BF25" i="133" s="1"/>
  <c r="BE29" i="73"/>
  <c r="BE33" i="73"/>
  <c r="BE37" i="73"/>
  <c r="CB39" i="127" s="1"/>
  <c r="BF39" i="75"/>
  <c r="BF64" i="75"/>
  <c r="BF37" i="76"/>
  <c r="BF46" i="76"/>
  <c r="BF49" i="76"/>
  <c r="BF54" i="76"/>
  <c r="BF57" i="76"/>
  <c r="BF62" i="76"/>
  <c r="BE37" i="78"/>
  <c r="CG39" i="127" s="1"/>
  <c r="BE40" i="78"/>
  <c r="CG42" i="127" s="1"/>
  <c r="BE45" i="78"/>
  <c r="CG47" i="127" s="1"/>
  <c r="BE48" i="78"/>
  <c r="BE53" i="78"/>
  <c r="CG55" i="127" s="1"/>
  <c r="BE56" i="78"/>
  <c r="CG58" i="127" s="1"/>
  <c r="BE61" i="78"/>
  <c r="CG63" i="127" s="1"/>
  <c r="BE64" i="78"/>
  <c r="BF31" i="84"/>
  <c r="BF31" i="144" s="1"/>
  <c r="BF35" i="84"/>
  <c r="BF39" i="84"/>
  <c r="BF43" i="84"/>
  <c r="BF47" i="84"/>
  <c r="BF51" i="84"/>
  <c r="BF55" i="84"/>
  <c r="BF59" i="84"/>
  <c r="BF63" i="84"/>
  <c r="AA33" i="99"/>
  <c r="AZ45" i="99"/>
  <c r="BA45" i="99" s="1"/>
  <c r="BB45" i="99" s="1"/>
  <c r="BC45" i="99" s="1"/>
  <c r="AP46" i="127" s="1"/>
  <c r="AA47" i="99"/>
  <c r="AA49" i="99"/>
  <c r="AA65" i="99"/>
  <c r="AB44" i="100"/>
  <c r="AC44" i="100" s="1"/>
  <c r="AZ59" i="100"/>
  <c r="AA63" i="100"/>
  <c r="BA59" i="101"/>
  <c r="BB59" i="101" s="1"/>
  <c r="BC59" i="101" s="1"/>
  <c r="AR60" i="127" s="1"/>
  <c r="AB39" i="102"/>
  <c r="AZ47" i="102"/>
  <c r="BE18" i="73"/>
  <c r="BF18" i="73" s="1"/>
  <c r="BF18" i="133" s="1"/>
  <c r="BE22" i="73"/>
  <c r="BE26" i="73"/>
  <c r="BF26" i="73" s="1"/>
  <c r="BF26" i="133" s="1"/>
  <c r="BE30" i="73"/>
  <c r="CB32" i="127" s="1"/>
  <c r="BE34" i="73"/>
  <c r="BF34" i="73" s="1"/>
  <c r="BF34" i="133" s="1"/>
  <c r="BF55" i="75"/>
  <c r="BF42" i="76"/>
  <c r="BF45" i="76"/>
  <c r="BF50" i="76"/>
  <c r="BF53" i="76"/>
  <c r="BF58" i="76"/>
  <c r="BF61" i="76"/>
  <c r="AB33" i="99"/>
  <c r="AA39" i="99"/>
  <c r="AB47" i="99"/>
  <c r="AB65" i="99"/>
  <c r="AA21" i="100"/>
  <c r="AB52" i="100"/>
  <c r="AC52" i="100" s="1"/>
  <c r="AB17" i="101"/>
  <c r="AC17" i="101" s="1"/>
  <c r="AA27" i="101"/>
  <c r="AB39" i="101"/>
  <c r="AA41" i="101"/>
  <c r="AB47" i="101"/>
  <c r="AA49" i="101"/>
  <c r="AB57" i="101"/>
  <c r="AA65" i="101"/>
  <c r="AZ17" i="102"/>
  <c r="AZ37" i="102"/>
  <c r="AZ39" i="102"/>
  <c r="AA63" i="102"/>
  <c r="S9" i="114"/>
  <c r="BB12" i="107"/>
  <c r="BC12" i="107" s="1"/>
  <c r="AX13" i="127" s="1"/>
  <c r="K12" i="160" s="1"/>
  <c r="K9" i="113"/>
  <c r="K14" i="114"/>
  <c r="Q13" i="114"/>
  <c r="AS9" i="114"/>
  <c r="R14" i="115"/>
  <c r="S14" i="115" s="1"/>
  <c r="AM8" i="115"/>
  <c r="AS11" i="117"/>
  <c r="AS7" i="117"/>
  <c r="AF9" i="118"/>
  <c r="AG9" i="118" s="1"/>
  <c r="AM13" i="124"/>
  <c r="K10" i="124"/>
  <c r="R9" i="124"/>
  <c r="Q6" i="125"/>
  <c r="AF7" i="124"/>
  <c r="AG7" i="124" s="1"/>
  <c r="R14" i="125"/>
  <c r="R8" i="121"/>
  <c r="S8" i="121" s="1"/>
  <c r="AF7" i="119"/>
  <c r="AG7" i="119" s="1"/>
  <c r="R6" i="114"/>
  <c r="S6" i="114" s="1"/>
  <c r="BB9" i="107"/>
  <c r="BC9" i="107" s="1"/>
  <c r="AX10" i="127" s="1"/>
  <c r="K9" i="160" s="1"/>
  <c r="AB9" i="102"/>
  <c r="AC9" i="102" s="1"/>
  <c r="BB13" i="106"/>
  <c r="BC13" i="106" s="1"/>
  <c r="AW14" i="127" s="1"/>
  <c r="J13" i="160" s="1"/>
  <c r="BB11" i="106"/>
  <c r="BC11" i="106" s="1"/>
  <c r="AW12" i="127" s="1"/>
  <c r="J11" i="160" s="1"/>
  <c r="BB10" i="108"/>
  <c r="BC10" i="108" s="1"/>
  <c r="AY11" i="127" s="1"/>
  <c r="L10" i="160" s="1"/>
  <c r="BB8" i="108"/>
  <c r="BC8" i="108" s="1"/>
  <c r="AY9" i="127" s="1"/>
  <c r="L8" i="160" s="1"/>
  <c r="BB6" i="108"/>
  <c r="BC6" i="108" s="1"/>
  <c r="AY7" i="127" s="1"/>
  <c r="AT8" i="113"/>
  <c r="AU8" i="113" s="1"/>
  <c r="AM7" i="114"/>
  <c r="AT14" i="117"/>
  <c r="AU14" i="117" s="1"/>
  <c r="R8" i="119"/>
  <c r="S8" i="119" s="1"/>
  <c r="AF10" i="119"/>
  <c r="AG10" i="119" s="1"/>
  <c r="R12" i="119"/>
  <c r="AM11" i="120"/>
  <c r="R9" i="121"/>
  <c r="AF11" i="121"/>
  <c r="AG11" i="121" s="1"/>
  <c r="AT12" i="122"/>
  <c r="AU12" i="122" s="1"/>
  <c r="AM14" i="124"/>
  <c r="AT7" i="124"/>
  <c r="AU7" i="124" s="1"/>
  <c r="Y11" i="125"/>
  <c r="AT9" i="125"/>
  <c r="AU9" i="125" s="1"/>
  <c r="Y14" i="125"/>
  <c r="AS10" i="126"/>
  <c r="K12" i="126"/>
  <c r="BB12" i="104"/>
  <c r="BC12" i="104" s="1"/>
  <c r="AU13" i="127" s="1"/>
  <c r="H12" i="160" s="1"/>
  <c r="BB14" i="105"/>
  <c r="BC14" i="105" s="1"/>
  <c r="AV15" i="127" s="1"/>
  <c r="I14" i="160" s="1"/>
  <c r="BB11" i="103"/>
  <c r="BC11" i="103" s="1"/>
  <c r="AT12" i="127" s="1"/>
  <c r="G11" i="160" s="1"/>
  <c r="BE10" i="72"/>
  <c r="BE10" i="132" s="1"/>
  <c r="BB14" i="103"/>
  <c r="BC14" i="103" s="1"/>
  <c r="AT15" i="127" s="1"/>
  <c r="G14" i="160" s="1"/>
  <c r="BB11" i="105"/>
  <c r="BC11" i="105" s="1"/>
  <c r="AV12" i="127" s="1"/>
  <c r="I11" i="160" s="1"/>
  <c r="BB10" i="107"/>
  <c r="BC10" i="107" s="1"/>
  <c r="AX11" i="127" s="1"/>
  <c r="K10" i="160" s="1"/>
  <c r="AE11" i="113"/>
  <c r="K7" i="114"/>
  <c r="AF14" i="115"/>
  <c r="AG14" i="115" s="1"/>
  <c r="Y11" i="116"/>
  <c r="AF9" i="116"/>
  <c r="AG9" i="116" s="1"/>
  <c r="R10" i="116"/>
  <c r="S10" i="116" s="1"/>
  <c r="K7" i="117"/>
  <c r="AF11" i="118"/>
  <c r="AG11" i="118" s="1"/>
  <c r="R10" i="119"/>
  <c r="S10" i="119" s="1"/>
  <c r="AT6" i="119"/>
  <c r="AU6" i="119" s="1"/>
  <c r="Q10" i="120"/>
  <c r="AS7" i="120"/>
  <c r="Q10" i="123"/>
  <c r="Y6" i="123"/>
  <c r="AF12" i="123"/>
  <c r="AG12" i="123" s="1"/>
  <c r="R8" i="123"/>
  <c r="AU6" i="124"/>
  <c r="Y10" i="125"/>
  <c r="AT8" i="126"/>
  <c r="AU8" i="126" s="1"/>
  <c r="AF11" i="122"/>
  <c r="AG11" i="122" s="1"/>
  <c r="AT11" i="122"/>
  <c r="AU11" i="122" s="1"/>
  <c r="AT7" i="122"/>
  <c r="AU7" i="122" s="1"/>
  <c r="AF12" i="114"/>
  <c r="AG12" i="114" s="1"/>
  <c r="BB10" i="105"/>
  <c r="BC10" i="105" s="1"/>
  <c r="AV11" i="127" s="1"/>
  <c r="I10" i="160" s="1"/>
  <c r="BB14" i="104"/>
  <c r="BC14" i="104" s="1"/>
  <c r="AU15" i="127" s="1"/>
  <c r="H14" i="160" s="1"/>
  <c r="BB13" i="103"/>
  <c r="BC13" i="103" s="1"/>
  <c r="AT14" i="127" s="1"/>
  <c r="G13" i="160" s="1"/>
  <c r="BB12" i="105"/>
  <c r="BC12" i="105" s="1"/>
  <c r="AV13" i="127" s="1"/>
  <c r="I12" i="160" s="1"/>
  <c r="BE39" i="72"/>
  <c r="CA41" i="127" s="1"/>
  <c r="BE42" i="72"/>
  <c r="CA44" i="127" s="1"/>
  <c r="BE47" i="72"/>
  <c r="CA49" i="127" s="1"/>
  <c r="BE50" i="72"/>
  <c r="CA52" i="127" s="1"/>
  <c r="BE55" i="72"/>
  <c r="CA57" i="127" s="1"/>
  <c r="BE58" i="72"/>
  <c r="CA60" i="127" s="1"/>
  <c r="BE63" i="72"/>
  <c r="CA65" i="127" s="1"/>
  <c r="BE19" i="73"/>
  <c r="BE23" i="73"/>
  <c r="BF23" i="73" s="1"/>
  <c r="BF23" i="133" s="1"/>
  <c r="BE27" i="73"/>
  <c r="BE31" i="73"/>
  <c r="BF31" i="73" s="1"/>
  <c r="BF31" i="133" s="1"/>
  <c r="BF36" i="73"/>
  <c r="BE39" i="73"/>
  <c r="CB41" i="127" s="1"/>
  <c r="BF40" i="73"/>
  <c r="BE43" i="73"/>
  <c r="CB45" i="127" s="1"/>
  <c r="BF44" i="73"/>
  <c r="BE47" i="73"/>
  <c r="CB49" i="127" s="1"/>
  <c r="BF48" i="73"/>
  <c r="BE51" i="73"/>
  <c r="CB53" i="127" s="1"/>
  <c r="BF52" i="73"/>
  <c r="BE55" i="73"/>
  <c r="CB57" i="127" s="1"/>
  <c r="BF56" i="73"/>
  <c r="BE59" i="73"/>
  <c r="CB61" i="127" s="1"/>
  <c r="BF60" i="73"/>
  <c r="BE63" i="73"/>
  <c r="CB65" i="127" s="1"/>
  <c r="BF64" i="73"/>
  <c r="BE37" i="74"/>
  <c r="CC39" i="127" s="1"/>
  <c r="BE40" i="74"/>
  <c r="CC42" i="127" s="1"/>
  <c r="BE45" i="74"/>
  <c r="CC47" i="127" s="1"/>
  <c r="BE48" i="74"/>
  <c r="CC50" i="127" s="1"/>
  <c r="BE53" i="74"/>
  <c r="CC55" i="127" s="1"/>
  <c r="BE56" i="74"/>
  <c r="CC58" i="127" s="1"/>
  <c r="BE61" i="74"/>
  <c r="CC63" i="127" s="1"/>
  <c r="BE64" i="74"/>
  <c r="CC66" i="127" s="1"/>
  <c r="BF35" i="75"/>
  <c r="BE38" i="75"/>
  <c r="CD40" i="127" s="1"/>
  <c r="BF38" i="75"/>
  <c r="BF43" i="75"/>
  <c r="BE46" i="75"/>
  <c r="BF51" i="75"/>
  <c r="BE54" i="75"/>
  <c r="CD56" i="127" s="1"/>
  <c r="BF54" i="75"/>
  <c r="BE36" i="75"/>
  <c r="CD38" i="127" s="1"/>
  <c r="BF36" i="75"/>
  <c r="BF41" i="75"/>
  <c r="BE44" i="75"/>
  <c r="BF49" i="75"/>
  <c r="BE52" i="75"/>
  <c r="CD54" i="127" s="1"/>
  <c r="BF52" i="75"/>
  <c r="BF57" i="75"/>
  <c r="BE61" i="75"/>
  <c r="CD63" i="127" s="1"/>
  <c r="BE42" i="75"/>
  <c r="BE50" i="75"/>
  <c r="CD52" i="127" s="1"/>
  <c r="BE58" i="75"/>
  <c r="BE36" i="71"/>
  <c r="BZ38" i="127" s="1"/>
  <c r="BE49" i="71"/>
  <c r="BZ51" i="127" s="1"/>
  <c r="BE16" i="73"/>
  <c r="BE20" i="73"/>
  <c r="BF20" i="73" s="1"/>
  <c r="BF20" i="133" s="1"/>
  <c r="BE24" i="73"/>
  <c r="BE28" i="73"/>
  <c r="BF28" i="73" s="1"/>
  <c r="BF28" i="133" s="1"/>
  <c r="BF29" i="73"/>
  <c r="BF29" i="133" s="1"/>
  <c r="BE32" i="73"/>
  <c r="BE9" i="74"/>
  <c r="BE9" i="134" s="1"/>
  <c r="BE12" i="74"/>
  <c r="BE12" i="134" s="1"/>
  <c r="BF37" i="75"/>
  <c r="BE40" i="75"/>
  <c r="CD42" i="127" s="1"/>
  <c r="BF40" i="75"/>
  <c r="BF45" i="75"/>
  <c r="BE48" i="75"/>
  <c r="BF53" i="75"/>
  <c r="BE56" i="75"/>
  <c r="CD58" i="127" s="1"/>
  <c r="BF56" i="75"/>
  <c r="BE59" i="75"/>
  <c r="CD61" i="127" s="1"/>
  <c r="BF59" i="75"/>
  <c r="BE63" i="75"/>
  <c r="CD65" i="127" s="1"/>
  <c r="BF63" i="75"/>
  <c r="BF35" i="77"/>
  <c r="BF40" i="77"/>
  <c r="BF43" i="77"/>
  <c r="BF48" i="77"/>
  <c r="BF51" i="77"/>
  <c r="BF56" i="77"/>
  <c r="BF59" i="77"/>
  <c r="BF64" i="77"/>
  <c r="BE17" i="84"/>
  <c r="BE17" i="144" s="1"/>
  <c r="BE21" i="84"/>
  <c r="BE21" i="144" s="1"/>
  <c r="BE25" i="84"/>
  <c r="BE25" i="144" s="1"/>
  <c r="BE29" i="84"/>
  <c r="BE29" i="144" s="1"/>
  <c r="BF30" i="84"/>
  <c r="BF30" i="144" s="1"/>
  <c r="BE33" i="84"/>
  <c r="BE33" i="144" s="1"/>
  <c r="BE37" i="84"/>
  <c r="BF37" i="84" s="1"/>
  <c r="BE41" i="84"/>
  <c r="BF41" i="84" s="1"/>
  <c r="BE45" i="84"/>
  <c r="BF45" i="84" s="1"/>
  <c r="BE49" i="84"/>
  <c r="BF49" i="84" s="1"/>
  <c r="BE53" i="84"/>
  <c r="BE57" i="84"/>
  <c r="BF57" i="84" s="1"/>
  <c r="BE61" i="84"/>
  <c r="BF61" i="84" s="1"/>
  <c r="AZ16" i="99"/>
  <c r="AA25" i="99"/>
  <c r="AA31" i="99"/>
  <c r="AZ37" i="99"/>
  <c r="AZ47" i="99"/>
  <c r="AB49" i="99"/>
  <c r="AB55" i="99"/>
  <c r="AA57" i="99"/>
  <c r="AA63" i="99"/>
  <c r="AA17" i="100"/>
  <c r="AA25" i="100"/>
  <c r="AA33" i="100"/>
  <c r="AB42" i="100"/>
  <c r="AZ47" i="100"/>
  <c r="AA51" i="100"/>
  <c r="AB56" i="100"/>
  <c r="AC56" i="100" s="1"/>
  <c r="AZ63" i="100"/>
  <c r="AA23" i="101"/>
  <c r="AA33" i="101"/>
  <c r="AA7" i="102"/>
  <c r="AZ51" i="102"/>
  <c r="AB61" i="102"/>
  <c r="BF38" i="76"/>
  <c r="BF41" i="76"/>
  <c r="BF17" i="84"/>
  <c r="BF17" i="144" s="1"/>
  <c r="BF21" i="84"/>
  <c r="BF21" i="144" s="1"/>
  <c r="BF25" i="84"/>
  <c r="BF25" i="144" s="1"/>
  <c r="BF29" i="84"/>
  <c r="BF29" i="144" s="1"/>
  <c r="BF33" i="84"/>
  <c r="BF33" i="144" s="1"/>
  <c r="AB25" i="99"/>
  <c r="AB31" i="99"/>
  <c r="AZ55" i="99"/>
  <c r="AB57" i="99"/>
  <c r="AB63" i="99"/>
  <c r="AB17" i="100"/>
  <c r="AB25" i="100"/>
  <c r="AB33" i="100"/>
  <c r="AC42" i="100"/>
  <c r="AZ51" i="100"/>
  <c r="AZ23" i="101"/>
  <c r="BA23" i="101" s="1"/>
  <c r="BB23" i="101" s="1"/>
  <c r="BC23" i="101" s="1"/>
  <c r="AR24" i="127" s="1"/>
  <c r="E23" i="160" s="1"/>
  <c r="AA29" i="101"/>
  <c r="AB33" i="101"/>
  <c r="AZ45" i="101"/>
  <c r="BA45" i="101" s="1"/>
  <c r="AA55" i="101"/>
  <c r="AA63" i="101"/>
  <c r="AB29" i="102"/>
  <c r="AB45" i="102"/>
  <c r="AC45" i="102" s="1"/>
  <c r="AA47" i="102"/>
  <c r="AB53" i="102"/>
  <c r="AZ61" i="102"/>
  <c r="BF60" i="75"/>
  <c r="BF62" i="75"/>
  <c r="BF36" i="77"/>
  <c r="BF39" i="77"/>
  <c r="BF44" i="77"/>
  <c r="BF47" i="77"/>
  <c r="BF52" i="77"/>
  <c r="BF55" i="77"/>
  <c r="BF60" i="77"/>
  <c r="BF63" i="77"/>
  <c r="BE19" i="84"/>
  <c r="BE19" i="144" s="1"/>
  <c r="BE23" i="84"/>
  <c r="BE23" i="144" s="1"/>
  <c r="BE27" i="84"/>
  <c r="BE31" i="84"/>
  <c r="BE31" i="144" s="1"/>
  <c r="AZ31" i="99"/>
  <c r="AA41" i="99"/>
  <c r="AZ63" i="99"/>
  <c r="BA63" i="99" s="1"/>
  <c r="AC17" i="100"/>
  <c r="AB27" i="100"/>
  <c r="AA29" i="100"/>
  <c r="AB36" i="100"/>
  <c r="BA42" i="100"/>
  <c r="BB42" i="100" s="1"/>
  <c r="AB48" i="100"/>
  <c r="AC48" i="100" s="1"/>
  <c r="AZ55" i="100"/>
  <c r="AA59" i="100"/>
  <c r="AB64" i="100"/>
  <c r="AB25" i="101"/>
  <c r="AB29" i="101"/>
  <c r="AA39" i="101"/>
  <c r="AA47" i="101"/>
  <c r="AB55" i="101"/>
  <c r="AA57" i="101"/>
  <c r="AB63" i="101"/>
  <c r="AA15" i="102"/>
  <c r="AA25" i="102"/>
  <c r="AZ29" i="102"/>
  <c r="AA31" i="102"/>
  <c r="AB37" i="102"/>
  <c r="AA39" i="102"/>
  <c r="AZ45" i="102"/>
  <c r="AB47" i="102"/>
  <c r="AC47" i="102" s="1"/>
  <c r="AZ53" i="102"/>
  <c r="AB55" i="102"/>
  <c r="AB63" i="102"/>
  <c r="AT8" i="122"/>
  <c r="AU8" i="122" s="1"/>
  <c r="AT13" i="122"/>
  <c r="AU13" i="122" s="1"/>
  <c r="R10" i="122"/>
  <c r="S10" i="122" s="1"/>
  <c r="R6" i="122"/>
  <c r="S6" i="122" s="1"/>
  <c r="R13" i="121"/>
  <c r="S13" i="121" s="1"/>
  <c r="R12" i="121"/>
  <c r="S12" i="121" s="1"/>
  <c r="AF7" i="121"/>
  <c r="AG7" i="121" s="1"/>
  <c r="K12" i="121"/>
  <c r="AT6" i="121"/>
  <c r="AU6" i="121" s="1"/>
  <c r="AF7" i="120"/>
  <c r="AG7" i="120" s="1"/>
  <c r="AT10" i="119"/>
  <c r="AU10" i="119" s="1"/>
  <c r="AS6" i="119"/>
  <c r="R7" i="120"/>
  <c r="AF14" i="119"/>
  <c r="AG14" i="119" s="1"/>
  <c r="AF7" i="118"/>
  <c r="AG7" i="118" s="1"/>
  <c r="AF9" i="117"/>
  <c r="AG9" i="117" s="1"/>
  <c r="AE10" i="117"/>
  <c r="R9" i="119"/>
  <c r="R13" i="119"/>
  <c r="S13" i="119" s="1"/>
  <c r="R11" i="117"/>
  <c r="AF13" i="116"/>
  <c r="AG13" i="116" s="1"/>
  <c r="AT14" i="116"/>
  <c r="AU14" i="116" s="1"/>
  <c r="R14" i="116"/>
  <c r="S14" i="116" s="1"/>
  <c r="AS6" i="115"/>
  <c r="R11" i="115"/>
  <c r="S11" i="115" s="1"/>
  <c r="R7" i="115"/>
  <c r="AE10" i="114"/>
  <c r="AG7" i="114"/>
  <c r="R14" i="113"/>
  <c r="S14" i="113" s="1"/>
  <c r="R11" i="113"/>
  <c r="S11" i="113" s="1"/>
  <c r="BB6" i="107"/>
  <c r="BC6" i="107" s="1"/>
  <c r="AX7" i="127" s="1"/>
  <c r="AU13" i="114"/>
  <c r="AF13" i="115"/>
  <c r="AG13" i="115" s="1"/>
  <c r="Y13" i="117"/>
  <c r="AF13" i="118"/>
  <c r="AG13" i="118" s="1"/>
  <c r="AF13" i="123"/>
  <c r="AG13" i="123" s="1"/>
  <c r="R13" i="124"/>
  <c r="AS13" i="125"/>
  <c r="AF14" i="121"/>
  <c r="BE13" i="74"/>
  <c r="AT14" i="113"/>
  <c r="AU14" i="113" s="1"/>
  <c r="Q14" i="116"/>
  <c r="R14" i="122"/>
  <c r="S14" i="122" s="1"/>
  <c r="Q14" i="125"/>
  <c r="R14" i="120"/>
  <c r="S14" i="120" s="1"/>
  <c r="AG9" i="122"/>
  <c r="AV9" i="122"/>
  <c r="AW9" i="122" s="1"/>
  <c r="BQ10" i="127" s="1"/>
  <c r="L9" i="161" s="1"/>
  <c r="BE8" i="73"/>
  <c r="AB10" i="99"/>
  <c r="AC10" i="99" s="1"/>
  <c r="BB9" i="108"/>
  <c r="BC9" i="108" s="1"/>
  <c r="AY10" i="127" s="1"/>
  <c r="L9" i="160" s="1"/>
  <c r="AF12" i="116"/>
  <c r="AG12" i="116" s="1"/>
  <c r="R8" i="122"/>
  <c r="S8" i="122" s="1"/>
  <c r="K6" i="122"/>
  <c r="R7" i="122"/>
  <c r="S7" i="122" s="1"/>
  <c r="AE9" i="122"/>
  <c r="K12" i="119"/>
  <c r="AT6" i="122"/>
  <c r="AU6" i="122" s="1"/>
  <c r="AS11" i="125"/>
  <c r="R11" i="126"/>
  <c r="AB7" i="102"/>
  <c r="AZ9" i="102"/>
  <c r="BA9" i="102" s="1"/>
  <c r="BB8" i="107"/>
  <c r="BC8" i="107" s="1"/>
  <c r="AX9" i="127" s="1"/>
  <c r="K8" i="160" s="1"/>
  <c r="R9" i="116"/>
  <c r="S9" i="116" s="1"/>
  <c r="AT12" i="117"/>
  <c r="R9" i="118"/>
  <c r="BE11" i="72"/>
  <c r="BE11" i="132" s="1"/>
  <c r="AB12" i="99"/>
  <c r="AC12" i="99" s="1"/>
  <c r="BB8" i="103"/>
  <c r="BC8" i="103" s="1"/>
  <c r="AT9" i="127" s="1"/>
  <c r="G8" i="160" s="1"/>
  <c r="BB9" i="106"/>
  <c r="BC9" i="106" s="1"/>
  <c r="AW10" i="127" s="1"/>
  <c r="J9" i="160" s="1"/>
  <c r="BB7" i="108"/>
  <c r="BC7" i="108" s="1"/>
  <c r="AY8" i="127" s="1"/>
  <c r="L7" i="160" s="1"/>
  <c r="AF10" i="115"/>
  <c r="AG10" i="115" s="1"/>
  <c r="R12" i="118"/>
  <c r="S12" i="118" s="1"/>
  <c r="AF6" i="119"/>
  <c r="AG6" i="119" s="1"/>
  <c r="K8" i="122"/>
  <c r="R12" i="123"/>
  <c r="S12" i="123" s="1"/>
  <c r="R12" i="124"/>
  <c r="S12" i="124" s="1"/>
  <c r="AS9" i="125"/>
  <c r="R6" i="113"/>
  <c r="S6" i="113" s="1"/>
  <c r="BE10" i="73"/>
  <c r="CB12" i="127" s="1"/>
  <c r="BE15" i="73"/>
  <c r="BE15" i="133" s="1"/>
  <c r="BE6" i="75"/>
  <c r="BE6" i="135" s="1"/>
  <c r="BE9" i="75"/>
  <c r="CD11" i="127" s="1"/>
  <c r="BE14" i="75"/>
  <c r="BF15" i="73"/>
  <c r="BF15" i="133" s="1"/>
  <c r="AZ12" i="99"/>
  <c r="BA12" i="99" s="1"/>
  <c r="AZ11" i="101"/>
  <c r="BA11" i="101" s="1"/>
  <c r="BE6" i="73"/>
  <c r="BF6" i="73" s="1"/>
  <c r="BF6" i="133" s="1"/>
  <c r="BE11" i="73"/>
  <c r="BE14" i="73"/>
  <c r="CB16" i="127" s="1"/>
  <c r="BE10" i="75"/>
  <c r="CD12" i="127" s="1"/>
  <c r="BE13" i="75"/>
  <c r="CD15" i="127" s="1"/>
  <c r="BE9" i="71"/>
  <c r="BE9" i="131" s="1"/>
  <c r="BE12" i="71"/>
  <c r="BE12" i="131" s="1"/>
  <c r="BE5" i="74"/>
  <c r="BE8" i="74"/>
  <c r="BE8" i="134" s="1"/>
  <c r="AA10" i="99"/>
  <c r="BE25" i="132"/>
  <c r="CA27" i="127"/>
  <c r="BE11" i="138"/>
  <c r="CG13" i="127"/>
  <c r="BE17" i="131"/>
  <c r="BZ19" i="127"/>
  <c r="E22" i="131"/>
  <c r="E27" i="131"/>
  <c r="E32" i="131"/>
  <c r="E5" i="132"/>
  <c r="E17" i="132"/>
  <c r="E21" i="132"/>
  <c r="BE26" i="132"/>
  <c r="CA28" i="127"/>
  <c r="E33" i="132"/>
  <c r="E31" i="134"/>
  <c r="BE24" i="76"/>
  <c r="E24" i="136"/>
  <c r="BE26" i="77"/>
  <c r="BF26" i="77" s="1"/>
  <c r="BF26" i="137" s="1"/>
  <c r="E26" i="137"/>
  <c r="BE12" i="138"/>
  <c r="CG14" i="127"/>
  <c r="BF23" i="78"/>
  <c r="BF23" i="138" s="1"/>
  <c r="E23" i="138"/>
  <c r="E27" i="138"/>
  <c r="E31" i="138"/>
  <c r="D1" i="79"/>
  <c r="E1" i="139"/>
  <c r="K65" i="86"/>
  <c r="E65" i="86"/>
  <c r="I64" i="86"/>
  <c r="J64" i="86" s="1"/>
  <c r="E63" i="86"/>
  <c r="I62" i="86"/>
  <c r="K61" i="86"/>
  <c r="L61" i="86" s="1"/>
  <c r="I62" i="127" s="1"/>
  <c r="Y62" i="127" s="1"/>
  <c r="E61" i="86"/>
  <c r="I60" i="86"/>
  <c r="J60" i="86" s="1"/>
  <c r="E59" i="86"/>
  <c r="I58" i="86"/>
  <c r="K57" i="86"/>
  <c r="L57" i="86" s="1"/>
  <c r="I58" i="127" s="1"/>
  <c r="Y58" i="127" s="1"/>
  <c r="E57" i="86"/>
  <c r="I56" i="86"/>
  <c r="K56" i="86" s="1"/>
  <c r="L56" i="86" s="1"/>
  <c r="I57" i="127" s="1"/>
  <c r="Y57" i="127" s="1"/>
  <c r="E55" i="86"/>
  <c r="K55" i="86" s="1"/>
  <c r="I54" i="86"/>
  <c r="E53" i="86"/>
  <c r="I52" i="86"/>
  <c r="J52" i="86" s="1"/>
  <c r="E51" i="86"/>
  <c r="K51" i="86" s="1"/>
  <c r="I50" i="86"/>
  <c r="K49" i="86"/>
  <c r="L49" i="86" s="1"/>
  <c r="I50" i="127" s="1"/>
  <c r="Y50" i="127" s="1"/>
  <c r="E49" i="86"/>
  <c r="I48" i="86"/>
  <c r="E47" i="86"/>
  <c r="I46" i="86"/>
  <c r="J46" i="86" s="1"/>
  <c r="K45" i="86"/>
  <c r="E45" i="86"/>
  <c r="I44" i="86"/>
  <c r="J44" i="86" s="1"/>
  <c r="E43" i="86"/>
  <c r="K43" i="86" s="1"/>
  <c r="L43" i="86" s="1"/>
  <c r="I44" i="127" s="1"/>
  <c r="Y44" i="127" s="1"/>
  <c r="I42" i="86"/>
  <c r="K41" i="86"/>
  <c r="L41" i="86" s="1"/>
  <c r="I42" i="127" s="1"/>
  <c r="Y42" i="127" s="1"/>
  <c r="E41" i="86"/>
  <c r="I40" i="86"/>
  <c r="K40" i="86" s="1"/>
  <c r="L40" i="86" s="1"/>
  <c r="I41" i="127" s="1"/>
  <c r="Y41" i="127" s="1"/>
  <c r="E39" i="86"/>
  <c r="I38" i="86"/>
  <c r="J38" i="86" s="1"/>
  <c r="E37" i="86"/>
  <c r="I36" i="86"/>
  <c r="E35" i="86"/>
  <c r="E35" i="146" s="1"/>
  <c r="I34" i="86"/>
  <c r="I34" i="146" s="1"/>
  <c r="K33" i="86"/>
  <c r="K33" i="146" s="1"/>
  <c r="E33" i="86"/>
  <c r="E33" i="146" s="1"/>
  <c r="I32" i="86"/>
  <c r="I32" i="146" s="1"/>
  <c r="E31" i="86"/>
  <c r="I30" i="86"/>
  <c r="I30" i="146" s="1"/>
  <c r="K29" i="86"/>
  <c r="K29" i="146" s="1"/>
  <c r="E29" i="86"/>
  <c r="E29" i="146" s="1"/>
  <c r="I28" i="86"/>
  <c r="E27" i="86"/>
  <c r="E27" i="146" s="1"/>
  <c r="I26" i="86"/>
  <c r="I26" i="146" s="1"/>
  <c r="K25" i="86"/>
  <c r="E25" i="86"/>
  <c r="E25" i="146" s="1"/>
  <c r="I24" i="86"/>
  <c r="I24" i="146" s="1"/>
  <c r="E23" i="86"/>
  <c r="I22" i="86"/>
  <c r="I22" i="146" s="1"/>
  <c r="E21" i="86"/>
  <c r="E21" i="146" s="1"/>
  <c r="I20" i="86"/>
  <c r="E19" i="86"/>
  <c r="E19" i="146" s="1"/>
  <c r="I18" i="86"/>
  <c r="I18" i="146" s="1"/>
  <c r="E17" i="86"/>
  <c r="E17" i="146" s="1"/>
  <c r="I16" i="86"/>
  <c r="I16" i="146" s="1"/>
  <c r="I15" i="86"/>
  <c r="E14" i="86"/>
  <c r="I12" i="86"/>
  <c r="I10" i="86"/>
  <c r="E7" i="86"/>
  <c r="L65" i="86"/>
  <c r="I66" i="127" s="1"/>
  <c r="Y66" i="127" s="1"/>
  <c r="E64" i="86"/>
  <c r="F64" i="86" s="1"/>
  <c r="F62" i="86"/>
  <c r="I61" i="86"/>
  <c r="K58" i="86"/>
  <c r="L58" i="86" s="1"/>
  <c r="I59" i="127" s="1"/>
  <c r="Y59" i="127" s="1"/>
  <c r="E56" i="86"/>
  <c r="F55" i="86"/>
  <c r="I53" i="86"/>
  <c r="K53" i="86" s="1"/>
  <c r="L53" i="86" s="1"/>
  <c r="I54" i="127" s="1"/>
  <c r="Y54" i="127" s="1"/>
  <c r="J51" i="86"/>
  <c r="E48" i="86"/>
  <c r="F48" i="86" s="1"/>
  <c r="F46" i="86"/>
  <c r="I45" i="86"/>
  <c r="K42" i="86"/>
  <c r="L42" i="86" s="1"/>
  <c r="I43" i="127" s="1"/>
  <c r="Y43" i="127" s="1"/>
  <c r="E40" i="86"/>
  <c r="I37" i="86"/>
  <c r="K37" i="86" s="1"/>
  <c r="L37" i="86" s="1"/>
  <c r="I38" i="127" s="1"/>
  <c r="Y38" i="127" s="1"/>
  <c r="J35" i="86"/>
  <c r="J35" i="146" s="1"/>
  <c r="L33" i="86"/>
  <c r="E32" i="86"/>
  <c r="E32" i="146" s="1"/>
  <c r="F30" i="86"/>
  <c r="F30" i="146" s="1"/>
  <c r="I29" i="86"/>
  <c r="I29" i="146" s="1"/>
  <c r="K26" i="86"/>
  <c r="E24" i="86"/>
  <c r="E24" i="146" s="1"/>
  <c r="I21" i="86"/>
  <c r="I21" i="146" s="1"/>
  <c r="K18" i="86"/>
  <c r="K18" i="146" s="1"/>
  <c r="E16" i="86"/>
  <c r="E16" i="146" s="1"/>
  <c r="I14" i="86"/>
  <c r="E12" i="86"/>
  <c r="I9" i="86"/>
  <c r="I7" i="86"/>
  <c r="K64" i="86"/>
  <c r="L64" i="86" s="1"/>
  <c r="I65" i="127" s="1"/>
  <c r="Y65" i="127" s="1"/>
  <c r="E62" i="86"/>
  <c r="K62" i="86" s="1"/>
  <c r="L62" i="86" s="1"/>
  <c r="I63" i="127" s="1"/>
  <c r="Y63" i="127" s="1"/>
  <c r="F61" i="86"/>
  <c r="I59" i="86"/>
  <c r="J59" i="86" s="1"/>
  <c r="J58" i="86"/>
  <c r="J57" i="86"/>
  <c r="L55" i="86"/>
  <c r="I56" i="127" s="1"/>
  <c r="Y56" i="127" s="1"/>
  <c r="E54" i="86"/>
  <c r="F54" i="86" s="1"/>
  <c r="F53" i="86"/>
  <c r="F52" i="86"/>
  <c r="I51" i="86"/>
  <c r="J50" i="86"/>
  <c r="K48" i="86"/>
  <c r="L48" i="86" s="1"/>
  <c r="I49" i="127" s="1"/>
  <c r="Y49" i="127" s="1"/>
  <c r="E46" i="86"/>
  <c r="F45" i="86"/>
  <c r="I43" i="86"/>
  <c r="J43" i="86" s="1"/>
  <c r="J42" i="86"/>
  <c r="J41" i="86"/>
  <c r="E38" i="86"/>
  <c r="F38" i="86" s="1"/>
  <c r="F37" i="86"/>
  <c r="F36" i="86"/>
  <c r="I35" i="86"/>
  <c r="I35" i="146" s="1"/>
  <c r="J34" i="86"/>
  <c r="J34" i="146" s="1"/>
  <c r="J33" i="86"/>
  <c r="J33" i="146" s="1"/>
  <c r="K32" i="86"/>
  <c r="K32" i="146" s="1"/>
  <c r="E30" i="86"/>
  <c r="E30" i="146" s="1"/>
  <c r="F29" i="86"/>
  <c r="F29" i="146" s="1"/>
  <c r="I27" i="86"/>
  <c r="J26" i="86"/>
  <c r="J26" i="146" s="1"/>
  <c r="E22" i="86"/>
  <c r="E22" i="146" s="1"/>
  <c r="F21" i="86"/>
  <c r="F21" i="146" s="1"/>
  <c r="F20" i="86"/>
  <c r="F20" i="146" s="1"/>
  <c r="I19" i="86"/>
  <c r="I19" i="146" s="1"/>
  <c r="J18" i="86"/>
  <c r="J18" i="146" s="1"/>
  <c r="I13" i="86"/>
  <c r="I11" i="86"/>
  <c r="E9" i="86"/>
  <c r="K9" i="86" s="1"/>
  <c r="J62" i="86"/>
  <c r="F57" i="86"/>
  <c r="I55" i="86"/>
  <c r="L51" i="86"/>
  <c r="I52" i="127" s="1"/>
  <c r="Y52" i="127" s="1"/>
  <c r="E50" i="86"/>
  <c r="K50" i="86" s="1"/>
  <c r="L50" i="86" s="1"/>
  <c r="I51" i="127" s="1"/>
  <c r="Y51" i="127" s="1"/>
  <c r="K44" i="86"/>
  <c r="L44" i="86" s="1"/>
  <c r="I45" i="127" s="1"/>
  <c r="Y45" i="127" s="1"/>
  <c r="F41" i="86"/>
  <c r="I39" i="86"/>
  <c r="J37" i="86"/>
  <c r="E34" i="86"/>
  <c r="E34" i="146" s="1"/>
  <c r="J30" i="86"/>
  <c r="J30" i="146" s="1"/>
  <c r="I23" i="86"/>
  <c r="I23" i="146" s="1"/>
  <c r="E18" i="86"/>
  <c r="E18" i="146" s="1"/>
  <c r="F16" i="86"/>
  <c r="F16" i="146" s="1"/>
  <c r="E8" i="86"/>
  <c r="F65" i="86"/>
  <c r="K52" i="86"/>
  <c r="L52" i="86" s="1"/>
  <c r="I53" i="127" s="1"/>
  <c r="Y53" i="127" s="1"/>
  <c r="I47" i="86"/>
  <c r="J47" i="86" s="1"/>
  <c r="F33" i="86"/>
  <c r="F33" i="146" s="1"/>
  <c r="E26" i="86"/>
  <c r="E26" i="146" s="1"/>
  <c r="J55" i="86"/>
  <c r="K46" i="86"/>
  <c r="L46" i="86" s="1"/>
  <c r="I47" i="127" s="1"/>
  <c r="Y47" i="127" s="1"/>
  <c r="E20" i="86"/>
  <c r="I65" i="86"/>
  <c r="J65" i="86" s="1"/>
  <c r="E60" i="86"/>
  <c r="J56" i="86"/>
  <c r="I49" i="86"/>
  <c r="J49" i="86" s="1"/>
  <c r="L45" i="86"/>
  <c r="I46" i="127" s="1"/>
  <c r="Y46" i="127" s="1"/>
  <c r="E44" i="86"/>
  <c r="F44" i="86" s="1"/>
  <c r="F42" i="86"/>
  <c r="F35" i="86"/>
  <c r="F35" i="146" s="1"/>
  <c r="I33" i="86"/>
  <c r="I33" i="146" s="1"/>
  <c r="J31" i="86"/>
  <c r="J31" i="146" s="1"/>
  <c r="E28" i="86"/>
  <c r="E28" i="146" s="1"/>
  <c r="I17" i="86"/>
  <c r="E15" i="86"/>
  <c r="E11" i="86"/>
  <c r="I6" i="86"/>
  <c r="J61" i="86"/>
  <c r="E58" i="86"/>
  <c r="F58" i="86" s="1"/>
  <c r="J54" i="86"/>
  <c r="J45" i="86"/>
  <c r="F40" i="86"/>
  <c r="I31" i="86"/>
  <c r="I31" i="146" s="1"/>
  <c r="J22" i="86"/>
  <c r="J22" i="146" s="1"/>
  <c r="F17" i="86"/>
  <c r="F17" i="146" s="1"/>
  <c r="E10" i="86"/>
  <c r="F10" i="86" s="1"/>
  <c r="F10" i="146" s="1"/>
  <c r="E36" i="86"/>
  <c r="F18" i="86"/>
  <c r="F18" i="146" s="1"/>
  <c r="I63" i="86"/>
  <c r="J63" i="86" s="1"/>
  <c r="F56" i="86"/>
  <c r="F49" i="86"/>
  <c r="E42" i="86"/>
  <c r="F24" i="86"/>
  <c r="F24" i="146" s="1"/>
  <c r="E6" i="86"/>
  <c r="F59" i="86"/>
  <c r="I57" i="86"/>
  <c r="E52" i="86"/>
  <c r="J48" i="86"/>
  <c r="I41" i="86"/>
  <c r="J39" i="86"/>
  <c r="F34" i="86"/>
  <c r="F34" i="146" s="1"/>
  <c r="K30" i="86"/>
  <c r="K30" i="146" s="1"/>
  <c r="I25" i="86"/>
  <c r="I25" i="146" s="1"/>
  <c r="J23" i="86"/>
  <c r="J23" i="146" s="1"/>
  <c r="E13" i="86"/>
  <c r="I8" i="86"/>
  <c r="B1" i="146"/>
  <c r="J64" i="94"/>
  <c r="F63" i="94"/>
  <c r="F59" i="94"/>
  <c r="J56" i="94"/>
  <c r="F55" i="94"/>
  <c r="F51" i="94"/>
  <c r="J50" i="94"/>
  <c r="J48" i="94"/>
  <c r="F43" i="94"/>
  <c r="F39" i="94"/>
  <c r="F37" i="94"/>
  <c r="J36" i="94"/>
  <c r="F35" i="94"/>
  <c r="F35" i="154" s="1"/>
  <c r="J32" i="94"/>
  <c r="J32" i="154" s="1"/>
  <c r="J28" i="94"/>
  <c r="J28" i="154" s="1"/>
  <c r="F27" i="94"/>
  <c r="F27" i="154" s="1"/>
  <c r="J20" i="94"/>
  <c r="J20" i="154" s="1"/>
  <c r="I14" i="94"/>
  <c r="E11" i="94"/>
  <c r="I9" i="94"/>
  <c r="I7" i="94"/>
  <c r="I7" i="154" s="1"/>
  <c r="E6" i="94"/>
  <c r="E65" i="94"/>
  <c r="F65" i="94" s="1"/>
  <c r="F64" i="94"/>
  <c r="I63" i="94"/>
  <c r="I62" i="94"/>
  <c r="J62" i="94" s="1"/>
  <c r="K60" i="94"/>
  <c r="L60" i="94" s="1"/>
  <c r="Q61" i="127" s="1"/>
  <c r="AG61" i="127" s="1"/>
  <c r="E58" i="94"/>
  <c r="E57" i="94"/>
  <c r="F56" i="94"/>
  <c r="I55" i="94"/>
  <c r="J55" i="94" s="1"/>
  <c r="I54" i="94"/>
  <c r="J54" i="94" s="1"/>
  <c r="J53" i="94"/>
  <c r="E50" i="94"/>
  <c r="K50" i="94" s="1"/>
  <c r="L50" i="94" s="1"/>
  <c r="Q51" i="127" s="1"/>
  <c r="AG51" i="127" s="1"/>
  <c r="E49" i="94"/>
  <c r="F49" i="94" s="1"/>
  <c r="F48" i="94"/>
  <c r="I47" i="94"/>
  <c r="I46" i="94"/>
  <c r="J46" i="94" s="1"/>
  <c r="L42" i="94"/>
  <c r="Q43" i="127" s="1"/>
  <c r="AG43" i="127" s="1"/>
  <c r="E42" i="94"/>
  <c r="K42" i="94" s="1"/>
  <c r="E41" i="94"/>
  <c r="F41" i="94" s="1"/>
  <c r="I39" i="94"/>
  <c r="J39" i="94" s="1"/>
  <c r="I38" i="94"/>
  <c r="J38" i="94" s="1"/>
  <c r="E34" i="94"/>
  <c r="E34" i="154" s="1"/>
  <c r="E33" i="94"/>
  <c r="E33" i="154" s="1"/>
  <c r="F32" i="94"/>
  <c r="F32" i="154" s="1"/>
  <c r="I31" i="94"/>
  <c r="I31" i="154" s="1"/>
  <c r="I30" i="94"/>
  <c r="I30" i="154" s="1"/>
  <c r="K28" i="94"/>
  <c r="E26" i="94"/>
  <c r="E26" i="154" s="1"/>
  <c r="E25" i="94"/>
  <c r="I23" i="94"/>
  <c r="I23" i="154" s="1"/>
  <c r="I22" i="94"/>
  <c r="I22" i="154" s="1"/>
  <c r="J21" i="94"/>
  <c r="J21" i="154" s="1"/>
  <c r="E18" i="94"/>
  <c r="E17" i="94"/>
  <c r="E17" i="154" s="1"/>
  <c r="I12" i="94"/>
  <c r="I10" i="94"/>
  <c r="E8" i="94"/>
  <c r="F8" i="94" s="1"/>
  <c r="F8" i="154" s="1"/>
  <c r="J63" i="94"/>
  <c r="E61" i="94"/>
  <c r="F61" i="94" s="1"/>
  <c r="E60" i="94"/>
  <c r="K58" i="94"/>
  <c r="L58" i="94" s="1"/>
  <c r="Q59" i="127" s="1"/>
  <c r="AG59" i="127" s="1"/>
  <c r="I56" i="94"/>
  <c r="K56" i="94" s="1"/>
  <c r="L56" i="94" s="1"/>
  <c r="Q57" i="127" s="1"/>
  <c r="AG57" i="127" s="1"/>
  <c r="E55" i="94"/>
  <c r="E54" i="94"/>
  <c r="J51" i="94"/>
  <c r="I50" i="94"/>
  <c r="I49" i="94"/>
  <c r="J49" i="94" s="1"/>
  <c r="E48" i="94"/>
  <c r="K48" i="94" s="1"/>
  <c r="L48" i="94" s="1"/>
  <c r="Q49" i="127" s="1"/>
  <c r="AG49" i="127" s="1"/>
  <c r="I44" i="94"/>
  <c r="I43" i="94"/>
  <c r="F42" i="94"/>
  <c r="K39" i="94"/>
  <c r="L39" i="94" s="1"/>
  <c r="Q40" i="127" s="1"/>
  <c r="AG40" i="127" s="1"/>
  <c r="I37" i="94"/>
  <c r="K37" i="94" s="1"/>
  <c r="L37" i="94" s="1"/>
  <c r="Q38" i="127" s="1"/>
  <c r="AG38" i="127" s="1"/>
  <c r="E35" i="94"/>
  <c r="E35" i="154" s="1"/>
  <c r="K33" i="94"/>
  <c r="K33" i="154" s="1"/>
  <c r="F30" i="94"/>
  <c r="F30" i="154" s="1"/>
  <c r="E29" i="94"/>
  <c r="E29" i="154" s="1"/>
  <c r="E28" i="94"/>
  <c r="E28" i="154" s="1"/>
  <c r="I24" i="94"/>
  <c r="I24" i="154" s="1"/>
  <c r="E23" i="94"/>
  <c r="E23" i="154" s="1"/>
  <c r="E22" i="94"/>
  <c r="E22" i="154" s="1"/>
  <c r="I18" i="94"/>
  <c r="I18" i="154" s="1"/>
  <c r="I17" i="94"/>
  <c r="I17" i="154" s="1"/>
  <c r="E16" i="94"/>
  <c r="I13" i="94"/>
  <c r="E7" i="94"/>
  <c r="I64" i="94"/>
  <c r="E63" i="94"/>
  <c r="E62" i="94"/>
  <c r="F62" i="94" s="1"/>
  <c r="I58" i="94"/>
  <c r="J58" i="94" s="1"/>
  <c r="I57" i="94"/>
  <c r="J57" i="94" s="1"/>
  <c r="E56" i="94"/>
  <c r="I52" i="94"/>
  <c r="J52" i="94" s="1"/>
  <c r="I51" i="94"/>
  <c r="F50" i="94"/>
  <c r="I45" i="94"/>
  <c r="J45" i="94" s="1"/>
  <c r="E43" i="94"/>
  <c r="K43" i="94" s="1"/>
  <c r="L43" i="94" s="1"/>
  <c r="Q44" i="127" s="1"/>
  <c r="AG44" i="127" s="1"/>
  <c r="F38" i="94"/>
  <c r="E37" i="94"/>
  <c r="E36" i="94"/>
  <c r="J33" i="94"/>
  <c r="J33" i="154" s="1"/>
  <c r="I32" i="94"/>
  <c r="I32" i="154" s="1"/>
  <c r="E31" i="94"/>
  <c r="E30" i="94"/>
  <c r="E30" i="154" s="1"/>
  <c r="I26" i="94"/>
  <c r="I25" i="94"/>
  <c r="I25" i="154" s="1"/>
  <c r="E24" i="94"/>
  <c r="E24" i="154" s="1"/>
  <c r="I20" i="94"/>
  <c r="I20" i="154" s="1"/>
  <c r="I19" i="94"/>
  <c r="I19" i="154" s="1"/>
  <c r="I15" i="94"/>
  <c r="E13" i="94"/>
  <c r="E10" i="94"/>
  <c r="I65" i="94"/>
  <c r="I60" i="94"/>
  <c r="J60" i="94" s="1"/>
  <c r="F58" i="94"/>
  <c r="K55" i="94"/>
  <c r="L55" i="94" s="1"/>
  <c r="Q56" i="127" s="1"/>
  <c r="AG56" i="127" s="1"/>
  <c r="I53" i="94"/>
  <c r="E51" i="94"/>
  <c r="K51" i="94" s="1"/>
  <c r="L51" i="94" s="1"/>
  <c r="Q52" i="127" s="1"/>
  <c r="AG52" i="127" s="1"/>
  <c r="F46" i="94"/>
  <c r="E44" i="94"/>
  <c r="F44" i="94" s="1"/>
  <c r="J41" i="94"/>
  <c r="E39" i="94"/>
  <c r="I34" i="94"/>
  <c r="I34" i="154" s="1"/>
  <c r="E32" i="94"/>
  <c r="E32" i="154" s="1"/>
  <c r="I27" i="94"/>
  <c r="K17" i="94"/>
  <c r="E15" i="94"/>
  <c r="K15" i="94" s="1"/>
  <c r="E9" i="94"/>
  <c r="K62" i="94"/>
  <c r="L62" i="94" s="1"/>
  <c r="Q63" i="127" s="1"/>
  <c r="AG63" i="127" s="1"/>
  <c r="F60" i="94"/>
  <c r="E53" i="94"/>
  <c r="I48" i="94"/>
  <c r="E46" i="94"/>
  <c r="J43" i="94"/>
  <c r="I41" i="94"/>
  <c r="I36" i="94"/>
  <c r="F34" i="94"/>
  <c r="F34" i="154" s="1"/>
  <c r="I29" i="94"/>
  <c r="I29" i="154" s="1"/>
  <c r="E27" i="94"/>
  <c r="E27" i="154" s="1"/>
  <c r="E20" i="94"/>
  <c r="E20" i="154" s="1"/>
  <c r="E14" i="94"/>
  <c r="I8" i="94"/>
  <c r="E64" i="94"/>
  <c r="K64" i="94" s="1"/>
  <c r="L64" i="94" s="1"/>
  <c r="Q65" i="127" s="1"/>
  <c r="AG65" i="127" s="1"/>
  <c r="I59" i="94"/>
  <c r="J59" i="94" s="1"/>
  <c r="J47" i="94"/>
  <c r="E45" i="94"/>
  <c r="F45" i="94" s="1"/>
  <c r="I40" i="94"/>
  <c r="K40" i="94" s="1"/>
  <c r="L40" i="94" s="1"/>
  <c r="Q41" i="127" s="1"/>
  <c r="AG41" i="127" s="1"/>
  <c r="E38" i="94"/>
  <c r="K38" i="94" s="1"/>
  <c r="L38" i="94" s="1"/>
  <c r="Q39" i="127" s="1"/>
  <c r="AG39" i="127" s="1"/>
  <c r="I33" i="94"/>
  <c r="I33" i="154" s="1"/>
  <c r="I28" i="94"/>
  <c r="I28" i="154" s="1"/>
  <c r="F26" i="94"/>
  <c r="F26" i="154" s="1"/>
  <c r="I21" i="94"/>
  <c r="I21" i="154" s="1"/>
  <c r="E59" i="94"/>
  <c r="E40" i="94"/>
  <c r="F40" i="94" s="1"/>
  <c r="K30" i="94"/>
  <c r="K30" i="154" s="1"/>
  <c r="E21" i="94"/>
  <c r="E21" i="154" s="1"/>
  <c r="I16" i="94"/>
  <c r="I16" i="154" s="1"/>
  <c r="E47" i="94"/>
  <c r="F28" i="94"/>
  <c r="F28" i="154" s="1"/>
  <c r="E19" i="94"/>
  <c r="E19" i="154" s="1"/>
  <c r="E12" i="94"/>
  <c r="K63" i="94"/>
  <c r="L63" i="94" s="1"/>
  <c r="Q64" i="127" s="1"/>
  <c r="AG64" i="127" s="1"/>
  <c r="I35" i="94"/>
  <c r="I11" i="94"/>
  <c r="K11" i="94" s="1"/>
  <c r="E52" i="94"/>
  <c r="I42" i="94"/>
  <c r="J42" i="94" s="1"/>
  <c r="I6" i="94"/>
  <c r="I61" i="94"/>
  <c r="J61" i="94" s="1"/>
  <c r="J23" i="94"/>
  <c r="J23" i="154" s="1"/>
  <c r="B1" i="154"/>
  <c r="L65" i="95"/>
  <c r="R66" i="127" s="1"/>
  <c r="AH66" i="127" s="1"/>
  <c r="F65" i="95"/>
  <c r="J64" i="95"/>
  <c r="L63" i="95"/>
  <c r="R64" i="127" s="1"/>
  <c r="AH64" i="127" s="1"/>
  <c r="F63" i="95"/>
  <c r="J62" i="95"/>
  <c r="L61" i="95"/>
  <c r="R62" i="127" s="1"/>
  <c r="AH62" i="127" s="1"/>
  <c r="F61" i="95"/>
  <c r="J60" i="95"/>
  <c r="L59" i="95"/>
  <c r="R60" i="127" s="1"/>
  <c r="AH60" i="127" s="1"/>
  <c r="F59" i="95"/>
  <c r="J58" i="95"/>
  <c r="L57" i="95"/>
  <c r="R58" i="127" s="1"/>
  <c r="AH58" i="127" s="1"/>
  <c r="F57" i="95"/>
  <c r="J56" i="95"/>
  <c r="L55" i="95"/>
  <c r="R56" i="127" s="1"/>
  <c r="AH56" i="127" s="1"/>
  <c r="F55" i="95"/>
  <c r="J54" i="95"/>
  <c r="L53" i="95"/>
  <c r="R54" i="127" s="1"/>
  <c r="AH54" i="127" s="1"/>
  <c r="F53" i="95"/>
  <c r="J52" i="95"/>
  <c r="L51" i="95"/>
  <c r="R52" i="127" s="1"/>
  <c r="AH52" i="127" s="1"/>
  <c r="F51" i="95"/>
  <c r="J50" i="95"/>
  <c r="L49" i="95"/>
  <c r="R50" i="127" s="1"/>
  <c r="AH50" i="127" s="1"/>
  <c r="F49" i="95"/>
  <c r="J48" i="95"/>
  <c r="L47" i="95"/>
  <c r="R48" i="127" s="1"/>
  <c r="AH48" i="127" s="1"/>
  <c r="F47" i="95"/>
  <c r="J46" i="95"/>
  <c r="L45" i="95"/>
  <c r="R46" i="127" s="1"/>
  <c r="AH46" i="127" s="1"/>
  <c r="F45" i="95"/>
  <c r="J44" i="95"/>
  <c r="L43" i="95"/>
  <c r="R44" i="127" s="1"/>
  <c r="AH44" i="127" s="1"/>
  <c r="F43" i="95"/>
  <c r="J42" i="95"/>
  <c r="L41" i="95"/>
  <c r="R42" i="127" s="1"/>
  <c r="AH42" i="127" s="1"/>
  <c r="F41" i="95"/>
  <c r="J40" i="95"/>
  <c r="L39" i="95"/>
  <c r="R40" i="127" s="1"/>
  <c r="AH40" i="127" s="1"/>
  <c r="F39" i="95"/>
  <c r="J38" i="95"/>
  <c r="L37" i="95"/>
  <c r="R38" i="127" s="1"/>
  <c r="AH38" i="127" s="1"/>
  <c r="F37" i="95"/>
  <c r="J36" i="95"/>
  <c r="L35" i="95"/>
  <c r="F35" i="95"/>
  <c r="F35" i="155" s="1"/>
  <c r="J34" i="95"/>
  <c r="J34" i="155" s="1"/>
  <c r="L33" i="95"/>
  <c r="F33" i="95"/>
  <c r="F33" i="155" s="1"/>
  <c r="J32" i="95"/>
  <c r="J32" i="155" s="1"/>
  <c r="L31" i="95"/>
  <c r="F31" i="95"/>
  <c r="F31" i="155" s="1"/>
  <c r="J30" i="95"/>
  <c r="J30" i="155" s="1"/>
  <c r="L29" i="95"/>
  <c r="F29" i="95"/>
  <c r="F29" i="155" s="1"/>
  <c r="J28" i="95"/>
  <c r="J28" i="155" s="1"/>
  <c r="L27" i="95"/>
  <c r="F27" i="95"/>
  <c r="F27" i="155" s="1"/>
  <c r="J26" i="95"/>
  <c r="J26" i="155" s="1"/>
  <c r="L25" i="95"/>
  <c r="F25" i="95"/>
  <c r="F25" i="155" s="1"/>
  <c r="J24" i="95"/>
  <c r="J24" i="155" s="1"/>
  <c r="L23" i="95"/>
  <c r="F23" i="95"/>
  <c r="F23" i="155" s="1"/>
  <c r="J22" i="95"/>
  <c r="J22" i="155" s="1"/>
  <c r="L21" i="95"/>
  <c r="F21" i="95"/>
  <c r="F21" i="155" s="1"/>
  <c r="J20" i="95"/>
  <c r="J20" i="155" s="1"/>
  <c r="L19" i="95"/>
  <c r="F19" i="95"/>
  <c r="F19" i="155" s="1"/>
  <c r="J18" i="95"/>
  <c r="J18" i="155" s="1"/>
  <c r="L17" i="95"/>
  <c r="F17" i="95"/>
  <c r="F17" i="155" s="1"/>
  <c r="J16" i="95"/>
  <c r="J16" i="155" s="1"/>
  <c r="L15" i="95"/>
  <c r="F15" i="95"/>
  <c r="F15" i="155" s="1"/>
  <c r="J14" i="95"/>
  <c r="J14" i="155" s="1"/>
  <c r="L13" i="95"/>
  <c r="F13" i="95"/>
  <c r="F13" i="155" s="1"/>
  <c r="J12" i="95"/>
  <c r="J12" i="155" s="1"/>
  <c r="L11" i="95"/>
  <c r="F11" i="95"/>
  <c r="F11" i="155" s="1"/>
  <c r="J10" i="95"/>
  <c r="J10" i="155" s="1"/>
  <c r="L9" i="95"/>
  <c r="F9" i="95"/>
  <c r="F9" i="155" s="1"/>
  <c r="J8" i="95"/>
  <c r="J8" i="155" s="1"/>
  <c r="L7" i="95"/>
  <c r="F7" i="95"/>
  <c r="F7" i="155" s="1"/>
  <c r="J6" i="95"/>
  <c r="J6" i="155" s="1"/>
  <c r="J65" i="95"/>
  <c r="K64" i="95"/>
  <c r="K63" i="95"/>
  <c r="L62" i="95"/>
  <c r="R63" i="127" s="1"/>
  <c r="AH63" i="127" s="1"/>
  <c r="E62" i="95"/>
  <c r="E61" i="95"/>
  <c r="F60" i="95"/>
  <c r="I59" i="95"/>
  <c r="I58" i="95"/>
  <c r="J57" i="95"/>
  <c r="K56" i="95"/>
  <c r="K55" i="95"/>
  <c r="L54" i="95"/>
  <c r="R55" i="127" s="1"/>
  <c r="AH55" i="127" s="1"/>
  <c r="E54" i="95"/>
  <c r="E53" i="95"/>
  <c r="F52" i="95"/>
  <c r="I51" i="95"/>
  <c r="I50" i="95"/>
  <c r="J49" i="95"/>
  <c r="K48" i="95"/>
  <c r="K47" i="95"/>
  <c r="L46" i="95"/>
  <c r="R47" i="127" s="1"/>
  <c r="AH47" i="127" s="1"/>
  <c r="E46" i="95"/>
  <c r="E45" i="95"/>
  <c r="F44" i="95"/>
  <c r="I43" i="95"/>
  <c r="I42" i="95"/>
  <c r="J41" i="95"/>
  <c r="K40" i="95"/>
  <c r="K39" i="95"/>
  <c r="L38" i="95"/>
  <c r="R39" i="127" s="1"/>
  <c r="AH39" i="127" s="1"/>
  <c r="E38" i="95"/>
  <c r="E37" i="95"/>
  <c r="F36" i="95"/>
  <c r="I35" i="95"/>
  <c r="I35" i="155" s="1"/>
  <c r="I34" i="95"/>
  <c r="I34" i="155" s="1"/>
  <c r="J33" i="95"/>
  <c r="J33" i="155" s="1"/>
  <c r="K32" i="95"/>
  <c r="K32" i="155" s="1"/>
  <c r="K31" i="95"/>
  <c r="K31" i="155" s="1"/>
  <c r="L30" i="95"/>
  <c r="E30" i="95"/>
  <c r="E30" i="155" s="1"/>
  <c r="E29" i="95"/>
  <c r="E29" i="155" s="1"/>
  <c r="F28" i="95"/>
  <c r="F28" i="155" s="1"/>
  <c r="I27" i="95"/>
  <c r="I27" i="155" s="1"/>
  <c r="I26" i="95"/>
  <c r="I26" i="155" s="1"/>
  <c r="J25" i="95"/>
  <c r="J25" i="155" s="1"/>
  <c r="K24" i="95"/>
  <c r="K24" i="155" s="1"/>
  <c r="K23" i="95"/>
  <c r="K23" i="155" s="1"/>
  <c r="L22" i="95"/>
  <c r="E22" i="95"/>
  <c r="E22" i="155" s="1"/>
  <c r="E21" i="95"/>
  <c r="E21" i="155" s="1"/>
  <c r="F20" i="95"/>
  <c r="F20" i="155" s="1"/>
  <c r="I19" i="95"/>
  <c r="I19" i="155" s="1"/>
  <c r="I18" i="95"/>
  <c r="I18" i="155" s="1"/>
  <c r="J17" i="95"/>
  <c r="J17" i="155" s="1"/>
  <c r="K16" i="95"/>
  <c r="K16" i="155" s="1"/>
  <c r="K15" i="95"/>
  <c r="K15" i="155" s="1"/>
  <c r="L14" i="95"/>
  <c r="E14" i="95"/>
  <c r="E14" i="155" s="1"/>
  <c r="E13" i="95"/>
  <c r="E13" i="155" s="1"/>
  <c r="F12" i="95"/>
  <c r="F12" i="155" s="1"/>
  <c r="I11" i="95"/>
  <c r="I11" i="155" s="1"/>
  <c r="I10" i="95"/>
  <c r="I10" i="155" s="1"/>
  <c r="J9" i="95"/>
  <c r="J9" i="155" s="1"/>
  <c r="K8" i="95"/>
  <c r="K8" i="155" s="1"/>
  <c r="K7" i="95"/>
  <c r="K7" i="155" s="1"/>
  <c r="L6" i="95"/>
  <c r="E6" i="95"/>
  <c r="E6" i="155" s="1"/>
  <c r="E65" i="95"/>
  <c r="E64" i="95"/>
  <c r="K62" i="95"/>
  <c r="J61" i="95"/>
  <c r="I60" i="95"/>
  <c r="E59" i="95"/>
  <c r="E58" i="95"/>
  <c r="L56" i="95"/>
  <c r="R57" i="127" s="1"/>
  <c r="AH57" i="127" s="1"/>
  <c r="J55" i="95"/>
  <c r="I54" i="95"/>
  <c r="I53" i="95"/>
  <c r="E52" i="95"/>
  <c r="L50" i="95"/>
  <c r="R51" i="127" s="1"/>
  <c r="AH51" i="127" s="1"/>
  <c r="K49" i="95"/>
  <c r="I48" i="95"/>
  <c r="I47" i="95"/>
  <c r="F46" i="95"/>
  <c r="L44" i="95"/>
  <c r="R45" i="127" s="1"/>
  <c r="AH45" i="127" s="1"/>
  <c r="K43" i="95"/>
  <c r="K42" i="95"/>
  <c r="I41" i="95"/>
  <c r="F40" i="95"/>
  <c r="E39" i="95"/>
  <c r="K37" i="95"/>
  <c r="K36" i="95"/>
  <c r="J35" i="95"/>
  <c r="J35" i="155" s="1"/>
  <c r="F34" i="95"/>
  <c r="F34" i="155" s="1"/>
  <c r="E33" i="95"/>
  <c r="E33" i="155" s="1"/>
  <c r="E32" i="95"/>
  <c r="E32" i="155" s="1"/>
  <c r="K30" i="95"/>
  <c r="K30" i="155" s="1"/>
  <c r="J29" i="95"/>
  <c r="J29" i="155" s="1"/>
  <c r="I28" i="95"/>
  <c r="I28" i="155" s="1"/>
  <c r="E27" i="95"/>
  <c r="E27" i="155" s="1"/>
  <c r="E26" i="95"/>
  <c r="E26" i="155" s="1"/>
  <c r="L24" i="95"/>
  <c r="J23" i="95"/>
  <c r="J23" i="155" s="1"/>
  <c r="I22" i="95"/>
  <c r="I22" i="155" s="1"/>
  <c r="I21" i="95"/>
  <c r="I21" i="155" s="1"/>
  <c r="E20" i="95"/>
  <c r="E20" i="155" s="1"/>
  <c r="L18" i="95"/>
  <c r="K17" i="95"/>
  <c r="K17" i="155" s="1"/>
  <c r="I16" i="95"/>
  <c r="I16" i="155" s="1"/>
  <c r="I15" i="95"/>
  <c r="I15" i="155" s="1"/>
  <c r="F14" i="95"/>
  <c r="F14" i="155" s="1"/>
  <c r="L12" i="95"/>
  <c r="K11" i="95"/>
  <c r="K11" i="155" s="1"/>
  <c r="K10" i="95"/>
  <c r="K10" i="155" s="1"/>
  <c r="I9" i="95"/>
  <c r="I9" i="155" s="1"/>
  <c r="F8" i="95"/>
  <c r="F8" i="155" s="1"/>
  <c r="E7" i="95"/>
  <c r="E7" i="155" s="1"/>
  <c r="L64" i="95"/>
  <c r="R65" i="127" s="1"/>
  <c r="AH65" i="127" s="1"/>
  <c r="J63" i="95"/>
  <c r="I62" i="95"/>
  <c r="I61" i="95"/>
  <c r="E60" i="95"/>
  <c r="L58" i="95"/>
  <c r="R59" i="127" s="1"/>
  <c r="AH59" i="127" s="1"/>
  <c r="K57" i="95"/>
  <c r="I56" i="95"/>
  <c r="I55" i="95"/>
  <c r="F54" i="95"/>
  <c r="L52" i="95"/>
  <c r="R53" i="127" s="1"/>
  <c r="AH53" i="127" s="1"/>
  <c r="K51" i="95"/>
  <c r="K50" i="95"/>
  <c r="I49" i="95"/>
  <c r="F48" i="95"/>
  <c r="E47" i="95"/>
  <c r="K45" i="95"/>
  <c r="K44" i="95"/>
  <c r="J43" i="95"/>
  <c r="F42" i="95"/>
  <c r="E41" i="95"/>
  <c r="E40" i="95"/>
  <c r="K38" i="95"/>
  <c r="J37" i="95"/>
  <c r="I36" i="95"/>
  <c r="E35" i="95"/>
  <c r="E35" i="155" s="1"/>
  <c r="E34" i="95"/>
  <c r="E34" i="155" s="1"/>
  <c r="L32" i="95"/>
  <c r="J31" i="95"/>
  <c r="J31" i="155" s="1"/>
  <c r="I30" i="95"/>
  <c r="I30" i="155" s="1"/>
  <c r="I29" i="95"/>
  <c r="I29" i="155" s="1"/>
  <c r="E28" i="95"/>
  <c r="E28" i="155" s="1"/>
  <c r="L26" i="95"/>
  <c r="K25" i="95"/>
  <c r="K25" i="155" s="1"/>
  <c r="I24" i="95"/>
  <c r="I24" i="155" s="1"/>
  <c r="I23" i="95"/>
  <c r="I23" i="155" s="1"/>
  <c r="F22" i="95"/>
  <c r="F22" i="155" s="1"/>
  <c r="L20" i="95"/>
  <c r="K19" i="95"/>
  <c r="K19" i="155" s="1"/>
  <c r="K18" i="95"/>
  <c r="K18" i="155" s="1"/>
  <c r="I17" i="95"/>
  <c r="I17" i="155" s="1"/>
  <c r="F16" i="95"/>
  <c r="F16" i="155" s="1"/>
  <c r="E15" i="95"/>
  <c r="E15" i="155" s="1"/>
  <c r="K13" i="95"/>
  <c r="K13" i="155" s="1"/>
  <c r="K12" i="95"/>
  <c r="K12" i="155" s="1"/>
  <c r="J11" i="95"/>
  <c r="J11" i="155" s="1"/>
  <c r="F10" i="95"/>
  <c r="F10" i="155" s="1"/>
  <c r="E9" i="95"/>
  <c r="E9" i="155" s="1"/>
  <c r="E8" i="95"/>
  <c r="E8" i="155" s="1"/>
  <c r="K6" i="95"/>
  <c r="I64" i="95"/>
  <c r="F62" i="95"/>
  <c r="K59" i="95"/>
  <c r="I57" i="95"/>
  <c r="E55" i="95"/>
  <c r="K52" i="95"/>
  <c r="F50" i="95"/>
  <c r="E48" i="95"/>
  <c r="J45" i="95"/>
  <c r="E43" i="95"/>
  <c r="L40" i="95"/>
  <c r="R41" i="127" s="1"/>
  <c r="AH41" i="127" s="1"/>
  <c r="I38" i="95"/>
  <c r="E36" i="95"/>
  <c r="K33" i="95"/>
  <c r="K33" i="155" s="1"/>
  <c r="I31" i="95"/>
  <c r="I31" i="155" s="1"/>
  <c r="L28" i="95"/>
  <c r="K26" i="95"/>
  <c r="K26" i="155" s="1"/>
  <c r="F24" i="95"/>
  <c r="F24" i="155" s="1"/>
  <c r="K21" i="95"/>
  <c r="K21" i="155" s="1"/>
  <c r="J19" i="95"/>
  <c r="J19" i="155" s="1"/>
  <c r="E17" i="95"/>
  <c r="E17" i="155" s="1"/>
  <c r="K14" i="95"/>
  <c r="K14" i="155" s="1"/>
  <c r="I12" i="95"/>
  <c r="I12" i="155" s="1"/>
  <c r="E10" i="95"/>
  <c r="E10" i="155" s="1"/>
  <c r="J7" i="95"/>
  <c r="J7" i="155" s="1"/>
  <c r="F64" i="95"/>
  <c r="K61" i="95"/>
  <c r="J59" i="95"/>
  <c r="E57" i="95"/>
  <c r="K54" i="95"/>
  <c r="I52" i="95"/>
  <c r="E50" i="95"/>
  <c r="J47" i="95"/>
  <c r="I45" i="95"/>
  <c r="L42" i="95"/>
  <c r="R43" i="127" s="1"/>
  <c r="AH43" i="127" s="1"/>
  <c r="I40" i="95"/>
  <c r="F38" i="95"/>
  <c r="K35" i="95"/>
  <c r="K35" i="155" s="1"/>
  <c r="I33" i="95"/>
  <c r="I33" i="155" s="1"/>
  <c r="E31" i="95"/>
  <c r="E31" i="155" s="1"/>
  <c r="K28" i="95"/>
  <c r="K28" i="155" s="1"/>
  <c r="F26" i="95"/>
  <c r="F26" i="155" s="1"/>
  <c r="E24" i="95"/>
  <c r="E24" i="155" s="1"/>
  <c r="J21" i="95"/>
  <c r="J21" i="155" s="1"/>
  <c r="E19" i="95"/>
  <c r="E19" i="155" s="1"/>
  <c r="L16" i="95"/>
  <c r="I14" i="95"/>
  <c r="I14" i="155" s="1"/>
  <c r="E12" i="95"/>
  <c r="E12" i="155" s="1"/>
  <c r="K9" i="95"/>
  <c r="K9" i="155" s="1"/>
  <c r="I7" i="95"/>
  <c r="I7" i="155" s="1"/>
  <c r="K65" i="95"/>
  <c r="I63" i="95"/>
  <c r="L60" i="95"/>
  <c r="R61" i="127" s="1"/>
  <c r="AH61" i="127" s="1"/>
  <c r="K58" i="95"/>
  <c r="F56" i="95"/>
  <c r="K53" i="95"/>
  <c r="J51" i="95"/>
  <c r="E49" i="95"/>
  <c r="K46" i="95"/>
  <c r="I44" i="95"/>
  <c r="E42" i="95"/>
  <c r="J39" i="95"/>
  <c r="I37" i="95"/>
  <c r="L34" i="95"/>
  <c r="I32" i="95"/>
  <c r="I32" i="155" s="1"/>
  <c r="F30" i="95"/>
  <c r="F30" i="155" s="1"/>
  <c r="K27" i="95"/>
  <c r="K27" i="155" s="1"/>
  <c r="I25" i="95"/>
  <c r="I25" i="155" s="1"/>
  <c r="E23" i="95"/>
  <c r="E23" i="155" s="1"/>
  <c r="K20" i="95"/>
  <c r="K20" i="155" s="1"/>
  <c r="F18" i="95"/>
  <c r="F18" i="155" s="1"/>
  <c r="E16" i="95"/>
  <c r="E16" i="155" s="1"/>
  <c r="J13" i="95"/>
  <c r="J13" i="155" s="1"/>
  <c r="E11" i="95"/>
  <c r="E11" i="155" s="1"/>
  <c r="L8" i="95"/>
  <c r="I6" i="95"/>
  <c r="I6" i="155" s="1"/>
  <c r="I65" i="95"/>
  <c r="E56" i="95"/>
  <c r="I46" i="95"/>
  <c r="L36" i="95"/>
  <c r="R37" i="127" s="1"/>
  <c r="AH37" i="127" s="1"/>
  <c r="J27" i="95"/>
  <c r="J27" i="155" s="1"/>
  <c r="E18" i="95"/>
  <c r="E18" i="155" s="1"/>
  <c r="I8" i="95"/>
  <c r="I8" i="155" s="1"/>
  <c r="E63" i="95"/>
  <c r="J53" i="95"/>
  <c r="E44" i="95"/>
  <c r="K34" i="95"/>
  <c r="K34" i="155" s="1"/>
  <c r="E25" i="95"/>
  <c r="E25" i="155" s="1"/>
  <c r="J15" i="95"/>
  <c r="J15" i="155" s="1"/>
  <c r="F6" i="95"/>
  <c r="K60" i="95"/>
  <c r="E51" i="95"/>
  <c r="K41" i="95"/>
  <c r="F32" i="95"/>
  <c r="F32" i="155" s="1"/>
  <c r="K22" i="95"/>
  <c r="K22" i="155" s="1"/>
  <c r="I13" i="95"/>
  <c r="I13" i="155" s="1"/>
  <c r="K29" i="95"/>
  <c r="K29" i="155" s="1"/>
  <c r="F58" i="95"/>
  <c r="I20" i="95"/>
  <c r="I20" i="155" s="1"/>
  <c r="L10" i="95"/>
  <c r="L48" i="95"/>
  <c r="R49" i="127" s="1"/>
  <c r="AH49" i="127" s="1"/>
  <c r="I39" i="95"/>
  <c r="B1" i="155"/>
  <c r="M2" i="155" s="1"/>
  <c r="AZ43" i="99"/>
  <c r="AB43" i="99"/>
  <c r="AZ51" i="99"/>
  <c r="AB51" i="99"/>
  <c r="AZ59" i="99"/>
  <c r="BA59" i="99" s="1"/>
  <c r="AB59" i="99"/>
  <c r="AY28" i="100"/>
  <c r="AC28" i="100"/>
  <c r="AZ40" i="100"/>
  <c r="AC40" i="100"/>
  <c r="AB40" i="100"/>
  <c r="AZ45" i="100"/>
  <c r="AA45" i="100"/>
  <c r="AZ49" i="100"/>
  <c r="AA49" i="100"/>
  <c r="AZ65" i="100"/>
  <c r="AA65" i="100"/>
  <c r="AB15" i="101"/>
  <c r="AC15" i="101" s="1"/>
  <c r="AA15" i="101"/>
  <c r="AZ51" i="101"/>
  <c r="AB51" i="101"/>
  <c r="AB43" i="102"/>
  <c r="AA43" i="102"/>
  <c r="S9" i="119"/>
  <c r="AV14" i="114"/>
  <c r="AW14" i="114" s="1"/>
  <c r="BI15" i="127" s="1"/>
  <c r="D14" i="161" s="1"/>
  <c r="AG14" i="114"/>
  <c r="BE11" i="71"/>
  <c r="BE11" i="131" s="1"/>
  <c r="E11" i="131"/>
  <c r="E16" i="131"/>
  <c r="E24" i="131"/>
  <c r="E30" i="131"/>
  <c r="BE33" i="131"/>
  <c r="BZ35" i="127"/>
  <c r="BE18" i="132"/>
  <c r="CA20" i="127"/>
  <c r="BE22" i="132"/>
  <c r="CA24" i="127"/>
  <c r="E29" i="132"/>
  <c r="BE34" i="132"/>
  <c r="CA36" i="127"/>
  <c r="E15" i="134"/>
  <c r="E19" i="134"/>
  <c r="E27" i="134"/>
  <c r="BE5" i="135"/>
  <c r="CD7" i="127"/>
  <c r="BE16" i="76"/>
  <c r="E16" i="136"/>
  <c r="BE20" i="76"/>
  <c r="BF20" i="76" s="1"/>
  <c r="BF20" i="136" s="1"/>
  <c r="E20" i="136"/>
  <c r="BE32" i="76"/>
  <c r="E32" i="136"/>
  <c r="BE18" i="77"/>
  <c r="BF18" i="77" s="1"/>
  <c r="BF18" i="137" s="1"/>
  <c r="E18" i="137"/>
  <c r="BE30" i="77"/>
  <c r="E30" i="137"/>
  <c r="BE34" i="77"/>
  <c r="E34" i="137"/>
  <c r="BE8" i="138"/>
  <c r="CG10" i="127"/>
  <c r="BE16" i="138"/>
  <c r="CG18" i="127"/>
  <c r="BE20" i="138"/>
  <c r="CG22" i="127"/>
  <c r="BE24" i="138"/>
  <c r="CG26" i="127"/>
  <c r="E65" i="90"/>
  <c r="K65" i="90" s="1"/>
  <c r="L65" i="90" s="1"/>
  <c r="M66" i="127" s="1"/>
  <c r="AC66" i="127" s="1"/>
  <c r="I64" i="90"/>
  <c r="K63" i="90"/>
  <c r="L63" i="90" s="1"/>
  <c r="M64" i="127" s="1"/>
  <c r="AC64" i="127" s="1"/>
  <c r="E63" i="90"/>
  <c r="I62" i="90"/>
  <c r="K62" i="90" s="1"/>
  <c r="L62" i="90" s="1"/>
  <c r="M63" i="127" s="1"/>
  <c r="AC63" i="127" s="1"/>
  <c r="E61" i="90"/>
  <c r="K61" i="90" s="1"/>
  <c r="L61" i="90" s="1"/>
  <c r="M62" i="127" s="1"/>
  <c r="AC62" i="127" s="1"/>
  <c r="I60" i="90"/>
  <c r="J60" i="90" s="1"/>
  <c r="E59" i="90"/>
  <c r="I58" i="90"/>
  <c r="K58" i="90" s="1"/>
  <c r="E57" i="90"/>
  <c r="K57" i="90" s="1"/>
  <c r="L57" i="90" s="1"/>
  <c r="M58" i="127" s="1"/>
  <c r="AC58" i="127" s="1"/>
  <c r="I56" i="90"/>
  <c r="E55" i="90"/>
  <c r="I54" i="90"/>
  <c r="J54" i="90" s="1"/>
  <c r="E53" i="90"/>
  <c r="I52" i="90"/>
  <c r="J52" i="90" s="1"/>
  <c r="K51" i="90"/>
  <c r="L51" i="90" s="1"/>
  <c r="M52" i="127" s="1"/>
  <c r="AC52" i="127" s="1"/>
  <c r="E51" i="90"/>
  <c r="I50" i="90"/>
  <c r="J50" i="90" s="1"/>
  <c r="E49" i="90"/>
  <c r="I48" i="90"/>
  <c r="K47" i="90"/>
  <c r="E47" i="90"/>
  <c r="I46" i="90"/>
  <c r="E45" i="90"/>
  <c r="K45" i="90" s="1"/>
  <c r="I44" i="90"/>
  <c r="J44" i="90" s="1"/>
  <c r="K43" i="90"/>
  <c r="L43" i="90" s="1"/>
  <c r="M44" i="127" s="1"/>
  <c r="AC44" i="127" s="1"/>
  <c r="E43" i="90"/>
  <c r="I42" i="90"/>
  <c r="K42" i="90" s="1"/>
  <c r="L42" i="90" s="1"/>
  <c r="M43" i="127" s="1"/>
  <c r="AC43" i="127" s="1"/>
  <c r="E41" i="90"/>
  <c r="K41" i="90" s="1"/>
  <c r="L41" i="90" s="1"/>
  <c r="M42" i="127" s="1"/>
  <c r="AC42" i="127" s="1"/>
  <c r="I40" i="90"/>
  <c r="K39" i="90"/>
  <c r="L39" i="90" s="1"/>
  <c r="M40" i="127" s="1"/>
  <c r="AC40" i="127" s="1"/>
  <c r="E39" i="90"/>
  <c r="I38" i="90"/>
  <c r="J38" i="90" s="1"/>
  <c r="E37" i="90"/>
  <c r="I36" i="90"/>
  <c r="K35" i="90"/>
  <c r="K35" i="150" s="1"/>
  <c r="E35" i="90"/>
  <c r="E35" i="150" s="1"/>
  <c r="I34" i="90"/>
  <c r="E33" i="90"/>
  <c r="E33" i="150" s="1"/>
  <c r="I32" i="90"/>
  <c r="I32" i="150" s="1"/>
  <c r="K31" i="90"/>
  <c r="E31" i="90"/>
  <c r="E31" i="150" s="1"/>
  <c r="I30" i="90"/>
  <c r="I30" i="150" s="1"/>
  <c r="E29" i="90"/>
  <c r="I28" i="90"/>
  <c r="I28" i="150" s="1"/>
  <c r="K27" i="90"/>
  <c r="K27" i="150" s="1"/>
  <c r="E27" i="90"/>
  <c r="E27" i="150" s="1"/>
  <c r="I26" i="90"/>
  <c r="E25" i="90"/>
  <c r="E25" i="150" s="1"/>
  <c r="I24" i="90"/>
  <c r="I24" i="150" s="1"/>
  <c r="E23" i="90"/>
  <c r="E23" i="150" s="1"/>
  <c r="I22" i="90"/>
  <c r="I22" i="150" s="1"/>
  <c r="E21" i="90"/>
  <c r="I20" i="90"/>
  <c r="I20" i="150" s="1"/>
  <c r="E19" i="90"/>
  <c r="E19" i="150" s="1"/>
  <c r="I18" i="90"/>
  <c r="E17" i="90"/>
  <c r="E17" i="150" s="1"/>
  <c r="I16" i="90"/>
  <c r="I16" i="150" s="1"/>
  <c r="I15" i="90"/>
  <c r="K15" i="90" s="1"/>
  <c r="E14" i="90"/>
  <c r="I12" i="90"/>
  <c r="E9" i="90"/>
  <c r="I7" i="90"/>
  <c r="I7" i="150" s="1"/>
  <c r="E6" i="90"/>
  <c r="I65" i="90"/>
  <c r="J65" i="90" s="1"/>
  <c r="J64" i="90"/>
  <c r="J63" i="90"/>
  <c r="E60" i="90"/>
  <c r="F59" i="90"/>
  <c r="F58" i="90"/>
  <c r="I57" i="90"/>
  <c r="J56" i="90"/>
  <c r="K54" i="90"/>
  <c r="L54" i="90" s="1"/>
  <c r="M55" i="127" s="1"/>
  <c r="AC55" i="127" s="1"/>
  <c r="L52" i="90"/>
  <c r="M53" i="127" s="1"/>
  <c r="AC53" i="127" s="1"/>
  <c r="E52" i="90"/>
  <c r="K52" i="90" s="1"/>
  <c r="F51" i="90"/>
  <c r="I49" i="90"/>
  <c r="J49" i="90" s="1"/>
  <c r="J48" i="90"/>
  <c r="J47" i="90"/>
  <c r="L45" i="90"/>
  <c r="M46" i="127" s="1"/>
  <c r="AC46" i="127" s="1"/>
  <c r="E44" i="90"/>
  <c r="F43" i="90"/>
  <c r="F42" i="90"/>
  <c r="I41" i="90"/>
  <c r="J41" i="90" s="1"/>
  <c r="J40" i="90"/>
  <c r="K38" i="90"/>
  <c r="L38" i="90" s="1"/>
  <c r="M39" i="127" s="1"/>
  <c r="AC39" i="127" s="1"/>
  <c r="E36" i="90"/>
  <c r="F35" i="90"/>
  <c r="F35" i="150" s="1"/>
  <c r="I33" i="90"/>
  <c r="I33" i="150" s="1"/>
  <c r="J32" i="90"/>
  <c r="J32" i="150" s="1"/>
  <c r="J31" i="90"/>
  <c r="J31" i="150" s="1"/>
  <c r="E28" i="90"/>
  <c r="F27" i="90"/>
  <c r="F27" i="150" s="1"/>
  <c r="F26" i="90"/>
  <c r="F26" i="150" s="1"/>
  <c r="I25" i="90"/>
  <c r="I25" i="150" s="1"/>
  <c r="J24" i="90"/>
  <c r="J24" i="150" s="1"/>
  <c r="E20" i="90"/>
  <c r="E20" i="150" s="1"/>
  <c r="F19" i="90"/>
  <c r="F19" i="150" s="1"/>
  <c r="I17" i="90"/>
  <c r="I17" i="150" s="1"/>
  <c r="J16" i="90"/>
  <c r="J16" i="150" s="1"/>
  <c r="E15" i="90"/>
  <c r="E13" i="90"/>
  <c r="E11" i="90"/>
  <c r="I63" i="90"/>
  <c r="J62" i="90"/>
  <c r="L58" i="90"/>
  <c r="M59" i="127" s="1"/>
  <c r="AC59" i="127" s="1"/>
  <c r="E58" i="90"/>
  <c r="F57" i="90"/>
  <c r="I55" i="90"/>
  <c r="J55" i="90" s="1"/>
  <c r="E50" i="90"/>
  <c r="F50" i="90" s="1"/>
  <c r="F48" i="90"/>
  <c r="I47" i="90"/>
  <c r="J46" i="90"/>
  <c r="K44" i="90"/>
  <c r="L44" i="90" s="1"/>
  <c r="M45" i="127" s="1"/>
  <c r="AC45" i="127" s="1"/>
  <c r="E42" i="90"/>
  <c r="F41" i="90"/>
  <c r="I39" i="90"/>
  <c r="J39" i="90" s="1"/>
  <c r="J37" i="90"/>
  <c r="K36" i="90"/>
  <c r="L36" i="90" s="1"/>
  <c r="M37" i="127" s="1"/>
  <c r="AC37" i="127" s="1"/>
  <c r="E34" i="90"/>
  <c r="F32" i="90"/>
  <c r="F32" i="150" s="1"/>
  <c r="I31" i="90"/>
  <c r="I31" i="150" s="1"/>
  <c r="J30" i="90"/>
  <c r="J30" i="150" s="1"/>
  <c r="E26" i="90"/>
  <c r="E26" i="150" s="1"/>
  <c r="F25" i="90"/>
  <c r="F25" i="150" s="1"/>
  <c r="I23" i="90"/>
  <c r="E18" i="90"/>
  <c r="E18" i="150" s="1"/>
  <c r="I10" i="90"/>
  <c r="I8" i="90"/>
  <c r="I6" i="90"/>
  <c r="F63" i="90"/>
  <c r="I61" i="90"/>
  <c r="J61" i="90" s="1"/>
  <c r="E56" i="90"/>
  <c r="F56" i="90" s="1"/>
  <c r="F54" i="90"/>
  <c r="F47" i="90"/>
  <c r="I45" i="90"/>
  <c r="J45" i="90" s="1"/>
  <c r="J43" i="90"/>
  <c r="E40" i="90"/>
  <c r="F40" i="90" s="1"/>
  <c r="J36" i="90"/>
  <c r="I29" i="90"/>
  <c r="E24" i="90"/>
  <c r="E24" i="150" s="1"/>
  <c r="J20" i="90"/>
  <c r="J20" i="150" s="1"/>
  <c r="I14" i="90"/>
  <c r="E10" i="90"/>
  <c r="F61" i="90"/>
  <c r="K56" i="90"/>
  <c r="L56" i="90" s="1"/>
  <c r="M57" i="127" s="1"/>
  <c r="AC57" i="127" s="1"/>
  <c r="E54" i="90"/>
  <c r="J51" i="90"/>
  <c r="J42" i="90"/>
  <c r="I37" i="90"/>
  <c r="I35" i="90"/>
  <c r="I35" i="150" s="1"/>
  <c r="K32" i="90"/>
  <c r="E16" i="90"/>
  <c r="E16" i="150" s="1"/>
  <c r="I11" i="90"/>
  <c r="J58" i="90"/>
  <c r="I53" i="90"/>
  <c r="J53" i="90" s="1"/>
  <c r="I51" i="90"/>
  <c r="K48" i="90"/>
  <c r="L48" i="90" s="1"/>
  <c r="M49" i="127" s="1"/>
  <c r="AC49" i="127" s="1"/>
  <c r="F44" i="90"/>
  <c r="F39" i="90"/>
  <c r="E32" i="90"/>
  <c r="E32" i="150" s="1"/>
  <c r="E30" i="90"/>
  <c r="I27" i="90"/>
  <c r="I27" i="150" s="1"/>
  <c r="F20" i="90"/>
  <c r="F20" i="150" s="1"/>
  <c r="I9" i="90"/>
  <c r="K64" i="90"/>
  <c r="L64" i="90" s="1"/>
  <c r="M65" i="127" s="1"/>
  <c r="AC65" i="127" s="1"/>
  <c r="F62" i="90"/>
  <c r="J57" i="90"/>
  <c r="F55" i="90"/>
  <c r="E48" i="90"/>
  <c r="E46" i="90"/>
  <c r="I43" i="90"/>
  <c r="F36" i="90"/>
  <c r="L47" i="90"/>
  <c r="M48" i="127" s="1"/>
  <c r="AC48" i="127" s="1"/>
  <c r="E38" i="90"/>
  <c r="F38" i="90" s="1"/>
  <c r="J19" i="90"/>
  <c r="J19" i="150" s="1"/>
  <c r="I13" i="90"/>
  <c r="E64" i="90"/>
  <c r="F64" i="90" s="1"/>
  <c r="F45" i="90"/>
  <c r="J35" i="90"/>
  <c r="J35" i="150" s="1"/>
  <c r="J28" i="90"/>
  <c r="J28" i="150" s="1"/>
  <c r="I19" i="90"/>
  <c r="E12" i="90"/>
  <c r="I59" i="90"/>
  <c r="K59" i="90" s="1"/>
  <c r="L59" i="90" s="1"/>
  <c r="M60" i="127" s="1"/>
  <c r="AC60" i="127" s="1"/>
  <c r="J26" i="90"/>
  <c r="J26" i="150" s="1"/>
  <c r="J33" i="90"/>
  <c r="J33" i="150" s="1"/>
  <c r="E22" i="90"/>
  <c r="E22" i="150" s="1"/>
  <c r="E8" i="90"/>
  <c r="E62" i="90"/>
  <c r="J17" i="90"/>
  <c r="J17" i="150" s="1"/>
  <c r="I21" i="90"/>
  <c r="I21" i="150" s="1"/>
  <c r="E7" i="90"/>
  <c r="B1" i="150"/>
  <c r="AB18" i="99"/>
  <c r="AA18" i="99"/>
  <c r="AZ35" i="99"/>
  <c r="AB35" i="99"/>
  <c r="AY24" i="100"/>
  <c r="AY30" i="100"/>
  <c r="AC30" i="100"/>
  <c r="AZ57" i="100"/>
  <c r="AA57" i="100"/>
  <c r="AZ61" i="100"/>
  <c r="AA61" i="100"/>
  <c r="AB37" i="101"/>
  <c r="AC37" i="101" s="1"/>
  <c r="AA37" i="101"/>
  <c r="AE13" i="113"/>
  <c r="AF13" i="113"/>
  <c r="AG13" i="113" s="1"/>
  <c r="S14" i="125"/>
  <c r="AV14" i="125"/>
  <c r="AW14" i="125" s="1"/>
  <c r="BT15" i="127" s="1"/>
  <c r="O14" i="161" s="1"/>
  <c r="BE16" i="71"/>
  <c r="BF16" i="71" s="1"/>
  <c r="BF16" i="131" s="1"/>
  <c r="E29" i="131"/>
  <c r="BE32" i="71"/>
  <c r="BF32" i="71" s="1"/>
  <c r="BF32" i="131" s="1"/>
  <c r="BE48" i="71"/>
  <c r="BZ50" i="127" s="1"/>
  <c r="BE5" i="72"/>
  <c r="E16" i="132"/>
  <c r="BE17" i="72"/>
  <c r="BF17" i="72" s="1"/>
  <c r="BF17" i="132" s="1"/>
  <c r="BE21" i="72"/>
  <c r="BF21" i="72" s="1"/>
  <c r="BF21" i="132" s="1"/>
  <c r="E24" i="132"/>
  <c r="BE29" i="72"/>
  <c r="BF29" i="72" s="1"/>
  <c r="BF29" i="132" s="1"/>
  <c r="BE37" i="72"/>
  <c r="CA39" i="127" s="1"/>
  <c r="BE45" i="72"/>
  <c r="BE49" i="72"/>
  <c r="CA51" i="127" s="1"/>
  <c r="BE53" i="72"/>
  <c r="CA55" i="127" s="1"/>
  <c r="BE57" i="72"/>
  <c r="CA59" i="127" s="1"/>
  <c r="BE13" i="73"/>
  <c r="CB15" i="127" s="1"/>
  <c r="BE7" i="74"/>
  <c r="BE7" i="134" s="1"/>
  <c r="E18" i="134"/>
  <c r="BE19" i="74"/>
  <c r="BE27" i="74"/>
  <c r="BE27" i="134" s="1"/>
  <c r="E30" i="134"/>
  <c r="BE31" i="74"/>
  <c r="BE35" i="74"/>
  <c r="CC37" i="127" s="1"/>
  <c r="BE39" i="74"/>
  <c r="CC41" i="127" s="1"/>
  <c r="BE43" i="74"/>
  <c r="CC45" i="127" s="1"/>
  <c r="BE47" i="74"/>
  <c r="CC49" i="127" s="1"/>
  <c r="BE51" i="74"/>
  <c r="CC53" i="127" s="1"/>
  <c r="BE59" i="74"/>
  <c r="CC61" i="127" s="1"/>
  <c r="D1" i="74"/>
  <c r="E1" i="134"/>
  <c r="BE3" i="135"/>
  <c r="CD6" i="127"/>
  <c r="BE12" i="75"/>
  <c r="BE13" i="76"/>
  <c r="E13" i="136"/>
  <c r="BE19" i="76"/>
  <c r="E19" i="136"/>
  <c r="BE27" i="76"/>
  <c r="E27" i="136"/>
  <c r="BE31" i="76"/>
  <c r="E31" i="136"/>
  <c r="BF48" i="76"/>
  <c r="BF56" i="76"/>
  <c r="BF64" i="76"/>
  <c r="BE3" i="137"/>
  <c r="CF6" i="127"/>
  <c r="BE8" i="77"/>
  <c r="E8" i="137"/>
  <c r="BE12" i="77"/>
  <c r="E12" i="137"/>
  <c r="BE17" i="77"/>
  <c r="E17" i="137"/>
  <c r="BE25" i="77"/>
  <c r="E25" i="137"/>
  <c r="BE29" i="77"/>
  <c r="BF29" i="77" s="1"/>
  <c r="BF29" i="137" s="1"/>
  <c r="E29" i="137"/>
  <c r="BF30" i="77"/>
  <c r="BF30" i="137" s="1"/>
  <c r="BE33" i="77"/>
  <c r="E33" i="137"/>
  <c r="BF34" i="77"/>
  <c r="BF34" i="137" s="1"/>
  <c r="BF38" i="77"/>
  <c r="BF58" i="77"/>
  <c r="BF62" i="77"/>
  <c r="E10" i="138"/>
  <c r="E18" i="138"/>
  <c r="E22" i="138"/>
  <c r="BE23" i="78"/>
  <c r="BE27" i="78"/>
  <c r="BF27" i="78" s="1"/>
  <c r="BF27" i="138" s="1"/>
  <c r="BE31" i="78"/>
  <c r="BF31" i="78" s="1"/>
  <c r="BF31" i="138" s="1"/>
  <c r="E34" i="138"/>
  <c r="BE35" i="78"/>
  <c r="CG37" i="127" s="1"/>
  <c r="BE39" i="78"/>
  <c r="BE51" i="78"/>
  <c r="CG53" i="127" s="1"/>
  <c r="BE55" i="78"/>
  <c r="CG57" i="127" s="1"/>
  <c r="BE63" i="78"/>
  <c r="CG65" i="127" s="1"/>
  <c r="E15" i="139"/>
  <c r="E19" i="139"/>
  <c r="E23" i="139"/>
  <c r="E25" i="139"/>
  <c r="E29" i="139"/>
  <c r="E31" i="139"/>
  <c r="E15" i="140"/>
  <c r="E17" i="140"/>
  <c r="E19" i="140"/>
  <c r="E21" i="140"/>
  <c r="E23" i="140"/>
  <c r="E25" i="140"/>
  <c r="E27" i="140"/>
  <c r="E29" i="140"/>
  <c r="E31" i="140"/>
  <c r="E33" i="140"/>
  <c r="E16" i="141"/>
  <c r="E18" i="141"/>
  <c r="E20" i="141"/>
  <c r="E22" i="141"/>
  <c r="E24" i="141"/>
  <c r="E26" i="141"/>
  <c r="E28" i="141"/>
  <c r="E30" i="141"/>
  <c r="E32" i="141"/>
  <c r="E34" i="141"/>
  <c r="E16" i="142"/>
  <c r="E18" i="142"/>
  <c r="E20" i="142"/>
  <c r="E22" i="142"/>
  <c r="E24" i="142"/>
  <c r="E26" i="142"/>
  <c r="E28" i="142"/>
  <c r="E30" i="142"/>
  <c r="E32" i="142"/>
  <c r="E34" i="142"/>
  <c r="E15" i="143"/>
  <c r="E17" i="143"/>
  <c r="E19" i="143"/>
  <c r="E21" i="143"/>
  <c r="E23" i="143"/>
  <c r="E25" i="143"/>
  <c r="E27" i="143"/>
  <c r="E29" i="143"/>
  <c r="E31" i="143"/>
  <c r="E33" i="143"/>
  <c r="E16" i="144"/>
  <c r="J60" i="85"/>
  <c r="J58" i="85"/>
  <c r="J56" i="85"/>
  <c r="F55" i="85"/>
  <c r="F51" i="85"/>
  <c r="J48" i="85"/>
  <c r="F45" i="85"/>
  <c r="J44" i="85"/>
  <c r="F43" i="85"/>
  <c r="J42" i="85"/>
  <c r="J40" i="85"/>
  <c r="F39" i="85"/>
  <c r="F35" i="85"/>
  <c r="F35" i="145" s="1"/>
  <c r="J32" i="85"/>
  <c r="J32" i="145" s="1"/>
  <c r="J28" i="85"/>
  <c r="J28" i="145" s="1"/>
  <c r="F27" i="85"/>
  <c r="F27" i="145" s="1"/>
  <c r="F23" i="85"/>
  <c r="F23" i="145" s="1"/>
  <c r="I14" i="85"/>
  <c r="E11" i="85"/>
  <c r="E9" i="85"/>
  <c r="I7" i="85"/>
  <c r="E6" i="85"/>
  <c r="E64" i="85"/>
  <c r="F64" i="85" s="1"/>
  <c r="E63" i="85"/>
  <c r="F63" i="85" s="1"/>
  <c r="I61" i="85"/>
  <c r="I60" i="85"/>
  <c r="J59" i="85"/>
  <c r="E56" i="85"/>
  <c r="F56" i="85" s="1"/>
  <c r="E55" i="85"/>
  <c r="F54" i="85"/>
  <c r="I53" i="85"/>
  <c r="I52" i="85"/>
  <c r="J52" i="85" s="1"/>
  <c r="K50" i="85"/>
  <c r="L50" i="85" s="1"/>
  <c r="H51" i="127" s="1"/>
  <c r="X51" i="127" s="1"/>
  <c r="E48" i="85"/>
  <c r="E47" i="85"/>
  <c r="F47" i="85" s="1"/>
  <c r="I45" i="85"/>
  <c r="K45" i="85" s="1"/>
  <c r="L45" i="85" s="1"/>
  <c r="H46" i="127" s="1"/>
  <c r="X46" i="127" s="1"/>
  <c r="I44" i="85"/>
  <c r="E40" i="85"/>
  <c r="E39" i="85"/>
  <c r="F38" i="85"/>
  <c r="I37" i="85"/>
  <c r="I36" i="85"/>
  <c r="J36" i="85" s="1"/>
  <c r="E32" i="85"/>
  <c r="E32" i="145" s="1"/>
  <c r="E31" i="85"/>
  <c r="E31" i="145" s="1"/>
  <c r="I29" i="85"/>
  <c r="I28" i="85"/>
  <c r="I28" i="145" s="1"/>
  <c r="E24" i="85"/>
  <c r="E24" i="145" s="1"/>
  <c r="E23" i="85"/>
  <c r="E23" i="145" s="1"/>
  <c r="I21" i="85"/>
  <c r="I21" i="145" s="1"/>
  <c r="I20" i="85"/>
  <c r="I20" i="145" s="1"/>
  <c r="E16" i="85"/>
  <c r="E16" i="145" s="1"/>
  <c r="E14" i="85"/>
  <c r="K14" i="85" s="1"/>
  <c r="E12" i="85"/>
  <c r="I9" i="85"/>
  <c r="E7" i="85"/>
  <c r="J65" i="85"/>
  <c r="E62" i="85"/>
  <c r="E61" i="85"/>
  <c r="F61" i="85" s="1"/>
  <c r="E65" i="85"/>
  <c r="F65" i="85" s="1"/>
  <c r="I63" i="85"/>
  <c r="I58" i="85"/>
  <c r="I57" i="85"/>
  <c r="K57" i="85" s="1"/>
  <c r="L57" i="85" s="1"/>
  <c r="H58" i="127" s="1"/>
  <c r="X58" i="127" s="1"/>
  <c r="K52" i="85"/>
  <c r="L52" i="85" s="1"/>
  <c r="H53" i="127" s="1"/>
  <c r="X53" i="127" s="1"/>
  <c r="I51" i="85"/>
  <c r="J51" i="85" s="1"/>
  <c r="F50" i="85"/>
  <c r="E49" i="85"/>
  <c r="F49" i="85" s="1"/>
  <c r="J45" i="85"/>
  <c r="E43" i="85"/>
  <c r="K43" i="85" s="1"/>
  <c r="L43" i="85" s="1"/>
  <c r="H44" i="127" s="1"/>
  <c r="X44" i="127" s="1"/>
  <c r="E42" i="85"/>
  <c r="K42" i="85" s="1"/>
  <c r="L42" i="85" s="1"/>
  <c r="H43" i="127" s="1"/>
  <c r="X43" i="127" s="1"/>
  <c r="I38" i="85"/>
  <c r="E37" i="85"/>
  <c r="F37" i="85" s="1"/>
  <c r="E36" i="85"/>
  <c r="F36" i="85" s="1"/>
  <c r="J33" i="85"/>
  <c r="J33" i="145" s="1"/>
  <c r="I32" i="85"/>
  <c r="I32" i="145" s="1"/>
  <c r="I31" i="85"/>
  <c r="I31" i="145" s="1"/>
  <c r="E30" i="85"/>
  <c r="E30" i="145" s="1"/>
  <c r="L28" i="85"/>
  <c r="I26" i="85"/>
  <c r="I26" i="145" s="1"/>
  <c r="I25" i="85"/>
  <c r="I25" i="145" s="1"/>
  <c r="K21" i="85"/>
  <c r="K21" i="145" s="1"/>
  <c r="I19" i="85"/>
  <c r="E17" i="85"/>
  <c r="E17" i="145" s="1"/>
  <c r="I15" i="85"/>
  <c r="E13" i="85"/>
  <c r="E10" i="85"/>
  <c r="F10" i="85" s="1"/>
  <c r="F10" i="145" s="1"/>
  <c r="I62" i="85"/>
  <c r="J62" i="85" s="1"/>
  <c r="E58" i="85"/>
  <c r="K58" i="85" s="1"/>
  <c r="I54" i="85"/>
  <c r="J54" i="85" s="1"/>
  <c r="E46" i="85"/>
  <c r="F46" i="85" s="1"/>
  <c r="I42" i="85"/>
  <c r="K37" i="85"/>
  <c r="L37" i="85" s="1"/>
  <c r="H38" i="127" s="1"/>
  <c r="X38" i="127" s="1"/>
  <c r="K30" i="85"/>
  <c r="K30" i="145" s="1"/>
  <c r="E27" i="85"/>
  <c r="E27" i="145" s="1"/>
  <c r="I22" i="85"/>
  <c r="I11" i="85"/>
  <c r="I65" i="85"/>
  <c r="L58" i="85"/>
  <c r="H59" i="127" s="1"/>
  <c r="X59" i="127" s="1"/>
  <c r="F48" i="85"/>
  <c r="J31" i="85"/>
  <c r="J31" i="145" s="1"/>
  <c r="E28" i="85"/>
  <c r="E28" i="145" s="1"/>
  <c r="I23" i="85"/>
  <c r="I17" i="85"/>
  <c r="I17" i="145" s="1"/>
  <c r="E8" i="85"/>
  <c r="I64" i="85"/>
  <c r="K64" i="85" s="1"/>
  <c r="L64" i="85" s="1"/>
  <c r="H65" i="127" s="1"/>
  <c r="X65" i="127" s="1"/>
  <c r="I59" i="85"/>
  <c r="F58" i="85"/>
  <c r="E57" i="85"/>
  <c r="F57" i="85" s="1"/>
  <c r="J53" i="85"/>
  <c r="E51" i="85"/>
  <c r="K51" i="85" s="1"/>
  <c r="L51" i="85" s="1"/>
  <c r="H52" i="127" s="1"/>
  <c r="X52" i="127" s="1"/>
  <c r="E50" i="85"/>
  <c r="K48" i="85"/>
  <c r="L48" i="85" s="1"/>
  <c r="H49" i="127" s="1"/>
  <c r="X49" i="127" s="1"/>
  <c r="I46" i="85"/>
  <c r="J46" i="85" s="1"/>
  <c r="E45" i="85"/>
  <c r="E44" i="85"/>
  <c r="I40" i="85"/>
  <c r="I39" i="85"/>
  <c r="J39" i="85" s="1"/>
  <c r="E38" i="85"/>
  <c r="I34" i="85"/>
  <c r="I33" i="85"/>
  <c r="I33" i="145" s="1"/>
  <c r="F32" i="85"/>
  <c r="F32" i="145" s="1"/>
  <c r="K29" i="85"/>
  <c r="K29" i="145" s="1"/>
  <c r="K28" i="85"/>
  <c r="K28" i="145" s="1"/>
  <c r="I27" i="85"/>
  <c r="I27" i="145" s="1"/>
  <c r="E25" i="85"/>
  <c r="K25" i="85" s="1"/>
  <c r="E19" i="85"/>
  <c r="E19" i="145" s="1"/>
  <c r="E18" i="85"/>
  <c r="E18" i="145" s="1"/>
  <c r="E15" i="85"/>
  <c r="K15" i="85" s="1"/>
  <c r="I12" i="85"/>
  <c r="I6" i="85"/>
  <c r="E59" i="85"/>
  <c r="K59" i="85" s="1"/>
  <c r="L59" i="85" s="1"/>
  <c r="H60" i="127" s="1"/>
  <c r="X60" i="127" s="1"/>
  <c r="E53" i="85"/>
  <c r="F53" i="85" s="1"/>
  <c r="I47" i="85"/>
  <c r="J47" i="85" s="1"/>
  <c r="I41" i="85"/>
  <c r="K41" i="85" s="1"/>
  <c r="L41" i="85" s="1"/>
  <c r="H42" i="127" s="1"/>
  <c r="X42" i="127" s="1"/>
  <c r="K36" i="85"/>
  <c r="L36" i="85" s="1"/>
  <c r="H37" i="127" s="1"/>
  <c r="X37" i="127" s="1"/>
  <c r="E33" i="85"/>
  <c r="E33" i="145" s="1"/>
  <c r="E26" i="85"/>
  <c r="E26" i="145" s="1"/>
  <c r="E21" i="85"/>
  <c r="E21" i="145" s="1"/>
  <c r="J17" i="85"/>
  <c r="J17" i="145" s="1"/>
  <c r="J57" i="85"/>
  <c r="E54" i="85"/>
  <c r="K54" i="85" s="1"/>
  <c r="L54" i="85" s="1"/>
  <c r="H55" i="127" s="1"/>
  <c r="X55" i="127" s="1"/>
  <c r="I50" i="85"/>
  <c r="J50" i="85" s="1"/>
  <c r="F42" i="85"/>
  <c r="J37" i="85"/>
  <c r="E34" i="85"/>
  <c r="E34" i="145" s="1"/>
  <c r="I30" i="85"/>
  <c r="I30" i="145" s="1"/>
  <c r="J25" i="85"/>
  <c r="J25" i="145" s="1"/>
  <c r="E22" i="85"/>
  <c r="E22" i="145" s="1"/>
  <c r="I18" i="85"/>
  <c r="I18" i="145" s="1"/>
  <c r="I13" i="85"/>
  <c r="K60" i="85"/>
  <c r="L60" i="85" s="1"/>
  <c r="H61" i="127" s="1"/>
  <c r="X61" i="127" s="1"/>
  <c r="E52" i="85"/>
  <c r="F52" i="85" s="1"/>
  <c r="I48" i="85"/>
  <c r="I35" i="85"/>
  <c r="I35" i="145" s="1"/>
  <c r="F28" i="85"/>
  <c r="F28" i="145" s="1"/>
  <c r="E20" i="85"/>
  <c r="E20" i="145" s="1"/>
  <c r="I16" i="85"/>
  <c r="I16" i="145" s="1"/>
  <c r="I8" i="85"/>
  <c r="E60" i="85"/>
  <c r="F60" i="85" s="1"/>
  <c r="I56" i="85"/>
  <c r="I55" i="85"/>
  <c r="I49" i="85"/>
  <c r="K49" i="85" s="1"/>
  <c r="L49" i="85" s="1"/>
  <c r="H50" i="127" s="1"/>
  <c r="X50" i="127" s="1"/>
  <c r="I43" i="85"/>
  <c r="J43" i="85" s="1"/>
  <c r="E41" i="85"/>
  <c r="F41" i="85" s="1"/>
  <c r="E35" i="85"/>
  <c r="E35" i="145" s="1"/>
  <c r="K32" i="85"/>
  <c r="K32" i="145" s="1"/>
  <c r="E29" i="85"/>
  <c r="E29" i="145" s="1"/>
  <c r="I24" i="85"/>
  <c r="I24" i="145" s="1"/>
  <c r="F16" i="85"/>
  <c r="F16" i="145" s="1"/>
  <c r="I10" i="85"/>
  <c r="B1" i="145"/>
  <c r="J65" i="87"/>
  <c r="F64" i="87"/>
  <c r="J61" i="87"/>
  <c r="F60" i="87"/>
  <c r="J57" i="87"/>
  <c r="F52" i="87"/>
  <c r="J49" i="87"/>
  <c r="F48" i="87"/>
  <c r="J45" i="87"/>
  <c r="F44" i="87"/>
  <c r="J41" i="87"/>
  <c r="F40" i="87"/>
  <c r="F36" i="87"/>
  <c r="J35" i="87"/>
  <c r="J35" i="147" s="1"/>
  <c r="J21" i="87"/>
  <c r="J21" i="147" s="1"/>
  <c r="E15" i="87"/>
  <c r="I13" i="87"/>
  <c r="E12" i="87"/>
  <c r="E10" i="87"/>
  <c r="F10" i="87" s="1"/>
  <c r="F10" i="147" s="1"/>
  <c r="I8" i="87"/>
  <c r="F65" i="87"/>
  <c r="I64" i="87"/>
  <c r="I63" i="87"/>
  <c r="J63" i="87" s="1"/>
  <c r="K61" i="87"/>
  <c r="L61" i="87" s="1"/>
  <c r="J62" i="127" s="1"/>
  <c r="Z62" i="127" s="1"/>
  <c r="E59" i="87"/>
  <c r="E58" i="87"/>
  <c r="I56" i="87"/>
  <c r="I55" i="87"/>
  <c r="J55" i="87" s="1"/>
  <c r="J54" i="87"/>
  <c r="K52" i="87"/>
  <c r="L52" i="87" s="1"/>
  <c r="J53" i="127" s="1"/>
  <c r="Z53" i="127" s="1"/>
  <c r="E51" i="87"/>
  <c r="E50" i="87"/>
  <c r="F50" i="87" s="1"/>
  <c r="F49" i="87"/>
  <c r="I48" i="87"/>
  <c r="I47" i="87"/>
  <c r="J47" i="87" s="1"/>
  <c r="K45" i="87"/>
  <c r="L45" i="87" s="1"/>
  <c r="J46" i="127" s="1"/>
  <c r="Z46" i="127" s="1"/>
  <c r="E43" i="87"/>
  <c r="E42" i="87"/>
  <c r="F42" i="87" s="1"/>
  <c r="I40" i="87"/>
  <c r="J40" i="87" s="1"/>
  <c r="I39" i="87"/>
  <c r="J39" i="87" s="1"/>
  <c r="K36" i="87"/>
  <c r="L36" i="87" s="1"/>
  <c r="J37" i="127" s="1"/>
  <c r="Z37" i="127" s="1"/>
  <c r="E35" i="87"/>
  <c r="E35" i="147" s="1"/>
  <c r="E34" i="87"/>
  <c r="E34" i="147" s="1"/>
  <c r="F33" i="87"/>
  <c r="F33" i="147" s="1"/>
  <c r="I32" i="87"/>
  <c r="I32" i="147" s="1"/>
  <c r="I31" i="87"/>
  <c r="I31" i="147" s="1"/>
  <c r="K29" i="87"/>
  <c r="E27" i="87"/>
  <c r="E27" i="147" s="1"/>
  <c r="E26" i="87"/>
  <c r="E65" i="87"/>
  <c r="K62" i="87"/>
  <c r="L62" i="87" s="1"/>
  <c r="J63" i="127" s="1"/>
  <c r="Z63" i="127" s="1"/>
  <c r="I61" i="87"/>
  <c r="I60" i="87"/>
  <c r="F59" i="87"/>
  <c r="K55" i="87"/>
  <c r="I54" i="87"/>
  <c r="F53" i="87"/>
  <c r="E52" i="87"/>
  <c r="J48" i="87"/>
  <c r="E46" i="87"/>
  <c r="F46" i="87" s="1"/>
  <c r="E45" i="87"/>
  <c r="K43" i="87"/>
  <c r="L43" i="87" s="1"/>
  <c r="J44" i="127" s="1"/>
  <c r="Z44" i="127" s="1"/>
  <c r="J42" i="87"/>
  <c r="I41" i="87"/>
  <c r="K41" i="87" s="1"/>
  <c r="L41" i="87" s="1"/>
  <c r="J42" i="127" s="1"/>
  <c r="Z42" i="127" s="1"/>
  <c r="E40" i="87"/>
  <c r="E39" i="87"/>
  <c r="J36" i="87"/>
  <c r="I35" i="87"/>
  <c r="I35" i="147" s="1"/>
  <c r="I34" i="87"/>
  <c r="E33" i="87"/>
  <c r="E33" i="147" s="1"/>
  <c r="I29" i="87"/>
  <c r="I28" i="87"/>
  <c r="I28" i="147" s="1"/>
  <c r="F27" i="87"/>
  <c r="F27" i="147" s="1"/>
  <c r="E23" i="87"/>
  <c r="E23" i="147" s="1"/>
  <c r="E22" i="87"/>
  <c r="E22" i="147" s="1"/>
  <c r="J64" i="87"/>
  <c r="E63" i="87"/>
  <c r="I58" i="87"/>
  <c r="J58" i="87" s="1"/>
  <c r="J56" i="87"/>
  <c r="E55" i="87"/>
  <c r="I53" i="87"/>
  <c r="J53" i="87" s="1"/>
  <c r="I50" i="87"/>
  <c r="K50" i="87" s="1"/>
  <c r="L50" i="87" s="1"/>
  <c r="J51" i="127" s="1"/>
  <c r="Z51" i="127" s="1"/>
  <c r="E47" i="87"/>
  <c r="I45" i="87"/>
  <c r="E44" i="87"/>
  <c r="K44" i="87" s="1"/>
  <c r="L44" i="87" s="1"/>
  <c r="J45" i="127" s="1"/>
  <c r="Z45" i="127" s="1"/>
  <c r="I42" i="87"/>
  <c r="K40" i="87"/>
  <c r="L40" i="87" s="1"/>
  <c r="J41" i="127" s="1"/>
  <c r="Z41" i="127" s="1"/>
  <c r="I37" i="87"/>
  <c r="J37" i="87" s="1"/>
  <c r="E36" i="87"/>
  <c r="J34" i="87"/>
  <c r="J34" i="147" s="1"/>
  <c r="E28" i="87"/>
  <c r="E25" i="87"/>
  <c r="E25" i="147" s="1"/>
  <c r="I21" i="87"/>
  <c r="I21" i="147" s="1"/>
  <c r="E17" i="87"/>
  <c r="E17" i="147" s="1"/>
  <c r="E16" i="87"/>
  <c r="E16" i="147" s="1"/>
  <c r="I14" i="87"/>
  <c r="I12" i="87"/>
  <c r="I9" i="87"/>
  <c r="I7" i="87"/>
  <c r="I7" i="147" s="1"/>
  <c r="K65" i="87"/>
  <c r="L65" i="87" s="1"/>
  <c r="J66" i="127" s="1"/>
  <c r="Z66" i="127" s="1"/>
  <c r="E64" i="87"/>
  <c r="I62" i="87"/>
  <c r="J62" i="87" s="1"/>
  <c r="E61" i="87"/>
  <c r="F61" i="87" s="1"/>
  <c r="I59" i="87"/>
  <c r="J59" i="87" s="1"/>
  <c r="E56" i="87"/>
  <c r="K56" i="87" s="1"/>
  <c r="L56" i="87" s="1"/>
  <c r="J57" i="127" s="1"/>
  <c r="Z57" i="127" s="1"/>
  <c r="E53" i="87"/>
  <c r="K53" i="87" s="1"/>
  <c r="L53" i="87" s="1"/>
  <c r="J54" i="127" s="1"/>
  <c r="Z54" i="127" s="1"/>
  <c r="I51" i="87"/>
  <c r="J51" i="87" s="1"/>
  <c r="E48" i="87"/>
  <c r="K48" i="87" s="1"/>
  <c r="L48" i="87" s="1"/>
  <c r="J49" i="127" s="1"/>
  <c r="Z49" i="127" s="1"/>
  <c r="K46" i="87"/>
  <c r="L46" i="87" s="1"/>
  <c r="J47" i="127" s="1"/>
  <c r="Z47" i="127" s="1"/>
  <c r="F45" i="87"/>
  <c r="I43" i="87"/>
  <c r="J43" i="87" s="1"/>
  <c r="J32" i="87"/>
  <c r="J32" i="147" s="1"/>
  <c r="E31" i="87"/>
  <c r="E31" i="147" s="1"/>
  <c r="K27" i="87"/>
  <c r="I26" i="87"/>
  <c r="I26" i="147" s="1"/>
  <c r="I23" i="87"/>
  <c r="I23" i="147" s="1"/>
  <c r="I22" i="87"/>
  <c r="I20" i="87"/>
  <c r="I20" i="147" s="1"/>
  <c r="I19" i="87"/>
  <c r="I19" i="147" s="1"/>
  <c r="E14" i="87"/>
  <c r="K14" i="87" s="1"/>
  <c r="I11" i="87"/>
  <c r="E9" i="87"/>
  <c r="E7" i="87"/>
  <c r="F63" i="87"/>
  <c r="E60" i="87"/>
  <c r="K60" i="87" s="1"/>
  <c r="L60" i="87" s="1"/>
  <c r="J61" i="127" s="1"/>
  <c r="Z61" i="127" s="1"/>
  <c r="E57" i="87"/>
  <c r="F57" i="87" s="1"/>
  <c r="J50" i="87"/>
  <c r="I44" i="87"/>
  <c r="J44" i="87" s="1"/>
  <c r="E41" i="87"/>
  <c r="F41" i="87" s="1"/>
  <c r="E38" i="87"/>
  <c r="K31" i="87"/>
  <c r="K31" i="147" s="1"/>
  <c r="I25" i="87"/>
  <c r="I25" i="147" s="1"/>
  <c r="E19" i="87"/>
  <c r="E19" i="147" s="1"/>
  <c r="F17" i="87"/>
  <c r="F17" i="147" s="1"/>
  <c r="I10" i="87"/>
  <c r="E6" i="87"/>
  <c r="F55" i="87"/>
  <c r="E49" i="87"/>
  <c r="K49" i="87" s="1"/>
  <c r="L49" i="87" s="1"/>
  <c r="J50" i="127" s="1"/>
  <c r="Z50" i="127" s="1"/>
  <c r="K42" i="87"/>
  <c r="L42" i="87" s="1"/>
  <c r="J43" i="127" s="1"/>
  <c r="Z43" i="127" s="1"/>
  <c r="I36" i="87"/>
  <c r="I33" i="87"/>
  <c r="I33" i="147" s="1"/>
  <c r="E30" i="87"/>
  <c r="E30" i="147" s="1"/>
  <c r="K63" i="87"/>
  <c r="L63" i="87" s="1"/>
  <c r="J64" i="127" s="1"/>
  <c r="Z64" i="127" s="1"/>
  <c r="E54" i="87"/>
  <c r="F54" i="87" s="1"/>
  <c r="I38" i="87"/>
  <c r="J38" i="87" s="1"/>
  <c r="E29" i="87"/>
  <c r="E29" i="147" s="1"/>
  <c r="F23" i="87"/>
  <c r="F23" i="147" s="1"/>
  <c r="F19" i="87"/>
  <c r="F19" i="147" s="1"/>
  <c r="I15" i="87"/>
  <c r="I65" i="87"/>
  <c r="E62" i="87"/>
  <c r="F62" i="87" s="1"/>
  <c r="L55" i="87"/>
  <c r="J56" i="127" s="1"/>
  <c r="Z56" i="127" s="1"/>
  <c r="I49" i="87"/>
  <c r="I46" i="87"/>
  <c r="J46" i="87" s="1"/>
  <c r="F43" i="87"/>
  <c r="E37" i="87"/>
  <c r="F37" i="87" s="1"/>
  <c r="I30" i="87"/>
  <c r="I27" i="87"/>
  <c r="I27" i="147" s="1"/>
  <c r="I24" i="87"/>
  <c r="I24" i="147" s="1"/>
  <c r="E20" i="87"/>
  <c r="I18" i="87"/>
  <c r="I18" i="147" s="1"/>
  <c r="E13" i="87"/>
  <c r="I52" i="87"/>
  <c r="J52" i="87" s="1"/>
  <c r="E24" i="87"/>
  <c r="E24" i="147" s="1"/>
  <c r="I16" i="87"/>
  <c r="E8" i="87"/>
  <c r="I57" i="87"/>
  <c r="F35" i="87"/>
  <c r="F35" i="147" s="1"/>
  <c r="I17" i="87"/>
  <c r="I17" i="147" s="1"/>
  <c r="I6" i="87"/>
  <c r="K64" i="87"/>
  <c r="L64" i="87" s="1"/>
  <c r="J65" i="127" s="1"/>
  <c r="Z65" i="127" s="1"/>
  <c r="E18" i="87"/>
  <c r="E18" i="147" s="1"/>
  <c r="J60" i="87"/>
  <c r="E32" i="87"/>
  <c r="E32" i="147" s="1"/>
  <c r="E21" i="87"/>
  <c r="E21" i="147" s="1"/>
  <c r="E11" i="87"/>
  <c r="B1" i="147"/>
  <c r="I65" i="89"/>
  <c r="E64" i="89"/>
  <c r="I63" i="89"/>
  <c r="J63" i="89" s="1"/>
  <c r="E62" i="89"/>
  <c r="I61" i="89"/>
  <c r="K60" i="89"/>
  <c r="L60" i="89" s="1"/>
  <c r="L61" i="127" s="1"/>
  <c r="AB61" i="127" s="1"/>
  <c r="E60" i="89"/>
  <c r="I59" i="89"/>
  <c r="J59" i="89" s="1"/>
  <c r="E58" i="89"/>
  <c r="K58" i="89" s="1"/>
  <c r="L58" i="89" s="1"/>
  <c r="L59" i="127" s="1"/>
  <c r="AB59" i="127" s="1"/>
  <c r="I57" i="89"/>
  <c r="K56" i="89"/>
  <c r="L56" i="89" s="1"/>
  <c r="L57" i="127" s="1"/>
  <c r="AB57" i="127" s="1"/>
  <c r="E56" i="89"/>
  <c r="I55" i="89"/>
  <c r="E54" i="89"/>
  <c r="I53" i="89"/>
  <c r="K52" i="89"/>
  <c r="L52" i="89" s="1"/>
  <c r="L53" i="127" s="1"/>
  <c r="AB53" i="127" s="1"/>
  <c r="E52" i="89"/>
  <c r="I51" i="89"/>
  <c r="E50" i="89"/>
  <c r="K50" i="89" s="1"/>
  <c r="L50" i="89" s="1"/>
  <c r="L51" i="127" s="1"/>
  <c r="AB51" i="127" s="1"/>
  <c r="I49" i="89"/>
  <c r="K48" i="89"/>
  <c r="L48" i="89" s="1"/>
  <c r="L49" i="127" s="1"/>
  <c r="AB49" i="127" s="1"/>
  <c r="E48" i="89"/>
  <c r="I47" i="89"/>
  <c r="J47" i="89" s="1"/>
  <c r="E46" i="89"/>
  <c r="I45" i="89"/>
  <c r="K44" i="89"/>
  <c r="L44" i="89" s="1"/>
  <c r="L45" i="127" s="1"/>
  <c r="AB45" i="127" s="1"/>
  <c r="E44" i="89"/>
  <c r="I43" i="89"/>
  <c r="E42" i="89"/>
  <c r="K42" i="89" s="1"/>
  <c r="L42" i="89" s="1"/>
  <c r="L43" i="127" s="1"/>
  <c r="AB43" i="127" s="1"/>
  <c r="I41" i="89"/>
  <c r="K40" i="89"/>
  <c r="L40" i="89" s="1"/>
  <c r="L41" i="127" s="1"/>
  <c r="AB41" i="127" s="1"/>
  <c r="E40" i="89"/>
  <c r="I39" i="89"/>
  <c r="E38" i="89"/>
  <c r="I37" i="89"/>
  <c r="E36" i="89"/>
  <c r="I35" i="89"/>
  <c r="E34" i="89"/>
  <c r="E34" i="149" s="1"/>
  <c r="I33" i="89"/>
  <c r="I33" i="149" s="1"/>
  <c r="E32" i="89"/>
  <c r="E32" i="149" s="1"/>
  <c r="I31" i="89"/>
  <c r="I31" i="149" s="1"/>
  <c r="E30" i="89"/>
  <c r="I29" i="89"/>
  <c r="I29" i="149" s="1"/>
  <c r="E28" i="89"/>
  <c r="E28" i="149" s="1"/>
  <c r="I27" i="89"/>
  <c r="E26" i="89"/>
  <c r="E26" i="149" s="1"/>
  <c r="I25" i="89"/>
  <c r="I25" i="149" s="1"/>
  <c r="E24" i="89"/>
  <c r="E24" i="149" s="1"/>
  <c r="I23" i="89"/>
  <c r="I23" i="149" s="1"/>
  <c r="E22" i="89"/>
  <c r="I21" i="89"/>
  <c r="I21" i="149" s="1"/>
  <c r="E20" i="89"/>
  <c r="E20" i="149" s="1"/>
  <c r="I19" i="89"/>
  <c r="E18" i="89"/>
  <c r="E18" i="149" s="1"/>
  <c r="I17" i="89"/>
  <c r="I17" i="149" s="1"/>
  <c r="E16" i="89"/>
  <c r="E16" i="149" s="1"/>
  <c r="E13" i="89"/>
  <c r="I11" i="89"/>
  <c r="E10" i="89"/>
  <c r="I8" i="89"/>
  <c r="J65" i="89"/>
  <c r="K63" i="89"/>
  <c r="L63" i="89" s="1"/>
  <c r="L64" i="127" s="1"/>
  <c r="AB64" i="127" s="1"/>
  <c r="E61" i="89"/>
  <c r="F60" i="89"/>
  <c r="I58" i="89"/>
  <c r="J58" i="89" s="1"/>
  <c r="J57" i="89"/>
  <c r="J56" i="89"/>
  <c r="E53" i="89"/>
  <c r="F52" i="89"/>
  <c r="F51" i="89"/>
  <c r="I50" i="89"/>
  <c r="J49" i="89"/>
  <c r="E45" i="89"/>
  <c r="F44" i="89"/>
  <c r="I42" i="89"/>
  <c r="J41" i="89"/>
  <c r="J40" i="89"/>
  <c r="E37" i="89"/>
  <c r="F36" i="89"/>
  <c r="F35" i="89"/>
  <c r="F35" i="149" s="1"/>
  <c r="I34" i="89"/>
  <c r="I34" i="149" s="1"/>
  <c r="J33" i="89"/>
  <c r="J33" i="149" s="1"/>
  <c r="K31" i="89"/>
  <c r="E29" i="89"/>
  <c r="E29" i="149" s="1"/>
  <c r="F28" i="89"/>
  <c r="F28" i="149" s="1"/>
  <c r="I26" i="89"/>
  <c r="I26" i="149" s="1"/>
  <c r="E21" i="89"/>
  <c r="F20" i="89"/>
  <c r="F20" i="149" s="1"/>
  <c r="I18" i="89"/>
  <c r="I18" i="149" s="1"/>
  <c r="J17" i="89"/>
  <c r="J17" i="149" s="1"/>
  <c r="I15" i="89"/>
  <c r="I13" i="89"/>
  <c r="E11" i="89"/>
  <c r="E9" i="89"/>
  <c r="E7" i="89"/>
  <c r="I64" i="89"/>
  <c r="J64" i="89" s="1"/>
  <c r="J62" i="89"/>
  <c r="K61" i="89"/>
  <c r="L61" i="89" s="1"/>
  <c r="L62" i="127" s="1"/>
  <c r="AB62" i="127" s="1"/>
  <c r="E59" i="89"/>
  <c r="F59" i="89" s="1"/>
  <c r="F57" i="89"/>
  <c r="I56" i="89"/>
  <c r="J55" i="89"/>
  <c r="K53" i="89"/>
  <c r="L53" i="89" s="1"/>
  <c r="L54" i="127" s="1"/>
  <c r="AB54" i="127" s="1"/>
  <c r="E51" i="89"/>
  <c r="F50" i="89"/>
  <c r="F49" i="89"/>
  <c r="I48" i="89"/>
  <c r="J48" i="89" s="1"/>
  <c r="K45" i="89"/>
  <c r="L45" i="89" s="1"/>
  <c r="L46" i="127" s="1"/>
  <c r="AB46" i="127" s="1"/>
  <c r="E43" i="89"/>
  <c r="F43" i="89" s="1"/>
  <c r="F41" i="89"/>
  <c r="I40" i="89"/>
  <c r="J39" i="89"/>
  <c r="K37" i="89"/>
  <c r="L37" i="89" s="1"/>
  <c r="L38" i="127" s="1"/>
  <c r="AB38" i="127" s="1"/>
  <c r="E35" i="89"/>
  <c r="E35" i="149" s="1"/>
  <c r="F34" i="89"/>
  <c r="F34" i="149" s="1"/>
  <c r="I32" i="89"/>
  <c r="K32" i="89" s="1"/>
  <c r="J30" i="89"/>
  <c r="J30" i="149" s="1"/>
  <c r="E27" i="89"/>
  <c r="E27" i="149" s="1"/>
  <c r="F25" i="89"/>
  <c r="F25" i="149" s="1"/>
  <c r="I24" i="89"/>
  <c r="I24" i="149" s="1"/>
  <c r="J23" i="89"/>
  <c r="J23" i="149" s="1"/>
  <c r="K21" i="89"/>
  <c r="E19" i="89"/>
  <c r="E19" i="149" s="1"/>
  <c r="I16" i="89"/>
  <c r="I16" i="149" s="1"/>
  <c r="E15" i="89"/>
  <c r="I6" i="89"/>
  <c r="F64" i="89"/>
  <c r="I62" i="89"/>
  <c r="J60" i="89"/>
  <c r="E57" i="89"/>
  <c r="J53" i="89"/>
  <c r="F48" i="89"/>
  <c r="I46" i="89"/>
  <c r="J46" i="89" s="1"/>
  <c r="E41" i="89"/>
  <c r="F39" i="89"/>
  <c r="J37" i="89"/>
  <c r="F32" i="89"/>
  <c r="F32" i="149" s="1"/>
  <c r="I30" i="89"/>
  <c r="I30" i="149" s="1"/>
  <c r="E25" i="89"/>
  <c r="J21" i="89"/>
  <c r="J21" i="149" s="1"/>
  <c r="I12" i="89"/>
  <c r="E8" i="89"/>
  <c r="K65" i="89"/>
  <c r="L65" i="89" s="1"/>
  <c r="L66" i="127" s="1"/>
  <c r="AB66" i="127" s="1"/>
  <c r="F61" i="89"/>
  <c r="F56" i="89"/>
  <c r="E49" i="89"/>
  <c r="E47" i="89"/>
  <c r="I44" i="89"/>
  <c r="J44" i="89" s="1"/>
  <c r="F37" i="89"/>
  <c r="K27" i="89"/>
  <c r="E23" i="89"/>
  <c r="E23" i="149" s="1"/>
  <c r="J18" i="89"/>
  <c r="J18" i="149" s="1"/>
  <c r="I10" i="89"/>
  <c r="E65" i="89"/>
  <c r="F65" i="89" s="1"/>
  <c r="E63" i="89"/>
  <c r="F63" i="89" s="1"/>
  <c r="I60" i="89"/>
  <c r="F53" i="89"/>
  <c r="K43" i="89"/>
  <c r="L43" i="89" s="1"/>
  <c r="L44" i="127" s="1"/>
  <c r="AB44" i="127" s="1"/>
  <c r="K41" i="89"/>
  <c r="L41" i="89" s="1"/>
  <c r="L42" i="127" s="1"/>
  <c r="AB42" i="127" s="1"/>
  <c r="E39" i="89"/>
  <c r="K39" i="89" s="1"/>
  <c r="L39" i="89" s="1"/>
  <c r="L40" i="127" s="1"/>
  <c r="AB40" i="127" s="1"/>
  <c r="J34" i="89"/>
  <c r="J34" i="149" s="1"/>
  <c r="J29" i="89"/>
  <c r="J29" i="149" s="1"/>
  <c r="I22" i="89"/>
  <c r="I22" i="149" s="1"/>
  <c r="I20" i="89"/>
  <c r="I20" i="149" s="1"/>
  <c r="I14" i="89"/>
  <c r="I9" i="89"/>
  <c r="E55" i="89"/>
  <c r="J50" i="89"/>
  <c r="J45" i="89"/>
  <c r="I36" i="89"/>
  <c r="J26" i="89"/>
  <c r="J26" i="149" s="1"/>
  <c r="E17" i="89"/>
  <c r="I7" i="89"/>
  <c r="I7" i="149" s="1"/>
  <c r="I54" i="89"/>
  <c r="J54" i="89" s="1"/>
  <c r="K49" i="89"/>
  <c r="L49" i="89" s="1"/>
  <c r="L50" i="127" s="1"/>
  <c r="AB50" i="127" s="1"/>
  <c r="F45" i="89"/>
  <c r="F40" i="89"/>
  <c r="E31" i="89"/>
  <c r="E31" i="149" s="1"/>
  <c r="E6" i="89"/>
  <c r="J61" i="89"/>
  <c r="I52" i="89"/>
  <c r="J42" i="89"/>
  <c r="E33" i="89"/>
  <c r="E33" i="149" s="1"/>
  <c r="E12" i="89"/>
  <c r="J43" i="89"/>
  <c r="F24" i="89"/>
  <c r="F24" i="149" s="1"/>
  <c r="K57" i="89"/>
  <c r="L57" i="89" s="1"/>
  <c r="L58" i="127" s="1"/>
  <c r="AB58" i="127" s="1"/>
  <c r="I38" i="89"/>
  <c r="J38" i="89" s="1"/>
  <c r="F29" i="89"/>
  <c r="F29" i="149" s="1"/>
  <c r="K33" i="89"/>
  <c r="I28" i="89"/>
  <c r="J52" i="89"/>
  <c r="E14" i="89"/>
  <c r="B1" i="149"/>
  <c r="I65" i="93"/>
  <c r="K64" i="93"/>
  <c r="E64" i="93"/>
  <c r="I63" i="93"/>
  <c r="J63" i="93" s="1"/>
  <c r="E62" i="93"/>
  <c r="K62" i="93" s="1"/>
  <c r="L62" i="93" s="1"/>
  <c r="P63" i="127" s="1"/>
  <c r="AF63" i="127" s="1"/>
  <c r="I61" i="93"/>
  <c r="E60" i="93"/>
  <c r="I59" i="93"/>
  <c r="J59" i="93" s="1"/>
  <c r="E58" i="93"/>
  <c r="I57" i="93"/>
  <c r="K56" i="93"/>
  <c r="L56" i="93" s="1"/>
  <c r="P57" i="127" s="1"/>
  <c r="AF57" i="127" s="1"/>
  <c r="E56" i="93"/>
  <c r="I55" i="93"/>
  <c r="E54" i="93"/>
  <c r="K54" i="93" s="1"/>
  <c r="L54" i="93" s="1"/>
  <c r="P55" i="127" s="1"/>
  <c r="AF55" i="127" s="1"/>
  <c r="I53" i="93"/>
  <c r="K52" i="93"/>
  <c r="L52" i="93" s="1"/>
  <c r="P53" i="127" s="1"/>
  <c r="AF53" i="127" s="1"/>
  <c r="E52" i="93"/>
  <c r="F52" i="93" s="1"/>
  <c r="I51" i="93"/>
  <c r="E50" i="93"/>
  <c r="E65" i="93"/>
  <c r="K65" i="93" s="1"/>
  <c r="L65" i="93" s="1"/>
  <c r="P66" i="127" s="1"/>
  <c r="AF66" i="127" s="1"/>
  <c r="F64" i="93"/>
  <c r="F63" i="93"/>
  <c r="I62" i="93"/>
  <c r="J61" i="93"/>
  <c r="K59" i="93"/>
  <c r="L59" i="93" s="1"/>
  <c r="P60" i="127" s="1"/>
  <c r="AF60" i="127" s="1"/>
  <c r="E57" i="93"/>
  <c r="F56" i="93"/>
  <c r="I54" i="93"/>
  <c r="J54" i="93" s="1"/>
  <c r="J53" i="93"/>
  <c r="J52" i="93"/>
  <c r="F49" i="93"/>
  <c r="J46" i="93"/>
  <c r="F45" i="93"/>
  <c r="F41" i="93"/>
  <c r="J38" i="93"/>
  <c r="F37" i="93"/>
  <c r="J34" i="93"/>
  <c r="J34" i="153" s="1"/>
  <c r="J30" i="93"/>
  <c r="J30" i="153" s="1"/>
  <c r="J26" i="93"/>
  <c r="J26" i="153" s="1"/>
  <c r="I14" i="93"/>
  <c r="E11" i="93"/>
  <c r="I9" i="93"/>
  <c r="E8" i="93"/>
  <c r="I6" i="93"/>
  <c r="J65" i="93"/>
  <c r="I64" i="93"/>
  <c r="E63" i="93"/>
  <c r="K63" i="93" s="1"/>
  <c r="L63" i="93" s="1"/>
  <c r="P64" i="127" s="1"/>
  <c r="AF64" i="127" s="1"/>
  <c r="I58" i="93"/>
  <c r="F57" i="93"/>
  <c r="K53" i="93"/>
  <c r="L53" i="93" s="1"/>
  <c r="P54" i="127" s="1"/>
  <c r="AF54" i="127" s="1"/>
  <c r="I52" i="93"/>
  <c r="E49" i="93"/>
  <c r="K49" i="93" s="1"/>
  <c r="L49" i="93" s="1"/>
  <c r="P50" i="127" s="1"/>
  <c r="AF50" i="127" s="1"/>
  <c r="I47" i="93"/>
  <c r="J47" i="93" s="1"/>
  <c r="I46" i="93"/>
  <c r="K43" i="93"/>
  <c r="L43" i="93" s="1"/>
  <c r="P44" i="127" s="1"/>
  <c r="AF44" i="127" s="1"/>
  <c r="E42" i="93"/>
  <c r="K42" i="93" s="1"/>
  <c r="L42" i="93" s="1"/>
  <c r="P43" i="127" s="1"/>
  <c r="AF43" i="127" s="1"/>
  <c r="E41" i="93"/>
  <c r="I39" i="93"/>
  <c r="I38" i="93"/>
  <c r="K38" i="93" s="1"/>
  <c r="L38" i="93" s="1"/>
  <c r="P39" i="127" s="1"/>
  <c r="AF39" i="127" s="1"/>
  <c r="E34" i="93"/>
  <c r="E34" i="153" s="1"/>
  <c r="E33" i="93"/>
  <c r="I31" i="93"/>
  <c r="I31" i="153" s="1"/>
  <c r="I30" i="93"/>
  <c r="I30" i="153" s="1"/>
  <c r="K27" i="93"/>
  <c r="K27" i="153" s="1"/>
  <c r="E26" i="93"/>
  <c r="E25" i="93"/>
  <c r="E25" i="153" s="1"/>
  <c r="I23" i="93"/>
  <c r="I23" i="153" s="1"/>
  <c r="I22" i="93"/>
  <c r="E18" i="93"/>
  <c r="E18" i="153" s="1"/>
  <c r="E17" i="93"/>
  <c r="E17" i="153" s="1"/>
  <c r="I12" i="93"/>
  <c r="I10" i="93"/>
  <c r="I8" i="93"/>
  <c r="E6" i="93"/>
  <c r="F65" i="93"/>
  <c r="I60" i="93"/>
  <c r="J60" i="93" s="1"/>
  <c r="F53" i="93"/>
  <c r="E51" i="93"/>
  <c r="K51" i="93" s="1"/>
  <c r="L51" i="93" s="1"/>
  <c r="P52" i="127" s="1"/>
  <c r="AF52" i="127" s="1"/>
  <c r="E48" i="93"/>
  <c r="F48" i="93" s="1"/>
  <c r="E47" i="93"/>
  <c r="I45" i="93"/>
  <c r="J45" i="93" s="1"/>
  <c r="I44" i="93"/>
  <c r="J44" i="93" s="1"/>
  <c r="J43" i="93"/>
  <c r="K41" i="93"/>
  <c r="L41" i="93" s="1"/>
  <c r="P42" i="127" s="1"/>
  <c r="AF42" i="127" s="1"/>
  <c r="E40" i="93"/>
  <c r="F40" i="93" s="1"/>
  <c r="E39" i="93"/>
  <c r="F39" i="93" s="1"/>
  <c r="F38" i="93"/>
  <c r="I37" i="93"/>
  <c r="J37" i="93" s="1"/>
  <c r="I36" i="93"/>
  <c r="J36" i="93" s="1"/>
  <c r="K34" i="93"/>
  <c r="K34" i="153" s="1"/>
  <c r="E32" i="93"/>
  <c r="E32" i="153" s="1"/>
  <c r="E31" i="93"/>
  <c r="E31" i="153" s="1"/>
  <c r="I29" i="93"/>
  <c r="I29" i="153" s="1"/>
  <c r="I28" i="93"/>
  <c r="I28" i="153" s="1"/>
  <c r="J27" i="93"/>
  <c r="J27" i="153" s="1"/>
  <c r="E24" i="93"/>
  <c r="E24" i="153" s="1"/>
  <c r="E23" i="93"/>
  <c r="E23" i="153" s="1"/>
  <c r="F22" i="93"/>
  <c r="F22" i="153" s="1"/>
  <c r="I21" i="93"/>
  <c r="I21" i="153" s="1"/>
  <c r="I20" i="93"/>
  <c r="I20" i="153" s="1"/>
  <c r="E16" i="93"/>
  <c r="E16" i="153" s="1"/>
  <c r="E14" i="93"/>
  <c r="E12" i="93"/>
  <c r="E10" i="93"/>
  <c r="K10" i="93" s="1"/>
  <c r="I7" i="93"/>
  <c r="L64" i="93"/>
  <c r="P65" i="127" s="1"/>
  <c r="AF65" i="127" s="1"/>
  <c r="J62" i="93"/>
  <c r="F60" i="93"/>
  <c r="K57" i="93"/>
  <c r="L57" i="93" s="1"/>
  <c r="P58" i="127" s="1"/>
  <c r="AF58" i="127" s="1"/>
  <c r="J55" i="93"/>
  <c r="E53" i="93"/>
  <c r="E45" i="93"/>
  <c r="K45" i="93" s="1"/>
  <c r="L45" i="93" s="1"/>
  <c r="P46" i="127" s="1"/>
  <c r="AF46" i="127" s="1"/>
  <c r="I43" i="93"/>
  <c r="K39" i="93"/>
  <c r="L39" i="93" s="1"/>
  <c r="P40" i="127" s="1"/>
  <c r="AF40" i="127" s="1"/>
  <c r="E38" i="93"/>
  <c r="I34" i="93"/>
  <c r="I34" i="153" s="1"/>
  <c r="E29" i="93"/>
  <c r="E29" i="153" s="1"/>
  <c r="I27" i="93"/>
  <c r="I27" i="153" s="1"/>
  <c r="K23" i="93"/>
  <c r="K23" i="153" s="1"/>
  <c r="E22" i="93"/>
  <c r="E22" i="153" s="1"/>
  <c r="I18" i="93"/>
  <c r="I13" i="93"/>
  <c r="E9" i="93"/>
  <c r="J64" i="93"/>
  <c r="J57" i="93"/>
  <c r="E55" i="93"/>
  <c r="F55" i="93" s="1"/>
  <c r="I50" i="93"/>
  <c r="J50" i="93" s="1"/>
  <c r="I48" i="93"/>
  <c r="J48" i="93" s="1"/>
  <c r="K46" i="93"/>
  <c r="L46" i="93" s="1"/>
  <c r="P47" i="127" s="1"/>
  <c r="AF47" i="127" s="1"/>
  <c r="E43" i="93"/>
  <c r="F43" i="93" s="1"/>
  <c r="I41" i="93"/>
  <c r="J41" i="93" s="1"/>
  <c r="J39" i="93"/>
  <c r="E36" i="93"/>
  <c r="F36" i="93" s="1"/>
  <c r="F34" i="93"/>
  <c r="F34" i="153" s="1"/>
  <c r="I32" i="93"/>
  <c r="K30" i="93"/>
  <c r="K30" i="153" s="1"/>
  <c r="E27" i="93"/>
  <c r="E27" i="153" s="1"/>
  <c r="I25" i="93"/>
  <c r="I25" i="153" s="1"/>
  <c r="J23" i="93"/>
  <c r="J23" i="153" s="1"/>
  <c r="E20" i="93"/>
  <c r="E20" i="153" s="1"/>
  <c r="F18" i="93"/>
  <c r="F18" i="153" s="1"/>
  <c r="I16" i="93"/>
  <c r="I16" i="153" s="1"/>
  <c r="E13" i="93"/>
  <c r="E61" i="93"/>
  <c r="I56" i="93"/>
  <c r="J51" i="93"/>
  <c r="E44" i="93"/>
  <c r="K44" i="93" s="1"/>
  <c r="L44" i="93" s="1"/>
  <c r="P45" i="127" s="1"/>
  <c r="AF45" i="127" s="1"/>
  <c r="I40" i="93"/>
  <c r="J40" i="93" s="1"/>
  <c r="I33" i="93"/>
  <c r="I33" i="153" s="1"/>
  <c r="E19" i="93"/>
  <c r="E19" i="153" s="1"/>
  <c r="E15" i="93"/>
  <c r="E59" i="93"/>
  <c r="F59" i="93" s="1"/>
  <c r="J49" i="93"/>
  <c r="E46" i="93"/>
  <c r="F46" i="93" s="1"/>
  <c r="I42" i="93"/>
  <c r="J42" i="93" s="1"/>
  <c r="I35" i="93"/>
  <c r="E21" i="93"/>
  <c r="I11" i="93"/>
  <c r="J58" i="93"/>
  <c r="I49" i="93"/>
  <c r="F42" i="93"/>
  <c r="E35" i="93"/>
  <c r="E35" i="153" s="1"/>
  <c r="E28" i="93"/>
  <c r="I24" i="93"/>
  <c r="I24" i="153" s="1"/>
  <c r="I17" i="93"/>
  <c r="I17" i="153" s="1"/>
  <c r="E37" i="93"/>
  <c r="K37" i="93" s="1"/>
  <c r="L37" i="93" s="1"/>
  <c r="P38" i="127" s="1"/>
  <c r="AF38" i="127" s="1"/>
  <c r="J33" i="93"/>
  <c r="J33" i="153" s="1"/>
  <c r="I19" i="93"/>
  <c r="I19" i="153" s="1"/>
  <c r="J56" i="93"/>
  <c r="I26" i="93"/>
  <c r="I26" i="153" s="1"/>
  <c r="F44" i="93"/>
  <c r="I15" i="93"/>
  <c r="E30" i="93"/>
  <c r="E30" i="153" s="1"/>
  <c r="K40" i="93"/>
  <c r="L40" i="93" s="1"/>
  <c r="P41" i="127" s="1"/>
  <c r="AF41" i="127" s="1"/>
  <c r="E7" i="93"/>
  <c r="B1" i="153"/>
  <c r="AB6" i="99"/>
  <c r="AC6" i="99" s="1"/>
  <c r="AA6" i="99"/>
  <c r="AZ8" i="99"/>
  <c r="BA8" i="99" s="1"/>
  <c r="AB8" i="99"/>
  <c r="AC8" i="99" s="1"/>
  <c r="AC18" i="99"/>
  <c r="AA35" i="99"/>
  <c r="AA43" i="99"/>
  <c r="AA51" i="99"/>
  <c r="AA59" i="99"/>
  <c r="AB7" i="100"/>
  <c r="AC7" i="100" s="1"/>
  <c r="AA7" i="100"/>
  <c r="AB15" i="100"/>
  <c r="AC15" i="100" s="1"/>
  <c r="AA15" i="100"/>
  <c r="AB24" i="100"/>
  <c r="AC24" i="100" s="1"/>
  <c r="AB28" i="100"/>
  <c r="AB30" i="100"/>
  <c r="AB34" i="100"/>
  <c r="AC34" i="100" s="1"/>
  <c r="AZ38" i="100"/>
  <c r="BA38" i="100" s="1"/>
  <c r="BB38" i="100" s="1"/>
  <c r="AC38" i="100"/>
  <c r="BA40" i="100"/>
  <c r="AB9" i="101"/>
  <c r="AC9" i="101" s="1"/>
  <c r="AA9" i="101"/>
  <c r="AZ15" i="101"/>
  <c r="AZ35" i="101"/>
  <c r="AB35" i="101"/>
  <c r="AZ37" i="101"/>
  <c r="BA37" i="101" s="1"/>
  <c r="AZ43" i="101"/>
  <c r="AB43" i="101"/>
  <c r="AA51" i="101"/>
  <c r="AB61" i="101"/>
  <c r="AA61" i="101"/>
  <c r="AB11" i="102"/>
  <c r="AC11" i="102" s="1"/>
  <c r="AA11" i="102"/>
  <c r="AZ13" i="102"/>
  <c r="BA13" i="102" s="1"/>
  <c r="AB13" i="102"/>
  <c r="AC13" i="102" s="1"/>
  <c r="AB19" i="102"/>
  <c r="AA19" i="102"/>
  <c r="AB23" i="102"/>
  <c r="AA23" i="102"/>
  <c r="AB35" i="102"/>
  <c r="AA35" i="102"/>
  <c r="AZ43" i="102"/>
  <c r="AZ49" i="102"/>
  <c r="AB49" i="102"/>
  <c r="Y15" i="113"/>
  <c r="R15" i="113"/>
  <c r="K15" i="113"/>
  <c r="BE6" i="71"/>
  <c r="BF6" i="71" s="1"/>
  <c r="BF6" i="131" s="1"/>
  <c r="E6" i="131"/>
  <c r="E19" i="131"/>
  <c r="BE25" i="131"/>
  <c r="BZ27" i="127"/>
  <c r="BE6" i="132"/>
  <c r="CA8" i="127"/>
  <c r="BF25" i="72"/>
  <c r="BF25" i="132" s="1"/>
  <c r="E25" i="132"/>
  <c r="BE30" i="132"/>
  <c r="CA32" i="127"/>
  <c r="BE6" i="133"/>
  <c r="CB8" i="127"/>
  <c r="BE3" i="134"/>
  <c r="CC6" i="127"/>
  <c r="BF23" i="74"/>
  <c r="BF23" i="134" s="1"/>
  <c r="E23" i="134"/>
  <c r="BE28" i="76"/>
  <c r="E28" i="136"/>
  <c r="BE22" i="77"/>
  <c r="BF22" i="77" s="1"/>
  <c r="BF22" i="137" s="1"/>
  <c r="E22" i="137"/>
  <c r="BE3" i="138"/>
  <c r="CG6" i="127"/>
  <c r="E7" i="138"/>
  <c r="BF11" i="78"/>
  <c r="BF11" i="138" s="1"/>
  <c r="E11" i="138"/>
  <c r="E15" i="138"/>
  <c r="E19" i="138"/>
  <c r="BE28" i="138"/>
  <c r="CG30" i="127"/>
  <c r="BE32" i="138"/>
  <c r="CG34" i="127"/>
  <c r="L65" i="98"/>
  <c r="U66" i="127" s="1"/>
  <c r="AK66" i="127" s="1"/>
  <c r="F65" i="98"/>
  <c r="J64" i="98"/>
  <c r="L63" i="98"/>
  <c r="U64" i="127" s="1"/>
  <c r="AK64" i="127" s="1"/>
  <c r="F63" i="98"/>
  <c r="J62" i="98"/>
  <c r="L61" i="98"/>
  <c r="U62" i="127" s="1"/>
  <c r="AK62" i="127" s="1"/>
  <c r="F61" i="98"/>
  <c r="J60" i="98"/>
  <c r="L59" i="98"/>
  <c r="U60" i="127" s="1"/>
  <c r="AK60" i="127" s="1"/>
  <c r="F59" i="98"/>
  <c r="J58" i="98"/>
  <c r="L57" i="98"/>
  <c r="U58" i="127" s="1"/>
  <c r="AK58" i="127" s="1"/>
  <c r="F57" i="98"/>
  <c r="J56" i="98"/>
  <c r="L55" i="98"/>
  <c r="U56" i="127" s="1"/>
  <c r="AK56" i="127" s="1"/>
  <c r="F55" i="98"/>
  <c r="J54" i="98"/>
  <c r="L53" i="98"/>
  <c r="U54" i="127" s="1"/>
  <c r="AK54" i="127" s="1"/>
  <c r="F53" i="98"/>
  <c r="J52" i="98"/>
  <c r="L51" i="98"/>
  <c r="U52" i="127" s="1"/>
  <c r="AK52" i="127" s="1"/>
  <c r="F51" i="98"/>
  <c r="J50" i="98"/>
  <c r="L49" i="98"/>
  <c r="U50" i="127" s="1"/>
  <c r="AK50" i="127" s="1"/>
  <c r="F49" i="98"/>
  <c r="J48" i="98"/>
  <c r="L47" i="98"/>
  <c r="U48" i="127" s="1"/>
  <c r="AK48" i="127" s="1"/>
  <c r="F47" i="98"/>
  <c r="J46" i="98"/>
  <c r="L45" i="98"/>
  <c r="U46" i="127" s="1"/>
  <c r="AK46" i="127" s="1"/>
  <c r="F45" i="98"/>
  <c r="J44" i="98"/>
  <c r="L43" i="98"/>
  <c r="U44" i="127" s="1"/>
  <c r="AK44" i="127" s="1"/>
  <c r="F43" i="98"/>
  <c r="J42" i="98"/>
  <c r="L41" i="98"/>
  <c r="U42" i="127" s="1"/>
  <c r="AK42" i="127" s="1"/>
  <c r="F41" i="98"/>
  <c r="J40" i="98"/>
  <c r="L39" i="98"/>
  <c r="U40" i="127" s="1"/>
  <c r="AK40" i="127" s="1"/>
  <c r="F39" i="98"/>
  <c r="J38" i="98"/>
  <c r="L37" i="98"/>
  <c r="U38" i="127" s="1"/>
  <c r="AK38" i="127" s="1"/>
  <c r="F37" i="98"/>
  <c r="J36" i="98"/>
  <c r="L35" i="98"/>
  <c r="F35" i="98"/>
  <c r="F35" i="158" s="1"/>
  <c r="J34" i="98"/>
  <c r="J34" i="158" s="1"/>
  <c r="L33" i="98"/>
  <c r="F33" i="98"/>
  <c r="F33" i="158" s="1"/>
  <c r="J32" i="98"/>
  <c r="J32" i="158" s="1"/>
  <c r="L31" i="98"/>
  <c r="F31" i="98"/>
  <c r="F31" i="158" s="1"/>
  <c r="J30" i="98"/>
  <c r="J30" i="158" s="1"/>
  <c r="L29" i="98"/>
  <c r="F29" i="98"/>
  <c r="F29" i="158" s="1"/>
  <c r="J28" i="98"/>
  <c r="J28" i="158" s="1"/>
  <c r="L27" i="98"/>
  <c r="F27" i="98"/>
  <c r="F27" i="158" s="1"/>
  <c r="J26" i="98"/>
  <c r="J26" i="158" s="1"/>
  <c r="L25" i="98"/>
  <c r="F25" i="98"/>
  <c r="F25" i="158" s="1"/>
  <c r="J24" i="98"/>
  <c r="J24" i="158" s="1"/>
  <c r="L23" i="98"/>
  <c r="F23" i="98"/>
  <c r="F23" i="158" s="1"/>
  <c r="J22" i="98"/>
  <c r="J22" i="158" s="1"/>
  <c r="L21" i="98"/>
  <c r="F21" i="98"/>
  <c r="F21" i="158" s="1"/>
  <c r="J20" i="98"/>
  <c r="J20" i="158" s="1"/>
  <c r="L19" i="98"/>
  <c r="F19" i="98"/>
  <c r="F19" i="158" s="1"/>
  <c r="J18" i="98"/>
  <c r="J18" i="158" s="1"/>
  <c r="L17" i="98"/>
  <c r="F17" i="98"/>
  <c r="F17" i="158" s="1"/>
  <c r="J16" i="98"/>
  <c r="J16" i="158" s="1"/>
  <c r="L15" i="98"/>
  <c r="F15" i="98"/>
  <c r="F15" i="158" s="1"/>
  <c r="J14" i="98"/>
  <c r="J14" i="158" s="1"/>
  <c r="L13" i="98"/>
  <c r="F13" i="98"/>
  <c r="F13" i="158" s="1"/>
  <c r="J12" i="98"/>
  <c r="J12" i="158" s="1"/>
  <c r="L11" i="98"/>
  <c r="F11" i="98"/>
  <c r="F11" i="158" s="1"/>
  <c r="J10" i="98"/>
  <c r="J10" i="158" s="1"/>
  <c r="L9" i="98"/>
  <c r="F9" i="98"/>
  <c r="F9" i="158" s="1"/>
  <c r="J8" i="98"/>
  <c r="J8" i="158" s="1"/>
  <c r="L7" i="98"/>
  <c r="F7" i="98"/>
  <c r="F7" i="158" s="1"/>
  <c r="J6" i="98"/>
  <c r="K65" i="98"/>
  <c r="E65" i="98"/>
  <c r="I64" i="98"/>
  <c r="K63" i="98"/>
  <c r="E63" i="98"/>
  <c r="I62" i="98"/>
  <c r="K61" i="98"/>
  <c r="E61" i="98"/>
  <c r="I60" i="98"/>
  <c r="K59" i="98"/>
  <c r="E59" i="98"/>
  <c r="I58" i="98"/>
  <c r="K57" i="98"/>
  <c r="E57" i="98"/>
  <c r="I56" i="98"/>
  <c r="K55" i="98"/>
  <c r="E55" i="98"/>
  <c r="I54" i="98"/>
  <c r="K53" i="98"/>
  <c r="E53" i="98"/>
  <c r="I52" i="98"/>
  <c r="K51" i="98"/>
  <c r="E51" i="98"/>
  <c r="I50" i="98"/>
  <c r="K49" i="98"/>
  <c r="E49" i="98"/>
  <c r="I48" i="98"/>
  <c r="K47" i="98"/>
  <c r="E47" i="98"/>
  <c r="I46" i="98"/>
  <c r="K45" i="98"/>
  <c r="E45" i="98"/>
  <c r="I44" i="98"/>
  <c r="K43" i="98"/>
  <c r="E43" i="98"/>
  <c r="I42" i="98"/>
  <c r="K41" i="98"/>
  <c r="E41" i="98"/>
  <c r="I40" i="98"/>
  <c r="K39" i="98"/>
  <c r="E39" i="98"/>
  <c r="I38" i="98"/>
  <c r="K37" i="98"/>
  <c r="E37" i="98"/>
  <c r="I36" i="98"/>
  <c r="K35" i="98"/>
  <c r="K35" i="158" s="1"/>
  <c r="E35" i="98"/>
  <c r="E35" i="158" s="1"/>
  <c r="I34" i="98"/>
  <c r="I34" i="158" s="1"/>
  <c r="K33" i="98"/>
  <c r="K33" i="158" s="1"/>
  <c r="E33" i="98"/>
  <c r="E33" i="158" s="1"/>
  <c r="I32" i="98"/>
  <c r="I32" i="158" s="1"/>
  <c r="K31" i="98"/>
  <c r="K31" i="158" s="1"/>
  <c r="E31" i="98"/>
  <c r="E31" i="158" s="1"/>
  <c r="I30" i="98"/>
  <c r="I30" i="158" s="1"/>
  <c r="K29" i="98"/>
  <c r="K29" i="158" s="1"/>
  <c r="E29" i="98"/>
  <c r="E29" i="158" s="1"/>
  <c r="I28" i="98"/>
  <c r="I28" i="158" s="1"/>
  <c r="K27" i="98"/>
  <c r="K27" i="158" s="1"/>
  <c r="E27" i="98"/>
  <c r="E27" i="158" s="1"/>
  <c r="I26" i="98"/>
  <c r="I26" i="158" s="1"/>
  <c r="K25" i="98"/>
  <c r="K25" i="158" s="1"/>
  <c r="E25" i="98"/>
  <c r="E25" i="158" s="1"/>
  <c r="I24" i="98"/>
  <c r="I24" i="158" s="1"/>
  <c r="K23" i="98"/>
  <c r="K23" i="158" s="1"/>
  <c r="E23" i="98"/>
  <c r="E23" i="158" s="1"/>
  <c r="I22" i="98"/>
  <c r="I22" i="158" s="1"/>
  <c r="K21" i="98"/>
  <c r="K21" i="158" s="1"/>
  <c r="E21" i="98"/>
  <c r="E21" i="158" s="1"/>
  <c r="I20" i="98"/>
  <c r="I20" i="158" s="1"/>
  <c r="K19" i="98"/>
  <c r="K19" i="158" s="1"/>
  <c r="E19" i="98"/>
  <c r="E19" i="158" s="1"/>
  <c r="I18" i="98"/>
  <c r="I18" i="158" s="1"/>
  <c r="K17" i="98"/>
  <c r="K17" i="158" s="1"/>
  <c r="E17" i="98"/>
  <c r="E17" i="158" s="1"/>
  <c r="I16" i="98"/>
  <c r="I16" i="158" s="1"/>
  <c r="K15" i="98"/>
  <c r="K15" i="158" s="1"/>
  <c r="E15" i="98"/>
  <c r="E15" i="158" s="1"/>
  <c r="I14" i="98"/>
  <c r="I14" i="158" s="1"/>
  <c r="K13" i="98"/>
  <c r="K13" i="158" s="1"/>
  <c r="E13" i="98"/>
  <c r="E13" i="158" s="1"/>
  <c r="I12" i="98"/>
  <c r="I12" i="158" s="1"/>
  <c r="K11" i="98"/>
  <c r="K11" i="158" s="1"/>
  <c r="E11" i="98"/>
  <c r="E11" i="158" s="1"/>
  <c r="J65" i="98"/>
  <c r="F64" i="98"/>
  <c r="L62" i="98"/>
  <c r="U63" i="127" s="1"/>
  <c r="AK63" i="127" s="1"/>
  <c r="J61" i="98"/>
  <c r="F60" i="98"/>
  <c r="L58" i="98"/>
  <c r="U59" i="127" s="1"/>
  <c r="AK59" i="127" s="1"/>
  <c r="J57" i="98"/>
  <c r="F56" i="98"/>
  <c r="L54" i="98"/>
  <c r="U55" i="127" s="1"/>
  <c r="AK55" i="127" s="1"/>
  <c r="J53" i="98"/>
  <c r="F52" i="98"/>
  <c r="L50" i="98"/>
  <c r="U51" i="127" s="1"/>
  <c r="AK51" i="127" s="1"/>
  <c r="J49" i="98"/>
  <c r="F48" i="98"/>
  <c r="L46" i="98"/>
  <c r="U47" i="127" s="1"/>
  <c r="AK47" i="127" s="1"/>
  <c r="J45" i="98"/>
  <c r="F44" i="98"/>
  <c r="L42" i="98"/>
  <c r="U43" i="127" s="1"/>
  <c r="AK43" i="127" s="1"/>
  <c r="J41" i="98"/>
  <c r="F40" i="98"/>
  <c r="L38" i="98"/>
  <c r="U39" i="127" s="1"/>
  <c r="AK39" i="127" s="1"/>
  <c r="J37" i="98"/>
  <c r="F36" i="98"/>
  <c r="L34" i="98"/>
  <c r="J33" i="98"/>
  <c r="J33" i="158" s="1"/>
  <c r="F32" i="98"/>
  <c r="F32" i="158" s="1"/>
  <c r="L30" i="98"/>
  <c r="J29" i="98"/>
  <c r="J29" i="158" s="1"/>
  <c r="F28" i="98"/>
  <c r="F28" i="158" s="1"/>
  <c r="L26" i="98"/>
  <c r="J25" i="98"/>
  <c r="J25" i="158" s="1"/>
  <c r="F24" i="98"/>
  <c r="F24" i="158" s="1"/>
  <c r="L22" i="98"/>
  <c r="J21" i="98"/>
  <c r="J21" i="158" s="1"/>
  <c r="F20" i="98"/>
  <c r="F20" i="158" s="1"/>
  <c r="L18" i="98"/>
  <c r="J17" i="98"/>
  <c r="J17" i="158" s="1"/>
  <c r="F16" i="98"/>
  <c r="F16" i="158" s="1"/>
  <c r="L14" i="98"/>
  <c r="J13" i="98"/>
  <c r="J13" i="158" s="1"/>
  <c r="F12" i="98"/>
  <c r="F12" i="158" s="1"/>
  <c r="L10" i="98"/>
  <c r="E10" i="98"/>
  <c r="E10" i="158" s="1"/>
  <c r="E9" i="98"/>
  <c r="E9" i="158" s="1"/>
  <c r="F8" i="98"/>
  <c r="F8" i="158" s="1"/>
  <c r="I7" i="98"/>
  <c r="I7" i="158" s="1"/>
  <c r="I6" i="98"/>
  <c r="I6" i="158" s="1"/>
  <c r="I65" i="98"/>
  <c r="E64" i="98"/>
  <c r="K62" i="98"/>
  <c r="I61" i="98"/>
  <c r="E60" i="98"/>
  <c r="K58" i="98"/>
  <c r="I57" i="98"/>
  <c r="E56" i="98"/>
  <c r="K54" i="98"/>
  <c r="I53" i="98"/>
  <c r="E52" i="98"/>
  <c r="K50" i="98"/>
  <c r="I49" i="98"/>
  <c r="E48" i="98"/>
  <c r="K46" i="98"/>
  <c r="I45" i="98"/>
  <c r="E44" i="98"/>
  <c r="K42" i="98"/>
  <c r="I41" i="98"/>
  <c r="E40" i="98"/>
  <c r="K38" i="98"/>
  <c r="I37" i="98"/>
  <c r="E36" i="98"/>
  <c r="K34" i="98"/>
  <c r="K34" i="158" s="1"/>
  <c r="I33" i="98"/>
  <c r="I33" i="158" s="1"/>
  <c r="E32" i="98"/>
  <c r="E32" i="158" s="1"/>
  <c r="K30" i="98"/>
  <c r="K30" i="158" s="1"/>
  <c r="I29" i="98"/>
  <c r="I29" i="158" s="1"/>
  <c r="E28" i="98"/>
  <c r="E28" i="158" s="1"/>
  <c r="K26" i="98"/>
  <c r="K26" i="158" s="1"/>
  <c r="I25" i="98"/>
  <c r="I25" i="158" s="1"/>
  <c r="E24" i="98"/>
  <c r="E24" i="158" s="1"/>
  <c r="K22" i="98"/>
  <c r="K22" i="158" s="1"/>
  <c r="I21" i="98"/>
  <c r="I21" i="158" s="1"/>
  <c r="E20" i="98"/>
  <c r="E20" i="158" s="1"/>
  <c r="K18" i="98"/>
  <c r="K18" i="158" s="1"/>
  <c r="I17" i="98"/>
  <c r="I17" i="158" s="1"/>
  <c r="E16" i="98"/>
  <c r="E16" i="158" s="1"/>
  <c r="K14" i="98"/>
  <c r="K14" i="158" s="1"/>
  <c r="I13" i="98"/>
  <c r="I13" i="158" s="1"/>
  <c r="E12" i="98"/>
  <c r="E12" i="158" s="1"/>
  <c r="K10" i="98"/>
  <c r="K10" i="158" s="1"/>
  <c r="K9" i="98"/>
  <c r="K9" i="158" s="1"/>
  <c r="L8" i="98"/>
  <c r="E8" i="98"/>
  <c r="E8" i="158" s="1"/>
  <c r="E7" i="98"/>
  <c r="E7" i="158" s="1"/>
  <c r="F6" i="98"/>
  <c r="F6" i="158" s="1"/>
  <c r="J63" i="98"/>
  <c r="L60" i="98"/>
  <c r="U61" i="127" s="1"/>
  <c r="AK61" i="127" s="1"/>
  <c r="F58" i="98"/>
  <c r="J55" i="98"/>
  <c r="L52" i="98"/>
  <c r="U53" i="127" s="1"/>
  <c r="AK53" i="127" s="1"/>
  <c r="F50" i="98"/>
  <c r="J47" i="98"/>
  <c r="L44" i="98"/>
  <c r="U45" i="127" s="1"/>
  <c r="AK45" i="127" s="1"/>
  <c r="F42" i="98"/>
  <c r="J39" i="98"/>
  <c r="L36" i="98"/>
  <c r="U37" i="127" s="1"/>
  <c r="AK37" i="127" s="1"/>
  <c r="F34" i="98"/>
  <c r="F34" i="158" s="1"/>
  <c r="J31" i="98"/>
  <c r="J31" i="158" s="1"/>
  <c r="L28" i="98"/>
  <c r="F26" i="98"/>
  <c r="F26" i="158" s="1"/>
  <c r="J23" i="98"/>
  <c r="J23" i="158" s="1"/>
  <c r="L20" i="98"/>
  <c r="F18" i="98"/>
  <c r="F18" i="158" s="1"/>
  <c r="J15" i="98"/>
  <c r="J15" i="158" s="1"/>
  <c r="L12" i="98"/>
  <c r="I10" i="98"/>
  <c r="I10" i="158" s="1"/>
  <c r="K8" i="98"/>
  <c r="K8" i="158" s="1"/>
  <c r="L6" i="98"/>
  <c r="F62" i="98"/>
  <c r="I59" i="98"/>
  <c r="I55" i="98"/>
  <c r="J51" i="98"/>
  <c r="K48" i="98"/>
  <c r="K44" i="98"/>
  <c r="L40" i="98"/>
  <c r="U41" i="127" s="1"/>
  <c r="AK41" i="127" s="1"/>
  <c r="E38" i="98"/>
  <c r="E34" i="98"/>
  <c r="E34" i="158" s="1"/>
  <c r="F30" i="98"/>
  <c r="F30" i="158" s="1"/>
  <c r="I27" i="98"/>
  <c r="I27" i="158" s="1"/>
  <c r="I23" i="98"/>
  <c r="I23" i="158" s="1"/>
  <c r="J19" i="98"/>
  <c r="J19" i="158" s="1"/>
  <c r="K16" i="98"/>
  <c r="K16" i="158" s="1"/>
  <c r="K12" i="98"/>
  <c r="K12" i="158" s="1"/>
  <c r="J9" i="98"/>
  <c r="J9" i="158" s="1"/>
  <c r="J7" i="98"/>
  <c r="J7" i="158" s="1"/>
  <c r="L64" i="98"/>
  <c r="U65" i="127" s="1"/>
  <c r="AK65" i="127" s="1"/>
  <c r="K60" i="98"/>
  <c r="K56" i="98"/>
  <c r="I51" i="98"/>
  <c r="F46" i="98"/>
  <c r="E42" i="98"/>
  <c r="K36" i="98"/>
  <c r="K32" i="98"/>
  <c r="K32" i="158" s="1"/>
  <c r="J27" i="98"/>
  <c r="J27" i="158" s="1"/>
  <c r="F22" i="98"/>
  <c r="F22" i="158" s="1"/>
  <c r="E18" i="98"/>
  <c r="E18" i="158" s="1"/>
  <c r="E14" i="98"/>
  <c r="E14" i="158" s="1"/>
  <c r="I9" i="98"/>
  <c r="I9" i="158" s="1"/>
  <c r="E6" i="98"/>
  <c r="K64" i="98"/>
  <c r="J59" i="98"/>
  <c r="F54" i="98"/>
  <c r="E50" i="98"/>
  <c r="E46" i="98"/>
  <c r="K40" i="98"/>
  <c r="J35" i="98"/>
  <c r="J35" i="158" s="1"/>
  <c r="I31" i="98"/>
  <c r="I31" i="158" s="1"/>
  <c r="E26" i="98"/>
  <c r="E26" i="158" s="1"/>
  <c r="E22" i="98"/>
  <c r="E22" i="158" s="1"/>
  <c r="L16" i="98"/>
  <c r="J11" i="98"/>
  <c r="J11" i="158" s="1"/>
  <c r="I8" i="98"/>
  <c r="I8" i="158" s="1"/>
  <c r="I63" i="98"/>
  <c r="E54" i="98"/>
  <c r="J43" i="98"/>
  <c r="I35" i="98"/>
  <c r="I35" i="158" s="1"/>
  <c r="L24" i="98"/>
  <c r="I15" i="98"/>
  <c r="I15" i="158" s="1"/>
  <c r="K7" i="98"/>
  <c r="K7" i="158" s="1"/>
  <c r="E62" i="98"/>
  <c r="K52" i="98"/>
  <c r="I43" i="98"/>
  <c r="L32" i="98"/>
  <c r="K24" i="98"/>
  <c r="K24" i="158" s="1"/>
  <c r="F14" i="98"/>
  <c r="F14" i="158" s="1"/>
  <c r="K6" i="98"/>
  <c r="E58" i="98"/>
  <c r="L48" i="98"/>
  <c r="U49" i="127" s="1"/>
  <c r="AK49" i="127" s="1"/>
  <c r="I39" i="98"/>
  <c r="E30" i="98"/>
  <c r="E30" i="158" s="1"/>
  <c r="K20" i="98"/>
  <c r="K20" i="158" s="1"/>
  <c r="I11" i="98"/>
  <c r="I11" i="158" s="1"/>
  <c r="L56" i="98"/>
  <c r="U57" i="127" s="1"/>
  <c r="AK57" i="127" s="1"/>
  <c r="I19" i="98"/>
  <c r="I19" i="158" s="1"/>
  <c r="I47" i="98"/>
  <c r="F10" i="98"/>
  <c r="F10" i="158" s="1"/>
  <c r="F38" i="98"/>
  <c r="K28" i="98"/>
  <c r="K28" i="158" s="1"/>
  <c r="B1" i="158"/>
  <c r="M2" i="158" s="1"/>
  <c r="AB14" i="99"/>
  <c r="AC14" i="99" s="1"/>
  <c r="AA14" i="99"/>
  <c r="AB22" i="99"/>
  <c r="AC22" i="99" s="1"/>
  <c r="AA22" i="99"/>
  <c r="AZ27" i="99"/>
  <c r="AB27" i="99"/>
  <c r="AB13" i="100"/>
  <c r="AC13" i="100" s="1"/>
  <c r="AA13" i="100"/>
  <c r="AB23" i="100"/>
  <c r="AC23" i="100" s="1"/>
  <c r="AY26" i="100"/>
  <c r="AC26" i="100"/>
  <c r="AY32" i="100"/>
  <c r="AC32" i="100"/>
  <c r="AZ53" i="100"/>
  <c r="AA53" i="100"/>
  <c r="AB7" i="101"/>
  <c r="AC7" i="101" s="1"/>
  <c r="AA7" i="101"/>
  <c r="AZ57" i="102"/>
  <c r="AB57" i="102"/>
  <c r="BE8" i="71"/>
  <c r="E21" i="131"/>
  <c r="BE24" i="71"/>
  <c r="BF24" i="71" s="1"/>
  <c r="BF24" i="131" s="1"/>
  <c r="BE40" i="71"/>
  <c r="E8" i="132"/>
  <c r="BE9" i="72"/>
  <c r="BE9" i="132" s="1"/>
  <c r="BE13" i="72"/>
  <c r="BE13" i="132" s="1"/>
  <c r="E20" i="132"/>
  <c r="E28" i="132"/>
  <c r="BF32" i="72"/>
  <c r="BF32" i="132" s="1"/>
  <c r="E32" i="132"/>
  <c r="BE33" i="72"/>
  <c r="BF33" i="72" s="1"/>
  <c r="BF33" i="132" s="1"/>
  <c r="BE41" i="72"/>
  <c r="CA43" i="127" s="1"/>
  <c r="BE61" i="72"/>
  <c r="BE11" i="74"/>
  <c r="BE11" i="134" s="1"/>
  <c r="BE15" i="74"/>
  <c r="BE15" i="134" s="1"/>
  <c r="E22" i="134"/>
  <c r="E26" i="134"/>
  <c r="E34" i="134"/>
  <c r="BE55" i="74"/>
  <c r="CC57" i="127" s="1"/>
  <c r="BE63" i="74"/>
  <c r="CC65" i="127" s="1"/>
  <c r="BE8" i="75"/>
  <c r="BE5" i="76"/>
  <c r="E5" i="136"/>
  <c r="BE7" i="76"/>
  <c r="E7" i="136"/>
  <c r="BE11" i="76"/>
  <c r="E11" i="136"/>
  <c r="BE15" i="76"/>
  <c r="E15" i="136"/>
  <c r="BF16" i="76"/>
  <c r="BF16" i="136" s="1"/>
  <c r="BE23" i="76"/>
  <c r="E23" i="136"/>
  <c r="BF24" i="76"/>
  <c r="BF24" i="136" s="1"/>
  <c r="BF28" i="76"/>
  <c r="BF28" i="136" s="1"/>
  <c r="BF32" i="76"/>
  <c r="BF32" i="136" s="1"/>
  <c r="BF36" i="76"/>
  <c r="BF40" i="76"/>
  <c r="BF44" i="76"/>
  <c r="BF52" i="76"/>
  <c r="BF60" i="76"/>
  <c r="BE10" i="77"/>
  <c r="E10" i="137"/>
  <c r="BE14" i="77"/>
  <c r="E14" i="137"/>
  <c r="BE21" i="77"/>
  <c r="E21" i="137"/>
  <c r="BF42" i="77"/>
  <c r="BF46" i="77"/>
  <c r="BF50" i="77"/>
  <c r="BF54" i="77"/>
  <c r="E6" i="138"/>
  <c r="BE7" i="78"/>
  <c r="E14" i="138"/>
  <c r="BE15" i="78"/>
  <c r="BF15" i="78" s="1"/>
  <c r="BF15" i="138" s="1"/>
  <c r="BE19" i="78"/>
  <c r="BF19" i="78" s="1"/>
  <c r="BF19" i="138" s="1"/>
  <c r="E26" i="138"/>
  <c r="BF30" i="78"/>
  <c r="BF30" i="138" s="1"/>
  <c r="E30" i="138"/>
  <c r="BE43" i="78"/>
  <c r="CG45" i="127" s="1"/>
  <c r="BE47" i="78"/>
  <c r="CG49" i="127" s="1"/>
  <c r="BE59" i="78"/>
  <c r="CG61" i="127" s="1"/>
  <c r="E17" i="139"/>
  <c r="E21" i="139"/>
  <c r="E27" i="139"/>
  <c r="E33" i="139"/>
  <c r="BE5" i="71"/>
  <c r="BF5" i="71" s="1"/>
  <c r="BF5" i="131" s="1"/>
  <c r="BE13" i="71"/>
  <c r="BE13" i="131" s="1"/>
  <c r="E15" i="131"/>
  <c r="E18" i="131"/>
  <c r="BF20" i="71"/>
  <c r="BF20" i="131" s="1"/>
  <c r="E20" i="131"/>
  <c r="BE21" i="71"/>
  <c r="BF21" i="71" s="1"/>
  <c r="BF21" i="131" s="1"/>
  <c r="E23" i="131"/>
  <c r="BF26" i="71"/>
  <c r="BF26" i="131" s="1"/>
  <c r="E26" i="131"/>
  <c r="BF28" i="71"/>
  <c r="BF28" i="131" s="1"/>
  <c r="E28" i="131"/>
  <c r="BE29" i="71"/>
  <c r="BF29" i="71" s="1"/>
  <c r="BF29" i="131" s="1"/>
  <c r="E31" i="131"/>
  <c r="E34" i="131"/>
  <c r="BE37" i="71"/>
  <c r="BZ39" i="127" s="1"/>
  <c r="BE45" i="71"/>
  <c r="BZ47" i="127" s="1"/>
  <c r="BE3" i="132"/>
  <c r="CA6" i="127"/>
  <c r="BF7" i="72"/>
  <c r="BF7" i="132" s="1"/>
  <c r="E7" i="132"/>
  <c r="BE8" i="72"/>
  <c r="BE12" i="72"/>
  <c r="BE12" i="132" s="1"/>
  <c r="BF15" i="72"/>
  <c r="BF15" i="132" s="1"/>
  <c r="E15" i="132"/>
  <c r="BE16" i="72"/>
  <c r="BF16" i="72" s="1"/>
  <c r="BF16" i="132" s="1"/>
  <c r="BF19" i="72"/>
  <c r="BF19" i="132" s="1"/>
  <c r="E19" i="132"/>
  <c r="BE20" i="72"/>
  <c r="BF20" i="72" s="1"/>
  <c r="BF20" i="132" s="1"/>
  <c r="BF23" i="72"/>
  <c r="BF23" i="132" s="1"/>
  <c r="E23" i="132"/>
  <c r="BE24" i="72"/>
  <c r="BF24" i="72" s="1"/>
  <c r="BF24" i="132" s="1"/>
  <c r="BF27" i="72"/>
  <c r="BF27" i="132" s="1"/>
  <c r="E27" i="132"/>
  <c r="BE28" i="72"/>
  <c r="BF28" i="72" s="1"/>
  <c r="BF28" i="132" s="1"/>
  <c r="BF31" i="72"/>
  <c r="BF31" i="132" s="1"/>
  <c r="E31" i="132"/>
  <c r="BE32" i="72"/>
  <c r="BE36" i="72"/>
  <c r="BE40" i="72"/>
  <c r="CA42" i="127" s="1"/>
  <c r="BE44" i="72"/>
  <c r="CA46" i="127" s="1"/>
  <c r="BE48" i="72"/>
  <c r="CA50" i="127" s="1"/>
  <c r="BE52" i="72"/>
  <c r="BE56" i="72"/>
  <c r="CA58" i="127" s="1"/>
  <c r="BE60" i="72"/>
  <c r="CA62" i="127" s="1"/>
  <c r="BE64" i="72"/>
  <c r="CA66" i="127" s="1"/>
  <c r="BE5" i="73"/>
  <c r="BE7" i="73"/>
  <c r="BE9" i="73"/>
  <c r="CB11" i="127" s="1"/>
  <c r="BE12" i="73"/>
  <c r="BE12" i="133" s="1"/>
  <c r="BE6" i="74"/>
  <c r="BE6" i="134" s="1"/>
  <c r="BE10" i="74"/>
  <c r="BE10" i="134" s="1"/>
  <c r="BE14" i="74"/>
  <c r="BE14" i="134" s="1"/>
  <c r="BF17" i="74"/>
  <c r="BF17" i="134" s="1"/>
  <c r="E17" i="134"/>
  <c r="BE18" i="74"/>
  <c r="BE18" i="134" s="1"/>
  <c r="BF21" i="74"/>
  <c r="BF21" i="134" s="1"/>
  <c r="E21" i="134"/>
  <c r="BE22" i="74"/>
  <c r="BF25" i="74"/>
  <c r="BF25" i="134" s="1"/>
  <c r="E25" i="134"/>
  <c r="BE26" i="74"/>
  <c r="BE26" i="134" s="1"/>
  <c r="BF29" i="74"/>
  <c r="BF29" i="134" s="1"/>
  <c r="E29" i="134"/>
  <c r="BE30" i="74"/>
  <c r="BE30" i="134" s="1"/>
  <c r="BF33" i="74"/>
  <c r="BF33" i="134" s="1"/>
  <c r="E33" i="134"/>
  <c r="BE34" i="74"/>
  <c r="BF34" i="74" s="1"/>
  <c r="BF34" i="134" s="1"/>
  <c r="BE38" i="74"/>
  <c r="CC40" i="127" s="1"/>
  <c r="BE42" i="74"/>
  <c r="CC44" i="127" s="1"/>
  <c r="BE46" i="74"/>
  <c r="BE50" i="74"/>
  <c r="CC52" i="127" s="1"/>
  <c r="BE54" i="74"/>
  <c r="CC56" i="127" s="1"/>
  <c r="BE58" i="74"/>
  <c r="CC60" i="127" s="1"/>
  <c r="BE62" i="74"/>
  <c r="D1" i="75"/>
  <c r="BE7" i="75"/>
  <c r="BE11" i="75"/>
  <c r="BE15" i="75"/>
  <c r="BF15" i="75" s="1"/>
  <c r="BF15" i="135" s="1"/>
  <c r="BE16" i="75"/>
  <c r="BF16" i="75" s="1"/>
  <c r="BF16" i="135" s="1"/>
  <c r="BE17" i="75"/>
  <c r="BF17" i="75" s="1"/>
  <c r="BF17" i="135" s="1"/>
  <c r="BE18" i="75"/>
  <c r="BF18" i="75" s="1"/>
  <c r="BF18" i="135" s="1"/>
  <c r="BE19" i="75"/>
  <c r="BF19" i="75" s="1"/>
  <c r="BF19" i="135" s="1"/>
  <c r="BE20" i="75"/>
  <c r="BF20" i="75" s="1"/>
  <c r="BF20" i="135" s="1"/>
  <c r="BE21" i="75"/>
  <c r="BF21" i="75" s="1"/>
  <c r="BF21" i="135" s="1"/>
  <c r="BE22" i="75"/>
  <c r="BF22" i="75" s="1"/>
  <c r="BF22" i="135" s="1"/>
  <c r="BE23" i="75"/>
  <c r="BF23" i="75" s="1"/>
  <c r="BF23" i="135" s="1"/>
  <c r="BE24" i="75"/>
  <c r="BF24" i="75" s="1"/>
  <c r="BF24" i="135" s="1"/>
  <c r="BE25" i="75"/>
  <c r="BF25" i="75" s="1"/>
  <c r="BF25" i="135" s="1"/>
  <c r="BE26" i="75"/>
  <c r="BF26" i="75" s="1"/>
  <c r="BF26" i="135" s="1"/>
  <c r="BE27" i="75"/>
  <c r="BF27" i="75" s="1"/>
  <c r="BF27" i="135" s="1"/>
  <c r="BE28" i="75"/>
  <c r="BE29" i="75"/>
  <c r="BF29" i="75" s="1"/>
  <c r="BF29" i="135" s="1"/>
  <c r="BE30" i="75"/>
  <c r="BF30" i="75" s="1"/>
  <c r="BF30" i="135" s="1"/>
  <c r="BE31" i="75"/>
  <c r="BF31" i="75" s="1"/>
  <c r="BF31" i="135" s="1"/>
  <c r="BE32" i="75"/>
  <c r="BE33" i="75"/>
  <c r="BF33" i="75" s="1"/>
  <c r="BF33" i="135" s="1"/>
  <c r="BE34" i="75"/>
  <c r="BF34" i="75" s="1"/>
  <c r="BF34" i="135" s="1"/>
  <c r="BF15" i="76"/>
  <c r="BF15" i="136" s="1"/>
  <c r="BE18" i="76"/>
  <c r="BF18" i="76" s="1"/>
  <c r="BF18" i="136" s="1"/>
  <c r="E18" i="136"/>
  <c r="BF19" i="76"/>
  <c r="BF19" i="136" s="1"/>
  <c r="BE22" i="76"/>
  <c r="BF22" i="76" s="1"/>
  <c r="BF22" i="136" s="1"/>
  <c r="E22" i="136"/>
  <c r="BF23" i="76"/>
  <c r="BF23" i="136" s="1"/>
  <c r="BE26" i="76"/>
  <c r="BF26" i="76" s="1"/>
  <c r="BF26" i="136" s="1"/>
  <c r="E26" i="136"/>
  <c r="BF27" i="76"/>
  <c r="BF27" i="136" s="1"/>
  <c r="BE30" i="76"/>
  <c r="BF30" i="76" s="1"/>
  <c r="BF30" i="136" s="1"/>
  <c r="E30" i="136"/>
  <c r="BF31" i="76"/>
  <c r="BF31" i="136" s="1"/>
  <c r="BE34" i="76"/>
  <c r="BF34" i="76" s="1"/>
  <c r="BF34" i="136" s="1"/>
  <c r="E34" i="136"/>
  <c r="BF35" i="76"/>
  <c r="BF39" i="76"/>
  <c r="BF43" i="76"/>
  <c r="BF47" i="76"/>
  <c r="BF51" i="76"/>
  <c r="BF55" i="76"/>
  <c r="BF59" i="76"/>
  <c r="BF63" i="76"/>
  <c r="BE16" i="77"/>
  <c r="BF16" i="77" s="1"/>
  <c r="BF16" i="137" s="1"/>
  <c r="E16" i="137"/>
  <c r="BF17" i="77"/>
  <c r="BF17" i="137" s="1"/>
  <c r="BE20" i="77"/>
  <c r="BF20" i="77" s="1"/>
  <c r="BF20" i="137" s="1"/>
  <c r="E20" i="137"/>
  <c r="BF21" i="77"/>
  <c r="BF21" i="137" s="1"/>
  <c r="BE24" i="77"/>
  <c r="BF24" i="77" s="1"/>
  <c r="BF24" i="137" s="1"/>
  <c r="E24" i="137"/>
  <c r="BF25" i="77"/>
  <c r="BF25" i="137" s="1"/>
  <c r="BE28" i="77"/>
  <c r="BF28" i="77" s="1"/>
  <c r="BF28" i="137" s="1"/>
  <c r="E28" i="137"/>
  <c r="BE32" i="77"/>
  <c r="BF32" i="77" s="1"/>
  <c r="BF32" i="137" s="1"/>
  <c r="E32" i="137"/>
  <c r="BF33" i="77"/>
  <c r="BF33" i="137" s="1"/>
  <c r="BF37" i="77"/>
  <c r="BF41" i="77"/>
  <c r="BF45" i="77"/>
  <c r="BF49" i="77"/>
  <c r="BF53" i="77"/>
  <c r="BF57" i="77"/>
  <c r="BF61" i="77"/>
  <c r="BF5" i="78"/>
  <c r="BF5" i="138" s="1"/>
  <c r="E5" i="138"/>
  <c r="BE6" i="78"/>
  <c r="BF9" i="78"/>
  <c r="BF9" i="138" s="1"/>
  <c r="E9" i="138"/>
  <c r="BE10" i="78"/>
  <c r="BF10" i="78" s="1"/>
  <c r="BF10" i="138" s="1"/>
  <c r="BF13" i="78"/>
  <c r="BF13" i="138" s="1"/>
  <c r="E13" i="138"/>
  <c r="BE14" i="78"/>
  <c r="BF17" i="78"/>
  <c r="BF17" i="138" s="1"/>
  <c r="E17" i="138"/>
  <c r="BE18" i="78"/>
  <c r="BF18" i="78" s="1"/>
  <c r="BF18" i="138" s="1"/>
  <c r="BF21" i="78"/>
  <c r="BF21" i="138" s="1"/>
  <c r="E21" i="138"/>
  <c r="BE22" i="78"/>
  <c r="BF22" i="78" s="1"/>
  <c r="BF22" i="138" s="1"/>
  <c r="BF25" i="78"/>
  <c r="BF25" i="138" s="1"/>
  <c r="E25" i="138"/>
  <c r="BE26" i="78"/>
  <c r="BF26" i="78" s="1"/>
  <c r="BF26" i="138" s="1"/>
  <c r="BF29" i="78"/>
  <c r="BF29" i="138" s="1"/>
  <c r="E29" i="138"/>
  <c r="BE30" i="78"/>
  <c r="BF33" i="78"/>
  <c r="BF33" i="138" s="1"/>
  <c r="E33" i="138"/>
  <c r="BE34" i="78"/>
  <c r="BF34" i="78" s="1"/>
  <c r="BF34" i="138" s="1"/>
  <c r="BE38" i="78"/>
  <c r="CG40" i="127" s="1"/>
  <c r="BE42" i="78"/>
  <c r="CG44" i="127" s="1"/>
  <c r="BE46" i="78"/>
  <c r="CG48" i="127" s="1"/>
  <c r="BE50" i="78"/>
  <c r="CG52" i="127" s="1"/>
  <c r="BE54" i="78"/>
  <c r="CG56" i="127" s="1"/>
  <c r="BE58" i="78"/>
  <c r="CG60" i="127" s="1"/>
  <c r="BE62" i="78"/>
  <c r="CG64" i="127" s="1"/>
  <c r="J33" i="11"/>
  <c r="J41" i="11"/>
  <c r="J49" i="11"/>
  <c r="J57" i="11"/>
  <c r="J65" i="11"/>
  <c r="I9" i="11"/>
  <c r="J9" i="11" s="1"/>
  <c r="I13" i="11"/>
  <c r="J13" i="11" s="1"/>
  <c r="I17" i="11"/>
  <c r="J17" i="11" s="1"/>
  <c r="I21" i="11"/>
  <c r="J21" i="11" s="1"/>
  <c r="I25" i="11"/>
  <c r="J25" i="11" s="1"/>
  <c r="I29" i="11"/>
  <c r="J29" i="11" s="1"/>
  <c r="I33" i="11"/>
  <c r="I37" i="11"/>
  <c r="J37" i="11" s="1"/>
  <c r="I41" i="11"/>
  <c r="I45" i="11"/>
  <c r="J45" i="11" s="1"/>
  <c r="I49" i="11"/>
  <c r="I53" i="11"/>
  <c r="J53" i="11" s="1"/>
  <c r="I57" i="11"/>
  <c r="I61" i="11"/>
  <c r="I65" i="11"/>
  <c r="F26" i="11"/>
  <c r="F42" i="11"/>
  <c r="F58" i="11"/>
  <c r="E10" i="11"/>
  <c r="F10" i="11" s="1"/>
  <c r="E14" i="11"/>
  <c r="F14" i="11" s="1"/>
  <c r="E18" i="11"/>
  <c r="F18" i="11" s="1"/>
  <c r="E22" i="11"/>
  <c r="F22" i="11" s="1"/>
  <c r="E26" i="11"/>
  <c r="E30" i="11"/>
  <c r="F30" i="11" s="1"/>
  <c r="E34" i="11"/>
  <c r="E38" i="11"/>
  <c r="F38" i="11" s="1"/>
  <c r="E42" i="11"/>
  <c r="E46" i="11"/>
  <c r="F46" i="11" s="1"/>
  <c r="E50" i="11"/>
  <c r="E54" i="11"/>
  <c r="F54" i="11" s="1"/>
  <c r="E58" i="11"/>
  <c r="K58" i="11" s="1"/>
  <c r="L58" i="11" s="1"/>
  <c r="G59" i="127" s="1"/>
  <c r="E62" i="11"/>
  <c r="F62" i="11" s="1"/>
  <c r="E6" i="11"/>
  <c r="F6" i="11" s="1"/>
  <c r="K41" i="11"/>
  <c r="L41" i="11" s="1"/>
  <c r="G42" i="127" s="1"/>
  <c r="J26" i="11"/>
  <c r="J36" i="11"/>
  <c r="J47" i="11"/>
  <c r="J58" i="11"/>
  <c r="I8" i="11"/>
  <c r="J8" i="11" s="1"/>
  <c r="I14" i="11"/>
  <c r="K14" i="11" s="1"/>
  <c r="L14" i="11" s="1"/>
  <c r="G15" i="127" s="1"/>
  <c r="I19" i="11"/>
  <c r="J19" i="11" s="1"/>
  <c r="I24" i="11"/>
  <c r="I30" i="11"/>
  <c r="K30" i="11" s="1"/>
  <c r="L30" i="11" s="1"/>
  <c r="G31" i="127" s="1"/>
  <c r="I35" i="11"/>
  <c r="I40" i="11"/>
  <c r="J40" i="11" s="1"/>
  <c r="I46" i="11"/>
  <c r="K46" i="11" s="1"/>
  <c r="L46" i="11" s="1"/>
  <c r="G47" i="127" s="1"/>
  <c r="I51" i="11"/>
  <c r="K51" i="11" s="1"/>
  <c r="L51" i="11" s="1"/>
  <c r="G52" i="127" s="1"/>
  <c r="I56" i="11"/>
  <c r="I62" i="11"/>
  <c r="J62" i="11" s="1"/>
  <c r="F29" i="11"/>
  <c r="F35" i="11"/>
  <c r="F51" i="11"/>
  <c r="F56" i="11"/>
  <c r="E7" i="11"/>
  <c r="F7" i="11" s="1"/>
  <c r="E12" i="11"/>
  <c r="F12" i="11" s="1"/>
  <c r="E17" i="11"/>
  <c r="E23" i="11"/>
  <c r="E28" i="11"/>
  <c r="K28" i="11" s="1"/>
  <c r="L28" i="11" s="1"/>
  <c r="G29" i="127" s="1"/>
  <c r="E33" i="11"/>
  <c r="E39" i="11"/>
  <c r="K39" i="11" s="1"/>
  <c r="L39" i="11" s="1"/>
  <c r="G40" i="127" s="1"/>
  <c r="E44" i="11"/>
  <c r="E49" i="11"/>
  <c r="F49" i="11" s="1"/>
  <c r="E55" i="11"/>
  <c r="K55" i="11" s="1"/>
  <c r="L55" i="11" s="1"/>
  <c r="G56" i="127" s="1"/>
  <c r="E60" i="11"/>
  <c r="E65" i="11"/>
  <c r="J43" i="11"/>
  <c r="J54" i="11"/>
  <c r="I10" i="11"/>
  <c r="J10" i="11" s="1"/>
  <c r="I15" i="11"/>
  <c r="J15" i="11" s="1"/>
  <c r="I20" i="11"/>
  <c r="J20" i="11" s="1"/>
  <c r="I26" i="11"/>
  <c r="I31" i="11"/>
  <c r="J31" i="11" s="1"/>
  <c r="I36" i="11"/>
  <c r="I42" i="11"/>
  <c r="J42" i="11" s="1"/>
  <c r="I47" i="11"/>
  <c r="I52" i="11"/>
  <c r="K52" i="11" s="1"/>
  <c r="L52" i="11" s="1"/>
  <c r="G53" i="127" s="1"/>
  <c r="I63" i="11"/>
  <c r="J63" i="11" s="1"/>
  <c r="F36" i="11"/>
  <c r="F52" i="11"/>
  <c r="F57" i="11"/>
  <c r="E8" i="11"/>
  <c r="F8" i="11" s="1"/>
  <c r="E19" i="11"/>
  <c r="F19" i="11" s="1"/>
  <c r="E24" i="11"/>
  <c r="F24" i="11" s="1"/>
  <c r="E29" i="11"/>
  <c r="E35" i="11"/>
  <c r="K35" i="11" s="1"/>
  <c r="L35" i="11" s="1"/>
  <c r="G36" i="127" s="1"/>
  <c r="E40" i="11"/>
  <c r="F40" i="11" s="1"/>
  <c r="E45" i="11"/>
  <c r="E51" i="11"/>
  <c r="E56" i="11"/>
  <c r="E61" i="11"/>
  <c r="F61" i="11" s="1"/>
  <c r="K33" i="11"/>
  <c r="L33" i="11" s="1"/>
  <c r="G34" i="127" s="1"/>
  <c r="K65" i="11"/>
  <c r="J50" i="11"/>
  <c r="I11" i="11"/>
  <c r="J11" i="11" s="1"/>
  <c r="I27" i="11"/>
  <c r="J27" i="11" s="1"/>
  <c r="I43" i="11"/>
  <c r="I64" i="11"/>
  <c r="F43" i="11"/>
  <c r="E15" i="11"/>
  <c r="K15" i="11" s="1"/>
  <c r="L15" i="11" s="1"/>
  <c r="G16" i="127" s="1"/>
  <c r="E25" i="11"/>
  <c r="E36" i="11"/>
  <c r="K36" i="11" s="1"/>
  <c r="L36" i="11" s="1"/>
  <c r="G37" i="127" s="1"/>
  <c r="E52" i="11"/>
  <c r="K18" i="11"/>
  <c r="L18" i="11" s="1"/>
  <c r="G19" i="127" s="1"/>
  <c r="B18" i="61" s="1"/>
  <c r="J30" i="11"/>
  <c r="J51" i="11"/>
  <c r="I7" i="11"/>
  <c r="J7" i="11" s="1"/>
  <c r="I23" i="11"/>
  <c r="J23" i="11" s="1"/>
  <c r="I39" i="11"/>
  <c r="I60" i="11"/>
  <c r="F39" i="11"/>
  <c r="F55" i="11"/>
  <c r="E16" i="11"/>
  <c r="K16" i="11" s="1"/>
  <c r="L16" i="11" s="1"/>
  <c r="G17" i="127" s="1"/>
  <c r="E32" i="11"/>
  <c r="E48" i="11"/>
  <c r="F48" i="11" s="1"/>
  <c r="E64" i="11"/>
  <c r="K26" i="11"/>
  <c r="L26" i="11" s="1"/>
  <c r="G27" i="127" s="1"/>
  <c r="K64" i="11"/>
  <c r="L64" i="11" s="1"/>
  <c r="G65" i="127" s="1"/>
  <c r="J64" i="11"/>
  <c r="I58" i="11"/>
  <c r="E13" i="11"/>
  <c r="F13" i="11" s="1"/>
  <c r="K49" i="11"/>
  <c r="L49" i="11" s="1"/>
  <c r="G50" i="127" s="1"/>
  <c r="I22" i="11"/>
  <c r="K22" i="11" s="1"/>
  <c r="L22" i="11" s="1"/>
  <c r="G23" i="127" s="1"/>
  <c r="I38" i="11"/>
  <c r="J38" i="11" s="1"/>
  <c r="I59" i="11"/>
  <c r="J59" i="11" s="1"/>
  <c r="F37" i="11"/>
  <c r="E9" i="11"/>
  <c r="F9" i="11" s="1"/>
  <c r="E31" i="11"/>
  <c r="K31" i="11" s="1"/>
  <c r="L31" i="11" s="1"/>
  <c r="G32" i="127" s="1"/>
  <c r="E47" i="11"/>
  <c r="K47" i="11" s="1"/>
  <c r="L47" i="11" s="1"/>
  <c r="G48" i="127" s="1"/>
  <c r="E63" i="11"/>
  <c r="K63" i="11" s="1"/>
  <c r="L65" i="11"/>
  <c r="G66" i="127" s="1"/>
  <c r="K29" i="11"/>
  <c r="L29" i="11" s="1"/>
  <c r="G30" i="127" s="1"/>
  <c r="J24" i="11"/>
  <c r="J46" i="11"/>
  <c r="I18" i="11"/>
  <c r="J18" i="11" s="1"/>
  <c r="I28" i="11"/>
  <c r="J28" i="11" s="1"/>
  <c r="I44" i="11"/>
  <c r="K44" i="11" s="1"/>
  <c r="L44" i="11" s="1"/>
  <c r="G45" i="127" s="1"/>
  <c r="I55" i="11"/>
  <c r="J55" i="11" s="1"/>
  <c r="I6" i="11"/>
  <c r="F33" i="11"/>
  <c r="F65" i="11"/>
  <c r="E21" i="11"/>
  <c r="K21" i="11" s="1"/>
  <c r="L21" i="11" s="1"/>
  <c r="G22" i="127" s="1"/>
  <c r="B21" i="61" s="1"/>
  <c r="E43" i="11"/>
  <c r="K43" i="11" s="1"/>
  <c r="L43" i="11" s="1"/>
  <c r="G44" i="127" s="1"/>
  <c r="E59" i="11"/>
  <c r="F59" i="11" s="1"/>
  <c r="L63" i="11"/>
  <c r="G64" i="127" s="1"/>
  <c r="K38" i="11"/>
  <c r="L38" i="11" s="1"/>
  <c r="G39" i="127" s="1"/>
  <c r="J39" i="11"/>
  <c r="J60" i="11"/>
  <c r="I16" i="11"/>
  <c r="J16" i="11" s="1"/>
  <c r="I32" i="11"/>
  <c r="K32" i="11" s="1"/>
  <c r="L32" i="11" s="1"/>
  <c r="G33" i="127" s="1"/>
  <c r="I48" i="11"/>
  <c r="J48" i="11" s="1"/>
  <c r="I54" i="11"/>
  <c r="K54" i="11" s="1"/>
  <c r="L54" i="11" s="1"/>
  <c r="G55" i="127" s="1"/>
  <c r="F32" i="11"/>
  <c r="F64" i="11"/>
  <c r="E20" i="11"/>
  <c r="F20" i="11" s="1"/>
  <c r="E41" i="11"/>
  <c r="F41" i="11" s="1"/>
  <c r="E57" i="11"/>
  <c r="K57" i="11" s="1"/>
  <c r="L57" i="11" s="1"/>
  <c r="G58" i="127" s="1"/>
  <c r="K24" i="11"/>
  <c r="L24" i="11" s="1"/>
  <c r="G25" i="127" s="1"/>
  <c r="B24" i="61" s="1"/>
  <c r="K56" i="11"/>
  <c r="L56" i="11" s="1"/>
  <c r="G57" i="127" s="1"/>
  <c r="J35" i="11"/>
  <c r="J56" i="11"/>
  <c r="I12" i="11"/>
  <c r="J12" i="11" s="1"/>
  <c r="I34" i="11"/>
  <c r="J34" i="11" s="1"/>
  <c r="I50" i="11"/>
  <c r="F28" i="11"/>
  <c r="F44" i="11"/>
  <c r="E11" i="11"/>
  <c r="E27" i="11"/>
  <c r="F27" i="11" s="1"/>
  <c r="E37" i="11"/>
  <c r="K37" i="11" s="1"/>
  <c r="L37" i="11" s="1"/>
  <c r="G38" i="127" s="1"/>
  <c r="E53" i="11"/>
  <c r="K53" i="11" s="1"/>
  <c r="L53" i="11" s="1"/>
  <c r="G54" i="127" s="1"/>
  <c r="B1" i="53"/>
  <c r="E65" i="88"/>
  <c r="K65" i="88" s="1"/>
  <c r="L65" i="88" s="1"/>
  <c r="K66" i="127" s="1"/>
  <c r="AA66" i="127" s="1"/>
  <c r="I64" i="88"/>
  <c r="K63" i="88"/>
  <c r="L63" i="88" s="1"/>
  <c r="K64" i="127" s="1"/>
  <c r="AA64" i="127" s="1"/>
  <c r="E63" i="88"/>
  <c r="I62" i="88"/>
  <c r="J62" i="88" s="1"/>
  <c r="E61" i="88"/>
  <c r="K61" i="88" s="1"/>
  <c r="L61" i="88" s="1"/>
  <c r="K62" i="127" s="1"/>
  <c r="AA62" i="127" s="1"/>
  <c r="I60" i="88"/>
  <c r="E59" i="88"/>
  <c r="I58" i="88"/>
  <c r="J58" i="88" s="1"/>
  <c r="E57" i="88"/>
  <c r="K57" i="88" s="1"/>
  <c r="L57" i="88" s="1"/>
  <c r="K58" i="127" s="1"/>
  <c r="AA58" i="127" s="1"/>
  <c r="I56" i="88"/>
  <c r="K55" i="88"/>
  <c r="L55" i="88" s="1"/>
  <c r="K56" i="127" s="1"/>
  <c r="AA56" i="127" s="1"/>
  <c r="E55" i="88"/>
  <c r="I54" i="88"/>
  <c r="E53" i="88"/>
  <c r="I52" i="88"/>
  <c r="K51" i="88"/>
  <c r="E51" i="88"/>
  <c r="I50" i="88"/>
  <c r="J50" i="88" s="1"/>
  <c r="E49" i="88"/>
  <c r="I48" i="88"/>
  <c r="K47" i="88"/>
  <c r="L47" i="88" s="1"/>
  <c r="K48" i="127" s="1"/>
  <c r="AA48" i="127" s="1"/>
  <c r="E47" i="88"/>
  <c r="I46" i="88"/>
  <c r="E45" i="88"/>
  <c r="I44" i="88"/>
  <c r="E43" i="88"/>
  <c r="I42" i="88"/>
  <c r="J42" i="88" s="1"/>
  <c r="E41" i="88"/>
  <c r="K41" i="88" s="1"/>
  <c r="L41" i="88" s="1"/>
  <c r="K42" i="127" s="1"/>
  <c r="AA42" i="127" s="1"/>
  <c r="I40" i="88"/>
  <c r="K39" i="88"/>
  <c r="L39" i="88" s="1"/>
  <c r="K40" i="127" s="1"/>
  <c r="AA40" i="127" s="1"/>
  <c r="E39" i="88"/>
  <c r="I38" i="88"/>
  <c r="K64" i="88"/>
  <c r="L64" i="88" s="1"/>
  <c r="K65" i="127" s="1"/>
  <c r="AA65" i="127" s="1"/>
  <c r="E62" i="88"/>
  <c r="F61" i="88"/>
  <c r="I59" i="88"/>
  <c r="K59" i="88" s="1"/>
  <c r="L59" i="88" s="1"/>
  <c r="K60" i="127" s="1"/>
  <c r="AA60" i="127" s="1"/>
  <c r="J57" i="88"/>
  <c r="E54" i="88"/>
  <c r="K54" i="88" s="1"/>
  <c r="L54" i="88" s="1"/>
  <c r="K55" i="127" s="1"/>
  <c r="AA55" i="127" s="1"/>
  <c r="I51" i="88"/>
  <c r="E46" i="88"/>
  <c r="I43" i="88"/>
  <c r="E38" i="88"/>
  <c r="K38" i="88" s="1"/>
  <c r="L38" i="88" s="1"/>
  <c r="K39" i="127" s="1"/>
  <c r="AA39" i="127" s="1"/>
  <c r="I37" i="88"/>
  <c r="K36" i="88"/>
  <c r="L36" i="88" s="1"/>
  <c r="K37" i="127" s="1"/>
  <c r="AA37" i="127" s="1"/>
  <c r="E36" i="88"/>
  <c r="I35" i="88"/>
  <c r="I35" i="148" s="1"/>
  <c r="E34" i="88"/>
  <c r="I33" i="88"/>
  <c r="I33" i="148" s="1"/>
  <c r="E32" i="88"/>
  <c r="E32" i="148" s="1"/>
  <c r="I31" i="88"/>
  <c r="E30" i="88"/>
  <c r="E30" i="148" s="1"/>
  <c r="I29" i="88"/>
  <c r="I29" i="148" s="1"/>
  <c r="E28" i="88"/>
  <c r="E28" i="148" s="1"/>
  <c r="I27" i="88"/>
  <c r="I27" i="148" s="1"/>
  <c r="E26" i="88"/>
  <c r="I25" i="88"/>
  <c r="I25" i="148" s="1"/>
  <c r="E24" i="88"/>
  <c r="E24" i="148" s="1"/>
  <c r="I23" i="88"/>
  <c r="E22" i="88"/>
  <c r="E22" i="148" s="1"/>
  <c r="I21" i="88"/>
  <c r="I21" i="148" s="1"/>
  <c r="K20" i="88"/>
  <c r="E20" i="88"/>
  <c r="E20" i="148" s="1"/>
  <c r="I19" i="88"/>
  <c r="I19" i="148" s="1"/>
  <c r="E18" i="88"/>
  <c r="I17" i="88"/>
  <c r="I17" i="148" s="1"/>
  <c r="E16" i="88"/>
  <c r="E16" i="148" s="1"/>
  <c r="E13" i="88"/>
  <c r="I11" i="88"/>
  <c r="I9" i="88"/>
  <c r="E8" i="88"/>
  <c r="I6" i="88"/>
  <c r="I65" i="88"/>
  <c r="J65" i="88" s="1"/>
  <c r="J64" i="88"/>
  <c r="I61" i="88"/>
  <c r="E60" i="88"/>
  <c r="F60" i="88" s="1"/>
  <c r="J56" i="88"/>
  <c r="I55" i="88"/>
  <c r="L51" i="88"/>
  <c r="K52" i="127" s="1"/>
  <c r="AA52" i="127" s="1"/>
  <c r="I49" i="88"/>
  <c r="J49" i="88" s="1"/>
  <c r="F47" i="88"/>
  <c r="K44" i="88"/>
  <c r="E40" i="88"/>
  <c r="K37" i="88"/>
  <c r="E35" i="88"/>
  <c r="E35" i="148" s="1"/>
  <c r="I32" i="88"/>
  <c r="J30" i="88"/>
  <c r="J30" i="148" s="1"/>
  <c r="E27" i="88"/>
  <c r="E27" i="148" s="1"/>
  <c r="I24" i="88"/>
  <c r="I24" i="148" s="1"/>
  <c r="E19" i="88"/>
  <c r="E19" i="148" s="1"/>
  <c r="F18" i="88"/>
  <c r="F18" i="148" s="1"/>
  <c r="I16" i="88"/>
  <c r="I16" i="148" s="1"/>
  <c r="E15" i="88"/>
  <c r="I10" i="88"/>
  <c r="I8" i="88"/>
  <c r="E6" i="88"/>
  <c r="I63" i="88"/>
  <c r="J63" i="88" s="1"/>
  <c r="J60" i="88"/>
  <c r="F57" i="88"/>
  <c r="J55" i="88"/>
  <c r="J52" i="88"/>
  <c r="J47" i="88"/>
  <c r="F46" i="88"/>
  <c r="J44" i="88"/>
  <c r="I41" i="88"/>
  <c r="J41" i="88" s="1"/>
  <c r="F38" i="88"/>
  <c r="E37" i="88"/>
  <c r="K35" i="88"/>
  <c r="K35" i="148" s="1"/>
  <c r="J33" i="88"/>
  <c r="J33" i="148" s="1"/>
  <c r="F32" i="88"/>
  <c r="F32" i="148" s="1"/>
  <c r="E31" i="88"/>
  <c r="E31" i="148" s="1"/>
  <c r="I26" i="88"/>
  <c r="I26" i="148" s="1"/>
  <c r="E25" i="88"/>
  <c r="E25" i="148" s="1"/>
  <c r="J21" i="88"/>
  <c r="J21" i="148" s="1"/>
  <c r="I20" i="88"/>
  <c r="I20" i="148" s="1"/>
  <c r="F19" i="88"/>
  <c r="F19" i="148" s="1"/>
  <c r="I15" i="88"/>
  <c r="I12" i="88"/>
  <c r="E9" i="88"/>
  <c r="F63" i="88"/>
  <c r="J61" i="88"/>
  <c r="F58" i="88"/>
  <c r="F55" i="88"/>
  <c r="E52" i="88"/>
  <c r="K52" i="88" s="1"/>
  <c r="L52" i="88" s="1"/>
  <c r="K53" i="127" s="1"/>
  <c r="AA53" i="127" s="1"/>
  <c r="F50" i="88"/>
  <c r="I47" i="88"/>
  <c r="J45" i="88"/>
  <c r="E44" i="88"/>
  <c r="F44" i="88" s="1"/>
  <c r="K42" i="88"/>
  <c r="L42" i="88" s="1"/>
  <c r="K43" i="127" s="1"/>
  <c r="AA43" i="127" s="1"/>
  <c r="K62" i="88"/>
  <c r="L62" i="88" s="1"/>
  <c r="K63" i="127" s="1"/>
  <c r="AA63" i="127" s="1"/>
  <c r="J59" i="88"/>
  <c r="I53" i="88"/>
  <c r="J53" i="88" s="1"/>
  <c r="E50" i="88"/>
  <c r="K46" i="88"/>
  <c r="L46" i="88" s="1"/>
  <c r="K47" i="127" s="1"/>
  <c r="AA47" i="127" s="1"/>
  <c r="F39" i="88"/>
  <c r="F37" i="88"/>
  <c r="J35" i="88"/>
  <c r="J35" i="148" s="1"/>
  <c r="K27" i="88"/>
  <c r="E23" i="88"/>
  <c r="E23" i="148" s="1"/>
  <c r="I18" i="88"/>
  <c r="I18" i="148" s="1"/>
  <c r="E14" i="88"/>
  <c r="E10" i="88"/>
  <c r="F62" i="88"/>
  <c r="F59" i="88"/>
  <c r="E56" i="88"/>
  <c r="J46" i="88"/>
  <c r="F43" i="88"/>
  <c r="J40" i="88"/>
  <c r="J38" i="88"/>
  <c r="F35" i="88"/>
  <c r="F35" i="148" s="1"/>
  <c r="I30" i="88"/>
  <c r="I30" i="148" s="1"/>
  <c r="E29" i="88"/>
  <c r="F24" i="88"/>
  <c r="F24" i="148" s="1"/>
  <c r="I22" i="88"/>
  <c r="E21" i="88"/>
  <c r="E21" i="148" s="1"/>
  <c r="I13" i="88"/>
  <c r="K60" i="88"/>
  <c r="J54" i="88"/>
  <c r="E48" i="88"/>
  <c r="J37" i="88"/>
  <c r="I34" i="88"/>
  <c r="I34" i="148" s="1"/>
  <c r="F31" i="88"/>
  <c r="F31" i="148" s="1"/>
  <c r="F28" i="88"/>
  <c r="F28" i="148" s="1"/>
  <c r="I14" i="88"/>
  <c r="E7" i="88"/>
  <c r="I57" i="88"/>
  <c r="J29" i="88"/>
  <c r="J29" i="148" s="1"/>
  <c r="E11" i="88"/>
  <c r="K11" i="88" s="1"/>
  <c r="F64" i="88"/>
  <c r="E58" i="88"/>
  <c r="K58" i="88" s="1"/>
  <c r="L58" i="88" s="1"/>
  <c r="K59" i="127" s="1"/>
  <c r="AA59" i="127" s="1"/>
  <c r="J51" i="88"/>
  <c r="I45" i="88"/>
  <c r="I36" i="88"/>
  <c r="J36" i="88" s="1"/>
  <c r="E33" i="88"/>
  <c r="F30" i="88"/>
  <c r="F30" i="148" s="1"/>
  <c r="J20" i="88"/>
  <c r="J20" i="148" s="1"/>
  <c r="J17" i="88"/>
  <c r="J17" i="148" s="1"/>
  <c r="E12" i="88"/>
  <c r="E64" i="88"/>
  <c r="J26" i="88"/>
  <c r="J26" i="148" s="1"/>
  <c r="E17" i="88"/>
  <c r="E17" i="148" s="1"/>
  <c r="L60" i="88"/>
  <c r="K61" i="127" s="1"/>
  <c r="AA61" i="127" s="1"/>
  <c r="E42" i="88"/>
  <c r="F42" i="88" s="1"/>
  <c r="K31" i="88"/>
  <c r="F22" i="88"/>
  <c r="F22" i="148" s="1"/>
  <c r="I7" i="88"/>
  <c r="F51" i="88"/>
  <c r="L44" i="88"/>
  <c r="K45" i="127" s="1"/>
  <c r="AA45" i="127" s="1"/>
  <c r="I39" i="88"/>
  <c r="J39" i="88" s="1"/>
  <c r="F36" i="88"/>
  <c r="F20" i="88"/>
  <c r="F20" i="148" s="1"/>
  <c r="J48" i="88"/>
  <c r="L37" i="88"/>
  <c r="K38" i="127" s="1"/>
  <c r="AA38" i="127" s="1"/>
  <c r="I28" i="88"/>
  <c r="I28" i="148" s="1"/>
  <c r="B1" i="148"/>
  <c r="J63" i="92"/>
  <c r="J59" i="92"/>
  <c r="F58" i="92"/>
  <c r="F54" i="92"/>
  <c r="J51" i="92"/>
  <c r="J47" i="92"/>
  <c r="F46" i="92"/>
  <c r="J43" i="92"/>
  <c r="F42" i="92"/>
  <c r="F38" i="92"/>
  <c r="J35" i="92"/>
  <c r="J35" i="152" s="1"/>
  <c r="J31" i="92"/>
  <c r="J31" i="152" s="1"/>
  <c r="F30" i="92"/>
  <c r="F30" i="152" s="1"/>
  <c r="J27" i="92"/>
  <c r="J27" i="152" s="1"/>
  <c r="F26" i="92"/>
  <c r="F26" i="152" s="1"/>
  <c r="E15" i="92"/>
  <c r="I13" i="92"/>
  <c r="E12" i="92"/>
  <c r="I10" i="92"/>
  <c r="I8" i="92"/>
  <c r="I64" i="92"/>
  <c r="I63" i="92"/>
  <c r="J62" i="92"/>
  <c r="K60" i="92"/>
  <c r="L60" i="92" s="1"/>
  <c r="O61" i="127" s="1"/>
  <c r="AE61" i="127" s="1"/>
  <c r="E59" i="92"/>
  <c r="F59" i="92" s="1"/>
  <c r="E58" i="92"/>
  <c r="F57" i="92"/>
  <c r="I56" i="92"/>
  <c r="I55" i="92"/>
  <c r="J55" i="92" s="1"/>
  <c r="E51" i="92"/>
  <c r="E50" i="92"/>
  <c r="I48" i="92"/>
  <c r="I47" i="92"/>
  <c r="J46" i="92"/>
  <c r="E43" i="92"/>
  <c r="K43" i="92" s="1"/>
  <c r="L43" i="92" s="1"/>
  <c r="O44" i="127" s="1"/>
  <c r="AE44" i="127" s="1"/>
  <c r="E42" i="92"/>
  <c r="F41" i="92"/>
  <c r="I40" i="92"/>
  <c r="I39" i="92"/>
  <c r="K37" i="92"/>
  <c r="L37" i="92" s="1"/>
  <c r="O38" i="127" s="1"/>
  <c r="AE38" i="127" s="1"/>
  <c r="E35" i="92"/>
  <c r="E35" i="152" s="1"/>
  <c r="E34" i="92"/>
  <c r="E34" i="152" s="1"/>
  <c r="I32" i="92"/>
  <c r="I31" i="92"/>
  <c r="I31" i="152" s="1"/>
  <c r="J30" i="92"/>
  <c r="J30" i="152" s="1"/>
  <c r="K28" i="92"/>
  <c r="E27" i="92"/>
  <c r="E27" i="152" s="1"/>
  <c r="E26" i="92"/>
  <c r="E26" i="152" s="1"/>
  <c r="F25" i="92"/>
  <c r="F25" i="152" s="1"/>
  <c r="I24" i="92"/>
  <c r="I24" i="152" s="1"/>
  <c r="I23" i="92"/>
  <c r="I23" i="152" s="1"/>
  <c r="E19" i="92"/>
  <c r="E19" i="152" s="1"/>
  <c r="E18" i="92"/>
  <c r="I16" i="92"/>
  <c r="I16" i="152" s="1"/>
  <c r="E8" i="92"/>
  <c r="F8" i="92" s="1"/>
  <c r="F8" i="152" s="1"/>
  <c r="E6" i="92"/>
  <c r="E65" i="92"/>
  <c r="F65" i="92" s="1"/>
  <c r="E64" i="92"/>
  <c r="F64" i="92" s="1"/>
  <c r="F63" i="92"/>
  <c r="I62" i="92"/>
  <c r="I61" i="92"/>
  <c r="J61" i="92" s="1"/>
  <c r="K59" i="92"/>
  <c r="L59" i="92" s="1"/>
  <c r="O60" i="127" s="1"/>
  <c r="AE60" i="127" s="1"/>
  <c r="E57" i="92"/>
  <c r="E56" i="92"/>
  <c r="I54" i="92"/>
  <c r="J54" i="92" s="1"/>
  <c r="I53" i="92"/>
  <c r="J53" i="92" s="1"/>
  <c r="J52" i="92"/>
  <c r="E49" i="92"/>
  <c r="E48" i="92"/>
  <c r="F48" i="92" s="1"/>
  <c r="I46" i="92"/>
  <c r="I45" i="92"/>
  <c r="J45" i="92" s="1"/>
  <c r="E41" i="92"/>
  <c r="E40" i="92"/>
  <c r="F40" i="92" s="1"/>
  <c r="I38" i="92"/>
  <c r="J38" i="92" s="1"/>
  <c r="I37" i="92"/>
  <c r="J37" i="92" s="1"/>
  <c r="J36" i="92"/>
  <c r="E33" i="92"/>
  <c r="E33" i="152" s="1"/>
  <c r="E32" i="92"/>
  <c r="E32" i="152" s="1"/>
  <c r="F31" i="92"/>
  <c r="F31" i="152" s="1"/>
  <c r="I30" i="92"/>
  <c r="I30" i="152" s="1"/>
  <c r="I29" i="92"/>
  <c r="I29" i="152" s="1"/>
  <c r="K27" i="92"/>
  <c r="E25" i="92"/>
  <c r="E25" i="152" s="1"/>
  <c r="E24" i="92"/>
  <c r="I22" i="92"/>
  <c r="I22" i="152" s="1"/>
  <c r="I21" i="92"/>
  <c r="I21" i="152" s="1"/>
  <c r="E17" i="92"/>
  <c r="E16" i="92"/>
  <c r="E16" i="152" s="1"/>
  <c r="I14" i="92"/>
  <c r="I12" i="92"/>
  <c r="E10" i="92"/>
  <c r="I7" i="92"/>
  <c r="K65" i="92"/>
  <c r="L65" i="92" s="1"/>
  <c r="O66" i="127" s="1"/>
  <c r="AE66" i="127" s="1"/>
  <c r="E62" i="92"/>
  <c r="K62" i="92" s="1"/>
  <c r="L62" i="92" s="1"/>
  <c r="O63" i="127" s="1"/>
  <c r="AE63" i="127" s="1"/>
  <c r="I60" i="92"/>
  <c r="J60" i="92" s="1"/>
  <c r="J58" i="92"/>
  <c r="E55" i="92"/>
  <c r="I51" i="92"/>
  <c r="K51" i="92" s="1"/>
  <c r="L51" i="92" s="1"/>
  <c r="O52" i="127" s="1"/>
  <c r="AE52" i="127" s="1"/>
  <c r="E46" i="92"/>
  <c r="I44" i="92"/>
  <c r="J44" i="92" s="1"/>
  <c r="K40" i="92"/>
  <c r="L40" i="92" s="1"/>
  <c r="O41" i="127" s="1"/>
  <c r="AE41" i="127" s="1"/>
  <c r="E39" i="92"/>
  <c r="F39" i="92" s="1"/>
  <c r="F37" i="92"/>
  <c r="I35" i="92"/>
  <c r="I35" i="152" s="1"/>
  <c r="K33" i="92"/>
  <c r="E30" i="92"/>
  <c r="E30" i="152" s="1"/>
  <c r="I28" i="92"/>
  <c r="I28" i="152" s="1"/>
  <c r="J26" i="92"/>
  <c r="J26" i="152" s="1"/>
  <c r="E23" i="92"/>
  <c r="E23" i="152" s="1"/>
  <c r="I19" i="92"/>
  <c r="J19" i="92" s="1"/>
  <c r="J19" i="152" s="1"/>
  <c r="I11" i="92"/>
  <c r="E7" i="92"/>
  <c r="I65" i="92"/>
  <c r="J65" i="92" s="1"/>
  <c r="K63" i="92"/>
  <c r="L63" i="92" s="1"/>
  <c r="O64" i="127" s="1"/>
  <c r="AE64" i="127" s="1"/>
  <c r="E60" i="92"/>
  <c r="F60" i="92" s="1"/>
  <c r="I58" i="92"/>
  <c r="K58" i="92" s="1"/>
  <c r="L58" i="92" s="1"/>
  <c r="O59" i="127" s="1"/>
  <c r="AE59" i="127" s="1"/>
  <c r="J56" i="92"/>
  <c r="E53" i="92"/>
  <c r="F53" i="92" s="1"/>
  <c r="F51" i="92"/>
  <c r="I49" i="92"/>
  <c r="J49" i="92" s="1"/>
  <c r="E44" i="92"/>
  <c r="F44" i="92" s="1"/>
  <c r="I42" i="92"/>
  <c r="K42" i="92" s="1"/>
  <c r="L42" i="92" s="1"/>
  <c r="O43" i="127" s="1"/>
  <c r="AE43" i="127" s="1"/>
  <c r="J40" i="92"/>
  <c r="E37" i="92"/>
  <c r="F35" i="92"/>
  <c r="F35" i="152" s="1"/>
  <c r="I33" i="92"/>
  <c r="I33" i="152" s="1"/>
  <c r="K31" i="92"/>
  <c r="E28" i="92"/>
  <c r="E28" i="152" s="1"/>
  <c r="I26" i="92"/>
  <c r="I26" i="152" s="1"/>
  <c r="J24" i="92"/>
  <c r="J24" i="152" s="1"/>
  <c r="E21" i="92"/>
  <c r="E21" i="152" s="1"/>
  <c r="F19" i="92"/>
  <c r="F19" i="152" s="1"/>
  <c r="I17" i="92"/>
  <c r="I15" i="92"/>
  <c r="K15" i="92" s="1"/>
  <c r="E11" i="92"/>
  <c r="I6" i="92"/>
  <c r="E52" i="92"/>
  <c r="K52" i="92" s="1"/>
  <c r="L52" i="92" s="1"/>
  <c r="O53" i="127" s="1"/>
  <c r="AE53" i="127" s="1"/>
  <c r="J48" i="92"/>
  <c r="E45" i="92"/>
  <c r="K45" i="92" s="1"/>
  <c r="L45" i="92" s="1"/>
  <c r="O46" i="127" s="1"/>
  <c r="AE46" i="127" s="1"/>
  <c r="I41" i="92"/>
  <c r="J41" i="92" s="1"/>
  <c r="I34" i="92"/>
  <c r="K34" i="92" s="1"/>
  <c r="F27" i="92"/>
  <c r="F27" i="152" s="1"/>
  <c r="E20" i="92"/>
  <c r="E9" i="92"/>
  <c r="F61" i="92"/>
  <c r="E54" i="92"/>
  <c r="K54" i="92" s="1"/>
  <c r="L54" i="92" s="1"/>
  <c r="O55" i="127" s="1"/>
  <c r="AE55" i="127" s="1"/>
  <c r="E47" i="92"/>
  <c r="I43" i="92"/>
  <c r="I36" i="92"/>
  <c r="K32" i="92"/>
  <c r="K32" i="152" s="1"/>
  <c r="E22" i="92"/>
  <c r="E22" i="152" s="1"/>
  <c r="E14" i="92"/>
  <c r="E61" i="92"/>
  <c r="K61" i="92" s="1"/>
  <c r="L61" i="92" s="1"/>
  <c r="O62" i="127" s="1"/>
  <c r="AE62" i="127" s="1"/>
  <c r="I57" i="92"/>
  <c r="I50" i="92"/>
  <c r="J50" i="92" s="1"/>
  <c r="K46" i="92"/>
  <c r="L46" i="92" s="1"/>
  <c r="O47" i="127" s="1"/>
  <c r="AE47" i="127" s="1"/>
  <c r="F43" i="92"/>
  <c r="E36" i="92"/>
  <c r="F36" i="92" s="1"/>
  <c r="E29" i="92"/>
  <c r="I25" i="92"/>
  <c r="I25" i="152" s="1"/>
  <c r="I18" i="92"/>
  <c r="I18" i="152" s="1"/>
  <c r="E13" i="92"/>
  <c r="E63" i="92"/>
  <c r="K48" i="92"/>
  <c r="L48" i="92" s="1"/>
  <c r="O49" i="127" s="1"/>
  <c r="AE49" i="127" s="1"/>
  <c r="I20" i="92"/>
  <c r="I20" i="152" s="1"/>
  <c r="I59" i="92"/>
  <c r="F45" i="92"/>
  <c r="E31" i="92"/>
  <c r="E31" i="152" s="1"/>
  <c r="I52" i="92"/>
  <c r="K41" i="92"/>
  <c r="L41" i="92" s="1"/>
  <c r="O42" i="127" s="1"/>
  <c r="AE42" i="127" s="1"/>
  <c r="I9" i="92"/>
  <c r="E38" i="92"/>
  <c r="I27" i="92"/>
  <c r="I27" i="152" s="1"/>
  <c r="B1" i="152"/>
  <c r="AZ6" i="99"/>
  <c r="BA6" i="99" s="1"/>
  <c r="AA8" i="99"/>
  <c r="AB16" i="99"/>
  <c r="AC16" i="99" s="1"/>
  <c r="BA16" i="99"/>
  <c r="BB16" i="99" s="1"/>
  <c r="BC16" i="99" s="1"/>
  <c r="AP17" i="127" s="1"/>
  <c r="C16" i="160" s="1"/>
  <c r="AA16" i="99"/>
  <c r="AZ18" i="99"/>
  <c r="BA18" i="99" s="1"/>
  <c r="BB18" i="99" s="1"/>
  <c r="BC18" i="99" s="1"/>
  <c r="AP19" i="127" s="1"/>
  <c r="C18" i="160" s="1"/>
  <c r="BB20" i="99"/>
  <c r="BC20" i="99" s="1"/>
  <c r="AP21" i="127" s="1"/>
  <c r="C20" i="160" s="1"/>
  <c r="AB20" i="99"/>
  <c r="AC20" i="99" s="1"/>
  <c r="BA20" i="99"/>
  <c r="AA20" i="99"/>
  <c r="AZ22" i="99"/>
  <c r="BA22" i="99" s="1"/>
  <c r="BB22" i="99" s="1"/>
  <c r="BC22" i="99" s="1"/>
  <c r="AP23" i="127" s="1"/>
  <c r="C22" i="160" s="1"/>
  <c r="BA27" i="99"/>
  <c r="BA35" i="99"/>
  <c r="BA43" i="99"/>
  <c r="BA51" i="99"/>
  <c r="AZ7" i="100"/>
  <c r="BA7" i="100" s="1"/>
  <c r="AB9" i="100"/>
  <c r="AC9" i="100" s="1"/>
  <c r="AA9" i="100"/>
  <c r="BA13" i="100"/>
  <c r="AZ15" i="100"/>
  <c r="BA15" i="100" s="1"/>
  <c r="BB15" i="100" s="1"/>
  <c r="BC15" i="100" s="1"/>
  <c r="AQ16" i="127" s="1"/>
  <c r="D15" i="160" s="1"/>
  <c r="BB19" i="100"/>
  <c r="BC19" i="100" s="1"/>
  <c r="AQ20" i="127" s="1"/>
  <c r="D19" i="160" s="1"/>
  <c r="AB19" i="100"/>
  <c r="AC19" i="100" s="1"/>
  <c r="AZ23" i="100"/>
  <c r="AB38" i="100"/>
  <c r="BB40" i="100"/>
  <c r="AZ46" i="100"/>
  <c r="AC46" i="100"/>
  <c r="AB46" i="100"/>
  <c r="AZ50" i="100"/>
  <c r="BA50" i="100" s="1"/>
  <c r="BB50" i="100" s="1"/>
  <c r="AB50" i="100"/>
  <c r="AC50" i="100" s="1"/>
  <c r="AZ54" i="100"/>
  <c r="AC54" i="100"/>
  <c r="AB54" i="100"/>
  <c r="AZ58" i="100"/>
  <c r="AB58" i="100"/>
  <c r="AC58" i="100" s="1"/>
  <c r="AZ62" i="100"/>
  <c r="AC62" i="100"/>
  <c r="AB62" i="100"/>
  <c r="BA7" i="101"/>
  <c r="AZ9" i="101"/>
  <c r="BA9" i="101" s="1"/>
  <c r="AB11" i="101"/>
  <c r="AC11" i="101" s="1"/>
  <c r="AA11" i="101"/>
  <c r="BA15" i="101"/>
  <c r="BB15" i="101" s="1"/>
  <c r="BC15" i="101" s="1"/>
  <c r="AR16" i="127" s="1"/>
  <c r="E15" i="160" s="1"/>
  <c r="AY26" i="101"/>
  <c r="AY28" i="101"/>
  <c r="AY30" i="101"/>
  <c r="BB30" i="101"/>
  <c r="BC30" i="101" s="1"/>
  <c r="AR31" i="127" s="1"/>
  <c r="E30" i="160" s="1"/>
  <c r="AA35" i="101"/>
  <c r="AA43" i="101"/>
  <c r="BA51" i="101"/>
  <c r="AB53" i="101"/>
  <c r="AA53" i="101"/>
  <c r="AZ61" i="101"/>
  <c r="AZ11" i="102"/>
  <c r="BA11" i="102" s="1"/>
  <c r="AA13" i="102"/>
  <c r="AC19" i="102"/>
  <c r="AC23" i="102"/>
  <c r="AB27" i="102"/>
  <c r="AC27" i="102" s="1"/>
  <c r="AA27" i="102"/>
  <c r="AZ35" i="102"/>
  <c r="AZ41" i="102"/>
  <c r="BA41" i="102" s="1"/>
  <c r="AB41" i="102"/>
  <c r="BA43" i="102"/>
  <c r="AA49" i="102"/>
  <c r="BA57" i="102"/>
  <c r="AB59" i="102"/>
  <c r="AA59" i="102"/>
  <c r="K14" i="113"/>
  <c r="BE3" i="131"/>
  <c r="BZ6" i="127"/>
  <c r="BF17" i="71"/>
  <c r="BF17" i="131" s="1"/>
  <c r="E17" i="131"/>
  <c r="BE20" i="131"/>
  <c r="BZ22" i="127"/>
  <c r="BF25" i="71"/>
  <c r="BF25" i="131" s="1"/>
  <c r="E25" i="131"/>
  <c r="BE28" i="131"/>
  <c r="BZ30" i="127"/>
  <c r="BF33" i="71"/>
  <c r="BF33" i="131" s="1"/>
  <c r="E33" i="131"/>
  <c r="D1" i="71"/>
  <c r="E1" i="131"/>
  <c r="BF6" i="72"/>
  <c r="BF6" i="132" s="1"/>
  <c r="E6" i="132"/>
  <c r="BE7" i="132"/>
  <c r="CA9" i="127"/>
  <c r="BE15" i="132"/>
  <c r="CA17" i="127"/>
  <c r="BF18" i="72"/>
  <c r="BF18" i="132" s="1"/>
  <c r="E18" i="132"/>
  <c r="BE19" i="132"/>
  <c r="CA21" i="127"/>
  <c r="BF22" i="72"/>
  <c r="BF22" i="132" s="1"/>
  <c r="E22" i="132"/>
  <c r="BE23" i="132"/>
  <c r="CA25" i="127"/>
  <c r="BF26" i="72"/>
  <c r="BF26" i="132" s="1"/>
  <c r="E26" i="132"/>
  <c r="BE27" i="132"/>
  <c r="CA29" i="127"/>
  <c r="BF30" i="72"/>
  <c r="BF30" i="132" s="1"/>
  <c r="E30" i="132"/>
  <c r="BE31" i="132"/>
  <c r="CA33" i="127"/>
  <c r="BF34" i="72"/>
  <c r="BF34" i="132" s="1"/>
  <c r="E34" i="132"/>
  <c r="D1" i="72"/>
  <c r="E1" i="132"/>
  <c r="BE3" i="133"/>
  <c r="CB6" i="127"/>
  <c r="CB19" i="127"/>
  <c r="BE18" i="133"/>
  <c r="CB20" i="127"/>
  <c r="CB21" i="127"/>
  <c r="BE20" i="133"/>
  <c r="CB22" i="127"/>
  <c r="CB23" i="127"/>
  <c r="BE23" i="133"/>
  <c r="CB25" i="127"/>
  <c r="BE25" i="133"/>
  <c r="CB27" i="127"/>
  <c r="BE26" i="133"/>
  <c r="CB28" i="127"/>
  <c r="CB29" i="127"/>
  <c r="BE28" i="133"/>
  <c r="BE29" i="133"/>
  <c r="CB31" i="127"/>
  <c r="BE30" i="133"/>
  <c r="BE31" i="133"/>
  <c r="CB33" i="127"/>
  <c r="CB35" i="127"/>
  <c r="BE34" i="133"/>
  <c r="CB36" i="127"/>
  <c r="BF16" i="74"/>
  <c r="BF16" i="134" s="1"/>
  <c r="E16" i="134"/>
  <c r="BF20" i="74"/>
  <c r="BF20" i="134" s="1"/>
  <c r="E20" i="134"/>
  <c r="BF24" i="74"/>
  <c r="BF24" i="134" s="1"/>
  <c r="E24" i="134"/>
  <c r="BF28" i="74"/>
  <c r="BF28" i="134" s="1"/>
  <c r="E28" i="134"/>
  <c r="BF32" i="74"/>
  <c r="BF32" i="134" s="1"/>
  <c r="E32" i="134"/>
  <c r="BF5" i="75"/>
  <c r="BF5" i="135" s="1"/>
  <c r="E5" i="135"/>
  <c r="BE10" i="135"/>
  <c r="BF14" i="75"/>
  <c r="BF14" i="135" s="1"/>
  <c r="BE14" i="135"/>
  <c r="CD16" i="127"/>
  <c r="BE3" i="136"/>
  <c r="CE6" i="127"/>
  <c r="BE6" i="76"/>
  <c r="E6" i="136"/>
  <c r="BE8" i="76"/>
  <c r="E8" i="136"/>
  <c r="BE10" i="76"/>
  <c r="E10" i="136"/>
  <c r="BE12" i="76"/>
  <c r="E12" i="136"/>
  <c r="BE14" i="76"/>
  <c r="E14" i="136"/>
  <c r="BE17" i="76"/>
  <c r="BF17" i="76" s="1"/>
  <c r="BF17" i="136" s="1"/>
  <c r="E17" i="136"/>
  <c r="BE21" i="76"/>
  <c r="BF21" i="76" s="1"/>
  <c r="BF21" i="136" s="1"/>
  <c r="E21" i="136"/>
  <c r="BE25" i="76"/>
  <c r="BF25" i="76" s="1"/>
  <c r="BF25" i="136" s="1"/>
  <c r="E25" i="136"/>
  <c r="BE29" i="76"/>
  <c r="E29" i="136"/>
  <c r="BE33" i="76"/>
  <c r="BF33" i="76" s="1"/>
  <c r="BF33" i="136" s="1"/>
  <c r="E33" i="136"/>
  <c r="D1" i="77"/>
  <c r="BE7" i="77"/>
  <c r="E7" i="137"/>
  <c r="BE9" i="77"/>
  <c r="E9" i="137"/>
  <c r="BE11" i="77"/>
  <c r="E11" i="137"/>
  <c r="BE13" i="77"/>
  <c r="E13" i="137"/>
  <c r="BE15" i="77"/>
  <c r="BF15" i="77" s="1"/>
  <c r="BF15" i="137" s="1"/>
  <c r="E15" i="137"/>
  <c r="BE19" i="77"/>
  <c r="BF19" i="77" s="1"/>
  <c r="BF19" i="137" s="1"/>
  <c r="E19" i="137"/>
  <c r="BE23" i="77"/>
  <c r="BF23" i="77" s="1"/>
  <c r="BF23" i="137" s="1"/>
  <c r="E23" i="137"/>
  <c r="BE27" i="77"/>
  <c r="BF27" i="77" s="1"/>
  <c r="BF27" i="137" s="1"/>
  <c r="E27" i="137"/>
  <c r="BE31" i="77"/>
  <c r="BF31" i="77" s="1"/>
  <c r="BF31" i="137" s="1"/>
  <c r="E31" i="137"/>
  <c r="BE5" i="138"/>
  <c r="CG7" i="127"/>
  <c r="BF8" i="78"/>
  <c r="BF8" i="138" s="1"/>
  <c r="E8" i="138"/>
  <c r="BE9" i="138"/>
  <c r="CG11" i="127"/>
  <c r="BF12" i="78"/>
  <c r="BF12" i="138" s="1"/>
  <c r="E12" i="138"/>
  <c r="BE13" i="138"/>
  <c r="CG15" i="127"/>
  <c r="BF16" i="78"/>
  <c r="BF16" i="138" s="1"/>
  <c r="E16" i="138"/>
  <c r="BE17" i="138"/>
  <c r="CG19" i="127"/>
  <c r="BF20" i="78"/>
  <c r="BF20" i="138" s="1"/>
  <c r="E20" i="138"/>
  <c r="BE21" i="138"/>
  <c r="CG23" i="127"/>
  <c r="BF24" i="78"/>
  <c r="BF24" i="138" s="1"/>
  <c r="E24" i="138"/>
  <c r="BE25" i="138"/>
  <c r="CG27" i="127"/>
  <c r="BF28" i="78"/>
  <c r="BF28" i="138" s="1"/>
  <c r="E28" i="138"/>
  <c r="BE29" i="138"/>
  <c r="CG31" i="127"/>
  <c r="BF32" i="78"/>
  <c r="BF32" i="138" s="1"/>
  <c r="E32" i="138"/>
  <c r="BE33" i="138"/>
  <c r="CG35" i="127"/>
  <c r="BE3" i="139"/>
  <c r="CH6" i="127"/>
  <c r="E16" i="139"/>
  <c r="E18" i="139"/>
  <c r="E20" i="139"/>
  <c r="E22" i="139"/>
  <c r="E24" i="139"/>
  <c r="E26" i="139"/>
  <c r="E28" i="139"/>
  <c r="E30" i="139"/>
  <c r="E32" i="139"/>
  <c r="E34" i="139"/>
  <c r="BE3" i="140"/>
  <c r="CI6" i="127"/>
  <c r="N25" i="175" s="1"/>
  <c r="E16" i="140"/>
  <c r="E18" i="140"/>
  <c r="E20" i="140"/>
  <c r="E22" i="140"/>
  <c r="E24" i="140"/>
  <c r="E26" i="140"/>
  <c r="E28" i="140"/>
  <c r="BF30" i="80"/>
  <c r="BF30" i="140" s="1"/>
  <c r="E30" i="140"/>
  <c r="E32" i="140"/>
  <c r="E34" i="140"/>
  <c r="E15" i="141"/>
  <c r="E17" i="141"/>
  <c r="E19" i="141"/>
  <c r="E21" i="141"/>
  <c r="E23" i="141"/>
  <c r="BF25" i="81"/>
  <c r="BF25" i="141" s="1"/>
  <c r="E25" i="141"/>
  <c r="E27" i="141"/>
  <c r="E29" i="141"/>
  <c r="E31" i="141"/>
  <c r="E33" i="141"/>
  <c r="E15" i="142"/>
  <c r="E17" i="142"/>
  <c r="E19" i="142"/>
  <c r="E21" i="142"/>
  <c r="E23" i="142"/>
  <c r="E25" i="142"/>
  <c r="E27" i="142"/>
  <c r="E29" i="142"/>
  <c r="E31" i="142"/>
  <c r="E33" i="142"/>
  <c r="E16" i="143"/>
  <c r="E18" i="143"/>
  <c r="E20" i="143"/>
  <c r="E22" i="143"/>
  <c r="E24" i="143"/>
  <c r="E26" i="143"/>
  <c r="E28" i="143"/>
  <c r="E30" i="143"/>
  <c r="E32" i="143"/>
  <c r="BF34" i="83"/>
  <c r="BF34" i="143" s="1"/>
  <c r="E34" i="143"/>
  <c r="E15" i="144"/>
  <c r="K65" i="91"/>
  <c r="L65" i="91" s="1"/>
  <c r="N66" i="127" s="1"/>
  <c r="AD66" i="127" s="1"/>
  <c r="E65" i="91"/>
  <c r="I64" i="91"/>
  <c r="E63" i="91"/>
  <c r="I62" i="91"/>
  <c r="E61" i="91"/>
  <c r="K61" i="91" s="1"/>
  <c r="L61" i="91" s="1"/>
  <c r="N62" i="127" s="1"/>
  <c r="AD62" i="127" s="1"/>
  <c r="I60" i="91"/>
  <c r="J60" i="91" s="1"/>
  <c r="E59" i="91"/>
  <c r="I58" i="91"/>
  <c r="K57" i="91"/>
  <c r="E57" i="91"/>
  <c r="I56" i="91"/>
  <c r="E55" i="91"/>
  <c r="I54" i="91"/>
  <c r="E53" i="91"/>
  <c r="K53" i="91" s="1"/>
  <c r="L53" i="91" s="1"/>
  <c r="N54" i="127" s="1"/>
  <c r="AD54" i="127" s="1"/>
  <c r="I52" i="91"/>
  <c r="J52" i="91" s="1"/>
  <c r="E51" i="91"/>
  <c r="I50" i="91"/>
  <c r="E49" i="91"/>
  <c r="I48" i="91"/>
  <c r="E47" i="91"/>
  <c r="K47" i="91" s="1"/>
  <c r="L47" i="91" s="1"/>
  <c r="N48" i="127" s="1"/>
  <c r="AD48" i="127" s="1"/>
  <c r="I46" i="91"/>
  <c r="E45" i="91"/>
  <c r="K45" i="91" s="1"/>
  <c r="L45" i="91" s="1"/>
  <c r="N46" i="127" s="1"/>
  <c r="AD46" i="127" s="1"/>
  <c r="I44" i="91"/>
  <c r="J44" i="91" s="1"/>
  <c r="E43" i="91"/>
  <c r="I42" i="91"/>
  <c r="K41" i="91"/>
  <c r="L41" i="91" s="1"/>
  <c r="N42" i="127" s="1"/>
  <c r="AD42" i="127" s="1"/>
  <c r="E41" i="91"/>
  <c r="I40" i="91"/>
  <c r="E39" i="91"/>
  <c r="I38" i="91"/>
  <c r="E37" i="91"/>
  <c r="I36" i="91"/>
  <c r="E35" i="91"/>
  <c r="E35" i="151" s="1"/>
  <c r="I34" i="91"/>
  <c r="I34" i="151" s="1"/>
  <c r="E33" i="91"/>
  <c r="E33" i="151" s="1"/>
  <c r="I32" i="91"/>
  <c r="I32" i="151" s="1"/>
  <c r="E31" i="91"/>
  <c r="I30" i="91"/>
  <c r="I30" i="151" s="1"/>
  <c r="E29" i="91"/>
  <c r="E29" i="151" s="1"/>
  <c r="I28" i="91"/>
  <c r="E27" i="91"/>
  <c r="E27" i="151" s="1"/>
  <c r="I26" i="91"/>
  <c r="I26" i="151" s="1"/>
  <c r="E25" i="91"/>
  <c r="E25" i="151" s="1"/>
  <c r="I24" i="91"/>
  <c r="I24" i="151" s="1"/>
  <c r="E23" i="91"/>
  <c r="I22" i="91"/>
  <c r="I22" i="151" s="1"/>
  <c r="E21" i="91"/>
  <c r="E21" i="151" s="1"/>
  <c r="I20" i="91"/>
  <c r="E19" i="91"/>
  <c r="E19" i="151" s="1"/>
  <c r="I18" i="91"/>
  <c r="I18" i="151" s="1"/>
  <c r="E17" i="91"/>
  <c r="E17" i="151" s="1"/>
  <c r="I16" i="91"/>
  <c r="I16" i="151" s="1"/>
  <c r="I13" i="91"/>
  <c r="I10" i="91"/>
  <c r="I10" i="151" s="1"/>
  <c r="I8" i="91"/>
  <c r="F65" i="91"/>
  <c r="F64" i="91"/>
  <c r="I63" i="91"/>
  <c r="J62" i="91"/>
  <c r="K60" i="91"/>
  <c r="E58" i="91"/>
  <c r="F57" i="91"/>
  <c r="I55" i="91"/>
  <c r="J54" i="91"/>
  <c r="J53" i="91"/>
  <c r="E50" i="91"/>
  <c r="F50" i="91" s="1"/>
  <c r="F49" i="91"/>
  <c r="I47" i="91"/>
  <c r="J46" i="91"/>
  <c r="E42" i="91"/>
  <c r="F41" i="91"/>
  <c r="I39" i="91"/>
  <c r="J39" i="91" s="1"/>
  <c r="J38" i="91"/>
  <c r="E34" i="91"/>
  <c r="E34" i="151" s="1"/>
  <c r="F33" i="91"/>
  <c r="F33" i="151" s="1"/>
  <c r="F32" i="91"/>
  <c r="F32" i="151" s="1"/>
  <c r="I31" i="91"/>
  <c r="I31" i="151" s="1"/>
  <c r="J30" i="91"/>
  <c r="J30" i="151" s="1"/>
  <c r="K28" i="91"/>
  <c r="E26" i="91"/>
  <c r="E26" i="151" s="1"/>
  <c r="F25" i="91"/>
  <c r="F25" i="151" s="1"/>
  <c r="I23" i="91"/>
  <c r="I23" i="151" s="1"/>
  <c r="J22" i="91"/>
  <c r="J22" i="151" s="1"/>
  <c r="E18" i="91"/>
  <c r="K18" i="91" s="1"/>
  <c r="E14" i="91"/>
  <c r="I12" i="91"/>
  <c r="I12" i="151" s="1"/>
  <c r="E9" i="91"/>
  <c r="I6" i="91"/>
  <c r="E64" i="91"/>
  <c r="I61" i="91"/>
  <c r="J61" i="91" s="1"/>
  <c r="K58" i="91"/>
  <c r="L58" i="91" s="1"/>
  <c r="N59" i="127" s="1"/>
  <c r="AD59" i="127" s="1"/>
  <c r="L57" i="91"/>
  <c r="N58" i="127" s="1"/>
  <c r="AD58" i="127" s="1"/>
  <c r="E56" i="91"/>
  <c r="F56" i="91" s="1"/>
  <c r="F54" i="91"/>
  <c r="I53" i="91"/>
  <c r="K50" i="91"/>
  <c r="L50" i="91" s="1"/>
  <c r="N51" i="127" s="1"/>
  <c r="AD51" i="127" s="1"/>
  <c r="E48" i="91"/>
  <c r="F48" i="91" s="1"/>
  <c r="I45" i="91"/>
  <c r="J45" i="91" s="1"/>
  <c r="K42" i="91"/>
  <c r="L42" i="91" s="1"/>
  <c r="N43" i="127" s="1"/>
  <c r="AD43" i="127" s="1"/>
  <c r="E40" i="91"/>
  <c r="F40" i="91" s="1"/>
  <c r="I37" i="91"/>
  <c r="K37" i="91" s="1"/>
  <c r="L37" i="91" s="1"/>
  <c r="N38" i="127" s="1"/>
  <c r="AD38" i="127" s="1"/>
  <c r="J36" i="91"/>
  <c r="K34" i="91"/>
  <c r="K34" i="151" s="1"/>
  <c r="E32" i="91"/>
  <c r="E32" i="151" s="1"/>
  <c r="I29" i="91"/>
  <c r="K26" i="91"/>
  <c r="K26" i="151" s="1"/>
  <c r="E24" i="91"/>
  <c r="E24" i="151" s="1"/>
  <c r="I21" i="91"/>
  <c r="I21" i="151" s="1"/>
  <c r="E16" i="91"/>
  <c r="E16" i="151" s="1"/>
  <c r="E15" i="91"/>
  <c r="E12" i="91"/>
  <c r="E8" i="91"/>
  <c r="F8" i="91" s="1"/>
  <c r="F8" i="151" s="1"/>
  <c r="E6" i="91"/>
  <c r="K64" i="91"/>
  <c r="L64" i="91" s="1"/>
  <c r="N65" i="127" s="1"/>
  <c r="AD65" i="127" s="1"/>
  <c r="F61" i="91"/>
  <c r="I59" i="91"/>
  <c r="K59" i="91" s="1"/>
  <c r="L59" i="91" s="1"/>
  <c r="N60" i="127" s="1"/>
  <c r="AD60" i="127" s="1"/>
  <c r="J57" i="91"/>
  <c r="E54" i="91"/>
  <c r="J50" i="91"/>
  <c r="K48" i="91"/>
  <c r="L48" i="91" s="1"/>
  <c r="N49" i="127" s="1"/>
  <c r="AD49" i="127" s="1"/>
  <c r="F45" i="91"/>
  <c r="I43" i="91"/>
  <c r="J43" i="91" s="1"/>
  <c r="E38" i="91"/>
  <c r="F38" i="91" s="1"/>
  <c r="F36" i="91"/>
  <c r="J34" i="91"/>
  <c r="J34" i="151" s="1"/>
  <c r="K32" i="91"/>
  <c r="K32" i="151" s="1"/>
  <c r="F29" i="91"/>
  <c r="F29" i="151" s="1"/>
  <c r="I27" i="91"/>
  <c r="I27" i="151" s="1"/>
  <c r="E22" i="91"/>
  <c r="E22" i="151" s="1"/>
  <c r="J18" i="91"/>
  <c r="J18" i="151" s="1"/>
  <c r="I11" i="91"/>
  <c r="I7" i="91"/>
  <c r="J64" i="91"/>
  <c r="L60" i="91"/>
  <c r="N61" i="127" s="1"/>
  <c r="AD61" i="127" s="1"/>
  <c r="F59" i="91"/>
  <c r="I57" i="91"/>
  <c r="J55" i="91"/>
  <c r="E52" i="91"/>
  <c r="K52" i="91" s="1"/>
  <c r="L52" i="91" s="1"/>
  <c r="N53" i="127" s="1"/>
  <c r="AD53" i="127" s="1"/>
  <c r="J48" i="91"/>
  <c r="K46" i="91"/>
  <c r="L46" i="91" s="1"/>
  <c r="N47" i="127" s="1"/>
  <c r="AD47" i="127" s="1"/>
  <c r="F43" i="91"/>
  <c r="I41" i="91"/>
  <c r="J41" i="91" s="1"/>
  <c r="E36" i="91"/>
  <c r="K36" i="91" s="1"/>
  <c r="L36" i="91" s="1"/>
  <c r="N37" i="127" s="1"/>
  <c r="AD37" i="127" s="1"/>
  <c r="F34" i="91"/>
  <c r="F34" i="151" s="1"/>
  <c r="J32" i="91"/>
  <c r="J32" i="151" s="1"/>
  <c r="F27" i="91"/>
  <c r="F27" i="151" s="1"/>
  <c r="J63" i="91"/>
  <c r="E60" i="91"/>
  <c r="J56" i="91"/>
  <c r="I49" i="91"/>
  <c r="J49" i="91" s="1"/>
  <c r="F42" i="91"/>
  <c r="K38" i="91"/>
  <c r="F35" i="91"/>
  <c r="F35" i="151" s="1"/>
  <c r="J31" i="91"/>
  <c r="J31" i="151" s="1"/>
  <c r="E28" i="91"/>
  <c r="E28" i="151" s="1"/>
  <c r="K24" i="91"/>
  <c r="K24" i="151" s="1"/>
  <c r="E20" i="91"/>
  <c r="E20" i="151" s="1"/>
  <c r="I15" i="91"/>
  <c r="E11" i="91"/>
  <c r="E62" i="91"/>
  <c r="F62" i="91" s="1"/>
  <c r="J58" i="91"/>
  <c r="I51" i="91"/>
  <c r="K51" i="91" s="1"/>
  <c r="L51" i="91" s="1"/>
  <c r="N52" i="127" s="1"/>
  <c r="AD52" i="127" s="1"/>
  <c r="F44" i="91"/>
  <c r="K40" i="91"/>
  <c r="L40" i="91" s="1"/>
  <c r="N41" i="127" s="1"/>
  <c r="AD41" i="127" s="1"/>
  <c r="F37" i="91"/>
  <c r="E30" i="91"/>
  <c r="E30" i="151" s="1"/>
  <c r="J26" i="91"/>
  <c r="J26" i="151" s="1"/>
  <c r="J24" i="91"/>
  <c r="J24" i="151" s="1"/>
  <c r="I19" i="91"/>
  <c r="I19" i="151" s="1"/>
  <c r="I17" i="91"/>
  <c r="I14" i="91"/>
  <c r="I14" i="151" s="1"/>
  <c r="E10" i="91"/>
  <c r="I65" i="91"/>
  <c r="J65" i="91" s="1"/>
  <c r="F58" i="91"/>
  <c r="K54" i="91"/>
  <c r="L54" i="91" s="1"/>
  <c r="N55" i="127" s="1"/>
  <c r="AD55" i="127" s="1"/>
  <c r="F51" i="91"/>
  <c r="J47" i="91"/>
  <c r="E44" i="91"/>
  <c r="K44" i="91" s="1"/>
  <c r="L44" i="91" s="1"/>
  <c r="N45" i="127" s="1"/>
  <c r="AD45" i="127" s="1"/>
  <c r="J40" i="91"/>
  <c r="I33" i="91"/>
  <c r="K33" i="91" s="1"/>
  <c r="F26" i="91"/>
  <c r="F26" i="151" s="1"/>
  <c r="J23" i="91"/>
  <c r="J23" i="151" s="1"/>
  <c r="F21" i="91"/>
  <c r="F21" i="151" s="1"/>
  <c r="J16" i="91"/>
  <c r="J16" i="151" s="1"/>
  <c r="E13" i="91"/>
  <c r="I9" i="91"/>
  <c r="F60" i="91"/>
  <c r="E46" i="91"/>
  <c r="F46" i="91" s="1"/>
  <c r="E7" i="91"/>
  <c r="K56" i="91"/>
  <c r="L56" i="91" s="1"/>
  <c r="N57" i="127" s="1"/>
  <c r="AD57" i="127" s="1"/>
  <c r="J42" i="91"/>
  <c r="F28" i="91"/>
  <c r="F28" i="151" s="1"/>
  <c r="L38" i="91"/>
  <c r="N39" i="127" s="1"/>
  <c r="AD39" i="127" s="1"/>
  <c r="F53" i="91"/>
  <c r="I25" i="91"/>
  <c r="I25" i="151" s="1"/>
  <c r="I35" i="91"/>
  <c r="I35" i="151" s="1"/>
  <c r="B1" i="151"/>
  <c r="AB29" i="99"/>
  <c r="AA29" i="99"/>
  <c r="AB37" i="99"/>
  <c r="AA37" i="99"/>
  <c r="AB45" i="99"/>
  <c r="AA45" i="99"/>
  <c r="AB53" i="99"/>
  <c r="AA53" i="99"/>
  <c r="AB61" i="99"/>
  <c r="AA61" i="99"/>
  <c r="AZ9" i="100"/>
  <c r="BA9" i="100" s="1"/>
  <c r="AB11" i="100"/>
  <c r="AC11" i="100" s="1"/>
  <c r="AA11" i="100"/>
  <c r="AA19" i="100"/>
  <c r="BA23" i="100"/>
  <c r="BB23" i="100" s="1"/>
  <c r="BC23" i="100" s="1"/>
  <c r="AQ24" i="127" s="1"/>
  <c r="D23" i="160" s="1"/>
  <c r="BA46" i="100"/>
  <c r="BA54" i="100"/>
  <c r="BB54" i="100" s="1"/>
  <c r="BA58" i="100"/>
  <c r="BB58" i="100" s="1"/>
  <c r="BA62" i="100"/>
  <c r="AB13" i="101"/>
  <c r="AC13" i="101" s="1"/>
  <c r="AA13" i="101"/>
  <c r="AB19" i="101"/>
  <c r="AC19" i="101" s="1"/>
  <c r="AB23" i="101"/>
  <c r="AC23" i="101" s="1"/>
  <c r="AY24" i="101"/>
  <c r="AC24" i="101"/>
  <c r="AB26" i="101"/>
  <c r="AC26" i="101" s="1"/>
  <c r="AB28" i="101"/>
  <c r="AC28" i="101" s="1"/>
  <c r="AB30" i="101"/>
  <c r="AC30" i="101" s="1"/>
  <c r="BA35" i="101"/>
  <c r="BA43" i="101"/>
  <c r="BB43" i="101" s="1"/>
  <c r="BC43" i="101" s="1"/>
  <c r="AR44" i="127" s="1"/>
  <c r="AB45" i="101"/>
  <c r="AA45" i="101"/>
  <c r="AZ53" i="101"/>
  <c r="BA53" i="101" s="1"/>
  <c r="AZ59" i="101"/>
  <c r="AB59" i="101"/>
  <c r="BA61" i="101"/>
  <c r="BB17" i="102"/>
  <c r="BC17" i="102" s="1"/>
  <c r="AS18" i="127" s="1"/>
  <c r="F17" i="160" s="1"/>
  <c r="AB17" i="102"/>
  <c r="AC17" i="102" s="1"/>
  <c r="BA17" i="102"/>
  <c r="AA17" i="102"/>
  <c r="AZ19" i="102"/>
  <c r="BA19" i="102" s="1"/>
  <c r="BB19" i="102" s="1"/>
  <c r="BC19" i="102" s="1"/>
  <c r="AS20" i="127" s="1"/>
  <c r="F19" i="160" s="1"/>
  <c r="AB21" i="102"/>
  <c r="AC21" i="102" s="1"/>
  <c r="BA21" i="102"/>
  <c r="BB21" i="102" s="1"/>
  <c r="BC21" i="102" s="1"/>
  <c r="AS22" i="127" s="1"/>
  <c r="F21" i="160" s="1"/>
  <c r="AA21" i="102"/>
  <c r="AZ23" i="102"/>
  <c r="BA23" i="102" s="1"/>
  <c r="BB23" i="102" s="1"/>
  <c r="BC23" i="102" s="1"/>
  <c r="AS24" i="127" s="1"/>
  <c r="F23" i="160" s="1"/>
  <c r="AZ27" i="102"/>
  <c r="BA27" i="102" s="1"/>
  <c r="BB27" i="102" s="1"/>
  <c r="BC27" i="102" s="1"/>
  <c r="AS28" i="127" s="1"/>
  <c r="F27" i="160" s="1"/>
  <c r="AZ33" i="102"/>
  <c r="BA33" i="102" s="1"/>
  <c r="AB33" i="102"/>
  <c r="BA35" i="102"/>
  <c r="BB35" i="102" s="1"/>
  <c r="BC35" i="102" s="1"/>
  <c r="AS36" i="127" s="1"/>
  <c r="F35" i="160" s="1"/>
  <c r="AA41" i="102"/>
  <c r="BA49" i="102"/>
  <c r="AB51" i="102"/>
  <c r="AC51" i="102" s="1"/>
  <c r="AA51" i="102"/>
  <c r="AZ59" i="102"/>
  <c r="BA59" i="102" s="1"/>
  <c r="BB59" i="102" s="1"/>
  <c r="BC59" i="102" s="1"/>
  <c r="AS60" i="127" s="1"/>
  <c r="AZ65" i="102"/>
  <c r="BA65" i="102" s="1"/>
  <c r="AB65" i="102"/>
  <c r="L65" i="96"/>
  <c r="S66" i="127" s="1"/>
  <c r="AI66" i="127" s="1"/>
  <c r="F65" i="96"/>
  <c r="J64" i="96"/>
  <c r="L63" i="96"/>
  <c r="S64" i="127" s="1"/>
  <c r="AI64" i="127" s="1"/>
  <c r="F63" i="96"/>
  <c r="J62" i="96"/>
  <c r="L61" i="96"/>
  <c r="S62" i="127" s="1"/>
  <c r="AI62" i="127" s="1"/>
  <c r="F61" i="96"/>
  <c r="J60" i="96"/>
  <c r="L59" i="96"/>
  <c r="S60" i="127" s="1"/>
  <c r="AI60" i="127" s="1"/>
  <c r="F59" i="96"/>
  <c r="J58" i="96"/>
  <c r="L57" i="96"/>
  <c r="S58" i="127" s="1"/>
  <c r="AI58" i="127" s="1"/>
  <c r="F57" i="96"/>
  <c r="J56" i="96"/>
  <c r="L55" i="96"/>
  <c r="S56" i="127" s="1"/>
  <c r="AI56" i="127" s="1"/>
  <c r="F55" i="96"/>
  <c r="J54" i="96"/>
  <c r="L53" i="96"/>
  <c r="S54" i="127" s="1"/>
  <c r="AI54" i="127" s="1"/>
  <c r="F53" i="96"/>
  <c r="J52" i="96"/>
  <c r="L51" i="96"/>
  <c r="S52" i="127" s="1"/>
  <c r="AI52" i="127" s="1"/>
  <c r="F51" i="96"/>
  <c r="J50" i="96"/>
  <c r="L49" i="96"/>
  <c r="S50" i="127" s="1"/>
  <c r="AI50" i="127" s="1"/>
  <c r="F49" i="96"/>
  <c r="J48" i="96"/>
  <c r="L47" i="96"/>
  <c r="S48" i="127" s="1"/>
  <c r="AI48" i="127" s="1"/>
  <c r="F47" i="96"/>
  <c r="J46" i="96"/>
  <c r="L45" i="96"/>
  <c r="S46" i="127" s="1"/>
  <c r="AI46" i="127" s="1"/>
  <c r="F45" i="96"/>
  <c r="J44" i="96"/>
  <c r="L43" i="96"/>
  <c r="S44" i="127" s="1"/>
  <c r="AI44" i="127" s="1"/>
  <c r="F43" i="96"/>
  <c r="J42" i="96"/>
  <c r="L41" i="96"/>
  <c r="S42" i="127" s="1"/>
  <c r="AI42" i="127" s="1"/>
  <c r="F41" i="96"/>
  <c r="J40" i="96"/>
  <c r="L39" i="96"/>
  <c r="S40" i="127" s="1"/>
  <c r="AI40" i="127" s="1"/>
  <c r="K65" i="96"/>
  <c r="L64" i="96"/>
  <c r="S65" i="127" s="1"/>
  <c r="AI65" i="127" s="1"/>
  <c r="E64" i="96"/>
  <c r="E63" i="96"/>
  <c r="F62" i="96"/>
  <c r="I61" i="96"/>
  <c r="I60" i="96"/>
  <c r="J59" i="96"/>
  <c r="K58" i="96"/>
  <c r="K57" i="96"/>
  <c r="L56" i="96"/>
  <c r="S57" i="127" s="1"/>
  <c r="AI57" i="127" s="1"/>
  <c r="E56" i="96"/>
  <c r="E55" i="96"/>
  <c r="F54" i="96"/>
  <c r="I53" i="96"/>
  <c r="I52" i="96"/>
  <c r="J51" i="96"/>
  <c r="K50" i="96"/>
  <c r="K49" i="96"/>
  <c r="L48" i="96"/>
  <c r="S49" i="127" s="1"/>
  <c r="AI49" i="127" s="1"/>
  <c r="E48" i="96"/>
  <c r="E47" i="96"/>
  <c r="F46" i="96"/>
  <c r="I45" i="96"/>
  <c r="I44" i="96"/>
  <c r="J43" i="96"/>
  <c r="K42" i="96"/>
  <c r="K41" i="96"/>
  <c r="L40" i="96"/>
  <c r="S41" i="127" s="1"/>
  <c r="AI41" i="127" s="1"/>
  <c r="E40" i="96"/>
  <c r="F39" i="96"/>
  <c r="J38" i="96"/>
  <c r="L37" i="96"/>
  <c r="S38" i="127" s="1"/>
  <c r="AI38" i="127" s="1"/>
  <c r="F37" i="96"/>
  <c r="J36" i="96"/>
  <c r="L35" i="96"/>
  <c r="F35" i="96"/>
  <c r="F35" i="156" s="1"/>
  <c r="J34" i="96"/>
  <c r="J34" i="156" s="1"/>
  <c r="L33" i="96"/>
  <c r="F33" i="96"/>
  <c r="F33" i="156" s="1"/>
  <c r="J32" i="96"/>
  <c r="J32" i="156" s="1"/>
  <c r="L31" i="96"/>
  <c r="F31" i="96"/>
  <c r="F31" i="156" s="1"/>
  <c r="J30" i="96"/>
  <c r="J30" i="156" s="1"/>
  <c r="L29" i="96"/>
  <c r="F29" i="96"/>
  <c r="F29" i="156" s="1"/>
  <c r="J28" i="96"/>
  <c r="J28" i="156" s="1"/>
  <c r="L27" i="96"/>
  <c r="F27" i="96"/>
  <c r="F27" i="156" s="1"/>
  <c r="J26" i="96"/>
  <c r="J26" i="156" s="1"/>
  <c r="L25" i="96"/>
  <c r="F25" i="96"/>
  <c r="F25" i="156" s="1"/>
  <c r="J24" i="96"/>
  <c r="J24" i="156" s="1"/>
  <c r="L23" i="96"/>
  <c r="F23" i="96"/>
  <c r="F23" i="156" s="1"/>
  <c r="J22" i="96"/>
  <c r="J22" i="156" s="1"/>
  <c r="L21" i="96"/>
  <c r="F21" i="96"/>
  <c r="F21" i="156" s="1"/>
  <c r="J20" i="96"/>
  <c r="J20" i="156" s="1"/>
  <c r="L19" i="96"/>
  <c r="F19" i="96"/>
  <c r="F19" i="156" s="1"/>
  <c r="J18" i="96"/>
  <c r="J18" i="156" s="1"/>
  <c r="L17" i="96"/>
  <c r="F17" i="96"/>
  <c r="F17" i="156" s="1"/>
  <c r="J16" i="96"/>
  <c r="J16" i="156" s="1"/>
  <c r="L15" i="96"/>
  <c r="F15" i="96"/>
  <c r="F15" i="156" s="1"/>
  <c r="J14" i="96"/>
  <c r="J14" i="156" s="1"/>
  <c r="L13" i="96"/>
  <c r="F13" i="96"/>
  <c r="F13" i="156" s="1"/>
  <c r="J12" i="96"/>
  <c r="J12" i="156" s="1"/>
  <c r="L11" i="96"/>
  <c r="F11" i="96"/>
  <c r="F11" i="156" s="1"/>
  <c r="J10" i="96"/>
  <c r="J10" i="156" s="1"/>
  <c r="L9" i="96"/>
  <c r="F9" i="96"/>
  <c r="F9" i="156" s="1"/>
  <c r="J8" i="96"/>
  <c r="J8" i="156" s="1"/>
  <c r="L7" i="96"/>
  <c r="F7" i="96"/>
  <c r="F7" i="156" s="1"/>
  <c r="J6" i="96"/>
  <c r="I65" i="96"/>
  <c r="F64" i="96"/>
  <c r="L62" i="96"/>
  <c r="S63" i="127" s="1"/>
  <c r="AI63" i="127" s="1"/>
  <c r="K61" i="96"/>
  <c r="K60" i="96"/>
  <c r="I59" i="96"/>
  <c r="F58" i="96"/>
  <c r="E57" i="96"/>
  <c r="K55" i="96"/>
  <c r="K54" i="96"/>
  <c r="J53" i="96"/>
  <c r="F52" i="96"/>
  <c r="E51" i="96"/>
  <c r="E50" i="96"/>
  <c r="K48" i="96"/>
  <c r="J47" i="96"/>
  <c r="I46" i="96"/>
  <c r="E45" i="96"/>
  <c r="E44" i="96"/>
  <c r="L42" i="96"/>
  <c r="S43" i="127" s="1"/>
  <c r="AI43" i="127" s="1"/>
  <c r="J41" i="96"/>
  <c r="I40" i="96"/>
  <c r="I39" i="96"/>
  <c r="I38" i="96"/>
  <c r="J37" i="96"/>
  <c r="K36" i="96"/>
  <c r="K35" i="96"/>
  <c r="K35" i="156" s="1"/>
  <c r="L34" i="96"/>
  <c r="E34" i="96"/>
  <c r="E34" i="156" s="1"/>
  <c r="E33" i="96"/>
  <c r="E33" i="156" s="1"/>
  <c r="F32" i="96"/>
  <c r="F32" i="156" s="1"/>
  <c r="I31" i="96"/>
  <c r="I31" i="156" s="1"/>
  <c r="I30" i="96"/>
  <c r="I30" i="156" s="1"/>
  <c r="J29" i="96"/>
  <c r="J29" i="156" s="1"/>
  <c r="K28" i="96"/>
  <c r="K28" i="156" s="1"/>
  <c r="K27" i="96"/>
  <c r="K27" i="156" s="1"/>
  <c r="L26" i="96"/>
  <c r="E26" i="96"/>
  <c r="E26" i="156" s="1"/>
  <c r="E25" i="96"/>
  <c r="E25" i="156" s="1"/>
  <c r="F24" i="96"/>
  <c r="F24" i="156" s="1"/>
  <c r="I23" i="96"/>
  <c r="I23" i="156" s="1"/>
  <c r="I22" i="96"/>
  <c r="I22" i="156" s="1"/>
  <c r="J21" i="96"/>
  <c r="J21" i="156" s="1"/>
  <c r="K20" i="96"/>
  <c r="K20" i="156" s="1"/>
  <c r="K19" i="96"/>
  <c r="K19" i="156" s="1"/>
  <c r="L18" i="96"/>
  <c r="E18" i="96"/>
  <c r="E18" i="156" s="1"/>
  <c r="E17" i="96"/>
  <c r="E17" i="156" s="1"/>
  <c r="F16" i="96"/>
  <c r="F16" i="156" s="1"/>
  <c r="I15" i="96"/>
  <c r="I15" i="156" s="1"/>
  <c r="I14" i="96"/>
  <c r="I14" i="156" s="1"/>
  <c r="J13" i="96"/>
  <c r="J13" i="156" s="1"/>
  <c r="K12" i="96"/>
  <c r="K12" i="156" s="1"/>
  <c r="K11" i="96"/>
  <c r="K11" i="156" s="1"/>
  <c r="L10" i="96"/>
  <c r="E10" i="96"/>
  <c r="E10" i="156" s="1"/>
  <c r="E9" i="96"/>
  <c r="E9" i="156" s="1"/>
  <c r="F8" i="96"/>
  <c r="F8" i="156" s="1"/>
  <c r="I7" i="96"/>
  <c r="I7" i="156" s="1"/>
  <c r="I6" i="96"/>
  <c r="K64" i="96"/>
  <c r="I63" i="96"/>
  <c r="J61" i="96"/>
  <c r="E60" i="96"/>
  <c r="I58" i="96"/>
  <c r="K56" i="96"/>
  <c r="I55" i="96"/>
  <c r="K53" i="96"/>
  <c r="E52" i="96"/>
  <c r="I50" i="96"/>
  <c r="E49" i="96"/>
  <c r="I47" i="96"/>
  <c r="K45" i="96"/>
  <c r="F44" i="96"/>
  <c r="I42" i="96"/>
  <c r="E41" i="96"/>
  <c r="J39" i="96"/>
  <c r="F38" i="96"/>
  <c r="E37" i="96"/>
  <c r="E36" i="96"/>
  <c r="K34" i="96"/>
  <c r="K34" i="156" s="1"/>
  <c r="J33" i="96"/>
  <c r="J33" i="156" s="1"/>
  <c r="I32" i="96"/>
  <c r="I32" i="156" s="1"/>
  <c r="E31" i="96"/>
  <c r="E31" i="156" s="1"/>
  <c r="E30" i="96"/>
  <c r="E30" i="156" s="1"/>
  <c r="L28" i="96"/>
  <c r="J27" i="96"/>
  <c r="J27" i="156" s="1"/>
  <c r="I26" i="96"/>
  <c r="I26" i="156" s="1"/>
  <c r="I25" i="96"/>
  <c r="I25" i="156" s="1"/>
  <c r="E24" i="96"/>
  <c r="E24" i="156" s="1"/>
  <c r="L22" i="96"/>
  <c r="K21" i="96"/>
  <c r="K21" i="156" s="1"/>
  <c r="I20" i="96"/>
  <c r="I20" i="156" s="1"/>
  <c r="I19" i="96"/>
  <c r="I19" i="156" s="1"/>
  <c r="F18" i="96"/>
  <c r="F18" i="156" s="1"/>
  <c r="L16" i="96"/>
  <c r="K15" i="96"/>
  <c r="K15" i="156" s="1"/>
  <c r="K14" i="96"/>
  <c r="K14" i="156" s="1"/>
  <c r="I13" i="96"/>
  <c r="I13" i="156" s="1"/>
  <c r="F12" i="96"/>
  <c r="F12" i="156" s="1"/>
  <c r="E11" i="96"/>
  <c r="E11" i="156" s="1"/>
  <c r="K9" i="96"/>
  <c r="K9" i="156" s="1"/>
  <c r="K8" i="96"/>
  <c r="K8" i="156" s="1"/>
  <c r="J7" i="96"/>
  <c r="J7" i="156" s="1"/>
  <c r="F6" i="96"/>
  <c r="F6" i="156" s="1"/>
  <c r="I64" i="96"/>
  <c r="K62" i="96"/>
  <c r="E61" i="96"/>
  <c r="K59" i="96"/>
  <c r="E58" i="96"/>
  <c r="I56" i="96"/>
  <c r="L54" i="96"/>
  <c r="S55" i="127" s="1"/>
  <c r="AI55" i="127" s="1"/>
  <c r="E53" i="96"/>
  <c r="K51" i="96"/>
  <c r="F50" i="96"/>
  <c r="I48" i="96"/>
  <c r="L46" i="96"/>
  <c r="S47" i="127" s="1"/>
  <c r="AI47" i="127" s="1"/>
  <c r="J45" i="96"/>
  <c r="K43" i="96"/>
  <c r="F42" i="96"/>
  <c r="K40" i="96"/>
  <c r="E39" i="96"/>
  <c r="E38" i="96"/>
  <c r="L36" i="96"/>
  <c r="S37" i="127" s="1"/>
  <c r="AI37" i="127" s="1"/>
  <c r="J35" i="96"/>
  <c r="J35" i="156" s="1"/>
  <c r="I34" i="96"/>
  <c r="I34" i="156" s="1"/>
  <c r="I33" i="96"/>
  <c r="I33" i="156" s="1"/>
  <c r="E32" i="96"/>
  <c r="E32" i="156" s="1"/>
  <c r="L30" i="96"/>
  <c r="K29" i="96"/>
  <c r="K29" i="156" s="1"/>
  <c r="I28" i="96"/>
  <c r="I28" i="156" s="1"/>
  <c r="I27" i="96"/>
  <c r="I27" i="156" s="1"/>
  <c r="F26" i="96"/>
  <c r="F26" i="156" s="1"/>
  <c r="L24" i="96"/>
  <c r="K23" i="96"/>
  <c r="K23" i="156" s="1"/>
  <c r="K22" i="96"/>
  <c r="K22" i="156" s="1"/>
  <c r="I21" i="96"/>
  <c r="I21" i="156" s="1"/>
  <c r="F20" i="96"/>
  <c r="F20" i="156" s="1"/>
  <c r="E19" i="96"/>
  <c r="E19" i="156" s="1"/>
  <c r="K17" i="96"/>
  <c r="K17" i="156" s="1"/>
  <c r="K16" i="96"/>
  <c r="K16" i="156" s="1"/>
  <c r="J15" i="96"/>
  <c r="J15" i="156" s="1"/>
  <c r="F14" i="96"/>
  <c r="F14" i="156" s="1"/>
  <c r="E13" i="96"/>
  <c r="E13" i="156" s="1"/>
  <c r="E12" i="96"/>
  <c r="E12" i="156" s="1"/>
  <c r="K10" i="96"/>
  <c r="K10" i="156" s="1"/>
  <c r="J9" i="96"/>
  <c r="J9" i="156" s="1"/>
  <c r="I8" i="96"/>
  <c r="I8" i="156" s="1"/>
  <c r="E7" i="96"/>
  <c r="E7" i="156" s="1"/>
  <c r="E6" i="96"/>
  <c r="E6" i="156" s="1"/>
  <c r="J65" i="96"/>
  <c r="I62" i="96"/>
  <c r="E59" i="96"/>
  <c r="F56" i="96"/>
  <c r="L52" i="96"/>
  <c r="S53" i="127" s="1"/>
  <c r="AI53" i="127" s="1"/>
  <c r="J49" i="96"/>
  <c r="K46" i="96"/>
  <c r="I43" i="96"/>
  <c r="F40" i="96"/>
  <c r="K37" i="96"/>
  <c r="I35" i="96"/>
  <c r="I35" i="156" s="1"/>
  <c r="L32" i="96"/>
  <c r="K30" i="96"/>
  <c r="K30" i="156" s="1"/>
  <c r="F28" i="96"/>
  <c r="F28" i="156" s="1"/>
  <c r="K25" i="96"/>
  <c r="K25" i="156" s="1"/>
  <c r="J23" i="96"/>
  <c r="J23" i="156" s="1"/>
  <c r="E21" i="96"/>
  <c r="E21" i="156" s="1"/>
  <c r="K18" i="96"/>
  <c r="K18" i="156" s="1"/>
  <c r="I16" i="96"/>
  <c r="I16" i="156" s="1"/>
  <c r="E14" i="96"/>
  <c r="E14" i="156" s="1"/>
  <c r="J11" i="96"/>
  <c r="J11" i="156" s="1"/>
  <c r="I9" i="96"/>
  <c r="I9" i="156" s="1"/>
  <c r="L6" i="96"/>
  <c r="E65" i="96"/>
  <c r="E62" i="96"/>
  <c r="L58" i="96"/>
  <c r="S59" i="127" s="1"/>
  <c r="AI59" i="127" s="1"/>
  <c r="J55" i="96"/>
  <c r="K52" i="96"/>
  <c r="I49" i="96"/>
  <c r="E46" i="96"/>
  <c r="E43" i="96"/>
  <c r="K39" i="96"/>
  <c r="I37" i="96"/>
  <c r="E35" i="96"/>
  <c r="E35" i="156" s="1"/>
  <c r="K32" i="96"/>
  <c r="K32" i="156" s="1"/>
  <c r="F30" i="96"/>
  <c r="F30" i="156" s="1"/>
  <c r="E28" i="96"/>
  <c r="E28" i="156" s="1"/>
  <c r="J25" i="96"/>
  <c r="J25" i="156" s="1"/>
  <c r="E23" i="96"/>
  <c r="E23" i="156" s="1"/>
  <c r="L20" i="96"/>
  <c r="I18" i="96"/>
  <c r="I18" i="156" s="1"/>
  <c r="E16" i="96"/>
  <c r="E16" i="156" s="1"/>
  <c r="K13" i="96"/>
  <c r="K13" i="156" s="1"/>
  <c r="I11" i="96"/>
  <c r="I11" i="156" s="1"/>
  <c r="L8" i="96"/>
  <c r="K6" i="96"/>
  <c r="K63" i="96"/>
  <c r="L60" i="96"/>
  <c r="S61" i="127" s="1"/>
  <c r="AI61" i="127" s="1"/>
  <c r="J57" i="96"/>
  <c r="I54" i="96"/>
  <c r="I51" i="96"/>
  <c r="F48" i="96"/>
  <c r="L44" i="96"/>
  <c r="S45" i="127" s="1"/>
  <c r="AI45" i="127" s="1"/>
  <c r="E42" i="96"/>
  <c r="L38" i="96"/>
  <c r="S39" i="127" s="1"/>
  <c r="AI39" i="127" s="1"/>
  <c r="I36" i="96"/>
  <c r="F34" i="96"/>
  <c r="F34" i="156" s="1"/>
  <c r="K31" i="96"/>
  <c r="K31" i="156" s="1"/>
  <c r="I29" i="96"/>
  <c r="I29" i="156" s="1"/>
  <c r="E27" i="96"/>
  <c r="E27" i="156" s="1"/>
  <c r="K24" i="96"/>
  <c r="K24" i="156" s="1"/>
  <c r="F22" i="96"/>
  <c r="F22" i="156" s="1"/>
  <c r="E20" i="96"/>
  <c r="E20" i="156" s="1"/>
  <c r="J17" i="96"/>
  <c r="J17" i="156" s="1"/>
  <c r="E15" i="96"/>
  <c r="E15" i="156" s="1"/>
  <c r="L12" i="96"/>
  <c r="I10" i="96"/>
  <c r="I10" i="156" s="1"/>
  <c r="E8" i="96"/>
  <c r="E8" i="156" s="1"/>
  <c r="I57" i="96"/>
  <c r="K44" i="96"/>
  <c r="K33" i="96"/>
  <c r="K33" i="156" s="1"/>
  <c r="I24" i="96"/>
  <c r="I24" i="156" s="1"/>
  <c r="L14" i="96"/>
  <c r="E54" i="96"/>
  <c r="I41" i="96"/>
  <c r="J31" i="96"/>
  <c r="J31" i="156" s="1"/>
  <c r="E22" i="96"/>
  <c r="E22" i="156" s="1"/>
  <c r="I12" i="96"/>
  <c r="I12" i="156" s="1"/>
  <c r="J63" i="96"/>
  <c r="L50" i="96"/>
  <c r="S51" i="127" s="1"/>
  <c r="AI51" i="127" s="1"/>
  <c r="K38" i="96"/>
  <c r="E29" i="96"/>
  <c r="E29" i="156" s="1"/>
  <c r="J19" i="96"/>
  <c r="J19" i="156" s="1"/>
  <c r="F10" i="96"/>
  <c r="F10" i="156" s="1"/>
  <c r="K47" i="96"/>
  <c r="K7" i="96"/>
  <c r="K7" i="156" s="1"/>
  <c r="F36" i="96"/>
  <c r="I17" i="96"/>
  <c r="I17" i="156" s="1"/>
  <c r="F60" i="96"/>
  <c r="K26" i="96"/>
  <c r="K26" i="156" s="1"/>
  <c r="B1" i="156"/>
  <c r="M2" i="156" s="1"/>
  <c r="L65" i="97"/>
  <c r="T66" i="127" s="1"/>
  <c r="AJ66" i="127" s="1"/>
  <c r="F65" i="97"/>
  <c r="J64" i="97"/>
  <c r="L63" i="97"/>
  <c r="T64" i="127" s="1"/>
  <c r="AJ64" i="127" s="1"/>
  <c r="F63" i="97"/>
  <c r="J62" i="97"/>
  <c r="L61" i="97"/>
  <c r="T62" i="127" s="1"/>
  <c r="AJ62" i="127" s="1"/>
  <c r="F61" i="97"/>
  <c r="J60" i="97"/>
  <c r="L59" i="97"/>
  <c r="T60" i="127" s="1"/>
  <c r="AJ60" i="127" s="1"/>
  <c r="F59" i="97"/>
  <c r="J58" i="97"/>
  <c r="L57" i="97"/>
  <c r="T58" i="127" s="1"/>
  <c r="AJ58" i="127" s="1"/>
  <c r="F57" i="97"/>
  <c r="J56" i="97"/>
  <c r="L55" i="97"/>
  <c r="T56" i="127" s="1"/>
  <c r="AJ56" i="127" s="1"/>
  <c r="F55" i="97"/>
  <c r="J54" i="97"/>
  <c r="L53" i="97"/>
  <c r="T54" i="127" s="1"/>
  <c r="AJ54" i="127" s="1"/>
  <c r="F53" i="97"/>
  <c r="J52" i="97"/>
  <c r="L51" i="97"/>
  <c r="T52" i="127" s="1"/>
  <c r="AJ52" i="127" s="1"/>
  <c r="F51" i="97"/>
  <c r="J50" i="97"/>
  <c r="L49" i="97"/>
  <c r="T50" i="127" s="1"/>
  <c r="AJ50" i="127" s="1"/>
  <c r="F49" i="97"/>
  <c r="J48" i="97"/>
  <c r="L47" i="97"/>
  <c r="T48" i="127" s="1"/>
  <c r="AJ48" i="127" s="1"/>
  <c r="F47" i="97"/>
  <c r="J46" i="97"/>
  <c r="L45" i="97"/>
  <c r="T46" i="127" s="1"/>
  <c r="AJ46" i="127" s="1"/>
  <c r="J65" i="97"/>
  <c r="K64" i="97"/>
  <c r="K63" i="97"/>
  <c r="L62" i="97"/>
  <c r="T63" i="127" s="1"/>
  <c r="AJ63" i="127" s="1"/>
  <c r="E62" i="97"/>
  <c r="E61" i="97"/>
  <c r="F60" i="97"/>
  <c r="I59" i="97"/>
  <c r="I58" i="97"/>
  <c r="J57" i="97"/>
  <c r="K56" i="97"/>
  <c r="K55" i="97"/>
  <c r="L54" i="97"/>
  <c r="T55" i="127" s="1"/>
  <c r="AJ55" i="127" s="1"/>
  <c r="E54" i="97"/>
  <c r="E53" i="97"/>
  <c r="F52" i="97"/>
  <c r="I51" i="97"/>
  <c r="I50" i="97"/>
  <c r="J49" i="97"/>
  <c r="K48" i="97"/>
  <c r="K47" i="97"/>
  <c r="L46" i="97"/>
  <c r="T47" i="127" s="1"/>
  <c r="AJ47" i="127" s="1"/>
  <c r="E46" i="97"/>
  <c r="F45" i="97"/>
  <c r="J44" i="97"/>
  <c r="L43" i="97"/>
  <c r="T44" i="127" s="1"/>
  <c r="AJ44" i="127" s="1"/>
  <c r="F43" i="97"/>
  <c r="J42" i="97"/>
  <c r="L41" i="97"/>
  <c r="T42" i="127" s="1"/>
  <c r="AJ42" i="127" s="1"/>
  <c r="F41" i="97"/>
  <c r="J40" i="97"/>
  <c r="L39" i="97"/>
  <c r="T40" i="127" s="1"/>
  <c r="AJ40" i="127" s="1"/>
  <c r="F39" i="97"/>
  <c r="J38" i="97"/>
  <c r="L37" i="97"/>
  <c r="T38" i="127" s="1"/>
  <c r="AJ38" i="127" s="1"/>
  <c r="F37" i="97"/>
  <c r="J36" i="97"/>
  <c r="L35" i="97"/>
  <c r="F35" i="97"/>
  <c r="F35" i="157" s="1"/>
  <c r="J34" i="97"/>
  <c r="J34" i="157" s="1"/>
  <c r="L33" i="97"/>
  <c r="F33" i="97"/>
  <c r="F33" i="157" s="1"/>
  <c r="J32" i="97"/>
  <c r="J32" i="157" s="1"/>
  <c r="L31" i="97"/>
  <c r="F31" i="97"/>
  <c r="F31" i="157" s="1"/>
  <c r="J30" i="97"/>
  <c r="J30" i="157" s="1"/>
  <c r="L29" i="97"/>
  <c r="F29" i="97"/>
  <c r="F29" i="157" s="1"/>
  <c r="J28" i="97"/>
  <c r="J28" i="157" s="1"/>
  <c r="L27" i="97"/>
  <c r="F27" i="97"/>
  <c r="F27" i="157" s="1"/>
  <c r="J26" i="97"/>
  <c r="J26" i="157" s="1"/>
  <c r="L25" i="97"/>
  <c r="F25" i="97"/>
  <c r="F25" i="157" s="1"/>
  <c r="J24" i="97"/>
  <c r="J24" i="157" s="1"/>
  <c r="L23" i="97"/>
  <c r="F23" i="97"/>
  <c r="F23" i="157" s="1"/>
  <c r="J22" i="97"/>
  <c r="J22" i="157" s="1"/>
  <c r="L21" i="97"/>
  <c r="F21" i="97"/>
  <c r="F21" i="157" s="1"/>
  <c r="J20" i="97"/>
  <c r="J20" i="157" s="1"/>
  <c r="L19" i="97"/>
  <c r="F19" i="97"/>
  <c r="F19" i="157" s="1"/>
  <c r="J18" i="97"/>
  <c r="J18" i="157" s="1"/>
  <c r="L17" i="97"/>
  <c r="F17" i="97"/>
  <c r="F17" i="157" s="1"/>
  <c r="J16" i="97"/>
  <c r="J16" i="157" s="1"/>
  <c r="L15" i="97"/>
  <c r="F15" i="97"/>
  <c r="F15" i="157" s="1"/>
  <c r="J14" i="97"/>
  <c r="J14" i="157" s="1"/>
  <c r="L13" i="97"/>
  <c r="F13" i="97"/>
  <c r="F13" i="157" s="1"/>
  <c r="J12" i="97"/>
  <c r="J12" i="157" s="1"/>
  <c r="L11" i="97"/>
  <c r="F11" i="97"/>
  <c r="F11" i="157" s="1"/>
  <c r="J10" i="97"/>
  <c r="J10" i="157" s="1"/>
  <c r="L9" i="97"/>
  <c r="F9" i="97"/>
  <c r="F9" i="157" s="1"/>
  <c r="J8" i="97"/>
  <c r="J8" i="157" s="1"/>
  <c r="L7" i="97"/>
  <c r="F7" i="97"/>
  <c r="F7" i="157" s="1"/>
  <c r="J6" i="97"/>
  <c r="J6" i="157" s="1"/>
  <c r="I65" i="97"/>
  <c r="I64" i="97"/>
  <c r="J63" i="97"/>
  <c r="K62" i="97"/>
  <c r="K61" i="97"/>
  <c r="L60" i="97"/>
  <c r="T61" i="127" s="1"/>
  <c r="AJ61" i="127" s="1"/>
  <c r="E60" i="97"/>
  <c r="E59" i="97"/>
  <c r="F58" i="97"/>
  <c r="I57" i="97"/>
  <c r="I56" i="97"/>
  <c r="J55" i="97"/>
  <c r="K54" i="97"/>
  <c r="K53" i="97"/>
  <c r="L52" i="97"/>
  <c r="T53" i="127" s="1"/>
  <c r="AJ53" i="127" s="1"/>
  <c r="E52" i="97"/>
  <c r="E51" i="97"/>
  <c r="F50" i="97"/>
  <c r="I49" i="97"/>
  <c r="I48" i="97"/>
  <c r="J47" i="97"/>
  <c r="K46" i="97"/>
  <c r="K45" i="97"/>
  <c r="E45" i="97"/>
  <c r="I44" i="97"/>
  <c r="K43" i="97"/>
  <c r="E43" i="97"/>
  <c r="I42" i="97"/>
  <c r="K41" i="97"/>
  <c r="E41" i="97"/>
  <c r="I40" i="97"/>
  <c r="K39" i="97"/>
  <c r="E39" i="97"/>
  <c r="I38" i="97"/>
  <c r="K37" i="97"/>
  <c r="E37" i="97"/>
  <c r="I36" i="97"/>
  <c r="K35" i="97"/>
  <c r="K35" i="157" s="1"/>
  <c r="E35" i="97"/>
  <c r="E35" i="157" s="1"/>
  <c r="I34" i="97"/>
  <c r="I34" i="157" s="1"/>
  <c r="K33" i="97"/>
  <c r="K33" i="157" s="1"/>
  <c r="E33" i="97"/>
  <c r="E33" i="157" s="1"/>
  <c r="I32" i="97"/>
  <c r="I32" i="157" s="1"/>
  <c r="K31" i="97"/>
  <c r="K31" i="157" s="1"/>
  <c r="E31" i="97"/>
  <c r="E31" i="157" s="1"/>
  <c r="I30" i="97"/>
  <c r="I30" i="157" s="1"/>
  <c r="K29" i="97"/>
  <c r="K29" i="157" s="1"/>
  <c r="E29" i="97"/>
  <c r="E29" i="157" s="1"/>
  <c r="I28" i="97"/>
  <c r="I28" i="157" s="1"/>
  <c r="K27" i="97"/>
  <c r="K27" i="157" s="1"/>
  <c r="E27" i="97"/>
  <c r="E27" i="157" s="1"/>
  <c r="I26" i="97"/>
  <c r="I26" i="157" s="1"/>
  <c r="K25" i="97"/>
  <c r="K25" i="157" s="1"/>
  <c r="E25" i="97"/>
  <c r="E25" i="157" s="1"/>
  <c r="I24" i="97"/>
  <c r="I24" i="157" s="1"/>
  <c r="K23" i="97"/>
  <c r="K23" i="157" s="1"/>
  <c r="E23" i="97"/>
  <c r="E23" i="157" s="1"/>
  <c r="I22" i="97"/>
  <c r="I22" i="157" s="1"/>
  <c r="K21" i="97"/>
  <c r="K21" i="157" s="1"/>
  <c r="E21" i="97"/>
  <c r="E21" i="157" s="1"/>
  <c r="I20" i="97"/>
  <c r="I20" i="157" s="1"/>
  <c r="K19" i="97"/>
  <c r="K19" i="157" s="1"/>
  <c r="E19" i="97"/>
  <c r="E19" i="157" s="1"/>
  <c r="I18" i="97"/>
  <c r="I18" i="157" s="1"/>
  <c r="K17" i="97"/>
  <c r="K17" i="157" s="1"/>
  <c r="E17" i="97"/>
  <c r="E17" i="157" s="1"/>
  <c r="I16" i="97"/>
  <c r="I16" i="157" s="1"/>
  <c r="K15" i="97"/>
  <c r="K15" i="157" s="1"/>
  <c r="E15" i="97"/>
  <c r="E15" i="157" s="1"/>
  <c r="I14" i="97"/>
  <c r="I14" i="157" s="1"/>
  <c r="K13" i="97"/>
  <c r="K13" i="157" s="1"/>
  <c r="E13" i="97"/>
  <c r="E13" i="157" s="1"/>
  <c r="I12" i="97"/>
  <c r="I12" i="157" s="1"/>
  <c r="K11" i="97"/>
  <c r="K11" i="157" s="1"/>
  <c r="E11" i="97"/>
  <c r="E11" i="157" s="1"/>
  <c r="I10" i="97"/>
  <c r="I10" i="157" s="1"/>
  <c r="K9" i="97"/>
  <c r="K9" i="157" s="1"/>
  <c r="E9" i="97"/>
  <c r="E9" i="157" s="1"/>
  <c r="I8" i="97"/>
  <c r="I8" i="157" s="1"/>
  <c r="K7" i="97"/>
  <c r="K7" i="157" s="1"/>
  <c r="E7" i="97"/>
  <c r="E7" i="157" s="1"/>
  <c r="I6" i="97"/>
  <c r="I6" i="157" s="1"/>
  <c r="E65" i="97"/>
  <c r="I63" i="97"/>
  <c r="J61" i="97"/>
  <c r="K59" i="97"/>
  <c r="E58" i="97"/>
  <c r="F56" i="97"/>
  <c r="I54" i="97"/>
  <c r="K52" i="97"/>
  <c r="L50" i="97"/>
  <c r="T51" i="127" s="1"/>
  <c r="AJ51" i="127" s="1"/>
  <c r="E49" i="97"/>
  <c r="I47" i="97"/>
  <c r="J45" i="97"/>
  <c r="F44" i="97"/>
  <c r="L42" i="97"/>
  <c r="T43" i="127" s="1"/>
  <c r="AJ43" i="127" s="1"/>
  <c r="J41" i="97"/>
  <c r="F40" i="97"/>
  <c r="L38" i="97"/>
  <c r="T39" i="127" s="1"/>
  <c r="AJ39" i="127" s="1"/>
  <c r="J37" i="97"/>
  <c r="F36" i="97"/>
  <c r="L34" i="97"/>
  <c r="J33" i="97"/>
  <c r="J33" i="157" s="1"/>
  <c r="F32" i="97"/>
  <c r="F32" i="157" s="1"/>
  <c r="L30" i="97"/>
  <c r="J29" i="97"/>
  <c r="J29" i="157" s="1"/>
  <c r="F28" i="97"/>
  <c r="F28" i="157" s="1"/>
  <c r="L26" i="97"/>
  <c r="J25" i="97"/>
  <c r="J25" i="157" s="1"/>
  <c r="F24" i="97"/>
  <c r="F24" i="157" s="1"/>
  <c r="L22" i="97"/>
  <c r="J21" i="97"/>
  <c r="J21" i="157" s="1"/>
  <c r="F20" i="97"/>
  <c r="F20" i="157" s="1"/>
  <c r="L18" i="97"/>
  <c r="J17" i="97"/>
  <c r="J17" i="157" s="1"/>
  <c r="F16" i="97"/>
  <c r="F16" i="157" s="1"/>
  <c r="L14" i="97"/>
  <c r="J13" i="97"/>
  <c r="J13" i="157" s="1"/>
  <c r="F12" i="97"/>
  <c r="F12" i="157" s="1"/>
  <c r="L10" i="97"/>
  <c r="J9" i="97"/>
  <c r="J9" i="157" s="1"/>
  <c r="F8" i="97"/>
  <c r="F8" i="157" s="1"/>
  <c r="L6" i="97"/>
  <c r="L64" i="97"/>
  <c r="T65" i="127" s="1"/>
  <c r="AJ65" i="127" s="1"/>
  <c r="I62" i="97"/>
  <c r="I60" i="97"/>
  <c r="K57" i="97"/>
  <c r="I55" i="97"/>
  <c r="I53" i="97"/>
  <c r="K50" i="97"/>
  <c r="F48" i="97"/>
  <c r="F46" i="97"/>
  <c r="E44" i="97"/>
  <c r="F42" i="97"/>
  <c r="K40" i="97"/>
  <c r="K38" i="97"/>
  <c r="L36" i="97"/>
  <c r="T37" i="127" s="1"/>
  <c r="AJ37" i="127" s="1"/>
  <c r="I35" i="97"/>
  <c r="I35" i="157" s="1"/>
  <c r="I33" i="97"/>
  <c r="I33" i="157" s="1"/>
  <c r="J31" i="97"/>
  <c r="J31" i="157" s="1"/>
  <c r="E30" i="97"/>
  <c r="E30" i="157" s="1"/>
  <c r="E28" i="97"/>
  <c r="E28" i="157" s="1"/>
  <c r="F26" i="97"/>
  <c r="F26" i="157" s="1"/>
  <c r="K24" i="97"/>
  <c r="K24" i="157" s="1"/>
  <c r="K22" i="97"/>
  <c r="K22" i="157" s="1"/>
  <c r="L20" i="97"/>
  <c r="I19" i="97"/>
  <c r="I19" i="157" s="1"/>
  <c r="I17" i="97"/>
  <c r="I17" i="157" s="1"/>
  <c r="J15" i="97"/>
  <c r="J15" i="157" s="1"/>
  <c r="E14" i="97"/>
  <c r="E14" i="157" s="1"/>
  <c r="E12" i="97"/>
  <c r="E12" i="157" s="1"/>
  <c r="F10" i="97"/>
  <c r="F10" i="157" s="1"/>
  <c r="K8" i="97"/>
  <c r="K8" i="157" s="1"/>
  <c r="K6" i="97"/>
  <c r="E63" i="97"/>
  <c r="J59" i="97"/>
  <c r="L56" i="97"/>
  <c r="T57" i="127" s="1"/>
  <c r="AJ57" i="127" s="1"/>
  <c r="J53" i="97"/>
  <c r="E50" i="97"/>
  <c r="E47" i="97"/>
  <c r="K44" i="97"/>
  <c r="E42" i="97"/>
  <c r="J39" i="97"/>
  <c r="I37" i="97"/>
  <c r="K34" i="97"/>
  <c r="K34" i="157" s="1"/>
  <c r="K32" i="97"/>
  <c r="K32" i="157" s="1"/>
  <c r="F30" i="97"/>
  <c r="F30" i="157" s="1"/>
  <c r="J27" i="97"/>
  <c r="J27" i="157" s="1"/>
  <c r="I25" i="97"/>
  <c r="I25" i="157" s="1"/>
  <c r="I23" i="97"/>
  <c r="I23" i="157" s="1"/>
  <c r="K20" i="97"/>
  <c r="K20" i="157" s="1"/>
  <c r="F18" i="97"/>
  <c r="F18" i="157" s="1"/>
  <c r="E16" i="97"/>
  <c r="E16" i="157" s="1"/>
  <c r="I13" i="97"/>
  <c r="I13" i="157" s="1"/>
  <c r="I11" i="97"/>
  <c r="I11" i="157" s="1"/>
  <c r="L8" i="97"/>
  <c r="F6" i="97"/>
  <c r="F6" i="157" s="1"/>
  <c r="K65" i="97"/>
  <c r="F62" i="97"/>
  <c r="L58" i="97"/>
  <c r="T59" i="127" s="1"/>
  <c r="AJ59" i="127" s="1"/>
  <c r="E56" i="97"/>
  <c r="I52" i="97"/>
  <c r="K49" i="97"/>
  <c r="I46" i="97"/>
  <c r="J43" i="97"/>
  <c r="I41" i="97"/>
  <c r="I39" i="97"/>
  <c r="K36" i="97"/>
  <c r="F34" i="97"/>
  <c r="F34" i="157" s="1"/>
  <c r="E32" i="97"/>
  <c r="E32" i="157" s="1"/>
  <c r="I29" i="97"/>
  <c r="I29" i="157" s="1"/>
  <c r="I27" i="97"/>
  <c r="I27" i="157" s="1"/>
  <c r="L24" i="97"/>
  <c r="F22" i="97"/>
  <c r="F22" i="157" s="1"/>
  <c r="E20" i="97"/>
  <c r="E20" i="157" s="1"/>
  <c r="E18" i="97"/>
  <c r="E18" i="157" s="1"/>
  <c r="I15" i="97"/>
  <c r="I15" i="157" s="1"/>
  <c r="L12" i="97"/>
  <c r="K10" i="97"/>
  <c r="K10" i="157" s="1"/>
  <c r="E8" i="97"/>
  <c r="E8" i="157" s="1"/>
  <c r="E6" i="97"/>
  <c r="E6" i="157" s="1"/>
  <c r="I61" i="97"/>
  <c r="E55" i="97"/>
  <c r="L48" i="97"/>
  <c r="T49" i="127" s="1"/>
  <c r="AJ49" i="127" s="1"/>
  <c r="I43" i="97"/>
  <c r="F38" i="97"/>
  <c r="E34" i="97"/>
  <c r="E34" i="157" s="1"/>
  <c r="L28" i="97"/>
  <c r="E24" i="97"/>
  <c r="E24" i="157" s="1"/>
  <c r="J19" i="97"/>
  <c r="J19" i="157" s="1"/>
  <c r="K14" i="97"/>
  <c r="K14" i="157" s="1"/>
  <c r="E10" i="97"/>
  <c r="E10" i="157" s="1"/>
  <c r="K60" i="97"/>
  <c r="F54" i="97"/>
  <c r="E48" i="97"/>
  <c r="K42" i="97"/>
  <c r="E38" i="97"/>
  <c r="L32" i="97"/>
  <c r="K28" i="97"/>
  <c r="K28" i="157" s="1"/>
  <c r="J23" i="97"/>
  <c r="J23" i="157" s="1"/>
  <c r="K18" i="97"/>
  <c r="K18" i="157" s="1"/>
  <c r="F14" i="97"/>
  <c r="F14" i="157" s="1"/>
  <c r="I9" i="97"/>
  <c r="I9" i="157" s="1"/>
  <c r="F64" i="97"/>
  <c r="K58" i="97"/>
  <c r="K51" i="97"/>
  <c r="I45" i="97"/>
  <c r="L40" i="97"/>
  <c r="T41" i="127" s="1"/>
  <c r="AJ41" i="127" s="1"/>
  <c r="E36" i="97"/>
  <c r="I31" i="97"/>
  <c r="I31" i="157" s="1"/>
  <c r="K26" i="97"/>
  <c r="K26" i="157" s="1"/>
  <c r="E22" i="97"/>
  <c r="E22" i="157" s="1"/>
  <c r="L16" i="97"/>
  <c r="K12" i="97"/>
  <c r="K12" i="157" s="1"/>
  <c r="J7" i="97"/>
  <c r="J7" i="157" s="1"/>
  <c r="J51" i="97"/>
  <c r="K30" i="97"/>
  <c r="K30" i="157" s="1"/>
  <c r="J11" i="97"/>
  <c r="J11" i="157" s="1"/>
  <c r="L44" i="97"/>
  <c r="T45" i="127" s="1"/>
  <c r="AJ45" i="127" s="1"/>
  <c r="E26" i="97"/>
  <c r="E26" i="157" s="1"/>
  <c r="I7" i="97"/>
  <c r="I7" i="157" s="1"/>
  <c r="E64" i="97"/>
  <c r="E40" i="97"/>
  <c r="I21" i="97"/>
  <c r="I21" i="157" s="1"/>
  <c r="E57" i="97"/>
  <c r="J35" i="97"/>
  <c r="J35" i="157" s="1"/>
  <c r="K16" i="97"/>
  <c r="K16" i="157" s="1"/>
  <c r="B1" i="157"/>
  <c r="M2" i="157" s="1"/>
  <c r="AZ25" i="99"/>
  <c r="BA25" i="99" s="1"/>
  <c r="BA31" i="99"/>
  <c r="AZ33" i="99"/>
  <c r="BA39" i="99"/>
  <c r="AZ41" i="99"/>
  <c r="BA47" i="99"/>
  <c r="AZ49" i="99"/>
  <c r="BA55" i="99"/>
  <c r="AZ57" i="99"/>
  <c r="BA57" i="99" s="1"/>
  <c r="AZ65" i="99"/>
  <c r="AZ17" i="100"/>
  <c r="BA17" i="100" s="1"/>
  <c r="BB17" i="100" s="1"/>
  <c r="BC17" i="100" s="1"/>
  <c r="AQ18" i="127" s="1"/>
  <c r="D17" i="160" s="1"/>
  <c r="AZ21" i="100"/>
  <c r="BA21" i="100" s="1"/>
  <c r="BB21" i="100" s="1"/>
  <c r="BC21" i="100" s="1"/>
  <c r="AQ22" i="127" s="1"/>
  <c r="D21" i="160" s="1"/>
  <c r="BA36" i="100"/>
  <c r="BA44" i="100"/>
  <c r="BB44" i="100" s="1"/>
  <c r="BA48" i="100"/>
  <c r="BB48" i="100" s="1"/>
  <c r="BA52" i="100"/>
  <c r="BA56" i="100"/>
  <c r="BA60" i="100"/>
  <c r="BB60" i="100" s="1"/>
  <c r="BA64" i="100"/>
  <c r="BB64" i="100" s="1"/>
  <c r="AZ17" i="101"/>
  <c r="AZ21" i="101"/>
  <c r="BA21" i="101" s="1"/>
  <c r="BB21" i="101" s="1"/>
  <c r="BC21" i="101" s="1"/>
  <c r="AR22" i="127" s="1"/>
  <c r="E21" i="160" s="1"/>
  <c r="AZ33" i="101"/>
  <c r="BA39" i="101"/>
  <c r="AZ41" i="101"/>
  <c r="BA47" i="101"/>
  <c r="AZ49" i="101"/>
  <c r="BA49" i="101" s="1"/>
  <c r="BA55" i="101"/>
  <c r="AZ57" i="101"/>
  <c r="BA29" i="102"/>
  <c r="BA37" i="102"/>
  <c r="BA45" i="102"/>
  <c r="BA53" i="102"/>
  <c r="BA61" i="102"/>
  <c r="BB6" i="103"/>
  <c r="BC6" i="103" s="1"/>
  <c r="AT7" i="127" s="1"/>
  <c r="BB7" i="112"/>
  <c r="BC7" i="112" s="1"/>
  <c r="BC8" i="127" s="1"/>
  <c r="AT13" i="113"/>
  <c r="AU13" i="113" s="1"/>
  <c r="AT7" i="115"/>
  <c r="AU7" i="115" s="1"/>
  <c r="R15" i="117"/>
  <c r="S15" i="117" s="1"/>
  <c r="AF14" i="117"/>
  <c r="AG14" i="117" s="1"/>
  <c r="R14" i="118"/>
  <c r="S14" i="118" s="1"/>
  <c r="R6" i="118"/>
  <c r="S6" i="118" s="1"/>
  <c r="AT13" i="118"/>
  <c r="AU13" i="118" s="1"/>
  <c r="AM11" i="121"/>
  <c r="AT15" i="122"/>
  <c r="Q6" i="123"/>
  <c r="AT11" i="123"/>
  <c r="AU11" i="123" s="1"/>
  <c r="AF14" i="123"/>
  <c r="AG14" i="123" s="1"/>
  <c r="AT14" i="123"/>
  <c r="AU14" i="123" s="1"/>
  <c r="AT15" i="124"/>
  <c r="AU15" i="124" s="1"/>
  <c r="AT11" i="124"/>
  <c r="AU11" i="124" s="1"/>
  <c r="AF15" i="124"/>
  <c r="AG15" i="124" s="1"/>
  <c r="K13" i="124"/>
  <c r="AF11" i="124"/>
  <c r="AG11" i="124" s="1"/>
  <c r="AF14" i="124"/>
  <c r="AG14" i="124" s="1"/>
  <c r="Q9" i="125"/>
  <c r="AT9" i="126"/>
  <c r="AU9" i="126" s="1"/>
  <c r="AF14" i="126"/>
  <c r="AG14" i="126" s="1"/>
  <c r="AT12" i="126"/>
  <c r="AU12" i="126" s="1"/>
  <c r="AT6" i="125"/>
  <c r="R11" i="122"/>
  <c r="K11" i="122"/>
  <c r="K12" i="120"/>
  <c r="R12" i="120"/>
  <c r="AV12" i="114"/>
  <c r="AW12" i="114" s="1"/>
  <c r="BI13" i="127" s="1"/>
  <c r="D12" i="161" s="1"/>
  <c r="R9" i="117"/>
  <c r="AM7" i="122"/>
  <c r="AF12" i="121"/>
  <c r="AG12" i="121" s="1"/>
  <c r="R11" i="119"/>
  <c r="AF8" i="113"/>
  <c r="AT10" i="121"/>
  <c r="AU10" i="121" s="1"/>
  <c r="BB7" i="103"/>
  <c r="BC7" i="103" s="1"/>
  <c r="AT8" i="127" s="1"/>
  <c r="G7" i="160" s="1"/>
  <c r="BA33" i="99"/>
  <c r="BA41" i="99"/>
  <c r="BA49" i="99"/>
  <c r="BA65" i="99"/>
  <c r="BB36" i="100"/>
  <c r="BB52" i="100"/>
  <c r="BB56" i="100"/>
  <c r="BC56" i="100" s="1"/>
  <c r="AQ57" i="127" s="1"/>
  <c r="AA17" i="101"/>
  <c r="BA17" i="101"/>
  <c r="BB17" i="101" s="1"/>
  <c r="BC17" i="101" s="1"/>
  <c r="AR18" i="127" s="1"/>
  <c r="E17" i="160" s="1"/>
  <c r="AA21" i="101"/>
  <c r="AA25" i="101"/>
  <c r="BA33" i="101"/>
  <c r="BA41" i="101"/>
  <c r="BA57" i="101"/>
  <c r="BA65" i="101"/>
  <c r="BB15" i="102"/>
  <c r="BC15" i="102" s="1"/>
  <c r="AS16" i="127" s="1"/>
  <c r="F15" i="160" s="1"/>
  <c r="AZ25" i="102"/>
  <c r="BA25" i="102" s="1"/>
  <c r="BB25" i="102" s="1"/>
  <c r="BC25" i="102" s="1"/>
  <c r="AS26" i="127" s="1"/>
  <c r="F25" i="160" s="1"/>
  <c r="AA29" i="102"/>
  <c r="BA31" i="102"/>
  <c r="BB31" i="102" s="1"/>
  <c r="BC31" i="102" s="1"/>
  <c r="AS32" i="127" s="1"/>
  <c r="F31" i="160" s="1"/>
  <c r="AA37" i="102"/>
  <c r="BA39" i="102"/>
  <c r="AA45" i="102"/>
  <c r="BA47" i="102"/>
  <c r="BB47" i="102" s="1"/>
  <c r="BC47" i="102" s="1"/>
  <c r="AS48" i="127" s="1"/>
  <c r="AA53" i="102"/>
  <c r="AA61" i="102"/>
  <c r="BA63" i="102"/>
  <c r="BB63" i="102" s="1"/>
  <c r="BC63" i="102" s="1"/>
  <c r="AS64" i="127" s="1"/>
  <c r="AF12" i="115"/>
  <c r="AG12" i="115" s="1"/>
  <c r="R12" i="115"/>
  <c r="S12" i="115" s="1"/>
  <c r="Q10" i="116"/>
  <c r="R7" i="116"/>
  <c r="S7" i="116" s="1"/>
  <c r="R15" i="116"/>
  <c r="S15" i="116" s="1"/>
  <c r="R8" i="118"/>
  <c r="S8" i="118" s="1"/>
  <c r="AT8" i="119"/>
  <c r="AU8" i="119" s="1"/>
  <c r="AF8" i="119"/>
  <c r="AG8" i="119" s="1"/>
  <c r="R9" i="120"/>
  <c r="S9" i="120" s="1"/>
  <c r="AT6" i="120"/>
  <c r="AU6" i="120" s="1"/>
  <c r="R15" i="121"/>
  <c r="S15" i="121" s="1"/>
  <c r="AF13" i="122"/>
  <c r="AG13" i="122" s="1"/>
  <c r="AT15" i="123"/>
  <c r="AU15" i="123" s="1"/>
  <c r="Q11" i="125"/>
  <c r="R15" i="126"/>
  <c r="R7" i="126"/>
  <c r="S7" i="126" s="1"/>
  <c r="S10" i="126"/>
  <c r="AM11" i="122"/>
  <c r="K10" i="121"/>
  <c r="R10" i="121"/>
  <c r="K6" i="121"/>
  <c r="R6" i="121"/>
  <c r="K7" i="122"/>
  <c r="AF14" i="120"/>
  <c r="AG14" i="120" s="1"/>
  <c r="AF13" i="119"/>
  <c r="AG13" i="119" s="1"/>
  <c r="R7" i="119"/>
  <c r="AF7" i="117"/>
  <c r="AF8" i="121"/>
  <c r="AF10" i="120"/>
  <c r="AT12" i="120"/>
  <c r="AU12" i="120" s="1"/>
  <c r="AF11" i="115"/>
  <c r="AG11" i="115" s="1"/>
  <c r="AF6" i="116"/>
  <c r="AG6" i="116" s="1"/>
  <c r="R10" i="118"/>
  <c r="S10" i="118" s="1"/>
  <c r="Q15" i="118"/>
  <c r="R11" i="118"/>
  <c r="S11" i="118" s="1"/>
  <c r="R6" i="119"/>
  <c r="AV6" i="119" s="1"/>
  <c r="AW6" i="119" s="1"/>
  <c r="AF6" i="120"/>
  <c r="AG6" i="120" s="1"/>
  <c r="K15" i="122"/>
  <c r="AF10" i="122"/>
  <c r="AG10" i="122" s="1"/>
  <c r="AF15" i="123"/>
  <c r="AG15" i="123" s="1"/>
  <c r="R14" i="123"/>
  <c r="S14" i="123" s="1"/>
  <c r="Q13" i="125"/>
  <c r="AT13" i="126"/>
  <c r="AU13" i="126" s="1"/>
  <c r="S6" i="126"/>
  <c r="AV8" i="125"/>
  <c r="AW8" i="125" s="1"/>
  <c r="BT9" i="127" s="1"/>
  <c r="O8" i="161" s="1"/>
  <c r="AF12" i="126"/>
  <c r="AF10" i="121"/>
  <c r="AG10" i="121" s="1"/>
  <c r="K8" i="120"/>
  <c r="R8" i="120"/>
  <c r="AF6" i="121"/>
  <c r="AG6" i="121" s="1"/>
  <c r="AF9" i="119"/>
  <c r="AG9" i="119" s="1"/>
  <c r="BB7" i="104"/>
  <c r="BC7" i="104" s="1"/>
  <c r="AU8" i="127" s="1"/>
  <c r="H7" i="160" s="1"/>
  <c r="BB9" i="104"/>
  <c r="BC9" i="104" s="1"/>
  <c r="AU10" i="127" s="1"/>
  <c r="H9" i="160" s="1"/>
  <c r="AF14" i="113"/>
  <c r="AG14" i="113" s="1"/>
  <c r="R10" i="115"/>
  <c r="S10" i="115" s="1"/>
  <c r="Y8" i="115"/>
  <c r="AF9" i="115"/>
  <c r="AG9" i="115" s="1"/>
  <c r="R6" i="115"/>
  <c r="S6" i="115" s="1"/>
  <c r="AF7" i="116"/>
  <c r="AG7" i="116" s="1"/>
  <c r="AT10" i="116"/>
  <c r="AU10" i="116" s="1"/>
  <c r="R11" i="116"/>
  <c r="S11" i="116" s="1"/>
  <c r="AT11" i="118"/>
  <c r="AU11" i="118" s="1"/>
  <c r="R7" i="121"/>
  <c r="S7" i="121" s="1"/>
  <c r="R14" i="126"/>
  <c r="K14" i="126"/>
  <c r="AF12" i="120"/>
  <c r="AG12" i="120" s="1"/>
  <c r="AF7" i="122"/>
  <c r="AF8" i="120"/>
  <c r="AG8" i="120" s="1"/>
  <c r="BF12" i="74"/>
  <c r="BF12" i="134" s="1"/>
  <c r="CC23" i="127"/>
  <c r="BF14" i="74"/>
  <c r="BF14" i="134" s="1"/>
  <c r="CC32" i="127"/>
  <c r="CC30" i="127"/>
  <c r="CC14" i="127"/>
  <c r="CC19" i="127"/>
  <c r="CC34" i="127"/>
  <c r="CC18" i="127"/>
  <c r="BF5" i="74"/>
  <c r="BF5" i="134" s="1"/>
  <c r="CC35" i="127"/>
  <c r="CC28" i="127"/>
  <c r="CC27" i="127"/>
  <c r="CC20" i="127"/>
  <c r="CC21" i="127"/>
  <c r="CC26" i="127"/>
  <c r="CC31" i="127"/>
  <c r="CC29" i="127"/>
  <c r="CC25" i="127"/>
  <c r="CC17" i="127"/>
  <c r="CC22" i="127"/>
  <c r="BB14" i="99"/>
  <c r="BC14" i="99" s="1"/>
  <c r="AP15" i="127" s="1"/>
  <c r="C14" i="160" s="1"/>
  <c r="BF14" i="73"/>
  <c r="BF14" i="133" s="1"/>
  <c r="BE14" i="133"/>
  <c r="BF12" i="73"/>
  <c r="BF12" i="133" s="1"/>
  <c r="BE11" i="133"/>
  <c r="BF10" i="73"/>
  <c r="BF10" i="133" s="1"/>
  <c r="CA16" i="127"/>
  <c r="BF10" i="72"/>
  <c r="BF10" i="132" s="1"/>
  <c r="BZ15" i="127"/>
  <c r="BZ14" i="127"/>
  <c r="BB9" i="105"/>
  <c r="BC9" i="105" s="1"/>
  <c r="AV10" i="127" s="1"/>
  <c r="I9" i="160" s="1"/>
  <c r="N29" i="168"/>
  <c r="N29" i="175"/>
  <c r="N28" i="168"/>
  <c r="N28" i="175"/>
  <c r="N27" i="168"/>
  <c r="N27" i="175"/>
  <c r="N26" i="168"/>
  <c r="N26" i="175"/>
  <c r="AU7" i="127"/>
  <c r="N6" i="160"/>
  <c r="AV7" i="127"/>
  <c r="O6" i="160"/>
  <c r="P6" i="161"/>
  <c r="R9" i="123"/>
  <c r="S9" i="123" s="1"/>
  <c r="Q8" i="123"/>
  <c r="AG8" i="125"/>
  <c r="AV8" i="126"/>
  <c r="AW8" i="126" s="1"/>
  <c r="BU9" i="127" s="1"/>
  <c r="P8" i="161" s="1"/>
  <c r="B26" i="61"/>
  <c r="F6" i="155"/>
  <c r="J6" i="158"/>
  <c r="E6" i="158"/>
  <c r="BB6" i="109"/>
  <c r="BC6" i="109" s="1"/>
  <c r="BA8" i="127"/>
  <c r="N7" i="160" s="1"/>
  <c r="BB8" i="127"/>
  <c r="O7" i="160" s="1"/>
  <c r="P6" i="160"/>
  <c r="P9" i="160"/>
  <c r="K13" i="15"/>
  <c r="D14" i="15"/>
  <c r="P13" i="15"/>
  <c r="S11" i="126"/>
  <c r="S15" i="126"/>
  <c r="AF15" i="126"/>
  <c r="AG15" i="126" s="1"/>
  <c r="AF13" i="126"/>
  <c r="AG13" i="126" s="1"/>
  <c r="AF11" i="126"/>
  <c r="AG11" i="126" s="1"/>
  <c r="AF9" i="126"/>
  <c r="AG9" i="126" s="1"/>
  <c r="AF7" i="126"/>
  <c r="AG7" i="126" s="1"/>
  <c r="AT15" i="126"/>
  <c r="AU15" i="126" s="1"/>
  <c r="R13" i="126"/>
  <c r="AT7" i="126"/>
  <c r="AU7" i="126" s="1"/>
  <c r="AT11" i="126"/>
  <c r="AU11" i="126" s="1"/>
  <c r="R9" i="126"/>
  <c r="S11" i="125"/>
  <c r="S9" i="125"/>
  <c r="R15" i="125"/>
  <c r="R7" i="125"/>
  <c r="Y15" i="125"/>
  <c r="Y13" i="125"/>
  <c r="Y7" i="125"/>
  <c r="AV13" i="124"/>
  <c r="AW13" i="124" s="1"/>
  <c r="BS14" i="127" s="1"/>
  <c r="N13" i="161" s="1"/>
  <c r="S13" i="124"/>
  <c r="S7" i="124"/>
  <c r="AE13" i="124"/>
  <c r="AV9" i="124"/>
  <c r="AW9" i="124" s="1"/>
  <c r="BS10" i="127" s="1"/>
  <c r="N9" i="161" s="1"/>
  <c r="S9" i="124"/>
  <c r="R15" i="124"/>
  <c r="R11" i="124"/>
  <c r="R14" i="124"/>
  <c r="AT12" i="124"/>
  <c r="AU12" i="124" s="1"/>
  <c r="S8" i="123"/>
  <c r="S6" i="123"/>
  <c r="AV6" i="123"/>
  <c r="AW6" i="123" s="1"/>
  <c r="BR7" i="127" s="1"/>
  <c r="AT13" i="123"/>
  <c r="AU13" i="123" s="1"/>
  <c r="AT9" i="123"/>
  <c r="AU9" i="123" s="1"/>
  <c r="R7" i="123"/>
  <c r="R15" i="123"/>
  <c r="AT7" i="123"/>
  <c r="AU7" i="123" s="1"/>
  <c r="AF11" i="123"/>
  <c r="AG11" i="123" s="1"/>
  <c r="AF7" i="123"/>
  <c r="AG7" i="123" s="1"/>
  <c r="R13" i="123"/>
  <c r="AT12" i="123"/>
  <c r="AU12" i="123" s="1"/>
  <c r="R11" i="123"/>
  <c r="AF9" i="123"/>
  <c r="AG9" i="123" s="1"/>
  <c r="AF14" i="122"/>
  <c r="AG14" i="122" s="1"/>
  <c r="AF12" i="122"/>
  <c r="AG12" i="122" s="1"/>
  <c r="R12" i="122"/>
  <c r="AM15" i="122"/>
  <c r="AS12" i="122"/>
  <c r="AT10" i="122"/>
  <c r="AU10" i="122" s="1"/>
  <c r="AM8" i="122"/>
  <c r="AF8" i="122"/>
  <c r="AG8" i="122" s="1"/>
  <c r="AF6" i="122"/>
  <c r="AG6" i="122" s="1"/>
  <c r="R13" i="122"/>
  <c r="AM6" i="122"/>
  <c r="R11" i="121"/>
  <c r="AM7" i="121"/>
  <c r="AT15" i="121"/>
  <c r="AU15" i="121" s="1"/>
  <c r="K7" i="121"/>
  <c r="K15" i="121"/>
  <c r="AV13" i="121"/>
  <c r="AW13" i="121" s="1"/>
  <c r="BP14" i="127" s="1"/>
  <c r="K13" i="161" s="1"/>
  <c r="AU9" i="120"/>
  <c r="AM6" i="120"/>
  <c r="AV15" i="120"/>
  <c r="AW15" i="120" s="1"/>
  <c r="BO16" i="127" s="1"/>
  <c r="J15" i="161" s="1"/>
  <c r="AV11" i="120"/>
  <c r="AW11" i="120" s="1"/>
  <c r="BO12" i="127" s="1"/>
  <c r="J11" i="161" s="1"/>
  <c r="R13" i="120"/>
  <c r="AM13" i="120"/>
  <c r="R6" i="120"/>
  <c r="AM9" i="120"/>
  <c r="S7" i="120"/>
  <c r="S12" i="119"/>
  <c r="AM8" i="119"/>
  <c r="AE12" i="119"/>
  <c r="AT12" i="119"/>
  <c r="AU12" i="119" s="1"/>
  <c r="AT14" i="119"/>
  <c r="AU14" i="119" s="1"/>
  <c r="R14" i="119"/>
  <c r="S15" i="118"/>
  <c r="S9" i="118"/>
  <c r="Q13" i="118"/>
  <c r="AT9" i="118"/>
  <c r="AU9" i="118" s="1"/>
  <c r="R7" i="118"/>
  <c r="Y7" i="118"/>
  <c r="AF6" i="118"/>
  <c r="AG6" i="118" s="1"/>
  <c r="AF8" i="118"/>
  <c r="AG8" i="118" s="1"/>
  <c r="AF10" i="118"/>
  <c r="AG10" i="118" s="1"/>
  <c r="Y13" i="118"/>
  <c r="AT15" i="118"/>
  <c r="AU15" i="118" s="1"/>
  <c r="AT7" i="118"/>
  <c r="AU7" i="118" s="1"/>
  <c r="Y11" i="118"/>
  <c r="Y9" i="118"/>
  <c r="AF14" i="118"/>
  <c r="AG14" i="118" s="1"/>
  <c r="AT8" i="118"/>
  <c r="AU8" i="118" s="1"/>
  <c r="AF15" i="118"/>
  <c r="AG15" i="118" s="1"/>
  <c r="AM13" i="118"/>
  <c r="AT6" i="118"/>
  <c r="AU6" i="118" s="1"/>
  <c r="AT10" i="118"/>
  <c r="AU10" i="118" s="1"/>
  <c r="AT12" i="118"/>
  <c r="AU12" i="118" s="1"/>
  <c r="AT14" i="118"/>
  <c r="AU14" i="118" s="1"/>
  <c r="AF12" i="118"/>
  <c r="AG12" i="118" s="1"/>
  <c r="AV10" i="117"/>
  <c r="AW10" i="117" s="1"/>
  <c r="BL11" i="127" s="1"/>
  <c r="G10" i="161" s="1"/>
  <c r="S10" i="117"/>
  <c r="AT15" i="117"/>
  <c r="AU15" i="117" s="1"/>
  <c r="R14" i="117"/>
  <c r="R13" i="117"/>
  <c r="AE6" i="117"/>
  <c r="AT8" i="117"/>
  <c r="AU8" i="117" s="1"/>
  <c r="AT6" i="117"/>
  <c r="AU6" i="117" s="1"/>
  <c r="R8" i="117"/>
  <c r="AM10" i="117"/>
  <c r="AG12" i="117"/>
  <c r="R6" i="117"/>
  <c r="AV14" i="116"/>
  <c r="AW14" i="116" s="1"/>
  <c r="BK15" i="127" s="1"/>
  <c r="F14" i="161" s="1"/>
  <c r="AV15" i="116"/>
  <c r="AW15" i="116" s="1"/>
  <c r="BK16" i="127" s="1"/>
  <c r="F15" i="161" s="1"/>
  <c r="AE14" i="116"/>
  <c r="AF10" i="116"/>
  <c r="AG10" i="116" s="1"/>
  <c r="AT13" i="116"/>
  <c r="AU13" i="116" s="1"/>
  <c r="AT9" i="116"/>
  <c r="AU9" i="116" s="1"/>
  <c r="AS12" i="116"/>
  <c r="AF8" i="116"/>
  <c r="AG8" i="116" s="1"/>
  <c r="AT6" i="116"/>
  <c r="AU6" i="116" s="1"/>
  <c r="AT11" i="116"/>
  <c r="AU11" i="116" s="1"/>
  <c r="R13" i="116"/>
  <c r="R8" i="116"/>
  <c r="K6" i="116"/>
  <c r="R12" i="116"/>
  <c r="S7" i="115"/>
  <c r="S15" i="115"/>
  <c r="AV15" i="115"/>
  <c r="AW15" i="115" s="1"/>
  <c r="BJ16" i="127" s="1"/>
  <c r="E15" i="161" s="1"/>
  <c r="AS13" i="115"/>
  <c r="AF6" i="115"/>
  <c r="AG6" i="115" s="1"/>
  <c r="R9" i="115"/>
  <c r="R8" i="115"/>
  <c r="AF7" i="115"/>
  <c r="AG7" i="115" s="1"/>
  <c r="AT14" i="115"/>
  <c r="AU14" i="115" s="1"/>
  <c r="AT10" i="115"/>
  <c r="AU10" i="115" s="1"/>
  <c r="AV13" i="115"/>
  <c r="AW13" i="115" s="1"/>
  <c r="BJ14" i="127" s="1"/>
  <c r="E13" i="161" s="1"/>
  <c r="AS9" i="115"/>
  <c r="AG11" i="113"/>
  <c r="AV14" i="113"/>
  <c r="AW14" i="113" s="1"/>
  <c r="BH15" i="127" s="1"/>
  <c r="C14" i="161" s="1"/>
  <c r="AM7" i="113"/>
  <c r="AF12" i="113"/>
  <c r="AG12" i="113" s="1"/>
  <c r="AV7" i="113"/>
  <c r="AW7" i="113" s="1"/>
  <c r="BH8" i="127" s="1"/>
  <c r="C7" i="161" s="1"/>
  <c r="AE9" i="113"/>
  <c r="AE7" i="113"/>
  <c r="R12" i="113"/>
  <c r="AV10" i="113"/>
  <c r="AW10" i="113" s="1"/>
  <c r="BH11" i="127" s="1"/>
  <c r="C10" i="161" s="1"/>
  <c r="R13" i="113"/>
  <c r="AV6" i="113"/>
  <c r="AW6" i="113" s="1"/>
  <c r="AY6" i="102"/>
  <c r="AY8" i="102"/>
  <c r="AY10" i="102"/>
  <c r="AY12" i="102"/>
  <c r="AY14" i="102"/>
  <c r="AY16" i="102"/>
  <c r="AY18" i="102"/>
  <c r="AY20" i="102"/>
  <c r="AY22" i="102"/>
  <c r="AA24" i="102"/>
  <c r="AA26" i="102"/>
  <c r="AB28" i="102"/>
  <c r="AZ28" i="102"/>
  <c r="BA28" i="102" s="1"/>
  <c r="BB28" i="102" s="1"/>
  <c r="BC28" i="102" s="1"/>
  <c r="AS29" i="127" s="1"/>
  <c r="F28" i="160" s="1"/>
  <c r="AA28" i="102"/>
  <c r="AB30" i="102"/>
  <c r="AC30" i="102" s="1"/>
  <c r="AZ30" i="102"/>
  <c r="BA30" i="102" s="1"/>
  <c r="BB30" i="102" s="1"/>
  <c r="BC30" i="102" s="1"/>
  <c r="AS31" i="127" s="1"/>
  <c r="F30" i="160" s="1"/>
  <c r="AA30" i="102"/>
  <c r="BA32" i="102"/>
  <c r="BB32" i="102" s="1"/>
  <c r="BC32" i="102" s="1"/>
  <c r="AS33" i="127" s="1"/>
  <c r="F32" i="160" s="1"/>
  <c r="AB32" i="102"/>
  <c r="AC32" i="102" s="1"/>
  <c r="AZ32" i="102"/>
  <c r="AA32" i="102"/>
  <c r="BA34" i="102"/>
  <c r="BB34" i="102" s="1"/>
  <c r="BC34" i="102" s="1"/>
  <c r="AS35" i="127" s="1"/>
  <c r="F34" i="160" s="1"/>
  <c r="AB34" i="102"/>
  <c r="AZ34" i="102"/>
  <c r="AA34" i="102"/>
  <c r="AB36" i="102"/>
  <c r="AZ36" i="102"/>
  <c r="BA36" i="102" s="1"/>
  <c r="BB36" i="102" s="1"/>
  <c r="BC36" i="102" s="1"/>
  <c r="AS37" i="127" s="1"/>
  <c r="AA36" i="102"/>
  <c r="AB38" i="102"/>
  <c r="AC38" i="102" s="1"/>
  <c r="AZ38" i="102"/>
  <c r="BA38" i="102" s="1"/>
  <c r="BB38" i="102" s="1"/>
  <c r="BC38" i="102" s="1"/>
  <c r="AS39" i="127" s="1"/>
  <c r="AA38" i="102"/>
  <c r="BA40" i="102"/>
  <c r="BB40" i="102" s="1"/>
  <c r="AB40" i="102"/>
  <c r="AC40" i="102" s="1"/>
  <c r="AZ40" i="102"/>
  <c r="AA40" i="102"/>
  <c r="BC40" i="102"/>
  <c r="AS41" i="127" s="1"/>
  <c r="BA42" i="102"/>
  <c r="AB42" i="102"/>
  <c r="AZ42" i="102"/>
  <c r="AA42" i="102"/>
  <c r="AB44" i="102"/>
  <c r="AZ44" i="102"/>
  <c r="BA44" i="102" s="1"/>
  <c r="BB44" i="102" s="1"/>
  <c r="BC44" i="102" s="1"/>
  <c r="AS45" i="127" s="1"/>
  <c r="AA44" i="102"/>
  <c r="AB46" i="102"/>
  <c r="AC46" i="102" s="1"/>
  <c r="AZ46" i="102"/>
  <c r="BA46" i="102" s="1"/>
  <c r="BB46" i="102" s="1"/>
  <c r="BC46" i="102" s="1"/>
  <c r="AS47" i="127" s="1"/>
  <c r="AA46" i="102"/>
  <c r="BA48" i="102"/>
  <c r="BB48" i="102" s="1"/>
  <c r="BC48" i="102" s="1"/>
  <c r="AS49" i="127" s="1"/>
  <c r="AB48" i="102"/>
  <c r="AC48" i="102" s="1"/>
  <c r="AZ48" i="102"/>
  <c r="AA48" i="102"/>
  <c r="BA50" i="102"/>
  <c r="BB50" i="102" s="1"/>
  <c r="BC50" i="102" s="1"/>
  <c r="AS51" i="127" s="1"/>
  <c r="AB50" i="102"/>
  <c r="AZ50" i="102"/>
  <c r="AA50" i="102"/>
  <c r="AB52" i="102"/>
  <c r="AZ52" i="102"/>
  <c r="BA52" i="102" s="1"/>
  <c r="BB52" i="102" s="1"/>
  <c r="BC52" i="102" s="1"/>
  <c r="AS53" i="127" s="1"/>
  <c r="AA52" i="102"/>
  <c r="AB54" i="102"/>
  <c r="AC54" i="102" s="1"/>
  <c r="AZ54" i="102"/>
  <c r="BA54" i="102" s="1"/>
  <c r="BB54" i="102" s="1"/>
  <c r="BC54" i="102" s="1"/>
  <c r="AS55" i="127" s="1"/>
  <c r="AA54" i="102"/>
  <c r="BA56" i="102"/>
  <c r="BB56" i="102" s="1"/>
  <c r="AB56" i="102"/>
  <c r="AC56" i="102" s="1"/>
  <c r="AZ56" i="102"/>
  <c r="AA56" i="102"/>
  <c r="BC56" i="102"/>
  <c r="AS57" i="127" s="1"/>
  <c r="BA58" i="102"/>
  <c r="AB58" i="102"/>
  <c r="AZ58" i="102"/>
  <c r="AA58" i="102"/>
  <c r="AB60" i="102"/>
  <c r="AZ60" i="102"/>
  <c r="BA60" i="102" s="1"/>
  <c r="BB60" i="102" s="1"/>
  <c r="BC60" i="102" s="1"/>
  <c r="AS61" i="127" s="1"/>
  <c r="AA60" i="102"/>
  <c r="AB62" i="102"/>
  <c r="AC62" i="102" s="1"/>
  <c r="AZ62" i="102"/>
  <c r="BA62" i="102" s="1"/>
  <c r="BB62" i="102" s="1"/>
  <c r="BC62" i="102" s="1"/>
  <c r="AS63" i="127" s="1"/>
  <c r="AA62" i="102"/>
  <c r="BA64" i="102"/>
  <c r="BB64" i="102" s="1"/>
  <c r="BC64" i="102" s="1"/>
  <c r="AS65" i="127" s="1"/>
  <c r="AB64" i="102"/>
  <c r="AC64" i="102" s="1"/>
  <c r="AZ64" i="102"/>
  <c r="AA64" i="102"/>
  <c r="AA6" i="102"/>
  <c r="AZ6" i="102"/>
  <c r="BA6" i="102" s="1"/>
  <c r="AA8" i="102"/>
  <c r="AZ8" i="102"/>
  <c r="BA8" i="102" s="1"/>
  <c r="AA10" i="102"/>
  <c r="AZ10" i="102"/>
  <c r="BA10" i="102" s="1"/>
  <c r="AA12" i="102"/>
  <c r="AZ12" i="102"/>
  <c r="BA12" i="102" s="1"/>
  <c r="AA14" i="102"/>
  <c r="AZ14" i="102"/>
  <c r="BA14" i="102" s="1"/>
  <c r="AA16" i="102"/>
  <c r="AZ16" i="102"/>
  <c r="BA16" i="102" s="1"/>
  <c r="BB16" i="102" s="1"/>
  <c r="BC16" i="102" s="1"/>
  <c r="AS17" i="127" s="1"/>
  <c r="F16" i="160" s="1"/>
  <c r="AA18" i="102"/>
  <c r="AZ18" i="102"/>
  <c r="BA18" i="102" s="1"/>
  <c r="BB18" i="102" s="1"/>
  <c r="BC18" i="102" s="1"/>
  <c r="AS19" i="127" s="1"/>
  <c r="F18" i="160" s="1"/>
  <c r="AA20" i="102"/>
  <c r="AZ20" i="102"/>
  <c r="BA20" i="102" s="1"/>
  <c r="BB20" i="102" s="1"/>
  <c r="BC20" i="102" s="1"/>
  <c r="AS21" i="127" s="1"/>
  <c r="F20" i="160" s="1"/>
  <c r="AA22" i="102"/>
  <c r="AZ22" i="102"/>
  <c r="BA22" i="102" s="1"/>
  <c r="BB22" i="102" s="1"/>
  <c r="BC22" i="102" s="1"/>
  <c r="AS23" i="127" s="1"/>
  <c r="F22" i="160" s="1"/>
  <c r="AC24" i="102"/>
  <c r="AC28" i="102"/>
  <c r="AC34" i="102"/>
  <c r="AC36" i="102"/>
  <c r="AC42" i="102"/>
  <c r="AC44" i="102"/>
  <c r="AC50" i="102"/>
  <c r="AC52" i="102"/>
  <c r="AC58" i="102"/>
  <c r="AC60" i="102"/>
  <c r="AB24" i="102"/>
  <c r="AZ24" i="102"/>
  <c r="BA24" i="102" s="1"/>
  <c r="BB24" i="102" s="1"/>
  <c r="BC24" i="102" s="1"/>
  <c r="AS25" i="127" s="1"/>
  <c r="F24" i="160" s="1"/>
  <c r="AB26" i="102"/>
  <c r="AC26" i="102" s="1"/>
  <c r="AZ26" i="102"/>
  <c r="BA26" i="102" s="1"/>
  <c r="BB26" i="102" s="1"/>
  <c r="BC26" i="102" s="1"/>
  <c r="AS27" i="127" s="1"/>
  <c r="F26" i="160" s="1"/>
  <c r="AB6" i="102"/>
  <c r="AC6" i="102" s="1"/>
  <c r="AY7" i="102"/>
  <c r="AB8" i="102"/>
  <c r="AC8" i="102" s="1"/>
  <c r="AY9" i="102"/>
  <c r="AB10" i="102"/>
  <c r="AC10" i="102" s="1"/>
  <c r="AY11" i="102"/>
  <c r="AB12" i="102"/>
  <c r="AC12" i="102" s="1"/>
  <c r="AY13" i="102"/>
  <c r="AB14" i="102"/>
  <c r="AC14" i="102" s="1"/>
  <c r="AY15" i="102"/>
  <c r="AB16" i="102"/>
  <c r="AC16" i="102" s="1"/>
  <c r="AY17" i="102"/>
  <c r="AB18" i="102"/>
  <c r="AC18" i="102" s="1"/>
  <c r="AY19" i="102"/>
  <c r="AB20" i="102"/>
  <c r="AC20" i="102" s="1"/>
  <c r="AY21" i="102"/>
  <c r="AB22" i="102"/>
  <c r="AC22" i="102" s="1"/>
  <c r="AY23" i="102"/>
  <c r="AY24" i="102"/>
  <c r="AY26" i="102"/>
  <c r="AY28" i="102"/>
  <c r="AY30" i="102"/>
  <c r="AY32" i="102"/>
  <c r="AY34" i="102"/>
  <c r="AY36" i="102"/>
  <c r="AY38" i="102"/>
  <c r="AY40" i="102"/>
  <c r="AY42" i="102"/>
  <c r="AY44" i="102"/>
  <c r="AY46" i="102"/>
  <c r="AY48" i="102"/>
  <c r="AY50" i="102"/>
  <c r="AY52" i="102"/>
  <c r="AY54" i="102"/>
  <c r="AY56" i="102"/>
  <c r="AY58" i="102"/>
  <c r="AY60" i="102"/>
  <c r="AY62" i="102"/>
  <c r="AY64" i="102"/>
  <c r="AC29" i="102"/>
  <c r="BB29" i="102"/>
  <c r="BC29" i="102" s="1"/>
  <c r="AS30" i="127" s="1"/>
  <c r="F29" i="160" s="1"/>
  <c r="AC31" i="102"/>
  <c r="AC33" i="102"/>
  <c r="BB33" i="102"/>
  <c r="BC33" i="102" s="1"/>
  <c r="AS34" i="127" s="1"/>
  <c r="F33" i="160" s="1"/>
  <c r="AC35" i="102"/>
  <c r="AC37" i="102"/>
  <c r="BB37" i="102"/>
  <c r="BC37" i="102" s="1"/>
  <c r="AS38" i="127" s="1"/>
  <c r="AC39" i="102"/>
  <c r="BB39" i="102"/>
  <c r="BC39" i="102" s="1"/>
  <c r="AS40" i="127" s="1"/>
  <c r="AC41" i="102"/>
  <c r="BB41" i="102"/>
  <c r="BC41" i="102" s="1"/>
  <c r="AS42" i="127" s="1"/>
  <c r="AC43" i="102"/>
  <c r="BB43" i="102"/>
  <c r="BC43" i="102" s="1"/>
  <c r="AS44" i="127" s="1"/>
  <c r="BB45" i="102"/>
  <c r="BC45" i="102" s="1"/>
  <c r="AS46" i="127" s="1"/>
  <c r="AC49" i="102"/>
  <c r="BB49" i="102"/>
  <c r="BC49" i="102" s="1"/>
  <c r="AS50" i="127" s="1"/>
  <c r="AC53" i="102"/>
  <c r="BB53" i="102"/>
  <c r="BC53" i="102" s="1"/>
  <c r="AS54" i="127" s="1"/>
  <c r="AC55" i="102"/>
  <c r="AC57" i="102"/>
  <c r="BB57" i="102"/>
  <c r="BC57" i="102" s="1"/>
  <c r="AS58" i="127" s="1"/>
  <c r="AC59" i="102"/>
  <c r="AC61" i="102"/>
  <c r="BB61" i="102"/>
  <c r="BC61" i="102" s="1"/>
  <c r="AS62" i="127" s="1"/>
  <c r="AC63" i="102"/>
  <c r="AC65" i="102"/>
  <c r="BB65" i="102"/>
  <c r="BC65" i="102" s="1"/>
  <c r="AS66" i="127" s="1"/>
  <c r="AY25" i="102"/>
  <c r="AY27" i="102"/>
  <c r="AY29" i="102"/>
  <c r="AY31" i="102"/>
  <c r="AY33" i="102"/>
  <c r="AY35" i="102"/>
  <c r="AY37" i="102"/>
  <c r="AY39" i="102"/>
  <c r="AY41" i="102"/>
  <c r="AY43" i="102"/>
  <c r="AY45" i="102"/>
  <c r="AY47" i="102"/>
  <c r="AY49" i="102"/>
  <c r="AY51" i="102"/>
  <c r="AY53" i="102"/>
  <c r="AY55" i="102"/>
  <c r="AY57" i="102"/>
  <c r="AY59" i="102"/>
  <c r="AY61" i="102"/>
  <c r="AY63" i="102"/>
  <c r="AY65" i="102"/>
  <c r="AY6" i="101"/>
  <c r="AY8" i="101"/>
  <c r="AY10" i="101"/>
  <c r="AY12" i="101"/>
  <c r="AY18" i="101"/>
  <c r="AY20" i="101"/>
  <c r="AY22" i="101"/>
  <c r="AA6" i="101"/>
  <c r="AZ6" i="101"/>
  <c r="BA6" i="101" s="1"/>
  <c r="AA8" i="101"/>
  <c r="AZ8" i="101"/>
  <c r="BA8" i="101" s="1"/>
  <c r="AA10" i="101"/>
  <c r="AZ10" i="101"/>
  <c r="BA10" i="101" s="1"/>
  <c r="AA12" i="101"/>
  <c r="AZ12" i="101"/>
  <c r="BA12" i="101" s="1"/>
  <c r="AA14" i="101"/>
  <c r="AZ14" i="101"/>
  <c r="BA14" i="101" s="1"/>
  <c r="AA16" i="101"/>
  <c r="AZ16" i="101"/>
  <c r="BA16" i="101" s="1"/>
  <c r="BB16" i="101" s="1"/>
  <c r="BC16" i="101" s="1"/>
  <c r="AR17" i="127" s="1"/>
  <c r="E16" i="160" s="1"/>
  <c r="AA18" i="101"/>
  <c r="AZ18" i="101"/>
  <c r="AA20" i="101"/>
  <c r="AZ20" i="101"/>
  <c r="BA20" i="101" s="1"/>
  <c r="BB20" i="101" s="1"/>
  <c r="BC20" i="101" s="1"/>
  <c r="AR21" i="127" s="1"/>
  <c r="E20" i="160" s="1"/>
  <c r="AA22" i="101"/>
  <c r="AZ22" i="101"/>
  <c r="BA32" i="101"/>
  <c r="BB32" i="101" s="1"/>
  <c r="BC32" i="101" s="1"/>
  <c r="AR33" i="127" s="1"/>
  <c r="E32" i="160" s="1"/>
  <c r="AB32" i="101"/>
  <c r="AC32" i="101" s="1"/>
  <c r="AZ32" i="101"/>
  <c r="AA32" i="101"/>
  <c r="BA34" i="101"/>
  <c r="BB34" i="101" s="1"/>
  <c r="BC34" i="101" s="1"/>
  <c r="AR35" i="127" s="1"/>
  <c r="E34" i="160" s="1"/>
  <c r="AB34" i="101"/>
  <c r="AZ34" i="101"/>
  <c r="AA34" i="101"/>
  <c r="AB36" i="101"/>
  <c r="AZ36" i="101"/>
  <c r="BA36" i="101" s="1"/>
  <c r="BB36" i="101" s="1"/>
  <c r="BC36" i="101" s="1"/>
  <c r="AR37" i="127" s="1"/>
  <c r="AA36" i="101"/>
  <c r="AB38" i="101"/>
  <c r="AC38" i="101" s="1"/>
  <c r="AZ38" i="101"/>
  <c r="BA38" i="101" s="1"/>
  <c r="BB38" i="101" s="1"/>
  <c r="BC38" i="101" s="1"/>
  <c r="AR39" i="127" s="1"/>
  <c r="AA38" i="101"/>
  <c r="BA40" i="101"/>
  <c r="BB40" i="101" s="1"/>
  <c r="AB40" i="101"/>
  <c r="AC40" i="101" s="1"/>
  <c r="AZ40" i="101"/>
  <c r="AA40" i="101"/>
  <c r="BC40" i="101"/>
  <c r="AR41" i="127" s="1"/>
  <c r="BA42" i="101"/>
  <c r="BB42" i="101" s="1"/>
  <c r="BC42" i="101" s="1"/>
  <c r="AR43" i="127" s="1"/>
  <c r="AB42" i="101"/>
  <c r="AZ42" i="101"/>
  <c r="AA42" i="101"/>
  <c r="AB44" i="101"/>
  <c r="AZ44" i="101"/>
  <c r="BA44" i="101" s="1"/>
  <c r="BB44" i="101" s="1"/>
  <c r="BC44" i="101" s="1"/>
  <c r="AR45" i="127" s="1"/>
  <c r="AA44" i="101"/>
  <c r="AB46" i="101"/>
  <c r="AC46" i="101" s="1"/>
  <c r="AZ46" i="101"/>
  <c r="BA46" i="101" s="1"/>
  <c r="BB46" i="101" s="1"/>
  <c r="BC46" i="101" s="1"/>
  <c r="AR47" i="127" s="1"/>
  <c r="AA46" i="101"/>
  <c r="BA48" i="101"/>
  <c r="BB48" i="101" s="1"/>
  <c r="AB48" i="101"/>
  <c r="AC48" i="101" s="1"/>
  <c r="AZ48" i="101"/>
  <c r="AA48" i="101"/>
  <c r="BC48" i="101"/>
  <c r="AR49" i="127" s="1"/>
  <c r="BA50" i="101"/>
  <c r="BB50" i="101" s="1"/>
  <c r="BC50" i="101" s="1"/>
  <c r="AR51" i="127" s="1"/>
  <c r="AB50" i="101"/>
  <c r="AZ50" i="101"/>
  <c r="AA50" i="101"/>
  <c r="AB52" i="101"/>
  <c r="AZ52" i="101"/>
  <c r="BA52" i="101" s="1"/>
  <c r="BB52" i="101" s="1"/>
  <c r="BC52" i="101" s="1"/>
  <c r="AR53" i="127" s="1"/>
  <c r="AA52" i="101"/>
  <c r="AB54" i="101"/>
  <c r="AC54" i="101" s="1"/>
  <c r="AZ54" i="101"/>
  <c r="BA54" i="101" s="1"/>
  <c r="BB54" i="101" s="1"/>
  <c r="BC54" i="101" s="1"/>
  <c r="AR55" i="127" s="1"/>
  <c r="AA54" i="101"/>
  <c r="BA56" i="101"/>
  <c r="BB56" i="101" s="1"/>
  <c r="AB56" i="101"/>
  <c r="AC56" i="101" s="1"/>
  <c r="AZ56" i="101"/>
  <c r="AA56" i="101"/>
  <c r="BC56" i="101"/>
  <c r="AR57" i="127" s="1"/>
  <c r="BA58" i="101"/>
  <c r="BB58" i="101" s="1"/>
  <c r="AB58" i="101"/>
  <c r="AZ58" i="101"/>
  <c r="AA58" i="101"/>
  <c r="BC58" i="101"/>
  <c r="AR59" i="127" s="1"/>
  <c r="AB60" i="101"/>
  <c r="AZ60" i="101"/>
  <c r="BA60" i="101" s="1"/>
  <c r="BB60" i="101" s="1"/>
  <c r="BC60" i="101" s="1"/>
  <c r="AR61" i="127" s="1"/>
  <c r="AA60" i="101"/>
  <c r="AB62" i="101"/>
  <c r="AC62" i="101" s="1"/>
  <c r="AZ62" i="101"/>
  <c r="BA62" i="101" s="1"/>
  <c r="BB62" i="101" s="1"/>
  <c r="BC62" i="101" s="1"/>
  <c r="AR63" i="127" s="1"/>
  <c r="AA62" i="101"/>
  <c r="BA64" i="101"/>
  <c r="BB64" i="101" s="1"/>
  <c r="BC64" i="101" s="1"/>
  <c r="AR65" i="127" s="1"/>
  <c r="AB64" i="101"/>
  <c r="AC64" i="101" s="1"/>
  <c r="AZ64" i="101"/>
  <c r="AA64" i="101"/>
  <c r="AB6" i="101"/>
  <c r="AC6" i="101" s="1"/>
  <c r="AY7" i="101"/>
  <c r="AB8" i="101"/>
  <c r="AC8" i="101" s="1"/>
  <c r="AY9" i="101"/>
  <c r="AB10" i="101"/>
  <c r="AC10" i="101" s="1"/>
  <c r="AY11" i="101"/>
  <c r="AB12" i="101"/>
  <c r="AC12" i="101" s="1"/>
  <c r="AY13" i="101"/>
  <c r="AB14" i="101"/>
  <c r="AC14" i="101" s="1"/>
  <c r="AY15" i="101"/>
  <c r="AB16" i="101"/>
  <c r="AC16" i="101" s="1"/>
  <c r="AY17" i="101"/>
  <c r="AB18" i="101"/>
  <c r="AC18" i="101" s="1"/>
  <c r="BA18" i="101"/>
  <c r="BB18" i="101" s="1"/>
  <c r="BC18" i="101" s="1"/>
  <c r="AR19" i="127" s="1"/>
  <c r="E18" i="160" s="1"/>
  <c r="AY19" i="101"/>
  <c r="AB20" i="101"/>
  <c r="AY21" i="101"/>
  <c r="AB22" i="101"/>
  <c r="BA22" i="101"/>
  <c r="BB22" i="101" s="1"/>
  <c r="BC22" i="101" s="1"/>
  <c r="AR23" i="127" s="1"/>
  <c r="E22" i="160" s="1"/>
  <c r="AY23" i="101"/>
  <c r="AC34" i="101"/>
  <c r="AC36" i="101"/>
  <c r="AC42" i="101"/>
  <c r="AC44" i="101"/>
  <c r="AC50" i="101"/>
  <c r="AC52" i="101"/>
  <c r="AC58" i="101"/>
  <c r="AC60" i="101"/>
  <c r="AY14" i="101"/>
  <c r="AY16" i="101"/>
  <c r="AC20" i="101"/>
  <c r="AC22" i="101"/>
  <c r="AZ24" i="101"/>
  <c r="BA24" i="101" s="1"/>
  <c r="BB24" i="101" s="1"/>
  <c r="BC24" i="101" s="1"/>
  <c r="AR25" i="127" s="1"/>
  <c r="E24" i="160" s="1"/>
  <c r="AA24" i="101"/>
  <c r="AC25" i="101"/>
  <c r="AZ25" i="101"/>
  <c r="BA25" i="101" s="1"/>
  <c r="BB25" i="101" s="1"/>
  <c r="BC25" i="101" s="1"/>
  <c r="AR26" i="127" s="1"/>
  <c r="E25" i="160" s="1"/>
  <c r="AZ26" i="101"/>
  <c r="BA26" i="101" s="1"/>
  <c r="BB26" i="101" s="1"/>
  <c r="BC26" i="101" s="1"/>
  <c r="AR27" i="127" s="1"/>
  <c r="E26" i="160" s="1"/>
  <c r="AA26" i="101"/>
  <c r="AC27" i="101"/>
  <c r="AZ27" i="101"/>
  <c r="BA27" i="101" s="1"/>
  <c r="BB27" i="101" s="1"/>
  <c r="BC27" i="101" s="1"/>
  <c r="AR28" i="127" s="1"/>
  <c r="E27" i="160" s="1"/>
  <c r="AZ28" i="101"/>
  <c r="AA28" i="101"/>
  <c r="BA28" i="101"/>
  <c r="BB28" i="101" s="1"/>
  <c r="BC28" i="101" s="1"/>
  <c r="AR29" i="127" s="1"/>
  <c r="E28" i="160" s="1"/>
  <c r="AC29" i="101"/>
  <c r="AZ29" i="101"/>
  <c r="BA29" i="101" s="1"/>
  <c r="BB29" i="101" s="1"/>
  <c r="BC29" i="101" s="1"/>
  <c r="AR30" i="127" s="1"/>
  <c r="E29" i="160" s="1"/>
  <c r="AZ30" i="101"/>
  <c r="BA30" i="101" s="1"/>
  <c r="AA30" i="101"/>
  <c r="AY32" i="101"/>
  <c r="AY34" i="101"/>
  <c r="AY36" i="101"/>
  <c r="AY38" i="101"/>
  <c r="AY40" i="101"/>
  <c r="AY42" i="101"/>
  <c r="AY44" i="101"/>
  <c r="AY46" i="101"/>
  <c r="AY48" i="101"/>
  <c r="AY50" i="101"/>
  <c r="AY52" i="101"/>
  <c r="AY54" i="101"/>
  <c r="AY56" i="101"/>
  <c r="AY58" i="101"/>
  <c r="AY60" i="101"/>
  <c r="AY62" i="101"/>
  <c r="AY64" i="101"/>
  <c r="AC31" i="101"/>
  <c r="AC33" i="101"/>
  <c r="BB33" i="101"/>
  <c r="BC33" i="101" s="1"/>
  <c r="AR34" i="127" s="1"/>
  <c r="E33" i="160" s="1"/>
  <c r="AC35" i="101"/>
  <c r="BB35" i="101"/>
  <c r="BC35" i="101" s="1"/>
  <c r="AR36" i="127" s="1"/>
  <c r="E35" i="160" s="1"/>
  <c r="BB37" i="101"/>
  <c r="BC37" i="101" s="1"/>
  <c r="AR38" i="127" s="1"/>
  <c r="AC39" i="101"/>
  <c r="BB39" i="101"/>
  <c r="BC39" i="101" s="1"/>
  <c r="AR40" i="127" s="1"/>
  <c r="BB41" i="101"/>
  <c r="BC41" i="101" s="1"/>
  <c r="AR42" i="127" s="1"/>
  <c r="AC43" i="101"/>
  <c r="AC45" i="101"/>
  <c r="BB45" i="101"/>
  <c r="BC45" i="101" s="1"/>
  <c r="AR46" i="127" s="1"/>
  <c r="AC47" i="101"/>
  <c r="BB47" i="101"/>
  <c r="BC47" i="101" s="1"/>
  <c r="AR48" i="127" s="1"/>
  <c r="AC49" i="101"/>
  <c r="BB49" i="101"/>
  <c r="BC49" i="101" s="1"/>
  <c r="AR50" i="127" s="1"/>
  <c r="AC51" i="101"/>
  <c r="BB51" i="101"/>
  <c r="BC51" i="101" s="1"/>
  <c r="AR52" i="127" s="1"/>
  <c r="AC53" i="101"/>
  <c r="BB53" i="101"/>
  <c r="BC53" i="101" s="1"/>
  <c r="AR54" i="127" s="1"/>
  <c r="AC55" i="101"/>
  <c r="BB55" i="101"/>
  <c r="BC55" i="101" s="1"/>
  <c r="AR56" i="127" s="1"/>
  <c r="AC57" i="101"/>
  <c r="BB57" i="101"/>
  <c r="BC57" i="101" s="1"/>
  <c r="AR58" i="127" s="1"/>
  <c r="AC59" i="101"/>
  <c r="AC61" i="101"/>
  <c r="BB61" i="101"/>
  <c r="BC61" i="101" s="1"/>
  <c r="AR62" i="127" s="1"/>
  <c r="AC63" i="101"/>
  <c r="AC65" i="101"/>
  <c r="BB65" i="101"/>
  <c r="BC65" i="101" s="1"/>
  <c r="AR66" i="127" s="1"/>
  <c r="AY31" i="101"/>
  <c r="AY33" i="101"/>
  <c r="AY35" i="101"/>
  <c r="AY37" i="101"/>
  <c r="AY39" i="101"/>
  <c r="AY41" i="101"/>
  <c r="AY43" i="101"/>
  <c r="AY45" i="101"/>
  <c r="AY47" i="101"/>
  <c r="AY49" i="101"/>
  <c r="AY51" i="101"/>
  <c r="AY53" i="101"/>
  <c r="AY55" i="101"/>
  <c r="AY57" i="101"/>
  <c r="AY59" i="101"/>
  <c r="AY61" i="101"/>
  <c r="AY63" i="101"/>
  <c r="AY65" i="101"/>
  <c r="AY6" i="100"/>
  <c r="AY8" i="100"/>
  <c r="AY12" i="100"/>
  <c r="AY20" i="100"/>
  <c r="AA6" i="100"/>
  <c r="AZ6" i="100"/>
  <c r="BA6" i="100" s="1"/>
  <c r="AA8" i="100"/>
  <c r="AZ8" i="100"/>
  <c r="BA8" i="100" s="1"/>
  <c r="AA10" i="100"/>
  <c r="AZ10" i="100"/>
  <c r="BA10" i="100" s="1"/>
  <c r="AA12" i="100"/>
  <c r="AZ12" i="100"/>
  <c r="BA12" i="100" s="1"/>
  <c r="AA14" i="100"/>
  <c r="AZ14" i="100"/>
  <c r="BA14" i="100" s="1"/>
  <c r="AA16" i="100"/>
  <c r="AZ16" i="100"/>
  <c r="BA16" i="100" s="1"/>
  <c r="BB16" i="100" s="1"/>
  <c r="BC16" i="100" s="1"/>
  <c r="AQ17" i="127" s="1"/>
  <c r="D16" i="160" s="1"/>
  <c r="AA18" i="100"/>
  <c r="AZ18" i="100"/>
  <c r="AA20" i="100"/>
  <c r="AZ20" i="100"/>
  <c r="AA22" i="100"/>
  <c r="AZ22" i="100"/>
  <c r="BA22" i="100" s="1"/>
  <c r="BB22" i="100" s="1"/>
  <c r="BC22" i="100" s="1"/>
  <c r="AQ23" i="127" s="1"/>
  <c r="D22" i="160" s="1"/>
  <c r="BA35" i="100"/>
  <c r="BB35" i="100" s="1"/>
  <c r="BC35" i="100" s="1"/>
  <c r="AQ36" i="127" s="1"/>
  <c r="D35" i="160" s="1"/>
  <c r="AB35" i="100"/>
  <c r="AC35" i="100" s="1"/>
  <c r="AC37" i="100"/>
  <c r="BA37" i="100"/>
  <c r="BB37" i="100" s="1"/>
  <c r="BC37" i="100" s="1"/>
  <c r="AQ38" i="127" s="1"/>
  <c r="AB37" i="100"/>
  <c r="BB39" i="100"/>
  <c r="BC39" i="100" s="1"/>
  <c r="AQ40" i="127" s="1"/>
  <c r="AC39" i="100"/>
  <c r="BA39" i="100"/>
  <c r="AB39" i="100"/>
  <c r="BB41" i="100"/>
  <c r="BA41" i="100"/>
  <c r="AB41" i="100"/>
  <c r="AC41" i="100" s="1"/>
  <c r="BC41" i="100"/>
  <c r="AQ42" i="127" s="1"/>
  <c r="BA43" i="100"/>
  <c r="BB43" i="100" s="1"/>
  <c r="BC43" i="100" s="1"/>
  <c r="AQ44" i="127" s="1"/>
  <c r="AB43" i="100"/>
  <c r="AC43" i="100" s="1"/>
  <c r="AY10" i="100"/>
  <c r="AY14" i="100"/>
  <c r="AY16" i="100"/>
  <c r="AY18" i="100"/>
  <c r="AY22" i="100"/>
  <c r="AB6" i="100"/>
  <c r="AC6" i="100" s="1"/>
  <c r="AY7" i="100"/>
  <c r="AB8" i="100"/>
  <c r="AC8" i="100" s="1"/>
  <c r="AY9" i="100"/>
  <c r="AB10" i="100"/>
  <c r="AC10" i="100" s="1"/>
  <c r="AY11" i="100"/>
  <c r="AB12" i="100"/>
  <c r="AC12" i="100" s="1"/>
  <c r="AY13" i="100"/>
  <c r="AB14" i="100"/>
  <c r="AC14" i="100" s="1"/>
  <c r="AY15" i="100"/>
  <c r="AB16" i="100"/>
  <c r="AC16" i="100" s="1"/>
  <c r="AY17" i="100"/>
  <c r="AB18" i="100"/>
  <c r="AC18" i="100" s="1"/>
  <c r="BA18" i="100"/>
  <c r="BB18" i="100" s="1"/>
  <c r="BC18" i="100" s="1"/>
  <c r="AQ19" i="127" s="1"/>
  <c r="D18" i="160" s="1"/>
  <c r="AY19" i="100"/>
  <c r="AB20" i="100"/>
  <c r="AC20" i="100" s="1"/>
  <c r="BA20" i="100"/>
  <c r="BB20" i="100" s="1"/>
  <c r="BC20" i="100" s="1"/>
  <c r="AQ21" i="127" s="1"/>
  <c r="D20" i="160" s="1"/>
  <c r="AY21" i="100"/>
  <c r="AB22" i="100"/>
  <c r="AC22" i="100" s="1"/>
  <c r="AY23" i="100"/>
  <c r="AA35" i="100"/>
  <c r="AA37" i="100"/>
  <c r="AA39" i="100"/>
  <c r="AA41" i="100"/>
  <c r="AA43" i="100"/>
  <c r="AZ24" i="100"/>
  <c r="AA24" i="100"/>
  <c r="BA24" i="100"/>
  <c r="BB24" i="100" s="1"/>
  <c r="BC24" i="100" s="1"/>
  <c r="AQ25" i="127" s="1"/>
  <c r="D24" i="160" s="1"/>
  <c r="AC25" i="100"/>
  <c r="AZ25" i="100"/>
  <c r="BA25" i="100" s="1"/>
  <c r="BB25" i="100" s="1"/>
  <c r="BC25" i="100" s="1"/>
  <c r="AQ26" i="127" s="1"/>
  <c r="D25" i="160" s="1"/>
  <c r="AZ26" i="100"/>
  <c r="BA26" i="100" s="1"/>
  <c r="BB26" i="100" s="1"/>
  <c r="BC26" i="100" s="1"/>
  <c r="AQ27" i="127" s="1"/>
  <c r="D26" i="160" s="1"/>
  <c r="AA26" i="100"/>
  <c r="AC27" i="100"/>
  <c r="AZ27" i="100"/>
  <c r="BA27" i="100" s="1"/>
  <c r="BB27" i="100" s="1"/>
  <c r="BC27" i="100" s="1"/>
  <c r="AQ28" i="127" s="1"/>
  <c r="D27" i="160" s="1"/>
  <c r="AZ28" i="100"/>
  <c r="AA28" i="100"/>
  <c r="BA28" i="100"/>
  <c r="BB28" i="100" s="1"/>
  <c r="BC28" i="100" s="1"/>
  <c r="AQ29" i="127" s="1"/>
  <c r="D28" i="160" s="1"/>
  <c r="BB29" i="100"/>
  <c r="BC29" i="100" s="1"/>
  <c r="AQ30" i="127" s="1"/>
  <c r="D29" i="160" s="1"/>
  <c r="AZ29" i="100"/>
  <c r="BA29" i="100" s="1"/>
  <c r="AZ30" i="100"/>
  <c r="AA30" i="100"/>
  <c r="BA30" i="100"/>
  <c r="BB30" i="100" s="1"/>
  <c r="BC30" i="100" s="1"/>
  <c r="AQ31" i="127" s="1"/>
  <c r="D30" i="160" s="1"/>
  <c r="AC31" i="100"/>
  <c r="AZ31" i="100"/>
  <c r="BA31" i="100" s="1"/>
  <c r="BB31" i="100" s="1"/>
  <c r="BC31" i="100" s="1"/>
  <c r="AQ32" i="127" s="1"/>
  <c r="D31" i="160" s="1"/>
  <c r="AZ32" i="100"/>
  <c r="BA32" i="100" s="1"/>
  <c r="BB32" i="100" s="1"/>
  <c r="BC32" i="100" s="1"/>
  <c r="AQ33" i="127" s="1"/>
  <c r="D32" i="160" s="1"/>
  <c r="AA32" i="100"/>
  <c r="AC33" i="100"/>
  <c r="AZ33" i="100"/>
  <c r="BA33" i="100" s="1"/>
  <c r="BB33" i="100" s="1"/>
  <c r="BC33" i="100" s="1"/>
  <c r="AQ34" i="127" s="1"/>
  <c r="D33" i="160" s="1"/>
  <c r="AZ34" i="100"/>
  <c r="BA34" i="100" s="1"/>
  <c r="AA34" i="100"/>
  <c r="AY34" i="100"/>
  <c r="BB34" i="100"/>
  <c r="BC34" i="100" s="1"/>
  <c r="AQ35" i="127" s="1"/>
  <c r="D34" i="160" s="1"/>
  <c r="AY35" i="100"/>
  <c r="AY37" i="100"/>
  <c r="AY39" i="100"/>
  <c r="AY41" i="100"/>
  <c r="AY43" i="100"/>
  <c r="AY36" i="100"/>
  <c r="BC36" i="100"/>
  <c r="AQ37" i="127" s="1"/>
  <c r="AY38" i="100"/>
  <c r="BC38" i="100"/>
  <c r="AQ39" i="127" s="1"/>
  <c r="AY40" i="100"/>
  <c r="BC40" i="100"/>
  <c r="AQ41" i="127" s="1"/>
  <c r="AY42" i="100"/>
  <c r="BC42" i="100"/>
  <c r="AQ43" i="127" s="1"/>
  <c r="AY44" i="100"/>
  <c r="BC44" i="100"/>
  <c r="AQ45" i="127" s="1"/>
  <c r="AB45" i="100"/>
  <c r="BA45" i="100"/>
  <c r="BB45" i="100" s="1"/>
  <c r="BC45" i="100" s="1"/>
  <c r="AQ46" i="127" s="1"/>
  <c r="AY46" i="100"/>
  <c r="BC46" i="100"/>
  <c r="AQ47" i="127" s="1"/>
  <c r="AB47" i="100"/>
  <c r="BA47" i="100"/>
  <c r="AY48" i="100"/>
  <c r="BC48" i="100"/>
  <c r="AQ49" i="127" s="1"/>
  <c r="AB49" i="100"/>
  <c r="BA49" i="100"/>
  <c r="AY50" i="100"/>
  <c r="BC50" i="100"/>
  <c r="AQ51" i="127" s="1"/>
  <c r="AB51" i="100"/>
  <c r="BA51" i="100"/>
  <c r="AY52" i="100"/>
  <c r="BC52" i="100"/>
  <c r="AQ53" i="127" s="1"/>
  <c r="AB53" i="100"/>
  <c r="BA53" i="100"/>
  <c r="BB53" i="100" s="1"/>
  <c r="BC53" i="100" s="1"/>
  <c r="AQ54" i="127" s="1"/>
  <c r="AY54" i="100"/>
  <c r="BC54" i="100"/>
  <c r="AQ55" i="127" s="1"/>
  <c r="AB55" i="100"/>
  <c r="BA55" i="100"/>
  <c r="AY56" i="100"/>
  <c r="AB57" i="100"/>
  <c r="BA57" i="100"/>
  <c r="AY58" i="100"/>
  <c r="BC58" i="100"/>
  <c r="AQ59" i="127" s="1"/>
  <c r="AB59" i="100"/>
  <c r="BA59" i="100"/>
  <c r="AY60" i="100"/>
  <c r="BC60" i="100"/>
  <c r="AQ61" i="127" s="1"/>
  <c r="AB61" i="100"/>
  <c r="BA61" i="100"/>
  <c r="BB61" i="100" s="1"/>
  <c r="BC61" i="100" s="1"/>
  <c r="AQ62" i="127" s="1"/>
  <c r="AY62" i="100"/>
  <c r="BC62" i="100"/>
  <c r="AQ63" i="127" s="1"/>
  <c r="AB63" i="100"/>
  <c r="BA63" i="100"/>
  <c r="AY64" i="100"/>
  <c r="BC64" i="100"/>
  <c r="AQ65" i="127" s="1"/>
  <c r="AB65" i="100"/>
  <c r="BA65" i="100"/>
  <c r="AA36" i="100"/>
  <c r="AA38" i="100"/>
  <c r="AA40" i="100"/>
  <c r="AA42" i="100"/>
  <c r="AA44" i="100"/>
  <c r="AC45" i="100"/>
  <c r="AA46" i="100"/>
  <c r="AC47" i="100"/>
  <c r="BB47" i="100"/>
  <c r="BC47" i="100" s="1"/>
  <c r="AQ48" i="127" s="1"/>
  <c r="AA48" i="100"/>
  <c r="AC49" i="100"/>
  <c r="BB49" i="100"/>
  <c r="BC49" i="100" s="1"/>
  <c r="AQ50" i="127" s="1"/>
  <c r="AA50" i="100"/>
  <c r="AC51" i="100"/>
  <c r="BB51" i="100"/>
  <c r="BC51" i="100" s="1"/>
  <c r="AQ52" i="127" s="1"/>
  <c r="AA52" i="100"/>
  <c r="AC53" i="100"/>
  <c r="AA54" i="100"/>
  <c r="AC55" i="100"/>
  <c r="BB55" i="100"/>
  <c r="BC55" i="100" s="1"/>
  <c r="AQ56" i="127" s="1"/>
  <c r="AA56" i="100"/>
  <c r="AC57" i="100"/>
  <c r="BB57" i="100"/>
  <c r="BC57" i="100" s="1"/>
  <c r="AQ58" i="127" s="1"/>
  <c r="AA58" i="100"/>
  <c r="AC59" i="100"/>
  <c r="BB59" i="100"/>
  <c r="BC59" i="100" s="1"/>
  <c r="AQ60" i="127" s="1"/>
  <c r="AA60" i="100"/>
  <c r="AC61" i="100"/>
  <c r="AA62" i="100"/>
  <c r="AC63" i="100"/>
  <c r="BB63" i="100"/>
  <c r="BC63" i="100" s="1"/>
  <c r="AQ64" i="127" s="1"/>
  <c r="AA64" i="100"/>
  <c r="AC65" i="100"/>
  <c r="BB65" i="100"/>
  <c r="BC65" i="100" s="1"/>
  <c r="AQ66" i="127" s="1"/>
  <c r="AY45" i="100"/>
  <c r="AY47" i="100"/>
  <c r="AY49" i="100"/>
  <c r="AY51" i="100"/>
  <c r="AY53" i="100"/>
  <c r="AY55" i="100"/>
  <c r="AY57" i="100"/>
  <c r="AY59" i="100"/>
  <c r="AY61" i="100"/>
  <c r="AY63" i="100"/>
  <c r="AY65" i="100"/>
  <c r="AY7" i="99"/>
  <c r="AY9" i="99"/>
  <c r="AY11" i="99"/>
  <c r="AY13" i="99"/>
  <c r="AY15" i="99"/>
  <c r="AY17" i="99"/>
  <c r="AY19" i="99"/>
  <c r="AY21" i="99"/>
  <c r="AY23" i="99"/>
  <c r="AB24" i="99"/>
  <c r="AC24" i="99" s="1"/>
  <c r="AZ24" i="99"/>
  <c r="BA24" i="99" s="1"/>
  <c r="BB24" i="99" s="1"/>
  <c r="BC24" i="99" s="1"/>
  <c r="AP25" i="127" s="1"/>
  <c r="C24" i="160" s="1"/>
  <c r="AA24" i="99"/>
  <c r="BA26" i="99"/>
  <c r="BB26" i="99" s="1"/>
  <c r="AB26" i="99"/>
  <c r="AC26" i="99" s="1"/>
  <c r="AZ26" i="99"/>
  <c r="AA26" i="99"/>
  <c r="BC26" i="99"/>
  <c r="AP27" i="127" s="1"/>
  <c r="C26" i="160" s="1"/>
  <c r="BA28" i="99"/>
  <c r="BB28" i="99" s="1"/>
  <c r="BC28" i="99" s="1"/>
  <c r="AP29" i="127" s="1"/>
  <c r="C28" i="160" s="1"/>
  <c r="AB28" i="99"/>
  <c r="AZ28" i="99"/>
  <c r="AA28" i="99"/>
  <c r="AB30" i="99"/>
  <c r="AZ30" i="99"/>
  <c r="BA30" i="99" s="1"/>
  <c r="BB30" i="99" s="1"/>
  <c r="BC30" i="99" s="1"/>
  <c r="AP31" i="127" s="1"/>
  <c r="C30" i="160" s="1"/>
  <c r="AA30" i="99"/>
  <c r="AB32" i="99"/>
  <c r="AC32" i="99" s="1"/>
  <c r="AZ32" i="99"/>
  <c r="BA32" i="99" s="1"/>
  <c r="BB32" i="99" s="1"/>
  <c r="BC32" i="99" s="1"/>
  <c r="AP33" i="127" s="1"/>
  <c r="C32" i="160" s="1"/>
  <c r="AA32" i="99"/>
  <c r="BA34" i="99"/>
  <c r="BB34" i="99" s="1"/>
  <c r="BC34" i="99" s="1"/>
  <c r="AP35" i="127" s="1"/>
  <c r="C34" i="160" s="1"/>
  <c r="AB34" i="99"/>
  <c r="AC34" i="99" s="1"/>
  <c r="AZ34" i="99"/>
  <c r="AA34" i="99"/>
  <c r="BA36" i="99"/>
  <c r="BB36" i="99" s="1"/>
  <c r="BC36" i="99" s="1"/>
  <c r="AP37" i="127" s="1"/>
  <c r="AB36" i="99"/>
  <c r="AZ36" i="99"/>
  <c r="AA36" i="99"/>
  <c r="AB38" i="99"/>
  <c r="AZ38" i="99"/>
  <c r="BA38" i="99" s="1"/>
  <c r="BB38" i="99" s="1"/>
  <c r="BC38" i="99" s="1"/>
  <c r="AP39" i="127" s="1"/>
  <c r="AA38" i="99"/>
  <c r="AB40" i="99"/>
  <c r="AC40" i="99" s="1"/>
  <c r="AZ40" i="99"/>
  <c r="BA40" i="99" s="1"/>
  <c r="BB40" i="99" s="1"/>
  <c r="BC40" i="99" s="1"/>
  <c r="AP41" i="127" s="1"/>
  <c r="AA40" i="99"/>
  <c r="BA42" i="99"/>
  <c r="BB42" i="99" s="1"/>
  <c r="AB42" i="99"/>
  <c r="AC42" i="99" s="1"/>
  <c r="AZ42" i="99"/>
  <c r="AA42" i="99"/>
  <c r="BC42" i="99"/>
  <c r="AP43" i="127" s="1"/>
  <c r="BA44" i="99"/>
  <c r="BB44" i="99" s="1"/>
  <c r="BC44" i="99" s="1"/>
  <c r="AP45" i="127" s="1"/>
  <c r="AB44" i="99"/>
  <c r="AZ44" i="99"/>
  <c r="AA44" i="99"/>
  <c r="AB46" i="99"/>
  <c r="AZ46" i="99"/>
  <c r="BA46" i="99" s="1"/>
  <c r="BB46" i="99" s="1"/>
  <c r="BC46" i="99" s="1"/>
  <c r="AP47" i="127" s="1"/>
  <c r="AA46" i="99"/>
  <c r="AB48" i="99"/>
  <c r="AC48" i="99" s="1"/>
  <c r="AZ48" i="99"/>
  <c r="BA48" i="99" s="1"/>
  <c r="BB48" i="99" s="1"/>
  <c r="BC48" i="99" s="1"/>
  <c r="AP49" i="127" s="1"/>
  <c r="AA48" i="99"/>
  <c r="BA50" i="99"/>
  <c r="BB50" i="99" s="1"/>
  <c r="BC50" i="99" s="1"/>
  <c r="AP51" i="127" s="1"/>
  <c r="AB50" i="99"/>
  <c r="AC50" i="99" s="1"/>
  <c r="AZ50" i="99"/>
  <c r="AA50" i="99"/>
  <c r="BA52" i="99"/>
  <c r="BB52" i="99" s="1"/>
  <c r="BC52" i="99" s="1"/>
  <c r="AP53" i="127" s="1"/>
  <c r="AB52" i="99"/>
  <c r="AZ52" i="99"/>
  <c r="AA52" i="99"/>
  <c r="AB54" i="99"/>
  <c r="AZ54" i="99"/>
  <c r="BA54" i="99" s="1"/>
  <c r="BB54" i="99" s="1"/>
  <c r="BC54" i="99" s="1"/>
  <c r="AP55" i="127" s="1"/>
  <c r="AA54" i="99"/>
  <c r="AB56" i="99"/>
  <c r="AC56" i="99" s="1"/>
  <c r="AZ56" i="99"/>
  <c r="BA56" i="99" s="1"/>
  <c r="BB56" i="99" s="1"/>
  <c r="BC56" i="99" s="1"/>
  <c r="AP57" i="127" s="1"/>
  <c r="AA56" i="99"/>
  <c r="BA58" i="99"/>
  <c r="BB58" i="99" s="1"/>
  <c r="BC58" i="99" s="1"/>
  <c r="AP59" i="127" s="1"/>
  <c r="AB58" i="99"/>
  <c r="AC58" i="99" s="1"/>
  <c r="AZ58" i="99"/>
  <c r="AA58" i="99"/>
  <c r="BA60" i="99"/>
  <c r="BB60" i="99" s="1"/>
  <c r="BC60" i="99" s="1"/>
  <c r="AP61" i="127" s="1"/>
  <c r="AB60" i="99"/>
  <c r="AZ60" i="99"/>
  <c r="AA60" i="99"/>
  <c r="AB62" i="99"/>
  <c r="AZ62" i="99"/>
  <c r="BA62" i="99" s="1"/>
  <c r="BB62" i="99" s="1"/>
  <c r="BC62" i="99" s="1"/>
  <c r="AP63" i="127" s="1"/>
  <c r="AA62" i="99"/>
  <c r="AB64" i="99"/>
  <c r="AC64" i="99" s="1"/>
  <c r="AZ64" i="99"/>
  <c r="BA64" i="99" s="1"/>
  <c r="BB64" i="99" s="1"/>
  <c r="BC64" i="99" s="1"/>
  <c r="AP65" i="127" s="1"/>
  <c r="AA64" i="99"/>
  <c r="AA7" i="99"/>
  <c r="AZ7" i="99"/>
  <c r="BA7" i="99" s="1"/>
  <c r="AA9" i="99"/>
  <c r="AZ9" i="99"/>
  <c r="BA9" i="99" s="1"/>
  <c r="AA11" i="99"/>
  <c r="AZ11" i="99"/>
  <c r="BA11" i="99" s="1"/>
  <c r="AA13" i="99"/>
  <c r="AZ13" i="99"/>
  <c r="BA13" i="99" s="1"/>
  <c r="AA15" i="99"/>
  <c r="AZ15" i="99"/>
  <c r="BA15" i="99" s="1"/>
  <c r="BB15" i="99" s="1"/>
  <c r="BC15" i="99" s="1"/>
  <c r="AP16" i="127" s="1"/>
  <c r="C15" i="160" s="1"/>
  <c r="AA17" i="99"/>
  <c r="AZ17" i="99"/>
  <c r="BA17" i="99" s="1"/>
  <c r="BB17" i="99" s="1"/>
  <c r="BC17" i="99" s="1"/>
  <c r="AP18" i="127" s="1"/>
  <c r="C17" i="160" s="1"/>
  <c r="AA19" i="99"/>
  <c r="AZ19" i="99"/>
  <c r="BA19" i="99" s="1"/>
  <c r="BB19" i="99" s="1"/>
  <c r="BC19" i="99" s="1"/>
  <c r="AP20" i="127" s="1"/>
  <c r="C19" i="160" s="1"/>
  <c r="AA21" i="99"/>
  <c r="AZ21" i="99"/>
  <c r="BA21" i="99" s="1"/>
  <c r="BB21" i="99" s="1"/>
  <c r="BC21" i="99" s="1"/>
  <c r="AP22" i="127" s="1"/>
  <c r="C21" i="160" s="1"/>
  <c r="AA23" i="99"/>
  <c r="AZ23" i="99"/>
  <c r="BA23" i="99" s="1"/>
  <c r="BB23" i="99" s="1"/>
  <c r="BC23" i="99" s="1"/>
  <c r="AP24" i="127" s="1"/>
  <c r="C23" i="160" s="1"/>
  <c r="AC28" i="99"/>
  <c r="AC30" i="99"/>
  <c r="AC36" i="99"/>
  <c r="AC38" i="99"/>
  <c r="AC44" i="99"/>
  <c r="AC46" i="99"/>
  <c r="AC52" i="99"/>
  <c r="AC54" i="99"/>
  <c r="AC60" i="99"/>
  <c r="AC62" i="99"/>
  <c r="AY6" i="99"/>
  <c r="AB7" i="99"/>
  <c r="AC7" i="99" s="1"/>
  <c r="AY8" i="99"/>
  <c r="AB9" i="99"/>
  <c r="AC9" i="99" s="1"/>
  <c r="AY10" i="99"/>
  <c r="AB11" i="99"/>
  <c r="AC11" i="99" s="1"/>
  <c r="AY12" i="99"/>
  <c r="AB13" i="99"/>
  <c r="AC13" i="99" s="1"/>
  <c r="AY14" i="99"/>
  <c r="AB15" i="99"/>
  <c r="AC15" i="99" s="1"/>
  <c r="AY16" i="99"/>
  <c r="AB17" i="99"/>
  <c r="AC17" i="99" s="1"/>
  <c r="AY18" i="99"/>
  <c r="AB19" i="99"/>
  <c r="AC19" i="99" s="1"/>
  <c r="AY20" i="99"/>
  <c r="AB21" i="99"/>
  <c r="AC21" i="99" s="1"/>
  <c r="AY22" i="99"/>
  <c r="AB23" i="99"/>
  <c r="AC23" i="99" s="1"/>
  <c r="AY24" i="99"/>
  <c r="AY26" i="99"/>
  <c r="AY28" i="99"/>
  <c r="AY30" i="99"/>
  <c r="AY32" i="99"/>
  <c r="AY34" i="99"/>
  <c r="AY36" i="99"/>
  <c r="AY38" i="99"/>
  <c r="AY40" i="99"/>
  <c r="AY42" i="99"/>
  <c r="AY44" i="99"/>
  <c r="AY46" i="99"/>
  <c r="AY48" i="99"/>
  <c r="AY50" i="99"/>
  <c r="AY52" i="99"/>
  <c r="AY54" i="99"/>
  <c r="AY56" i="99"/>
  <c r="AY58" i="99"/>
  <c r="AY60" i="99"/>
  <c r="AY62" i="99"/>
  <c r="AY64" i="99"/>
  <c r="AC25" i="99"/>
  <c r="BB25" i="99"/>
  <c r="BC25" i="99" s="1"/>
  <c r="AP26" i="127" s="1"/>
  <c r="C25" i="160" s="1"/>
  <c r="AC27" i="99"/>
  <c r="BB27" i="99"/>
  <c r="BC27" i="99" s="1"/>
  <c r="AP28" i="127" s="1"/>
  <c r="C27" i="160" s="1"/>
  <c r="AC29" i="99"/>
  <c r="BB29" i="99"/>
  <c r="BC29" i="99" s="1"/>
  <c r="AP30" i="127" s="1"/>
  <c r="C29" i="160" s="1"/>
  <c r="AC31" i="99"/>
  <c r="BB31" i="99"/>
  <c r="BC31" i="99" s="1"/>
  <c r="AP32" i="127" s="1"/>
  <c r="C31" i="160" s="1"/>
  <c r="AC33" i="99"/>
  <c r="BB33" i="99"/>
  <c r="BC33" i="99" s="1"/>
  <c r="AP34" i="127" s="1"/>
  <c r="C33" i="160" s="1"/>
  <c r="AC35" i="99"/>
  <c r="BB35" i="99"/>
  <c r="BC35" i="99" s="1"/>
  <c r="AP36" i="127" s="1"/>
  <c r="C35" i="160" s="1"/>
  <c r="AC37" i="99"/>
  <c r="BB37" i="99"/>
  <c r="BC37" i="99" s="1"/>
  <c r="AP38" i="127" s="1"/>
  <c r="AC39" i="99"/>
  <c r="BB39" i="99"/>
  <c r="BC39" i="99" s="1"/>
  <c r="AP40" i="127" s="1"/>
  <c r="AC41" i="99"/>
  <c r="BB41" i="99"/>
  <c r="BC41" i="99" s="1"/>
  <c r="AP42" i="127" s="1"/>
  <c r="AC43" i="99"/>
  <c r="BB43" i="99"/>
  <c r="BC43" i="99" s="1"/>
  <c r="AP44" i="127" s="1"/>
  <c r="AC45" i="99"/>
  <c r="AC47" i="99"/>
  <c r="BB47" i="99"/>
  <c r="BC47" i="99" s="1"/>
  <c r="AP48" i="127" s="1"/>
  <c r="AC49" i="99"/>
  <c r="BB49" i="99"/>
  <c r="BC49" i="99" s="1"/>
  <c r="AP50" i="127" s="1"/>
  <c r="AC51" i="99"/>
  <c r="BB51" i="99"/>
  <c r="BC51" i="99" s="1"/>
  <c r="AP52" i="127" s="1"/>
  <c r="AC53" i="99"/>
  <c r="BB53" i="99"/>
  <c r="BC53" i="99" s="1"/>
  <c r="AP54" i="127" s="1"/>
  <c r="AC55" i="99"/>
  <c r="BB55" i="99"/>
  <c r="BC55" i="99" s="1"/>
  <c r="AP56" i="127" s="1"/>
  <c r="AC57" i="99"/>
  <c r="BB57" i="99"/>
  <c r="BC57" i="99" s="1"/>
  <c r="AP58" i="127" s="1"/>
  <c r="AC59" i="99"/>
  <c r="BB59" i="99"/>
  <c r="BC59" i="99" s="1"/>
  <c r="AP60" i="127" s="1"/>
  <c r="AC61" i="99"/>
  <c r="BB61" i="99"/>
  <c r="BC61" i="99" s="1"/>
  <c r="AP62" i="127" s="1"/>
  <c r="AC63" i="99"/>
  <c r="BB63" i="99"/>
  <c r="BC63" i="99" s="1"/>
  <c r="AP64" i="127" s="1"/>
  <c r="AC65" i="99"/>
  <c r="BB65" i="99"/>
  <c r="BC65" i="99" s="1"/>
  <c r="AP66" i="127" s="1"/>
  <c r="AY25" i="99"/>
  <c r="AY27" i="99"/>
  <c r="AY29" i="99"/>
  <c r="AY31" i="99"/>
  <c r="AY33" i="99"/>
  <c r="AY35" i="99"/>
  <c r="AY37" i="99"/>
  <c r="AY39" i="99"/>
  <c r="AY41" i="99"/>
  <c r="AY43" i="99"/>
  <c r="AY45" i="99"/>
  <c r="AY47" i="99"/>
  <c r="AY49" i="99"/>
  <c r="AY51" i="99"/>
  <c r="AY53" i="99"/>
  <c r="AY55" i="99"/>
  <c r="AY57" i="99"/>
  <c r="AY59" i="99"/>
  <c r="AY61" i="99"/>
  <c r="AY63" i="99"/>
  <c r="AY65" i="99"/>
  <c r="BE5" i="84"/>
  <c r="BE6" i="84"/>
  <c r="BE7" i="84"/>
  <c r="BE8" i="84"/>
  <c r="BE9" i="84"/>
  <c r="BE10" i="84"/>
  <c r="BE11" i="84"/>
  <c r="BE11" i="144" s="1"/>
  <c r="BE12" i="84"/>
  <c r="BE13" i="84"/>
  <c r="BE14" i="84"/>
  <c r="BE15" i="84"/>
  <c r="BE16" i="84"/>
  <c r="BE16" i="144" s="1"/>
  <c r="BE5" i="83"/>
  <c r="BE6" i="83"/>
  <c r="BE7" i="83"/>
  <c r="BE8" i="83"/>
  <c r="BE9" i="83"/>
  <c r="BE10" i="83"/>
  <c r="BE11" i="83"/>
  <c r="BE12" i="83"/>
  <c r="BE13" i="83"/>
  <c r="BE13" i="143" s="1"/>
  <c r="BE14" i="83"/>
  <c r="BE15" i="83"/>
  <c r="BE15" i="143" s="1"/>
  <c r="BE16" i="83"/>
  <c r="BE17" i="83"/>
  <c r="BE18" i="83"/>
  <c r="BE18" i="143" s="1"/>
  <c r="BE19" i="83"/>
  <c r="BE19" i="143" s="1"/>
  <c r="BE20" i="83"/>
  <c r="BE21" i="83"/>
  <c r="BE22" i="83"/>
  <c r="BE22" i="143" s="1"/>
  <c r="BE23" i="83"/>
  <c r="BE23" i="143" s="1"/>
  <c r="BE24" i="83"/>
  <c r="BE25" i="83"/>
  <c r="BE26" i="83"/>
  <c r="BE26" i="143" s="1"/>
  <c r="BE27" i="83"/>
  <c r="BE27" i="143" s="1"/>
  <c r="BE28" i="83"/>
  <c r="BE29" i="83"/>
  <c r="BE30" i="83"/>
  <c r="BE30" i="143" s="1"/>
  <c r="BE31" i="83"/>
  <c r="BE31" i="143" s="1"/>
  <c r="BE32" i="83"/>
  <c r="BE33" i="83"/>
  <c r="BE34" i="83"/>
  <c r="BE34" i="143" s="1"/>
  <c r="BE35" i="83"/>
  <c r="BF35" i="83" s="1"/>
  <c r="BE36" i="83"/>
  <c r="BF36" i="83" s="1"/>
  <c r="BE37" i="83"/>
  <c r="BF37" i="83" s="1"/>
  <c r="BE38" i="83"/>
  <c r="BF38" i="83" s="1"/>
  <c r="BE39" i="83"/>
  <c r="BF39" i="83" s="1"/>
  <c r="BE40" i="83"/>
  <c r="BF40" i="83" s="1"/>
  <c r="BE41" i="83"/>
  <c r="BF41" i="83" s="1"/>
  <c r="BE42" i="83"/>
  <c r="BF42" i="83" s="1"/>
  <c r="BE43" i="83"/>
  <c r="BF43" i="83" s="1"/>
  <c r="BE44" i="83"/>
  <c r="BF44" i="83" s="1"/>
  <c r="BE45" i="83"/>
  <c r="BF45" i="83" s="1"/>
  <c r="BE46" i="83"/>
  <c r="BF46" i="83" s="1"/>
  <c r="BE47" i="83"/>
  <c r="BF47" i="83" s="1"/>
  <c r="BE48" i="83"/>
  <c r="BF48" i="83" s="1"/>
  <c r="BE49" i="83"/>
  <c r="BF49" i="83" s="1"/>
  <c r="BE50" i="83"/>
  <c r="BF50" i="83" s="1"/>
  <c r="BE51" i="83"/>
  <c r="BF51" i="83" s="1"/>
  <c r="BE52" i="83"/>
  <c r="BF52" i="83" s="1"/>
  <c r="BE53" i="83"/>
  <c r="BF53" i="83" s="1"/>
  <c r="BE54" i="83"/>
  <c r="BF54" i="83" s="1"/>
  <c r="BE55" i="83"/>
  <c r="BF55" i="83" s="1"/>
  <c r="BE56" i="83"/>
  <c r="BF56" i="83" s="1"/>
  <c r="BE57" i="83"/>
  <c r="BF57" i="83" s="1"/>
  <c r="BE58" i="83"/>
  <c r="BF58" i="83" s="1"/>
  <c r="BE59" i="83"/>
  <c r="BF59" i="83" s="1"/>
  <c r="BE60" i="83"/>
  <c r="BF60" i="83" s="1"/>
  <c r="BE61" i="83"/>
  <c r="BF61" i="83" s="1"/>
  <c r="BE62" i="83"/>
  <c r="BF62" i="83" s="1"/>
  <c r="BE63" i="83"/>
  <c r="BF63" i="83" s="1"/>
  <c r="BE64" i="83"/>
  <c r="BF64" i="83" s="1"/>
  <c r="BE5" i="82"/>
  <c r="BE6" i="82"/>
  <c r="BE7" i="82"/>
  <c r="BE7" i="142" s="1"/>
  <c r="BE8" i="82"/>
  <c r="BE8" i="142" s="1"/>
  <c r="BE9" i="82"/>
  <c r="BE10" i="82"/>
  <c r="BE11" i="82"/>
  <c r="BE11" i="142" s="1"/>
  <c r="BE12" i="82"/>
  <c r="BE13" i="82"/>
  <c r="BE14" i="82"/>
  <c r="BE15" i="82"/>
  <c r="BE16" i="82"/>
  <c r="BE16" i="142" s="1"/>
  <c r="BE17" i="82"/>
  <c r="BE17" i="142" s="1"/>
  <c r="BE18" i="82"/>
  <c r="BE19" i="82"/>
  <c r="BE20" i="82"/>
  <c r="BE20" i="142" s="1"/>
  <c r="BE21" i="82"/>
  <c r="BE21" i="142" s="1"/>
  <c r="BE22" i="82"/>
  <c r="BE23" i="82"/>
  <c r="BE24" i="82"/>
  <c r="BE24" i="142" s="1"/>
  <c r="BE25" i="82"/>
  <c r="BE25" i="142" s="1"/>
  <c r="BE26" i="82"/>
  <c r="BE27" i="82"/>
  <c r="BE28" i="82"/>
  <c r="BE28" i="142" s="1"/>
  <c r="BE29" i="82"/>
  <c r="BE29" i="142" s="1"/>
  <c r="BE30" i="82"/>
  <c r="BE31" i="82"/>
  <c r="BE32" i="82"/>
  <c r="BE32" i="142" s="1"/>
  <c r="BE33" i="82"/>
  <c r="BE33" i="142" s="1"/>
  <c r="BE34" i="82"/>
  <c r="BE35" i="82"/>
  <c r="BF35" i="82" s="1"/>
  <c r="BE36" i="82"/>
  <c r="BF36" i="82" s="1"/>
  <c r="BE37" i="82"/>
  <c r="BF37" i="82" s="1"/>
  <c r="BE38" i="82"/>
  <c r="BF38" i="82" s="1"/>
  <c r="BE39" i="82"/>
  <c r="BF39" i="82" s="1"/>
  <c r="BE40" i="82"/>
  <c r="BF40" i="82" s="1"/>
  <c r="BE41" i="82"/>
  <c r="BF41" i="82" s="1"/>
  <c r="BE42" i="82"/>
  <c r="BF42" i="82" s="1"/>
  <c r="BE43" i="82"/>
  <c r="BF43" i="82" s="1"/>
  <c r="BE44" i="82"/>
  <c r="BF44" i="82" s="1"/>
  <c r="BE45" i="82"/>
  <c r="BF45" i="82" s="1"/>
  <c r="BE46" i="82"/>
  <c r="BF46" i="82" s="1"/>
  <c r="BE47" i="82"/>
  <c r="BF47" i="82" s="1"/>
  <c r="BE48" i="82"/>
  <c r="BF48" i="82" s="1"/>
  <c r="BE49" i="82"/>
  <c r="BF49" i="82" s="1"/>
  <c r="BE50" i="82"/>
  <c r="BF50" i="82" s="1"/>
  <c r="BE51" i="82"/>
  <c r="BF51" i="82" s="1"/>
  <c r="BE52" i="82"/>
  <c r="BF52" i="82" s="1"/>
  <c r="BE53" i="82"/>
  <c r="BF53" i="82" s="1"/>
  <c r="BE54" i="82"/>
  <c r="BF54" i="82" s="1"/>
  <c r="BE55" i="82"/>
  <c r="BF55" i="82" s="1"/>
  <c r="BE56" i="82"/>
  <c r="BF56" i="82" s="1"/>
  <c r="BE57" i="82"/>
  <c r="BF57" i="82" s="1"/>
  <c r="BE58" i="82"/>
  <c r="BF58" i="82" s="1"/>
  <c r="BE59" i="82"/>
  <c r="BF59" i="82" s="1"/>
  <c r="BE60" i="82"/>
  <c r="BF60" i="82" s="1"/>
  <c r="BE61" i="82"/>
  <c r="BF61" i="82" s="1"/>
  <c r="BE62" i="82"/>
  <c r="BF62" i="82" s="1"/>
  <c r="BE63" i="82"/>
  <c r="BF63" i="82" s="1"/>
  <c r="BE64" i="82"/>
  <c r="BF64" i="82" s="1"/>
  <c r="BE5" i="81"/>
  <c r="BE6" i="81"/>
  <c r="BE7" i="81"/>
  <c r="BE8" i="81"/>
  <c r="BE8" i="141" s="1"/>
  <c r="BE9" i="81"/>
  <c r="BE10" i="81"/>
  <c r="BE11" i="81"/>
  <c r="BE11" i="141" s="1"/>
  <c r="BE12" i="81"/>
  <c r="BE13" i="81"/>
  <c r="BE14" i="81"/>
  <c r="BE15" i="81"/>
  <c r="BE16" i="81"/>
  <c r="BE16" i="141" s="1"/>
  <c r="BE17" i="81"/>
  <c r="BE17" i="141" s="1"/>
  <c r="BE18" i="81"/>
  <c r="BE19" i="81"/>
  <c r="BE20" i="81"/>
  <c r="BE20" i="141" s="1"/>
  <c r="BE21" i="81"/>
  <c r="BE21" i="141" s="1"/>
  <c r="BE22" i="81"/>
  <c r="BE23" i="81"/>
  <c r="BE24" i="81"/>
  <c r="BE24" i="141" s="1"/>
  <c r="BE25" i="81"/>
  <c r="BE25" i="141" s="1"/>
  <c r="BE26" i="81"/>
  <c r="BE27" i="81"/>
  <c r="BE28" i="81"/>
  <c r="BE28" i="141" s="1"/>
  <c r="BE29" i="81"/>
  <c r="BE29" i="141" s="1"/>
  <c r="BE30" i="81"/>
  <c r="BE31" i="81"/>
  <c r="BE32" i="81"/>
  <c r="BE32" i="141" s="1"/>
  <c r="BE33" i="81"/>
  <c r="BE33" i="141" s="1"/>
  <c r="BE34" i="81"/>
  <c r="BE35" i="81"/>
  <c r="BF35" i="81" s="1"/>
  <c r="BE36" i="81"/>
  <c r="BF36" i="81" s="1"/>
  <c r="BE37" i="81"/>
  <c r="BF37" i="81" s="1"/>
  <c r="BE38" i="81"/>
  <c r="BF38" i="81" s="1"/>
  <c r="BE39" i="81"/>
  <c r="BF39" i="81" s="1"/>
  <c r="BE40" i="81"/>
  <c r="BF40" i="81" s="1"/>
  <c r="BE41" i="81"/>
  <c r="BF41" i="81" s="1"/>
  <c r="BE42" i="81"/>
  <c r="BF42" i="81" s="1"/>
  <c r="BE43" i="81"/>
  <c r="BF43" i="81" s="1"/>
  <c r="BE44" i="81"/>
  <c r="BF44" i="81" s="1"/>
  <c r="BE45" i="81"/>
  <c r="BF45" i="81" s="1"/>
  <c r="BE46" i="81"/>
  <c r="BF46" i="81" s="1"/>
  <c r="BE47" i="81"/>
  <c r="BF47" i="81" s="1"/>
  <c r="BE48" i="81"/>
  <c r="BF48" i="81" s="1"/>
  <c r="BE49" i="81"/>
  <c r="BF49" i="81" s="1"/>
  <c r="BE50" i="81"/>
  <c r="BF50" i="81" s="1"/>
  <c r="BE51" i="81"/>
  <c r="BF51" i="81" s="1"/>
  <c r="BE52" i="81"/>
  <c r="BF52" i="81" s="1"/>
  <c r="BE53" i="81"/>
  <c r="BF53" i="81" s="1"/>
  <c r="BE54" i="81"/>
  <c r="BF54" i="81" s="1"/>
  <c r="BE55" i="81"/>
  <c r="BF55" i="81" s="1"/>
  <c r="BE56" i="81"/>
  <c r="BF56" i="81" s="1"/>
  <c r="BE57" i="81"/>
  <c r="BF57" i="81" s="1"/>
  <c r="BE58" i="81"/>
  <c r="BF58" i="81" s="1"/>
  <c r="BE59" i="81"/>
  <c r="BF59" i="81" s="1"/>
  <c r="BE60" i="81"/>
  <c r="BF60" i="81" s="1"/>
  <c r="BE61" i="81"/>
  <c r="BF61" i="81" s="1"/>
  <c r="BE62" i="81"/>
  <c r="BF62" i="81" s="1"/>
  <c r="BE63" i="81"/>
  <c r="BF63" i="81" s="1"/>
  <c r="BE64" i="81"/>
  <c r="BF64" i="81" s="1"/>
  <c r="BE5" i="80"/>
  <c r="BE6" i="80"/>
  <c r="BE7" i="80"/>
  <c r="BE8" i="80"/>
  <c r="BE9" i="80"/>
  <c r="BE10" i="80"/>
  <c r="BE11" i="80"/>
  <c r="BE12" i="80"/>
  <c r="BE13" i="80"/>
  <c r="BF13" i="80" s="1"/>
  <c r="BF13" i="140" s="1"/>
  <c r="BE14" i="80"/>
  <c r="BE15" i="80"/>
  <c r="BF15" i="80" s="1"/>
  <c r="BF15" i="140" s="1"/>
  <c r="BE16" i="80"/>
  <c r="BF16" i="80" s="1"/>
  <c r="BF16" i="140" s="1"/>
  <c r="BE17" i="80"/>
  <c r="BF17" i="80" s="1"/>
  <c r="BF17" i="140" s="1"/>
  <c r="BE18" i="80"/>
  <c r="BF18" i="80" s="1"/>
  <c r="BF18" i="140" s="1"/>
  <c r="BE19" i="80"/>
  <c r="BF19" i="80" s="1"/>
  <c r="BF19" i="140" s="1"/>
  <c r="BE20" i="80"/>
  <c r="BF20" i="80" s="1"/>
  <c r="BF20" i="140" s="1"/>
  <c r="BE21" i="80"/>
  <c r="BF21" i="80" s="1"/>
  <c r="BF21" i="140" s="1"/>
  <c r="BE22" i="80"/>
  <c r="BF22" i="80" s="1"/>
  <c r="BF22" i="140" s="1"/>
  <c r="BE23" i="80"/>
  <c r="BF23" i="80" s="1"/>
  <c r="BF23" i="140" s="1"/>
  <c r="BE24" i="80"/>
  <c r="BF24" i="80" s="1"/>
  <c r="BF24" i="140" s="1"/>
  <c r="BE25" i="80"/>
  <c r="BF25" i="80" s="1"/>
  <c r="BF25" i="140" s="1"/>
  <c r="BE26" i="80"/>
  <c r="BF26" i="80" s="1"/>
  <c r="BF26" i="140" s="1"/>
  <c r="BE27" i="80"/>
  <c r="BF27" i="80" s="1"/>
  <c r="BF27" i="140" s="1"/>
  <c r="BE28" i="80"/>
  <c r="BF28" i="80" s="1"/>
  <c r="BF28" i="140" s="1"/>
  <c r="BE29" i="80"/>
  <c r="BF29" i="80" s="1"/>
  <c r="BF29" i="140" s="1"/>
  <c r="BE30" i="80"/>
  <c r="BE31" i="80"/>
  <c r="BF31" i="80" s="1"/>
  <c r="BF31" i="140" s="1"/>
  <c r="BE32" i="80"/>
  <c r="BF32" i="80" s="1"/>
  <c r="BF32" i="140" s="1"/>
  <c r="BE33" i="80"/>
  <c r="BF33" i="80" s="1"/>
  <c r="BF33" i="140" s="1"/>
  <c r="BE34" i="80"/>
  <c r="BF34" i="80" s="1"/>
  <c r="BF34" i="140" s="1"/>
  <c r="BE35" i="80"/>
  <c r="BE36" i="80"/>
  <c r="CI38" i="127" s="1"/>
  <c r="BE37" i="80"/>
  <c r="BE38" i="80"/>
  <c r="BE39" i="80"/>
  <c r="BE40" i="80"/>
  <c r="BE41" i="80"/>
  <c r="CI43" i="127" s="1"/>
  <c r="BE42" i="80"/>
  <c r="BE43" i="80"/>
  <c r="BE44" i="80"/>
  <c r="BE45" i="80"/>
  <c r="BE46" i="80"/>
  <c r="CI48" i="127" s="1"/>
  <c r="BE47" i="80"/>
  <c r="BE48" i="80"/>
  <c r="BE49" i="80"/>
  <c r="BE50" i="80"/>
  <c r="BE51" i="80"/>
  <c r="BE52" i="80"/>
  <c r="CI54" i="127" s="1"/>
  <c r="BE53" i="80"/>
  <c r="BE54" i="80"/>
  <c r="BE55" i="80"/>
  <c r="CI57" i="127" s="1"/>
  <c r="BE56" i="80"/>
  <c r="BE57" i="80"/>
  <c r="CI59" i="127" s="1"/>
  <c r="BE58" i="80"/>
  <c r="BE59" i="80"/>
  <c r="BE60" i="80"/>
  <c r="BE61" i="80"/>
  <c r="BE62" i="80"/>
  <c r="CI64" i="127" s="1"/>
  <c r="BE63" i="80"/>
  <c r="BE64" i="80"/>
  <c r="BE5" i="79"/>
  <c r="BE6" i="79"/>
  <c r="BE7" i="79"/>
  <c r="BE8" i="79"/>
  <c r="BE9" i="79"/>
  <c r="BE10" i="79"/>
  <c r="BE11" i="79"/>
  <c r="BE12" i="79"/>
  <c r="BE13" i="79"/>
  <c r="BF13" i="79" s="1"/>
  <c r="BF13" i="139" s="1"/>
  <c r="BE14" i="79"/>
  <c r="BE15" i="79"/>
  <c r="BF15" i="79" s="1"/>
  <c r="BF15" i="139" s="1"/>
  <c r="BE16" i="79"/>
  <c r="BF16" i="79" s="1"/>
  <c r="BF16" i="139" s="1"/>
  <c r="BE17" i="79"/>
  <c r="BF17" i="79" s="1"/>
  <c r="BF17" i="139" s="1"/>
  <c r="BE18" i="79"/>
  <c r="BF18" i="79" s="1"/>
  <c r="BF18" i="139" s="1"/>
  <c r="BE19" i="79"/>
  <c r="BF19" i="79" s="1"/>
  <c r="BF19" i="139" s="1"/>
  <c r="BE20" i="79"/>
  <c r="BF20" i="79" s="1"/>
  <c r="BF20" i="139" s="1"/>
  <c r="BE21" i="79"/>
  <c r="BF21" i="79" s="1"/>
  <c r="BF21" i="139" s="1"/>
  <c r="BE22" i="79"/>
  <c r="BF22" i="79" s="1"/>
  <c r="BF22" i="139" s="1"/>
  <c r="BE23" i="79"/>
  <c r="BF23" i="79" s="1"/>
  <c r="BF23" i="139" s="1"/>
  <c r="BE24" i="79"/>
  <c r="BF24" i="79" s="1"/>
  <c r="BF24" i="139" s="1"/>
  <c r="BE25" i="79"/>
  <c r="BF25" i="79" s="1"/>
  <c r="BF25" i="139" s="1"/>
  <c r="BE26" i="79"/>
  <c r="BF26" i="79" s="1"/>
  <c r="BF26" i="139" s="1"/>
  <c r="BE27" i="79"/>
  <c r="BF27" i="79" s="1"/>
  <c r="BF27" i="139" s="1"/>
  <c r="BE28" i="79"/>
  <c r="BF28" i="79" s="1"/>
  <c r="BF28" i="139" s="1"/>
  <c r="BE29" i="79"/>
  <c r="BF29" i="79" s="1"/>
  <c r="BF29" i="139" s="1"/>
  <c r="BE30" i="79"/>
  <c r="BF30" i="79" s="1"/>
  <c r="BF30" i="139" s="1"/>
  <c r="BE31" i="79"/>
  <c r="BF31" i="79" s="1"/>
  <c r="BF31" i="139" s="1"/>
  <c r="BE32" i="79"/>
  <c r="BF32" i="79" s="1"/>
  <c r="BF32" i="139" s="1"/>
  <c r="BE33" i="79"/>
  <c r="BF33" i="79" s="1"/>
  <c r="BF33" i="139" s="1"/>
  <c r="BE34" i="79"/>
  <c r="BF34" i="79" s="1"/>
  <c r="BF34" i="139" s="1"/>
  <c r="BE35" i="79"/>
  <c r="BE36" i="79"/>
  <c r="BE37" i="79"/>
  <c r="BE38" i="79"/>
  <c r="CH40" i="127" s="1"/>
  <c r="BE39" i="79"/>
  <c r="BE40" i="79"/>
  <c r="BE41" i="79"/>
  <c r="BE42" i="79"/>
  <c r="BE43" i="79"/>
  <c r="CH45" i="127" s="1"/>
  <c r="BE44" i="79"/>
  <c r="BE45" i="79"/>
  <c r="BE46" i="79"/>
  <c r="BE47" i="79"/>
  <c r="BE48" i="79"/>
  <c r="BE49" i="79"/>
  <c r="CH51" i="127" s="1"/>
  <c r="BE50" i="79"/>
  <c r="BE51" i="79"/>
  <c r="BE52" i="79"/>
  <c r="BE53" i="79"/>
  <c r="BE54" i="79"/>
  <c r="CH56" i="127" s="1"/>
  <c r="BE55" i="79"/>
  <c r="BE56" i="79"/>
  <c r="BE57" i="79"/>
  <c r="BE58" i="79"/>
  <c r="BE59" i="79"/>
  <c r="CH61" i="127" s="1"/>
  <c r="BE60" i="79"/>
  <c r="BE61" i="79"/>
  <c r="BE62" i="79"/>
  <c r="BE63" i="79"/>
  <c r="BE64" i="79"/>
  <c r="BE5" i="77"/>
  <c r="BE6" i="77"/>
  <c r="BE9" i="76"/>
  <c r="BE27" i="71"/>
  <c r="BF27" i="71" s="1"/>
  <c r="BF27" i="131" s="1"/>
  <c r="BE15" i="71"/>
  <c r="BF15" i="71" s="1"/>
  <c r="BF15" i="131" s="1"/>
  <c r="BE19" i="71"/>
  <c r="BF19" i="71" s="1"/>
  <c r="BF19" i="131" s="1"/>
  <c r="BE23" i="71"/>
  <c r="BF23" i="71" s="1"/>
  <c r="BF23" i="131" s="1"/>
  <c r="BE31" i="71"/>
  <c r="BF31" i="71" s="1"/>
  <c r="BF31" i="131" s="1"/>
  <c r="BE35" i="71"/>
  <c r="BE39" i="71"/>
  <c r="BE43" i="71"/>
  <c r="BZ45" i="127" s="1"/>
  <c r="BE47" i="71"/>
  <c r="BE51" i="71"/>
  <c r="BE53" i="71"/>
  <c r="BZ55" i="127" s="1"/>
  <c r="BF55" i="71"/>
  <c r="BE55" i="71"/>
  <c r="BZ57" i="127" s="1"/>
  <c r="BE57" i="71"/>
  <c r="BZ59" i="127" s="1"/>
  <c r="BF59" i="71"/>
  <c r="BE59" i="71"/>
  <c r="BZ61" i="127" s="1"/>
  <c r="BE61" i="71"/>
  <c r="BZ63" i="127" s="1"/>
  <c r="BF63" i="71"/>
  <c r="BE63" i="71"/>
  <c r="BZ65" i="127" s="1"/>
  <c r="BE10" i="71"/>
  <c r="BE14" i="71"/>
  <c r="BE18" i="71"/>
  <c r="BF18" i="71" s="1"/>
  <c r="BF18" i="131" s="1"/>
  <c r="BE22" i="71"/>
  <c r="BF22" i="71" s="1"/>
  <c r="BF22" i="131" s="1"/>
  <c r="BE26" i="71"/>
  <c r="BE30" i="71"/>
  <c r="BF30" i="71" s="1"/>
  <c r="BF30" i="131" s="1"/>
  <c r="BE34" i="71"/>
  <c r="BF34" i="71" s="1"/>
  <c r="BF34" i="131" s="1"/>
  <c r="BE38" i="71"/>
  <c r="BE42" i="71"/>
  <c r="BE46" i="71"/>
  <c r="BZ48" i="127" s="1"/>
  <c r="BE50" i="71"/>
  <c r="BE7" i="71"/>
  <c r="BF7" i="71" s="1"/>
  <c r="BF7" i="131" s="1"/>
  <c r="BF8" i="71"/>
  <c r="BF8" i="131" s="1"/>
  <c r="BF12" i="71"/>
  <c r="BF12" i="131" s="1"/>
  <c r="BF52" i="71"/>
  <c r="BE52" i="71"/>
  <c r="BZ54" i="127" s="1"/>
  <c r="BE54" i="71"/>
  <c r="BZ56" i="127" s="1"/>
  <c r="BF56" i="71"/>
  <c r="BE56" i="71"/>
  <c r="BZ58" i="127" s="1"/>
  <c r="BE58" i="71"/>
  <c r="BZ60" i="127" s="1"/>
  <c r="BF60" i="71"/>
  <c r="BE60" i="71"/>
  <c r="BZ62" i="127" s="1"/>
  <c r="BE62" i="71"/>
  <c r="BZ64" i="127" s="1"/>
  <c r="BF64" i="71"/>
  <c r="BE64" i="71"/>
  <c r="BZ66" i="127" s="1"/>
  <c r="N25" i="168" l="1"/>
  <c r="BE21" i="133"/>
  <c r="CB30" i="127"/>
  <c r="CC16" i="127"/>
  <c r="F19" i="91"/>
  <c r="F19" i="151" s="1"/>
  <c r="K22" i="91"/>
  <c r="F22" i="91"/>
  <c r="F22" i="151" s="1"/>
  <c r="F17" i="91"/>
  <c r="F17" i="151" s="1"/>
  <c r="K25" i="91"/>
  <c r="K25" i="151" s="1"/>
  <c r="BF21" i="82"/>
  <c r="BF21" i="142" s="1"/>
  <c r="K25" i="92"/>
  <c r="K25" i="152" s="1"/>
  <c r="K21" i="92"/>
  <c r="J18" i="88"/>
  <c r="J18" i="148" s="1"/>
  <c r="F21" i="88"/>
  <c r="F21" i="148" s="1"/>
  <c r="K15" i="88"/>
  <c r="K15" i="148" s="1"/>
  <c r="K21" i="88"/>
  <c r="K25" i="11"/>
  <c r="L25" i="11" s="1"/>
  <c r="G26" i="127" s="1"/>
  <c r="F25" i="11"/>
  <c r="K15" i="93"/>
  <c r="K15" i="153" s="1"/>
  <c r="F17" i="93"/>
  <c r="F17" i="153" s="1"/>
  <c r="F18" i="89"/>
  <c r="F18" i="149" s="1"/>
  <c r="F19" i="89"/>
  <c r="F19" i="149" s="1"/>
  <c r="J25" i="89"/>
  <c r="J25" i="149" s="1"/>
  <c r="K24" i="89"/>
  <c r="K24" i="149" s="1"/>
  <c r="K24" i="87"/>
  <c r="J19" i="87"/>
  <c r="J19" i="147" s="1"/>
  <c r="F20" i="85"/>
  <c r="F20" i="145" s="1"/>
  <c r="K18" i="85"/>
  <c r="F19" i="85"/>
  <c r="F19" i="145" s="1"/>
  <c r="J25" i="90"/>
  <c r="J25" i="150" s="1"/>
  <c r="F22" i="90"/>
  <c r="F22" i="150" s="1"/>
  <c r="J21" i="90"/>
  <c r="J21" i="150" s="1"/>
  <c r="J17" i="94"/>
  <c r="J17" i="154" s="1"/>
  <c r="J24" i="94"/>
  <c r="J24" i="154" s="1"/>
  <c r="J16" i="86"/>
  <c r="J16" i="146" s="1"/>
  <c r="J24" i="86"/>
  <c r="J24" i="146" s="1"/>
  <c r="J25" i="86"/>
  <c r="J25" i="146" s="1"/>
  <c r="J19" i="86"/>
  <c r="J19" i="146" s="1"/>
  <c r="BF23" i="84"/>
  <c r="BF23" i="144" s="1"/>
  <c r="AV24" i="120"/>
  <c r="AW24" i="120" s="1"/>
  <c r="BO25" i="127" s="1"/>
  <c r="J24" i="161" s="1"/>
  <c r="AV17" i="125"/>
  <c r="AW17" i="125" s="1"/>
  <c r="BT18" i="127" s="1"/>
  <c r="O17" i="161" s="1"/>
  <c r="J17" i="93"/>
  <c r="J17" i="153" s="1"/>
  <c r="F25" i="93"/>
  <c r="F25" i="153" s="1"/>
  <c r="AV25" i="123"/>
  <c r="AW25" i="123" s="1"/>
  <c r="BR26" i="127" s="1"/>
  <c r="M25" i="161" s="1"/>
  <c r="K23" i="11"/>
  <c r="L23" i="11" s="1"/>
  <c r="G24" i="127" s="1"/>
  <c r="J21" i="91"/>
  <c r="J21" i="151" s="1"/>
  <c r="J18" i="92"/>
  <c r="J18" i="152" s="1"/>
  <c r="F22" i="92"/>
  <c r="F22" i="152" s="1"/>
  <c r="J25" i="88"/>
  <c r="J25" i="148" s="1"/>
  <c r="J19" i="88"/>
  <c r="J19" i="148" s="1"/>
  <c r="K25" i="88"/>
  <c r="K25" i="148" s="1"/>
  <c r="J24" i="88"/>
  <c r="J24" i="148" s="1"/>
  <c r="F25" i="88"/>
  <c r="F25" i="148" s="1"/>
  <c r="K24" i="88"/>
  <c r="F23" i="11"/>
  <c r="F21" i="87"/>
  <c r="F21" i="147" s="1"/>
  <c r="F22" i="87"/>
  <c r="F22" i="147" s="1"/>
  <c r="F24" i="85"/>
  <c r="F24" i="145" s="1"/>
  <c r="J24" i="85"/>
  <c r="J24" i="145" s="1"/>
  <c r="BF23" i="83"/>
  <c r="BF23" i="143" s="1"/>
  <c r="K8" i="90"/>
  <c r="K8" i="150" s="1"/>
  <c r="F22" i="94"/>
  <c r="F22" i="154" s="1"/>
  <c r="K22" i="94"/>
  <c r="K22" i="154" s="1"/>
  <c r="J25" i="94"/>
  <c r="J25" i="154" s="1"/>
  <c r="F19" i="94"/>
  <c r="F19" i="154" s="1"/>
  <c r="K16" i="86"/>
  <c r="BF22" i="84"/>
  <c r="BF22" i="144" s="1"/>
  <c r="AV21" i="125"/>
  <c r="AW21" i="125" s="1"/>
  <c r="BT22" i="127" s="1"/>
  <c r="O21" i="161" s="1"/>
  <c r="K16" i="91"/>
  <c r="K16" i="151" s="1"/>
  <c r="BF18" i="83"/>
  <c r="BF18" i="143" s="1"/>
  <c r="F23" i="88"/>
  <c r="F23" i="148" s="1"/>
  <c r="J24" i="89"/>
  <c r="J24" i="149" s="1"/>
  <c r="K21" i="87"/>
  <c r="K21" i="147" s="1"/>
  <c r="J18" i="87"/>
  <c r="J18" i="147" s="1"/>
  <c r="K18" i="87"/>
  <c r="K18" i="147" s="1"/>
  <c r="J17" i="87"/>
  <c r="J17" i="147" s="1"/>
  <c r="F24" i="87"/>
  <c r="F24" i="147" s="1"/>
  <c r="F22" i="85"/>
  <c r="F22" i="145" s="1"/>
  <c r="K24" i="90"/>
  <c r="K24" i="150" s="1"/>
  <c r="F23" i="90"/>
  <c r="F23" i="150" s="1"/>
  <c r="K22" i="90"/>
  <c r="K22" i="150" s="1"/>
  <c r="K24" i="94"/>
  <c r="BF20" i="84"/>
  <c r="BF20" i="144" s="1"/>
  <c r="AV19" i="119"/>
  <c r="AW19" i="119" s="1"/>
  <c r="BN20" i="127" s="1"/>
  <c r="I19" i="161" s="1"/>
  <c r="AV16" i="120"/>
  <c r="AW16" i="120" s="1"/>
  <c r="BO17" i="127" s="1"/>
  <c r="J16" i="161" s="1"/>
  <c r="AV22" i="120"/>
  <c r="AW22" i="120" s="1"/>
  <c r="BO23" i="127" s="1"/>
  <c r="J22" i="161" s="1"/>
  <c r="AV20" i="126"/>
  <c r="AW20" i="126" s="1"/>
  <c r="BU21" i="127" s="1"/>
  <c r="P20" i="161" s="1"/>
  <c r="K16" i="92"/>
  <c r="K16" i="152" s="1"/>
  <c r="F16" i="88"/>
  <c r="F16" i="148" s="1"/>
  <c r="F15" i="11"/>
  <c r="K16" i="89"/>
  <c r="F16" i="87"/>
  <c r="F16" i="147" s="1"/>
  <c r="F16" i="90"/>
  <c r="F16" i="150" s="1"/>
  <c r="J16" i="94"/>
  <c r="J16" i="154" s="1"/>
  <c r="BB9" i="102"/>
  <c r="BC9" i="102" s="1"/>
  <c r="AS10" i="127" s="1"/>
  <c r="F9" i="160" s="1"/>
  <c r="K15" i="89"/>
  <c r="K15" i="87"/>
  <c r="K16" i="90"/>
  <c r="K16" i="150" s="1"/>
  <c r="K15" i="86"/>
  <c r="AV11" i="117"/>
  <c r="AW11" i="117" s="1"/>
  <c r="BL12" i="127" s="1"/>
  <c r="G11" i="161" s="1"/>
  <c r="AV16" i="113"/>
  <c r="AW16" i="113" s="1"/>
  <c r="BH17" i="127" s="1"/>
  <c r="C16" i="161" s="1"/>
  <c r="F16" i="89"/>
  <c r="F16" i="149" s="1"/>
  <c r="J16" i="85"/>
  <c r="J16" i="145" s="1"/>
  <c r="AV16" i="124"/>
  <c r="AW16" i="124" s="1"/>
  <c r="BS17" i="127" s="1"/>
  <c r="N16" i="161" s="1"/>
  <c r="AV6" i="124"/>
  <c r="AW6" i="124" s="1"/>
  <c r="BS7" i="127" s="1"/>
  <c r="N6" i="161" s="1"/>
  <c r="CA12" i="127"/>
  <c r="AV6" i="114"/>
  <c r="AW6" i="114" s="1"/>
  <c r="BI7" i="127" s="1"/>
  <c r="D6" i="161" s="1"/>
  <c r="S11" i="117"/>
  <c r="AV8" i="124"/>
  <c r="AW8" i="124" s="1"/>
  <c r="BS9" i="127" s="1"/>
  <c r="N8" i="161" s="1"/>
  <c r="AV10" i="114"/>
  <c r="AW10" i="114" s="1"/>
  <c r="BI11" i="127" s="1"/>
  <c r="D10" i="161" s="1"/>
  <c r="AV7" i="124"/>
  <c r="AW7" i="124" s="1"/>
  <c r="BS8" i="127" s="1"/>
  <c r="N7" i="161" s="1"/>
  <c r="BB12" i="99"/>
  <c r="BC12" i="99" s="1"/>
  <c r="AP13" i="127" s="1"/>
  <c r="C12" i="160" s="1"/>
  <c r="BF9" i="73"/>
  <c r="BF9" i="133" s="1"/>
  <c r="K9" i="90"/>
  <c r="K6" i="93"/>
  <c r="K6" i="153" s="1"/>
  <c r="CC12" i="127"/>
  <c r="BB7" i="100"/>
  <c r="BC7" i="100" s="1"/>
  <c r="AQ8" i="127" s="1"/>
  <c r="D7" i="160" s="1"/>
  <c r="K8" i="93"/>
  <c r="K9" i="89"/>
  <c r="K9" i="149" s="1"/>
  <c r="K11" i="11"/>
  <c r="L11" i="11" s="1"/>
  <c r="G12" i="127" s="1"/>
  <c r="B11" i="61" s="1"/>
  <c r="K9" i="87"/>
  <c r="L9" i="87" s="1"/>
  <c r="K7" i="86"/>
  <c r="K7" i="146" s="1"/>
  <c r="K10" i="92"/>
  <c r="K10" i="152" s="1"/>
  <c r="K7" i="90"/>
  <c r="K7" i="150" s="1"/>
  <c r="BB7" i="101"/>
  <c r="BC7" i="101" s="1"/>
  <c r="AR8" i="127" s="1"/>
  <c r="E7" i="160" s="1"/>
  <c r="K11" i="86"/>
  <c r="AV7" i="120"/>
  <c r="AW7" i="120" s="1"/>
  <c r="BO8" i="127" s="1"/>
  <c r="J7" i="161" s="1"/>
  <c r="L18" i="86"/>
  <c r="L27" i="93"/>
  <c r="P28" i="127" s="1"/>
  <c r="AF28" i="127" s="1"/>
  <c r="L21" i="85"/>
  <c r="L30" i="94"/>
  <c r="Q31" i="127" s="1"/>
  <c r="AG31" i="127" s="1"/>
  <c r="L23" i="93"/>
  <c r="L35" i="90"/>
  <c r="L32" i="91"/>
  <c r="L35" i="88"/>
  <c r="K36" i="127" s="1"/>
  <c r="AA36" i="127" s="1"/>
  <c r="L33" i="94"/>
  <c r="Q34" i="127" s="1"/>
  <c r="AG34" i="127" s="1"/>
  <c r="L30" i="86"/>
  <c r="K33" i="151"/>
  <c r="L33" i="91"/>
  <c r="N34" i="127" s="1"/>
  <c r="AD34" i="127" s="1"/>
  <c r="W54" i="127"/>
  <c r="W33" i="127"/>
  <c r="B32" i="159"/>
  <c r="B32" i="61"/>
  <c r="W52" i="127"/>
  <c r="W44" i="127"/>
  <c r="K34" i="152"/>
  <c r="L34" i="92"/>
  <c r="O35" i="127" s="1"/>
  <c r="AE35" i="127" s="1"/>
  <c r="W42" i="127"/>
  <c r="W36" i="127"/>
  <c r="B35" i="159"/>
  <c r="B35" i="61"/>
  <c r="W17" i="127"/>
  <c r="B16" i="61"/>
  <c r="B16" i="159"/>
  <c r="K32" i="149"/>
  <c r="L32" i="89"/>
  <c r="CH54" i="127"/>
  <c r="BF52" i="79"/>
  <c r="CH38" i="127"/>
  <c r="BF36" i="79"/>
  <c r="CI42" i="127"/>
  <c r="BF40" i="80"/>
  <c r="BE16" i="143"/>
  <c r="BF16" i="83"/>
  <c r="BF16" i="143" s="1"/>
  <c r="E20" i="152"/>
  <c r="K20" i="92"/>
  <c r="F20" i="92"/>
  <c r="F20" i="152" s="1"/>
  <c r="W57" i="127"/>
  <c r="W65" i="127"/>
  <c r="F61" i="93"/>
  <c r="K61" i="93"/>
  <c r="L61" i="93" s="1"/>
  <c r="P62" i="127" s="1"/>
  <c r="AF62" i="127" s="1"/>
  <c r="E33" i="153"/>
  <c r="K33" i="93"/>
  <c r="K64" i="89"/>
  <c r="L64" i="89" s="1"/>
  <c r="L65" i="127" s="1"/>
  <c r="AB65" i="127" s="1"/>
  <c r="K24" i="147"/>
  <c r="L24" i="87"/>
  <c r="J33" i="87"/>
  <c r="J33" i="147" s="1"/>
  <c r="K63" i="85"/>
  <c r="L63" i="85" s="1"/>
  <c r="H64" i="127" s="1"/>
  <c r="X64" i="127" s="1"/>
  <c r="J63" i="85"/>
  <c r="K25" i="145"/>
  <c r="L25" i="85"/>
  <c r="BF28" i="82"/>
  <c r="BF28" i="142" s="1"/>
  <c r="BE19" i="134"/>
  <c r="BF19" i="74"/>
  <c r="BF19" i="134" s="1"/>
  <c r="E30" i="150"/>
  <c r="K30" i="90"/>
  <c r="F30" i="90"/>
  <c r="F30" i="150" s="1"/>
  <c r="E28" i="150"/>
  <c r="K28" i="90"/>
  <c r="F28" i="90"/>
  <c r="F28" i="150" s="1"/>
  <c r="E21" i="150"/>
  <c r="F21" i="90"/>
  <c r="F21" i="150" s="1"/>
  <c r="K21" i="90"/>
  <c r="I34" i="150"/>
  <c r="J34" i="90"/>
  <c r="J34" i="150" s="1"/>
  <c r="F37" i="90"/>
  <c r="K37" i="90"/>
  <c r="L37" i="90" s="1"/>
  <c r="M38" i="127" s="1"/>
  <c r="AC38" i="127" s="1"/>
  <c r="F53" i="90"/>
  <c r="K53" i="90"/>
  <c r="L53" i="90" s="1"/>
  <c r="M54" i="127" s="1"/>
  <c r="AC54" i="127" s="1"/>
  <c r="F47" i="94"/>
  <c r="K47" i="94"/>
  <c r="L47" i="94" s="1"/>
  <c r="Q48" i="127" s="1"/>
  <c r="AG48" i="127" s="1"/>
  <c r="F53" i="94"/>
  <c r="K53" i="94"/>
  <c r="L53" i="94" s="1"/>
  <c r="Q54" i="127" s="1"/>
  <c r="AG54" i="127" s="1"/>
  <c r="K65" i="94"/>
  <c r="L65" i="94" s="1"/>
  <c r="Q66" i="127" s="1"/>
  <c r="AG66" i="127" s="1"/>
  <c r="J65" i="94"/>
  <c r="K54" i="94"/>
  <c r="L54" i="94" s="1"/>
  <c r="Q55" i="127" s="1"/>
  <c r="AG55" i="127" s="1"/>
  <c r="F54" i="94"/>
  <c r="I17" i="146"/>
  <c r="J17" i="86"/>
  <c r="J17" i="146" s="1"/>
  <c r="K26" i="146"/>
  <c r="L26" i="86"/>
  <c r="L26" i="146" s="1"/>
  <c r="E23" i="146"/>
  <c r="K23" i="86"/>
  <c r="J36" i="86"/>
  <c r="K36" i="86"/>
  <c r="L36" i="86" s="1"/>
  <c r="I37" i="127" s="1"/>
  <c r="Y37" i="127" s="1"/>
  <c r="K63" i="86"/>
  <c r="L63" i="86" s="1"/>
  <c r="I64" i="127" s="1"/>
  <c r="Y64" i="127" s="1"/>
  <c r="F63" i="86"/>
  <c r="CB13" i="127"/>
  <c r="BF11" i="73"/>
  <c r="BF11" i="133" s="1"/>
  <c r="AU12" i="117"/>
  <c r="AV12" i="117"/>
  <c r="AW12" i="117" s="1"/>
  <c r="BL13" i="127" s="1"/>
  <c r="G12" i="161" s="1"/>
  <c r="AC7" i="102"/>
  <c r="BB7" i="102"/>
  <c r="BC7" i="102" s="1"/>
  <c r="AS8" i="127" s="1"/>
  <c r="F7" i="160" s="1"/>
  <c r="BF8" i="73"/>
  <c r="BF8" i="133" s="1"/>
  <c r="BE8" i="133"/>
  <c r="BE13" i="134"/>
  <c r="BF13" i="74"/>
  <c r="BF13" i="134" s="1"/>
  <c r="CC15" i="127"/>
  <c r="BE24" i="133"/>
  <c r="CB26" i="127"/>
  <c r="BF24" i="73"/>
  <c r="BF24" i="133" s="1"/>
  <c r="CD44" i="127"/>
  <c r="BF42" i="75"/>
  <c r="BF27" i="73"/>
  <c r="BF27" i="133" s="1"/>
  <c r="BE27" i="133"/>
  <c r="CG66" i="127"/>
  <c r="BF64" i="78"/>
  <c r="CG50" i="127"/>
  <c r="BF48" i="78"/>
  <c r="BE34" i="144"/>
  <c r="BF34" i="84"/>
  <c r="BF34" i="144" s="1"/>
  <c r="BE26" i="144"/>
  <c r="BF26" i="84"/>
  <c r="BF26" i="144" s="1"/>
  <c r="BE18" i="144"/>
  <c r="BF18" i="84"/>
  <c r="BF18" i="144" s="1"/>
  <c r="AG11" i="125"/>
  <c r="AV11" i="125"/>
  <c r="AW11" i="125" s="1"/>
  <c r="BT12" i="127" s="1"/>
  <c r="O11" i="161" s="1"/>
  <c r="AU7" i="114"/>
  <c r="AV7" i="114"/>
  <c r="AW7" i="114" s="1"/>
  <c r="BI8" i="127" s="1"/>
  <c r="D7" i="161" s="1"/>
  <c r="CA56" i="127"/>
  <c r="BF54" i="72"/>
  <c r="CG54" i="127"/>
  <c r="BF52" i="78"/>
  <c r="AV61" i="120"/>
  <c r="AW61" i="120" s="1"/>
  <c r="BO62" i="127" s="1"/>
  <c r="S61" i="120"/>
  <c r="AU60" i="119"/>
  <c r="AV60" i="119"/>
  <c r="AW60" i="119" s="1"/>
  <c r="BN61" i="127" s="1"/>
  <c r="AV52" i="113"/>
  <c r="AW52" i="113" s="1"/>
  <c r="BH53" i="127" s="1"/>
  <c r="S52" i="113"/>
  <c r="AV27" i="118"/>
  <c r="AW27" i="118" s="1"/>
  <c r="BM28" i="127" s="1"/>
  <c r="H27" i="161" s="1"/>
  <c r="S27" i="118"/>
  <c r="S20" i="121"/>
  <c r="AV20" i="121"/>
  <c r="AW20" i="121" s="1"/>
  <c r="BP21" i="127" s="1"/>
  <c r="K20" i="161" s="1"/>
  <c r="AU47" i="123"/>
  <c r="AV47" i="123"/>
  <c r="AW47" i="123" s="1"/>
  <c r="BR48" i="127" s="1"/>
  <c r="AU56" i="126"/>
  <c r="AV56" i="126"/>
  <c r="AW56" i="126" s="1"/>
  <c r="BU57" i="127" s="1"/>
  <c r="AV38" i="124"/>
  <c r="AW38" i="124" s="1"/>
  <c r="BS39" i="127" s="1"/>
  <c r="S38" i="124"/>
  <c r="AV46" i="124"/>
  <c r="AW46" i="124" s="1"/>
  <c r="BS47" i="127" s="1"/>
  <c r="S46" i="124"/>
  <c r="S49" i="123"/>
  <c r="AV49" i="123"/>
  <c r="AW49" i="123" s="1"/>
  <c r="BR50" i="127" s="1"/>
  <c r="AG41" i="122"/>
  <c r="AV41" i="122"/>
  <c r="AW41" i="122" s="1"/>
  <c r="BQ42" i="127" s="1"/>
  <c r="AU57" i="125"/>
  <c r="AV57" i="125"/>
  <c r="AW57" i="125" s="1"/>
  <c r="BT58" i="127" s="1"/>
  <c r="AV54" i="121"/>
  <c r="AW54" i="121" s="1"/>
  <c r="BP55" i="127" s="1"/>
  <c r="S54" i="121"/>
  <c r="AG63" i="123"/>
  <c r="AV63" i="123"/>
  <c r="AW63" i="123" s="1"/>
  <c r="BR64" i="127" s="1"/>
  <c r="AV22" i="119"/>
  <c r="AW22" i="119" s="1"/>
  <c r="BN23" i="127" s="1"/>
  <c r="I22" i="161" s="1"/>
  <c r="S22" i="119"/>
  <c r="AV30" i="119"/>
  <c r="AW30" i="119" s="1"/>
  <c r="BN31" i="127" s="1"/>
  <c r="I30" i="161" s="1"/>
  <c r="S30" i="119"/>
  <c r="S58" i="116"/>
  <c r="AV58" i="116"/>
  <c r="AW58" i="116" s="1"/>
  <c r="BK59" i="127" s="1"/>
  <c r="S29" i="126"/>
  <c r="AV29" i="126"/>
  <c r="AW29" i="126" s="1"/>
  <c r="BU30" i="127" s="1"/>
  <c r="P29" i="161" s="1"/>
  <c r="S51" i="126"/>
  <c r="AV51" i="126"/>
  <c r="AW51" i="126" s="1"/>
  <c r="BU52" i="127" s="1"/>
  <c r="AG19" i="122"/>
  <c r="AV19" i="122"/>
  <c r="AW19" i="122" s="1"/>
  <c r="BQ20" i="127" s="1"/>
  <c r="L19" i="161" s="1"/>
  <c r="AU32" i="122"/>
  <c r="AV32" i="122"/>
  <c r="AW32" i="122" s="1"/>
  <c r="BQ33" i="127" s="1"/>
  <c r="L32" i="161" s="1"/>
  <c r="AU31" i="116"/>
  <c r="AV31" i="116"/>
  <c r="AW31" i="116" s="1"/>
  <c r="BK32" i="127" s="1"/>
  <c r="F31" i="161" s="1"/>
  <c r="AV41" i="114"/>
  <c r="AW41" i="114" s="1"/>
  <c r="BI42" i="127" s="1"/>
  <c r="AU41" i="114"/>
  <c r="AU53" i="113"/>
  <c r="AV53" i="113"/>
  <c r="AW53" i="113" s="1"/>
  <c r="BH54" i="127" s="1"/>
  <c r="AU30" i="113"/>
  <c r="AV30" i="113"/>
  <c r="AW30" i="113" s="1"/>
  <c r="BH31" i="127" s="1"/>
  <c r="C30" i="161" s="1"/>
  <c r="AU39" i="113"/>
  <c r="AV39" i="113"/>
  <c r="AW39" i="113" s="1"/>
  <c r="BH40" i="127" s="1"/>
  <c r="AU49" i="124"/>
  <c r="AV49" i="124"/>
  <c r="AW49" i="124" s="1"/>
  <c r="BS50" i="127" s="1"/>
  <c r="AG40" i="116"/>
  <c r="AV40" i="116"/>
  <c r="AW40" i="116" s="1"/>
  <c r="BK41" i="127" s="1"/>
  <c r="S38" i="114"/>
  <c r="AV38" i="114"/>
  <c r="AW38" i="114" s="1"/>
  <c r="BI39" i="127" s="1"/>
  <c r="BF43" i="79"/>
  <c r="AV35" i="116"/>
  <c r="AW35" i="116" s="1"/>
  <c r="BK36" i="127" s="1"/>
  <c r="F35" i="161" s="1"/>
  <c r="BF57" i="80"/>
  <c r="BF36" i="80"/>
  <c r="CH66" i="127"/>
  <c r="BF64" i="79"/>
  <c r="CH50" i="127"/>
  <c r="BF48" i="79"/>
  <c r="CI62" i="127"/>
  <c r="BF60" i="80"/>
  <c r="CI46" i="127"/>
  <c r="BF44" i="80"/>
  <c r="E15" i="151"/>
  <c r="K15" i="91"/>
  <c r="I29" i="151"/>
  <c r="K29" i="91"/>
  <c r="J29" i="91"/>
  <c r="J29" i="151" s="1"/>
  <c r="K28" i="151"/>
  <c r="L28" i="91"/>
  <c r="I32" i="148"/>
  <c r="J32" i="88"/>
  <c r="J32" i="148" s="1"/>
  <c r="K32" i="88"/>
  <c r="W48" i="127"/>
  <c r="I22" i="153"/>
  <c r="K22" i="93"/>
  <c r="K27" i="149"/>
  <c r="L27" i="89"/>
  <c r="K31" i="149"/>
  <c r="L31" i="89"/>
  <c r="E28" i="147"/>
  <c r="K28" i="87"/>
  <c r="K29" i="147"/>
  <c r="L29" i="87"/>
  <c r="I22" i="145"/>
  <c r="K22" i="85"/>
  <c r="J22" i="85"/>
  <c r="J22" i="145" s="1"/>
  <c r="CH53" i="127"/>
  <c r="BF51" i="79"/>
  <c r="CH41" i="127"/>
  <c r="BF39" i="79"/>
  <c r="CI61" i="127"/>
  <c r="BF59" i="80"/>
  <c r="CI53" i="127"/>
  <c r="BF51" i="80"/>
  <c r="CI45" i="127"/>
  <c r="BF43" i="80"/>
  <c r="CI37" i="127"/>
  <c r="BF35" i="80"/>
  <c r="BE31" i="141"/>
  <c r="BF31" i="81"/>
  <c r="BF31" i="141" s="1"/>
  <c r="BE27" i="141"/>
  <c r="BF27" i="81"/>
  <c r="BF27" i="141" s="1"/>
  <c r="BE23" i="141"/>
  <c r="BF23" i="81"/>
  <c r="BF23" i="141" s="1"/>
  <c r="BE19" i="141"/>
  <c r="BF19" i="81"/>
  <c r="BF19" i="141" s="1"/>
  <c r="BE15" i="141"/>
  <c r="BF15" i="81"/>
  <c r="BF15" i="141" s="1"/>
  <c r="BE31" i="142"/>
  <c r="BF31" i="82"/>
  <c r="BF31" i="142" s="1"/>
  <c r="BE27" i="142"/>
  <c r="BF27" i="82"/>
  <c r="BF27" i="142" s="1"/>
  <c r="BE23" i="142"/>
  <c r="BF23" i="82"/>
  <c r="BF23" i="142" s="1"/>
  <c r="BE19" i="142"/>
  <c r="BF19" i="82"/>
  <c r="BF19" i="142" s="1"/>
  <c r="BE15" i="142"/>
  <c r="BF15" i="82"/>
  <c r="BF15" i="142" s="1"/>
  <c r="BE15" i="144"/>
  <c r="BF15" i="84"/>
  <c r="BF15" i="144" s="1"/>
  <c r="E23" i="151"/>
  <c r="K23" i="91"/>
  <c r="F23" i="91"/>
  <c r="F23" i="151" s="1"/>
  <c r="K55" i="91"/>
  <c r="L55" i="91" s="1"/>
  <c r="N56" i="127" s="1"/>
  <c r="AD56" i="127" s="1"/>
  <c r="F55" i="91"/>
  <c r="BF22" i="83"/>
  <c r="BF22" i="143" s="1"/>
  <c r="BF25" i="82"/>
  <c r="BF25" i="142" s="1"/>
  <c r="BF29" i="81"/>
  <c r="BF29" i="141" s="1"/>
  <c r="K31" i="152"/>
  <c r="L31" i="92"/>
  <c r="O32" i="127" s="1"/>
  <c r="AE32" i="127" s="1"/>
  <c r="K38" i="92"/>
  <c r="L38" i="92" s="1"/>
  <c r="O39" i="127" s="1"/>
  <c r="AE39" i="127" s="1"/>
  <c r="I19" i="152"/>
  <c r="K19" i="92"/>
  <c r="E17" i="152"/>
  <c r="F17" i="92"/>
  <c r="F17" i="152" s="1"/>
  <c r="K17" i="92"/>
  <c r="E24" i="152"/>
  <c r="F24" i="92"/>
  <c r="F24" i="152" s="1"/>
  <c r="K24" i="92"/>
  <c r="I32" i="152"/>
  <c r="J32" i="92"/>
  <c r="J32" i="152" s="1"/>
  <c r="J64" i="92"/>
  <c r="K64" i="92"/>
  <c r="L64" i="92" s="1"/>
  <c r="O65" i="127" s="1"/>
  <c r="AE65" i="127" s="1"/>
  <c r="F62" i="92"/>
  <c r="K31" i="148"/>
  <c r="L31" i="88"/>
  <c r="K32" i="127" s="1"/>
  <c r="AA32" i="127" s="1"/>
  <c r="F48" i="88"/>
  <c r="K48" i="88"/>
  <c r="L48" i="88" s="1"/>
  <c r="K49" i="127" s="1"/>
  <c r="AA49" i="127" s="1"/>
  <c r="F54" i="88"/>
  <c r="E18" i="148"/>
  <c r="K18" i="88"/>
  <c r="I31" i="148"/>
  <c r="J31" i="88"/>
  <c r="J31" i="148" s="1"/>
  <c r="W25" i="127"/>
  <c r="B24" i="159"/>
  <c r="W37" i="127"/>
  <c r="K45" i="11"/>
  <c r="L45" i="11" s="1"/>
  <c r="G46" i="127" s="1"/>
  <c r="F45" i="11"/>
  <c r="J32" i="11"/>
  <c r="F60" i="11"/>
  <c r="K60" i="11"/>
  <c r="L60" i="11" s="1"/>
  <c r="G61" i="127" s="1"/>
  <c r="W40" i="127"/>
  <c r="K17" i="11"/>
  <c r="L17" i="11" s="1"/>
  <c r="G18" i="127" s="1"/>
  <c r="F17" i="11"/>
  <c r="K20" i="11"/>
  <c r="L20" i="11" s="1"/>
  <c r="G21" i="127" s="1"/>
  <c r="F50" i="11"/>
  <c r="K50" i="11"/>
  <c r="L50" i="11" s="1"/>
  <c r="G51" i="127" s="1"/>
  <c r="K34" i="11"/>
  <c r="L34" i="11" s="1"/>
  <c r="G35" i="127" s="1"/>
  <c r="F34" i="11"/>
  <c r="K59" i="11"/>
  <c r="L59" i="11" s="1"/>
  <c r="G60" i="127" s="1"/>
  <c r="CA63" i="127"/>
  <c r="BF61" i="72"/>
  <c r="I32" i="153"/>
  <c r="J32" i="93"/>
  <c r="J32" i="153" s="1"/>
  <c r="K32" i="93"/>
  <c r="K25" i="93"/>
  <c r="J29" i="93"/>
  <c r="J29" i="153" s="1"/>
  <c r="J22" i="93"/>
  <c r="J22" i="153" s="1"/>
  <c r="F50" i="93"/>
  <c r="K50" i="93"/>
  <c r="L50" i="93" s="1"/>
  <c r="P51" i="127" s="1"/>
  <c r="AF51" i="127" s="1"/>
  <c r="K33" i="149"/>
  <c r="L33" i="89"/>
  <c r="L34" i="127" s="1"/>
  <c r="AB34" i="127" s="1"/>
  <c r="E17" i="149"/>
  <c r="F17" i="89"/>
  <c r="F17" i="149" s="1"/>
  <c r="K17" i="89"/>
  <c r="K21" i="149"/>
  <c r="L21" i="89"/>
  <c r="E22" i="149"/>
  <c r="K22" i="89"/>
  <c r="F22" i="89"/>
  <c r="F22" i="149" s="1"/>
  <c r="K46" i="89"/>
  <c r="L46" i="89" s="1"/>
  <c r="L47" i="127" s="1"/>
  <c r="AB47" i="127" s="1"/>
  <c r="F46" i="89"/>
  <c r="K62" i="89"/>
  <c r="L62" i="89" s="1"/>
  <c r="L63" i="127" s="1"/>
  <c r="AB63" i="127" s="1"/>
  <c r="F62" i="89"/>
  <c r="K27" i="147"/>
  <c r="L27" i="87"/>
  <c r="I34" i="147"/>
  <c r="K34" i="87"/>
  <c r="K51" i="87"/>
  <c r="L51" i="87" s="1"/>
  <c r="J52" i="127" s="1"/>
  <c r="Z52" i="127" s="1"/>
  <c r="F51" i="87"/>
  <c r="J25" i="87"/>
  <c r="J25" i="147" s="1"/>
  <c r="E25" i="145"/>
  <c r="F25" i="85"/>
  <c r="F25" i="145" s="1"/>
  <c r="I19" i="145"/>
  <c r="J19" i="85"/>
  <c r="J19" i="145" s="1"/>
  <c r="K38" i="85"/>
  <c r="L38" i="85" s="1"/>
  <c r="H39" i="127" s="1"/>
  <c r="X39" i="127" s="1"/>
  <c r="J38" i="85"/>
  <c r="K47" i="85"/>
  <c r="L47" i="85" s="1"/>
  <c r="H48" i="127" s="1"/>
  <c r="X48" i="127" s="1"/>
  <c r="L32" i="85"/>
  <c r="J61" i="85"/>
  <c r="K61" i="85"/>
  <c r="L61" i="85" s="1"/>
  <c r="H62" i="127" s="1"/>
  <c r="X62" i="127" s="1"/>
  <c r="L29" i="85"/>
  <c r="J64" i="85"/>
  <c r="BF27" i="83"/>
  <c r="BF27" i="143" s="1"/>
  <c r="BF32" i="82"/>
  <c r="BF32" i="142" s="1"/>
  <c r="BF16" i="82"/>
  <c r="BF16" i="142" s="1"/>
  <c r="BF20" i="81"/>
  <c r="BF20" i="141" s="1"/>
  <c r="BE31" i="134"/>
  <c r="CC33" i="127"/>
  <c r="I29" i="150"/>
  <c r="J29" i="90"/>
  <c r="J29" i="150" s="1"/>
  <c r="I23" i="150"/>
  <c r="J23" i="90"/>
  <c r="J23" i="150" s="1"/>
  <c r="K60" i="90"/>
  <c r="L60" i="90" s="1"/>
  <c r="M61" i="127" s="1"/>
  <c r="AC61" i="127" s="1"/>
  <c r="F60" i="90"/>
  <c r="I18" i="150"/>
  <c r="K18" i="90"/>
  <c r="J18" i="90"/>
  <c r="J18" i="150" s="1"/>
  <c r="K31" i="150"/>
  <c r="L31" i="90"/>
  <c r="M32" i="127" s="1"/>
  <c r="AC32" i="127" s="1"/>
  <c r="K52" i="94"/>
  <c r="L52" i="94" s="1"/>
  <c r="Q53" i="127" s="1"/>
  <c r="AG53" i="127" s="1"/>
  <c r="F52" i="94"/>
  <c r="K59" i="94"/>
  <c r="L59" i="94" s="1"/>
  <c r="Q60" i="127" s="1"/>
  <c r="AG60" i="127" s="1"/>
  <c r="K17" i="154"/>
  <c r="L17" i="94"/>
  <c r="Q18" i="127" s="1"/>
  <c r="AG18" i="127" s="1"/>
  <c r="K28" i="154"/>
  <c r="L28" i="94"/>
  <c r="J40" i="94"/>
  <c r="F60" i="86"/>
  <c r="K60" i="86"/>
  <c r="L60" i="86" s="1"/>
  <c r="I61" i="127" s="1"/>
  <c r="Y61" i="127" s="1"/>
  <c r="I20" i="146"/>
  <c r="J20" i="86"/>
  <c r="J20" i="146" s="1"/>
  <c r="F47" i="86"/>
  <c r="K47" i="86"/>
  <c r="L47" i="86" s="1"/>
  <c r="I48" i="127" s="1"/>
  <c r="Y48" i="127" s="1"/>
  <c r="BE5" i="134"/>
  <c r="CC7" i="127"/>
  <c r="BE27" i="144"/>
  <c r="BF27" i="84"/>
  <c r="BF27" i="144" s="1"/>
  <c r="BE32" i="133"/>
  <c r="CB34" i="127"/>
  <c r="BF32" i="73"/>
  <c r="BF32" i="133" s="1"/>
  <c r="CD48" i="127"/>
  <c r="BF46" i="75"/>
  <c r="AV8" i="123"/>
  <c r="AW8" i="123" s="1"/>
  <c r="BR9" i="127" s="1"/>
  <c r="M8" i="161" s="1"/>
  <c r="S9" i="121"/>
  <c r="AV9" i="121"/>
  <c r="AW9" i="121" s="1"/>
  <c r="BP10" i="127" s="1"/>
  <c r="K9" i="161" s="1"/>
  <c r="BE22" i="133"/>
  <c r="BF22" i="73"/>
  <c r="BF22" i="133" s="1"/>
  <c r="CB24" i="127"/>
  <c r="CC38" i="127"/>
  <c r="BF36" i="74"/>
  <c r="CA64" i="127"/>
  <c r="BF62" i="72"/>
  <c r="CB44" i="127"/>
  <c r="BF42" i="73"/>
  <c r="BE14" i="132"/>
  <c r="BF14" i="72"/>
  <c r="BF14" i="132" s="1"/>
  <c r="AU60" i="113"/>
  <c r="AV60" i="113"/>
  <c r="AW60" i="113" s="1"/>
  <c r="BH61" i="127" s="1"/>
  <c r="S29" i="115"/>
  <c r="AV29" i="115"/>
  <c r="AW29" i="115" s="1"/>
  <c r="BJ30" i="127" s="1"/>
  <c r="E29" i="161" s="1"/>
  <c r="AG59" i="120"/>
  <c r="AV59" i="120"/>
  <c r="AW59" i="120" s="1"/>
  <c r="BO60" i="127" s="1"/>
  <c r="AU46" i="119"/>
  <c r="AV46" i="119"/>
  <c r="AW46" i="119" s="1"/>
  <c r="BN47" i="127" s="1"/>
  <c r="S65" i="116"/>
  <c r="AV65" i="116"/>
  <c r="AW65" i="116" s="1"/>
  <c r="BK66" i="127" s="1"/>
  <c r="S65" i="117"/>
  <c r="AV65" i="117"/>
  <c r="AW65" i="117" s="1"/>
  <c r="BL66" i="127" s="1"/>
  <c r="AG57" i="119"/>
  <c r="AV57" i="119"/>
  <c r="AW57" i="119" s="1"/>
  <c r="BN58" i="127" s="1"/>
  <c r="AU19" i="115"/>
  <c r="AV19" i="115"/>
  <c r="AW19" i="115" s="1"/>
  <c r="BJ20" i="127" s="1"/>
  <c r="E19" i="161" s="1"/>
  <c r="AU44" i="118"/>
  <c r="AV44" i="118"/>
  <c r="AW44" i="118" s="1"/>
  <c r="BM45" i="127" s="1"/>
  <c r="AU55" i="113"/>
  <c r="AV55" i="113"/>
  <c r="AW55" i="113" s="1"/>
  <c r="BH56" i="127" s="1"/>
  <c r="AG22" i="118"/>
  <c r="AV22" i="118"/>
  <c r="AW22" i="118" s="1"/>
  <c r="BM23" i="127" s="1"/>
  <c r="H22" i="161" s="1"/>
  <c r="AU61" i="123"/>
  <c r="AV61" i="123"/>
  <c r="AW61" i="123" s="1"/>
  <c r="BR62" i="127" s="1"/>
  <c r="AU48" i="120"/>
  <c r="AV48" i="120"/>
  <c r="AW48" i="120" s="1"/>
  <c r="BO49" i="127" s="1"/>
  <c r="AG62" i="122"/>
  <c r="AV62" i="122"/>
  <c r="AW62" i="122" s="1"/>
  <c r="BQ63" i="127" s="1"/>
  <c r="AV40" i="123"/>
  <c r="AW40" i="123" s="1"/>
  <c r="BR41" i="127" s="1"/>
  <c r="AG24" i="121"/>
  <c r="AV24" i="121"/>
  <c r="AW24" i="121" s="1"/>
  <c r="BP25" i="127" s="1"/>
  <c r="K24" i="161" s="1"/>
  <c r="AV17" i="120"/>
  <c r="AW17" i="120" s="1"/>
  <c r="BO18" i="127" s="1"/>
  <c r="J17" i="161" s="1"/>
  <c r="S17" i="120"/>
  <c r="AV20" i="113"/>
  <c r="AW20" i="113" s="1"/>
  <c r="BH21" i="127" s="1"/>
  <c r="C20" i="161" s="1"/>
  <c r="AV35" i="125"/>
  <c r="AW35" i="125" s="1"/>
  <c r="BT36" i="127" s="1"/>
  <c r="O35" i="161" s="1"/>
  <c r="S56" i="116"/>
  <c r="AV56" i="116"/>
  <c r="AW56" i="116" s="1"/>
  <c r="BK57" i="127" s="1"/>
  <c r="AV58" i="123"/>
  <c r="AW58" i="123" s="1"/>
  <c r="BR59" i="127" s="1"/>
  <c r="AG22" i="121"/>
  <c r="AV22" i="121"/>
  <c r="AW22" i="121" s="1"/>
  <c r="BP23" i="127" s="1"/>
  <c r="K22" i="161" s="1"/>
  <c r="AV51" i="118"/>
  <c r="AW51" i="118" s="1"/>
  <c r="BM52" i="127" s="1"/>
  <c r="AV38" i="117"/>
  <c r="AW38" i="117" s="1"/>
  <c r="BL39" i="127" s="1"/>
  <c r="S38" i="117"/>
  <c r="S37" i="117"/>
  <c r="AV37" i="117"/>
  <c r="AW37" i="117" s="1"/>
  <c r="BL38" i="127" s="1"/>
  <c r="AV54" i="117"/>
  <c r="AW54" i="117" s="1"/>
  <c r="BL55" i="127" s="1"/>
  <c r="S54" i="117"/>
  <c r="AV25" i="117"/>
  <c r="AW25" i="117" s="1"/>
  <c r="BL26" i="127" s="1"/>
  <c r="G25" i="161" s="1"/>
  <c r="S25" i="117"/>
  <c r="AV30" i="117"/>
  <c r="AW30" i="117" s="1"/>
  <c r="BL31" i="127" s="1"/>
  <c r="G30" i="161" s="1"/>
  <c r="S30" i="117"/>
  <c r="AV56" i="115"/>
  <c r="AW56" i="115" s="1"/>
  <c r="BJ57" i="127" s="1"/>
  <c r="BF62" i="80"/>
  <c r="BF59" i="78"/>
  <c r="BF41" i="80"/>
  <c r="BF54" i="73"/>
  <c r="BF46" i="71"/>
  <c r="BF49" i="79"/>
  <c r="BF39" i="72"/>
  <c r="CH62" i="127"/>
  <c r="BF60" i="79"/>
  <c r="CH46" i="127"/>
  <c r="BF44" i="79"/>
  <c r="CI66" i="127"/>
  <c r="BF64" i="80"/>
  <c r="CI50" i="127"/>
  <c r="BF48" i="80"/>
  <c r="BE32" i="143"/>
  <c r="BF32" i="83"/>
  <c r="BF32" i="143" s="1"/>
  <c r="BE28" i="143"/>
  <c r="BF28" i="83"/>
  <c r="BF28" i="143" s="1"/>
  <c r="BE24" i="143"/>
  <c r="BF24" i="83"/>
  <c r="BF24" i="143" s="1"/>
  <c r="BE20" i="143"/>
  <c r="BF20" i="83"/>
  <c r="BF20" i="143" s="1"/>
  <c r="K53" i="92"/>
  <c r="L53" i="92" s="1"/>
  <c r="O54" i="127" s="1"/>
  <c r="AE54" i="127" s="1"/>
  <c r="F53" i="88"/>
  <c r="K53" i="88"/>
  <c r="L53" i="88" s="1"/>
  <c r="K54" i="127" s="1"/>
  <c r="AA54" i="127" s="1"/>
  <c r="W50" i="127"/>
  <c r="W24" i="127"/>
  <c r="B23" i="61"/>
  <c r="B23" i="159"/>
  <c r="BZ42" i="127"/>
  <c r="BF40" i="71"/>
  <c r="F51" i="93"/>
  <c r="E20" i="147"/>
  <c r="K20" i="87"/>
  <c r="F20" i="87"/>
  <c r="F20" i="147" s="1"/>
  <c r="BF32" i="81"/>
  <c r="BF32" i="141" s="1"/>
  <c r="K32" i="150"/>
  <c r="L32" i="90"/>
  <c r="M33" i="127" s="1"/>
  <c r="AC33" i="127" s="1"/>
  <c r="CH57" i="127"/>
  <c r="BF55" i="79"/>
  <c r="CH49" i="127"/>
  <c r="BF47" i="79"/>
  <c r="CH37" i="127"/>
  <c r="BF35" i="79"/>
  <c r="CI65" i="127"/>
  <c r="BF63" i="80"/>
  <c r="CI49" i="127"/>
  <c r="BF47" i="80"/>
  <c r="CI41" i="127"/>
  <c r="BF39" i="80"/>
  <c r="BF62" i="71"/>
  <c r="BF58" i="71"/>
  <c r="BF54" i="71"/>
  <c r="BZ44" i="127"/>
  <c r="BF42" i="71"/>
  <c r="BF61" i="71"/>
  <c r="BF57" i="71"/>
  <c r="BF53" i="71"/>
  <c r="BZ41" i="127"/>
  <c r="BF39" i="71"/>
  <c r="CH64" i="127"/>
  <c r="BF62" i="79"/>
  <c r="CH60" i="127"/>
  <c r="BF58" i="79"/>
  <c r="CH52" i="127"/>
  <c r="BF50" i="79"/>
  <c r="CH48" i="127"/>
  <c r="BF46" i="79"/>
  <c r="CH44" i="127"/>
  <c r="BF42" i="79"/>
  <c r="CI60" i="127"/>
  <c r="BF58" i="80"/>
  <c r="CI56" i="127"/>
  <c r="BF54" i="80"/>
  <c r="CI52" i="127"/>
  <c r="BF50" i="80"/>
  <c r="CI44" i="127"/>
  <c r="BF42" i="80"/>
  <c r="CI40" i="127"/>
  <c r="BF38" i="80"/>
  <c r="BE34" i="141"/>
  <c r="BF34" i="81"/>
  <c r="BF34" i="141" s="1"/>
  <c r="BE30" i="141"/>
  <c r="BF30" i="81"/>
  <c r="BF30" i="141" s="1"/>
  <c r="BE26" i="141"/>
  <c r="BF26" i="81"/>
  <c r="BF26" i="141" s="1"/>
  <c r="BE22" i="141"/>
  <c r="BF22" i="81"/>
  <c r="BF22" i="141" s="1"/>
  <c r="BE18" i="141"/>
  <c r="BF18" i="81"/>
  <c r="BF18" i="141" s="1"/>
  <c r="BE34" i="142"/>
  <c r="BF34" i="82"/>
  <c r="BF34" i="142" s="1"/>
  <c r="BE30" i="142"/>
  <c r="BF30" i="82"/>
  <c r="BF30" i="142" s="1"/>
  <c r="BE26" i="142"/>
  <c r="BF26" i="82"/>
  <c r="BF26" i="142" s="1"/>
  <c r="BE22" i="142"/>
  <c r="BF22" i="82"/>
  <c r="BF22" i="142" s="1"/>
  <c r="BE18" i="142"/>
  <c r="BF18" i="82"/>
  <c r="BF18" i="142" s="1"/>
  <c r="K22" i="151"/>
  <c r="L22" i="91"/>
  <c r="N23" i="127" s="1"/>
  <c r="AD23" i="127" s="1"/>
  <c r="K18" i="151"/>
  <c r="L18" i="91"/>
  <c r="L25" i="91"/>
  <c r="F47" i="91"/>
  <c r="E18" i="151"/>
  <c r="F18" i="91"/>
  <c r="F18" i="151" s="1"/>
  <c r="I20" i="151"/>
  <c r="J20" i="91"/>
  <c r="J20" i="151" s="1"/>
  <c r="E31" i="151"/>
  <c r="F31" i="91"/>
  <c r="F31" i="151" s="1"/>
  <c r="K31" i="91"/>
  <c r="F63" i="91"/>
  <c r="K63" i="91"/>
  <c r="L63" i="91" s="1"/>
  <c r="N64" i="127" s="1"/>
  <c r="AD64" i="127" s="1"/>
  <c r="BF26" i="83"/>
  <c r="BF26" i="143" s="1"/>
  <c r="BF29" i="82"/>
  <c r="BF29" i="142" s="1"/>
  <c r="BF33" i="81"/>
  <c r="BF33" i="141" s="1"/>
  <c r="BF17" i="81"/>
  <c r="BF17" i="141" s="1"/>
  <c r="E29" i="152"/>
  <c r="F29" i="92"/>
  <c r="F29" i="152" s="1"/>
  <c r="K29" i="92"/>
  <c r="I34" i="152"/>
  <c r="J34" i="92"/>
  <c r="J34" i="152" s="1"/>
  <c r="K33" i="152"/>
  <c r="L33" i="92"/>
  <c r="O34" i="127" s="1"/>
  <c r="AE34" i="127" s="1"/>
  <c r="J20" i="92"/>
  <c r="J20" i="152" s="1"/>
  <c r="E18" i="152"/>
  <c r="F18" i="92"/>
  <c r="F18" i="152" s="1"/>
  <c r="K18" i="92"/>
  <c r="K28" i="152"/>
  <c r="L28" i="92"/>
  <c r="K39" i="92"/>
  <c r="L39" i="92" s="1"/>
  <c r="O40" i="127" s="1"/>
  <c r="AE40" i="127" s="1"/>
  <c r="J39" i="92"/>
  <c r="F50" i="92"/>
  <c r="K50" i="92"/>
  <c r="L50" i="92" s="1"/>
  <c r="O51" i="127" s="1"/>
  <c r="AE51" i="127" s="1"/>
  <c r="K56" i="88"/>
  <c r="L56" i="88" s="1"/>
  <c r="K57" i="127" s="1"/>
  <c r="AA57" i="127" s="1"/>
  <c r="F56" i="88"/>
  <c r="K50" i="88"/>
  <c r="L50" i="88" s="1"/>
  <c r="K51" i="127" s="1"/>
  <c r="AA51" i="127" s="1"/>
  <c r="J28" i="88"/>
  <c r="J28" i="148" s="1"/>
  <c r="K21" i="148"/>
  <c r="L21" i="88"/>
  <c r="K22" i="127" s="1"/>
  <c r="AA22" i="127" s="1"/>
  <c r="K28" i="88"/>
  <c r="F45" i="88"/>
  <c r="K45" i="88"/>
  <c r="L45" i="88" s="1"/>
  <c r="K46" i="127" s="1"/>
  <c r="AA46" i="127" s="1"/>
  <c r="W38" i="127"/>
  <c r="W58" i="127"/>
  <c r="W39" i="127"/>
  <c r="W22" i="127"/>
  <c r="B21" i="159"/>
  <c r="W19" i="127"/>
  <c r="B18" i="159"/>
  <c r="W23" i="127"/>
  <c r="B22" i="61"/>
  <c r="B22" i="159"/>
  <c r="K42" i="11"/>
  <c r="L42" i="11" s="1"/>
  <c r="G43" i="127" s="1"/>
  <c r="W26" i="127"/>
  <c r="B25" i="61"/>
  <c r="B25" i="159"/>
  <c r="V53" i="127"/>
  <c r="W53" i="127"/>
  <c r="AL53" i="127" s="1"/>
  <c r="W56" i="127"/>
  <c r="W31" i="127"/>
  <c r="B30" i="61"/>
  <c r="B30" i="159"/>
  <c r="CC64" i="127"/>
  <c r="BF62" i="74"/>
  <c r="CC48" i="127"/>
  <c r="BF46" i="74"/>
  <c r="BE22" i="134"/>
  <c r="BF22" i="74"/>
  <c r="BF22" i="134" s="1"/>
  <c r="CC24" i="127"/>
  <c r="CA54" i="127"/>
  <c r="BF52" i="72"/>
  <c r="CA38" i="127"/>
  <c r="BF36" i="72"/>
  <c r="E21" i="153"/>
  <c r="F21" i="93"/>
  <c r="F21" i="153" s="1"/>
  <c r="K21" i="93"/>
  <c r="K29" i="93"/>
  <c r="J25" i="93"/>
  <c r="J25" i="153" s="1"/>
  <c r="F47" i="93"/>
  <c r="K47" i="93"/>
  <c r="L47" i="93" s="1"/>
  <c r="P48" i="127" s="1"/>
  <c r="AF48" i="127" s="1"/>
  <c r="K55" i="93"/>
  <c r="L55" i="93" s="1"/>
  <c r="P56" i="127" s="1"/>
  <c r="AF56" i="127" s="1"/>
  <c r="K36" i="93"/>
  <c r="L36" i="93" s="1"/>
  <c r="P37" i="127" s="1"/>
  <c r="AF37" i="127" s="1"/>
  <c r="K60" i="93"/>
  <c r="L60" i="93" s="1"/>
  <c r="P61" i="127" s="1"/>
  <c r="AF61" i="127" s="1"/>
  <c r="K55" i="89"/>
  <c r="L55" i="89" s="1"/>
  <c r="L56" i="127" s="1"/>
  <c r="AB56" i="127" s="1"/>
  <c r="F55" i="89"/>
  <c r="E25" i="149"/>
  <c r="K25" i="89"/>
  <c r="E21" i="149"/>
  <c r="F21" i="89"/>
  <c r="F21" i="149" s="1"/>
  <c r="I19" i="149"/>
  <c r="J19" i="89"/>
  <c r="J19" i="149" s="1"/>
  <c r="K19" i="89"/>
  <c r="E30" i="149"/>
  <c r="K30" i="89"/>
  <c r="F30" i="89"/>
  <c r="F30" i="149" s="1"/>
  <c r="I16" i="147"/>
  <c r="K16" i="87"/>
  <c r="J16" i="87"/>
  <c r="J16" i="147" s="1"/>
  <c r="I22" i="147"/>
  <c r="K22" i="87"/>
  <c r="J22" i="87"/>
  <c r="J22" i="147" s="1"/>
  <c r="K59" i="87"/>
  <c r="L59" i="87" s="1"/>
  <c r="J60" i="127" s="1"/>
  <c r="Z60" i="127" s="1"/>
  <c r="E26" i="147"/>
  <c r="K26" i="87"/>
  <c r="F26" i="87"/>
  <c r="F26" i="147" s="1"/>
  <c r="F58" i="87"/>
  <c r="K58" i="87"/>
  <c r="L58" i="87" s="1"/>
  <c r="J59" i="127" s="1"/>
  <c r="Z59" i="127" s="1"/>
  <c r="F28" i="87"/>
  <c r="F28" i="147" s="1"/>
  <c r="K19" i="85"/>
  <c r="J55" i="85"/>
  <c r="K55" i="85"/>
  <c r="L55" i="85" s="1"/>
  <c r="H56" i="127" s="1"/>
  <c r="X56" i="127" s="1"/>
  <c r="K18" i="145"/>
  <c r="L18" i="85"/>
  <c r="I29" i="145"/>
  <c r="J29" i="85"/>
  <c r="J29" i="145" s="1"/>
  <c r="F40" i="85"/>
  <c r="K40" i="85"/>
  <c r="L40" i="85" s="1"/>
  <c r="H41" i="127" s="1"/>
  <c r="X41" i="127" s="1"/>
  <c r="F59" i="85"/>
  <c r="BF31" i="83"/>
  <c r="BF31" i="143" s="1"/>
  <c r="BF15" i="83"/>
  <c r="BF15" i="143" s="1"/>
  <c r="BF20" i="82"/>
  <c r="BF20" i="142" s="1"/>
  <c r="BF24" i="81"/>
  <c r="BF24" i="141" s="1"/>
  <c r="I19" i="150"/>
  <c r="K19" i="90"/>
  <c r="F46" i="90"/>
  <c r="K46" i="90"/>
  <c r="L46" i="90" s="1"/>
  <c r="M47" i="127" s="1"/>
  <c r="AC47" i="127" s="1"/>
  <c r="I26" i="150"/>
  <c r="K26" i="90"/>
  <c r="E29" i="150"/>
  <c r="F29" i="90"/>
  <c r="F29" i="150" s="1"/>
  <c r="K29" i="90"/>
  <c r="K46" i="94"/>
  <c r="L46" i="94" s="1"/>
  <c r="Q47" i="127" s="1"/>
  <c r="AG47" i="127" s="1"/>
  <c r="I26" i="154"/>
  <c r="J26" i="94"/>
  <c r="J26" i="154" s="1"/>
  <c r="K26" i="94"/>
  <c r="E16" i="154"/>
  <c r="K16" i="94"/>
  <c r="F16" i="94"/>
  <c r="F16" i="154" s="1"/>
  <c r="K57" i="94"/>
  <c r="L57" i="94" s="1"/>
  <c r="Q58" i="127" s="1"/>
  <c r="AG58" i="127" s="1"/>
  <c r="F57" i="94"/>
  <c r="K38" i="86"/>
  <c r="L38" i="86" s="1"/>
  <c r="I39" i="127" s="1"/>
  <c r="Y39" i="127" s="1"/>
  <c r="K16" i="146"/>
  <c r="L16" i="86"/>
  <c r="I17" i="127" s="1"/>
  <c r="Y17" i="127" s="1"/>
  <c r="F23" i="86"/>
  <c r="F23" i="146" s="1"/>
  <c r="K17" i="86"/>
  <c r="I28" i="146"/>
  <c r="J28" i="86"/>
  <c r="J28" i="146" s="1"/>
  <c r="E31" i="146"/>
  <c r="K31" i="86"/>
  <c r="F31" i="86"/>
  <c r="F31" i="146" s="1"/>
  <c r="BF31" i="74"/>
  <c r="BF31" i="134" s="1"/>
  <c r="CD50" i="127"/>
  <c r="BF48" i="75"/>
  <c r="CD60" i="127"/>
  <c r="BF58" i="75"/>
  <c r="CD46" i="127"/>
  <c r="BF44" i="75"/>
  <c r="BF19" i="73"/>
  <c r="BF19" i="133" s="1"/>
  <c r="BE19" i="133"/>
  <c r="BF33" i="73"/>
  <c r="BF33" i="133" s="1"/>
  <c r="BE33" i="133"/>
  <c r="BF17" i="73"/>
  <c r="BF17" i="133" s="1"/>
  <c r="BE17" i="133"/>
  <c r="CG59" i="127"/>
  <c r="BF57" i="78"/>
  <c r="CC46" i="127"/>
  <c r="BF44" i="74"/>
  <c r="S21" i="115"/>
  <c r="AV21" i="115"/>
  <c r="AW21" i="115" s="1"/>
  <c r="BJ22" i="127" s="1"/>
  <c r="E21" i="161" s="1"/>
  <c r="AU59" i="118"/>
  <c r="AV59" i="118"/>
  <c r="AW59" i="118" s="1"/>
  <c r="BM60" i="127" s="1"/>
  <c r="AU28" i="113"/>
  <c r="AV28" i="113"/>
  <c r="AW28" i="113" s="1"/>
  <c r="BH29" i="127" s="1"/>
  <c r="C28" i="161" s="1"/>
  <c r="AG27" i="124"/>
  <c r="AV27" i="124"/>
  <c r="AW27" i="124" s="1"/>
  <c r="BS28" i="127" s="1"/>
  <c r="N27" i="161" s="1"/>
  <c r="AV50" i="114"/>
  <c r="AW50" i="114" s="1"/>
  <c r="BI51" i="127" s="1"/>
  <c r="AG43" i="125"/>
  <c r="AV43" i="125"/>
  <c r="AW43" i="125" s="1"/>
  <c r="BT44" i="127" s="1"/>
  <c r="S46" i="115"/>
  <c r="AV46" i="115"/>
  <c r="AW46" i="115" s="1"/>
  <c r="BJ47" i="127" s="1"/>
  <c r="AG42" i="117"/>
  <c r="AV42" i="117"/>
  <c r="AW42" i="117" s="1"/>
  <c r="BL43" i="127" s="1"/>
  <c r="S62" i="118"/>
  <c r="AV62" i="118"/>
  <c r="AW62" i="118" s="1"/>
  <c r="BM63" i="127" s="1"/>
  <c r="S64" i="120"/>
  <c r="AV64" i="120"/>
  <c r="AW64" i="120" s="1"/>
  <c r="BO65" i="127" s="1"/>
  <c r="AU50" i="120"/>
  <c r="AV50" i="120"/>
  <c r="AW50" i="120" s="1"/>
  <c r="BO51" i="127" s="1"/>
  <c r="S37" i="121"/>
  <c r="AV37" i="121"/>
  <c r="AW37" i="121" s="1"/>
  <c r="BP38" i="127" s="1"/>
  <c r="AG23" i="125"/>
  <c r="AV23" i="125"/>
  <c r="AW23" i="125" s="1"/>
  <c r="BT24" i="127" s="1"/>
  <c r="O23" i="161" s="1"/>
  <c r="AU16" i="122"/>
  <c r="AV16" i="122"/>
  <c r="AW16" i="122" s="1"/>
  <c r="BQ17" i="127" s="1"/>
  <c r="L16" i="161" s="1"/>
  <c r="AV49" i="122"/>
  <c r="AW49" i="122" s="1"/>
  <c r="BQ50" i="127" s="1"/>
  <c r="S49" i="122"/>
  <c r="S58" i="122"/>
  <c r="AV58" i="122"/>
  <c r="AW58" i="122" s="1"/>
  <c r="BQ59" i="127" s="1"/>
  <c r="AV27" i="121"/>
  <c r="AW27" i="121" s="1"/>
  <c r="BP28" i="127" s="1"/>
  <c r="K27" i="161" s="1"/>
  <c r="S27" i="121"/>
  <c r="AV43" i="121"/>
  <c r="AW43" i="121" s="1"/>
  <c r="BP44" i="127" s="1"/>
  <c r="S43" i="121"/>
  <c r="S37" i="126"/>
  <c r="AV37" i="126"/>
  <c r="AW37" i="126" s="1"/>
  <c r="BU38" i="127" s="1"/>
  <c r="AU29" i="114"/>
  <c r="AV29" i="114"/>
  <c r="AW29" i="114" s="1"/>
  <c r="BI30" i="127" s="1"/>
  <c r="D29" i="161" s="1"/>
  <c r="AU18" i="113"/>
  <c r="AV18" i="113"/>
  <c r="AW18" i="113" s="1"/>
  <c r="BH19" i="127" s="1"/>
  <c r="C18" i="161" s="1"/>
  <c r="AV25" i="113"/>
  <c r="AW25" i="113" s="1"/>
  <c r="BH26" i="127" s="1"/>
  <c r="C25" i="161" s="1"/>
  <c r="S25" i="113"/>
  <c r="AG41" i="113"/>
  <c r="AV41" i="113"/>
  <c r="AW41" i="113" s="1"/>
  <c r="BH42" i="127" s="1"/>
  <c r="S27" i="122"/>
  <c r="AV27" i="122"/>
  <c r="AW27" i="122" s="1"/>
  <c r="BQ28" i="127" s="1"/>
  <c r="L27" i="161" s="1"/>
  <c r="AG23" i="122"/>
  <c r="AV23" i="122"/>
  <c r="AW23" i="122" s="1"/>
  <c r="BQ24" i="127" s="1"/>
  <c r="L23" i="161" s="1"/>
  <c r="S22" i="122"/>
  <c r="AV22" i="122"/>
  <c r="AW22" i="122" s="1"/>
  <c r="BQ23" i="127" s="1"/>
  <c r="L22" i="161" s="1"/>
  <c r="AV43" i="114"/>
  <c r="AW43" i="114" s="1"/>
  <c r="BI44" i="127" s="1"/>
  <c r="S31" i="122"/>
  <c r="AV31" i="122"/>
  <c r="AW31" i="122" s="1"/>
  <c r="BQ32" i="127" s="1"/>
  <c r="L31" i="161" s="1"/>
  <c r="S42" i="122"/>
  <c r="AV42" i="122"/>
  <c r="AW42" i="122" s="1"/>
  <c r="BQ43" i="127" s="1"/>
  <c r="AV53" i="120"/>
  <c r="AW53" i="120" s="1"/>
  <c r="BO54" i="127" s="1"/>
  <c r="S53" i="120"/>
  <c r="AV62" i="116"/>
  <c r="AW62" i="116" s="1"/>
  <c r="BK63" i="127" s="1"/>
  <c r="S62" i="116"/>
  <c r="AU41" i="116"/>
  <c r="AV41" i="116"/>
  <c r="AW41" i="116" s="1"/>
  <c r="BK42" i="127" s="1"/>
  <c r="S20" i="115"/>
  <c r="AV20" i="115"/>
  <c r="AW20" i="115" s="1"/>
  <c r="BJ21" i="127" s="1"/>
  <c r="E20" i="161" s="1"/>
  <c r="AV57" i="115"/>
  <c r="AW57" i="115" s="1"/>
  <c r="BJ58" i="127" s="1"/>
  <c r="S57" i="115"/>
  <c r="AV45" i="114"/>
  <c r="AW45" i="114" s="1"/>
  <c r="BI46" i="127" s="1"/>
  <c r="AU45" i="114"/>
  <c r="S53" i="126"/>
  <c r="AV53" i="126"/>
  <c r="AW53" i="126" s="1"/>
  <c r="BU54" i="127" s="1"/>
  <c r="BF46" i="80"/>
  <c r="BF54" i="79"/>
  <c r="BF47" i="74"/>
  <c r="BF43" i="71"/>
  <c r="BZ52" i="127"/>
  <c r="BF50" i="71"/>
  <c r="BZ49" i="127"/>
  <c r="BF47" i="71"/>
  <c r="CH58" i="127"/>
  <c r="BF56" i="79"/>
  <c r="CH42" i="127"/>
  <c r="BF40" i="79"/>
  <c r="CI58" i="127"/>
  <c r="BF56" i="80"/>
  <c r="AU15" i="122"/>
  <c r="AV15" i="122"/>
  <c r="AW15" i="122" s="1"/>
  <c r="BQ16" i="127" s="1"/>
  <c r="L15" i="161" s="1"/>
  <c r="I33" i="151"/>
  <c r="J33" i="91"/>
  <c r="J33" i="151" s="1"/>
  <c r="K43" i="91"/>
  <c r="L43" i="91" s="1"/>
  <c r="N44" i="127" s="1"/>
  <c r="AD44" i="127" s="1"/>
  <c r="F47" i="92"/>
  <c r="K47" i="92"/>
  <c r="L47" i="92" s="1"/>
  <c r="O48" i="127" s="1"/>
  <c r="AE48" i="127" s="1"/>
  <c r="K21" i="152"/>
  <c r="L21" i="92"/>
  <c r="I22" i="148"/>
  <c r="J22" i="88"/>
  <c r="J22" i="148" s="1"/>
  <c r="F40" i="88"/>
  <c r="K40" i="88"/>
  <c r="L40" i="88" s="1"/>
  <c r="K41" i="127" s="1"/>
  <c r="AA41" i="127" s="1"/>
  <c r="K20" i="148"/>
  <c r="L20" i="88"/>
  <c r="E34" i="148"/>
  <c r="F34" i="88"/>
  <c r="F34" i="148" s="1"/>
  <c r="K34" i="88"/>
  <c r="W30" i="127"/>
  <c r="B29" i="159"/>
  <c r="W34" i="127"/>
  <c r="B33" i="61"/>
  <c r="B33" i="159"/>
  <c r="W32" i="127"/>
  <c r="B31" i="61"/>
  <c r="B31" i="159"/>
  <c r="J61" i="11"/>
  <c r="K61" i="11"/>
  <c r="L61" i="11" s="1"/>
  <c r="G62" i="127" s="1"/>
  <c r="I28" i="149"/>
  <c r="K28" i="89"/>
  <c r="J28" i="89"/>
  <c r="J28" i="149" s="1"/>
  <c r="K47" i="89"/>
  <c r="L47" i="89" s="1"/>
  <c r="L48" i="127" s="1"/>
  <c r="AB48" i="127" s="1"/>
  <c r="F47" i="89"/>
  <c r="I32" i="149"/>
  <c r="J32" i="89"/>
  <c r="J32" i="149" s="1"/>
  <c r="I35" i="149"/>
  <c r="K35" i="89"/>
  <c r="F47" i="87"/>
  <c r="K47" i="87"/>
  <c r="L47" i="87" s="1"/>
  <c r="J48" i="127" s="1"/>
  <c r="Z48" i="127" s="1"/>
  <c r="F39" i="87"/>
  <c r="K39" i="87"/>
  <c r="L39" i="87" s="1"/>
  <c r="J40" i="127" s="1"/>
  <c r="Z40" i="127" s="1"/>
  <c r="I23" i="145"/>
  <c r="K23" i="85"/>
  <c r="BF16" i="81"/>
  <c r="BF16" i="141" s="1"/>
  <c r="CG41" i="127"/>
  <c r="BF39" i="78"/>
  <c r="E34" i="150"/>
  <c r="F34" i="90"/>
  <c r="F34" i="150" s="1"/>
  <c r="K34" i="90"/>
  <c r="E31" i="154"/>
  <c r="K31" i="94"/>
  <c r="F31" i="94"/>
  <c r="F31" i="154" s="1"/>
  <c r="CH65" i="127"/>
  <c r="BF63" i="79"/>
  <c r="BZ40" i="127"/>
  <c r="BF38" i="71"/>
  <c r="BZ53" i="127"/>
  <c r="BF51" i="71"/>
  <c r="BZ37" i="127"/>
  <c r="BF35" i="71"/>
  <c r="CH63" i="127"/>
  <c r="BF61" i="79"/>
  <c r="CH59" i="127"/>
  <c r="BF57" i="79"/>
  <c r="CH55" i="127"/>
  <c r="BF53" i="79"/>
  <c r="CH47" i="127"/>
  <c r="BF45" i="79"/>
  <c r="CH43" i="127"/>
  <c r="BF41" i="79"/>
  <c r="CH39" i="127"/>
  <c r="BF37" i="79"/>
  <c r="CI63" i="127"/>
  <c r="BF61" i="80"/>
  <c r="CI55" i="127"/>
  <c r="BF53" i="80"/>
  <c r="CI51" i="127"/>
  <c r="BF49" i="80"/>
  <c r="CI47" i="127"/>
  <c r="BF45" i="80"/>
  <c r="CI39" i="127"/>
  <c r="BF37" i="80"/>
  <c r="BE33" i="143"/>
  <c r="BF33" i="83"/>
  <c r="BF33" i="143" s="1"/>
  <c r="BE29" i="143"/>
  <c r="BF29" i="83"/>
  <c r="BF29" i="143" s="1"/>
  <c r="BE25" i="143"/>
  <c r="BF25" i="83"/>
  <c r="BF25" i="143" s="1"/>
  <c r="BE21" i="143"/>
  <c r="BF21" i="83"/>
  <c r="BF21" i="143" s="1"/>
  <c r="BE17" i="143"/>
  <c r="BF17" i="83"/>
  <c r="BF17" i="143" s="1"/>
  <c r="B29" i="61"/>
  <c r="AV14" i="123"/>
  <c r="AW14" i="123" s="1"/>
  <c r="BR15" i="127" s="1"/>
  <c r="M14" i="161" s="1"/>
  <c r="I17" i="151"/>
  <c r="J17" i="91"/>
  <c r="J17" i="151" s="1"/>
  <c r="K17" i="91"/>
  <c r="I28" i="151"/>
  <c r="J28" i="91"/>
  <c r="J28" i="151" s="1"/>
  <c r="F39" i="91"/>
  <c r="K39" i="91"/>
  <c r="L39" i="91" s="1"/>
  <c r="N40" i="127" s="1"/>
  <c r="AD40" i="127" s="1"/>
  <c r="K49" i="91"/>
  <c r="L49" i="91" s="1"/>
  <c r="N50" i="127" s="1"/>
  <c r="AD50" i="127" s="1"/>
  <c r="BF30" i="83"/>
  <c r="BF30" i="143" s="1"/>
  <c r="BF33" i="82"/>
  <c r="BF33" i="142" s="1"/>
  <c r="BF17" i="82"/>
  <c r="BF17" i="142" s="1"/>
  <c r="BF21" i="81"/>
  <c r="BF21" i="141" s="1"/>
  <c r="CB17" i="127"/>
  <c r="K57" i="92"/>
  <c r="L57" i="92" s="1"/>
  <c r="O58" i="127" s="1"/>
  <c r="AE58" i="127" s="1"/>
  <c r="J57" i="92"/>
  <c r="I17" i="152"/>
  <c r="J17" i="92"/>
  <c r="J17" i="152" s="1"/>
  <c r="F55" i="92"/>
  <c r="K55" i="92"/>
  <c r="L55" i="92" s="1"/>
  <c r="O56" i="127" s="1"/>
  <c r="AE56" i="127" s="1"/>
  <c r="K27" i="152"/>
  <c r="L27" i="92"/>
  <c r="F49" i="92"/>
  <c r="K49" i="92"/>
  <c r="L49" i="92" s="1"/>
  <c r="O50" i="127" s="1"/>
  <c r="AE50" i="127" s="1"/>
  <c r="F56" i="92"/>
  <c r="K56" i="92"/>
  <c r="L56" i="92" s="1"/>
  <c r="O57" i="127" s="1"/>
  <c r="AE57" i="127" s="1"/>
  <c r="L16" i="92"/>
  <c r="L16" i="152" s="1"/>
  <c r="L32" i="92"/>
  <c r="E33" i="148"/>
  <c r="K33" i="88"/>
  <c r="F33" i="88"/>
  <c r="F33" i="148" s="1"/>
  <c r="E29" i="148"/>
  <c r="K29" i="88"/>
  <c r="F29" i="88"/>
  <c r="F29" i="148" s="1"/>
  <c r="K27" i="148"/>
  <c r="L27" i="88"/>
  <c r="I23" i="148"/>
  <c r="J23" i="88"/>
  <c r="J23" i="148" s="1"/>
  <c r="K23" i="88"/>
  <c r="E26" i="148"/>
  <c r="K26" i="88"/>
  <c r="F26" i="88"/>
  <c r="F26" i="148" s="1"/>
  <c r="J43" i="88"/>
  <c r="K43" i="88"/>
  <c r="L43" i="88" s="1"/>
  <c r="K44" i="127" s="1"/>
  <c r="AA44" i="127" s="1"/>
  <c r="K49" i="88"/>
  <c r="L49" i="88" s="1"/>
  <c r="K50" i="127" s="1"/>
  <c r="AA50" i="127" s="1"/>
  <c r="W55" i="127"/>
  <c r="V64" i="127"/>
  <c r="W64" i="127"/>
  <c r="AL64" i="127" s="1"/>
  <c r="W45" i="127"/>
  <c r="J44" i="11"/>
  <c r="W27" i="127"/>
  <c r="B26" i="159"/>
  <c r="B15" i="61"/>
  <c r="W16" i="127"/>
  <c r="K48" i="11"/>
  <c r="L48" i="11" s="1"/>
  <c r="G49" i="127" s="1"/>
  <c r="W29" i="127"/>
  <c r="B28" i="61"/>
  <c r="B28" i="159"/>
  <c r="W47" i="127"/>
  <c r="K62" i="11"/>
  <c r="L62" i="11" s="1"/>
  <c r="G63" i="127" s="1"/>
  <c r="W59" i="127"/>
  <c r="K27" i="11"/>
  <c r="L27" i="11" s="1"/>
  <c r="G28" i="127" s="1"/>
  <c r="CB10" i="127"/>
  <c r="S15" i="113"/>
  <c r="AV15" i="113"/>
  <c r="AW15" i="113" s="1"/>
  <c r="BH16" i="127" s="1"/>
  <c r="C15" i="161" s="1"/>
  <c r="E28" i="153"/>
  <c r="K28" i="93"/>
  <c r="F28" i="93"/>
  <c r="F28" i="153" s="1"/>
  <c r="I35" i="153"/>
  <c r="J35" i="93"/>
  <c r="J35" i="153" s="1"/>
  <c r="I18" i="153"/>
  <c r="J18" i="93"/>
  <c r="J18" i="153" s="1"/>
  <c r="K18" i="93"/>
  <c r="E26" i="153"/>
  <c r="F26" i="93"/>
  <c r="F26" i="153" s="1"/>
  <c r="K26" i="93"/>
  <c r="F33" i="93"/>
  <c r="F33" i="153" s="1"/>
  <c r="F58" i="93"/>
  <c r="K58" i="93"/>
  <c r="L58" i="93" s="1"/>
  <c r="P59" i="127" s="1"/>
  <c r="AF59" i="127" s="1"/>
  <c r="J35" i="89"/>
  <c r="J35" i="149" s="1"/>
  <c r="K36" i="89"/>
  <c r="L36" i="89" s="1"/>
  <c r="L37" i="127" s="1"/>
  <c r="AB37" i="127" s="1"/>
  <c r="J36" i="89"/>
  <c r="L24" i="89"/>
  <c r="L25" i="127" s="1"/>
  <c r="AB25" i="127" s="1"/>
  <c r="I27" i="149"/>
  <c r="J27" i="89"/>
  <c r="J27" i="149" s="1"/>
  <c r="K38" i="89"/>
  <c r="L38" i="89" s="1"/>
  <c r="L39" i="127" s="1"/>
  <c r="AB39" i="127" s="1"/>
  <c r="F38" i="89"/>
  <c r="K51" i="89"/>
  <c r="L51" i="89" s="1"/>
  <c r="L52" i="127" s="1"/>
  <c r="AB52" i="127" s="1"/>
  <c r="J51" i="89"/>
  <c r="F54" i="89"/>
  <c r="K54" i="89"/>
  <c r="L54" i="89" s="1"/>
  <c r="L55" i="127" s="1"/>
  <c r="AB55" i="127" s="1"/>
  <c r="I30" i="147"/>
  <c r="J30" i="87"/>
  <c r="J30" i="147" s="1"/>
  <c r="F38" i="87"/>
  <c r="K38" i="87"/>
  <c r="L38" i="87" s="1"/>
  <c r="J39" i="127" s="1"/>
  <c r="Z39" i="127" s="1"/>
  <c r="I29" i="147"/>
  <c r="J29" i="87"/>
  <c r="J29" i="147" s="1"/>
  <c r="J23" i="85"/>
  <c r="J23" i="145" s="1"/>
  <c r="I34" i="145"/>
  <c r="J34" i="85"/>
  <c r="J34" i="145" s="1"/>
  <c r="F44" i="85"/>
  <c r="K44" i="85"/>
  <c r="L44" i="85" s="1"/>
  <c r="H45" i="127" s="1"/>
  <c r="X45" i="127" s="1"/>
  <c r="K39" i="85"/>
  <c r="L39" i="85" s="1"/>
  <c r="H40" i="127" s="1"/>
  <c r="X40" i="127" s="1"/>
  <c r="K62" i="85"/>
  <c r="L62" i="85" s="1"/>
  <c r="H63" i="127" s="1"/>
  <c r="X63" i="127" s="1"/>
  <c r="F62" i="85"/>
  <c r="BF16" i="84"/>
  <c r="BF16" i="144" s="1"/>
  <c r="BF19" i="83"/>
  <c r="BF19" i="143" s="1"/>
  <c r="BF24" i="82"/>
  <c r="BF24" i="142" s="1"/>
  <c r="BF28" i="81"/>
  <c r="BF28" i="141" s="1"/>
  <c r="CA47" i="127"/>
  <c r="BF45" i="72"/>
  <c r="K50" i="90"/>
  <c r="L50" i="90" s="1"/>
  <c r="M51" i="127" s="1"/>
  <c r="AC51" i="127" s="1"/>
  <c r="K11" i="90"/>
  <c r="L11" i="90" s="1"/>
  <c r="K23" i="90"/>
  <c r="K49" i="90"/>
  <c r="L49" i="90" s="1"/>
  <c r="M50" i="127" s="1"/>
  <c r="AC50" i="127" s="1"/>
  <c r="K55" i="90"/>
  <c r="L55" i="90" s="1"/>
  <c r="M56" i="127" s="1"/>
  <c r="AC56" i="127" s="1"/>
  <c r="I35" i="154"/>
  <c r="J35" i="94"/>
  <c r="J35" i="154" s="1"/>
  <c r="K49" i="94"/>
  <c r="L49" i="94" s="1"/>
  <c r="Q50" i="127" s="1"/>
  <c r="AG50" i="127" s="1"/>
  <c r="K24" i="154"/>
  <c r="L24" i="94"/>
  <c r="I27" i="154"/>
  <c r="K27" i="94"/>
  <c r="J27" i="94"/>
  <c r="J27" i="154" s="1"/>
  <c r="K21" i="94"/>
  <c r="K36" i="94"/>
  <c r="L36" i="94" s="1"/>
  <c r="Q37" i="127" s="1"/>
  <c r="AG37" i="127" s="1"/>
  <c r="F36" i="94"/>
  <c r="J44" i="94"/>
  <c r="K44" i="94"/>
  <c r="L44" i="94" s="1"/>
  <c r="Q45" i="127" s="1"/>
  <c r="AG45" i="127" s="1"/>
  <c r="E18" i="154"/>
  <c r="K18" i="94"/>
  <c r="F18" i="94"/>
  <c r="F18" i="154" s="1"/>
  <c r="E25" i="154"/>
  <c r="K25" i="94"/>
  <c r="F25" i="94"/>
  <c r="F25" i="154" s="1"/>
  <c r="K35" i="94"/>
  <c r="E20" i="146"/>
  <c r="K20" i="86"/>
  <c r="I27" i="146"/>
  <c r="J27" i="86"/>
  <c r="J27" i="146" s="1"/>
  <c r="K25" i="146"/>
  <c r="L25" i="86"/>
  <c r="F39" i="86"/>
  <c r="K39" i="86"/>
  <c r="L39" i="86" s="1"/>
  <c r="I40" i="127" s="1"/>
  <c r="Y40" i="127" s="1"/>
  <c r="K59" i="86"/>
  <c r="L59" i="86" s="1"/>
  <c r="I60" i="127" s="1"/>
  <c r="Y60" i="127" s="1"/>
  <c r="BE16" i="133"/>
  <c r="CB18" i="127"/>
  <c r="BF16" i="73"/>
  <c r="BF16" i="133" s="1"/>
  <c r="S12" i="125"/>
  <c r="AV12" i="125"/>
  <c r="AW12" i="125" s="1"/>
  <c r="BT13" i="127" s="1"/>
  <c r="O12" i="161" s="1"/>
  <c r="AV13" i="125"/>
  <c r="AW13" i="125" s="1"/>
  <c r="BT14" i="127" s="1"/>
  <c r="O13" i="161" s="1"/>
  <c r="S13" i="125"/>
  <c r="AG10" i="123"/>
  <c r="AV10" i="123"/>
  <c r="AW10" i="123" s="1"/>
  <c r="BR11" i="127" s="1"/>
  <c r="M10" i="161" s="1"/>
  <c r="AU19" i="125"/>
  <c r="AV19" i="125"/>
  <c r="AW19" i="125" s="1"/>
  <c r="BT20" i="127" s="1"/>
  <c r="O19" i="161" s="1"/>
  <c r="AU60" i="118"/>
  <c r="AV60" i="118"/>
  <c r="AW60" i="118" s="1"/>
  <c r="BM61" i="127" s="1"/>
  <c r="AG35" i="124"/>
  <c r="AV35" i="124"/>
  <c r="AW35" i="124" s="1"/>
  <c r="BS36" i="127" s="1"/>
  <c r="N35" i="161" s="1"/>
  <c r="S63" i="126"/>
  <c r="AV63" i="126"/>
  <c r="AW63" i="126" s="1"/>
  <c r="BU64" i="127" s="1"/>
  <c r="AU64" i="114"/>
  <c r="AV64" i="114"/>
  <c r="AW64" i="114" s="1"/>
  <c r="BI65" i="127" s="1"/>
  <c r="AV54" i="125"/>
  <c r="AW54" i="125" s="1"/>
  <c r="BT55" i="127" s="1"/>
  <c r="AG54" i="125"/>
  <c r="S65" i="124"/>
  <c r="AV65" i="124"/>
  <c r="AW65" i="124" s="1"/>
  <c r="BS66" i="127" s="1"/>
  <c r="AG58" i="114"/>
  <c r="AV58" i="114"/>
  <c r="AW58" i="114" s="1"/>
  <c r="BI59" i="127" s="1"/>
  <c r="AV15" i="119"/>
  <c r="AW15" i="119" s="1"/>
  <c r="BN16" i="127" s="1"/>
  <c r="I15" i="161" s="1"/>
  <c r="AG15" i="119"/>
  <c r="AV47" i="125"/>
  <c r="AW47" i="125" s="1"/>
  <c r="BT48" i="127" s="1"/>
  <c r="AG47" i="125"/>
  <c r="S17" i="115"/>
  <c r="AV17" i="115"/>
  <c r="AW17" i="115" s="1"/>
  <c r="BJ18" i="127" s="1"/>
  <c r="E17" i="161" s="1"/>
  <c r="AV58" i="118"/>
  <c r="AW58" i="118" s="1"/>
  <c r="BM59" i="127" s="1"/>
  <c r="S58" i="118"/>
  <c r="AV61" i="126"/>
  <c r="AW61" i="126" s="1"/>
  <c r="BU62" i="127" s="1"/>
  <c r="S61" i="126"/>
  <c r="AV60" i="120"/>
  <c r="AW60" i="120" s="1"/>
  <c r="BO61" i="127" s="1"/>
  <c r="S60" i="120"/>
  <c r="AU23" i="123"/>
  <c r="AV23" i="123"/>
  <c r="AW23" i="123" s="1"/>
  <c r="BR24" i="127" s="1"/>
  <c r="M23" i="161" s="1"/>
  <c r="AU36" i="125"/>
  <c r="AV36" i="125"/>
  <c r="AW36" i="125" s="1"/>
  <c r="BT37" i="127" s="1"/>
  <c r="AV31" i="125"/>
  <c r="AW31" i="125" s="1"/>
  <c r="BT32" i="127" s="1"/>
  <c r="O31" i="161" s="1"/>
  <c r="AG31" i="125"/>
  <c r="AU57" i="123"/>
  <c r="AV57" i="123"/>
  <c r="AW57" i="123" s="1"/>
  <c r="BR58" i="127" s="1"/>
  <c r="AU10" i="124"/>
  <c r="AV10" i="124"/>
  <c r="AW10" i="124" s="1"/>
  <c r="BS11" i="127" s="1"/>
  <c r="N10" i="161" s="1"/>
  <c r="AV23" i="124"/>
  <c r="AW23" i="124" s="1"/>
  <c r="BS24" i="127" s="1"/>
  <c r="N23" i="161" s="1"/>
  <c r="S23" i="124"/>
  <c r="AV59" i="125"/>
  <c r="AW59" i="125" s="1"/>
  <c r="BT60" i="127" s="1"/>
  <c r="S59" i="125"/>
  <c r="AU22" i="126"/>
  <c r="AV22" i="126"/>
  <c r="AW22" i="126" s="1"/>
  <c r="BU23" i="127" s="1"/>
  <c r="P22" i="161" s="1"/>
  <c r="S21" i="126"/>
  <c r="AV21" i="126"/>
  <c r="AW21" i="126" s="1"/>
  <c r="BU22" i="127" s="1"/>
  <c r="P21" i="161" s="1"/>
  <c r="AG40" i="125"/>
  <c r="AV40" i="125"/>
  <c r="AW40" i="125" s="1"/>
  <c r="BT41" i="127" s="1"/>
  <c r="AV53" i="125"/>
  <c r="AW53" i="125" s="1"/>
  <c r="BT54" i="127" s="1"/>
  <c r="AV17" i="122"/>
  <c r="AW17" i="122" s="1"/>
  <c r="BQ18" i="127" s="1"/>
  <c r="L17" i="161" s="1"/>
  <c r="S17" i="122"/>
  <c r="AV36" i="122"/>
  <c r="AW36" i="122" s="1"/>
  <c r="BQ37" i="127" s="1"/>
  <c r="S36" i="122"/>
  <c r="AV43" i="118"/>
  <c r="AW43" i="118" s="1"/>
  <c r="BM44" i="127" s="1"/>
  <c r="S43" i="118"/>
  <c r="AU56" i="117"/>
  <c r="AV56" i="117"/>
  <c r="AW56" i="117" s="1"/>
  <c r="BL57" i="127" s="1"/>
  <c r="AG47" i="117"/>
  <c r="AV47" i="117"/>
  <c r="AW47" i="117" s="1"/>
  <c r="BL48" i="127" s="1"/>
  <c r="AV27" i="117"/>
  <c r="AW27" i="117" s="1"/>
  <c r="BL28" i="127" s="1"/>
  <c r="G27" i="161" s="1"/>
  <c r="S27" i="117"/>
  <c r="AG21" i="116"/>
  <c r="AV21" i="116"/>
  <c r="AW21" i="116" s="1"/>
  <c r="BK22" i="127" s="1"/>
  <c r="F21" i="161" s="1"/>
  <c r="AG43" i="115"/>
  <c r="AV43" i="115"/>
  <c r="AW43" i="115" s="1"/>
  <c r="BJ44" i="127" s="1"/>
  <c r="AV22" i="125"/>
  <c r="AW22" i="125" s="1"/>
  <c r="BT23" i="127" s="1"/>
  <c r="O22" i="161" s="1"/>
  <c r="S22" i="125"/>
  <c r="AV48" i="125"/>
  <c r="AW48" i="125" s="1"/>
  <c r="BT49" i="127" s="1"/>
  <c r="AV23" i="116"/>
  <c r="AW23" i="116" s="1"/>
  <c r="BK24" i="127" s="1"/>
  <c r="F23" i="161" s="1"/>
  <c r="AG54" i="124"/>
  <c r="AV54" i="124"/>
  <c r="AW54" i="124" s="1"/>
  <c r="BS55" i="127" s="1"/>
  <c r="AV40" i="114"/>
  <c r="AW40" i="114" s="1"/>
  <c r="BI41" i="127" s="1"/>
  <c r="AV60" i="123"/>
  <c r="AW60" i="123" s="1"/>
  <c r="BR61" i="127" s="1"/>
  <c r="S60" i="123"/>
  <c r="AG26" i="122"/>
  <c r="AV26" i="122"/>
  <c r="AW26" i="122" s="1"/>
  <c r="BQ27" i="127" s="1"/>
  <c r="L26" i="161" s="1"/>
  <c r="AV19" i="116"/>
  <c r="AW19" i="116" s="1"/>
  <c r="BK20" i="127" s="1"/>
  <c r="F19" i="161" s="1"/>
  <c r="BF59" i="79"/>
  <c r="BF38" i="79"/>
  <c r="BF56" i="74"/>
  <c r="BF52" i="80"/>
  <c r="BF55" i="80"/>
  <c r="BF56" i="78"/>
  <c r="BF40" i="78"/>
  <c r="BF58" i="74"/>
  <c r="BF42" i="74"/>
  <c r="BF58" i="72"/>
  <c r="BF42" i="72"/>
  <c r="AV15" i="117"/>
  <c r="AW15" i="117" s="1"/>
  <c r="BL16" i="127" s="1"/>
  <c r="G15" i="161" s="1"/>
  <c r="K62" i="91"/>
  <c r="L62" i="91" s="1"/>
  <c r="N63" i="127" s="1"/>
  <c r="AD63" i="127" s="1"/>
  <c r="F52" i="91"/>
  <c r="J19" i="91"/>
  <c r="J19" i="151" s="1"/>
  <c r="F30" i="91"/>
  <c r="F30" i="151" s="1"/>
  <c r="J51" i="91"/>
  <c r="BB11" i="102"/>
  <c r="BC11" i="102" s="1"/>
  <c r="AS12" i="127" s="1"/>
  <c r="F11" i="160" s="1"/>
  <c r="K23" i="92"/>
  <c r="F21" i="92"/>
  <c r="F21" i="152" s="1"/>
  <c r="J42" i="92"/>
  <c r="J28" i="92"/>
  <c r="J28" i="152" s="1"/>
  <c r="K35" i="92"/>
  <c r="J22" i="92"/>
  <c r="J22" i="152" s="1"/>
  <c r="F33" i="92"/>
  <c r="F33" i="152" s="1"/>
  <c r="K36" i="92"/>
  <c r="L36" i="92" s="1"/>
  <c r="O37" i="127" s="1"/>
  <c r="AE37" i="127" s="1"/>
  <c r="J25" i="92"/>
  <c r="J25" i="152" s="1"/>
  <c r="F28" i="92"/>
  <c r="F28" i="152" s="1"/>
  <c r="J33" i="92"/>
  <c r="J33" i="152" s="1"/>
  <c r="F52" i="92"/>
  <c r="K17" i="88"/>
  <c r="J16" i="88"/>
  <c r="J16" i="148" s="1"/>
  <c r="J34" i="88"/>
  <c r="J34" i="148" s="1"/>
  <c r="F41" i="88"/>
  <c r="F65" i="88"/>
  <c r="F16" i="11"/>
  <c r="W66" i="127"/>
  <c r="F53" i="11"/>
  <c r="F31" i="11"/>
  <c r="J22" i="11"/>
  <c r="J52" i="11"/>
  <c r="J31" i="93"/>
  <c r="J31" i="153" s="1"/>
  <c r="K24" i="93"/>
  <c r="F54" i="93"/>
  <c r="K9" i="93"/>
  <c r="K9" i="153" s="1"/>
  <c r="F20" i="93"/>
  <c r="F20" i="153" s="1"/>
  <c r="K48" i="93"/>
  <c r="L48" i="93" s="1"/>
  <c r="P49" i="127" s="1"/>
  <c r="AF49" i="127" s="1"/>
  <c r="J19" i="93"/>
  <c r="J19" i="153" s="1"/>
  <c r="F30" i="93"/>
  <c r="F30" i="153" s="1"/>
  <c r="F16" i="93"/>
  <c r="F16" i="153" s="1"/>
  <c r="K19" i="93"/>
  <c r="J20" i="93"/>
  <c r="J20" i="153" s="1"/>
  <c r="F23" i="93"/>
  <c r="F23" i="153" s="1"/>
  <c r="J28" i="93"/>
  <c r="J28" i="153" s="1"/>
  <c r="F31" i="93"/>
  <c r="F31" i="153" s="1"/>
  <c r="K59" i="89"/>
  <c r="L59" i="89" s="1"/>
  <c r="L60" i="127" s="1"/>
  <c r="AB60" i="127" s="1"/>
  <c r="J20" i="89"/>
  <c r="J20" i="149" s="1"/>
  <c r="J22" i="89"/>
  <c r="J22" i="149" s="1"/>
  <c r="F26" i="89"/>
  <c r="F26" i="149" s="1"/>
  <c r="K29" i="89"/>
  <c r="F33" i="89"/>
  <c r="F33" i="149" s="1"/>
  <c r="F58" i="89"/>
  <c r="K13" i="89"/>
  <c r="L13" i="89" s="1"/>
  <c r="K11" i="89"/>
  <c r="L11" i="89" s="1"/>
  <c r="L21" i="87"/>
  <c r="K33" i="87"/>
  <c r="J28" i="87"/>
  <c r="J28" i="147" s="1"/>
  <c r="F29" i="87"/>
  <c r="F29" i="147" s="1"/>
  <c r="K35" i="87"/>
  <c r="K54" i="87"/>
  <c r="L54" i="87" s="1"/>
  <c r="J55" i="127" s="1"/>
  <c r="Z55" i="127" s="1"/>
  <c r="K19" i="87"/>
  <c r="K23" i="87"/>
  <c r="K30" i="87"/>
  <c r="K37" i="87"/>
  <c r="L37" i="87" s="1"/>
  <c r="J38" i="127" s="1"/>
  <c r="Z38" i="127" s="1"/>
  <c r="F18" i="87"/>
  <c r="F18" i="147" s="1"/>
  <c r="J23" i="87"/>
  <c r="J23" i="147" s="1"/>
  <c r="J31" i="87"/>
  <c r="J31" i="147" s="1"/>
  <c r="F34" i="87"/>
  <c r="F34" i="147" s="1"/>
  <c r="K31" i="85"/>
  <c r="J49" i="85"/>
  <c r="K16" i="85"/>
  <c r="J21" i="85"/>
  <c r="J21" i="145" s="1"/>
  <c r="F26" i="85"/>
  <c r="F26" i="145" s="1"/>
  <c r="L30" i="85"/>
  <c r="H31" i="127" s="1"/>
  <c r="X31" i="127" s="1"/>
  <c r="K35" i="85"/>
  <c r="K20" i="85"/>
  <c r="K53" i="85"/>
  <c r="L53" i="85" s="1"/>
  <c r="H54" i="127" s="1"/>
  <c r="X54" i="127" s="1"/>
  <c r="K26" i="85"/>
  <c r="F30" i="85"/>
  <c r="F30" i="145" s="1"/>
  <c r="K33" i="85"/>
  <c r="K65" i="85"/>
  <c r="L65" i="85" s="1"/>
  <c r="H66" i="127" s="1"/>
  <c r="X66" i="127" s="1"/>
  <c r="F17" i="85"/>
  <c r="F17" i="145" s="1"/>
  <c r="J30" i="85"/>
  <c r="J30" i="145" s="1"/>
  <c r="F33" i="85"/>
  <c r="F33" i="145" s="1"/>
  <c r="F52" i="90"/>
  <c r="K40" i="90"/>
  <c r="L40" i="90" s="1"/>
  <c r="M41" i="127" s="1"/>
  <c r="AC41" i="127" s="1"/>
  <c r="L22" i="90"/>
  <c r="L16" i="90"/>
  <c r="F31" i="90"/>
  <c r="F31" i="150" s="1"/>
  <c r="J59" i="90"/>
  <c r="F17" i="90"/>
  <c r="F17" i="150" s="1"/>
  <c r="K20" i="90"/>
  <c r="F24" i="90"/>
  <c r="F24" i="150" s="1"/>
  <c r="L27" i="90"/>
  <c r="M28" i="127" s="1"/>
  <c r="AC28" i="127" s="1"/>
  <c r="F49" i="90"/>
  <c r="F18" i="90"/>
  <c r="F18" i="150" s="1"/>
  <c r="K23" i="94"/>
  <c r="K61" i="94"/>
  <c r="L61" i="94" s="1"/>
  <c r="Q62" i="127" s="1"/>
  <c r="AG62" i="127" s="1"/>
  <c r="F20" i="94"/>
  <c r="F20" i="154" s="1"/>
  <c r="K29" i="94"/>
  <c r="L22" i="94"/>
  <c r="K41" i="94"/>
  <c r="L41" i="94" s="1"/>
  <c r="Q42" i="127" s="1"/>
  <c r="AG42" i="127" s="1"/>
  <c r="J31" i="94"/>
  <c r="J31" i="154" s="1"/>
  <c r="K45" i="94"/>
  <c r="L45" i="94" s="1"/>
  <c r="Q46" i="127" s="1"/>
  <c r="AG46" i="127" s="1"/>
  <c r="J29" i="94"/>
  <c r="J29" i="154" s="1"/>
  <c r="F17" i="94"/>
  <c r="F17" i="154" s="1"/>
  <c r="J22" i="94"/>
  <c r="J22" i="154" s="1"/>
  <c r="J30" i="94"/>
  <c r="J30" i="154" s="1"/>
  <c r="F33" i="94"/>
  <c r="F33" i="154" s="1"/>
  <c r="F50" i="86"/>
  <c r="J29" i="86"/>
  <c r="J29" i="146" s="1"/>
  <c r="F19" i="86"/>
  <c r="F19" i="146" s="1"/>
  <c r="F26" i="86"/>
  <c r="F26" i="146" s="1"/>
  <c r="J40" i="86"/>
  <c r="K54" i="86"/>
  <c r="L54" i="86" s="1"/>
  <c r="I55" i="127" s="1"/>
  <c r="Y55" i="127" s="1"/>
  <c r="F27" i="86"/>
  <c r="F27" i="146" s="1"/>
  <c r="F25" i="86"/>
  <c r="F25" i="146" s="1"/>
  <c r="F32" i="86"/>
  <c r="F32" i="146" s="1"/>
  <c r="J53" i="86"/>
  <c r="K24" i="86"/>
  <c r="F28" i="86"/>
  <c r="F28" i="146" s="1"/>
  <c r="K34" i="86"/>
  <c r="BF50" i="75"/>
  <c r="BF61" i="75"/>
  <c r="S35" i="115"/>
  <c r="AV35" i="115"/>
  <c r="AW35" i="115" s="1"/>
  <c r="BJ36" i="127" s="1"/>
  <c r="E35" i="161" s="1"/>
  <c r="AV63" i="124"/>
  <c r="AW63" i="124" s="1"/>
  <c r="BS64" i="127" s="1"/>
  <c r="S63" i="124"/>
  <c r="AU23" i="115"/>
  <c r="AV23" i="115"/>
  <c r="AW23" i="115" s="1"/>
  <c r="BJ24" i="127" s="1"/>
  <c r="E23" i="161" s="1"/>
  <c r="AV34" i="116"/>
  <c r="AW34" i="116" s="1"/>
  <c r="BK35" i="127" s="1"/>
  <c r="F34" i="161" s="1"/>
  <c r="S34" i="116"/>
  <c r="AV65" i="120"/>
  <c r="AW65" i="120" s="1"/>
  <c r="BO66" i="127" s="1"/>
  <c r="S65" i="120"/>
  <c r="S28" i="114"/>
  <c r="AV28" i="114"/>
  <c r="AW28" i="114" s="1"/>
  <c r="BI29" i="127" s="1"/>
  <c r="D28" i="161" s="1"/>
  <c r="AV63" i="119"/>
  <c r="AW63" i="119" s="1"/>
  <c r="BN64" i="127" s="1"/>
  <c r="S63" i="119"/>
  <c r="AV57" i="120"/>
  <c r="AW57" i="120" s="1"/>
  <c r="BO58" i="127" s="1"/>
  <c r="S57" i="120"/>
  <c r="S53" i="117"/>
  <c r="AV53" i="117"/>
  <c r="AW53" i="117" s="1"/>
  <c r="BL54" i="127" s="1"/>
  <c r="S62" i="119"/>
  <c r="AV62" i="119"/>
  <c r="AW62" i="119" s="1"/>
  <c r="BN63" i="127" s="1"/>
  <c r="AV54" i="118"/>
  <c r="AW54" i="118" s="1"/>
  <c r="BM55" i="127" s="1"/>
  <c r="S54" i="118"/>
  <c r="S50" i="119"/>
  <c r="AV50" i="119"/>
  <c r="AW50" i="119" s="1"/>
  <c r="BN51" i="127" s="1"/>
  <c r="AV54" i="119"/>
  <c r="AW54" i="119" s="1"/>
  <c r="BN55" i="127" s="1"/>
  <c r="S54" i="119"/>
  <c r="AV27" i="123"/>
  <c r="AW27" i="123" s="1"/>
  <c r="BR28" i="127" s="1"/>
  <c r="M27" i="161" s="1"/>
  <c r="AV36" i="126"/>
  <c r="AW36" i="126" s="1"/>
  <c r="BU37" i="127" s="1"/>
  <c r="S36" i="126"/>
  <c r="AV47" i="126"/>
  <c r="AW47" i="126" s="1"/>
  <c r="BU48" i="127" s="1"/>
  <c r="AV24" i="124"/>
  <c r="AW24" i="124" s="1"/>
  <c r="BS25" i="127" s="1"/>
  <c r="N24" i="161" s="1"/>
  <c r="S24" i="124"/>
  <c r="AV32" i="124"/>
  <c r="AW32" i="124" s="1"/>
  <c r="BS33" i="127" s="1"/>
  <c r="N32" i="161" s="1"/>
  <c r="S32" i="124"/>
  <c r="AV40" i="124"/>
  <c r="AW40" i="124" s="1"/>
  <c r="BS41" i="127" s="1"/>
  <c r="S40" i="124"/>
  <c r="AV48" i="124"/>
  <c r="AW48" i="124" s="1"/>
  <c r="BS49" i="127" s="1"/>
  <c r="S48" i="124"/>
  <c r="AV44" i="117"/>
  <c r="AW44" i="117" s="1"/>
  <c r="BL45" i="127" s="1"/>
  <c r="AV31" i="124"/>
  <c r="AW31" i="124" s="1"/>
  <c r="BS32" i="127" s="1"/>
  <c r="N31" i="161" s="1"/>
  <c r="S31" i="124"/>
  <c r="AV25" i="125"/>
  <c r="AW25" i="125" s="1"/>
  <c r="BT26" i="127" s="1"/>
  <c r="O25" i="161" s="1"/>
  <c r="AV58" i="125"/>
  <c r="AW58" i="125" s="1"/>
  <c r="BT59" i="127" s="1"/>
  <c r="AV23" i="126"/>
  <c r="AW23" i="126" s="1"/>
  <c r="BU24" i="127" s="1"/>
  <c r="P23" i="161" s="1"/>
  <c r="S23" i="126"/>
  <c r="AG52" i="123"/>
  <c r="AV52" i="123"/>
  <c r="AW52" i="123" s="1"/>
  <c r="BR53" i="127" s="1"/>
  <c r="S34" i="122"/>
  <c r="AV34" i="122"/>
  <c r="AW34" i="122" s="1"/>
  <c r="BQ35" i="127" s="1"/>
  <c r="L34" i="161" s="1"/>
  <c r="AV53" i="122"/>
  <c r="AW53" i="122" s="1"/>
  <c r="BQ54" i="127" s="1"/>
  <c r="S53" i="122"/>
  <c r="AV60" i="122"/>
  <c r="AW60" i="122" s="1"/>
  <c r="BQ61" i="127" s="1"/>
  <c r="S60" i="122"/>
  <c r="AV31" i="121"/>
  <c r="AW31" i="121" s="1"/>
  <c r="BP32" i="127" s="1"/>
  <c r="K31" i="161" s="1"/>
  <c r="S31" i="121"/>
  <c r="AV46" i="117"/>
  <c r="AW46" i="117" s="1"/>
  <c r="BL47" i="127" s="1"/>
  <c r="AV27" i="119"/>
  <c r="AW27" i="119" s="1"/>
  <c r="BN28" i="127" s="1"/>
  <c r="I27" i="161" s="1"/>
  <c r="AV62" i="120"/>
  <c r="AW62" i="120" s="1"/>
  <c r="BO63" i="127" s="1"/>
  <c r="AV35" i="123"/>
  <c r="AW35" i="123" s="1"/>
  <c r="BR36" i="127" s="1"/>
  <c r="M35" i="161" s="1"/>
  <c r="AV45" i="123"/>
  <c r="AW45" i="123" s="1"/>
  <c r="BR46" i="127" s="1"/>
  <c r="S45" i="123"/>
  <c r="AV45" i="124"/>
  <c r="AW45" i="124" s="1"/>
  <c r="BS46" i="127" s="1"/>
  <c r="AV64" i="125"/>
  <c r="AW64" i="125" s="1"/>
  <c r="BT65" i="127" s="1"/>
  <c r="S25" i="126"/>
  <c r="AV25" i="126"/>
  <c r="AW25" i="126" s="1"/>
  <c r="BU26" i="127" s="1"/>
  <c r="P25" i="161" s="1"/>
  <c r="S50" i="126"/>
  <c r="AV50" i="126"/>
  <c r="AW50" i="126" s="1"/>
  <c r="BU51" i="127" s="1"/>
  <c r="S21" i="123"/>
  <c r="AV21" i="123"/>
  <c r="AW21" i="123" s="1"/>
  <c r="BR22" i="127" s="1"/>
  <c r="M21" i="161" s="1"/>
  <c r="AV55" i="123"/>
  <c r="AW55" i="123" s="1"/>
  <c r="BR56" i="127" s="1"/>
  <c r="AG43" i="122"/>
  <c r="AV43" i="122"/>
  <c r="AW43" i="122" s="1"/>
  <c r="BQ44" i="127" s="1"/>
  <c r="AV16" i="119"/>
  <c r="AW16" i="119" s="1"/>
  <c r="BN17" i="127" s="1"/>
  <c r="I16" i="161" s="1"/>
  <c r="S16" i="119"/>
  <c r="AV24" i="119"/>
  <c r="AW24" i="119" s="1"/>
  <c r="BN25" i="127" s="1"/>
  <c r="I24" i="161" s="1"/>
  <c r="S24" i="119"/>
  <c r="AV32" i="119"/>
  <c r="AW32" i="119" s="1"/>
  <c r="BN33" i="127" s="1"/>
  <c r="I32" i="161" s="1"/>
  <c r="S32" i="119"/>
  <c r="AV34" i="118"/>
  <c r="AW34" i="118" s="1"/>
  <c r="BM35" i="127" s="1"/>
  <c r="H34" i="161" s="1"/>
  <c r="S34" i="118"/>
  <c r="AV38" i="118"/>
  <c r="AW38" i="118" s="1"/>
  <c r="BM39" i="127" s="1"/>
  <c r="AV45" i="118"/>
  <c r="AW45" i="118" s="1"/>
  <c r="BM46" i="127" s="1"/>
  <c r="S45" i="118"/>
  <c r="AV58" i="117"/>
  <c r="AW58" i="117" s="1"/>
  <c r="BL59" i="127" s="1"/>
  <c r="S58" i="117"/>
  <c r="AV64" i="117"/>
  <c r="AW64" i="117" s="1"/>
  <c r="BL65" i="127" s="1"/>
  <c r="S64" i="117"/>
  <c r="AV31" i="117"/>
  <c r="AW31" i="117" s="1"/>
  <c r="BL32" i="127" s="1"/>
  <c r="G31" i="161" s="1"/>
  <c r="S31" i="117"/>
  <c r="AV62" i="117"/>
  <c r="AW62" i="117" s="1"/>
  <c r="BL63" i="127" s="1"/>
  <c r="S62" i="117"/>
  <c r="AV16" i="116"/>
  <c r="AW16" i="116" s="1"/>
  <c r="BK17" i="127" s="1"/>
  <c r="F16" i="161" s="1"/>
  <c r="S16" i="116"/>
  <c r="S49" i="115"/>
  <c r="AV49" i="115"/>
  <c r="AW49" i="115" s="1"/>
  <c r="BJ50" i="127" s="1"/>
  <c r="AV24" i="113"/>
  <c r="AW24" i="113" s="1"/>
  <c r="BH25" i="127" s="1"/>
  <c r="C24" i="161" s="1"/>
  <c r="S49" i="126"/>
  <c r="AV49" i="126"/>
  <c r="AW49" i="126" s="1"/>
  <c r="BU50" i="127" s="1"/>
  <c r="AV38" i="123"/>
  <c r="AW38" i="123" s="1"/>
  <c r="BR39" i="127" s="1"/>
  <c r="AV46" i="123"/>
  <c r="AW46" i="123" s="1"/>
  <c r="BR47" i="127" s="1"/>
  <c r="AG18" i="122"/>
  <c r="AV18" i="122"/>
  <c r="AW18" i="122" s="1"/>
  <c r="BQ19" i="127" s="1"/>
  <c r="L18" i="161" s="1"/>
  <c r="AV52" i="122"/>
  <c r="AW52" i="122" s="1"/>
  <c r="BQ53" i="127" s="1"/>
  <c r="AV31" i="120"/>
  <c r="AW31" i="120" s="1"/>
  <c r="BO32" i="127" s="1"/>
  <c r="J31" i="161" s="1"/>
  <c r="S53" i="119"/>
  <c r="AV53" i="119"/>
  <c r="AW53" i="119" s="1"/>
  <c r="BN54" i="127" s="1"/>
  <c r="AV55" i="119"/>
  <c r="AW55" i="119" s="1"/>
  <c r="BN56" i="127" s="1"/>
  <c r="AV27" i="116"/>
  <c r="AW27" i="116" s="1"/>
  <c r="BK28" i="127" s="1"/>
  <c r="F27" i="161" s="1"/>
  <c r="S64" i="116"/>
  <c r="AV64" i="116"/>
  <c r="AW64" i="116" s="1"/>
  <c r="BK65" i="127" s="1"/>
  <c r="AV24" i="115"/>
  <c r="AW24" i="115" s="1"/>
  <c r="BJ25" i="127" s="1"/>
  <c r="E24" i="161" s="1"/>
  <c r="AV41" i="115"/>
  <c r="AW41" i="115" s="1"/>
  <c r="BJ42" i="127" s="1"/>
  <c r="AV16" i="125"/>
  <c r="AW16" i="125" s="1"/>
  <c r="BT17" i="127" s="1"/>
  <c r="O16" i="161" s="1"/>
  <c r="AV58" i="126"/>
  <c r="AW58" i="126" s="1"/>
  <c r="BU59" i="127" s="1"/>
  <c r="AV62" i="126"/>
  <c r="AW62" i="126" s="1"/>
  <c r="BU63" i="127" s="1"/>
  <c r="AV24" i="125"/>
  <c r="AW24" i="125" s="1"/>
  <c r="BT25" i="127" s="1"/>
  <c r="O24" i="161" s="1"/>
  <c r="AV42" i="125"/>
  <c r="AW42" i="125" s="1"/>
  <c r="BT43" i="127" s="1"/>
  <c r="AV20" i="124"/>
  <c r="AW20" i="124" s="1"/>
  <c r="BS21" i="127" s="1"/>
  <c r="N20" i="161" s="1"/>
  <c r="AV44" i="123"/>
  <c r="AW44" i="123" s="1"/>
  <c r="BR45" i="127" s="1"/>
  <c r="S54" i="123"/>
  <c r="AV54" i="123"/>
  <c r="AW54" i="123" s="1"/>
  <c r="BR55" i="127" s="1"/>
  <c r="AV25" i="122"/>
  <c r="AW25" i="122" s="1"/>
  <c r="BQ26" i="127" s="1"/>
  <c r="L25" i="161" s="1"/>
  <c r="S25" i="122"/>
  <c r="S33" i="122"/>
  <c r="AV33" i="122"/>
  <c r="AW33" i="122" s="1"/>
  <c r="BQ34" i="127" s="1"/>
  <c r="L33" i="161" s="1"/>
  <c r="AV32" i="121"/>
  <c r="AW32" i="121" s="1"/>
  <c r="BP33" i="127" s="1"/>
  <c r="K32" i="161" s="1"/>
  <c r="AV41" i="119"/>
  <c r="AW41" i="119" s="1"/>
  <c r="BN42" i="127" s="1"/>
  <c r="S41" i="119"/>
  <c r="AU52" i="117"/>
  <c r="AV52" i="117"/>
  <c r="AW52" i="117" s="1"/>
  <c r="BL53" i="127" s="1"/>
  <c r="S25" i="116"/>
  <c r="AV25" i="116"/>
  <c r="AW25" i="116" s="1"/>
  <c r="BK26" i="127" s="1"/>
  <c r="F25" i="161" s="1"/>
  <c r="S38" i="116"/>
  <c r="AV38" i="116"/>
  <c r="AW38" i="116" s="1"/>
  <c r="BK39" i="127" s="1"/>
  <c r="AV20" i="114"/>
  <c r="AW20" i="114" s="1"/>
  <c r="BI21" i="127" s="1"/>
  <c r="D20" i="161" s="1"/>
  <c r="AV22" i="114"/>
  <c r="AW22" i="114" s="1"/>
  <c r="BI23" i="127" s="1"/>
  <c r="D22" i="161" s="1"/>
  <c r="AV32" i="114"/>
  <c r="AW32" i="114" s="1"/>
  <c r="BI33" i="127" s="1"/>
  <c r="D32" i="161" s="1"/>
  <c r="AG32" i="114"/>
  <c r="AV44" i="114"/>
  <c r="AW44" i="114" s="1"/>
  <c r="BI45" i="127" s="1"/>
  <c r="AV18" i="126"/>
  <c r="AW18" i="126" s="1"/>
  <c r="BU19" i="127" s="1"/>
  <c r="P18" i="161" s="1"/>
  <c r="AV31" i="126"/>
  <c r="AW31" i="126" s="1"/>
  <c r="BU32" i="127" s="1"/>
  <c r="P31" i="161" s="1"/>
  <c r="S31" i="126"/>
  <c r="AV21" i="124"/>
  <c r="AW21" i="124" s="1"/>
  <c r="BS22" i="127" s="1"/>
  <c r="N21" i="161" s="1"/>
  <c r="S24" i="122"/>
  <c r="AV24" i="122"/>
  <c r="AW24" i="122" s="1"/>
  <c r="BQ25" i="127" s="1"/>
  <c r="L24" i="161" s="1"/>
  <c r="AV46" i="121"/>
  <c r="AW46" i="121" s="1"/>
  <c r="BP47" i="127" s="1"/>
  <c r="AV45" i="121"/>
  <c r="AW45" i="121" s="1"/>
  <c r="BP46" i="127" s="1"/>
  <c r="AV16" i="118"/>
  <c r="AW16" i="118" s="1"/>
  <c r="BM17" i="127" s="1"/>
  <c r="H16" i="161" s="1"/>
  <c r="AV20" i="118"/>
  <c r="AW20" i="118" s="1"/>
  <c r="BM21" i="127" s="1"/>
  <c r="H20" i="161" s="1"/>
  <c r="AV18" i="117"/>
  <c r="AW18" i="117" s="1"/>
  <c r="BL19" i="127" s="1"/>
  <c r="G18" i="161" s="1"/>
  <c r="S18" i="117"/>
  <c r="AV58" i="115"/>
  <c r="AW58" i="115" s="1"/>
  <c r="BJ59" i="127" s="1"/>
  <c r="AV46" i="114"/>
  <c r="AW46" i="114" s="1"/>
  <c r="BI47" i="127" s="1"/>
  <c r="S46" i="114"/>
  <c r="AV17" i="113"/>
  <c r="AW17" i="113" s="1"/>
  <c r="BH18" i="127" s="1"/>
  <c r="C17" i="161" s="1"/>
  <c r="AV48" i="118"/>
  <c r="AW48" i="118" s="1"/>
  <c r="BM49" i="127" s="1"/>
  <c r="AV47" i="116"/>
  <c r="AW47" i="116" s="1"/>
  <c r="BK48" i="127" s="1"/>
  <c r="AV36" i="113"/>
  <c r="AW36" i="113" s="1"/>
  <c r="BH37" i="127" s="1"/>
  <c r="AV19" i="113"/>
  <c r="AW19" i="113" s="1"/>
  <c r="BH20" i="127" s="1"/>
  <c r="C19" i="161" s="1"/>
  <c r="BF55" i="78"/>
  <c r="BF57" i="74"/>
  <c r="BF41" i="74"/>
  <c r="BF55" i="73"/>
  <c r="BF39" i="73"/>
  <c r="BF53" i="72"/>
  <c r="BF37" i="72"/>
  <c r="BF37" i="71"/>
  <c r="AV63" i="116"/>
  <c r="AW63" i="116" s="1"/>
  <c r="BK64" i="127" s="1"/>
  <c r="AV22" i="115"/>
  <c r="AW22" i="115" s="1"/>
  <c r="BJ23" i="127" s="1"/>
  <c r="E22" i="161" s="1"/>
  <c r="BF62" i="78"/>
  <c r="BF46" i="78"/>
  <c r="BF52" i="74"/>
  <c r="BF50" i="73"/>
  <c r="BF60" i="72"/>
  <c r="BF44" i="72"/>
  <c r="BF44" i="71"/>
  <c r="AV20" i="116"/>
  <c r="AW20" i="116" s="1"/>
  <c r="BK21" i="127" s="1"/>
  <c r="F20" i="161" s="1"/>
  <c r="AV21" i="114"/>
  <c r="AW21" i="114" s="1"/>
  <c r="BI22" i="127" s="1"/>
  <c r="D21" i="161" s="1"/>
  <c r="BF41" i="78"/>
  <c r="BF59" i="74"/>
  <c r="BF43" i="74"/>
  <c r="BF37" i="73"/>
  <c r="BF51" i="72"/>
  <c r="BF35" i="72"/>
  <c r="AV49" i="114"/>
  <c r="AW49" i="114" s="1"/>
  <c r="BI50" i="127" s="1"/>
  <c r="BF36" i="78"/>
  <c r="BF54" i="74"/>
  <c r="BF38" i="74"/>
  <c r="BF38" i="72"/>
  <c r="AV9" i="120"/>
  <c r="AW9" i="120" s="1"/>
  <c r="BO10" i="127" s="1"/>
  <c r="J9" i="161" s="1"/>
  <c r="J25" i="91"/>
  <c r="J25" i="151" s="1"/>
  <c r="L16" i="91"/>
  <c r="N17" i="127" s="1"/>
  <c r="AD17" i="127" s="1"/>
  <c r="J27" i="91"/>
  <c r="J27" i="151" s="1"/>
  <c r="J59" i="91"/>
  <c r="F16" i="91"/>
  <c r="F16" i="151" s="1"/>
  <c r="L26" i="91"/>
  <c r="L26" i="151" s="1"/>
  <c r="J37" i="91"/>
  <c r="K21" i="91"/>
  <c r="L25" i="92"/>
  <c r="O26" i="127" s="1"/>
  <c r="AE26" i="127" s="1"/>
  <c r="K44" i="92"/>
  <c r="L44" i="92" s="1"/>
  <c r="O45" i="127" s="1"/>
  <c r="AE45" i="127" s="1"/>
  <c r="J23" i="92"/>
  <c r="J23" i="152" s="1"/>
  <c r="F34" i="92"/>
  <c r="F34" i="152" s="1"/>
  <c r="K16" i="88"/>
  <c r="F52" i="88"/>
  <c r="F47" i="11"/>
  <c r="K19" i="11"/>
  <c r="L19" i="11" s="1"/>
  <c r="G20" i="127" s="1"/>
  <c r="B19" i="159" s="1"/>
  <c r="K20" i="93"/>
  <c r="F24" i="93"/>
  <c r="F24" i="153" s="1"/>
  <c r="L34" i="93"/>
  <c r="F29" i="93"/>
  <c r="F29" i="153" s="1"/>
  <c r="K20" i="89"/>
  <c r="J24" i="87"/>
  <c r="J24" i="147" s="1"/>
  <c r="J20" i="87"/>
  <c r="J20" i="147" s="1"/>
  <c r="F31" i="87"/>
  <c r="F31" i="147" s="1"/>
  <c r="L31" i="87"/>
  <c r="F32" i="87"/>
  <c r="F32" i="147" s="1"/>
  <c r="F56" i="87"/>
  <c r="J41" i="85"/>
  <c r="J27" i="85"/>
  <c r="J27" i="145" s="1"/>
  <c r="K34" i="85"/>
  <c r="J20" i="85"/>
  <c r="J20" i="145" s="1"/>
  <c r="F31" i="85"/>
  <c r="F31" i="145" s="1"/>
  <c r="BF30" i="74"/>
  <c r="BF30" i="134" s="1"/>
  <c r="BF18" i="74"/>
  <c r="BF18" i="134" s="1"/>
  <c r="K32" i="94"/>
  <c r="K19" i="94"/>
  <c r="J37" i="94"/>
  <c r="F23" i="94"/>
  <c r="F23" i="154" s="1"/>
  <c r="K21" i="86"/>
  <c r="S61" i="115"/>
  <c r="AV61" i="115"/>
  <c r="AW61" i="115" s="1"/>
  <c r="BJ62" i="127" s="1"/>
  <c r="S59" i="117"/>
  <c r="AV59" i="117"/>
  <c r="AW59" i="117" s="1"/>
  <c r="BL60" i="127" s="1"/>
  <c r="S37" i="115"/>
  <c r="AV37" i="115"/>
  <c r="AW37" i="115" s="1"/>
  <c r="BJ38" i="127" s="1"/>
  <c r="AV63" i="118"/>
  <c r="AW63" i="118" s="1"/>
  <c r="BM64" i="127" s="1"/>
  <c r="S63" i="118"/>
  <c r="S58" i="121"/>
  <c r="AV58" i="121"/>
  <c r="AW58" i="121" s="1"/>
  <c r="BP59" i="127" s="1"/>
  <c r="AV61" i="114"/>
  <c r="AW61" i="114" s="1"/>
  <c r="BI62" i="127" s="1"/>
  <c r="S61" i="114"/>
  <c r="AU61" i="116"/>
  <c r="AV61" i="116"/>
  <c r="AW61" i="116" s="1"/>
  <c r="BK62" i="127" s="1"/>
  <c r="S42" i="118"/>
  <c r="AV42" i="118"/>
  <c r="AW42" i="118" s="1"/>
  <c r="BM43" i="127" s="1"/>
  <c r="S17" i="119"/>
  <c r="AV17" i="119"/>
  <c r="AW17" i="119" s="1"/>
  <c r="BN18" i="127" s="1"/>
  <c r="I17" i="161" s="1"/>
  <c r="AV40" i="120"/>
  <c r="AW40" i="120" s="1"/>
  <c r="BO41" i="127" s="1"/>
  <c r="AG40" i="120"/>
  <c r="S55" i="117"/>
  <c r="AV55" i="117"/>
  <c r="AW55" i="117" s="1"/>
  <c r="BL56" i="127" s="1"/>
  <c r="S60" i="114"/>
  <c r="AV60" i="114"/>
  <c r="AW60" i="114" s="1"/>
  <c r="BI61" i="127" s="1"/>
  <c r="S46" i="120"/>
  <c r="AV46" i="120"/>
  <c r="AW46" i="120" s="1"/>
  <c r="BO47" i="127" s="1"/>
  <c r="AV65" i="115"/>
  <c r="AW65" i="115" s="1"/>
  <c r="BJ66" i="127" s="1"/>
  <c r="S65" i="115"/>
  <c r="S46" i="118"/>
  <c r="AV46" i="118"/>
  <c r="AW46" i="118" s="1"/>
  <c r="BM47" i="127" s="1"/>
  <c r="AV39" i="124"/>
  <c r="AW39" i="124" s="1"/>
  <c r="BS40" i="127" s="1"/>
  <c r="S39" i="124"/>
  <c r="AV58" i="119"/>
  <c r="AW58" i="119" s="1"/>
  <c r="BN59" i="127" s="1"/>
  <c r="S58" i="119"/>
  <c r="AV18" i="120"/>
  <c r="AW18" i="120" s="1"/>
  <c r="BO19" i="127" s="1"/>
  <c r="J18" i="161" s="1"/>
  <c r="S18" i="120"/>
  <c r="AV34" i="120"/>
  <c r="AW34" i="120" s="1"/>
  <c r="BO35" i="127" s="1"/>
  <c r="J34" i="161" s="1"/>
  <c r="S34" i="120"/>
  <c r="S53" i="121"/>
  <c r="AV53" i="121"/>
  <c r="AW53" i="121" s="1"/>
  <c r="BP54" i="127" s="1"/>
  <c r="AG54" i="126"/>
  <c r="AV54" i="126"/>
  <c r="AW54" i="126" s="1"/>
  <c r="BU55" i="127" s="1"/>
  <c r="AG28" i="125"/>
  <c r="AV28" i="125"/>
  <c r="AW28" i="125" s="1"/>
  <c r="BT29" i="127" s="1"/>
  <c r="O28" i="161" s="1"/>
  <c r="AV34" i="124"/>
  <c r="AW34" i="124" s="1"/>
  <c r="BS35" i="127" s="1"/>
  <c r="N34" i="161" s="1"/>
  <c r="S34" i="124"/>
  <c r="AV42" i="124"/>
  <c r="AW42" i="124" s="1"/>
  <c r="BS43" i="127" s="1"/>
  <c r="S42" i="124"/>
  <c r="S20" i="123"/>
  <c r="AV20" i="123"/>
  <c r="AW20" i="123" s="1"/>
  <c r="BR21" i="127" s="1"/>
  <c r="M20" i="161" s="1"/>
  <c r="S48" i="119"/>
  <c r="AV48" i="119"/>
  <c r="AW48" i="119" s="1"/>
  <c r="BN49" i="127" s="1"/>
  <c r="AV36" i="120"/>
  <c r="AW36" i="120" s="1"/>
  <c r="BO37" i="127" s="1"/>
  <c r="S36" i="120"/>
  <c r="AV56" i="120"/>
  <c r="AW56" i="120" s="1"/>
  <c r="BO57" i="127" s="1"/>
  <c r="AV16" i="121"/>
  <c r="AW16" i="121" s="1"/>
  <c r="BP17" i="127" s="1"/>
  <c r="K16" i="161" s="1"/>
  <c r="S16" i="121"/>
  <c r="AV33" i="124"/>
  <c r="AW33" i="124" s="1"/>
  <c r="BS34" i="127" s="1"/>
  <c r="N33" i="161" s="1"/>
  <c r="S33" i="124"/>
  <c r="S47" i="122"/>
  <c r="AV47" i="122"/>
  <c r="AW47" i="122" s="1"/>
  <c r="BQ48" i="127" s="1"/>
  <c r="AV35" i="121"/>
  <c r="AW35" i="121" s="1"/>
  <c r="BP36" i="127" s="1"/>
  <c r="K35" i="161" s="1"/>
  <c r="S35" i="121"/>
  <c r="S17" i="126"/>
  <c r="AV17" i="126"/>
  <c r="AW17" i="126" s="1"/>
  <c r="BU18" i="127" s="1"/>
  <c r="P17" i="161" s="1"/>
  <c r="AV60" i="125"/>
  <c r="AW60" i="125" s="1"/>
  <c r="BT61" i="127" s="1"/>
  <c r="S33" i="126"/>
  <c r="AV33" i="126"/>
  <c r="AW33" i="126" s="1"/>
  <c r="BU34" i="127" s="1"/>
  <c r="P33" i="161" s="1"/>
  <c r="AV39" i="126"/>
  <c r="AW39" i="126" s="1"/>
  <c r="BU40" i="127" s="1"/>
  <c r="S39" i="126"/>
  <c r="AV55" i="126"/>
  <c r="AW55" i="126" s="1"/>
  <c r="BU56" i="127" s="1"/>
  <c r="AV61" i="124"/>
  <c r="AW61" i="124" s="1"/>
  <c r="BS62" i="127" s="1"/>
  <c r="AV33" i="120"/>
  <c r="AW33" i="120" s="1"/>
  <c r="BO34" i="127" s="1"/>
  <c r="J33" i="161" s="1"/>
  <c r="S33" i="120"/>
  <c r="S47" i="120"/>
  <c r="AV47" i="120"/>
  <c r="AW47" i="120" s="1"/>
  <c r="BO48" i="127" s="1"/>
  <c r="AV41" i="120"/>
  <c r="AW41" i="120" s="1"/>
  <c r="BO42" i="127" s="1"/>
  <c r="AV18" i="119"/>
  <c r="AW18" i="119" s="1"/>
  <c r="BN19" i="127" s="1"/>
  <c r="I18" i="161" s="1"/>
  <c r="S18" i="119"/>
  <c r="AV26" i="119"/>
  <c r="AW26" i="119" s="1"/>
  <c r="BN27" i="127" s="1"/>
  <c r="I26" i="161" s="1"/>
  <c r="S26" i="119"/>
  <c r="AV34" i="119"/>
  <c r="AW34" i="119" s="1"/>
  <c r="BN35" i="127" s="1"/>
  <c r="I34" i="161" s="1"/>
  <c r="S34" i="119"/>
  <c r="AV39" i="118"/>
  <c r="AW39" i="118" s="1"/>
  <c r="BM40" i="127" s="1"/>
  <c r="S39" i="118"/>
  <c r="AV47" i="118"/>
  <c r="AW47" i="118" s="1"/>
  <c r="BM48" i="127" s="1"/>
  <c r="S47" i="118"/>
  <c r="AV19" i="117"/>
  <c r="AW19" i="117" s="1"/>
  <c r="BL20" i="127" s="1"/>
  <c r="G19" i="161" s="1"/>
  <c r="S19" i="117"/>
  <c r="AV35" i="117"/>
  <c r="AW35" i="117" s="1"/>
  <c r="BL36" i="127" s="1"/>
  <c r="G35" i="161" s="1"/>
  <c r="S35" i="117"/>
  <c r="S42" i="116"/>
  <c r="AV42" i="116"/>
  <c r="AW42" i="116" s="1"/>
  <c r="BK43" i="127" s="1"/>
  <c r="AV54" i="116"/>
  <c r="AW54" i="116" s="1"/>
  <c r="BK55" i="127" s="1"/>
  <c r="S54" i="116"/>
  <c r="AV24" i="114"/>
  <c r="AW24" i="114" s="1"/>
  <c r="BI25" i="127" s="1"/>
  <c r="D24" i="161" s="1"/>
  <c r="AV27" i="126"/>
  <c r="AW27" i="126" s="1"/>
  <c r="BU28" i="127" s="1"/>
  <c r="P27" i="161" s="1"/>
  <c r="S27" i="126"/>
  <c r="AV59" i="126"/>
  <c r="AW59" i="126" s="1"/>
  <c r="BU60" i="127" s="1"/>
  <c r="S17" i="124"/>
  <c r="AV17" i="124"/>
  <c r="AW17" i="124" s="1"/>
  <c r="BS18" i="127" s="1"/>
  <c r="N17" i="161" s="1"/>
  <c r="S18" i="123"/>
  <c r="AV18" i="123"/>
  <c r="AW18" i="123" s="1"/>
  <c r="BR19" i="127" s="1"/>
  <c r="M18" i="161" s="1"/>
  <c r="AG64" i="123"/>
  <c r="AV64" i="123"/>
  <c r="AW64" i="123" s="1"/>
  <c r="BR65" i="127" s="1"/>
  <c r="AV65" i="123"/>
  <c r="AW65" i="123" s="1"/>
  <c r="BR66" i="127" s="1"/>
  <c r="S46" i="122"/>
  <c r="AV46" i="122"/>
  <c r="AW46" i="122" s="1"/>
  <c r="BQ47" i="127" s="1"/>
  <c r="S38" i="122"/>
  <c r="AV38" i="122"/>
  <c r="AW38" i="122" s="1"/>
  <c r="BQ39" i="127" s="1"/>
  <c r="AV21" i="120"/>
  <c r="AW21" i="120" s="1"/>
  <c r="BO22" i="127" s="1"/>
  <c r="J21" i="161" s="1"/>
  <c r="AV35" i="119"/>
  <c r="AW35" i="119" s="1"/>
  <c r="BN36" i="127" s="1"/>
  <c r="I35" i="161" s="1"/>
  <c r="S17" i="117"/>
  <c r="AV17" i="117"/>
  <c r="AW17" i="117" s="1"/>
  <c r="BL18" i="127" s="1"/>
  <c r="G17" i="161" s="1"/>
  <c r="AV51" i="116"/>
  <c r="AW51" i="116" s="1"/>
  <c r="BK52" i="127" s="1"/>
  <c r="S51" i="116"/>
  <c r="S42" i="126"/>
  <c r="AV42" i="126"/>
  <c r="AW42" i="126" s="1"/>
  <c r="BU43" i="127" s="1"/>
  <c r="AV20" i="122"/>
  <c r="AW20" i="122" s="1"/>
  <c r="BQ21" i="127" s="1"/>
  <c r="L20" i="161" s="1"/>
  <c r="AG39" i="122"/>
  <c r="AV39" i="122"/>
  <c r="AW39" i="122" s="1"/>
  <c r="BQ40" i="127" s="1"/>
  <c r="S35" i="122"/>
  <c r="AV35" i="122"/>
  <c r="AW35" i="122" s="1"/>
  <c r="BQ36" i="127" s="1"/>
  <c r="L35" i="161" s="1"/>
  <c r="S57" i="122"/>
  <c r="AV57" i="122"/>
  <c r="AW57" i="122" s="1"/>
  <c r="BQ58" i="127" s="1"/>
  <c r="S42" i="121"/>
  <c r="AV42" i="121"/>
  <c r="AW42" i="121" s="1"/>
  <c r="BP43" i="127" s="1"/>
  <c r="AV29" i="120"/>
  <c r="AW29" i="120" s="1"/>
  <c r="BO30" i="127" s="1"/>
  <c r="J29" i="161" s="1"/>
  <c r="S29" i="120"/>
  <c r="AV43" i="119"/>
  <c r="AW43" i="119" s="1"/>
  <c r="BN44" i="127" s="1"/>
  <c r="S43" i="119"/>
  <c r="AV32" i="118"/>
  <c r="AW32" i="118" s="1"/>
  <c r="BM33" i="127" s="1"/>
  <c r="H32" i="161" s="1"/>
  <c r="S32" i="118"/>
  <c r="AV51" i="117"/>
  <c r="AW51" i="117" s="1"/>
  <c r="BL52" i="127" s="1"/>
  <c r="AV24" i="116"/>
  <c r="AW24" i="116" s="1"/>
  <c r="BK25" i="127" s="1"/>
  <c r="F24" i="161" s="1"/>
  <c r="AV39" i="115"/>
  <c r="AW39" i="115" s="1"/>
  <c r="BJ40" i="127" s="1"/>
  <c r="AV48" i="114"/>
  <c r="AW48" i="114" s="1"/>
  <c r="BI49" i="127" s="1"/>
  <c r="AV57" i="126"/>
  <c r="AW57" i="126" s="1"/>
  <c r="BU58" i="127" s="1"/>
  <c r="S57" i="126"/>
  <c r="AV42" i="123"/>
  <c r="AW42" i="123" s="1"/>
  <c r="BR43" i="127" s="1"/>
  <c r="AV22" i="117"/>
  <c r="AW22" i="117" s="1"/>
  <c r="BL23" i="127" s="1"/>
  <c r="G22" i="161" s="1"/>
  <c r="S22" i="117"/>
  <c r="AV17" i="116"/>
  <c r="AW17" i="116" s="1"/>
  <c r="BK18" i="127" s="1"/>
  <c r="F17" i="161" s="1"/>
  <c r="S16" i="115"/>
  <c r="AV16" i="115"/>
  <c r="AW16" i="115" s="1"/>
  <c r="BJ17" i="127" s="1"/>
  <c r="E16" i="161" s="1"/>
  <c r="AV50" i="115"/>
  <c r="AW50" i="115" s="1"/>
  <c r="BJ51" i="127" s="1"/>
  <c r="AV31" i="114"/>
  <c r="AW31" i="114" s="1"/>
  <c r="BI32" i="127" s="1"/>
  <c r="D31" i="161" s="1"/>
  <c r="AV35" i="114"/>
  <c r="AW35" i="114" s="1"/>
  <c r="BI36" i="127" s="1"/>
  <c r="D35" i="161" s="1"/>
  <c r="AV41" i="117"/>
  <c r="AW41" i="117" s="1"/>
  <c r="BL42" i="127" s="1"/>
  <c r="AV18" i="116"/>
  <c r="AW18" i="116" s="1"/>
  <c r="BK19" i="127" s="1"/>
  <c r="F18" i="161" s="1"/>
  <c r="AV42" i="113"/>
  <c r="AW42" i="113" s="1"/>
  <c r="BH43" i="127" s="1"/>
  <c r="BF51" i="78"/>
  <c r="BF35" i="78"/>
  <c r="BF53" i="74"/>
  <c r="BF37" i="74"/>
  <c r="BF51" i="73"/>
  <c r="BF49" i="72"/>
  <c r="BF49" i="71"/>
  <c r="AV53" i="116"/>
  <c r="AW53" i="116" s="1"/>
  <c r="BK54" i="127" s="1"/>
  <c r="BF58" i="78"/>
  <c r="BF42" i="78"/>
  <c r="BF64" i="74"/>
  <c r="BF48" i="74"/>
  <c r="BF62" i="73"/>
  <c r="BF46" i="73"/>
  <c r="BF56" i="72"/>
  <c r="BF40" i="72"/>
  <c r="AV40" i="118"/>
  <c r="AW40" i="118" s="1"/>
  <c r="BM41" i="127" s="1"/>
  <c r="AV21" i="113"/>
  <c r="AW21" i="113" s="1"/>
  <c r="BH22" i="127" s="1"/>
  <c r="C21" i="161" s="1"/>
  <c r="AV45" i="113"/>
  <c r="AW45" i="113" s="1"/>
  <c r="BH46" i="127" s="1"/>
  <c r="BF53" i="78"/>
  <c r="BF37" i="78"/>
  <c r="BF55" i="74"/>
  <c r="BF39" i="74"/>
  <c r="BF63" i="72"/>
  <c r="BF47" i="72"/>
  <c r="AV44" i="119"/>
  <c r="AW44" i="119" s="1"/>
  <c r="BN45" i="127" s="1"/>
  <c r="AV38" i="113"/>
  <c r="AW38" i="113" s="1"/>
  <c r="BH39" i="127" s="1"/>
  <c r="BF50" i="74"/>
  <c r="BF63" i="73"/>
  <c r="BF50" i="72"/>
  <c r="K30" i="91"/>
  <c r="F20" i="91"/>
  <c r="F20" i="151" s="1"/>
  <c r="L24" i="91"/>
  <c r="J35" i="91"/>
  <c r="J35" i="151" s="1"/>
  <c r="K20" i="91"/>
  <c r="F24" i="91"/>
  <c r="F24" i="151" s="1"/>
  <c r="L34" i="91"/>
  <c r="K19" i="91"/>
  <c r="K27" i="91"/>
  <c r="K35" i="91"/>
  <c r="J16" i="92"/>
  <c r="J16" i="152" s="1"/>
  <c r="K30" i="92"/>
  <c r="K22" i="92"/>
  <c r="F23" i="92"/>
  <c r="F23" i="152" s="1"/>
  <c r="K26" i="92"/>
  <c r="F16" i="92"/>
  <c r="F16" i="152" s="1"/>
  <c r="J21" i="92"/>
  <c r="J21" i="152" s="1"/>
  <c r="J29" i="92"/>
  <c r="J29" i="152" s="1"/>
  <c r="F32" i="92"/>
  <c r="F32" i="152" s="1"/>
  <c r="F27" i="88"/>
  <c r="F27" i="148" s="1"/>
  <c r="K19" i="88"/>
  <c r="L25" i="88"/>
  <c r="L25" i="148" s="1"/>
  <c r="J27" i="88"/>
  <c r="J27" i="148" s="1"/>
  <c r="F49" i="88"/>
  <c r="F17" i="88"/>
  <c r="F17" i="148" s="1"/>
  <c r="K22" i="88"/>
  <c r="K30" i="88"/>
  <c r="F21" i="11"/>
  <c r="K40" i="11"/>
  <c r="L40" i="11" s="1"/>
  <c r="G41" i="127" s="1"/>
  <c r="F63" i="11"/>
  <c r="BF26" i="74"/>
  <c r="BF26" i="134" s="1"/>
  <c r="K31" i="93"/>
  <c r="F62" i="93"/>
  <c r="K16" i="93"/>
  <c r="L30" i="93"/>
  <c r="K17" i="93"/>
  <c r="J21" i="93"/>
  <c r="J21" i="153" s="1"/>
  <c r="F32" i="93"/>
  <c r="F32" i="153" s="1"/>
  <c r="K35" i="93"/>
  <c r="J16" i="93"/>
  <c r="J16" i="153" s="1"/>
  <c r="F19" i="93"/>
  <c r="F19" i="153" s="1"/>
  <c r="J24" i="93"/>
  <c r="J24" i="153" s="1"/>
  <c r="F27" i="93"/>
  <c r="F27" i="153" s="1"/>
  <c r="F35" i="93"/>
  <c r="F35" i="153" s="1"/>
  <c r="F31" i="89"/>
  <c r="F31" i="149" s="1"/>
  <c r="F23" i="89"/>
  <c r="F23" i="149" s="1"/>
  <c r="J31" i="89"/>
  <c r="J31" i="149" s="1"/>
  <c r="F42" i="89"/>
  <c r="J16" i="89"/>
  <c r="J16" i="149" s="1"/>
  <c r="K23" i="89"/>
  <c r="F27" i="89"/>
  <c r="F27" i="149" s="1"/>
  <c r="K18" i="89"/>
  <c r="K26" i="89"/>
  <c r="K34" i="89"/>
  <c r="K25" i="87"/>
  <c r="K17" i="87"/>
  <c r="K57" i="87"/>
  <c r="L57" i="87" s="1"/>
  <c r="J58" i="127" s="1"/>
  <c r="Z58" i="127" s="1"/>
  <c r="J26" i="87"/>
  <c r="J26" i="147" s="1"/>
  <c r="K32" i="87"/>
  <c r="F25" i="87"/>
  <c r="F25" i="147" s="1"/>
  <c r="J27" i="87"/>
  <c r="J27" i="147" s="1"/>
  <c r="F30" i="87"/>
  <c r="F30" i="147" s="1"/>
  <c r="K24" i="85"/>
  <c r="K56" i="85"/>
  <c r="L56" i="85" s="1"/>
  <c r="H57" i="127" s="1"/>
  <c r="X57" i="127" s="1"/>
  <c r="F34" i="85"/>
  <c r="F34" i="145" s="1"/>
  <c r="F18" i="85"/>
  <c r="F18" i="145" s="1"/>
  <c r="K27" i="85"/>
  <c r="K46" i="85"/>
  <c r="L46" i="85" s="1"/>
  <c r="H47" i="127" s="1"/>
  <c r="X47" i="127" s="1"/>
  <c r="K17" i="85"/>
  <c r="J35" i="85"/>
  <c r="J35" i="145" s="1"/>
  <c r="J18" i="85"/>
  <c r="J18" i="145" s="1"/>
  <c r="F21" i="85"/>
  <c r="F21" i="145" s="1"/>
  <c r="J26" i="85"/>
  <c r="J26" i="145" s="1"/>
  <c r="F29" i="85"/>
  <c r="F29" i="145" s="1"/>
  <c r="J27" i="90"/>
  <c r="J27" i="150" s="1"/>
  <c r="J22" i="90"/>
  <c r="J22" i="150" s="1"/>
  <c r="F33" i="90"/>
  <c r="F33" i="150" s="1"/>
  <c r="F65" i="90"/>
  <c r="K17" i="90"/>
  <c r="K25" i="90"/>
  <c r="K33" i="90"/>
  <c r="BF27" i="74"/>
  <c r="BF27" i="134" s="1"/>
  <c r="BF15" i="74"/>
  <c r="BF15" i="134" s="1"/>
  <c r="K34" i="94"/>
  <c r="J19" i="94"/>
  <c r="J19" i="154" s="1"/>
  <c r="K20" i="94"/>
  <c r="F24" i="94"/>
  <c r="F24" i="154" s="1"/>
  <c r="J18" i="94"/>
  <c r="J18" i="154" s="1"/>
  <c r="F21" i="94"/>
  <c r="F21" i="154" s="1"/>
  <c r="F29" i="94"/>
  <c r="F29" i="154" s="1"/>
  <c r="J34" i="94"/>
  <c r="J34" i="154" s="1"/>
  <c r="J32" i="86"/>
  <c r="J32" i="146" s="1"/>
  <c r="F43" i="86"/>
  <c r="K22" i="86"/>
  <c r="L29" i="86"/>
  <c r="F51" i="86"/>
  <c r="J21" i="86"/>
  <c r="J21" i="146" s="1"/>
  <c r="K28" i="86"/>
  <c r="K14" i="86"/>
  <c r="F22" i="86"/>
  <c r="F22" i="146" s="1"/>
  <c r="L32" i="86"/>
  <c r="I33" i="127" s="1"/>
  <c r="Y33" i="127" s="1"/>
  <c r="K19" i="86"/>
  <c r="K27" i="86"/>
  <c r="K35" i="86"/>
  <c r="BF19" i="84"/>
  <c r="BF19" i="144" s="1"/>
  <c r="BE28" i="144"/>
  <c r="BF28" i="84"/>
  <c r="BF28" i="144" s="1"/>
  <c r="S27" i="115"/>
  <c r="AV27" i="115"/>
  <c r="AW27" i="115" s="1"/>
  <c r="BJ28" i="127" s="1"/>
  <c r="E27" i="161" s="1"/>
  <c r="AV39" i="125"/>
  <c r="AW39" i="125" s="1"/>
  <c r="BT40" i="127" s="1"/>
  <c r="AG39" i="125"/>
  <c r="AV62" i="113"/>
  <c r="AW62" i="113" s="1"/>
  <c r="BH63" i="127" s="1"/>
  <c r="AV47" i="115"/>
  <c r="AW47" i="115" s="1"/>
  <c r="BJ48" i="127" s="1"/>
  <c r="S47" i="115"/>
  <c r="AV34" i="123"/>
  <c r="AW34" i="123" s="1"/>
  <c r="BR35" i="127" s="1"/>
  <c r="M34" i="161" s="1"/>
  <c r="S34" i="123"/>
  <c r="AV50" i="113"/>
  <c r="AW50" i="113" s="1"/>
  <c r="BH51" i="127" s="1"/>
  <c r="S31" i="115"/>
  <c r="AV31" i="115"/>
  <c r="AW31" i="115" s="1"/>
  <c r="BJ32" i="127" s="1"/>
  <c r="E31" i="161" s="1"/>
  <c r="AV48" i="117"/>
  <c r="AW48" i="117" s="1"/>
  <c r="BL49" i="127" s="1"/>
  <c r="S48" i="117"/>
  <c r="AV28" i="120"/>
  <c r="AW28" i="120" s="1"/>
  <c r="BO29" i="127" s="1"/>
  <c r="J28" i="161" s="1"/>
  <c r="S63" i="117"/>
  <c r="AV63" i="117"/>
  <c r="AW63" i="117" s="1"/>
  <c r="BL64" i="127" s="1"/>
  <c r="AV21" i="119"/>
  <c r="AW21" i="119" s="1"/>
  <c r="BN22" i="127" s="1"/>
  <c r="I21" i="161" s="1"/>
  <c r="S21" i="119"/>
  <c r="AV54" i="114"/>
  <c r="AW54" i="114" s="1"/>
  <c r="BI55" i="127" s="1"/>
  <c r="AV65" i="118"/>
  <c r="AW65" i="118" s="1"/>
  <c r="BM66" i="127" s="1"/>
  <c r="S42" i="119"/>
  <c r="AV42" i="119"/>
  <c r="AW42" i="119" s="1"/>
  <c r="BN43" i="127" s="1"/>
  <c r="AV40" i="117"/>
  <c r="AW40" i="117" s="1"/>
  <c r="BL41" i="127" s="1"/>
  <c r="AV58" i="120"/>
  <c r="AW58" i="120" s="1"/>
  <c r="BO59" i="127" s="1"/>
  <c r="S57" i="117"/>
  <c r="AV57" i="117"/>
  <c r="AW57" i="117" s="1"/>
  <c r="BL58" i="127" s="1"/>
  <c r="AV29" i="119"/>
  <c r="AW29" i="119" s="1"/>
  <c r="BN30" i="127" s="1"/>
  <c r="I29" i="161" s="1"/>
  <c r="S29" i="119"/>
  <c r="S63" i="115"/>
  <c r="AV63" i="115"/>
  <c r="AW63" i="115" s="1"/>
  <c r="BJ64" i="127" s="1"/>
  <c r="AV26" i="120"/>
  <c r="AW26" i="120" s="1"/>
  <c r="BO27" i="127" s="1"/>
  <c r="J26" i="161" s="1"/>
  <c r="S26" i="120"/>
  <c r="S50" i="118"/>
  <c r="AV50" i="118"/>
  <c r="AW50" i="118" s="1"/>
  <c r="BM51" i="127" s="1"/>
  <c r="S52" i="120"/>
  <c r="AV52" i="120"/>
  <c r="AW52" i="120" s="1"/>
  <c r="BO53" i="127" s="1"/>
  <c r="AV56" i="113"/>
  <c r="AW56" i="113" s="1"/>
  <c r="BH57" i="127" s="1"/>
  <c r="S59" i="116"/>
  <c r="AV59" i="116"/>
  <c r="AW59" i="116" s="1"/>
  <c r="BK60" i="127" s="1"/>
  <c r="AV52" i="118"/>
  <c r="AW52" i="118" s="1"/>
  <c r="BM53" i="127" s="1"/>
  <c r="AV49" i="120"/>
  <c r="AW49" i="120" s="1"/>
  <c r="BO50" i="127" s="1"/>
  <c r="S49" i="120"/>
  <c r="AV43" i="126"/>
  <c r="AW43" i="126" s="1"/>
  <c r="BU44" i="127" s="1"/>
  <c r="S43" i="126"/>
  <c r="S65" i="126"/>
  <c r="AV65" i="126"/>
  <c r="AW65" i="126" s="1"/>
  <c r="BU66" i="127" s="1"/>
  <c r="S63" i="121"/>
  <c r="AV63" i="121"/>
  <c r="AW63" i="121" s="1"/>
  <c r="BP64" i="127" s="1"/>
  <c r="S25" i="124"/>
  <c r="AV25" i="124"/>
  <c r="AW25" i="124" s="1"/>
  <c r="BS26" i="127" s="1"/>
  <c r="N25" i="161" s="1"/>
  <c r="AV45" i="126"/>
  <c r="AW45" i="126" s="1"/>
  <c r="BU46" i="127" s="1"/>
  <c r="S30" i="124"/>
  <c r="AV30" i="124"/>
  <c r="AW30" i="124" s="1"/>
  <c r="BS31" i="127" s="1"/>
  <c r="N30" i="161" s="1"/>
  <c r="AV36" i="124"/>
  <c r="AW36" i="124" s="1"/>
  <c r="BS37" i="127" s="1"/>
  <c r="S36" i="124"/>
  <c r="AV44" i="124"/>
  <c r="AW44" i="124" s="1"/>
  <c r="BS45" i="127" s="1"/>
  <c r="S44" i="124"/>
  <c r="AV30" i="122"/>
  <c r="AW30" i="122" s="1"/>
  <c r="BQ31" i="127" s="1"/>
  <c r="L30" i="161" s="1"/>
  <c r="S30" i="122"/>
  <c r="S33" i="119"/>
  <c r="AV33" i="119"/>
  <c r="AW33" i="119" s="1"/>
  <c r="BN34" i="127" s="1"/>
  <c r="I33" i="161" s="1"/>
  <c r="AV42" i="120"/>
  <c r="AW42" i="120" s="1"/>
  <c r="BO43" i="127" s="1"/>
  <c r="AV56" i="125"/>
  <c r="AW56" i="125" s="1"/>
  <c r="BT57" i="127" s="1"/>
  <c r="AV19" i="126"/>
  <c r="AW19" i="126" s="1"/>
  <c r="BU20" i="127" s="1"/>
  <c r="P19" i="161" s="1"/>
  <c r="S19" i="126"/>
  <c r="AV58" i="124"/>
  <c r="AW58" i="124" s="1"/>
  <c r="BS59" i="127" s="1"/>
  <c r="S56" i="122"/>
  <c r="AV56" i="122"/>
  <c r="AW56" i="122" s="1"/>
  <c r="BQ57" i="127" s="1"/>
  <c r="AV23" i="121"/>
  <c r="AW23" i="121" s="1"/>
  <c r="BP24" i="127" s="1"/>
  <c r="K23" i="161" s="1"/>
  <c r="S23" i="121"/>
  <c r="AV39" i="121"/>
  <c r="AW39" i="121" s="1"/>
  <c r="BP40" i="127" s="1"/>
  <c r="S39" i="121"/>
  <c r="S25" i="119"/>
  <c r="AV25" i="119"/>
  <c r="AW25" i="119" s="1"/>
  <c r="BN26" i="127" s="1"/>
  <c r="I25" i="161" s="1"/>
  <c r="AV29" i="118"/>
  <c r="AW29" i="118" s="1"/>
  <c r="BM30" i="127" s="1"/>
  <c r="H29" i="161" s="1"/>
  <c r="AV56" i="119"/>
  <c r="AW56" i="119" s="1"/>
  <c r="BN57" i="127" s="1"/>
  <c r="S61" i="122"/>
  <c r="AV61" i="122"/>
  <c r="AW61" i="122" s="1"/>
  <c r="BQ62" i="127" s="1"/>
  <c r="AV29" i="124"/>
  <c r="AW29" i="124" s="1"/>
  <c r="BS30" i="127" s="1"/>
  <c r="N29" i="161" s="1"/>
  <c r="S64" i="126"/>
  <c r="AV64" i="126"/>
  <c r="AW64" i="126" s="1"/>
  <c r="BU65" i="127" s="1"/>
  <c r="AV34" i="125"/>
  <c r="AW34" i="125" s="1"/>
  <c r="BT35" i="127" s="1"/>
  <c r="O34" i="161" s="1"/>
  <c r="AG56" i="123"/>
  <c r="AV56" i="123"/>
  <c r="AW56" i="123" s="1"/>
  <c r="BR57" i="127" s="1"/>
  <c r="S53" i="123"/>
  <c r="AV53" i="123"/>
  <c r="AW53" i="123" s="1"/>
  <c r="BR54" i="127" s="1"/>
  <c r="S62" i="121"/>
  <c r="AV62" i="121"/>
  <c r="AW62" i="121" s="1"/>
  <c r="BP63" i="127" s="1"/>
  <c r="AV25" i="120"/>
  <c r="AW25" i="120" s="1"/>
  <c r="BO26" i="127" s="1"/>
  <c r="J25" i="161" s="1"/>
  <c r="S25" i="120"/>
  <c r="AV39" i="120"/>
  <c r="AW39" i="120" s="1"/>
  <c r="BO40" i="127" s="1"/>
  <c r="S39" i="120"/>
  <c r="AV20" i="119"/>
  <c r="AW20" i="119" s="1"/>
  <c r="BN21" i="127" s="1"/>
  <c r="I20" i="161" s="1"/>
  <c r="S20" i="119"/>
  <c r="AV28" i="119"/>
  <c r="AW28" i="119" s="1"/>
  <c r="BN29" i="127" s="1"/>
  <c r="I28" i="161" s="1"/>
  <c r="S28" i="119"/>
  <c r="AV41" i="118"/>
  <c r="AW41" i="118" s="1"/>
  <c r="BM42" i="127" s="1"/>
  <c r="S41" i="118"/>
  <c r="AV36" i="117"/>
  <c r="AW36" i="117" s="1"/>
  <c r="BL37" i="127" s="1"/>
  <c r="S36" i="117"/>
  <c r="AV23" i="117"/>
  <c r="AW23" i="117" s="1"/>
  <c r="BL24" i="127" s="1"/>
  <c r="G23" i="161" s="1"/>
  <c r="S23" i="117"/>
  <c r="AV60" i="116"/>
  <c r="AW60" i="116" s="1"/>
  <c r="BK61" i="127" s="1"/>
  <c r="S60" i="116"/>
  <c r="AV50" i="116"/>
  <c r="AW50" i="116" s="1"/>
  <c r="BK51" i="127" s="1"/>
  <c r="S50" i="116"/>
  <c r="S51" i="115"/>
  <c r="AV51" i="115"/>
  <c r="AW51" i="115" s="1"/>
  <c r="BJ52" i="127" s="1"/>
  <c r="AV62" i="115"/>
  <c r="AW62" i="115" s="1"/>
  <c r="BJ63" i="127" s="1"/>
  <c r="S62" i="115"/>
  <c r="AV47" i="114"/>
  <c r="AW47" i="114" s="1"/>
  <c r="BI48" i="127" s="1"/>
  <c r="S47" i="114"/>
  <c r="AV32" i="113"/>
  <c r="AW32" i="113" s="1"/>
  <c r="BH33" i="127" s="1"/>
  <c r="C32" i="161" s="1"/>
  <c r="S32" i="125"/>
  <c r="AV32" i="125"/>
  <c r="AW32" i="125" s="1"/>
  <c r="BT33" i="127" s="1"/>
  <c r="O32" i="161" s="1"/>
  <c r="AV35" i="126"/>
  <c r="AW35" i="126" s="1"/>
  <c r="BU36" i="127" s="1"/>
  <c r="P35" i="161" s="1"/>
  <c r="S35" i="126"/>
  <c r="AV62" i="124"/>
  <c r="AW62" i="124" s="1"/>
  <c r="BS63" i="127" s="1"/>
  <c r="S19" i="123"/>
  <c r="AV19" i="123"/>
  <c r="AW19" i="123" s="1"/>
  <c r="BR20" i="127" s="1"/>
  <c r="M19" i="161" s="1"/>
  <c r="AV62" i="123"/>
  <c r="AW62" i="123" s="1"/>
  <c r="BR63" i="127" s="1"/>
  <c r="AG65" i="122"/>
  <c r="AV65" i="122"/>
  <c r="AW65" i="122" s="1"/>
  <c r="BQ66" i="127" s="1"/>
  <c r="AV23" i="120"/>
  <c r="AW23" i="120" s="1"/>
  <c r="BO24" i="127" s="1"/>
  <c r="J23" i="161" s="1"/>
  <c r="S35" i="120"/>
  <c r="AV35" i="120"/>
  <c r="AW35" i="120" s="1"/>
  <c r="BO36" i="127" s="1"/>
  <c r="J35" i="161" s="1"/>
  <c r="AV45" i="125"/>
  <c r="AW45" i="125" s="1"/>
  <c r="BT46" i="127" s="1"/>
  <c r="AV60" i="126"/>
  <c r="AW60" i="126" s="1"/>
  <c r="BU61" i="127" s="1"/>
  <c r="AV26" i="125"/>
  <c r="AW26" i="125" s="1"/>
  <c r="BT27" i="127" s="1"/>
  <c r="O26" i="161" s="1"/>
  <c r="S26" i="125"/>
  <c r="AV38" i="125"/>
  <c r="AW38" i="125" s="1"/>
  <c r="BT39" i="127" s="1"/>
  <c r="AV51" i="125"/>
  <c r="AW51" i="125" s="1"/>
  <c r="BT52" i="127" s="1"/>
  <c r="AV36" i="123"/>
  <c r="AW36" i="123" s="1"/>
  <c r="BR37" i="127" s="1"/>
  <c r="AV44" i="122"/>
  <c r="AW44" i="122" s="1"/>
  <c r="BQ45" i="127" s="1"/>
  <c r="S29" i="122"/>
  <c r="AV29" i="122"/>
  <c r="AW29" i="122" s="1"/>
  <c r="BQ30" i="127" s="1"/>
  <c r="L29" i="161" s="1"/>
  <c r="S37" i="122"/>
  <c r="AV37" i="122"/>
  <c r="AW37" i="122" s="1"/>
  <c r="BQ38" i="127" s="1"/>
  <c r="AV33" i="121"/>
  <c r="AW33" i="121" s="1"/>
  <c r="BP34" i="127" s="1"/>
  <c r="K33" i="161" s="1"/>
  <c r="AV48" i="121"/>
  <c r="AW48" i="121" s="1"/>
  <c r="BP49" i="127" s="1"/>
  <c r="AV38" i="119"/>
  <c r="AW38" i="119" s="1"/>
  <c r="BN39" i="127" s="1"/>
  <c r="AG49" i="119"/>
  <c r="AV49" i="119"/>
  <c r="AW49" i="119" s="1"/>
  <c r="BN50" i="127" s="1"/>
  <c r="AV34" i="117"/>
  <c r="AW34" i="117" s="1"/>
  <c r="BL35" i="127" s="1"/>
  <c r="G34" i="161" s="1"/>
  <c r="S34" i="117"/>
  <c r="S33" i="117"/>
  <c r="AV33" i="117"/>
  <c r="AW33" i="117" s="1"/>
  <c r="BL34" i="127" s="1"/>
  <c r="G33" i="161" s="1"/>
  <c r="AV28" i="116"/>
  <c r="AW28" i="116" s="1"/>
  <c r="BK29" i="127" s="1"/>
  <c r="F28" i="161" s="1"/>
  <c r="S49" i="116"/>
  <c r="AV49" i="116"/>
  <c r="AW49" i="116" s="1"/>
  <c r="BK50" i="127" s="1"/>
  <c r="AV18" i="115"/>
  <c r="AW18" i="115" s="1"/>
  <c r="BJ19" i="127" s="1"/>
  <c r="E18" i="161" s="1"/>
  <c r="AV18" i="114"/>
  <c r="AW18" i="114" s="1"/>
  <c r="BI19" i="127" s="1"/>
  <c r="D18" i="161" s="1"/>
  <c r="S26" i="114"/>
  <c r="AV26" i="114"/>
  <c r="AW26" i="114" s="1"/>
  <c r="BI27" i="127" s="1"/>
  <c r="D26" i="161" s="1"/>
  <c r="AV39" i="114"/>
  <c r="AW39" i="114" s="1"/>
  <c r="BI40" i="127" s="1"/>
  <c r="S39" i="114"/>
  <c r="AV36" i="114"/>
  <c r="AW36" i="114" s="1"/>
  <c r="BI37" i="127" s="1"/>
  <c r="AV18" i="125"/>
  <c r="AW18" i="125" s="1"/>
  <c r="BT19" i="127" s="1"/>
  <c r="O18" i="161" s="1"/>
  <c r="S18" i="125"/>
  <c r="S19" i="124"/>
  <c r="AV19" i="124"/>
  <c r="AW19" i="124" s="1"/>
  <c r="BS20" i="127" s="1"/>
  <c r="N19" i="161" s="1"/>
  <c r="S64" i="124"/>
  <c r="AV64" i="124"/>
  <c r="AW64" i="124" s="1"/>
  <c r="BS65" i="127" s="1"/>
  <c r="S17" i="123"/>
  <c r="AV17" i="123"/>
  <c r="AW17" i="123" s="1"/>
  <c r="BR18" i="127" s="1"/>
  <c r="M17" i="161" s="1"/>
  <c r="AV59" i="123"/>
  <c r="AW59" i="123" s="1"/>
  <c r="BR60" i="127" s="1"/>
  <c r="S50" i="121"/>
  <c r="AV50" i="121"/>
  <c r="AW50" i="121" s="1"/>
  <c r="BP51" i="127" s="1"/>
  <c r="AV18" i="118"/>
  <c r="AW18" i="118" s="1"/>
  <c r="BM19" i="127" s="1"/>
  <c r="H18" i="161" s="1"/>
  <c r="AV26" i="117"/>
  <c r="AW26" i="117" s="1"/>
  <c r="BL27" i="127" s="1"/>
  <c r="G26" i="161" s="1"/>
  <c r="S26" i="117"/>
  <c r="AV60" i="115"/>
  <c r="AW60" i="115" s="1"/>
  <c r="BJ61" i="127" s="1"/>
  <c r="AV33" i="114"/>
  <c r="AW33" i="114" s="1"/>
  <c r="BI34" i="127" s="1"/>
  <c r="D33" i="161" s="1"/>
  <c r="AV34" i="114"/>
  <c r="AW34" i="114" s="1"/>
  <c r="BI35" i="127" s="1"/>
  <c r="D34" i="161" s="1"/>
  <c r="S22" i="113"/>
  <c r="AV22" i="113"/>
  <c r="AW22" i="113" s="1"/>
  <c r="BH23" i="127" s="1"/>
  <c r="C22" i="161" s="1"/>
  <c r="AV17" i="118"/>
  <c r="AW17" i="118" s="1"/>
  <c r="BM18" i="127" s="1"/>
  <c r="H17" i="161" s="1"/>
  <c r="AV60" i="117"/>
  <c r="AW60" i="117" s="1"/>
  <c r="BL61" i="127" s="1"/>
  <c r="AV23" i="114"/>
  <c r="AW23" i="114" s="1"/>
  <c r="BI24" i="127" s="1"/>
  <c r="D23" i="161" s="1"/>
  <c r="AV33" i="113"/>
  <c r="AW33" i="113" s="1"/>
  <c r="BH34" i="127" s="1"/>
  <c r="C33" i="161" s="1"/>
  <c r="BF63" i="78"/>
  <c r="BF47" i="78"/>
  <c r="BF49" i="74"/>
  <c r="BF47" i="73"/>
  <c r="BF45" i="71"/>
  <c r="AV53" i="118"/>
  <c r="AW53" i="118" s="1"/>
  <c r="BM54" i="127" s="1"/>
  <c r="AV39" i="116"/>
  <c r="AW39" i="116" s="1"/>
  <c r="BK40" i="127" s="1"/>
  <c r="AV48" i="116"/>
  <c r="AW48" i="116" s="1"/>
  <c r="BK49" i="127" s="1"/>
  <c r="AV46" i="113"/>
  <c r="AW46" i="113" s="1"/>
  <c r="BH47" i="127" s="1"/>
  <c r="BF54" i="78"/>
  <c r="BF38" i="78"/>
  <c r="BF60" i="74"/>
  <c r="BF58" i="73"/>
  <c r="BF36" i="71"/>
  <c r="AV21" i="118"/>
  <c r="AW21" i="118" s="1"/>
  <c r="BM22" i="127" s="1"/>
  <c r="H21" i="161" s="1"/>
  <c r="AV50" i="117"/>
  <c r="AW50" i="117" s="1"/>
  <c r="BL51" i="127" s="1"/>
  <c r="AV32" i="116"/>
  <c r="AW32" i="116" s="1"/>
  <c r="BK33" i="127" s="1"/>
  <c r="F32" i="161" s="1"/>
  <c r="AV17" i="114"/>
  <c r="AW17" i="114" s="1"/>
  <c r="BI18" i="127" s="1"/>
  <c r="D17" i="161" s="1"/>
  <c r="AV25" i="114"/>
  <c r="AW25" i="114" s="1"/>
  <c r="BI26" i="127" s="1"/>
  <c r="D25" i="161" s="1"/>
  <c r="BF49" i="78"/>
  <c r="BF51" i="74"/>
  <c r="BF35" i="74"/>
  <c r="BF59" i="72"/>
  <c r="BF43" i="72"/>
  <c r="AV40" i="119"/>
  <c r="AW40" i="119" s="1"/>
  <c r="BN41" i="127" s="1"/>
  <c r="AV25" i="115"/>
  <c r="AW25" i="115" s="1"/>
  <c r="BJ26" i="127" s="1"/>
  <c r="E25" i="161" s="1"/>
  <c r="AV27" i="113"/>
  <c r="AW27" i="113" s="1"/>
  <c r="BH28" i="127" s="1"/>
  <c r="C27" i="161" s="1"/>
  <c r="BF60" i="78"/>
  <c r="BF44" i="78"/>
  <c r="BF46" i="72"/>
  <c r="AV9" i="113"/>
  <c r="AW9" i="113" s="1"/>
  <c r="BH10" i="127" s="1"/>
  <c r="C9" i="161" s="1"/>
  <c r="AV10" i="125"/>
  <c r="AW10" i="125" s="1"/>
  <c r="BT11" i="127" s="1"/>
  <c r="O10" i="161" s="1"/>
  <c r="BZ11" i="127"/>
  <c r="BF10" i="74"/>
  <c r="BF10" i="134" s="1"/>
  <c r="CC13" i="127"/>
  <c r="BF10" i="75"/>
  <c r="BF10" i="135" s="1"/>
  <c r="BE9" i="135"/>
  <c r="BF9" i="71"/>
  <c r="BF9" i="131" s="1"/>
  <c r="AV11" i="113"/>
  <c r="AW11" i="113" s="1"/>
  <c r="BH12" i="127" s="1"/>
  <c r="C11" i="161" s="1"/>
  <c r="AV9" i="125"/>
  <c r="AW9" i="125" s="1"/>
  <c r="BT10" i="127" s="1"/>
  <c r="O9" i="161" s="1"/>
  <c r="BE9" i="133"/>
  <c r="BF11" i="74"/>
  <c r="BF11" i="134" s="1"/>
  <c r="K7" i="11"/>
  <c r="L7" i="11" s="1"/>
  <c r="G8" i="127" s="1"/>
  <c r="J7" i="87"/>
  <c r="J7" i="147" s="1"/>
  <c r="AV9" i="114"/>
  <c r="AW9" i="114" s="1"/>
  <c r="BI10" i="127" s="1"/>
  <c r="D9" i="161" s="1"/>
  <c r="BF9" i="74"/>
  <c r="BF9" i="134" s="1"/>
  <c r="CC11" i="127"/>
  <c r="AV8" i="114"/>
  <c r="AW8" i="114" s="1"/>
  <c r="BI9" i="127" s="1"/>
  <c r="D8" i="161" s="1"/>
  <c r="AV10" i="119"/>
  <c r="AW10" i="119" s="1"/>
  <c r="BN11" i="127" s="1"/>
  <c r="I10" i="161" s="1"/>
  <c r="AV11" i="114"/>
  <c r="AW11" i="114" s="1"/>
  <c r="BI12" i="127" s="1"/>
  <c r="D11" i="161" s="1"/>
  <c r="B20" i="159"/>
  <c r="B15" i="159"/>
  <c r="K9" i="91"/>
  <c r="L9" i="91" s="1"/>
  <c r="K13" i="87"/>
  <c r="L13" i="87" s="1"/>
  <c r="BF11" i="84"/>
  <c r="BF11" i="144" s="1"/>
  <c r="BB9" i="101"/>
  <c r="BC9" i="101" s="1"/>
  <c r="AR10" i="127" s="1"/>
  <c r="E9" i="160" s="1"/>
  <c r="K9" i="85"/>
  <c r="L9" i="85" s="1"/>
  <c r="BB12" i="101"/>
  <c r="BC12" i="101" s="1"/>
  <c r="AR13" i="127" s="1"/>
  <c r="E12" i="160" s="1"/>
  <c r="K10" i="91"/>
  <c r="L10" i="91" s="1"/>
  <c r="K10" i="88"/>
  <c r="L10" i="88" s="1"/>
  <c r="AV11" i="115"/>
  <c r="AW11" i="115" s="1"/>
  <c r="BJ12" i="127" s="1"/>
  <c r="E11" i="161" s="1"/>
  <c r="K12" i="91"/>
  <c r="K12" i="151" s="1"/>
  <c r="K9" i="88"/>
  <c r="L9" i="88" s="1"/>
  <c r="K13" i="85"/>
  <c r="L13" i="85" s="1"/>
  <c r="AV13" i="114"/>
  <c r="AW13" i="114" s="1"/>
  <c r="BI14" i="127" s="1"/>
  <c r="D13" i="161" s="1"/>
  <c r="BB10" i="99"/>
  <c r="BC10" i="99" s="1"/>
  <c r="AP11" i="127" s="1"/>
  <c r="C10" i="160" s="1"/>
  <c r="K12" i="87"/>
  <c r="L12" i="87" s="1"/>
  <c r="BB12" i="100"/>
  <c r="BC12" i="100" s="1"/>
  <c r="AQ13" i="127" s="1"/>
  <c r="D12" i="160" s="1"/>
  <c r="BB12" i="102"/>
  <c r="BC12" i="102" s="1"/>
  <c r="AS13" i="127" s="1"/>
  <c r="F12" i="160" s="1"/>
  <c r="K9" i="92"/>
  <c r="L9" i="92" s="1"/>
  <c r="BB13" i="102"/>
  <c r="BC13" i="102" s="1"/>
  <c r="AS14" i="127" s="1"/>
  <c r="F13" i="160" s="1"/>
  <c r="K13" i="90"/>
  <c r="K13" i="150" s="1"/>
  <c r="J7" i="94"/>
  <c r="J7" i="154" s="1"/>
  <c r="K10" i="94"/>
  <c r="K10" i="154" s="1"/>
  <c r="BB13" i="101"/>
  <c r="BC13" i="101" s="1"/>
  <c r="AR14" i="127" s="1"/>
  <c r="E13" i="160" s="1"/>
  <c r="BB14" i="101"/>
  <c r="BC14" i="101" s="1"/>
  <c r="AR15" i="127" s="1"/>
  <c r="E14" i="160" s="1"/>
  <c r="BB10" i="101"/>
  <c r="BC10" i="101" s="1"/>
  <c r="AR11" i="127" s="1"/>
  <c r="E10" i="160" s="1"/>
  <c r="BB13" i="100"/>
  <c r="BC13" i="100" s="1"/>
  <c r="AQ14" i="127" s="1"/>
  <c r="D13" i="160" s="1"/>
  <c r="BB6" i="99"/>
  <c r="BC6" i="99" s="1"/>
  <c r="AP7" i="127" s="1"/>
  <c r="K6" i="11"/>
  <c r="L6" i="11" s="1"/>
  <c r="G7" i="127" s="1"/>
  <c r="B6" i="61" s="1"/>
  <c r="BB8" i="99"/>
  <c r="BC8" i="99" s="1"/>
  <c r="AP9" i="127" s="1"/>
  <c r="C8" i="160" s="1"/>
  <c r="K7" i="93"/>
  <c r="K7" i="153" s="1"/>
  <c r="K9" i="94"/>
  <c r="L9" i="94" s="1"/>
  <c r="K13" i="94"/>
  <c r="L13" i="94" s="1"/>
  <c r="K7" i="94"/>
  <c r="K7" i="154" s="1"/>
  <c r="K13" i="86"/>
  <c r="K13" i="146" s="1"/>
  <c r="BB11" i="100"/>
  <c r="BC11" i="100" s="1"/>
  <c r="AQ12" i="127" s="1"/>
  <c r="D11" i="160" s="1"/>
  <c r="BB14" i="100"/>
  <c r="BC14" i="100" s="1"/>
  <c r="AQ15" i="127" s="1"/>
  <c r="D14" i="160" s="1"/>
  <c r="BB10" i="100"/>
  <c r="BC10" i="100" s="1"/>
  <c r="AQ11" i="127" s="1"/>
  <c r="D10" i="160" s="1"/>
  <c r="BB14" i="102"/>
  <c r="BC14" i="102" s="1"/>
  <c r="AS15" i="127" s="1"/>
  <c r="F14" i="160" s="1"/>
  <c r="BB10" i="102"/>
  <c r="BC10" i="102" s="1"/>
  <c r="AS11" i="127" s="1"/>
  <c r="F10" i="160" s="1"/>
  <c r="BB9" i="100"/>
  <c r="BC9" i="100" s="1"/>
  <c r="AQ10" i="127" s="1"/>
  <c r="D9" i="160" s="1"/>
  <c r="BB11" i="101"/>
  <c r="BC11" i="101" s="1"/>
  <c r="AR12" i="127" s="1"/>
  <c r="E11" i="160" s="1"/>
  <c r="K7" i="88"/>
  <c r="K7" i="148" s="1"/>
  <c r="K6" i="88"/>
  <c r="L6" i="88" s="1"/>
  <c r="K12" i="89"/>
  <c r="L12" i="89" s="1"/>
  <c r="J10" i="91"/>
  <c r="J10" i="151" s="1"/>
  <c r="J7" i="90"/>
  <c r="J7" i="150" s="1"/>
  <c r="K8" i="87"/>
  <c r="L8" i="87" s="1"/>
  <c r="K7" i="87"/>
  <c r="K7" i="147" s="1"/>
  <c r="K8" i="88"/>
  <c r="K8" i="148" s="1"/>
  <c r="K12" i="86"/>
  <c r="L12" i="86" s="1"/>
  <c r="K7" i="85"/>
  <c r="K7" i="145" s="1"/>
  <c r="AV7" i="121"/>
  <c r="AW7" i="121" s="1"/>
  <c r="BP8" i="127" s="1"/>
  <c r="K7" i="161" s="1"/>
  <c r="AV13" i="118"/>
  <c r="AW13" i="118" s="1"/>
  <c r="BM14" i="127" s="1"/>
  <c r="H13" i="161" s="1"/>
  <c r="AV11" i="118"/>
  <c r="AW11" i="118" s="1"/>
  <c r="BM12" i="127" s="1"/>
  <c r="H11" i="161" s="1"/>
  <c r="AV8" i="119"/>
  <c r="AW8" i="119" s="1"/>
  <c r="BN9" i="127" s="1"/>
  <c r="I8" i="161" s="1"/>
  <c r="S6" i="119"/>
  <c r="AV12" i="115"/>
  <c r="AW12" i="115" s="1"/>
  <c r="BJ13" i="127" s="1"/>
  <c r="E12" i="161" s="1"/>
  <c r="BB6" i="100"/>
  <c r="BC6" i="100" s="1"/>
  <c r="AQ7" i="127" s="1"/>
  <c r="K13" i="11"/>
  <c r="L13" i="11" s="1"/>
  <c r="G14" i="127" s="1"/>
  <c r="B13" i="61" s="1"/>
  <c r="K11" i="93"/>
  <c r="K11" i="153" s="1"/>
  <c r="BF6" i="75"/>
  <c r="BF6" i="135" s="1"/>
  <c r="BF9" i="75"/>
  <c r="BF9" i="135" s="1"/>
  <c r="CD8" i="127"/>
  <c r="BE13" i="135"/>
  <c r="BF8" i="74"/>
  <c r="BF8" i="134" s="1"/>
  <c r="BF6" i="74"/>
  <c r="BF6" i="134" s="1"/>
  <c r="CC10" i="127"/>
  <c r="CC8" i="127"/>
  <c r="BF7" i="74"/>
  <c r="BF7" i="134" s="1"/>
  <c r="CC9" i="127"/>
  <c r="BE13" i="133"/>
  <c r="BF13" i="73"/>
  <c r="BF13" i="133" s="1"/>
  <c r="BE10" i="133"/>
  <c r="BF12" i="72"/>
  <c r="BF12" i="132" s="1"/>
  <c r="CA11" i="127"/>
  <c r="BF9" i="72"/>
  <c r="BF9" i="132" s="1"/>
  <c r="BF13" i="72"/>
  <c r="BF13" i="132" s="1"/>
  <c r="CA14" i="127"/>
  <c r="CA13" i="127"/>
  <c r="BF11" i="72"/>
  <c r="BF11" i="132" s="1"/>
  <c r="BF11" i="71"/>
  <c r="BF11" i="131" s="1"/>
  <c r="BF13" i="71"/>
  <c r="BF13" i="131" s="1"/>
  <c r="BZ13" i="127"/>
  <c r="K13" i="93"/>
  <c r="L13" i="93" s="1"/>
  <c r="AV14" i="122"/>
  <c r="AW14" i="122" s="1"/>
  <c r="BQ15" i="127" s="1"/>
  <c r="L14" i="161" s="1"/>
  <c r="K14" i="89"/>
  <c r="L14" i="89" s="1"/>
  <c r="K13" i="92"/>
  <c r="K13" i="152" s="1"/>
  <c r="J14" i="11"/>
  <c r="BF13" i="75"/>
  <c r="BF13" i="135" s="1"/>
  <c r="AG14" i="121"/>
  <c r="AV14" i="121"/>
  <c r="AW14" i="121" s="1"/>
  <c r="BP15" i="127" s="1"/>
  <c r="K14" i="161" s="1"/>
  <c r="BB6" i="101"/>
  <c r="BC6" i="101" s="1"/>
  <c r="AR7" i="127" s="1"/>
  <c r="AV10" i="118"/>
  <c r="AW10" i="118" s="1"/>
  <c r="BM11" i="127" s="1"/>
  <c r="H10" i="161" s="1"/>
  <c r="K6" i="91"/>
  <c r="K6" i="151" s="1"/>
  <c r="K10" i="11"/>
  <c r="L10" i="11" s="1"/>
  <c r="G11" i="127" s="1"/>
  <c r="B10" i="159" s="1"/>
  <c r="BB8" i="100"/>
  <c r="BC8" i="100" s="1"/>
  <c r="AQ9" i="127" s="1"/>
  <c r="D8" i="160" s="1"/>
  <c r="AV9" i="116"/>
  <c r="AW9" i="116" s="1"/>
  <c r="BK10" i="127" s="1"/>
  <c r="F9" i="161" s="1"/>
  <c r="BF11" i="82"/>
  <c r="BF11" i="142" s="1"/>
  <c r="AV6" i="118"/>
  <c r="AW6" i="118" s="1"/>
  <c r="BM7" i="127" s="1"/>
  <c r="CB14" i="127"/>
  <c r="CA15" i="127"/>
  <c r="K7" i="92"/>
  <c r="K7" i="152" s="1"/>
  <c r="K12" i="92"/>
  <c r="L12" i="92" s="1"/>
  <c r="J12" i="91"/>
  <c r="J12" i="151" s="1"/>
  <c r="K14" i="88"/>
  <c r="L14" i="88" s="1"/>
  <c r="L7" i="86"/>
  <c r="L7" i="146" s="1"/>
  <c r="K11" i="85"/>
  <c r="K11" i="145" s="1"/>
  <c r="B14" i="159"/>
  <c r="B14" i="61"/>
  <c r="L8" i="90"/>
  <c r="BE22" i="131"/>
  <c r="BZ24" i="127"/>
  <c r="BE31" i="131"/>
  <c r="BZ33" i="127"/>
  <c r="BE27" i="131"/>
  <c r="BZ29" i="127"/>
  <c r="BE32" i="139"/>
  <c r="CH34" i="127"/>
  <c r="BE28" i="139"/>
  <c r="CH30" i="127"/>
  <c r="BE24" i="139"/>
  <c r="CH26" i="127"/>
  <c r="BE20" i="139"/>
  <c r="CH22" i="127"/>
  <c r="BE16" i="139"/>
  <c r="CH18" i="127"/>
  <c r="BF12" i="79"/>
  <c r="BF12" i="139" s="1"/>
  <c r="BE12" i="139"/>
  <c r="CH14" i="127"/>
  <c r="BE8" i="139"/>
  <c r="CH10" i="127"/>
  <c r="BF8" i="79"/>
  <c r="BF8" i="139" s="1"/>
  <c r="BE31" i="140"/>
  <c r="CI33" i="127"/>
  <c r="BE27" i="140"/>
  <c r="CI29" i="127"/>
  <c r="BE23" i="140"/>
  <c r="CI25" i="127"/>
  <c r="BE19" i="140"/>
  <c r="CI21" i="127"/>
  <c r="BE15" i="140"/>
  <c r="CI17" i="127"/>
  <c r="BF11" i="80"/>
  <c r="BF11" i="140" s="1"/>
  <c r="BE11" i="140"/>
  <c r="CI13" i="127"/>
  <c r="BE7" i="140"/>
  <c r="CI9" i="127"/>
  <c r="BF7" i="80"/>
  <c r="BF7" i="140" s="1"/>
  <c r="BF13" i="82"/>
  <c r="BF13" i="142" s="1"/>
  <c r="BE13" i="142"/>
  <c r="BF14" i="83"/>
  <c r="BF14" i="143" s="1"/>
  <c r="BE14" i="143"/>
  <c r="BF10" i="83"/>
  <c r="BF10" i="143" s="1"/>
  <c r="BE10" i="143"/>
  <c r="AV12" i="119"/>
  <c r="AW12" i="119" s="1"/>
  <c r="BN13" i="127" s="1"/>
  <c r="I12" i="161" s="1"/>
  <c r="AV7" i="122"/>
  <c r="AW7" i="122" s="1"/>
  <c r="BQ8" i="127" s="1"/>
  <c r="L7" i="161" s="1"/>
  <c r="AG7" i="122"/>
  <c r="AG8" i="121"/>
  <c r="AV8" i="121"/>
  <c r="AW8" i="121" s="1"/>
  <c r="BP9" i="127" s="1"/>
  <c r="K8" i="161" s="1"/>
  <c r="AV10" i="121"/>
  <c r="AW10" i="121" s="1"/>
  <c r="BP11" i="127" s="1"/>
  <c r="K10" i="161" s="1"/>
  <c r="S10" i="121"/>
  <c r="AV8" i="113"/>
  <c r="AW8" i="113" s="1"/>
  <c r="BH9" i="127" s="1"/>
  <c r="C8" i="161" s="1"/>
  <c r="AG8" i="113"/>
  <c r="S9" i="117"/>
  <c r="AV9" i="117"/>
  <c r="AW9" i="117" s="1"/>
  <c r="BL10" i="127" s="1"/>
  <c r="G9" i="161" s="1"/>
  <c r="AV11" i="122"/>
  <c r="AW11" i="122" s="1"/>
  <c r="BQ12" i="127" s="1"/>
  <c r="L11" i="161" s="1"/>
  <c r="S11" i="122"/>
  <c r="T33" i="127"/>
  <c r="AJ33" i="127" s="1"/>
  <c r="L32" i="157"/>
  <c r="T13" i="127"/>
  <c r="L12" i="157"/>
  <c r="T21" i="127"/>
  <c r="AJ21" i="127" s="1"/>
  <c r="L20" i="157"/>
  <c r="T19" i="127"/>
  <c r="AJ19" i="127" s="1"/>
  <c r="L18" i="157"/>
  <c r="T35" i="127"/>
  <c r="AJ35" i="127" s="1"/>
  <c r="L34" i="157"/>
  <c r="T8" i="127"/>
  <c r="L7" i="157"/>
  <c r="T16" i="127"/>
  <c r="L15" i="157"/>
  <c r="T24" i="127"/>
  <c r="AJ24" i="127" s="1"/>
  <c r="L23" i="157"/>
  <c r="T32" i="127"/>
  <c r="AJ32" i="127" s="1"/>
  <c r="L31" i="157"/>
  <c r="S13" i="127"/>
  <c r="L12" i="156"/>
  <c r="S17" i="127"/>
  <c r="AI17" i="127" s="1"/>
  <c r="L16" i="156"/>
  <c r="S35" i="127"/>
  <c r="AI35" i="127" s="1"/>
  <c r="L34" i="156"/>
  <c r="S12" i="127"/>
  <c r="L11" i="156"/>
  <c r="S20" i="127"/>
  <c r="AI20" i="127" s="1"/>
  <c r="L19" i="156"/>
  <c r="S28" i="127"/>
  <c r="AI28" i="127" s="1"/>
  <c r="L27" i="156"/>
  <c r="S36" i="127"/>
  <c r="AI36" i="127" s="1"/>
  <c r="L35" i="156"/>
  <c r="F7" i="91"/>
  <c r="F7" i="151" s="1"/>
  <c r="E7" i="151"/>
  <c r="J7" i="91"/>
  <c r="J7" i="151" s="1"/>
  <c r="I7" i="151"/>
  <c r="K8" i="91"/>
  <c r="E8" i="151"/>
  <c r="N26" i="127"/>
  <c r="AD26" i="127" s="1"/>
  <c r="L25" i="151"/>
  <c r="N33" i="127"/>
  <c r="AD33" i="127" s="1"/>
  <c r="L32" i="151"/>
  <c r="N27" i="127"/>
  <c r="AD27" i="127" s="1"/>
  <c r="BE31" i="137"/>
  <c r="CF33" i="127"/>
  <c r="BE23" i="137"/>
  <c r="CF25" i="127"/>
  <c r="BE15" i="137"/>
  <c r="CF17" i="127"/>
  <c r="BF11" i="77"/>
  <c r="BF11" i="137" s="1"/>
  <c r="BE11" i="137"/>
  <c r="CF13" i="127"/>
  <c r="BF7" i="77"/>
  <c r="BF7" i="137" s="1"/>
  <c r="BE7" i="137"/>
  <c r="CF9" i="127"/>
  <c r="O22" i="127"/>
  <c r="AE22" i="127" s="1"/>
  <c r="L21" i="152"/>
  <c r="F9" i="92"/>
  <c r="F9" i="152" s="1"/>
  <c r="E9" i="152"/>
  <c r="F11" i="92"/>
  <c r="F11" i="152" s="1"/>
  <c r="E11" i="152"/>
  <c r="L15" i="92"/>
  <c r="K15" i="152"/>
  <c r="J14" i="92"/>
  <c r="J14" i="152" s="1"/>
  <c r="I14" i="152"/>
  <c r="O28" i="127"/>
  <c r="AE28" i="127" s="1"/>
  <c r="L27" i="152"/>
  <c r="J8" i="92"/>
  <c r="J8" i="152" s="1"/>
  <c r="I8" i="152"/>
  <c r="F15" i="92"/>
  <c r="F15" i="152" s="1"/>
  <c r="E15" i="152"/>
  <c r="O29" i="127"/>
  <c r="AE29" i="127" s="1"/>
  <c r="L28" i="152"/>
  <c r="J13" i="88"/>
  <c r="J13" i="148" s="1"/>
  <c r="I13" i="148"/>
  <c r="F10" i="88"/>
  <c r="F10" i="148" s="1"/>
  <c r="E10" i="148"/>
  <c r="K26" i="127"/>
  <c r="AA26" i="127" s="1"/>
  <c r="F6" i="88"/>
  <c r="F6" i="148" s="1"/>
  <c r="E6" i="148"/>
  <c r="F15" i="88"/>
  <c r="F15" i="148" s="1"/>
  <c r="E15" i="148"/>
  <c r="F8" i="88"/>
  <c r="F8" i="148" s="1"/>
  <c r="E8" i="148"/>
  <c r="K12" i="11"/>
  <c r="L12" i="11" s="1"/>
  <c r="G13" i="127" s="1"/>
  <c r="K9" i="11"/>
  <c r="L9" i="11" s="1"/>
  <c r="G10" i="127" s="1"/>
  <c r="BE30" i="138"/>
  <c r="CG32" i="127"/>
  <c r="BE14" i="138"/>
  <c r="CG16" i="127"/>
  <c r="BE24" i="137"/>
  <c r="CF26" i="127"/>
  <c r="BE34" i="136"/>
  <c r="CE36" i="127"/>
  <c r="BE18" i="136"/>
  <c r="CE20" i="127"/>
  <c r="BE32" i="135"/>
  <c r="CD34" i="127"/>
  <c r="BE28" i="135"/>
  <c r="CD30" i="127"/>
  <c r="BE24" i="135"/>
  <c r="CD26" i="127"/>
  <c r="BE20" i="135"/>
  <c r="CD22" i="127"/>
  <c r="BE16" i="135"/>
  <c r="CD18" i="127"/>
  <c r="BE34" i="134"/>
  <c r="CC36" i="127"/>
  <c r="BF7" i="73"/>
  <c r="BF7" i="133" s="1"/>
  <c r="BE7" i="133"/>
  <c r="CB9" i="127"/>
  <c r="BE24" i="132"/>
  <c r="CA26" i="127"/>
  <c r="BE21" i="131"/>
  <c r="BZ23" i="127"/>
  <c r="BE5" i="131"/>
  <c r="BZ7" i="127"/>
  <c r="BE19" i="138"/>
  <c r="CG21" i="127"/>
  <c r="BE7" i="138"/>
  <c r="CG9" i="127"/>
  <c r="BE21" i="137"/>
  <c r="CF23" i="127"/>
  <c r="BF10" i="77"/>
  <c r="BF10" i="137" s="1"/>
  <c r="BE10" i="137"/>
  <c r="CF12" i="127"/>
  <c r="BF8" i="75"/>
  <c r="BF8" i="135" s="1"/>
  <c r="BE8" i="135"/>
  <c r="CD10" i="127"/>
  <c r="BE8" i="131"/>
  <c r="BZ10" i="127"/>
  <c r="U33" i="127"/>
  <c r="AK33" i="127" s="1"/>
  <c r="L32" i="158"/>
  <c r="U29" i="127"/>
  <c r="AK29" i="127" s="1"/>
  <c r="L28" i="158"/>
  <c r="U19" i="127"/>
  <c r="AK19" i="127" s="1"/>
  <c r="L18" i="158"/>
  <c r="U35" i="127"/>
  <c r="AK35" i="127" s="1"/>
  <c r="L34" i="158"/>
  <c r="U10" i="127"/>
  <c r="L9" i="158"/>
  <c r="U18" i="127"/>
  <c r="AK18" i="127" s="1"/>
  <c r="L17" i="158"/>
  <c r="U26" i="127"/>
  <c r="AK26" i="127" s="1"/>
  <c r="L25" i="158"/>
  <c r="U34" i="127"/>
  <c r="AK34" i="127" s="1"/>
  <c r="L33" i="158"/>
  <c r="BF7" i="78"/>
  <c r="BF7" i="138" s="1"/>
  <c r="BE22" i="137"/>
  <c r="CF24" i="127"/>
  <c r="N19" i="168"/>
  <c r="N19" i="175"/>
  <c r="F15" i="93"/>
  <c r="F15" i="153" s="1"/>
  <c r="E15" i="153"/>
  <c r="P31" i="127"/>
  <c r="AF31" i="127" s="1"/>
  <c r="L30" i="153"/>
  <c r="F12" i="93"/>
  <c r="F12" i="153" s="1"/>
  <c r="E12" i="153"/>
  <c r="J10" i="93"/>
  <c r="J10" i="153" s="1"/>
  <c r="I10" i="153"/>
  <c r="P35" i="127"/>
  <c r="AF35" i="127" s="1"/>
  <c r="L34" i="153"/>
  <c r="F8" i="93"/>
  <c r="F8" i="153" s="1"/>
  <c r="E8" i="153"/>
  <c r="J14" i="93"/>
  <c r="J14" i="153" s="1"/>
  <c r="I14" i="153"/>
  <c r="L9" i="89"/>
  <c r="F6" i="89"/>
  <c r="F6" i="149" s="1"/>
  <c r="E6" i="149"/>
  <c r="J9" i="89"/>
  <c r="J9" i="149" s="1"/>
  <c r="I9" i="149"/>
  <c r="L32" i="127"/>
  <c r="AB32" i="127" s="1"/>
  <c r="L31" i="149"/>
  <c r="L15" i="89"/>
  <c r="K15" i="149"/>
  <c r="F11" i="89"/>
  <c r="F11" i="149" s="1"/>
  <c r="E11" i="149"/>
  <c r="J8" i="89"/>
  <c r="J8" i="149" s="1"/>
  <c r="I8" i="149"/>
  <c r="F11" i="87"/>
  <c r="F11" i="147" s="1"/>
  <c r="E11" i="147"/>
  <c r="F6" i="87"/>
  <c r="F6" i="147" s="1"/>
  <c r="E6" i="147"/>
  <c r="F7" i="87"/>
  <c r="F7" i="147" s="1"/>
  <c r="E7" i="147"/>
  <c r="L15" i="87"/>
  <c r="K15" i="147"/>
  <c r="J30" i="127"/>
  <c r="Z30" i="127" s="1"/>
  <c r="L29" i="147"/>
  <c r="K6" i="87"/>
  <c r="J13" i="87"/>
  <c r="J13" i="147" s="1"/>
  <c r="I13" i="147"/>
  <c r="J10" i="85"/>
  <c r="J10" i="145" s="1"/>
  <c r="I10" i="145"/>
  <c r="L14" i="85"/>
  <c r="K14" i="145"/>
  <c r="F15" i="85"/>
  <c r="F15" i="145" s="1"/>
  <c r="E15" i="145"/>
  <c r="K10" i="85"/>
  <c r="E10" i="145"/>
  <c r="F12" i="85"/>
  <c r="F12" i="145" s="1"/>
  <c r="E12" i="145"/>
  <c r="J7" i="85"/>
  <c r="J7" i="145" s="1"/>
  <c r="I7" i="145"/>
  <c r="J14" i="85"/>
  <c r="J14" i="145" s="1"/>
  <c r="I14" i="145"/>
  <c r="H26" i="127"/>
  <c r="X26" i="127" s="1"/>
  <c r="L25" i="145"/>
  <c r="BE23" i="138"/>
  <c r="CG25" i="127"/>
  <c r="BE33" i="137"/>
  <c r="CF35" i="127"/>
  <c r="BE31" i="136"/>
  <c r="CE33" i="127"/>
  <c r="BF12" i="75"/>
  <c r="BF12" i="135" s="1"/>
  <c r="BE12" i="135"/>
  <c r="CD14" i="127"/>
  <c r="BE21" i="132"/>
  <c r="CA23" i="127"/>
  <c r="BE5" i="132"/>
  <c r="CA7" i="127"/>
  <c r="F12" i="90"/>
  <c r="F12" i="150" s="1"/>
  <c r="E12" i="150"/>
  <c r="J13" i="90"/>
  <c r="J13" i="150" s="1"/>
  <c r="I13" i="150"/>
  <c r="F10" i="90"/>
  <c r="F10" i="150" s="1"/>
  <c r="E10" i="150"/>
  <c r="J10" i="90"/>
  <c r="J10" i="150" s="1"/>
  <c r="I10" i="150"/>
  <c r="F6" i="90"/>
  <c r="F6" i="150" s="1"/>
  <c r="E6" i="150"/>
  <c r="J12" i="90"/>
  <c r="J12" i="150" s="1"/>
  <c r="I12" i="150"/>
  <c r="AV12" i="121"/>
  <c r="AW12" i="121" s="1"/>
  <c r="BP13" i="127" s="1"/>
  <c r="K12" i="161" s="1"/>
  <c r="R11" i="127"/>
  <c r="L10" i="155"/>
  <c r="R35" i="127"/>
  <c r="AH35" i="127" s="1"/>
  <c r="L34" i="155"/>
  <c r="R29" i="127"/>
  <c r="AH29" i="127" s="1"/>
  <c r="L28" i="155"/>
  <c r="R21" i="127"/>
  <c r="AH21" i="127" s="1"/>
  <c r="L20" i="155"/>
  <c r="R19" i="127"/>
  <c r="AH19" i="127" s="1"/>
  <c r="L18" i="155"/>
  <c r="R31" i="127"/>
  <c r="AH31" i="127" s="1"/>
  <c r="L30" i="155"/>
  <c r="R12" i="127"/>
  <c r="L11" i="155"/>
  <c r="R20" i="127"/>
  <c r="AH20" i="127" s="1"/>
  <c r="L19" i="155"/>
  <c r="R28" i="127"/>
  <c r="AH28" i="127" s="1"/>
  <c r="L27" i="155"/>
  <c r="R36" i="127"/>
  <c r="AH36" i="127" s="1"/>
  <c r="L35" i="155"/>
  <c r="L11" i="94"/>
  <c r="K11" i="154"/>
  <c r="F12" i="94"/>
  <c r="F12" i="154" s="1"/>
  <c r="E12" i="154"/>
  <c r="F14" i="94"/>
  <c r="F14" i="154" s="1"/>
  <c r="E14" i="154"/>
  <c r="J15" i="94"/>
  <c r="J15" i="154" s="1"/>
  <c r="I15" i="154"/>
  <c r="K14" i="94"/>
  <c r="F11" i="94"/>
  <c r="F11" i="154" s="1"/>
  <c r="E11" i="154"/>
  <c r="L9" i="86"/>
  <c r="K9" i="146"/>
  <c r="F6" i="86"/>
  <c r="F6" i="146" s="1"/>
  <c r="E6" i="146"/>
  <c r="F11" i="86"/>
  <c r="F11" i="146" s="1"/>
  <c r="E11" i="146"/>
  <c r="L14" i="86"/>
  <c r="K14" i="146"/>
  <c r="K6" i="86"/>
  <c r="L15" i="86"/>
  <c r="K15" i="146"/>
  <c r="J14" i="86"/>
  <c r="J14" i="146" s="1"/>
  <c r="I14" i="146"/>
  <c r="I26" i="127"/>
  <c r="Y26" i="127" s="1"/>
  <c r="L25" i="146"/>
  <c r="L32" i="146"/>
  <c r="J10" i="86"/>
  <c r="J10" i="146" s="1"/>
  <c r="I10" i="146"/>
  <c r="BE24" i="136"/>
  <c r="CE26" i="127"/>
  <c r="BE34" i="131"/>
  <c r="BZ36" i="127"/>
  <c r="BE18" i="131"/>
  <c r="BZ20" i="127"/>
  <c r="BE23" i="131"/>
  <c r="BZ25" i="127"/>
  <c r="BF9" i="76"/>
  <c r="BF9" i="136" s="1"/>
  <c r="BE9" i="136"/>
  <c r="CE11" i="127"/>
  <c r="BE31" i="139"/>
  <c r="CH33" i="127"/>
  <c r="BE27" i="139"/>
  <c r="CH29" i="127"/>
  <c r="BE23" i="139"/>
  <c r="CH25" i="127"/>
  <c r="BE19" i="139"/>
  <c r="CH21" i="127"/>
  <c r="BE15" i="139"/>
  <c r="CH17" i="127"/>
  <c r="BE11" i="139"/>
  <c r="CH13" i="127"/>
  <c r="BF7" i="79"/>
  <c r="BF7" i="139" s="1"/>
  <c r="BE7" i="139"/>
  <c r="CH9" i="127"/>
  <c r="BE34" i="140"/>
  <c r="CI36" i="127"/>
  <c r="BE30" i="140"/>
  <c r="CI32" i="127"/>
  <c r="BE26" i="140"/>
  <c r="CI28" i="127"/>
  <c r="BE22" i="140"/>
  <c r="CI24" i="127"/>
  <c r="BE18" i="140"/>
  <c r="CI20" i="127"/>
  <c r="BF14" i="80"/>
  <c r="BF14" i="140" s="1"/>
  <c r="BE14" i="140"/>
  <c r="CI16" i="127"/>
  <c r="BF10" i="80"/>
  <c r="BF10" i="140" s="1"/>
  <c r="BE10" i="140"/>
  <c r="CI12" i="127"/>
  <c r="BF6" i="80"/>
  <c r="BF6" i="140" s="1"/>
  <c r="BE6" i="140"/>
  <c r="CI8" i="127"/>
  <c r="BF12" i="82"/>
  <c r="BF12" i="142" s="1"/>
  <c r="BE12" i="142"/>
  <c r="BF14" i="84"/>
  <c r="BF14" i="144" s="1"/>
  <c r="BE14" i="144"/>
  <c r="BF10" i="84"/>
  <c r="BF10" i="144" s="1"/>
  <c r="BE10" i="144"/>
  <c r="BB8" i="102"/>
  <c r="BC8" i="102" s="1"/>
  <c r="AS9" i="127" s="1"/>
  <c r="F8" i="160" s="1"/>
  <c r="AG12" i="126"/>
  <c r="AV12" i="126"/>
  <c r="AW12" i="126" s="1"/>
  <c r="BU13" i="127" s="1"/>
  <c r="P12" i="161" s="1"/>
  <c r="AG7" i="117"/>
  <c r="AV7" i="117"/>
  <c r="AW7" i="117" s="1"/>
  <c r="BL8" i="127" s="1"/>
  <c r="G7" i="161" s="1"/>
  <c r="AV7" i="116"/>
  <c r="AW7" i="116" s="1"/>
  <c r="BK8" i="127" s="1"/>
  <c r="F7" i="161" s="1"/>
  <c r="S11" i="119"/>
  <c r="AV11" i="119"/>
  <c r="AW11" i="119" s="1"/>
  <c r="BN12" i="127" s="1"/>
  <c r="I11" i="161" s="1"/>
  <c r="AV12" i="120"/>
  <c r="AW12" i="120" s="1"/>
  <c r="BO13" i="127" s="1"/>
  <c r="J12" i="161" s="1"/>
  <c r="S12" i="120"/>
  <c r="AU6" i="125"/>
  <c r="AV6" i="125"/>
  <c r="AW6" i="125" s="1"/>
  <c r="BT7" i="127" s="1"/>
  <c r="O6" i="161" s="1"/>
  <c r="T17" i="127"/>
  <c r="AJ17" i="127" s="1"/>
  <c r="L16" i="157"/>
  <c r="T25" i="127"/>
  <c r="AJ25" i="127" s="1"/>
  <c r="L24" i="157"/>
  <c r="T15" i="127"/>
  <c r="L14" i="157"/>
  <c r="T31" i="127"/>
  <c r="AJ31" i="127" s="1"/>
  <c r="L30" i="157"/>
  <c r="T14" i="127"/>
  <c r="L13" i="157"/>
  <c r="T22" i="127"/>
  <c r="AJ22" i="127" s="1"/>
  <c r="L21" i="157"/>
  <c r="T30" i="127"/>
  <c r="AJ30" i="127" s="1"/>
  <c r="L29" i="157"/>
  <c r="S15" i="127"/>
  <c r="L14" i="156"/>
  <c r="S9" i="127"/>
  <c r="L8" i="156"/>
  <c r="S23" i="127"/>
  <c r="AI23" i="127" s="1"/>
  <c r="L22" i="156"/>
  <c r="S11" i="127"/>
  <c r="L10" i="156"/>
  <c r="S10" i="127"/>
  <c r="L9" i="156"/>
  <c r="S18" i="127"/>
  <c r="AI18" i="127" s="1"/>
  <c r="L17" i="156"/>
  <c r="S26" i="127"/>
  <c r="AI26" i="127" s="1"/>
  <c r="L25" i="156"/>
  <c r="S34" i="127"/>
  <c r="AI34" i="127" s="1"/>
  <c r="L33" i="156"/>
  <c r="J9" i="91"/>
  <c r="J9" i="151" s="1"/>
  <c r="I9" i="151"/>
  <c r="K11" i="91"/>
  <c r="E11" i="151"/>
  <c r="J11" i="91"/>
  <c r="J11" i="151" s="1"/>
  <c r="I11" i="151"/>
  <c r="L33" i="151"/>
  <c r="N35" i="127"/>
  <c r="AD35" i="127" s="1"/>
  <c r="L34" i="151"/>
  <c r="J8" i="91"/>
  <c r="J8" i="151" s="1"/>
  <c r="I8" i="151"/>
  <c r="J13" i="91"/>
  <c r="J13" i="151" s="1"/>
  <c r="I13" i="151"/>
  <c r="BE29" i="136"/>
  <c r="CE31" i="127"/>
  <c r="BE21" i="136"/>
  <c r="CE23" i="127"/>
  <c r="BF14" i="76"/>
  <c r="BF14" i="136" s="1"/>
  <c r="BE14" i="136"/>
  <c r="CE16" i="127"/>
  <c r="BF10" i="76"/>
  <c r="BF10" i="136" s="1"/>
  <c r="BE10" i="136"/>
  <c r="CE12" i="127"/>
  <c r="BF6" i="76"/>
  <c r="BF6" i="136" s="1"/>
  <c r="BE6" i="136"/>
  <c r="CE8" i="127"/>
  <c r="N18" i="168"/>
  <c r="N18" i="175"/>
  <c r="N16" i="168"/>
  <c r="N16" i="175"/>
  <c r="K11" i="92"/>
  <c r="J9" i="92"/>
  <c r="J9" i="152" s="1"/>
  <c r="I9" i="152"/>
  <c r="F14" i="92"/>
  <c r="F14" i="152" s="1"/>
  <c r="E14" i="152"/>
  <c r="J15" i="92"/>
  <c r="J15" i="152" s="1"/>
  <c r="I15" i="152"/>
  <c r="L31" i="152"/>
  <c r="J7" i="92"/>
  <c r="J7" i="152" s="1"/>
  <c r="I7" i="152"/>
  <c r="L33" i="152"/>
  <c r="J10" i="92"/>
  <c r="J10" i="152" s="1"/>
  <c r="I10" i="152"/>
  <c r="L34" i="152"/>
  <c r="K13" i="88"/>
  <c r="F14" i="88"/>
  <c r="F14" i="148" s="1"/>
  <c r="E14" i="148"/>
  <c r="F9" i="88"/>
  <c r="F9" i="148" s="1"/>
  <c r="E9" i="148"/>
  <c r="J8" i="88"/>
  <c r="J8" i="148" s="1"/>
  <c r="I8" i="148"/>
  <c r="J9" i="88"/>
  <c r="J9" i="148" s="1"/>
  <c r="I9" i="148"/>
  <c r="F11" i="11"/>
  <c r="J6" i="11"/>
  <c r="BE34" i="138"/>
  <c r="CG36" i="127"/>
  <c r="BE18" i="138"/>
  <c r="CG20" i="127"/>
  <c r="BE28" i="137"/>
  <c r="CF30" i="127"/>
  <c r="BE22" i="136"/>
  <c r="CE24" i="127"/>
  <c r="BE31" i="135"/>
  <c r="CD33" i="127"/>
  <c r="BE27" i="135"/>
  <c r="CD29" i="127"/>
  <c r="BE23" i="135"/>
  <c r="CD25" i="127"/>
  <c r="BE19" i="135"/>
  <c r="CD21" i="127"/>
  <c r="BE15" i="135"/>
  <c r="CD17" i="127"/>
  <c r="BF5" i="73"/>
  <c r="BF5" i="133" s="1"/>
  <c r="BE5" i="133"/>
  <c r="CB7" i="127"/>
  <c r="BE28" i="132"/>
  <c r="CA30" i="127"/>
  <c r="N17" i="168"/>
  <c r="N17" i="175"/>
  <c r="BE29" i="131"/>
  <c r="BZ31" i="127"/>
  <c r="BE15" i="138"/>
  <c r="CG17" i="127"/>
  <c r="BE15" i="136"/>
  <c r="CE17" i="127"/>
  <c r="BF7" i="76"/>
  <c r="BF7" i="136" s="1"/>
  <c r="BE7" i="136"/>
  <c r="CE9" i="127"/>
  <c r="BE33" i="132"/>
  <c r="CA35" i="127"/>
  <c r="BE24" i="131"/>
  <c r="BZ26" i="127"/>
  <c r="U17" i="127"/>
  <c r="AK17" i="127" s="1"/>
  <c r="L16" i="158"/>
  <c r="U21" i="127"/>
  <c r="AK21" i="127" s="1"/>
  <c r="L20" i="158"/>
  <c r="U9" i="127"/>
  <c r="L8" i="158"/>
  <c r="U15" i="127"/>
  <c r="L14" i="158"/>
  <c r="U31" i="127"/>
  <c r="AK31" i="127" s="1"/>
  <c r="L30" i="158"/>
  <c r="U8" i="127"/>
  <c r="L7" i="158"/>
  <c r="U16" i="127"/>
  <c r="L15" i="158"/>
  <c r="U24" i="127"/>
  <c r="AK24" i="127" s="1"/>
  <c r="L23" i="158"/>
  <c r="U32" i="127"/>
  <c r="AK32" i="127" s="1"/>
  <c r="L31" i="158"/>
  <c r="N23" i="168"/>
  <c r="N23" i="175"/>
  <c r="AV13" i="119"/>
  <c r="AW13" i="119" s="1"/>
  <c r="BN14" i="127" s="1"/>
  <c r="I13" i="161" s="1"/>
  <c r="F7" i="93"/>
  <c r="F7" i="153" s="1"/>
  <c r="E7" i="153"/>
  <c r="J15" i="93"/>
  <c r="J15" i="153" s="1"/>
  <c r="I15" i="153"/>
  <c r="J11" i="93"/>
  <c r="J11" i="153" s="1"/>
  <c r="I11" i="153"/>
  <c r="F14" i="93"/>
  <c r="F14" i="153" s="1"/>
  <c r="E14" i="153"/>
  <c r="J12" i="93"/>
  <c r="J12" i="153" s="1"/>
  <c r="I12" i="153"/>
  <c r="J9" i="93"/>
  <c r="J9" i="153" s="1"/>
  <c r="I9" i="153"/>
  <c r="L15" i="93"/>
  <c r="P24" i="127"/>
  <c r="AF24" i="127" s="1"/>
  <c r="L23" i="153"/>
  <c r="K7" i="89"/>
  <c r="J14" i="89"/>
  <c r="J14" i="149" s="1"/>
  <c r="I14" i="149"/>
  <c r="J6" i="89"/>
  <c r="J6" i="149" s="1"/>
  <c r="I6" i="149"/>
  <c r="F15" i="89"/>
  <c r="F15" i="149" s="1"/>
  <c r="E15" i="149"/>
  <c r="J13" i="89"/>
  <c r="J13" i="149" s="1"/>
  <c r="I13" i="149"/>
  <c r="L22" i="127"/>
  <c r="AB22" i="127" s="1"/>
  <c r="L21" i="149"/>
  <c r="F10" i="89"/>
  <c r="F10" i="149" s="1"/>
  <c r="E10" i="149"/>
  <c r="J6" i="87"/>
  <c r="J6" i="147" s="1"/>
  <c r="I6" i="147"/>
  <c r="J15" i="87"/>
  <c r="J15" i="147" s="1"/>
  <c r="I15" i="147"/>
  <c r="J10" i="87"/>
  <c r="J10" i="147" s="1"/>
  <c r="I10" i="147"/>
  <c r="F9" i="87"/>
  <c r="F9" i="147" s="1"/>
  <c r="E9" i="147"/>
  <c r="J9" i="87"/>
  <c r="J9" i="147" s="1"/>
  <c r="I9" i="147"/>
  <c r="J32" i="127"/>
  <c r="Z32" i="127" s="1"/>
  <c r="L31" i="147"/>
  <c r="J28" i="127"/>
  <c r="Z28" i="127" s="1"/>
  <c r="L27" i="147"/>
  <c r="J8" i="87"/>
  <c r="J8" i="147" s="1"/>
  <c r="I8" i="147"/>
  <c r="F15" i="87"/>
  <c r="F15" i="147" s="1"/>
  <c r="E15" i="147"/>
  <c r="J6" i="85"/>
  <c r="J6" i="145" s="1"/>
  <c r="I6" i="145"/>
  <c r="F8" i="85"/>
  <c r="F8" i="145" s="1"/>
  <c r="E8" i="145"/>
  <c r="F13" i="85"/>
  <c r="F13" i="145" s="1"/>
  <c r="E13" i="145"/>
  <c r="H29" i="127"/>
  <c r="X29" i="127" s="1"/>
  <c r="L28" i="145"/>
  <c r="F14" i="85"/>
  <c r="F14" i="145" s="1"/>
  <c r="E14" i="145"/>
  <c r="H33" i="127"/>
  <c r="X33" i="127" s="1"/>
  <c r="L32" i="145"/>
  <c r="F9" i="85"/>
  <c r="F9" i="145" s="1"/>
  <c r="E9" i="145"/>
  <c r="L15" i="85"/>
  <c r="K15" i="145"/>
  <c r="BE17" i="137"/>
  <c r="CF19" i="127"/>
  <c r="BF8" i="77"/>
  <c r="BF8" i="137" s="1"/>
  <c r="BE8" i="137"/>
  <c r="CF10" i="127"/>
  <c r="BE19" i="136"/>
  <c r="CE21" i="127"/>
  <c r="N20" i="168"/>
  <c r="N20" i="175"/>
  <c r="BE29" i="132"/>
  <c r="CA31" i="127"/>
  <c r="BE17" i="132"/>
  <c r="CA19" i="127"/>
  <c r="BE16" i="131"/>
  <c r="BZ18" i="127"/>
  <c r="F7" i="90"/>
  <c r="F7" i="150" s="1"/>
  <c r="E7" i="150"/>
  <c r="J11" i="90"/>
  <c r="J11" i="150" s="1"/>
  <c r="I11" i="150"/>
  <c r="J14" i="90"/>
  <c r="J14" i="150" s="1"/>
  <c r="I14" i="150"/>
  <c r="K12" i="90"/>
  <c r="M36" i="127"/>
  <c r="AC36" i="127" s="1"/>
  <c r="L35" i="150"/>
  <c r="F11" i="90"/>
  <c r="F11" i="150" s="1"/>
  <c r="E11" i="150"/>
  <c r="F14" i="90"/>
  <c r="F14" i="150" s="1"/>
  <c r="E14" i="150"/>
  <c r="BE30" i="137"/>
  <c r="CF32" i="127"/>
  <c r="BE32" i="136"/>
  <c r="CE34" i="127"/>
  <c r="BE16" i="136"/>
  <c r="CE18" i="127"/>
  <c r="R9" i="127"/>
  <c r="L8" i="155"/>
  <c r="R27" i="127"/>
  <c r="AH27" i="127" s="1"/>
  <c r="L26" i="155"/>
  <c r="R25" i="127"/>
  <c r="AH25" i="127" s="1"/>
  <c r="L24" i="155"/>
  <c r="R10" i="127"/>
  <c r="L9" i="155"/>
  <c r="R18" i="127"/>
  <c r="AH18" i="127" s="1"/>
  <c r="L17" i="155"/>
  <c r="R26" i="127"/>
  <c r="AH26" i="127" s="1"/>
  <c r="L25" i="155"/>
  <c r="R34" i="127"/>
  <c r="AH34" i="127" s="1"/>
  <c r="L33" i="155"/>
  <c r="J6" i="94"/>
  <c r="J6" i="154" s="1"/>
  <c r="I6" i="154"/>
  <c r="J11" i="94"/>
  <c r="J11" i="154" s="1"/>
  <c r="I11" i="154"/>
  <c r="K6" i="94"/>
  <c r="J13" i="94"/>
  <c r="J13" i="154" s="1"/>
  <c r="I13" i="154"/>
  <c r="K8" i="94"/>
  <c r="E8" i="154"/>
  <c r="F6" i="94"/>
  <c r="F6" i="154" s="1"/>
  <c r="E6" i="154"/>
  <c r="K12" i="94"/>
  <c r="I19" i="127"/>
  <c r="Y19" i="127" s="1"/>
  <c r="L18" i="146"/>
  <c r="F15" i="86"/>
  <c r="F15" i="146" s="1"/>
  <c r="E15" i="146"/>
  <c r="I30" i="127"/>
  <c r="Y30" i="127" s="1"/>
  <c r="L29" i="146"/>
  <c r="F9" i="86"/>
  <c r="F9" i="146" s="1"/>
  <c r="E9" i="146"/>
  <c r="I31" i="127"/>
  <c r="Y31" i="127" s="1"/>
  <c r="L30" i="146"/>
  <c r="J7" i="86"/>
  <c r="J7" i="146" s="1"/>
  <c r="I7" i="146"/>
  <c r="I34" i="127"/>
  <c r="Y34" i="127" s="1"/>
  <c r="L33" i="146"/>
  <c r="J12" i="86"/>
  <c r="J12" i="146" s="1"/>
  <c r="I12" i="146"/>
  <c r="BE7" i="131"/>
  <c r="BZ9" i="127"/>
  <c r="BE30" i="131"/>
  <c r="BZ32" i="127"/>
  <c r="BE19" i="131"/>
  <c r="BZ21" i="127"/>
  <c r="BF6" i="77"/>
  <c r="BF6" i="137" s="1"/>
  <c r="BE6" i="137"/>
  <c r="CF8" i="127"/>
  <c r="BE34" i="139"/>
  <c r="CH36" i="127"/>
  <c r="BE30" i="139"/>
  <c r="CH32" i="127"/>
  <c r="BE26" i="139"/>
  <c r="CH28" i="127"/>
  <c r="BE22" i="139"/>
  <c r="CH24" i="127"/>
  <c r="BE18" i="139"/>
  <c r="CH20" i="127"/>
  <c r="BF14" i="79"/>
  <c r="BF14" i="139" s="1"/>
  <c r="BE14" i="139"/>
  <c r="CH16" i="127"/>
  <c r="BF10" i="79"/>
  <c r="BF10" i="139" s="1"/>
  <c r="BE10" i="139"/>
  <c r="CH12" i="127"/>
  <c r="BF6" i="79"/>
  <c r="BF6" i="139" s="1"/>
  <c r="BE6" i="139"/>
  <c r="CH8" i="127"/>
  <c r="BF11" i="79"/>
  <c r="BF11" i="139" s="1"/>
  <c r="BE33" i="140"/>
  <c r="CI35" i="127"/>
  <c r="BE29" i="140"/>
  <c r="CI31" i="127"/>
  <c r="BE25" i="140"/>
  <c r="CI27" i="127"/>
  <c r="BE21" i="140"/>
  <c r="CI23" i="127"/>
  <c r="BE17" i="140"/>
  <c r="CI19" i="127"/>
  <c r="BE13" i="140"/>
  <c r="CI15" i="127"/>
  <c r="BF9" i="80"/>
  <c r="BF9" i="140" s="1"/>
  <c r="BE9" i="140"/>
  <c r="CI11" i="127"/>
  <c r="BF5" i="80"/>
  <c r="BF5" i="140" s="1"/>
  <c r="BE5" i="140"/>
  <c r="CI7" i="127"/>
  <c r="BF12" i="83"/>
  <c r="BF12" i="143" s="1"/>
  <c r="BE12" i="143"/>
  <c r="BF13" i="83"/>
  <c r="BF13" i="143" s="1"/>
  <c r="BF13" i="84"/>
  <c r="BF13" i="144" s="1"/>
  <c r="BE13" i="144"/>
  <c r="BF9" i="84"/>
  <c r="BF9" i="144" s="1"/>
  <c r="BE9" i="144"/>
  <c r="BB7" i="99"/>
  <c r="BC7" i="99" s="1"/>
  <c r="AP8" i="127" s="1"/>
  <c r="C7" i="160" s="1"/>
  <c r="AV8" i="120"/>
  <c r="AW8" i="120" s="1"/>
  <c r="BO9" i="127" s="1"/>
  <c r="J8" i="161" s="1"/>
  <c r="S8" i="120"/>
  <c r="AV7" i="119"/>
  <c r="AW7" i="119" s="1"/>
  <c r="BN8" i="127" s="1"/>
  <c r="I7" i="161" s="1"/>
  <c r="S7" i="119"/>
  <c r="AV6" i="121"/>
  <c r="AW6" i="121" s="1"/>
  <c r="BP7" i="127" s="1"/>
  <c r="K6" i="161" s="1"/>
  <c r="S6" i="121"/>
  <c r="T29" i="127"/>
  <c r="AJ29" i="127" s="1"/>
  <c r="L28" i="157"/>
  <c r="T9" i="127"/>
  <c r="L8" i="157"/>
  <c r="T11" i="127"/>
  <c r="L10" i="157"/>
  <c r="T27" i="127"/>
  <c r="AJ27" i="127" s="1"/>
  <c r="L26" i="157"/>
  <c r="T12" i="127"/>
  <c r="L11" i="157"/>
  <c r="T20" i="127"/>
  <c r="AJ20" i="127" s="1"/>
  <c r="L19" i="157"/>
  <c r="T28" i="127"/>
  <c r="AJ28" i="127" s="1"/>
  <c r="L27" i="157"/>
  <c r="T36" i="127"/>
  <c r="AJ36" i="127" s="1"/>
  <c r="L35" i="157"/>
  <c r="S21" i="127"/>
  <c r="AI21" i="127" s="1"/>
  <c r="L20" i="156"/>
  <c r="S33" i="127"/>
  <c r="AI33" i="127" s="1"/>
  <c r="L32" i="156"/>
  <c r="S25" i="127"/>
  <c r="AI25" i="127" s="1"/>
  <c r="L24" i="156"/>
  <c r="S29" i="127"/>
  <c r="AI29" i="127" s="1"/>
  <c r="L28" i="156"/>
  <c r="S19" i="127"/>
  <c r="AI19" i="127" s="1"/>
  <c r="L18" i="156"/>
  <c r="S8" i="127"/>
  <c r="L7" i="156"/>
  <c r="S16" i="127"/>
  <c r="L15" i="156"/>
  <c r="S24" i="127"/>
  <c r="AI24" i="127" s="1"/>
  <c r="L23" i="156"/>
  <c r="S32" i="127"/>
  <c r="AI32" i="127" s="1"/>
  <c r="L31" i="156"/>
  <c r="K7" i="91"/>
  <c r="K13" i="91"/>
  <c r="E13" i="151"/>
  <c r="J15" i="91"/>
  <c r="J15" i="151" s="1"/>
  <c r="I15" i="151"/>
  <c r="J14" i="91"/>
  <c r="J14" i="151" s="1"/>
  <c r="F12" i="91"/>
  <c r="F12" i="151" s="1"/>
  <c r="E12" i="151"/>
  <c r="J6" i="91"/>
  <c r="J6" i="151" s="1"/>
  <c r="I6" i="151"/>
  <c r="F14" i="91"/>
  <c r="F14" i="151" s="1"/>
  <c r="E14" i="151"/>
  <c r="K14" i="91"/>
  <c r="BE27" i="137"/>
  <c r="CF29" i="127"/>
  <c r="BE19" i="137"/>
  <c r="CF21" i="127"/>
  <c r="BF13" i="77"/>
  <c r="BF13" i="137" s="1"/>
  <c r="BE13" i="137"/>
  <c r="CF15" i="127"/>
  <c r="BF9" i="77"/>
  <c r="BF9" i="137" s="1"/>
  <c r="BE9" i="137"/>
  <c r="CF11" i="127"/>
  <c r="N21" i="168"/>
  <c r="N21" i="175"/>
  <c r="F13" i="92"/>
  <c r="F13" i="152" s="1"/>
  <c r="E13" i="152"/>
  <c r="F7" i="92"/>
  <c r="F7" i="152" s="1"/>
  <c r="E7" i="152"/>
  <c r="F10" i="92"/>
  <c r="F10" i="152" s="1"/>
  <c r="E10" i="152"/>
  <c r="F6" i="92"/>
  <c r="F6" i="152" s="1"/>
  <c r="E6" i="152"/>
  <c r="K14" i="92"/>
  <c r="F12" i="92"/>
  <c r="F12" i="152" s="1"/>
  <c r="E12" i="152"/>
  <c r="O33" i="127"/>
  <c r="AE33" i="127" s="1"/>
  <c r="L32" i="152"/>
  <c r="L11" i="88"/>
  <c r="K11" i="148"/>
  <c r="J7" i="88"/>
  <c r="J7" i="148" s="1"/>
  <c r="I7" i="148"/>
  <c r="F12" i="88"/>
  <c r="F12" i="148" s="1"/>
  <c r="E12" i="148"/>
  <c r="F7" i="88"/>
  <c r="F7" i="148" s="1"/>
  <c r="E7" i="148"/>
  <c r="J12" i="88"/>
  <c r="J12" i="148" s="1"/>
  <c r="I12" i="148"/>
  <c r="J10" i="88"/>
  <c r="J10" i="148" s="1"/>
  <c r="I10" i="148"/>
  <c r="K21" i="127"/>
  <c r="AA21" i="127" s="1"/>
  <c r="L20" i="148"/>
  <c r="K28" i="127"/>
  <c r="AA28" i="127" s="1"/>
  <c r="L27" i="148"/>
  <c r="J11" i="88"/>
  <c r="J11" i="148" s="1"/>
  <c r="I11" i="148"/>
  <c r="K8" i="11"/>
  <c r="L8" i="11" s="1"/>
  <c r="G9" i="127" s="1"/>
  <c r="BE22" i="138"/>
  <c r="CG24" i="127"/>
  <c r="BE6" i="138"/>
  <c r="CG8" i="127"/>
  <c r="BE32" i="137"/>
  <c r="CF34" i="127"/>
  <c r="BE16" i="137"/>
  <c r="CF18" i="127"/>
  <c r="BE26" i="136"/>
  <c r="CE28" i="127"/>
  <c r="BE34" i="135"/>
  <c r="CD36" i="127"/>
  <c r="BE30" i="135"/>
  <c r="CD32" i="127"/>
  <c r="BE26" i="135"/>
  <c r="CD28" i="127"/>
  <c r="BE22" i="135"/>
  <c r="CD24" i="127"/>
  <c r="BE18" i="135"/>
  <c r="CD20" i="127"/>
  <c r="BF11" i="75"/>
  <c r="BF11" i="135" s="1"/>
  <c r="BE11" i="135"/>
  <c r="CD13" i="127"/>
  <c r="BE32" i="132"/>
  <c r="CA34" i="127"/>
  <c r="BE16" i="132"/>
  <c r="CA18" i="127"/>
  <c r="BE8" i="132"/>
  <c r="CA10" i="127"/>
  <c r="BF6" i="78"/>
  <c r="BF6" i="138" s="1"/>
  <c r="BF14" i="77"/>
  <c r="BF14" i="137" s="1"/>
  <c r="BE14" i="137"/>
  <c r="CF16" i="127"/>
  <c r="BE23" i="136"/>
  <c r="CE25" i="127"/>
  <c r="U25" i="127"/>
  <c r="AK25" i="127" s="1"/>
  <c r="L24" i="158"/>
  <c r="U13" i="127"/>
  <c r="L12" i="158"/>
  <c r="U11" i="127"/>
  <c r="L10" i="158"/>
  <c r="U27" i="127"/>
  <c r="AK27" i="127" s="1"/>
  <c r="L26" i="158"/>
  <c r="U14" i="127"/>
  <c r="L13" i="158"/>
  <c r="U22" i="127"/>
  <c r="AK22" i="127" s="1"/>
  <c r="L21" i="158"/>
  <c r="U30" i="127"/>
  <c r="AK30" i="127" s="1"/>
  <c r="L29" i="158"/>
  <c r="BE28" i="136"/>
  <c r="CE30" i="127"/>
  <c r="AV14" i="120"/>
  <c r="AW14" i="120" s="1"/>
  <c r="BO15" i="127" s="1"/>
  <c r="J14" i="161" s="1"/>
  <c r="L8" i="93"/>
  <c r="K8" i="153"/>
  <c r="F9" i="93"/>
  <c r="F9" i="153" s="1"/>
  <c r="E9" i="153"/>
  <c r="J7" i="93"/>
  <c r="J7" i="153" s="1"/>
  <c r="I7" i="153"/>
  <c r="F6" i="93"/>
  <c r="F6" i="153" s="1"/>
  <c r="E6" i="153"/>
  <c r="K14" i="93"/>
  <c r="F11" i="93"/>
  <c r="F11" i="153" s="1"/>
  <c r="E11" i="153"/>
  <c r="J7" i="89"/>
  <c r="J7" i="149" s="1"/>
  <c r="F14" i="89"/>
  <c r="F14" i="149" s="1"/>
  <c r="E14" i="149"/>
  <c r="F12" i="89"/>
  <c r="F12" i="149" s="1"/>
  <c r="E12" i="149"/>
  <c r="F8" i="89"/>
  <c r="F8" i="149" s="1"/>
  <c r="E8" i="149"/>
  <c r="K8" i="89"/>
  <c r="F7" i="89"/>
  <c r="F7" i="149" s="1"/>
  <c r="E7" i="149"/>
  <c r="J15" i="89"/>
  <c r="J15" i="149" s="1"/>
  <c r="I15" i="149"/>
  <c r="J11" i="89"/>
  <c r="J11" i="149" s="1"/>
  <c r="I11" i="149"/>
  <c r="F13" i="87"/>
  <c r="F13" i="147" s="1"/>
  <c r="E13" i="147"/>
  <c r="J22" i="127"/>
  <c r="Z22" i="127" s="1"/>
  <c r="L21" i="147"/>
  <c r="L14" i="87"/>
  <c r="K14" i="147"/>
  <c r="J11" i="87"/>
  <c r="J11" i="147" s="1"/>
  <c r="I11" i="147"/>
  <c r="J12" i="87"/>
  <c r="J12" i="147" s="1"/>
  <c r="I12" i="147"/>
  <c r="K10" i="87"/>
  <c r="E10" i="147"/>
  <c r="J8" i="85"/>
  <c r="J8" i="145" s="1"/>
  <c r="I8" i="145"/>
  <c r="K8" i="85"/>
  <c r="J11" i="85"/>
  <c r="J11" i="145" s="1"/>
  <c r="I11" i="145"/>
  <c r="J15" i="85"/>
  <c r="J15" i="145" s="1"/>
  <c r="I15" i="145"/>
  <c r="F7" i="85"/>
  <c r="F7" i="145" s="1"/>
  <c r="E7" i="145"/>
  <c r="F11" i="85"/>
  <c r="F11" i="145" s="1"/>
  <c r="E11" i="145"/>
  <c r="H22" i="127"/>
  <c r="X22" i="127" s="1"/>
  <c r="L21" i="145"/>
  <c r="H30" i="127"/>
  <c r="X30" i="127" s="1"/>
  <c r="L29" i="145"/>
  <c r="BE31" i="138"/>
  <c r="CG33" i="127"/>
  <c r="BE25" i="137"/>
  <c r="CF27" i="127"/>
  <c r="N22" i="168"/>
  <c r="N22" i="175"/>
  <c r="BE27" i="136"/>
  <c r="CE29" i="127"/>
  <c r="BE32" i="131"/>
  <c r="BZ34" i="127"/>
  <c r="J9" i="90"/>
  <c r="J9" i="150" s="1"/>
  <c r="I9" i="150"/>
  <c r="M23" i="127"/>
  <c r="AC23" i="127" s="1"/>
  <c r="L22" i="150"/>
  <c r="M17" i="127"/>
  <c r="AC17" i="127" s="1"/>
  <c r="L16" i="150"/>
  <c r="J6" i="90"/>
  <c r="J6" i="150" s="1"/>
  <c r="I6" i="150"/>
  <c r="K14" i="90"/>
  <c r="F13" i="90"/>
  <c r="F13" i="150" s="1"/>
  <c r="E13" i="150"/>
  <c r="F9" i="90"/>
  <c r="F9" i="150" s="1"/>
  <c r="E9" i="150"/>
  <c r="J15" i="90"/>
  <c r="J15" i="150" s="1"/>
  <c r="I15" i="150"/>
  <c r="AV9" i="119"/>
  <c r="AW9" i="119" s="1"/>
  <c r="BN10" i="127" s="1"/>
  <c r="I9" i="161" s="1"/>
  <c r="R17" i="127"/>
  <c r="AH17" i="127" s="1"/>
  <c r="L16" i="155"/>
  <c r="R33" i="127"/>
  <c r="AH33" i="127" s="1"/>
  <c r="L32" i="155"/>
  <c r="R15" i="127"/>
  <c r="L14" i="155"/>
  <c r="R8" i="127"/>
  <c r="L7" i="155"/>
  <c r="R16" i="127"/>
  <c r="L15" i="155"/>
  <c r="R24" i="127"/>
  <c r="AH24" i="127" s="1"/>
  <c r="L23" i="155"/>
  <c r="R32" i="127"/>
  <c r="AH32" i="127" s="1"/>
  <c r="L31" i="155"/>
  <c r="F9" i="94"/>
  <c r="F9" i="154" s="1"/>
  <c r="E9" i="154"/>
  <c r="F10" i="94"/>
  <c r="F10" i="154" s="1"/>
  <c r="E10" i="154"/>
  <c r="Q23" i="127"/>
  <c r="AG23" i="127" s="1"/>
  <c r="L22" i="154"/>
  <c r="J10" i="94"/>
  <c r="J10" i="154" s="1"/>
  <c r="I10" i="154"/>
  <c r="J14" i="94"/>
  <c r="J14" i="154" s="1"/>
  <c r="I14" i="154"/>
  <c r="L33" i="154"/>
  <c r="J8" i="86"/>
  <c r="J8" i="146" s="1"/>
  <c r="I8" i="146"/>
  <c r="F8" i="86"/>
  <c r="F8" i="146" s="1"/>
  <c r="E8" i="146"/>
  <c r="I27" i="127"/>
  <c r="Y27" i="127" s="1"/>
  <c r="J11" i="86"/>
  <c r="J11" i="146" s="1"/>
  <c r="I11" i="146"/>
  <c r="J9" i="86"/>
  <c r="J9" i="146" s="1"/>
  <c r="I9" i="146"/>
  <c r="F7" i="86"/>
  <c r="F7" i="146" s="1"/>
  <c r="E7" i="146"/>
  <c r="F14" i="86"/>
  <c r="F14" i="146" s="1"/>
  <c r="E14" i="146"/>
  <c r="BE26" i="137"/>
  <c r="CF28" i="127"/>
  <c r="BE26" i="131"/>
  <c r="BZ28" i="127"/>
  <c r="BE15" i="131"/>
  <c r="BZ17" i="127"/>
  <c r="BF5" i="77"/>
  <c r="BF5" i="137" s="1"/>
  <c r="BE5" i="137"/>
  <c r="CF7" i="127"/>
  <c r="BE33" i="139"/>
  <c r="CH35" i="127"/>
  <c r="BE29" i="139"/>
  <c r="CH31" i="127"/>
  <c r="BE25" i="139"/>
  <c r="CH27" i="127"/>
  <c r="BE21" i="139"/>
  <c r="CH23" i="127"/>
  <c r="BE17" i="139"/>
  <c r="CH19" i="127"/>
  <c r="BE13" i="139"/>
  <c r="CH15" i="127"/>
  <c r="BF9" i="79"/>
  <c r="BF9" i="139" s="1"/>
  <c r="BE9" i="139"/>
  <c r="CH11" i="127"/>
  <c r="BF5" i="79"/>
  <c r="BF5" i="139" s="1"/>
  <c r="BE5" i="139"/>
  <c r="CH7" i="127"/>
  <c r="BE32" i="140"/>
  <c r="CI34" i="127"/>
  <c r="BE28" i="140"/>
  <c r="CI30" i="127"/>
  <c r="BE24" i="140"/>
  <c r="CI26" i="127"/>
  <c r="BE20" i="140"/>
  <c r="CI22" i="127"/>
  <c r="BE16" i="140"/>
  <c r="CI18" i="127"/>
  <c r="BF12" i="80"/>
  <c r="BF12" i="140" s="1"/>
  <c r="BE12" i="140"/>
  <c r="CI14" i="127"/>
  <c r="BF8" i="80"/>
  <c r="BF8" i="140" s="1"/>
  <c r="BE8" i="140"/>
  <c r="CI10" i="127"/>
  <c r="BF14" i="81"/>
  <c r="BF14" i="141" s="1"/>
  <c r="BE14" i="141"/>
  <c r="BF14" i="82"/>
  <c r="BF14" i="142" s="1"/>
  <c r="BE14" i="142"/>
  <c r="BF10" i="82"/>
  <c r="BF10" i="142" s="1"/>
  <c r="BE10" i="142"/>
  <c r="BF11" i="83"/>
  <c r="BF11" i="143" s="1"/>
  <c r="BE11" i="143"/>
  <c r="BF12" i="84"/>
  <c r="BF12" i="144" s="1"/>
  <c r="BE12" i="144"/>
  <c r="BB8" i="101"/>
  <c r="BC8" i="101" s="1"/>
  <c r="AR9" i="127" s="1"/>
  <c r="E8" i="160" s="1"/>
  <c r="BB6" i="102"/>
  <c r="BC6" i="102" s="1"/>
  <c r="AS7" i="127" s="1"/>
  <c r="AV8" i="118"/>
  <c r="AW8" i="118" s="1"/>
  <c r="BM9" i="127" s="1"/>
  <c r="H8" i="161" s="1"/>
  <c r="AV14" i="118"/>
  <c r="AW14" i="118" s="1"/>
  <c r="BM15" i="127" s="1"/>
  <c r="H14" i="161" s="1"/>
  <c r="AV9" i="118"/>
  <c r="AW9" i="118" s="1"/>
  <c r="BM10" i="127" s="1"/>
  <c r="H9" i="161" s="1"/>
  <c r="AV15" i="121"/>
  <c r="AW15" i="121" s="1"/>
  <c r="BP16" i="127" s="1"/>
  <c r="K15" i="161" s="1"/>
  <c r="AV14" i="126"/>
  <c r="AW14" i="126" s="1"/>
  <c r="BU15" i="127" s="1"/>
  <c r="P14" i="161" s="1"/>
  <c r="S14" i="126"/>
  <c r="AV10" i="120"/>
  <c r="AW10" i="120" s="1"/>
  <c r="BO11" i="127" s="1"/>
  <c r="J10" i="161" s="1"/>
  <c r="AG10" i="120"/>
  <c r="T23" i="127"/>
  <c r="AJ23" i="127" s="1"/>
  <c r="L22" i="157"/>
  <c r="T10" i="127"/>
  <c r="L9" i="157"/>
  <c r="T18" i="127"/>
  <c r="AJ18" i="127" s="1"/>
  <c r="L17" i="157"/>
  <c r="T26" i="127"/>
  <c r="AJ26" i="127" s="1"/>
  <c r="L25" i="157"/>
  <c r="T34" i="127"/>
  <c r="AJ34" i="127" s="1"/>
  <c r="L33" i="157"/>
  <c r="S31" i="127"/>
  <c r="AI31" i="127" s="1"/>
  <c r="L30" i="156"/>
  <c r="S27" i="127"/>
  <c r="AI27" i="127" s="1"/>
  <c r="L26" i="156"/>
  <c r="S14" i="127"/>
  <c r="L13" i="156"/>
  <c r="S22" i="127"/>
  <c r="AI22" i="127" s="1"/>
  <c r="L21" i="156"/>
  <c r="S30" i="127"/>
  <c r="AI30" i="127" s="1"/>
  <c r="L29" i="156"/>
  <c r="F10" i="91"/>
  <c r="F10" i="151" s="1"/>
  <c r="E10" i="151"/>
  <c r="N29" i="127"/>
  <c r="AD29" i="127" s="1"/>
  <c r="L28" i="151"/>
  <c r="F6" i="91"/>
  <c r="F6" i="151" s="1"/>
  <c r="E6" i="151"/>
  <c r="F13" i="91"/>
  <c r="F13" i="151" s="1"/>
  <c r="N25" i="127"/>
  <c r="AD25" i="127" s="1"/>
  <c r="L24" i="151"/>
  <c r="F9" i="91"/>
  <c r="F9" i="151" s="1"/>
  <c r="E9" i="151"/>
  <c r="F15" i="91"/>
  <c r="F15" i="151" s="1"/>
  <c r="N19" i="127"/>
  <c r="AD19" i="127" s="1"/>
  <c r="L18" i="151"/>
  <c r="F11" i="91"/>
  <c r="F11" i="151" s="1"/>
  <c r="N24" i="168"/>
  <c r="N24" i="175"/>
  <c r="BE33" i="136"/>
  <c r="CE35" i="127"/>
  <c r="BE25" i="136"/>
  <c r="CE27" i="127"/>
  <c r="BE17" i="136"/>
  <c r="CE19" i="127"/>
  <c r="BF12" i="76"/>
  <c r="BF12" i="136" s="1"/>
  <c r="BE12" i="136"/>
  <c r="CE14" i="127"/>
  <c r="BF8" i="76"/>
  <c r="BF8" i="136" s="1"/>
  <c r="BE8" i="136"/>
  <c r="CE10" i="127"/>
  <c r="J6" i="92"/>
  <c r="J6" i="152" s="1"/>
  <c r="I6" i="152"/>
  <c r="J11" i="92"/>
  <c r="J11" i="152" s="1"/>
  <c r="I11" i="152"/>
  <c r="J12" i="92"/>
  <c r="J12" i="152" s="1"/>
  <c r="I12" i="152"/>
  <c r="K8" i="92"/>
  <c r="E8" i="152"/>
  <c r="K6" i="92"/>
  <c r="J13" i="92"/>
  <c r="J13" i="152" s="1"/>
  <c r="I13" i="152"/>
  <c r="L15" i="88"/>
  <c r="F11" i="88"/>
  <c r="F11" i="148" s="1"/>
  <c r="E11" i="148"/>
  <c r="J14" i="88"/>
  <c r="J14" i="148" s="1"/>
  <c r="I14" i="148"/>
  <c r="J15" i="88"/>
  <c r="J15" i="148" s="1"/>
  <c r="I15" i="148"/>
  <c r="K12" i="88"/>
  <c r="L35" i="148"/>
  <c r="J6" i="88"/>
  <c r="J6" i="148" s="1"/>
  <c r="I6" i="148"/>
  <c r="F13" i="88"/>
  <c r="F13" i="148" s="1"/>
  <c r="E13" i="148"/>
  <c r="BE26" i="138"/>
  <c r="CG28" i="127"/>
  <c r="BE10" i="138"/>
  <c r="CG12" i="127"/>
  <c r="BE20" i="137"/>
  <c r="CF22" i="127"/>
  <c r="BE30" i="136"/>
  <c r="CE32" i="127"/>
  <c r="BE33" i="135"/>
  <c r="CD35" i="127"/>
  <c r="BE29" i="135"/>
  <c r="CD31" i="127"/>
  <c r="BE25" i="135"/>
  <c r="CD27" i="127"/>
  <c r="BE21" i="135"/>
  <c r="CD23" i="127"/>
  <c r="BE17" i="135"/>
  <c r="CD19" i="127"/>
  <c r="BF7" i="75"/>
  <c r="BF7" i="135" s="1"/>
  <c r="BE7" i="135"/>
  <c r="CD9" i="127"/>
  <c r="BE20" i="132"/>
  <c r="CA22" i="127"/>
  <c r="BF14" i="78"/>
  <c r="BF14" i="138" s="1"/>
  <c r="BF11" i="76"/>
  <c r="BF11" i="136" s="1"/>
  <c r="BE11" i="136"/>
  <c r="CE13" i="127"/>
  <c r="BF5" i="76"/>
  <c r="BF5" i="136" s="1"/>
  <c r="BE5" i="136"/>
  <c r="CE7" i="127"/>
  <c r="BF8" i="72"/>
  <c r="BF8" i="132" s="1"/>
  <c r="U23" i="127"/>
  <c r="AK23" i="127" s="1"/>
  <c r="L22" i="158"/>
  <c r="U12" i="127"/>
  <c r="L11" i="158"/>
  <c r="U20" i="127"/>
  <c r="AK20" i="127" s="1"/>
  <c r="L19" i="158"/>
  <c r="U28" i="127"/>
  <c r="AK28" i="127" s="1"/>
  <c r="L27" i="158"/>
  <c r="U36" i="127"/>
  <c r="AK36" i="127" s="1"/>
  <c r="L35" i="158"/>
  <c r="BE6" i="131"/>
  <c r="BZ8" i="127"/>
  <c r="L10" i="93"/>
  <c r="K10" i="153"/>
  <c r="L6" i="93"/>
  <c r="F13" i="93"/>
  <c r="F13" i="153" s="1"/>
  <c r="E13" i="153"/>
  <c r="J13" i="93"/>
  <c r="J13" i="153" s="1"/>
  <c r="I13" i="153"/>
  <c r="F10" i="93"/>
  <c r="F10" i="153" s="1"/>
  <c r="E10" i="153"/>
  <c r="J8" i="93"/>
  <c r="J8" i="153" s="1"/>
  <c r="I8" i="153"/>
  <c r="J6" i="93"/>
  <c r="J6" i="153" s="1"/>
  <c r="I6" i="153"/>
  <c r="K12" i="93"/>
  <c r="J10" i="89"/>
  <c r="J10" i="149" s="1"/>
  <c r="I10" i="149"/>
  <c r="L33" i="127"/>
  <c r="AB33" i="127" s="1"/>
  <c r="L32" i="149"/>
  <c r="J12" i="89"/>
  <c r="J12" i="149" s="1"/>
  <c r="I12" i="149"/>
  <c r="K10" i="89"/>
  <c r="L28" i="127"/>
  <c r="AB28" i="127" s="1"/>
  <c r="L27" i="149"/>
  <c r="F9" i="89"/>
  <c r="F9" i="149" s="1"/>
  <c r="E9" i="149"/>
  <c r="K6" i="89"/>
  <c r="F13" i="89"/>
  <c r="F13" i="149" s="1"/>
  <c r="E13" i="149"/>
  <c r="K11" i="87"/>
  <c r="K9" i="147"/>
  <c r="F8" i="87"/>
  <c r="F8" i="147" s="1"/>
  <c r="E8" i="147"/>
  <c r="F14" i="87"/>
  <c r="F14" i="147" s="1"/>
  <c r="E14" i="147"/>
  <c r="J14" i="87"/>
  <c r="J14" i="147" s="1"/>
  <c r="I14" i="147"/>
  <c r="F12" i="87"/>
  <c r="F12" i="147" s="1"/>
  <c r="E12" i="147"/>
  <c r="J25" i="127"/>
  <c r="Z25" i="127" s="1"/>
  <c r="L24" i="147"/>
  <c r="J13" i="85"/>
  <c r="J13" i="145" s="1"/>
  <c r="I13" i="145"/>
  <c r="J12" i="85"/>
  <c r="J12" i="145" s="1"/>
  <c r="I12" i="145"/>
  <c r="H19" i="127"/>
  <c r="X19" i="127" s="1"/>
  <c r="L18" i="145"/>
  <c r="K6" i="85"/>
  <c r="J9" i="85"/>
  <c r="J9" i="145" s="1"/>
  <c r="I9" i="145"/>
  <c r="F6" i="85"/>
  <c r="F6" i="145" s="1"/>
  <c r="E6" i="145"/>
  <c r="K12" i="85"/>
  <c r="BE27" i="138"/>
  <c r="CG29" i="127"/>
  <c r="BE29" i="137"/>
  <c r="CF31" i="127"/>
  <c r="BF12" i="77"/>
  <c r="BF12" i="137" s="1"/>
  <c r="BE12" i="137"/>
  <c r="CF14" i="127"/>
  <c r="BF13" i="76"/>
  <c r="BF13" i="136" s="1"/>
  <c r="BE13" i="136"/>
  <c r="CE15" i="127"/>
  <c r="L9" i="90"/>
  <c r="K9" i="150"/>
  <c r="F8" i="90"/>
  <c r="F8" i="150" s="1"/>
  <c r="E8" i="150"/>
  <c r="L15" i="90"/>
  <c r="K15" i="150"/>
  <c r="J8" i="90"/>
  <c r="J8" i="150" s="1"/>
  <c r="I8" i="150"/>
  <c r="K6" i="90"/>
  <c r="F15" i="90"/>
  <c r="F15" i="150" s="1"/>
  <c r="E15" i="150"/>
  <c r="K10" i="90"/>
  <c r="BE34" i="137"/>
  <c r="CF36" i="127"/>
  <c r="BE18" i="137"/>
  <c r="CF20" i="127"/>
  <c r="BE20" i="136"/>
  <c r="CE22" i="127"/>
  <c r="R13" i="127"/>
  <c r="L12" i="155"/>
  <c r="R23" i="127"/>
  <c r="AH23" i="127" s="1"/>
  <c r="L22" i="155"/>
  <c r="R14" i="127"/>
  <c r="L13" i="155"/>
  <c r="R22" i="127"/>
  <c r="AH22" i="127" s="1"/>
  <c r="L21" i="155"/>
  <c r="R30" i="127"/>
  <c r="AH30" i="127" s="1"/>
  <c r="L29" i="155"/>
  <c r="K9" i="154"/>
  <c r="J8" i="94"/>
  <c r="J8" i="154" s="1"/>
  <c r="I8" i="154"/>
  <c r="F15" i="94"/>
  <c r="F15" i="154" s="1"/>
  <c r="E15" i="154"/>
  <c r="Q25" i="127"/>
  <c r="AG25" i="127" s="1"/>
  <c r="L24" i="154"/>
  <c r="F13" i="94"/>
  <c r="F13" i="154" s="1"/>
  <c r="E13" i="154"/>
  <c r="Q29" i="127"/>
  <c r="AG29" i="127" s="1"/>
  <c r="L28" i="154"/>
  <c r="F7" i="94"/>
  <c r="F7" i="154" s="1"/>
  <c r="E7" i="154"/>
  <c r="J12" i="94"/>
  <c r="J12" i="154" s="1"/>
  <c r="I12" i="154"/>
  <c r="J9" i="94"/>
  <c r="J9" i="154" s="1"/>
  <c r="I9" i="154"/>
  <c r="L15" i="94"/>
  <c r="K15" i="154"/>
  <c r="L11" i="86"/>
  <c r="K11" i="146"/>
  <c r="F13" i="86"/>
  <c r="F13" i="146" s="1"/>
  <c r="E13" i="146"/>
  <c r="K10" i="86"/>
  <c r="E10" i="146"/>
  <c r="J6" i="86"/>
  <c r="J6" i="146" s="1"/>
  <c r="I6" i="146"/>
  <c r="J13" i="86"/>
  <c r="J13" i="146" s="1"/>
  <c r="I13" i="146"/>
  <c r="F12" i="86"/>
  <c r="F12" i="146" s="1"/>
  <c r="E12" i="146"/>
  <c r="K8" i="86"/>
  <c r="J15" i="86"/>
  <c r="J15" i="146" s="1"/>
  <c r="I15" i="146"/>
  <c r="BF5" i="72"/>
  <c r="BF5" i="132" s="1"/>
  <c r="BB11" i="99"/>
  <c r="BC11" i="99" s="1"/>
  <c r="AP12" i="127" s="1"/>
  <c r="C11" i="160" s="1"/>
  <c r="BB13" i="99"/>
  <c r="BC13" i="99" s="1"/>
  <c r="AP14" i="127" s="1"/>
  <c r="C13" i="160" s="1"/>
  <c r="BF14" i="71"/>
  <c r="BF14" i="131" s="1"/>
  <c r="BE14" i="131"/>
  <c r="BZ16" i="127"/>
  <c r="BF10" i="71"/>
  <c r="BF10" i="131" s="1"/>
  <c r="BE10" i="131"/>
  <c r="BZ12" i="127"/>
  <c r="BB9" i="99"/>
  <c r="BC9" i="99" s="1"/>
  <c r="AP10" i="127" s="1"/>
  <c r="C9" i="160" s="1"/>
  <c r="BF5" i="84"/>
  <c r="BF5" i="144" s="1"/>
  <c r="BE5" i="144"/>
  <c r="BF8" i="84"/>
  <c r="BF8" i="144" s="1"/>
  <c r="BE8" i="144"/>
  <c r="BF7" i="84"/>
  <c r="BF7" i="144" s="1"/>
  <c r="BE7" i="144"/>
  <c r="BF6" i="84"/>
  <c r="BF6" i="144" s="1"/>
  <c r="BE6" i="144"/>
  <c r="BF9" i="83"/>
  <c r="BF9" i="143" s="1"/>
  <c r="BE9" i="143"/>
  <c r="BF5" i="83"/>
  <c r="BF5" i="143" s="1"/>
  <c r="BE5" i="143"/>
  <c r="BF6" i="83"/>
  <c r="BF6" i="143" s="1"/>
  <c r="BE6" i="143"/>
  <c r="BF8" i="83"/>
  <c r="BF8" i="143" s="1"/>
  <c r="BE8" i="143"/>
  <c r="BF7" i="83"/>
  <c r="BF7" i="143" s="1"/>
  <c r="BE7" i="143"/>
  <c r="BF9" i="82"/>
  <c r="BF9" i="142" s="1"/>
  <c r="BE9" i="142"/>
  <c r="BF8" i="82"/>
  <c r="BF8" i="142" s="1"/>
  <c r="BF5" i="82"/>
  <c r="BF5" i="142" s="1"/>
  <c r="BE5" i="142"/>
  <c r="BF6" i="82"/>
  <c r="BF6" i="142" s="1"/>
  <c r="BE6" i="142"/>
  <c r="BF7" i="82"/>
  <c r="BF7" i="142" s="1"/>
  <c r="BF7" i="81"/>
  <c r="BF7" i="141" s="1"/>
  <c r="BE7" i="141"/>
  <c r="BF11" i="81"/>
  <c r="BF11" i="141" s="1"/>
  <c r="BF10" i="81"/>
  <c r="BF10" i="141" s="1"/>
  <c r="BE10" i="141"/>
  <c r="BF6" i="81"/>
  <c r="BF6" i="141" s="1"/>
  <c r="BE6" i="141"/>
  <c r="BF13" i="81"/>
  <c r="BF13" i="141" s="1"/>
  <c r="BE13" i="141"/>
  <c r="BF9" i="81"/>
  <c r="BF9" i="141" s="1"/>
  <c r="BE9" i="141"/>
  <c r="BF5" i="81"/>
  <c r="BF5" i="141" s="1"/>
  <c r="BE5" i="141"/>
  <c r="BF12" i="81"/>
  <c r="BF12" i="141" s="1"/>
  <c r="BE12" i="141"/>
  <c r="BF8" i="81"/>
  <c r="BF8" i="141" s="1"/>
  <c r="I6" i="160"/>
  <c r="S20" i="14"/>
  <c r="G10" i="176" s="1"/>
  <c r="P20" i="14"/>
  <c r="D10" i="176" s="1"/>
  <c r="Q20" i="14"/>
  <c r="E10" i="176" s="1"/>
  <c r="R20" i="14"/>
  <c r="F10" i="176" s="1"/>
  <c r="BH7" i="127"/>
  <c r="AZ7" i="127"/>
  <c r="L6" i="160"/>
  <c r="P23" i="14"/>
  <c r="Q23" i="14"/>
  <c r="R23" i="14"/>
  <c r="S23" i="14"/>
  <c r="K6" i="160"/>
  <c r="S22" i="14"/>
  <c r="P22" i="14"/>
  <c r="Q22" i="14"/>
  <c r="R22" i="14"/>
  <c r="J6" i="160"/>
  <c r="S21" i="14"/>
  <c r="G11" i="176" s="1"/>
  <c r="P21" i="14"/>
  <c r="D11" i="176" s="1"/>
  <c r="Q21" i="14"/>
  <c r="E11" i="176" s="1"/>
  <c r="R21" i="14"/>
  <c r="F11" i="176" s="1"/>
  <c r="H6" i="160"/>
  <c r="S19" i="14"/>
  <c r="G9" i="176" s="1"/>
  <c r="P19" i="14"/>
  <c r="D9" i="176" s="1"/>
  <c r="Q19" i="14"/>
  <c r="E9" i="176" s="1"/>
  <c r="R19" i="14"/>
  <c r="F9" i="176" s="1"/>
  <c r="BN7" i="127"/>
  <c r="G6" i="160"/>
  <c r="S18" i="14"/>
  <c r="G8" i="176" s="1"/>
  <c r="P18" i="14"/>
  <c r="D8" i="176" s="1"/>
  <c r="Q18" i="14"/>
  <c r="E8" i="176" s="1"/>
  <c r="R18" i="14"/>
  <c r="F8" i="176" s="1"/>
  <c r="M6" i="161"/>
  <c r="AV7" i="126"/>
  <c r="AW7" i="126" s="1"/>
  <c r="BU8" i="127" s="1"/>
  <c r="K6" i="155"/>
  <c r="J6" i="156"/>
  <c r="I6" i="156"/>
  <c r="K6" i="157"/>
  <c r="K6" i="158"/>
  <c r="P7" i="160"/>
  <c r="K14" i="15"/>
  <c r="P14" i="15"/>
  <c r="D15" i="15"/>
  <c r="AV9" i="126"/>
  <c r="AW9" i="126" s="1"/>
  <c r="BU10" i="127" s="1"/>
  <c r="S9" i="126"/>
  <c r="AV15" i="126"/>
  <c r="AW15" i="126" s="1"/>
  <c r="BU16" i="127" s="1"/>
  <c r="P15" i="161" s="1"/>
  <c r="S13" i="126"/>
  <c r="AV13" i="126"/>
  <c r="AW13" i="126" s="1"/>
  <c r="BU14" i="127" s="1"/>
  <c r="P13" i="161" s="1"/>
  <c r="AV11" i="126"/>
  <c r="AW11" i="126" s="1"/>
  <c r="BU12" i="127" s="1"/>
  <c r="P11" i="161" s="1"/>
  <c r="AV7" i="125"/>
  <c r="AW7" i="125" s="1"/>
  <c r="S7" i="125"/>
  <c r="AV15" i="125"/>
  <c r="AW15" i="125" s="1"/>
  <c r="BT16" i="127" s="1"/>
  <c r="O15" i="161" s="1"/>
  <c r="S15" i="125"/>
  <c r="S14" i="124"/>
  <c r="AV14" i="124"/>
  <c r="AW14" i="124" s="1"/>
  <c r="BS15" i="127" s="1"/>
  <c r="N14" i="161" s="1"/>
  <c r="AV12" i="124"/>
  <c r="AW12" i="124" s="1"/>
  <c r="BS13" i="127" s="1"/>
  <c r="N12" i="161" s="1"/>
  <c r="AV11" i="124"/>
  <c r="AW11" i="124" s="1"/>
  <c r="BS12" i="127" s="1"/>
  <c r="N11" i="161" s="1"/>
  <c r="S11" i="124"/>
  <c r="AV15" i="124"/>
  <c r="AW15" i="124" s="1"/>
  <c r="BS16" i="127" s="1"/>
  <c r="N15" i="161" s="1"/>
  <c r="S15" i="124"/>
  <c r="S7" i="123"/>
  <c r="AV7" i="123"/>
  <c r="AW7" i="123" s="1"/>
  <c r="S13" i="123"/>
  <c r="AV13" i="123"/>
  <c r="AW13" i="123" s="1"/>
  <c r="BR14" i="127" s="1"/>
  <c r="M13" i="161" s="1"/>
  <c r="S15" i="123"/>
  <c r="AV15" i="123"/>
  <c r="AW15" i="123" s="1"/>
  <c r="BR16" i="127" s="1"/>
  <c r="M15" i="161" s="1"/>
  <c r="AV9" i="123"/>
  <c r="AW9" i="123" s="1"/>
  <c r="BR10" i="127" s="1"/>
  <c r="M9" i="161" s="1"/>
  <c r="S11" i="123"/>
  <c r="AV11" i="123"/>
  <c r="AW11" i="123" s="1"/>
  <c r="BR12" i="127" s="1"/>
  <c r="M11" i="161" s="1"/>
  <c r="AV12" i="123"/>
  <c r="AW12" i="123" s="1"/>
  <c r="BR13" i="127" s="1"/>
  <c r="M12" i="161" s="1"/>
  <c r="AV12" i="122"/>
  <c r="AW12" i="122" s="1"/>
  <c r="BQ13" i="127" s="1"/>
  <c r="L12" i="161" s="1"/>
  <c r="S12" i="122"/>
  <c r="AV8" i="122"/>
  <c r="AW8" i="122" s="1"/>
  <c r="BQ9" i="127" s="1"/>
  <c r="L8" i="161" s="1"/>
  <c r="AV6" i="122"/>
  <c r="AW6" i="122" s="1"/>
  <c r="AV13" i="122"/>
  <c r="AW13" i="122" s="1"/>
  <c r="BQ14" i="127" s="1"/>
  <c r="L13" i="161" s="1"/>
  <c r="S13" i="122"/>
  <c r="AV10" i="122"/>
  <c r="AW10" i="122" s="1"/>
  <c r="BQ11" i="127" s="1"/>
  <c r="L10" i="161" s="1"/>
  <c r="S11" i="121"/>
  <c r="AV11" i="121"/>
  <c r="AW11" i="121" s="1"/>
  <c r="BP12" i="127" s="1"/>
  <c r="K11" i="161" s="1"/>
  <c r="S13" i="120"/>
  <c r="AV13" i="120"/>
  <c r="AW13" i="120" s="1"/>
  <c r="BO14" i="127" s="1"/>
  <c r="J13" i="161" s="1"/>
  <c r="AV6" i="120"/>
  <c r="AW6" i="120" s="1"/>
  <c r="S6" i="120"/>
  <c r="S14" i="119"/>
  <c r="AV14" i="119"/>
  <c r="AW14" i="119" s="1"/>
  <c r="BN15" i="127" s="1"/>
  <c r="I14" i="161" s="1"/>
  <c r="S7" i="118"/>
  <c r="AV7" i="118"/>
  <c r="AW7" i="118" s="1"/>
  <c r="BM8" i="127" s="1"/>
  <c r="H7" i="161" s="1"/>
  <c r="AV12" i="118"/>
  <c r="AW12" i="118" s="1"/>
  <c r="BM13" i="127" s="1"/>
  <c r="H12" i="161" s="1"/>
  <c r="AV15" i="118"/>
  <c r="AW15" i="118" s="1"/>
  <c r="BM16" i="127" s="1"/>
  <c r="H15" i="161" s="1"/>
  <c r="AV14" i="117"/>
  <c r="AW14" i="117" s="1"/>
  <c r="BL15" i="127" s="1"/>
  <c r="G14" i="161" s="1"/>
  <c r="S14" i="117"/>
  <c r="AV6" i="117"/>
  <c r="AW6" i="117" s="1"/>
  <c r="S6" i="117"/>
  <c r="S8" i="117"/>
  <c r="AV8" i="117"/>
  <c r="AW8" i="117" s="1"/>
  <c r="BL9" i="127" s="1"/>
  <c r="G8" i="161" s="1"/>
  <c r="S13" i="117"/>
  <c r="AV13" i="117"/>
  <c r="AW13" i="117" s="1"/>
  <c r="BL14" i="127" s="1"/>
  <c r="G13" i="161" s="1"/>
  <c r="AV11" i="116"/>
  <c r="AW11" i="116" s="1"/>
  <c r="BK12" i="127" s="1"/>
  <c r="F11" i="161" s="1"/>
  <c r="AV10" i="116"/>
  <c r="AW10" i="116" s="1"/>
  <c r="BK11" i="127" s="1"/>
  <c r="F10" i="161" s="1"/>
  <c r="S12" i="116"/>
  <c r="AV12" i="116"/>
  <c r="AW12" i="116" s="1"/>
  <c r="BK13" i="127" s="1"/>
  <c r="F12" i="161" s="1"/>
  <c r="AV13" i="116"/>
  <c r="AW13" i="116" s="1"/>
  <c r="BK14" i="127" s="1"/>
  <c r="F13" i="161" s="1"/>
  <c r="S13" i="116"/>
  <c r="AV6" i="116"/>
  <c r="AW6" i="116" s="1"/>
  <c r="AV8" i="116"/>
  <c r="AW8" i="116" s="1"/>
  <c r="BK9" i="127" s="1"/>
  <c r="F8" i="161" s="1"/>
  <c r="S8" i="116"/>
  <c r="S8" i="115"/>
  <c r="AV8" i="115"/>
  <c r="AW8" i="115" s="1"/>
  <c r="BJ9" i="127" s="1"/>
  <c r="E8" i="161" s="1"/>
  <c r="AV10" i="115"/>
  <c r="AW10" i="115" s="1"/>
  <c r="BJ11" i="127" s="1"/>
  <c r="E10" i="161" s="1"/>
  <c r="AV7" i="115"/>
  <c r="AW7" i="115" s="1"/>
  <c r="BJ8" i="127" s="1"/>
  <c r="E7" i="161" s="1"/>
  <c r="S9" i="115"/>
  <c r="AV9" i="115"/>
  <c r="AW9" i="115" s="1"/>
  <c r="BJ10" i="127" s="1"/>
  <c r="E9" i="161" s="1"/>
  <c r="AV14" i="115"/>
  <c r="AW14" i="115" s="1"/>
  <c r="BJ15" i="127" s="1"/>
  <c r="E14" i="161" s="1"/>
  <c r="AV6" i="115"/>
  <c r="AW6" i="115" s="1"/>
  <c r="AV12" i="113"/>
  <c r="AW12" i="113" s="1"/>
  <c r="BH13" i="127" s="1"/>
  <c r="C12" i="161" s="1"/>
  <c r="S12" i="113"/>
  <c r="AV13" i="113"/>
  <c r="AW13" i="113" s="1"/>
  <c r="BH14" i="127" s="1"/>
  <c r="C13" i="161" s="1"/>
  <c r="S13" i="113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B4" i="39"/>
  <c r="B6" i="5"/>
  <c r="B63" i="39"/>
  <c r="B62" i="39"/>
  <c r="B61" i="39"/>
  <c r="B60" i="39"/>
  <c r="B59" i="39"/>
  <c r="B58" i="39"/>
  <c r="B57" i="39"/>
  <c r="B56" i="39"/>
  <c r="B55" i="39"/>
  <c r="B54" i="39"/>
  <c r="B53" i="39"/>
  <c r="B52" i="39"/>
  <c r="B51" i="39"/>
  <c r="B50" i="39"/>
  <c r="B49" i="39"/>
  <c r="B48" i="39"/>
  <c r="B47" i="39"/>
  <c r="B46" i="39"/>
  <c r="B45" i="39"/>
  <c r="B44" i="39"/>
  <c r="B43" i="39"/>
  <c r="B42" i="39"/>
  <c r="B41" i="39"/>
  <c r="B40" i="39"/>
  <c r="B39" i="39"/>
  <c r="B38" i="39"/>
  <c r="B37" i="39"/>
  <c r="B36" i="39"/>
  <c r="B35" i="39"/>
  <c r="B34" i="39"/>
  <c r="B33" i="39"/>
  <c r="B32" i="39"/>
  <c r="B31" i="39"/>
  <c r="B30" i="39"/>
  <c r="B29" i="39"/>
  <c r="B28" i="39"/>
  <c r="B27" i="39"/>
  <c r="B26" i="39"/>
  <c r="B25" i="39"/>
  <c r="B24" i="39"/>
  <c r="B23" i="39"/>
  <c r="B22" i="39"/>
  <c r="B21" i="39"/>
  <c r="B20" i="39"/>
  <c r="B19" i="39"/>
  <c r="B18" i="39"/>
  <c r="B17" i="39"/>
  <c r="B16" i="39"/>
  <c r="B15" i="39"/>
  <c r="B14" i="39"/>
  <c r="B13" i="39"/>
  <c r="B12" i="39"/>
  <c r="B11" i="39"/>
  <c r="B10" i="39"/>
  <c r="B9" i="39"/>
  <c r="B8" i="39"/>
  <c r="B7" i="39"/>
  <c r="B6" i="39"/>
  <c r="B5" i="39"/>
  <c r="A4" i="39"/>
  <c r="B63" i="38"/>
  <c r="B62" i="38"/>
  <c r="B61" i="38"/>
  <c r="B60" i="38"/>
  <c r="B59" i="38"/>
  <c r="B58" i="38"/>
  <c r="B57" i="38"/>
  <c r="B56" i="38"/>
  <c r="B55" i="38"/>
  <c r="B54" i="38"/>
  <c r="B53" i="38"/>
  <c r="B52" i="38"/>
  <c r="B51" i="38"/>
  <c r="B50" i="38"/>
  <c r="B49" i="38"/>
  <c r="B48" i="38"/>
  <c r="B47" i="38"/>
  <c r="B46" i="38"/>
  <c r="B45" i="38"/>
  <c r="B44" i="38"/>
  <c r="B43" i="38"/>
  <c r="B42" i="38"/>
  <c r="B41" i="38"/>
  <c r="B40" i="38"/>
  <c r="B39" i="38"/>
  <c r="B38" i="38"/>
  <c r="B37" i="38"/>
  <c r="B36" i="38"/>
  <c r="B35" i="38"/>
  <c r="B34" i="38"/>
  <c r="B33" i="38"/>
  <c r="B32" i="38"/>
  <c r="B31" i="38"/>
  <c r="B30" i="38"/>
  <c r="B29" i="38"/>
  <c r="B28" i="38"/>
  <c r="B27" i="38"/>
  <c r="B26" i="38"/>
  <c r="B25" i="38"/>
  <c r="B24" i="38"/>
  <c r="B23" i="38"/>
  <c r="B22" i="38"/>
  <c r="B21" i="38"/>
  <c r="B20" i="38"/>
  <c r="B19" i="38"/>
  <c r="B18" i="38"/>
  <c r="B17" i="38"/>
  <c r="B16" i="38"/>
  <c r="B15" i="38"/>
  <c r="B14" i="38"/>
  <c r="B13" i="38"/>
  <c r="B12" i="38"/>
  <c r="B11" i="38"/>
  <c r="B10" i="38"/>
  <c r="B9" i="38"/>
  <c r="B8" i="38"/>
  <c r="B7" i="38"/>
  <c r="B6" i="38"/>
  <c r="B5" i="38"/>
  <c r="B4" i="38"/>
  <c r="A4" i="38"/>
  <c r="L17" i="154" l="1"/>
  <c r="L27" i="153"/>
  <c r="K11" i="150"/>
  <c r="K9" i="148"/>
  <c r="B11" i="159"/>
  <c r="L32" i="150"/>
  <c r="L31" i="150"/>
  <c r="L31" i="148"/>
  <c r="L16" i="146"/>
  <c r="M16" i="146" s="1"/>
  <c r="L33" i="149"/>
  <c r="L21" i="148"/>
  <c r="O17" i="127"/>
  <c r="AE17" i="127" s="1"/>
  <c r="L22" i="151"/>
  <c r="N22" i="151" s="1"/>
  <c r="L30" i="154"/>
  <c r="K11" i="149"/>
  <c r="L18" i="87"/>
  <c r="L8" i="88"/>
  <c r="L8" i="148" s="1"/>
  <c r="L24" i="90"/>
  <c r="K24" i="148"/>
  <c r="L24" i="88"/>
  <c r="L9" i="93"/>
  <c r="L9" i="153" s="1"/>
  <c r="L10" i="92"/>
  <c r="L10" i="152" s="1"/>
  <c r="K16" i="149"/>
  <c r="L16" i="89"/>
  <c r="B6" i="159"/>
  <c r="L16" i="151"/>
  <c r="N16" i="151" s="1"/>
  <c r="L12" i="91"/>
  <c r="L7" i="90"/>
  <c r="K9" i="152"/>
  <c r="L30" i="145"/>
  <c r="L24" i="149"/>
  <c r="L27" i="150"/>
  <c r="K10" i="151"/>
  <c r="U15" i="14"/>
  <c r="K6" i="176" s="1"/>
  <c r="K12" i="147"/>
  <c r="K13" i="149"/>
  <c r="K13" i="147"/>
  <c r="L7" i="88"/>
  <c r="K8" i="127" s="1"/>
  <c r="I8" i="127"/>
  <c r="D7" i="61" s="1"/>
  <c r="L10" i="94"/>
  <c r="L10" i="154" s="1"/>
  <c r="L7" i="93"/>
  <c r="P8" i="127" s="1"/>
  <c r="K6" i="148"/>
  <c r="K8" i="147"/>
  <c r="K10" i="148"/>
  <c r="L13" i="86"/>
  <c r="I14" i="127" s="1"/>
  <c r="K13" i="145"/>
  <c r="L13" i="90"/>
  <c r="L13" i="150" s="1"/>
  <c r="AL66" i="127"/>
  <c r="V47" i="127"/>
  <c r="AL59" i="127"/>
  <c r="K33" i="150"/>
  <c r="L33" i="90"/>
  <c r="K17" i="145"/>
  <c r="L17" i="85"/>
  <c r="K26" i="149"/>
  <c r="L26" i="89"/>
  <c r="V41" i="127"/>
  <c r="W41" i="127"/>
  <c r="AL41" i="127" s="1"/>
  <c r="K19" i="148"/>
  <c r="L19" i="88"/>
  <c r="K22" i="152"/>
  <c r="L22" i="92"/>
  <c r="K27" i="151"/>
  <c r="L27" i="91"/>
  <c r="K20" i="151"/>
  <c r="L20" i="91"/>
  <c r="K30" i="151"/>
  <c r="L30" i="91"/>
  <c r="K20" i="149"/>
  <c r="L20" i="89"/>
  <c r="K20" i="153"/>
  <c r="L20" i="93"/>
  <c r="K16" i="148"/>
  <c r="L16" i="88"/>
  <c r="K35" i="145"/>
  <c r="L35" i="85"/>
  <c r="K16" i="145"/>
  <c r="L16" i="85"/>
  <c r="K30" i="147"/>
  <c r="L30" i="87"/>
  <c r="K35" i="147"/>
  <c r="L35" i="87"/>
  <c r="K21" i="154"/>
  <c r="L21" i="94"/>
  <c r="K18" i="153"/>
  <c r="L18" i="93"/>
  <c r="K17" i="151"/>
  <c r="L17" i="91"/>
  <c r="K34" i="150"/>
  <c r="L34" i="90"/>
  <c r="K34" i="148"/>
  <c r="L34" i="88"/>
  <c r="K31" i="146"/>
  <c r="L31" i="86"/>
  <c r="K17" i="146"/>
  <c r="L17" i="86"/>
  <c r="K16" i="154"/>
  <c r="L16" i="94"/>
  <c r="K19" i="145"/>
  <c r="L19" i="85"/>
  <c r="K16" i="147"/>
  <c r="L16" i="87"/>
  <c r="K29" i="153"/>
  <c r="L29" i="93"/>
  <c r="V56" i="127"/>
  <c r="AL58" i="127"/>
  <c r="K31" i="151"/>
  <c r="L31" i="91"/>
  <c r="K20" i="147"/>
  <c r="L20" i="87"/>
  <c r="K25" i="153"/>
  <c r="L25" i="93"/>
  <c r="W35" i="127"/>
  <c r="B34" i="159"/>
  <c r="B34" i="61"/>
  <c r="W61" i="127"/>
  <c r="AL61" i="127" s="1"/>
  <c r="V61" i="127"/>
  <c r="V46" i="127"/>
  <c r="W46" i="127"/>
  <c r="AL46" i="127" s="1"/>
  <c r="K18" i="148"/>
  <c r="L18" i="88"/>
  <c r="K24" i="152"/>
  <c r="L24" i="92"/>
  <c r="V48" i="127"/>
  <c r="V57" i="127"/>
  <c r="AL42" i="127"/>
  <c r="AL44" i="127"/>
  <c r="AL54" i="127"/>
  <c r="M2" i="153"/>
  <c r="K13" i="154"/>
  <c r="L11" i="93"/>
  <c r="L11" i="153" s="1"/>
  <c r="L25" i="152"/>
  <c r="K35" i="146"/>
  <c r="L35" i="86"/>
  <c r="K34" i="154"/>
  <c r="L34" i="94"/>
  <c r="K25" i="150"/>
  <c r="L25" i="90"/>
  <c r="K17" i="147"/>
  <c r="L17" i="87"/>
  <c r="K18" i="149"/>
  <c r="L18" i="89"/>
  <c r="K17" i="153"/>
  <c r="L17" i="93"/>
  <c r="K31" i="153"/>
  <c r="L31" i="93"/>
  <c r="K30" i="152"/>
  <c r="L30" i="92"/>
  <c r="K19" i="151"/>
  <c r="L19" i="91"/>
  <c r="K19" i="154"/>
  <c r="L19" i="94"/>
  <c r="B19" i="61"/>
  <c r="W20" i="127"/>
  <c r="K21" i="151"/>
  <c r="L21" i="91"/>
  <c r="K34" i="146"/>
  <c r="L34" i="86"/>
  <c r="K26" i="145"/>
  <c r="L26" i="85"/>
  <c r="K23" i="147"/>
  <c r="L23" i="87"/>
  <c r="K29" i="149"/>
  <c r="L29" i="89"/>
  <c r="V66" i="127"/>
  <c r="K35" i="154"/>
  <c r="L35" i="94"/>
  <c r="K26" i="153"/>
  <c r="L26" i="93"/>
  <c r="V59" i="127"/>
  <c r="W49" i="127"/>
  <c r="AL49" i="127" s="1"/>
  <c r="V49" i="127"/>
  <c r="AL45" i="127"/>
  <c r="AL55" i="127"/>
  <c r="K23" i="148"/>
  <c r="L23" i="88"/>
  <c r="K28" i="149"/>
  <c r="L28" i="89"/>
  <c r="K26" i="150"/>
  <c r="L26" i="90"/>
  <c r="K19" i="150"/>
  <c r="L19" i="90"/>
  <c r="K26" i="147"/>
  <c r="L26" i="87"/>
  <c r="K22" i="147"/>
  <c r="L22" i="87"/>
  <c r="K19" i="149"/>
  <c r="L19" i="89"/>
  <c r="K21" i="153"/>
  <c r="L21" i="93"/>
  <c r="V58" i="127"/>
  <c r="AL50" i="127"/>
  <c r="K18" i="150"/>
  <c r="L18" i="90"/>
  <c r="K32" i="153"/>
  <c r="L32" i="93"/>
  <c r="V51" i="127"/>
  <c r="W51" i="127"/>
  <c r="AL51" i="127" s="1"/>
  <c r="W18" i="127"/>
  <c r="B17" i="61"/>
  <c r="B17" i="159"/>
  <c r="AL37" i="127"/>
  <c r="K23" i="151"/>
  <c r="L23" i="91"/>
  <c r="K22" i="153"/>
  <c r="L22" i="93"/>
  <c r="K32" i="148"/>
  <c r="L32" i="88"/>
  <c r="K15" i="151"/>
  <c r="L15" i="91"/>
  <c r="K30" i="150"/>
  <c r="L30" i="90"/>
  <c r="AL57" i="127"/>
  <c r="V42" i="127"/>
  <c r="V44" i="127"/>
  <c r="V54" i="127"/>
  <c r="K13" i="153"/>
  <c r="K27" i="146"/>
  <c r="L27" i="86"/>
  <c r="K17" i="150"/>
  <c r="L17" i="90"/>
  <c r="K27" i="145"/>
  <c r="L27" i="85"/>
  <c r="K24" i="145"/>
  <c r="L24" i="85"/>
  <c r="K32" i="147"/>
  <c r="L32" i="87"/>
  <c r="K25" i="147"/>
  <c r="L25" i="87"/>
  <c r="K35" i="153"/>
  <c r="L35" i="93"/>
  <c r="K30" i="148"/>
  <c r="L30" i="88"/>
  <c r="K26" i="152"/>
  <c r="L26" i="92"/>
  <c r="K21" i="146"/>
  <c r="L21" i="86"/>
  <c r="K32" i="154"/>
  <c r="L32" i="94"/>
  <c r="K23" i="154"/>
  <c r="L23" i="94"/>
  <c r="K31" i="145"/>
  <c r="L31" i="85"/>
  <c r="K19" i="147"/>
  <c r="L19" i="87"/>
  <c r="K19" i="153"/>
  <c r="L19" i="93"/>
  <c r="K24" i="153"/>
  <c r="L24" i="93"/>
  <c r="K18" i="154"/>
  <c r="L18" i="94"/>
  <c r="K27" i="154"/>
  <c r="L27" i="94"/>
  <c r="K28" i="153"/>
  <c r="L28" i="93"/>
  <c r="V63" i="127"/>
  <c r="W63" i="127"/>
  <c r="AL63" i="127" s="1"/>
  <c r="V45" i="127"/>
  <c r="V55" i="127"/>
  <c r="K33" i="148"/>
  <c r="L33" i="88"/>
  <c r="K31" i="154"/>
  <c r="L31" i="94"/>
  <c r="K23" i="145"/>
  <c r="L23" i="85"/>
  <c r="K35" i="149"/>
  <c r="L35" i="89"/>
  <c r="K26" i="154"/>
  <c r="L26" i="94"/>
  <c r="K29" i="150"/>
  <c r="L29" i="90"/>
  <c r="K25" i="149"/>
  <c r="L25" i="89"/>
  <c r="AL39" i="127"/>
  <c r="AL38" i="127"/>
  <c r="K28" i="148"/>
  <c r="L28" i="88"/>
  <c r="V50" i="127"/>
  <c r="K34" i="147"/>
  <c r="L34" i="87"/>
  <c r="V60" i="127"/>
  <c r="W60" i="127"/>
  <c r="AL60" i="127" s="1"/>
  <c r="AL40" i="127"/>
  <c r="V37" i="127"/>
  <c r="K19" i="152"/>
  <c r="L19" i="92"/>
  <c r="K23" i="146"/>
  <c r="L23" i="86"/>
  <c r="K21" i="150"/>
  <c r="L21" i="90"/>
  <c r="K28" i="150"/>
  <c r="L28" i="90"/>
  <c r="K33" i="153"/>
  <c r="L33" i="93"/>
  <c r="V65" i="127"/>
  <c r="AL52" i="127"/>
  <c r="K19" i="146"/>
  <c r="L19" i="86"/>
  <c r="K28" i="146"/>
  <c r="L28" i="86"/>
  <c r="K22" i="146"/>
  <c r="L22" i="86"/>
  <c r="K20" i="154"/>
  <c r="L20" i="94"/>
  <c r="K34" i="149"/>
  <c r="L34" i="89"/>
  <c r="K23" i="149"/>
  <c r="L23" i="89"/>
  <c r="K16" i="153"/>
  <c r="L16" i="93"/>
  <c r="K22" i="148"/>
  <c r="L22" i="88"/>
  <c r="K35" i="151"/>
  <c r="L35" i="91"/>
  <c r="K34" i="145"/>
  <c r="L34" i="85"/>
  <c r="K24" i="146"/>
  <c r="L24" i="86"/>
  <c r="K29" i="154"/>
  <c r="L29" i="94"/>
  <c r="K20" i="150"/>
  <c r="L20" i="90"/>
  <c r="K33" i="145"/>
  <c r="L33" i="85"/>
  <c r="K20" i="145"/>
  <c r="L20" i="85"/>
  <c r="K33" i="147"/>
  <c r="L33" i="87"/>
  <c r="K17" i="148"/>
  <c r="L17" i="88"/>
  <c r="K35" i="152"/>
  <c r="L35" i="92"/>
  <c r="K23" i="152"/>
  <c r="L23" i="92"/>
  <c r="K20" i="146"/>
  <c r="L20" i="86"/>
  <c r="K25" i="154"/>
  <c r="L25" i="94"/>
  <c r="K23" i="150"/>
  <c r="L23" i="90"/>
  <c r="W28" i="127"/>
  <c r="B27" i="159"/>
  <c r="B27" i="61"/>
  <c r="AL47" i="127"/>
  <c r="K26" i="148"/>
  <c r="L26" i="88"/>
  <c r="K29" i="148"/>
  <c r="L29" i="88"/>
  <c r="V62" i="127"/>
  <c r="W62" i="127"/>
  <c r="AL62" i="127" s="1"/>
  <c r="K30" i="149"/>
  <c r="L30" i="89"/>
  <c r="AL56" i="127"/>
  <c r="V43" i="127"/>
  <c r="W43" i="127"/>
  <c r="AL43" i="127" s="1"/>
  <c r="V39" i="127"/>
  <c r="V38" i="127"/>
  <c r="K18" i="152"/>
  <c r="L18" i="92"/>
  <c r="K29" i="152"/>
  <c r="L29" i="92"/>
  <c r="K22" i="149"/>
  <c r="L22" i="89"/>
  <c r="K17" i="149"/>
  <c r="L17" i="89"/>
  <c r="B20" i="61"/>
  <c r="W21" i="127"/>
  <c r="V40" i="127"/>
  <c r="K17" i="152"/>
  <c r="L17" i="92"/>
  <c r="K22" i="145"/>
  <c r="L22" i="85"/>
  <c r="K28" i="147"/>
  <c r="L28" i="87"/>
  <c r="AL48" i="127"/>
  <c r="K29" i="151"/>
  <c r="L29" i="91"/>
  <c r="AL65" i="127"/>
  <c r="K20" i="152"/>
  <c r="L20" i="92"/>
  <c r="V52" i="127"/>
  <c r="L11" i="85"/>
  <c r="L11" i="145" s="1"/>
  <c r="L13" i="92"/>
  <c r="L13" i="152" s="1"/>
  <c r="L6" i="91"/>
  <c r="L6" i="151" s="1"/>
  <c r="T15" i="14"/>
  <c r="J6" i="176" s="1"/>
  <c r="L7" i="94"/>
  <c r="Q8" i="127" s="1"/>
  <c r="K9" i="151"/>
  <c r="W15" i="14"/>
  <c r="M6" i="176" s="1"/>
  <c r="K9" i="145"/>
  <c r="V15" i="14"/>
  <c r="L6" i="176" s="1"/>
  <c r="H8" i="176"/>
  <c r="I8" i="176" s="1"/>
  <c r="H9" i="176"/>
  <c r="I9" i="176" s="1"/>
  <c r="H11" i="176"/>
  <c r="I11" i="176" s="1"/>
  <c r="H10" i="176"/>
  <c r="I10" i="176" s="1"/>
  <c r="K12" i="149"/>
  <c r="K14" i="149"/>
  <c r="L7" i="87"/>
  <c r="L7" i="147" s="1"/>
  <c r="K14" i="148"/>
  <c r="K12" i="146"/>
  <c r="M2" i="146"/>
  <c r="L7" i="85"/>
  <c r="H8" i="127" s="1"/>
  <c r="C7" i="159" s="1"/>
  <c r="B10" i="61"/>
  <c r="B13" i="159"/>
  <c r="K12" i="152"/>
  <c r="M2" i="154"/>
  <c r="L7" i="92"/>
  <c r="L7" i="152" s="1"/>
  <c r="M2" i="149"/>
  <c r="M2" i="148"/>
  <c r="L7" i="145"/>
  <c r="M7" i="145" s="1"/>
  <c r="U22" i="14"/>
  <c r="M28" i="154"/>
  <c r="N28" i="154"/>
  <c r="M24" i="154"/>
  <c r="N24" i="154"/>
  <c r="M29" i="61"/>
  <c r="M29" i="159"/>
  <c r="M13" i="61"/>
  <c r="M13" i="159"/>
  <c r="AH14" i="127"/>
  <c r="M12" i="61"/>
  <c r="M12" i="159"/>
  <c r="AH13" i="127"/>
  <c r="L6" i="90"/>
  <c r="K6" i="150"/>
  <c r="H32" i="61"/>
  <c r="H32" i="159"/>
  <c r="H31" i="61"/>
  <c r="H31" i="159"/>
  <c r="C18" i="61"/>
  <c r="C18" i="159"/>
  <c r="E24" i="61"/>
  <c r="E24" i="159"/>
  <c r="L9" i="147"/>
  <c r="J10" i="127"/>
  <c r="L6" i="89"/>
  <c r="K6" i="149"/>
  <c r="M32" i="149"/>
  <c r="N32" i="149"/>
  <c r="P27" i="61"/>
  <c r="P27" i="159"/>
  <c r="P11" i="61"/>
  <c r="P11" i="159"/>
  <c r="AK12" i="127"/>
  <c r="F35" i="61"/>
  <c r="F35" i="159"/>
  <c r="M18" i="151"/>
  <c r="N18" i="151"/>
  <c r="M28" i="151"/>
  <c r="N28" i="151"/>
  <c r="M29" i="156"/>
  <c r="N29" i="156"/>
  <c r="N13" i="156"/>
  <c r="M13" i="156"/>
  <c r="N30" i="156"/>
  <c r="M30" i="156"/>
  <c r="M25" i="157"/>
  <c r="N25" i="157"/>
  <c r="N9" i="157"/>
  <c r="M9" i="157"/>
  <c r="N16" i="146"/>
  <c r="N26" i="146"/>
  <c r="M26" i="146"/>
  <c r="M33" i="154"/>
  <c r="N33" i="154"/>
  <c r="M17" i="154"/>
  <c r="N17" i="154"/>
  <c r="M23" i="61"/>
  <c r="M23" i="159"/>
  <c r="M7" i="61"/>
  <c r="M7" i="159"/>
  <c r="AH8" i="127"/>
  <c r="M32" i="61"/>
  <c r="M32" i="159"/>
  <c r="L14" i="90"/>
  <c r="K14" i="150"/>
  <c r="H16" i="61"/>
  <c r="H16" i="159"/>
  <c r="N21" i="145"/>
  <c r="M21" i="145"/>
  <c r="L8" i="85"/>
  <c r="K8" i="145"/>
  <c r="L13" i="145"/>
  <c r="H14" i="127"/>
  <c r="L12" i="147"/>
  <c r="J13" i="127"/>
  <c r="N33" i="149"/>
  <c r="M33" i="149"/>
  <c r="P21" i="61"/>
  <c r="P21" i="159"/>
  <c r="P26" i="61"/>
  <c r="P26" i="159"/>
  <c r="P12" i="61"/>
  <c r="P12" i="159"/>
  <c r="AK13" i="127"/>
  <c r="M20" i="148"/>
  <c r="N20" i="148"/>
  <c r="L9" i="152"/>
  <c r="O10" i="127"/>
  <c r="L13" i="91"/>
  <c r="K13" i="151"/>
  <c r="I22" i="61"/>
  <c r="I22" i="159"/>
  <c r="N31" i="61"/>
  <c r="N31" i="159"/>
  <c r="N15" i="61"/>
  <c r="N15" i="159"/>
  <c r="AI16" i="127"/>
  <c r="N18" i="61"/>
  <c r="N18" i="159"/>
  <c r="N24" i="61"/>
  <c r="N24" i="159"/>
  <c r="N20" i="61"/>
  <c r="N20" i="159"/>
  <c r="O27" i="61"/>
  <c r="O27" i="159"/>
  <c r="O11" i="61"/>
  <c r="O11" i="159"/>
  <c r="AJ12" i="127"/>
  <c r="O10" i="61"/>
  <c r="O10" i="159"/>
  <c r="AJ11" i="127"/>
  <c r="O28" i="61"/>
  <c r="O28" i="159"/>
  <c r="D29" i="61"/>
  <c r="D29" i="159"/>
  <c r="D18" i="61"/>
  <c r="D18" i="159"/>
  <c r="L6" i="94"/>
  <c r="K6" i="154"/>
  <c r="M33" i="61"/>
  <c r="M33" i="159"/>
  <c r="M17" i="61"/>
  <c r="M17" i="159"/>
  <c r="M24" i="61"/>
  <c r="M24" i="159"/>
  <c r="M8" i="61"/>
  <c r="M8" i="159"/>
  <c r="AH9" i="127"/>
  <c r="M2" i="150"/>
  <c r="N32" i="145"/>
  <c r="M32" i="145"/>
  <c r="N28" i="145"/>
  <c r="M28" i="145"/>
  <c r="E27" i="61"/>
  <c r="E27" i="159"/>
  <c r="N21" i="149"/>
  <c r="M21" i="149"/>
  <c r="K7" i="149"/>
  <c r="L7" i="89"/>
  <c r="L15" i="153"/>
  <c r="P16" i="127"/>
  <c r="M23" i="158"/>
  <c r="N23" i="158"/>
  <c r="N7" i="158"/>
  <c r="M7" i="158"/>
  <c r="M14" i="158"/>
  <c r="N14" i="158"/>
  <c r="M20" i="158"/>
  <c r="N20" i="158"/>
  <c r="L13" i="88"/>
  <c r="K13" i="148"/>
  <c r="N33" i="152"/>
  <c r="M33" i="152"/>
  <c r="M31" i="152"/>
  <c r="N31" i="152"/>
  <c r="L9" i="151"/>
  <c r="N10" i="127"/>
  <c r="N25" i="61"/>
  <c r="N25" i="159"/>
  <c r="N9" i="61"/>
  <c r="N9" i="159"/>
  <c r="AI10" i="127"/>
  <c r="N22" i="61"/>
  <c r="N22" i="159"/>
  <c r="N14" i="61"/>
  <c r="N14" i="159"/>
  <c r="AI15" i="127"/>
  <c r="O21" i="61"/>
  <c r="O21" i="159"/>
  <c r="O30" i="61"/>
  <c r="O30" i="159"/>
  <c r="O24" i="61"/>
  <c r="O24" i="159"/>
  <c r="D25" i="61"/>
  <c r="D25" i="159"/>
  <c r="M35" i="61"/>
  <c r="M35" i="159"/>
  <c r="M19" i="61"/>
  <c r="M19" i="159"/>
  <c r="M30" i="61"/>
  <c r="M30" i="159"/>
  <c r="M20" i="61"/>
  <c r="M20" i="159"/>
  <c r="M34" i="61"/>
  <c r="M34" i="159"/>
  <c r="L10" i="85"/>
  <c r="K10" i="145"/>
  <c r="L14" i="145"/>
  <c r="H15" i="127"/>
  <c r="N29" i="147"/>
  <c r="M29" i="147"/>
  <c r="G31" i="61"/>
  <c r="G31" i="159"/>
  <c r="L9" i="149"/>
  <c r="L10" i="127"/>
  <c r="K34" i="61"/>
  <c r="K34" i="159"/>
  <c r="K30" i="61"/>
  <c r="K30" i="159"/>
  <c r="P25" i="61"/>
  <c r="P25" i="159"/>
  <c r="P9" i="61"/>
  <c r="P9" i="159"/>
  <c r="AK10" i="127"/>
  <c r="P18" i="61"/>
  <c r="P18" i="159"/>
  <c r="P32" i="61"/>
  <c r="P32" i="159"/>
  <c r="B12" i="159"/>
  <c r="B12" i="61"/>
  <c r="N25" i="148"/>
  <c r="M25" i="148"/>
  <c r="J28" i="61"/>
  <c r="J28" i="159"/>
  <c r="J27" i="61"/>
  <c r="J27" i="159"/>
  <c r="J21" i="61"/>
  <c r="J21" i="159"/>
  <c r="N26" i="151"/>
  <c r="M26" i="151"/>
  <c r="M32" i="151"/>
  <c r="N32" i="151"/>
  <c r="N27" i="156"/>
  <c r="M27" i="156"/>
  <c r="N11" i="156"/>
  <c r="M11" i="156"/>
  <c r="N16" i="156"/>
  <c r="M16" i="156"/>
  <c r="M31" i="157"/>
  <c r="N31" i="157"/>
  <c r="N15" i="157"/>
  <c r="M15" i="157"/>
  <c r="N34" i="157"/>
  <c r="M34" i="157"/>
  <c r="M20" i="157"/>
  <c r="N20" i="157"/>
  <c r="M32" i="157"/>
  <c r="N32" i="157"/>
  <c r="L12" i="149"/>
  <c r="L13" i="127"/>
  <c r="L8" i="150"/>
  <c r="M9" i="127"/>
  <c r="T22" i="14"/>
  <c r="L15" i="154"/>
  <c r="Q16" i="127"/>
  <c r="L28" i="61"/>
  <c r="L28" i="159"/>
  <c r="L24" i="61"/>
  <c r="L24" i="159"/>
  <c r="L9" i="154"/>
  <c r="Q10" i="127"/>
  <c r="N21" i="155"/>
  <c r="M21" i="155"/>
  <c r="N22" i="155"/>
  <c r="M22" i="155"/>
  <c r="L11" i="87"/>
  <c r="K11" i="147"/>
  <c r="N27" i="149"/>
  <c r="M27" i="149"/>
  <c r="L10" i="89"/>
  <c r="K10" i="149"/>
  <c r="G32" i="61"/>
  <c r="G32" i="159"/>
  <c r="L11" i="149"/>
  <c r="L12" i="127"/>
  <c r="N27" i="153"/>
  <c r="M27" i="153"/>
  <c r="L12" i="93"/>
  <c r="K12" i="153"/>
  <c r="L10" i="153"/>
  <c r="P11" i="127"/>
  <c r="N35" i="158"/>
  <c r="M35" i="158"/>
  <c r="M19" i="158"/>
  <c r="N19" i="158"/>
  <c r="N22" i="158"/>
  <c r="M22" i="158"/>
  <c r="K9" i="127"/>
  <c r="L15" i="148"/>
  <c r="K16" i="127"/>
  <c r="I18" i="61"/>
  <c r="I18" i="159"/>
  <c r="N24" i="151"/>
  <c r="M24" i="151"/>
  <c r="I28" i="61"/>
  <c r="I28" i="159"/>
  <c r="N29" i="61"/>
  <c r="N29" i="159"/>
  <c r="N13" i="61"/>
  <c r="N13" i="159"/>
  <c r="AI14" i="127"/>
  <c r="N30" i="61"/>
  <c r="N30" i="159"/>
  <c r="O25" i="61"/>
  <c r="O25" i="159"/>
  <c r="O9" i="61"/>
  <c r="O9" i="159"/>
  <c r="AJ10" i="127"/>
  <c r="D16" i="61"/>
  <c r="D16" i="159"/>
  <c r="D26" i="61"/>
  <c r="D26" i="159"/>
  <c r="L33" i="61"/>
  <c r="L33" i="159"/>
  <c r="L17" i="61"/>
  <c r="L17" i="159"/>
  <c r="N31" i="155"/>
  <c r="M31" i="155"/>
  <c r="N15" i="155"/>
  <c r="M15" i="155"/>
  <c r="N14" i="155"/>
  <c r="M14" i="155"/>
  <c r="N16" i="155"/>
  <c r="M16" i="155"/>
  <c r="N22" i="150"/>
  <c r="M22" i="150"/>
  <c r="C21" i="61"/>
  <c r="C21" i="159"/>
  <c r="N21" i="147"/>
  <c r="M21" i="147"/>
  <c r="G33" i="61"/>
  <c r="G33" i="159"/>
  <c r="N29" i="158"/>
  <c r="M29" i="158"/>
  <c r="N13" i="158"/>
  <c r="M13" i="158"/>
  <c r="M10" i="158"/>
  <c r="N10" i="158"/>
  <c r="M24" i="158"/>
  <c r="N24" i="158"/>
  <c r="F20" i="61"/>
  <c r="F20" i="159"/>
  <c r="L11" i="148"/>
  <c r="K12" i="127"/>
  <c r="L14" i="91"/>
  <c r="K14" i="151"/>
  <c r="I16" i="61"/>
  <c r="I16" i="159"/>
  <c r="K7" i="151"/>
  <c r="L7" i="91"/>
  <c r="M23" i="156"/>
  <c r="N23" i="156"/>
  <c r="N7" i="156"/>
  <c r="M7" i="156"/>
  <c r="N28" i="156"/>
  <c r="M28" i="156"/>
  <c r="N32" i="156"/>
  <c r="M32" i="156"/>
  <c r="N35" i="157"/>
  <c r="M35" i="157"/>
  <c r="M19" i="157"/>
  <c r="N19" i="157"/>
  <c r="M26" i="157"/>
  <c r="N26" i="157"/>
  <c r="N8" i="157"/>
  <c r="M8" i="157"/>
  <c r="N33" i="146"/>
  <c r="M33" i="146"/>
  <c r="N30" i="146"/>
  <c r="M30" i="146"/>
  <c r="L12" i="94"/>
  <c r="K12" i="154"/>
  <c r="N25" i="155"/>
  <c r="M25" i="155"/>
  <c r="N9" i="155"/>
  <c r="M9" i="155"/>
  <c r="N26" i="155"/>
  <c r="M26" i="155"/>
  <c r="N35" i="150"/>
  <c r="M35" i="150"/>
  <c r="L15" i="145"/>
  <c r="H16" i="127"/>
  <c r="C32" i="61"/>
  <c r="C32" i="159"/>
  <c r="C28" i="61"/>
  <c r="C28" i="159"/>
  <c r="N31" i="147"/>
  <c r="M31" i="147"/>
  <c r="G21" i="61"/>
  <c r="G21" i="159"/>
  <c r="M23" i="153"/>
  <c r="N23" i="153"/>
  <c r="P23" i="61"/>
  <c r="P23" i="159"/>
  <c r="P7" i="61"/>
  <c r="P7" i="159"/>
  <c r="AK8" i="127"/>
  <c r="P14" i="61"/>
  <c r="P14" i="159"/>
  <c r="AK15" i="127"/>
  <c r="P20" i="61"/>
  <c r="P20" i="159"/>
  <c r="L7" i="148"/>
  <c r="J33" i="61"/>
  <c r="J33" i="159"/>
  <c r="J31" i="61"/>
  <c r="J31" i="159"/>
  <c r="N34" i="151"/>
  <c r="M34" i="151"/>
  <c r="N33" i="151"/>
  <c r="M33" i="151"/>
  <c r="N33" i="156"/>
  <c r="M33" i="156"/>
  <c r="M17" i="156"/>
  <c r="N17" i="156"/>
  <c r="N10" i="156"/>
  <c r="M10" i="156"/>
  <c r="N8" i="156"/>
  <c r="M8" i="156"/>
  <c r="M29" i="157"/>
  <c r="N29" i="157"/>
  <c r="N13" i="157"/>
  <c r="M13" i="157"/>
  <c r="N14" i="157"/>
  <c r="M14" i="157"/>
  <c r="N16" i="157"/>
  <c r="M16" i="157"/>
  <c r="N32" i="146"/>
  <c r="M32" i="146"/>
  <c r="L14" i="146"/>
  <c r="I15" i="127"/>
  <c r="M7" i="146"/>
  <c r="N7" i="146"/>
  <c r="N30" i="154"/>
  <c r="M30" i="154"/>
  <c r="N27" i="155"/>
  <c r="M27" i="155"/>
  <c r="N11" i="155"/>
  <c r="M11" i="155"/>
  <c r="N18" i="155"/>
  <c r="M18" i="155"/>
  <c r="N28" i="155"/>
  <c r="M28" i="155"/>
  <c r="N10" i="155"/>
  <c r="M10" i="155"/>
  <c r="N25" i="145"/>
  <c r="M25" i="145"/>
  <c r="L6" i="87"/>
  <c r="K6" i="147"/>
  <c r="E29" i="61"/>
  <c r="E29" i="159"/>
  <c r="M33" i="158"/>
  <c r="N33" i="158"/>
  <c r="M17" i="158"/>
  <c r="N17" i="158"/>
  <c r="N34" i="158"/>
  <c r="M34" i="158"/>
  <c r="M28" i="158"/>
  <c r="N28" i="158"/>
  <c r="M2" i="53"/>
  <c r="F25" i="61"/>
  <c r="F25" i="159"/>
  <c r="N25" i="152"/>
  <c r="M25" i="152"/>
  <c r="I26" i="61"/>
  <c r="I26" i="159"/>
  <c r="I32" i="61"/>
  <c r="I32" i="159"/>
  <c r="L8" i="91"/>
  <c r="K8" i="151"/>
  <c r="N27" i="61"/>
  <c r="N27" i="159"/>
  <c r="N11" i="61"/>
  <c r="N11" i="159"/>
  <c r="AI12" i="127"/>
  <c r="N16" i="61"/>
  <c r="N16" i="159"/>
  <c r="O31" i="61"/>
  <c r="O31" i="159"/>
  <c r="O15" i="61"/>
  <c r="O15" i="159"/>
  <c r="AJ16" i="127"/>
  <c r="O34" i="61"/>
  <c r="O34" i="159"/>
  <c r="O20" i="61"/>
  <c r="O20" i="159"/>
  <c r="O32" i="61"/>
  <c r="O32" i="159"/>
  <c r="L12" i="152"/>
  <c r="O13" i="127"/>
  <c r="W22" i="14"/>
  <c r="L8" i="86"/>
  <c r="K8" i="146"/>
  <c r="L12" i="146"/>
  <c r="I13" i="127"/>
  <c r="L10" i="86"/>
  <c r="K10" i="146"/>
  <c r="L11" i="146"/>
  <c r="I12" i="127"/>
  <c r="M21" i="61"/>
  <c r="M21" i="159"/>
  <c r="M22" i="61"/>
  <c r="M22" i="159"/>
  <c r="L15" i="150"/>
  <c r="M16" i="127"/>
  <c r="L9" i="150"/>
  <c r="M10" i="127"/>
  <c r="L6" i="85"/>
  <c r="K6" i="145"/>
  <c r="G27" i="61"/>
  <c r="G27" i="159"/>
  <c r="K27" i="61"/>
  <c r="K27" i="159"/>
  <c r="P35" i="61"/>
  <c r="P35" i="159"/>
  <c r="P19" i="61"/>
  <c r="P19" i="159"/>
  <c r="P22" i="61"/>
  <c r="P22" i="159"/>
  <c r="N31" i="148"/>
  <c r="M31" i="148"/>
  <c r="L6" i="92"/>
  <c r="K6" i="152"/>
  <c r="L8" i="92"/>
  <c r="K8" i="152"/>
  <c r="I24" i="61"/>
  <c r="I24" i="159"/>
  <c r="M21" i="156"/>
  <c r="N21" i="156"/>
  <c r="N26" i="156"/>
  <c r="M26" i="156"/>
  <c r="M33" i="157"/>
  <c r="N33" i="157"/>
  <c r="N17" i="157"/>
  <c r="M17" i="157"/>
  <c r="M22" i="157"/>
  <c r="N22" i="157"/>
  <c r="N22" i="154"/>
  <c r="M22" i="154"/>
  <c r="M31" i="61"/>
  <c r="M31" i="159"/>
  <c r="M15" i="61"/>
  <c r="M15" i="159"/>
  <c r="AH16" i="127"/>
  <c r="M14" i="61"/>
  <c r="M14" i="159"/>
  <c r="AH15" i="127"/>
  <c r="M16" i="61"/>
  <c r="M16" i="159"/>
  <c r="H22" i="61"/>
  <c r="H22" i="159"/>
  <c r="M29" i="145"/>
  <c r="N29" i="145"/>
  <c r="L10" i="87"/>
  <c r="K10" i="147"/>
  <c r="L14" i="147"/>
  <c r="J15" i="127"/>
  <c r="E21" i="61"/>
  <c r="E21" i="159"/>
  <c r="L13" i="147"/>
  <c r="J14" i="127"/>
  <c r="P29" i="61"/>
  <c r="P29" i="159"/>
  <c r="P13" i="61"/>
  <c r="P13" i="159"/>
  <c r="AK14" i="127"/>
  <c r="P10" i="61"/>
  <c r="P10" i="159"/>
  <c r="AK11" i="127"/>
  <c r="P24" i="61"/>
  <c r="P24" i="159"/>
  <c r="B8" i="61"/>
  <c r="B8" i="159"/>
  <c r="N27" i="148"/>
  <c r="M27" i="148"/>
  <c r="N32" i="152"/>
  <c r="M32" i="152"/>
  <c r="N16" i="152"/>
  <c r="M16" i="152"/>
  <c r="L14" i="92"/>
  <c r="K14" i="152"/>
  <c r="M2" i="151"/>
  <c r="N23" i="61"/>
  <c r="N23" i="159"/>
  <c r="N7" i="61"/>
  <c r="N7" i="159"/>
  <c r="AI8" i="127"/>
  <c r="N28" i="61"/>
  <c r="N28" i="159"/>
  <c r="N32" i="61"/>
  <c r="N32" i="159"/>
  <c r="O35" i="61"/>
  <c r="O35" i="159"/>
  <c r="O19" i="61"/>
  <c r="O19" i="159"/>
  <c r="O26" i="61"/>
  <c r="O26" i="159"/>
  <c r="O8" i="61"/>
  <c r="O8" i="159"/>
  <c r="AJ9" i="127"/>
  <c r="D33" i="61"/>
  <c r="D33" i="159"/>
  <c r="D30" i="61"/>
  <c r="D30" i="159"/>
  <c r="L13" i="154"/>
  <c r="Q14" i="127"/>
  <c r="M25" i="61"/>
  <c r="M25" i="159"/>
  <c r="M9" i="61"/>
  <c r="M9" i="159"/>
  <c r="AH10" i="127"/>
  <c r="M26" i="61"/>
  <c r="M26" i="159"/>
  <c r="H35" i="61"/>
  <c r="H35" i="159"/>
  <c r="N30" i="145"/>
  <c r="M30" i="145"/>
  <c r="M2" i="145"/>
  <c r="E31" i="61"/>
  <c r="E31" i="159"/>
  <c r="N24" i="149"/>
  <c r="M24" i="149"/>
  <c r="L13" i="149"/>
  <c r="L14" i="127"/>
  <c r="K23" i="61"/>
  <c r="K23" i="159"/>
  <c r="L13" i="153"/>
  <c r="P14" i="127"/>
  <c r="M31" i="158"/>
  <c r="N31" i="158"/>
  <c r="N15" i="158"/>
  <c r="M15" i="158"/>
  <c r="N30" i="158"/>
  <c r="M30" i="158"/>
  <c r="N8" i="158"/>
  <c r="M8" i="158"/>
  <c r="M16" i="158"/>
  <c r="N16" i="158"/>
  <c r="N21" i="148"/>
  <c r="M21" i="148"/>
  <c r="N34" i="152"/>
  <c r="M34" i="152"/>
  <c r="L11" i="92"/>
  <c r="K11" i="152"/>
  <c r="I34" i="61"/>
  <c r="I34" i="159"/>
  <c r="I33" i="61"/>
  <c r="I33" i="159"/>
  <c r="L11" i="91"/>
  <c r="K11" i="151"/>
  <c r="N33" i="61"/>
  <c r="N33" i="159"/>
  <c r="N17" i="61"/>
  <c r="N17" i="159"/>
  <c r="N10" i="61"/>
  <c r="N10" i="159"/>
  <c r="AI11" i="127"/>
  <c r="N8" i="61"/>
  <c r="N8" i="159"/>
  <c r="AI9" i="127"/>
  <c r="O29" i="61"/>
  <c r="O29" i="159"/>
  <c r="O13" i="61"/>
  <c r="O13" i="159"/>
  <c r="AJ14" i="127"/>
  <c r="O14" i="61"/>
  <c r="O14" i="159"/>
  <c r="AJ15" i="127"/>
  <c r="O16" i="61"/>
  <c r="O16" i="159"/>
  <c r="D32" i="61"/>
  <c r="D32" i="159"/>
  <c r="L15" i="146"/>
  <c r="I16" i="127"/>
  <c r="L14" i="94"/>
  <c r="K14" i="154"/>
  <c r="L30" i="61"/>
  <c r="L30" i="159"/>
  <c r="L11" i="154"/>
  <c r="Q12" i="127"/>
  <c r="M27" i="61"/>
  <c r="M27" i="159"/>
  <c r="M11" i="61"/>
  <c r="M11" i="159"/>
  <c r="AH12" i="127"/>
  <c r="M18" i="61"/>
  <c r="M18" i="159"/>
  <c r="M28" i="61"/>
  <c r="M28" i="159"/>
  <c r="M10" i="61"/>
  <c r="M10" i="159"/>
  <c r="AH11" i="127"/>
  <c r="N27" i="150"/>
  <c r="M27" i="150"/>
  <c r="C25" i="61"/>
  <c r="C25" i="159"/>
  <c r="L9" i="145"/>
  <c r="H10" i="127"/>
  <c r="M2" i="147"/>
  <c r="L15" i="149"/>
  <c r="L16" i="127"/>
  <c r="P33" i="61"/>
  <c r="P33" i="159"/>
  <c r="P17" i="61"/>
  <c r="P17" i="159"/>
  <c r="P34" i="61"/>
  <c r="P34" i="159"/>
  <c r="P28" i="61"/>
  <c r="P28" i="159"/>
  <c r="B9" i="61"/>
  <c r="B9" i="159"/>
  <c r="J25" i="61"/>
  <c r="J25" i="159"/>
  <c r="L15" i="152"/>
  <c r="O16" i="127"/>
  <c r="M25" i="151"/>
  <c r="N25" i="151"/>
  <c r="M35" i="156"/>
  <c r="N35" i="156"/>
  <c r="N19" i="156"/>
  <c r="M19" i="156"/>
  <c r="N34" i="156"/>
  <c r="M34" i="156"/>
  <c r="N12" i="156"/>
  <c r="M12" i="156"/>
  <c r="N23" i="157"/>
  <c r="M23" i="157"/>
  <c r="N7" i="157"/>
  <c r="M7" i="157"/>
  <c r="M18" i="157"/>
  <c r="N18" i="157"/>
  <c r="N12" i="157"/>
  <c r="M12" i="157"/>
  <c r="L14" i="149"/>
  <c r="L15" i="127"/>
  <c r="V22" i="14"/>
  <c r="N29" i="155"/>
  <c r="M29" i="155"/>
  <c r="N13" i="155"/>
  <c r="M13" i="155"/>
  <c r="M12" i="155"/>
  <c r="N12" i="155"/>
  <c r="L10" i="90"/>
  <c r="K10" i="150"/>
  <c r="M32" i="150"/>
  <c r="N32" i="150"/>
  <c r="M31" i="150"/>
  <c r="N31" i="150"/>
  <c r="L12" i="85"/>
  <c r="K12" i="145"/>
  <c r="N18" i="145"/>
  <c r="M18" i="145"/>
  <c r="N24" i="147"/>
  <c r="M24" i="147"/>
  <c r="L6" i="153"/>
  <c r="P7" i="127"/>
  <c r="N27" i="158"/>
  <c r="M27" i="158"/>
  <c r="N11" i="158"/>
  <c r="M11" i="158"/>
  <c r="N35" i="148"/>
  <c r="M35" i="148"/>
  <c r="L12" i="88"/>
  <c r="K12" i="148"/>
  <c r="F31" i="61"/>
  <c r="F31" i="159"/>
  <c r="L9" i="148"/>
  <c r="K10" i="127"/>
  <c r="L12" i="151"/>
  <c r="N13" i="127"/>
  <c r="N21" i="61"/>
  <c r="N21" i="159"/>
  <c r="N26" i="61"/>
  <c r="N26" i="159"/>
  <c r="O33" i="61"/>
  <c r="O33" i="159"/>
  <c r="O17" i="61"/>
  <c r="O17" i="159"/>
  <c r="O22" i="61"/>
  <c r="O22" i="159"/>
  <c r="L22" i="61"/>
  <c r="L22" i="159"/>
  <c r="N23" i="155"/>
  <c r="M23" i="155"/>
  <c r="N7" i="155"/>
  <c r="M7" i="155"/>
  <c r="N32" i="155"/>
  <c r="M32" i="155"/>
  <c r="N16" i="150"/>
  <c r="M16" i="150"/>
  <c r="L7" i="150"/>
  <c r="M8" i="127"/>
  <c r="C29" i="61"/>
  <c r="C29" i="159"/>
  <c r="L8" i="89"/>
  <c r="K8" i="149"/>
  <c r="L14" i="93"/>
  <c r="K14" i="153"/>
  <c r="L8" i="153"/>
  <c r="P9" i="127"/>
  <c r="M21" i="158"/>
  <c r="N21" i="158"/>
  <c r="N26" i="158"/>
  <c r="M26" i="158"/>
  <c r="M12" i="158"/>
  <c r="N12" i="158"/>
  <c r="F27" i="61"/>
  <c r="F27" i="159"/>
  <c r="L10" i="148"/>
  <c r="K11" i="127"/>
  <c r="J32" i="61"/>
  <c r="J32" i="159"/>
  <c r="J16" i="61"/>
  <c r="J16" i="159"/>
  <c r="M22" i="151"/>
  <c r="N31" i="156"/>
  <c r="M31" i="156"/>
  <c r="N15" i="156"/>
  <c r="M15" i="156"/>
  <c r="N18" i="156"/>
  <c r="M18" i="156"/>
  <c r="N24" i="156"/>
  <c r="M24" i="156"/>
  <c r="N20" i="156"/>
  <c r="M20" i="156"/>
  <c r="M27" i="157"/>
  <c r="N27" i="157"/>
  <c r="N11" i="157"/>
  <c r="M11" i="157"/>
  <c r="M10" i="157"/>
  <c r="N10" i="157"/>
  <c r="N28" i="157"/>
  <c r="M28" i="157"/>
  <c r="M29" i="146"/>
  <c r="N29" i="146"/>
  <c r="N18" i="146"/>
  <c r="M18" i="146"/>
  <c r="L8" i="94"/>
  <c r="K8" i="154"/>
  <c r="N33" i="155"/>
  <c r="M33" i="155"/>
  <c r="N17" i="155"/>
  <c r="M17" i="155"/>
  <c r="N24" i="155"/>
  <c r="M24" i="155"/>
  <c r="M8" i="155"/>
  <c r="N8" i="155"/>
  <c r="L12" i="90"/>
  <c r="K12" i="150"/>
  <c r="L11" i="150"/>
  <c r="M12" i="127"/>
  <c r="C30" i="61"/>
  <c r="C30" i="159"/>
  <c r="M27" i="147"/>
  <c r="N27" i="147"/>
  <c r="G24" i="61"/>
  <c r="G24" i="159"/>
  <c r="P31" i="61"/>
  <c r="P31" i="159"/>
  <c r="P15" i="61"/>
  <c r="P15" i="159"/>
  <c r="AK16" i="127"/>
  <c r="P30" i="61"/>
  <c r="P30" i="159"/>
  <c r="P8" i="61"/>
  <c r="P8" i="159"/>
  <c r="AK9" i="127"/>
  <c r="P16" i="61"/>
  <c r="P16" i="159"/>
  <c r="F21" i="61"/>
  <c r="F21" i="159"/>
  <c r="J34" i="61"/>
  <c r="J34" i="159"/>
  <c r="M25" i="156"/>
  <c r="N25" i="156"/>
  <c r="M9" i="156"/>
  <c r="N9" i="156"/>
  <c r="N22" i="156"/>
  <c r="M22" i="156"/>
  <c r="N14" i="156"/>
  <c r="M14" i="156"/>
  <c r="M21" i="157"/>
  <c r="N21" i="157"/>
  <c r="M30" i="157"/>
  <c r="N30" i="157"/>
  <c r="N24" i="157"/>
  <c r="M24" i="157"/>
  <c r="M25" i="146"/>
  <c r="N25" i="146"/>
  <c r="L6" i="86"/>
  <c r="K6" i="146"/>
  <c r="L9" i="146"/>
  <c r="I10" i="127"/>
  <c r="N35" i="155"/>
  <c r="M35" i="155"/>
  <c r="N19" i="155"/>
  <c r="M19" i="155"/>
  <c r="N30" i="155"/>
  <c r="M30" i="155"/>
  <c r="N20" i="155"/>
  <c r="M20" i="155"/>
  <c r="N34" i="155"/>
  <c r="M34" i="155"/>
  <c r="H27" i="61"/>
  <c r="H27" i="159"/>
  <c r="L15" i="147"/>
  <c r="J16" i="127"/>
  <c r="N31" i="149"/>
  <c r="M31" i="149"/>
  <c r="N34" i="153"/>
  <c r="M34" i="153"/>
  <c r="M30" i="153"/>
  <c r="N30" i="153"/>
  <c r="L7" i="153"/>
  <c r="M25" i="158"/>
  <c r="N25" i="158"/>
  <c r="N9" i="158"/>
  <c r="M9" i="158"/>
  <c r="N18" i="158"/>
  <c r="M18" i="158"/>
  <c r="N32" i="158"/>
  <c r="M32" i="158"/>
  <c r="L6" i="148"/>
  <c r="K7" i="127"/>
  <c r="M28" i="152"/>
  <c r="N28" i="152"/>
  <c r="M27" i="152"/>
  <c r="N27" i="152"/>
  <c r="M21" i="152"/>
  <c r="N21" i="152"/>
  <c r="M2" i="152"/>
  <c r="I25" i="61"/>
  <c r="I25" i="159"/>
  <c r="N35" i="61"/>
  <c r="N35" i="159"/>
  <c r="N19" i="61"/>
  <c r="N19" i="159"/>
  <c r="N34" i="61"/>
  <c r="N34" i="159"/>
  <c r="N12" i="61"/>
  <c r="N12" i="159"/>
  <c r="AI13" i="127"/>
  <c r="O23" i="61"/>
  <c r="O23" i="159"/>
  <c r="O7" i="61"/>
  <c r="O7" i="159"/>
  <c r="AJ8" i="127"/>
  <c r="O18" i="61"/>
  <c r="O18" i="159"/>
  <c r="O12" i="61"/>
  <c r="O12" i="159"/>
  <c r="AJ13" i="127"/>
  <c r="L14" i="148"/>
  <c r="K15" i="127"/>
  <c r="L8" i="147"/>
  <c r="J9" i="127"/>
  <c r="L10" i="151"/>
  <c r="N11" i="127"/>
  <c r="BJ7" i="127"/>
  <c r="BQ7" i="127"/>
  <c r="F6" i="160"/>
  <c r="S17" i="14"/>
  <c r="P17" i="14"/>
  <c r="Q17" i="14"/>
  <c r="R17" i="14"/>
  <c r="E6" i="160"/>
  <c r="P16" i="14"/>
  <c r="D7" i="176" s="1"/>
  <c r="Q16" i="14"/>
  <c r="E7" i="176" s="1"/>
  <c r="R16" i="14"/>
  <c r="F7" i="176" s="1"/>
  <c r="S16" i="14"/>
  <c r="G7" i="176" s="1"/>
  <c r="BK7" i="127"/>
  <c r="BL7" i="127"/>
  <c r="C6" i="161"/>
  <c r="U14" i="14"/>
  <c r="K5" i="176" s="1"/>
  <c r="V14" i="14"/>
  <c r="L5" i="176" s="1"/>
  <c r="W14" i="14"/>
  <c r="M5" i="176" s="1"/>
  <c r="T14" i="14"/>
  <c r="J5" i="176" s="1"/>
  <c r="BO7" i="127"/>
  <c r="C6" i="160"/>
  <c r="R14" i="14"/>
  <c r="F5" i="176" s="1"/>
  <c r="S14" i="14"/>
  <c r="G5" i="176" s="1"/>
  <c r="P14" i="14"/>
  <c r="D5" i="176" s="1"/>
  <c r="Q14" i="14"/>
  <c r="E5" i="176" s="1"/>
  <c r="H6" i="161"/>
  <c r="U19" i="14"/>
  <c r="K9" i="176" s="1"/>
  <c r="V19" i="14"/>
  <c r="L9" i="176" s="1"/>
  <c r="W19" i="14"/>
  <c r="M9" i="176" s="1"/>
  <c r="T19" i="14"/>
  <c r="J9" i="176" s="1"/>
  <c r="D6" i="160"/>
  <c r="P15" i="14"/>
  <c r="D6" i="176" s="1"/>
  <c r="R15" i="14"/>
  <c r="F6" i="176" s="1"/>
  <c r="S15" i="14"/>
  <c r="G6" i="176" s="1"/>
  <c r="Q15" i="14"/>
  <c r="E6" i="176" s="1"/>
  <c r="I6" i="161"/>
  <c r="U20" i="14"/>
  <c r="K10" i="176" s="1"/>
  <c r="V20" i="14"/>
  <c r="L10" i="176" s="1"/>
  <c r="W20" i="14"/>
  <c r="M10" i="176" s="1"/>
  <c r="T20" i="14"/>
  <c r="J10" i="176" s="1"/>
  <c r="M6" i="160"/>
  <c r="BR8" i="127"/>
  <c r="M7" i="161" s="1"/>
  <c r="BT8" i="127"/>
  <c r="O7" i="161" s="1"/>
  <c r="P9" i="161"/>
  <c r="P7" i="161"/>
  <c r="N13" i="14"/>
  <c r="L13" i="14"/>
  <c r="B7" i="61"/>
  <c r="I13" i="14"/>
  <c r="H13" i="14"/>
  <c r="B7" i="159"/>
  <c r="K13" i="14"/>
  <c r="M13" i="14"/>
  <c r="J13" i="14"/>
  <c r="O13" i="14"/>
  <c r="R7" i="127"/>
  <c r="L6" i="155"/>
  <c r="K6" i="156"/>
  <c r="T7" i="127"/>
  <c r="L6" i="157"/>
  <c r="U7" i="127"/>
  <c r="L6" i="158"/>
  <c r="P15" i="15"/>
  <c r="K15" i="15"/>
  <c r="D16" i="15"/>
  <c r="B63" i="37"/>
  <c r="B62" i="37"/>
  <c r="B61" i="37"/>
  <c r="B60" i="37"/>
  <c r="B59" i="37"/>
  <c r="B58" i="37"/>
  <c r="B57" i="37"/>
  <c r="B56" i="37"/>
  <c r="B55" i="37"/>
  <c r="B54" i="37"/>
  <c r="B53" i="37"/>
  <c r="B52" i="37"/>
  <c r="B51" i="37"/>
  <c r="B50" i="37"/>
  <c r="B49" i="37"/>
  <c r="B48" i="37"/>
  <c r="B47" i="37"/>
  <c r="B46" i="37"/>
  <c r="B45" i="37"/>
  <c r="B44" i="37"/>
  <c r="B43" i="37"/>
  <c r="B42" i="37"/>
  <c r="B41" i="37"/>
  <c r="B40" i="37"/>
  <c r="B39" i="37"/>
  <c r="B38" i="37"/>
  <c r="B37" i="37"/>
  <c r="B36" i="37"/>
  <c r="B35" i="37"/>
  <c r="B34" i="37"/>
  <c r="B33" i="37"/>
  <c r="B32" i="37"/>
  <c r="B31" i="37"/>
  <c r="B30" i="37"/>
  <c r="B29" i="37"/>
  <c r="B28" i="37"/>
  <c r="B27" i="37"/>
  <c r="B26" i="37"/>
  <c r="B25" i="37"/>
  <c r="B24" i="37"/>
  <c r="B23" i="37"/>
  <c r="B22" i="37"/>
  <c r="B21" i="37"/>
  <c r="B20" i="37"/>
  <c r="B19" i="37"/>
  <c r="B18" i="37"/>
  <c r="B17" i="37"/>
  <c r="B16" i="37"/>
  <c r="B15" i="37"/>
  <c r="B14" i="37"/>
  <c r="B13" i="37"/>
  <c r="B12" i="37"/>
  <c r="B11" i="37"/>
  <c r="B10" i="37"/>
  <c r="B9" i="37"/>
  <c r="B8" i="37"/>
  <c r="B7" i="37"/>
  <c r="B6" i="37"/>
  <c r="B5" i="37"/>
  <c r="B4" i="37"/>
  <c r="A4" i="37"/>
  <c r="B63" i="36"/>
  <c r="B62" i="36"/>
  <c r="B61" i="36"/>
  <c r="B60" i="36"/>
  <c r="B59" i="36"/>
  <c r="B58" i="36"/>
  <c r="B57" i="36"/>
  <c r="B56" i="36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" i="36"/>
  <c r="B4" i="36"/>
  <c r="A4" i="36"/>
  <c r="B63" i="35"/>
  <c r="B62" i="35"/>
  <c r="B61" i="35"/>
  <c r="B60" i="35"/>
  <c r="B59" i="35"/>
  <c r="B58" i="35"/>
  <c r="B57" i="35"/>
  <c r="B56" i="35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1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1" i="35"/>
  <c r="B10" i="35"/>
  <c r="B9" i="35"/>
  <c r="B8" i="35"/>
  <c r="B7" i="35"/>
  <c r="B6" i="35"/>
  <c r="B5" i="35"/>
  <c r="B4" i="35"/>
  <c r="A4" i="35"/>
  <c r="Q11" i="127" l="1"/>
  <c r="L7" i="154"/>
  <c r="O11" i="127"/>
  <c r="M16" i="151"/>
  <c r="P10" i="127"/>
  <c r="K9" i="61" s="1"/>
  <c r="L18" i="147"/>
  <c r="J19" i="127"/>
  <c r="L24" i="150"/>
  <c r="M25" i="127"/>
  <c r="L24" i="148"/>
  <c r="K25" i="127"/>
  <c r="N7" i="127"/>
  <c r="I6" i="61" s="1"/>
  <c r="L17" i="127"/>
  <c r="L16" i="149"/>
  <c r="H12" i="127"/>
  <c r="C11" i="61" s="1"/>
  <c r="D7" i="159"/>
  <c r="O14" i="127"/>
  <c r="J13" i="61" s="1"/>
  <c r="C7" i="61"/>
  <c r="P12" i="127"/>
  <c r="K11" i="61" s="1"/>
  <c r="M14" i="127"/>
  <c r="H13" i="159" s="1"/>
  <c r="L13" i="146"/>
  <c r="N13" i="146" s="1"/>
  <c r="J8" i="127"/>
  <c r="E7" i="159" s="1"/>
  <c r="N7" i="145"/>
  <c r="L29" i="151"/>
  <c r="N30" i="127"/>
  <c r="O19" i="127"/>
  <c r="L18" i="152"/>
  <c r="K27" i="127"/>
  <c r="L26" i="148"/>
  <c r="M29" i="127"/>
  <c r="L28" i="150"/>
  <c r="L23" i="146"/>
  <c r="I24" i="127"/>
  <c r="J35" i="127"/>
  <c r="L34" i="147"/>
  <c r="L28" i="148"/>
  <c r="K29" i="127"/>
  <c r="L26" i="127"/>
  <c r="L25" i="149"/>
  <c r="Q27" i="127"/>
  <c r="L26" i="154"/>
  <c r="P29" i="127"/>
  <c r="L28" i="153"/>
  <c r="L18" i="154"/>
  <c r="Q19" i="127"/>
  <c r="L19" i="153"/>
  <c r="P20" i="127"/>
  <c r="L31" i="145"/>
  <c r="H32" i="127"/>
  <c r="Q33" i="127"/>
  <c r="L32" i="154"/>
  <c r="L26" i="152"/>
  <c r="O27" i="127"/>
  <c r="L35" i="153"/>
  <c r="P36" i="127"/>
  <c r="J33" i="127"/>
  <c r="L32" i="147"/>
  <c r="H28" i="127"/>
  <c r="L27" i="145"/>
  <c r="L27" i="146"/>
  <c r="I28" i="127"/>
  <c r="N16" i="127"/>
  <c r="L15" i="151"/>
  <c r="L22" i="153"/>
  <c r="P23" i="127"/>
  <c r="P27" i="127"/>
  <c r="L26" i="153"/>
  <c r="N20" i="127"/>
  <c r="L19" i="151"/>
  <c r="P32" i="127"/>
  <c r="L31" i="153"/>
  <c r="L19" i="127"/>
  <c r="L18" i="149"/>
  <c r="M26" i="127"/>
  <c r="L25" i="150"/>
  <c r="I36" i="127"/>
  <c r="L35" i="146"/>
  <c r="L20" i="147"/>
  <c r="J21" i="127"/>
  <c r="J36" i="127"/>
  <c r="L35" i="147"/>
  <c r="H17" i="127"/>
  <c r="L16" i="145"/>
  <c r="K17" i="127"/>
  <c r="L16" i="148"/>
  <c r="L20" i="149"/>
  <c r="L21" i="127"/>
  <c r="L20" i="151"/>
  <c r="N21" i="127"/>
  <c r="L22" i="152"/>
  <c r="O23" i="127"/>
  <c r="H18" i="127"/>
  <c r="L17" i="145"/>
  <c r="O21" i="127"/>
  <c r="L20" i="152"/>
  <c r="H23" i="127"/>
  <c r="L22" i="145"/>
  <c r="L18" i="127"/>
  <c r="L17" i="149"/>
  <c r="M24" i="127"/>
  <c r="L23" i="150"/>
  <c r="I21" i="127"/>
  <c r="L20" i="146"/>
  <c r="O36" i="127"/>
  <c r="L35" i="152"/>
  <c r="L33" i="147"/>
  <c r="J34" i="127"/>
  <c r="H34" i="127"/>
  <c r="L33" i="145"/>
  <c r="Q30" i="127"/>
  <c r="L29" i="154"/>
  <c r="L34" i="145"/>
  <c r="H35" i="127"/>
  <c r="L22" i="148"/>
  <c r="K23" i="127"/>
  <c r="L23" i="149"/>
  <c r="L24" i="127"/>
  <c r="Q21" i="127"/>
  <c r="L20" i="154"/>
  <c r="I29" i="127"/>
  <c r="L28" i="146"/>
  <c r="L35" i="149"/>
  <c r="L36" i="127"/>
  <c r="L31" i="154"/>
  <c r="Q32" i="127"/>
  <c r="L18" i="150"/>
  <c r="M19" i="127"/>
  <c r="L20" i="127"/>
  <c r="L19" i="149"/>
  <c r="L26" i="147"/>
  <c r="J27" i="127"/>
  <c r="L26" i="150"/>
  <c r="M27" i="127"/>
  <c r="K24" i="127"/>
  <c r="L23" i="148"/>
  <c r="L30" i="127"/>
  <c r="L29" i="149"/>
  <c r="H27" i="127"/>
  <c r="L26" i="145"/>
  <c r="N22" i="127"/>
  <c r="L21" i="151"/>
  <c r="O25" i="127"/>
  <c r="L24" i="152"/>
  <c r="P30" i="127"/>
  <c r="L29" i="153"/>
  <c r="L19" i="145"/>
  <c r="H20" i="127"/>
  <c r="L17" i="146"/>
  <c r="I18" i="127"/>
  <c r="L34" i="148"/>
  <c r="K35" i="127"/>
  <c r="L21" i="154"/>
  <c r="Q22" i="127"/>
  <c r="V16" i="127"/>
  <c r="O30" i="127"/>
  <c r="L29" i="152"/>
  <c r="K30" i="127"/>
  <c r="L29" i="148"/>
  <c r="P34" i="127"/>
  <c r="L33" i="153"/>
  <c r="L21" i="150"/>
  <c r="M22" i="127"/>
  <c r="L19" i="152"/>
  <c r="O20" i="127"/>
  <c r="L29" i="150"/>
  <c r="M30" i="127"/>
  <c r="Q28" i="127"/>
  <c r="L27" i="154"/>
  <c r="L24" i="153"/>
  <c r="P25" i="127"/>
  <c r="J20" i="127"/>
  <c r="L19" i="147"/>
  <c r="Q24" i="127"/>
  <c r="L23" i="154"/>
  <c r="I22" i="127"/>
  <c r="L21" i="146"/>
  <c r="K31" i="127"/>
  <c r="L30" i="148"/>
  <c r="L25" i="147"/>
  <c r="J26" i="127"/>
  <c r="H25" i="127"/>
  <c r="L24" i="145"/>
  <c r="L17" i="150"/>
  <c r="M18" i="127"/>
  <c r="M31" i="127"/>
  <c r="L30" i="150"/>
  <c r="K33" i="127"/>
  <c r="L32" i="148"/>
  <c r="N24" i="127"/>
  <c r="L23" i="151"/>
  <c r="L35" i="154"/>
  <c r="Q36" i="127"/>
  <c r="L19" i="154"/>
  <c r="Q20" i="127"/>
  <c r="O31" i="127"/>
  <c r="L30" i="152"/>
  <c r="P18" i="127"/>
  <c r="L17" i="153"/>
  <c r="J18" i="127"/>
  <c r="L17" i="147"/>
  <c r="Q35" i="127"/>
  <c r="L34" i="154"/>
  <c r="L25" i="153"/>
  <c r="P26" i="127"/>
  <c r="L31" i="151"/>
  <c r="N32" i="127"/>
  <c r="N18" i="127"/>
  <c r="L17" i="151"/>
  <c r="J31" i="127"/>
  <c r="L30" i="147"/>
  <c r="L35" i="145"/>
  <c r="H36" i="127"/>
  <c r="P21" i="127"/>
  <c r="L20" i="153"/>
  <c r="L30" i="151"/>
  <c r="N31" i="127"/>
  <c r="N28" i="127"/>
  <c r="L27" i="151"/>
  <c r="L19" i="148"/>
  <c r="K20" i="127"/>
  <c r="L27" i="127"/>
  <c r="L26" i="149"/>
  <c r="M34" i="127"/>
  <c r="L33" i="150"/>
  <c r="J29" i="127"/>
  <c r="L28" i="147"/>
  <c r="O18" i="127"/>
  <c r="L17" i="152"/>
  <c r="L23" i="127"/>
  <c r="L22" i="149"/>
  <c r="L31" i="127"/>
  <c r="L30" i="149"/>
  <c r="L25" i="154"/>
  <c r="Q26" i="127"/>
  <c r="O24" i="127"/>
  <c r="L23" i="152"/>
  <c r="K18" i="127"/>
  <c r="L17" i="148"/>
  <c r="L20" i="145"/>
  <c r="H21" i="127"/>
  <c r="M21" i="127"/>
  <c r="L20" i="150"/>
  <c r="I25" i="127"/>
  <c r="L24" i="146"/>
  <c r="N36" i="127"/>
  <c r="L35" i="151"/>
  <c r="L16" i="153"/>
  <c r="P17" i="127"/>
  <c r="L34" i="149"/>
  <c r="L35" i="127"/>
  <c r="I23" i="127"/>
  <c r="L22" i="146"/>
  <c r="L19" i="146"/>
  <c r="I20" i="127"/>
  <c r="H24" i="127"/>
  <c r="L23" i="145"/>
  <c r="K34" i="127"/>
  <c r="L33" i="148"/>
  <c r="P33" i="127"/>
  <c r="L32" i="153"/>
  <c r="P22" i="127"/>
  <c r="L21" i="153"/>
  <c r="J23" i="127"/>
  <c r="L22" i="147"/>
  <c r="M20" i="127"/>
  <c r="L19" i="150"/>
  <c r="L29" i="127"/>
  <c r="L28" i="149"/>
  <c r="J24" i="127"/>
  <c r="L23" i="147"/>
  <c r="I35" i="127"/>
  <c r="L34" i="146"/>
  <c r="L18" i="148"/>
  <c r="K19" i="127"/>
  <c r="J17" i="127"/>
  <c r="L16" i="147"/>
  <c r="Q17" i="127"/>
  <c r="L16" i="154"/>
  <c r="I32" i="127"/>
  <c r="L31" i="146"/>
  <c r="L34" i="150"/>
  <c r="M35" i="127"/>
  <c r="P19" i="127"/>
  <c r="L18" i="153"/>
  <c r="N6" i="176"/>
  <c r="O6" i="176" s="1"/>
  <c r="H5" i="176"/>
  <c r="I5" i="176" s="1"/>
  <c r="N9" i="176"/>
  <c r="O9" i="176" s="1"/>
  <c r="N10" i="176"/>
  <c r="O10" i="176" s="1"/>
  <c r="H7" i="176"/>
  <c r="I7" i="176" s="1"/>
  <c r="N5" i="176"/>
  <c r="O5" i="176" s="1"/>
  <c r="H6" i="176"/>
  <c r="I6" i="176" s="1"/>
  <c r="O8" i="127"/>
  <c r="J7" i="159" s="1"/>
  <c r="V10" i="127"/>
  <c r="M7" i="147"/>
  <c r="N7" i="147"/>
  <c r="N9" i="153"/>
  <c r="M9" i="153"/>
  <c r="F8" i="61"/>
  <c r="F8" i="159"/>
  <c r="G11" i="61"/>
  <c r="G11" i="159"/>
  <c r="L15" i="159"/>
  <c r="AG16" i="127"/>
  <c r="L15" i="61"/>
  <c r="M8" i="150"/>
  <c r="N8" i="150"/>
  <c r="G12" i="61"/>
  <c r="G12" i="159"/>
  <c r="G9" i="61"/>
  <c r="G9" i="159"/>
  <c r="C14" i="61"/>
  <c r="C14" i="159"/>
  <c r="N9" i="151"/>
  <c r="M9" i="151"/>
  <c r="N15" i="153"/>
  <c r="M15" i="153"/>
  <c r="N12" i="147"/>
  <c r="M12" i="147"/>
  <c r="L8" i="145"/>
  <c r="H9" i="127"/>
  <c r="L6" i="149"/>
  <c r="L7" i="127"/>
  <c r="K8" i="61"/>
  <c r="K8" i="159"/>
  <c r="I12" i="159"/>
  <c r="I12" i="61"/>
  <c r="AE16" i="127"/>
  <c r="J15" i="61"/>
  <c r="J15" i="159"/>
  <c r="E14" i="159"/>
  <c r="E14" i="61"/>
  <c r="N8" i="147"/>
  <c r="M8" i="147"/>
  <c r="N7" i="153"/>
  <c r="M7" i="153"/>
  <c r="M9" i="146"/>
  <c r="N9" i="146"/>
  <c r="N7" i="152"/>
  <c r="M7" i="152"/>
  <c r="L12" i="150"/>
  <c r="M13" i="127"/>
  <c r="L8" i="154"/>
  <c r="Q9" i="127"/>
  <c r="N8" i="153"/>
  <c r="M8" i="153"/>
  <c r="L8" i="149"/>
  <c r="L9" i="127"/>
  <c r="N7" i="150"/>
  <c r="M7" i="150"/>
  <c r="M12" i="151"/>
  <c r="N12" i="151"/>
  <c r="L12" i="148"/>
  <c r="K13" i="127"/>
  <c r="N6" i="153"/>
  <c r="M6" i="153"/>
  <c r="L10" i="150"/>
  <c r="M11" i="127"/>
  <c r="M14" i="149"/>
  <c r="N14" i="149"/>
  <c r="N15" i="152"/>
  <c r="M15" i="152"/>
  <c r="L11" i="61"/>
  <c r="L11" i="159"/>
  <c r="D15" i="61"/>
  <c r="D15" i="159"/>
  <c r="Y16" i="127"/>
  <c r="K13" i="61"/>
  <c r="K13" i="159"/>
  <c r="L13" i="159"/>
  <c r="L13" i="61"/>
  <c r="L14" i="152"/>
  <c r="O15" i="127"/>
  <c r="N13" i="147"/>
  <c r="M13" i="147"/>
  <c r="N14" i="147"/>
  <c r="M14" i="147"/>
  <c r="L10" i="147"/>
  <c r="J11" i="127"/>
  <c r="L8" i="152"/>
  <c r="O9" i="127"/>
  <c r="M15" i="150"/>
  <c r="N15" i="150"/>
  <c r="M11" i="146"/>
  <c r="N11" i="146"/>
  <c r="N12" i="146"/>
  <c r="M12" i="146"/>
  <c r="L8" i="146"/>
  <c r="I9" i="127"/>
  <c r="D14" i="61"/>
  <c r="D14" i="159"/>
  <c r="F7" i="61"/>
  <c r="F7" i="159"/>
  <c r="C15" i="61"/>
  <c r="C15" i="159"/>
  <c r="X16" i="127"/>
  <c r="F11" i="61"/>
  <c r="F11" i="159"/>
  <c r="M8" i="148"/>
  <c r="N8" i="148"/>
  <c r="L12" i="153"/>
  <c r="P13" i="127"/>
  <c r="N11" i="149"/>
  <c r="M11" i="149"/>
  <c r="L11" i="147"/>
  <c r="J12" i="127"/>
  <c r="N15" i="154"/>
  <c r="M15" i="154"/>
  <c r="I6" i="159"/>
  <c r="M12" i="149"/>
  <c r="N12" i="149"/>
  <c r="N9" i="149"/>
  <c r="M9" i="149"/>
  <c r="N14" i="145"/>
  <c r="M14" i="145"/>
  <c r="C13" i="159"/>
  <c r="C13" i="61"/>
  <c r="E9" i="61"/>
  <c r="E9" i="159"/>
  <c r="E8" i="61"/>
  <c r="E8" i="159"/>
  <c r="K7" i="61"/>
  <c r="K7" i="159"/>
  <c r="D9" i="61"/>
  <c r="D9" i="159"/>
  <c r="H7" i="61"/>
  <c r="H7" i="159"/>
  <c r="K6" i="61"/>
  <c r="K6" i="159"/>
  <c r="L11" i="151"/>
  <c r="N12" i="127"/>
  <c r="E13" i="159"/>
  <c r="E13" i="61"/>
  <c r="H15" i="61"/>
  <c r="H15" i="159"/>
  <c r="AC16" i="127"/>
  <c r="D12" i="61"/>
  <c r="D12" i="159"/>
  <c r="I10" i="159"/>
  <c r="I10" i="61"/>
  <c r="F14" i="61"/>
  <c r="F14" i="159"/>
  <c r="F6" i="159"/>
  <c r="F6" i="61"/>
  <c r="Z16" i="127"/>
  <c r="E15" i="61"/>
  <c r="E15" i="159"/>
  <c r="H11" i="61"/>
  <c r="H11" i="159"/>
  <c r="F10" i="61"/>
  <c r="F10" i="159"/>
  <c r="F9" i="159"/>
  <c r="F9" i="61"/>
  <c r="D13" i="61"/>
  <c r="D13" i="159"/>
  <c r="G15" i="159"/>
  <c r="AB16" i="127"/>
  <c r="G15" i="61"/>
  <c r="N11" i="154"/>
  <c r="M11" i="154"/>
  <c r="L14" i="154"/>
  <c r="Q15" i="127"/>
  <c r="M15" i="146"/>
  <c r="N15" i="146"/>
  <c r="L11" i="152"/>
  <c r="O12" i="127"/>
  <c r="N13" i="153"/>
  <c r="M13" i="153"/>
  <c r="N13" i="154"/>
  <c r="M13" i="154"/>
  <c r="H9" i="61"/>
  <c r="H9" i="159"/>
  <c r="L7" i="159"/>
  <c r="L7" i="61"/>
  <c r="J12" i="61"/>
  <c r="J12" i="159"/>
  <c r="L6" i="147"/>
  <c r="J7" i="127"/>
  <c r="N13" i="150"/>
  <c r="M13" i="150"/>
  <c r="N14" i="146"/>
  <c r="M14" i="146"/>
  <c r="N7" i="148"/>
  <c r="M7" i="148"/>
  <c r="N15" i="145"/>
  <c r="M15" i="145"/>
  <c r="L12" i="154"/>
  <c r="Q13" i="127"/>
  <c r="L14" i="151"/>
  <c r="N15" i="127"/>
  <c r="N11" i="148"/>
  <c r="M11" i="148"/>
  <c r="F15" i="159"/>
  <c r="AA16" i="127"/>
  <c r="F15" i="61"/>
  <c r="K10" i="61"/>
  <c r="K10" i="159"/>
  <c r="L9" i="159"/>
  <c r="L9" i="61"/>
  <c r="M6" i="151"/>
  <c r="N6" i="151"/>
  <c r="L10" i="61"/>
  <c r="L10" i="159"/>
  <c r="L13" i="148"/>
  <c r="K14" i="127"/>
  <c r="L6" i="154"/>
  <c r="Q7" i="127"/>
  <c r="J9" i="159"/>
  <c r="J9" i="61"/>
  <c r="M13" i="145"/>
  <c r="N13" i="145"/>
  <c r="L14" i="150"/>
  <c r="M15" i="127"/>
  <c r="M9" i="147"/>
  <c r="N9" i="147"/>
  <c r="M11" i="145"/>
  <c r="N11" i="145"/>
  <c r="L6" i="150"/>
  <c r="M7" i="127"/>
  <c r="G14" i="61"/>
  <c r="G14" i="159"/>
  <c r="N9" i="145"/>
  <c r="M9" i="145"/>
  <c r="M13" i="149"/>
  <c r="N13" i="149"/>
  <c r="D11" i="61"/>
  <c r="D11" i="159"/>
  <c r="M10" i="152"/>
  <c r="N10" i="152"/>
  <c r="M10" i="151"/>
  <c r="N10" i="151"/>
  <c r="N14" i="148"/>
  <c r="M14" i="148"/>
  <c r="N6" i="148"/>
  <c r="M6" i="148"/>
  <c r="M15" i="147"/>
  <c r="N15" i="147"/>
  <c r="L6" i="146"/>
  <c r="I7" i="127"/>
  <c r="N11" i="150"/>
  <c r="M11" i="150"/>
  <c r="N10" i="148"/>
  <c r="M10" i="148"/>
  <c r="L14" i="153"/>
  <c r="P15" i="127"/>
  <c r="N9" i="148"/>
  <c r="M9" i="148"/>
  <c r="L12" i="145"/>
  <c r="H13" i="127"/>
  <c r="N11" i="153"/>
  <c r="M11" i="153"/>
  <c r="N15" i="149"/>
  <c r="M15" i="149"/>
  <c r="C9" i="61"/>
  <c r="C9" i="159"/>
  <c r="G13" i="61"/>
  <c r="G13" i="159"/>
  <c r="L6" i="152"/>
  <c r="O7" i="127"/>
  <c r="L6" i="145"/>
  <c r="H7" i="127"/>
  <c r="M9" i="150"/>
  <c r="N9" i="150"/>
  <c r="N7" i="154"/>
  <c r="M7" i="154"/>
  <c r="L10" i="146"/>
  <c r="I11" i="127"/>
  <c r="J10" i="159"/>
  <c r="J10" i="61"/>
  <c r="N12" i="152"/>
  <c r="M12" i="152"/>
  <c r="L8" i="151"/>
  <c r="N9" i="127"/>
  <c r="L7" i="151"/>
  <c r="N8" i="127"/>
  <c r="K9" i="159"/>
  <c r="N15" i="148"/>
  <c r="M15" i="148"/>
  <c r="N10" i="153"/>
  <c r="M10" i="153"/>
  <c r="L10" i="149"/>
  <c r="L11" i="127"/>
  <c r="N9" i="154"/>
  <c r="M9" i="154"/>
  <c r="H8" i="61"/>
  <c r="H8" i="159"/>
  <c r="L10" i="145"/>
  <c r="H11" i="127"/>
  <c r="N10" i="154"/>
  <c r="M10" i="154"/>
  <c r="I9" i="61"/>
  <c r="I9" i="159"/>
  <c r="AF16" i="127"/>
  <c r="K15" i="61"/>
  <c r="K15" i="159"/>
  <c r="L7" i="149"/>
  <c r="L8" i="127"/>
  <c r="L13" i="151"/>
  <c r="N14" i="127"/>
  <c r="N9" i="152"/>
  <c r="M9" i="152"/>
  <c r="E12" i="61"/>
  <c r="E12" i="159"/>
  <c r="N13" i="152"/>
  <c r="M13" i="152"/>
  <c r="J6" i="161"/>
  <c r="U21" i="14"/>
  <c r="K11" i="176" s="1"/>
  <c r="V21" i="14"/>
  <c r="L11" i="176" s="1"/>
  <c r="W21" i="14"/>
  <c r="M11" i="176" s="1"/>
  <c r="T21" i="14"/>
  <c r="J11" i="176" s="1"/>
  <c r="G6" i="161"/>
  <c r="U18" i="14"/>
  <c r="K8" i="176" s="1"/>
  <c r="V18" i="14"/>
  <c r="L8" i="176" s="1"/>
  <c r="W18" i="14"/>
  <c r="M8" i="176" s="1"/>
  <c r="T18" i="14"/>
  <c r="J8" i="176" s="1"/>
  <c r="L6" i="161"/>
  <c r="U23" i="14"/>
  <c r="V23" i="14"/>
  <c r="W23" i="14"/>
  <c r="T23" i="14"/>
  <c r="F6" i="161"/>
  <c r="U17" i="14"/>
  <c r="V17" i="14"/>
  <c r="W17" i="14"/>
  <c r="T17" i="14"/>
  <c r="E6" i="161"/>
  <c r="U16" i="14"/>
  <c r="K7" i="176" s="1"/>
  <c r="V16" i="14"/>
  <c r="L7" i="176" s="1"/>
  <c r="W16" i="14"/>
  <c r="M7" i="176" s="1"/>
  <c r="T16" i="14"/>
  <c r="J7" i="176" s="1"/>
  <c r="N6" i="155"/>
  <c r="M6" i="155"/>
  <c r="AH7" i="127"/>
  <c r="M6" i="61"/>
  <c r="M6" i="159"/>
  <c r="S7" i="127"/>
  <c r="L6" i="156"/>
  <c r="AJ7" i="127"/>
  <c r="O6" i="61"/>
  <c r="O6" i="159"/>
  <c r="N6" i="157"/>
  <c r="M6" i="157"/>
  <c r="N6" i="158"/>
  <c r="M6" i="158"/>
  <c r="P6" i="61"/>
  <c r="AK7" i="127"/>
  <c r="P6" i="159"/>
  <c r="D17" i="15"/>
  <c r="P16" i="15"/>
  <c r="K16" i="15"/>
  <c r="B63" i="34"/>
  <c r="B62" i="34"/>
  <c r="B61" i="34"/>
  <c r="B60" i="34"/>
  <c r="B59" i="34"/>
  <c r="B58" i="34"/>
  <c r="B57" i="34"/>
  <c r="B56" i="34"/>
  <c r="B55" i="34"/>
  <c r="B54" i="34"/>
  <c r="B53" i="34"/>
  <c r="B52" i="34"/>
  <c r="B51" i="34"/>
  <c r="B50" i="34"/>
  <c r="B49" i="34"/>
  <c r="B48" i="34"/>
  <c r="B47" i="34"/>
  <c r="B46" i="34"/>
  <c r="B45" i="34"/>
  <c r="B44" i="34"/>
  <c r="B43" i="34"/>
  <c r="B42" i="34"/>
  <c r="B41" i="34"/>
  <c r="B40" i="34"/>
  <c r="B39" i="34"/>
  <c r="B38" i="34"/>
  <c r="B37" i="34"/>
  <c r="B36" i="34"/>
  <c r="B35" i="34"/>
  <c r="B34" i="34"/>
  <c r="B33" i="34"/>
  <c r="B32" i="34"/>
  <c r="B31" i="34"/>
  <c r="B30" i="34"/>
  <c r="B29" i="34"/>
  <c r="B28" i="34"/>
  <c r="B27" i="34"/>
  <c r="B26" i="34"/>
  <c r="B25" i="34"/>
  <c r="B24" i="34"/>
  <c r="B23" i="34"/>
  <c r="B22" i="34"/>
  <c r="B21" i="34"/>
  <c r="B20" i="34"/>
  <c r="B19" i="34"/>
  <c r="B18" i="34"/>
  <c r="B17" i="34"/>
  <c r="B16" i="34"/>
  <c r="B15" i="34"/>
  <c r="B14" i="34"/>
  <c r="B13" i="34"/>
  <c r="B12" i="34"/>
  <c r="B11" i="34"/>
  <c r="B10" i="34"/>
  <c r="B9" i="34"/>
  <c r="B8" i="34"/>
  <c r="B7" i="34"/>
  <c r="B6" i="34"/>
  <c r="B5" i="34"/>
  <c r="B4" i="34"/>
  <c r="A4" i="34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5" i="33"/>
  <c r="B4" i="33"/>
  <c r="A4" i="33"/>
  <c r="B63" i="32"/>
  <c r="B62" i="32"/>
  <c r="B61" i="32"/>
  <c r="B60" i="32"/>
  <c r="B59" i="32"/>
  <c r="B58" i="32"/>
  <c r="B57" i="32"/>
  <c r="B56" i="32"/>
  <c r="B55" i="32"/>
  <c r="B54" i="32"/>
  <c r="B53" i="32"/>
  <c r="B52" i="32"/>
  <c r="B51" i="32"/>
  <c r="B50" i="32"/>
  <c r="B49" i="32"/>
  <c r="B48" i="32"/>
  <c r="B47" i="32"/>
  <c r="B46" i="32"/>
  <c r="B45" i="32"/>
  <c r="B44" i="32"/>
  <c r="B43" i="32"/>
  <c r="B42" i="32"/>
  <c r="B41" i="32"/>
  <c r="B40" i="32"/>
  <c r="B39" i="32"/>
  <c r="B38" i="32"/>
  <c r="B37" i="32"/>
  <c r="B36" i="32"/>
  <c r="B35" i="32"/>
  <c r="B34" i="32"/>
  <c r="B33" i="32"/>
  <c r="B32" i="32"/>
  <c r="B31" i="32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  <c r="B4" i="32"/>
  <c r="A4" i="32"/>
  <c r="B63" i="31"/>
  <c r="B62" i="31"/>
  <c r="B61" i="31"/>
  <c r="B60" i="31"/>
  <c r="B59" i="31"/>
  <c r="B58" i="31"/>
  <c r="B57" i="31"/>
  <c r="B56" i="31"/>
  <c r="B55" i="31"/>
  <c r="B54" i="31"/>
  <c r="B53" i="31"/>
  <c r="B52" i="31"/>
  <c r="B51" i="31"/>
  <c r="B50" i="31"/>
  <c r="B49" i="31"/>
  <c r="B48" i="31"/>
  <c r="B47" i="31"/>
  <c r="B46" i="31"/>
  <c r="B45" i="31"/>
  <c r="B44" i="31"/>
  <c r="B43" i="31"/>
  <c r="B42" i="31"/>
  <c r="B41" i="31"/>
  <c r="B40" i="31"/>
  <c r="B39" i="31"/>
  <c r="B38" i="31"/>
  <c r="B37" i="31"/>
  <c r="B3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6" i="31"/>
  <c r="B5" i="31"/>
  <c r="B4" i="31"/>
  <c r="A4" i="31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B32" i="30"/>
  <c r="B33" i="30"/>
  <c r="B34" i="30"/>
  <c r="B35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3" i="30"/>
  <c r="B54" i="30"/>
  <c r="B55" i="30"/>
  <c r="B56" i="30"/>
  <c r="B57" i="30"/>
  <c r="B58" i="30"/>
  <c r="B59" i="30"/>
  <c r="B60" i="30"/>
  <c r="B61" i="30"/>
  <c r="B62" i="30"/>
  <c r="B63" i="30"/>
  <c r="B4" i="30"/>
  <c r="A4" i="30"/>
  <c r="A4" i="29"/>
  <c r="B5" i="29"/>
  <c r="B6" i="29"/>
  <c r="B7" i="29"/>
  <c r="B8" i="29"/>
  <c r="B9" i="29"/>
  <c r="B10" i="29"/>
  <c r="B11" i="29"/>
  <c r="B12" i="29"/>
  <c r="B13" i="29"/>
  <c r="B1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4" i="29"/>
  <c r="J13" i="159" l="1"/>
  <c r="Z19" i="127"/>
  <c r="E18" i="61"/>
  <c r="E18" i="159"/>
  <c r="M18" i="147"/>
  <c r="N18" i="147"/>
  <c r="AC25" i="127"/>
  <c r="H24" i="61"/>
  <c r="H24" i="159"/>
  <c r="N24" i="150"/>
  <c r="M24" i="150"/>
  <c r="AA25" i="127"/>
  <c r="F24" i="61"/>
  <c r="F24" i="159"/>
  <c r="N24" i="148"/>
  <c r="M24" i="148"/>
  <c r="K11" i="159"/>
  <c r="C11" i="159"/>
  <c r="M16" i="149"/>
  <c r="N16" i="149"/>
  <c r="AB17" i="127"/>
  <c r="G16" i="159"/>
  <c r="G16" i="61"/>
  <c r="E7" i="61"/>
  <c r="H13" i="61"/>
  <c r="M13" i="146"/>
  <c r="M18" i="153"/>
  <c r="N18" i="153"/>
  <c r="M31" i="146"/>
  <c r="N31" i="146"/>
  <c r="M16" i="147"/>
  <c r="N16" i="147"/>
  <c r="Z24" i="127"/>
  <c r="E23" i="159"/>
  <c r="E23" i="61"/>
  <c r="N19" i="150"/>
  <c r="M19" i="150"/>
  <c r="M21" i="153"/>
  <c r="N21" i="153"/>
  <c r="AF33" i="127"/>
  <c r="K32" i="61"/>
  <c r="K32" i="159"/>
  <c r="M23" i="145"/>
  <c r="N23" i="145"/>
  <c r="N19" i="146"/>
  <c r="M19" i="146"/>
  <c r="M34" i="149"/>
  <c r="N34" i="149"/>
  <c r="AD36" i="127"/>
  <c r="I35" i="61"/>
  <c r="I35" i="159"/>
  <c r="AC21" i="127"/>
  <c r="H20" i="159"/>
  <c r="H20" i="61"/>
  <c r="AA18" i="127"/>
  <c r="F17" i="61"/>
  <c r="F17" i="159"/>
  <c r="N25" i="154"/>
  <c r="M25" i="154"/>
  <c r="M22" i="149"/>
  <c r="N22" i="149"/>
  <c r="N28" i="147"/>
  <c r="M28" i="147"/>
  <c r="AC34" i="127"/>
  <c r="H33" i="61"/>
  <c r="H33" i="159"/>
  <c r="M19" i="148"/>
  <c r="N19" i="148"/>
  <c r="N30" i="151"/>
  <c r="M30" i="151"/>
  <c r="N35" i="145"/>
  <c r="M35" i="145"/>
  <c r="AD18" i="127"/>
  <c r="I17" i="61"/>
  <c r="I17" i="159"/>
  <c r="N25" i="153"/>
  <c r="M25" i="153"/>
  <c r="N34" i="154"/>
  <c r="M34" i="154"/>
  <c r="N17" i="153"/>
  <c r="M17" i="153"/>
  <c r="AG20" i="127"/>
  <c r="L19" i="61"/>
  <c r="L19" i="159"/>
  <c r="M32" i="148"/>
  <c r="N32" i="148"/>
  <c r="AC18" i="127"/>
  <c r="H17" i="61"/>
  <c r="H17" i="159"/>
  <c r="Z26" i="127"/>
  <c r="V26" i="127"/>
  <c r="E25" i="61"/>
  <c r="E25" i="159"/>
  <c r="N21" i="146"/>
  <c r="M21" i="146"/>
  <c r="M19" i="147"/>
  <c r="N19" i="147"/>
  <c r="N27" i="154"/>
  <c r="M27" i="154"/>
  <c r="M29" i="150"/>
  <c r="N29" i="150"/>
  <c r="M19" i="152"/>
  <c r="N19" i="152"/>
  <c r="AF34" i="127"/>
  <c r="K33" i="61"/>
  <c r="K33" i="159"/>
  <c r="AA35" i="127"/>
  <c r="F34" i="61"/>
  <c r="F34" i="159"/>
  <c r="X20" i="127"/>
  <c r="C19" i="61"/>
  <c r="C19" i="159"/>
  <c r="V20" i="127"/>
  <c r="X27" i="127"/>
  <c r="V27" i="127"/>
  <c r="C26" i="61"/>
  <c r="C26" i="159"/>
  <c r="AA24" i="127"/>
  <c r="F23" i="61"/>
  <c r="F23" i="159"/>
  <c r="N26" i="147"/>
  <c r="M26" i="147"/>
  <c r="N18" i="150"/>
  <c r="M18" i="150"/>
  <c r="N31" i="154"/>
  <c r="M31" i="154"/>
  <c r="M28" i="146"/>
  <c r="N28" i="146"/>
  <c r="AB24" i="127"/>
  <c r="G23" i="61"/>
  <c r="G23" i="159"/>
  <c r="X35" i="127"/>
  <c r="C34" i="61"/>
  <c r="C34" i="159"/>
  <c r="V35" i="127"/>
  <c r="N33" i="145"/>
  <c r="M33" i="145"/>
  <c r="M35" i="152"/>
  <c r="N35" i="152"/>
  <c r="N23" i="150"/>
  <c r="M23" i="150"/>
  <c r="AB18" i="127"/>
  <c r="G17" i="61"/>
  <c r="G17" i="159"/>
  <c r="AE21" i="127"/>
  <c r="J20" i="61"/>
  <c r="J20" i="159"/>
  <c r="AE23" i="127"/>
  <c r="J22" i="61"/>
  <c r="J22" i="159"/>
  <c r="AB21" i="127"/>
  <c r="G20" i="61"/>
  <c r="G20" i="159"/>
  <c r="N16" i="145"/>
  <c r="M16" i="145"/>
  <c r="AC26" i="127"/>
  <c r="H25" i="61"/>
  <c r="H25" i="159"/>
  <c r="AF32" i="127"/>
  <c r="K31" i="61"/>
  <c r="K31" i="159"/>
  <c r="AF27" i="127"/>
  <c r="K26" i="61"/>
  <c r="K26" i="159"/>
  <c r="M22" i="153"/>
  <c r="N22" i="153"/>
  <c r="M27" i="146"/>
  <c r="N27" i="146"/>
  <c r="Z33" i="127"/>
  <c r="V33" i="127"/>
  <c r="E32" i="61"/>
  <c r="E32" i="159"/>
  <c r="N26" i="152"/>
  <c r="M26" i="152"/>
  <c r="N31" i="145"/>
  <c r="M31" i="145"/>
  <c r="N18" i="154"/>
  <c r="M18" i="154"/>
  <c r="AG27" i="127"/>
  <c r="L26" i="61"/>
  <c r="L26" i="159"/>
  <c r="N28" i="148"/>
  <c r="M28" i="148"/>
  <c r="M23" i="146"/>
  <c r="N23" i="146"/>
  <c r="N26" i="148"/>
  <c r="M26" i="148"/>
  <c r="M18" i="152"/>
  <c r="N18" i="152"/>
  <c r="M29" i="151"/>
  <c r="N29" i="151"/>
  <c r="AF19" i="127"/>
  <c r="K18" i="159"/>
  <c r="K18" i="61"/>
  <c r="Y32" i="127"/>
  <c r="D31" i="159"/>
  <c r="D31" i="61"/>
  <c r="Z17" i="127"/>
  <c r="E16" i="61"/>
  <c r="E16" i="159"/>
  <c r="M34" i="146"/>
  <c r="N34" i="146"/>
  <c r="AC20" i="127"/>
  <c r="H19" i="159"/>
  <c r="H19" i="61"/>
  <c r="AF22" i="127"/>
  <c r="K21" i="61"/>
  <c r="K21" i="159"/>
  <c r="X24" i="127"/>
  <c r="V24" i="127"/>
  <c r="C23" i="61"/>
  <c r="C23" i="159"/>
  <c r="N22" i="146"/>
  <c r="M22" i="146"/>
  <c r="AF17" i="127"/>
  <c r="K16" i="159"/>
  <c r="K16" i="61"/>
  <c r="N24" i="146"/>
  <c r="M24" i="146"/>
  <c r="X21" i="127"/>
  <c r="V21" i="127"/>
  <c r="C20" i="61"/>
  <c r="C20" i="159"/>
  <c r="M23" i="152"/>
  <c r="N23" i="152"/>
  <c r="AB23" i="127"/>
  <c r="G22" i="61"/>
  <c r="G22" i="159"/>
  <c r="Z29" i="127"/>
  <c r="E28" i="159"/>
  <c r="E28" i="61"/>
  <c r="N26" i="149"/>
  <c r="M26" i="149"/>
  <c r="M27" i="151"/>
  <c r="N27" i="151"/>
  <c r="N20" i="153"/>
  <c r="M20" i="153"/>
  <c r="N30" i="147"/>
  <c r="M30" i="147"/>
  <c r="AD32" i="127"/>
  <c r="I31" i="159"/>
  <c r="I31" i="61"/>
  <c r="AG35" i="127"/>
  <c r="L34" i="61"/>
  <c r="L34" i="159"/>
  <c r="AF18" i="127"/>
  <c r="K17" i="159"/>
  <c r="K17" i="61"/>
  <c r="N19" i="154"/>
  <c r="M19" i="154"/>
  <c r="AA33" i="127"/>
  <c r="F32" i="61"/>
  <c r="F32" i="159"/>
  <c r="M17" i="150"/>
  <c r="N17" i="150"/>
  <c r="M25" i="147"/>
  <c r="N25" i="147"/>
  <c r="Y22" i="127"/>
  <c r="D21" i="61"/>
  <c r="D21" i="159"/>
  <c r="V22" i="127"/>
  <c r="Z20" i="127"/>
  <c r="E19" i="159"/>
  <c r="E19" i="61"/>
  <c r="AG28" i="127"/>
  <c r="L27" i="61"/>
  <c r="L27" i="159"/>
  <c r="AC22" i="127"/>
  <c r="H21" i="61"/>
  <c r="H21" i="159"/>
  <c r="M29" i="152"/>
  <c r="N29" i="152"/>
  <c r="M34" i="148"/>
  <c r="N34" i="148"/>
  <c r="M19" i="145"/>
  <c r="N19" i="145"/>
  <c r="N24" i="152"/>
  <c r="M24" i="152"/>
  <c r="N21" i="151"/>
  <c r="M21" i="151"/>
  <c r="N29" i="149"/>
  <c r="M29" i="149"/>
  <c r="AC27" i="127"/>
  <c r="H26" i="61"/>
  <c r="H26" i="159"/>
  <c r="N19" i="149"/>
  <c r="M19" i="149"/>
  <c r="AB36" i="127"/>
  <c r="G35" i="159"/>
  <c r="G35" i="61"/>
  <c r="Y29" i="127"/>
  <c r="D28" i="159"/>
  <c r="V29" i="127"/>
  <c r="D28" i="61"/>
  <c r="N23" i="149"/>
  <c r="M23" i="149"/>
  <c r="N34" i="145"/>
  <c r="M34" i="145"/>
  <c r="X34" i="127"/>
  <c r="V34" i="127"/>
  <c r="C33" i="159"/>
  <c r="C33" i="61"/>
  <c r="AE36" i="127"/>
  <c r="J35" i="61"/>
  <c r="J35" i="159"/>
  <c r="AC24" i="127"/>
  <c r="H23" i="61"/>
  <c r="H23" i="159"/>
  <c r="N22" i="145"/>
  <c r="M22" i="145"/>
  <c r="N17" i="145"/>
  <c r="M17" i="145"/>
  <c r="M22" i="152"/>
  <c r="N22" i="152"/>
  <c r="M20" i="149"/>
  <c r="N20" i="149"/>
  <c r="X17" i="127"/>
  <c r="V17" i="127"/>
  <c r="C16" i="61"/>
  <c r="C16" i="159"/>
  <c r="Z21" i="127"/>
  <c r="E20" i="61"/>
  <c r="E20" i="159"/>
  <c r="N35" i="146"/>
  <c r="M35" i="146"/>
  <c r="M18" i="149"/>
  <c r="N18" i="149"/>
  <c r="M19" i="151"/>
  <c r="N19" i="151"/>
  <c r="N15" i="151"/>
  <c r="M15" i="151"/>
  <c r="M27" i="145"/>
  <c r="N27" i="145"/>
  <c r="AF36" i="127"/>
  <c r="K35" i="159"/>
  <c r="K35" i="61"/>
  <c r="M32" i="154"/>
  <c r="N32" i="154"/>
  <c r="AF20" i="127"/>
  <c r="K19" i="61"/>
  <c r="K19" i="159"/>
  <c r="M28" i="153"/>
  <c r="N28" i="153"/>
  <c r="N25" i="149"/>
  <c r="M25" i="149"/>
  <c r="M34" i="147"/>
  <c r="N34" i="147"/>
  <c r="N28" i="150"/>
  <c r="M28" i="150"/>
  <c r="AA27" i="127"/>
  <c r="F26" i="61"/>
  <c r="F26" i="159"/>
  <c r="AE19" i="127"/>
  <c r="J18" i="61"/>
  <c r="J18" i="159"/>
  <c r="AC35" i="127"/>
  <c r="H34" i="61"/>
  <c r="H34" i="159"/>
  <c r="N16" i="154"/>
  <c r="M16" i="154"/>
  <c r="AA19" i="127"/>
  <c r="F18" i="61"/>
  <c r="F18" i="159"/>
  <c r="V19" i="127"/>
  <c r="Y35" i="127"/>
  <c r="D34" i="61"/>
  <c r="D34" i="159"/>
  <c r="M28" i="149"/>
  <c r="N28" i="149"/>
  <c r="N22" i="147"/>
  <c r="M22" i="147"/>
  <c r="N33" i="148"/>
  <c r="M33" i="148"/>
  <c r="Y23" i="127"/>
  <c r="D22" i="159"/>
  <c r="D22" i="61"/>
  <c r="N16" i="153"/>
  <c r="M16" i="153"/>
  <c r="Y25" i="127"/>
  <c r="D24" i="61"/>
  <c r="D24" i="159"/>
  <c r="M20" i="145"/>
  <c r="N20" i="145"/>
  <c r="AE24" i="127"/>
  <c r="J23" i="159"/>
  <c r="J23" i="61"/>
  <c r="M30" i="149"/>
  <c r="N30" i="149"/>
  <c r="N17" i="152"/>
  <c r="M17" i="152"/>
  <c r="AB27" i="127"/>
  <c r="G26" i="61"/>
  <c r="G26" i="159"/>
  <c r="AD28" i="127"/>
  <c r="I27" i="61"/>
  <c r="I27" i="159"/>
  <c r="AF21" i="127"/>
  <c r="K20" i="61"/>
  <c r="K20" i="159"/>
  <c r="Z31" i="127"/>
  <c r="V31" i="127"/>
  <c r="E30" i="159"/>
  <c r="E30" i="61"/>
  <c r="N31" i="151"/>
  <c r="M31" i="151"/>
  <c r="M17" i="147"/>
  <c r="N17" i="147"/>
  <c r="N30" i="152"/>
  <c r="M30" i="152"/>
  <c r="AG36" i="127"/>
  <c r="L35" i="159"/>
  <c r="L35" i="61"/>
  <c r="M23" i="151"/>
  <c r="N23" i="151"/>
  <c r="N30" i="150"/>
  <c r="M30" i="150"/>
  <c r="N24" i="145"/>
  <c r="M24" i="145"/>
  <c r="N30" i="148"/>
  <c r="M30" i="148"/>
  <c r="N23" i="154"/>
  <c r="M23" i="154"/>
  <c r="AF25" i="127"/>
  <c r="K24" i="159"/>
  <c r="K24" i="61"/>
  <c r="N21" i="150"/>
  <c r="M21" i="150"/>
  <c r="N29" i="148"/>
  <c r="M29" i="148"/>
  <c r="AE30" i="127"/>
  <c r="J29" i="61"/>
  <c r="J29" i="159"/>
  <c r="AG22" i="127"/>
  <c r="L21" i="61"/>
  <c r="L21" i="159"/>
  <c r="Y18" i="127"/>
  <c r="D17" i="61"/>
  <c r="D17" i="159"/>
  <c r="M29" i="153"/>
  <c r="N29" i="153"/>
  <c r="AE25" i="127"/>
  <c r="J24" i="61"/>
  <c r="J24" i="159"/>
  <c r="AD22" i="127"/>
  <c r="I21" i="61"/>
  <c r="I21" i="159"/>
  <c r="AB30" i="127"/>
  <c r="G29" i="159"/>
  <c r="G29" i="61"/>
  <c r="N26" i="150"/>
  <c r="M26" i="150"/>
  <c r="AB20" i="127"/>
  <c r="G19" i="61"/>
  <c r="G19" i="159"/>
  <c r="N35" i="149"/>
  <c r="M35" i="149"/>
  <c r="N20" i="154"/>
  <c r="M20" i="154"/>
  <c r="AA23" i="127"/>
  <c r="F22" i="61"/>
  <c r="F22" i="159"/>
  <c r="M29" i="154"/>
  <c r="N29" i="154"/>
  <c r="Z34" i="127"/>
  <c r="E33" i="61"/>
  <c r="E33" i="159"/>
  <c r="N20" i="146"/>
  <c r="M20" i="146"/>
  <c r="X23" i="127"/>
  <c r="V23" i="127"/>
  <c r="C22" i="61"/>
  <c r="C22" i="159"/>
  <c r="X18" i="127"/>
  <c r="C17" i="61"/>
  <c r="C17" i="159"/>
  <c r="V18" i="127"/>
  <c r="AD21" i="127"/>
  <c r="I20" i="61"/>
  <c r="I20" i="159"/>
  <c r="M16" i="148"/>
  <c r="N16" i="148"/>
  <c r="M35" i="147"/>
  <c r="N35" i="147"/>
  <c r="M20" i="147"/>
  <c r="N20" i="147"/>
  <c r="Y36" i="127"/>
  <c r="D35" i="159"/>
  <c r="D35" i="61"/>
  <c r="AB19" i="127"/>
  <c r="G18" i="159"/>
  <c r="G18" i="61"/>
  <c r="AD20" i="127"/>
  <c r="I19" i="61"/>
  <c r="I19" i="159"/>
  <c r="AD16" i="127"/>
  <c r="I15" i="61"/>
  <c r="U15" i="61" s="1"/>
  <c r="I15" i="159"/>
  <c r="X28" i="127"/>
  <c r="C27" i="61"/>
  <c r="C27" i="159"/>
  <c r="V28" i="127"/>
  <c r="M35" i="153"/>
  <c r="N35" i="153"/>
  <c r="AG33" i="127"/>
  <c r="L32" i="61"/>
  <c r="L32" i="159"/>
  <c r="M19" i="153"/>
  <c r="N19" i="153"/>
  <c r="AF29" i="127"/>
  <c r="K28" i="61"/>
  <c r="K28" i="159"/>
  <c r="AB26" i="127"/>
  <c r="G25" i="61"/>
  <c r="G25" i="159"/>
  <c r="Z35" i="127"/>
  <c r="E34" i="159"/>
  <c r="E34" i="61"/>
  <c r="AC29" i="127"/>
  <c r="H28" i="61"/>
  <c r="H28" i="159"/>
  <c r="AL16" i="127"/>
  <c r="M34" i="150"/>
  <c r="N34" i="150"/>
  <c r="AG17" i="127"/>
  <c r="L16" i="61"/>
  <c r="L16" i="159"/>
  <c r="N18" i="148"/>
  <c r="M18" i="148"/>
  <c r="M23" i="147"/>
  <c r="N23" i="147"/>
  <c r="AB29" i="127"/>
  <c r="G28" i="159"/>
  <c r="G28" i="61"/>
  <c r="Z23" i="127"/>
  <c r="E22" i="61"/>
  <c r="E22" i="159"/>
  <c r="N32" i="153"/>
  <c r="M32" i="153"/>
  <c r="AA34" i="127"/>
  <c r="F33" i="61"/>
  <c r="F33" i="159"/>
  <c r="Y20" i="127"/>
  <c r="D19" i="61"/>
  <c r="D19" i="159"/>
  <c r="AB35" i="127"/>
  <c r="G34" i="61"/>
  <c r="G34" i="159"/>
  <c r="M35" i="151"/>
  <c r="N35" i="151"/>
  <c r="N20" i="150"/>
  <c r="M20" i="150"/>
  <c r="N17" i="148"/>
  <c r="M17" i="148"/>
  <c r="AG26" i="127"/>
  <c r="L25" i="61"/>
  <c r="L25" i="159"/>
  <c r="AB31" i="127"/>
  <c r="G30" i="61"/>
  <c r="G30" i="159"/>
  <c r="AE18" i="127"/>
  <c r="J17" i="61"/>
  <c r="J17" i="159"/>
  <c r="M33" i="150"/>
  <c r="N33" i="150"/>
  <c r="AA20" i="127"/>
  <c r="F19" i="61"/>
  <c r="F19" i="159"/>
  <c r="AD31" i="127"/>
  <c r="I30" i="61"/>
  <c r="I30" i="159"/>
  <c r="X36" i="127"/>
  <c r="V36" i="127"/>
  <c r="C35" i="61"/>
  <c r="C35" i="159"/>
  <c r="M17" i="151"/>
  <c r="N17" i="151"/>
  <c r="AF26" i="127"/>
  <c r="K25" i="159"/>
  <c r="K25" i="61"/>
  <c r="Z18" i="127"/>
  <c r="E17" i="61"/>
  <c r="E17" i="159"/>
  <c r="AE31" i="127"/>
  <c r="J30" i="159"/>
  <c r="J30" i="61"/>
  <c r="M35" i="154"/>
  <c r="N35" i="154"/>
  <c r="AD24" i="127"/>
  <c r="I23" i="61"/>
  <c r="I23" i="159"/>
  <c r="AC31" i="127"/>
  <c r="H30" i="159"/>
  <c r="H30" i="61"/>
  <c r="X25" i="127"/>
  <c r="V25" i="127"/>
  <c r="C24" i="61"/>
  <c r="C24" i="159"/>
  <c r="AA31" i="127"/>
  <c r="F30" i="61"/>
  <c r="F30" i="159"/>
  <c r="AG24" i="127"/>
  <c r="L23" i="61"/>
  <c r="L23" i="159"/>
  <c r="N24" i="153"/>
  <c r="M24" i="153"/>
  <c r="AC30" i="127"/>
  <c r="H29" i="159"/>
  <c r="H29" i="61"/>
  <c r="AE20" i="127"/>
  <c r="J19" i="61"/>
  <c r="J19" i="159"/>
  <c r="N33" i="153"/>
  <c r="M33" i="153"/>
  <c r="AA30" i="127"/>
  <c r="F29" i="159"/>
  <c r="V30" i="127"/>
  <c r="F29" i="61"/>
  <c r="M21" i="154"/>
  <c r="N21" i="154"/>
  <c r="N17" i="146"/>
  <c r="M17" i="146"/>
  <c r="AF30" i="127"/>
  <c r="K29" i="61"/>
  <c r="K29" i="159"/>
  <c r="N26" i="145"/>
  <c r="M26" i="145"/>
  <c r="N23" i="148"/>
  <c r="M23" i="148"/>
  <c r="Z27" i="127"/>
  <c r="E26" i="159"/>
  <c r="E26" i="61"/>
  <c r="AC19" i="127"/>
  <c r="H18" i="61"/>
  <c r="H18" i="159"/>
  <c r="AG32" i="127"/>
  <c r="L31" i="61"/>
  <c r="L31" i="159"/>
  <c r="AG21" i="127"/>
  <c r="L20" i="159"/>
  <c r="L20" i="61"/>
  <c r="N22" i="148"/>
  <c r="M22" i="148"/>
  <c r="AG30" i="127"/>
  <c r="L29" i="61"/>
  <c r="L29" i="159"/>
  <c r="M33" i="147"/>
  <c r="N33" i="147"/>
  <c r="Y21" i="127"/>
  <c r="D20" i="61"/>
  <c r="D20" i="159"/>
  <c r="N17" i="149"/>
  <c r="M17" i="149"/>
  <c r="N20" i="152"/>
  <c r="M20" i="152"/>
  <c r="M20" i="151"/>
  <c r="N20" i="151"/>
  <c r="AA17" i="127"/>
  <c r="F16" i="61"/>
  <c r="F16" i="159"/>
  <c r="Z36" i="127"/>
  <c r="E35" i="159"/>
  <c r="E35" i="61"/>
  <c r="N25" i="150"/>
  <c r="M25" i="150"/>
  <c r="N31" i="153"/>
  <c r="M31" i="153"/>
  <c r="N26" i="153"/>
  <c r="M26" i="153"/>
  <c r="AF23" i="127"/>
  <c r="K22" i="159"/>
  <c r="K22" i="61"/>
  <c r="Y28" i="127"/>
  <c r="D27" i="61"/>
  <c r="D27" i="159"/>
  <c r="N32" i="147"/>
  <c r="M32" i="147"/>
  <c r="AE27" i="127"/>
  <c r="J26" i="61"/>
  <c r="J26" i="159"/>
  <c r="X32" i="127"/>
  <c r="AL32" i="127" s="1"/>
  <c r="V32" i="127"/>
  <c r="C31" i="61"/>
  <c r="C31" i="159"/>
  <c r="AG19" i="127"/>
  <c r="L18" i="61"/>
  <c r="L18" i="159"/>
  <c r="M26" i="154"/>
  <c r="N26" i="154"/>
  <c r="AA29" i="127"/>
  <c r="F28" i="61"/>
  <c r="F28" i="159"/>
  <c r="Y24" i="127"/>
  <c r="D23" i="61"/>
  <c r="D23" i="159"/>
  <c r="AD30" i="127"/>
  <c r="I29" i="61"/>
  <c r="I29" i="159"/>
  <c r="J7" i="61"/>
  <c r="M22" i="14"/>
  <c r="N7" i="176"/>
  <c r="O7" i="176" s="1"/>
  <c r="N11" i="176"/>
  <c r="O11" i="176" s="1"/>
  <c r="N8" i="176"/>
  <c r="O8" i="176" s="1"/>
  <c r="I17" i="14"/>
  <c r="K17" i="14"/>
  <c r="L17" i="14"/>
  <c r="N6" i="145"/>
  <c r="M6" i="145"/>
  <c r="I19" i="14"/>
  <c r="K19" i="14"/>
  <c r="H6" i="61"/>
  <c r="M19" i="14"/>
  <c r="O19" i="14"/>
  <c r="H6" i="159"/>
  <c r="J19" i="14"/>
  <c r="H19" i="14"/>
  <c r="L19" i="14"/>
  <c r="N19" i="14"/>
  <c r="E6" i="61"/>
  <c r="K16" i="14"/>
  <c r="I16" i="14"/>
  <c r="E6" i="159"/>
  <c r="O16" i="14"/>
  <c r="M16" i="14"/>
  <c r="J16" i="14"/>
  <c r="H16" i="14"/>
  <c r="N16" i="14"/>
  <c r="L16" i="14"/>
  <c r="L14" i="61"/>
  <c r="L14" i="159"/>
  <c r="I11" i="61"/>
  <c r="I11" i="159"/>
  <c r="N20" i="14"/>
  <c r="M11" i="147"/>
  <c r="N11" i="147"/>
  <c r="E10" i="159"/>
  <c r="E10" i="61"/>
  <c r="H10" i="61"/>
  <c r="H10" i="159"/>
  <c r="H12" i="159"/>
  <c r="H12" i="61"/>
  <c r="I13" i="61"/>
  <c r="I13" i="159"/>
  <c r="C10" i="61"/>
  <c r="C10" i="159"/>
  <c r="V11" i="127"/>
  <c r="M10" i="149"/>
  <c r="N10" i="149"/>
  <c r="I7" i="61"/>
  <c r="I7" i="159"/>
  <c r="D10" i="159"/>
  <c r="D10" i="61"/>
  <c r="J6" i="61"/>
  <c r="I21" i="14"/>
  <c r="K21" i="14"/>
  <c r="J6" i="159"/>
  <c r="M21" i="14"/>
  <c r="O21" i="14"/>
  <c r="H21" i="14"/>
  <c r="J21" i="14"/>
  <c r="L21" i="14"/>
  <c r="N21" i="14"/>
  <c r="N12" i="145"/>
  <c r="M12" i="145"/>
  <c r="N14" i="153"/>
  <c r="M14" i="153"/>
  <c r="N6" i="150"/>
  <c r="M6" i="150"/>
  <c r="H14" i="61"/>
  <c r="H14" i="159"/>
  <c r="N6" i="154"/>
  <c r="M6" i="154"/>
  <c r="M14" i="151"/>
  <c r="N14" i="151"/>
  <c r="N6" i="147"/>
  <c r="M6" i="147"/>
  <c r="N11" i="152"/>
  <c r="M11" i="152"/>
  <c r="M14" i="154"/>
  <c r="N14" i="154"/>
  <c r="O17" i="14"/>
  <c r="M17" i="14"/>
  <c r="M11" i="151"/>
  <c r="N11" i="151"/>
  <c r="K20" i="14"/>
  <c r="H20" i="14"/>
  <c r="N10" i="147"/>
  <c r="M10" i="147"/>
  <c r="N10" i="150"/>
  <c r="M10" i="150"/>
  <c r="N12" i="148"/>
  <c r="M12" i="148"/>
  <c r="M12" i="150"/>
  <c r="N12" i="150"/>
  <c r="N8" i="145"/>
  <c r="M8" i="145"/>
  <c r="N7" i="149"/>
  <c r="M7" i="149"/>
  <c r="G10" i="61"/>
  <c r="G10" i="159"/>
  <c r="C12" i="61"/>
  <c r="C12" i="159"/>
  <c r="V13" i="127"/>
  <c r="K14" i="159"/>
  <c r="K14" i="61"/>
  <c r="H23" i="14"/>
  <c r="J23" i="14"/>
  <c r="L23" i="14"/>
  <c r="N23" i="14"/>
  <c r="L6" i="61"/>
  <c r="I23" i="14"/>
  <c r="K23" i="14"/>
  <c r="L6" i="159"/>
  <c r="M23" i="14"/>
  <c r="O23" i="14"/>
  <c r="I14" i="61"/>
  <c r="I14" i="159"/>
  <c r="J11" i="61"/>
  <c r="J11" i="159"/>
  <c r="O22" i="14"/>
  <c r="I22" i="14"/>
  <c r="V12" i="127"/>
  <c r="N12" i="153"/>
  <c r="M12" i="153"/>
  <c r="F12" i="61"/>
  <c r="F12" i="159"/>
  <c r="C8" i="61"/>
  <c r="C8" i="159"/>
  <c r="V9" i="127"/>
  <c r="N13" i="151"/>
  <c r="M13" i="151"/>
  <c r="N10" i="145"/>
  <c r="M10" i="145"/>
  <c r="M7" i="151"/>
  <c r="N7" i="151"/>
  <c r="I8" i="61"/>
  <c r="I8" i="159"/>
  <c r="N10" i="146"/>
  <c r="M10" i="146"/>
  <c r="N6" i="152"/>
  <c r="M6" i="152"/>
  <c r="D6" i="159"/>
  <c r="I15" i="14"/>
  <c r="N15" i="14"/>
  <c r="K15" i="14"/>
  <c r="M15" i="14"/>
  <c r="O15" i="14"/>
  <c r="H15" i="14"/>
  <c r="D6" i="61"/>
  <c r="L15" i="14"/>
  <c r="J15" i="14"/>
  <c r="N14" i="150"/>
  <c r="M14" i="150"/>
  <c r="F13" i="61"/>
  <c r="F13" i="159"/>
  <c r="L12" i="61"/>
  <c r="L12" i="159"/>
  <c r="H17" i="14"/>
  <c r="J17" i="14"/>
  <c r="J22" i="14"/>
  <c r="N22" i="14"/>
  <c r="O20" i="14"/>
  <c r="I20" i="14"/>
  <c r="L20" i="14"/>
  <c r="D8" i="61"/>
  <c r="D8" i="159"/>
  <c r="J8" i="61"/>
  <c r="J8" i="159"/>
  <c r="J14" i="159"/>
  <c r="J14" i="61"/>
  <c r="G8" i="61"/>
  <c r="G8" i="159"/>
  <c r="L8" i="61"/>
  <c r="L8" i="159"/>
  <c r="L18" i="14"/>
  <c r="N18" i="14"/>
  <c r="G6" i="61"/>
  <c r="I18" i="14"/>
  <c r="K18" i="14"/>
  <c r="G6" i="159"/>
  <c r="M18" i="14"/>
  <c r="O18" i="14"/>
  <c r="H18" i="14"/>
  <c r="J18" i="14"/>
  <c r="G7" i="159"/>
  <c r="G7" i="61"/>
  <c r="V8" i="127"/>
  <c r="N8" i="151"/>
  <c r="M8" i="151"/>
  <c r="L14" i="14"/>
  <c r="N14" i="14"/>
  <c r="C6" i="61"/>
  <c r="I14" i="14"/>
  <c r="K14" i="14"/>
  <c r="C6" i="159"/>
  <c r="M14" i="14"/>
  <c r="O14" i="14"/>
  <c r="H14" i="14"/>
  <c r="J14" i="14"/>
  <c r="V7" i="127"/>
  <c r="N6" i="146"/>
  <c r="M6" i="146"/>
  <c r="N13" i="148"/>
  <c r="M13" i="148"/>
  <c r="N12" i="154"/>
  <c r="M12" i="154"/>
  <c r="N17" i="14"/>
  <c r="H22" i="14"/>
  <c r="K22" i="14"/>
  <c r="L22" i="14"/>
  <c r="V14" i="127"/>
  <c r="M20" i="14"/>
  <c r="J20" i="14"/>
  <c r="E11" i="61"/>
  <c r="E11" i="159"/>
  <c r="K12" i="61"/>
  <c r="K12" i="159"/>
  <c r="N8" i="146"/>
  <c r="M8" i="146"/>
  <c r="M8" i="152"/>
  <c r="N8" i="152"/>
  <c r="N14" i="152"/>
  <c r="M14" i="152"/>
  <c r="N8" i="149"/>
  <c r="M8" i="149"/>
  <c r="N8" i="154"/>
  <c r="M8" i="154"/>
  <c r="M6" i="149"/>
  <c r="N6" i="149"/>
  <c r="V15" i="127"/>
  <c r="N6" i="156"/>
  <c r="M6" i="156"/>
  <c r="AI7" i="127"/>
  <c r="N6" i="61"/>
  <c r="N6" i="159"/>
  <c r="K17" i="15"/>
  <c r="P17" i="15"/>
  <c r="D18" i="15"/>
  <c r="C4" i="69"/>
  <c r="C5" i="69"/>
  <c r="C6" i="69"/>
  <c r="C7" i="69"/>
  <c r="C8" i="69"/>
  <c r="C9" i="69"/>
  <c r="C10" i="69"/>
  <c r="C11" i="69"/>
  <c r="C12" i="69"/>
  <c r="C13" i="69"/>
  <c r="C14" i="69"/>
  <c r="C15" i="69"/>
  <c r="C16" i="69"/>
  <c r="C17" i="69"/>
  <c r="C18" i="69"/>
  <c r="C19" i="69"/>
  <c r="C20" i="69"/>
  <c r="C21" i="69"/>
  <c r="C22" i="69"/>
  <c r="C23" i="69"/>
  <c r="C24" i="69"/>
  <c r="C25" i="69"/>
  <c r="C26" i="69"/>
  <c r="C27" i="69"/>
  <c r="C28" i="69"/>
  <c r="C29" i="69"/>
  <c r="C30" i="69"/>
  <c r="C31" i="69"/>
  <c r="C32" i="69"/>
  <c r="C33" i="69"/>
  <c r="C34" i="69"/>
  <c r="C35" i="69"/>
  <c r="C36" i="69"/>
  <c r="C37" i="69"/>
  <c r="C38" i="69"/>
  <c r="C39" i="69"/>
  <c r="C40" i="69"/>
  <c r="C41" i="69"/>
  <c r="C42" i="69"/>
  <c r="C43" i="69"/>
  <c r="C44" i="69"/>
  <c r="C45" i="69"/>
  <c r="C46" i="69"/>
  <c r="C47" i="69"/>
  <c r="C48" i="69"/>
  <c r="C49" i="69"/>
  <c r="C50" i="69"/>
  <c r="C51" i="69"/>
  <c r="C52" i="69"/>
  <c r="C53" i="69"/>
  <c r="C54" i="69"/>
  <c r="C55" i="69"/>
  <c r="C56" i="69"/>
  <c r="C57" i="69"/>
  <c r="C58" i="69"/>
  <c r="C59" i="69"/>
  <c r="C60" i="69"/>
  <c r="C61" i="69"/>
  <c r="C62" i="69"/>
  <c r="C3" i="69"/>
  <c r="B4" i="69"/>
  <c r="B5" i="69"/>
  <c r="B6" i="69"/>
  <c r="B7" i="69"/>
  <c r="B8" i="69"/>
  <c r="B9" i="69"/>
  <c r="B10" i="69"/>
  <c r="B11" i="69"/>
  <c r="B12" i="69"/>
  <c r="B13" i="69"/>
  <c r="B14" i="69"/>
  <c r="B15" i="69"/>
  <c r="B16" i="69"/>
  <c r="B17" i="69"/>
  <c r="B18" i="69"/>
  <c r="B19" i="69"/>
  <c r="B20" i="69"/>
  <c r="B21" i="69"/>
  <c r="B22" i="69"/>
  <c r="B23" i="69"/>
  <c r="B24" i="69"/>
  <c r="B25" i="69"/>
  <c r="B26" i="69"/>
  <c r="B27" i="69"/>
  <c r="B28" i="69"/>
  <c r="B29" i="69"/>
  <c r="B30" i="69"/>
  <c r="B31" i="69"/>
  <c r="B32" i="69"/>
  <c r="B33" i="69"/>
  <c r="B34" i="69"/>
  <c r="B35" i="69"/>
  <c r="B36" i="69"/>
  <c r="B37" i="69"/>
  <c r="B38" i="69"/>
  <c r="B39" i="69"/>
  <c r="B40" i="69"/>
  <c r="B41" i="69"/>
  <c r="B42" i="69"/>
  <c r="B43" i="69"/>
  <c r="B44" i="69"/>
  <c r="B45" i="69"/>
  <c r="B46" i="69"/>
  <c r="B47" i="69"/>
  <c r="B48" i="69"/>
  <c r="B49" i="69"/>
  <c r="B50" i="69"/>
  <c r="B51" i="69"/>
  <c r="B52" i="69"/>
  <c r="B53" i="69"/>
  <c r="B54" i="69"/>
  <c r="B55" i="69"/>
  <c r="B56" i="69"/>
  <c r="B57" i="69"/>
  <c r="B58" i="69"/>
  <c r="B59" i="69"/>
  <c r="B60" i="69"/>
  <c r="B61" i="69"/>
  <c r="B62" i="69"/>
  <c r="B3" i="69"/>
  <c r="A3" i="69"/>
  <c r="U24" i="61" l="1"/>
  <c r="U31" i="61"/>
  <c r="AL25" i="127"/>
  <c r="Q24" i="61" s="1"/>
  <c r="U29" i="61"/>
  <c r="U35" i="61"/>
  <c r="Q15" i="61"/>
  <c r="AL18" i="127"/>
  <c r="AL23" i="127"/>
  <c r="AL19" i="127"/>
  <c r="AL17" i="127"/>
  <c r="AL24" i="127"/>
  <c r="AL27" i="127"/>
  <c r="AL20" i="127"/>
  <c r="AL26" i="127"/>
  <c r="Q31" i="61"/>
  <c r="AL31" i="127"/>
  <c r="AL21" i="127"/>
  <c r="AL33" i="127"/>
  <c r="U34" i="61"/>
  <c r="AL36" i="127"/>
  <c r="U27" i="61"/>
  <c r="U22" i="61"/>
  <c r="U30" i="61"/>
  <c r="U16" i="61"/>
  <c r="AL34" i="127"/>
  <c r="AL29" i="127"/>
  <c r="U21" i="61"/>
  <c r="U23" i="61"/>
  <c r="AL35" i="127"/>
  <c r="U26" i="61"/>
  <c r="U25" i="61"/>
  <c r="AL30" i="127"/>
  <c r="AL28" i="127"/>
  <c r="U17" i="61"/>
  <c r="U18" i="61"/>
  <c r="U33" i="61"/>
  <c r="U28" i="61"/>
  <c r="AL22" i="127"/>
  <c r="U20" i="61"/>
  <c r="U32" i="61"/>
  <c r="U19" i="61"/>
  <c r="K18" i="15"/>
  <c r="P18" i="15"/>
  <c r="D19" i="15"/>
  <c r="N4" i="2"/>
  <c r="N5" i="2" s="1"/>
  <c r="N6" i="2" s="1"/>
  <c r="N7" i="2" s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N80" i="2" s="1"/>
  <c r="N81" i="2" s="1"/>
  <c r="N82" i="2" s="1"/>
  <c r="N83" i="2" s="1"/>
  <c r="N84" i="2" s="1"/>
  <c r="N85" i="2" s="1"/>
  <c r="N86" i="2" s="1"/>
  <c r="N87" i="2" s="1"/>
  <c r="N88" i="2" s="1"/>
  <c r="N89" i="2" s="1"/>
  <c r="N90" i="2" s="1"/>
  <c r="N91" i="2" s="1"/>
  <c r="N92" i="2" s="1"/>
  <c r="N93" i="2" s="1"/>
  <c r="N94" i="2" s="1"/>
  <c r="N95" i="2" s="1"/>
  <c r="N96" i="2" s="1"/>
  <c r="N97" i="2" s="1"/>
  <c r="N98" i="2" s="1"/>
  <c r="N99" i="2" s="1"/>
  <c r="N100" i="2" s="1"/>
  <c r="N101" i="2" s="1"/>
  <c r="N3" i="2"/>
  <c r="Q20" i="61" l="1"/>
  <c r="Q25" i="61"/>
  <c r="Q16" i="61"/>
  <c r="Q33" i="61"/>
  <c r="Q21" i="61"/>
  <c r="Q29" i="61"/>
  <c r="Q35" i="61"/>
  <c r="Q30" i="61"/>
  <c r="Q19" i="61"/>
  <c r="Q18" i="61"/>
  <c r="Q27" i="61"/>
  <c r="Q26" i="61"/>
  <c r="Q22" i="61"/>
  <c r="Q34" i="61"/>
  <c r="Q28" i="61"/>
  <c r="Q32" i="61"/>
  <c r="Q23" i="61"/>
  <c r="Q17" i="61"/>
  <c r="P19" i="15"/>
  <c r="K19" i="15"/>
  <c r="D20" i="15"/>
  <c r="J4" i="67"/>
  <c r="F6" i="165" s="1"/>
  <c r="J5" i="67"/>
  <c r="F7" i="165" s="1"/>
  <c r="J6" i="67"/>
  <c r="F8" i="165" s="1"/>
  <c r="J7" i="67"/>
  <c r="F9" i="165" s="1"/>
  <c r="J8" i="67"/>
  <c r="F10" i="165" s="1"/>
  <c r="J9" i="67"/>
  <c r="F11" i="165" s="1"/>
  <c r="J10" i="67"/>
  <c r="F12" i="165" s="1"/>
  <c r="J11" i="67"/>
  <c r="F13" i="165" s="1"/>
  <c r="J12" i="67"/>
  <c r="F14" i="165" s="1"/>
  <c r="J13" i="67"/>
  <c r="F15" i="165" s="1"/>
  <c r="J14" i="67"/>
  <c r="F16" i="165" s="1"/>
  <c r="J15" i="67"/>
  <c r="F17" i="165" s="1"/>
  <c r="J16" i="67"/>
  <c r="F18" i="165" s="1"/>
  <c r="J17" i="67"/>
  <c r="F19" i="165" s="1"/>
  <c r="J18" i="67"/>
  <c r="F20" i="165" s="1"/>
  <c r="J19" i="67"/>
  <c r="F21" i="165" s="1"/>
  <c r="J20" i="67"/>
  <c r="F22" i="165" s="1"/>
  <c r="J21" i="67"/>
  <c r="F23" i="165" s="1"/>
  <c r="J22" i="67"/>
  <c r="F24" i="165" s="1"/>
  <c r="J23" i="67"/>
  <c r="F25" i="165" s="1"/>
  <c r="J24" i="67"/>
  <c r="F26" i="165" s="1"/>
  <c r="J25" i="67"/>
  <c r="F27" i="165" s="1"/>
  <c r="J26" i="67"/>
  <c r="F28" i="165" s="1"/>
  <c r="J27" i="67"/>
  <c r="F29" i="165" s="1"/>
  <c r="J28" i="67"/>
  <c r="F30" i="165" s="1"/>
  <c r="J29" i="67"/>
  <c r="F31" i="165" s="1"/>
  <c r="J30" i="67"/>
  <c r="F32" i="165" s="1"/>
  <c r="J31" i="67"/>
  <c r="F33" i="165" s="1"/>
  <c r="J32" i="67"/>
  <c r="F34" i="165" s="1"/>
  <c r="J33" i="67"/>
  <c r="F35" i="165" s="1"/>
  <c r="J34" i="67"/>
  <c r="F36" i="165" s="1"/>
  <c r="J35" i="67"/>
  <c r="F37" i="165" s="1"/>
  <c r="J36" i="67"/>
  <c r="F38" i="165" s="1"/>
  <c r="J37" i="67"/>
  <c r="F39" i="165" s="1"/>
  <c r="J38" i="67"/>
  <c r="F40" i="165" s="1"/>
  <c r="J39" i="67"/>
  <c r="F41" i="165" s="1"/>
  <c r="J40" i="67"/>
  <c r="F42" i="165" s="1"/>
  <c r="J41" i="67"/>
  <c r="F43" i="165" s="1"/>
  <c r="J42" i="67"/>
  <c r="F44" i="165" s="1"/>
  <c r="J43" i="67"/>
  <c r="F45" i="165" s="1"/>
  <c r="J44" i="67"/>
  <c r="F46" i="165" s="1"/>
  <c r="J45" i="67"/>
  <c r="F47" i="165" s="1"/>
  <c r="J46" i="67"/>
  <c r="F48" i="165" s="1"/>
  <c r="J47" i="67"/>
  <c r="F49" i="165" s="1"/>
  <c r="J48" i="67"/>
  <c r="F50" i="165" s="1"/>
  <c r="J49" i="67"/>
  <c r="F51" i="165" s="1"/>
  <c r="J50" i="67"/>
  <c r="F52" i="165" s="1"/>
  <c r="J51" i="67"/>
  <c r="F53" i="165" s="1"/>
  <c r="J52" i="67"/>
  <c r="F54" i="165" s="1"/>
  <c r="J53" i="67"/>
  <c r="F55" i="165" s="1"/>
  <c r="J54" i="67"/>
  <c r="F56" i="165" s="1"/>
  <c r="J55" i="67"/>
  <c r="F57" i="165" s="1"/>
  <c r="J56" i="67"/>
  <c r="F58" i="165" s="1"/>
  <c r="J57" i="67"/>
  <c r="F59" i="165" s="1"/>
  <c r="J58" i="67"/>
  <c r="F60" i="165" s="1"/>
  <c r="J59" i="67"/>
  <c r="F61" i="165" s="1"/>
  <c r="J60" i="67"/>
  <c r="F62" i="165" s="1"/>
  <c r="J61" i="67"/>
  <c r="F63" i="165" s="1"/>
  <c r="J62" i="67"/>
  <c r="F64" i="165" s="1"/>
  <c r="J3" i="67"/>
  <c r="F5" i="165" s="1"/>
  <c r="AG62" i="165" l="1"/>
  <c r="AA62" i="165"/>
  <c r="Z62" i="165"/>
  <c r="T62" i="165"/>
  <c r="AH62" i="165"/>
  <c r="S62" i="165"/>
  <c r="M62" i="165"/>
  <c r="L62" i="165"/>
  <c r="AA58" i="165"/>
  <c r="AH58" i="165"/>
  <c r="Z58" i="165"/>
  <c r="T58" i="165"/>
  <c r="M58" i="165"/>
  <c r="AG58" i="165"/>
  <c r="L58" i="165"/>
  <c r="S58" i="165"/>
  <c r="AH54" i="165"/>
  <c r="AA54" i="165"/>
  <c r="Z54" i="165"/>
  <c r="T54" i="165"/>
  <c r="AG54" i="165"/>
  <c r="S54" i="165"/>
  <c r="L54" i="165"/>
  <c r="M54" i="165"/>
  <c r="AA50" i="165"/>
  <c r="AG50" i="165"/>
  <c r="Z50" i="165"/>
  <c r="T50" i="165"/>
  <c r="S50" i="165"/>
  <c r="L50" i="165"/>
  <c r="M50" i="165"/>
  <c r="AH50" i="165"/>
  <c r="AG46" i="165"/>
  <c r="AA46" i="165"/>
  <c r="Z46" i="165"/>
  <c r="T46" i="165"/>
  <c r="AH46" i="165"/>
  <c r="M46" i="165"/>
  <c r="L46" i="165"/>
  <c r="S46" i="165"/>
  <c r="AA42" i="165"/>
  <c r="AH42" i="165"/>
  <c r="Z42" i="165"/>
  <c r="T42" i="165"/>
  <c r="AG42" i="165"/>
  <c r="M42" i="165"/>
  <c r="S42" i="165"/>
  <c r="L42" i="165"/>
  <c r="AH38" i="165"/>
  <c r="AA38" i="165"/>
  <c r="Z38" i="165"/>
  <c r="AG38" i="165"/>
  <c r="S38" i="165"/>
  <c r="L38" i="165"/>
  <c r="T38" i="165"/>
  <c r="M38" i="165"/>
  <c r="AA34" i="165"/>
  <c r="AG34" i="165"/>
  <c r="Z34" i="165"/>
  <c r="AH34" i="165"/>
  <c r="S34" i="165"/>
  <c r="T34" i="165"/>
  <c r="L34" i="165"/>
  <c r="M34" i="165"/>
  <c r="AG30" i="165"/>
  <c r="AA30" i="165"/>
  <c r="Z30" i="165"/>
  <c r="AH30" i="165"/>
  <c r="S30" i="165"/>
  <c r="L30" i="165"/>
  <c r="M30" i="165"/>
  <c r="T30" i="165"/>
  <c r="AA26" i="165"/>
  <c r="AH26" i="165"/>
  <c r="Z26" i="165"/>
  <c r="T26" i="165"/>
  <c r="S26" i="165"/>
  <c r="M26" i="165"/>
  <c r="AG26" i="165"/>
  <c r="L26" i="165"/>
  <c r="AH22" i="165"/>
  <c r="AA22" i="165"/>
  <c r="Z22" i="165"/>
  <c r="AG22" i="165"/>
  <c r="S22" i="165"/>
  <c r="T22" i="165"/>
  <c r="M22" i="165"/>
  <c r="L22" i="165"/>
  <c r="AA18" i="165"/>
  <c r="AG18" i="165"/>
  <c r="Z18" i="165"/>
  <c r="S18" i="165"/>
  <c r="T18" i="165"/>
  <c r="AH18" i="165"/>
  <c r="M18" i="165"/>
  <c r="L18" i="165"/>
  <c r="AG61" i="165"/>
  <c r="Z61" i="165"/>
  <c r="T61" i="165"/>
  <c r="AH61" i="165"/>
  <c r="S61" i="165"/>
  <c r="L61" i="165"/>
  <c r="AA61" i="165"/>
  <c r="M61" i="165"/>
  <c r="Z57" i="165"/>
  <c r="AH57" i="165"/>
  <c r="T57" i="165"/>
  <c r="S57" i="165"/>
  <c r="M57" i="165"/>
  <c r="AA57" i="165"/>
  <c r="L57" i="165"/>
  <c r="AG57" i="165"/>
  <c r="AH53" i="165"/>
  <c r="Z53" i="165"/>
  <c r="AA53" i="165"/>
  <c r="T53" i="165"/>
  <c r="AG53" i="165"/>
  <c r="S53" i="165"/>
  <c r="M53" i="165"/>
  <c r="L53" i="165"/>
  <c r="Z49" i="165"/>
  <c r="AG49" i="165"/>
  <c r="T49" i="165"/>
  <c r="AA49" i="165"/>
  <c r="M49" i="165"/>
  <c r="L49" i="165"/>
  <c r="AH49" i="165"/>
  <c r="S49" i="165"/>
  <c r="AG45" i="165"/>
  <c r="Z45" i="165"/>
  <c r="T45" i="165"/>
  <c r="AH45" i="165"/>
  <c r="AA45" i="165"/>
  <c r="S45" i="165"/>
  <c r="M45" i="165"/>
  <c r="L45" i="165"/>
  <c r="Z41" i="165"/>
  <c r="AH41" i="165"/>
  <c r="T41" i="165"/>
  <c r="S41" i="165"/>
  <c r="AG41" i="165"/>
  <c r="AA41" i="165"/>
  <c r="M41" i="165"/>
  <c r="L41" i="165"/>
  <c r="AH37" i="165"/>
  <c r="Z37" i="165"/>
  <c r="T37" i="165"/>
  <c r="AG37" i="165"/>
  <c r="AA37" i="165"/>
  <c r="M37" i="165"/>
  <c r="S37" i="165"/>
  <c r="L37" i="165"/>
  <c r="Z33" i="165"/>
  <c r="AG33" i="165"/>
  <c r="AA33" i="165"/>
  <c r="T33" i="165"/>
  <c r="M33" i="165"/>
  <c r="L33" i="165"/>
  <c r="S33" i="165"/>
  <c r="AH33" i="165"/>
  <c r="AG29" i="165"/>
  <c r="Z29" i="165"/>
  <c r="T29" i="165"/>
  <c r="AH29" i="165"/>
  <c r="S29" i="165"/>
  <c r="AA29" i="165"/>
  <c r="M29" i="165"/>
  <c r="L29" i="165"/>
  <c r="Z25" i="165"/>
  <c r="AH25" i="165"/>
  <c r="T25" i="165"/>
  <c r="AA25" i="165"/>
  <c r="S25" i="165"/>
  <c r="L25" i="165"/>
  <c r="M25" i="165"/>
  <c r="AG25" i="165"/>
  <c r="AH21" i="165"/>
  <c r="Z21" i="165"/>
  <c r="AA21" i="165"/>
  <c r="T21" i="165"/>
  <c r="AG21" i="165"/>
  <c r="S21" i="165"/>
  <c r="M21" i="165"/>
  <c r="L21" i="165"/>
  <c r="Z17" i="165"/>
  <c r="AG17" i="165"/>
  <c r="T17" i="165"/>
  <c r="M17" i="165"/>
  <c r="AH17" i="165"/>
  <c r="AA17" i="165"/>
  <c r="S17" i="165"/>
  <c r="L17" i="165"/>
  <c r="AH64" i="165"/>
  <c r="AA64" i="165"/>
  <c r="Z64" i="165"/>
  <c r="AG64" i="165"/>
  <c r="T64" i="165"/>
  <c r="S64" i="165"/>
  <c r="M64" i="165"/>
  <c r="L64" i="165"/>
  <c r="AG60" i="165"/>
  <c r="AA60" i="165"/>
  <c r="AH60" i="165"/>
  <c r="Z60" i="165"/>
  <c r="M60" i="165"/>
  <c r="L60" i="165"/>
  <c r="S60" i="165"/>
  <c r="T60" i="165"/>
  <c r="AA56" i="165"/>
  <c r="AG56" i="165"/>
  <c r="Z56" i="165"/>
  <c r="AH56" i="165"/>
  <c r="M56" i="165"/>
  <c r="L56" i="165"/>
  <c r="S56" i="165"/>
  <c r="T56" i="165"/>
  <c r="AG52" i="165"/>
  <c r="AH52" i="165"/>
  <c r="AA52" i="165"/>
  <c r="Z52" i="165"/>
  <c r="S52" i="165"/>
  <c r="M52" i="165"/>
  <c r="L52" i="165"/>
  <c r="T52" i="165"/>
  <c r="AA48" i="165"/>
  <c r="AG48" i="165"/>
  <c r="Z48" i="165"/>
  <c r="S48" i="165"/>
  <c r="AH48" i="165"/>
  <c r="T48" i="165"/>
  <c r="M48" i="165"/>
  <c r="L48" i="165"/>
  <c r="AA44" i="165"/>
  <c r="AG44" i="165"/>
  <c r="Z44" i="165"/>
  <c r="M44" i="165"/>
  <c r="L44" i="165"/>
  <c r="AH44" i="165"/>
  <c r="S44" i="165"/>
  <c r="T44" i="165"/>
  <c r="AG40" i="165"/>
  <c r="AA40" i="165"/>
  <c r="AH40" i="165"/>
  <c r="Z40" i="165"/>
  <c r="M40" i="165"/>
  <c r="L40" i="165"/>
  <c r="S40" i="165"/>
  <c r="T40" i="165"/>
  <c r="AA36" i="165"/>
  <c r="Z36" i="165"/>
  <c r="AG36" i="165"/>
  <c r="AH36" i="165"/>
  <c r="S36" i="165"/>
  <c r="M36" i="165"/>
  <c r="L36" i="165"/>
  <c r="T36" i="165"/>
  <c r="AG32" i="165"/>
  <c r="AH32" i="165"/>
  <c r="AA32" i="165"/>
  <c r="Z32" i="165"/>
  <c r="S32" i="165"/>
  <c r="T32" i="165"/>
  <c r="M32" i="165"/>
  <c r="L32" i="165"/>
  <c r="AH28" i="165"/>
  <c r="AA28" i="165"/>
  <c r="Z28" i="165"/>
  <c r="M28" i="165"/>
  <c r="L28" i="165"/>
  <c r="AG28" i="165"/>
  <c r="S28" i="165"/>
  <c r="T28" i="165"/>
  <c r="AH24" i="165"/>
  <c r="AA24" i="165"/>
  <c r="Z24" i="165"/>
  <c r="M24" i="165"/>
  <c r="L24" i="165"/>
  <c r="S24" i="165"/>
  <c r="AG24" i="165"/>
  <c r="T24" i="165"/>
  <c r="AH20" i="165"/>
  <c r="AA20" i="165"/>
  <c r="Z20" i="165"/>
  <c r="AG20" i="165"/>
  <c r="S20" i="165"/>
  <c r="M20" i="165"/>
  <c r="L20" i="165"/>
  <c r="T20" i="165"/>
  <c r="AG16" i="165"/>
  <c r="AA16" i="165"/>
  <c r="AH16" i="165"/>
  <c r="Z16" i="165"/>
  <c r="M16" i="165"/>
  <c r="S16" i="165"/>
  <c r="T16" i="165"/>
  <c r="L16" i="165"/>
  <c r="AH63" i="165"/>
  <c r="S63" i="165"/>
  <c r="AG63" i="165"/>
  <c r="AA63" i="165"/>
  <c r="L63" i="165"/>
  <c r="Z63" i="165"/>
  <c r="T63" i="165"/>
  <c r="M63" i="165"/>
  <c r="AG59" i="165"/>
  <c r="T59" i="165"/>
  <c r="L59" i="165"/>
  <c r="AA59" i="165"/>
  <c r="AH59" i="165"/>
  <c r="M59" i="165"/>
  <c r="Z59" i="165"/>
  <c r="S59" i="165"/>
  <c r="AH55" i="165"/>
  <c r="S55" i="165"/>
  <c r="AG55" i="165"/>
  <c r="AA55" i="165"/>
  <c r="Z55" i="165"/>
  <c r="M55" i="165"/>
  <c r="T55" i="165"/>
  <c r="L55" i="165"/>
  <c r="S51" i="165"/>
  <c r="M51" i="165"/>
  <c r="AH51" i="165"/>
  <c r="AA51" i="165"/>
  <c r="T51" i="165"/>
  <c r="AG51" i="165"/>
  <c r="L51" i="165"/>
  <c r="Z51" i="165"/>
  <c r="AG47" i="165"/>
  <c r="S47" i="165"/>
  <c r="AA47" i="165"/>
  <c r="M47" i="165"/>
  <c r="Z47" i="165"/>
  <c r="AH47" i="165"/>
  <c r="T47" i="165"/>
  <c r="L47" i="165"/>
  <c r="AH43" i="165"/>
  <c r="T43" i="165"/>
  <c r="AG43" i="165"/>
  <c r="AA43" i="165"/>
  <c r="S43" i="165"/>
  <c r="L43" i="165"/>
  <c r="Z43" i="165"/>
  <c r="M43" i="165"/>
  <c r="AH39" i="165"/>
  <c r="AG39" i="165"/>
  <c r="S39" i="165"/>
  <c r="AA39" i="165"/>
  <c r="Z39" i="165"/>
  <c r="L39" i="165"/>
  <c r="T39" i="165"/>
  <c r="M39" i="165"/>
  <c r="AG35" i="165"/>
  <c r="S35" i="165"/>
  <c r="AH35" i="165"/>
  <c r="AA35" i="165"/>
  <c r="M35" i="165"/>
  <c r="T35" i="165"/>
  <c r="L35" i="165"/>
  <c r="Z35" i="165"/>
  <c r="AG31" i="165"/>
  <c r="S31" i="165"/>
  <c r="AA31" i="165"/>
  <c r="T31" i="165"/>
  <c r="M31" i="165"/>
  <c r="AH31" i="165"/>
  <c r="Z31" i="165"/>
  <c r="L31" i="165"/>
  <c r="AH27" i="165"/>
  <c r="S27" i="165"/>
  <c r="AG27" i="165"/>
  <c r="AA27" i="165"/>
  <c r="L27" i="165"/>
  <c r="Z27" i="165"/>
  <c r="M27" i="165"/>
  <c r="T27" i="165"/>
  <c r="S23" i="165"/>
  <c r="AH23" i="165"/>
  <c r="AA23" i="165"/>
  <c r="AG23" i="165"/>
  <c r="Z23" i="165"/>
  <c r="L23" i="165"/>
  <c r="T23" i="165"/>
  <c r="M23" i="165"/>
  <c r="AH19" i="165"/>
  <c r="S19" i="165"/>
  <c r="AG19" i="165"/>
  <c r="AA19" i="165"/>
  <c r="M19" i="165"/>
  <c r="T19" i="165"/>
  <c r="L19" i="165"/>
  <c r="Z19" i="165"/>
  <c r="AH15" i="165"/>
  <c r="T15" i="165"/>
  <c r="AG15" i="165"/>
  <c r="AA15" i="165"/>
  <c r="M15" i="165"/>
  <c r="Z15" i="165"/>
  <c r="S15" i="165"/>
  <c r="L15" i="165"/>
  <c r="AG12" i="165"/>
  <c r="AH12" i="165"/>
  <c r="AA12" i="165"/>
  <c r="Z12" i="165"/>
  <c r="L12" i="165"/>
  <c r="T12" i="165"/>
  <c r="S12" i="165"/>
  <c r="M12" i="165"/>
  <c r="AH8" i="165"/>
  <c r="AG8" i="165"/>
  <c r="Z8" i="165"/>
  <c r="S8" i="165"/>
  <c r="T8" i="165"/>
  <c r="M8" i="165"/>
  <c r="AA8" i="165"/>
  <c r="L8" i="165"/>
  <c r="AH11" i="165"/>
  <c r="AG11" i="165"/>
  <c r="Z11" i="165"/>
  <c r="S11" i="165"/>
  <c r="M11" i="165"/>
  <c r="AA11" i="165"/>
  <c r="L11" i="165"/>
  <c r="T11" i="165"/>
  <c r="M7" i="165"/>
  <c r="AH7" i="165"/>
  <c r="AG7" i="165"/>
  <c r="Z7" i="165"/>
  <c r="T7" i="165"/>
  <c r="AA7" i="165"/>
  <c r="S7" i="165"/>
  <c r="L7" i="165"/>
  <c r="AG14" i="165"/>
  <c r="L14" i="165"/>
  <c r="AH14" i="165"/>
  <c r="M14" i="165"/>
  <c r="AA14" i="165"/>
  <c r="S14" i="165"/>
  <c r="T14" i="165"/>
  <c r="Z14" i="165"/>
  <c r="M10" i="165"/>
  <c r="AH10" i="165"/>
  <c r="AG10" i="165"/>
  <c r="AA10" i="165"/>
  <c r="S10" i="165"/>
  <c r="T10" i="165"/>
  <c r="L10" i="165"/>
  <c r="Z10" i="165"/>
  <c r="AH6" i="165"/>
  <c r="AG6" i="165"/>
  <c r="T6" i="165"/>
  <c r="L6" i="165"/>
  <c r="AA6" i="165"/>
  <c r="Z6" i="165"/>
  <c r="S6" i="165"/>
  <c r="M6" i="165"/>
  <c r="AH5" i="165"/>
  <c r="AG5" i="165"/>
  <c r="T5" i="165"/>
  <c r="Z5" i="165"/>
  <c r="S5" i="165"/>
  <c r="AA5" i="165"/>
  <c r="L5" i="165"/>
  <c r="M5" i="165"/>
  <c r="AG13" i="165"/>
  <c r="AH13" i="165"/>
  <c r="AA13" i="165"/>
  <c r="T13" i="165"/>
  <c r="Z13" i="165"/>
  <c r="L13" i="165"/>
  <c r="S13" i="165"/>
  <c r="M13" i="165"/>
  <c r="AA9" i="165"/>
  <c r="AG9" i="165"/>
  <c r="AH9" i="165"/>
  <c r="L9" i="165"/>
  <c r="S9" i="165"/>
  <c r="T9" i="165"/>
  <c r="Z9" i="165"/>
  <c r="M9" i="165"/>
  <c r="D21" i="15"/>
  <c r="P20" i="15"/>
  <c r="K20" i="15"/>
  <c r="D4" i="67"/>
  <c r="D5" i="67" l="1"/>
  <c r="D6" i="73"/>
  <c r="M9" i="168"/>
  <c r="F9" i="169"/>
  <c r="H6" i="174"/>
  <c r="F9" i="168"/>
  <c r="P6" i="174"/>
  <c r="M9" i="171"/>
  <c r="M9" i="169"/>
  <c r="L4" i="174"/>
  <c r="J6" i="174"/>
  <c r="E4" i="174"/>
  <c r="F9" i="171"/>
  <c r="C5" i="163"/>
  <c r="N5" i="163"/>
  <c r="N9" i="163"/>
  <c r="U24" i="168"/>
  <c r="D6" i="165"/>
  <c r="S24" i="168"/>
  <c r="V25" i="168"/>
  <c r="M35" i="163"/>
  <c r="J33" i="163"/>
  <c r="I15" i="163"/>
  <c r="G13" i="163"/>
  <c r="C15" i="163"/>
  <c r="H17" i="163"/>
  <c r="C11" i="163"/>
  <c r="E37" i="163"/>
  <c r="I13" i="163"/>
  <c r="I35" i="163"/>
  <c r="L17" i="163"/>
  <c r="E13" i="163"/>
  <c r="K13" i="163"/>
  <c r="B17" i="163"/>
  <c r="F35" i="163"/>
  <c r="M33" i="163"/>
  <c r="K5" i="163"/>
  <c r="G9" i="163"/>
  <c r="J9" i="163"/>
  <c r="D7" i="163"/>
  <c r="C9" i="163"/>
  <c r="J7" i="163"/>
  <c r="D26" i="162"/>
  <c r="D7" i="129"/>
  <c r="D5" i="130"/>
  <c r="D8" i="128"/>
  <c r="D8" i="127"/>
  <c r="D7" i="126"/>
  <c r="D7" i="123"/>
  <c r="D7" i="125"/>
  <c r="D7" i="124"/>
  <c r="D7" i="122"/>
  <c r="W25" i="168" s="1"/>
  <c r="D7" i="121"/>
  <c r="W24" i="168" s="1"/>
  <c r="D7" i="120"/>
  <c r="W23" i="168" s="1"/>
  <c r="D7" i="119"/>
  <c r="W22" i="168" s="1"/>
  <c r="D7" i="118"/>
  <c r="W21" i="168" s="1"/>
  <c r="D7" i="115"/>
  <c r="W18" i="168" s="1"/>
  <c r="D7" i="113"/>
  <c r="W16" i="168" s="1"/>
  <c r="D7" i="13"/>
  <c r="D7" i="117"/>
  <c r="W20" i="168" s="1"/>
  <c r="D7" i="116"/>
  <c r="W19" i="168" s="1"/>
  <c r="D7" i="114"/>
  <c r="W17" i="168" s="1"/>
  <c r="D7" i="112"/>
  <c r="D7" i="111"/>
  <c r="D7" i="107"/>
  <c r="V24" i="168" s="1"/>
  <c r="D7" i="103"/>
  <c r="V20" i="168" s="1"/>
  <c r="D7" i="110"/>
  <c r="D7" i="109"/>
  <c r="D7" i="108"/>
  <c r="D7" i="106"/>
  <c r="V23" i="168" s="1"/>
  <c r="D7" i="105"/>
  <c r="V22" i="168" s="1"/>
  <c r="D7" i="104"/>
  <c r="V21" i="168" s="1"/>
  <c r="D7" i="12"/>
  <c r="D7" i="102"/>
  <c r="V19" i="168" s="1"/>
  <c r="A7" i="98"/>
  <c r="D7" i="101"/>
  <c r="V18" i="168" s="1"/>
  <c r="D7" i="99"/>
  <c r="V16" i="168" s="1"/>
  <c r="A7" i="97"/>
  <c r="A7" i="93"/>
  <c r="Q24" i="168" s="1"/>
  <c r="A7" i="89"/>
  <c r="Q20" i="168" s="1"/>
  <c r="A7" i="88"/>
  <c r="Q19" i="168" s="1"/>
  <c r="A7" i="85"/>
  <c r="Q16" i="168" s="1"/>
  <c r="D6" i="71"/>
  <c r="A7" i="96"/>
  <c r="A7" i="95"/>
  <c r="A7" i="94"/>
  <c r="S25" i="168" s="1"/>
  <c r="A7" i="90"/>
  <c r="Q21" i="168" s="1"/>
  <c r="A7" i="86"/>
  <c r="Q17" i="168" s="1"/>
  <c r="A7" i="11"/>
  <c r="T15" i="168" s="1"/>
  <c r="D6" i="83"/>
  <c r="D6" i="80"/>
  <c r="D6" i="79"/>
  <c r="D6" i="76"/>
  <c r="D6" i="72"/>
  <c r="D7" i="100"/>
  <c r="V17" i="168" s="1"/>
  <c r="D6" i="84"/>
  <c r="D6" i="78"/>
  <c r="D6" i="74"/>
  <c r="A7" i="91"/>
  <c r="Q22" i="168" s="1"/>
  <c r="A7" i="87"/>
  <c r="Q18" i="168" s="1"/>
  <c r="D6" i="75"/>
  <c r="D6" i="7"/>
  <c r="D6" i="77"/>
  <c r="A7" i="92"/>
  <c r="Q23" i="168" s="1"/>
  <c r="D6" i="82"/>
  <c r="D6" i="81"/>
  <c r="B7" i="5"/>
  <c r="A5" i="38"/>
  <c r="R15" i="168"/>
  <c r="A5" i="39"/>
  <c r="U15" i="168"/>
  <c r="S15" i="168"/>
  <c r="A5" i="37"/>
  <c r="A5" i="36"/>
  <c r="U15" i="174"/>
  <c r="A5" i="35"/>
  <c r="A5" i="34"/>
  <c r="A5" i="33"/>
  <c r="A5" i="32"/>
  <c r="A5" i="31"/>
  <c r="A5" i="29"/>
  <c r="A5" i="30"/>
  <c r="A4" i="69"/>
  <c r="K21" i="15"/>
  <c r="D22" i="15"/>
  <c r="P21" i="15"/>
  <c r="H19" i="65"/>
  <c r="H18" i="65"/>
  <c r="H17" i="65"/>
  <c r="H16" i="65"/>
  <c r="H15" i="65"/>
  <c r="H14" i="65"/>
  <c r="H13" i="65"/>
  <c r="H12" i="65"/>
  <c r="H11" i="65"/>
  <c r="H10" i="65"/>
  <c r="H9" i="65"/>
  <c r="H8" i="65"/>
  <c r="H7" i="65"/>
  <c r="H6" i="65"/>
  <c r="H5" i="65"/>
  <c r="M16" i="175" l="1"/>
  <c r="M16" i="168"/>
  <c r="H6" i="127"/>
  <c r="M20" i="175"/>
  <c r="M20" i="168"/>
  <c r="L6" i="127"/>
  <c r="M24" i="175"/>
  <c r="M24" i="168"/>
  <c r="P6" i="127"/>
  <c r="M28" i="175"/>
  <c r="M28" i="168"/>
  <c r="T6" i="127"/>
  <c r="Q25" i="168"/>
  <c r="U25" i="168"/>
  <c r="T24" i="168"/>
  <c r="R23" i="168"/>
  <c r="R22" i="168"/>
  <c r="U21" i="168"/>
  <c r="R21" i="168"/>
  <c r="U20" i="168"/>
  <c r="S19" i="168"/>
  <c r="R18" i="168"/>
  <c r="T17" i="168"/>
  <c r="M19" i="175"/>
  <c r="M19" i="168"/>
  <c r="K6" i="127"/>
  <c r="M23" i="175"/>
  <c r="M23" i="168"/>
  <c r="O6" i="127"/>
  <c r="M17" i="175"/>
  <c r="M17" i="168"/>
  <c r="I6" i="127"/>
  <c r="M21" i="175"/>
  <c r="M21" i="168"/>
  <c r="M6" i="127"/>
  <c r="M25" i="175"/>
  <c r="M25" i="168"/>
  <c r="Q6" i="127"/>
  <c r="M29" i="175"/>
  <c r="M29" i="168"/>
  <c r="U6" i="127"/>
  <c r="N10" i="172"/>
  <c r="Q9" i="172"/>
  <c r="N9" i="172"/>
  <c r="N8" i="172"/>
  <c r="Q7" i="172"/>
  <c r="Q12" i="172"/>
  <c r="N7" i="172"/>
  <c r="N11" i="172"/>
  <c r="Q8" i="172"/>
  <c r="N12" i="172"/>
  <c r="Q11" i="172"/>
  <c r="Q10" i="172"/>
  <c r="T9" i="172"/>
  <c r="T8" i="172"/>
  <c r="T10" i="172"/>
  <c r="T12" i="172"/>
  <c r="T7" i="172"/>
  <c r="T11" i="172"/>
  <c r="P12" i="174"/>
  <c r="T25" i="168"/>
  <c r="U23" i="168"/>
  <c r="P22" i="168"/>
  <c r="P21" i="168"/>
  <c r="T20" i="168"/>
  <c r="P20" i="168"/>
  <c r="U19" i="168"/>
  <c r="R19" i="168"/>
  <c r="U18" i="168"/>
  <c r="U17" i="168"/>
  <c r="R17" i="168"/>
  <c r="T16" i="168"/>
  <c r="U16" i="168"/>
  <c r="M15" i="175"/>
  <c r="M15" i="168"/>
  <c r="G6" i="127"/>
  <c r="M18" i="175"/>
  <c r="M18" i="168"/>
  <c r="J6" i="127"/>
  <c r="M22" i="175"/>
  <c r="M22" i="168"/>
  <c r="N6" i="127"/>
  <c r="M26" i="175"/>
  <c r="M26" i="168"/>
  <c r="R6" i="127"/>
  <c r="Q15" i="168"/>
  <c r="P15" i="168"/>
  <c r="O25" i="168"/>
  <c r="O23" i="168"/>
  <c r="O17" i="168"/>
  <c r="O21" i="168"/>
  <c r="O18" i="168"/>
  <c r="O27" i="168"/>
  <c r="O16" i="168"/>
  <c r="O28" i="168"/>
  <c r="O26" i="168"/>
  <c r="O29" i="168"/>
  <c r="O20" i="168"/>
  <c r="O24" i="168"/>
  <c r="O22" i="168"/>
  <c r="M29" i="169"/>
  <c r="M28" i="171"/>
  <c r="M29" i="171"/>
  <c r="M27" i="169"/>
  <c r="M27" i="171"/>
  <c r="M28" i="169"/>
  <c r="M22" i="169"/>
  <c r="P22" i="169" s="1"/>
  <c r="M20" i="169"/>
  <c r="T20" i="169" s="1"/>
  <c r="O19" i="168"/>
  <c r="M24" i="171"/>
  <c r="R24" i="171" s="1"/>
  <c r="M23" i="169"/>
  <c r="T23" i="169" s="1"/>
  <c r="M21" i="169"/>
  <c r="R21" i="169" s="1"/>
  <c r="M26" i="171"/>
  <c r="M25" i="169"/>
  <c r="P25" i="169" s="1"/>
  <c r="M24" i="169"/>
  <c r="T24" i="169" s="1"/>
  <c r="M17" i="171"/>
  <c r="P17" i="171" s="1"/>
  <c r="M18" i="169"/>
  <c r="T18" i="169" s="1"/>
  <c r="M16" i="171"/>
  <c r="V16" i="171" s="1"/>
  <c r="M26" i="169"/>
  <c r="M16" i="169"/>
  <c r="T16" i="169" s="1"/>
  <c r="M21" i="171"/>
  <c r="T21" i="171" s="1"/>
  <c r="M22" i="171"/>
  <c r="T22" i="171" s="1"/>
  <c r="M19" i="169"/>
  <c r="P19" i="169" s="1"/>
  <c r="P15" i="174"/>
  <c r="M17" i="169"/>
  <c r="R17" i="169" s="1"/>
  <c r="M23" i="171"/>
  <c r="P23" i="171" s="1"/>
  <c r="M25" i="171"/>
  <c r="R25" i="171" s="1"/>
  <c r="M18" i="171"/>
  <c r="V18" i="171" s="1"/>
  <c r="M20" i="171"/>
  <c r="V20" i="171" s="1"/>
  <c r="M19" i="171"/>
  <c r="P19" i="171" s="1"/>
  <c r="F7" i="173"/>
  <c r="F8" i="173"/>
  <c r="F11" i="173"/>
  <c r="F14" i="173"/>
  <c r="F6" i="173"/>
  <c r="F13" i="173"/>
  <c r="F12" i="173"/>
  <c r="F9" i="173"/>
  <c r="P25" i="168"/>
  <c r="M28" i="164"/>
  <c r="I29" i="164"/>
  <c r="K28" i="164"/>
  <c r="G28" i="164"/>
  <c r="D29" i="164"/>
  <c r="I26" i="164"/>
  <c r="I28" i="164"/>
  <c r="M29" i="164"/>
  <c r="G27" i="164"/>
  <c r="K27" i="164"/>
  <c r="M27" i="164"/>
  <c r="I27" i="164"/>
  <c r="K29" i="164"/>
  <c r="D27" i="164"/>
  <c r="K26" i="164"/>
  <c r="D26" i="164"/>
  <c r="D28" i="164"/>
  <c r="M26" i="164"/>
  <c r="G29" i="164"/>
  <c r="G26" i="164"/>
  <c r="P23" i="168"/>
  <c r="S23" i="168"/>
  <c r="T22" i="168"/>
  <c r="U22" i="168"/>
  <c r="T21" i="168"/>
  <c r="S21" i="168"/>
  <c r="R20" i="168"/>
  <c r="S20" i="168"/>
  <c r="P19" i="168"/>
  <c r="S18" i="168"/>
  <c r="P18" i="168"/>
  <c r="P17" i="168"/>
  <c r="P16" i="168"/>
  <c r="S16" i="168"/>
  <c r="M27" i="175"/>
  <c r="M27" i="168"/>
  <c r="S6" i="127"/>
  <c r="U12" i="174"/>
  <c r="T19" i="172"/>
  <c r="T29" i="172"/>
  <c r="T20" i="172"/>
  <c r="T31" i="172"/>
  <c r="T30" i="172"/>
  <c r="T21" i="172"/>
  <c r="T25" i="172"/>
  <c r="T27" i="172"/>
  <c r="T26" i="172"/>
  <c r="T33" i="172"/>
  <c r="T32" i="172"/>
  <c r="T23" i="172"/>
  <c r="T22" i="172"/>
  <c r="T28" i="172"/>
  <c r="T24" i="172"/>
  <c r="R25" i="168"/>
  <c r="P24" i="168"/>
  <c r="R24" i="168"/>
  <c r="T23" i="168"/>
  <c r="S22" i="168"/>
  <c r="T19" i="168"/>
  <c r="T18" i="168"/>
  <c r="S17" i="168"/>
  <c r="R16" i="168"/>
  <c r="D6" i="67"/>
  <c r="D7" i="73"/>
  <c r="D7" i="165"/>
  <c r="D6" i="130"/>
  <c r="D8" i="129"/>
  <c r="D9" i="128"/>
  <c r="D9" i="127"/>
  <c r="D8" i="126"/>
  <c r="D8" i="125"/>
  <c r="D8" i="124"/>
  <c r="D8" i="123"/>
  <c r="D8" i="121"/>
  <c r="D8" i="113"/>
  <c r="D8" i="112"/>
  <c r="D8" i="119"/>
  <c r="D8" i="117"/>
  <c r="D8" i="114"/>
  <c r="D8" i="13"/>
  <c r="D8" i="122"/>
  <c r="D8" i="120"/>
  <c r="D8" i="118"/>
  <c r="D8" i="116"/>
  <c r="D8" i="115"/>
  <c r="D8" i="105"/>
  <c r="D8" i="111"/>
  <c r="D8" i="110"/>
  <c r="D8" i="108"/>
  <c r="D8" i="106"/>
  <c r="D8" i="103"/>
  <c r="D8" i="109"/>
  <c r="D8" i="107"/>
  <c r="D8" i="104"/>
  <c r="D8" i="102"/>
  <c r="D8" i="99"/>
  <c r="D8" i="101"/>
  <c r="D8" i="100"/>
  <c r="D8" i="12"/>
  <c r="A8" i="97"/>
  <c r="A8" i="91"/>
  <c r="A8" i="87"/>
  <c r="D7" i="78"/>
  <c r="D7" i="74"/>
  <c r="A8" i="92"/>
  <c r="D7" i="84"/>
  <c r="D7" i="82"/>
  <c r="D7" i="81"/>
  <c r="D7" i="77"/>
  <c r="D7" i="72"/>
  <c r="D7" i="71"/>
  <c r="A8" i="86"/>
  <c r="D7" i="7"/>
  <c r="A8" i="98"/>
  <c r="A8" i="93"/>
  <c r="A8" i="89"/>
  <c r="A8" i="88"/>
  <c r="A8" i="85"/>
  <c r="A8" i="11"/>
  <c r="A8" i="95"/>
  <c r="A8" i="94"/>
  <c r="D7" i="83"/>
  <c r="D7" i="79"/>
  <c r="D7" i="76"/>
  <c r="D7" i="75"/>
  <c r="A8" i="96"/>
  <c r="A8" i="90"/>
  <c r="D7" i="80"/>
  <c r="B8" i="5"/>
  <c r="A6" i="38"/>
  <c r="A6" i="39"/>
  <c r="A6" i="37"/>
  <c r="A6" i="36"/>
  <c r="A6" i="35"/>
  <c r="A6" i="30"/>
  <c r="A6" i="29"/>
  <c r="A6" i="34"/>
  <c r="A6" i="33"/>
  <c r="A6" i="32"/>
  <c r="A6" i="31"/>
  <c r="A5" i="69"/>
  <c r="K22" i="15"/>
  <c r="P22" i="15"/>
  <c r="D23" i="15"/>
  <c r="D10" i="4"/>
  <c r="D11" i="4"/>
  <c r="D12" i="4"/>
  <c r="D14" i="164" l="1"/>
  <c r="B13" i="179"/>
  <c r="D13" i="164"/>
  <c r="B12" i="179"/>
  <c r="D15" i="164"/>
  <c r="B14" i="179"/>
  <c r="V24" i="169"/>
  <c r="T25" i="169"/>
  <c r="R19" i="169"/>
  <c r="V23" i="169"/>
  <c r="V17" i="169"/>
  <c r="R24" i="169"/>
  <c r="R25" i="169"/>
  <c r="V25" i="169"/>
  <c r="V20" i="169"/>
  <c r="T17" i="169"/>
  <c r="P24" i="169"/>
  <c r="V16" i="169"/>
  <c r="V19" i="169"/>
  <c r="T19" i="169"/>
  <c r="V22" i="169"/>
  <c r="T22" i="169"/>
  <c r="P23" i="169"/>
  <c r="R23" i="169"/>
  <c r="R16" i="169"/>
  <c r="P20" i="169"/>
  <c r="P21" i="169"/>
  <c r="P16" i="169"/>
  <c r="V21" i="169"/>
  <c r="R22" i="169"/>
  <c r="T21" i="169"/>
  <c r="P17" i="169"/>
  <c r="P18" i="169"/>
  <c r="R18" i="169"/>
  <c r="V18" i="169"/>
  <c r="R20" i="169"/>
  <c r="D7" i="67"/>
  <c r="D8" i="73"/>
  <c r="D8" i="165"/>
  <c r="D9" i="129"/>
  <c r="D7" i="130"/>
  <c r="D10" i="128"/>
  <c r="D10" i="127"/>
  <c r="D9" i="126"/>
  <c r="D9" i="125"/>
  <c r="D9" i="122"/>
  <c r="D9" i="124"/>
  <c r="D9" i="123"/>
  <c r="D9" i="120"/>
  <c r="D9" i="115"/>
  <c r="D9" i="118"/>
  <c r="D9" i="117"/>
  <c r="D9" i="114"/>
  <c r="D9" i="121"/>
  <c r="D9" i="119"/>
  <c r="D9" i="116"/>
  <c r="D9" i="113"/>
  <c r="D9" i="109"/>
  <c r="D9" i="107"/>
  <c r="D9" i="105"/>
  <c r="D9" i="104"/>
  <c r="D9" i="13"/>
  <c r="D9" i="110"/>
  <c r="D9" i="108"/>
  <c r="D9" i="106"/>
  <c r="D9" i="103"/>
  <c r="D9" i="112"/>
  <c r="D9" i="111"/>
  <c r="A9" i="98"/>
  <c r="D9" i="102"/>
  <c r="D9" i="99"/>
  <c r="A9" i="93"/>
  <c r="A9" i="89"/>
  <c r="A9" i="88"/>
  <c r="A9" i="85"/>
  <c r="D8" i="75"/>
  <c r="D8" i="71"/>
  <c r="D8" i="7"/>
  <c r="A9" i="97"/>
  <c r="A9" i="96"/>
  <c r="A9" i="95"/>
  <c r="A9" i="94"/>
  <c r="A9" i="90"/>
  <c r="A9" i="86"/>
  <c r="D8" i="83"/>
  <c r="D8" i="80"/>
  <c r="D8" i="79"/>
  <c r="D8" i="78"/>
  <c r="D8" i="76"/>
  <c r="D8" i="74"/>
  <c r="A9" i="92"/>
  <c r="A9" i="11"/>
  <c r="D8" i="82"/>
  <c r="D8" i="81"/>
  <c r="D8" i="77"/>
  <c r="D8" i="72"/>
  <c r="D9" i="100"/>
  <c r="D9" i="12"/>
  <c r="A9" i="91"/>
  <c r="A9" i="87"/>
  <c r="D9" i="101"/>
  <c r="D8" i="84"/>
  <c r="A7" i="38"/>
  <c r="A7" i="39"/>
  <c r="B9" i="5"/>
  <c r="A7" i="37"/>
  <c r="A7" i="36"/>
  <c r="A7" i="35"/>
  <c r="A7" i="34"/>
  <c r="A7" i="33"/>
  <c r="A7" i="32"/>
  <c r="A7" i="31"/>
  <c r="A7" i="30"/>
  <c r="A7" i="29"/>
  <c r="A6" i="69"/>
  <c r="Z14" i="127"/>
  <c r="Z10" i="127"/>
  <c r="Z9" i="127"/>
  <c r="Z15" i="127"/>
  <c r="Z8" i="127"/>
  <c r="Z13" i="127"/>
  <c r="Z7" i="127"/>
  <c r="Z12" i="127"/>
  <c r="Z11" i="127"/>
  <c r="Y8" i="127"/>
  <c r="Y10" i="127"/>
  <c r="Y15" i="127"/>
  <c r="Y14" i="127"/>
  <c r="Y12" i="127"/>
  <c r="Y13" i="127"/>
  <c r="Y7" i="127"/>
  <c r="Y11" i="127"/>
  <c r="Y9" i="127"/>
  <c r="P18" i="171"/>
  <c r="T25" i="171"/>
  <c r="R23" i="171"/>
  <c r="R19" i="171"/>
  <c r="R20" i="171"/>
  <c r="R22" i="171"/>
  <c r="R16" i="171"/>
  <c r="P21" i="171"/>
  <c r="V17" i="171"/>
  <c r="P24" i="171"/>
  <c r="X8" i="127"/>
  <c r="X12" i="127"/>
  <c r="X10" i="127"/>
  <c r="X15" i="127"/>
  <c r="X14" i="127"/>
  <c r="X13" i="127"/>
  <c r="X9" i="127"/>
  <c r="X11" i="127"/>
  <c r="X7" i="127"/>
  <c r="AD7" i="127"/>
  <c r="AD10" i="127"/>
  <c r="AD13" i="127"/>
  <c r="AD11" i="127"/>
  <c r="AD9" i="127"/>
  <c r="AD14" i="127"/>
  <c r="AD15" i="127"/>
  <c r="AD12" i="127"/>
  <c r="AD8" i="127"/>
  <c r="AC8" i="127"/>
  <c r="AC12" i="127"/>
  <c r="AC10" i="127"/>
  <c r="AC9" i="127"/>
  <c r="AC14" i="127"/>
  <c r="AC15" i="127"/>
  <c r="AC11" i="127"/>
  <c r="AC13" i="127"/>
  <c r="AC7" i="127"/>
  <c r="T20" i="171"/>
  <c r="T18" i="171"/>
  <c r="V25" i="171"/>
  <c r="T23" i="171"/>
  <c r="V19" i="171"/>
  <c r="T16" i="171"/>
  <c r="R21" i="171"/>
  <c r="V22" i="171"/>
  <c r="V24" i="171"/>
  <c r="R17" i="171"/>
  <c r="AB13" i="127"/>
  <c r="AB10" i="127"/>
  <c r="AB12" i="127"/>
  <c r="AB15" i="127"/>
  <c r="AB14" i="127"/>
  <c r="AB9" i="127"/>
  <c r="AB11" i="127"/>
  <c r="AB7" i="127"/>
  <c r="AB8" i="127"/>
  <c r="AL6" i="127"/>
  <c r="W15" i="127"/>
  <c r="W7" i="127"/>
  <c r="W14" i="127"/>
  <c r="W11" i="127"/>
  <c r="W12" i="127"/>
  <c r="W9" i="127"/>
  <c r="W10" i="127"/>
  <c r="W13" i="127"/>
  <c r="W8" i="127"/>
  <c r="AG12" i="127"/>
  <c r="AG14" i="127"/>
  <c r="AG8" i="127"/>
  <c r="AG10" i="127"/>
  <c r="AG11" i="127"/>
  <c r="AG15" i="127"/>
  <c r="AG7" i="127"/>
  <c r="AG13" i="127"/>
  <c r="AG9" i="127"/>
  <c r="AA9" i="127"/>
  <c r="AA12" i="127"/>
  <c r="AA15" i="127"/>
  <c r="AA7" i="127"/>
  <c r="AA10" i="127"/>
  <c r="AA8" i="127"/>
  <c r="AA11" i="127"/>
  <c r="AA13" i="127"/>
  <c r="AA14" i="127"/>
  <c r="V23" i="171"/>
  <c r="T19" i="171"/>
  <c r="P20" i="171"/>
  <c r="R18" i="171"/>
  <c r="P25" i="171"/>
  <c r="P16" i="171"/>
  <c r="V21" i="171"/>
  <c r="P22" i="171"/>
  <c r="T24" i="171"/>
  <c r="T17" i="171"/>
  <c r="AF10" i="127"/>
  <c r="AF9" i="127"/>
  <c r="AF14" i="127"/>
  <c r="AF12" i="127"/>
  <c r="AF8" i="127"/>
  <c r="AF7" i="127"/>
  <c r="AF11" i="127"/>
  <c r="AF15" i="127"/>
  <c r="AF13" i="127"/>
  <c r="AE11" i="127"/>
  <c r="AE8" i="127"/>
  <c r="AE13" i="127"/>
  <c r="AE10" i="127"/>
  <c r="AE14" i="127"/>
  <c r="AE7" i="127"/>
  <c r="AE12" i="127"/>
  <c r="AE15" i="127"/>
  <c r="AE9" i="127"/>
  <c r="P23" i="15"/>
  <c r="K23" i="15"/>
  <c r="D24" i="15"/>
  <c r="AL8" i="127" l="1"/>
  <c r="AL12" i="127"/>
  <c r="AL15" i="127"/>
  <c r="AL7" i="127"/>
  <c r="AL13" i="127"/>
  <c r="AL11" i="127"/>
  <c r="AL10" i="127"/>
  <c r="AL14" i="127"/>
  <c r="D8" i="67"/>
  <c r="D9" i="73"/>
  <c r="D9" i="165"/>
  <c r="D10" i="129"/>
  <c r="D8" i="130"/>
  <c r="D11" i="128"/>
  <c r="D11" i="127"/>
  <c r="D10" i="126"/>
  <c r="D10" i="125"/>
  <c r="D10" i="124"/>
  <c r="D10" i="123"/>
  <c r="D10" i="122"/>
  <c r="D10" i="120"/>
  <c r="D10" i="118"/>
  <c r="D10" i="13"/>
  <c r="D10" i="119"/>
  <c r="D10" i="112"/>
  <c r="D10" i="121"/>
  <c r="D10" i="117"/>
  <c r="D10" i="116"/>
  <c r="D10" i="115"/>
  <c r="D10" i="114"/>
  <c r="D10" i="113"/>
  <c r="D10" i="111"/>
  <c r="D10" i="110"/>
  <c r="D10" i="108"/>
  <c r="D10" i="106"/>
  <c r="D10" i="103"/>
  <c r="D10" i="107"/>
  <c r="D10" i="105"/>
  <c r="D10" i="104"/>
  <c r="D10" i="109"/>
  <c r="D10" i="102"/>
  <c r="D10" i="101"/>
  <c r="D10" i="100"/>
  <c r="D10" i="99"/>
  <c r="A10" i="97"/>
  <c r="A10" i="91"/>
  <c r="A10" i="87"/>
  <c r="A10" i="11"/>
  <c r="D9" i="72"/>
  <c r="A10" i="92"/>
  <c r="D9" i="84"/>
  <c r="D9" i="82"/>
  <c r="D9" i="81"/>
  <c r="D9" i="77"/>
  <c r="D9" i="75"/>
  <c r="D9" i="71"/>
  <c r="D9" i="7"/>
  <c r="D9" i="78"/>
  <c r="D9" i="74"/>
  <c r="D10" i="12"/>
  <c r="A10" i="96"/>
  <c r="A10" i="94"/>
  <c r="A10" i="90"/>
  <c r="D9" i="79"/>
  <c r="A10" i="93"/>
  <c r="A10" i="89"/>
  <c r="A10" i="88"/>
  <c r="A10" i="85"/>
  <c r="A10" i="98"/>
  <c r="A10" i="86"/>
  <c r="D9" i="80"/>
  <c r="A10" i="95"/>
  <c r="D9" i="83"/>
  <c r="D9" i="76"/>
  <c r="A8" i="38"/>
  <c r="B10" i="5"/>
  <c r="A8" i="39"/>
  <c r="A8" i="37"/>
  <c r="A8" i="36"/>
  <c r="A8" i="35"/>
  <c r="A8" i="29"/>
  <c r="A8" i="30"/>
  <c r="A8" i="34"/>
  <c r="A8" i="33"/>
  <c r="A8" i="32"/>
  <c r="A8" i="31"/>
  <c r="A7" i="69"/>
  <c r="AL9" i="127"/>
  <c r="D25" i="15"/>
  <c r="K24" i="15"/>
  <c r="P24" i="15"/>
  <c r="AM66" i="127" l="1"/>
  <c r="AM59" i="127"/>
  <c r="AM64" i="127"/>
  <c r="AM53" i="127"/>
  <c r="AM43" i="127"/>
  <c r="AM47" i="127"/>
  <c r="AM41" i="127"/>
  <c r="AM40" i="127"/>
  <c r="AM42" i="127"/>
  <c r="AM54" i="127"/>
  <c r="AM62" i="127"/>
  <c r="AM37" i="127"/>
  <c r="AM57" i="127"/>
  <c r="AM60" i="127"/>
  <c r="AM63" i="127"/>
  <c r="AM46" i="127"/>
  <c r="AM65" i="127"/>
  <c r="AM39" i="127"/>
  <c r="AM50" i="127"/>
  <c r="AM45" i="127"/>
  <c r="AM51" i="127"/>
  <c r="AM52" i="127"/>
  <c r="AM38" i="127"/>
  <c r="AM55" i="127"/>
  <c r="AM44" i="127"/>
  <c r="AM58" i="127"/>
  <c r="AM61" i="127"/>
  <c r="AM48" i="127"/>
  <c r="AM56" i="127"/>
  <c r="AM49" i="127"/>
  <c r="AM25" i="127"/>
  <c r="AM32" i="127"/>
  <c r="AM16" i="127"/>
  <c r="AM21" i="127"/>
  <c r="AM17" i="127"/>
  <c r="AM22" i="127"/>
  <c r="AM36" i="127"/>
  <c r="AM20" i="127"/>
  <c r="AM28" i="127"/>
  <c r="AM23" i="127"/>
  <c r="AM29" i="127"/>
  <c r="AM24" i="127"/>
  <c r="AM26" i="127"/>
  <c r="AM34" i="127"/>
  <c r="AM30" i="127"/>
  <c r="AM31" i="127"/>
  <c r="AM19" i="127"/>
  <c r="AM27" i="127"/>
  <c r="AM35" i="127"/>
  <c r="AM33" i="127"/>
  <c r="AM18" i="127"/>
  <c r="Q8" i="61"/>
  <c r="AM9" i="127"/>
  <c r="Q13" i="61"/>
  <c r="AM14" i="127"/>
  <c r="Q6" i="61"/>
  <c r="AM7" i="127"/>
  <c r="Q9" i="61"/>
  <c r="AM10" i="127"/>
  <c r="Q14" i="61"/>
  <c r="AM15" i="127"/>
  <c r="Q10" i="61"/>
  <c r="AM11" i="127"/>
  <c r="Q11" i="61"/>
  <c r="AM12" i="127"/>
  <c r="D9" i="67"/>
  <c r="D10" i="73"/>
  <c r="D10" i="165"/>
  <c r="D11" i="129"/>
  <c r="D9" i="130"/>
  <c r="D12" i="128"/>
  <c r="D12" i="127"/>
  <c r="D11" i="126"/>
  <c r="D11" i="125"/>
  <c r="D11" i="123"/>
  <c r="D11" i="122"/>
  <c r="D11" i="124"/>
  <c r="D11" i="119"/>
  <c r="D11" i="116"/>
  <c r="D11" i="112"/>
  <c r="D11" i="117"/>
  <c r="D11" i="13"/>
  <c r="D11" i="115"/>
  <c r="D11" i="114"/>
  <c r="D11" i="113"/>
  <c r="D11" i="121"/>
  <c r="D11" i="120"/>
  <c r="D11" i="118"/>
  <c r="D11" i="107"/>
  <c r="D11" i="104"/>
  <c r="D11" i="110"/>
  <c r="D11" i="109"/>
  <c r="D11" i="108"/>
  <c r="D11" i="106"/>
  <c r="D11" i="111"/>
  <c r="D11" i="105"/>
  <c r="D11" i="103"/>
  <c r="D11" i="99"/>
  <c r="D11" i="12"/>
  <c r="A11" i="98"/>
  <c r="A11" i="93"/>
  <c r="A11" i="89"/>
  <c r="A11" i="88"/>
  <c r="A11" i="85"/>
  <c r="D11" i="100"/>
  <c r="A11" i="96"/>
  <c r="A11" i="95"/>
  <c r="A11" i="94"/>
  <c r="A11" i="90"/>
  <c r="A11" i="86"/>
  <c r="A11" i="11"/>
  <c r="D10" i="83"/>
  <c r="D10" i="80"/>
  <c r="D10" i="79"/>
  <c r="D10" i="76"/>
  <c r="D10" i="72"/>
  <c r="D10" i="75"/>
  <c r="D10" i="71"/>
  <c r="D10" i="7"/>
  <c r="D10" i="81"/>
  <c r="D11" i="101"/>
  <c r="A11" i="97"/>
  <c r="A11" i="91"/>
  <c r="A11" i="87"/>
  <c r="D11" i="102"/>
  <c r="A11" i="92"/>
  <c r="D10" i="84"/>
  <c r="D10" i="82"/>
  <c r="D10" i="78"/>
  <c r="D10" i="77"/>
  <c r="D10" i="74"/>
  <c r="B11" i="5"/>
  <c r="A9" i="38"/>
  <c r="A9" i="39"/>
  <c r="A9" i="35"/>
  <c r="A9" i="37"/>
  <c r="A9" i="36"/>
  <c r="A9" i="34"/>
  <c r="A9" i="33"/>
  <c r="A9" i="32"/>
  <c r="A9" i="31"/>
  <c r="A9" i="29"/>
  <c r="A9" i="30"/>
  <c r="A8" i="69"/>
  <c r="Q12" i="61"/>
  <c r="AM13" i="127"/>
  <c r="Q7" i="61"/>
  <c r="AM8" i="127"/>
  <c r="P16" i="174"/>
  <c r="O30" i="168"/>
  <c r="K25" i="15"/>
  <c r="D26" i="15"/>
  <c r="P25" i="15"/>
  <c r="A6" i="53"/>
  <c r="A7" i="53" s="1"/>
  <c r="A8" i="53" s="1"/>
  <c r="A9" i="53" s="1"/>
  <c r="A10" i="53" s="1"/>
  <c r="A11" i="53" s="1"/>
  <c r="A12" i="53" s="1"/>
  <c r="A13" i="53" s="1"/>
  <c r="A14" i="53" s="1"/>
  <c r="A15" i="53" s="1"/>
  <c r="A16" i="53" s="1"/>
  <c r="A17" i="53" s="1"/>
  <c r="A18" i="53" s="1"/>
  <c r="A19" i="53" s="1"/>
  <c r="A20" i="53" s="1"/>
  <c r="A21" i="53" s="1"/>
  <c r="A22" i="53" s="1"/>
  <c r="A23" i="53" s="1"/>
  <c r="A24" i="53" s="1"/>
  <c r="A25" i="53" s="1"/>
  <c r="A26" i="53" s="1"/>
  <c r="A27" i="53" s="1"/>
  <c r="A28" i="53" s="1"/>
  <c r="A29" i="53" s="1"/>
  <c r="A30" i="53" s="1"/>
  <c r="A31" i="53" s="1"/>
  <c r="A32" i="53" s="1"/>
  <c r="A33" i="53" s="1"/>
  <c r="A34" i="53" s="1"/>
  <c r="A35" i="53" s="1"/>
  <c r="D5" i="43"/>
  <c r="D6" i="43" s="1"/>
  <c r="D7" i="43" s="1"/>
  <c r="D8" i="43" s="1"/>
  <c r="D9" i="43" s="1"/>
  <c r="D10" i="43" s="1"/>
  <c r="D11" i="43" s="1"/>
  <c r="D12" i="43" s="1"/>
  <c r="D13" i="43" s="1"/>
  <c r="D14" i="43" s="1"/>
  <c r="D15" i="43" s="1"/>
  <c r="D16" i="43" s="1"/>
  <c r="D17" i="43" s="1"/>
  <c r="D18" i="43" s="1"/>
  <c r="D19" i="43" s="1"/>
  <c r="D20" i="43" s="1"/>
  <c r="D21" i="43" s="1"/>
  <c r="D22" i="43" s="1"/>
  <c r="D23" i="43" s="1"/>
  <c r="D24" i="43" s="1"/>
  <c r="D25" i="43" s="1"/>
  <c r="D26" i="43" s="1"/>
  <c r="D27" i="43" s="1"/>
  <c r="D28" i="43" s="1"/>
  <c r="D29" i="43" s="1"/>
  <c r="D30" i="43" s="1"/>
  <c r="D31" i="43" s="1"/>
  <c r="D32" i="43" s="1"/>
  <c r="D33" i="43" s="1"/>
  <c r="D34" i="43" s="1"/>
  <c r="G6" i="43"/>
  <c r="H6" i="43"/>
  <c r="I6" i="43"/>
  <c r="J6" i="43"/>
  <c r="K6" i="43"/>
  <c r="L6" i="43"/>
  <c r="M6" i="43"/>
  <c r="N6" i="43"/>
  <c r="O6" i="43"/>
  <c r="P6" i="43"/>
  <c r="Q6" i="43"/>
  <c r="R6" i="43"/>
  <c r="S6" i="43"/>
  <c r="T6" i="43"/>
  <c r="U6" i="43"/>
  <c r="V6" i="43"/>
  <c r="W6" i="43"/>
  <c r="X6" i="43"/>
  <c r="Y6" i="43"/>
  <c r="Z6" i="43"/>
  <c r="AA6" i="43"/>
  <c r="AB6" i="43"/>
  <c r="AC6" i="43"/>
  <c r="AD6" i="43"/>
  <c r="AE6" i="43"/>
  <c r="AF6" i="43"/>
  <c r="AG6" i="43"/>
  <c r="AH6" i="43"/>
  <c r="AI6" i="43"/>
  <c r="AJ6" i="43"/>
  <c r="AK6" i="43"/>
  <c r="AL6" i="43"/>
  <c r="AM6" i="43"/>
  <c r="AN6" i="43"/>
  <c r="AO6" i="43"/>
  <c r="AP6" i="43"/>
  <c r="AQ6" i="43"/>
  <c r="AR6" i="43"/>
  <c r="AS6" i="43"/>
  <c r="AT6" i="43"/>
  <c r="AU6" i="43"/>
  <c r="AV6" i="43"/>
  <c r="AW6" i="43"/>
  <c r="AX6" i="43"/>
  <c r="AY6" i="43"/>
  <c r="AZ6" i="43"/>
  <c r="BA6" i="43"/>
  <c r="BB6" i="43"/>
  <c r="BC6" i="43"/>
  <c r="BD6" i="43"/>
  <c r="G7" i="43"/>
  <c r="H7" i="43"/>
  <c r="I7" i="43"/>
  <c r="J7" i="43"/>
  <c r="K7" i="43"/>
  <c r="L7" i="43"/>
  <c r="M7" i="43"/>
  <c r="N7" i="43"/>
  <c r="O7" i="43"/>
  <c r="P7" i="43"/>
  <c r="Q7" i="43"/>
  <c r="R7" i="43"/>
  <c r="S7" i="43"/>
  <c r="T7" i="43"/>
  <c r="U7" i="43"/>
  <c r="V7" i="43"/>
  <c r="W7" i="43"/>
  <c r="X7" i="43"/>
  <c r="Y7" i="43"/>
  <c r="Z7" i="43"/>
  <c r="AA7" i="43"/>
  <c r="AB7" i="43"/>
  <c r="AC7" i="43"/>
  <c r="AD7" i="43"/>
  <c r="AE7" i="43"/>
  <c r="AF7" i="43"/>
  <c r="AG7" i="43"/>
  <c r="AH7" i="43"/>
  <c r="AI7" i="43"/>
  <c r="AJ7" i="43"/>
  <c r="AK7" i="43"/>
  <c r="AL7" i="43"/>
  <c r="AM7" i="43"/>
  <c r="AN7" i="43"/>
  <c r="AO7" i="43"/>
  <c r="AP7" i="43"/>
  <c r="AQ7" i="43"/>
  <c r="AR7" i="43"/>
  <c r="AS7" i="43"/>
  <c r="AT7" i="43"/>
  <c r="AU7" i="43"/>
  <c r="AV7" i="43"/>
  <c r="AW7" i="43"/>
  <c r="AX7" i="43"/>
  <c r="AY7" i="43"/>
  <c r="AZ7" i="43"/>
  <c r="BA7" i="43"/>
  <c r="BB7" i="43"/>
  <c r="BC7" i="43"/>
  <c r="BD7" i="43"/>
  <c r="G8" i="43"/>
  <c r="H8" i="43"/>
  <c r="I8" i="43"/>
  <c r="J8" i="43"/>
  <c r="K8" i="43"/>
  <c r="L8" i="43"/>
  <c r="M8" i="43"/>
  <c r="N8" i="43"/>
  <c r="O8" i="43"/>
  <c r="P8" i="43"/>
  <c r="Q8" i="43"/>
  <c r="R8" i="43"/>
  <c r="S8" i="43"/>
  <c r="T8" i="43"/>
  <c r="U8" i="43"/>
  <c r="V8" i="43"/>
  <c r="W8" i="43"/>
  <c r="X8" i="43"/>
  <c r="Y8" i="43"/>
  <c r="Z8" i="43"/>
  <c r="AA8" i="43"/>
  <c r="AB8" i="43"/>
  <c r="AC8" i="43"/>
  <c r="AD8" i="43"/>
  <c r="AE8" i="43"/>
  <c r="AF8" i="43"/>
  <c r="AG8" i="43"/>
  <c r="AH8" i="43"/>
  <c r="AI8" i="43"/>
  <c r="AJ8" i="43"/>
  <c r="AK8" i="43"/>
  <c r="AL8" i="43"/>
  <c r="AM8" i="43"/>
  <c r="AN8" i="43"/>
  <c r="AO8" i="43"/>
  <c r="AP8" i="43"/>
  <c r="AQ8" i="43"/>
  <c r="AR8" i="43"/>
  <c r="AS8" i="43"/>
  <c r="AT8" i="43"/>
  <c r="AU8" i="43"/>
  <c r="AV8" i="43"/>
  <c r="AW8" i="43"/>
  <c r="AX8" i="43"/>
  <c r="AY8" i="43"/>
  <c r="AZ8" i="43"/>
  <c r="BA8" i="43"/>
  <c r="BB8" i="43"/>
  <c r="BC8" i="43"/>
  <c r="BD8" i="43"/>
  <c r="G9" i="43"/>
  <c r="H9" i="43"/>
  <c r="I9" i="43"/>
  <c r="J9" i="43"/>
  <c r="K9" i="43"/>
  <c r="L9" i="43"/>
  <c r="M9" i="43"/>
  <c r="N9" i="43"/>
  <c r="O9" i="43"/>
  <c r="P9" i="43"/>
  <c r="Q9" i="43"/>
  <c r="R9" i="43"/>
  <c r="S9" i="43"/>
  <c r="T9" i="43"/>
  <c r="U9" i="43"/>
  <c r="V9" i="43"/>
  <c r="W9" i="43"/>
  <c r="X9" i="43"/>
  <c r="Y9" i="43"/>
  <c r="Z9" i="43"/>
  <c r="AA9" i="43"/>
  <c r="AB9" i="43"/>
  <c r="AC9" i="43"/>
  <c r="AD9" i="43"/>
  <c r="AE9" i="43"/>
  <c r="AF9" i="43"/>
  <c r="AG9" i="43"/>
  <c r="AH9" i="43"/>
  <c r="AI9" i="43"/>
  <c r="AJ9" i="43"/>
  <c r="AK9" i="43"/>
  <c r="AL9" i="43"/>
  <c r="AM9" i="43"/>
  <c r="AN9" i="43"/>
  <c r="AO9" i="43"/>
  <c r="AP9" i="43"/>
  <c r="AQ9" i="43"/>
  <c r="AR9" i="43"/>
  <c r="AS9" i="43"/>
  <c r="AT9" i="43"/>
  <c r="AU9" i="43"/>
  <c r="AV9" i="43"/>
  <c r="AW9" i="43"/>
  <c r="AX9" i="43"/>
  <c r="AY9" i="43"/>
  <c r="AZ9" i="43"/>
  <c r="BA9" i="43"/>
  <c r="BB9" i="43"/>
  <c r="BC9" i="43"/>
  <c r="BD9" i="43"/>
  <c r="G10" i="43"/>
  <c r="H10" i="43"/>
  <c r="I10" i="43"/>
  <c r="J10" i="43"/>
  <c r="K10" i="43"/>
  <c r="L10" i="43"/>
  <c r="M10" i="43"/>
  <c r="N10" i="43"/>
  <c r="O10" i="43"/>
  <c r="P10" i="43"/>
  <c r="Q10" i="43"/>
  <c r="R10" i="43"/>
  <c r="S10" i="43"/>
  <c r="T10" i="43"/>
  <c r="U10" i="43"/>
  <c r="V10" i="43"/>
  <c r="W10" i="43"/>
  <c r="X10" i="43"/>
  <c r="Y10" i="43"/>
  <c r="Z10" i="43"/>
  <c r="AA10" i="43"/>
  <c r="AB10" i="43"/>
  <c r="AC10" i="43"/>
  <c r="AD10" i="43"/>
  <c r="AE10" i="43"/>
  <c r="AF10" i="43"/>
  <c r="AG10" i="43"/>
  <c r="AH10" i="43"/>
  <c r="AI10" i="43"/>
  <c r="AJ10" i="43"/>
  <c r="AK10" i="43"/>
  <c r="AL10" i="43"/>
  <c r="AM10" i="43"/>
  <c r="AN10" i="43"/>
  <c r="AO10" i="43"/>
  <c r="AP10" i="43"/>
  <c r="AQ10" i="43"/>
  <c r="AR10" i="43"/>
  <c r="AS10" i="43"/>
  <c r="AT10" i="43"/>
  <c r="AU10" i="43"/>
  <c r="AV10" i="43"/>
  <c r="AW10" i="43"/>
  <c r="AX10" i="43"/>
  <c r="AY10" i="43"/>
  <c r="AZ10" i="43"/>
  <c r="BA10" i="43"/>
  <c r="BB10" i="43"/>
  <c r="BC10" i="43"/>
  <c r="BD10" i="43"/>
  <c r="G11" i="43"/>
  <c r="H11" i="43"/>
  <c r="I11" i="43"/>
  <c r="J11" i="43"/>
  <c r="K11" i="43"/>
  <c r="L11" i="43"/>
  <c r="M11" i="43"/>
  <c r="N11" i="43"/>
  <c r="O11" i="43"/>
  <c r="P11" i="43"/>
  <c r="Q11" i="43"/>
  <c r="R11" i="43"/>
  <c r="S11" i="43"/>
  <c r="T11" i="43"/>
  <c r="U11" i="43"/>
  <c r="V11" i="43"/>
  <c r="W11" i="43"/>
  <c r="X11" i="43"/>
  <c r="Y11" i="43"/>
  <c r="Z11" i="43"/>
  <c r="AA11" i="43"/>
  <c r="AB11" i="43"/>
  <c r="AC11" i="43"/>
  <c r="AD11" i="43"/>
  <c r="AE11" i="43"/>
  <c r="AF11" i="43"/>
  <c r="AG11" i="43"/>
  <c r="AH11" i="43"/>
  <c r="AI11" i="43"/>
  <c r="AJ11" i="43"/>
  <c r="AK11" i="43"/>
  <c r="AL11" i="43"/>
  <c r="AM11" i="43"/>
  <c r="AN11" i="43"/>
  <c r="AO11" i="43"/>
  <c r="AP11" i="43"/>
  <c r="AQ11" i="43"/>
  <c r="AR11" i="43"/>
  <c r="AS11" i="43"/>
  <c r="AT11" i="43"/>
  <c r="AU11" i="43"/>
  <c r="AV11" i="43"/>
  <c r="AW11" i="43"/>
  <c r="AX11" i="43"/>
  <c r="AY11" i="43"/>
  <c r="AZ11" i="43"/>
  <c r="BA11" i="43"/>
  <c r="BB11" i="43"/>
  <c r="BC11" i="43"/>
  <c r="BD11" i="43"/>
  <c r="G12" i="43"/>
  <c r="H12" i="43"/>
  <c r="I12" i="43"/>
  <c r="J12" i="43"/>
  <c r="K12" i="43"/>
  <c r="L12" i="43"/>
  <c r="M12" i="43"/>
  <c r="N12" i="43"/>
  <c r="O12" i="43"/>
  <c r="P12" i="43"/>
  <c r="Q12" i="43"/>
  <c r="R12" i="43"/>
  <c r="S12" i="43"/>
  <c r="T12" i="43"/>
  <c r="U12" i="43"/>
  <c r="V12" i="43"/>
  <c r="W12" i="43"/>
  <c r="X12" i="43"/>
  <c r="Y12" i="43"/>
  <c r="Z12" i="43"/>
  <c r="AA12" i="43"/>
  <c r="AB12" i="43"/>
  <c r="AC12" i="43"/>
  <c r="AD12" i="43"/>
  <c r="AE12" i="43"/>
  <c r="AF12" i="43"/>
  <c r="AG12" i="43"/>
  <c r="AH12" i="43"/>
  <c r="AI12" i="43"/>
  <c r="AJ12" i="43"/>
  <c r="AK12" i="43"/>
  <c r="AL12" i="43"/>
  <c r="AM12" i="43"/>
  <c r="AN12" i="43"/>
  <c r="AO12" i="43"/>
  <c r="AP12" i="43"/>
  <c r="AQ12" i="43"/>
  <c r="AR12" i="43"/>
  <c r="AS12" i="43"/>
  <c r="AT12" i="43"/>
  <c r="AU12" i="43"/>
  <c r="AV12" i="43"/>
  <c r="AW12" i="43"/>
  <c r="AX12" i="43"/>
  <c r="AY12" i="43"/>
  <c r="AZ12" i="43"/>
  <c r="BA12" i="43"/>
  <c r="BB12" i="43"/>
  <c r="BC12" i="43"/>
  <c r="BD12" i="43"/>
  <c r="G13" i="43"/>
  <c r="H13" i="43"/>
  <c r="I13" i="43"/>
  <c r="J13" i="43"/>
  <c r="K13" i="43"/>
  <c r="L13" i="43"/>
  <c r="M13" i="43"/>
  <c r="N13" i="43"/>
  <c r="O13" i="43"/>
  <c r="P13" i="43"/>
  <c r="Q13" i="43"/>
  <c r="R13" i="43"/>
  <c r="S13" i="43"/>
  <c r="T13" i="43"/>
  <c r="U13" i="43"/>
  <c r="V13" i="43"/>
  <c r="W13" i="43"/>
  <c r="X13" i="43"/>
  <c r="Y13" i="43"/>
  <c r="Z13" i="43"/>
  <c r="AA13" i="43"/>
  <c r="AB13" i="43"/>
  <c r="AC13" i="43"/>
  <c r="AD13" i="43"/>
  <c r="AE13" i="43"/>
  <c r="AF13" i="43"/>
  <c r="AG13" i="43"/>
  <c r="AH13" i="43"/>
  <c r="AI13" i="43"/>
  <c r="AJ13" i="43"/>
  <c r="AK13" i="43"/>
  <c r="AL13" i="43"/>
  <c r="AM13" i="43"/>
  <c r="AN13" i="43"/>
  <c r="AO13" i="43"/>
  <c r="AP13" i="43"/>
  <c r="AQ13" i="43"/>
  <c r="AR13" i="43"/>
  <c r="AS13" i="43"/>
  <c r="AT13" i="43"/>
  <c r="AU13" i="43"/>
  <c r="AV13" i="43"/>
  <c r="AW13" i="43"/>
  <c r="AX13" i="43"/>
  <c r="AY13" i="43"/>
  <c r="AZ13" i="43"/>
  <c r="BA13" i="43"/>
  <c r="BB13" i="43"/>
  <c r="BC13" i="43"/>
  <c r="BD13" i="43"/>
  <c r="G14" i="43"/>
  <c r="H14" i="43"/>
  <c r="I14" i="43"/>
  <c r="J14" i="43"/>
  <c r="K14" i="43"/>
  <c r="L14" i="43"/>
  <c r="M14" i="43"/>
  <c r="N14" i="43"/>
  <c r="O14" i="43"/>
  <c r="P14" i="43"/>
  <c r="Q14" i="43"/>
  <c r="R14" i="43"/>
  <c r="S14" i="43"/>
  <c r="T14" i="43"/>
  <c r="U14" i="43"/>
  <c r="V14" i="43"/>
  <c r="W14" i="43"/>
  <c r="X14" i="43"/>
  <c r="Y14" i="43"/>
  <c r="Z14" i="43"/>
  <c r="AA14" i="43"/>
  <c r="AB14" i="43"/>
  <c r="AC14" i="43"/>
  <c r="AD14" i="43"/>
  <c r="AE14" i="43"/>
  <c r="AF14" i="43"/>
  <c r="AG14" i="43"/>
  <c r="AH14" i="43"/>
  <c r="AI14" i="43"/>
  <c r="AJ14" i="43"/>
  <c r="AK14" i="43"/>
  <c r="AL14" i="43"/>
  <c r="AM14" i="43"/>
  <c r="AN14" i="43"/>
  <c r="AO14" i="43"/>
  <c r="AP14" i="43"/>
  <c r="AQ14" i="43"/>
  <c r="AR14" i="43"/>
  <c r="AS14" i="43"/>
  <c r="AT14" i="43"/>
  <c r="AU14" i="43"/>
  <c r="AV14" i="43"/>
  <c r="AW14" i="43"/>
  <c r="AX14" i="43"/>
  <c r="AY14" i="43"/>
  <c r="AZ14" i="43"/>
  <c r="BA14" i="43"/>
  <c r="BB14" i="43"/>
  <c r="BC14" i="43"/>
  <c r="BD14" i="43"/>
  <c r="G15" i="43"/>
  <c r="H15" i="43"/>
  <c r="I15" i="43"/>
  <c r="J15" i="43"/>
  <c r="K15" i="43"/>
  <c r="L15" i="43"/>
  <c r="M15" i="43"/>
  <c r="N15" i="43"/>
  <c r="O15" i="43"/>
  <c r="P15" i="43"/>
  <c r="Q15" i="43"/>
  <c r="R15" i="43"/>
  <c r="S15" i="43"/>
  <c r="T15" i="43"/>
  <c r="U15" i="43"/>
  <c r="V15" i="43"/>
  <c r="W15" i="43"/>
  <c r="X15" i="43"/>
  <c r="Y15" i="43"/>
  <c r="Z15" i="43"/>
  <c r="AA15" i="43"/>
  <c r="AB15" i="43"/>
  <c r="AC15" i="43"/>
  <c r="AD15" i="43"/>
  <c r="AE15" i="43"/>
  <c r="AF15" i="43"/>
  <c r="AG15" i="43"/>
  <c r="AH15" i="43"/>
  <c r="AI15" i="43"/>
  <c r="AJ15" i="43"/>
  <c r="AK15" i="43"/>
  <c r="AL15" i="43"/>
  <c r="AM15" i="43"/>
  <c r="AN15" i="43"/>
  <c r="AO15" i="43"/>
  <c r="AP15" i="43"/>
  <c r="AQ15" i="43"/>
  <c r="AR15" i="43"/>
  <c r="AS15" i="43"/>
  <c r="AT15" i="43"/>
  <c r="AU15" i="43"/>
  <c r="AV15" i="43"/>
  <c r="AW15" i="43"/>
  <c r="AX15" i="43"/>
  <c r="AY15" i="43"/>
  <c r="AZ15" i="43"/>
  <c r="BA15" i="43"/>
  <c r="BB15" i="43"/>
  <c r="BC15" i="43"/>
  <c r="BD15" i="43"/>
  <c r="G16" i="43"/>
  <c r="H16" i="43"/>
  <c r="I16" i="43"/>
  <c r="J16" i="43"/>
  <c r="K16" i="43"/>
  <c r="L16" i="43"/>
  <c r="M16" i="43"/>
  <c r="N16" i="43"/>
  <c r="O16" i="43"/>
  <c r="P16" i="43"/>
  <c r="Q16" i="43"/>
  <c r="R16" i="43"/>
  <c r="S16" i="43"/>
  <c r="T16" i="43"/>
  <c r="U16" i="43"/>
  <c r="V16" i="43"/>
  <c r="W16" i="43"/>
  <c r="X16" i="43"/>
  <c r="Y16" i="43"/>
  <c r="Z16" i="43"/>
  <c r="AA16" i="43"/>
  <c r="AB16" i="43"/>
  <c r="AC16" i="43"/>
  <c r="AD16" i="43"/>
  <c r="AE16" i="43"/>
  <c r="AF16" i="43"/>
  <c r="AG16" i="43"/>
  <c r="AH16" i="43"/>
  <c r="AI16" i="43"/>
  <c r="AJ16" i="43"/>
  <c r="AK16" i="43"/>
  <c r="AL16" i="43"/>
  <c r="AM16" i="43"/>
  <c r="AN16" i="43"/>
  <c r="AO16" i="43"/>
  <c r="AP16" i="43"/>
  <c r="AQ16" i="43"/>
  <c r="AR16" i="43"/>
  <c r="AS16" i="43"/>
  <c r="AT16" i="43"/>
  <c r="AU16" i="43"/>
  <c r="AV16" i="43"/>
  <c r="AW16" i="43"/>
  <c r="AX16" i="43"/>
  <c r="AY16" i="43"/>
  <c r="AZ16" i="43"/>
  <c r="BA16" i="43"/>
  <c r="BB16" i="43"/>
  <c r="BC16" i="43"/>
  <c r="BD16" i="43"/>
  <c r="G17" i="43"/>
  <c r="H17" i="43"/>
  <c r="I17" i="43"/>
  <c r="J17" i="43"/>
  <c r="K17" i="43"/>
  <c r="L17" i="43"/>
  <c r="M17" i="43"/>
  <c r="N17" i="43"/>
  <c r="O17" i="43"/>
  <c r="P17" i="43"/>
  <c r="Q17" i="43"/>
  <c r="R17" i="43"/>
  <c r="S17" i="43"/>
  <c r="T17" i="43"/>
  <c r="U17" i="43"/>
  <c r="V17" i="43"/>
  <c r="W17" i="43"/>
  <c r="X17" i="43"/>
  <c r="Y17" i="43"/>
  <c r="Z17" i="43"/>
  <c r="AA17" i="43"/>
  <c r="AB17" i="43"/>
  <c r="AC17" i="43"/>
  <c r="AD17" i="43"/>
  <c r="AE17" i="43"/>
  <c r="AF17" i="43"/>
  <c r="AG17" i="43"/>
  <c r="AH17" i="43"/>
  <c r="AI17" i="43"/>
  <c r="AJ17" i="43"/>
  <c r="AK17" i="43"/>
  <c r="AL17" i="43"/>
  <c r="AM17" i="43"/>
  <c r="AN17" i="43"/>
  <c r="AO17" i="43"/>
  <c r="AP17" i="43"/>
  <c r="AQ17" i="43"/>
  <c r="AR17" i="43"/>
  <c r="AS17" i="43"/>
  <c r="AT17" i="43"/>
  <c r="AU17" i="43"/>
  <c r="AV17" i="43"/>
  <c r="AW17" i="43"/>
  <c r="AX17" i="43"/>
  <c r="AY17" i="43"/>
  <c r="AZ17" i="43"/>
  <c r="BA17" i="43"/>
  <c r="BB17" i="43"/>
  <c r="BC17" i="43"/>
  <c r="BD17" i="43"/>
  <c r="G18" i="43"/>
  <c r="H18" i="43"/>
  <c r="I18" i="43"/>
  <c r="J18" i="43"/>
  <c r="K18" i="43"/>
  <c r="L18" i="43"/>
  <c r="M18" i="43"/>
  <c r="N18" i="43"/>
  <c r="O18" i="43"/>
  <c r="P18" i="43"/>
  <c r="Q18" i="43"/>
  <c r="R18" i="43"/>
  <c r="S18" i="43"/>
  <c r="T18" i="43"/>
  <c r="U18" i="43"/>
  <c r="V18" i="43"/>
  <c r="W18" i="43"/>
  <c r="X18" i="43"/>
  <c r="Y18" i="43"/>
  <c r="Z18" i="43"/>
  <c r="AA18" i="43"/>
  <c r="AB18" i="43"/>
  <c r="AC18" i="43"/>
  <c r="AD18" i="43"/>
  <c r="AE18" i="43"/>
  <c r="AF18" i="43"/>
  <c r="AG18" i="43"/>
  <c r="AH18" i="43"/>
  <c r="AI18" i="43"/>
  <c r="AJ18" i="43"/>
  <c r="AK18" i="43"/>
  <c r="AL18" i="43"/>
  <c r="AM18" i="43"/>
  <c r="AN18" i="43"/>
  <c r="AO18" i="43"/>
  <c r="AP18" i="43"/>
  <c r="AQ18" i="43"/>
  <c r="AR18" i="43"/>
  <c r="AS18" i="43"/>
  <c r="AT18" i="43"/>
  <c r="AU18" i="43"/>
  <c r="AV18" i="43"/>
  <c r="AW18" i="43"/>
  <c r="AX18" i="43"/>
  <c r="AY18" i="43"/>
  <c r="AZ18" i="43"/>
  <c r="BA18" i="43"/>
  <c r="BB18" i="43"/>
  <c r="BC18" i="43"/>
  <c r="BD18" i="43"/>
  <c r="G19" i="43"/>
  <c r="H19" i="43"/>
  <c r="I19" i="43"/>
  <c r="J19" i="43"/>
  <c r="K19" i="43"/>
  <c r="L19" i="43"/>
  <c r="M19" i="43"/>
  <c r="N19" i="43"/>
  <c r="O19" i="43"/>
  <c r="P19" i="43"/>
  <c r="Q19" i="43"/>
  <c r="R19" i="43"/>
  <c r="S19" i="43"/>
  <c r="T19" i="43"/>
  <c r="U19" i="43"/>
  <c r="V19" i="43"/>
  <c r="W19" i="43"/>
  <c r="X19" i="43"/>
  <c r="Y19" i="43"/>
  <c r="Z19" i="43"/>
  <c r="AA19" i="43"/>
  <c r="AB19" i="43"/>
  <c r="AC19" i="43"/>
  <c r="AD19" i="43"/>
  <c r="AE19" i="43"/>
  <c r="AF19" i="43"/>
  <c r="AG19" i="43"/>
  <c r="AH19" i="43"/>
  <c r="AI19" i="43"/>
  <c r="AJ19" i="43"/>
  <c r="AK19" i="43"/>
  <c r="AL19" i="43"/>
  <c r="AM19" i="43"/>
  <c r="AN19" i="43"/>
  <c r="AO19" i="43"/>
  <c r="AP19" i="43"/>
  <c r="AQ19" i="43"/>
  <c r="AR19" i="43"/>
  <c r="AS19" i="43"/>
  <c r="AT19" i="43"/>
  <c r="AU19" i="43"/>
  <c r="AV19" i="43"/>
  <c r="AW19" i="43"/>
  <c r="AX19" i="43"/>
  <c r="AY19" i="43"/>
  <c r="AZ19" i="43"/>
  <c r="BA19" i="43"/>
  <c r="BB19" i="43"/>
  <c r="BC19" i="43"/>
  <c r="BD19" i="43"/>
  <c r="G20" i="43"/>
  <c r="H20" i="43"/>
  <c r="I20" i="43"/>
  <c r="J20" i="43"/>
  <c r="K20" i="43"/>
  <c r="L20" i="43"/>
  <c r="M20" i="43"/>
  <c r="N20" i="43"/>
  <c r="O20" i="43"/>
  <c r="P20" i="43"/>
  <c r="Q20" i="43"/>
  <c r="R20" i="43"/>
  <c r="S20" i="43"/>
  <c r="T20" i="43"/>
  <c r="U20" i="43"/>
  <c r="V20" i="43"/>
  <c r="W20" i="43"/>
  <c r="X20" i="43"/>
  <c r="Y20" i="43"/>
  <c r="Z20" i="43"/>
  <c r="AA20" i="43"/>
  <c r="AB20" i="43"/>
  <c r="AC20" i="43"/>
  <c r="AD20" i="43"/>
  <c r="AE20" i="43"/>
  <c r="AF20" i="43"/>
  <c r="AG20" i="43"/>
  <c r="AH20" i="43"/>
  <c r="AI20" i="43"/>
  <c r="AJ20" i="43"/>
  <c r="AK20" i="43"/>
  <c r="AL20" i="43"/>
  <c r="AM20" i="43"/>
  <c r="AN20" i="43"/>
  <c r="AO20" i="43"/>
  <c r="AP20" i="43"/>
  <c r="AQ20" i="43"/>
  <c r="AR20" i="43"/>
  <c r="AS20" i="43"/>
  <c r="AT20" i="43"/>
  <c r="AU20" i="43"/>
  <c r="AV20" i="43"/>
  <c r="AW20" i="43"/>
  <c r="AX20" i="43"/>
  <c r="AY20" i="43"/>
  <c r="AZ20" i="43"/>
  <c r="BA20" i="43"/>
  <c r="BB20" i="43"/>
  <c r="BC20" i="43"/>
  <c r="BD20" i="43"/>
  <c r="G21" i="43"/>
  <c r="H21" i="43"/>
  <c r="I21" i="43"/>
  <c r="J21" i="43"/>
  <c r="K21" i="43"/>
  <c r="L21" i="43"/>
  <c r="M21" i="43"/>
  <c r="N21" i="43"/>
  <c r="O21" i="43"/>
  <c r="P21" i="43"/>
  <c r="Q21" i="43"/>
  <c r="R21" i="43"/>
  <c r="S21" i="43"/>
  <c r="T21" i="43"/>
  <c r="U21" i="43"/>
  <c r="V21" i="43"/>
  <c r="W21" i="43"/>
  <c r="X21" i="43"/>
  <c r="Y21" i="43"/>
  <c r="Z21" i="43"/>
  <c r="AA21" i="43"/>
  <c r="AB21" i="43"/>
  <c r="AC21" i="43"/>
  <c r="AD21" i="43"/>
  <c r="AE21" i="43"/>
  <c r="AF21" i="43"/>
  <c r="AG21" i="43"/>
  <c r="AH21" i="43"/>
  <c r="AI21" i="43"/>
  <c r="AJ21" i="43"/>
  <c r="AK21" i="43"/>
  <c r="AL21" i="43"/>
  <c r="AM21" i="43"/>
  <c r="AN21" i="43"/>
  <c r="AO21" i="43"/>
  <c r="AP21" i="43"/>
  <c r="AQ21" i="43"/>
  <c r="AR21" i="43"/>
  <c r="AS21" i="43"/>
  <c r="AT21" i="43"/>
  <c r="AU21" i="43"/>
  <c r="AV21" i="43"/>
  <c r="AW21" i="43"/>
  <c r="AX21" i="43"/>
  <c r="AY21" i="43"/>
  <c r="AZ21" i="43"/>
  <c r="BA21" i="43"/>
  <c r="BB21" i="43"/>
  <c r="BC21" i="43"/>
  <c r="BD21" i="43"/>
  <c r="G22" i="43"/>
  <c r="H22" i="43"/>
  <c r="I22" i="43"/>
  <c r="J22" i="43"/>
  <c r="K22" i="43"/>
  <c r="L22" i="43"/>
  <c r="M22" i="43"/>
  <c r="N22" i="43"/>
  <c r="O22" i="43"/>
  <c r="P22" i="43"/>
  <c r="Q22" i="43"/>
  <c r="R22" i="43"/>
  <c r="S22" i="43"/>
  <c r="T22" i="43"/>
  <c r="U22" i="43"/>
  <c r="V22" i="43"/>
  <c r="W22" i="43"/>
  <c r="X22" i="43"/>
  <c r="Y22" i="43"/>
  <c r="Z22" i="43"/>
  <c r="AA22" i="43"/>
  <c r="AB22" i="43"/>
  <c r="AC22" i="43"/>
  <c r="AD22" i="43"/>
  <c r="AE22" i="43"/>
  <c r="AF22" i="43"/>
  <c r="AG22" i="43"/>
  <c r="AH22" i="43"/>
  <c r="AI22" i="43"/>
  <c r="AJ22" i="43"/>
  <c r="AK22" i="43"/>
  <c r="AL22" i="43"/>
  <c r="AM22" i="43"/>
  <c r="AN22" i="43"/>
  <c r="AO22" i="43"/>
  <c r="AP22" i="43"/>
  <c r="AQ22" i="43"/>
  <c r="AR22" i="43"/>
  <c r="AS22" i="43"/>
  <c r="AT22" i="43"/>
  <c r="AU22" i="43"/>
  <c r="AV22" i="43"/>
  <c r="AW22" i="43"/>
  <c r="AX22" i="43"/>
  <c r="AY22" i="43"/>
  <c r="AZ22" i="43"/>
  <c r="BA22" i="43"/>
  <c r="BB22" i="43"/>
  <c r="BC22" i="43"/>
  <c r="BD22" i="43"/>
  <c r="G23" i="43"/>
  <c r="H23" i="43"/>
  <c r="I23" i="43"/>
  <c r="J23" i="43"/>
  <c r="K23" i="43"/>
  <c r="L23" i="43"/>
  <c r="M23" i="43"/>
  <c r="N23" i="43"/>
  <c r="O23" i="43"/>
  <c r="P23" i="43"/>
  <c r="Q23" i="43"/>
  <c r="R23" i="43"/>
  <c r="S23" i="43"/>
  <c r="T23" i="43"/>
  <c r="U23" i="43"/>
  <c r="V23" i="43"/>
  <c r="W23" i="43"/>
  <c r="X23" i="43"/>
  <c r="Y23" i="43"/>
  <c r="Z23" i="43"/>
  <c r="AA23" i="43"/>
  <c r="AB23" i="43"/>
  <c r="AC23" i="43"/>
  <c r="AD23" i="43"/>
  <c r="AE23" i="43"/>
  <c r="AF23" i="43"/>
  <c r="AG23" i="43"/>
  <c r="AH23" i="43"/>
  <c r="AI23" i="43"/>
  <c r="AJ23" i="43"/>
  <c r="AK23" i="43"/>
  <c r="AL23" i="43"/>
  <c r="AM23" i="43"/>
  <c r="AN23" i="43"/>
  <c r="AO23" i="43"/>
  <c r="AP23" i="43"/>
  <c r="AQ23" i="43"/>
  <c r="AR23" i="43"/>
  <c r="AS23" i="43"/>
  <c r="AT23" i="43"/>
  <c r="AU23" i="43"/>
  <c r="AV23" i="43"/>
  <c r="AW23" i="43"/>
  <c r="AX23" i="43"/>
  <c r="AY23" i="43"/>
  <c r="AZ23" i="43"/>
  <c r="BA23" i="43"/>
  <c r="BB23" i="43"/>
  <c r="BC23" i="43"/>
  <c r="BD23" i="43"/>
  <c r="G24" i="43"/>
  <c r="H24" i="43"/>
  <c r="I24" i="43"/>
  <c r="J24" i="43"/>
  <c r="K24" i="43"/>
  <c r="L24" i="43"/>
  <c r="M24" i="43"/>
  <c r="N24" i="43"/>
  <c r="O24" i="43"/>
  <c r="P24" i="43"/>
  <c r="Q24" i="43"/>
  <c r="R24" i="43"/>
  <c r="S24" i="43"/>
  <c r="T24" i="43"/>
  <c r="U24" i="43"/>
  <c r="V24" i="43"/>
  <c r="W24" i="43"/>
  <c r="X24" i="43"/>
  <c r="Y24" i="43"/>
  <c r="Z24" i="43"/>
  <c r="AA24" i="43"/>
  <c r="AB24" i="43"/>
  <c r="AC24" i="43"/>
  <c r="AD24" i="43"/>
  <c r="AE24" i="43"/>
  <c r="AF24" i="43"/>
  <c r="AG24" i="43"/>
  <c r="AH24" i="43"/>
  <c r="AI24" i="43"/>
  <c r="AJ24" i="43"/>
  <c r="AK24" i="43"/>
  <c r="AL24" i="43"/>
  <c r="AM24" i="43"/>
  <c r="AN24" i="43"/>
  <c r="AO24" i="43"/>
  <c r="AP24" i="43"/>
  <c r="AQ24" i="43"/>
  <c r="AR24" i="43"/>
  <c r="AS24" i="43"/>
  <c r="AT24" i="43"/>
  <c r="AU24" i="43"/>
  <c r="AV24" i="43"/>
  <c r="AW24" i="43"/>
  <c r="AX24" i="43"/>
  <c r="AY24" i="43"/>
  <c r="AZ24" i="43"/>
  <c r="BA24" i="43"/>
  <c r="BB24" i="43"/>
  <c r="BC24" i="43"/>
  <c r="BD24" i="43"/>
  <c r="G25" i="43"/>
  <c r="H25" i="43"/>
  <c r="I25" i="43"/>
  <c r="J25" i="43"/>
  <c r="K25" i="43"/>
  <c r="L25" i="43"/>
  <c r="M25" i="43"/>
  <c r="N25" i="43"/>
  <c r="O25" i="43"/>
  <c r="P25" i="43"/>
  <c r="Q25" i="43"/>
  <c r="R25" i="43"/>
  <c r="S25" i="43"/>
  <c r="T25" i="43"/>
  <c r="U25" i="43"/>
  <c r="V25" i="43"/>
  <c r="W25" i="43"/>
  <c r="X25" i="43"/>
  <c r="Y25" i="43"/>
  <c r="Z25" i="43"/>
  <c r="AA25" i="43"/>
  <c r="AB25" i="43"/>
  <c r="AC25" i="43"/>
  <c r="AD25" i="43"/>
  <c r="AE25" i="43"/>
  <c r="AF25" i="43"/>
  <c r="AG25" i="43"/>
  <c r="AH25" i="43"/>
  <c r="AI25" i="43"/>
  <c r="AJ25" i="43"/>
  <c r="AK25" i="43"/>
  <c r="AL25" i="43"/>
  <c r="AM25" i="43"/>
  <c r="AN25" i="43"/>
  <c r="AO25" i="43"/>
  <c r="AP25" i="43"/>
  <c r="AQ25" i="43"/>
  <c r="AR25" i="43"/>
  <c r="AS25" i="43"/>
  <c r="AT25" i="43"/>
  <c r="AU25" i="43"/>
  <c r="AV25" i="43"/>
  <c r="AW25" i="43"/>
  <c r="AX25" i="43"/>
  <c r="AY25" i="43"/>
  <c r="AZ25" i="43"/>
  <c r="BA25" i="43"/>
  <c r="BB25" i="43"/>
  <c r="BC25" i="43"/>
  <c r="BD25" i="43"/>
  <c r="G26" i="43"/>
  <c r="H26" i="43"/>
  <c r="I26" i="43"/>
  <c r="J26" i="43"/>
  <c r="K26" i="43"/>
  <c r="L26" i="43"/>
  <c r="M26" i="43"/>
  <c r="N26" i="43"/>
  <c r="O26" i="43"/>
  <c r="P26" i="43"/>
  <c r="Q26" i="43"/>
  <c r="R26" i="43"/>
  <c r="S26" i="43"/>
  <c r="T26" i="43"/>
  <c r="U26" i="43"/>
  <c r="V26" i="43"/>
  <c r="W26" i="43"/>
  <c r="X26" i="43"/>
  <c r="Y26" i="43"/>
  <c r="Z26" i="43"/>
  <c r="AA26" i="43"/>
  <c r="AB26" i="43"/>
  <c r="AC26" i="43"/>
  <c r="AD26" i="43"/>
  <c r="AE26" i="43"/>
  <c r="AF26" i="43"/>
  <c r="AG26" i="43"/>
  <c r="AH26" i="43"/>
  <c r="AI26" i="43"/>
  <c r="AJ26" i="43"/>
  <c r="AK26" i="43"/>
  <c r="AL26" i="43"/>
  <c r="AM26" i="43"/>
  <c r="AN26" i="43"/>
  <c r="AO26" i="43"/>
  <c r="AP26" i="43"/>
  <c r="AQ26" i="43"/>
  <c r="AR26" i="43"/>
  <c r="AS26" i="43"/>
  <c r="AT26" i="43"/>
  <c r="AU26" i="43"/>
  <c r="AV26" i="43"/>
  <c r="AW26" i="43"/>
  <c r="AX26" i="43"/>
  <c r="AY26" i="43"/>
  <c r="AZ26" i="43"/>
  <c r="BA26" i="43"/>
  <c r="BB26" i="43"/>
  <c r="BC26" i="43"/>
  <c r="BD26" i="43"/>
  <c r="G27" i="43"/>
  <c r="H27" i="43"/>
  <c r="I27" i="43"/>
  <c r="J27" i="43"/>
  <c r="K27" i="43"/>
  <c r="L27" i="43"/>
  <c r="M27" i="43"/>
  <c r="N27" i="43"/>
  <c r="O27" i="43"/>
  <c r="P27" i="43"/>
  <c r="Q27" i="43"/>
  <c r="R27" i="43"/>
  <c r="S27" i="43"/>
  <c r="T27" i="43"/>
  <c r="U27" i="43"/>
  <c r="V27" i="43"/>
  <c r="W27" i="43"/>
  <c r="X27" i="43"/>
  <c r="Y27" i="43"/>
  <c r="Z27" i="43"/>
  <c r="AA27" i="43"/>
  <c r="AB27" i="43"/>
  <c r="AC27" i="43"/>
  <c r="AD27" i="43"/>
  <c r="AE27" i="43"/>
  <c r="AF27" i="43"/>
  <c r="AG27" i="43"/>
  <c r="AH27" i="43"/>
  <c r="AI27" i="43"/>
  <c r="AJ27" i="43"/>
  <c r="AK27" i="43"/>
  <c r="AL27" i="43"/>
  <c r="AM27" i="43"/>
  <c r="AN27" i="43"/>
  <c r="AO27" i="43"/>
  <c r="AP27" i="43"/>
  <c r="AQ27" i="43"/>
  <c r="AR27" i="43"/>
  <c r="AS27" i="43"/>
  <c r="AT27" i="43"/>
  <c r="AU27" i="43"/>
  <c r="AV27" i="43"/>
  <c r="AW27" i="43"/>
  <c r="AX27" i="43"/>
  <c r="AY27" i="43"/>
  <c r="AZ27" i="43"/>
  <c r="BA27" i="43"/>
  <c r="BB27" i="43"/>
  <c r="BC27" i="43"/>
  <c r="BD27" i="43"/>
  <c r="G28" i="43"/>
  <c r="H28" i="43"/>
  <c r="I28" i="43"/>
  <c r="J28" i="43"/>
  <c r="K28" i="43"/>
  <c r="L28" i="43"/>
  <c r="M28" i="43"/>
  <c r="N28" i="43"/>
  <c r="O28" i="43"/>
  <c r="P28" i="43"/>
  <c r="Q28" i="43"/>
  <c r="R28" i="43"/>
  <c r="S28" i="43"/>
  <c r="T28" i="43"/>
  <c r="U28" i="43"/>
  <c r="V28" i="43"/>
  <c r="W28" i="43"/>
  <c r="X28" i="43"/>
  <c r="Y28" i="43"/>
  <c r="Z28" i="43"/>
  <c r="AA28" i="43"/>
  <c r="AB28" i="43"/>
  <c r="AC28" i="43"/>
  <c r="AD28" i="43"/>
  <c r="AE28" i="43"/>
  <c r="AF28" i="43"/>
  <c r="AG28" i="43"/>
  <c r="AH28" i="43"/>
  <c r="AI28" i="43"/>
  <c r="AJ28" i="43"/>
  <c r="AK28" i="43"/>
  <c r="AL28" i="43"/>
  <c r="AM28" i="43"/>
  <c r="AN28" i="43"/>
  <c r="AO28" i="43"/>
  <c r="AP28" i="43"/>
  <c r="AQ28" i="43"/>
  <c r="AR28" i="43"/>
  <c r="AS28" i="43"/>
  <c r="AT28" i="43"/>
  <c r="AU28" i="43"/>
  <c r="AV28" i="43"/>
  <c r="AW28" i="43"/>
  <c r="AX28" i="43"/>
  <c r="AY28" i="43"/>
  <c r="AZ28" i="43"/>
  <c r="BA28" i="43"/>
  <c r="BB28" i="43"/>
  <c r="BC28" i="43"/>
  <c r="BD28" i="43"/>
  <c r="G29" i="43"/>
  <c r="H29" i="43"/>
  <c r="I29" i="43"/>
  <c r="J29" i="43"/>
  <c r="K29" i="43"/>
  <c r="L29" i="43"/>
  <c r="M29" i="43"/>
  <c r="N29" i="43"/>
  <c r="O29" i="43"/>
  <c r="P29" i="43"/>
  <c r="Q29" i="43"/>
  <c r="R29" i="43"/>
  <c r="S29" i="43"/>
  <c r="T29" i="43"/>
  <c r="U29" i="43"/>
  <c r="V29" i="43"/>
  <c r="W29" i="43"/>
  <c r="X29" i="43"/>
  <c r="Y29" i="43"/>
  <c r="Z29" i="43"/>
  <c r="AA29" i="43"/>
  <c r="AB29" i="43"/>
  <c r="AC29" i="43"/>
  <c r="AD29" i="43"/>
  <c r="AE29" i="43"/>
  <c r="AF29" i="43"/>
  <c r="AG29" i="43"/>
  <c r="AH29" i="43"/>
  <c r="AI29" i="43"/>
  <c r="AJ29" i="43"/>
  <c r="AK29" i="43"/>
  <c r="AL29" i="43"/>
  <c r="AM29" i="43"/>
  <c r="AN29" i="43"/>
  <c r="AO29" i="43"/>
  <c r="AP29" i="43"/>
  <c r="AQ29" i="43"/>
  <c r="AR29" i="43"/>
  <c r="AS29" i="43"/>
  <c r="AT29" i="43"/>
  <c r="AU29" i="43"/>
  <c r="AV29" i="43"/>
  <c r="AW29" i="43"/>
  <c r="AX29" i="43"/>
  <c r="AY29" i="43"/>
  <c r="AZ29" i="43"/>
  <c r="BA29" i="43"/>
  <c r="BB29" i="43"/>
  <c r="BC29" i="43"/>
  <c r="BD29" i="43"/>
  <c r="G30" i="43"/>
  <c r="H30" i="43"/>
  <c r="I30" i="43"/>
  <c r="J30" i="43"/>
  <c r="K30" i="43"/>
  <c r="L30" i="43"/>
  <c r="M30" i="43"/>
  <c r="N30" i="43"/>
  <c r="O30" i="43"/>
  <c r="P30" i="43"/>
  <c r="Q30" i="43"/>
  <c r="R30" i="43"/>
  <c r="S30" i="43"/>
  <c r="T30" i="43"/>
  <c r="U30" i="43"/>
  <c r="V30" i="43"/>
  <c r="W30" i="43"/>
  <c r="X30" i="43"/>
  <c r="Y30" i="43"/>
  <c r="Z30" i="43"/>
  <c r="AA30" i="43"/>
  <c r="AB30" i="43"/>
  <c r="AC30" i="43"/>
  <c r="AD30" i="43"/>
  <c r="AE30" i="43"/>
  <c r="AF30" i="43"/>
  <c r="AG30" i="43"/>
  <c r="AH30" i="43"/>
  <c r="AI30" i="43"/>
  <c r="AJ30" i="43"/>
  <c r="AK30" i="43"/>
  <c r="AL30" i="43"/>
  <c r="AM30" i="43"/>
  <c r="AN30" i="43"/>
  <c r="AO30" i="43"/>
  <c r="AP30" i="43"/>
  <c r="AQ30" i="43"/>
  <c r="AR30" i="43"/>
  <c r="AS30" i="43"/>
  <c r="AT30" i="43"/>
  <c r="AU30" i="43"/>
  <c r="AV30" i="43"/>
  <c r="AW30" i="43"/>
  <c r="AX30" i="43"/>
  <c r="AY30" i="43"/>
  <c r="AZ30" i="43"/>
  <c r="BA30" i="43"/>
  <c r="BB30" i="43"/>
  <c r="BC30" i="43"/>
  <c r="BD30" i="43"/>
  <c r="G31" i="43"/>
  <c r="H31" i="43"/>
  <c r="I31" i="43"/>
  <c r="J31" i="43"/>
  <c r="K31" i="43"/>
  <c r="L31" i="43"/>
  <c r="M31" i="43"/>
  <c r="N31" i="43"/>
  <c r="O31" i="43"/>
  <c r="P31" i="43"/>
  <c r="Q31" i="43"/>
  <c r="R31" i="43"/>
  <c r="S31" i="43"/>
  <c r="T31" i="43"/>
  <c r="U31" i="43"/>
  <c r="V31" i="43"/>
  <c r="W31" i="43"/>
  <c r="X31" i="43"/>
  <c r="Y31" i="43"/>
  <c r="Z31" i="43"/>
  <c r="AA31" i="43"/>
  <c r="AB31" i="43"/>
  <c r="AC31" i="43"/>
  <c r="AD31" i="43"/>
  <c r="AE31" i="43"/>
  <c r="AF31" i="43"/>
  <c r="AG31" i="43"/>
  <c r="AH31" i="43"/>
  <c r="AI31" i="43"/>
  <c r="AJ31" i="43"/>
  <c r="AK31" i="43"/>
  <c r="AL31" i="43"/>
  <c r="AM31" i="43"/>
  <c r="AN31" i="43"/>
  <c r="AO31" i="43"/>
  <c r="AP31" i="43"/>
  <c r="AQ31" i="43"/>
  <c r="AR31" i="43"/>
  <c r="AS31" i="43"/>
  <c r="AT31" i="43"/>
  <c r="AU31" i="43"/>
  <c r="AV31" i="43"/>
  <c r="AW31" i="43"/>
  <c r="AX31" i="43"/>
  <c r="AY31" i="43"/>
  <c r="AZ31" i="43"/>
  <c r="BA31" i="43"/>
  <c r="BB31" i="43"/>
  <c r="BC31" i="43"/>
  <c r="BD31" i="43"/>
  <c r="G32" i="43"/>
  <c r="H32" i="43"/>
  <c r="I32" i="43"/>
  <c r="J32" i="43"/>
  <c r="K32" i="43"/>
  <c r="L32" i="43"/>
  <c r="M32" i="43"/>
  <c r="N32" i="43"/>
  <c r="O32" i="43"/>
  <c r="P32" i="43"/>
  <c r="Q32" i="43"/>
  <c r="R32" i="43"/>
  <c r="S32" i="43"/>
  <c r="T32" i="43"/>
  <c r="U32" i="43"/>
  <c r="V32" i="43"/>
  <c r="W32" i="43"/>
  <c r="X32" i="43"/>
  <c r="Y32" i="43"/>
  <c r="Z32" i="43"/>
  <c r="AA32" i="43"/>
  <c r="AB32" i="43"/>
  <c r="AC32" i="43"/>
  <c r="AD32" i="43"/>
  <c r="AE32" i="43"/>
  <c r="AF32" i="43"/>
  <c r="AG32" i="43"/>
  <c r="AH32" i="43"/>
  <c r="AI32" i="43"/>
  <c r="AJ32" i="43"/>
  <c r="AK32" i="43"/>
  <c r="AL32" i="43"/>
  <c r="AM32" i="43"/>
  <c r="AN32" i="43"/>
  <c r="AO32" i="43"/>
  <c r="AP32" i="43"/>
  <c r="AQ32" i="43"/>
  <c r="AR32" i="43"/>
  <c r="AS32" i="43"/>
  <c r="AT32" i="43"/>
  <c r="AU32" i="43"/>
  <c r="AV32" i="43"/>
  <c r="AW32" i="43"/>
  <c r="AX32" i="43"/>
  <c r="AY32" i="43"/>
  <c r="AZ32" i="43"/>
  <c r="BA32" i="43"/>
  <c r="BB32" i="43"/>
  <c r="BC32" i="43"/>
  <c r="BD32" i="43"/>
  <c r="G33" i="43"/>
  <c r="H33" i="43"/>
  <c r="I33" i="43"/>
  <c r="J33" i="43"/>
  <c r="K33" i="43"/>
  <c r="L33" i="43"/>
  <c r="M33" i="43"/>
  <c r="N33" i="43"/>
  <c r="O33" i="43"/>
  <c r="P33" i="43"/>
  <c r="Q33" i="43"/>
  <c r="R33" i="43"/>
  <c r="S33" i="43"/>
  <c r="T33" i="43"/>
  <c r="U33" i="43"/>
  <c r="V33" i="43"/>
  <c r="W33" i="43"/>
  <c r="X33" i="43"/>
  <c r="Y33" i="43"/>
  <c r="Z33" i="43"/>
  <c r="AA33" i="43"/>
  <c r="AB33" i="43"/>
  <c r="AC33" i="43"/>
  <c r="AD33" i="43"/>
  <c r="AE33" i="43"/>
  <c r="AF33" i="43"/>
  <c r="AG33" i="43"/>
  <c r="AH33" i="43"/>
  <c r="AI33" i="43"/>
  <c r="AJ33" i="43"/>
  <c r="AK33" i="43"/>
  <c r="AL33" i="43"/>
  <c r="AM33" i="43"/>
  <c r="AN33" i="43"/>
  <c r="AO33" i="43"/>
  <c r="AP33" i="43"/>
  <c r="AQ33" i="43"/>
  <c r="AR33" i="43"/>
  <c r="AS33" i="43"/>
  <c r="AT33" i="43"/>
  <c r="AU33" i="43"/>
  <c r="AV33" i="43"/>
  <c r="AW33" i="43"/>
  <c r="AX33" i="43"/>
  <c r="AY33" i="43"/>
  <c r="AZ33" i="43"/>
  <c r="BA33" i="43"/>
  <c r="BB33" i="43"/>
  <c r="BC33" i="43"/>
  <c r="BD33" i="43"/>
  <c r="G34" i="43"/>
  <c r="H34" i="43"/>
  <c r="I34" i="43"/>
  <c r="J34" i="43"/>
  <c r="K34" i="43"/>
  <c r="L34" i="43"/>
  <c r="M34" i="43"/>
  <c r="N34" i="43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AB34" i="43"/>
  <c r="AC34" i="43"/>
  <c r="AD34" i="43"/>
  <c r="AE34" i="43"/>
  <c r="AF34" i="43"/>
  <c r="AG34" i="43"/>
  <c r="AH34" i="43"/>
  <c r="AI34" i="43"/>
  <c r="AJ34" i="43"/>
  <c r="AK34" i="43"/>
  <c r="AL34" i="43"/>
  <c r="AM34" i="43"/>
  <c r="AN34" i="43"/>
  <c r="AO34" i="43"/>
  <c r="AP34" i="43"/>
  <c r="AQ34" i="43"/>
  <c r="AR34" i="43"/>
  <c r="AS34" i="43"/>
  <c r="AT34" i="43"/>
  <c r="AU34" i="43"/>
  <c r="AV34" i="43"/>
  <c r="AW34" i="43"/>
  <c r="AX34" i="43"/>
  <c r="AY34" i="43"/>
  <c r="AZ34" i="43"/>
  <c r="BA34" i="43"/>
  <c r="BB34" i="43"/>
  <c r="BC34" i="43"/>
  <c r="BD34" i="43"/>
  <c r="H5" i="43"/>
  <c r="I5" i="43"/>
  <c r="J5" i="43"/>
  <c r="K5" i="43"/>
  <c r="L5" i="43"/>
  <c r="M5" i="43"/>
  <c r="N5" i="43"/>
  <c r="O5" i="43"/>
  <c r="P5" i="43"/>
  <c r="Q5" i="43"/>
  <c r="R5" i="43"/>
  <c r="S5" i="43"/>
  <c r="T5" i="43"/>
  <c r="U5" i="43"/>
  <c r="V5" i="43"/>
  <c r="W5" i="43"/>
  <c r="X5" i="43"/>
  <c r="Y5" i="43"/>
  <c r="Z5" i="43"/>
  <c r="AA5" i="43"/>
  <c r="AB5" i="43"/>
  <c r="AC5" i="43"/>
  <c r="AD5" i="43"/>
  <c r="AE5" i="43"/>
  <c r="AF5" i="43"/>
  <c r="AG5" i="43"/>
  <c r="AH5" i="43"/>
  <c r="AI5" i="43"/>
  <c r="AJ5" i="43"/>
  <c r="AK5" i="43"/>
  <c r="AL5" i="43"/>
  <c r="AM5" i="43"/>
  <c r="AN5" i="43"/>
  <c r="AO5" i="43"/>
  <c r="AP5" i="43"/>
  <c r="AQ5" i="43"/>
  <c r="AR5" i="43"/>
  <c r="AS5" i="43"/>
  <c r="AT5" i="43"/>
  <c r="AU5" i="43"/>
  <c r="AV5" i="43"/>
  <c r="AW5" i="43"/>
  <c r="AX5" i="43"/>
  <c r="AY5" i="43"/>
  <c r="AZ5" i="43"/>
  <c r="BA5" i="43"/>
  <c r="BB5" i="43"/>
  <c r="BC5" i="43"/>
  <c r="BD5" i="43"/>
  <c r="G5" i="43"/>
  <c r="A4" i="42"/>
  <c r="A5" i="42" s="1"/>
  <c r="A6" i="42" s="1"/>
  <c r="A7" i="42" s="1"/>
  <c r="A8" i="42" s="1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D4" i="41"/>
  <c r="MH5" i="41"/>
  <c r="MI5" i="41"/>
  <c r="MJ5" i="41"/>
  <c r="MK5" i="41"/>
  <c r="ML5" i="41"/>
  <c r="MM5" i="41"/>
  <c r="MN5" i="41"/>
  <c r="MO5" i="41"/>
  <c r="MP5" i="41"/>
  <c r="MQ5" i="41"/>
  <c r="MR5" i="41"/>
  <c r="MS5" i="41"/>
  <c r="MT5" i="41"/>
  <c r="MU5" i="41"/>
  <c r="MV5" i="41"/>
  <c r="MW5" i="41"/>
  <c r="MX5" i="41"/>
  <c r="MY5" i="41"/>
  <c r="MZ5" i="41"/>
  <c r="NA5" i="41"/>
  <c r="NB5" i="41"/>
  <c r="NC5" i="41"/>
  <c r="ND5" i="41"/>
  <c r="NE5" i="41"/>
  <c r="NF5" i="41"/>
  <c r="NG5" i="41"/>
  <c r="NH5" i="41"/>
  <c r="NI5" i="41"/>
  <c r="NJ5" i="41"/>
  <c r="NK5" i="41"/>
  <c r="NL5" i="41"/>
  <c r="MH6" i="41"/>
  <c r="MI6" i="41"/>
  <c r="MJ6" i="41"/>
  <c r="MK6" i="41"/>
  <c r="ML6" i="41"/>
  <c r="MM6" i="41"/>
  <c r="MN6" i="41"/>
  <c r="MO6" i="41"/>
  <c r="MP6" i="41"/>
  <c r="MQ6" i="41"/>
  <c r="MR6" i="41"/>
  <c r="MS6" i="41"/>
  <c r="MT6" i="41"/>
  <c r="MU6" i="41"/>
  <c r="MV6" i="41"/>
  <c r="MW6" i="41"/>
  <c r="MX6" i="41"/>
  <c r="MY6" i="41"/>
  <c r="MZ6" i="41"/>
  <c r="NA6" i="41"/>
  <c r="NB6" i="41"/>
  <c r="NC6" i="41"/>
  <c r="ND6" i="41"/>
  <c r="NE6" i="41"/>
  <c r="NF6" i="41"/>
  <c r="NG6" i="41"/>
  <c r="NH6" i="41"/>
  <c r="NI6" i="41"/>
  <c r="NJ6" i="41"/>
  <c r="NK6" i="41"/>
  <c r="NL6" i="41"/>
  <c r="MH7" i="41"/>
  <c r="MI7" i="41"/>
  <c r="MJ7" i="41"/>
  <c r="MK7" i="41"/>
  <c r="ML7" i="41"/>
  <c r="MM7" i="41"/>
  <c r="MN7" i="41"/>
  <c r="MO7" i="41"/>
  <c r="MP7" i="41"/>
  <c r="MQ7" i="41"/>
  <c r="MR7" i="41"/>
  <c r="MS7" i="41"/>
  <c r="MT7" i="41"/>
  <c r="MU7" i="41"/>
  <c r="MV7" i="41"/>
  <c r="MW7" i="41"/>
  <c r="MX7" i="41"/>
  <c r="MY7" i="41"/>
  <c r="MZ7" i="41"/>
  <c r="NA7" i="41"/>
  <c r="NB7" i="41"/>
  <c r="NC7" i="41"/>
  <c r="ND7" i="41"/>
  <c r="NE7" i="41"/>
  <c r="NF7" i="41"/>
  <c r="NG7" i="41"/>
  <c r="NH7" i="41"/>
  <c r="NI7" i="41"/>
  <c r="NJ7" i="41"/>
  <c r="NK7" i="41"/>
  <c r="NL7" i="41"/>
  <c r="MH8" i="41"/>
  <c r="MI8" i="41"/>
  <c r="MJ8" i="41"/>
  <c r="MK8" i="41"/>
  <c r="ML8" i="41"/>
  <c r="MM8" i="41"/>
  <c r="MN8" i="41"/>
  <c r="MO8" i="41"/>
  <c r="MP8" i="41"/>
  <c r="MQ8" i="41"/>
  <c r="MR8" i="41"/>
  <c r="MS8" i="41"/>
  <c r="MT8" i="41"/>
  <c r="MU8" i="41"/>
  <c r="MV8" i="41"/>
  <c r="MW8" i="41"/>
  <c r="MX8" i="41"/>
  <c r="MY8" i="41"/>
  <c r="MZ8" i="41"/>
  <c r="NA8" i="41"/>
  <c r="NB8" i="41"/>
  <c r="NC8" i="41"/>
  <c r="ND8" i="41"/>
  <c r="NE8" i="41"/>
  <c r="NF8" i="41"/>
  <c r="NG8" i="41"/>
  <c r="NH8" i="41"/>
  <c r="NI8" i="41"/>
  <c r="NJ8" i="41"/>
  <c r="NK8" i="41"/>
  <c r="NL8" i="41"/>
  <c r="MH9" i="41"/>
  <c r="MI9" i="41"/>
  <c r="MJ9" i="41"/>
  <c r="MK9" i="41"/>
  <c r="ML9" i="41"/>
  <c r="MM9" i="41"/>
  <c r="MN9" i="41"/>
  <c r="MO9" i="41"/>
  <c r="MP9" i="41"/>
  <c r="MQ9" i="41"/>
  <c r="MR9" i="41"/>
  <c r="MS9" i="41"/>
  <c r="MT9" i="41"/>
  <c r="MU9" i="41"/>
  <c r="MV9" i="41"/>
  <c r="MW9" i="41"/>
  <c r="MX9" i="41"/>
  <c r="MY9" i="41"/>
  <c r="MZ9" i="41"/>
  <c r="NA9" i="41"/>
  <c r="NB9" i="41"/>
  <c r="NC9" i="41"/>
  <c r="ND9" i="41"/>
  <c r="NE9" i="41"/>
  <c r="NF9" i="41"/>
  <c r="NG9" i="41"/>
  <c r="NH9" i="41"/>
  <c r="NI9" i="41"/>
  <c r="NJ9" i="41"/>
  <c r="NK9" i="41"/>
  <c r="NL9" i="41"/>
  <c r="MH10" i="41"/>
  <c r="MI10" i="41"/>
  <c r="MJ10" i="41"/>
  <c r="MK10" i="41"/>
  <c r="ML10" i="41"/>
  <c r="MM10" i="41"/>
  <c r="MN10" i="41"/>
  <c r="MO10" i="41"/>
  <c r="MP10" i="41"/>
  <c r="MQ10" i="41"/>
  <c r="MR10" i="41"/>
  <c r="MS10" i="41"/>
  <c r="MT10" i="41"/>
  <c r="MU10" i="41"/>
  <c r="MV10" i="41"/>
  <c r="MW10" i="41"/>
  <c r="MX10" i="41"/>
  <c r="MY10" i="41"/>
  <c r="MZ10" i="41"/>
  <c r="NA10" i="41"/>
  <c r="NB10" i="41"/>
  <c r="NC10" i="41"/>
  <c r="ND10" i="41"/>
  <c r="NE10" i="41"/>
  <c r="NF10" i="41"/>
  <c r="NG10" i="41"/>
  <c r="NH10" i="41"/>
  <c r="NI10" i="41"/>
  <c r="NJ10" i="41"/>
  <c r="NK10" i="41"/>
  <c r="NL10" i="41"/>
  <c r="MH11" i="41"/>
  <c r="MI11" i="41"/>
  <c r="MJ11" i="41"/>
  <c r="MK11" i="41"/>
  <c r="ML11" i="41"/>
  <c r="MM11" i="41"/>
  <c r="MN11" i="41"/>
  <c r="MO11" i="41"/>
  <c r="MP11" i="41"/>
  <c r="MQ11" i="41"/>
  <c r="MR11" i="41"/>
  <c r="MS11" i="41"/>
  <c r="MT11" i="41"/>
  <c r="MU11" i="41"/>
  <c r="MV11" i="41"/>
  <c r="MW11" i="41"/>
  <c r="MX11" i="41"/>
  <c r="MY11" i="41"/>
  <c r="MZ11" i="41"/>
  <c r="NA11" i="41"/>
  <c r="NB11" i="41"/>
  <c r="NC11" i="41"/>
  <c r="ND11" i="41"/>
  <c r="NE11" i="41"/>
  <c r="NF11" i="41"/>
  <c r="NG11" i="41"/>
  <c r="NH11" i="41"/>
  <c r="NI11" i="41"/>
  <c r="NJ11" i="41"/>
  <c r="NK11" i="41"/>
  <c r="NL11" i="41"/>
  <c r="MH12" i="41"/>
  <c r="MI12" i="41"/>
  <c r="MJ12" i="41"/>
  <c r="MK12" i="41"/>
  <c r="ML12" i="41"/>
  <c r="MM12" i="41"/>
  <c r="MN12" i="41"/>
  <c r="MO12" i="41"/>
  <c r="MP12" i="41"/>
  <c r="MQ12" i="41"/>
  <c r="MR12" i="41"/>
  <c r="MS12" i="41"/>
  <c r="MT12" i="41"/>
  <c r="MU12" i="41"/>
  <c r="MV12" i="41"/>
  <c r="MW12" i="41"/>
  <c r="MX12" i="41"/>
  <c r="MY12" i="41"/>
  <c r="MZ12" i="41"/>
  <c r="NA12" i="41"/>
  <c r="NB12" i="41"/>
  <c r="NC12" i="41"/>
  <c r="ND12" i="41"/>
  <c r="NE12" i="41"/>
  <c r="NF12" i="41"/>
  <c r="NG12" i="41"/>
  <c r="NH12" i="41"/>
  <c r="NI12" i="41"/>
  <c r="NJ12" i="41"/>
  <c r="NK12" i="41"/>
  <c r="NL12" i="41"/>
  <c r="MH13" i="41"/>
  <c r="MI13" i="41"/>
  <c r="MJ13" i="41"/>
  <c r="MK13" i="41"/>
  <c r="ML13" i="41"/>
  <c r="MM13" i="41"/>
  <c r="MN13" i="41"/>
  <c r="MO13" i="41"/>
  <c r="MP13" i="41"/>
  <c r="MQ13" i="41"/>
  <c r="MR13" i="41"/>
  <c r="MS13" i="41"/>
  <c r="MT13" i="41"/>
  <c r="MU13" i="41"/>
  <c r="MV13" i="41"/>
  <c r="MW13" i="41"/>
  <c r="MX13" i="41"/>
  <c r="MY13" i="41"/>
  <c r="MZ13" i="41"/>
  <c r="NA13" i="41"/>
  <c r="NB13" i="41"/>
  <c r="NC13" i="41"/>
  <c r="ND13" i="41"/>
  <c r="NE13" i="41"/>
  <c r="NF13" i="41"/>
  <c r="NG13" i="41"/>
  <c r="NH13" i="41"/>
  <c r="NI13" i="41"/>
  <c r="NJ13" i="41"/>
  <c r="NK13" i="41"/>
  <c r="NL13" i="41"/>
  <c r="MH14" i="41"/>
  <c r="MI14" i="41"/>
  <c r="MJ14" i="41"/>
  <c r="MK14" i="41"/>
  <c r="ML14" i="41"/>
  <c r="MM14" i="41"/>
  <c r="MN14" i="41"/>
  <c r="MO14" i="41"/>
  <c r="MP14" i="41"/>
  <c r="MQ14" i="41"/>
  <c r="MR14" i="41"/>
  <c r="MS14" i="41"/>
  <c r="MT14" i="41"/>
  <c r="MU14" i="41"/>
  <c r="MV14" i="41"/>
  <c r="MW14" i="41"/>
  <c r="MX14" i="41"/>
  <c r="MY14" i="41"/>
  <c r="MZ14" i="41"/>
  <c r="NA14" i="41"/>
  <c r="NB14" i="41"/>
  <c r="NC14" i="41"/>
  <c r="ND14" i="41"/>
  <c r="NE14" i="41"/>
  <c r="NF14" i="41"/>
  <c r="NG14" i="41"/>
  <c r="NH14" i="41"/>
  <c r="NI14" i="41"/>
  <c r="NJ14" i="41"/>
  <c r="NK14" i="41"/>
  <c r="NL14" i="41"/>
  <c r="MH15" i="41"/>
  <c r="MI15" i="41"/>
  <c r="MJ15" i="41"/>
  <c r="MK15" i="41"/>
  <c r="ML15" i="41"/>
  <c r="MM15" i="41"/>
  <c r="MN15" i="41"/>
  <c r="MO15" i="41"/>
  <c r="MP15" i="41"/>
  <c r="MQ15" i="41"/>
  <c r="MR15" i="41"/>
  <c r="MS15" i="41"/>
  <c r="MT15" i="41"/>
  <c r="MU15" i="41"/>
  <c r="MV15" i="41"/>
  <c r="MW15" i="41"/>
  <c r="MX15" i="41"/>
  <c r="MY15" i="41"/>
  <c r="MZ15" i="41"/>
  <c r="NA15" i="41"/>
  <c r="NB15" i="41"/>
  <c r="NC15" i="41"/>
  <c r="ND15" i="41"/>
  <c r="NE15" i="41"/>
  <c r="NF15" i="41"/>
  <c r="NG15" i="41"/>
  <c r="NH15" i="41"/>
  <c r="NI15" i="41"/>
  <c r="NJ15" i="41"/>
  <c r="NK15" i="41"/>
  <c r="NL15" i="41"/>
  <c r="MH16" i="41"/>
  <c r="MI16" i="41"/>
  <c r="MJ16" i="41"/>
  <c r="MK16" i="41"/>
  <c r="ML16" i="41"/>
  <c r="MM16" i="41"/>
  <c r="MN16" i="41"/>
  <c r="MO16" i="41"/>
  <c r="MP16" i="41"/>
  <c r="MQ16" i="41"/>
  <c r="MR16" i="41"/>
  <c r="MS16" i="41"/>
  <c r="MT16" i="41"/>
  <c r="MU16" i="41"/>
  <c r="MV16" i="41"/>
  <c r="MW16" i="41"/>
  <c r="MX16" i="41"/>
  <c r="MY16" i="41"/>
  <c r="MZ16" i="41"/>
  <c r="NA16" i="41"/>
  <c r="NB16" i="41"/>
  <c r="NC16" i="41"/>
  <c r="ND16" i="41"/>
  <c r="NE16" i="41"/>
  <c r="NF16" i="41"/>
  <c r="NG16" i="41"/>
  <c r="NH16" i="41"/>
  <c r="NI16" i="41"/>
  <c r="NJ16" i="41"/>
  <c r="NK16" i="41"/>
  <c r="NL16" i="41"/>
  <c r="MH17" i="41"/>
  <c r="MI17" i="41"/>
  <c r="MJ17" i="41"/>
  <c r="MK17" i="41"/>
  <c r="ML17" i="41"/>
  <c r="MM17" i="41"/>
  <c r="MN17" i="41"/>
  <c r="MO17" i="41"/>
  <c r="MP17" i="41"/>
  <c r="MQ17" i="41"/>
  <c r="MR17" i="41"/>
  <c r="MS17" i="41"/>
  <c r="MT17" i="41"/>
  <c r="MU17" i="41"/>
  <c r="MV17" i="41"/>
  <c r="MW17" i="41"/>
  <c r="MX17" i="41"/>
  <c r="MY17" i="41"/>
  <c r="MZ17" i="41"/>
  <c r="NA17" i="41"/>
  <c r="NB17" i="41"/>
  <c r="NC17" i="41"/>
  <c r="ND17" i="41"/>
  <c r="NE17" i="41"/>
  <c r="NF17" i="41"/>
  <c r="NG17" i="41"/>
  <c r="NH17" i="41"/>
  <c r="NI17" i="41"/>
  <c r="NJ17" i="41"/>
  <c r="NK17" i="41"/>
  <c r="NL17" i="41"/>
  <c r="MH18" i="41"/>
  <c r="MI18" i="41"/>
  <c r="MJ18" i="41"/>
  <c r="MK18" i="41"/>
  <c r="ML18" i="41"/>
  <c r="MM18" i="41"/>
  <c r="MN18" i="41"/>
  <c r="MO18" i="41"/>
  <c r="MP18" i="41"/>
  <c r="MQ18" i="41"/>
  <c r="MR18" i="41"/>
  <c r="MS18" i="41"/>
  <c r="MT18" i="41"/>
  <c r="MU18" i="41"/>
  <c r="MV18" i="41"/>
  <c r="MW18" i="41"/>
  <c r="MX18" i="41"/>
  <c r="MY18" i="41"/>
  <c r="MZ18" i="41"/>
  <c r="NA18" i="41"/>
  <c r="NB18" i="41"/>
  <c r="NC18" i="41"/>
  <c r="ND18" i="41"/>
  <c r="NE18" i="41"/>
  <c r="NF18" i="41"/>
  <c r="NG18" i="41"/>
  <c r="NH18" i="41"/>
  <c r="NI18" i="41"/>
  <c r="NJ18" i="41"/>
  <c r="NK18" i="41"/>
  <c r="NL18" i="41"/>
  <c r="MH19" i="41"/>
  <c r="MI19" i="41"/>
  <c r="MJ19" i="41"/>
  <c r="MK19" i="41"/>
  <c r="ML19" i="41"/>
  <c r="MM19" i="41"/>
  <c r="MN19" i="41"/>
  <c r="MO19" i="41"/>
  <c r="MP19" i="41"/>
  <c r="MQ19" i="41"/>
  <c r="MR19" i="41"/>
  <c r="MS19" i="41"/>
  <c r="MT19" i="41"/>
  <c r="MU19" i="41"/>
  <c r="MV19" i="41"/>
  <c r="MW19" i="41"/>
  <c r="MX19" i="41"/>
  <c r="MY19" i="41"/>
  <c r="MZ19" i="41"/>
  <c r="NA19" i="41"/>
  <c r="NB19" i="41"/>
  <c r="NC19" i="41"/>
  <c r="ND19" i="41"/>
  <c r="NE19" i="41"/>
  <c r="NF19" i="41"/>
  <c r="NG19" i="41"/>
  <c r="NH19" i="41"/>
  <c r="NI19" i="41"/>
  <c r="NJ19" i="41"/>
  <c r="NK19" i="41"/>
  <c r="NL19" i="41"/>
  <c r="MH20" i="41"/>
  <c r="MI20" i="41"/>
  <c r="MJ20" i="41"/>
  <c r="MK20" i="41"/>
  <c r="ML20" i="41"/>
  <c r="MM20" i="41"/>
  <c r="MN20" i="41"/>
  <c r="MO20" i="41"/>
  <c r="MP20" i="41"/>
  <c r="MQ20" i="41"/>
  <c r="MR20" i="41"/>
  <c r="MS20" i="41"/>
  <c r="MT20" i="41"/>
  <c r="MU20" i="41"/>
  <c r="MV20" i="41"/>
  <c r="MW20" i="41"/>
  <c r="MX20" i="41"/>
  <c r="MY20" i="41"/>
  <c r="MZ20" i="41"/>
  <c r="NA20" i="41"/>
  <c r="NB20" i="41"/>
  <c r="NC20" i="41"/>
  <c r="ND20" i="41"/>
  <c r="NE20" i="41"/>
  <c r="NF20" i="41"/>
  <c r="NG20" i="41"/>
  <c r="NH20" i="41"/>
  <c r="NI20" i="41"/>
  <c r="NJ20" i="41"/>
  <c r="NK20" i="41"/>
  <c r="NL20" i="41"/>
  <c r="MH21" i="41"/>
  <c r="MI21" i="41"/>
  <c r="MJ21" i="41"/>
  <c r="MK21" i="41"/>
  <c r="ML21" i="41"/>
  <c r="MM21" i="41"/>
  <c r="MN21" i="41"/>
  <c r="MO21" i="41"/>
  <c r="MP21" i="41"/>
  <c r="MQ21" i="41"/>
  <c r="MR21" i="41"/>
  <c r="MS21" i="41"/>
  <c r="MT21" i="41"/>
  <c r="MU21" i="41"/>
  <c r="MV21" i="41"/>
  <c r="MW21" i="41"/>
  <c r="MX21" i="41"/>
  <c r="MY21" i="41"/>
  <c r="MZ21" i="41"/>
  <c r="NA21" i="41"/>
  <c r="NB21" i="41"/>
  <c r="NC21" i="41"/>
  <c r="ND21" i="41"/>
  <c r="NE21" i="41"/>
  <c r="NF21" i="41"/>
  <c r="NG21" i="41"/>
  <c r="NH21" i="41"/>
  <c r="NI21" i="41"/>
  <c r="NJ21" i="41"/>
  <c r="NK21" i="41"/>
  <c r="NL21" i="41"/>
  <c r="MH22" i="41"/>
  <c r="MI22" i="41"/>
  <c r="MJ22" i="41"/>
  <c r="MK22" i="41"/>
  <c r="ML22" i="41"/>
  <c r="MM22" i="41"/>
  <c r="MN22" i="41"/>
  <c r="MO22" i="41"/>
  <c r="MP22" i="41"/>
  <c r="MQ22" i="41"/>
  <c r="MR22" i="41"/>
  <c r="MS22" i="41"/>
  <c r="MT22" i="41"/>
  <c r="MU22" i="41"/>
  <c r="MV22" i="41"/>
  <c r="MW22" i="41"/>
  <c r="MX22" i="41"/>
  <c r="MY22" i="41"/>
  <c r="MZ22" i="41"/>
  <c r="NA22" i="41"/>
  <c r="NB22" i="41"/>
  <c r="NC22" i="41"/>
  <c r="ND22" i="41"/>
  <c r="NE22" i="41"/>
  <c r="NF22" i="41"/>
  <c r="NG22" i="41"/>
  <c r="NH22" i="41"/>
  <c r="NI22" i="41"/>
  <c r="NJ22" i="41"/>
  <c r="NK22" i="41"/>
  <c r="NL22" i="41"/>
  <c r="MH23" i="41"/>
  <c r="MI23" i="41"/>
  <c r="MJ23" i="41"/>
  <c r="MK23" i="41"/>
  <c r="ML23" i="41"/>
  <c r="MM23" i="41"/>
  <c r="MN23" i="41"/>
  <c r="MO23" i="41"/>
  <c r="MP23" i="41"/>
  <c r="MQ23" i="41"/>
  <c r="MR23" i="41"/>
  <c r="MS23" i="41"/>
  <c r="MT23" i="41"/>
  <c r="MU23" i="41"/>
  <c r="MV23" i="41"/>
  <c r="MW23" i="41"/>
  <c r="MX23" i="41"/>
  <c r="MY23" i="41"/>
  <c r="MZ23" i="41"/>
  <c r="NA23" i="41"/>
  <c r="NB23" i="41"/>
  <c r="NC23" i="41"/>
  <c r="ND23" i="41"/>
  <c r="NE23" i="41"/>
  <c r="NF23" i="41"/>
  <c r="NG23" i="41"/>
  <c r="NH23" i="41"/>
  <c r="NI23" i="41"/>
  <c r="NJ23" i="41"/>
  <c r="NK23" i="41"/>
  <c r="NL23" i="41"/>
  <c r="MH24" i="41"/>
  <c r="MI24" i="41"/>
  <c r="MJ24" i="41"/>
  <c r="MK24" i="41"/>
  <c r="ML24" i="41"/>
  <c r="MM24" i="41"/>
  <c r="MN24" i="41"/>
  <c r="MO24" i="41"/>
  <c r="MP24" i="41"/>
  <c r="MQ24" i="41"/>
  <c r="MR24" i="41"/>
  <c r="MS24" i="41"/>
  <c r="MT24" i="41"/>
  <c r="MU24" i="41"/>
  <c r="MV24" i="41"/>
  <c r="MW24" i="41"/>
  <c r="MX24" i="41"/>
  <c r="MY24" i="41"/>
  <c r="MZ24" i="41"/>
  <c r="NA24" i="41"/>
  <c r="NB24" i="41"/>
  <c r="NC24" i="41"/>
  <c r="ND24" i="41"/>
  <c r="NE24" i="41"/>
  <c r="NF24" i="41"/>
  <c r="NG24" i="41"/>
  <c r="NH24" i="41"/>
  <c r="NI24" i="41"/>
  <c r="NJ24" i="41"/>
  <c r="NK24" i="41"/>
  <c r="NL24" i="41"/>
  <c r="MH25" i="41"/>
  <c r="MI25" i="41"/>
  <c r="MJ25" i="41"/>
  <c r="MK25" i="41"/>
  <c r="ML25" i="41"/>
  <c r="MM25" i="41"/>
  <c r="MN25" i="41"/>
  <c r="MO25" i="41"/>
  <c r="MP25" i="41"/>
  <c r="MQ25" i="41"/>
  <c r="MR25" i="41"/>
  <c r="MS25" i="41"/>
  <c r="MT25" i="41"/>
  <c r="MU25" i="41"/>
  <c r="MV25" i="41"/>
  <c r="MW25" i="41"/>
  <c r="MX25" i="41"/>
  <c r="MY25" i="41"/>
  <c r="MZ25" i="41"/>
  <c r="NA25" i="41"/>
  <c r="NB25" i="41"/>
  <c r="NC25" i="41"/>
  <c r="ND25" i="41"/>
  <c r="NE25" i="41"/>
  <c r="NF25" i="41"/>
  <c r="NG25" i="41"/>
  <c r="NH25" i="41"/>
  <c r="NI25" i="41"/>
  <c r="NJ25" i="41"/>
  <c r="NK25" i="41"/>
  <c r="NL25" i="41"/>
  <c r="MH26" i="41"/>
  <c r="MI26" i="41"/>
  <c r="MJ26" i="41"/>
  <c r="MK26" i="41"/>
  <c r="ML26" i="41"/>
  <c r="MM26" i="41"/>
  <c r="MN26" i="41"/>
  <c r="MO26" i="41"/>
  <c r="MP26" i="41"/>
  <c r="MQ26" i="41"/>
  <c r="MR26" i="41"/>
  <c r="MS26" i="41"/>
  <c r="MT26" i="41"/>
  <c r="MU26" i="41"/>
  <c r="MV26" i="41"/>
  <c r="MW26" i="41"/>
  <c r="MX26" i="41"/>
  <c r="MY26" i="41"/>
  <c r="MZ26" i="41"/>
  <c r="NA26" i="41"/>
  <c r="NB26" i="41"/>
  <c r="NC26" i="41"/>
  <c r="ND26" i="41"/>
  <c r="NE26" i="41"/>
  <c r="NF26" i="41"/>
  <c r="NG26" i="41"/>
  <c r="NH26" i="41"/>
  <c r="NI26" i="41"/>
  <c r="NJ26" i="41"/>
  <c r="NK26" i="41"/>
  <c r="NL26" i="41"/>
  <c r="MH27" i="41"/>
  <c r="MI27" i="41"/>
  <c r="MJ27" i="41"/>
  <c r="MK27" i="41"/>
  <c r="ML27" i="41"/>
  <c r="MM27" i="41"/>
  <c r="MN27" i="41"/>
  <c r="MO27" i="41"/>
  <c r="MP27" i="41"/>
  <c r="MQ27" i="41"/>
  <c r="MR27" i="41"/>
  <c r="MS27" i="41"/>
  <c r="MT27" i="41"/>
  <c r="MU27" i="41"/>
  <c r="MV27" i="41"/>
  <c r="MW27" i="41"/>
  <c r="MX27" i="41"/>
  <c r="MY27" i="41"/>
  <c r="MZ27" i="41"/>
  <c r="NA27" i="41"/>
  <c r="NB27" i="41"/>
  <c r="NC27" i="41"/>
  <c r="ND27" i="41"/>
  <c r="NE27" i="41"/>
  <c r="NF27" i="41"/>
  <c r="NG27" i="41"/>
  <c r="NH27" i="41"/>
  <c r="NI27" i="41"/>
  <c r="NJ27" i="41"/>
  <c r="NK27" i="41"/>
  <c r="NL27" i="41"/>
  <c r="MH28" i="41"/>
  <c r="MI28" i="41"/>
  <c r="MJ28" i="41"/>
  <c r="MK28" i="41"/>
  <c r="ML28" i="41"/>
  <c r="MM28" i="41"/>
  <c r="MN28" i="41"/>
  <c r="MO28" i="41"/>
  <c r="MP28" i="41"/>
  <c r="MQ28" i="41"/>
  <c r="MR28" i="41"/>
  <c r="MS28" i="41"/>
  <c r="MT28" i="41"/>
  <c r="MU28" i="41"/>
  <c r="MV28" i="41"/>
  <c r="MW28" i="41"/>
  <c r="MX28" i="41"/>
  <c r="MY28" i="41"/>
  <c r="MZ28" i="41"/>
  <c r="NA28" i="41"/>
  <c r="NB28" i="41"/>
  <c r="NC28" i="41"/>
  <c r="ND28" i="41"/>
  <c r="NE28" i="41"/>
  <c r="NF28" i="41"/>
  <c r="NG28" i="41"/>
  <c r="NH28" i="41"/>
  <c r="NI28" i="41"/>
  <c r="NJ28" i="41"/>
  <c r="NK28" i="41"/>
  <c r="NL28" i="41"/>
  <c r="MH29" i="41"/>
  <c r="MI29" i="41"/>
  <c r="MJ29" i="41"/>
  <c r="MK29" i="41"/>
  <c r="ML29" i="41"/>
  <c r="MM29" i="41"/>
  <c r="MN29" i="41"/>
  <c r="MO29" i="41"/>
  <c r="MP29" i="41"/>
  <c r="MQ29" i="41"/>
  <c r="MR29" i="41"/>
  <c r="MS29" i="41"/>
  <c r="MT29" i="41"/>
  <c r="MU29" i="41"/>
  <c r="MV29" i="41"/>
  <c r="MW29" i="41"/>
  <c r="MX29" i="41"/>
  <c r="MY29" i="41"/>
  <c r="MZ29" i="41"/>
  <c r="NA29" i="41"/>
  <c r="NB29" i="41"/>
  <c r="NC29" i="41"/>
  <c r="ND29" i="41"/>
  <c r="NE29" i="41"/>
  <c r="NF29" i="41"/>
  <c r="NG29" i="41"/>
  <c r="NH29" i="41"/>
  <c r="NI29" i="41"/>
  <c r="NJ29" i="41"/>
  <c r="NK29" i="41"/>
  <c r="NL29" i="41"/>
  <c r="MH30" i="41"/>
  <c r="MI30" i="41"/>
  <c r="MJ30" i="41"/>
  <c r="MK30" i="41"/>
  <c r="ML30" i="41"/>
  <c r="MM30" i="41"/>
  <c r="MN30" i="41"/>
  <c r="MO30" i="41"/>
  <c r="MP30" i="41"/>
  <c r="MQ30" i="41"/>
  <c r="MR30" i="41"/>
  <c r="MS30" i="41"/>
  <c r="MT30" i="41"/>
  <c r="MU30" i="41"/>
  <c r="MV30" i="41"/>
  <c r="MW30" i="41"/>
  <c r="MX30" i="41"/>
  <c r="MY30" i="41"/>
  <c r="MZ30" i="41"/>
  <c r="NA30" i="41"/>
  <c r="NB30" i="41"/>
  <c r="NC30" i="41"/>
  <c r="ND30" i="41"/>
  <c r="NE30" i="41"/>
  <c r="NF30" i="41"/>
  <c r="NG30" i="41"/>
  <c r="NH30" i="41"/>
  <c r="NI30" i="41"/>
  <c r="NJ30" i="41"/>
  <c r="NK30" i="41"/>
  <c r="NL30" i="41"/>
  <c r="MH31" i="41"/>
  <c r="MI31" i="41"/>
  <c r="MJ31" i="41"/>
  <c r="MK31" i="41"/>
  <c r="ML31" i="41"/>
  <c r="MM31" i="41"/>
  <c r="MN31" i="41"/>
  <c r="MO31" i="41"/>
  <c r="MP31" i="41"/>
  <c r="MQ31" i="41"/>
  <c r="MR31" i="41"/>
  <c r="MS31" i="41"/>
  <c r="MT31" i="41"/>
  <c r="MU31" i="41"/>
  <c r="MV31" i="41"/>
  <c r="MW31" i="41"/>
  <c r="MX31" i="41"/>
  <c r="MY31" i="41"/>
  <c r="MZ31" i="41"/>
  <c r="NA31" i="41"/>
  <c r="NB31" i="41"/>
  <c r="NC31" i="41"/>
  <c r="ND31" i="41"/>
  <c r="NE31" i="41"/>
  <c r="NF31" i="41"/>
  <c r="NG31" i="41"/>
  <c r="NH31" i="41"/>
  <c r="NI31" i="41"/>
  <c r="NJ31" i="41"/>
  <c r="NK31" i="41"/>
  <c r="NL31" i="41"/>
  <c r="MH32" i="41"/>
  <c r="MI32" i="41"/>
  <c r="MJ32" i="41"/>
  <c r="MK32" i="41"/>
  <c r="ML32" i="41"/>
  <c r="MM32" i="41"/>
  <c r="MN32" i="41"/>
  <c r="MO32" i="41"/>
  <c r="MP32" i="41"/>
  <c r="MQ32" i="41"/>
  <c r="MR32" i="41"/>
  <c r="MS32" i="41"/>
  <c r="MT32" i="41"/>
  <c r="MU32" i="41"/>
  <c r="MV32" i="41"/>
  <c r="MW32" i="41"/>
  <c r="MX32" i="41"/>
  <c r="MY32" i="41"/>
  <c r="MZ32" i="41"/>
  <c r="NA32" i="41"/>
  <c r="NB32" i="41"/>
  <c r="NC32" i="41"/>
  <c r="ND32" i="41"/>
  <c r="NE32" i="41"/>
  <c r="NF32" i="41"/>
  <c r="NG32" i="41"/>
  <c r="NH32" i="41"/>
  <c r="NI32" i="41"/>
  <c r="NJ32" i="41"/>
  <c r="NK32" i="41"/>
  <c r="NL32" i="41"/>
  <c r="MH33" i="41"/>
  <c r="MI33" i="41"/>
  <c r="MJ33" i="41"/>
  <c r="MK33" i="41"/>
  <c r="ML33" i="41"/>
  <c r="MM33" i="41"/>
  <c r="MN33" i="41"/>
  <c r="MO33" i="41"/>
  <c r="MP33" i="41"/>
  <c r="MQ33" i="41"/>
  <c r="MR33" i="41"/>
  <c r="MS33" i="41"/>
  <c r="MT33" i="41"/>
  <c r="MU33" i="41"/>
  <c r="MV33" i="41"/>
  <c r="MW33" i="41"/>
  <c r="MX33" i="41"/>
  <c r="MY33" i="41"/>
  <c r="MZ33" i="41"/>
  <c r="NA33" i="41"/>
  <c r="NB33" i="41"/>
  <c r="NC33" i="41"/>
  <c r="ND33" i="41"/>
  <c r="NE33" i="41"/>
  <c r="NF33" i="41"/>
  <c r="NG33" i="41"/>
  <c r="NH33" i="41"/>
  <c r="NI33" i="41"/>
  <c r="NJ33" i="41"/>
  <c r="NK33" i="41"/>
  <c r="NL33" i="41"/>
  <c r="MI4" i="41"/>
  <c r="MJ4" i="41"/>
  <c r="MK4" i="41"/>
  <c r="ML4" i="41"/>
  <c r="MM4" i="41"/>
  <c r="MN4" i="41"/>
  <c r="MO4" i="41"/>
  <c r="MP4" i="41"/>
  <c r="MQ4" i="41"/>
  <c r="MR4" i="41"/>
  <c r="MS4" i="41"/>
  <c r="MT4" i="41"/>
  <c r="MU4" i="41"/>
  <c r="MV4" i="41"/>
  <c r="MW4" i="41"/>
  <c r="MX4" i="41"/>
  <c r="MY4" i="41"/>
  <c r="MZ4" i="41"/>
  <c r="NA4" i="41"/>
  <c r="NB4" i="41"/>
  <c r="NC4" i="41"/>
  <c r="ND4" i="41"/>
  <c r="NE4" i="41"/>
  <c r="NF4" i="41"/>
  <c r="NG4" i="41"/>
  <c r="NH4" i="41"/>
  <c r="NI4" i="41"/>
  <c r="NJ4" i="41"/>
  <c r="NK4" i="41"/>
  <c r="NL4" i="41"/>
  <c r="MH4" i="41"/>
  <c r="KZ5" i="41"/>
  <c r="LA5" i="41"/>
  <c r="LB5" i="41"/>
  <c r="LC5" i="41"/>
  <c r="LD5" i="41"/>
  <c r="LE5" i="41"/>
  <c r="LF5" i="41"/>
  <c r="LG5" i="41"/>
  <c r="LH5" i="41"/>
  <c r="LI5" i="41"/>
  <c r="LJ5" i="41"/>
  <c r="LK5" i="41"/>
  <c r="LL5" i="41"/>
  <c r="LM5" i="41"/>
  <c r="LN5" i="41"/>
  <c r="LO5" i="41"/>
  <c r="LP5" i="41"/>
  <c r="LQ5" i="41"/>
  <c r="LR5" i="41"/>
  <c r="LS5" i="41"/>
  <c r="LT5" i="41"/>
  <c r="LU5" i="41"/>
  <c r="LV5" i="41"/>
  <c r="LW5" i="41"/>
  <c r="LX5" i="41"/>
  <c r="LY5" i="41"/>
  <c r="LZ5" i="41"/>
  <c r="MA5" i="41"/>
  <c r="MB5" i="41"/>
  <c r="MC5" i="41"/>
  <c r="MD5" i="41"/>
  <c r="KZ6" i="41"/>
  <c r="LA6" i="41"/>
  <c r="LB6" i="41"/>
  <c r="LC6" i="41"/>
  <c r="LD6" i="41"/>
  <c r="LE6" i="41"/>
  <c r="LF6" i="41"/>
  <c r="LG6" i="41"/>
  <c r="LH6" i="41"/>
  <c r="LI6" i="41"/>
  <c r="LJ6" i="41"/>
  <c r="LK6" i="41"/>
  <c r="LL6" i="41"/>
  <c r="LM6" i="41"/>
  <c r="LN6" i="41"/>
  <c r="LO6" i="41"/>
  <c r="LP6" i="41"/>
  <c r="LQ6" i="41"/>
  <c r="LR6" i="41"/>
  <c r="LS6" i="41"/>
  <c r="LT6" i="41"/>
  <c r="LU6" i="41"/>
  <c r="LV6" i="41"/>
  <c r="LW6" i="41"/>
  <c r="LX6" i="41"/>
  <c r="LY6" i="41"/>
  <c r="LZ6" i="41"/>
  <c r="MA6" i="41"/>
  <c r="MB6" i="41"/>
  <c r="MC6" i="41"/>
  <c r="MD6" i="41"/>
  <c r="KZ7" i="41"/>
  <c r="LA7" i="41"/>
  <c r="LB7" i="41"/>
  <c r="LC7" i="41"/>
  <c r="LD7" i="41"/>
  <c r="LE7" i="41"/>
  <c r="LF7" i="41"/>
  <c r="LG7" i="41"/>
  <c r="LH7" i="41"/>
  <c r="LI7" i="41"/>
  <c r="LJ7" i="41"/>
  <c r="LK7" i="41"/>
  <c r="LL7" i="41"/>
  <c r="LM7" i="41"/>
  <c r="LN7" i="41"/>
  <c r="LO7" i="41"/>
  <c r="LP7" i="41"/>
  <c r="LQ7" i="41"/>
  <c r="LR7" i="41"/>
  <c r="LS7" i="41"/>
  <c r="LT7" i="41"/>
  <c r="LU7" i="41"/>
  <c r="LV7" i="41"/>
  <c r="LW7" i="41"/>
  <c r="LX7" i="41"/>
  <c r="LY7" i="41"/>
  <c r="LZ7" i="41"/>
  <c r="MA7" i="41"/>
  <c r="MB7" i="41"/>
  <c r="MC7" i="41"/>
  <c r="MD7" i="41"/>
  <c r="KZ8" i="41"/>
  <c r="LA8" i="41"/>
  <c r="LB8" i="41"/>
  <c r="LC8" i="41"/>
  <c r="LD8" i="41"/>
  <c r="LE8" i="41"/>
  <c r="LF8" i="41"/>
  <c r="LG8" i="41"/>
  <c r="LH8" i="41"/>
  <c r="LI8" i="41"/>
  <c r="LJ8" i="41"/>
  <c r="LK8" i="41"/>
  <c r="LL8" i="41"/>
  <c r="LM8" i="41"/>
  <c r="LN8" i="41"/>
  <c r="LO8" i="41"/>
  <c r="LP8" i="41"/>
  <c r="LQ8" i="41"/>
  <c r="LR8" i="41"/>
  <c r="LS8" i="41"/>
  <c r="LT8" i="41"/>
  <c r="LU8" i="41"/>
  <c r="LV8" i="41"/>
  <c r="LW8" i="41"/>
  <c r="LX8" i="41"/>
  <c r="LY8" i="41"/>
  <c r="LZ8" i="41"/>
  <c r="MA8" i="41"/>
  <c r="MB8" i="41"/>
  <c r="MC8" i="41"/>
  <c r="MD8" i="41"/>
  <c r="KZ9" i="41"/>
  <c r="LA9" i="41"/>
  <c r="LB9" i="41"/>
  <c r="LC9" i="41"/>
  <c r="LD9" i="41"/>
  <c r="LE9" i="41"/>
  <c r="LF9" i="41"/>
  <c r="LG9" i="41"/>
  <c r="LH9" i="41"/>
  <c r="LI9" i="41"/>
  <c r="LJ9" i="41"/>
  <c r="LK9" i="41"/>
  <c r="LL9" i="41"/>
  <c r="LM9" i="41"/>
  <c r="LN9" i="41"/>
  <c r="LO9" i="41"/>
  <c r="LP9" i="41"/>
  <c r="LQ9" i="41"/>
  <c r="LR9" i="41"/>
  <c r="LS9" i="41"/>
  <c r="LT9" i="41"/>
  <c r="LU9" i="41"/>
  <c r="LV9" i="41"/>
  <c r="LW9" i="41"/>
  <c r="LX9" i="41"/>
  <c r="LY9" i="41"/>
  <c r="LZ9" i="41"/>
  <c r="MA9" i="41"/>
  <c r="MB9" i="41"/>
  <c r="MC9" i="41"/>
  <c r="MD9" i="41"/>
  <c r="KZ10" i="41"/>
  <c r="LA10" i="41"/>
  <c r="LB10" i="41"/>
  <c r="LC10" i="41"/>
  <c r="LD10" i="41"/>
  <c r="LE10" i="41"/>
  <c r="LF10" i="41"/>
  <c r="LG10" i="41"/>
  <c r="LH10" i="41"/>
  <c r="LI10" i="41"/>
  <c r="LJ10" i="41"/>
  <c r="LK10" i="41"/>
  <c r="LL10" i="41"/>
  <c r="LM10" i="41"/>
  <c r="LN10" i="41"/>
  <c r="LO10" i="41"/>
  <c r="LP10" i="41"/>
  <c r="LQ10" i="41"/>
  <c r="LR10" i="41"/>
  <c r="LS10" i="41"/>
  <c r="LT10" i="41"/>
  <c r="LU10" i="41"/>
  <c r="LV10" i="41"/>
  <c r="LW10" i="41"/>
  <c r="LX10" i="41"/>
  <c r="LY10" i="41"/>
  <c r="LZ10" i="41"/>
  <c r="MA10" i="41"/>
  <c r="MB10" i="41"/>
  <c r="MC10" i="41"/>
  <c r="MD10" i="41"/>
  <c r="KZ11" i="41"/>
  <c r="LA11" i="41"/>
  <c r="LB11" i="41"/>
  <c r="LC11" i="41"/>
  <c r="LD11" i="41"/>
  <c r="LE11" i="41"/>
  <c r="LF11" i="41"/>
  <c r="LG11" i="41"/>
  <c r="LH11" i="41"/>
  <c r="LI11" i="41"/>
  <c r="LJ11" i="41"/>
  <c r="LK11" i="41"/>
  <c r="LL11" i="41"/>
  <c r="LM11" i="41"/>
  <c r="LN11" i="41"/>
  <c r="LO11" i="41"/>
  <c r="LP11" i="41"/>
  <c r="LQ11" i="41"/>
  <c r="LR11" i="41"/>
  <c r="LS11" i="41"/>
  <c r="LT11" i="41"/>
  <c r="LU11" i="41"/>
  <c r="LV11" i="41"/>
  <c r="LW11" i="41"/>
  <c r="LX11" i="41"/>
  <c r="LY11" i="41"/>
  <c r="LZ11" i="41"/>
  <c r="MA11" i="41"/>
  <c r="MB11" i="41"/>
  <c r="MC11" i="41"/>
  <c r="MD11" i="41"/>
  <c r="KZ12" i="41"/>
  <c r="LA12" i="41"/>
  <c r="LB12" i="41"/>
  <c r="LC12" i="41"/>
  <c r="LD12" i="41"/>
  <c r="LE12" i="41"/>
  <c r="LF12" i="41"/>
  <c r="LG12" i="41"/>
  <c r="LH12" i="41"/>
  <c r="LI12" i="41"/>
  <c r="LJ12" i="41"/>
  <c r="LK12" i="41"/>
  <c r="LL12" i="41"/>
  <c r="LM12" i="41"/>
  <c r="LN12" i="41"/>
  <c r="LO12" i="41"/>
  <c r="LP12" i="41"/>
  <c r="LQ12" i="41"/>
  <c r="LR12" i="41"/>
  <c r="LS12" i="41"/>
  <c r="LT12" i="41"/>
  <c r="LU12" i="41"/>
  <c r="LV12" i="41"/>
  <c r="LW12" i="41"/>
  <c r="LX12" i="41"/>
  <c r="LY12" i="41"/>
  <c r="LZ12" i="41"/>
  <c r="MA12" i="41"/>
  <c r="MB12" i="41"/>
  <c r="MC12" i="41"/>
  <c r="MD12" i="41"/>
  <c r="KZ13" i="41"/>
  <c r="LA13" i="41"/>
  <c r="LB13" i="41"/>
  <c r="LC13" i="41"/>
  <c r="LD13" i="41"/>
  <c r="LE13" i="41"/>
  <c r="LF13" i="41"/>
  <c r="LG13" i="41"/>
  <c r="LH13" i="41"/>
  <c r="LI13" i="41"/>
  <c r="LJ13" i="41"/>
  <c r="LK13" i="41"/>
  <c r="LL13" i="41"/>
  <c r="LM13" i="41"/>
  <c r="LN13" i="41"/>
  <c r="LO13" i="41"/>
  <c r="LP13" i="41"/>
  <c r="LQ13" i="41"/>
  <c r="LR13" i="41"/>
  <c r="LS13" i="41"/>
  <c r="LT13" i="41"/>
  <c r="LU13" i="41"/>
  <c r="LV13" i="41"/>
  <c r="LW13" i="41"/>
  <c r="LX13" i="41"/>
  <c r="LY13" i="41"/>
  <c r="LZ13" i="41"/>
  <c r="MA13" i="41"/>
  <c r="MB13" i="41"/>
  <c r="MC13" i="41"/>
  <c r="MD13" i="41"/>
  <c r="KZ14" i="41"/>
  <c r="LA14" i="41"/>
  <c r="LB14" i="41"/>
  <c r="LC14" i="41"/>
  <c r="LD14" i="41"/>
  <c r="LE14" i="41"/>
  <c r="LF14" i="41"/>
  <c r="LG14" i="41"/>
  <c r="LH14" i="41"/>
  <c r="LI14" i="41"/>
  <c r="LJ14" i="41"/>
  <c r="LK14" i="41"/>
  <c r="LL14" i="41"/>
  <c r="LM14" i="41"/>
  <c r="LN14" i="41"/>
  <c r="LO14" i="41"/>
  <c r="LP14" i="41"/>
  <c r="LQ14" i="41"/>
  <c r="LR14" i="41"/>
  <c r="LS14" i="41"/>
  <c r="LT14" i="41"/>
  <c r="LU14" i="41"/>
  <c r="LV14" i="41"/>
  <c r="LW14" i="41"/>
  <c r="LX14" i="41"/>
  <c r="LY14" i="41"/>
  <c r="LZ14" i="41"/>
  <c r="MA14" i="41"/>
  <c r="MB14" i="41"/>
  <c r="MC14" i="41"/>
  <c r="MD14" i="41"/>
  <c r="KZ15" i="41"/>
  <c r="LA15" i="41"/>
  <c r="LB15" i="41"/>
  <c r="LC15" i="41"/>
  <c r="LD15" i="41"/>
  <c r="LE15" i="41"/>
  <c r="LF15" i="41"/>
  <c r="LG15" i="41"/>
  <c r="LH15" i="41"/>
  <c r="LI15" i="41"/>
  <c r="LJ15" i="41"/>
  <c r="LK15" i="41"/>
  <c r="LL15" i="41"/>
  <c r="LM15" i="41"/>
  <c r="LN15" i="41"/>
  <c r="LO15" i="41"/>
  <c r="LP15" i="41"/>
  <c r="LQ15" i="41"/>
  <c r="LR15" i="41"/>
  <c r="LS15" i="41"/>
  <c r="LT15" i="41"/>
  <c r="LU15" i="41"/>
  <c r="LV15" i="41"/>
  <c r="LW15" i="41"/>
  <c r="LX15" i="41"/>
  <c r="LY15" i="41"/>
  <c r="LZ15" i="41"/>
  <c r="MA15" i="41"/>
  <c r="MB15" i="41"/>
  <c r="MC15" i="41"/>
  <c r="MD15" i="41"/>
  <c r="KZ16" i="41"/>
  <c r="LA16" i="41"/>
  <c r="LB16" i="41"/>
  <c r="LC16" i="41"/>
  <c r="LD16" i="41"/>
  <c r="LE16" i="41"/>
  <c r="LF16" i="41"/>
  <c r="LG16" i="41"/>
  <c r="LH16" i="41"/>
  <c r="LI16" i="41"/>
  <c r="LJ16" i="41"/>
  <c r="LK16" i="41"/>
  <c r="LL16" i="41"/>
  <c r="LM16" i="41"/>
  <c r="LN16" i="41"/>
  <c r="LO16" i="41"/>
  <c r="LP16" i="41"/>
  <c r="LQ16" i="41"/>
  <c r="LR16" i="41"/>
  <c r="LS16" i="41"/>
  <c r="LT16" i="41"/>
  <c r="LU16" i="41"/>
  <c r="LV16" i="41"/>
  <c r="LW16" i="41"/>
  <c r="LX16" i="41"/>
  <c r="LY16" i="41"/>
  <c r="LZ16" i="41"/>
  <c r="MA16" i="41"/>
  <c r="MB16" i="41"/>
  <c r="MC16" i="41"/>
  <c r="MD16" i="41"/>
  <c r="KZ17" i="41"/>
  <c r="LA17" i="41"/>
  <c r="LB17" i="41"/>
  <c r="LC17" i="41"/>
  <c r="LD17" i="41"/>
  <c r="LE17" i="41"/>
  <c r="LF17" i="41"/>
  <c r="LG17" i="41"/>
  <c r="LH17" i="41"/>
  <c r="LI17" i="41"/>
  <c r="LJ17" i="41"/>
  <c r="LK17" i="41"/>
  <c r="LL17" i="41"/>
  <c r="LM17" i="41"/>
  <c r="LN17" i="41"/>
  <c r="LO17" i="41"/>
  <c r="LP17" i="41"/>
  <c r="LQ17" i="41"/>
  <c r="LR17" i="41"/>
  <c r="LS17" i="41"/>
  <c r="LT17" i="41"/>
  <c r="LU17" i="41"/>
  <c r="LV17" i="41"/>
  <c r="LW17" i="41"/>
  <c r="LX17" i="41"/>
  <c r="LY17" i="41"/>
  <c r="LZ17" i="41"/>
  <c r="MA17" i="41"/>
  <c r="MB17" i="41"/>
  <c r="MC17" i="41"/>
  <c r="MD17" i="41"/>
  <c r="KZ18" i="41"/>
  <c r="LA18" i="41"/>
  <c r="LB18" i="41"/>
  <c r="LC18" i="41"/>
  <c r="LD18" i="41"/>
  <c r="LE18" i="41"/>
  <c r="LF18" i="41"/>
  <c r="LG18" i="41"/>
  <c r="LH18" i="41"/>
  <c r="LI18" i="41"/>
  <c r="LJ18" i="41"/>
  <c r="LK18" i="41"/>
  <c r="LL18" i="41"/>
  <c r="LM18" i="41"/>
  <c r="LN18" i="41"/>
  <c r="LO18" i="41"/>
  <c r="LP18" i="41"/>
  <c r="LQ18" i="41"/>
  <c r="LR18" i="41"/>
  <c r="LS18" i="41"/>
  <c r="LT18" i="41"/>
  <c r="LU18" i="41"/>
  <c r="LV18" i="41"/>
  <c r="LW18" i="41"/>
  <c r="LX18" i="41"/>
  <c r="LY18" i="41"/>
  <c r="LZ18" i="41"/>
  <c r="MA18" i="41"/>
  <c r="MB18" i="41"/>
  <c r="MC18" i="41"/>
  <c r="MD18" i="41"/>
  <c r="KZ19" i="41"/>
  <c r="LA19" i="41"/>
  <c r="LB19" i="41"/>
  <c r="LC19" i="41"/>
  <c r="LD19" i="41"/>
  <c r="LE19" i="41"/>
  <c r="LF19" i="41"/>
  <c r="LG19" i="41"/>
  <c r="LH19" i="41"/>
  <c r="LI19" i="41"/>
  <c r="LJ19" i="41"/>
  <c r="LK19" i="41"/>
  <c r="LL19" i="41"/>
  <c r="LM19" i="41"/>
  <c r="LN19" i="41"/>
  <c r="LO19" i="41"/>
  <c r="LP19" i="41"/>
  <c r="LQ19" i="41"/>
  <c r="LR19" i="41"/>
  <c r="LS19" i="41"/>
  <c r="LT19" i="41"/>
  <c r="LU19" i="41"/>
  <c r="LV19" i="41"/>
  <c r="LW19" i="41"/>
  <c r="LX19" i="41"/>
  <c r="LY19" i="41"/>
  <c r="LZ19" i="41"/>
  <c r="MA19" i="41"/>
  <c r="MB19" i="41"/>
  <c r="MC19" i="41"/>
  <c r="MD19" i="41"/>
  <c r="KZ20" i="41"/>
  <c r="LA20" i="41"/>
  <c r="LB20" i="41"/>
  <c r="LC20" i="41"/>
  <c r="LD20" i="41"/>
  <c r="LE20" i="41"/>
  <c r="LF20" i="41"/>
  <c r="LG20" i="41"/>
  <c r="LH20" i="41"/>
  <c r="LI20" i="41"/>
  <c r="LJ20" i="41"/>
  <c r="LK20" i="41"/>
  <c r="LL20" i="41"/>
  <c r="LM20" i="41"/>
  <c r="LN20" i="41"/>
  <c r="LO20" i="41"/>
  <c r="LP20" i="41"/>
  <c r="LQ20" i="41"/>
  <c r="LR20" i="41"/>
  <c r="LS20" i="41"/>
  <c r="LT20" i="41"/>
  <c r="LU20" i="41"/>
  <c r="LV20" i="41"/>
  <c r="LW20" i="41"/>
  <c r="LX20" i="41"/>
  <c r="LY20" i="41"/>
  <c r="LZ20" i="41"/>
  <c r="MA20" i="41"/>
  <c r="MB20" i="41"/>
  <c r="MC20" i="41"/>
  <c r="MD20" i="41"/>
  <c r="KZ21" i="41"/>
  <c r="LA21" i="41"/>
  <c r="LB21" i="41"/>
  <c r="LC21" i="41"/>
  <c r="LD21" i="41"/>
  <c r="LE21" i="41"/>
  <c r="LF21" i="41"/>
  <c r="LG21" i="41"/>
  <c r="LH21" i="41"/>
  <c r="LI21" i="41"/>
  <c r="LJ21" i="41"/>
  <c r="LK21" i="41"/>
  <c r="LL21" i="41"/>
  <c r="LM21" i="41"/>
  <c r="LN21" i="41"/>
  <c r="LO21" i="41"/>
  <c r="LP21" i="41"/>
  <c r="LQ21" i="41"/>
  <c r="LR21" i="41"/>
  <c r="LS21" i="41"/>
  <c r="LT21" i="41"/>
  <c r="LU21" i="41"/>
  <c r="LV21" i="41"/>
  <c r="LW21" i="41"/>
  <c r="LX21" i="41"/>
  <c r="LY21" i="41"/>
  <c r="LZ21" i="41"/>
  <c r="MA21" i="41"/>
  <c r="MB21" i="41"/>
  <c r="MC21" i="41"/>
  <c r="MD21" i="41"/>
  <c r="KZ22" i="41"/>
  <c r="LA22" i="41"/>
  <c r="LB22" i="41"/>
  <c r="LC22" i="41"/>
  <c r="LD22" i="41"/>
  <c r="LE22" i="41"/>
  <c r="LF22" i="41"/>
  <c r="LG22" i="41"/>
  <c r="LH22" i="41"/>
  <c r="LI22" i="41"/>
  <c r="LJ22" i="41"/>
  <c r="LK22" i="41"/>
  <c r="LL22" i="41"/>
  <c r="LM22" i="41"/>
  <c r="LN22" i="41"/>
  <c r="LO22" i="41"/>
  <c r="LP22" i="41"/>
  <c r="LQ22" i="41"/>
  <c r="LR22" i="41"/>
  <c r="LS22" i="41"/>
  <c r="LT22" i="41"/>
  <c r="LU22" i="41"/>
  <c r="LV22" i="41"/>
  <c r="LW22" i="41"/>
  <c r="LX22" i="41"/>
  <c r="LY22" i="41"/>
  <c r="LZ22" i="41"/>
  <c r="MA22" i="41"/>
  <c r="MB22" i="41"/>
  <c r="MC22" i="41"/>
  <c r="MD22" i="41"/>
  <c r="KZ23" i="41"/>
  <c r="LA23" i="41"/>
  <c r="LB23" i="41"/>
  <c r="LC23" i="41"/>
  <c r="LD23" i="41"/>
  <c r="LE23" i="41"/>
  <c r="LF23" i="41"/>
  <c r="LG23" i="41"/>
  <c r="LH23" i="41"/>
  <c r="LI23" i="41"/>
  <c r="LJ23" i="41"/>
  <c r="LK23" i="41"/>
  <c r="LL23" i="41"/>
  <c r="LM23" i="41"/>
  <c r="LN23" i="41"/>
  <c r="LO23" i="41"/>
  <c r="LP23" i="41"/>
  <c r="LQ23" i="41"/>
  <c r="LR23" i="41"/>
  <c r="LS23" i="41"/>
  <c r="LT23" i="41"/>
  <c r="LU23" i="41"/>
  <c r="LV23" i="41"/>
  <c r="LW23" i="41"/>
  <c r="LX23" i="41"/>
  <c r="LY23" i="41"/>
  <c r="LZ23" i="41"/>
  <c r="MA23" i="41"/>
  <c r="MB23" i="41"/>
  <c r="MC23" i="41"/>
  <c r="MD23" i="41"/>
  <c r="KZ24" i="41"/>
  <c r="LA24" i="41"/>
  <c r="LB24" i="41"/>
  <c r="LC24" i="41"/>
  <c r="LD24" i="41"/>
  <c r="LE24" i="41"/>
  <c r="LF24" i="41"/>
  <c r="LG24" i="41"/>
  <c r="LH24" i="41"/>
  <c r="LI24" i="41"/>
  <c r="LJ24" i="41"/>
  <c r="LK24" i="41"/>
  <c r="LL24" i="41"/>
  <c r="LM24" i="41"/>
  <c r="LN24" i="41"/>
  <c r="LO24" i="41"/>
  <c r="LP24" i="41"/>
  <c r="LQ24" i="41"/>
  <c r="LR24" i="41"/>
  <c r="LS24" i="41"/>
  <c r="LT24" i="41"/>
  <c r="LU24" i="41"/>
  <c r="LV24" i="41"/>
  <c r="LW24" i="41"/>
  <c r="LX24" i="41"/>
  <c r="LY24" i="41"/>
  <c r="LZ24" i="41"/>
  <c r="MA24" i="41"/>
  <c r="MB24" i="41"/>
  <c r="MC24" i="41"/>
  <c r="MD24" i="41"/>
  <c r="KZ25" i="41"/>
  <c r="LA25" i="41"/>
  <c r="LB25" i="41"/>
  <c r="LC25" i="41"/>
  <c r="LD25" i="41"/>
  <c r="LE25" i="41"/>
  <c r="LF25" i="41"/>
  <c r="LG25" i="41"/>
  <c r="LH25" i="41"/>
  <c r="LI25" i="41"/>
  <c r="LJ25" i="41"/>
  <c r="LK25" i="41"/>
  <c r="LL25" i="41"/>
  <c r="LM25" i="41"/>
  <c r="LN25" i="41"/>
  <c r="LO25" i="41"/>
  <c r="LP25" i="41"/>
  <c r="LQ25" i="41"/>
  <c r="LR25" i="41"/>
  <c r="LS25" i="41"/>
  <c r="LT25" i="41"/>
  <c r="LU25" i="41"/>
  <c r="LV25" i="41"/>
  <c r="LW25" i="41"/>
  <c r="LX25" i="41"/>
  <c r="LY25" i="41"/>
  <c r="LZ25" i="41"/>
  <c r="MA25" i="41"/>
  <c r="MB25" i="41"/>
  <c r="MC25" i="41"/>
  <c r="MD25" i="41"/>
  <c r="KZ26" i="41"/>
  <c r="LA26" i="41"/>
  <c r="LB26" i="41"/>
  <c r="LC26" i="41"/>
  <c r="LD26" i="41"/>
  <c r="LE26" i="41"/>
  <c r="LF26" i="41"/>
  <c r="LG26" i="41"/>
  <c r="LH26" i="41"/>
  <c r="LI26" i="41"/>
  <c r="LJ26" i="41"/>
  <c r="LK26" i="41"/>
  <c r="LL26" i="41"/>
  <c r="LM26" i="41"/>
  <c r="LN26" i="41"/>
  <c r="LO26" i="41"/>
  <c r="LP26" i="41"/>
  <c r="LQ26" i="41"/>
  <c r="LR26" i="41"/>
  <c r="LS26" i="41"/>
  <c r="LT26" i="41"/>
  <c r="LU26" i="41"/>
  <c r="LV26" i="41"/>
  <c r="LW26" i="41"/>
  <c r="LX26" i="41"/>
  <c r="LY26" i="41"/>
  <c r="LZ26" i="41"/>
  <c r="MA26" i="41"/>
  <c r="MB26" i="41"/>
  <c r="MC26" i="41"/>
  <c r="MD26" i="41"/>
  <c r="KZ27" i="41"/>
  <c r="LA27" i="41"/>
  <c r="LB27" i="41"/>
  <c r="LC27" i="41"/>
  <c r="LD27" i="41"/>
  <c r="LE27" i="41"/>
  <c r="LF27" i="41"/>
  <c r="LG27" i="41"/>
  <c r="LH27" i="41"/>
  <c r="LI27" i="41"/>
  <c r="LJ27" i="41"/>
  <c r="LK27" i="41"/>
  <c r="LL27" i="41"/>
  <c r="LM27" i="41"/>
  <c r="LN27" i="41"/>
  <c r="LO27" i="41"/>
  <c r="LP27" i="41"/>
  <c r="LQ27" i="41"/>
  <c r="LR27" i="41"/>
  <c r="LS27" i="41"/>
  <c r="LT27" i="41"/>
  <c r="LU27" i="41"/>
  <c r="LV27" i="41"/>
  <c r="LW27" i="41"/>
  <c r="LX27" i="41"/>
  <c r="LY27" i="41"/>
  <c r="LZ27" i="41"/>
  <c r="MA27" i="41"/>
  <c r="MB27" i="41"/>
  <c r="MC27" i="41"/>
  <c r="MD27" i="41"/>
  <c r="KZ28" i="41"/>
  <c r="LA28" i="41"/>
  <c r="LB28" i="41"/>
  <c r="LC28" i="41"/>
  <c r="LD28" i="41"/>
  <c r="LE28" i="41"/>
  <c r="LF28" i="41"/>
  <c r="LG28" i="41"/>
  <c r="LH28" i="41"/>
  <c r="LI28" i="41"/>
  <c r="LJ28" i="41"/>
  <c r="LK28" i="41"/>
  <c r="LL28" i="41"/>
  <c r="LM28" i="41"/>
  <c r="LN28" i="41"/>
  <c r="LO28" i="41"/>
  <c r="LP28" i="41"/>
  <c r="LQ28" i="41"/>
  <c r="LR28" i="41"/>
  <c r="LS28" i="41"/>
  <c r="LT28" i="41"/>
  <c r="LU28" i="41"/>
  <c r="LV28" i="41"/>
  <c r="LW28" i="41"/>
  <c r="LX28" i="41"/>
  <c r="LY28" i="41"/>
  <c r="LZ28" i="41"/>
  <c r="MA28" i="41"/>
  <c r="MB28" i="41"/>
  <c r="MC28" i="41"/>
  <c r="MD28" i="41"/>
  <c r="KZ29" i="41"/>
  <c r="LA29" i="41"/>
  <c r="LB29" i="41"/>
  <c r="LC29" i="41"/>
  <c r="LD29" i="41"/>
  <c r="LE29" i="41"/>
  <c r="LF29" i="41"/>
  <c r="LG29" i="41"/>
  <c r="LH29" i="41"/>
  <c r="LI29" i="41"/>
  <c r="LJ29" i="41"/>
  <c r="LK29" i="41"/>
  <c r="LL29" i="41"/>
  <c r="LM29" i="41"/>
  <c r="LN29" i="41"/>
  <c r="LO29" i="41"/>
  <c r="LP29" i="41"/>
  <c r="LQ29" i="41"/>
  <c r="LR29" i="41"/>
  <c r="LS29" i="41"/>
  <c r="LT29" i="41"/>
  <c r="LU29" i="41"/>
  <c r="LV29" i="41"/>
  <c r="LW29" i="41"/>
  <c r="LX29" i="41"/>
  <c r="LY29" i="41"/>
  <c r="LZ29" i="41"/>
  <c r="MA29" i="41"/>
  <c r="MB29" i="41"/>
  <c r="MC29" i="41"/>
  <c r="MD29" i="41"/>
  <c r="KZ30" i="41"/>
  <c r="LA30" i="41"/>
  <c r="LB30" i="41"/>
  <c r="LC30" i="41"/>
  <c r="LD30" i="41"/>
  <c r="LE30" i="41"/>
  <c r="LF30" i="41"/>
  <c r="LG30" i="41"/>
  <c r="LH30" i="41"/>
  <c r="LI30" i="41"/>
  <c r="LJ30" i="41"/>
  <c r="LK30" i="41"/>
  <c r="LL30" i="41"/>
  <c r="LM30" i="41"/>
  <c r="LN30" i="41"/>
  <c r="LO30" i="41"/>
  <c r="LP30" i="41"/>
  <c r="LQ30" i="41"/>
  <c r="LR30" i="41"/>
  <c r="LS30" i="41"/>
  <c r="LT30" i="41"/>
  <c r="LU30" i="41"/>
  <c r="LV30" i="41"/>
  <c r="LW30" i="41"/>
  <c r="LX30" i="41"/>
  <c r="LY30" i="41"/>
  <c r="LZ30" i="41"/>
  <c r="MA30" i="41"/>
  <c r="MB30" i="41"/>
  <c r="MC30" i="41"/>
  <c r="MD30" i="41"/>
  <c r="KZ31" i="41"/>
  <c r="LA31" i="41"/>
  <c r="LB31" i="41"/>
  <c r="LC31" i="41"/>
  <c r="LD31" i="41"/>
  <c r="LE31" i="41"/>
  <c r="LF31" i="41"/>
  <c r="LG31" i="41"/>
  <c r="LH31" i="41"/>
  <c r="LI31" i="41"/>
  <c r="LJ31" i="41"/>
  <c r="LK31" i="41"/>
  <c r="LL31" i="41"/>
  <c r="LM31" i="41"/>
  <c r="LN31" i="41"/>
  <c r="LO31" i="41"/>
  <c r="LP31" i="41"/>
  <c r="LQ31" i="41"/>
  <c r="LR31" i="41"/>
  <c r="LS31" i="41"/>
  <c r="LT31" i="41"/>
  <c r="LU31" i="41"/>
  <c r="LV31" i="41"/>
  <c r="LW31" i="41"/>
  <c r="LX31" i="41"/>
  <c r="LY31" i="41"/>
  <c r="LZ31" i="41"/>
  <c r="MA31" i="41"/>
  <c r="MB31" i="41"/>
  <c r="MC31" i="41"/>
  <c r="MD31" i="41"/>
  <c r="KZ32" i="41"/>
  <c r="LA32" i="41"/>
  <c r="LB32" i="41"/>
  <c r="LC32" i="41"/>
  <c r="LD32" i="41"/>
  <c r="LE32" i="41"/>
  <c r="LF32" i="41"/>
  <c r="LG32" i="41"/>
  <c r="LH32" i="41"/>
  <c r="LI32" i="41"/>
  <c r="LJ32" i="41"/>
  <c r="LK32" i="41"/>
  <c r="LL32" i="41"/>
  <c r="LM32" i="41"/>
  <c r="LN32" i="41"/>
  <c r="LO32" i="41"/>
  <c r="LP32" i="41"/>
  <c r="LQ32" i="41"/>
  <c r="LR32" i="41"/>
  <c r="LS32" i="41"/>
  <c r="LT32" i="41"/>
  <c r="LU32" i="41"/>
  <c r="LV32" i="41"/>
  <c r="LW32" i="41"/>
  <c r="LX32" i="41"/>
  <c r="LY32" i="41"/>
  <c r="LZ32" i="41"/>
  <c r="MA32" i="41"/>
  <c r="MB32" i="41"/>
  <c r="MC32" i="41"/>
  <c r="MD32" i="41"/>
  <c r="KZ33" i="41"/>
  <c r="LA33" i="41"/>
  <c r="LB33" i="41"/>
  <c r="LC33" i="41"/>
  <c r="LD33" i="41"/>
  <c r="LE33" i="41"/>
  <c r="LF33" i="41"/>
  <c r="LG33" i="41"/>
  <c r="LH33" i="41"/>
  <c r="LI33" i="41"/>
  <c r="LJ33" i="41"/>
  <c r="LK33" i="41"/>
  <c r="LL33" i="41"/>
  <c r="LM33" i="41"/>
  <c r="LN33" i="41"/>
  <c r="LO33" i="41"/>
  <c r="LP33" i="41"/>
  <c r="LQ33" i="41"/>
  <c r="LR33" i="41"/>
  <c r="LS33" i="41"/>
  <c r="LT33" i="41"/>
  <c r="LU33" i="41"/>
  <c r="LV33" i="41"/>
  <c r="LW33" i="41"/>
  <c r="LX33" i="41"/>
  <c r="LY33" i="41"/>
  <c r="LZ33" i="41"/>
  <c r="MA33" i="41"/>
  <c r="MB33" i="41"/>
  <c r="MC33" i="41"/>
  <c r="MD33" i="41"/>
  <c r="LA4" i="41"/>
  <c r="LB4" i="41"/>
  <c r="LC4" i="41"/>
  <c r="LD4" i="41"/>
  <c r="LE4" i="41"/>
  <c r="LF4" i="41"/>
  <c r="LG4" i="41"/>
  <c r="LH4" i="41"/>
  <c r="LI4" i="41"/>
  <c r="LJ4" i="41"/>
  <c r="LK4" i="41"/>
  <c r="LL4" i="41"/>
  <c r="LM4" i="41"/>
  <c r="LN4" i="41"/>
  <c r="LO4" i="41"/>
  <c r="LP4" i="41"/>
  <c r="LQ4" i="41"/>
  <c r="LR4" i="41"/>
  <c r="LS4" i="41"/>
  <c r="LT4" i="41"/>
  <c r="LU4" i="41"/>
  <c r="LV4" i="41"/>
  <c r="LW4" i="41"/>
  <c r="LX4" i="41"/>
  <c r="LY4" i="41"/>
  <c r="LZ4" i="41"/>
  <c r="MA4" i="41"/>
  <c r="MB4" i="41"/>
  <c r="MC4" i="41"/>
  <c r="MD4" i="41"/>
  <c r="KZ4" i="41"/>
  <c r="JR5" i="41"/>
  <c r="JS5" i="41"/>
  <c r="JT5" i="41"/>
  <c r="JU5" i="41"/>
  <c r="JV5" i="41"/>
  <c r="JW5" i="41"/>
  <c r="JX5" i="41"/>
  <c r="JY5" i="41"/>
  <c r="JZ5" i="41"/>
  <c r="KA5" i="41"/>
  <c r="KB5" i="41"/>
  <c r="KC5" i="41"/>
  <c r="KD5" i="41"/>
  <c r="KE5" i="41"/>
  <c r="KF5" i="41"/>
  <c r="KG5" i="41"/>
  <c r="KH5" i="41"/>
  <c r="KI5" i="41"/>
  <c r="KJ5" i="41"/>
  <c r="KK5" i="41"/>
  <c r="KL5" i="41"/>
  <c r="KM5" i="41"/>
  <c r="KN5" i="41"/>
  <c r="KO5" i="41"/>
  <c r="KP5" i="41"/>
  <c r="KQ5" i="41"/>
  <c r="KR5" i="41"/>
  <c r="KS5" i="41"/>
  <c r="KT5" i="41"/>
  <c r="KU5" i="41"/>
  <c r="KV5" i="41"/>
  <c r="JR6" i="41"/>
  <c r="JS6" i="41"/>
  <c r="JT6" i="41"/>
  <c r="JU6" i="41"/>
  <c r="JV6" i="41"/>
  <c r="JW6" i="41"/>
  <c r="JX6" i="41"/>
  <c r="JY6" i="41"/>
  <c r="JZ6" i="41"/>
  <c r="KA6" i="41"/>
  <c r="KB6" i="41"/>
  <c r="KC6" i="41"/>
  <c r="KD6" i="41"/>
  <c r="KE6" i="41"/>
  <c r="KF6" i="41"/>
  <c r="KG6" i="41"/>
  <c r="KH6" i="41"/>
  <c r="KI6" i="41"/>
  <c r="KJ6" i="41"/>
  <c r="KK6" i="41"/>
  <c r="KL6" i="41"/>
  <c r="KM6" i="41"/>
  <c r="KN6" i="41"/>
  <c r="KO6" i="41"/>
  <c r="KP6" i="41"/>
  <c r="KQ6" i="41"/>
  <c r="KR6" i="41"/>
  <c r="KS6" i="41"/>
  <c r="KT6" i="41"/>
  <c r="KU6" i="41"/>
  <c r="KV6" i="41"/>
  <c r="JR7" i="41"/>
  <c r="JS7" i="41"/>
  <c r="JT7" i="41"/>
  <c r="JU7" i="41"/>
  <c r="JV7" i="41"/>
  <c r="JW7" i="41"/>
  <c r="JX7" i="41"/>
  <c r="JY7" i="41"/>
  <c r="JZ7" i="41"/>
  <c r="KA7" i="41"/>
  <c r="KB7" i="41"/>
  <c r="KC7" i="41"/>
  <c r="KD7" i="41"/>
  <c r="KE7" i="41"/>
  <c r="KF7" i="41"/>
  <c r="KG7" i="41"/>
  <c r="KH7" i="41"/>
  <c r="KI7" i="41"/>
  <c r="KJ7" i="41"/>
  <c r="KK7" i="41"/>
  <c r="KL7" i="41"/>
  <c r="KM7" i="41"/>
  <c r="KN7" i="41"/>
  <c r="KO7" i="41"/>
  <c r="KP7" i="41"/>
  <c r="KQ7" i="41"/>
  <c r="KR7" i="41"/>
  <c r="KS7" i="41"/>
  <c r="KT7" i="41"/>
  <c r="KU7" i="41"/>
  <c r="KV7" i="41"/>
  <c r="JR8" i="41"/>
  <c r="JS8" i="41"/>
  <c r="JT8" i="41"/>
  <c r="JU8" i="41"/>
  <c r="JV8" i="41"/>
  <c r="JW8" i="41"/>
  <c r="JX8" i="41"/>
  <c r="JY8" i="41"/>
  <c r="JZ8" i="41"/>
  <c r="KA8" i="41"/>
  <c r="KB8" i="41"/>
  <c r="KC8" i="41"/>
  <c r="KD8" i="41"/>
  <c r="KE8" i="41"/>
  <c r="KF8" i="41"/>
  <c r="KG8" i="41"/>
  <c r="KH8" i="41"/>
  <c r="KI8" i="41"/>
  <c r="KJ8" i="41"/>
  <c r="KK8" i="41"/>
  <c r="KL8" i="41"/>
  <c r="KM8" i="41"/>
  <c r="KN8" i="41"/>
  <c r="KO8" i="41"/>
  <c r="KP8" i="41"/>
  <c r="KQ8" i="41"/>
  <c r="KR8" i="41"/>
  <c r="KS8" i="41"/>
  <c r="KT8" i="41"/>
  <c r="KU8" i="41"/>
  <c r="KV8" i="41"/>
  <c r="JR9" i="41"/>
  <c r="JS9" i="41"/>
  <c r="JT9" i="41"/>
  <c r="JU9" i="41"/>
  <c r="JV9" i="41"/>
  <c r="JW9" i="41"/>
  <c r="JX9" i="41"/>
  <c r="JY9" i="41"/>
  <c r="JZ9" i="41"/>
  <c r="KA9" i="41"/>
  <c r="KB9" i="41"/>
  <c r="KC9" i="41"/>
  <c r="KD9" i="41"/>
  <c r="KE9" i="41"/>
  <c r="KF9" i="41"/>
  <c r="KG9" i="41"/>
  <c r="KH9" i="41"/>
  <c r="KI9" i="41"/>
  <c r="KJ9" i="41"/>
  <c r="KK9" i="41"/>
  <c r="KL9" i="41"/>
  <c r="KM9" i="41"/>
  <c r="KN9" i="41"/>
  <c r="KO9" i="41"/>
  <c r="KP9" i="41"/>
  <c r="KQ9" i="41"/>
  <c r="KR9" i="41"/>
  <c r="KS9" i="41"/>
  <c r="KT9" i="41"/>
  <c r="KU9" i="41"/>
  <c r="KV9" i="41"/>
  <c r="JR10" i="41"/>
  <c r="JS10" i="41"/>
  <c r="JT10" i="41"/>
  <c r="JU10" i="41"/>
  <c r="JV10" i="41"/>
  <c r="JW10" i="41"/>
  <c r="JX10" i="41"/>
  <c r="JY10" i="41"/>
  <c r="JZ10" i="41"/>
  <c r="KA10" i="41"/>
  <c r="KB10" i="41"/>
  <c r="KC10" i="41"/>
  <c r="KD10" i="41"/>
  <c r="KE10" i="41"/>
  <c r="KF10" i="41"/>
  <c r="KG10" i="41"/>
  <c r="KH10" i="41"/>
  <c r="KI10" i="41"/>
  <c r="KJ10" i="41"/>
  <c r="KK10" i="41"/>
  <c r="KL10" i="41"/>
  <c r="KM10" i="41"/>
  <c r="KN10" i="41"/>
  <c r="KO10" i="41"/>
  <c r="KP10" i="41"/>
  <c r="KQ10" i="41"/>
  <c r="KR10" i="41"/>
  <c r="KS10" i="41"/>
  <c r="KT10" i="41"/>
  <c r="KU10" i="41"/>
  <c r="KV10" i="41"/>
  <c r="JR11" i="41"/>
  <c r="JS11" i="41"/>
  <c r="JT11" i="41"/>
  <c r="JU11" i="41"/>
  <c r="JV11" i="41"/>
  <c r="JW11" i="41"/>
  <c r="JX11" i="41"/>
  <c r="JY11" i="41"/>
  <c r="JZ11" i="41"/>
  <c r="KA11" i="41"/>
  <c r="KB11" i="41"/>
  <c r="KC11" i="41"/>
  <c r="KD11" i="41"/>
  <c r="KE11" i="41"/>
  <c r="KF11" i="41"/>
  <c r="KG11" i="41"/>
  <c r="KH11" i="41"/>
  <c r="KI11" i="41"/>
  <c r="KJ11" i="41"/>
  <c r="KK11" i="41"/>
  <c r="KL11" i="41"/>
  <c r="KM11" i="41"/>
  <c r="KN11" i="41"/>
  <c r="KO11" i="41"/>
  <c r="KP11" i="41"/>
  <c r="KQ11" i="41"/>
  <c r="KR11" i="41"/>
  <c r="KS11" i="41"/>
  <c r="KT11" i="41"/>
  <c r="KU11" i="41"/>
  <c r="KV11" i="41"/>
  <c r="JR12" i="41"/>
  <c r="JS12" i="41"/>
  <c r="JT12" i="41"/>
  <c r="JU12" i="41"/>
  <c r="JV12" i="41"/>
  <c r="JW12" i="41"/>
  <c r="JX12" i="41"/>
  <c r="JY12" i="41"/>
  <c r="JZ12" i="41"/>
  <c r="KA12" i="41"/>
  <c r="KB12" i="41"/>
  <c r="KC12" i="41"/>
  <c r="KD12" i="41"/>
  <c r="KE12" i="41"/>
  <c r="KF12" i="41"/>
  <c r="KG12" i="41"/>
  <c r="KH12" i="41"/>
  <c r="KI12" i="41"/>
  <c r="KJ12" i="41"/>
  <c r="KK12" i="41"/>
  <c r="KL12" i="41"/>
  <c r="KM12" i="41"/>
  <c r="KN12" i="41"/>
  <c r="KO12" i="41"/>
  <c r="KP12" i="41"/>
  <c r="KQ12" i="41"/>
  <c r="KR12" i="41"/>
  <c r="KS12" i="41"/>
  <c r="KT12" i="41"/>
  <c r="KU12" i="41"/>
  <c r="KV12" i="41"/>
  <c r="JR13" i="41"/>
  <c r="JS13" i="41"/>
  <c r="JT13" i="41"/>
  <c r="JU13" i="41"/>
  <c r="JV13" i="41"/>
  <c r="JW13" i="41"/>
  <c r="JX13" i="41"/>
  <c r="JY13" i="41"/>
  <c r="JZ13" i="41"/>
  <c r="KA13" i="41"/>
  <c r="KB13" i="41"/>
  <c r="KC13" i="41"/>
  <c r="KD13" i="41"/>
  <c r="KE13" i="41"/>
  <c r="KF13" i="41"/>
  <c r="KG13" i="41"/>
  <c r="KH13" i="41"/>
  <c r="KI13" i="41"/>
  <c r="KJ13" i="41"/>
  <c r="KK13" i="41"/>
  <c r="KL13" i="41"/>
  <c r="KM13" i="41"/>
  <c r="KN13" i="41"/>
  <c r="KO13" i="41"/>
  <c r="KP13" i="41"/>
  <c r="KQ13" i="41"/>
  <c r="KR13" i="41"/>
  <c r="KS13" i="41"/>
  <c r="KT13" i="41"/>
  <c r="KU13" i="41"/>
  <c r="KV13" i="41"/>
  <c r="JR14" i="41"/>
  <c r="JS14" i="41"/>
  <c r="JT14" i="41"/>
  <c r="JU14" i="41"/>
  <c r="JV14" i="41"/>
  <c r="JW14" i="41"/>
  <c r="JX14" i="41"/>
  <c r="JY14" i="41"/>
  <c r="JZ14" i="41"/>
  <c r="KA14" i="41"/>
  <c r="KB14" i="41"/>
  <c r="KC14" i="41"/>
  <c r="KD14" i="41"/>
  <c r="KE14" i="41"/>
  <c r="KF14" i="41"/>
  <c r="KG14" i="41"/>
  <c r="KH14" i="41"/>
  <c r="KI14" i="41"/>
  <c r="KJ14" i="41"/>
  <c r="KK14" i="41"/>
  <c r="KL14" i="41"/>
  <c r="KM14" i="41"/>
  <c r="KN14" i="41"/>
  <c r="KO14" i="41"/>
  <c r="KP14" i="41"/>
  <c r="KQ14" i="41"/>
  <c r="KR14" i="41"/>
  <c r="KS14" i="41"/>
  <c r="KT14" i="41"/>
  <c r="KU14" i="41"/>
  <c r="KV14" i="41"/>
  <c r="JR15" i="41"/>
  <c r="JS15" i="41"/>
  <c r="JT15" i="41"/>
  <c r="JU15" i="41"/>
  <c r="JV15" i="41"/>
  <c r="JW15" i="41"/>
  <c r="JX15" i="41"/>
  <c r="JY15" i="41"/>
  <c r="JZ15" i="41"/>
  <c r="KA15" i="41"/>
  <c r="KB15" i="41"/>
  <c r="KC15" i="41"/>
  <c r="KD15" i="41"/>
  <c r="KE15" i="41"/>
  <c r="KF15" i="41"/>
  <c r="KG15" i="41"/>
  <c r="KH15" i="41"/>
  <c r="KI15" i="41"/>
  <c r="KJ15" i="41"/>
  <c r="KK15" i="41"/>
  <c r="KL15" i="41"/>
  <c r="KM15" i="41"/>
  <c r="KN15" i="41"/>
  <c r="KO15" i="41"/>
  <c r="KP15" i="41"/>
  <c r="KQ15" i="41"/>
  <c r="KR15" i="41"/>
  <c r="KS15" i="41"/>
  <c r="KT15" i="41"/>
  <c r="KU15" i="41"/>
  <c r="KV15" i="41"/>
  <c r="JR16" i="41"/>
  <c r="JS16" i="41"/>
  <c r="JT16" i="41"/>
  <c r="JU16" i="41"/>
  <c r="JV16" i="41"/>
  <c r="JW16" i="41"/>
  <c r="JX16" i="41"/>
  <c r="JY16" i="41"/>
  <c r="JZ16" i="41"/>
  <c r="KA16" i="41"/>
  <c r="KB16" i="41"/>
  <c r="KC16" i="41"/>
  <c r="KD16" i="41"/>
  <c r="KE16" i="41"/>
  <c r="KF16" i="41"/>
  <c r="KG16" i="41"/>
  <c r="KH16" i="41"/>
  <c r="KI16" i="41"/>
  <c r="KJ16" i="41"/>
  <c r="KK16" i="41"/>
  <c r="KL16" i="41"/>
  <c r="KM16" i="41"/>
  <c r="KN16" i="41"/>
  <c r="KO16" i="41"/>
  <c r="KP16" i="41"/>
  <c r="KQ16" i="41"/>
  <c r="KR16" i="41"/>
  <c r="KS16" i="41"/>
  <c r="KT16" i="41"/>
  <c r="KU16" i="41"/>
  <c r="KV16" i="41"/>
  <c r="JR17" i="41"/>
  <c r="JS17" i="41"/>
  <c r="JT17" i="41"/>
  <c r="JU17" i="41"/>
  <c r="JV17" i="41"/>
  <c r="JW17" i="41"/>
  <c r="JX17" i="41"/>
  <c r="JY17" i="41"/>
  <c r="JZ17" i="41"/>
  <c r="KA17" i="41"/>
  <c r="KB17" i="41"/>
  <c r="KC17" i="41"/>
  <c r="KD17" i="41"/>
  <c r="KE17" i="41"/>
  <c r="KF17" i="41"/>
  <c r="KG17" i="41"/>
  <c r="KH17" i="41"/>
  <c r="KI17" i="41"/>
  <c r="KJ17" i="41"/>
  <c r="KK17" i="41"/>
  <c r="KL17" i="41"/>
  <c r="KM17" i="41"/>
  <c r="KN17" i="41"/>
  <c r="KO17" i="41"/>
  <c r="KP17" i="41"/>
  <c r="KQ17" i="41"/>
  <c r="KR17" i="41"/>
  <c r="KS17" i="41"/>
  <c r="KT17" i="41"/>
  <c r="KU17" i="41"/>
  <c r="KV17" i="41"/>
  <c r="JR18" i="41"/>
  <c r="JS18" i="41"/>
  <c r="JT18" i="41"/>
  <c r="JU18" i="41"/>
  <c r="JV18" i="41"/>
  <c r="JW18" i="41"/>
  <c r="JX18" i="41"/>
  <c r="JY18" i="41"/>
  <c r="JZ18" i="41"/>
  <c r="KA18" i="41"/>
  <c r="KB18" i="41"/>
  <c r="KC18" i="41"/>
  <c r="KD18" i="41"/>
  <c r="KE18" i="41"/>
  <c r="KF18" i="41"/>
  <c r="KG18" i="41"/>
  <c r="KH18" i="41"/>
  <c r="KI18" i="41"/>
  <c r="KJ18" i="41"/>
  <c r="KK18" i="41"/>
  <c r="KL18" i="41"/>
  <c r="KM18" i="41"/>
  <c r="KN18" i="41"/>
  <c r="KO18" i="41"/>
  <c r="KP18" i="41"/>
  <c r="KQ18" i="41"/>
  <c r="KR18" i="41"/>
  <c r="KS18" i="41"/>
  <c r="KT18" i="41"/>
  <c r="KU18" i="41"/>
  <c r="KV18" i="41"/>
  <c r="JR19" i="41"/>
  <c r="JS19" i="41"/>
  <c r="JT19" i="41"/>
  <c r="JU19" i="41"/>
  <c r="JV19" i="41"/>
  <c r="JW19" i="41"/>
  <c r="JX19" i="41"/>
  <c r="JY19" i="41"/>
  <c r="JZ19" i="41"/>
  <c r="KA19" i="41"/>
  <c r="KB19" i="41"/>
  <c r="KC19" i="41"/>
  <c r="KD19" i="41"/>
  <c r="KE19" i="41"/>
  <c r="KF19" i="41"/>
  <c r="KG19" i="41"/>
  <c r="KH19" i="41"/>
  <c r="KI19" i="41"/>
  <c r="KJ19" i="41"/>
  <c r="KK19" i="41"/>
  <c r="KL19" i="41"/>
  <c r="KM19" i="41"/>
  <c r="KN19" i="41"/>
  <c r="KO19" i="41"/>
  <c r="KP19" i="41"/>
  <c r="KQ19" i="41"/>
  <c r="KR19" i="41"/>
  <c r="KS19" i="41"/>
  <c r="KT19" i="41"/>
  <c r="KU19" i="41"/>
  <c r="KV19" i="41"/>
  <c r="JR20" i="41"/>
  <c r="JS20" i="41"/>
  <c r="JT20" i="41"/>
  <c r="JU20" i="41"/>
  <c r="JV20" i="41"/>
  <c r="JW20" i="41"/>
  <c r="JX20" i="41"/>
  <c r="JY20" i="41"/>
  <c r="JZ20" i="41"/>
  <c r="KA20" i="41"/>
  <c r="KB20" i="41"/>
  <c r="KC20" i="41"/>
  <c r="KD20" i="41"/>
  <c r="KE20" i="41"/>
  <c r="KF20" i="41"/>
  <c r="KG20" i="41"/>
  <c r="KH20" i="41"/>
  <c r="KI20" i="41"/>
  <c r="KJ20" i="41"/>
  <c r="KK20" i="41"/>
  <c r="KL20" i="41"/>
  <c r="KM20" i="41"/>
  <c r="KN20" i="41"/>
  <c r="KO20" i="41"/>
  <c r="KP20" i="41"/>
  <c r="KQ20" i="41"/>
  <c r="KR20" i="41"/>
  <c r="KS20" i="41"/>
  <c r="KT20" i="41"/>
  <c r="KU20" i="41"/>
  <c r="KV20" i="41"/>
  <c r="JR21" i="41"/>
  <c r="JS21" i="41"/>
  <c r="JT21" i="41"/>
  <c r="JU21" i="41"/>
  <c r="JV21" i="41"/>
  <c r="JW21" i="41"/>
  <c r="JX21" i="41"/>
  <c r="JY21" i="41"/>
  <c r="JZ21" i="41"/>
  <c r="KA21" i="41"/>
  <c r="KB21" i="41"/>
  <c r="KC21" i="41"/>
  <c r="KD21" i="41"/>
  <c r="KE21" i="41"/>
  <c r="KF21" i="41"/>
  <c r="KG21" i="41"/>
  <c r="KH21" i="41"/>
  <c r="KI21" i="41"/>
  <c r="KJ21" i="41"/>
  <c r="KK21" i="41"/>
  <c r="KL21" i="41"/>
  <c r="KM21" i="41"/>
  <c r="KN21" i="41"/>
  <c r="KO21" i="41"/>
  <c r="KP21" i="41"/>
  <c r="KQ21" i="41"/>
  <c r="KR21" i="41"/>
  <c r="KS21" i="41"/>
  <c r="KT21" i="41"/>
  <c r="KU21" i="41"/>
  <c r="KV21" i="41"/>
  <c r="JR22" i="41"/>
  <c r="JS22" i="41"/>
  <c r="JT22" i="41"/>
  <c r="JU22" i="41"/>
  <c r="JV22" i="41"/>
  <c r="JW22" i="41"/>
  <c r="JX22" i="41"/>
  <c r="JY22" i="41"/>
  <c r="JZ22" i="41"/>
  <c r="KA22" i="41"/>
  <c r="KB22" i="41"/>
  <c r="KC22" i="41"/>
  <c r="KD22" i="41"/>
  <c r="KE22" i="41"/>
  <c r="KF22" i="41"/>
  <c r="KG22" i="41"/>
  <c r="KH22" i="41"/>
  <c r="KI22" i="41"/>
  <c r="KJ22" i="41"/>
  <c r="KK22" i="41"/>
  <c r="KL22" i="41"/>
  <c r="KM22" i="41"/>
  <c r="KN22" i="41"/>
  <c r="KO22" i="41"/>
  <c r="KP22" i="41"/>
  <c r="KQ22" i="41"/>
  <c r="KR22" i="41"/>
  <c r="KS22" i="41"/>
  <c r="KT22" i="41"/>
  <c r="KU22" i="41"/>
  <c r="KV22" i="41"/>
  <c r="JR23" i="41"/>
  <c r="JS23" i="41"/>
  <c r="JT23" i="41"/>
  <c r="JU23" i="41"/>
  <c r="JV23" i="41"/>
  <c r="JW23" i="41"/>
  <c r="JX23" i="41"/>
  <c r="JY23" i="41"/>
  <c r="JZ23" i="41"/>
  <c r="KA23" i="41"/>
  <c r="KB23" i="41"/>
  <c r="KC23" i="41"/>
  <c r="KD23" i="41"/>
  <c r="KE23" i="41"/>
  <c r="KF23" i="41"/>
  <c r="KG23" i="41"/>
  <c r="KH23" i="41"/>
  <c r="KI23" i="41"/>
  <c r="KJ23" i="41"/>
  <c r="KK23" i="41"/>
  <c r="KL23" i="41"/>
  <c r="KM23" i="41"/>
  <c r="KN23" i="41"/>
  <c r="KO23" i="41"/>
  <c r="KP23" i="41"/>
  <c r="KQ23" i="41"/>
  <c r="KR23" i="41"/>
  <c r="KS23" i="41"/>
  <c r="KT23" i="41"/>
  <c r="KU23" i="41"/>
  <c r="KV23" i="41"/>
  <c r="JR24" i="41"/>
  <c r="JS24" i="41"/>
  <c r="JT24" i="41"/>
  <c r="JU24" i="41"/>
  <c r="JV24" i="41"/>
  <c r="JW24" i="41"/>
  <c r="JX24" i="41"/>
  <c r="JY24" i="41"/>
  <c r="JZ24" i="41"/>
  <c r="KA24" i="41"/>
  <c r="KB24" i="41"/>
  <c r="KC24" i="41"/>
  <c r="KD24" i="41"/>
  <c r="KE24" i="41"/>
  <c r="KF24" i="41"/>
  <c r="KG24" i="41"/>
  <c r="KH24" i="41"/>
  <c r="KI24" i="41"/>
  <c r="KJ24" i="41"/>
  <c r="KK24" i="41"/>
  <c r="KL24" i="41"/>
  <c r="KM24" i="41"/>
  <c r="KN24" i="41"/>
  <c r="KO24" i="41"/>
  <c r="KP24" i="41"/>
  <c r="KQ24" i="41"/>
  <c r="KR24" i="41"/>
  <c r="KS24" i="41"/>
  <c r="KT24" i="41"/>
  <c r="KU24" i="41"/>
  <c r="KV24" i="41"/>
  <c r="JR25" i="41"/>
  <c r="JS25" i="41"/>
  <c r="JT25" i="41"/>
  <c r="JU25" i="41"/>
  <c r="JV25" i="41"/>
  <c r="JW25" i="41"/>
  <c r="JX25" i="41"/>
  <c r="JY25" i="41"/>
  <c r="JZ25" i="41"/>
  <c r="KA25" i="41"/>
  <c r="KB25" i="41"/>
  <c r="KC25" i="41"/>
  <c r="KD25" i="41"/>
  <c r="KE25" i="41"/>
  <c r="KF25" i="41"/>
  <c r="KG25" i="41"/>
  <c r="KH25" i="41"/>
  <c r="KI25" i="41"/>
  <c r="KJ25" i="41"/>
  <c r="KK25" i="41"/>
  <c r="KL25" i="41"/>
  <c r="KM25" i="41"/>
  <c r="KN25" i="41"/>
  <c r="KO25" i="41"/>
  <c r="KP25" i="41"/>
  <c r="KQ25" i="41"/>
  <c r="KR25" i="41"/>
  <c r="KS25" i="41"/>
  <c r="KT25" i="41"/>
  <c r="KU25" i="41"/>
  <c r="KV25" i="41"/>
  <c r="JR26" i="41"/>
  <c r="JS26" i="41"/>
  <c r="JT26" i="41"/>
  <c r="JU26" i="41"/>
  <c r="JV26" i="41"/>
  <c r="JW26" i="41"/>
  <c r="JX26" i="41"/>
  <c r="JY26" i="41"/>
  <c r="JZ26" i="41"/>
  <c r="KA26" i="41"/>
  <c r="KB26" i="41"/>
  <c r="KC26" i="41"/>
  <c r="KD26" i="41"/>
  <c r="KE26" i="41"/>
  <c r="KF26" i="41"/>
  <c r="KG26" i="41"/>
  <c r="KH26" i="41"/>
  <c r="KI26" i="41"/>
  <c r="KJ26" i="41"/>
  <c r="KK26" i="41"/>
  <c r="KL26" i="41"/>
  <c r="KM26" i="41"/>
  <c r="KN26" i="41"/>
  <c r="KO26" i="41"/>
  <c r="KP26" i="41"/>
  <c r="KQ26" i="41"/>
  <c r="KR26" i="41"/>
  <c r="KS26" i="41"/>
  <c r="KT26" i="41"/>
  <c r="KU26" i="41"/>
  <c r="KV26" i="41"/>
  <c r="JR27" i="41"/>
  <c r="JS27" i="41"/>
  <c r="JT27" i="41"/>
  <c r="JU27" i="41"/>
  <c r="JV27" i="41"/>
  <c r="JW27" i="41"/>
  <c r="JX27" i="41"/>
  <c r="JY27" i="41"/>
  <c r="JZ27" i="41"/>
  <c r="KA27" i="41"/>
  <c r="KB27" i="41"/>
  <c r="KC27" i="41"/>
  <c r="KD27" i="41"/>
  <c r="KE27" i="41"/>
  <c r="KF27" i="41"/>
  <c r="KG27" i="41"/>
  <c r="KH27" i="41"/>
  <c r="KI27" i="41"/>
  <c r="KJ27" i="41"/>
  <c r="KK27" i="41"/>
  <c r="KL27" i="41"/>
  <c r="KM27" i="41"/>
  <c r="KN27" i="41"/>
  <c r="KO27" i="41"/>
  <c r="KP27" i="41"/>
  <c r="KQ27" i="41"/>
  <c r="KR27" i="41"/>
  <c r="KS27" i="41"/>
  <c r="KT27" i="41"/>
  <c r="KU27" i="41"/>
  <c r="KV27" i="41"/>
  <c r="JR28" i="41"/>
  <c r="JS28" i="41"/>
  <c r="JT28" i="41"/>
  <c r="JU28" i="41"/>
  <c r="JV28" i="41"/>
  <c r="JW28" i="41"/>
  <c r="JX28" i="41"/>
  <c r="JY28" i="41"/>
  <c r="JZ28" i="41"/>
  <c r="KA28" i="41"/>
  <c r="KB28" i="41"/>
  <c r="KC28" i="41"/>
  <c r="KD28" i="41"/>
  <c r="KE28" i="41"/>
  <c r="KF28" i="41"/>
  <c r="KG28" i="41"/>
  <c r="KH28" i="41"/>
  <c r="KI28" i="41"/>
  <c r="KJ28" i="41"/>
  <c r="KK28" i="41"/>
  <c r="KL28" i="41"/>
  <c r="KM28" i="41"/>
  <c r="KN28" i="41"/>
  <c r="KO28" i="41"/>
  <c r="KP28" i="41"/>
  <c r="KQ28" i="41"/>
  <c r="KR28" i="41"/>
  <c r="KS28" i="41"/>
  <c r="KT28" i="41"/>
  <c r="KU28" i="41"/>
  <c r="KV28" i="41"/>
  <c r="JR29" i="41"/>
  <c r="JS29" i="41"/>
  <c r="JT29" i="41"/>
  <c r="JU29" i="41"/>
  <c r="JV29" i="41"/>
  <c r="JW29" i="41"/>
  <c r="JX29" i="41"/>
  <c r="JY29" i="41"/>
  <c r="JZ29" i="41"/>
  <c r="KA29" i="41"/>
  <c r="KB29" i="41"/>
  <c r="KC29" i="41"/>
  <c r="KD29" i="41"/>
  <c r="KE29" i="41"/>
  <c r="KF29" i="41"/>
  <c r="KG29" i="41"/>
  <c r="KH29" i="41"/>
  <c r="KI29" i="41"/>
  <c r="KJ29" i="41"/>
  <c r="KK29" i="41"/>
  <c r="KL29" i="41"/>
  <c r="KM29" i="41"/>
  <c r="KN29" i="41"/>
  <c r="KO29" i="41"/>
  <c r="KP29" i="41"/>
  <c r="KQ29" i="41"/>
  <c r="KR29" i="41"/>
  <c r="KS29" i="41"/>
  <c r="KT29" i="41"/>
  <c r="KU29" i="41"/>
  <c r="KV29" i="41"/>
  <c r="JR30" i="41"/>
  <c r="JS30" i="41"/>
  <c r="JT30" i="41"/>
  <c r="JU30" i="41"/>
  <c r="JV30" i="41"/>
  <c r="JW30" i="41"/>
  <c r="JX30" i="41"/>
  <c r="JY30" i="41"/>
  <c r="JZ30" i="41"/>
  <c r="KA30" i="41"/>
  <c r="KB30" i="41"/>
  <c r="KC30" i="41"/>
  <c r="KD30" i="41"/>
  <c r="KE30" i="41"/>
  <c r="KF30" i="41"/>
  <c r="KG30" i="41"/>
  <c r="KH30" i="41"/>
  <c r="KI30" i="41"/>
  <c r="KJ30" i="41"/>
  <c r="KK30" i="41"/>
  <c r="KL30" i="41"/>
  <c r="KM30" i="41"/>
  <c r="KN30" i="41"/>
  <c r="KO30" i="41"/>
  <c r="KP30" i="41"/>
  <c r="KQ30" i="41"/>
  <c r="KR30" i="41"/>
  <c r="KS30" i="41"/>
  <c r="KT30" i="41"/>
  <c r="KU30" i="41"/>
  <c r="KV30" i="41"/>
  <c r="JR31" i="41"/>
  <c r="JS31" i="41"/>
  <c r="JT31" i="41"/>
  <c r="JU31" i="41"/>
  <c r="JV31" i="41"/>
  <c r="JW31" i="41"/>
  <c r="JX31" i="41"/>
  <c r="JY31" i="41"/>
  <c r="JZ31" i="41"/>
  <c r="KA31" i="41"/>
  <c r="KB31" i="41"/>
  <c r="KC31" i="41"/>
  <c r="KD31" i="41"/>
  <c r="KE31" i="41"/>
  <c r="KF31" i="41"/>
  <c r="KG31" i="41"/>
  <c r="KH31" i="41"/>
  <c r="KI31" i="41"/>
  <c r="KJ31" i="41"/>
  <c r="KK31" i="41"/>
  <c r="KL31" i="41"/>
  <c r="KM31" i="41"/>
  <c r="KN31" i="41"/>
  <c r="KO31" i="41"/>
  <c r="KP31" i="41"/>
  <c r="KQ31" i="41"/>
  <c r="KR31" i="41"/>
  <c r="KS31" i="41"/>
  <c r="KT31" i="41"/>
  <c r="KU31" i="41"/>
  <c r="KV31" i="41"/>
  <c r="JR32" i="41"/>
  <c r="JS32" i="41"/>
  <c r="JT32" i="41"/>
  <c r="JU32" i="41"/>
  <c r="JV32" i="41"/>
  <c r="JW32" i="41"/>
  <c r="JX32" i="41"/>
  <c r="JY32" i="41"/>
  <c r="JZ32" i="41"/>
  <c r="KA32" i="41"/>
  <c r="KB32" i="41"/>
  <c r="KC32" i="41"/>
  <c r="KD32" i="41"/>
  <c r="KE32" i="41"/>
  <c r="KF32" i="41"/>
  <c r="KG32" i="41"/>
  <c r="KH32" i="41"/>
  <c r="KI32" i="41"/>
  <c r="KJ32" i="41"/>
  <c r="KK32" i="41"/>
  <c r="KL32" i="41"/>
  <c r="KM32" i="41"/>
  <c r="KN32" i="41"/>
  <c r="KO32" i="41"/>
  <c r="KP32" i="41"/>
  <c r="KQ32" i="41"/>
  <c r="KR32" i="41"/>
  <c r="KS32" i="41"/>
  <c r="KT32" i="41"/>
  <c r="KU32" i="41"/>
  <c r="KV32" i="41"/>
  <c r="JR33" i="41"/>
  <c r="JS33" i="41"/>
  <c r="JT33" i="41"/>
  <c r="JU33" i="41"/>
  <c r="JV33" i="41"/>
  <c r="JW33" i="41"/>
  <c r="JX33" i="41"/>
  <c r="JY33" i="41"/>
  <c r="JZ33" i="41"/>
  <c r="KA33" i="41"/>
  <c r="KB33" i="41"/>
  <c r="KC33" i="41"/>
  <c r="KD33" i="41"/>
  <c r="KE33" i="41"/>
  <c r="KF33" i="41"/>
  <c r="KG33" i="41"/>
  <c r="KH33" i="41"/>
  <c r="KI33" i="41"/>
  <c r="KJ33" i="41"/>
  <c r="KK33" i="41"/>
  <c r="KL33" i="41"/>
  <c r="KM33" i="41"/>
  <c r="KN33" i="41"/>
  <c r="KO33" i="41"/>
  <c r="KP33" i="41"/>
  <c r="KQ33" i="41"/>
  <c r="KR33" i="41"/>
  <c r="KS33" i="41"/>
  <c r="KT33" i="41"/>
  <c r="KU33" i="41"/>
  <c r="KV33" i="41"/>
  <c r="JS4" i="41"/>
  <c r="JT4" i="41"/>
  <c r="JU4" i="41"/>
  <c r="JV4" i="41"/>
  <c r="JW4" i="41"/>
  <c r="JX4" i="41"/>
  <c r="JY4" i="41"/>
  <c r="JZ4" i="41"/>
  <c r="KA4" i="41"/>
  <c r="KB4" i="41"/>
  <c r="KC4" i="41"/>
  <c r="KD4" i="41"/>
  <c r="KE4" i="41"/>
  <c r="KF4" i="41"/>
  <c r="KG4" i="41"/>
  <c r="KH4" i="41"/>
  <c r="KI4" i="41"/>
  <c r="KJ4" i="41"/>
  <c r="KK4" i="41"/>
  <c r="KL4" i="41"/>
  <c r="KM4" i="41"/>
  <c r="KN4" i="41"/>
  <c r="KO4" i="41"/>
  <c r="KP4" i="41"/>
  <c r="KQ4" i="41"/>
  <c r="KR4" i="41"/>
  <c r="KS4" i="41"/>
  <c r="KT4" i="41"/>
  <c r="KU4" i="41"/>
  <c r="KV4" i="41"/>
  <c r="JR4" i="41"/>
  <c r="IJ5" i="41"/>
  <c r="IK5" i="41"/>
  <c r="IL5" i="41"/>
  <c r="IM5" i="41"/>
  <c r="IN5" i="41"/>
  <c r="IO5" i="41"/>
  <c r="IP5" i="41"/>
  <c r="IQ5" i="41"/>
  <c r="IR5" i="41"/>
  <c r="IS5" i="41"/>
  <c r="IT5" i="41"/>
  <c r="IU5" i="41"/>
  <c r="IV5" i="41"/>
  <c r="IW5" i="41"/>
  <c r="IX5" i="41"/>
  <c r="IY5" i="41"/>
  <c r="IZ5" i="41"/>
  <c r="JA5" i="41"/>
  <c r="JB5" i="41"/>
  <c r="JC5" i="41"/>
  <c r="JD5" i="41"/>
  <c r="JE5" i="41"/>
  <c r="JF5" i="41"/>
  <c r="JG5" i="41"/>
  <c r="JH5" i="41"/>
  <c r="JI5" i="41"/>
  <c r="JJ5" i="41"/>
  <c r="JK5" i="41"/>
  <c r="JL5" i="41"/>
  <c r="JM5" i="41"/>
  <c r="JN5" i="41"/>
  <c r="IJ6" i="41"/>
  <c r="IK6" i="41"/>
  <c r="IL6" i="41"/>
  <c r="IM6" i="41"/>
  <c r="IN6" i="41"/>
  <c r="IO6" i="41"/>
  <c r="IP6" i="41"/>
  <c r="IQ6" i="41"/>
  <c r="IR6" i="41"/>
  <c r="IS6" i="41"/>
  <c r="IT6" i="41"/>
  <c r="IU6" i="41"/>
  <c r="IV6" i="41"/>
  <c r="IW6" i="41"/>
  <c r="IX6" i="41"/>
  <c r="IY6" i="41"/>
  <c r="IZ6" i="41"/>
  <c r="JA6" i="41"/>
  <c r="JB6" i="41"/>
  <c r="JC6" i="41"/>
  <c r="JD6" i="41"/>
  <c r="JE6" i="41"/>
  <c r="JF6" i="41"/>
  <c r="JG6" i="41"/>
  <c r="JH6" i="41"/>
  <c r="JI6" i="41"/>
  <c r="JJ6" i="41"/>
  <c r="JK6" i="41"/>
  <c r="JL6" i="41"/>
  <c r="JM6" i="41"/>
  <c r="JN6" i="41"/>
  <c r="IJ7" i="41"/>
  <c r="IK7" i="41"/>
  <c r="IL7" i="41"/>
  <c r="IM7" i="41"/>
  <c r="IN7" i="41"/>
  <c r="IO7" i="41"/>
  <c r="IP7" i="41"/>
  <c r="IQ7" i="41"/>
  <c r="IR7" i="41"/>
  <c r="IS7" i="41"/>
  <c r="IT7" i="41"/>
  <c r="IU7" i="41"/>
  <c r="IV7" i="41"/>
  <c r="IW7" i="41"/>
  <c r="IX7" i="41"/>
  <c r="IY7" i="41"/>
  <c r="IZ7" i="41"/>
  <c r="JA7" i="41"/>
  <c r="JB7" i="41"/>
  <c r="JC7" i="41"/>
  <c r="JD7" i="41"/>
  <c r="JE7" i="41"/>
  <c r="JF7" i="41"/>
  <c r="JG7" i="41"/>
  <c r="JH7" i="41"/>
  <c r="JI7" i="41"/>
  <c r="JJ7" i="41"/>
  <c r="JK7" i="41"/>
  <c r="JL7" i="41"/>
  <c r="JM7" i="41"/>
  <c r="JN7" i="41"/>
  <c r="IJ8" i="41"/>
  <c r="IK8" i="41"/>
  <c r="IL8" i="41"/>
  <c r="IM8" i="41"/>
  <c r="IN8" i="41"/>
  <c r="IO8" i="41"/>
  <c r="IP8" i="41"/>
  <c r="IQ8" i="41"/>
  <c r="IR8" i="41"/>
  <c r="IS8" i="41"/>
  <c r="IT8" i="41"/>
  <c r="IU8" i="41"/>
  <c r="IV8" i="41"/>
  <c r="IW8" i="41"/>
  <c r="IX8" i="41"/>
  <c r="IY8" i="41"/>
  <c r="IZ8" i="41"/>
  <c r="JA8" i="41"/>
  <c r="JB8" i="41"/>
  <c r="JC8" i="41"/>
  <c r="JD8" i="41"/>
  <c r="JE8" i="41"/>
  <c r="JF8" i="41"/>
  <c r="JG8" i="41"/>
  <c r="JH8" i="41"/>
  <c r="JI8" i="41"/>
  <c r="JJ8" i="41"/>
  <c r="JK8" i="41"/>
  <c r="JL8" i="41"/>
  <c r="JM8" i="41"/>
  <c r="JN8" i="41"/>
  <c r="IJ9" i="41"/>
  <c r="IK9" i="41"/>
  <c r="IL9" i="41"/>
  <c r="IM9" i="41"/>
  <c r="IN9" i="41"/>
  <c r="IO9" i="41"/>
  <c r="IP9" i="41"/>
  <c r="IQ9" i="41"/>
  <c r="IR9" i="41"/>
  <c r="IS9" i="41"/>
  <c r="IT9" i="41"/>
  <c r="IU9" i="41"/>
  <c r="IV9" i="41"/>
  <c r="IW9" i="41"/>
  <c r="IX9" i="41"/>
  <c r="IY9" i="41"/>
  <c r="IZ9" i="41"/>
  <c r="JA9" i="41"/>
  <c r="JB9" i="41"/>
  <c r="JC9" i="41"/>
  <c r="JD9" i="41"/>
  <c r="JE9" i="41"/>
  <c r="JF9" i="41"/>
  <c r="JG9" i="41"/>
  <c r="JH9" i="41"/>
  <c r="JI9" i="41"/>
  <c r="JJ9" i="41"/>
  <c r="JK9" i="41"/>
  <c r="JL9" i="41"/>
  <c r="JM9" i="41"/>
  <c r="JN9" i="41"/>
  <c r="IJ10" i="41"/>
  <c r="IK10" i="41"/>
  <c r="IL10" i="41"/>
  <c r="IM10" i="41"/>
  <c r="IN10" i="41"/>
  <c r="IO10" i="41"/>
  <c r="IP10" i="41"/>
  <c r="IQ10" i="41"/>
  <c r="IR10" i="41"/>
  <c r="IS10" i="41"/>
  <c r="IT10" i="41"/>
  <c r="IU10" i="41"/>
  <c r="IV10" i="41"/>
  <c r="IW10" i="41"/>
  <c r="IX10" i="41"/>
  <c r="IY10" i="41"/>
  <c r="IZ10" i="41"/>
  <c r="JA10" i="41"/>
  <c r="JB10" i="41"/>
  <c r="JC10" i="41"/>
  <c r="JD10" i="41"/>
  <c r="JE10" i="41"/>
  <c r="JF10" i="41"/>
  <c r="JG10" i="41"/>
  <c r="JH10" i="41"/>
  <c r="JI10" i="41"/>
  <c r="JJ10" i="41"/>
  <c r="JK10" i="41"/>
  <c r="JL10" i="41"/>
  <c r="JM10" i="41"/>
  <c r="JN10" i="41"/>
  <c r="IJ11" i="41"/>
  <c r="IK11" i="41"/>
  <c r="IL11" i="41"/>
  <c r="IM11" i="41"/>
  <c r="IN11" i="41"/>
  <c r="IO11" i="41"/>
  <c r="IP11" i="41"/>
  <c r="IQ11" i="41"/>
  <c r="IR11" i="41"/>
  <c r="IS11" i="41"/>
  <c r="IT11" i="41"/>
  <c r="IU11" i="41"/>
  <c r="IV11" i="41"/>
  <c r="IW11" i="41"/>
  <c r="IX11" i="41"/>
  <c r="IY11" i="41"/>
  <c r="IZ11" i="41"/>
  <c r="JA11" i="41"/>
  <c r="JB11" i="41"/>
  <c r="JC11" i="41"/>
  <c r="JD11" i="41"/>
  <c r="JE11" i="41"/>
  <c r="JF11" i="41"/>
  <c r="JG11" i="41"/>
  <c r="JH11" i="41"/>
  <c r="JI11" i="41"/>
  <c r="JJ11" i="41"/>
  <c r="JK11" i="41"/>
  <c r="JL11" i="41"/>
  <c r="JM11" i="41"/>
  <c r="JN11" i="41"/>
  <c r="IJ12" i="41"/>
  <c r="IK12" i="41"/>
  <c r="IL12" i="41"/>
  <c r="IM12" i="41"/>
  <c r="IN12" i="41"/>
  <c r="IO12" i="41"/>
  <c r="IP12" i="41"/>
  <c r="IQ12" i="41"/>
  <c r="IR12" i="41"/>
  <c r="IS12" i="41"/>
  <c r="IT12" i="41"/>
  <c r="IU12" i="41"/>
  <c r="IV12" i="41"/>
  <c r="IW12" i="41"/>
  <c r="IX12" i="41"/>
  <c r="IY12" i="41"/>
  <c r="IZ12" i="41"/>
  <c r="JA12" i="41"/>
  <c r="JB12" i="41"/>
  <c r="JC12" i="41"/>
  <c r="JD12" i="41"/>
  <c r="JE12" i="41"/>
  <c r="JF12" i="41"/>
  <c r="JG12" i="41"/>
  <c r="JH12" i="41"/>
  <c r="JI12" i="41"/>
  <c r="JJ12" i="41"/>
  <c r="JK12" i="41"/>
  <c r="JL12" i="41"/>
  <c r="JM12" i="41"/>
  <c r="JN12" i="41"/>
  <c r="IJ13" i="41"/>
  <c r="IK13" i="41"/>
  <c r="IL13" i="41"/>
  <c r="IM13" i="41"/>
  <c r="IN13" i="41"/>
  <c r="IO13" i="41"/>
  <c r="IP13" i="41"/>
  <c r="IQ13" i="41"/>
  <c r="IR13" i="41"/>
  <c r="IS13" i="41"/>
  <c r="IT13" i="41"/>
  <c r="IU13" i="41"/>
  <c r="IV13" i="41"/>
  <c r="IW13" i="41"/>
  <c r="IX13" i="41"/>
  <c r="IY13" i="41"/>
  <c r="IZ13" i="41"/>
  <c r="JA13" i="41"/>
  <c r="JB13" i="41"/>
  <c r="JC13" i="41"/>
  <c r="JD13" i="41"/>
  <c r="JE13" i="41"/>
  <c r="JF13" i="41"/>
  <c r="JG13" i="41"/>
  <c r="JH13" i="41"/>
  <c r="JI13" i="41"/>
  <c r="JJ13" i="41"/>
  <c r="JK13" i="41"/>
  <c r="JL13" i="41"/>
  <c r="JM13" i="41"/>
  <c r="JN13" i="41"/>
  <c r="IJ14" i="41"/>
  <c r="IK14" i="41"/>
  <c r="IL14" i="41"/>
  <c r="IM14" i="41"/>
  <c r="IN14" i="41"/>
  <c r="IO14" i="41"/>
  <c r="IP14" i="41"/>
  <c r="IQ14" i="41"/>
  <c r="IR14" i="41"/>
  <c r="IS14" i="41"/>
  <c r="IT14" i="41"/>
  <c r="IU14" i="41"/>
  <c r="IV14" i="41"/>
  <c r="IW14" i="41"/>
  <c r="IX14" i="41"/>
  <c r="IY14" i="41"/>
  <c r="IZ14" i="41"/>
  <c r="JA14" i="41"/>
  <c r="JB14" i="41"/>
  <c r="JC14" i="41"/>
  <c r="JD14" i="41"/>
  <c r="JE14" i="41"/>
  <c r="JF14" i="41"/>
  <c r="JG14" i="41"/>
  <c r="JH14" i="41"/>
  <c r="JI14" i="41"/>
  <c r="JJ14" i="41"/>
  <c r="JK14" i="41"/>
  <c r="JL14" i="41"/>
  <c r="JM14" i="41"/>
  <c r="JN14" i="41"/>
  <c r="IJ15" i="41"/>
  <c r="IK15" i="41"/>
  <c r="IL15" i="41"/>
  <c r="IM15" i="41"/>
  <c r="IN15" i="41"/>
  <c r="IO15" i="41"/>
  <c r="IP15" i="41"/>
  <c r="IQ15" i="41"/>
  <c r="IR15" i="41"/>
  <c r="IS15" i="41"/>
  <c r="IT15" i="41"/>
  <c r="IU15" i="41"/>
  <c r="IV15" i="41"/>
  <c r="IW15" i="41"/>
  <c r="IX15" i="41"/>
  <c r="IY15" i="41"/>
  <c r="IZ15" i="41"/>
  <c r="JA15" i="41"/>
  <c r="JB15" i="41"/>
  <c r="JC15" i="41"/>
  <c r="JD15" i="41"/>
  <c r="JE15" i="41"/>
  <c r="JF15" i="41"/>
  <c r="JG15" i="41"/>
  <c r="JH15" i="41"/>
  <c r="JI15" i="41"/>
  <c r="JJ15" i="41"/>
  <c r="JK15" i="41"/>
  <c r="JL15" i="41"/>
  <c r="JM15" i="41"/>
  <c r="JN15" i="41"/>
  <c r="IJ16" i="41"/>
  <c r="IK16" i="41"/>
  <c r="IL16" i="41"/>
  <c r="IM16" i="41"/>
  <c r="IN16" i="41"/>
  <c r="IO16" i="41"/>
  <c r="IP16" i="41"/>
  <c r="IQ16" i="41"/>
  <c r="IR16" i="41"/>
  <c r="IS16" i="41"/>
  <c r="IT16" i="41"/>
  <c r="IU16" i="41"/>
  <c r="IV16" i="41"/>
  <c r="IW16" i="41"/>
  <c r="IX16" i="41"/>
  <c r="IY16" i="41"/>
  <c r="IZ16" i="41"/>
  <c r="JA16" i="41"/>
  <c r="JB16" i="41"/>
  <c r="JC16" i="41"/>
  <c r="JD16" i="41"/>
  <c r="JE16" i="41"/>
  <c r="JF16" i="41"/>
  <c r="JG16" i="41"/>
  <c r="JH16" i="41"/>
  <c r="JI16" i="41"/>
  <c r="JJ16" i="41"/>
  <c r="JK16" i="41"/>
  <c r="JL16" i="41"/>
  <c r="JM16" i="41"/>
  <c r="JN16" i="41"/>
  <c r="IJ17" i="41"/>
  <c r="IK17" i="41"/>
  <c r="IL17" i="41"/>
  <c r="IM17" i="41"/>
  <c r="IN17" i="41"/>
  <c r="IO17" i="41"/>
  <c r="IP17" i="41"/>
  <c r="IQ17" i="41"/>
  <c r="IR17" i="41"/>
  <c r="IS17" i="41"/>
  <c r="IT17" i="41"/>
  <c r="IU17" i="41"/>
  <c r="IV17" i="41"/>
  <c r="IW17" i="41"/>
  <c r="IX17" i="41"/>
  <c r="IY17" i="41"/>
  <c r="IZ17" i="41"/>
  <c r="JA17" i="41"/>
  <c r="JB17" i="41"/>
  <c r="JC17" i="41"/>
  <c r="JD17" i="41"/>
  <c r="JE17" i="41"/>
  <c r="JF17" i="41"/>
  <c r="JG17" i="41"/>
  <c r="JH17" i="41"/>
  <c r="JI17" i="41"/>
  <c r="JJ17" i="41"/>
  <c r="JK17" i="41"/>
  <c r="JL17" i="41"/>
  <c r="JM17" i="41"/>
  <c r="JN17" i="41"/>
  <c r="IJ18" i="41"/>
  <c r="IK18" i="41"/>
  <c r="IL18" i="41"/>
  <c r="IM18" i="41"/>
  <c r="IN18" i="41"/>
  <c r="IO18" i="41"/>
  <c r="IP18" i="41"/>
  <c r="IQ18" i="41"/>
  <c r="IR18" i="41"/>
  <c r="IS18" i="41"/>
  <c r="IT18" i="41"/>
  <c r="IU18" i="41"/>
  <c r="IV18" i="41"/>
  <c r="IW18" i="41"/>
  <c r="IX18" i="41"/>
  <c r="IY18" i="41"/>
  <c r="IZ18" i="41"/>
  <c r="JA18" i="41"/>
  <c r="JB18" i="41"/>
  <c r="JC18" i="41"/>
  <c r="JD18" i="41"/>
  <c r="JE18" i="41"/>
  <c r="JF18" i="41"/>
  <c r="JG18" i="41"/>
  <c r="JH18" i="41"/>
  <c r="JI18" i="41"/>
  <c r="JJ18" i="41"/>
  <c r="JK18" i="41"/>
  <c r="JL18" i="41"/>
  <c r="JM18" i="41"/>
  <c r="JN18" i="41"/>
  <c r="IJ19" i="41"/>
  <c r="IK19" i="41"/>
  <c r="IL19" i="41"/>
  <c r="IM19" i="41"/>
  <c r="IN19" i="41"/>
  <c r="IO19" i="41"/>
  <c r="IP19" i="41"/>
  <c r="IQ19" i="41"/>
  <c r="IR19" i="41"/>
  <c r="IS19" i="41"/>
  <c r="IT19" i="41"/>
  <c r="IU19" i="41"/>
  <c r="IV19" i="41"/>
  <c r="IW19" i="41"/>
  <c r="IX19" i="41"/>
  <c r="IY19" i="41"/>
  <c r="IZ19" i="41"/>
  <c r="JA19" i="41"/>
  <c r="JB19" i="41"/>
  <c r="JC19" i="41"/>
  <c r="JD19" i="41"/>
  <c r="JE19" i="41"/>
  <c r="JF19" i="41"/>
  <c r="JG19" i="41"/>
  <c r="JH19" i="41"/>
  <c r="JI19" i="41"/>
  <c r="JJ19" i="41"/>
  <c r="JK19" i="41"/>
  <c r="JL19" i="41"/>
  <c r="JM19" i="41"/>
  <c r="JN19" i="41"/>
  <c r="IJ20" i="41"/>
  <c r="IK20" i="41"/>
  <c r="IL20" i="41"/>
  <c r="IM20" i="41"/>
  <c r="IN20" i="41"/>
  <c r="IO20" i="41"/>
  <c r="IP20" i="41"/>
  <c r="IQ20" i="41"/>
  <c r="IR20" i="41"/>
  <c r="IS20" i="41"/>
  <c r="IT20" i="41"/>
  <c r="IU20" i="41"/>
  <c r="IV20" i="41"/>
  <c r="IW20" i="41"/>
  <c r="IX20" i="41"/>
  <c r="IY20" i="41"/>
  <c r="IZ20" i="41"/>
  <c r="JA20" i="41"/>
  <c r="JB20" i="41"/>
  <c r="JC20" i="41"/>
  <c r="JD20" i="41"/>
  <c r="JE20" i="41"/>
  <c r="JF20" i="41"/>
  <c r="JG20" i="41"/>
  <c r="JH20" i="41"/>
  <c r="JI20" i="41"/>
  <c r="JJ20" i="41"/>
  <c r="JK20" i="41"/>
  <c r="JL20" i="41"/>
  <c r="JM20" i="41"/>
  <c r="JN20" i="41"/>
  <c r="IJ21" i="41"/>
  <c r="IK21" i="41"/>
  <c r="IL21" i="41"/>
  <c r="IM21" i="41"/>
  <c r="IN21" i="41"/>
  <c r="IO21" i="41"/>
  <c r="IP21" i="41"/>
  <c r="IQ21" i="41"/>
  <c r="IR21" i="41"/>
  <c r="IS21" i="41"/>
  <c r="IT21" i="41"/>
  <c r="IU21" i="41"/>
  <c r="IV21" i="41"/>
  <c r="IW21" i="41"/>
  <c r="IX21" i="41"/>
  <c r="IY21" i="41"/>
  <c r="IZ21" i="41"/>
  <c r="JA21" i="41"/>
  <c r="JB21" i="41"/>
  <c r="JC21" i="41"/>
  <c r="JD21" i="41"/>
  <c r="JE21" i="41"/>
  <c r="JF21" i="41"/>
  <c r="JG21" i="41"/>
  <c r="JH21" i="41"/>
  <c r="JI21" i="41"/>
  <c r="JJ21" i="41"/>
  <c r="JK21" i="41"/>
  <c r="JL21" i="41"/>
  <c r="JM21" i="41"/>
  <c r="JN21" i="41"/>
  <c r="IJ22" i="41"/>
  <c r="IK22" i="41"/>
  <c r="IL22" i="41"/>
  <c r="IM22" i="41"/>
  <c r="IN22" i="41"/>
  <c r="IO22" i="41"/>
  <c r="IP22" i="41"/>
  <c r="IQ22" i="41"/>
  <c r="IR22" i="41"/>
  <c r="IS22" i="41"/>
  <c r="IT22" i="41"/>
  <c r="IU22" i="41"/>
  <c r="IV22" i="41"/>
  <c r="IW22" i="41"/>
  <c r="IX22" i="41"/>
  <c r="IY22" i="41"/>
  <c r="IZ22" i="41"/>
  <c r="JA22" i="41"/>
  <c r="JB22" i="41"/>
  <c r="JC22" i="41"/>
  <c r="JD22" i="41"/>
  <c r="JE22" i="41"/>
  <c r="JF22" i="41"/>
  <c r="JG22" i="41"/>
  <c r="JH22" i="41"/>
  <c r="JI22" i="41"/>
  <c r="JJ22" i="41"/>
  <c r="JK22" i="41"/>
  <c r="JL22" i="41"/>
  <c r="JM22" i="41"/>
  <c r="JN22" i="41"/>
  <c r="IJ23" i="41"/>
  <c r="IK23" i="41"/>
  <c r="IL23" i="41"/>
  <c r="IM23" i="41"/>
  <c r="IN23" i="41"/>
  <c r="IO23" i="41"/>
  <c r="IP23" i="41"/>
  <c r="IQ23" i="41"/>
  <c r="IR23" i="41"/>
  <c r="IS23" i="41"/>
  <c r="IT23" i="41"/>
  <c r="IU23" i="41"/>
  <c r="IV23" i="41"/>
  <c r="IW23" i="41"/>
  <c r="IX23" i="41"/>
  <c r="IY23" i="41"/>
  <c r="IZ23" i="41"/>
  <c r="JA23" i="41"/>
  <c r="JB23" i="41"/>
  <c r="JC23" i="41"/>
  <c r="JD23" i="41"/>
  <c r="JE23" i="41"/>
  <c r="JF23" i="41"/>
  <c r="JG23" i="41"/>
  <c r="JH23" i="41"/>
  <c r="JI23" i="41"/>
  <c r="JJ23" i="41"/>
  <c r="JK23" i="41"/>
  <c r="JL23" i="41"/>
  <c r="JM23" i="41"/>
  <c r="JN23" i="41"/>
  <c r="IJ24" i="41"/>
  <c r="IK24" i="41"/>
  <c r="IL24" i="41"/>
  <c r="IM24" i="41"/>
  <c r="IN24" i="41"/>
  <c r="IO24" i="41"/>
  <c r="IP24" i="41"/>
  <c r="IQ24" i="41"/>
  <c r="IR24" i="41"/>
  <c r="IS24" i="41"/>
  <c r="IT24" i="41"/>
  <c r="IU24" i="41"/>
  <c r="IV24" i="41"/>
  <c r="IW24" i="41"/>
  <c r="IX24" i="41"/>
  <c r="IY24" i="41"/>
  <c r="IZ24" i="41"/>
  <c r="JA24" i="41"/>
  <c r="JB24" i="41"/>
  <c r="JC24" i="41"/>
  <c r="JD24" i="41"/>
  <c r="JE24" i="41"/>
  <c r="JF24" i="41"/>
  <c r="JG24" i="41"/>
  <c r="JH24" i="41"/>
  <c r="JI24" i="41"/>
  <c r="JJ24" i="41"/>
  <c r="JK24" i="41"/>
  <c r="JL24" i="41"/>
  <c r="JM24" i="41"/>
  <c r="JN24" i="41"/>
  <c r="IJ25" i="41"/>
  <c r="IK25" i="41"/>
  <c r="IL25" i="41"/>
  <c r="IM25" i="41"/>
  <c r="IN25" i="41"/>
  <c r="IO25" i="41"/>
  <c r="IP25" i="41"/>
  <c r="IQ25" i="41"/>
  <c r="IR25" i="41"/>
  <c r="IS25" i="41"/>
  <c r="IT25" i="41"/>
  <c r="IU25" i="41"/>
  <c r="IV25" i="41"/>
  <c r="IW25" i="41"/>
  <c r="IX25" i="41"/>
  <c r="IY25" i="41"/>
  <c r="IZ25" i="41"/>
  <c r="JA25" i="41"/>
  <c r="JB25" i="41"/>
  <c r="JC25" i="41"/>
  <c r="JD25" i="41"/>
  <c r="JE25" i="41"/>
  <c r="JF25" i="41"/>
  <c r="JG25" i="41"/>
  <c r="JH25" i="41"/>
  <c r="JI25" i="41"/>
  <c r="JJ25" i="41"/>
  <c r="JK25" i="41"/>
  <c r="JL25" i="41"/>
  <c r="JM25" i="41"/>
  <c r="JN25" i="41"/>
  <c r="IJ26" i="41"/>
  <c r="IK26" i="41"/>
  <c r="IL26" i="41"/>
  <c r="IM26" i="41"/>
  <c r="IN26" i="41"/>
  <c r="IO26" i="41"/>
  <c r="IP26" i="41"/>
  <c r="IQ26" i="41"/>
  <c r="IR26" i="41"/>
  <c r="IS26" i="41"/>
  <c r="IT26" i="41"/>
  <c r="IU26" i="41"/>
  <c r="IV26" i="41"/>
  <c r="IW26" i="41"/>
  <c r="IX26" i="41"/>
  <c r="IY26" i="41"/>
  <c r="IZ26" i="41"/>
  <c r="JA26" i="41"/>
  <c r="JB26" i="41"/>
  <c r="JC26" i="41"/>
  <c r="JD26" i="41"/>
  <c r="JE26" i="41"/>
  <c r="JF26" i="41"/>
  <c r="JG26" i="41"/>
  <c r="JH26" i="41"/>
  <c r="JI26" i="41"/>
  <c r="JJ26" i="41"/>
  <c r="JK26" i="41"/>
  <c r="JL26" i="41"/>
  <c r="JM26" i="41"/>
  <c r="JN26" i="41"/>
  <c r="IJ27" i="41"/>
  <c r="IK27" i="41"/>
  <c r="IL27" i="41"/>
  <c r="IM27" i="41"/>
  <c r="IN27" i="41"/>
  <c r="IO27" i="41"/>
  <c r="IP27" i="41"/>
  <c r="IQ27" i="41"/>
  <c r="IR27" i="41"/>
  <c r="IS27" i="41"/>
  <c r="IT27" i="41"/>
  <c r="IU27" i="41"/>
  <c r="IV27" i="41"/>
  <c r="IW27" i="41"/>
  <c r="IX27" i="41"/>
  <c r="IY27" i="41"/>
  <c r="IZ27" i="41"/>
  <c r="JA27" i="41"/>
  <c r="JB27" i="41"/>
  <c r="JC27" i="41"/>
  <c r="JD27" i="41"/>
  <c r="JE27" i="41"/>
  <c r="JF27" i="41"/>
  <c r="JG27" i="41"/>
  <c r="JH27" i="41"/>
  <c r="JI27" i="41"/>
  <c r="JJ27" i="41"/>
  <c r="JK27" i="41"/>
  <c r="JL27" i="41"/>
  <c r="JM27" i="41"/>
  <c r="JN27" i="41"/>
  <c r="IJ28" i="41"/>
  <c r="IK28" i="41"/>
  <c r="IL28" i="41"/>
  <c r="IM28" i="41"/>
  <c r="IN28" i="41"/>
  <c r="IO28" i="41"/>
  <c r="IP28" i="41"/>
  <c r="IQ28" i="41"/>
  <c r="IR28" i="41"/>
  <c r="IS28" i="41"/>
  <c r="IT28" i="41"/>
  <c r="IU28" i="41"/>
  <c r="IV28" i="41"/>
  <c r="IW28" i="41"/>
  <c r="IX28" i="41"/>
  <c r="IY28" i="41"/>
  <c r="IZ28" i="41"/>
  <c r="JA28" i="41"/>
  <c r="JB28" i="41"/>
  <c r="JC28" i="41"/>
  <c r="JD28" i="41"/>
  <c r="JE28" i="41"/>
  <c r="JF28" i="41"/>
  <c r="JG28" i="41"/>
  <c r="JH28" i="41"/>
  <c r="JI28" i="41"/>
  <c r="JJ28" i="41"/>
  <c r="JK28" i="41"/>
  <c r="JL28" i="41"/>
  <c r="JM28" i="41"/>
  <c r="JN28" i="41"/>
  <c r="IJ29" i="41"/>
  <c r="IK29" i="41"/>
  <c r="IL29" i="41"/>
  <c r="IM29" i="41"/>
  <c r="IN29" i="41"/>
  <c r="IO29" i="41"/>
  <c r="IP29" i="41"/>
  <c r="IQ29" i="41"/>
  <c r="IR29" i="41"/>
  <c r="IS29" i="41"/>
  <c r="IT29" i="41"/>
  <c r="IU29" i="41"/>
  <c r="IV29" i="41"/>
  <c r="IW29" i="41"/>
  <c r="IX29" i="41"/>
  <c r="IY29" i="41"/>
  <c r="IZ29" i="41"/>
  <c r="JA29" i="41"/>
  <c r="JB29" i="41"/>
  <c r="JC29" i="41"/>
  <c r="JD29" i="41"/>
  <c r="JE29" i="41"/>
  <c r="JF29" i="41"/>
  <c r="JG29" i="41"/>
  <c r="JH29" i="41"/>
  <c r="JI29" i="41"/>
  <c r="JJ29" i="41"/>
  <c r="JK29" i="41"/>
  <c r="JL29" i="41"/>
  <c r="JM29" i="41"/>
  <c r="JN29" i="41"/>
  <c r="IJ30" i="41"/>
  <c r="IK30" i="41"/>
  <c r="IL30" i="41"/>
  <c r="IM30" i="41"/>
  <c r="IN30" i="41"/>
  <c r="IO30" i="41"/>
  <c r="IP30" i="41"/>
  <c r="IQ30" i="41"/>
  <c r="IR30" i="41"/>
  <c r="IS30" i="41"/>
  <c r="IT30" i="41"/>
  <c r="IU30" i="41"/>
  <c r="IV30" i="41"/>
  <c r="IW30" i="41"/>
  <c r="IX30" i="41"/>
  <c r="IY30" i="41"/>
  <c r="IZ30" i="41"/>
  <c r="JA30" i="41"/>
  <c r="JB30" i="41"/>
  <c r="JC30" i="41"/>
  <c r="JD30" i="41"/>
  <c r="JE30" i="41"/>
  <c r="JF30" i="41"/>
  <c r="JG30" i="41"/>
  <c r="JH30" i="41"/>
  <c r="JI30" i="41"/>
  <c r="JJ30" i="41"/>
  <c r="JK30" i="41"/>
  <c r="JL30" i="41"/>
  <c r="JM30" i="41"/>
  <c r="JN30" i="41"/>
  <c r="IJ31" i="41"/>
  <c r="IK31" i="41"/>
  <c r="IL31" i="41"/>
  <c r="IM31" i="41"/>
  <c r="IN31" i="41"/>
  <c r="IO31" i="41"/>
  <c r="IP31" i="41"/>
  <c r="IQ31" i="41"/>
  <c r="IR31" i="41"/>
  <c r="IS31" i="41"/>
  <c r="IT31" i="41"/>
  <c r="IU31" i="41"/>
  <c r="IV31" i="41"/>
  <c r="IW31" i="41"/>
  <c r="IX31" i="41"/>
  <c r="IY31" i="41"/>
  <c r="IZ31" i="41"/>
  <c r="JA31" i="41"/>
  <c r="JB31" i="41"/>
  <c r="JC31" i="41"/>
  <c r="JD31" i="41"/>
  <c r="JE31" i="41"/>
  <c r="JF31" i="41"/>
  <c r="JG31" i="41"/>
  <c r="JH31" i="41"/>
  <c r="JI31" i="41"/>
  <c r="JJ31" i="41"/>
  <c r="JK31" i="41"/>
  <c r="JL31" i="41"/>
  <c r="JM31" i="41"/>
  <c r="JN31" i="41"/>
  <c r="IJ32" i="41"/>
  <c r="IK32" i="41"/>
  <c r="IL32" i="41"/>
  <c r="IM32" i="41"/>
  <c r="IN32" i="41"/>
  <c r="IO32" i="41"/>
  <c r="IP32" i="41"/>
  <c r="IQ32" i="41"/>
  <c r="IR32" i="41"/>
  <c r="IS32" i="41"/>
  <c r="IT32" i="41"/>
  <c r="IU32" i="41"/>
  <c r="IV32" i="41"/>
  <c r="IW32" i="41"/>
  <c r="IX32" i="41"/>
  <c r="IY32" i="41"/>
  <c r="IZ32" i="41"/>
  <c r="JA32" i="41"/>
  <c r="JB32" i="41"/>
  <c r="JC32" i="41"/>
  <c r="JD32" i="41"/>
  <c r="JE32" i="41"/>
  <c r="JF32" i="41"/>
  <c r="JG32" i="41"/>
  <c r="JH32" i="41"/>
  <c r="JI32" i="41"/>
  <c r="JJ32" i="41"/>
  <c r="JK32" i="41"/>
  <c r="JL32" i="41"/>
  <c r="JM32" i="41"/>
  <c r="JN32" i="41"/>
  <c r="IJ33" i="41"/>
  <c r="IK33" i="41"/>
  <c r="IL33" i="41"/>
  <c r="IM33" i="41"/>
  <c r="IN33" i="41"/>
  <c r="IO33" i="41"/>
  <c r="IP33" i="41"/>
  <c r="IQ33" i="41"/>
  <c r="IR33" i="41"/>
  <c r="IS33" i="41"/>
  <c r="IT33" i="41"/>
  <c r="IU33" i="41"/>
  <c r="IV33" i="41"/>
  <c r="IW33" i="41"/>
  <c r="IX33" i="41"/>
  <c r="IY33" i="41"/>
  <c r="IZ33" i="41"/>
  <c r="JA33" i="41"/>
  <c r="JB33" i="41"/>
  <c r="JC33" i="41"/>
  <c r="JD33" i="41"/>
  <c r="JE33" i="41"/>
  <c r="JF33" i="41"/>
  <c r="JG33" i="41"/>
  <c r="JH33" i="41"/>
  <c r="JI33" i="41"/>
  <c r="JJ33" i="41"/>
  <c r="JK33" i="41"/>
  <c r="JL33" i="41"/>
  <c r="JM33" i="41"/>
  <c r="JN33" i="41"/>
  <c r="IK4" i="41"/>
  <c r="IL4" i="41"/>
  <c r="IM4" i="41"/>
  <c r="IN4" i="41"/>
  <c r="IO4" i="41"/>
  <c r="IP4" i="41"/>
  <c r="IQ4" i="41"/>
  <c r="IR4" i="41"/>
  <c r="IS4" i="41"/>
  <c r="IT4" i="41"/>
  <c r="IU4" i="41"/>
  <c r="IV4" i="41"/>
  <c r="IW4" i="41"/>
  <c r="IX4" i="41"/>
  <c r="IY4" i="41"/>
  <c r="IZ4" i="41"/>
  <c r="JA4" i="41"/>
  <c r="JB4" i="41"/>
  <c r="JC4" i="41"/>
  <c r="JD4" i="41"/>
  <c r="JE4" i="41"/>
  <c r="JF4" i="41"/>
  <c r="JG4" i="41"/>
  <c r="JH4" i="41"/>
  <c r="JI4" i="41"/>
  <c r="JJ4" i="41"/>
  <c r="JK4" i="41"/>
  <c r="JL4" i="41"/>
  <c r="JM4" i="41"/>
  <c r="JN4" i="41"/>
  <c r="IJ4" i="41"/>
  <c r="HB5" i="41"/>
  <c r="HC5" i="41"/>
  <c r="HD5" i="41"/>
  <c r="HE5" i="41"/>
  <c r="HF5" i="41"/>
  <c r="HG5" i="41"/>
  <c r="HH5" i="41"/>
  <c r="HI5" i="41"/>
  <c r="HJ5" i="41"/>
  <c r="HK5" i="41"/>
  <c r="HL5" i="41"/>
  <c r="HM5" i="41"/>
  <c r="HN5" i="41"/>
  <c r="HO5" i="41"/>
  <c r="HP5" i="41"/>
  <c r="HQ5" i="41"/>
  <c r="HR5" i="41"/>
  <c r="HS5" i="41"/>
  <c r="HT5" i="41"/>
  <c r="HU5" i="41"/>
  <c r="HV5" i="41"/>
  <c r="HW5" i="41"/>
  <c r="HX5" i="41"/>
  <c r="HY5" i="41"/>
  <c r="HZ5" i="41"/>
  <c r="IA5" i="41"/>
  <c r="IB5" i="41"/>
  <c r="IC5" i="41"/>
  <c r="ID5" i="41"/>
  <c r="IE5" i="41"/>
  <c r="IF5" i="41"/>
  <c r="HB6" i="41"/>
  <c r="HC6" i="41"/>
  <c r="HD6" i="41"/>
  <c r="HE6" i="41"/>
  <c r="HF6" i="41"/>
  <c r="HG6" i="41"/>
  <c r="HH6" i="41"/>
  <c r="HI6" i="41"/>
  <c r="HJ6" i="41"/>
  <c r="HK6" i="41"/>
  <c r="HL6" i="41"/>
  <c r="HM6" i="41"/>
  <c r="HN6" i="41"/>
  <c r="HO6" i="41"/>
  <c r="HP6" i="41"/>
  <c r="HQ6" i="41"/>
  <c r="HR6" i="41"/>
  <c r="HS6" i="41"/>
  <c r="HT6" i="41"/>
  <c r="HU6" i="41"/>
  <c r="HV6" i="41"/>
  <c r="HW6" i="41"/>
  <c r="HX6" i="41"/>
  <c r="HY6" i="41"/>
  <c r="HZ6" i="41"/>
  <c r="IA6" i="41"/>
  <c r="IB6" i="41"/>
  <c r="IC6" i="41"/>
  <c r="ID6" i="41"/>
  <c r="IE6" i="41"/>
  <c r="IF6" i="41"/>
  <c r="HB7" i="41"/>
  <c r="HC7" i="41"/>
  <c r="HD7" i="41"/>
  <c r="HE7" i="41"/>
  <c r="HF7" i="41"/>
  <c r="HG7" i="41"/>
  <c r="HH7" i="41"/>
  <c r="HI7" i="41"/>
  <c r="HJ7" i="41"/>
  <c r="HK7" i="41"/>
  <c r="HL7" i="41"/>
  <c r="HM7" i="41"/>
  <c r="HN7" i="41"/>
  <c r="HO7" i="41"/>
  <c r="HP7" i="41"/>
  <c r="HQ7" i="41"/>
  <c r="HR7" i="41"/>
  <c r="HS7" i="41"/>
  <c r="HT7" i="41"/>
  <c r="HU7" i="41"/>
  <c r="HV7" i="41"/>
  <c r="HW7" i="41"/>
  <c r="HX7" i="41"/>
  <c r="HY7" i="41"/>
  <c r="HZ7" i="41"/>
  <c r="IA7" i="41"/>
  <c r="IB7" i="41"/>
  <c r="IC7" i="41"/>
  <c r="ID7" i="41"/>
  <c r="IE7" i="41"/>
  <c r="IF7" i="41"/>
  <c r="HB8" i="41"/>
  <c r="HC8" i="41"/>
  <c r="HD8" i="41"/>
  <c r="HE8" i="41"/>
  <c r="HF8" i="41"/>
  <c r="HG8" i="41"/>
  <c r="HH8" i="41"/>
  <c r="HI8" i="41"/>
  <c r="HJ8" i="41"/>
  <c r="HK8" i="41"/>
  <c r="HL8" i="41"/>
  <c r="HM8" i="41"/>
  <c r="HN8" i="41"/>
  <c r="HO8" i="41"/>
  <c r="HP8" i="41"/>
  <c r="HQ8" i="41"/>
  <c r="HR8" i="41"/>
  <c r="HS8" i="41"/>
  <c r="HT8" i="41"/>
  <c r="HU8" i="41"/>
  <c r="HV8" i="41"/>
  <c r="HW8" i="41"/>
  <c r="HX8" i="41"/>
  <c r="HY8" i="41"/>
  <c r="HZ8" i="41"/>
  <c r="IA8" i="41"/>
  <c r="IB8" i="41"/>
  <c r="IC8" i="41"/>
  <c r="ID8" i="41"/>
  <c r="IE8" i="41"/>
  <c r="IF8" i="41"/>
  <c r="HB9" i="41"/>
  <c r="HC9" i="41"/>
  <c r="HD9" i="41"/>
  <c r="HE9" i="41"/>
  <c r="HF9" i="41"/>
  <c r="HG9" i="41"/>
  <c r="HH9" i="41"/>
  <c r="HI9" i="41"/>
  <c r="HJ9" i="41"/>
  <c r="HK9" i="41"/>
  <c r="HL9" i="41"/>
  <c r="HM9" i="41"/>
  <c r="HN9" i="41"/>
  <c r="HO9" i="41"/>
  <c r="HP9" i="41"/>
  <c r="HQ9" i="41"/>
  <c r="HR9" i="41"/>
  <c r="HS9" i="41"/>
  <c r="HT9" i="41"/>
  <c r="HU9" i="41"/>
  <c r="HV9" i="41"/>
  <c r="HW9" i="41"/>
  <c r="HX9" i="41"/>
  <c r="HY9" i="41"/>
  <c r="HZ9" i="41"/>
  <c r="IA9" i="41"/>
  <c r="IB9" i="41"/>
  <c r="IC9" i="41"/>
  <c r="ID9" i="41"/>
  <c r="IE9" i="41"/>
  <c r="IF9" i="41"/>
  <c r="HB10" i="41"/>
  <c r="HC10" i="41"/>
  <c r="HD10" i="41"/>
  <c r="HE10" i="41"/>
  <c r="HF10" i="41"/>
  <c r="HG10" i="41"/>
  <c r="HH10" i="41"/>
  <c r="HI10" i="41"/>
  <c r="HJ10" i="41"/>
  <c r="HK10" i="41"/>
  <c r="HL10" i="41"/>
  <c r="HM10" i="41"/>
  <c r="HN10" i="41"/>
  <c r="HO10" i="41"/>
  <c r="HP10" i="41"/>
  <c r="HQ10" i="41"/>
  <c r="HR10" i="41"/>
  <c r="HS10" i="41"/>
  <c r="HT10" i="41"/>
  <c r="HU10" i="41"/>
  <c r="HV10" i="41"/>
  <c r="HW10" i="41"/>
  <c r="HX10" i="41"/>
  <c r="HY10" i="41"/>
  <c r="HZ10" i="41"/>
  <c r="IA10" i="41"/>
  <c r="IB10" i="41"/>
  <c r="IC10" i="41"/>
  <c r="ID10" i="41"/>
  <c r="IE10" i="41"/>
  <c r="IF10" i="41"/>
  <c r="HB11" i="41"/>
  <c r="HC11" i="41"/>
  <c r="HD11" i="41"/>
  <c r="HE11" i="41"/>
  <c r="HF11" i="41"/>
  <c r="HG11" i="41"/>
  <c r="HH11" i="41"/>
  <c r="HI11" i="41"/>
  <c r="HJ11" i="41"/>
  <c r="HK11" i="41"/>
  <c r="HL11" i="41"/>
  <c r="HM11" i="41"/>
  <c r="HN11" i="41"/>
  <c r="HO11" i="41"/>
  <c r="HP11" i="41"/>
  <c r="HQ11" i="41"/>
  <c r="HR11" i="41"/>
  <c r="HS11" i="41"/>
  <c r="HT11" i="41"/>
  <c r="HU11" i="41"/>
  <c r="HV11" i="41"/>
  <c r="HW11" i="41"/>
  <c r="HX11" i="41"/>
  <c r="HY11" i="41"/>
  <c r="HZ11" i="41"/>
  <c r="IA11" i="41"/>
  <c r="IB11" i="41"/>
  <c r="IC11" i="41"/>
  <c r="ID11" i="41"/>
  <c r="IE11" i="41"/>
  <c r="IF11" i="41"/>
  <c r="HB12" i="41"/>
  <c r="HC12" i="41"/>
  <c r="HD12" i="41"/>
  <c r="HE12" i="41"/>
  <c r="HF12" i="41"/>
  <c r="HG12" i="41"/>
  <c r="HH12" i="41"/>
  <c r="HI12" i="41"/>
  <c r="HJ12" i="41"/>
  <c r="HK12" i="41"/>
  <c r="HL12" i="41"/>
  <c r="HM12" i="41"/>
  <c r="HN12" i="41"/>
  <c r="HO12" i="41"/>
  <c r="HP12" i="41"/>
  <c r="HQ12" i="41"/>
  <c r="HR12" i="41"/>
  <c r="HS12" i="41"/>
  <c r="HT12" i="41"/>
  <c r="HU12" i="41"/>
  <c r="HV12" i="41"/>
  <c r="HW12" i="41"/>
  <c r="HX12" i="41"/>
  <c r="HY12" i="41"/>
  <c r="HZ12" i="41"/>
  <c r="IA12" i="41"/>
  <c r="IB12" i="41"/>
  <c r="IC12" i="41"/>
  <c r="ID12" i="41"/>
  <c r="IE12" i="41"/>
  <c r="IF12" i="41"/>
  <c r="HB13" i="41"/>
  <c r="HC13" i="41"/>
  <c r="HD13" i="41"/>
  <c r="HE13" i="41"/>
  <c r="HF13" i="41"/>
  <c r="HG13" i="41"/>
  <c r="HH13" i="41"/>
  <c r="HI13" i="41"/>
  <c r="HJ13" i="41"/>
  <c r="HK13" i="41"/>
  <c r="HL13" i="41"/>
  <c r="HM13" i="41"/>
  <c r="HN13" i="41"/>
  <c r="HO13" i="41"/>
  <c r="HP13" i="41"/>
  <c r="HQ13" i="41"/>
  <c r="HR13" i="41"/>
  <c r="HS13" i="41"/>
  <c r="HT13" i="41"/>
  <c r="HU13" i="41"/>
  <c r="HV13" i="41"/>
  <c r="HW13" i="41"/>
  <c r="HX13" i="41"/>
  <c r="HY13" i="41"/>
  <c r="HZ13" i="41"/>
  <c r="IA13" i="41"/>
  <c r="IB13" i="41"/>
  <c r="IC13" i="41"/>
  <c r="ID13" i="41"/>
  <c r="IE13" i="41"/>
  <c r="IF13" i="41"/>
  <c r="HB14" i="41"/>
  <c r="HC14" i="41"/>
  <c r="HD14" i="41"/>
  <c r="HE14" i="41"/>
  <c r="HF14" i="41"/>
  <c r="HG14" i="41"/>
  <c r="HH14" i="41"/>
  <c r="HI14" i="41"/>
  <c r="HJ14" i="41"/>
  <c r="HK14" i="41"/>
  <c r="HL14" i="41"/>
  <c r="HM14" i="41"/>
  <c r="HN14" i="41"/>
  <c r="HO14" i="41"/>
  <c r="HP14" i="41"/>
  <c r="HQ14" i="41"/>
  <c r="HR14" i="41"/>
  <c r="HS14" i="41"/>
  <c r="HT14" i="41"/>
  <c r="HU14" i="41"/>
  <c r="HV14" i="41"/>
  <c r="HW14" i="41"/>
  <c r="HX14" i="41"/>
  <c r="HY14" i="41"/>
  <c r="HZ14" i="41"/>
  <c r="IA14" i="41"/>
  <c r="IB14" i="41"/>
  <c r="IC14" i="41"/>
  <c r="ID14" i="41"/>
  <c r="IE14" i="41"/>
  <c r="IF14" i="41"/>
  <c r="HB15" i="41"/>
  <c r="HC15" i="41"/>
  <c r="HD15" i="41"/>
  <c r="HE15" i="41"/>
  <c r="HF15" i="41"/>
  <c r="HG15" i="41"/>
  <c r="HH15" i="41"/>
  <c r="HI15" i="41"/>
  <c r="HJ15" i="41"/>
  <c r="HK15" i="41"/>
  <c r="HL15" i="41"/>
  <c r="HM15" i="41"/>
  <c r="HN15" i="41"/>
  <c r="HO15" i="41"/>
  <c r="HP15" i="41"/>
  <c r="HQ15" i="41"/>
  <c r="HR15" i="41"/>
  <c r="HS15" i="41"/>
  <c r="HT15" i="41"/>
  <c r="HU15" i="41"/>
  <c r="HV15" i="41"/>
  <c r="HW15" i="41"/>
  <c r="HX15" i="41"/>
  <c r="HY15" i="41"/>
  <c r="HZ15" i="41"/>
  <c r="IA15" i="41"/>
  <c r="IB15" i="41"/>
  <c r="IC15" i="41"/>
  <c r="ID15" i="41"/>
  <c r="IE15" i="41"/>
  <c r="IF15" i="41"/>
  <c r="HB16" i="41"/>
  <c r="HC16" i="41"/>
  <c r="HD16" i="41"/>
  <c r="HE16" i="41"/>
  <c r="HF16" i="41"/>
  <c r="HG16" i="41"/>
  <c r="HH16" i="41"/>
  <c r="HI16" i="41"/>
  <c r="HJ16" i="41"/>
  <c r="HK16" i="41"/>
  <c r="HL16" i="41"/>
  <c r="HM16" i="41"/>
  <c r="HN16" i="41"/>
  <c r="HO16" i="41"/>
  <c r="HP16" i="41"/>
  <c r="HQ16" i="41"/>
  <c r="HR16" i="41"/>
  <c r="HS16" i="41"/>
  <c r="HT16" i="41"/>
  <c r="HU16" i="41"/>
  <c r="HV16" i="41"/>
  <c r="HW16" i="41"/>
  <c r="HX16" i="41"/>
  <c r="HY16" i="41"/>
  <c r="HZ16" i="41"/>
  <c r="IA16" i="41"/>
  <c r="IB16" i="41"/>
  <c r="IC16" i="41"/>
  <c r="ID16" i="41"/>
  <c r="IE16" i="41"/>
  <c r="IF16" i="41"/>
  <c r="HB17" i="41"/>
  <c r="HC17" i="41"/>
  <c r="HD17" i="41"/>
  <c r="HE17" i="41"/>
  <c r="HF17" i="41"/>
  <c r="HG17" i="41"/>
  <c r="HH17" i="41"/>
  <c r="HI17" i="41"/>
  <c r="HJ17" i="41"/>
  <c r="HK17" i="41"/>
  <c r="HL17" i="41"/>
  <c r="HM17" i="41"/>
  <c r="HN17" i="41"/>
  <c r="HO17" i="41"/>
  <c r="HP17" i="41"/>
  <c r="HQ17" i="41"/>
  <c r="HR17" i="41"/>
  <c r="HS17" i="41"/>
  <c r="HT17" i="41"/>
  <c r="HU17" i="41"/>
  <c r="HV17" i="41"/>
  <c r="HW17" i="41"/>
  <c r="HX17" i="41"/>
  <c r="HY17" i="41"/>
  <c r="HZ17" i="41"/>
  <c r="IA17" i="41"/>
  <c r="IB17" i="41"/>
  <c r="IC17" i="41"/>
  <c r="ID17" i="41"/>
  <c r="IE17" i="41"/>
  <c r="IF17" i="41"/>
  <c r="HB18" i="41"/>
  <c r="HC18" i="41"/>
  <c r="HD18" i="41"/>
  <c r="HE18" i="41"/>
  <c r="HF18" i="41"/>
  <c r="HG18" i="41"/>
  <c r="HH18" i="41"/>
  <c r="HI18" i="41"/>
  <c r="HJ18" i="41"/>
  <c r="HK18" i="41"/>
  <c r="HL18" i="41"/>
  <c r="HM18" i="41"/>
  <c r="HN18" i="41"/>
  <c r="HO18" i="41"/>
  <c r="HP18" i="41"/>
  <c r="HQ18" i="41"/>
  <c r="HR18" i="41"/>
  <c r="HS18" i="41"/>
  <c r="HT18" i="41"/>
  <c r="HU18" i="41"/>
  <c r="HV18" i="41"/>
  <c r="HW18" i="41"/>
  <c r="HX18" i="41"/>
  <c r="HY18" i="41"/>
  <c r="HZ18" i="41"/>
  <c r="IA18" i="41"/>
  <c r="IB18" i="41"/>
  <c r="IC18" i="41"/>
  <c r="ID18" i="41"/>
  <c r="IE18" i="41"/>
  <c r="IF18" i="41"/>
  <c r="HB19" i="41"/>
  <c r="HC19" i="41"/>
  <c r="HD19" i="41"/>
  <c r="HE19" i="41"/>
  <c r="HF19" i="41"/>
  <c r="HG19" i="41"/>
  <c r="HH19" i="41"/>
  <c r="HI19" i="41"/>
  <c r="HJ19" i="41"/>
  <c r="HK19" i="41"/>
  <c r="HL19" i="41"/>
  <c r="HM19" i="41"/>
  <c r="HN19" i="41"/>
  <c r="HO19" i="41"/>
  <c r="HP19" i="41"/>
  <c r="HQ19" i="41"/>
  <c r="HR19" i="41"/>
  <c r="HS19" i="41"/>
  <c r="HT19" i="41"/>
  <c r="HU19" i="41"/>
  <c r="HV19" i="41"/>
  <c r="HW19" i="41"/>
  <c r="HX19" i="41"/>
  <c r="HY19" i="41"/>
  <c r="HZ19" i="41"/>
  <c r="IA19" i="41"/>
  <c r="IB19" i="41"/>
  <c r="IC19" i="41"/>
  <c r="ID19" i="41"/>
  <c r="IE19" i="41"/>
  <c r="IF19" i="41"/>
  <c r="HB20" i="41"/>
  <c r="HC20" i="41"/>
  <c r="HD20" i="41"/>
  <c r="HE20" i="41"/>
  <c r="HF20" i="41"/>
  <c r="HG20" i="41"/>
  <c r="HH20" i="41"/>
  <c r="HI20" i="41"/>
  <c r="HJ20" i="41"/>
  <c r="HK20" i="41"/>
  <c r="HL20" i="41"/>
  <c r="HM20" i="41"/>
  <c r="HN20" i="41"/>
  <c r="HO20" i="41"/>
  <c r="HP20" i="41"/>
  <c r="HQ20" i="41"/>
  <c r="HR20" i="41"/>
  <c r="HS20" i="41"/>
  <c r="HT20" i="41"/>
  <c r="HU20" i="41"/>
  <c r="HV20" i="41"/>
  <c r="HW20" i="41"/>
  <c r="HX20" i="41"/>
  <c r="HY20" i="41"/>
  <c r="HZ20" i="41"/>
  <c r="IA20" i="41"/>
  <c r="IB20" i="41"/>
  <c r="IC20" i="41"/>
  <c r="ID20" i="41"/>
  <c r="IE20" i="41"/>
  <c r="IF20" i="41"/>
  <c r="HB21" i="41"/>
  <c r="HC21" i="41"/>
  <c r="HD21" i="41"/>
  <c r="HE21" i="41"/>
  <c r="HF21" i="41"/>
  <c r="HG21" i="41"/>
  <c r="HH21" i="41"/>
  <c r="HI21" i="41"/>
  <c r="HJ21" i="41"/>
  <c r="HK21" i="41"/>
  <c r="HL21" i="41"/>
  <c r="HM21" i="41"/>
  <c r="HN21" i="41"/>
  <c r="HO21" i="41"/>
  <c r="HP21" i="41"/>
  <c r="HQ21" i="41"/>
  <c r="HR21" i="41"/>
  <c r="HS21" i="41"/>
  <c r="HT21" i="41"/>
  <c r="HU21" i="41"/>
  <c r="HV21" i="41"/>
  <c r="HW21" i="41"/>
  <c r="HX21" i="41"/>
  <c r="HY21" i="41"/>
  <c r="HZ21" i="41"/>
  <c r="IA21" i="41"/>
  <c r="IB21" i="41"/>
  <c r="IC21" i="41"/>
  <c r="ID21" i="41"/>
  <c r="IE21" i="41"/>
  <c r="IF21" i="41"/>
  <c r="HB22" i="41"/>
  <c r="HC22" i="41"/>
  <c r="HD22" i="41"/>
  <c r="HE22" i="41"/>
  <c r="HF22" i="41"/>
  <c r="HG22" i="41"/>
  <c r="HH22" i="41"/>
  <c r="HI22" i="41"/>
  <c r="HJ22" i="41"/>
  <c r="HK22" i="41"/>
  <c r="HL22" i="41"/>
  <c r="HM22" i="41"/>
  <c r="HN22" i="41"/>
  <c r="HO22" i="41"/>
  <c r="HP22" i="41"/>
  <c r="HQ22" i="41"/>
  <c r="HR22" i="41"/>
  <c r="HS22" i="41"/>
  <c r="HT22" i="41"/>
  <c r="HU22" i="41"/>
  <c r="HV22" i="41"/>
  <c r="HW22" i="41"/>
  <c r="HX22" i="41"/>
  <c r="HY22" i="41"/>
  <c r="HZ22" i="41"/>
  <c r="IA22" i="41"/>
  <c r="IB22" i="41"/>
  <c r="IC22" i="41"/>
  <c r="ID22" i="41"/>
  <c r="IE22" i="41"/>
  <c r="IF22" i="41"/>
  <c r="HB23" i="41"/>
  <c r="HC23" i="41"/>
  <c r="HD23" i="41"/>
  <c r="HE23" i="41"/>
  <c r="HF23" i="41"/>
  <c r="HG23" i="41"/>
  <c r="HH23" i="41"/>
  <c r="HI23" i="41"/>
  <c r="HJ23" i="41"/>
  <c r="HK23" i="41"/>
  <c r="HL23" i="41"/>
  <c r="HM23" i="41"/>
  <c r="HN23" i="41"/>
  <c r="HO23" i="41"/>
  <c r="HP23" i="41"/>
  <c r="HQ23" i="41"/>
  <c r="HR23" i="41"/>
  <c r="HS23" i="41"/>
  <c r="HT23" i="41"/>
  <c r="HU23" i="41"/>
  <c r="HV23" i="41"/>
  <c r="HW23" i="41"/>
  <c r="HX23" i="41"/>
  <c r="HY23" i="41"/>
  <c r="HZ23" i="41"/>
  <c r="IA23" i="41"/>
  <c r="IB23" i="41"/>
  <c r="IC23" i="41"/>
  <c r="ID23" i="41"/>
  <c r="IE23" i="41"/>
  <c r="IF23" i="41"/>
  <c r="HB24" i="41"/>
  <c r="HC24" i="41"/>
  <c r="HD24" i="41"/>
  <c r="HE24" i="41"/>
  <c r="HF24" i="41"/>
  <c r="HG24" i="41"/>
  <c r="HH24" i="41"/>
  <c r="HI24" i="41"/>
  <c r="HJ24" i="41"/>
  <c r="HK24" i="41"/>
  <c r="HL24" i="41"/>
  <c r="HM24" i="41"/>
  <c r="HN24" i="41"/>
  <c r="HO24" i="41"/>
  <c r="HP24" i="41"/>
  <c r="HQ24" i="41"/>
  <c r="HR24" i="41"/>
  <c r="HS24" i="41"/>
  <c r="HT24" i="41"/>
  <c r="HU24" i="41"/>
  <c r="HV24" i="41"/>
  <c r="HW24" i="41"/>
  <c r="HX24" i="41"/>
  <c r="HY24" i="41"/>
  <c r="HZ24" i="41"/>
  <c r="IA24" i="41"/>
  <c r="IB24" i="41"/>
  <c r="IC24" i="41"/>
  <c r="ID24" i="41"/>
  <c r="IE24" i="41"/>
  <c r="IF24" i="41"/>
  <c r="HB25" i="41"/>
  <c r="HC25" i="41"/>
  <c r="HD25" i="41"/>
  <c r="HE25" i="41"/>
  <c r="HF25" i="41"/>
  <c r="HG25" i="41"/>
  <c r="HH25" i="41"/>
  <c r="HI25" i="41"/>
  <c r="HJ25" i="41"/>
  <c r="HK25" i="41"/>
  <c r="HL25" i="41"/>
  <c r="HM25" i="41"/>
  <c r="HN25" i="41"/>
  <c r="HO25" i="41"/>
  <c r="HP25" i="41"/>
  <c r="HQ25" i="41"/>
  <c r="HR25" i="41"/>
  <c r="HS25" i="41"/>
  <c r="HT25" i="41"/>
  <c r="HU25" i="41"/>
  <c r="HV25" i="41"/>
  <c r="HW25" i="41"/>
  <c r="HX25" i="41"/>
  <c r="HY25" i="41"/>
  <c r="HZ25" i="41"/>
  <c r="IA25" i="41"/>
  <c r="IB25" i="41"/>
  <c r="IC25" i="41"/>
  <c r="ID25" i="41"/>
  <c r="IE25" i="41"/>
  <c r="IF25" i="41"/>
  <c r="HB26" i="41"/>
  <c r="HC26" i="41"/>
  <c r="HD26" i="41"/>
  <c r="HE26" i="41"/>
  <c r="HF26" i="41"/>
  <c r="HG26" i="41"/>
  <c r="HH26" i="41"/>
  <c r="HI26" i="41"/>
  <c r="HJ26" i="41"/>
  <c r="HK26" i="41"/>
  <c r="HL26" i="41"/>
  <c r="HM26" i="41"/>
  <c r="HN26" i="41"/>
  <c r="HO26" i="41"/>
  <c r="HP26" i="41"/>
  <c r="HQ26" i="41"/>
  <c r="HR26" i="41"/>
  <c r="HS26" i="41"/>
  <c r="HT26" i="41"/>
  <c r="HU26" i="41"/>
  <c r="HV26" i="41"/>
  <c r="HW26" i="41"/>
  <c r="HX26" i="41"/>
  <c r="HY26" i="41"/>
  <c r="HZ26" i="41"/>
  <c r="IA26" i="41"/>
  <c r="IB26" i="41"/>
  <c r="IC26" i="41"/>
  <c r="ID26" i="41"/>
  <c r="IE26" i="41"/>
  <c r="IF26" i="41"/>
  <c r="HB27" i="41"/>
  <c r="HC27" i="41"/>
  <c r="HD27" i="41"/>
  <c r="HE27" i="41"/>
  <c r="HF27" i="41"/>
  <c r="HG27" i="41"/>
  <c r="HH27" i="41"/>
  <c r="HI27" i="41"/>
  <c r="HJ27" i="41"/>
  <c r="HK27" i="41"/>
  <c r="HL27" i="41"/>
  <c r="HM27" i="41"/>
  <c r="HN27" i="41"/>
  <c r="HO27" i="41"/>
  <c r="HP27" i="41"/>
  <c r="HQ27" i="41"/>
  <c r="HR27" i="41"/>
  <c r="HS27" i="41"/>
  <c r="HT27" i="41"/>
  <c r="HU27" i="41"/>
  <c r="HV27" i="41"/>
  <c r="HW27" i="41"/>
  <c r="HX27" i="41"/>
  <c r="HY27" i="41"/>
  <c r="HZ27" i="41"/>
  <c r="IA27" i="41"/>
  <c r="IB27" i="41"/>
  <c r="IC27" i="41"/>
  <c r="ID27" i="41"/>
  <c r="IE27" i="41"/>
  <c r="IF27" i="41"/>
  <c r="HB28" i="41"/>
  <c r="HC28" i="41"/>
  <c r="HD28" i="41"/>
  <c r="HE28" i="41"/>
  <c r="HF28" i="41"/>
  <c r="HG28" i="41"/>
  <c r="HH28" i="41"/>
  <c r="HI28" i="41"/>
  <c r="HJ28" i="41"/>
  <c r="HK28" i="41"/>
  <c r="HL28" i="41"/>
  <c r="HM28" i="41"/>
  <c r="HN28" i="41"/>
  <c r="HO28" i="41"/>
  <c r="HP28" i="41"/>
  <c r="HQ28" i="41"/>
  <c r="HR28" i="41"/>
  <c r="HS28" i="41"/>
  <c r="HT28" i="41"/>
  <c r="HU28" i="41"/>
  <c r="HV28" i="41"/>
  <c r="HW28" i="41"/>
  <c r="HX28" i="41"/>
  <c r="HY28" i="41"/>
  <c r="HZ28" i="41"/>
  <c r="IA28" i="41"/>
  <c r="IB28" i="41"/>
  <c r="IC28" i="41"/>
  <c r="ID28" i="41"/>
  <c r="IE28" i="41"/>
  <c r="IF28" i="41"/>
  <c r="HB29" i="41"/>
  <c r="HC29" i="41"/>
  <c r="HD29" i="41"/>
  <c r="HE29" i="41"/>
  <c r="HF29" i="41"/>
  <c r="HG29" i="41"/>
  <c r="HH29" i="41"/>
  <c r="HI29" i="41"/>
  <c r="HJ29" i="41"/>
  <c r="HK29" i="41"/>
  <c r="HL29" i="41"/>
  <c r="HM29" i="41"/>
  <c r="HN29" i="41"/>
  <c r="HO29" i="41"/>
  <c r="HP29" i="41"/>
  <c r="HQ29" i="41"/>
  <c r="HR29" i="41"/>
  <c r="HS29" i="41"/>
  <c r="HT29" i="41"/>
  <c r="HU29" i="41"/>
  <c r="HV29" i="41"/>
  <c r="HW29" i="41"/>
  <c r="HX29" i="41"/>
  <c r="HY29" i="41"/>
  <c r="HZ29" i="41"/>
  <c r="IA29" i="41"/>
  <c r="IB29" i="41"/>
  <c r="IC29" i="41"/>
  <c r="ID29" i="41"/>
  <c r="IE29" i="41"/>
  <c r="IF29" i="41"/>
  <c r="HB30" i="41"/>
  <c r="HC30" i="41"/>
  <c r="HD30" i="41"/>
  <c r="HE30" i="41"/>
  <c r="HF30" i="41"/>
  <c r="HG30" i="41"/>
  <c r="HH30" i="41"/>
  <c r="HI30" i="41"/>
  <c r="HJ30" i="41"/>
  <c r="HK30" i="41"/>
  <c r="HL30" i="41"/>
  <c r="HM30" i="41"/>
  <c r="HN30" i="41"/>
  <c r="HO30" i="41"/>
  <c r="HP30" i="41"/>
  <c r="HQ30" i="41"/>
  <c r="HR30" i="41"/>
  <c r="HS30" i="41"/>
  <c r="HT30" i="41"/>
  <c r="HU30" i="41"/>
  <c r="HV30" i="41"/>
  <c r="HW30" i="41"/>
  <c r="HX30" i="41"/>
  <c r="HY30" i="41"/>
  <c r="HZ30" i="41"/>
  <c r="IA30" i="41"/>
  <c r="IB30" i="41"/>
  <c r="IC30" i="41"/>
  <c r="ID30" i="41"/>
  <c r="IE30" i="41"/>
  <c r="IF30" i="41"/>
  <c r="HB31" i="41"/>
  <c r="HC31" i="41"/>
  <c r="HD31" i="41"/>
  <c r="HE31" i="41"/>
  <c r="HF31" i="41"/>
  <c r="HG31" i="41"/>
  <c r="HH31" i="41"/>
  <c r="HI31" i="41"/>
  <c r="HJ31" i="41"/>
  <c r="HK31" i="41"/>
  <c r="HL31" i="41"/>
  <c r="HM31" i="41"/>
  <c r="HN31" i="41"/>
  <c r="HO31" i="41"/>
  <c r="HP31" i="41"/>
  <c r="HQ31" i="41"/>
  <c r="HR31" i="41"/>
  <c r="HS31" i="41"/>
  <c r="HT31" i="41"/>
  <c r="HU31" i="41"/>
  <c r="HV31" i="41"/>
  <c r="HW31" i="41"/>
  <c r="HX31" i="41"/>
  <c r="HY31" i="41"/>
  <c r="HZ31" i="41"/>
  <c r="IA31" i="41"/>
  <c r="IB31" i="41"/>
  <c r="IC31" i="41"/>
  <c r="ID31" i="41"/>
  <c r="IE31" i="41"/>
  <c r="IF31" i="41"/>
  <c r="HB32" i="41"/>
  <c r="HC32" i="41"/>
  <c r="HD32" i="41"/>
  <c r="HE32" i="41"/>
  <c r="HF32" i="41"/>
  <c r="HG32" i="41"/>
  <c r="HH32" i="41"/>
  <c r="HI32" i="41"/>
  <c r="HJ32" i="41"/>
  <c r="HK32" i="41"/>
  <c r="HL32" i="41"/>
  <c r="HM32" i="41"/>
  <c r="HN32" i="41"/>
  <c r="HO32" i="41"/>
  <c r="HP32" i="41"/>
  <c r="HQ32" i="41"/>
  <c r="HR32" i="41"/>
  <c r="HS32" i="41"/>
  <c r="HT32" i="41"/>
  <c r="HU32" i="41"/>
  <c r="HV32" i="41"/>
  <c r="HW32" i="41"/>
  <c r="HX32" i="41"/>
  <c r="HY32" i="41"/>
  <c r="HZ32" i="41"/>
  <c r="IA32" i="41"/>
  <c r="IB32" i="41"/>
  <c r="IC32" i="41"/>
  <c r="ID32" i="41"/>
  <c r="IE32" i="41"/>
  <c r="IF32" i="41"/>
  <c r="HB33" i="41"/>
  <c r="HC33" i="41"/>
  <c r="HD33" i="41"/>
  <c r="HE33" i="41"/>
  <c r="HF33" i="41"/>
  <c r="HG33" i="41"/>
  <c r="HH33" i="41"/>
  <c r="HI33" i="41"/>
  <c r="HJ33" i="41"/>
  <c r="HK33" i="41"/>
  <c r="HL33" i="41"/>
  <c r="HM33" i="41"/>
  <c r="HN33" i="41"/>
  <c r="HO33" i="41"/>
  <c r="HP33" i="41"/>
  <c r="HQ33" i="41"/>
  <c r="HR33" i="41"/>
  <c r="HS33" i="41"/>
  <c r="HT33" i="41"/>
  <c r="HU33" i="41"/>
  <c r="HV33" i="41"/>
  <c r="HW33" i="41"/>
  <c r="HX33" i="41"/>
  <c r="HY33" i="41"/>
  <c r="HZ33" i="41"/>
  <c r="IA33" i="41"/>
  <c r="IB33" i="41"/>
  <c r="IC33" i="41"/>
  <c r="ID33" i="41"/>
  <c r="IE33" i="41"/>
  <c r="IF33" i="41"/>
  <c r="HC4" i="41"/>
  <c r="HD4" i="41"/>
  <c r="HE4" i="41"/>
  <c r="HF4" i="41"/>
  <c r="HG4" i="41"/>
  <c r="HH4" i="41"/>
  <c r="HI4" i="41"/>
  <c r="HJ4" i="41"/>
  <c r="HK4" i="41"/>
  <c r="HL4" i="41"/>
  <c r="HM4" i="41"/>
  <c r="HN4" i="41"/>
  <c r="HO4" i="41"/>
  <c r="HP4" i="41"/>
  <c r="HQ4" i="41"/>
  <c r="HR4" i="41"/>
  <c r="HS4" i="41"/>
  <c r="HT4" i="41"/>
  <c r="HU4" i="41"/>
  <c r="HV4" i="41"/>
  <c r="HW4" i="41"/>
  <c r="HX4" i="41"/>
  <c r="HY4" i="41"/>
  <c r="HZ4" i="41"/>
  <c r="IA4" i="41"/>
  <c r="IB4" i="41"/>
  <c r="IC4" i="41"/>
  <c r="ID4" i="41"/>
  <c r="IE4" i="41"/>
  <c r="IF4" i="41"/>
  <c r="HB4" i="41"/>
  <c r="FT5" i="41"/>
  <c r="FU5" i="41"/>
  <c r="FV5" i="41"/>
  <c r="FW5" i="41"/>
  <c r="FX5" i="41"/>
  <c r="FY5" i="41"/>
  <c r="FZ5" i="41"/>
  <c r="GA5" i="41"/>
  <c r="GB5" i="41"/>
  <c r="GC5" i="41"/>
  <c r="GD5" i="41"/>
  <c r="GE5" i="41"/>
  <c r="GF5" i="41"/>
  <c r="GG5" i="41"/>
  <c r="GH5" i="41"/>
  <c r="GI5" i="41"/>
  <c r="GJ5" i="41"/>
  <c r="GK5" i="41"/>
  <c r="GL5" i="41"/>
  <c r="GM5" i="41"/>
  <c r="GN5" i="41"/>
  <c r="GO5" i="41"/>
  <c r="GP5" i="41"/>
  <c r="GQ5" i="41"/>
  <c r="GR5" i="41"/>
  <c r="GS5" i="41"/>
  <c r="GT5" i="41"/>
  <c r="GU5" i="41"/>
  <c r="GV5" i="41"/>
  <c r="GW5" i="41"/>
  <c r="GX5" i="41"/>
  <c r="FT6" i="41"/>
  <c r="FU6" i="41"/>
  <c r="FV6" i="41"/>
  <c r="FW6" i="41"/>
  <c r="FX6" i="41"/>
  <c r="FY6" i="41"/>
  <c r="FZ6" i="41"/>
  <c r="GA6" i="41"/>
  <c r="GB6" i="41"/>
  <c r="GC6" i="41"/>
  <c r="GD6" i="41"/>
  <c r="GE6" i="41"/>
  <c r="GF6" i="41"/>
  <c r="GG6" i="41"/>
  <c r="GH6" i="41"/>
  <c r="GI6" i="41"/>
  <c r="GJ6" i="41"/>
  <c r="GK6" i="41"/>
  <c r="GL6" i="41"/>
  <c r="GM6" i="41"/>
  <c r="GN6" i="41"/>
  <c r="GO6" i="41"/>
  <c r="GP6" i="41"/>
  <c r="GQ6" i="41"/>
  <c r="GR6" i="41"/>
  <c r="GS6" i="41"/>
  <c r="GT6" i="41"/>
  <c r="GU6" i="41"/>
  <c r="GV6" i="41"/>
  <c r="GW6" i="41"/>
  <c r="GX6" i="41"/>
  <c r="FT7" i="41"/>
  <c r="FU7" i="41"/>
  <c r="FV7" i="41"/>
  <c r="FW7" i="41"/>
  <c r="FX7" i="41"/>
  <c r="FY7" i="41"/>
  <c r="FZ7" i="41"/>
  <c r="GA7" i="41"/>
  <c r="GB7" i="41"/>
  <c r="GC7" i="41"/>
  <c r="GD7" i="41"/>
  <c r="GE7" i="41"/>
  <c r="GF7" i="41"/>
  <c r="GG7" i="41"/>
  <c r="GH7" i="41"/>
  <c r="GI7" i="41"/>
  <c r="GJ7" i="41"/>
  <c r="GK7" i="41"/>
  <c r="GL7" i="41"/>
  <c r="GM7" i="41"/>
  <c r="GN7" i="41"/>
  <c r="GO7" i="41"/>
  <c r="GP7" i="41"/>
  <c r="GQ7" i="41"/>
  <c r="GR7" i="41"/>
  <c r="GS7" i="41"/>
  <c r="GT7" i="41"/>
  <c r="GU7" i="41"/>
  <c r="GV7" i="41"/>
  <c r="GW7" i="41"/>
  <c r="GX7" i="41"/>
  <c r="FT8" i="41"/>
  <c r="FU8" i="41"/>
  <c r="FV8" i="41"/>
  <c r="FW8" i="41"/>
  <c r="FX8" i="41"/>
  <c r="FY8" i="41"/>
  <c r="FZ8" i="41"/>
  <c r="GA8" i="41"/>
  <c r="GB8" i="41"/>
  <c r="GC8" i="41"/>
  <c r="GD8" i="41"/>
  <c r="GE8" i="41"/>
  <c r="GF8" i="41"/>
  <c r="GG8" i="41"/>
  <c r="GH8" i="41"/>
  <c r="GI8" i="41"/>
  <c r="GJ8" i="41"/>
  <c r="GK8" i="41"/>
  <c r="GL8" i="41"/>
  <c r="GM8" i="41"/>
  <c r="GN8" i="41"/>
  <c r="GO8" i="41"/>
  <c r="GP8" i="41"/>
  <c r="GQ8" i="41"/>
  <c r="GR8" i="41"/>
  <c r="GS8" i="41"/>
  <c r="GT8" i="41"/>
  <c r="GU8" i="41"/>
  <c r="GV8" i="41"/>
  <c r="GW8" i="41"/>
  <c r="GX8" i="41"/>
  <c r="FT9" i="41"/>
  <c r="FU9" i="41"/>
  <c r="FV9" i="41"/>
  <c r="FW9" i="41"/>
  <c r="FX9" i="41"/>
  <c r="FY9" i="41"/>
  <c r="FZ9" i="41"/>
  <c r="GA9" i="41"/>
  <c r="GB9" i="41"/>
  <c r="GC9" i="41"/>
  <c r="GD9" i="41"/>
  <c r="GE9" i="41"/>
  <c r="GF9" i="41"/>
  <c r="GG9" i="41"/>
  <c r="GH9" i="41"/>
  <c r="GI9" i="41"/>
  <c r="GJ9" i="41"/>
  <c r="GK9" i="41"/>
  <c r="GL9" i="41"/>
  <c r="GM9" i="41"/>
  <c r="GN9" i="41"/>
  <c r="GO9" i="41"/>
  <c r="GP9" i="41"/>
  <c r="GQ9" i="41"/>
  <c r="GR9" i="41"/>
  <c r="GS9" i="41"/>
  <c r="GT9" i="41"/>
  <c r="GU9" i="41"/>
  <c r="GV9" i="41"/>
  <c r="GW9" i="41"/>
  <c r="GX9" i="41"/>
  <c r="FT10" i="41"/>
  <c r="FU10" i="41"/>
  <c r="FV10" i="41"/>
  <c r="FW10" i="41"/>
  <c r="FX10" i="41"/>
  <c r="FY10" i="41"/>
  <c r="FZ10" i="41"/>
  <c r="GA10" i="41"/>
  <c r="GB10" i="41"/>
  <c r="GC10" i="41"/>
  <c r="GD10" i="41"/>
  <c r="GE10" i="41"/>
  <c r="GF10" i="41"/>
  <c r="GG10" i="41"/>
  <c r="GH10" i="41"/>
  <c r="GI10" i="41"/>
  <c r="GJ10" i="41"/>
  <c r="GK10" i="41"/>
  <c r="GL10" i="41"/>
  <c r="GM10" i="41"/>
  <c r="GN10" i="41"/>
  <c r="GO10" i="41"/>
  <c r="GP10" i="41"/>
  <c r="GQ10" i="41"/>
  <c r="GR10" i="41"/>
  <c r="GS10" i="41"/>
  <c r="GT10" i="41"/>
  <c r="GU10" i="41"/>
  <c r="GV10" i="41"/>
  <c r="GW10" i="41"/>
  <c r="GX10" i="41"/>
  <c r="FT11" i="41"/>
  <c r="FU11" i="41"/>
  <c r="FV11" i="41"/>
  <c r="FW11" i="41"/>
  <c r="FX11" i="41"/>
  <c r="FY11" i="41"/>
  <c r="FZ11" i="41"/>
  <c r="GA11" i="41"/>
  <c r="GB11" i="41"/>
  <c r="GC11" i="41"/>
  <c r="GD11" i="41"/>
  <c r="GE11" i="41"/>
  <c r="GF11" i="41"/>
  <c r="GG11" i="41"/>
  <c r="GH11" i="41"/>
  <c r="GI11" i="41"/>
  <c r="GJ11" i="41"/>
  <c r="GK11" i="41"/>
  <c r="GL11" i="41"/>
  <c r="GM11" i="41"/>
  <c r="GN11" i="41"/>
  <c r="GO11" i="41"/>
  <c r="GP11" i="41"/>
  <c r="GQ11" i="41"/>
  <c r="GR11" i="41"/>
  <c r="GS11" i="41"/>
  <c r="GT11" i="41"/>
  <c r="GU11" i="41"/>
  <c r="GV11" i="41"/>
  <c r="GW11" i="41"/>
  <c r="GX11" i="41"/>
  <c r="FT12" i="41"/>
  <c r="FU12" i="41"/>
  <c r="FV12" i="41"/>
  <c r="FW12" i="41"/>
  <c r="FX12" i="41"/>
  <c r="FY12" i="41"/>
  <c r="FZ12" i="41"/>
  <c r="GA12" i="41"/>
  <c r="GB12" i="41"/>
  <c r="GC12" i="41"/>
  <c r="GD12" i="41"/>
  <c r="GE12" i="41"/>
  <c r="GF12" i="41"/>
  <c r="GG12" i="41"/>
  <c r="GH12" i="41"/>
  <c r="GI12" i="41"/>
  <c r="GJ12" i="41"/>
  <c r="GK12" i="41"/>
  <c r="GL12" i="41"/>
  <c r="GM12" i="41"/>
  <c r="GN12" i="41"/>
  <c r="GO12" i="41"/>
  <c r="GP12" i="41"/>
  <c r="GQ12" i="41"/>
  <c r="GR12" i="41"/>
  <c r="GS12" i="41"/>
  <c r="GT12" i="41"/>
  <c r="GU12" i="41"/>
  <c r="GV12" i="41"/>
  <c r="GW12" i="41"/>
  <c r="GX12" i="41"/>
  <c r="FT13" i="41"/>
  <c r="FU13" i="41"/>
  <c r="FV13" i="41"/>
  <c r="FW13" i="41"/>
  <c r="FX13" i="41"/>
  <c r="FY13" i="41"/>
  <c r="FZ13" i="41"/>
  <c r="GA13" i="41"/>
  <c r="GB13" i="41"/>
  <c r="GC13" i="41"/>
  <c r="GD13" i="41"/>
  <c r="GE13" i="41"/>
  <c r="GF13" i="41"/>
  <c r="GG13" i="41"/>
  <c r="GH13" i="41"/>
  <c r="GI13" i="41"/>
  <c r="GJ13" i="41"/>
  <c r="GK13" i="41"/>
  <c r="GL13" i="41"/>
  <c r="GM13" i="41"/>
  <c r="GN13" i="41"/>
  <c r="GO13" i="41"/>
  <c r="GP13" i="41"/>
  <c r="GQ13" i="41"/>
  <c r="GR13" i="41"/>
  <c r="GS13" i="41"/>
  <c r="GT13" i="41"/>
  <c r="GU13" i="41"/>
  <c r="GV13" i="41"/>
  <c r="GW13" i="41"/>
  <c r="GX13" i="41"/>
  <c r="FT14" i="41"/>
  <c r="FU14" i="41"/>
  <c r="FV14" i="41"/>
  <c r="FW14" i="41"/>
  <c r="FX14" i="41"/>
  <c r="FY14" i="41"/>
  <c r="FZ14" i="41"/>
  <c r="GA14" i="41"/>
  <c r="GB14" i="41"/>
  <c r="GC14" i="41"/>
  <c r="GD14" i="41"/>
  <c r="GE14" i="41"/>
  <c r="GF14" i="41"/>
  <c r="GG14" i="41"/>
  <c r="GH14" i="41"/>
  <c r="GI14" i="41"/>
  <c r="GJ14" i="41"/>
  <c r="GK14" i="41"/>
  <c r="GL14" i="41"/>
  <c r="GM14" i="41"/>
  <c r="GN14" i="41"/>
  <c r="GO14" i="41"/>
  <c r="GP14" i="41"/>
  <c r="GQ14" i="41"/>
  <c r="GR14" i="41"/>
  <c r="GS14" i="41"/>
  <c r="GT14" i="41"/>
  <c r="GU14" i="41"/>
  <c r="GV14" i="41"/>
  <c r="GW14" i="41"/>
  <c r="GX14" i="41"/>
  <c r="FT15" i="41"/>
  <c r="FU15" i="41"/>
  <c r="FV15" i="41"/>
  <c r="FW15" i="41"/>
  <c r="FX15" i="41"/>
  <c r="FY15" i="41"/>
  <c r="FZ15" i="41"/>
  <c r="GA15" i="41"/>
  <c r="GB15" i="41"/>
  <c r="GC15" i="41"/>
  <c r="GD15" i="41"/>
  <c r="GE15" i="41"/>
  <c r="GF15" i="41"/>
  <c r="GG15" i="41"/>
  <c r="GH15" i="41"/>
  <c r="GI15" i="41"/>
  <c r="GJ15" i="41"/>
  <c r="GK15" i="41"/>
  <c r="GL15" i="41"/>
  <c r="GM15" i="41"/>
  <c r="GN15" i="41"/>
  <c r="GO15" i="41"/>
  <c r="GP15" i="41"/>
  <c r="GQ15" i="41"/>
  <c r="GR15" i="41"/>
  <c r="GS15" i="41"/>
  <c r="GT15" i="41"/>
  <c r="GU15" i="41"/>
  <c r="GV15" i="41"/>
  <c r="GW15" i="41"/>
  <c r="GX15" i="41"/>
  <c r="FT16" i="41"/>
  <c r="FU16" i="41"/>
  <c r="FV16" i="41"/>
  <c r="FW16" i="41"/>
  <c r="FX16" i="41"/>
  <c r="FY16" i="41"/>
  <c r="FZ16" i="41"/>
  <c r="GA16" i="41"/>
  <c r="GB16" i="41"/>
  <c r="GC16" i="41"/>
  <c r="GD16" i="41"/>
  <c r="GE16" i="41"/>
  <c r="GF16" i="41"/>
  <c r="GG16" i="41"/>
  <c r="GH16" i="41"/>
  <c r="GI16" i="41"/>
  <c r="GJ16" i="41"/>
  <c r="GK16" i="41"/>
  <c r="GL16" i="41"/>
  <c r="GM16" i="41"/>
  <c r="GN16" i="41"/>
  <c r="GO16" i="41"/>
  <c r="GP16" i="41"/>
  <c r="GQ16" i="41"/>
  <c r="GR16" i="41"/>
  <c r="GS16" i="41"/>
  <c r="GT16" i="41"/>
  <c r="GU16" i="41"/>
  <c r="GV16" i="41"/>
  <c r="GW16" i="41"/>
  <c r="GX16" i="41"/>
  <c r="FT17" i="41"/>
  <c r="FU17" i="41"/>
  <c r="FV17" i="41"/>
  <c r="FW17" i="41"/>
  <c r="FX17" i="41"/>
  <c r="FY17" i="41"/>
  <c r="FZ17" i="41"/>
  <c r="GA17" i="41"/>
  <c r="GB17" i="41"/>
  <c r="GC17" i="41"/>
  <c r="GD17" i="41"/>
  <c r="GE17" i="41"/>
  <c r="GF17" i="41"/>
  <c r="GG17" i="41"/>
  <c r="GH17" i="41"/>
  <c r="GI17" i="41"/>
  <c r="GJ17" i="41"/>
  <c r="GK17" i="41"/>
  <c r="GL17" i="41"/>
  <c r="GM17" i="41"/>
  <c r="GN17" i="41"/>
  <c r="GO17" i="41"/>
  <c r="GP17" i="41"/>
  <c r="GQ17" i="41"/>
  <c r="GR17" i="41"/>
  <c r="GS17" i="41"/>
  <c r="GT17" i="41"/>
  <c r="GU17" i="41"/>
  <c r="GV17" i="41"/>
  <c r="GW17" i="41"/>
  <c r="GX17" i="41"/>
  <c r="FT18" i="41"/>
  <c r="FU18" i="41"/>
  <c r="FV18" i="41"/>
  <c r="FW18" i="41"/>
  <c r="FX18" i="41"/>
  <c r="FY18" i="41"/>
  <c r="FZ18" i="41"/>
  <c r="GA18" i="41"/>
  <c r="GB18" i="41"/>
  <c r="GC18" i="41"/>
  <c r="GD18" i="41"/>
  <c r="GE18" i="41"/>
  <c r="GF18" i="41"/>
  <c r="GG18" i="41"/>
  <c r="GH18" i="41"/>
  <c r="GI18" i="41"/>
  <c r="GJ18" i="41"/>
  <c r="GK18" i="41"/>
  <c r="GL18" i="41"/>
  <c r="GM18" i="41"/>
  <c r="GN18" i="41"/>
  <c r="GO18" i="41"/>
  <c r="GP18" i="41"/>
  <c r="GQ18" i="41"/>
  <c r="GR18" i="41"/>
  <c r="GS18" i="41"/>
  <c r="GT18" i="41"/>
  <c r="GU18" i="41"/>
  <c r="GV18" i="41"/>
  <c r="GW18" i="41"/>
  <c r="GX18" i="41"/>
  <c r="FT19" i="41"/>
  <c r="FU19" i="41"/>
  <c r="FV19" i="41"/>
  <c r="FW19" i="41"/>
  <c r="FX19" i="41"/>
  <c r="FY19" i="41"/>
  <c r="FZ19" i="41"/>
  <c r="GA19" i="41"/>
  <c r="GB19" i="41"/>
  <c r="GC19" i="41"/>
  <c r="GD19" i="41"/>
  <c r="GE19" i="41"/>
  <c r="GF19" i="41"/>
  <c r="GG19" i="41"/>
  <c r="GH19" i="41"/>
  <c r="GI19" i="41"/>
  <c r="GJ19" i="41"/>
  <c r="GK19" i="41"/>
  <c r="GL19" i="41"/>
  <c r="GM19" i="41"/>
  <c r="GN19" i="41"/>
  <c r="GO19" i="41"/>
  <c r="GP19" i="41"/>
  <c r="GQ19" i="41"/>
  <c r="GR19" i="41"/>
  <c r="GS19" i="41"/>
  <c r="GT19" i="41"/>
  <c r="GU19" i="41"/>
  <c r="GV19" i="41"/>
  <c r="GW19" i="41"/>
  <c r="GX19" i="41"/>
  <c r="FT20" i="41"/>
  <c r="FU20" i="41"/>
  <c r="FV20" i="41"/>
  <c r="FW20" i="41"/>
  <c r="FX20" i="41"/>
  <c r="FY20" i="41"/>
  <c r="FZ20" i="41"/>
  <c r="GA20" i="41"/>
  <c r="GB20" i="41"/>
  <c r="GC20" i="41"/>
  <c r="GD20" i="41"/>
  <c r="GE20" i="41"/>
  <c r="GF20" i="41"/>
  <c r="GG20" i="41"/>
  <c r="GH20" i="41"/>
  <c r="GI20" i="41"/>
  <c r="GJ20" i="41"/>
  <c r="GK20" i="41"/>
  <c r="GL20" i="41"/>
  <c r="GM20" i="41"/>
  <c r="GN20" i="41"/>
  <c r="GO20" i="41"/>
  <c r="GP20" i="41"/>
  <c r="GQ20" i="41"/>
  <c r="GR20" i="41"/>
  <c r="GS20" i="41"/>
  <c r="GT20" i="41"/>
  <c r="GU20" i="41"/>
  <c r="GV20" i="41"/>
  <c r="GW20" i="41"/>
  <c r="GX20" i="41"/>
  <c r="FT21" i="41"/>
  <c r="FU21" i="41"/>
  <c r="FV21" i="41"/>
  <c r="FW21" i="41"/>
  <c r="FX21" i="41"/>
  <c r="FY21" i="41"/>
  <c r="FZ21" i="41"/>
  <c r="GA21" i="41"/>
  <c r="GB21" i="41"/>
  <c r="GC21" i="41"/>
  <c r="GD21" i="41"/>
  <c r="GE21" i="41"/>
  <c r="GF21" i="41"/>
  <c r="GG21" i="41"/>
  <c r="GH21" i="41"/>
  <c r="GI21" i="41"/>
  <c r="GJ21" i="41"/>
  <c r="GK21" i="41"/>
  <c r="GL21" i="41"/>
  <c r="GM21" i="41"/>
  <c r="GN21" i="41"/>
  <c r="GO21" i="41"/>
  <c r="GP21" i="41"/>
  <c r="GQ21" i="41"/>
  <c r="GR21" i="41"/>
  <c r="GS21" i="41"/>
  <c r="GT21" i="41"/>
  <c r="GU21" i="41"/>
  <c r="GV21" i="41"/>
  <c r="GW21" i="41"/>
  <c r="GX21" i="41"/>
  <c r="FT22" i="41"/>
  <c r="FU22" i="41"/>
  <c r="FV22" i="41"/>
  <c r="FW22" i="41"/>
  <c r="FX22" i="41"/>
  <c r="FY22" i="41"/>
  <c r="FZ22" i="41"/>
  <c r="GA22" i="41"/>
  <c r="GB22" i="41"/>
  <c r="GC22" i="41"/>
  <c r="GD22" i="41"/>
  <c r="GE22" i="41"/>
  <c r="GF22" i="41"/>
  <c r="GG22" i="41"/>
  <c r="GH22" i="41"/>
  <c r="GI22" i="41"/>
  <c r="GJ22" i="41"/>
  <c r="GK22" i="41"/>
  <c r="GL22" i="41"/>
  <c r="GM22" i="41"/>
  <c r="GN22" i="41"/>
  <c r="GO22" i="41"/>
  <c r="GP22" i="41"/>
  <c r="GQ22" i="41"/>
  <c r="GR22" i="41"/>
  <c r="GS22" i="41"/>
  <c r="GT22" i="41"/>
  <c r="GU22" i="41"/>
  <c r="GV22" i="41"/>
  <c r="GW22" i="41"/>
  <c r="GX22" i="41"/>
  <c r="FT23" i="41"/>
  <c r="FU23" i="41"/>
  <c r="FV23" i="41"/>
  <c r="FW23" i="41"/>
  <c r="FX23" i="41"/>
  <c r="FY23" i="41"/>
  <c r="FZ23" i="41"/>
  <c r="GA23" i="41"/>
  <c r="GB23" i="41"/>
  <c r="GC23" i="41"/>
  <c r="GD23" i="41"/>
  <c r="GE23" i="41"/>
  <c r="GF23" i="41"/>
  <c r="GG23" i="41"/>
  <c r="GH23" i="41"/>
  <c r="GI23" i="41"/>
  <c r="GJ23" i="41"/>
  <c r="GK23" i="41"/>
  <c r="GL23" i="41"/>
  <c r="GM23" i="41"/>
  <c r="GN23" i="41"/>
  <c r="GO23" i="41"/>
  <c r="GP23" i="41"/>
  <c r="GQ23" i="41"/>
  <c r="GR23" i="41"/>
  <c r="GS23" i="41"/>
  <c r="GT23" i="41"/>
  <c r="GU23" i="41"/>
  <c r="GV23" i="41"/>
  <c r="GW23" i="41"/>
  <c r="GX23" i="41"/>
  <c r="FT24" i="41"/>
  <c r="FU24" i="41"/>
  <c r="FV24" i="41"/>
  <c r="FW24" i="41"/>
  <c r="FX24" i="41"/>
  <c r="FY24" i="41"/>
  <c r="FZ24" i="41"/>
  <c r="GA24" i="41"/>
  <c r="GB24" i="41"/>
  <c r="GC24" i="41"/>
  <c r="GD24" i="41"/>
  <c r="GE24" i="41"/>
  <c r="GF24" i="41"/>
  <c r="GG24" i="41"/>
  <c r="GH24" i="41"/>
  <c r="GI24" i="41"/>
  <c r="GJ24" i="41"/>
  <c r="GK24" i="41"/>
  <c r="GL24" i="41"/>
  <c r="GM24" i="41"/>
  <c r="GN24" i="41"/>
  <c r="GO24" i="41"/>
  <c r="GP24" i="41"/>
  <c r="GQ24" i="41"/>
  <c r="GR24" i="41"/>
  <c r="GS24" i="41"/>
  <c r="GT24" i="41"/>
  <c r="GU24" i="41"/>
  <c r="GV24" i="41"/>
  <c r="GW24" i="41"/>
  <c r="GX24" i="41"/>
  <c r="FT25" i="41"/>
  <c r="FU25" i="41"/>
  <c r="FV25" i="41"/>
  <c r="FW25" i="41"/>
  <c r="FX25" i="41"/>
  <c r="FY25" i="41"/>
  <c r="FZ25" i="41"/>
  <c r="GA25" i="41"/>
  <c r="GB25" i="41"/>
  <c r="GC25" i="41"/>
  <c r="GD25" i="41"/>
  <c r="GE25" i="41"/>
  <c r="GF25" i="41"/>
  <c r="GG25" i="41"/>
  <c r="GH25" i="41"/>
  <c r="GI25" i="41"/>
  <c r="GJ25" i="41"/>
  <c r="GK25" i="41"/>
  <c r="GL25" i="41"/>
  <c r="GM25" i="41"/>
  <c r="GN25" i="41"/>
  <c r="GO25" i="41"/>
  <c r="GP25" i="41"/>
  <c r="GQ25" i="41"/>
  <c r="GR25" i="41"/>
  <c r="GS25" i="41"/>
  <c r="GT25" i="41"/>
  <c r="GU25" i="41"/>
  <c r="GV25" i="41"/>
  <c r="GW25" i="41"/>
  <c r="GX25" i="41"/>
  <c r="FT26" i="41"/>
  <c r="FU26" i="41"/>
  <c r="FV26" i="41"/>
  <c r="FW26" i="41"/>
  <c r="FX26" i="41"/>
  <c r="FY26" i="41"/>
  <c r="FZ26" i="41"/>
  <c r="GA26" i="41"/>
  <c r="GB26" i="41"/>
  <c r="GC26" i="41"/>
  <c r="GD26" i="41"/>
  <c r="GE26" i="41"/>
  <c r="GF26" i="41"/>
  <c r="GG26" i="41"/>
  <c r="GH26" i="41"/>
  <c r="GI26" i="41"/>
  <c r="GJ26" i="41"/>
  <c r="GK26" i="41"/>
  <c r="GL26" i="41"/>
  <c r="GM26" i="41"/>
  <c r="GN26" i="41"/>
  <c r="GO26" i="41"/>
  <c r="GP26" i="41"/>
  <c r="GQ26" i="41"/>
  <c r="GR26" i="41"/>
  <c r="GS26" i="41"/>
  <c r="GT26" i="41"/>
  <c r="GU26" i="41"/>
  <c r="GV26" i="41"/>
  <c r="GW26" i="41"/>
  <c r="GX26" i="41"/>
  <c r="FT27" i="41"/>
  <c r="FU27" i="41"/>
  <c r="FV27" i="41"/>
  <c r="FW27" i="41"/>
  <c r="FX27" i="41"/>
  <c r="FY27" i="41"/>
  <c r="FZ27" i="41"/>
  <c r="GA27" i="41"/>
  <c r="GB27" i="41"/>
  <c r="GC27" i="41"/>
  <c r="GD27" i="41"/>
  <c r="GE27" i="41"/>
  <c r="GF27" i="41"/>
  <c r="GG27" i="41"/>
  <c r="GH27" i="41"/>
  <c r="GI27" i="41"/>
  <c r="GJ27" i="41"/>
  <c r="GK27" i="41"/>
  <c r="GL27" i="41"/>
  <c r="GM27" i="41"/>
  <c r="GN27" i="41"/>
  <c r="GO27" i="41"/>
  <c r="GP27" i="41"/>
  <c r="GQ27" i="41"/>
  <c r="GR27" i="41"/>
  <c r="GS27" i="41"/>
  <c r="GT27" i="41"/>
  <c r="GU27" i="41"/>
  <c r="GV27" i="41"/>
  <c r="GW27" i="41"/>
  <c r="GX27" i="41"/>
  <c r="FT28" i="41"/>
  <c r="FU28" i="41"/>
  <c r="FV28" i="41"/>
  <c r="FW28" i="41"/>
  <c r="FX28" i="41"/>
  <c r="FY28" i="41"/>
  <c r="FZ28" i="41"/>
  <c r="GA28" i="41"/>
  <c r="GB28" i="41"/>
  <c r="GC28" i="41"/>
  <c r="GD28" i="41"/>
  <c r="GE28" i="41"/>
  <c r="GF28" i="41"/>
  <c r="GG28" i="41"/>
  <c r="GH28" i="41"/>
  <c r="GI28" i="41"/>
  <c r="GJ28" i="41"/>
  <c r="GK28" i="41"/>
  <c r="GL28" i="41"/>
  <c r="GM28" i="41"/>
  <c r="GN28" i="41"/>
  <c r="GO28" i="41"/>
  <c r="GP28" i="41"/>
  <c r="GQ28" i="41"/>
  <c r="GR28" i="41"/>
  <c r="GS28" i="41"/>
  <c r="GT28" i="41"/>
  <c r="GU28" i="41"/>
  <c r="GV28" i="41"/>
  <c r="GW28" i="41"/>
  <c r="GX28" i="41"/>
  <c r="FT29" i="41"/>
  <c r="FU29" i="41"/>
  <c r="FV29" i="41"/>
  <c r="FW29" i="41"/>
  <c r="FX29" i="41"/>
  <c r="FY29" i="41"/>
  <c r="FZ29" i="41"/>
  <c r="GA29" i="41"/>
  <c r="GB29" i="41"/>
  <c r="GC29" i="41"/>
  <c r="GD29" i="41"/>
  <c r="GE29" i="41"/>
  <c r="GF29" i="41"/>
  <c r="GG29" i="41"/>
  <c r="GH29" i="41"/>
  <c r="GI29" i="41"/>
  <c r="GJ29" i="41"/>
  <c r="GK29" i="41"/>
  <c r="GL29" i="41"/>
  <c r="GM29" i="41"/>
  <c r="GN29" i="41"/>
  <c r="GO29" i="41"/>
  <c r="GP29" i="41"/>
  <c r="GQ29" i="41"/>
  <c r="GR29" i="41"/>
  <c r="GS29" i="41"/>
  <c r="GT29" i="41"/>
  <c r="GU29" i="41"/>
  <c r="GV29" i="41"/>
  <c r="GW29" i="41"/>
  <c r="GX29" i="41"/>
  <c r="FT30" i="41"/>
  <c r="FU30" i="41"/>
  <c r="FV30" i="41"/>
  <c r="FW30" i="41"/>
  <c r="FX30" i="41"/>
  <c r="FY30" i="41"/>
  <c r="FZ30" i="41"/>
  <c r="GA30" i="41"/>
  <c r="GB30" i="41"/>
  <c r="GC30" i="41"/>
  <c r="GD30" i="41"/>
  <c r="GE30" i="41"/>
  <c r="GF30" i="41"/>
  <c r="GG30" i="41"/>
  <c r="GH30" i="41"/>
  <c r="GI30" i="41"/>
  <c r="GJ30" i="41"/>
  <c r="GK30" i="41"/>
  <c r="GL30" i="41"/>
  <c r="GM30" i="41"/>
  <c r="GN30" i="41"/>
  <c r="GO30" i="41"/>
  <c r="GP30" i="41"/>
  <c r="GQ30" i="41"/>
  <c r="GR30" i="41"/>
  <c r="GS30" i="41"/>
  <c r="GT30" i="41"/>
  <c r="GU30" i="41"/>
  <c r="GV30" i="41"/>
  <c r="GW30" i="41"/>
  <c r="GX30" i="41"/>
  <c r="FT31" i="41"/>
  <c r="FU31" i="41"/>
  <c r="FV31" i="41"/>
  <c r="FW31" i="41"/>
  <c r="FX31" i="41"/>
  <c r="FY31" i="41"/>
  <c r="FZ31" i="41"/>
  <c r="GA31" i="41"/>
  <c r="GB31" i="41"/>
  <c r="GC31" i="41"/>
  <c r="GD31" i="41"/>
  <c r="GE31" i="41"/>
  <c r="GF31" i="41"/>
  <c r="GG31" i="41"/>
  <c r="GH31" i="41"/>
  <c r="GI31" i="41"/>
  <c r="GJ31" i="41"/>
  <c r="GK31" i="41"/>
  <c r="GL31" i="41"/>
  <c r="GM31" i="41"/>
  <c r="GN31" i="41"/>
  <c r="GO31" i="41"/>
  <c r="GP31" i="41"/>
  <c r="GQ31" i="41"/>
  <c r="GR31" i="41"/>
  <c r="GS31" i="41"/>
  <c r="GT31" i="41"/>
  <c r="GU31" i="41"/>
  <c r="GV31" i="41"/>
  <c r="GW31" i="41"/>
  <c r="GX31" i="41"/>
  <c r="FT32" i="41"/>
  <c r="FU32" i="41"/>
  <c r="FV32" i="41"/>
  <c r="FW32" i="41"/>
  <c r="FX32" i="41"/>
  <c r="FY32" i="41"/>
  <c r="FZ32" i="41"/>
  <c r="GA32" i="41"/>
  <c r="GB32" i="41"/>
  <c r="GC32" i="41"/>
  <c r="GD32" i="41"/>
  <c r="GE32" i="41"/>
  <c r="GF32" i="41"/>
  <c r="GG32" i="41"/>
  <c r="GH32" i="41"/>
  <c r="GI32" i="41"/>
  <c r="GJ32" i="41"/>
  <c r="GK32" i="41"/>
  <c r="GL32" i="41"/>
  <c r="GM32" i="41"/>
  <c r="GN32" i="41"/>
  <c r="GO32" i="41"/>
  <c r="GP32" i="41"/>
  <c r="GQ32" i="41"/>
  <c r="GR32" i="41"/>
  <c r="GS32" i="41"/>
  <c r="GT32" i="41"/>
  <c r="GU32" i="41"/>
  <c r="GV32" i="41"/>
  <c r="GW32" i="41"/>
  <c r="GX32" i="41"/>
  <c r="FT33" i="41"/>
  <c r="FU33" i="41"/>
  <c r="FV33" i="41"/>
  <c r="FW33" i="41"/>
  <c r="FX33" i="41"/>
  <c r="FY33" i="41"/>
  <c r="FZ33" i="41"/>
  <c r="GA33" i="41"/>
  <c r="GB33" i="41"/>
  <c r="GC33" i="41"/>
  <c r="GD33" i="41"/>
  <c r="GE33" i="41"/>
  <c r="GF33" i="41"/>
  <c r="GG33" i="41"/>
  <c r="GH33" i="41"/>
  <c r="GI33" i="41"/>
  <c r="GJ33" i="41"/>
  <c r="GK33" i="41"/>
  <c r="GL33" i="41"/>
  <c r="GM33" i="41"/>
  <c r="GN33" i="41"/>
  <c r="GO33" i="41"/>
  <c r="GP33" i="41"/>
  <c r="GQ33" i="41"/>
  <c r="GR33" i="41"/>
  <c r="GS33" i="41"/>
  <c r="GT33" i="41"/>
  <c r="GU33" i="41"/>
  <c r="GV33" i="41"/>
  <c r="GW33" i="41"/>
  <c r="GX33" i="41"/>
  <c r="FU4" i="41"/>
  <c r="FV4" i="41"/>
  <c r="FW4" i="41"/>
  <c r="FX4" i="41"/>
  <c r="FY4" i="41"/>
  <c r="FZ4" i="41"/>
  <c r="GA4" i="41"/>
  <c r="GB4" i="41"/>
  <c r="GC4" i="41"/>
  <c r="GD4" i="41"/>
  <c r="GE4" i="41"/>
  <c r="GF4" i="41"/>
  <c r="GG4" i="41"/>
  <c r="GH4" i="41"/>
  <c r="GI4" i="41"/>
  <c r="GJ4" i="41"/>
  <c r="GK4" i="41"/>
  <c r="GL4" i="41"/>
  <c r="GM4" i="41"/>
  <c r="GN4" i="41"/>
  <c r="GO4" i="41"/>
  <c r="GP4" i="41"/>
  <c r="GQ4" i="41"/>
  <c r="GR4" i="41"/>
  <c r="GS4" i="41"/>
  <c r="GT4" i="41"/>
  <c r="GU4" i="41"/>
  <c r="GV4" i="41"/>
  <c r="GW4" i="41"/>
  <c r="GX4" i="41"/>
  <c r="FT4" i="41"/>
  <c r="EL5" i="41"/>
  <c r="EM5" i="41"/>
  <c r="EN5" i="41"/>
  <c r="EO5" i="41"/>
  <c r="EP5" i="41"/>
  <c r="EQ5" i="41"/>
  <c r="ER5" i="41"/>
  <c r="ES5" i="41"/>
  <c r="ET5" i="41"/>
  <c r="EU5" i="41"/>
  <c r="EV5" i="41"/>
  <c r="EW5" i="41"/>
  <c r="EX5" i="41"/>
  <c r="EY5" i="41"/>
  <c r="EZ5" i="41"/>
  <c r="FA5" i="41"/>
  <c r="FB5" i="41"/>
  <c r="FC5" i="41"/>
  <c r="FD5" i="41"/>
  <c r="FE5" i="41"/>
  <c r="FF5" i="41"/>
  <c r="FG5" i="41"/>
  <c r="FH5" i="41"/>
  <c r="FI5" i="41"/>
  <c r="FJ5" i="41"/>
  <c r="FK5" i="41"/>
  <c r="FL5" i="41"/>
  <c r="FM5" i="41"/>
  <c r="FN5" i="41"/>
  <c r="FO5" i="41"/>
  <c r="FP5" i="41"/>
  <c r="EL6" i="41"/>
  <c r="EM6" i="41"/>
  <c r="EN6" i="41"/>
  <c r="EO6" i="41"/>
  <c r="EP6" i="41"/>
  <c r="EQ6" i="41"/>
  <c r="ER6" i="41"/>
  <c r="ES6" i="41"/>
  <c r="ET6" i="41"/>
  <c r="EU6" i="41"/>
  <c r="EV6" i="41"/>
  <c r="EW6" i="41"/>
  <c r="EX6" i="41"/>
  <c r="EY6" i="41"/>
  <c r="EZ6" i="41"/>
  <c r="FA6" i="41"/>
  <c r="FB6" i="41"/>
  <c r="FC6" i="41"/>
  <c r="FD6" i="41"/>
  <c r="FE6" i="41"/>
  <c r="FF6" i="41"/>
  <c r="FG6" i="41"/>
  <c r="FH6" i="41"/>
  <c r="FI6" i="41"/>
  <c r="FJ6" i="41"/>
  <c r="FK6" i="41"/>
  <c r="FL6" i="41"/>
  <c r="FM6" i="41"/>
  <c r="FN6" i="41"/>
  <c r="FO6" i="41"/>
  <c r="FP6" i="41"/>
  <c r="EL7" i="41"/>
  <c r="EM7" i="41"/>
  <c r="EN7" i="41"/>
  <c r="EO7" i="41"/>
  <c r="EP7" i="41"/>
  <c r="EQ7" i="41"/>
  <c r="ER7" i="41"/>
  <c r="ES7" i="41"/>
  <c r="ET7" i="41"/>
  <c r="EU7" i="41"/>
  <c r="EV7" i="41"/>
  <c r="EW7" i="41"/>
  <c r="EX7" i="41"/>
  <c r="EY7" i="41"/>
  <c r="EZ7" i="41"/>
  <c r="FA7" i="41"/>
  <c r="FB7" i="41"/>
  <c r="FC7" i="41"/>
  <c r="FD7" i="41"/>
  <c r="FE7" i="41"/>
  <c r="FF7" i="41"/>
  <c r="FG7" i="41"/>
  <c r="FH7" i="41"/>
  <c r="FI7" i="41"/>
  <c r="FJ7" i="41"/>
  <c r="FK7" i="41"/>
  <c r="FL7" i="41"/>
  <c r="FM7" i="41"/>
  <c r="FN7" i="41"/>
  <c r="FO7" i="41"/>
  <c r="FP7" i="41"/>
  <c r="EL8" i="41"/>
  <c r="EM8" i="41"/>
  <c r="EN8" i="41"/>
  <c r="EO8" i="41"/>
  <c r="EP8" i="41"/>
  <c r="EQ8" i="41"/>
  <c r="ER8" i="41"/>
  <c r="ES8" i="41"/>
  <c r="ET8" i="41"/>
  <c r="EU8" i="41"/>
  <c r="EV8" i="41"/>
  <c r="EW8" i="41"/>
  <c r="EX8" i="41"/>
  <c r="EY8" i="41"/>
  <c r="EZ8" i="41"/>
  <c r="FA8" i="41"/>
  <c r="FB8" i="41"/>
  <c r="FC8" i="41"/>
  <c r="FD8" i="41"/>
  <c r="FE8" i="41"/>
  <c r="FF8" i="41"/>
  <c r="FG8" i="41"/>
  <c r="FH8" i="41"/>
  <c r="FI8" i="41"/>
  <c r="FJ8" i="41"/>
  <c r="FK8" i="41"/>
  <c r="FL8" i="41"/>
  <c r="FM8" i="41"/>
  <c r="FN8" i="41"/>
  <c r="FO8" i="41"/>
  <c r="FP8" i="41"/>
  <c r="EL9" i="41"/>
  <c r="EM9" i="41"/>
  <c r="EN9" i="41"/>
  <c r="EO9" i="41"/>
  <c r="EP9" i="41"/>
  <c r="EQ9" i="41"/>
  <c r="ER9" i="41"/>
  <c r="ES9" i="41"/>
  <c r="ET9" i="41"/>
  <c r="EU9" i="41"/>
  <c r="EV9" i="41"/>
  <c r="EW9" i="41"/>
  <c r="EX9" i="41"/>
  <c r="EY9" i="41"/>
  <c r="EZ9" i="41"/>
  <c r="FA9" i="41"/>
  <c r="FB9" i="41"/>
  <c r="FC9" i="41"/>
  <c r="FD9" i="41"/>
  <c r="FE9" i="41"/>
  <c r="FF9" i="41"/>
  <c r="FG9" i="41"/>
  <c r="FH9" i="41"/>
  <c r="FI9" i="41"/>
  <c r="FJ9" i="41"/>
  <c r="FK9" i="41"/>
  <c r="FL9" i="41"/>
  <c r="FM9" i="41"/>
  <c r="FN9" i="41"/>
  <c r="FO9" i="41"/>
  <c r="FP9" i="41"/>
  <c r="EL10" i="41"/>
  <c r="EM10" i="41"/>
  <c r="EN10" i="41"/>
  <c r="EO10" i="41"/>
  <c r="EP10" i="41"/>
  <c r="EQ10" i="41"/>
  <c r="ER10" i="41"/>
  <c r="ES10" i="41"/>
  <c r="ET10" i="41"/>
  <c r="EU10" i="41"/>
  <c r="EV10" i="41"/>
  <c r="EW10" i="41"/>
  <c r="EX10" i="41"/>
  <c r="EY10" i="41"/>
  <c r="EZ10" i="41"/>
  <c r="FA10" i="41"/>
  <c r="FB10" i="41"/>
  <c r="FC10" i="41"/>
  <c r="FD10" i="41"/>
  <c r="FE10" i="41"/>
  <c r="FF10" i="41"/>
  <c r="FG10" i="41"/>
  <c r="FH10" i="41"/>
  <c r="FI10" i="41"/>
  <c r="FJ10" i="41"/>
  <c r="FK10" i="41"/>
  <c r="FL10" i="41"/>
  <c r="FM10" i="41"/>
  <c r="FN10" i="41"/>
  <c r="FO10" i="41"/>
  <c r="FP10" i="41"/>
  <c r="EL11" i="41"/>
  <c r="EM11" i="41"/>
  <c r="EN11" i="41"/>
  <c r="EO11" i="41"/>
  <c r="EP11" i="41"/>
  <c r="EQ11" i="41"/>
  <c r="ER11" i="41"/>
  <c r="ES11" i="41"/>
  <c r="ET11" i="41"/>
  <c r="EU11" i="41"/>
  <c r="EV11" i="41"/>
  <c r="EW11" i="41"/>
  <c r="EX11" i="41"/>
  <c r="EY11" i="41"/>
  <c r="EZ11" i="41"/>
  <c r="FA11" i="41"/>
  <c r="FB11" i="41"/>
  <c r="FC11" i="41"/>
  <c r="FD11" i="41"/>
  <c r="FE11" i="41"/>
  <c r="FF11" i="41"/>
  <c r="FG11" i="41"/>
  <c r="FH11" i="41"/>
  <c r="FI11" i="41"/>
  <c r="FJ11" i="41"/>
  <c r="FK11" i="41"/>
  <c r="FL11" i="41"/>
  <c r="FM11" i="41"/>
  <c r="FN11" i="41"/>
  <c r="FO11" i="41"/>
  <c r="FP11" i="41"/>
  <c r="EL12" i="41"/>
  <c r="EM12" i="41"/>
  <c r="EN12" i="41"/>
  <c r="EO12" i="41"/>
  <c r="EP12" i="41"/>
  <c r="EQ12" i="41"/>
  <c r="ER12" i="41"/>
  <c r="ES12" i="41"/>
  <c r="ET12" i="41"/>
  <c r="EU12" i="41"/>
  <c r="EV12" i="41"/>
  <c r="EW12" i="41"/>
  <c r="EX12" i="41"/>
  <c r="EY12" i="41"/>
  <c r="EZ12" i="41"/>
  <c r="FA12" i="41"/>
  <c r="FB12" i="41"/>
  <c r="FC12" i="41"/>
  <c r="FD12" i="41"/>
  <c r="FE12" i="41"/>
  <c r="FF12" i="41"/>
  <c r="FG12" i="41"/>
  <c r="FH12" i="41"/>
  <c r="FI12" i="41"/>
  <c r="FJ12" i="41"/>
  <c r="FK12" i="41"/>
  <c r="FL12" i="41"/>
  <c r="FM12" i="41"/>
  <c r="FN12" i="41"/>
  <c r="FO12" i="41"/>
  <c r="FP12" i="41"/>
  <c r="EL13" i="41"/>
  <c r="EM13" i="41"/>
  <c r="EN13" i="41"/>
  <c r="EO13" i="41"/>
  <c r="EP13" i="41"/>
  <c r="EQ13" i="41"/>
  <c r="ER13" i="41"/>
  <c r="ES13" i="41"/>
  <c r="ET13" i="41"/>
  <c r="EU13" i="41"/>
  <c r="EV13" i="41"/>
  <c r="EW13" i="41"/>
  <c r="EX13" i="41"/>
  <c r="EY13" i="41"/>
  <c r="EZ13" i="41"/>
  <c r="FA13" i="41"/>
  <c r="FB13" i="41"/>
  <c r="FC13" i="41"/>
  <c r="FD13" i="41"/>
  <c r="FE13" i="41"/>
  <c r="FF13" i="41"/>
  <c r="FG13" i="41"/>
  <c r="FH13" i="41"/>
  <c r="FI13" i="41"/>
  <c r="FJ13" i="41"/>
  <c r="FK13" i="41"/>
  <c r="FL13" i="41"/>
  <c r="FM13" i="41"/>
  <c r="FN13" i="41"/>
  <c r="FO13" i="41"/>
  <c r="FP13" i="41"/>
  <c r="EL14" i="41"/>
  <c r="EM14" i="41"/>
  <c r="EN14" i="41"/>
  <c r="EO14" i="41"/>
  <c r="EP14" i="41"/>
  <c r="EQ14" i="41"/>
  <c r="ER14" i="41"/>
  <c r="ES14" i="41"/>
  <c r="ET14" i="41"/>
  <c r="EU14" i="41"/>
  <c r="EV14" i="41"/>
  <c r="EW14" i="41"/>
  <c r="EX14" i="41"/>
  <c r="EY14" i="41"/>
  <c r="EZ14" i="41"/>
  <c r="FA14" i="41"/>
  <c r="FB14" i="41"/>
  <c r="FC14" i="41"/>
  <c r="FD14" i="41"/>
  <c r="FE14" i="41"/>
  <c r="FF14" i="41"/>
  <c r="FG14" i="41"/>
  <c r="FH14" i="41"/>
  <c r="FI14" i="41"/>
  <c r="FJ14" i="41"/>
  <c r="FK14" i="41"/>
  <c r="FL14" i="41"/>
  <c r="FM14" i="41"/>
  <c r="FN14" i="41"/>
  <c r="FO14" i="41"/>
  <c r="FP14" i="41"/>
  <c r="EL15" i="41"/>
  <c r="EM15" i="41"/>
  <c r="EN15" i="41"/>
  <c r="EO15" i="41"/>
  <c r="EP15" i="41"/>
  <c r="EQ15" i="41"/>
  <c r="ER15" i="41"/>
  <c r="ES15" i="41"/>
  <c r="ET15" i="41"/>
  <c r="EU15" i="41"/>
  <c r="EV15" i="41"/>
  <c r="EW15" i="41"/>
  <c r="EX15" i="41"/>
  <c r="EY15" i="41"/>
  <c r="EZ15" i="41"/>
  <c r="FA15" i="41"/>
  <c r="FB15" i="41"/>
  <c r="FC15" i="41"/>
  <c r="FD15" i="41"/>
  <c r="FE15" i="41"/>
  <c r="FF15" i="41"/>
  <c r="FG15" i="41"/>
  <c r="FH15" i="41"/>
  <c r="FI15" i="41"/>
  <c r="FJ15" i="41"/>
  <c r="FK15" i="41"/>
  <c r="FL15" i="41"/>
  <c r="FM15" i="41"/>
  <c r="FN15" i="41"/>
  <c r="FO15" i="41"/>
  <c r="FP15" i="41"/>
  <c r="EL16" i="41"/>
  <c r="EM16" i="41"/>
  <c r="EN16" i="41"/>
  <c r="EO16" i="41"/>
  <c r="EP16" i="41"/>
  <c r="EQ16" i="41"/>
  <c r="ER16" i="41"/>
  <c r="ES16" i="41"/>
  <c r="ET16" i="41"/>
  <c r="EU16" i="41"/>
  <c r="EV16" i="41"/>
  <c r="EW16" i="41"/>
  <c r="EX16" i="41"/>
  <c r="EY16" i="41"/>
  <c r="EZ16" i="41"/>
  <c r="FA16" i="41"/>
  <c r="FB16" i="41"/>
  <c r="FC16" i="41"/>
  <c r="FD16" i="41"/>
  <c r="FE16" i="41"/>
  <c r="FF16" i="41"/>
  <c r="FG16" i="41"/>
  <c r="FH16" i="41"/>
  <c r="FI16" i="41"/>
  <c r="FJ16" i="41"/>
  <c r="FK16" i="41"/>
  <c r="FL16" i="41"/>
  <c r="FM16" i="41"/>
  <c r="FN16" i="41"/>
  <c r="FO16" i="41"/>
  <c r="FP16" i="41"/>
  <c r="EL17" i="41"/>
  <c r="EM17" i="41"/>
  <c r="EN17" i="41"/>
  <c r="EO17" i="41"/>
  <c r="EP17" i="41"/>
  <c r="EQ17" i="41"/>
  <c r="ER17" i="41"/>
  <c r="ES17" i="41"/>
  <c r="ET17" i="41"/>
  <c r="EU17" i="41"/>
  <c r="EV17" i="41"/>
  <c r="EW17" i="41"/>
  <c r="EX17" i="41"/>
  <c r="EY17" i="41"/>
  <c r="EZ17" i="41"/>
  <c r="FA17" i="41"/>
  <c r="FB17" i="41"/>
  <c r="FC17" i="41"/>
  <c r="FD17" i="41"/>
  <c r="FE17" i="41"/>
  <c r="FF17" i="41"/>
  <c r="FG17" i="41"/>
  <c r="FH17" i="41"/>
  <c r="FI17" i="41"/>
  <c r="FJ17" i="41"/>
  <c r="FK17" i="41"/>
  <c r="FL17" i="41"/>
  <c r="FM17" i="41"/>
  <c r="FN17" i="41"/>
  <c r="FO17" i="41"/>
  <c r="FP17" i="41"/>
  <c r="EL18" i="41"/>
  <c r="EM18" i="41"/>
  <c r="EN18" i="41"/>
  <c r="EO18" i="41"/>
  <c r="EP18" i="41"/>
  <c r="EQ18" i="41"/>
  <c r="ER18" i="41"/>
  <c r="ES18" i="41"/>
  <c r="ET18" i="41"/>
  <c r="EU18" i="41"/>
  <c r="EV18" i="41"/>
  <c r="EW18" i="41"/>
  <c r="EX18" i="41"/>
  <c r="EY18" i="41"/>
  <c r="EZ18" i="41"/>
  <c r="FA18" i="41"/>
  <c r="FB18" i="41"/>
  <c r="FC18" i="41"/>
  <c r="FD18" i="41"/>
  <c r="FE18" i="41"/>
  <c r="FF18" i="41"/>
  <c r="FG18" i="41"/>
  <c r="FH18" i="41"/>
  <c r="FI18" i="41"/>
  <c r="FJ18" i="41"/>
  <c r="FK18" i="41"/>
  <c r="FL18" i="41"/>
  <c r="FM18" i="41"/>
  <c r="FN18" i="41"/>
  <c r="FO18" i="41"/>
  <c r="FP18" i="41"/>
  <c r="EL19" i="41"/>
  <c r="EM19" i="41"/>
  <c r="EN19" i="41"/>
  <c r="EO19" i="41"/>
  <c r="EP19" i="41"/>
  <c r="EQ19" i="41"/>
  <c r="ER19" i="41"/>
  <c r="ES19" i="41"/>
  <c r="ET19" i="41"/>
  <c r="EU19" i="41"/>
  <c r="EV19" i="41"/>
  <c r="EW19" i="41"/>
  <c r="EX19" i="41"/>
  <c r="EY19" i="41"/>
  <c r="EZ19" i="41"/>
  <c r="FA19" i="41"/>
  <c r="FB19" i="41"/>
  <c r="FC19" i="41"/>
  <c r="FD19" i="41"/>
  <c r="FE19" i="41"/>
  <c r="FF19" i="41"/>
  <c r="FG19" i="41"/>
  <c r="FH19" i="41"/>
  <c r="FI19" i="41"/>
  <c r="FJ19" i="41"/>
  <c r="FK19" i="41"/>
  <c r="FL19" i="41"/>
  <c r="FM19" i="41"/>
  <c r="FN19" i="41"/>
  <c r="FO19" i="41"/>
  <c r="FP19" i="41"/>
  <c r="EL20" i="41"/>
  <c r="EM20" i="41"/>
  <c r="EN20" i="41"/>
  <c r="EO20" i="41"/>
  <c r="EP20" i="41"/>
  <c r="EQ20" i="41"/>
  <c r="ER20" i="41"/>
  <c r="ES20" i="41"/>
  <c r="ET20" i="41"/>
  <c r="EU20" i="41"/>
  <c r="EV20" i="41"/>
  <c r="EW20" i="41"/>
  <c r="EX20" i="41"/>
  <c r="EY20" i="41"/>
  <c r="EZ20" i="41"/>
  <c r="FA20" i="41"/>
  <c r="FB20" i="41"/>
  <c r="FC20" i="41"/>
  <c r="FD20" i="41"/>
  <c r="FE20" i="41"/>
  <c r="FF20" i="41"/>
  <c r="FG20" i="41"/>
  <c r="FH20" i="41"/>
  <c r="FI20" i="41"/>
  <c r="FJ20" i="41"/>
  <c r="FK20" i="41"/>
  <c r="FL20" i="41"/>
  <c r="FM20" i="41"/>
  <c r="FN20" i="41"/>
  <c r="FO20" i="41"/>
  <c r="FP20" i="41"/>
  <c r="EL21" i="41"/>
  <c r="EM21" i="41"/>
  <c r="EN21" i="41"/>
  <c r="EO21" i="41"/>
  <c r="EP21" i="41"/>
  <c r="EQ21" i="41"/>
  <c r="ER21" i="41"/>
  <c r="ES21" i="41"/>
  <c r="ET21" i="41"/>
  <c r="EU21" i="41"/>
  <c r="EV21" i="41"/>
  <c r="EW21" i="41"/>
  <c r="EX21" i="41"/>
  <c r="EY21" i="41"/>
  <c r="EZ21" i="41"/>
  <c r="FA21" i="41"/>
  <c r="FB21" i="41"/>
  <c r="FC21" i="41"/>
  <c r="FD21" i="41"/>
  <c r="FE21" i="41"/>
  <c r="FF21" i="41"/>
  <c r="FG21" i="41"/>
  <c r="FH21" i="41"/>
  <c r="FI21" i="41"/>
  <c r="FJ21" i="41"/>
  <c r="FK21" i="41"/>
  <c r="FL21" i="41"/>
  <c r="FM21" i="41"/>
  <c r="FN21" i="41"/>
  <c r="FO21" i="41"/>
  <c r="FP21" i="41"/>
  <c r="EL22" i="41"/>
  <c r="EM22" i="41"/>
  <c r="EN22" i="41"/>
  <c r="EO22" i="41"/>
  <c r="EP22" i="41"/>
  <c r="EQ22" i="41"/>
  <c r="ER22" i="41"/>
  <c r="ES22" i="41"/>
  <c r="ET22" i="41"/>
  <c r="EU22" i="41"/>
  <c r="EV22" i="41"/>
  <c r="EW22" i="41"/>
  <c r="EX22" i="41"/>
  <c r="EY22" i="41"/>
  <c r="EZ22" i="41"/>
  <c r="FA22" i="41"/>
  <c r="FB22" i="41"/>
  <c r="FC22" i="41"/>
  <c r="FD22" i="41"/>
  <c r="FE22" i="41"/>
  <c r="FF22" i="41"/>
  <c r="FG22" i="41"/>
  <c r="FH22" i="41"/>
  <c r="FI22" i="41"/>
  <c r="FJ22" i="41"/>
  <c r="FK22" i="41"/>
  <c r="FL22" i="41"/>
  <c r="FM22" i="41"/>
  <c r="FN22" i="41"/>
  <c r="FO22" i="41"/>
  <c r="FP22" i="41"/>
  <c r="EL23" i="41"/>
  <c r="EM23" i="41"/>
  <c r="EN23" i="41"/>
  <c r="EO23" i="41"/>
  <c r="EP23" i="41"/>
  <c r="EQ23" i="41"/>
  <c r="ER23" i="41"/>
  <c r="ES23" i="41"/>
  <c r="ET23" i="41"/>
  <c r="EU23" i="41"/>
  <c r="EV23" i="41"/>
  <c r="EW23" i="41"/>
  <c r="EX23" i="41"/>
  <c r="EY23" i="41"/>
  <c r="EZ23" i="41"/>
  <c r="FA23" i="41"/>
  <c r="FB23" i="41"/>
  <c r="FC23" i="41"/>
  <c r="FD23" i="41"/>
  <c r="FE23" i="41"/>
  <c r="FF23" i="41"/>
  <c r="FG23" i="41"/>
  <c r="FH23" i="41"/>
  <c r="FI23" i="41"/>
  <c r="FJ23" i="41"/>
  <c r="FK23" i="41"/>
  <c r="FL23" i="41"/>
  <c r="FM23" i="41"/>
  <c r="FN23" i="41"/>
  <c r="FO23" i="41"/>
  <c r="FP23" i="41"/>
  <c r="EL24" i="41"/>
  <c r="EM24" i="41"/>
  <c r="EN24" i="41"/>
  <c r="EO24" i="41"/>
  <c r="EP24" i="41"/>
  <c r="EQ24" i="41"/>
  <c r="ER24" i="41"/>
  <c r="ES24" i="41"/>
  <c r="ET24" i="41"/>
  <c r="EU24" i="41"/>
  <c r="EV24" i="41"/>
  <c r="EW24" i="41"/>
  <c r="EX24" i="41"/>
  <c r="EY24" i="41"/>
  <c r="EZ24" i="41"/>
  <c r="FA24" i="41"/>
  <c r="FB24" i="41"/>
  <c r="FC24" i="41"/>
  <c r="FD24" i="41"/>
  <c r="FE24" i="41"/>
  <c r="FF24" i="41"/>
  <c r="FG24" i="41"/>
  <c r="FH24" i="41"/>
  <c r="FI24" i="41"/>
  <c r="FJ24" i="41"/>
  <c r="FK24" i="41"/>
  <c r="FL24" i="41"/>
  <c r="FM24" i="41"/>
  <c r="FN24" i="41"/>
  <c r="FO24" i="41"/>
  <c r="FP24" i="41"/>
  <c r="EL25" i="41"/>
  <c r="EM25" i="41"/>
  <c r="EN25" i="41"/>
  <c r="EO25" i="41"/>
  <c r="EP25" i="41"/>
  <c r="EQ25" i="41"/>
  <c r="ER25" i="41"/>
  <c r="ES25" i="41"/>
  <c r="ET25" i="41"/>
  <c r="EU25" i="41"/>
  <c r="EV25" i="41"/>
  <c r="EW25" i="41"/>
  <c r="EX25" i="41"/>
  <c r="EY25" i="41"/>
  <c r="EZ25" i="41"/>
  <c r="FA25" i="41"/>
  <c r="FB25" i="41"/>
  <c r="FC25" i="41"/>
  <c r="FD25" i="41"/>
  <c r="FE25" i="41"/>
  <c r="FF25" i="41"/>
  <c r="FG25" i="41"/>
  <c r="FH25" i="41"/>
  <c r="FI25" i="41"/>
  <c r="FJ25" i="41"/>
  <c r="FK25" i="41"/>
  <c r="FL25" i="41"/>
  <c r="FM25" i="41"/>
  <c r="FN25" i="41"/>
  <c r="FO25" i="41"/>
  <c r="FP25" i="41"/>
  <c r="EL26" i="41"/>
  <c r="EM26" i="41"/>
  <c r="EN26" i="41"/>
  <c r="EO26" i="41"/>
  <c r="EP26" i="41"/>
  <c r="EQ26" i="41"/>
  <c r="ER26" i="41"/>
  <c r="ES26" i="41"/>
  <c r="ET26" i="41"/>
  <c r="EU26" i="41"/>
  <c r="EV26" i="41"/>
  <c r="EW26" i="41"/>
  <c r="EX26" i="41"/>
  <c r="EY26" i="41"/>
  <c r="EZ26" i="41"/>
  <c r="FA26" i="41"/>
  <c r="FB26" i="41"/>
  <c r="FC26" i="41"/>
  <c r="FD26" i="41"/>
  <c r="FE26" i="41"/>
  <c r="FF26" i="41"/>
  <c r="FG26" i="41"/>
  <c r="FH26" i="41"/>
  <c r="FI26" i="41"/>
  <c r="FJ26" i="41"/>
  <c r="FK26" i="41"/>
  <c r="FL26" i="41"/>
  <c r="FM26" i="41"/>
  <c r="FN26" i="41"/>
  <c r="FO26" i="41"/>
  <c r="FP26" i="41"/>
  <c r="EL27" i="41"/>
  <c r="EM27" i="41"/>
  <c r="EN27" i="41"/>
  <c r="EO27" i="41"/>
  <c r="EP27" i="41"/>
  <c r="EQ27" i="41"/>
  <c r="ER27" i="41"/>
  <c r="ES27" i="41"/>
  <c r="ET27" i="41"/>
  <c r="EU27" i="41"/>
  <c r="EV27" i="41"/>
  <c r="EW27" i="41"/>
  <c r="EX27" i="41"/>
  <c r="EY27" i="41"/>
  <c r="EZ27" i="41"/>
  <c r="FA27" i="41"/>
  <c r="FB27" i="41"/>
  <c r="FC27" i="41"/>
  <c r="FD27" i="41"/>
  <c r="FE27" i="41"/>
  <c r="FF27" i="41"/>
  <c r="FG27" i="41"/>
  <c r="FH27" i="41"/>
  <c r="FI27" i="41"/>
  <c r="FJ27" i="41"/>
  <c r="FK27" i="41"/>
  <c r="FL27" i="41"/>
  <c r="FM27" i="41"/>
  <c r="FN27" i="41"/>
  <c r="FO27" i="41"/>
  <c r="FP27" i="41"/>
  <c r="EL28" i="41"/>
  <c r="EM28" i="41"/>
  <c r="EN28" i="41"/>
  <c r="EO28" i="41"/>
  <c r="EP28" i="41"/>
  <c r="EQ28" i="41"/>
  <c r="ER28" i="41"/>
  <c r="ES28" i="41"/>
  <c r="ET28" i="41"/>
  <c r="EU28" i="41"/>
  <c r="EV28" i="41"/>
  <c r="EW28" i="41"/>
  <c r="EX28" i="41"/>
  <c r="EY28" i="41"/>
  <c r="EZ28" i="41"/>
  <c r="FA28" i="41"/>
  <c r="FB28" i="41"/>
  <c r="FC28" i="41"/>
  <c r="FD28" i="41"/>
  <c r="FE28" i="41"/>
  <c r="FF28" i="41"/>
  <c r="FG28" i="41"/>
  <c r="FH28" i="41"/>
  <c r="FI28" i="41"/>
  <c r="FJ28" i="41"/>
  <c r="FK28" i="41"/>
  <c r="FL28" i="41"/>
  <c r="FM28" i="41"/>
  <c r="FN28" i="41"/>
  <c r="FO28" i="41"/>
  <c r="FP28" i="41"/>
  <c r="EL29" i="41"/>
  <c r="EM29" i="41"/>
  <c r="EN29" i="41"/>
  <c r="EO29" i="41"/>
  <c r="EP29" i="41"/>
  <c r="EQ29" i="41"/>
  <c r="ER29" i="41"/>
  <c r="ES29" i="41"/>
  <c r="ET29" i="41"/>
  <c r="EU29" i="41"/>
  <c r="EV29" i="41"/>
  <c r="EW29" i="41"/>
  <c r="EX29" i="41"/>
  <c r="EY29" i="41"/>
  <c r="EZ29" i="41"/>
  <c r="FA29" i="41"/>
  <c r="FB29" i="41"/>
  <c r="FC29" i="41"/>
  <c r="FD29" i="41"/>
  <c r="FE29" i="41"/>
  <c r="FF29" i="41"/>
  <c r="FG29" i="41"/>
  <c r="FH29" i="41"/>
  <c r="FI29" i="41"/>
  <c r="FJ29" i="41"/>
  <c r="FK29" i="41"/>
  <c r="FL29" i="41"/>
  <c r="FM29" i="41"/>
  <c r="FN29" i="41"/>
  <c r="FO29" i="41"/>
  <c r="FP29" i="41"/>
  <c r="EL30" i="41"/>
  <c r="EM30" i="41"/>
  <c r="EN30" i="41"/>
  <c r="EO30" i="41"/>
  <c r="EP30" i="41"/>
  <c r="EQ30" i="41"/>
  <c r="ER30" i="41"/>
  <c r="ES30" i="41"/>
  <c r="ET30" i="41"/>
  <c r="EU30" i="41"/>
  <c r="EV30" i="41"/>
  <c r="EW30" i="41"/>
  <c r="EX30" i="41"/>
  <c r="EY30" i="41"/>
  <c r="EZ30" i="41"/>
  <c r="FA30" i="41"/>
  <c r="FB30" i="41"/>
  <c r="FC30" i="41"/>
  <c r="FD30" i="41"/>
  <c r="FE30" i="41"/>
  <c r="FF30" i="41"/>
  <c r="FG30" i="41"/>
  <c r="FH30" i="41"/>
  <c r="FI30" i="41"/>
  <c r="FJ30" i="41"/>
  <c r="FK30" i="41"/>
  <c r="FL30" i="41"/>
  <c r="FM30" i="41"/>
  <c r="FN30" i="41"/>
  <c r="FO30" i="41"/>
  <c r="FP30" i="41"/>
  <c r="EL31" i="41"/>
  <c r="EM31" i="41"/>
  <c r="EN31" i="41"/>
  <c r="EO31" i="41"/>
  <c r="EP31" i="41"/>
  <c r="EQ31" i="41"/>
  <c r="ER31" i="41"/>
  <c r="ES31" i="41"/>
  <c r="ET31" i="41"/>
  <c r="EU31" i="41"/>
  <c r="EV31" i="41"/>
  <c r="EW31" i="41"/>
  <c r="EX31" i="41"/>
  <c r="EY31" i="41"/>
  <c r="EZ31" i="41"/>
  <c r="FA31" i="41"/>
  <c r="FB31" i="41"/>
  <c r="FC31" i="41"/>
  <c r="FD31" i="41"/>
  <c r="FE31" i="41"/>
  <c r="FF31" i="41"/>
  <c r="FG31" i="41"/>
  <c r="FH31" i="41"/>
  <c r="FI31" i="41"/>
  <c r="FJ31" i="41"/>
  <c r="FK31" i="41"/>
  <c r="FL31" i="41"/>
  <c r="FM31" i="41"/>
  <c r="FN31" i="41"/>
  <c r="FO31" i="41"/>
  <c r="FP31" i="41"/>
  <c r="EL32" i="41"/>
  <c r="EM32" i="41"/>
  <c r="EN32" i="41"/>
  <c r="EO32" i="41"/>
  <c r="EP32" i="41"/>
  <c r="EQ32" i="41"/>
  <c r="ER32" i="41"/>
  <c r="ES32" i="41"/>
  <c r="ET32" i="41"/>
  <c r="EU32" i="41"/>
  <c r="EV32" i="41"/>
  <c r="EW32" i="41"/>
  <c r="EX32" i="41"/>
  <c r="EY32" i="41"/>
  <c r="EZ32" i="41"/>
  <c r="FA32" i="41"/>
  <c r="FB32" i="41"/>
  <c r="FC32" i="41"/>
  <c r="FD32" i="41"/>
  <c r="FE32" i="41"/>
  <c r="FF32" i="41"/>
  <c r="FG32" i="41"/>
  <c r="FH32" i="41"/>
  <c r="FI32" i="41"/>
  <c r="FJ32" i="41"/>
  <c r="FK32" i="41"/>
  <c r="FL32" i="41"/>
  <c r="FM32" i="41"/>
  <c r="FN32" i="41"/>
  <c r="FO32" i="41"/>
  <c r="FP32" i="41"/>
  <c r="EL33" i="41"/>
  <c r="EM33" i="41"/>
  <c r="EN33" i="41"/>
  <c r="EO33" i="41"/>
  <c r="EP33" i="41"/>
  <c r="EQ33" i="41"/>
  <c r="ER33" i="41"/>
  <c r="ES33" i="41"/>
  <c r="ET33" i="41"/>
  <c r="EU33" i="41"/>
  <c r="EV33" i="41"/>
  <c r="EW33" i="41"/>
  <c r="EX33" i="41"/>
  <c r="EY33" i="41"/>
  <c r="EZ33" i="41"/>
  <c r="FA33" i="41"/>
  <c r="FB33" i="41"/>
  <c r="FC33" i="41"/>
  <c r="FD33" i="41"/>
  <c r="FE33" i="41"/>
  <c r="FF33" i="41"/>
  <c r="FG33" i="41"/>
  <c r="FH33" i="41"/>
  <c r="FI33" i="41"/>
  <c r="FJ33" i="41"/>
  <c r="FK33" i="41"/>
  <c r="FL33" i="41"/>
  <c r="FM33" i="41"/>
  <c r="FN33" i="41"/>
  <c r="FO33" i="41"/>
  <c r="FP33" i="41"/>
  <c r="EM4" i="41"/>
  <c r="EN4" i="41"/>
  <c r="EO4" i="41"/>
  <c r="EP4" i="41"/>
  <c r="EQ4" i="41"/>
  <c r="ER4" i="41"/>
  <c r="ES4" i="41"/>
  <c r="ET4" i="41"/>
  <c r="EU4" i="41"/>
  <c r="EV4" i="41"/>
  <c r="EW4" i="41"/>
  <c r="EX4" i="41"/>
  <c r="EY4" i="41"/>
  <c r="EZ4" i="41"/>
  <c r="FA4" i="41"/>
  <c r="FB4" i="41"/>
  <c r="FC4" i="41"/>
  <c r="FD4" i="41"/>
  <c r="FE4" i="41"/>
  <c r="FF4" i="41"/>
  <c r="FG4" i="41"/>
  <c r="FH4" i="41"/>
  <c r="FI4" i="41"/>
  <c r="FJ4" i="41"/>
  <c r="FK4" i="41"/>
  <c r="FL4" i="41"/>
  <c r="FM4" i="41"/>
  <c r="FN4" i="41"/>
  <c r="FO4" i="41"/>
  <c r="FP4" i="41"/>
  <c r="EL4" i="41"/>
  <c r="DD5" i="41"/>
  <c r="DE5" i="41"/>
  <c r="DF5" i="41"/>
  <c r="DG5" i="41"/>
  <c r="DH5" i="41"/>
  <c r="DI5" i="41"/>
  <c r="DJ5" i="41"/>
  <c r="DK5" i="41"/>
  <c r="DL5" i="41"/>
  <c r="DM5" i="41"/>
  <c r="DN5" i="41"/>
  <c r="DO5" i="41"/>
  <c r="DP5" i="41"/>
  <c r="DQ5" i="41"/>
  <c r="DR5" i="41"/>
  <c r="DS5" i="41"/>
  <c r="DT5" i="41"/>
  <c r="DU5" i="41"/>
  <c r="DV5" i="41"/>
  <c r="DW5" i="41"/>
  <c r="DX5" i="41"/>
  <c r="DY5" i="41"/>
  <c r="DZ5" i="41"/>
  <c r="EA5" i="41"/>
  <c r="EB5" i="41"/>
  <c r="EC5" i="41"/>
  <c r="ED5" i="41"/>
  <c r="EE5" i="41"/>
  <c r="EF5" i="41"/>
  <c r="EG5" i="41"/>
  <c r="EH5" i="41"/>
  <c r="DD6" i="41"/>
  <c r="DE6" i="41"/>
  <c r="DF6" i="41"/>
  <c r="DG6" i="41"/>
  <c r="DH6" i="41"/>
  <c r="DI6" i="41"/>
  <c r="DJ6" i="41"/>
  <c r="DK6" i="41"/>
  <c r="DL6" i="41"/>
  <c r="DM6" i="41"/>
  <c r="DN6" i="41"/>
  <c r="DO6" i="41"/>
  <c r="DP6" i="41"/>
  <c r="DQ6" i="41"/>
  <c r="DR6" i="41"/>
  <c r="DS6" i="41"/>
  <c r="DT6" i="41"/>
  <c r="DU6" i="41"/>
  <c r="DV6" i="41"/>
  <c r="DW6" i="41"/>
  <c r="DX6" i="41"/>
  <c r="DY6" i="41"/>
  <c r="DZ6" i="41"/>
  <c r="EA6" i="41"/>
  <c r="EB6" i="41"/>
  <c r="EC6" i="41"/>
  <c r="ED6" i="41"/>
  <c r="EE6" i="41"/>
  <c r="EF6" i="41"/>
  <c r="EG6" i="41"/>
  <c r="EH6" i="41"/>
  <c r="DD7" i="41"/>
  <c r="DE7" i="41"/>
  <c r="DF7" i="41"/>
  <c r="DG7" i="41"/>
  <c r="DH7" i="41"/>
  <c r="DI7" i="41"/>
  <c r="DJ7" i="41"/>
  <c r="DK7" i="41"/>
  <c r="DL7" i="41"/>
  <c r="DM7" i="41"/>
  <c r="DN7" i="41"/>
  <c r="DO7" i="41"/>
  <c r="DP7" i="41"/>
  <c r="DQ7" i="41"/>
  <c r="DR7" i="41"/>
  <c r="DS7" i="41"/>
  <c r="DT7" i="41"/>
  <c r="DU7" i="41"/>
  <c r="DV7" i="41"/>
  <c r="DW7" i="41"/>
  <c r="DX7" i="41"/>
  <c r="DY7" i="41"/>
  <c r="DZ7" i="41"/>
  <c r="EA7" i="41"/>
  <c r="EB7" i="41"/>
  <c r="EC7" i="41"/>
  <c r="ED7" i="41"/>
  <c r="EE7" i="41"/>
  <c r="EF7" i="41"/>
  <c r="EG7" i="41"/>
  <c r="EH7" i="41"/>
  <c r="DD8" i="41"/>
  <c r="DE8" i="41"/>
  <c r="DF8" i="41"/>
  <c r="DG8" i="41"/>
  <c r="DH8" i="41"/>
  <c r="DI8" i="41"/>
  <c r="DJ8" i="41"/>
  <c r="DK8" i="41"/>
  <c r="DL8" i="41"/>
  <c r="DM8" i="41"/>
  <c r="DN8" i="41"/>
  <c r="DO8" i="41"/>
  <c r="DP8" i="41"/>
  <c r="DQ8" i="41"/>
  <c r="DR8" i="41"/>
  <c r="DS8" i="41"/>
  <c r="DT8" i="41"/>
  <c r="DU8" i="41"/>
  <c r="DV8" i="41"/>
  <c r="DW8" i="41"/>
  <c r="DX8" i="41"/>
  <c r="DY8" i="41"/>
  <c r="DZ8" i="41"/>
  <c r="EA8" i="41"/>
  <c r="EB8" i="41"/>
  <c r="EC8" i="41"/>
  <c r="ED8" i="41"/>
  <c r="EE8" i="41"/>
  <c r="EF8" i="41"/>
  <c r="EG8" i="41"/>
  <c r="EH8" i="41"/>
  <c r="DD9" i="41"/>
  <c r="DE9" i="41"/>
  <c r="DF9" i="41"/>
  <c r="DG9" i="41"/>
  <c r="DH9" i="41"/>
  <c r="DI9" i="41"/>
  <c r="DJ9" i="41"/>
  <c r="DK9" i="41"/>
  <c r="DL9" i="41"/>
  <c r="DM9" i="41"/>
  <c r="DN9" i="41"/>
  <c r="DO9" i="41"/>
  <c r="DP9" i="41"/>
  <c r="DQ9" i="41"/>
  <c r="DR9" i="41"/>
  <c r="DS9" i="41"/>
  <c r="DT9" i="41"/>
  <c r="DU9" i="41"/>
  <c r="DV9" i="41"/>
  <c r="DW9" i="41"/>
  <c r="DX9" i="41"/>
  <c r="DY9" i="41"/>
  <c r="DZ9" i="41"/>
  <c r="EA9" i="41"/>
  <c r="EB9" i="41"/>
  <c r="EC9" i="41"/>
  <c r="ED9" i="41"/>
  <c r="EE9" i="41"/>
  <c r="EF9" i="41"/>
  <c r="EG9" i="41"/>
  <c r="EH9" i="41"/>
  <c r="DD10" i="41"/>
  <c r="DE10" i="41"/>
  <c r="DF10" i="41"/>
  <c r="DG10" i="41"/>
  <c r="DH10" i="41"/>
  <c r="DI10" i="41"/>
  <c r="DJ10" i="41"/>
  <c r="DK10" i="41"/>
  <c r="DL10" i="41"/>
  <c r="DM10" i="41"/>
  <c r="DN10" i="41"/>
  <c r="DO10" i="41"/>
  <c r="DP10" i="41"/>
  <c r="DQ10" i="41"/>
  <c r="DR10" i="41"/>
  <c r="DS10" i="41"/>
  <c r="DT10" i="41"/>
  <c r="DU10" i="41"/>
  <c r="DV10" i="41"/>
  <c r="DW10" i="41"/>
  <c r="DX10" i="41"/>
  <c r="DY10" i="41"/>
  <c r="DZ10" i="41"/>
  <c r="EA10" i="41"/>
  <c r="EB10" i="41"/>
  <c r="EC10" i="41"/>
  <c r="ED10" i="41"/>
  <c r="EE10" i="41"/>
  <c r="EF10" i="41"/>
  <c r="EG10" i="41"/>
  <c r="EH10" i="41"/>
  <c r="DD11" i="41"/>
  <c r="DE11" i="41"/>
  <c r="DF11" i="41"/>
  <c r="DG11" i="41"/>
  <c r="DH11" i="41"/>
  <c r="DI11" i="41"/>
  <c r="DJ11" i="41"/>
  <c r="DK11" i="41"/>
  <c r="DL11" i="41"/>
  <c r="DM11" i="41"/>
  <c r="DN11" i="41"/>
  <c r="DO11" i="41"/>
  <c r="DP11" i="41"/>
  <c r="DQ11" i="41"/>
  <c r="DR11" i="41"/>
  <c r="DS11" i="41"/>
  <c r="DT11" i="41"/>
  <c r="DU11" i="41"/>
  <c r="DV11" i="41"/>
  <c r="DW11" i="41"/>
  <c r="DX11" i="41"/>
  <c r="DY11" i="41"/>
  <c r="DZ11" i="41"/>
  <c r="EA11" i="41"/>
  <c r="EB11" i="41"/>
  <c r="EC11" i="41"/>
  <c r="ED11" i="41"/>
  <c r="EE11" i="41"/>
  <c r="EF11" i="41"/>
  <c r="EG11" i="41"/>
  <c r="EH11" i="41"/>
  <c r="DD12" i="41"/>
  <c r="DE12" i="41"/>
  <c r="DF12" i="41"/>
  <c r="DG12" i="41"/>
  <c r="DH12" i="41"/>
  <c r="DI12" i="41"/>
  <c r="DJ12" i="41"/>
  <c r="DK12" i="41"/>
  <c r="DL12" i="41"/>
  <c r="DM12" i="41"/>
  <c r="DN12" i="41"/>
  <c r="DO12" i="41"/>
  <c r="DP12" i="41"/>
  <c r="DQ12" i="41"/>
  <c r="DR12" i="41"/>
  <c r="DS12" i="41"/>
  <c r="DT12" i="41"/>
  <c r="DU12" i="41"/>
  <c r="DV12" i="41"/>
  <c r="DW12" i="41"/>
  <c r="DX12" i="41"/>
  <c r="DY12" i="41"/>
  <c r="DZ12" i="41"/>
  <c r="EA12" i="41"/>
  <c r="EB12" i="41"/>
  <c r="EC12" i="41"/>
  <c r="ED12" i="41"/>
  <c r="EE12" i="41"/>
  <c r="EF12" i="41"/>
  <c r="EG12" i="41"/>
  <c r="EH12" i="41"/>
  <c r="DD13" i="41"/>
  <c r="DE13" i="41"/>
  <c r="DF13" i="41"/>
  <c r="DG13" i="41"/>
  <c r="DH13" i="41"/>
  <c r="DI13" i="41"/>
  <c r="DJ13" i="41"/>
  <c r="DK13" i="41"/>
  <c r="DL13" i="41"/>
  <c r="DM13" i="41"/>
  <c r="DN13" i="41"/>
  <c r="DO13" i="41"/>
  <c r="DP13" i="41"/>
  <c r="DQ13" i="41"/>
  <c r="DR13" i="41"/>
  <c r="DS13" i="41"/>
  <c r="DT13" i="41"/>
  <c r="DU13" i="41"/>
  <c r="DV13" i="41"/>
  <c r="DW13" i="41"/>
  <c r="DX13" i="41"/>
  <c r="DY13" i="41"/>
  <c r="DZ13" i="41"/>
  <c r="EA13" i="41"/>
  <c r="EB13" i="41"/>
  <c r="EC13" i="41"/>
  <c r="ED13" i="41"/>
  <c r="EE13" i="41"/>
  <c r="EF13" i="41"/>
  <c r="EG13" i="41"/>
  <c r="EH13" i="41"/>
  <c r="DD14" i="41"/>
  <c r="DE14" i="41"/>
  <c r="DF14" i="41"/>
  <c r="DG14" i="41"/>
  <c r="DH14" i="41"/>
  <c r="DI14" i="41"/>
  <c r="DJ14" i="41"/>
  <c r="DK14" i="41"/>
  <c r="DL14" i="41"/>
  <c r="DM14" i="41"/>
  <c r="DN14" i="41"/>
  <c r="DO14" i="41"/>
  <c r="DP14" i="41"/>
  <c r="DQ14" i="41"/>
  <c r="DR14" i="41"/>
  <c r="DS14" i="41"/>
  <c r="DT14" i="41"/>
  <c r="DU14" i="41"/>
  <c r="DV14" i="41"/>
  <c r="DW14" i="41"/>
  <c r="DX14" i="41"/>
  <c r="DY14" i="41"/>
  <c r="DZ14" i="41"/>
  <c r="EA14" i="41"/>
  <c r="EB14" i="41"/>
  <c r="EC14" i="41"/>
  <c r="ED14" i="41"/>
  <c r="EE14" i="41"/>
  <c r="EF14" i="41"/>
  <c r="EG14" i="41"/>
  <c r="EH14" i="41"/>
  <c r="DD15" i="41"/>
  <c r="DE15" i="41"/>
  <c r="DF15" i="41"/>
  <c r="DG15" i="41"/>
  <c r="DH15" i="41"/>
  <c r="DI15" i="41"/>
  <c r="DJ15" i="41"/>
  <c r="DK15" i="41"/>
  <c r="DL15" i="41"/>
  <c r="DM15" i="41"/>
  <c r="DN15" i="41"/>
  <c r="DO15" i="41"/>
  <c r="DP15" i="41"/>
  <c r="DQ15" i="41"/>
  <c r="DR15" i="41"/>
  <c r="DS15" i="41"/>
  <c r="DT15" i="41"/>
  <c r="DU15" i="41"/>
  <c r="DV15" i="41"/>
  <c r="DW15" i="41"/>
  <c r="DX15" i="41"/>
  <c r="DY15" i="41"/>
  <c r="DZ15" i="41"/>
  <c r="EA15" i="41"/>
  <c r="EB15" i="41"/>
  <c r="EC15" i="41"/>
  <c r="ED15" i="41"/>
  <c r="EE15" i="41"/>
  <c r="EF15" i="41"/>
  <c r="EG15" i="41"/>
  <c r="EH15" i="41"/>
  <c r="DD16" i="41"/>
  <c r="DE16" i="41"/>
  <c r="DF16" i="41"/>
  <c r="DG16" i="41"/>
  <c r="DH16" i="41"/>
  <c r="DI16" i="41"/>
  <c r="DJ16" i="41"/>
  <c r="DK16" i="41"/>
  <c r="DL16" i="41"/>
  <c r="DM16" i="41"/>
  <c r="DN16" i="41"/>
  <c r="DO16" i="41"/>
  <c r="DP16" i="41"/>
  <c r="DQ16" i="41"/>
  <c r="DR16" i="41"/>
  <c r="DS16" i="41"/>
  <c r="DT16" i="41"/>
  <c r="DU16" i="41"/>
  <c r="DV16" i="41"/>
  <c r="DW16" i="41"/>
  <c r="DX16" i="41"/>
  <c r="DY16" i="41"/>
  <c r="DZ16" i="41"/>
  <c r="EA16" i="41"/>
  <c r="EB16" i="41"/>
  <c r="EC16" i="41"/>
  <c r="ED16" i="41"/>
  <c r="EE16" i="41"/>
  <c r="EF16" i="41"/>
  <c r="EG16" i="41"/>
  <c r="EH16" i="41"/>
  <c r="DD17" i="41"/>
  <c r="DE17" i="41"/>
  <c r="DF17" i="41"/>
  <c r="DG17" i="41"/>
  <c r="DH17" i="41"/>
  <c r="DI17" i="41"/>
  <c r="DJ17" i="41"/>
  <c r="DK17" i="41"/>
  <c r="DL17" i="41"/>
  <c r="DM17" i="41"/>
  <c r="DN17" i="41"/>
  <c r="DO17" i="41"/>
  <c r="DP17" i="41"/>
  <c r="DQ17" i="41"/>
  <c r="DR17" i="41"/>
  <c r="DS17" i="41"/>
  <c r="DT17" i="41"/>
  <c r="DU17" i="41"/>
  <c r="DV17" i="41"/>
  <c r="DW17" i="41"/>
  <c r="DX17" i="41"/>
  <c r="DY17" i="41"/>
  <c r="DZ17" i="41"/>
  <c r="EA17" i="41"/>
  <c r="EB17" i="41"/>
  <c r="EC17" i="41"/>
  <c r="ED17" i="41"/>
  <c r="EE17" i="41"/>
  <c r="EF17" i="41"/>
  <c r="EG17" i="41"/>
  <c r="EH17" i="41"/>
  <c r="DD18" i="41"/>
  <c r="DE18" i="41"/>
  <c r="DF18" i="41"/>
  <c r="DG18" i="41"/>
  <c r="DH18" i="41"/>
  <c r="DI18" i="41"/>
  <c r="DJ18" i="41"/>
  <c r="DK18" i="41"/>
  <c r="DL18" i="41"/>
  <c r="DM18" i="41"/>
  <c r="DN18" i="41"/>
  <c r="DO18" i="41"/>
  <c r="DP18" i="41"/>
  <c r="DQ18" i="41"/>
  <c r="DR18" i="41"/>
  <c r="DS18" i="41"/>
  <c r="DT18" i="41"/>
  <c r="DU18" i="41"/>
  <c r="DV18" i="41"/>
  <c r="DW18" i="41"/>
  <c r="DX18" i="41"/>
  <c r="DY18" i="41"/>
  <c r="DZ18" i="41"/>
  <c r="EA18" i="41"/>
  <c r="EB18" i="41"/>
  <c r="EC18" i="41"/>
  <c r="ED18" i="41"/>
  <c r="EE18" i="41"/>
  <c r="EF18" i="41"/>
  <c r="EG18" i="41"/>
  <c r="EH18" i="41"/>
  <c r="DD19" i="41"/>
  <c r="DE19" i="41"/>
  <c r="DF19" i="41"/>
  <c r="DG19" i="41"/>
  <c r="DH19" i="41"/>
  <c r="DI19" i="41"/>
  <c r="DJ19" i="41"/>
  <c r="DK19" i="41"/>
  <c r="DL19" i="41"/>
  <c r="DM19" i="41"/>
  <c r="DN19" i="41"/>
  <c r="DO19" i="41"/>
  <c r="DP19" i="41"/>
  <c r="DQ19" i="41"/>
  <c r="DR19" i="41"/>
  <c r="DS19" i="41"/>
  <c r="DT19" i="41"/>
  <c r="DU19" i="41"/>
  <c r="DV19" i="41"/>
  <c r="DW19" i="41"/>
  <c r="DX19" i="41"/>
  <c r="DY19" i="41"/>
  <c r="DZ19" i="41"/>
  <c r="EA19" i="41"/>
  <c r="EB19" i="41"/>
  <c r="EC19" i="41"/>
  <c r="ED19" i="41"/>
  <c r="EE19" i="41"/>
  <c r="EF19" i="41"/>
  <c r="EG19" i="41"/>
  <c r="EH19" i="41"/>
  <c r="DD20" i="41"/>
  <c r="DE20" i="41"/>
  <c r="DF20" i="41"/>
  <c r="DG20" i="41"/>
  <c r="DH20" i="41"/>
  <c r="DI20" i="41"/>
  <c r="DJ20" i="41"/>
  <c r="DK20" i="41"/>
  <c r="DL20" i="41"/>
  <c r="DM20" i="41"/>
  <c r="DN20" i="41"/>
  <c r="DO20" i="41"/>
  <c r="DP20" i="41"/>
  <c r="DQ20" i="41"/>
  <c r="DR20" i="41"/>
  <c r="DS20" i="41"/>
  <c r="DT20" i="41"/>
  <c r="DU20" i="41"/>
  <c r="DV20" i="41"/>
  <c r="DW20" i="41"/>
  <c r="DX20" i="41"/>
  <c r="DY20" i="41"/>
  <c r="DZ20" i="41"/>
  <c r="EA20" i="41"/>
  <c r="EB20" i="41"/>
  <c r="EC20" i="41"/>
  <c r="ED20" i="41"/>
  <c r="EE20" i="41"/>
  <c r="EF20" i="41"/>
  <c r="EG20" i="41"/>
  <c r="EH20" i="41"/>
  <c r="DD21" i="41"/>
  <c r="DE21" i="41"/>
  <c r="DF21" i="41"/>
  <c r="DG21" i="41"/>
  <c r="DH21" i="41"/>
  <c r="DI21" i="41"/>
  <c r="DJ21" i="41"/>
  <c r="DK21" i="41"/>
  <c r="DL21" i="41"/>
  <c r="DM21" i="41"/>
  <c r="DN21" i="41"/>
  <c r="DO21" i="41"/>
  <c r="DP21" i="41"/>
  <c r="DQ21" i="41"/>
  <c r="DR21" i="41"/>
  <c r="DS21" i="41"/>
  <c r="DT21" i="41"/>
  <c r="DU21" i="41"/>
  <c r="DV21" i="41"/>
  <c r="DW21" i="41"/>
  <c r="DX21" i="41"/>
  <c r="DY21" i="41"/>
  <c r="DZ21" i="41"/>
  <c r="EA21" i="41"/>
  <c r="EB21" i="41"/>
  <c r="EC21" i="41"/>
  <c r="ED21" i="41"/>
  <c r="EE21" i="41"/>
  <c r="EF21" i="41"/>
  <c r="EG21" i="41"/>
  <c r="EH21" i="41"/>
  <c r="DD22" i="41"/>
  <c r="DE22" i="41"/>
  <c r="DF22" i="41"/>
  <c r="DG22" i="41"/>
  <c r="DH22" i="41"/>
  <c r="DI22" i="41"/>
  <c r="DJ22" i="41"/>
  <c r="DK22" i="41"/>
  <c r="DL22" i="41"/>
  <c r="DM22" i="41"/>
  <c r="DN22" i="41"/>
  <c r="DO22" i="41"/>
  <c r="DP22" i="41"/>
  <c r="DQ22" i="41"/>
  <c r="DR22" i="41"/>
  <c r="DS22" i="41"/>
  <c r="DT22" i="41"/>
  <c r="DU22" i="41"/>
  <c r="DV22" i="41"/>
  <c r="DW22" i="41"/>
  <c r="DX22" i="41"/>
  <c r="DY22" i="41"/>
  <c r="DZ22" i="41"/>
  <c r="EA22" i="41"/>
  <c r="EB22" i="41"/>
  <c r="EC22" i="41"/>
  <c r="ED22" i="41"/>
  <c r="EE22" i="41"/>
  <c r="EF22" i="41"/>
  <c r="EG22" i="41"/>
  <c r="EH22" i="41"/>
  <c r="DD23" i="41"/>
  <c r="DE23" i="41"/>
  <c r="DF23" i="41"/>
  <c r="DG23" i="41"/>
  <c r="DH23" i="41"/>
  <c r="DI23" i="41"/>
  <c r="DJ23" i="41"/>
  <c r="DK23" i="41"/>
  <c r="DL23" i="41"/>
  <c r="DM23" i="41"/>
  <c r="DN23" i="41"/>
  <c r="DO23" i="41"/>
  <c r="DP23" i="41"/>
  <c r="DQ23" i="41"/>
  <c r="DR23" i="41"/>
  <c r="DS23" i="41"/>
  <c r="DT23" i="41"/>
  <c r="DU23" i="41"/>
  <c r="DV23" i="41"/>
  <c r="DW23" i="41"/>
  <c r="DX23" i="41"/>
  <c r="DY23" i="41"/>
  <c r="DZ23" i="41"/>
  <c r="EA23" i="41"/>
  <c r="EB23" i="41"/>
  <c r="EC23" i="41"/>
  <c r="ED23" i="41"/>
  <c r="EE23" i="41"/>
  <c r="EF23" i="41"/>
  <c r="EG23" i="41"/>
  <c r="EH23" i="41"/>
  <c r="DD24" i="41"/>
  <c r="DE24" i="41"/>
  <c r="DF24" i="41"/>
  <c r="DG24" i="41"/>
  <c r="DH24" i="41"/>
  <c r="DI24" i="41"/>
  <c r="DJ24" i="41"/>
  <c r="DK24" i="41"/>
  <c r="DL24" i="41"/>
  <c r="DM24" i="41"/>
  <c r="DN24" i="41"/>
  <c r="DO24" i="41"/>
  <c r="DP24" i="41"/>
  <c r="DQ24" i="41"/>
  <c r="DR24" i="41"/>
  <c r="DS24" i="41"/>
  <c r="DT24" i="41"/>
  <c r="DU24" i="41"/>
  <c r="DV24" i="41"/>
  <c r="DW24" i="41"/>
  <c r="DX24" i="41"/>
  <c r="DY24" i="41"/>
  <c r="DZ24" i="41"/>
  <c r="EA24" i="41"/>
  <c r="EB24" i="41"/>
  <c r="EC24" i="41"/>
  <c r="ED24" i="41"/>
  <c r="EE24" i="41"/>
  <c r="EF24" i="41"/>
  <c r="EG24" i="41"/>
  <c r="EH24" i="41"/>
  <c r="DD25" i="41"/>
  <c r="DE25" i="41"/>
  <c r="DF25" i="41"/>
  <c r="DG25" i="41"/>
  <c r="DH25" i="41"/>
  <c r="DI25" i="41"/>
  <c r="DJ25" i="41"/>
  <c r="DK25" i="41"/>
  <c r="DL25" i="41"/>
  <c r="DM25" i="41"/>
  <c r="DN25" i="41"/>
  <c r="DO25" i="41"/>
  <c r="DP25" i="41"/>
  <c r="DQ25" i="41"/>
  <c r="DR25" i="41"/>
  <c r="DS25" i="41"/>
  <c r="DT25" i="41"/>
  <c r="DU25" i="41"/>
  <c r="DV25" i="41"/>
  <c r="DW25" i="41"/>
  <c r="DX25" i="41"/>
  <c r="DY25" i="41"/>
  <c r="DZ25" i="41"/>
  <c r="EA25" i="41"/>
  <c r="EB25" i="41"/>
  <c r="EC25" i="41"/>
  <c r="ED25" i="41"/>
  <c r="EE25" i="41"/>
  <c r="EF25" i="41"/>
  <c r="EG25" i="41"/>
  <c r="EH25" i="41"/>
  <c r="DD26" i="41"/>
  <c r="DE26" i="41"/>
  <c r="DF26" i="41"/>
  <c r="DG26" i="41"/>
  <c r="DH26" i="41"/>
  <c r="DI26" i="41"/>
  <c r="DJ26" i="41"/>
  <c r="DK26" i="41"/>
  <c r="DL26" i="41"/>
  <c r="DM26" i="41"/>
  <c r="DN26" i="41"/>
  <c r="DO26" i="41"/>
  <c r="DP26" i="41"/>
  <c r="DQ26" i="41"/>
  <c r="DR26" i="41"/>
  <c r="DS26" i="41"/>
  <c r="DT26" i="41"/>
  <c r="DU26" i="41"/>
  <c r="DV26" i="41"/>
  <c r="DW26" i="41"/>
  <c r="DX26" i="41"/>
  <c r="DY26" i="41"/>
  <c r="DZ26" i="41"/>
  <c r="EA26" i="41"/>
  <c r="EB26" i="41"/>
  <c r="EC26" i="41"/>
  <c r="ED26" i="41"/>
  <c r="EE26" i="41"/>
  <c r="EF26" i="41"/>
  <c r="EG26" i="41"/>
  <c r="EH26" i="41"/>
  <c r="DD27" i="41"/>
  <c r="DE27" i="41"/>
  <c r="DF27" i="41"/>
  <c r="DG27" i="41"/>
  <c r="DH27" i="41"/>
  <c r="DI27" i="41"/>
  <c r="DJ27" i="41"/>
  <c r="DK27" i="41"/>
  <c r="DL27" i="41"/>
  <c r="DM27" i="41"/>
  <c r="DN27" i="41"/>
  <c r="DO27" i="41"/>
  <c r="DP27" i="41"/>
  <c r="DQ27" i="41"/>
  <c r="DR27" i="41"/>
  <c r="DS27" i="41"/>
  <c r="DT27" i="41"/>
  <c r="DU27" i="41"/>
  <c r="DV27" i="41"/>
  <c r="DW27" i="41"/>
  <c r="DX27" i="41"/>
  <c r="DY27" i="41"/>
  <c r="DZ27" i="41"/>
  <c r="EA27" i="41"/>
  <c r="EB27" i="41"/>
  <c r="EC27" i="41"/>
  <c r="ED27" i="41"/>
  <c r="EE27" i="41"/>
  <c r="EF27" i="41"/>
  <c r="EG27" i="41"/>
  <c r="EH27" i="41"/>
  <c r="DD28" i="41"/>
  <c r="DE28" i="41"/>
  <c r="DF28" i="41"/>
  <c r="DG28" i="41"/>
  <c r="DH28" i="41"/>
  <c r="DI28" i="41"/>
  <c r="DJ28" i="41"/>
  <c r="DK28" i="41"/>
  <c r="DL28" i="41"/>
  <c r="DM28" i="41"/>
  <c r="DN28" i="41"/>
  <c r="DO28" i="41"/>
  <c r="DP28" i="41"/>
  <c r="DQ28" i="41"/>
  <c r="DR28" i="41"/>
  <c r="DS28" i="41"/>
  <c r="DT28" i="41"/>
  <c r="DU28" i="41"/>
  <c r="DV28" i="41"/>
  <c r="DW28" i="41"/>
  <c r="DX28" i="41"/>
  <c r="DY28" i="41"/>
  <c r="DZ28" i="41"/>
  <c r="EA28" i="41"/>
  <c r="EB28" i="41"/>
  <c r="EC28" i="41"/>
  <c r="ED28" i="41"/>
  <c r="EE28" i="41"/>
  <c r="EF28" i="41"/>
  <c r="EG28" i="41"/>
  <c r="EH28" i="41"/>
  <c r="DD29" i="41"/>
  <c r="DE29" i="41"/>
  <c r="DF29" i="41"/>
  <c r="DG29" i="41"/>
  <c r="DH29" i="41"/>
  <c r="DI29" i="41"/>
  <c r="DJ29" i="41"/>
  <c r="DK29" i="41"/>
  <c r="DL29" i="41"/>
  <c r="DM29" i="41"/>
  <c r="DN29" i="41"/>
  <c r="DO29" i="41"/>
  <c r="DP29" i="41"/>
  <c r="DQ29" i="41"/>
  <c r="DR29" i="41"/>
  <c r="DS29" i="41"/>
  <c r="DT29" i="41"/>
  <c r="DU29" i="41"/>
  <c r="DV29" i="41"/>
  <c r="DW29" i="41"/>
  <c r="DX29" i="41"/>
  <c r="DY29" i="41"/>
  <c r="DZ29" i="41"/>
  <c r="EA29" i="41"/>
  <c r="EB29" i="41"/>
  <c r="EC29" i="41"/>
  <c r="ED29" i="41"/>
  <c r="EE29" i="41"/>
  <c r="EF29" i="41"/>
  <c r="EG29" i="41"/>
  <c r="EH29" i="41"/>
  <c r="DD30" i="41"/>
  <c r="DE30" i="41"/>
  <c r="DF30" i="41"/>
  <c r="DG30" i="41"/>
  <c r="DH30" i="41"/>
  <c r="DI30" i="41"/>
  <c r="DJ30" i="41"/>
  <c r="DK30" i="41"/>
  <c r="DL30" i="41"/>
  <c r="DM30" i="41"/>
  <c r="DN30" i="41"/>
  <c r="DO30" i="41"/>
  <c r="DP30" i="41"/>
  <c r="DQ30" i="41"/>
  <c r="DR30" i="41"/>
  <c r="DS30" i="41"/>
  <c r="DT30" i="41"/>
  <c r="DU30" i="41"/>
  <c r="DV30" i="41"/>
  <c r="DW30" i="41"/>
  <c r="DX30" i="41"/>
  <c r="DY30" i="41"/>
  <c r="DZ30" i="41"/>
  <c r="EA30" i="41"/>
  <c r="EB30" i="41"/>
  <c r="EC30" i="41"/>
  <c r="ED30" i="41"/>
  <c r="EE30" i="41"/>
  <c r="EF30" i="41"/>
  <c r="EG30" i="41"/>
  <c r="EH30" i="41"/>
  <c r="DD31" i="41"/>
  <c r="DE31" i="41"/>
  <c r="DF31" i="41"/>
  <c r="DG31" i="41"/>
  <c r="DH31" i="41"/>
  <c r="DI31" i="41"/>
  <c r="DJ31" i="41"/>
  <c r="DK31" i="41"/>
  <c r="DL31" i="41"/>
  <c r="DM31" i="41"/>
  <c r="DN31" i="41"/>
  <c r="DO31" i="41"/>
  <c r="DP31" i="41"/>
  <c r="DQ31" i="41"/>
  <c r="DR31" i="41"/>
  <c r="DS31" i="41"/>
  <c r="DT31" i="41"/>
  <c r="DU31" i="41"/>
  <c r="DV31" i="41"/>
  <c r="DW31" i="41"/>
  <c r="DX31" i="41"/>
  <c r="DY31" i="41"/>
  <c r="DZ31" i="41"/>
  <c r="EA31" i="41"/>
  <c r="EB31" i="41"/>
  <c r="EC31" i="41"/>
  <c r="ED31" i="41"/>
  <c r="EE31" i="41"/>
  <c r="EF31" i="41"/>
  <c r="EG31" i="41"/>
  <c r="EH31" i="41"/>
  <c r="DD32" i="41"/>
  <c r="DE32" i="41"/>
  <c r="DF32" i="41"/>
  <c r="DG32" i="41"/>
  <c r="DH32" i="41"/>
  <c r="DI32" i="41"/>
  <c r="DJ32" i="41"/>
  <c r="DK32" i="41"/>
  <c r="DL32" i="41"/>
  <c r="DM32" i="41"/>
  <c r="DN32" i="41"/>
  <c r="DO32" i="41"/>
  <c r="DP32" i="41"/>
  <c r="DQ32" i="41"/>
  <c r="DR32" i="41"/>
  <c r="DS32" i="41"/>
  <c r="DT32" i="41"/>
  <c r="DU32" i="41"/>
  <c r="DV32" i="41"/>
  <c r="DW32" i="41"/>
  <c r="DX32" i="41"/>
  <c r="DY32" i="41"/>
  <c r="DZ32" i="41"/>
  <c r="EA32" i="41"/>
  <c r="EB32" i="41"/>
  <c r="EC32" i="41"/>
  <c r="ED32" i="41"/>
  <c r="EE32" i="41"/>
  <c r="EF32" i="41"/>
  <c r="EG32" i="41"/>
  <c r="EH32" i="41"/>
  <c r="DD33" i="41"/>
  <c r="DE33" i="41"/>
  <c r="DF33" i="41"/>
  <c r="DG33" i="41"/>
  <c r="DH33" i="41"/>
  <c r="DI33" i="41"/>
  <c r="DJ33" i="41"/>
  <c r="DK33" i="41"/>
  <c r="DL33" i="41"/>
  <c r="DM33" i="41"/>
  <c r="DN33" i="41"/>
  <c r="DO33" i="41"/>
  <c r="DP33" i="41"/>
  <c r="DQ33" i="41"/>
  <c r="DR33" i="41"/>
  <c r="DS33" i="41"/>
  <c r="DT33" i="41"/>
  <c r="DU33" i="41"/>
  <c r="DV33" i="41"/>
  <c r="DW33" i="41"/>
  <c r="DX33" i="41"/>
  <c r="DY33" i="41"/>
  <c r="DZ33" i="41"/>
  <c r="EA33" i="41"/>
  <c r="EB33" i="41"/>
  <c r="EC33" i="41"/>
  <c r="ED33" i="41"/>
  <c r="EE33" i="41"/>
  <c r="EF33" i="41"/>
  <c r="EG33" i="41"/>
  <c r="EH33" i="41"/>
  <c r="DE4" i="41"/>
  <c r="DF4" i="41"/>
  <c r="DG4" i="41"/>
  <c r="DH4" i="41"/>
  <c r="DI4" i="41"/>
  <c r="DJ4" i="41"/>
  <c r="DK4" i="41"/>
  <c r="DL4" i="41"/>
  <c r="DM4" i="41"/>
  <c r="DN4" i="41"/>
  <c r="DO4" i="41"/>
  <c r="DP4" i="41"/>
  <c r="DQ4" i="41"/>
  <c r="DR4" i="41"/>
  <c r="DS4" i="41"/>
  <c r="DT4" i="41"/>
  <c r="DU4" i="41"/>
  <c r="DV4" i="41"/>
  <c r="DW4" i="41"/>
  <c r="DX4" i="41"/>
  <c r="DY4" i="41"/>
  <c r="DZ4" i="41"/>
  <c r="EA4" i="41"/>
  <c r="EB4" i="41"/>
  <c r="EC4" i="41"/>
  <c r="ED4" i="41"/>
  <c r="EE4" i="41"/>
  <c r="EF4" i="41"/>
  <c r="EG4" i="41"/>
  <c r="EH4" i="41"/>
  <c r="DD4" i="41"/>
  <c r="BV5" i="41"/>
  <c r="BW5" i="41"/>
  <c r="BX5" i="41"/>
  <c r="BY5" i="41"/>
  <c r="BZ5" i="41"/>
  <c r="CA5" i="41"/>
  <c r="CB5" i="41"/>
  <c r="CC5" i="41"/>
  <c r="CD5" i="41"/>
  <c r="CE5" i="41"/>
  <c r="CF5" i="41"/>
  <c r="CG5" i="41"/>
  <c r="CH5" i="41"/>
  <c r="CI5" i="41"/>
  <c r="CJ5" i="41"/>
  <c r="CK5" i="41"/>
  <c r="CL5" i="41"/>
  <c r="CM5" i="41"/>
  <c r="CN5" i="41"/>
  <c r="CO5" i="41"/>
  <c r="CP5" i="41"/>
  <c r="CQ5" i="41"/>
  <c r="CR5" i="41"/>
  <c r="CS5" i="41"/>
  <c r="CT5" i="41"/>
  <c r="CU5" i="41"/>
  <c r="CV5" i="41"/>
  <c r="CW5" i="41"/>
  <c r="CX5" i="41"/>
  <c r="CY5" i="41"/>
  <c r="CZ5" i="41"/>
  <c r="BV6" i="41"/>
  <c r="BW6" i="41"/>
  <c r="BX6" i="41"/>
  <c r="BY6" i="41"/>
  <c r="BZ6" i="41"/>
  <c r="CA6" i="41"/>
  <c r="CB6" i="41"/>
  <c r="CC6" i="41"/>
  <c r="CD6" i="41"/>
  <c r="CE6" i="41"/>
  <c r="CF6" i="41"/>
  <c r="CG6" i="41"/>
  <c r="CH6" i="41"/>
  <c r="CI6" i="41"/>
  <c r="CJ6" i="41"/>
  <c r="CK6" i="41"/>
  <c r="CL6" i="41"/>
  <c r="CM6" i="41"/>
  <c r="CN6" i="41"/>
  <c r="CO6" i="41"/>
  <c r="CP6" i="41"/>
  <c r="CQ6" i="41"/>
  <c r="CR6" i="41"/>
  <c r="CS6" i="41"/>
  <c r="CT6" i="41"/>
  <c r="CU6" i="41"/>
  <c r="CV6" i="41"/>
  <c r="CW6" i="41"/>
  <c r="CX6" i="41"/>
  <c r="CY6" i="41"/>
  <c r="CZ6" i="41"/>
  <c r="BV7" i="41"/>
  <c r="BW7" i="41"/>
  <c r="BX7" i="41"/>
  <c r="BY7" i="41"/>
  <c r="BZ7" i="41"/>
  <c r="CA7" i="41"/>
  <c r="CB7" i="41"/>
  <c r="CC7" i="41"/>
  <c r="CD7" i="41"/>
  <c r="CE7" i="41"/>
  <c r="CF7" i="41"/>
  <c r="CG7" i="41"/>
  <c r="CH7" i="41"/>
  <c r="CI7" i="41"/>
  <c r="CJ7" i="41"/>
  <c r="CK7" i="41"/>
  <c r="CL7" i="41"/>
  <c r="CM7" i="41"/>
  <c r="CN7" i="41"/>
  <c r="CO7" i="41"/>
  <c r="CP7" i="41"/>
  <c r="CQ7" i="41"/>
  <c r="CR7" i="41"/>
  <c r="CS7" i="41"/>
  <c r="CT7" i="41"/>
  <c r="CU7" i="41"/>
  <c r="CV7" i="41"/>
  <c r="CW7" i="41"/>
  <c r="CX7" i="41"/>
  <c r="CY7" i="41"/>
  <c r="CZ7" i="41"/>
  <c r="BV8" i="41"/>
  <c r="BW8" i="41"/>
  <c r="BX8" i="41"/>
  <c r="BY8" i="41"/>
  <c r="BZ8" i="41"/>
  <c r="CA8" i="41"/>
  <c r="CB8" i="41"/>
  <c r="CC8" i="41"/>
  <c r="CD8" i="41"/>
  <c r="CE8" i="41"/>
  <c r="CF8" i="41"/>
  <c r="CG8" i="41"/>
  <c r="CH8" i="41"/>
  <c r="CI8" i="41"/>
  <c r="CJ8" i="41"/>
  <c r="CK8" i="41"/>
  <c r="CL8" i="41"/>
  <c r="CM8" i="41"/>
  <c r="CN8" i="41"/>
  <c r="CO8" i="41"/>
  <c r="CP8" i="41"/>
  <c r="CQ8" i="41"/>
  <c r="CR8" i="41"/>
  <c r="CS8" i="41"/>
  <c r="CT8" i="41"/>
  <c r="CU8" i="41"/>
  <c r="CV8" i="41"/>
  <c r="CW8" i="41"/>
  <c r="CX8" i="41"/>
  <c r="CY8" i="41"/>
  <c r="CZ8" i="41"/>
  <c r="BV9" i="41"/>
  <c r="BW9" i="41"/>
  <c r="BX9" i="41"/>
  <c r="BY9" i="41"/>
  <c r="BZ9" i="41"/>
  <c r="CA9" i="41"/>
  <c r="CB9" i="41"/>
  <c r="CC9" i="41"/>
  <c r="CD9" i="41"/>
  <c r="CE9" i="41"/>
  <c r="CF9" i="41"/>
  <c r="CG9" i="41"/>
  <c r="CH9" i="41"/>
  <c r="CI9" i="41"/>
  <c r="CJ9" i="41"/>
  <c r="CK9" i="41"/>
  <c r="CL9" i="41"/>
  <c r="CM9" i="41"/>
  <c r="CN9" i="41"/>
  <c r="CO9" i="41"/>
  <c r="CP9" i="41"/>
  <c r="CQ9" i="41"/>
  <c r="CR9" i="41"/>
  <c r="CS9" i="41"/>
  <c r="CT9" i="41"/>
  <c r="CU9" i="41"/>
  <c r="CV9" i="41"/>
  <c r="CW9" i="41"/>
  <c r="CX9" i="41"/>
  <c r="CY9" i="41"/>
  <c r="CZ9" i="41"/>
  <c r="BV10" i="41"/>
  <c r="BW10" i="41"/>
  <c r="BX10" i="41"/>
  <c r="BY10" i="41"/>
  <c r="BZ10" i="41"/>
  <c r="CA10" i="41"/>
  <c r="CB10" i="41"/>
  <c r="CC10" i="41"/>
  <c r="CD10" i="41"/>
  <c r="CE10" i="41"/>
  <c r="CF10" i="41"/>
  <c r="CG10" i="41"/>
  <c r="CH10" i="41"/>
  <c r="CI10" i="41"/>
  <c r="CJ10" i="41"/>
  <c r="CK10" i="41"/>
  <c r="CL10" i="41"/>
  <c r="CM10" i="41"/>
  <c r="CN10" i="41"/>
  <c r="CO10" i="41"/>
  <c r="CP10" i="41"/>
  <c r="CQ10" i="41"/>
  <c r="CR10" i="41"/>
  <c r="CS10" i="41"/>
  <c r="CT10" i="41"/>
  <c r="CU10" i="41"/>
  <c r="CV10" i="41"/>
  <c r="CW10" i="41"/>
  <c r="CX10" i="41"/>
  <c r="CY10" i="41"/>
  <c r="CZ10" i="41"/>
  <c r="BV11" i="41"/>
  <c r="BW11" i="41"/>
  <c r="BX11" i="41"/>
  <c r="BY11" i="41"/>
  <c r="BZ11" i="41"/>
  <c r="CA11" i="41"/>
  <c r="CB11" i="41"/>
  <c r="CC11" i="41"/>
  <c r="CD11" i="41"/>
  <c r="CE11" i="41"/>
  <c r="CF11" i="41"/>
  <c r="CG11" i="41"/>
  <c r="CH11" i="41"/>
  <c r="CI11" i="41"/>
  <c r="CJ11" i="41"/>
  <c r="CK11" i="41"/>
  <c r="CL11" i="41"/>
  <c r="CM11" i="41"/>
  <c r="CN11" i="41"/>
  <c r="CO11" i="41"/>
  <c r="CP11" i="41"/>
  <c r="CQ11" i="41"/>
  <c r="CR11" i="41"/>
  <c r="CS11" i="41"/>
  <c r="CT11" i="41"/>
  <c r="CU11" i="41"/>
  <c r="CV11" i="41"/>
  <c r="CW11" i="41"/>
  <c r="CX11" i="41"/>
  <c r="CY11" i="41"/>
  <c r="CZ11" i="41"/>
  <c r="BV12" i="41"/>
  <c r="BW12" i="41"/>
  <c r="BX12" i="41"/>
  <c r="BY12" i="41"/>
  <c r="BZ12" i="41"/>
  <c r="CA12" i="41"/>
  <c r="CB12" i="41"/>
  <c r="CC12" i="41"/>
  <c r="CD12" i="41"/>
  <c r="CE12" i="41"/>
  <c r="CF12" i="41"/>
  <c r="CG12" i="41"/>
  <c r="CH12" i="41"/>
  <c r="CI12" i="41"/>
  <c r="CJ12" i="41"/>
  <c r="CK12" i="41"/>
  <c r="CL12" i="41"/>
  <c r="CM12" i="41"/>
  <c r="CN12" i="41"/>
  <c r="CO12" i="41"/>
  <c r="CP12" i="41"/>
  <c r="CQ12" i="41"/>
  <c r="CR12" i="41"/>
  <c r="CS12" i="41"/>
  <c r="CT12" i="41"/>
  <c r="CU12" i="41"/>
  <c r="CV12" i="41"/>
  <c r="CW12" i="41"/>
  <c r="CX12" i="41"/>
  <c r="CY12" i="41"/>
  <c r="CZ12" i="41"/>
  <c r="BV13" i="41"/>
  <c r="BW13" i="41"/>
  <c r="BX13" i="41"/>
  <c r="BY13" i="41"/>
  <c r="BZ13" i="41"/>
  <c r="CA13" i="41"/>
  <c r="CB13" i="41"/>
  <c r="CC13" i="41"/>
  <c r="CD13" i="41"/>
  <c r="CE13" i="41"/>
  <c r="CF13" i="41"/>
  <c r="CG13" i="41"/>
  <c r="CH13" i="41"/>
  <c r="CI13" i="41"/>
  <c r="CJ13" i="41"/>
  <c r="CK13" i="41"/>
  <c r="CL13" i="41"/>
  <c r="CM13" i="41"/>
  <c r="CN13" i="41"/>
  <c r="CO13" i="41"/>
  <c r="CP13" i="41"/>
  <c r="CQ13" i="41"/>
  <c r="CR13" i="41"/>
  <c r="CS13" i="41"/>
  <c r="CT13" i="41"/>
  <c r="CU13" i="41"/>
  <c r="CV13" i="41"/>
  <c r="CW13" i="41"/>
  <c r="CX13" i="41"/>
  <c r="CY13" i="41"/>
  <c r="CZ13" i="41"/>
  <c r="BV14" i="41"/>
  <c r="BW14" i="41"/>
  <c r="BX14" i="41"/>
  <c r="BY14" i="41"/>
  <c r="BZ14" i="41"/>
  <c r="CA14" i="41"/>
  <c r="CB14" i="41"/>
  <c r="CC14" i="41"/>
  <c r="CD14" i="41"/>
  <c r="CE14" i="41"/>
  <c r="CF14" i="41"/>
  <c r="CG14" i="41"/>
  <c r="CH14" i="41"/>
  <c r="CI14" i="41"/>
  <c r="CJ14" i="41"/>
  <c r="CK14" i="41"/>
  <c r="CL14" i="41"/>
  <c r="CM14" i="41"/>
  <c r="CN14" i="41"/>
  <c r="CO14" i="41"/>
  <c r="CP14" i="41"/>
  <c r="CQ14" i="41"/>
  <c r="CR14" i="41"/>
  <c r="CS14" i="41"/>
  <c r="CT14" i="41"/>
  <c r="CU14" i="41"/>
  <c r="CV14" i="41"/>
  <c r="CW14" i="41"/>
  <c r="CX14" i="41"/>
  <c r="CY14" i="41"/>
  <c r="CZ14" i="41"/>
  <c r="BV15" i="41"/>
  <c r="BW15" i="41"/>
  <c r="BX15" i="41"/>
  <c r="BY15" i="41"/>
  <c r="BZ15" i="41"/>
  <c r="CA15" i="41"/>
  <c r="CB15" i="41"/>
  <c r="CC15" i="41"/>
  <c r="CD15" i="41"/>
  <c r="CE15" i="41"/>
  <c r="CF15" i="41"/>
  <c r="CG15" i="41"/>
  <c r="CH15" i="41"/>
  <c r="CI15" i="41"/>
  <c r="CJ15" i="41"/>
  <c r="CK15" i="41"/>
  <c r="CL15" i="41"/>
  <c r="CM15" i="41"/>
  <c r="CN15" i="41"/>
  <c r="CO15" i="41"/>
  <c r="CP15" i="41"/>
  <c r="CQ15" i="41"/>
  <c r="CR15" i="41"/>
  <c r="CS15" i="41"/>
  <c r="CT15" i="41"/>
  <c r="CU15" i="41"/>
  <c r="CV15" i="41"/>
  <c r="CW15" i="41"/>
  <c r="CX15" i="41"/>
  <c r="CY15" i="41"/>
  <c r="CZ15" i="41"/>
  <c r="BV16" i="41"/>
  <c r="BW16" i="41"/>
  <c r="BX16" i="41"/>
  <c r="BY16" i="41"/>
  <c r="BZ16" i="41"/>
  <c r="CA16" i="41"/>
  <c r="CB16" i="41"/>
  <c r="CC16" i="41"/>
  <c r="CD16" i="41"/>
  <c r="CE16" i="41"/>
  <c r="CF16" i="41"/>
  <c r="CG16" i="41"/>
  <c r="CH16" i="41"/>
  <c r="CI16" i="41"/>
  <c r="CJ16" i="41"/>
  <c r="CK16" i="41"/>
  <c r="CL16" i="41"/>
  <c r="CM16" i="41"/>
  <c r="CN16" i="41"/>
  <c r="CO16" i="41"/>
  <c r="CP16" i="41"/>
  <c r="CQ16" i="41"/>
  <c r="CR16" i="41"/>
  <c r="CS16" i="41"/>
  <c r="CT16" i="41"/>
  <c r="CU16" i="41"/>
  <c r="CV16" i="41"/>
  <c r="CW16" i="41"/>
  <c r="CX16" i="41"/>
  <c r="CY16" i="41"/>
  <c r="CZ16" i="41"/>
  <c r="BV17" i="41"/>
  <c r="BW17" i="41"/>
  <c r="BX17" i="41"/>
  <c r="BY17" i="41"/>
  <c r="BZ17" i="41"/>
  <c r="CA17" i="41"/>
  <c r="CB17" i="41"/>
  <c r="CC17" i="41"/>
  <c r="CD17" i="41"/>
  <c r="CE17" i="41"/>
  <c r="CF17" i="41"/>
  <c r="CG17" i="41"/>
  <c r="CH17" i="41"/>
  <c r="CI17" i="41"/>
  <c r="CJ17" i="41"/>
  <c r="CK17" i="41"/>
  <c r="CL17" i="41"/>
  <c r="CM17" i="41"/>
  <c r="CN17" i="41"/>
  <c r="CO17" i="41"/>
  <c r="CP17" i="41"/>
  <c r="CQ17" i="41"/>
  <c r="CR17" i="41"/>
  <c r="CS17" i="41"/>
  <c r="CT17" i="41"/>
  <c r="CU17" i="41"/>
  <c r="CV17" i="41"/>
  <c r="CW17" i="41"/>
  <c r="CX17" i="41"/>
  <c r="CY17" i="41"/>
  <c r="CZ17" i="41"/>
  <c r="BV18" i="41"/>
  <c r="BW18" i="41"/>
  <c r="BX18" i="41"/>
  <c r="BY18" i="41"/>
  <c r="BZ18" i="41"/>
  <c r="CA18" i="41"/>
  <c r="CB18" i="41"/>
  <c r="CC18" i="41"/>
  <c r="CD18" i="41"/>
  <c r="CE18" i="41"/>
  <c r="CF18" i="41"/>
  <c r="CG18" i="41"/>
  <c r="CH18" i="41"/>
  <c r="CI18" i="41"/>
  <c r="CJ18" i="41"/>
  <c r="CK18" i="41"/>
  <c r="CL18" i="41"/>
  <c r="CM18" i="41"/>
  <c r="CN18" i="41"/>
  <c r="CO18" i="41"/>
  <c r="CP18" i="41"/>
  <c r="CQ18" i="41"/>
  <c r="CR18" i="41"/>
  <c r="CS18" i="41"/>
  <c r="CT18" i="41"/>
  <c r="CU18" i="41"/>
  <c r="CV18" i="41"/>
  <c r="CW18" i="41"/>
  <c r="CX18" i="41"/>
  <c r="CY18" i="41"/>
  <c r="CZ18" i="41"/>
  <c r="BV19" i="41"/>
  <c r="BW19" i="41"/>
  <c r="BX19" i="41"/>
  <c r="BY19" i="41"/>
  <c r="BZ19" i="41"/>
  <c r="CA19" i="41"/>
  <c r="CB19" i="41"/>
  <c r="CC19" i="41"/>
  <c r="CD19" i="41"/>
  <c r="CE19" i="41"/>
  <c r="CF19" i="41"/>
  <c r="CG19" i="41"/>
  <c r="CH19" i="41"/>
  <c r="CI19" i="41"/>
  <c r="CJ19" i="41"/>
  <c r="CK19" i="41"/>
  <c r="CL19" i="41"/>
  <c r="CM19" i="41"/>
  <c r="CN19" i="41"/>
  <c r="CO19" i="41"/>
  <c r="CP19" i="41"/>
  <c r="CQ19" i="41"/>
  <c r="CR19" i="41"/>
  <c r="CS19" i="41"/>
  <c r="CT19" i="41"/>
  <c r="CU19" i="41"/>
  <c r="CV19" i="41"/>
  <c r="CW19" i="41"/>
  <c r="CX19" i="41"/>
  <c r="CY19" i="41"/>
  <c r="CZ19" i="41"/>
  <c r="BV20" i="41"/>
  <c r="BW20" i="41"/>
  <c r="BX20" i="41"/>
  <c r="BY20" i="41"/>
  <c r="BZ20" i="41"/>
  <c r="CA20" i="41"/>
  <c r="CB20" i="41"/>
  <c r="CC20" i="41"/>
  <c r="CD20" i="41"/>
  <c r="CE20" i="41"/>
  <c r="CF20" i="41"/>
  <c r="CG20" i="41"/>
  <c r="CH20" i="41"/>
  <c r="CI20" i="41"/>
  <c r="CJ20" i="41"/>
  <c r="CK20" i="41"/>
  <c r="CL20" i="41"/>
  <c r="CM20" i="41"/>
  <c r="CN20" i="41"/>
  <c r="CO20" i="41"/>
  <c r="CP20" i="41"/>
  <c r="CQ20" i="41"/>
  <c r="CR20" i="41"/>
  <c r="CS20" i="41"/>
  <c r="CT20" i="41"/>
  <c r="CU20" i="41"/>
  <c r="CV20" i="41"/>
  <c r="CW20" i="41"/>
  <c r="CX20" i="41"/>
  <c r="CY20" i="41"/>
  <c r="CZ20" i="41"/>
  <c r="BV21" i="41"/>
  <c r="BW21" i="41"/>
  <c r="BX21" i="41"/>
  <c r="BY21" i="41"/>
  <c r="BZ21" i="41"/>
  <c r="CA21" i="41"/>
  <c r="CB21" i="41"/>
  <c r="CC21" i="41"/>
  <c r="CD21" i="41"/>
  <c r="CE21" i="41"/>
  <c r="CF21" i="41"/>
  <c r="CG21" i="41"/>
  <c r="CH21" i="41"/>
  <c r="CI21" i="41"/>
  <c r="CJ21" i="41"/>
  <c r="CK21" i="41"/>
  <c r="CL21" i="41"/>
  <c r="CM21" i="41"/>
  <c r="CN21" i="41"/>
  <c r="CO21" i="41"/>
  <c r="CP21" i="41"/>
  <c r="CQ21" i="41"/>
  <c r="CR21" i="41"/>
  <c r="CS21" i="41"/>
  <c r="CT21" i="41"/>
  <c r="CU21" i="41"/>
  <c r="CV21" i="41"/>
  <c r="CW21" i="41"/>
  <c r="CX21" i="41"/>
  <c r="CY21" i="41"/>
  <c r="CZ21" i="41"/>
  <c r="BV22" i="41"/>
  <c r="BW22" i="41"/>
  <c r="BX22" i="41"/>
  <c r="BY22" i="41"/>
  <c r="BZ22" i="41"/>
  <c r="CA22" i="41"/>
  <c r="CB22" i="41"/>
  <c r="CC22" i="41"/>
  <c r="CD22" i="41"/>
  <c r="CE22" i="41"/>
  <c r="CF22" i="41"/>
  <c r="CG22" i="41"/>
  <c r="CH22" i="41"/>
  <c r="CI22" i="41"/>
  <c r="CJ22" i="41"/>
  <c r="CK22" i="41"/>
  <c r="CL22" i="41"/>
  <c r="CM22" i="41"/>
  <c r="CN22" i="41"/>
  <c r="CO22" i="41"/>
  <c r="CP22" i="41"/>
  <c r="CQ22" i="41"/>
  <c r="CR22" i="41"/>
  <c r="CS22" i="41"/>
  <c r="CT22" i="41"/>
  <c r="CU22" i="41"/>
  <c r="CV22" i="41"/>
  <c r="CW22" i="41"/>
  <c r="CX22" i="41"/>
  <c r="CY22" i="41"/>
  <c r="CZ22" i="41"/>
  <c r="BV23" i="41"/>
  <c r="BW23" i="41"/>
  <c r="BX23" i="41"/>
  <c r="BY23" i="41"/>
  <c r="BZ23" i="41"/>
  <c r="CA23" i="41"/>
  <c r="CB23" i="41"/>
  <c r="CC23" i="41"/>
  <c r="CD23" i="41"/>
  <c r="CE23" i="41"/>
  <c r="CF23" i="41"/>
  <c r="CG23" i="41"/>
  <c r="CH23" i="41"/>
  <c r="CI23" i="41"/>
  <c r="CJ23" i="41"/>
  <c r="CK23" i="41"/>
  <c r="CL23" i="41"/>
  <c r="CM23" i="41"/>
  <c r="CN23" i="41"/>
  <c r="CO23" i="41"/>
  <c r="CP23" i="41"/>
  <c r="CQ23" i="41"/>
  <c r="CR23" i="41"/>
  <c r="CS23" i="41"/>
  <c r="CT23" i="41"/>
  <c r="CU23" i="41"/>
  <c r="CV23" i="41"/>
  <c r="CW23" i="41"/>
  <c r="CX23" i="41"/>
  <c r="CY23" i="41"/>
  <c r="CZ23" i="41"/>
  <c r="BV24" i="41"/>
  <c r="BW24" i="41"/>
  <c r="BX24" i="41"/>
  <c r="BY24" i="41"/>
  <c r="BZ24" i="41"/>
  <c r="CA24" i="41"/>
  <c r="CB24" i="41"/>
  <c r="CC24" i="41"/>
  <c r="CD24" i="41"/>
  <c r="CE24" i="41"/>
  <c r="CF24" i="41"/>
  <c r="CG24" i="41"/>
  <c r="CH24" i="41"/>
  <c r="CI24" i="41"/>
  <c r="CJ24" i="41"/>
  <c r="CK24" i="41"/>
  <c r="CL24" i="41"/>
  <c r="CM24" i="41"/>
  <c r="CN24" i="41"/>
  <c r="CO24" i="41"/>
  <c r="CP24" i="41"/>
  <c r="CQ24" i="41"/>
  <c r="CR24" i="41"/>
  <c r="CS24" i="41"/>
  <c r="CT24" i="41"/>
  <c r="CU24" i="41"/>
  <c r="CV24" i="41"/>
  <c r="CW24" i="41"/>
  <c r="CX24" i="41"/>
  <c r="CY24" i="41"/>
  <c r="CZ24" i="41"/>
  <c r="BV25" i="41"/>
  <c r="BW25" i="41"/>
  <c r="BX25" i="41"/>
  <c r="BY25" i="41"/>
  <c r="BZ25" i="41"/>
  <c r="CA25" i="41"/>
  <c r="CB25" i="41"/>
  <c r="CC25" i="41"/>
  <c r="CD25" i="41"/>
  <c r="CE25" i="41"/>
  <c r="CF25" i="41"/>
  <c r="CG25" i="41"/>
  <c r="CH25" i="41"/>
  <c r="CI25" i="41"/>
  <c r="CJ25" i="41"/>
  <c r="CK25" i="41"/>
  <c r="CL25" i="41"/>
  <c r="CM25" i="41"/>
  <c r="CN25" i="41"/>
  <c r="CO25" i="41"/>
  <c r="CP25" i="41"/>
  <c r="CQ25" i="41"/>
  <c r="CR25" i="41"/>
  <c r="CS25" i="41"/>
  <c r="CT25" i="41"/>
  <c r="CU25" i="41"/>
  <c r="CV25" i="41"/>
  <c r="CW25" i="41"/>
  <c r="CX25" i="41"/>
  <c r="CY25" i="41"/>
  <c r="CZ25" i="41"/>
  <c r="BV26" i="41"/>
  <c r="BW26" i="41"/>
  <c r="BX26" i="41"/>
  <c r="BY26" i="41"/>
  <c r="BZ26" i="41"/>
  <c r="CA26" i="41"/>
  <c r="CB26" i="41"/>
  <c r="CC26" i="41"/>
  <c r="CD26" i="41"/>
  <c r="CE26" i="41"/>
  <c r="CF26" i="41"/>
  <c r="CG26" i="41"/>
  <c r="CH26" i="41"/>
  <c r="CI26" i="41"/>
  <c r="CJ26" i="41"/>
  <c r="CK26" i="41"/>
  <c r="CL26" i="41"/>
  <c r="CM26" i="41"/>
  <c r="CN26" i="41"/>
  <c r="CO26" i="41"/>
  <c r="CP26" i="41"/>
  <c r="CQ26" i="41"/>
  <c r="CR26" i="41"/>
  <c r="CS26" i="41"/>
  <c r="CT26" i="41"/>
  <c r="CU26" i="41"/>
  <c r="CV26" i="41"/>
  <c r="CW26" i="41"/>
  <c r="CX26" i="41"/>
  <c r="CY26" i="41"/>
  <c r="CZ26" i="41"/>
  <c r="BV27" i="41"/>
  <c r="BW27" i="41"/>
  <c r="BX27" i="41"/>
  <c r="BY27" i="41"/>
  <c r="BZ27" i="41"/>
  <c r="CA27" i="41"/>
  <c r="CB27" i="41"/>
  <c r="CC27" i="41"/>
  <c r="CD27" i="41"/>
  <c r="CE27" i="41"/>
  <c r="CF27" i="41"/>
  <c r="CG27" i="41"/>
  <c r="CH27" i="41"/>
  <c r="CI27" i="41"/>
  <c r="CJ27" i="41"/>
  <c r="CK27" i="41"/>
  <c r="CL27" i="41"/>
  <c r="CM27" i="41"/>
  <c r="CN27" i="41"/>
  <c r="CO27" i="41"/>
  <c r="CP27" i="41"/>
  <c r="CQ27" i="41"/>
  <c r="CR27" i="41"/>
  <c r="CS27" i="41"/>
  <c r="CT27" i="41"/>
  <c r="CU27" i="41"/>
  <c r="CV27" i="41"/>
  <c r="CW27" i="41"/>
  <c r="CX27" i="41"/>
  <c r="CY27" i="41"/>
  <c r="CZ27" i="41"/>
  <c r="BV28" i="41"/>
  <c r="BW28" i="41"/>
  <c r="BX28" i="41"/>
  <c r="BY28" i="41"/>
  <c r="BZ28" i="41"/>
  <c r="CA28" i="41"/>
  <c r="CB28" i="41"/>
  <c r="CC28" i="41"/>
  <c r="CD28" i="41"/>
  <c r="CE28" i="41"/>
  <c r="CF28" i="41"/>
  <c r="CG28" i="41"/>
  <c r="CH28" i="41"/>
  <c r="CI28" i="41"/>
  <c r="CJ28" i="41"/>
  <c r="CK28" i="41"/>
  <c r="CL28" i="41"/>
  <c r="CM28" i="41"/>
  <c r="CN28" i="41"/>
  <c r="CO28" i="41"/>
  <c r="CP28" i="41"/>
  <c r="CQ28" i="41"/>
  <c r="CR28" i="41"/>
  <c r="CS28" i="41"/>
  <c r="CT28" i="41"/>
  <c r="CU28" i="41"/>
  <c r="CV28" i="41"/>
  <c r="CW28" i="41"/>
  <c r="CX28" i="41"/>
  <c r="CY28" i="41"/>
  <c r="CZ28" i="41"/>
  <c r="BV29" i="41"/>
  <c r="BW29" i="41"/>
  <c r="BX29" i="41"/>
  <c r="BY29" i="41"/>
  <c r="BZ29" i="41"/>
  <c r="CA29" i="41"/>
  <c r="CB29" i="41"/>
  <c r="CC29" i="41"/>
  <c r="CD29" i="41"/>
  <c r="CE29" i="41"/>
  <c r="CF29" i="41"/>
  <c r="CG29" i="41"/>
  <c r="CH29" i="41"/>
  <c r="CI29" i="41"/>
  <c r="CJ29" i="41"/>
  <c r="CK29" i="41"/>
  <c r="CL29" i="41"/>
  <c r="CM29" i="41"/>
  <c r="CN29" i="41"/>
  <c r="CO29" i="41"/>
  <c r="CP29" i="41"/>
  <c r="CQ29" i="41"/>
  <c r="CR29" i="41"/>
  <c r="CS29" i="41"/>
  <c r="CT29" i="41"/>
  <c r="CU29" i="41"/>
  <c r="CV29" i="41"/>
  <c r="CW29" i="41"/>
  <c r="CX29" i="41"/>
  <c r="CY29" i="41"/>
  <c r="CZ29" i="41"/>
  <c r="BV30" i="41"/>
  <c r="BW30" i="41"/>
  <c r="BX30" i="41"/>
  <c r="BY30" i="41"/>
  <c r="BZ30" i="41"/>
  <c r="CA30" i="41"/>
  <c r="CB30" i="41"/>
  <c r="CC30" i="41"/>
  <c r="CD30" i="41"/>
  <c r="CE30" i="41"/>
  <c r="CF30" i="41"/>
  <c r="CG30" i="41"/>
  <c r="CH30" i="41"/>
  <c r="CI30" i="41"/>
  <c r="CJ30" i="41"/>
  <c r="CK30" i="41"/>
  <c r="CL30" i="41"/>
  <c r="CM30" i="41"/>
  <c r="CN30" i="41"/>
  <c r="CO30" i="41"/>
  <c r="CP30" i="41"/>
  <c r="CQ30" i="41"/>
  <c r="CR30" i="41"/>
  <c r="CS30" i="41"/>
  <c r="CT30" i="41"/>
  <c r="CU30" i="41"/>
  <c r="CV30" i="41"/>
  <c r="CW30" i="41"/>
  <c r="CX30" i="41"/>
  <c r="CY30" i="41"/>
  <c r="CZ30" i="41"/>
  <c r="BV31" i="41"/>
  <c r="BW31" i="41"/>
  <c r="BX31" i="41"/>
  <c r="BY31" i="41"/>
  <c r="BZ31" i="41"/>
  <c r="CA31" i="41"/>
  <c r="CB31" i="41"/>
  <c r="CC31" i="41"/>
  <c r="CD31" i="41"/>
  <c r="CE31" i="41"/>
  <c r="CF31" i="41"/>
  <c r="CG31" i="41"/>
  <c r="CH31" i="41"/>
  <c r="CI31" i="41"/>
  <c r="CJ31" i="41"/>
  <c r="CK31" i="41"/>
  <c r="CL31" i="41"/>
  <c r="CM31" i="41"/>
  <c r="CN31" i="41"/>
  <c r="CO31" i="41"/>
  <c r="CP31" i="41"/>
  <c r="CQ31" i="41"/>
  <c r="CR31" i="41"/>
  <c r="CS31" i="41"/>
  <c r="CT31" i="41"/>
  <c r="CU31" i="41"/>
  <c r="CV31" i="41"/>
  <c r="CW31" i="41"/>
  <c r="CX31" i="41"/>
  <c r="CY31" i="41"/>
  <c r="CZ31" i="41"/>
  <c r="BV32" i="41"/>
  <c r="BW32" i="41"/>
  <c r="BX32" i="41"/>
  <c r="BY32" i="41"/>
  <c r="BZ32" i="41"/>
  <c r="CA32" i="41"/>
  <c r="CB32" i="41"/>
  <c r="CC32" i="41"/>
  <c r="CD32" i="41"/>
  <c r="CE32" i="41"/>
  <c r="CF32" i="41"/>
  <c r="CG32" i="41"/>
  <c r="CH32" i="41"/>
  <c r="CI32" i="41"/>
  <c r="CJ32" i="41"/>
  <c r="CK32" i="41"/>
  <c r="CL32" i="41"/>
  <c r="CM32" i="41"/>
  <c r="CN32" i="41"/>
  <c r="CO32" i="41"/>
  <c r="CP32" i="41"/>
  <c r="CQ32" i="41"/>
  <c r="CR32" i="41"/>
  <c r="CS32" i="41"/>
  <c r="CT32" i="41"/>
  <c r="CU32" i="41"/>
  <c r="CV32" i="41"/>
  <c r="CW32" i="41"/>
  <c r="CX32" i="41"/>
  <c r="CY32" i="41"/>
  <c r="CZ32" i="41"/>
  <c r="BV33" i="41"/>
  <c r="BW33" i="41"/>
  <c r="BX33" i="41"/>
  <c r="BY33" i="41"/>
  <c r="BZ33" i="41"/>
  <c r="CA33" i="41"/>
  <c r="CB33" i="41"/>
  <c r="CC33" i="41"/>
  <c r="CD33" i="41"/>
  <c r="CE33" i="41"/>
  <c r="CF33" i="41"/>
  <c r="CG33" i="41"/>
  <c r="CH33" i="41"/>
  <c r="CI33" i="41"/>
  <c r="CJ33" i="41"/>
  <c r="CK33" i="41"/>
  <c r="CL33" i="41"/>
  <c r="CM33" i="41"/>
  <c r="CN33" i="41"/>
  <c r="CO33" i="41"/>
  <c r="CP33" i="41"/>
  <c r="CQ33" i="41"/>
  <c r="CR33" i="41"/>
  <c r="CS33" i="41"/>
  <c r="CT33" i="41"/>
  <c r="CU33" i="41"/>
  <c r="CV33" i="41"/>
  <c r="CW33" i="41"/>
  <c r="CX33" i="41"/>
  <c r="CY33" i="41"/>
  <c r="CZ33" i="41"/>
  <c r="BW4" i="41"/>
  <c r="BX4" i="41"/>
  <c r="BY4" i="41"/>
  <c r="BZ4" i="41"/>
  <c r="CA4" i="41"/>
  <c r="CB4" i="41"/>
  <c r="CC4" i="41"/>
  <c r="CD4" i="41"/>
  <c r="CE4" i="41"/>
  <c r="CF4" i="41"/>
  <c r="CG4" i="41"/>
  <c r="CH4" i="41"/>
  <c r="CI4" i="41"/>
  <c r="CJ4" i="41"/>
  <c r="CK4" i="41"/>
  <c r="CL4" i="41"/>
  <c r="CM4" i="41"/>
  <c r="CN4" i="41"/>
  <c r="CO4" i="41"/>
  <c r="CP4" i="41"/>
  <c r="CQ4" i="41"/>
  <c r="CR4" i="41"/>
  <c r="CS4" i="41"/>
  <c r="CT4" i="41"/>
  <c r="CU4" i="41"/>
  <c r="CV4" i="41"/>
  <c r="CW4" i="41"/>
  <c r="CX4" i="41"/>
  <c r="CY4" i="41"/>
  <c r="CZ4" i="41"/>
  <c r="BV4" i="41"/>
  <c r="AN5" i="41"/>
  <c r="AO5" i="41"/>
  <c r="AP5" i="41"/>
  <c r="AQ5" i="41"/>
  <c r="AR5" i="41"/>
  <c r="AS5" i="41"/>
  <c r="AT5" i="41"/>
  <c r="AU5" i="41"/>
  <c r="AV5" i="41"/>
  <c r="AW5" i="41"/>
  <c r="AX5" i="41"/>
  <c r="AY5" i="41"/>
  <c r="AZ5" i="41"/>
  <c r="BA5" i="41"/>
  <c r="BB5" i="41"/>
  <c r="BC5" i="41"/>
  <c r="BD5" i="41"/>
  <c r="BE5" i="41"/>
  <c r="BF5" i="41"/>
  <c r="BG5" i="41"/>
  <c r="BH5" i="41"/>
  <c r="BI5" i="41"/>
  <c r="BJ5" i="41"/>
  <c r="BK5" i="41"/>
  <c r="BL5" i="41"/>
  <c r="BM5" i="41"/>
  <c r="BN5" i="41"/>
  <c r="BO5" i="41"/>
  <c r="BP5" i="41"/>
  <c r="BQ5" i="41"/>
  <c r="BR5" i="41"/>
  <c r="AN6" i="41"/>
  <c r="AO6" i="41"/>
  <c r="AP6" i="41"/>
  <c r="AQ6" i="41"/>
  <c r="AR6" i="41"/>
  <c r="AS6" i="41"/>
  <c r="AT6" i="41"/>
  <c r="AU6" i="41"/>
  <c r="AV6" i="41"/>
  <c r="AW6" i="41"/>
  <c r="AX6" i="41"/>
  <c r="AY6" i="41"/>
  <c r="AZ6" i="41"/>
  <c r="BA6" i="41"/>
  <c r="BB6" i="41"/>
  <c r="BC6" i="41"/>
  <c r="BD6" i="41"/>
  <c r="BE6" i="41"/>
  <c r="BF6" i="41"/>
  <c r="BG6" i="41"/>
  <c r="BH6" i="41"/>
  <c r="BI6" i="41"/>
  <c r="BJ6" i="41"/>
  <c r="BK6" i="41"/>
  <c r="BL6" i="41"/>
  <c r="BM6" i="41"/>
  <c r="BN6" i="41"/>
  <c r="BO6" i="41"/>
  <c r="BP6" i="41"/>
  <c r="BQ6" i="41"/>
  <c r="BR6" i="41"/>
  <c r="AN7" i="41"/>
  <c r="AO7" i="41"/>
  <c r="AP7" i="41"/>
  <c r="AQ7" i="41"/>
  <c r="AR7" i="41"/>
  <c r="AS7" i="41"/>
  <c r="AT7" i="41"/>
  <c r="AU7" i="41"/>
  <c r="AV7" i="41"/>
  <c r="AW7" i="41"/>
  <c r="AX7" i="41"/>
  <c r="AY7" i="41"/>
  <c r="AZ7" i="41"/>
  <c r="BA7" i="41"/>
  <c r="BB7" i="41"/>
  <c r="BC7" i="41"/>
  <c r="BD7" i="41"/>
  <c r="BE7" i="41"/>
  <c r="BF7" i="41"/>
  <c r="BG7" i="41"/>
  <c r="BH7" i="41"/>
  <c r="BI7" i="41"/>
  <c r="BJ7" i="41"/>
  <c r="BK7" i="41"/>
  <c r="BL7" i="41"/>
  <c r="BM7" i="41"/>
  <c r="BN7" i="41"/>
  <c r="BO7" i="41"/>
  <c r="BP7" i="41"/>
  <c r="BQ7" i="41"/>
  <c r="BR7" i="41"/>
  <c r="AN8" i="41"/>
  <c r="AO8" i="41"/>
  <c r="AP8" i="41"/>
  <c r="AQ8" i="41"/>
  <c r="AR8" i="41"/>
  <c r="AS8" i="41"/>
  <c r="AT8" i="41"/>
  <c r="AU8" i="41"/>
  <c r="AV8" i="41"/>
  <c r="AW8" i="41"/>
  <c r="AX8" i="41"/>
  <c r="AY8" i="41"/>
  <c r="AZ8" i="41"/>
  <c r="BA8" i="41"/>
  <c r="BB8" i="41"/>
  <c r="BC8" i="41"/>
  <c r="BD8" i="41"/>
  <c r="BE8" i="41"/>
  <c r="BF8" i="41"/>
  <c r="BG8" i="41"/>
  <c r="BH8" i="41"/>
  <c r="BI8" i="41"/>
  <c r="BJ8" i="41"/>
  <c r="BK8" i="41"/>
  <c r="BL8" i="41"/>
  <c r="BM8" i="41"/>
  <c r="BN8" i="41"/>
  <c r="BO8" i="41"/>
  <c r="BP8" i="41"/>
  <c r="BQ8" i="41"/>
  <c r="BR8" i="41"/>
  <c r="AN9" i="41"/>
  <c r="AO9" i="41"/>
  <c r="AP9" i="41"/>
  <c r="AQ9" i="41"/>
  <c r="AR9" i="41"/>
  <c r="AS9" i="41"/>
  <c r="AT9" i="41"/>
  <c r="AU9" i="41"/>
  <c r="AV9" i="41"/>
  <c r="AW9" i="41"/>
  <c r="AX9" i="41"/>
  <c r="AY9" i="41"/>
  <c r="AZ9" i="41"/>
  <c r="BA9" i="41"/>
  <c r="BB9" i="41"/>
  <c r="BC9" i="41"/>
  <c r="BD9" i="41"/>
  <c r="BE9" i="41"/>
  <c r="BF9" i="41"/>
  <c r="BG9" i="41"/>
  <c r="BH9" i="41"/>
  <c r="BI9" i="41"/>
  <c r="BJ9" i="41"/>
  <c r="BK9" i="41"/>
  <c r="BL9" i="41"/>
  <c r="BM9" i="41"/>
  <c r="BN9" i="41"/>
  <c r="BO9" i="41"/>
  <c r="BP9" i="41"/>
  <c r="BQ9" i="41"/>
  <c r="BR9" i="41"/>
  <c r="AN10" i="41"/>
  <c r="AO10" i="41"/>
  <c r="AP10" i="41"/>
  <c r="AQ10" i="41"/>
  <c r="AR10" i="41"/>
  <c r="AS10" i="41"/>
  <c r="AT10" i="41"/>
  <c r="AU10" i="41"/>
  <c r="AV10" i="41"/>
  <c r="AW10" i="41"/>
  <c r="AX10" i="41"/>
  <c r="AY10" i="41"/>
  <c r="AZ10" i="41"/>
  <c r="BA10" i="41"/>
  <c r="BB10" i="41"/>
  <c r="BC10" i="41"/>
  <c r="BD10" i="41"/>
  <c r="BE10" i="41"/>
  <c r="BF10" i="41"/>
  <c r="BG10" i="41"/>
  <c r="BH10" i="41"/>
  <c r="BI10" i="41"/>
  <c r="BJ10" i="41"/>
  <c r="BK10" i="41"/>
  <c r="BL10" i="41"/>
  <c r="BM10" i="41"/>
  <c r="BN10" i="41"/>
  <c r="BO10" i="41"/>
  <c r="BP10" i="41"/>
  <c r="BQ10" i="41"/>
  <c r="BR10" i="41"/>
  <c r="AN11" i="41"/>
  <c r="AO11" i="41"/>
  <c r="AP11" i="41"/>
  <c r="AQ11" i="41"/>
  <c r="AR11" i="41"/>
  <c r="AS11" i="41"/>
  <c r="AT11" i="41"/>
  <c r="AU11" i="41"/>
  <c r="AV11" i="41"/>
  <c r="AW11" i="41"/>
  <c r="AX11" i="41"/>
  <c r="AY11" i="41"/>
  <c r="AZ11" i="41"/>
  <c r="BA11" i="41"/>
  <c r="BB11" i="41"/>
  <c r="BC11" i="41"/>
  <c r="BD11" i="41"/>
  <c r="BE11" i="41"/>
  <c r="BF11" i="41"/>
  <c r="BG11" i="41"/>
  <c r="BH11" i="41"/>
  <c r="BI11" i="41"/>
  <c r="BJ11" i="41"/>
  <c r="BK11" i="41"/>
  <c r="BL11" i="41"/>
  <c r="BM11" i="41"/>
  <c r="BN11" i="41"/>
  <c r="BO11" i="41"/>
  <c r="BP11" i="41"/>
  <c r="BQ11" i="41"/>
  <c r="BR11" i="41"/>
  <c r="AN12" i="41"/>
  <c r="AO12" i="41"/>
  <c r="AP12" i="41"/>
  <c r="AQ12" i="41"/>
  <c r="AR12" i="41"/>
  <c r="AS12" i="41"/>
  <c r="AT12" i="41"/>
  <c r="AU12" i="41"/>
  <c r="AV12" i="41"/>
  <c r="AW12" i="41"/>
  <c r="AX12" i="41"/>
  <c r="AY12" i="41"/>
  <c r="AZ12" i="41"/>
  <c r="BA12" i="41"/>
  <c r="BB12" i="41"/>
  <c r="BC12" i="41"/>
  <c r="BD12" i="41"/>
  <c r="BE12" i="41"/>
  <c r="BF12" i="41"/>
  <c r="BG12" i="41"/>
  <c r="BH12" i="41"/>
  <c r="BI12" i="41"/>
  <c r="BJ12" i="41"/>
  <c r="BK12" i="41"/>
  <c r="BL12" i="41"/>
  <c r="BM12" i="41"/>
  <c r="BN12" i="41"/>
  <c r="BO12" i="41"/>
  <c r="BP12" i="41"/>
  <c r="BQ12" i="41"/>
  <c r="BR12" i="41"/>
  <c r="AN13" i="41"/>
  <c r="AO13" i="41"/>
  <c r="AP13" i="41"/>
  <c r="AQ13" i="41"/>
  <c r="AR13" i="41"/>
  <c r="AS13" i="41"/>
  <c r="AT13" i="41"/>
  <c r="AU13" i="41"/>
  <c r="AV13" i="41"/>
  <c r="AW13" i="41"/>
  <c r="AX13" i="41"/>
  <c r="AY13" i="41"/>
  <c r="AZ13" i="41"/>
  <c r="BA13" i="41"/>
  <c r="BB13" i="41"/>
  <c r="BC13" i="41"/>
  <c r="BD13" i="41"/>
  <c r="BE13" i="41"/>
  <c r="BF13" i="41"/>
  <c r="BG13" i="41"/>
  <c r="BH13" i="41"/>
  <c r="BI13" i="41"/>
  <c r="BJ13" i="41"/>
  <c r="BK13" i="41"/>
  <c r="BL13" i="41"/>
  <c r="BM13" i="41"/>
  <c r="BN13" i="41"/>
  <c r="BO13" i="41"/>
  <c r="BP13" i="41"/>
  <c r="BQ13" i="41"/>
  <c r="BR13" i="41"/>
  <c r="AN14" i="41"/>
  <c r="AO14" i="41"/>
  <c r="AP14" i="41"/>
  <c r="AQ14" i="41"/>
  <c r="AR14" i="41"/>
  <c r="AS14" i="41"/>
  <c r="AT14" i="41"/>
  <c r="AU14" i="41"/>
  <c r="AV14" i="41"/>
  <c r="AW14" i="41"/>
  <c r="AX14" i="41"/>
  <c r="AY14" i="41"/>
  <c r="AZ14" i="41"/>
  <c r="BA14" i="41"/>
  <c r="BB14" i="41"/>
  <c r="BC14" i="41"/>
  <c r="BD14" i="41"/>
  <c r="BE14" i="41"/>
  <c r="BF14" i="41"/>
  <c r="BG14" i="41"/>
  <c r="BH14" i="41"/>
  <c r="BI14" i="41"/>
  <c r="BJ14" i="41"/>
  <c r="BK14" i="41"/>
  <c r="BL14" i="41"/>
  <c r="BM14" i="41"/>
  <c r="BN14" i="41"/>
  <c r="BO14" i="41"/>
  <c r="BP14" i="41"/>
  <c r="BQ14" i="41"/>
  <c r="BR14" i="41"/>
  <c r="AN15" i="41"/>
  <c r="AO15" i="41"/>
  <c r="AP15" i="41"/>
  <c r="AQ15" i="41"/>
  <c r="AR15" i="41"/>
  <c r="AS15" i="41"/>
  <c r="AT15" i="41"/>
  <c r="AU15" i="41"/>
  <c r="AV15" i="41"/>
  <c r="AW15" i="41"/>
  <c r="AX15" i="41"/>
  <c r="AY15" i="41"/>
  <c r="AZ15" i="41"/>
  <c r="BA15" i="41"/>
  <c r="BB15" i="41"/>
  <c r="BC15" i="41"/>
  <c r="BD15" i="41"/>
  <c r="BE15" i="41"/>
  <c r="BF15" i="41"/>
  <c r="BG15" i="41"/>
  <c r="BH15" i="41"/>
  <c r="BI15" i="41"/>
  <c r="BJ15" i="41"/>
  <c r="BK15" i="41"/>
  <c r="BL15" i="41"/>
  <c r="BM15" i="41"/>
  <c r="BN15" i="41"/>
  <c r="BO15" i="41"/>
  <c r="BP15" i="41"/>
  <c r="BQ15" i="41"/>
  <c r="BR15" i="41"/>
  <c r="AN16" i="41"/>
  <c r="AO16" i="41"/>
  <c r="AP16" i="41"/>
  <c r="AQ16" i="41"/>
  <c r="AR16" i="41"/>
  <c r="AS16" i="41"/>
  <c r="AT16" i="41"/>
  <c r="AU16" i="41"/>
  <c r="AV16" i="41"/>
  <c r="AW16" i="41"/>
  <c r="AX16" i="41"/>
  <c r="AY16" i="41"/>
  <c r="AZ16" i="41"/>
  <c r="BA16" i="41"/>
  <c r="BB16" i="41"/>
  <c r="BC16" i="41"/>
  <c r="BD16" i="41"/>
  <c r="BE16" i="41"/>
  <c r="BF16" i="41"/>
  <c r="BG16" i="41"/>
  <c r="BH16" i="41"/>
  <c r="BI16" i="41"/>
  <c r="BJ16" i="41"/>
  <c r="BK16" i="41"/>
  <c r="BL16" i="41"/>
  <c r="BM16" i="41"/>
  <c r="BN16" i="41"/>
  <c r="BO16" i="41"/>
  <c r="BP16" i="41"/>
  <c r="BQ16" i="41"/>
  <c r="BR16" i="41"/>
  <c r="AN17" i="41"/>
  <c r="AO17" i="41"/>
  <c r="AP17" i="41"/>
  <c r="AQ17" i="41"/>
  <c r="AR17" i="41"/>
  <c r="AS17" i="41"/>
  <c r="AT17" i="41"/>
  <c r="AU17" i="41"/>
  <c r="AV17" i="41"/>
  <c r="AW17" i="41"/>
  <c r="AX17" i="41"/>
  <c r="AY17" i="41"/>
  <c r="AZ17" i="41"/>
  <c r="BA17" i="41"/>
  <c r="BB17" i="41"/>
  <c r="BC17" i="41"/>
  <c r="BD17" i="41"/>
  <c r="BE17" i="41"/>
  <c r="BF17" i="41"/>
  <c r="BG17" i="41"/>
  <c r="BH17" i="41"/>
  <c r="BI17" i="41"/>
  <c r="BJ17" i="41"/>
  <c r="BK17" i="41"/>
  <c r="BL17" i="41"/>
  <c r="BM17" i="41"/>
  <c r="BN17" i="41"/>
  <c r="BO17" i="41"/>
  <c r="BP17" i="41"/>
  <c r="BQ17" i="41"/>
  <c r="BR17" i="41"/>
  <c r="AN18" i="41"/>
  <c r="AO18" i="41"/>
  <c r="AP18" i="41"/>
  <c r="AQ18" i="41"/>
  <c r="AR18" i="41"/>
  <c r="AS18" i="41"/>
  <c r="AT18" i="41"/>
  <c r="AU18" i="41"/>
  <c r="AV18" i="41"/>
  <c r="AW18" i="41"/>
  <c r="AX18" i="41"/>
  <c r="AY18" i="41"/>
  <c r="AZ18" i="41"/>
  <c r="BA18" i="41"/>
  <c r="BB18" i="41"/>
  <c r="BC18" i="41"/>
  <c r="BD18" i="41"/>
  <c r="BE18" i="41"/>
  <c r="BF18" i="41"/>
  <c r="BG18" i="41"/>
  <c r="BH18" i="41"/>
  <c r="BI18" i="41"/>
  <c r="BJ18" i="41"/>
  <c r="BK18" i="41"/>
  <c r="BL18" i="41"/>
  <c r="BM18" i="41"/>
  <c r="BN18" i="41"/>
  <c r="BO18" i="41"/>
  <c r="BP18" i="41"/>
  <c r="BQ18" i="41"/>
  <c r="BR18" i="41"/>
  <c r="AN19" i="41"/>
  <c r="AO19" i="41"/>
  <c r="AP19" i="41"/>
  <c r="AQ19" i="41"/>
  <c r="AR19" i="41"/>
  <c r="AS19" i="41"/>
  <c r="AT19" i="41"/>
  <c r="AU19" i="41"/>
  <c r="AV19" i="41"/>
  <c r="AW19" i="41"/>
  <c r="AX19" i="41"/>
  <c r="AY19" i="41"/>
  <c r="AZ19" i="41"/>
  <c r="BA19" i="41"/>
  <c r="BB19" i="41"/>
  <c r="BC19" i="41"/>
  <c r="BD19" i="41"/>
  <c r="BE19" i="41"/>
  <c r="BF19" i="41"/>
  <c r="BG19" i="41"/>
  <c r="BH19" i="41"/>
  <c r="BI19" i="41"/>
  <c r="BJ19" i="41"/>
  <c r="BK19" i="41"/>
  <c r="BL19" i="41"/>
  <c r="BM19" i="41"/>
  <c r="BN19" i="41"/>
  <c r="BO19" i="41"/>
  <c r="BP19" i="41"/>
  <c r="BQ19" i="41"/>
  <c r="BR19" i="41"/>
  <c r="AN20" i="41"/>
  <c r="AO20" i="41"/>
  <c r="AP20" i="41"/>
  <c r="AQ20" i="41"/>
  <c r="AR20" i="41"/>
  <c r="AS20" i="41"/>
  <c r="AT20" i="41"/>
  <c r="AU20" i="41"/>
  <c r="AV20" i="41"/>
  <c r="AW20" i="41"/>
  <c r="AX20" i="41"/>
  <c r="AY20" i="41"/>
  <c r="AZ20" i="41"/>
  <c r="BA20" i="41"/>
  <c r="BB20" i="41"/>
  <c r="BC20" i="41"/>
  <c r="BD20" i="41"/>
  <c r="BE20" i="41"/>
  <c r="BF20" i="41"/>
  <c r="BG20" i="41"/>
  <c r="BH20" i="41"/>
  <c r="BI20" i="41"/>
  <c r="BJ20" i="41"/>
  <c r="BK20" i="41"/>
  <c r="BL20" i="41"/>
  <c r="BM20" i="41"/>
  <c r="BN20" i="41"/>
  <c r="BO20" i="41"/>
  <c r="BP20" i="41"/>
  <c r="BQ20" i="41"/>
  <c r="BR20" i="41"/>
  <c r="AN21" i="41"/>
  <c r="AO21" i="41"/>
  <c r="AP21" i="41"/>
  <c r="AQ21" i="41"/>
  <c r="AR21" i="41"/>
  <c r="AS21" i="41"/>
  <c r="AT21" i="41"/>
  <c r="AU21" i="41"/>
  <c r="AV21" i="41"/>
  <c r="AW21" i="41"/>
  <c r="AX21" i="41"/>
  <c r="AY21" i="41"/>
  <c r="AZ21" i="41"/>
  <c r="BA21" i="41"/>
  <c r="BB21" i="41"/>
  <c r="BC21" i="41"/>
  <c r="BD21" i="41"/>
  <c r="BE21" i="41"/>
  <c r="BF21" i="41"/>
  <c r="BG21" i="41"/>
  <c r="BH21" i="41"/>
  <c r="BI21" i="41"/>
  <c r="BJ21" i="41"/>
  <c r="BK21" i="41"/>
  <c r="BL21" i="41"/>
  <c r="BM21" i="41"/>
  <c r="BN21" i="41"/>
  <c r="BO21" i="41"/>
  <c r="BP21" i="41"/>
  <c r="BQ21" i="41"/>
  <c r="BR21" i="41"/>
  <c r="AN22" i="41"/>
  <c r="AO22" i="41"/>
  <c r="AP22" i="41"/>
  <c r="AQ22" i="41"/>
  <c r="AR22" i="41"/>
  <c r="AS22" i="41"/>
  <c r="AT22" i="41"/>
  <c r="AU22" i="41"/>
  <c r="AV22" i="41"/>
  <c r="AW22" i="41"/>
  <c r="AX22" i="41"/>
  <c r="AY22" i="41"/>
  <c r="AZ22" i="41"/>
  <c r="BA22" i="41"/>
  <c r="BB22" i="41"/>
  <c r="BC22" i="41"/>
  <c r="BD22" i="41"/>
  <c r="BE22" i="41"/>
  <c r="BF22" i="41"/>
  <c r="BG22" i="41"/>
  <c r="BH22" i="41"/>
  <c r="BI22" i="41"/>
  <c r="BJ22" i="41"/>
  <c r="BK22" i="41"/>
  <c r="BL22" i="41"/>
  <c r="BM22" i="41"/>
  <c r="BN22" i="41"/>
  <c r="BO22" i="41"/>
  <c r="BP22" i="41"/>
  <c r="BQ22" i="41"/>
  <c r="BR22" i="41"/>
  <c r="AN23" i="41"/>
  <c r="AO23" i="41"/>
  <c r="AP23" i="41"/>
  <c r="AQ23" i="41"/>
  <c r="AR23" i="41"/>
  <c r="AS23" i="41"/>
  <c r="AT23" i="41"/>
  <c r="AU23" i="41"/>
  <c r="AV23" i="41"/>
  <c r="AW23" i="41"/>
  <c r="AX23" i="41"/>
  <c r="AY23" i="41"/>
  <c r="AZ23" i="41"/>
  <c r="BA23" i="41"/>
  <c r="BB23" i="41"/>
  <c r="BC23" i="41"/>
  <c r="BD23" i="41"/>
  <c r="BE23" i="41"/>
  <c r="BF23" i="41"/>
  <c r="BG23" i="41"/>
  <c r="BH23" i="41"/>
  <c r="BI23" i="41"/>
  <c r="BJ23" i="41"/>
  <c r="BK23" i="41"/>
  <c r="BL23" i="41"/>
  <c r="BM23" i="41"/>
  <c r="BN23" i="41"/>
  <c r="BO23" i="41"/>
  <c r="BP23" i="41"/>
  <c r="BQ23" i="41"/>
  <c r="BR23" i="41"/>
  <c r="AN24" i="41"/>
  <c r="AO24" i="41"/>
  <c r="AP24" i="41"/>
  <c r="AQ24" i="41"/>
  <c r="AR24" i="41"/>
  <c r="AS24" i="41"/>
  <c r="AT24" i="41"/>
  <c r="AU24" i="41"/>
  <c r="AV24" i="41"/>
  <c r="AW24" i="41"/>
  <c r="AX24" i="41"/>
  <c r="AY24" i="41"/>
  <c r="AZ24" i="41"/>
  <c r="BA24" i="41"/>
  <c r="BB24" i="41"/>
  <c r="BC24" i="41"/>
  <c r="BD24" i="41"/>
  <c r="BE24" i="41"/>
  <c r="BF24" i="41"/>
  <c r="BG24" i="41"/>
  <c r="BH24" i="41"/>
  <c r="BI24" i="41"/>
  <c r="BJ24" i="41"/>
  <c r="BK24" i="41"/>
  <c r="BL24" i="41"/>
  <c r="BM24" i="41"/>
  <c r="BN24" i="41"/>
  <c r="BO24" i="41"/>
  <c r="BP24" i="41"/>
  <c r="BQ24" i="41"/>
  <c r="BR24" i="41"/>
  <c r="AN25" i="41"/>
  <c r="AO25" i="41"/>
  <c r="AP25" i="41"/>
  <c r="AQ25" i="41"/>
  <c r="AR25" i="41"/>
  <c r="AS25" i="41"/>
  <c r="AT25" i="41"/>
  <c r="AU25" i="41"/>
  <c r="AV25" i="41"/>
  <c r="AW25" i="41"/>
  <c r="AX25" i="41"/>
  <c r="AY25" i="41"/>
  <c r="AZ25" i="41"/>
  <c r="BA25" i="41"/>
  <c r="BB25" i="41"/>
  <c r="BC25" i="41"/>
  <c r="BD25" i="41"/>
  <c r="BE25" i="41"/>
  <c r="BF25" i="41"/>
  <c r="BG25" i="41"/>
  <c r="BH25" i="41"/>
  <c r="BI25" i="41"/>
  <c r="BJ25" i="41"/>
  <c r="BK25" i="41"/>
  <c r="BL25" i="41"/>
  <c r="BM25" i="41"/>
  <c r="BN25" i="41"/>
  <c r="BO25" i="41"/>
  <c r="BP25" i="41"/>
  <c r="BQ25" i="41"/>
  <c r="BR25" i="41"/>
  <c r="AN26" i="41"/>
  <c r="AO26" i="41"/>
  <c r="AP26" i="41"/>
  <c r="AQ26" i="41"/>
  <c r="AR26" i="41"/>
  <c r="AS26" i="41"/>
  <c r="AT26" i="41"/>
  <c r="AU26" i="41"/>
  <c r="AV26" i="41"/>
  <c r="AW26" i="41"/>
  <c r="AX26" i="41"/>
  <c r="AY26" i="41"/>
  <c r="AZ26" i="41"/>
  <c r="BA26" i="41"/>
  <c r="BB26" i="41"/>
  <c r="BC26" i="41"/>
  <c r="BD26" i="41"/>
  <c r="BE26" i="41"/>
  <c r="BF26" i="41"/>
  <c r="BG26" i="41"/>
  <c r="BH26" i="41"/>
  <c r="BI26" i="41"/>
  <c r="BJ26" i="41"/>
  <c r="BK26" i="41"/>
  <c r="BL26" i="41"/>
  <c r="BM26" i="41"/>
  <c r="BN26" i="41"/>
  <c r="BO26" i="41"/>
  <c r="BP26" i="41"/>
  <c r="BQ26" i="41"/>
  <c r="BR26" i="41"/>
  <c r="AN27" i="41"/>
  <c r="AO27" i="41"/>
  <c r="AP27" i="41"/>
  <c r="AQ27" i="41"/>
  <c r="AR27" i="41"/>
  <c r="AS27" i="41"/>
  <c r="AT27" i="41"/>
  <c r="AU27" i="41"/>
  <c r="AV27" i="41"/>
  <c r="AW27" i="41"/>
  <c r="AX27" i="41"/>
  <c r="AY27" i="41"/>
  <c r="AZ27" i="41"/>
  <c r="BA27" i="41"/>
  <c r="BB27" i="41"/>
  <c r="BC27" i="41"/>
  <c r="BD27" i="41"/>
  <c r="BE27" i="41"/>
  <c r="BF27" i="41"/>
  <c r="BG27" i="41"/>
  <c r="BH27" i="41"/>
  <c r="BI27" i="41"/>
  <c r="BJ27" i="41"/>
  <c r="BK27" i="41"/>
  <c r="BL27" i="41"/>
  <c r="BM27" i="41"/>
  <c r="BN27" i="41"/>
  <c r="BO27" i="41"/>
  <c r="BP27" i="41"/>
  <c r="BQ27" i="41"/>
  <c r="BR27" i="41"/>
  <c r="AN28" i="41"/>
  <c r="AO28" i="41"/>
  <c r="AP28" i="41"/>
  <c r="AQ28" i="41"/>
  <c r="AR28" i="41"/>
  <c r="AS28" i="41"/>
  <c r="AT28" i="41"/>
  <c r="AU28" i="41"/>
  <c r="AV28" i="41"/>
  <c r="AW28" i="41"/>
  <c r="AX28" i="41"/>
  <c r="AY28" i="41"/>
  <c r="AZ28" i="41"/>
  <c r="BA28" i="41"/>
  <c r="BB28" i="41"/>
  <c r="BC28" i="41"/>
  <c r="BD28" i="41"/>
  <c r="BE28" i="41"/>
  <c r="BF28" i="41"/>
  <c r="BG28" i="41"/>
  <c r="BH28" i="41"/>
  <c r="BI28" i="41"/>
  <c r="BJ28" i="41"/>
  <c r="BK28" i="41"/>
  <c r="BL28" i="41"/>
  <c r="BM28" i="41"/>
  <c r="BN28" i="41"/>
  <c r="BO28" i="41"/>
  <c r="BP28" i="41"/>
  <c r="BQ28" i="41"/>
  <c r="BR28" i="41"/>
  <c r="AN29" i="41"/>
  <c r="AO29" i="41"/>
  <c r="AP29" i="41"/>
  <c r="AQ29" i="41"/>
  <c r="AR29" i="41"/>
  <c r="AS29" i="41"/>
  <c r="AT29" i="41"/>
  <c r="AU29" i="41"/>
  <c r="AV29" i="41"/>
  <c r="AW29" i="41"/>
  <c r="AX29" i="41"/>
  <c r="AY29" i="41"/>
  <c r="AZ29" i="41"/>
  <c r="BA29" i="41"/>
  <c r="BB29" i="41"/>
  <c r="BC29" i="41"/>
  <c r="BD29" i="41"/>
  <c r="BE29" i="41"/>
  <c r="BF29" i="41"/>
  <c r="BG29" i="41"/>
  <c r="BH29" i="41"/>
  <c r="BI29" i="41"/>
  <c r="BJ29" i="41"/>
  <c r="BK29" i="41"/>
  <c r="BL29" i="41"/>
  <c r="BM29" i="41"/>
  <c r="BN29" i="41"/>
  <c r="BO29" i="41"/>
  <c r="BP29" i="41"/>
  <c r="BQ29" i="41"/>
  <c r="BR29" i="41"/>
  <c r="AN30" i="41"/>
  <c r="AO30" i="41"/>
  <c r="AP30" i="41"/>
  <c r="AQ30" i="41"/>
  <c r="AR30" i="41"/>
  <c r="AS30" i="41"/>
  <c r="AT30" i="41"/>
  <c r="AU30" i="41"/>
  <c r="AV30" i="41"/>
  <c r="AW30" i="41"/>
  <c r="AX30" i="41"/>
  <c r="AY30" i="41"/>
  <c r="AZ30" i="41"/>
  <c r="BA30" i="41"/>
  <c r="BB30" i="41"/>
  <c r="BC30" i="41"/>
  <c r="BD30" i="41"/>
  <c r="BE30" i="41"/>
  <c r="BF30" i="41"/>
  <c r="BG30" i="41"/>
  <c r="BH30" i="41"/>
  <c r="BI30" i="41"/>
  <c r="BJ30" i="41"/>
  <c r="BK30" i="41"/>
  <c r="BL30" i="41"/>
  <c r="BM30" i="41"/>
  <c r="BN30" i="41"/>
  <c r="BO30" i="41"/>
  <c r="BP30" i="41"/>
  <c r="BQ30" i="41"/>
  <c r="BR30" i="41"/>
  <c r="AN31" i="41"/>
  <c r="AO31" i="41"/>
  <c r="AP31" i="41"/>
  <c r="AQ31" i="41"/>
  <c r="AR31" i="41"/>
  <c r="AS31" i="41"/>
  <c r="AT31" i="41"/>
  <c r="AU31" i="41"/>
  <c r="AV31" i="41"/>
  <c r="AW31" i="41"/>
  <c r="AX31" i="41"/>
  <c r="AY31" i="41"/>
  <c r="AZ31" i="41"/>
  <c r="BA31" i="41"/>
  <c r="BB31" i="41"/>
  <c r="BC31" i="41"/>
  <c r="BD31" i="41"/>
  <c r="BE31" i="41"/>
  <c r="BF31" i="41"/>
  <c r="BG31" i="41"/>
  <c r="BH31" i="41"/>
  <c r="BI31" i="41"/>
  <c r="BJ31" i="41"/>
  <c r="BK31" i="41"/>
  <c r="BL31" i="41"/>
  <c r="BM31" i="41"/>
  <c r="BN31" i="41"/>
  <c r="BO31" i="41"/>
  <c r="BP31" i="41"/>
  <c r="BQ31" i="41"/>
  <c r="BR31" i="41"/>
  <c r="AN32" i="41"/>
  <c r="AO32" i="41"/>
  <c r="AP32" i="41"/>
  <c r="AQ32" i="41"/>
  <c r="AR32" i="41"/>
  <c r="AS32" i="41"/>
  <c r="AT32" i="41"/>
  <c r="AU32" i="41"/>
  <c r="AV32" i="41"/>
  <c r="AW32" i="41"/>
  <c r="AX32" i="41"/>
  <c r="AY32" i="41"/>
  <c r="AZ32" i="41"/>
  <c r="BA32" i="41"/>
  <c r="BB32" i="41"/>
  <c r="BC32" i="41"/>
  <c r="BD32" i="41"/>
  <c r="BE32" i="41"/>
  <c r="BF32" i="41"/>
  <c r="BG32" i="41"/>
  <c r="BH32" i="41"/>
  <c r="BI32" i="41"/>
  <c r="BJ32" i="41"/>
  <c r="BK32" i="41"/>
  <c r="BL32" i="41"/>
  <c r="BM32" i="41"/>
  <c r="BN32" i="41"/>
  <c r="BO32" i="41"/>
  <c r="BP32" i="41"/>
  <c r="BQ32" i="41"/>
  <c r="BR32" i="41"/>
  <c r="AN33" i="41"/>
  <c r="AO33" i="41"/>
  <c r="AP33" i="41"/>
  <c r="AQ33" i="41"/>
  <c r="AR33" i="41"/>
  <c r="AS33" i="41"/>
  <c r="AT33" i="41"/>
  <c r="AU33" i="41"/>
  <c r="AV33" i="41"/>
  <c r="AW33" i="41"/>
  <c r="AX33" i="41"/>
  <c r="AY33" i="41"/>
  <c r="AZ33" i="41"/>
  <c r="BA33" i="41"/>
  <c r="BB33" i="41"/>
  <c r="BC33" i="41"/>
  <c r="BD33" i="41"/>
  <c r="BE33" i="41"/>
  <c r="BF33" i="41"/>
  <c r="BG33" i="41"/>
  <c r="BH33" i="41"/>
  <c r="BI33" i="41"/>
  <c r="BJ33" i="41"/>
  <c r="BK33" i="41"/>
  <c r="BL33" i="41"/>
  <c r="BM33" i="41"/>
  <c r="BN33" i="41"/>
  <c r="BO33" i="41"/>
  <c r="BP33" i="41"/>
  <c r="BQ33" i="41"/>
  <c r="BR33" i="41"/>
  <c r="AO4" i="41"/>
  <c r="AP4" i="41"/>
  <c r="AQ4" i="41"/>
  <c r="AR4" i="41"/>
  <c r="AS4" i="41"/>
  <c r="AT4" i="41"/>
  <c r="AU4" i="41"/>
  <c r="AV4" i="41"/>
  <c r="AW4" i="41"/>
  <c r="AX4" i="41"/>
  <c r="AY4" i="41"/>
  <c r="AZ4" i="41"/>
  <c r="BA4" i="41"/>
  <c r="BB4" i="41"/>
  <c r="BC4" i="41"/>
  <c r="BD4" i="41"/>
  <c r="BE4" i="41"/>
  <c r="BF4" i="41"/>
  <c r="BG4" i="41"/>
  <c r="BH4" i="41"/>
  <c r="BI4" i="41"/>
  <c r="BJ4" i="41"/>
  <c r="BK4" i="41"/>
  <c r="BL4" i="41"/>
  <c r="BM4" i="41"/>
  <c r="BN4" i="41"/>
  <c r="BO4" i="41"/>
  <c r="BP4" i="41"/>
  <c r="BQ4" i="41"/>
  <c r="BR4" i="41"/>
  <c r="AN4" i="41"/>
  <c r="F5" i="41"/>
  <c r="G5" i="41"/>
  <c r="H5" i="41"/>
  <c r="I5" i="41"/>
  <c r="J5" i="41"/>
  <c r="K5" i="41"/>
  <c r="L5" i="41"/>
  <c r="M5" i="41"/>
  <c r="N5" i="41"/>
  <c r="O5" i="41"/>
  <c r="P5" i="41"/>
  <c r="Q5" i="41"/>
  <c r="R5" i="41"/>
  <c r="S5" i="41"/>
  <c r="T5" i="41"/>
  <c r="U5" i="41"/>
  <c r="V5" i="41"/>
  <c r="W5" i="41"/>
  <c r="X5" i="41"/>
  <c r="Y5" i="41"/>
  <c r="Z5" i="41"/>
  <c r="AA5" i="41"/>
  <c r="AB5" i="41"/>
  <c r="AC5" i="41"/>
  <c r="AD5" i="41"/>
  <c r="AE5" i="41"/>
  <c r="AF5" i="41"/>
  <c r="AG5" i="41"/>
  <c r="AH5" i="41"/>
  <c r="AI5" i="41"/>
  <c r="AJ5" i="41"/>
  <c r="F6" i="41"/>
  <c r="G6" i="41"/>
  <c r="H6" i="41"/>
  <c r="I6" i="41"/>
  <c r="J6" i="41"/>
  <c r="K6" i="41"/>
  <c r="L6" i="41"/>
  <c r="M6" i="41"/>
  <c r="N6" i="41"/>
  <c r="O6" i="41"/>
  <c r="P6" i="41"/>
  <c r="Q6" i="41"/>
  <c r="R6" i="41"/>
  <c r="S6" i="41"/>
  <c r="T6" i="41"/>
  <c r="U6" i="41"/>
  <c r="V6" i="41"/>
  <c r="W6" i="41"/>
  <c r="X6" i="41"/>
  <c r="Y6" i="41"/>
  <c r="Z6" i="41"/>
  <c r="AA6" i="41"/>
  <c r="AB6" i="41"/>
  <c r="AC6" i="41"/>
  <c r="AD6" i="41"/>
  <c r="AE6" i="41"/>
  <c r="AF6" i="41"/>
  <c r="AG6" i="41"/>
  <c r="AH6" i="41"/>
  <c r="AI6" i="41"/>
  <c r="AJ6" i="41"/>
  <c r="F7" i="41"/>
  <c r="G7" i="41"/>
  <c r="H7" i="41"/>
  <c r="I7" i="41"/>
  <c r="J7" i="41"/>
  <c r="K7" i="41"/>
  <c r="L7" i="41"/>
  <c r="M7" i="41"/>
  <c r="N7" i="41"/>
  <c r="O7" i="41"/>
  <c r="P7" i="41"/>
  <c r="Q7" i="41"/>
  <c r="R7" i="41"/>
  <c r="S7" i="41"/>
  <c r="T7" i="41"/>
  <c r="U7" i="41"/>
  <c r="V7" i="41"/>
  <c r="W7" i="41"/>
  <c r="X7" i="41"/>
  <c r="Y7" i="41"/>
  <c r="Z7" i="41"/>
  <c r="AA7" i="41"/>
  <c r="AB7" i="41"/>
  <c r="AC7" i="41"/>
  <c r="AD7" i="41"/>
  <c r="AE7" i="41"/>
  <c r="AF7" i="41"/>
  <c r="AG7" i="41"/>
  <c r="AH7" i="41"/>
  <c r="AI7" i="41"/>
  <c r="AJ7" i="41"/>
  <c r="F8" i="41"/>
  <c r="G8" i="41"/>
  <c r="H8" i="41"/>
  <c r="I8" i="41"/>
  <c r="J8" i="41"/>
  <c r="K8" i="41"/>
  <c r="L8" i="41"/>
  <c r="M8" i="41"/>
  <c r="N8" i="41"/>
  <c r="O8" i="41"/>
  <c r="P8" i="41"/>
  <c r="Q8" i="41"/>
  <c r="R8" i="41"/>
  <c r="S8" i="41"/>
  <c r="T8" i="41"/>
  <c r="U8" i="41"/>
  <c r="V8" i="41"/>
  <c r="W8" i="41"/>
  <c r="X8" i="41"/>
  <c r="Y8" i="41"/>
  <c r="Z8" i="41"/>
  <c r="AA8" i="41"/>
  <c r="AB8" i="41"/>
  <c r="AC8" i="41"/>
  <c r="AD8" i="41"/>
  <c r="AE8" i="41"/>
  <c r="AF8" i="41"/>
  <c r="AG8" i="41"/>
  <c r="AH8" i="41"/>
  <c r="AI8" i="41"/>
  <c r="AJ8" i="41"/>
  <c r="F9" i="41"/>
  <c r="G9" i="41"/>
  <c r="H9" i="41"/>
  <c r="I9" i="41"/>
  <c r="J9" i="41"/>
  <c r="K9" i="41"/>
  <c r="L9" i="41"/>
  <c r="M9" i="41"/>
  <c r="N9" i="41"/>
  <c r="O9" i="41"/>
  <c r="P9" i="41"/>
  <c r="Q9" i="41"/>
  <c r="R9" i="41"/>
  <c r="S9" i="41"/>
  <c r="T9" i="41"/>
  <c r="U9" i="41"/>
  <c r="V9" i="41"/>
  <c r="W9" i="41"/>
  <c r="X9" i="41"/>
  <c r="Y9" i="41"/>
  <c r="Z9" i="41"/>
  <c r="AA9" i="41"/>
  <c r="AB9" i="41"/>
  <c r="AC9" i="41"/>
  <c r="AD9" i="41"/>
  <c r="AE9" i="41"/>
  <c r="AF9" i="41"/>
  <c r="AG9" i="41"/>
  <c r="AH9" i="41"/>
  <c r="AI9" i="41"/>
  <c r="AJ9" i="41"/>
  <c r="F10" i="41"/>
  <c r="G10" i="41"/>
  <c r="H10" i="41"/>
  <c r="I10" i="41"/>
  <c r="J10" i="41"/>
  <c r="K10" i="41"/>
  <c r="L10" i="41"/>
  <c r="M10" i="41"/>
  <c r="N10" i="41"/>
  <c r="O10" i="41"/>
  <c r="P10" i="41"/>
  <c r="Q10" i="41"/>
  <c r="R10" i="41"/>
  <c r="S10" i="41"/>
  <c r="T10" i="41"/>
  <c r="U10" i="41"/>
  <c r="V10" i="41"/>
  <c r="W10" i="41"/>
  <c r="X10" i="41"/>
  <c r="Y10" i="41"/>
  <c r="Z10" i="41"/>
  <c r="AA10" i="41"/>
  <c r="AB10" i="41"/>
  <c r="AC10" i="41"/>
  <c r="AD10" i="41"/>
  <c r="AE10" i="41"/>
  <c r="AF10" i="41"/>
  <c r="AG10" i="41"/>
  <c r="AH10" i="41"/>
  <c r="AI10" i="41"/>
  <c r="AJ10" i="41"/>
  <c r="F11" i="41"/>
  <c r="G11" i="41"/>
  <c r="H11" i="41"/>
  <c r="I11" i="41"/>
  <c r="J11" i="41"/>
  <c r="K11" i="41"/>
  <c r="L11" i="41"/>
  <c r="M11" i="41"/>
  <c r="N11" i="41"/>
  <c r="O11" i="41"/>
  <c r="P11" i="41"/>
  <c r="Q11" i="41"/>
  <c r="R11" i="41"/>
  <c r="S11" i="41"/>
  <c r="T11" i="41"/>
  <c r="U11" i="41"/>
  <c r="V11" i="41"/>
  <c r="W11" i="41"/>
  <c r="X11" i="41"/>
  <c r="Y11" i="41"/>
  <c r="Z11" i="41"/>
  <c r="AA11" i="41"/>
  <c r="AB11" i="41"/>
  <c r="AC11" i="41"/>
  <c r="AD11" i="41"/>
  <c r="AE11" i="41"/>
  <c r="AF11" i="41"/>
  <c r="AG11" i="41"/>
  <c r="AH11" i="41"/>
  <c r="AI11" i="41"/>
  <c r="AJ11" i="41"/>
  <c r="F12" i="41"/>
  <c r="G12" i="41"/>
  <c r="H12" i="41"/>
  <c r="I12" i="41"/>
  <c r="J12" i="41"/>
  <c r="K12" i="41"/>
  <c r="L12" i="41"/>
  <c r="M12" i="41"/>
  <c r="N12" i="41"/>
  <c r="O12" i="41"/>
  <c r="P12" i="41"/>
  <c r="Q12" i="41"/>
  <c r="R12" i="41"/>
  <c r="S12" i="41"/>
  <c r="T12" i="41"/>
  <c r="U12" i="41"/>
  <c r="V12" i="41"/>
  <c r="W12" i="41"/>
  <c r="X12" i="41"/>
  <c r="Y12" i="41"/>
  <c r="Z12" i="41"/>
  <c r="AA12" i="41"/>
  <c r="AB12" i="41"/>
  <c r="AC12" i="41"/>
  <c r="AD12" i="41"/>
  <c r="AE12" i="41"/>
  <c r="AF12" i="41"/>
  <c r="AG12" i="41"/>
  <c r="AH12" i="41"/>
  <c r="AI12" i="41"/>
  <c r="AJ12" i="41"/>
  <c r="F13" i="41"/>
  <c r="G13" i="41"/>
  <c r="H13" i="41"/>
  <c r="I13" i="41"/>
  <c r="J13" i="41"/>
  <c r="K13" i="41"/>
  <c r="L13" i="41"/>
  <c r="M13" i="41"/>
  <c r="N13" i="41"/>
  <c r="O13" i="41"/>
  <c r="P13" i="41"/>
  <c r="Q13" i="41"/>
  <c r="R13" i="41"/>
  <c r="S13" i="41"/>
  <c r="T13" i="41"/>
  <c r="U13" i="41"/>
  <c r="V13" i="41"/>
  <c r="W13" i="41"/>
  <c r="X13" i="41"/>
  <c r="Y13" i="41"/>
  <c r="Z13" i="41"/>
  <c r="AA13" i="41"/>
  <c r="AB13" i="41"/>
  <c r="AC13" i="41"/>
  <c r="AD13" i="41"/>
  <c r="AE13" i="41"/>
  <c r="AF13" i="41"/>
  <c r="AG13" i="41"/>
  <c r="AH13" i="41"/>
  <c r="AI13" i="41"/>
  <c r="AJ13" i="41"/>
  <c r="F14" i="41"/>
  <c r="G14" i="41"/>
  <c r="H14" i="41"/>
  <c r="I14" i="41"/>
  <c r="J14" i="41"/>
  <c r="K14" i="41"/>
  <c r="L14" i="41"/>
  <c r="M14" i="41"/>
  <c r="N14" i="41"/>
  <c r="O14" i="41"/>
  <c r="P14" i="41"/>
  <c r="Q14" i="41"/>
  <c r="R14" i="41"/>
  <c r="S14" i="41"/>
  <c r="T14" i="41"/>
  <c r="U14" i="41"/>
  <c r="V14" i="41"/>
  <c r="W14" i="41"/>
  <c r="X14" i="41"/>
  <c r="Y14" i="41"/>
  <c r="Z14" i="41"/>
  <c r="AA14" i="41"/>
  <c r="AB14" i="41"/>
  <c r="AC14" i="41"/>
  <c r="AD14" i="41"/>
  <c r="AE14" i="41"/>
  <c r="AF14" i="41"/>
  <c r="AG14" i="41"/>
  <c r="AH14" i="41"/>
  <c r="AI14" i="41"/>
  <c r="AJ14" i="41"/>
  <c r="F15" i="41"/>
  <c r="G15" i="41"/>
  <c r="H15" i="41"/>
  <c r="I15" i="41"/>
  <c r="J15" i="41"/>
  <c r="K15" i="41"/>
  <c r="L15" i="41"/>
  <c r="M15" i="41"/>
  <c r="N15" i="41"/>
  <c r="O15" i="41"/>
  <c r="P15" i="41"/>
  <c r="Q15" i="41"/>
  <c r="R15" i="41"/>
  <c r="S15" i="41"/>
  <c r="T15" i="41"/>
  <c r="U15" i="41"/>
  <c r="V15" i="41"/>
  <c r="W15" i="41"/>
  <c r="X15" i="41"/>
  <c r="Y15" i="41"/>
  <c r="Z15" i="41"/>
  <c r="AA15" i="41"/>
  <c r="AB15" i="41"/>
  <c r="AC15" i="41"/>
  <c r="AD15" i="41"/>
  <c r="AE15" i="41"/>
  <c r="AF15" i="41"/>
  <c r="AG15" i="41"/>
  <c r="AH15" i="41"/>
  <c r="AI15" i="41"/>
  <c r="AJ15" i="41"/>
  <c r="F16" i="41"/>
  <c r="G16" i="41"/>
  <c r="H16" i="41"/>
  <c r="I16" i="41"/>
  <c r="J16" i="41"/>
  <c r="K16" i="41"/>
  <c r="L16" i="41"/>
  <c r="M16" i="41"/>
  <c r="N16" i="41"/>
  <c r="O16" i="41"/>
  <c r="P16" i="41"/>
  <c r="Q16" i="41"/>
  <c r="R16" i="41"/>
  <c r="S16" i="41"/>
  <c r="T16" i="41"/>
  <c r="U16" i="41"/>
  <c r="V16" i="41"/>
  <c r="W16" i="41"/>
  <c r="X16" i="41"/>
  <c r="Y16" i="41"/>
  <c r="Z16" i="41"/>
  <c r="AA16" i="41"/>
  <c r="AB16" i="41"/>
  <c r="AC16" i="41"/>
  <c r="AD16" i="41"/>
  <c r="AE16" i="41"/>
  <c r="AF16" i="41"/>
  <c r="AG16" i="41"/>
  <c r="AH16" i="41"/>
  <c r="AI16" i="41"/>
  <c r="AJ16" i="41"/>
  <c r="F17" i="41"/>
  <c r="G17" i="41"/>
  <c r="H17" i="41"/>
  <c r="I17" i="41"/>
  <c r="J17" i="41"/>
  <c r="K17" i="41"/>
  <c r="L17" i="41"/>
  <c r="M17" i="41"/>
  <c r="N17" i="41"/>
  <c r="O17" i="41"/>
  <c r="P17" i="41"/>
  <c r="Q17" i="41"/>
  <c r="R17" i="41"/>
  <c r="S17" i="41"/>
  <c r="T17" i="41"/>
  <c r="U17" i="41"/>
  <c r="V17" i="41"/>
  <c r="W17" i="41"/>
  <c r="X17" i="41"/>
  <c r="Y17" i="41"/>
  <c r="Z17" i="41"/>
  <c r="AA17" i="41"/>
  <c r="AB17" i="41"/>
  <c r="AC17" i="41"/>
  <c r="AD17" i="41"/>
  <c r="AE17" i="41"/>
  <c r="AF17" i="41"/>
  <c r="AG17" i="41"/>
  <c r="AH17" i="41"/>
  <c r="AI17" i="41"/>
  <c r="AJ17" i="41"/>
  <c r="F18" i="41"/>
  <c r="G18" i="41"/>
  <c r="H18" i="41"/>
  <c r="I18" i="41"/>
  <c r="J18" i="41"/>
  <c r="K18" i="41"/>
  <c r="L18" i="41"/>
  <c r="M18" i="41"/>
  <c r="N18" i="41"/>
  <c r="O18" i="41"/>
  <c r="P18" i="41"/>
  <c r="Q18" i="41"/>
  <c r="R18" i="41"/>
  <c r="S18" i="41"/>
  <c r="T18" i="41"/>
  <c r="U18" i="41"/>
  <c r="V18" i="41"/>
  <c r="W18" i="41"/>
  <c r="X18" i="41"/>
  <c r="Y18" i="41"/>
  <c r="Z18" i="41"/>
  <c r="AA18" i="41"/>
  <c r="AB18" i="41"/>
  <c r="AC18" i="41"/>
  <c r="AD18" i="41"/>
  <c r="AE18" i="41"/>
  <c r="AF18" i="41"/>
  <c r="AG18" i="41"/>
  <c r="AH18" i="41"/>
  <c r="AI18" i="41"/>
  <c r="AJ18" i="41"/>
  <c r="F19" i="41"/>
  <c r="G19" i="41"/>
  <c r="H19" i="41"/>
  <c r="I19" i="41"/>
  <c r="J19" i="41"/>
  <c r="K19" i="41"/>
  <c r="L19" i="41"/>
  <c r="M19" i="41"/>
  <c r="N19" i="41"/>
  <c r="O19" i="41"/>
  <c r="P19" i="41"/>
  <c r="Q19" i="41"/>
  <c r="R19" i="41"/>
  <c r="S19" i="41"/>
  <c r="T19" i="41"/>
  <c r="U19" i="41"/>
  <c r="V19" i="41"/>
  <c r="W19" i="41"/>
  <c r="X19" i="41"/>
  <c r="Y19" i="41"/>
  <c r="Z19" i="41"/>
  <c r="AA19" i="41"/>
  <c r="AB19" i="41"/>
  <c r="AC19" i="41"/>
  <c r="AD19" i="41"/>
  <c r="AE19" i="41"/>
  <c r="AF19" i="41"/>
  <c r="AG19" i="41"/>
  <c r="AH19" i="41"/>
  <c r="AI19" i="41"/>
  <c r="AJ19" i="41"/>
  <c r="F20" i="41"/>
  <c r="G20" i="41"/>
  <c r="H20" i="41"/>
  <c r="I20" i="41"/>
  <c r="J20" i="41"/>
  <c r="K20" i="41"/>
  <c r="L20" i="41"/>
  <c r="M20" i="41"/>
  <c r="N20" i="41"/>
  <c r="O20" i="41"/>
  <c r="P20" i="41"/>
  <c r="Q20" i="41"/>
  <c r="R20" i="41"/>
  <c r="S20" i="41"/>
  <c r="T20" i="41"/>
  <c r="U20" i="41"/>
  <c r="V20" i="41"/>
  <c r="W20" i="41"/>
  <c r="X20" i="41"/>
  <c r="Y20" i="41"/>
  <c r="Z20" i="41"/>
  <c r="AA20" i="41"/>
  <c r="AB20" i="41"/>
  <c r="AC20" i="41"/>
  <c r="AD20" i="41"/>
  <c r="AE20" i="41"/>
  <c r="AF20" i="41"/>
  <c r="AG20" i="41"/>
  <c r="AH20" i="41"/>
  <c r="AI20" i="41"/>
  <c r="AJ20" i="41"/>
  <c r="F21" i="41"/>
  <c r="G21" i="41"/>
  <c r="H21" i="41"/>
  <c r="I21" i="41"/>
  <c r="J21" i="41"/>
  <c r="K21" i="41"/>
  <c r="L21" i="41"/>
  <c r="M21" i="41"/>
  <c r="N21" i="41"/>
  <c r="O21" i="41"/>
  <c r="P21" i="41"/>
  <c r="Q21" i="41"/>
  <c r="R21" i="41"/>
  <c r="S21" i="41"/>
  <c r="T21" i="41"/>
  <c r="U21" i="41"/>
  <c r="V21" i="41"/>
  <c r="W21" i="41"/>
  <c r="X21" i="41"/>
  <c r="Y21" i="41"/>
  <c r="Z21" i="41"/>
  <c r="AA21" i="41"/>
  <c r="AB21" i="41"/>
  <c r="AC21" i="41"/>
  <c r="AD21" i="41"/>
  <c r="AE21" i="41"/>
  <c r="AF21" i="41"/>
  <c r="AG21" i="41"/>
  <c r="AH21" i="41"/>
  <c r="AI21" i="41"/>
  <c r="AJ21" i="41"/>
  <c r="F22" i="41"/>
  <c r="G22" i="41"/>
  <c r="H22" i="41"/>
  <c r="I22" i="41"/>
  <c r="J22" i="41"/>
  <c r="K22" i="41"/>
  <c r="L22" i="41"/>
  <c r="M22" i="41"/>
  <c r="N22" i="41"/>
  <c r="O22" i="41"/>
  <c r="P22" i="41"/>
  <c r="Q22" i="41"/>
  <c r="R22" i="41"/>
  <c r="S22" i="41"/>
  <c r="T22" i="41"/>
  <c r="U22" i="41"/>
  <c r="V22" i="41"/>
  <c r="W22" i="41"/>
  <c r="X22" i="41"/>
  <c r="Y22" i="41"/>
  <c r="Z22" i="41"/>
  <c r="AA22" i="41"/>
  <c r="AB22" i="41"/>
  <c r="AC22" i="41"/>
  <c r="AD22" i="41"/>
  <c r="AE22" i="41"/>
  <c r="AF22" i="41"/>
  <c r="AG22" i="41"/>
  <c r="AH22" i="41"/>
  <c r="AI22" i="41"/>
  <c r="AJ22" i="41"/>
  <c r="F23" i="41"/>
  <c r="G23" i="41"/>
  <c r="H23" i="41"/>
  <c r="I23" i="41"/>
  <c r="J23" i="41"/>
  <c r="K23" i="41"/>
  <c r="L23" i="41"/>
  <c r="M23" i="41"/>
  <c r="N23" i="41"/>
  <c r="O23" i="41"/>
  <c r="P23" i="41"/>
  <c r="Q23" i="41"/>
  <c r="R23" i="41"/>
  <c r="S23" i="41"/>
  <c r="T23" i="41"/>
  <c r="U23" i="41"/>
  <c r="V23" i="41"/>
  <c r="W23" i="41"/>
  <c r="X23" i="41"/>
  <c r="Y23" i="41"/>
  <c r="Z23" i="41"/>
  <c r="AA23" i="41"/>
  <c r="AB23" i="41"/>
  <c r="AC23" i="41"/>
  <c r="AD23" i="41"/>
  <c r="AE23" i="41"/>
  <c r="AF23" i="41"/>
  <c r="AG23" i="41"/>
  <c r="AH23" i="41"/>
  <c r="AI23" i="41"/>
  <c r="AJ23" i="41"/>
  <c r="F24" i="41"/>
  <c r="G24" i="41"/>
  <c r="H24" i="41"/>
  <c r="I24" i="41"/>
  <c r="J24" i="41"/>
  <c r="K24" i="41"/>
  <c r="L24" i="41"/>
  <c r="M24" i="41"/>
  <c r="N24" i="41"/>
  <c r="O24" i="41"/>
  <c r="P24" i="41"/>
  <c r="Q24" i="41"/>
  <c r="R24" i="41"/>
  <c r="S24" i="41"/>
  <c r="T24" i="41"/>
  <c r="U24" i="41"/>
  <c r="V24" i="41"/>
  <c r="W24" i="41"/>
  <c r="X24" i="41"/>
  <c r="Y24" i="41"/>
  <c r="Z24" i="41"/>
  <c r="AA24" i="41"/>
  <c r="AB24" i="41"/>
  <c r="AC24" i="41"/>
  <c r="AD24" i="41"/>
  <c r="AE24" i="41"/>
  <c r="AF24" i="41"/>
  <c r="AG24" i="41"/>
  <c r="AH24" i="41"/>
  <c r="AI24" i="41"/>
  <c r="AJ24" i="41"/>
  <c r="F25" i="41"/>
  <c r="G25" i="41"/>
  <c r="H25" i="41"/>
  <c r="I25" i="41"/>
  <c r="J25" i="41"/>
  <c r="K25" i="41"/>
  <c r="L25" i="41"/>
  <c r="M25" i="41"/>
  <c r="N25" i="41"/>
  <c r="O25" i="41"/>
  <c r="P25" i="41"/>
  <c r="Q25" i="41"/>
  <c r="R25" i="41"/>
  <c r="S25" i="41"/>
  <c r="T25" i="41"/>
  <c r="U25" i="41"/>
  <c r="V25" i="41"/>
  <c r="W25" i="41"/>
  <c r="X25" i="41"/>
  <c r="Y25" i="41"/>
  <c r="Z25" i="41"/>
  <c r="AA25" i="41"/>
  <c r="AB25" i="41"/>
  <c r="AC25" i="41"/>
  <c r="AD25" i="41"/>
  <c r="AE25" i="41"/>
  <c r="AF25" i="41"/>
  <c r="AG25" i="41"/>
  <c r="AH25" i="41"/>
  <c r="AI25" i="41"/>
  <c r="AJ25" i="41"/>
  <c r="F26" i="41"/>
  <c r="G26" i="41"/>
  <c r="H26" i="41"/>
  <c r="I26" i="41"/>
  <c r="J26" i="41"/>
  <c r="K26" i="41"/>
  <c r="L26" i="41"/>
  <c r="M26" i="41"/>
  <c r="N26" i="41"/>
  <c r="O26" i="41"/>
  <c r="P26" i="41"/>
  <c r="Q26" i="41"/>
  <c r="R26" i="41"/>
  <c r="S26" i="41"/>
  <c r="T26" i="41"/>
  <c r="U26" i="41"/>
  <c r="V26" i="41"/>
  <c r="W26" i="41"/>
  <c r="X26" i="41"/>
  <c r="Y26" i="41"/>
  <c r="Z26" i="41"/>
  <c r="AA26" i="41"/>
  <c r="AB26" i="41"/>
  <c r="AC26" i="41"/>
  <c r="AD26" i="41"/>
  <c r="AE26" i="41"/>
  <c r="AF26" i="41"/>
  <c r="AG26" i="41"/>
  <c r="AH26" i="41"/>
  <c r="AI26" i="41"/>
  <c r="AJ26" i="41"/>
  <c r="F27" i="41"/>
  <c r="G27" i="41"/>
  <c r="H27" i="41"/>
  <c r="I27" i="41"/>
  <c r="J27" i="41"/>
  <c r="K27" i="41"/>
  <c r="L27" i="41"/>
  <c r="M27" i="41"/>
  <c r="N27" i="41"/>
  <c r="O27" i="41"/>
  <c r="P27" i="41"/>
  <c r="Q27" i="41"/>
  <c r="R27" i="41"/>
  <c r="S27" i="41"/>
  <c r="T27" i="41"/>
  <c r="U27" i="41"/>
  <c r="V27" i="41"/>
  <c r="W27" i="41"/>
  <c r="X27" i="41"/>
  <c r="Y27" i="41"/>
  <c r="Z27" i="41"/>
  <c r="AA27" i="41"/>
  <c r="AB27" i="41"/>
  <c r="AC27" i="41"/>
  <c r="AD27" i="41"/>
  <c r="AE27" i="41"/>
  <c r="AF27" i="41"/>
  <c r="AG27" i="41"/>
  <c r="AH27" i="41"/>
  <c r="AI27" i="41"/>
  <c r="AJ27" i="41"/>
  <c r="F28" i="41"/>
  <c r="G28" i="41"/>
  <c r="H28" i="41"/>
  <c r="I28" i="41"/>
  <c r="J28" i="41"/>
  <c r="K28" i="41"/>
  <c r="L28" i="41"/>
  <c r="M28" i="41"/>
  <c r="N28" i="41"/>
  <c r="O28" i="41"/>
  <c r="P28" i="41"/>
  <c r="Q28" i="41"/>
  <c r="R28" i="41"/>
  <c r="S28" i="41"/>
  <c r="T28" i="41"/>
  <c r="U28" i="41"/>
  <c r="V28" i="41"/>
  <c r="W28" i="41"/>
  <c r="X28" i="41"/>
  <c r="Y28" i="41"/>
  <c r="Z28" i="41"/>
  <c r="AA28" i="41"/>
  <c r="AB28" i="41"/>
  <c r="AC28" i="41"/>
  <c r="AD28" i="41"/>
  <c r="AE28" i="41"/>
  <c r="AF28" i="41"/>
  <c r="AG28" i="41"/>
  <c r="AH28" i="41"/>
  <c r="AI28" i="41"/>
  <c r="AJ28" i="41"/>
  <c r="F29" i="41"/>
  <c r="G29" i="41"/>
  <c r="H29" i="41"/>
  <c r="I29" i="41"/>
  <c r="J29" i="41"/>
  <c r="K29" i="41"/>
  <c r="L29" i="41"/>
  <c r="M29" i="41"/>
  <c r="N29" i="41"/>
  <c r="O29" i="41"/>
  <c r="P29" i="41"/>
  <c r="Q29" i="41"/>
  <c r="R29" i="41"/>
  <c r="S29" i="41"/>
  <c r="T29" i="41"/>
  <c r="U29" i="41"/>
  <c r="V29" i="41"/>
  <c r="W29" i="41"/>
  <c r="X29" i="41"/>
  <c r="Y29" i="41"/>
  <c r="Z29" i="41"/>
  <c r="AA29" i="41"/>
  <c r="AB29" i="41"/>
  <c r="AC29" i="41"/>
  <c r="AD29" i="41"/>
  <c r="AE29" i="41"/>
  <c r="AF29" i="41"/>
  <c r="AG29" i="41"/>
  <c r="AH29" i="41"/>
  <c r="AI29" i="41"/>
  <c r="AJ29" i="41"/>
  <c r="F30" i="41"/>
  <c r="G30" i="41"/>
  <c r="H30" i="41"/>
  <c r="I30" i="41"/>
  <c r="J30" i="41"/>
  <c r="K30" i="41"/>
  <c r="L30" i="41"/>
  <c r="M30" i="41"/>
  <c r="N30" i="41"/>
  <c r="O30" i="41"/>
  <c r="P30" i="41"/>
  <c r="Q30" i="41"/>
  <c r="R30" i="41"/>
  <c r="S30" i="41"/>
  <c r="T30" i="41"/>
  <c r="U30" i="41"/>
  <c r="V30" i="41"/>
  <c r="W30" i="41"/>
  <c r="X30" i="41"/>
  <c r="Y30" i="41"/>
  <c r="Z30" i="41"/>
  <c r="AA30" i="41"/>
  <c r="AB30" i="41"/>
  <c r="AC30" i="41"/>
  <c r="AD30" i="41"/>
  <c r="AE30" i="41"/>
  <c r="AF30" i="41"/>
  <c r="AG30" i="41"/>
  <c r="AH30" i="41"/>
  <c r="AI30" i="41"/>
  <c r="AJ30" i="41"/>
  <c r="F31" i="41"/>
  <c r="G31" i="41"/>
  <c r="H31" i="41"/>
  <c r="I31" i="41"/>
  <c r="J31" i="41"/>
  <c r="K31" i="41"/>
  <c r="L31" i="41"/>
  <c r="M31" i="41"/>
  <c r="N31" i="41"/>
  <c r="O31" i="41"/>
  <c r="P31" i="41"/>
  <c r="Q31" i="41"/>
  <c r="R31" i="41"/>
  <c r="S31" i="41"/>
  <c r="T31" i="41"/>
  <c r="U31" i="41"/>
  <c r="V31" i="41"/>
  <c r="W31" i="41"/>
  <c r="X31" i="41"/>
  <c r="Y31" i="41"/>
  <c r="Z31" i="41"/>
  <c r="AA31" i="41"/>
  <c r="AB31" i="41"/>
  <c r="AC31" i="41"/>
  <c r="AD31" i="41"/>
  <c r="AE31" i="41"/>
  <c r="AF31" i="41"/>
  <c r="AG31" i="41"/>
  <c r="AH31" i="41"/>
  <c r="AI31" i="41"/>
  <c r="AJ31" i="41"/>
  <c r="F32" i="41"/>
  <c r="G32" i="41"/>
  <c r="H32" i="41"/>
  <c r="I32" i="41"/>
  <c r="J32" i="41"/>
  <c r="K32" i="41"/>
  <c r="L32" i="41"/>
  <c r="M32" i="41"/>
  <c r="N32" i="41"/>
  <c r="O32" i="41"/>
  <c r="P32" i="41"/>
  <c r="Q32" i="41"/>
  <c r="R32" i="41"/>
  <c r="S32" i="41"/>
  <c r="T32" i="41"/>
  <c r="U32" i="41"/>
  <c r="V32" i="41"/>
  <c r="W32" i="41"/>
  <c r="X32" i="41"/>
  <c r="Y32" i="41"/>
  <c r="Z32" i="41"/>
  <c r="AA32" i="41"/>
  <c r="AB32" i="41"/>
  <c r="AC32" i="41"/>
  <c r="AD32" i="41"/>
  <c r="AE32" i="41"/>
  <c r="AF32" i="41"/>
  <c r="AG32" i="41"/>
  <c r="AH32" i="41"/>
  <c r="AI32" i="41"/>
  <c r="AJ32" i="41"/>
  <c r="F33" i="41"/>
  <c r="G33" i="41"/>
  <c r="H33" i="41"/>
  <c r="I33" i="41"/>
  <c r="J33" i="41"/>
  <c r="K33" i="41"/>
  <c r="L33" i="41"/>
  <c r="M33" i="41"/>
  <c r="N33" i="41"/>
  <c r="O33" i="41"/>
  <c r="P33" i="41"/>
  <c r="Q33" i="41"/>
  <c r="R33" i="41"/>
  <c r="S33" i="41"/>
  <c r="T33" i="41"/>
  <c r="U33" i="41"/>
  <c r="V33" i="41"/>
  <c r="W33" i="41"/>
  <c r="X33" i="41"/>
  <c r="Y33" i="41"/>
  <c r="Z33" i="41"/>
  <c r="AA33" i="41"/>
  <c r="AB33" i="41"/>
  <c r="AC33" i="41"/>
  <c r="AD33" i="41"/>
  <c r="AE33" i="41"/>
  <c r="AF33" i="41"/>
  <c r="AG33" i="41"/>
  <c r="AH33" i="41"/>
  <c r="AI33" i="41"/>
  <c r="AJ33" i="41"/>
  <c r="G4" i="41"/>
  <c r="H4" i="41"/>
  <c r="I4" i="41"/>
  <c r="J4" i="41"/>
  <c r="K4" i="41"/>
  <c r="L4" i="41"/>
  <c r="M4" i="41"/>
  <c r="N4" i="41"/>
  <c r="O4" i="41"/>
  <c r="P4" i="41"/>
  <c r="Q4" i="41"/>
  <c r="R4" i="41"/>
  <c r="S4" i="41"/>
  <c r="T4" i="41"/>
  <c r="U4" i="41"/>
  <c r="V4" i="41"/>
  <c r="W4" i="41"/>
  <c r="X4" i="41"/>
  <c r="Y4" i="41"/>
  <c r="Z4" i="41"/>
  <c r="AA4" i="41"/>
  <c r="AB4" i="41"/>
  <c r="AC4" i="41"/>
  <c r="AD4" i="41"/>
  <c r="AE4" i="41"/>
  <c r="AF4" i="41"/>
  <c r="AG4" i="41"/>
  <c r="AH4" i="41"/>
  <c r="AI4" i="41"/>
  <c r="AJ4" i="41"/>
  <c r="F4" i="41"/>
  <c r="D5" i="41"/>
  <c r="D6" i="41" s="1"/>
  <c r="D7" i="41" s="1"/>
  <c r="D8" i="41" s="1"/>
  <c r="D9" i="41" s="1"/>
  <c r="D10" i="41" s="1"/>
  <c r="D11" i="41" s="1"/>
  <c r="D12" i="41" s="1"/>
  <c r="D13" i="41" s="1"/>
  <c r="D14" i="41" s="1"/>
  <c r="D15" i="41" s="1"/>
  <c r="D16" i="41" s="1"/>
  <c r="D17" i="41" s="1"/>
  <c r="D18" i="41" s="1"/>
  <c r="D19" i="41" s="1"/>
  <c r="D20" i="41" s="1"/>
  <c r="D21" i="41" s="1"/>
  <c r="D22" i="41" s="1"/>
  <c r="D23" i="41" s="1"/>
  <c r="D24" i="41" s="1"/>
  <c r="D25" i="41" s="1"/>
  <c r="D26" i="41" s="1"/>
  <c r="D27" i="41" s="1"/>
  <c r="D28" i="41" s="1"/>
  <c r="D29" i="41" s="1"/>
  <c r="D30" i="41" s="1"/>
  <c r="D31" i="41" s="1"/>
  <c r="D32" i="41" s="1"/>
  <c r="D33" i="41" s="1"/>
  <c r="U16" i="174" l="1"/>
  <c r="D10" i="67"/>
  <c r="D11" i="165"/>
  <c r="D10" i="130"/>
  <c r="D12" i="129"/>
  <c r="D13" i="128"/>
  <c r="D13" i="127"/>
  <c r="D12" i="125"/>
  <c r="D12" i="126"/>
  <c r="D12" i="124"/>
  <c r="D12" i="122"/>
  <c r="D12" i="123"/>
  <c r="D12" i="115"/>
  <c r="D12" i="119"/>
  <c r="D12" i="118"/>
  <c r="D12" i="117"/>
  <c r="D12" i="116"/>
  <c r="D12" i="113"/>
  <c r="D12" i="120"/>
  <c r="D12" i="114"/>
  <c r="D12" i="13"/>
  <c r="D12" i="112"/>
  <c r="D12" i="121"/>
  <c r="D12" i="105"/>
  <c r="D12" i="107"/>
  <c r="D12" i="104"/>
  <c r="D12" i="111"/>
  <c r="D12" i="110"/>
  <c r="D12" i="109"/>
  <c r="D12" i="108"/>
  <c r="D12" i="106"/>
  <c r="D12" i="103"/>
  <c r="D12" i="101"/>
  <c r="D12" i="100"/>
  <c r="D12" i="12"/>
  <c r="A12" i="97"/>
  <c r="A12" i="96"/>
  <c r="D12" i="102"/>
  <c r="A12" i="98"/>
  <c r="A12" i="91"/>
  <c r="A12" i="87"/>
  <c r="D11" i="78"/>
  <c r="D11" i="74"/>
  <c r="D11" i="71"/>
  <c r="A12" i="92"/>
  <c r="D11" i="84"/>
  <c r="D11" i="82"/>
  <c r="D11" i="81"/>
  <c r="D11" i="77"/>
  <c r="D11" i="72"/>
  <c r="A12" i="95"/>
  <c r="D11" i="83"/>
  <c r="D11" i="76"/>
  <c r="D11" i="75"/>
  <c r="D12" i="99"/>
  <c r="A12" i="93"/>
  <c r="A12" i="89"/>
  <c r="A12" i="88"/>
  <c r="A12" i="85"/>
  <c r="A12" i="11"/>
  <c r="D11" i="73"/>
  <c r="A12" i="90"/>
  <c r="A12" i="94"/>
  <c r="A12" i="86"/>
  <c r="D11" i="80"/>
  <c r="D11" i="79"/>
  <c r="D11" i="7"/>
  <c r="B12" i="5"/>
  <c r="A10" i="38"/>
  <c r="A10" i="39"/>
  <c r="A10" i="37"/>
  <c r="A10" i="36"/>
  <c r="A10" i="35"/>
  <c r="A10" i="30"/>
  <c r="A10" i="29"/>
  <c r="A10" i="34"/>
  <c r="A10" i="33"/>
  <c r="A10" i="32"/>
  <c r="A10" i="31"/>
  <c r="A9" i="69"/>
  <c r="K26" i="15"/>
  <c r="P26" i="15"/>
  <c r="D27" i="15"/>
  <c r="D11" i="67" l="1"/>
  <c r="D12" i="165"/>
  <c r="D11" i="130"/>
  <c r="D13" i="129"/>
  <c r="D14" i="128"/>
  <c r="D14" i="127"/>
  <c r="D13" i="126"/>
  <c r="D13" i="125"/>
  <c r="D13" i="122"/>
  <c r="D13" i="123"/>
  <c r="D13" i="124"/>
  <c r="D13" i="118"/>
  <c r="D13" i="112"/>
  <c r="D13" i="117"/>
  <c r="D13" i="116"/>
  <c r="D13" i="115"/>
  <c r="D13" i="113"/>
  <c r="D13" i="121"/>
  <c r="D13" i="114"/>
  <c r="D13" i="120"/>
  <c r="D13" i="119"/>
  <c r="D13" i="110"/>
  <c r="D13" i="108"/>
  <c r="D13" i="107"/>
  <c r="D13" i="106"/>
  <c r="D13" i="105"/>
  <c r="D13" i="104"/>
  <c r="D13" i="111"/>
  <c r="D13" i="109"/>
  <c r="D13" i="103"/>
  <c r="D13" i="13"/>
  <c r="D13" i="102"/>
  <c r="D13" i="99"/>
  <c r="A13" i="98"/>
  <c r="D13" i="100"/>
  <c r="D13" i="12"/>
  <c r="A13" i="93"/>
  <c r="A13" i="89"/>
  <c r="A13" i="88"/>
  <c r="A13" i="85"/>
  <c r="D12" i="75"/>
  <c r="D12" i="7"/>
  <c r="D13" i="101"/>
  <c r="A13" i="95"/>
  <c r="A13" i="94"/>
  <c r="A13" i="90"/>
  <c r="A13" i="86"/>
  <c r="D12" i="83"/>
  <c r="D12" i="80"/>
  <c r="D12" i="79"/>
  <c r="D12" i="78"/>
  <c r="D12" i="76"/>
  <c r="D12" i="74"/>
  <c r="D12" i="71"/>
  <c r="A13" i="97"/>
  <c r="A13" i="92"/>
  <c r="D12" i="84"/>
  <c r="D12" i="81"/>
  <c r="A13" i="96"/>
  <c r="A13" i="91"/>
  <c r="A13" i="87"/>
  <c r="D12" i="77"/>
  <c r="D12" i="73"/>
  <c r="A13" i="11"/>
  <c r="D12" i="82"/>
  <c r="D12" i="72"/>
  <c r="A11" i="38"/>
  <c r="A11" i="39"/>
  <c r="B13" i="5"/>
  <c r="A11" i="36"/>
  <c r="A11" i="37"/>
  <c r="A11" i="35"/>
  <c r="A11" i="34"/>
  <c r="A11" i="33"/>
  <c r="A11" i="32"/>
  <c r="A11" i="31"/>
  <c r="A11" i="30"/>
  <c r="A11" i="29"/>
  <c r="A10" i="69"/>
  <c r="K27" i="15"/>
  <c r="D28" i="15"/>
  <c r="P27" i="15"/>
  <c r="Q35" i="175" l="1"/>
  <c r="N1" i="175"/>
  <c r="D12" i="67"/>
  <c r="D13" i="165"/>
  <c r="D14" i="129"/>
  <c r="D12" i="130"/>
  <c r="D15" i="128"/>
  <c r="D15" i="127"/>
  <c r="D14" i="125"/>
  <c r="D14" i="126"/>
  <c r="D14" i="124"/>
  <c r="D14" i="123"/>
  <c r="D14" i="122"/>
  <c r="D14" i="116"/>
  <c r="D14" i="113"/>
  <c r="D14" i="13"/>
  <c r="D14" i="121"/>
  <c r="D14" i="119"/>
  <c r="D14" i="118"/>
  <c r="D14" i="117"/>
  <c r="D14" i="114"/>
  <c r="D14" i="112"/>
  <c r="D14" i="120"/>
  <c r="D14" i="115"/>
  <c r="D14" i="104"/>
  <c r="D14" i="111"/>
  <c r="D14" i="110"/>
  <c r="D14" i="108"/>
  <c r="D14" i="107"/>
  <c r="D14" i="106"/>
  <c r="D14" i="105"/>
  <c r="D14" i="103"/>
  <c r="D14" i="109"/>
  <c r="D14" i="101"/>
  <c r="D14" i="100"/>
  <c r="A14" i="97"/>
  <c r="A14" i="96"/>
  <c r="D14" i="102"/>
  <c r="D14" i="99"/>
  <c r="A14" i="91"/>
  <c r="A14" i="87"/>
  <c r="A14" i="11"/>
  <c r="D13" i="73"/>
  <c r="D13" i="72"/>
  <c r="D14" i="12"/>
  <c r="A14" i="98"/>
  <c r="A14" i="92"/>
  <c r="D13" i="84"/>
  <c r="D13" i="82"/>
  <c r="D13" i="81"/>
  <c r="D13" i="77"/>
  <c r="D13" i="75"/>
  <c r="D13" i="7"/>
  <c r="D13" i="74"/>
  <c r="A14" i="86"/>
  <c r="A14" i="93"/>
  <c r="A14" i="89"/>
  <c r="A14" i="88"/>
  <c r="A14" i="85"/>
  <c r="D13" i="78"/>
  <c r="A14" i="95"/>
  <c r="A14" i="94"/>
  <c r="A14" i="90"/>
  <c r="D13" i="83"/>
  <c r="D13" i="79"/>
  <c r="D13" i="76"/>
  <c r="D13" i="80"/>
  <c r="D13" i="71"/>
  <c r="A12" i="38"/>
  <c r="B14" i="5"/>
  <c r="A12" i="39"/>
  <c r="A12" i="37"/>
  <c r="A12" i="36"/>
  <c r="A12" i="35"/>
  <c r="A12" i="30"/>
  <c r="A12" i="34"/>
  <c r="A12" i="33"/>
  <c r="A12" i="32"/>
  <c r="A12" i="31"/>
  <c r="A12" i="29"/>
  <c r="A11" i="69"/>
  <c r="K28" i="15"/>
  <c r="D29" i="15"/>
  <c r="P28" i="15"/>
  <c r="V1" i="5"/>
  <c r="D13" i="67" l="1"/>
  <c r="D14" i="165"/>
  <c r="D15" i="129"/>
  <c r="D13" i="130"/>
  <c r="D16" i="128"/>
  <c r="D16" i="127"/>
  <c r="D15" i="125"/>
  <c r="D15" i="126"/>
  <c r="D15" i="123"/>
  <c r="D15" i="124"/>
  <c r="D15" i="122"/>
  <c r="D15" i="112"/>
  <c r="D15" i="119"/>
  <c r="D15" i="118"/>
  <c r="D15" i="13"/>
  <c r="D15" i="121"/>
  <c r="D15" i="120"/>
  <c r="D15" i="117"/>
  <c r="D15" i="116"/>
  <c r="D15" i="114"/>
  <c r="D15" i="113"/>
  <c r="D15" i="115"/>
  <c r="D15" i="111"/>
  <c r="D15" i="107"/>
  <c r="D15" i="103"/>
  <c r="D15" i="109"/>
  <c r="D15" i="105"/>
  <c r="D15" i="104"/>
  <c r="D15" i="110"/>
  <c r="D15" i="108"/>
  <c r="D15" i="106"/>
  <c r="D15" i="12"/>
  <c r="D15" i="102"/>
  <c r="A15" i="98"/>
  <c r="D15" i="101"/>
  <c r="A15" i="97"/>
  <c r="A15" i="93"/>
  <c r="A15" i="89"/>
  <c r="A15" i="88"/>
  <c r="A15" i="85"/>
  <c r="D14" i="71"/>
  <c r="D15" i="99"/>
  <c r="A15" i="95"/>
  <c r="A15" i="94"/>
  <c r="A15" i="90"/>
  <c r="A15" i="86"/>
  <c r="A15" i="11"/>
  <c r="D14" i="83"/>
  <c r="D14" i="80"/>
  <c r="D14" i="79"/>
  <c r="D14" i="76"/>
  <c r="D14" i="73"/>
  <c r="D14" i="72"/>
  <c r="D15" i="100"/>
  <c r="D14" i="82"/>
  <c r="D14" i="74"/>
  <c r="A15" i="91"/>
  <c r="A15" i="87"/>
  <c r="D14" i="75"/>
  <c r="D14" i="7"/>
  <c r="A15" i="96"/>
  <c r="D14" i="77"/>
  <c r="A15" i="92"/>
  <c r="D14" i="84"/>
  <c r="D14" i="81"/>
  <c r="D14" i="78"/>
  <c r="B15" i="5"/>
  <c r="A13" i="38"/>
  <c r="A13" i="39"/>
  <c r="A13" i="36"/>
  <c r="A13" i="35"/>
  <c r="A13" i="37"/>
  <c r="A13" i="34"/>
  <c r="A13" i="33"/>
  <c r="A13" i="32"/>
  <c r="A13" i="31"/>
  <c r="A13" i="29"/>
  <c r="A13" i="30"/>
  <c r="A12" i="69"/>
  <c r="V30" i="175"/>
  <c r="O30" i="175"/>
  <c r="F9" i="175"/>
  <c r="K29" i="15"/>
  <c r="P29" i="15"/>
  <c r="D30" i="15"/>
  <c r="MF32" i="41"/>
  <c r="MF28" i="41"/>
  <c r="MF20" i="41"/>
  <c r="MF16" i="41"/>
  <c r="MF12" i="41"/>
  <c r="JP28" i="41"/>
  <c r="JP24" i="41"/>
  <c r="JP20" i="41"/>
  <c r="JP12" i="41"/>
  <c r="JP8" i="41"/>
  <c r="GZ32" i="41"/>
  <c r="GZ28" i="41"/>
  <c r="GZ20" i="41"/>
  <c r="GZ16" i="41"/>
  <c r="GZ12" i="41"/>
  <c r="EJ28" i="41"/>
  <c r="EJ24" i="41"/>
  <c r="EJ20" i="41"/>
  <c r="EJ12" i="41"/>
  <c r="EJ8" i="41"/>
  <c r="BT32" i="41"/>
  <c r="BT28" i="41"/>
  <c r="BT20" i="41"/>
  <c r="BT17" i="41"/>
  <c r="BT16" i="41"/>
  <c r="BT8" i="41"/>
  <c r="BT5" i="41"/>
  <c r="AL12" i="41"/>
  <c r="AL20" i="41"/>
  <c r="AL28" i="41"/>
  <c r="KX6" i="41"/>
  <c r="MF7" i="41"/>
  <c r="KX8" i="41"/>
  <c r="KX10" i="41"/>
  <c r="MF11" i="41"/>
  <c r="KX12" i="41"/>
  <c r="KX14" i="41"/>
  <c r="MF15" i="41"/>
  <c r="KX16" i="41"/>
  <c r="KX18" i="41"/>
  <c r="MF19" i="41"/>
  <c r="KX20" i="41"/>
  <c r="KX22" i="41"/>
  <c r="MF23" i="41"/>
  <c r="KX24" i="41"/>
  <c r="KX26" i="41"/>
  <c r="MF27" i="41"/>
  <c r="KX28" i="41"/>
  <c r="KX30" i="41"/>
  <c r="MF31" i="41"/>
  <c r="KX32" i="41"/>
  <c r="MF4" i="41"/>
  <c r="G4" i="43"/>
  <c r="H4" i="43"/>
  <c r="I4" i="43"/>
  <c r="J4" i="43"/>
  <c r="K4" i="43"/>
  <c r="L4" i="43"/>
  <c r="M4" i="43"/>
  <c r="N4" i="43"/>
  <c r="O4" i="43"/>
  <c r="P4" i="43"/>
  <c r="Q4" i="43"/>
  <c r="R4" i="43"/>
  <c r="S4" i="43"/>
  <c r="T4" i="43"/>
  <c r="U4" i="43"/>
  <c r="V4" i="43"/>
  <c r="W4" i="43"/>
  <c r="X4" i="43"/>
  <c r="Y4" i="43"/>
  <c r="Z4" i="43"/>
  <c r="AA4" i="43"/>
  <c r="AB4" i="43"/>
  <c r="AC4" i="43"/>
  <c r="AD4" i="43"/>
  <c r="AE4" i="43"/>
  <c r="AF4" i="43"/>
  <c r="AG4" i="43"/>
  <c r="AH4" i="43"/>
  <c r="AI4" i="43"/>
  <c r="AJ4" i="43"/>
  <c r="AK4" i="43"/>
  <c r="AL4" i="43"/>
  <c r="AM4" i="43"/>
  <c r="AN4" i="43"/>
  <c r="AO4" i="43"/>
  <c r="AP4" i="43"/>
  <c r="AQ4" i="43"/>
  <c r="AR4" i="43"/>
  <c r="AS4" i="43"/>
  <c r="AT4" i="43"/>
  <c r="AU4" i="43"/>
  <c r="AV4" i="43"/>
  <c r="AW4" i="43"/>
  <c r="AX4" i="43"/>
  <c r="AY4" i="43"/>
  <c r="AZ4" i="43"/>
  <c r="BA4" i="43"/>
  <c r="BB4" i="43"/>
  <c r="BC4" i="43"/>
  <c r="BD4" i="43"/>
  <c r="G3" i="43"/>
  <c r="H3" i="43"/>
  <c r="I3" i="43"/>
  <c r="J3" i="43"/>
  <c r="K3" i="43"/>
  <c r="L3" i="43"/>
  <c r="M3" i="43"/>
  <c r="N3" i="43"/>
  <c r="O3" i="43"/>
  <c r="P3" i="43"/>
  <c r="Q3" i="43"/>
  <c r="R3" i="43"/>
  <c r="S3" i="43"/>
  <c r="T3" i="43"/>
  <c r="U3" i="43"/>
  <c r="V3" i="43"/>
  <c r="W3" i="43"/>
  <c r="X3" i="43"/>
  <c r="Y3" i="43"/>
  <c r="Z3" i="43"/>
  <c r="AA3" i="43"/>
  <c r="AB3" i="43"/>
  <c r="AC3" i="43"/>
  <c r="AD3" i="43"/>
  <c r="AE3" i="43"/>
  <c r="AF3" i="43"/>
  <c r="AG3" i="43"/>
  <c r="AH3" i="43"/>
  <c r="AI3" i="43"/>
  <c r="AJ3" i="43"/>
  <c r="AK3" i="43"/>
  <c r="AL3" i="43"/>
  <c r="AM3" i="43"/>
  <c r="AN3" i="43"/>
  <c r="AO3" i="43"/>
  <c r="AP3" i="43"/>
  <c r="AQ3" i="43"/>
  <c r="AR3" i="43"/>
  <c r="AS3" i="43"/>
  <c r="AT3" i="43"/>
  <c r="AU3" i="43"/>
  <c r="AV3" i="43"/>
  <c r="AW3" i="43"/>
  <c r="AX3" i="43"/>
  <c r="AY3" i="43"/>
  <c r="AZ3" i="43"/>
  <c r="BA3" i="43"/>
  <c r="BB3" i="43"/>
  <c r="BC3" i="43"/>
  <c r="BD3" i="43"/>
  <c r="G2" i="43"/>
  <c r="H2" i="43"/>
  <c r="I2" i="43"/>
  <c r="J2" i="43"/>
  <c r="K2" i="43"/>
  <c r="L2" i="43"/>
  <c r="M2" i="43"/>
  <c r="N2" i="43"/>
  <c r="O2" i="43"/>
  <c r="P2" i="43"/>
  <c r="Q2" i="43"/>
  <c r="R2" i="43"/>
  <c r="S2" i="43"/>
  <c r="T2" i="43"/>
  <c r="U2" i="43"/>
  <c r="V2" i="43"/>
  <c r="W2" i="43"/>
  <c r="X2" i="43"/>
  <c r="Y2" i="43"/>
  <c r="Z2" i="43"/>
  <c r="AA2" i="43"/>
  <c r="AB2" i="43"/>
  <c r="AC2" i="43"/>
  <c r="AD2" i="43"/>
  <c r="AE2" i="43"/>
  <c r="AF2" i="43"/>
  <c r="AG2" i="43"/>
  <c r="AH2" i="43"/>
  <c r="AI2" i="43"/>
  <c r="AJ2" i="43"/>
  <c r="AK2" i="43"/>
  <c r="AL2" i="43"/>
  <c r="AM2" i="43"/>
  <c r="AN2" i="43"/>
  <c r="AO2" i="43"/>
  <c r="AP2" i="43"/>
  <c r="AQ2" i="43"/>
  <c r="AR2" i="43"/>
  <c r="AS2" i="43"/>
  <c r="AT2" i="43"/>
  <c r="AU2" i="43"/>
  <c r="AV2" i="43"/>
  <c r="AW2" i="43"/>
  <c r="AX2" i="43"/>
  <c r="AY2" i="43"/>
  <c r="AZ2" i="43"/>
  <c r="BA2" i="43"/>
  <c r="BB2" i="43"/>
  <c r="BC2" i="43"/>
  <c r="BD2" i="43"/>
  <c r="H1" i="43"/>
  <c r="I1" i="43" s="1"/>
  <c r="J1" i="43" s="1"/>
  <c r="K1" i="43" s="1"/>
  <c r="L1" i="43" s="1"/>
  <c r="M1" i="43" s="1"/>
  <c r="N1" i="43" s="1"/>
  <c r="O1" i="43" s="1"/>
  <c r="P1" i="43" s="1"/>
  <c r="Q1" i="43" s="1"/>
  <c r="R1" i="43" s="1"/>
  <c r="S1" i="43" s="1"/>
  <c r="T1" i="43" s="1"/>
  <c r="U1" i="43" s="1"/>
  <c r="V1" i="43" s="1"/>
  <c r="W1" i="43" s="1"/>
  <c r="X1" i="43" s="1"/>
  <c r="Y1" i="43" s="1"/>
  <c r="Z1" i="43" s="1"/>
  <c r="AA1" i="43" s="1"/>
  <c r="AB1" i="43" s="1"/>
  <c r="AC1" i="43" s="1"/>
  <c r="AD1" i="43" s="1"/>
  <c r="AE1" i="43" s="1"/>
  <c r="AF1" i="43" s="1"/>
  <c r="AG1" i="43" s="1"/>
  <c r="AH1" i="43" s="1"/>
  <c r="AI1" i="43" s="1"/>
  <c r="AJ1" i="43" s="1"/>
  <c r="AK1" i="43" s="1"/>
  <c r="AL1" i="43" s="1"/>
  <c r="AM1" i="43" s="1"/>
  <c r="AN1" i="43" s="1"/>
  <c r="AO1" i="43" s="1"/>
  <c r="AP1" i="43" s="1"/>
  <c r="AQ1" i="43" s="1"/>
  <c r="AR1" i="43" s="1"/>
  <c r="AS1" i="43" s="1"/>
  <c r="AT1" i="43" s="1"/>
  <c r="AU1" i="43" s="1"/>
  <c r="AV1" i="43" s="1"/>
  <c r="AW1" i="43" s="1"/>
  <c r="AX1" i="43" s="1"/>
  <c r="AY1" i="43" s="1"/>
  <c r="AZ1" i="43" s="1"/>
  <c r="BA1" i="43" s="1"/>
  <c r="BB1" i="43" s="1"/>
  <c r="BC1" i="43" s="1"/>
  <c r="BD1" i="43" s="1"/>
  <c r="MJ34" i="41"/>
  <c r="LB34" i="41"/>
  <c r="MH3" i="41"/>
  <c r="MI3" i="41"/>
  <c r="MJ3" i="41"/>
  <c r="MK3" i="41"/>
  <c r="ML3" i="41"/>
  <c r="MM3" i="41"/>
  <c r="MN3" i="41"/>
  <c r="MO3" i="41"/>
  <c r="MP3" i="41"/>
  <c r="MQ3" i="41"/>
  <c r="MR3" i="41"/>
  <c r="MS3" i="41"/>
  <c r="MT3" i="41"/>
  <c r="MU3" i="41"/>
  <c r="MV3" i="41"/>
  <c r="MW3" i="41"/>
  <c r="MX3" i="41"/>
  <c r="MY3" i="41"/>
  <c r="MZ3" i="41"/>
  <c r="NA3" i="41"/>
  <c r="NB3" i="41"/>
  <c r="NC3" i="41"/>
  <c r="ND3" i="41"/>
  <c r="NE3" i="41"/>
  <c r="NF3" i="41"/>
  <c r="NG3" i="41"/>
  <c r="NH3" i="41"/>
  <c r="NI3" i="41"/>
  <c r="NJ3" i="41"/>
  <c r="NK3" i="41"/>
  <c r="NL3" i="41"/>
  <c r="KZ3" i="41"/>
  <c r="JT34" i="41"/>
  <c r="LA3" i="41"/>
  <c r="LB3" i="41"/>
  <c r="LC3" i="41"/>
  <c r="LD3" i="41"/>
  <c r="LE3" i="41"/>
  <c r="LF3" i="41"/>
  <c r="LG3" i="41"/>
  <c r="LH3" i="41"/>
  <c r="LI3" i="41"/>
  <c r="LJ3" i="41"/>
  <c r="LK3" i="41"/>
  <c r="LL3" i="41"/>
  <c r="LM3" i="41"/>
  <c r="LN3" i="41"/>
  <c r="LO3" i="41"/>
  <c r="LP3" i="41"/>
  <c r="LQ3" i="41"/>
  <c r="LR3" i="41"/>
  <c r="LS3" i="41"/>
  <c r="LT3" i="41"/>
  <c r="LU3" i="41"/>
  <c r="LV3" i="41"/>
  <c r="LW3" i="41"/>
  <c r="LX3" i="41"/>
  <c r="LY3" i="41"/>
  <c r="LZ3" i="41"/>
  <c r="MA3" i="41"/>
  <c r="MB3" i="41"/>
  <c r="MC3" i="41"/>
  <c r="MD3" i="41"/>
  <c r="JR3" i="41"/>
  <c r="D14" i="67" l="1"/>
  <c r="D15" i="165"/>
  <c r="D14" i="130"/>
  <c r="D16" i="129"/>
  <c r="D17" i="128"/>
  <c r="D17" i="127"/>
  <c r="D16" i="125"/>
  <c r="D16" i="126"/>
  <c r="D16" i="124"/>
  <c r="D16" i="122"/>
  <c r="D16" i="123"/>
  <c r="D16" i="119"/>
  <c r="D16" i="120"/>
  <c r="D16" i="117"/>
  <c r="D16" i="115"/>
  <c r="D16" i="121"/>
  <c r="D16" i="114"/>
  <c r="D16" i="13"/>
  <c r="D16" i="112"/>
  <c r="D16" i="118"/>
  <c r="D16" i="116"/>
  <c r="D16" i="113"/>
  <c r="D16" i="105"/>
  <c r="D16" i="104"/>
  <c r="D16" i="111"/>
  <c r="D16" i="110"/>
  <c r="D16" i="108"/>
  <c r="D16" i="107"/>
  <c r="D16" i="106"/>
  <c r="D16" i="109"/>
  <c r="D16" i="103"/>
  <c r="D16" i="101"/>
  <c r="D16" i="100"/>
  <c r="D16" i="12"/>
  <c r="A16" i="97"/>
  <c r="A16" i="96"/>
  <c r="A16" i="91"/>
  <c r="A16" i="87"/>
  <c r="D15" i="78"/>
  <c r="D15" i="74"/>
  <c r="A16" i="92"/>
  <c r="D15" i="84"/>
  <c r="D15" i="82"/>
  <c r="D15" i="81"/>
  <c r="D15" i="77"/>
  <c r="D15" i="72"/>
  <c r="D15" i="71"/>
  <c r="D16" i="102"/>
  <c r="A16" i="95"/>
  <c r="A16" i="90"/>
  <c r="D15" i="79"/>
  <c r="D15" i="75"/>
  <c r="D15" i="7"/>
  <c r="D16" i="99"/>
  <c r="A16" i="98"/>
  <c r="A16" i="93"/>
  <c r="A16" i="89"/>
  <c r="A16" i="88"/>
  <c r="A16" i="85"/>
  <c r="A16" i="11"/>
  <c r="D15" i="73"/>
  <c r="A16" i="94"/>
  <c r="A16" i="86"/>
  <c r="D15" i="80"/>
  <c r="D15" i="83"/>
  <c r="D15" i="76"/>
  <c r="B16" i="5"/>
  <c r="A14" i="38"/>
  <c r="A14" i="39"/>
  <c r="A14" i="37"/>
  <c r="A14" i="36"/>
  <c r="A14" i="35"/>
  <c r="A14" i="30"/>
  <c r="A14" i="29"/>
  <c r="A14" i="34"/>
  <c r="A14" i="33"/>
  <c r="A14" i="32"/>
  <c r="A14" i="31"/>
  <c r="A13" i="69"/>
  <c r="K30" i="15"/>
  <c r="P30" i="15"/>
  <c r="D31" i="15"/>
  <c r="FR27" i="41"/>
  <c r="KX27" i="41"/>
  <c r="AL27" i="41"/>
  <c r="AL19" i="41"/>
  <c r="AL11" i="41"/>
  <c r="DB7" i="41"/>
  <c r="DB23" i="41"/>
  <c r="FR15" i="41"/>
  <c r="FR31" i="41"/>
  <c r="IH7" i="41"/>
  <c r="IH23" i="41"/>
  <c r="KX15" i="41"/>
  <c r="KX31" i="41"/>
  <c r="DB19" i="41"/>
  <c r="FR11" i="41"/>
  <c r="IH19" i="41"/>
  <c r="KX11" i="41"/>
  <c r="AL32" i="41"/>
  <c r="AL24" i="41"/>
  <c r="AL16" i="41"/>
  <c r="AL8" i="41"/>
  <c r="BT12" i="41"/>
  <c r="BT24" i="41"/>
  <c r="DB11" i="41"/>
  <c r="DB27" i="41"/>
  <c r="EJ16" i="41"/>
  <c r="EJ32" i="41"/>
  <c r="FR19" i="41"/>
  <c r="GZ8" i="41"/>
  <c r="GZ24" i="41"/>
  <c r="IH11" i="41"/>
  <c r="IH27" i="41"/>
  <c r="JP16" i="41"/>
  <c r="JP32" i="41"/>
  <c r="KX19" i="41"/>
  <c r="MF8" i="41"/>
  <c r="MF24" i="41"/>
  <c r="AL31" i="41"/>
  <c r="AL23" i="41"/>
  <c r="AL15" i="41"/>
  <c r="AL7" i="41"/>
  <c r="DB15" i="41"/>
  <c r="DB31" i="41"/>
  <c r="FR7" i="41"/>
  <c r="FR23" i="41"/>
  <c r="IH15" i="41"/>
  <c r="IH31" i="41"/>
  <c r="KX7" i="41"/>
  <c r="KX23" i="41"/>
  <c r="JP33" i="41"/>
  <c r="EJ33" i="41"/>
  <c r="KX33" i="41"/>
  <c r="IH33" i="41"/>
  <c r="FR33" i="41"/>
  <c r="DB33" i="41"/>
  <c r="AL33" i="41"/>
  <c r="MF33" i="41"/>
  <c r="BT33" i="41"/>
  <c r="GZ33" i="41"/>
  <c r="MF29" i="41"/>
  <c r="GZ29" i="41"/>
  <c r="EJ29" i="41"/>
  <c r="BT29" i="41"/>
  <c r="KX29" i="41"/>
  <c r="IH29" i="41"/>
  <c r="FR29" i="41"/>
  <c r="DB29" i="41"/>
  <c r="AL29" i="41"/>
  <c r="JP29" i="41"/>
  <c r="KX25" i="41"/>
  <c r="IH25" i="41"/>
  <c r="FR25" i="41"/>
  <c r="DB25" i="41"/>
  <c r="AL25" i="41"/>
  <c r="JP25" i="41"/>
  <c r="GZ25" i="41"/>
  <c r="EJ25" i="41"/>
  <c r="MF25" i="41"/>
  <c r="BT25" i="41"/>
  <c r="MF21" i="41"/>
  <c r="JP21" i="41"/>
  <c r="EJ21" i="41"/>
  <c r="BT21" i="41"/>
  <c r="KX21" i="41"/>
  <c r="IH21" i="41"/>
  <c r="FR21" i="41"/>
  <c r="DB21" i="41"/>
  <c r="AL21" i="41"/>
  <c r="GZ21" i="41"/>
  <c r="GZ17" i="41"/>
  <c r="KX17" i="41"/>
  <c r="IH17" i="41"/>
  <c r="FR17" i="41"/>
  <c r="DB17" i="41"/>
  <c r="AL17" i="41"/>
  <c r="MF17" i="41"/>
  <c r="JP17" i="41"/>
  <c r="EJ17" i="41"/>
  <c r="JP13" i="41"/>
  <c r="EJ13" i="41"/>
  <c r="BT13" i="41"/>
  <c r="KX13" i="41"/>
  <c r="IH13" i="41"/>
  <c r="FR13" i="41"/>
  <c r="DB13" i="41"/>
  <c r="AL13" i="41"/>
  <c r="GZ13" i="41"/>
  <c r="MF13" i="41"/>
  <c r="MF9" i="41"/>
  <c r="EJ9" i="41"/>
  <c r="BT9" i="41"/>
  <c r="KX9" i="41"/>
  <c r="IH9" i="41"/>
  <c r="FR9" i="41"/>
  <c r="DB9" i="41"/>
  <c r="AL9" i="41"/>
  <c r="JP9" i="41"/>
  <c r="GZ9" i="41"/>
  <c r="GZ5" i="41"/>
  <c r="KX5" i="41"/>
  <c r="IH5" i="41"/>
  <c r="FR5" i="41"/>
  <c r="DB5" i="41"/>
  <c r="AL5" i="41"/>
  <c r="MF5" i="41"/>
  <c r="EJ5" i="41"/>
  <c r="JP5" i="41"/>
  <c r="AL4" i="41"/>
  <c r="AL30" i="41"/>
  <c r="AL26" i="41"/>
  <c r="AL22" i="41"/>
  <c r="AL18" i="41"/>
  <c r="AL14" i="41"/>
  <c r="AL10" i="41"/>
  <c r="AL6" i="41"/>
  <c r="BT6" i="41"/>
  <c r="BT10" i="41"/>
  <c r="BT14" i="41"/>
  <c r="BT18" i="41"/>
  <c r="BT22" i="41"/>
  <c r="BT26" i="41"/>
  <c r="BT30" i="41"/>
  <c r="DB4" i="41"/>
  <c r="DB8" i="41"/>
  <c r="DB12" i="41"/>
  <c r="DB16" i="41"/>
  <c r="DB20" i="41"/>
  <c r="DB24" i="41"/>
  <c r="DB28" i="41"/>
  <c r="DB32" i="41"/>
  <c r="EJ6" i="41"/>
  <c r="EJ10" i="41"/>
  <c r="EJ14" i="41"/>
  <c r="EJ18" i="41"/>
  <c r="EJ22" i="41"/>
  <c r="EJ26" i="41"/>
  <c r="EJ30" i="41"/>
  <c r="FR4" i="41"/>
  <c r="FR8" i="41"/>
  <c r="FR12" i="41"/>
  <c r="FR16" i="41"/>
  <c r="FR20" i="41"/>
  <c r="FR24" i="41"/>
  <c r="FR28" i="41"/>
  <c r="FR32" i="41"/>
  <c r="GZ6" i="41"/>
  <c r="GZ10" i="41"/>
  <c r="GZ14" i="41"/>
  <c r="GZ18" i="41"/>
  <c r="GZ22" i="41"/>
  <c r="GZ26" i="41"/>
  <c r="GZ30" i="41"/>
  <c r="IH4" i="41"/>
  <c r="IH8" i="41"/>
  <c r="IH12" i="41"/>
  <c r="IH16" i="41"/>
  <c r="IH20" i="41"/>
  <c r="IH24" i="41"/>
  <c r="IH28" i="41"/>
  <c r="IH32" i="41"/>
  <c r="JP6" i="41"/>
  <c r="JP10" i="41"/>
  <c r="JP14" i="41"/>
  <c r="JP18" i="41"/>
  <c r="JP22" i="41"/>
  <c r="JP26" i="41"/>
  <c r="JP30" i="41"/>
  <c r="KX4" i="41"/>
  <c r="MF6" i="41"/>
  <c r="MF10" i="41"/>
  <c r="MF14" i="41"/>
  <c r="MF18" i="41"/>
  <c r="MF22" i="41"/>
  <c r="MF26" i="41"/>
  <c r="MF30" i="41"/>
  <c r="BT7" i="41"/>
  <c r="BT11" i="41"/>
  <c r="BT15" i="41"/>
  <c r="BT19" i="41"/>
  <c r="BT23" i="41"/>
  <c r="BT27" i="41"/>
  <c r="BT31" i="41"/>
  <c r="EJ7" i="41"/>
  <c r="EJ11" i="41"/>
  <c r="EJ15" i="41"/>
  <c r="EJ19" i="41"/>
  <c r="EJ23" i="41"/>
  <c r="EJ27" i="41"/>
  <c r="EJ31" i="41"/>
  <c r="GZ7" i="41"/>
  <c r="GZ11" i="41"/>
  <c r="GZ15" i="41"/>
  <c r="GZ19" i="41"/>
  <c r="GZ23" i="41"/>
  <c r="GZ27" i="41"/>
  <c r="GZ31" i="41"/>
  <c r="JP7" i="41"/>
  <c r="JP11" i="41"/>
  <c r="JP15" i="41"/>
  <c r="JP19" i="41"/>
  <c r="JP23" i="41"/>
  <c r="JP27" i="41"/>
  <c r="JP31" i="41"/>
  <c r="BT4" i="41"/>
  <c r="DB6" i="41"/>
  <c r="DB10" i="41"/>
  <c r="DB14" i="41"/>
  <c r="DB18" i="41"/>
  <c r="DB22" i="41"/>
  <c r="DB26" i="41"/>
  <c r="DB30" i="41"/>
  <c r="EJ4" i="41"/>
  <c r="FR6" i="41"/>
  <c r="FR10" i="41"/>
  <c r="FR14" i="41"/>
  <c r="FR18" i="41"/>
  <c r="FR22" i="41"/>
  <c r="FR26" i="41"/>
  <c r="FR30" i="41"/>
  <c r="GZ4" i="41"/>
  <c r="IH6" i="41"/>
  <c r="IH10" i="41"/>
  <c r="IH14" i="41"/>
  <c r="IH18" i="41"/>
  <c r="IH22" i="41"/>
  <c r="IH26" i="41"/>
  <c r="IH30" i="41"/>
  <c r="JP4" i="41"/>
  <c r="IL34" i="41"/>
  <c r="JS3" i="41"/>
  <c r="JT3" i="41"/>
  <c r="JU3" i="41"/>
  <c r="JV3" i="41"/>
  <c r="JW3" i="41"/>
  <c r="JX3" i="41"/>
  <c r="JY3" i="41"/>
  <c r="JZ3" i="41"/>
  <c r="KA3" i="41"/>
  <c r="KB3" i="41"/>
  <c r="KC3" i="41"/>
  <c r="KD3" i="41"/>
  <c r="KE3" i="41"/>
  <c r="KF3" i="41"/>
  <c r="KG3" i="41"/>
  <c r="KH3" i="41"/>
  <c r="KI3" i="41"/>
  <c r="KJ3" i="41"/>
  <c r="KK3" i="41"/>
  <c r="KL3" i="41"/>
  <c r="KM3" i="41"/>
  <c r="KN3" i="41"/>
  <c r="KO3" i="41"/>
  <c r="KP3" i="41"/>
  <c r="KQ3" i="41"/>
  <c r="KR3" i="41"/>
  <c r="KS3" i="41"/>
  <c r="KT3" i="41"/>
  <c r="KU3" i="41"/>
  <c r="KV3" i="41"/>
  <c r="IJ3" i="41"/>
  <c r="HD34" i="41"/>
  <c r="IK3" i="41"/>
  <c r="IL3" i="41"/>
  <c r="IM3" i="41"/>
  <c r="IN3" i="41"/>
  <c r="IO3" i="41"/>
  <c r="IP3" i="41"/>
  <c r="IQ3" i="41"/>
  <c r="IR3" i="41"/>
  <c r="IS3" i="41"/>
  <c r="IT3" i="41"/>
  <c r="IU3" i="41"/>
  <c r="IV3" i="41"/>
  <c r="IW3" i="41"/>
  <c r="IX3" i="41"/>
  <c r="IY3" i="41"/>
  <c r="IZ3" i="41"/>
  <c r="JA3" i="41"/>
  <c r="JB3" i="41"/>
  <c r="JC3" i="41"/>
  <c r="JD3" i="41"/>
  <c r="JE3" i="41"/>
  <c r="JF3" i="41"/>
  <c r="JG3" i="41"/>
  <c r="JH3" i="41"/>
  <c r="JI3" i="41"/>
  <c r="JJ3" i="41"/>
  <c r="JK3" i="41"/>
  <c r="JL3" i="41"/>
  <c r="JM3" i="41"/>
  <c r="JN3" i="41"/>
  <c r="HB3" i="41"/>
  <c r="FV34" i="41"/>
  <c r="HC3" i="41"/>
  <c r="HD3" i="41"/>
  <c r="HE3" i="41"/>
  <c r="HF3" i="41"/>
  <c r="HG3" i="41"/>
  <c r="HH3" i="41"/>
  <c r="HI3" i="41"/>
  <c r="HJ3" i="41"/>
  <c r="HK3" i="41"/>
  <c r="HL3" i="41"/>
  <c r="HM3" i="41"/>
  <c r="HN3" i="41"/>
  <c r="HO3" i="41"/>
  <c r="HP3" i="41"/>
  <c r="HQ3" i="41"/>
  <c r="HR3" i="41"/>
  <c r="HS3" i="41"/>
  <c r="HT3" i="41"/>
  <c r="HU3" i="41"/>
  <c r="HV3" i="41"/>
  <c r="HW3" i="41"/>
  <c r="HX3" i="41"/>
  <c r="HY3" i="41"/>
  <c r="HZ3" i="41"/>
  <c r="IA3" i="41"/>
  <c r="IB3" i="41"/>
  <c r="IC3" i="41"/>
  <c r="ID3" i="41"/>
  <c r="IE3" i="41"/>
  <c r="IF3" i="41"/>
  <c r="FT3" i="41"/>
  <c r="FU3" i="41"/>
  <c r="FV3" i="41"/>
  <c r="FW3" i="41"/>
  <c r="FX3" i="41"/>
  <c r="FY3" i="41"/>
  <c r="FZ3" i="41"/>
  <c r="GA3" i="41"/>
  <c r="GB3" i="41"/>
  <c r="GC3" i="41"/>
  <c r="GD3" i="41"/>
  <c r="GE3" i="41"/>
  <c r="GF3" i="41"/>
  <c r="GG3" i="41"/>
  <c r="GH3" i="41"/>
  <c r="GI3" i="41"/>
  <c r="GJ3" i="41"/>
  <c r="GK3" i="41"/>
  <c r="GL3" i="41"/>
  <c r="GM3" i="41"/>
  <c r="GN3" i="41"/>
  <c r="GO3" i="41"/>
  <c r="GP3" i="41"/>
  <c r="GQ3" i="41"/>
  <c r="GR3" i="41"/>
  <c r="GS3" i="41"/>
  <c r="GT3" i="41"/>
  <c r="GU3" i="41"/>
  <c r="GV3" i="41"/>
  <c r="GW3" i="41"/>
  <c r="GX3" i="41"/>
  <c r="EN34" i="41"/>
  <c r="EM3" i="41"/>
  <c r="EN3" i="41"/>
  <c r="EO3" i="41"/>
  <c r="EP3" i="41"/>
  <c r="EQ3" i="41"/>
  <c r="ER3" i="41"/>
  <c r="ES3" i="41"/>
  <c r="ET3" i="41"/>
  <c r="EU3" i="41"/>
  <c r="EV3" i="41"/>
  <c r="EW3" i="41"/>
  <c r="EX3" i="41"/>
  <c r="EY3" i="41"/>
  <c r="EZ3" i="41"/>
  <c r="FA3" i="41"/>
  <c r="FB3" i="41"/>
  <c r="FC3" i="41"/>
  <c r="FD3" i="41"/>
  <c r="FE3" i="41"/>
  <c r="FF3" i="41"/>
  <c r="FG3" i="41"/>
  <c r="FH3" i="41"/>
  <c r="FI3" i="41"/>
  <c r="FJ3" i="41"/>
  <c r="FK3" i="41"/>
  <c r="FL3" i="41"/>
  <c r="FM3" i="41"/>
  <c r="FN3" i="41"/>
  <c r="FO3" i="41"/>
  <c r="FP3" i="41"/>
  <c r="EL3" i="41"/>
  <c r="DF34" i="41"/>
  <c r="DE3" i="41"/>
  <c r="DF3" i="41"/>
  <c r="DG3" i="41"/>
  <c r="DH3" i="41"/>
  <c r="DI3" i="41"/>
  <c r="DJ3" i="41"/>
  <c r="DK3" i="41"/>
  <c r="DL3" i="41"/>
  <c r="DM3" i="41"/>
  <c r="DN3" i="41"/>
  <c r="DO3" i="41"/>
  <c r="DP3" i="41"/>
  <c r="DQ3" i="41"/>
  <c r="DR3" i="41"/>
  <c r="DS3" i="41"/>
  <c r="DT3" i="41"/>
  <c r="DU3" i="41"/>
  <c r="DV3" i="41"/>
  <c r="DW3" i="41"/>
  <c r="DX3" i="41"/>
  <c r="DY3" i="41"/>
  <c r="DZ3" i="41"/>
  <c r="EA3" i="41"/>
  <c r="EB3" i="41"/>
  <c r="EC3" i="41"/>
  <c r="ED3" i="41"/>
  <c r="EE3" i="41"/>
  <c r="EF3" i="41"/>
  <c r="EG3" i="41"/>
  <c r="EH3" i="41"/>
  <c r="DD3" i="41"/>
  <c r="BX34" i="41"/>
  <c r="BW3" i="41"/>
  <c r="BX3" i="41"/>
  <c r="BY3" i="41"/>
  <c r="BZ3" i="41"/>
  <c r="CA3" i="41"/>
  <c r="CB3" i="41"/>
  <c r="CC3" i="41"/>
  <c r="CD3" i="41"/>
  <c r="CE3" i="41"/>
  <c r="CF3" i="41"/>
  <c r="CG3" i="41"/>
  <c r="CH3" i="41"/>
  <c r="CI3" i="41"/>
  <c r="CJ3" i="41"/>
  <c r="CK3" i="41"/>
  <c r="CL3" i="41"/>
  <c r="CM3" i="41"/>
  <c r="CN3" i="41"/>
  <c r="CO3" i="41"/>
  <c r="CP3" i="41"/>
  <c r="CQ3" i="41"/>
  <c r="CR3" i="41"/>
  <c r="CS3" i="41"/>
  <c r="CT3" i="41"/>
  <c r="CU3" i="41"/>
  <c r="CV3" i="41"/>
  <c r="CW3" i="41"/>
  <c r="CX3" i="41"/>
  <c r="CY3" i="41"/>
  <c r="CZ3" i="41"/>
  <c r="BV3" i="41"/>
  <c r="AP34" i="41"/>
  <c r="AO3" i="41"/>
  <c r="AP3" i="41"/>
  <c r="AQ3" i="41"/>
  <c r="AR3" i="41"/>
  <c r="AS3" i="41"/>
  <c r="AT3" i="41"/>
  <c r="AU3" i="41"/>
  <c r="AV3" i="41"/>
  <c r="AW3" i="41"/>
  <c r="AX3" i="41"/>
  <c r="AY3" i="41"/>
  <c r="AZ3" i="41"/>
  <c r="BA3" i="41"/>
  <c r="BB3" i="41"/>
  <c r="BC3" i="41"/>
  <c r="BD3" i="41"/>
  <c r="BE3" i="41"/>
  <c r="BF3" i="41"/>
  <c r="BG3" i="41"/>
  <c r="BH3" i="41"/>
  <c r="BI3" i="41"/>
  <c r="BJ3" i="41"/>
  <c r="BK3" i="41"/>
  <c r="BL3" i="41"/>
  <c r="BM3" i="41"/>
  <c r="BN3" i="41"/>
  <c r="BO3" i="41"/>
  <c r="BP3" i="41"/>
  <c r="BQ3" i="41"/>
  <c r="BR3" i="41"/>
  <c r="AN3" i="41"/>
  <c r="H34" i="41"/>
  <c r="G3" i="41"/>
  <c r="H3" i="41"/>
  <c r="I3" i="41"/>
  <c r="J3" i="41"/>
  <c r="K3" i="41"/>
  <c r="L3" i="41"/>
  <c r="M3" i="41"/>
  <c r="N3" i="41"/>
  <c r="O3" i="41"/>
  <c r="P3" i="41"/>
  <c r="Q3" i="41"/>
  <c r="R3" i="41"/>
  <c r="S3" i="41"/>
  <c r="T3" i="41"/>
  <c r="U3" i="41"/>
  <c r="V3" i="41"/>
  <c r="W3" i="41"/>
  <c r="X3" i="41"/>
  <c r="Y3" i="41"/>
  <c r="Z3" i="41"/>
  <c r="AA3" i="41"/>
  <c r="AB3" i="41"/>
  <c r="AC3" i="41"/>
  <c r="AD3" i="41"/>
  <c r="AE3" i="41"/>
  <c r="AF3" i="41"/>
  <c r="AG3" i="41"/>
  <c r="AH3" i="41"/>
  <c r="AI3" i="41"/>
  <c r="AJ3" i="41"/>
  <c r="F3" i="41"/>
  <c r="W1" i="41"/>
  <c r="AV1" i="41"/>
  <c r="CD1" i="41"/>
  <c r="DL1" i="41"/>
  <c r="ET1" i="41"/>
  <c r="GB1" i="41"/>
  <c r="HJ1" i="41"/>
  <c r="IR1" i="41"/>
  <c r="JZ1" i="41"/>
  <c r="LH1" i="41"/>
  <c r="MP1" i="41"/>
  <c r="N1" i="41"/>
  <c r="MI2" i="41"/>
  <c r="MJ2" i="41" s="1"/>
  <c r="MK2" i="41" s="1"/>
  <c r="ML2" i="41" s="1"/>
  <c r="MM2" i="41" s="1"/>
  <c r="MN2" i="41" s="1"/>
  <c r="MO2" i="41" s="1"/>
  <c r="MP2" i="41" s="1"/>
  <c r="MQ2" i="41" s="1"/>
  <c r="MR2" i="41" s="1"/>
  <c r="MS2" i="41" s="1"/>
  <c r="MT2" i="41" s="1"/>
  <c r="MU2" i="41" s="1"/>
  <c r="MV2" i="41" s="1"/>
  <c r="MW2" i="41" s="1"/>
  <c r="MX2" i="41" s="1"/>
  <c r="MY2" i="41" s="1"/>
  <c r="MZ2" i="41" s="1"/>
  <c r="NA2" i="41" s="1"/>
  <c r="NB2" i="41" s="1"/>
  <c r="NC2" i="41" s="1"/>
  <c r="ND2" i="41" s="1"/>
  <c r="NE2" i="41" s="1"/>
  <c r="NF2" i="41" s="1"/>
  <c r="NG2" i="41" s="1"/>
  <c r="NH2" i="41" s="1"/>
  <c r="NI2" i="41" s="1"/>
  <c r="NJ2" i="41" s="1"/>
  <c r="NK2" i="41" s="1"/>
  <c r="NL2" i="41" s="1"/>
  <c r="LA2" i="41"/>
  <c r="LB2" i="41" s="1"/>
  <c r="LC2" i="41" s="1"/>
  <c r="LD2" i="41" s="1"/>
  <c r="LE2" i="41" s="1"/>
  <c r="LF2" i="41" s="1"/>
  <c r="LG2" i="41" s="1"/>
  <c r="LH2" i="41" s="1"/>
  <c r="LI2" i="41" s="1"/>
  <c r="LJ2" i="41" s="1"/>
  <c r="LK2" i="41" s="1"/>
  <c r="LL2" i="41" s="1"/>
  <c r="LM2" i="41" s="1"/>
  <c r="LN2" i="41" s="1"/>
  <c r="LO2" i="41" s="1"/>
  <c r="LP2" i="41" s="1"/>
  <c r="LQ2" i="41" s="1"/>
  <c r="LR2" i="41" s="1"/>
  <c r="LS2" i="41" s="1"/>
  <c r="LT2" i="41" s="1"/>
  <c r="LU2" i="41" s="1"/>
  <c r="LV2" i="41" s="1"/>
  <c r="LW2" i="41" s="1"/>
  <c r="LX2" i="41" s="1"/>
  <c r="LY2" i="41" s="1"/>
  <c r="LZ2" i="41" s="1"/>
  <c r="MA2" i="41" s="1"/>
  <c r="MB2" i="41" s="1"/>
  <c r="MC2" i="41" s="1"/>
  <c r="MD2" i="41" s="1"/>
  <c r="JS2" i="41"/>
  <c r="JT2" i="41" s="1"/>
  <c r="JU2" i="41" s="1"/>
  <c r="JV2" i="41" s="1"/>
  <c r="JW2" i="41" s="1"/>
  <c r="JX2" i="41" s="1"/>
  <c r="JY2" i="41" s="1"/>
  <c r="JZ2" i="41" s="1"/>
  <c r="KA2" i="41" s="1"/>
  <c r="KB2" i="41" s="1"/>
  <c r="KC2" i="41" s="1"/>
  <c r="KD2" i="41" s="1"/>
  <c r="KE2" i="41" s="1"/>
  <c r="KF2" i="41" s="1"/>
  <c r="KG2" i="41" s="1"/>
  <c r="KH2" i="41" s="1"/>
  <c r="KI2" i="41" s="1"/>
  <c r="KJ2" i="41" s="1"/>
  <c r="KK2" i="41" s="1"/>
  <c r="KL2" i="41" s="1"/>
  <c r="KM2" i="41" s="1"/>
  <c r="KN2" i="41" s="1"/>
  <c r="KO2" i="41" s="1"/>
  <c r="KP2" i="41" s="1"/>
  <c r="KQ2" i="41" s="1"/>
  <c r="KR2" i="41" s="1"/>
  <c r="KS2" i="41" s="1"/>
  <c r="KT2" i="41" s="1"/>
  <c r="KU2" i="41" s="1"/>
  <c r="KV2" i="41" s="1"/>
  <c r="IK2" i="41"/>
  <c r="IL2" i="41" s="1"/>
  <c r="IM2" i="41" s="1"/>
  <c r="IN2" i="41" s="1"/>
  <c r="IO2" i="41" s="1"/>
  <c r="IP2" i="41" s="1"/>
  <c r="IQ2" i="41" s="1"/>
  <c r="IR2" i="41" s="1"/>
  <c r="IS2" i="41" s="1"/>
  <c r="IT2" i="41" s="1"/>
  <c r="IU2" i="41" s="1"/>
  <c r="IV2" i="41" s="1"/>
  <c r="IW2" i="41" s="1"/>
  <c r="IX2" i="41" s="1"/>
  <c r="IY2" i="41" s="1"/>
  <c r="IZ2" i="41" s="1"/>
  <c r="JA2" i="41" s="1"/>
  <c r="JB2" i="41" s="1"/>
  <c r="JC2" i="41" s="1"/>
  <c r="JD2" i="41" s="1"/>
  <c r="JE2" i="41" s="1"/>
  <c r="JF2" i="41" s="1"/>
  <c r="JG2" i="41" s="1"/>
  <c r="JH2" i="41" s="1"/>
  <c r="JI2" i="41" s="1"/>
  <c r="JJ2" i="41" s="1"/>
  <c r="JK2" i="41" s="1"/>
  <c r="JL2" i="41" s="1"/>
  <c r="JM2" i="41" s="1"/>
  <c r="JN2" i="41" s="1"/>
  <c r="HC2" i="41"/>
  <c r="HD2" i="41" s="1"/>
  <c r="HE2" i="41" s="1"/>
  <c r="HF2" i="41" s="1"/>
  <c r="HG2" i="41" s="1"/>
  <c r="HH2" i="41" s="1"/>
  <c r="HI2" i="41" s="1"/>
  <c r="HJ2" i="41" s="1"/>
  <c r="HK2" i="41" s="1"/>
  <c r="HL2" i="41" s="1"/>
  <c r="HM2" i="41" s="1"/>
  <c r="HN2" i="41" s="1"/>
  <c r="HO2" i="41" s="1"/>
  <c r="HP2" i="41" s="1"/>
  <c r="HQ2" i="41" s="1"/>
  <c r="HR2" i="41" s="1"/>
  <c r="HS2" i="41" s="1"/>
  <c r="HT2" i="41" s="1"/>
  <c r="HU2" i="41" s="1"/>
  <c r="HV2" i="41" s="1"/>
  <c r="HW2" i="41" s="1"/>
  <c r="HX2" i="41" s="1"/>
  <c r="HY2" i="41" s="1"/>
  <c r="HZ2" i="41" s="1"/>
  <c r="IA2" i="41" s="1"/>
  <c r="IB2" i="41" s="1"/>
  <c r="IC2" i="41" s="1"/>
  <c r="ID2" i="41" s="1"/>
  <c r="IE2" i="41" s="1"/>
  <c r="IF2" i="41" s="1"/>
  <c r="FU2" i="41"/>
  <c r="FV2" i="41" s="1"/>
  <c r="FW2" i="41" s="1"/>
  <c r="FX2" i="41" s="1"/>
  <c r="FY2" i="41" s="1"/>
  <c r="FZ2" i="41" s="1"/>
  <c r="GA2" i="41" s="1"/>
  <c r="GB2" i="41" s="1"/>
  <c r="GC2" i="41" s="1"/>
  <c r="GD2" i="41" s="1"/>
  <c r="GE2" i="41" s="1"/>
  <c r="GF2" i="41" s="1"/>
  <c r="GG2" i="41" s="1"/>
  <c r="GH2" i="41" s="1"/>
  <c r="GI2" i="41" s="1"/>
  <c r="GJ2" i="41" s="1"/>
  <c r="GK2" i="41" s="1"/>
  <c r="GL2" i="41" s="1"/>
  <c r="GM2" i="41" s="1"/>
  <c r="GN2" i="41" s="1"/>
  <c r="GO2" i="41" s="1"/>
  <c r="GP2" i="41" s="1"/>
  <c r="GQ2" i="41" s="1"/>
  <c r="GR2" i="41" s="1"/>
  <c r="GS2" i="41" s="1"/>
  <c r="GT2" i="41" s="1"/>
  <c r="GU2" i="41" s="1"/>
  <c r="GV2" i="41" s="1"/>
  <c r="GW2" i="41" s="1"/>
  <c r="GX2" i="41" s="1"/>
  <c r="EM2" i="41"/>
  <c r="EN2" i="41" s="1"/>
  <c r="EO2" i="41" s="1"/>
  <c r="EP2" i="41" s="1"/>
  <c r="EQ2" i="41" s="1"/>
  <c r="ER2" i="41" s="1"/>
  <c r="ES2" i="41" s="1"/>
  <c r="ET2" i="41" s="1"/>
  <c r="EU2" i="41" s="1"/>
  <c r="EV2" i="41" s="1"/>
  <c r="EW2" i="41" s="1"/>
  <c r="EX2" i="41" s="1"/>
  <c r="EY2" i="41" s="1"/>
  <c r="EZ2" i="41" s="1"/>
  <c r="FA2" i="41" s="1"/>
  <c r="FB2" i="41" s="1"/>
  <c r="FC2" i="41" s="1"/>
  <c r="FD2" i="41" s="1"/>
  <c r="FE2" i="41" s="1"/>
  <c r="FF2" i="41" s="1"/>
  <c r="FG2" i="41" s="1"/>
  <c r="FH2" i="41" s="1"/>
  <c r="FI2" i="41" s="1"/>
  <c r="FJ2" i="41" s="1"/>
  <c r="FK2" i="41" s="1"/>
  <c r="FL2" i="41" s="1"/>
  <c r="FM2" i="41" s="1"/>
  <c r="FN2" i="41" s="1"/>
  <c r="FO2" i="41" s="1"/>
  <c r="FP2" i="41" s="1"/>
  <c r="DE2" i="41"/>
  <c r="DF2" i="41" s="1"/>
  <c r="DG2" i="41" s="1"/>
  <c r="DH2" i="41" s="1"/>
  <c r="DI2" i="41" s="1"/>
  <c r="DJ2" i="41" s="1"/>
  <c r="DK2" i="41" s="1"/>
  <c r="DL2" i="41" s="1"/>
  <c r="DM2" i="41" s="1"/>
  <c r="DN2" i="41" s="1"/>
  <c r="DO2" i="41" s="1"/>
  <c r="DP2" i="41" s="1"/>
  <c r="DQ2" i="41" s="1"/>
  <c r="DR2" i="41" s="1"/>
  <c r="DS2" i="41" s="1"/>
  <c r="DT2" i="41" s="1"/>
  <c r="DU2" i="41" s="1"/>
  <c r="DV2" i="41" s="1"/>
  <c r="DW2" i="41" s="1"/>
  <c r="DX2" i="41" s="1"/>
  <c r="DY2" i="41" s="1"/>
  <c r="DZ2" i="41" s="1"/>
  <c r="EA2" i="41" s="1"/>
  <c r="EB2" i="41" s="1"/>
  <c r="EC2" i="41" s="1"/>
  <c r="ED2" i="41" s="1"/>
  <c r="EE2" i="41" s="1"/>
  <c r="EF2" i="41" s="1"/>
  <c r="EG2" i="41" s="1"/>
  <c r="EH2" i="41" s="1"/>
  <c r="BW2" i="41"/>
  <c r="BX2" i="41" s="1"/>
  <c r="BY2" i="41" s="1"/>
  <c r="BZ2" i="41" s="1"/>
  <c r="CA2" i="41" s="1"/>
  <c r="CB2" i="41" s="1"/>
  <c r="CC2" i="41" s="1"/>
  <c r="CD2" i="41" s="1"/>
  <c r="CE2" i="41" s="1"/>
  <c r="CF2" i="41" s="1"/>
  <c r="CG2" i="41" s="1"/>
  <c r="CH2" i="41" s="1"/>
  <c r="CI2" i="41" s="1"/>
  <c r="CJ2" i="41" s="1"/>
  <c r="CK2" i="41" s="1"/>
  <c r="CL2" i="41" s="1"/>
  <c r="CM2" i="41" s="1"/>
  <c r="CN2" i="41" s="1"/>
  <c r="CO2" i="41" s="1"/>
  <c r="CP2" i="41" s="1"/>
  <c r="CQ2" i="41" s="1"/>
  <c r="CR2" i="41" s="1"/>
  <c r="CS2" i="41" s="1"/>
  <c r="CT2" i="41" s="1"/>
  <c r="CU2" i="41" s="1"/>
  <c r="CV2" i="41" s="1"/>
  <c r="CW2" i="41" s="1"/>
  <c r="CX2" i="41" s="1"/>
  <c r="CY2" i="41" s="1"/>
  <c r="CZ2" i="41" s="1"/>
  <c r="AO2" i="41"/>
  <c r="AP2" i="41" s="1"/>
  <c r="AQ2" i="41" s="1"/>
  <c r="AR2" i="41" s="1"/>
  <c r="AS2" i="41" s="1"/>
  <c r="AT2" i="41" s="1"/>
  <c r="AU2" i="41" s="1"/>
  <c r="AV2" i="41" s="1"/>
  <c r="AW2" i="41" s="1"/>
  <c r="AX2" i="41" s="1"/>
  <c r="AY2" i="41" s="1"/>
  <c r="AZ2" i="41" s="1"/>
  <c r="BA2" i="41" s="1"/>
  <c r="BB2" i="41" s="1"/>
  <c r="BC2" i="41" s="1"/>
  <c r="BD2" i="41" s="1"/>
  <c r="BE2" i="41" s="1"/>
  <c r="BF2" i="41" s="1"/>
  <c r="BG2" i="41" s="1"/>
  <c r="BH2" i="41" s="1"/>
  <c r="BI2" i="41" s="1"/>
  <c r="BJ2" i="41" s="1"/>
  <c r="BK2" i="41" s="1"/>
  <c r="BL2" i="41" s="1"/>
  <c r="BM2" i="41" s="1"/>
  <c r="BN2" i="41" s="1"/>
  <c r="BO2" i="41" s="1"/>
  <c r="BP2" i="41" s="1"/>
  <c r="BQ2" i="41" s="1"/>
  <c r="BR2" i="41" s="1"/>
  <c r="G2" i="41"/>
  <c r="H2" i="41" s="1"/>
  <c r="I2" i="41" s="1"/>
  <c r="J2" i="41" s="1"/>
  <c r="K2" i="41" s="1"/>
  <c r="L2" i="41" s="1"/>
  <c r="M2" i="41" s="1"/>
  <c r="N2" i="41" s="1"/>
  <c r="O2" i="41" s="1"/>
  <c r="P2" i="41" s="1"/>
  <c r="Q2" i="41" s="1"/>
  <c r="R2" i="41" s="1"/>
  <c r="S2" i="41" s="1"/>
  <c r="T2" i="41" s="1"/>
  <c r="U2" i="41" s="1"/>
  <c r="V2" i="41" s="1"/>
  <c r="W2" i="41" s="1"/>
  <c r="X2" i="41" s="1"/>
  <c r="Y2" i="41" s="1"/>
  <c r="Z2" i="41" s="1"/>
  <c r="AA2" i="41" s="1"/>
  <c r="AB2" i="41" s="1"/>
  <c r="AC2" i="41" s="1"/>
  <c r="AD2" i="41" s="1"/>
  <c r="AE2" i="41" s="1"/>
  <c r="AF2" i="41" s="1"/>
  <c r="AG2" i="41" s="1"/>
  <c r="AH2" i="41" s="1"/>
  <c r="AI2" i="41" s="1"/>
  <c r="AJ2" i="41" s="1"/>
  <c r="N1" i="5"/>
  <c r="M1" i="5"/>
  <c r="L1" i="5"/>
  <c r="K1" i="5"/>
  <c r="J1" i="5"/>
  <c r="I1" i="5"/>
  <c r="H1" i="5"/>
  <c r="G1" i="5"/>
  <c r="F1" i="5"/>
  <c r="E1" i="5"/>
  <c r="D1" i="5"/>
  <c r="D15" i="67" l="1"/>
  <c r="D16" i="165"/>
  <c r="D17" i="129"/>
  <c r="D15" i="130"/>
  <c r="D18" i="128"/>
  <c r="D18" i="127"/>
  <c r="D17" i="126"/>
  <c r="D17" i="125"/>
  <c r="D17" i="124"/>
  <c r="D17" i="123"/>
  <c r="D17" i="122"/>
  <c r="D17" i="120"/>
  <c r="D17" i="119"/>
  <c r="D17" i="114"/>
  <c r="D17" i="121"/>
  <c r="D17" i="113"/>
  <c r="D17" i="112"/>
  <c r="D17" i="118"/>
  <c r="D17" i="117"/>
  <c r="D17" i="116"/>
  <c r="D17" i="115"/>
  <c r="D17" i="13"/>
  <c r="D17" i="109"/>
  <c r="D17" i="110"/>
  <c r="D17" i="108"/>
  <c r="D17" i="106"/>
  <c r="D17" i="104"/>
  <c r="D17" i="103"/>
  <c r="D17" i="107"/>
  <c r="D17" i="105"/>
  <c r="D17" i="111"/>
  <c r="A17" i="98"/>
  <c r="A17" i="96"/>
  <c r="A17" i="93"/>
  <c r="A17" i="89"/>
  <c r="A17" i="88"/>
  <c r="A17" i="85"/>
  <c r="D16" i="76"/>
  <c r="D16" i="71"/>
  <c r="D16" i="7"/>
  <c r="D17" i="102"/>
  <c r="A17" i="97"/>
  <c r="A17" i="95"/>
  <c r="A17" i="94"/>
  <c r="A17" i="90"/>
  <c r="A17" i="86"/>
  <c r="D16" i="83"/>
  <c r="D16" i="80"/>
  <c r="D16" i="79"/>
  <c r="D16" i="78"/>
  <c r="D16" i="74"/>
  <c r="D16" i="77"/>
  <c r="D16" i="73"/>
  <c r="D17" i="101"/>
  <c r="A17" i="11"/>
  <c r="D16" i="81"/>
  <c r="D16" i="72"/>
  <c r="D17" i="100"/>
  <c r="D17" i="99"/>
  <c r="D17" i="12"/>
  <c r="A17" i="91"/>
  <c r="A17" i="87"/>
  <c r="A17" i="92"/>
  <c r="D16" i="84"/>
  <c r="D16" i="82"/>
  <c r="D16" i="75"/>
  <c r="A15" i="38"/>
  <c r="A15" i="39"/>
  <c r="B17" i="5"/>
  <c r="A15" i="36"/>
  <c r="A15" i="37"/>
  <c r="A15" i="35"/>
  <c r="A15" i="34"/>
  <c r="A15" i="33"/>
  <c r="A15" i="32"/>
  <c r="A15" i="31"/>
  <c r="A15" i="30"/>
  <c r="A15" i="29"/>
  <c r="A14" i="69"/>
  <c r="D32" i="15"/>
  <c r="P31" i="15"/>
  <c r="K31" i="15"/>
  <c r="L1" i="39"/>
  <c r="AJ2" i="39" s="1"/>
  <c r="G1" i="39"/>
  <c r="AM63" i="39"/>
  <c r="AL62" i="39"/>
  <c r="AM61" i="39"/>
  <c r="AL60" i="39"/>
  <c r="AM59" i="39"/>
  <c r="AL58" i="39"/>
  <c r="AM57" i="39"/>
  <c r="AL56" i="39"/>
  <c r="AM55" i="39"/>
  <c r="AL54" i="39"/>
  <c r="AM51" i="39"/>
  <c r="AL50" i="39"/>
  <c r="AM49" i="39"/>
  <c r="AM47" i="39"/>
  <c r="AL46" i="39"/>
  <c r="AM45" i="39"/>
  <c r="AL44" i="39"/>
  <c r="AM43" i="39"/>
  <c r="AL42" i="39"/>
  <c r="AM41" i="39"/>
  <c r="AL40" i="39"/>
  <c r="AM39" i="39"/>
  <c r="AL38" i="39"/>
  <c r="AM35" i="39"/>
  <c r="AL34" i="39"/>
  <c r="AM33" i="39"/>
  <c r="AM31" i="39"/>
  <c r="AL30" i="39"/>
  <c r="AM29" i="39"/>
  <c r="AL28" i="39"/>
  <c r="AM27" i="39"/>
  <c r="AL26" i="39"/>
  <c r="AM25" i="39"/>
  <c r="AL24" i="39"/>
  <c r="AM23" i="39"/>
  <c r="AL22" i="39"/>
  <c r="AM19" i="39"/>
  <c r="AL18" i="39"/>
  <c r="AM17" i="39"/>
  <c r="AM15" i="39"/>
  <c r="AL14" i="39"/>
  <c r="AM13" i="39"/>
  <c r="AL12" i="39"/>
  <c r="AM11" i="39"/>
  <c r="AL10" i="39"/>
  <c r="AM9" i="39"/>
  <c r="AL8" i="39"/>
  <c r="AM7" i="39"/>
  <c r="AL6" i="39"/>
  <c r="AL5" i="39"/>
  <c r="N5" i="5"/>
  <c r="E15" i="164" s="1"/>
  <c r="F2" i="39"/>
  <c r="G2" i="39" s="1"/>
  <c r="H2" i="39" s="1"/>
  <c r="I2" i="39" s="1"/>
  <c r="J2" i="39" s="1"/>
  <c r="K2" i="39" s="1"/>
  <c r="L2" i="39" s="1"/>
  <c r="M2" i="39" s="1"/>
  <c r="N2" i="39" s="1"/>
  <c r="O2" i="39" s="1"/>
  <c r="P2" i="39" s="1"/>
  <c r="Q2" i="39" s="1"/>
  <c r="R2" i="39" s="1"/>
  <c r="S2" i="39" s="1"/>
  <c r="T2" i="39" s="1"/>
  <c r="U2" i="39" s="1"/>
  <c r="V2" i="39" s="1"/>
  <c r="W2" i="39" s="1"/>
  <c r="X2" i="39" s="1"/>
  <c r="Y2" i="39" s="1"/>
  <c r="Z2" i="39" s="1"/>
  <c r="AA2" i="39" s="1"/>
  <c r="AB2" i="39" s="1"/>
  <c r="AC2" i="39" s="1"/>
  <c r="AD2" i="39" s="1"/>
  <c r="AE2" i="39" s="1"/>
  <c r="AF2" i="39" s="1"/>
  <c r="AG2" i="39" s="1"/>
  <c r="AH2" i="39" s="1"/>
  <c r="E2" i="39"/>
  <c r="L1" i="38"/>
  <c r="AJ2" i="38" s="1"/>
  <c r="G1" i="38"/>
  <c r="AL63" i="38"/>
  <c r="AL62" i="38"/>
  <c r="AK61" i="38"/>
  <c r="AL60" i="38"/>
  <c r="AL59" i="38"/>
  <c r="AL58" i="38"/>
  <c r="AL56" i="38"/>
  <c r="AL55" i="38"/>
  <c r="AL54" i="38"/>
  <c r="AL53" i="38"/>
  <c r="AL52" i="38"/>
  <c r="AL51" i="38"/>
  <c r="AL50" i="38"/>
  <c r="AL48" i="38"/>
  <c r="AL47" i="38"/>
  <c r="AL46" i="38"/>
  <c r="AL45" i="38"/>
  <c r="AL44" i="38"/>
  <c r="AL43" i="38"/>
  <c r="AL42" i="38"/>
  <c r="AL40" i="38"/>
  <c r="AL39" i="38"/>
  <c r="AL38" i="38"/>
  <c r="AL37" i="38"/>
  <c r="AL36" i="38"/>
  <c r="AL35" i="38"/>
  <c r="AL34" i="38"/>
  <c r="AL33" i="38"/>
  <c r="AL32" i="38"/>
  <c r="AL31" i="38"/>
  <c r="AL30" i="38"/>
  <c r="AL29" i="38"/>
  <c r="AL28" i="38"/>
  <c r="AM27" i="38"/>
  <c r="AL27" i="38"/>
  <c r="AL26" i="38"/>
  <c r="AL25" i="38"/>
  <c r="AL24" i="38"/>
  <c r="AL23" i="38"/>
  <c r="AL22" i="38"/>
  <c r="AL21" i="38"/>
  <c r="AL20" i="38"/>
  <c r="AL19" i="38"/>
  <c r="AL18" i="38"/>
  <c r="AL17" i="38"/>
  <c r="AL16" i="38"/>
  <c r="AL15" i="38"/>
  <c r="AL14" i="38"/>
  <c r="AL13" i="38"/>
  <c r="AL12" i="38"/>
  <c r="AL11" i="38"/>
  <c r="AL10" i="38"/>
  <c r="AL9" i="38"/>
  <c r="AL8" i="38"/>
  <c r="AL7" i="38"/>
  <c r="AL6" i="38"/>
  <c r="AL5" i="38"/>
  <c r="AL4" i="38"/>
  <c r="M5" i="5"/>
  <c r="E14" i="164" s="1"/>
  <c r="E2" i="38"/>
  <c r="F2" i="38" s="1"/>
  <c r="G2" i="38" s="1"/>
  <c r="H2" i="38" s="1"/>
  <c r="I2" i="38" s="1"/>
  <c r="J2" i="38" s="1"/>
  <c r="K2" i="38" s="1"/>
  <c r="L2" i="38" s="1"/>
  <c r="M2" i="38" s="1"/>
  <c r="N2" i="38" s="1"/>
  <c r="O2" i="38" s="1"/>
  <c r="P2" i="38" s="1"/>
  <c r="Q2" i="38" s="1"/>
  <c r="R2" i="38" s="1"/>
  <c r="S2" i="38" s="1"/>
  <c r="T2" i="38" s="1"/>
  <c r="U2" i="38" s="1"/>
  <c r="V2" i="38" s="1"/>
  <c r="W2" i="38" s="1"/>
  <c r="X2" i="38" s="1"/>
  <c r="Y2" i="38" s="1"/>
  <c r="Z2" i="38" s="1"/>
  <c r="AA2" i="38" s="1"/>
  <c r="AB2" i="38" s="1"/>
  <c r="AC2" i="38" s="1"/>
  <c r="AD2" i="38" s="1"/>
  <c r="AE2" i="38" s="1"/>
  <c r="AF2" i="38" s="1"/>
  <c r="AG2" i="38" s="1"/>
  <c r="AH2" i="38" s="1"/>
  <c r="L1" i="37"/>
  <c r="AJ2" i="37" s="1"/>
  <c r="G1" i="37"/>
  <c r="AM63" i="37"/>
  <c r="AL62" i="37"/>
  <c r="AK61" i="37"/>
  <c r="AL60" i="37"/>
  <c r="AM59" i="37"/>
  <c r="AL58" i="37"/>
  <c r="AL56" i="37"/>
  <c r="AM55" i="37"/>
  <c r="AL54" i="37"/>
  <c r="AL52" i="37"/>
  <c r="AM51" i="37"/>
  <c r="AL50" i="37"/>
  <c r="AL49" i="37"/>
  <c r="AL48" i="37"/>
  <c r="AM47" i="37"/>
  <c r="AL46" i="37"/>
  <c r="AL44" i="37"/>
  <c r="AM43" i="37"/>
  <c r="AL42" i="37"/>
  <c r="AL41" i="37"/>
  <c r="AL40" i="37"/>
  <c r="AM39" i="37"/>
  <c r="AI38" i="37"/>
  <c r="AL38" i="37"/>
  <c r="AL36" i="37"/>
  <c r="AJ35" i="37"/>
  <c r="AM35" i="37"/>
  <c r="AK34" i="37"/>
  <c r="AI34" i="37"/>
  <c r="AL34" i="37"/>
  <c r="AL33" i="37"/>
  <c r="AL32" i="37"/>
  <c r="AM31" i="37"/>
  <c r="AL30" i="37"/>
  <c r="AL28" i="37"/>
  <c r="AM27" i="37"/>
  <c r="AL26" i="37"/>
  <c r="AL25" i="37"/>
  <c r="AL24" i="37"/>
  <c r="AM23" i="37"/>
  <c r="AL22" i="37"/>
  <c r="AL20" i="37"/>
  <c r="AM19" i="37"/>
  <c r="AL18" i="37"/>
  <c r="AL17" i="37"/>
  <c r="AL16" i="37"/>
  <c r="AM15" i="37"/>
  <c r="AL14" i="37"/>
  <c r="AL12" i="37"/>
  <c r="AM11" i="37"/>
  <c r="AI10" i="37"/>
  <c r="KW10" i="41" s="1"/>
  <c r="AL10" i="37"/>
  <c r="AL9" i="37"/>
  <c r="AL8" i="37"/>
  <c r="AM7" i="37"/>
  <c r="AL6" i="37"/>
  <c r="AJ4" i="37"/>
  <c r="AL4" i="37"/>
  <c r="L5" i="5"/>
  <c r="E13" i="164" s="1"/>
  <c r="E2" i="37"/>
  <c r="F2" i="37" s="1"/>
  <c r="G2" i="37" s="1"/>
  <c r="H2" i="37" s="1"/>
  <c r="I2" i="37" s="1"/>
  <c r="J2" i="37" s="1"/>
  <c r="K2" i="37" s="1"/>
  <c r="L2" i="37" s="1"/>
  <c r="M2" i="37" s="1"/>
  <c r="N2" i="37" s="1"/>
  <c r="O2" i="37" s="1"/>
  <c r="P2" i="37" s="1"/>
  <c r="Q2" i="37" s="1"/>
  <c r="R2" i="37" s="1"/>
  <c r="S2" i="37" s="1"/>
  <c r="T2" i="37" s="1"/>
  <c r="U2" i="37" s="1"/>
  <c r="V2" i="37" s="1"/>
  <c r="W2" i="37" s="1"/>
  <c r="X2" i="37" s="1"/>
  <c r="Y2" i="37" s="1"/>
  <c r="Z2" i="37" s="1"/>
  <c r="AA2" i="37" s="1"/>
  <c r="AB2" i="37" s="1"/>
  <c r="AC2" i="37" s="1"/>
  <c r="AD2" i="37" s="1"/>
  <c r="AE2" i="37" s="1"/>
  <c r="AF2" i="37" s="1"/>
  <c r="AG2" i="37" s="1"/>
  <c r="AH2" i="37" s="1"/>
  <c r="L1" i="36"/>
  <c r="AJ2" i="36" s="1"/>
  <c r="G1" i="36"/>
  <c r="AK63" i="36"/>
  <c r="AM63" i="36"/>
  <c r="AL62" i="36"/>
  <c r="AJ60" i="36"/>
  <c r="AM59" i="36"/>
  <c r="AL58" i="36"/>
  <c r="AL56" i="36"/>
  <c r="AM55" i="36"/>
  <c r="AL54" i="36"/>
  <c r="AM53" i="36"/>
  <c r="AM51" i="36"/>
  <c r="AL50" i="36"/>
  <c r="AM49" i="36"/>
  <c r="AK48" i="36"/>
  <c r="AM47" i="36"/>
  <c r="AL46" i="36"/>
  <c r="AM45" i="36"/>
  <c r="AL44" i="36"/>
  <c r="AM43" i="36"/>
  <c r="AL42" i="36"/>
  <c r="AL41" i="36"/>
  <c r="AM39" i="36"/>
  <c r="AL38" i="36"/>
  <c r="AM37" i="36"/>
  <c r="AM35" i="36"/>
  <c r="AL34" i="36"/>
  <c r="AM33" i="36"/>
  <c r="AL32" i="36"/>
  <c r="AM31" i="36"/>
  <c r="AL30" i="36"/>
  <c r="AM29" i="36"/>
  <c r="AK28" i="36"/>
  <c r="AM27" i="36"/>
  <c r="AL26" i="36"/>
  <c r="AL24" i="36"/>
  <c r="AM23" i="36"/>
  <c r="AL22" i="36"/>
  <c r="AM21" i="36"/>
  <c r="AM19" i="36"/>
  <c r="AK18" i="36"/>
  <c r="AL18" i="36"/>
  <c r="AM17" i="36"/>
  <c r="AK16" i="36"/>
  <c r="AM15" i="36"/>
  <c r="AL14" i="36"/>
  <c r="AM13" i="36"/>
  <c r="AL12" i="36"/>
  <c r="AM11" i="36"/>
  <c r="AL10" i="36"/>
  <c r="AL8" i="36"/>
  <c r="AM7" i="36"/>
  <c r="AL6" i="36"/>
  <c r="AM5" i="36"/>
  <c r="AI5" i="36"/>
  <c r="JO5" i="41" s="1"/>
  <c r="AK4" i="36"/>
  <c r="K5" i="5"/>
  <c r="E12" i="164" s="1"/>
  <c r="E2" i="36"/>
  <c r="F2" i="36" s="1"/>
  <c r="G2" i="36" s="1"/>
  <c r="H2" i="36" s="1"/>
  <c r="I2" i="36" s="1"/>
  <c r="J2" i="36" s="1"/>
  <c r="K2" i="36" s="1"/>
  <c r="L2" i="36" s="1"/>
  <c r="M2" i="36" s="1"/>
  <c r="N2" i="36" s="1"/>
  <c r="O2" i="36" s="1"/>
  <c r="P2" i="36" s="1"/>
  <c r="Q2" i="36" s="1"/>
  <c r="R2" i="36" s="1"/>
  <c r="S2" i="36" s="1"/>
  <c r="T2" i="36" s="1"/>
  <c r="U2" i="36" s="1"/>
  <c r="V2" i="36" s="1"/>
  <c r="W2" i="36" s="1"/>
  <c r="X2" i="36" s="1"/>
  <c r="Y2" i="36" s="1"/>
  <c r="Z2" i="36" s="1"/>
  <c r="AA2" i="36" s="1"/>
  <c r="AB2" i="36" s="1"/>
  <c r="AC2" i="36" s="1"/>
  <c r="AD2" i="36" s="1"/>
  <c r="AE2" i="36" s="1"/>
  <c r="AF2" i="36" s="1"/>
  <c r="AG2" i="36" s="1"/>
  <c r="AH2" i="36" s="1"/>
  <c r="L1" i="35"/>
  <c r="AJ2" i="35" s="1"/>
  <c r="G1" i="35"/>
  <c r="AM63" i="35"/>
  <c r="AL62" i="35"/>
  <c r="AK61" i="35"/>
  <c r="AL60" i="35"/>
  <c r="AM59" i="35"/>
  <c r="AI58" i="35"/>
  <c r="AL58" i="35"/>
  <c r="AL56" i="35"/>
  <c r="AM55" i="35"/>
  <c r="AL54" i="35"/>
  <c r="AL52" i="35"/>
  <c r="AM51" i="35"/>
  <c r="AL50" i="35"/>
  <c r="AL49" i="35"/>
  <c r="AL48" i="35"/>
  <c r="AM47" i="35"/>
  <c r="AL46" i="35"/>
  <c r="AL44" i="35"/>
  <c r="AM43" i="35"/>
  <c r="AL42" i="35"/>
  <c r="AL41" i="35"/>
  <c r="AL40" i="35"/>
  <c r="AM39" i="35"/>
  <c r="AI38" i="35"/>
  <c r="AL38" i="35"/>
  <c r="AL36" i="35"/>
  <c r="AM35" i="35"/>
  <c r="AL34" i="35"/>
  <c r="AL33" i="35"/>
  <c r="AL32" i="35"/>
  <c r="AM31" i="35"/>
  <c r="AL30" i="35"/>
  <c r="AL28" i="35"/>
  <c r="AM27" i="35"/>
  <c r="AL26" i="35"/>
  <c r="AL25" i="35"/>
  <c r="AL24" i="35"/>
  <c r="AM23" i="35"/>
  <c r="AL22" i="35"/>
  <c r="AL20" i="35"/>
  <c r="AM19" i="35"/>
  <c r="AL18" i="35"/>
  <c r="AL17" i="35"/>
  <c r="AL16" i="35"/>
  <c r="AM15" i="35"/>
  <c r="AL14" i="35"/>
  <c r="AL12" i="35"/>
  <c r="AM11" i="35"/>
  <c r="AL10" i="35"/>
  <c r="AL9" i="35"/>
  <c r="AL8" i="35"/>
  <c r="AM7" i="35"/>
  <c r="AL6" i="35"/>
  <c r="AL4" i="35"/>
  <c r="J5" i="5"/>
  <c r="E2" i="35"/>
  <c r="F2" i="35" s="1"/>
  <c r="G2" i="35" s="1"/>
  <c r="H2" i="35" s="1"/>
  <c r="I2" i="35" s="1"/>
  <c r="J2" i="35" s="1"/>
  <c r="K2" i="35" s="1"/>
  <c r="L2" i="35" s="1"/>
  <c r="M2" i="35" s="1"/>
  <c r="N2" i="35" s="1"/>
  <c r="O2" i="35" s="1"/>
  <c r="P2" i="35" s="1"/>
  <c r="Q2" i="35" s="1"/>
  <c r="R2" i="35" s="1"/>
  <c r="S2" i="35" s="1"/>
  <c r="T2" i="35" s="1"/>
  <c r="U2" i="35" s="1"/>
  <c r="V2" i="35" s="1"/>
  <c r="W2" i="35" s="1"/>
  <c r="X2" i="35" s="1"/>
  <c r="Y2" i="35" s="1"/>
  <c r="Z2" i="35" s="1"/>
  <c r="AA2" i="35" s="1"/>
  <c r="AB2" i="35" s="1"/>
  <c r="AC2" i="35" s="1"/>
  <c r="AD2" i="35" s="1"/>
  <c r="AE2" i="35" s="1"/>
  <c r="AF2" i="35" s="1"/>
  <c r="AG2" i="35" s="1"/>
  <c r="AH2" i="35" s="1"/>
  <c r="L1" i="34"/>
  <c r="AJ2" i="34" s="1"/>
  <c r="G1" i="34"/>
  <c r="AM63" i="34"/>
  <c r="AL62" i="34"/>
  <c r="AK61" i="34"/>
  <c r="AL60" i="34"/>
  <c r="AM59" i="34"/>
  <c r="AL58" i="34"/>
  <c r="AL56" i="34"/>
  <c r="AM55" i="34"/>
  <c r="AL54" i="34"/>
  <c r="AL52" i="34"/>
  <c r="AM51" i="34"/>
  <c r="AL50" i="34"/>
  <c r="AL49" i="34"/>
  <c r="AL48" i="34"/>
  <c r="AM47" i="34"/>
  <c r="AL46" i="34"/>
  <c r="AJ44" i="34"/>
  <c r="AL44" i="34"/>
  <c r="AM43" i="34"/>
  <c r="AL42" i="34"/>
  <c r="AL41" i="34"/>
  <c r="AL40" i="34"/>
  <c r="AM39" i="34"/>
  <c r="AL38" i="34"/>
  <c r="AL36" i="34"/>
  <c r="AM35" i="34"/>
  <c r="AL34" i="34"/>
  <c r="AL33" i="34"/>
  <c r="AL32" i="34"/>
  <c r="AM31" i="34"/>
  <c r="AL30" i="34"/>
  <c r="AL28" i="34"/>
  <c r="AM27" i="34"/>
  <c r="AL26" i="34"/>
  <c r="AL25" i="34"/>
  <c r="AL24" i="34"/>
  <c r="AM23" i="34"/>
  <c r="AL22" i="34"/>
  <c r="AL20" i="34"/>
  <c r="AM19" i="34"/>
  <c r="AL18" i="34"/>
  <c r="AL17" i="34"/>
  <c r="AL16" i="34"/>
  <c r="AM15" i="34"/>
  <c r="AL14" i="34"/>
  <c r="AL12" i="34"/>
  <c r="AM11" i="34"/>
  <c r="AL10" i="34"/>
  <c r="AL9" i="34"/>
  <c r="AL8" i="34"/>
  <c r="AM7" i="34"/>
  <c r="AL6" i="34"/>
  <c r="AJ5" i="34"/>
  <c r="AL4" i="34"/>
  <c r="I5" i="5"/>
  <c r="E10" i="164" s="1"/>
  <c r="E2" i="34"/>
  <c r="F2" i="34" s="1"/>
  <c r="G2" i="34" s="1"/>
  <c r="H2" i="34" s="1"/>
  <c r="I2" i="34" s="1"/>
  <c r="J2" i="34" s="1"/>
  <c r="K2" i="34" s="1"/>
  <c r="L2" i="34" s="1"/>
  <c r="M2" i="34" s="1"/>
  <c r="N2" i="34" s="1"/>
  <c r="O2" i="34" s="1"/>
  <c r="P2" i="34" s="1"/>
  <c r="Q2" i="34" s="1"/>
  <c r="R2" i="34" s="1"/>
  <c r="S2" i="34" s="1"/>
  <c r="T2" i="34" s="1"/>
  <c r="U2" i="34" s="1"/>
  <c r="V2" i="34" s="1"/>
  <c r="W2" i="34" s="1"/>
  <c r="X2" i="34" s="1"/>
  <c r="Y2" i="34" s="1"/>
  <c r="Z2" i="34" s="1"/>
  <c r="AA2" i="34" s="1"/>
  <c r="AB2" i="34" s="1"/>
  <c r="AC2" i="34" s="1"/>
  <c r="AD2" i="34" s="1"/>
  <c r="AE2" i="34" s="1"/>
  <c r="AF2" i="34" s="1"/>
  <c r="AG2" i="34" s="1"/>
  <c r="AH2" i="34" s="1"/>
  <c r="L1" i="33"/>
  <c r="AJ2" i="33" s="1"/>
  <c r="G1" i="33"/>
  <c r="AM63" i="33"/>
  <c r="AL62" i="33"/>
  <c r="AK61" i="33"/>
  <c r="AL60" i="33"/>
  <c r="AM59" i="33"/>
  <c r="AL58" i="33"/>
  <c r="AL56" i="33"/>
  <c r="AM55" i="33"/>
  <c r="AL54" i="33"/>
  <c r="AL52" i="33"/>
  <c r="AM51" i="33"/>
  <c r="AL50" i="33"/>
  <c r="AL49" i="33"/>
  <c r="AK48" i="33"/>
  <c r="AL48" i="33"/>
  <c r="AM47" i="33"/>
  <c r="AL46" i="33"/>
  <c r="AL44" i="33"/>
  <c r="AM43" i="33"/>
  <c r="AL42" i="33"/>
  <c r="AL41" i="33"/>
  <c r="AL40" i="33"/>
  <c r="AM39" i="33"/>
  <c r="AI38" i="33"/>
  <c r="AL38" i="33"/>
  <c r="AL36" i="33"/>
  <c r="AM35" i="33"/>
  <c r="AL34" i="33"/>
  <c r="AL33" i="33"/>
  <c r="AL32" i="33"/>
  <c r="AM31" i="33"/>
  <c r="AL30" i="33"/>
  <c r="AL28" i="33"/>
  <c r="AM27" i="33"/>
  <c r="AL26" i="33"/>
  <c r="AL25" i="33"/>
  <c r="AL24" i="33"/>
  <c r="AM23" i="33"/>
  <c r="AL22" i="33"/>
  <c r="AL20" i="33"/>
  <c r="AM19" i="33"/>
  <c r="AL18" i="33"/>
  <c r="AL17" i="33"/>
  <c r="AL16" i="33"/>
  <c r="AM15" i="33"/>
  <c r="AL14" i="33"/>
  <c r="AJ12" i="33"/>
  <c r="AL12" i="33"/>
  <c r="AM11" i="33"/>
  <c r="AL10" i="33"/>
  <c r="AL9" i="33"/>
  <c r="AL8" i="33"/>
  <c r="AM7" i="33"/>
  <c r="AL6" i="33"/>
  <c r="AL4" i="33"/>
  <c r="H5" i="5"/>
  <c r="E9" i="164" s="1"/>
  <c r="E2" i="33"/>
  <c r="F2" i="33" s="1"/>
  <c r="G2" i="33" s="1"/>
  <c r="H2" i="33" s="1"/>
  <c r="I2" i="33" s="1"/>
  <c r="J2" i="33" s="1"/>
  <c r="K2" i="33" s="1"/>
  <c r="L2" i="33" s="1"/>
  <c r="M2" i="33" s="1"/>
  <c r="N2" i="33" s="1"/>
  <c r="O2" i="33" s="1"/>
  <c r="P2" i="33" s="1"/>
  <c r="Q2" i="33" s="1"/>
  <c r="R2" i="33" s="1"/>
  <c r="S2" i="33" s="1"/>
  <c r="T2" i="33" s="1"/>
  <c r="U2" i="33" s="1"/>
  <c r="V2" i="33" s="1"/>
  <c r="W2" i="33" s="1"/>
  <c r="X2" i="33" s="1"/>
  <c r="Y2" i="33" s="1"/>
  <c r="Z2" i="33" s="1"/>
  <c r="AA2" i="33" s="1"/>
  <c r="AB2" i="33" s="1"/>
  <c r="AC2" i="33" s="1"/>
  <c r="AD2" i="33" s="1"/>
  <c r="AE2" i="33" s="1"/>
  <c r="AF2" i="33" s="1"/>
  <c r="AG2" i="33" s="1"/>
  <c r="AH2" i="33" s="1"/>
  <c r="L1" i="32"/>
  <c r="AJ2" i="32" s="1"/>
  <c r="G1" i="32"/>
  <c r="AM63" i="32"/>
  <c r="AL62" i="32"/>
  <c r="AK61" i="32"/>
  <c r="AL60" i="32"/>
  <c r="AM59" i="32"/>
  <c r="AL58" i="32"/>
  <c r="AL56" i="32"/>
  <c r="AM55" i="32"/>
  <c r="AL54" i="32"/>
  <c r="AL52" i="32"/>
  <c r="AM51" i="32"/>
  <c r="AM50" i="32"/>
  <c r="AL50" i="32"/>
  <c r="AL49" i="32"/>
  <c r="AL48" i="32"/>
  <c r="AM47" i="32"/>
  <c r="AL46" i="32"/>
  <c r="AL44" i="32"/>
  <c r="AM43" i="32"/>
  <c r="AL42" i="32"/>
  <c r="AL41" i="32"/>
  <c r="AL40" i="32"/>
  <c r="AM39" i="32"/>
  <c r="AL38" i="32"/>
  <c r="AL36" i="32"/>
  <c r="AM35" i="32"/>
  <c r="AM34" i="32"/>
  <c r="AL34" i="32"/>
  <c r="AL33" i="32"/>
  <c r="AL32" i="32"/>
  <c r="AM31" i="32"/>
  <c r="AL30" i="32"/>
  <c r="AL28" i="32"/>
  <c r="AM27" i="32"/>
  <c r="AL26" i="32"/>
  <c r="AL25" i="32"/>
  <c r="AL24" i="32"/>
  <c r="AM23" i="32"/>
  <c r="AL22" i="32"/>
  <c r="AL20" i="32"/>
  <c r="AM19" i="32"/>
  <c r="AL18" i="32"/>
  <c r="AL17" i="32"/>
  <c r="AL16" i="32"/>
  <c r="AM15" i="32"/>
  <c r="AL14" i="32"/>
  <c r="AL12" i="32"/>
  <c r="AM11" i="32"/>
  <c r="AL10" i="32"/>
  <c r="AL9" i="32"/>
  <c r="AL8" i="32"/>
  <c r="AM7" i="32"/>
  <c r="AL6" i="32"/>
  <c r="AL5" i="32"/>
  <c r="AL4" i="32"/>
  <c r="G5" i="5"/>
  <c r="E8" i="164" s="1"/>
  <c r="E2" i="32"/>
  <c r="F2" i="32" s="1"/>
  <c r="G2" i="32" s="1"/>
  <c r="H2" i="32" s="1"/>
  <c r="I2" i="32" s="1"/>
  <c r="J2" i="32" s="1"/>
  <c r="K2" i="32" s="1"/>
  <c r="L2" i="32" s="1"/>
  <c r="M2" i="32" s="1"/>
  <c r="N2" i="32" s="1"/>
  <c r="O2" i="32" s="1"/>
  <c r="P2" i="32" s="1"/>
  <c r="Q2" i="32" s="1"/>
  <c r="R2" i="32" s="1"/>
  <c r="S2" i="32" s="1"/>
  <c r="T2" i="32" s="1"/>
  <c r="U2" i="32" s="1"/>
  <c r="V2" i="32" s="1"/>
  <c r="W2" i="32" s="1"/>
  <c r="X2" i="32" s="1"/>
  <c r="Y2" i="32" s="1"/>
  <c r="Z2" i="32" s="1"/>
  <c r="AA2" i="32" s="1"/>
  <c r="AB2" i="32" s="1"/>
  <c r="AC2" i="32" s="1"/>
  <c r="AD2" i="32" s="1"/>
  <c r="AE2" i="32" s="1"/>
  <c r="AF2" i="32" s="1"/>
  <c r="AG2" i="32" s="1"/>
  <c r="AH2" i="32" s="1"/>
  <c r="L1" i="31"/>
  <c r="G1" i="31"/>
  <c r="AM63" i="31"/>
  <c r="AL62" i="31"/>
  <c r="AK61" i="31"/>
  <c r="AL60" i="31"/>
  <c r="AM59" i="31"/>
  <c r="AL58" i="31"/>
  <c r="AL56" i="31"/>
  <c r="AM55" i="31"/>
  <c r="AL54" i="31"/>
  <c r="AL52" i="31"/>
  <c r="AM51" i="31"/>
  <c r="AM50" i="31"/>
  <c r="AL50" i="31"/>
  <c r="AL49" i="31"/>
  <c r="AL48" i="31"/>
  <c r="AM47" i="31"/>
  <c r="AL46" i="31"/>
  <c r="AL45" i="31"/>
  <c r="AL44" i="31"/>
  <c r="AL43" i="31"/>
  <c r="AL42" i="31"/>
  <c r="AL41" i="31"/>
  <c r="AL40" i="31"/>
  <c r="AL39" i="31"/>
  <c r="AL38" i="31"/>
  <c r="AJ37" i="31"/>
  <c r="AL36" i="31"/>
  <c r="AL35" i="31"/>
  <c r="AL34" i="31"/>
  <c r="AL33" i="31"/>
  <c r="AL32" i="31"/>
  <c r="AL31" i="31"/>
  <c r="AL30" i="31"/>
  <c r="AL29" i="31"/>
  <c r="AI28" i="31"/>
  <c r="DA28" i="41" s="1"/>
  <c r="AL28" i="31"/>
  <c r="AL27" i="31"/>
  <c r="AL26" i="31"/>
  <c r="AL25" i="31"/>
  <c r="AL24" i="31"/>
  <c r="AL23" i="31"/>
  <c r="AL22" i="31"/>
  <c r="AJ21" i="31"/>
  <c r="AL20" i="31"/>
  <c r="AL19" i="31"/>
  <c r="AL18" i="31"/>
  <c r="AL17" i="31"/>
  <c r="AL16" i="31"/>
  <c r="AL15" i="31"/>
  <c r="AL14" i="31"/>
  <c r="AL13" i="31"/>
  <c r="AL12" i="31"/>
  <c r="AL11" i="31"/>
  <c r="AL10" i="31"/>
  <c r="AL9" i="31"/>
  <c r="AL8" i="31"/>
  <c r="AL7" i="31"/>
  <c r="AL6" i="31"/>
  <c r="AL5" i="31"/>
  <c r="AL4" i="31"/>
  <c r="F5" i="5"/>
  <c r="E2" i="31"/>
  <c r="F2" i="31" s="1"/>
  <c r="G2" i="31" s="1"/>
  <c r="H2" i="31" s="1"/>
  <c r="I2" i="31" s="1"/>
  <c r="J2" i="31" s="1"/>
  <c r="K2" i="31" s="1"/>
  <c r="L2" i="31" s="1"/>
  <c r="M2" i="31" s="1"/>
  <c r="N2" i="31" s="1"/>
  <c r="O2" i="31" s="1"/>
  <c r="P2" i="31" s="1"/>
  <c r="Q2" i="31" s="1"/>
  <c r="R2" i="31" s="1"/>
  <c r="S2" i="31" s="1"/>
  <c r="T2" i="31" s="1"/>
  <c r="U2" i="31" s="1"/>
  <c r="V2" i="31" s="1"/>
  <c r="W2" i="31" s="1"/>
  <c r="X2" i="31" s="1"/>
  <c r="Y2" i="31" s="1"/>
  <c r="Z2" i="31" s="1"/>
  <c r="AA2" i="31" s="1"/>
  <c r="AB2" i="31" s="1"/>
  <c r="AC2" i="31" s="1"/>
  <c r="AD2" i="31" s="1"/>
  <c r="AE2" i="31" s="1"/>
  <c r="AF2" i="31" s="1"/>
  <c r="AG2" i="31" s="1"/>
  <c r="AH2" i="31" s="1"/>
  <c r="AJ2" i="31"/>
  <c r="L1" i="30"/>
  <c r="AJ2" i="30" s="1"/>
  <c r="G1" i="30"/>
  <c r="AM63" i="30"/>
  <c r="AL62" i="30"/>
  <c r="AK61" i="30"/>
  <c r="AL60" i="30"/>
  <c r="AM59" i="30"/>
  <c r="AL58" i="30"/>
  <c r="AL56" i="30"/>
  <c r="AM55" i="30"/>
  <c r="AL54" i="30"/>
  <c r="AL52" i="30"/>
  <c r="AM51" i="30"/>
  <c r="AL50" i="30"/>
  <c r="AL49" i="30"/>
  <c r="AL48" i="30"/>
  <c r="AM47" i="30"/>
  <c r="AL46" i="30"/>
  <c r="AL44" i="30"/>
  <c r="AM43" i="30"/>
  <c r="AL42" i="30"/>
  <c r="AL41" i="30"/>
  <c r="AL40" i="30"/>
  <c r="AM39" i="30"/>
  <c r="AM38" i="30"/>
  <c r="AL38" i="30"/>
  <c r="AL36" i="30"/>
  <c r="AM35" i="30"/>
  <c r="AL34" i="30"/>
  <c r="AL33" i="30"/>
  <c r="AL32" i="30"/>
  <c r="AM31" i="30"/>
  <c r="AL30" i="30"/>
  <c r="AL28" i="30"/>
  <c r="AM27" i="30"/>
  <c r="AL26" i="30"/>
  <c r="AL25" i="30"/>
  <c r="AL24" i="30"/>
  <c r="AM23" i="30"/>
  <c r="AL22" i="30"/>
  <c r="AL20" i="30"/>
  <c r="AM19" i="30"/>
  <c r="AL18" i="30"/>
  <c r="AL17" i="30"/>
  <c r="AL16" i="30"/>
  <c r="AM15" i="30"/>
  <c r="AL14" i="30"/>
  <c r="AL13" i="30"/>
  <c r="AL12" i="30"/>
  <c r="AL11" i="30"/>
  <c r="AJ11" i="30"/>
  <c r="AL10" i="30"/>
  <c r="AL8" i="30"/>
  <c r="AL7" i="30"/>
  <c r="AL6" i="30"/>
  <c r="AL5" i="30"/>
  <c r="AL4" i="30"/>
  <c r="E5" i="5"/>
  <c r="E6" i="164" s="1"/>
  <c r="E2" i="30"/>
  <c r="F2" i="30" s="1"/>
  <c r="G2" i="30" s="1"/>
  <c r="H2" i="30" s="1"/>
  <c r="I2" i="30" s="1"/>
  <c r="J2" i="30" s="1"/>
  <c r="K2" i="30" s="1"/>
  <c r="L2" i="30" s="1"/>
  <c r="M2" i="30" s="1"/>
  <c r="N2" i="30" s="1"/>
  <c r="O2" i="30" s="1"/>
  <c r="P2" i="30" s="1"/>
  <c r="Q2" i="30" s="1"/>
  <c r="R2" i="30" s="1"/>
  <c r="S2" i="30" s="1"/>
  <c r="T2" i="30" s="1"/>
  <c r="U2" i="30" s="1"/>
  <c r="V2" i="30" s="1"/>
  <c r="W2" i="30" s="1"/>
  <c r="X2" i="30" s="1"/>
  <c r="Y2" i="30" s="1"/>
  <c r="Z2" i="30" s="1"/>
  <c r="AA2" i="30" s="1"/>
  <c r="AB2" i="30" s="1"/>
  <c r="AC2" i="30" s="1"/>
  <c r="AD2" i="30" s="1"/>
  <c r="AE2" i="30" s="1"/>
  <c r="AF2" i="30" s="1"/>
  <c r="AG2" i="30" s="1"/>
  <c r="AH2" i="30" s="1"/>
  <c r="E11" i="164" l="1"/>
  <c r="P5" i="5"/>
  <c r="E7" i="164"/>
  <c r="K14" i="164"/>
  <c r="K7" i="164"/>
  <c r="K6" i="164"/>
  <c r="K8" i="164"/>
  <c r="D16" i="67"/>
  <c r="D17" i="165"/>
  <c r="D18" i="129"/>
  <c r="D16" i="130"/>
  <c r="D19" i="128"/>
  <c r="D19" i="127"/>
  <c r="D18" i="125"/>
  <c r="D18" i="124"/>
  <c r="D18" i="126"/>
  <c r="D18" i="122"/>
  <c r="D18" i="123"/>
  <c r="D18" i="13"/>
  <c r="D18" i="112"/>
  <c r="D18" i="118"/>
  <c r="D18" i="117"/>
  <c r="D18" i="113"/>
  <c r="D18" i="120"/>
  <c r="D18" i="114"/>
  <c r="D18" i="121"/>
  <c r="D18" i="119"/>
  <c r="D18" i="116"/>
  <c r="D18" i="115"/>
  <c r="D18" i="109"/>
  <c r="D18" i="105"/>
  <c r="D18" i="107"/>
  <c r="D18" i="103"/>
  <c r="D18" i="104"/>
  <c r="D18" i="111"/>
  <c r="D18" i="110"/>
  <c r="D18" i="108"/>
  <c r="D18" i="106"/>
  <c r="A18" i="97"/>
  <c r="A18" i="96"/>
  <c r="D18" i="99"/>
  <c r="A18" i="91"/>
  <c r="A18" i="87"/>
  <c r="A18" i="11"/>
  <c r="D17" i="72"/>
  <c r="D18" i="102"/>
  <c r="A18" i="92"/>
  <c r="D17" i="84"/>
  <c r="D17" i="82"/>
  <c r="D17" i="81"/>
  <c r="D17" i="76"/>
  <c r="D17" i="71"/>
  <c r="D17" i="7"/>
  <c r="D17" i="78"/>
  <c r="D17" i="74"/>
  <c r="D17" i="83"/>
  <c r="D17" i="75"/>
  <c r="D18" i="101"/>
  <c r="A18" i="93"/>
  <c r="A18" i="89"/>
  <c r="A18" i="88"/>
  <c r="A18" i="85"/>
  <c r="D17" i="73"/>
  <c r="D18" i="100"/>
  <c r="D18" i="12"/>
  <c r="A18" i="94"/>
  <c r="A18" i="98"/>
  <c r="A18" i="95"/>
  <c r="A18" i="90"/>
  <c r="A18" i="86"/>
  <c r="D17" i="80"/>
  <c r="D17" i="79"/>
  <c r="D17" i="77"/>
  <c r="A16" i="38"/>
  <c r="B18" i="5"/>
  <c r="A16" i="39"/>
  <c r="A16" i="37"/>
  <c r="A16" i="36"/>
  <c r="A16" i="35"/>
  <c r="A16" i="30"/>
  <c r="A16" i="34"/>
  <c r="A16" i="33"/>
  <c r="A16" i="32"/>
  <c r="A16" i="31"/>
  <c r="A16" i="29"/>
  <c r="A15" i="69"/>
  <c r="K32" i="15"/>
  <c r="D33" i="15"/>
  <c r="P32" i="15"/>
  <c r="AK10" i="31"/>
  <c r="AK60" i="32"/>
  <c r="AJ16" i="33"/>
  <c r="AI44" i="33"/>
  <c r="AJ36" i="34"/>
  <c r="AJ39" i="34"/>
  <c r="AI62" i="35"/>
  <c r="AJ11" i="36"/>
  <c r="AI38" i="36"/>
  <c r="AJ28" i="37"/>
  <c r="AJ31" i="39"/>
  <c r="AI24" i="30"/>
  <c r="BS24" i="41" s="1"/>
  <c r="AK12" i="31"/>
  <c r="AK8" i="32"/>
  <c r="AM62" i="32"/>
  <c r="AJ15" i="33"/>
  <c r="AI22" i="33"/>
  <c r="FQ22" i="41" s="1"/>
  <c r="AK46" i="33"/>
  <c r="AI16" i="34"/>
  <c r="GY16" i="41" s="1"/>
  <c r="AJ35" i="34"/>
  <c r="AK36" i="34"/>
  <c r="AK20" i="35"/>
  <c r="AK28" i="37"/>
  <c r="AJ47" i="33"/>
  <c r="AI54" i="33"/>
  <c r="AK34" i="34"/>
  <c r="AI14" i="30"/>
  <c r="BS14" i="41" s="1"/>
  <c r="AM34" i="30"/>
  <c r="AM46" i="30"/>
  <c r="AK8" i="31"/>
  <c r="AJ11" i="31"/>
  <c r="AK22" i="31"/>
  <c r="AL37" i="31"/>
  <c r="AM58" i="31"/>
  <c r="AJ5" i="32"/>
  <c r="AK26" i="32"/>
  <c r="AI40" i="32"/>
  <c r="AK52" i="32"/>
  <c r="AK6" i="33"/>
  <c r="AJ11" i="33"/>
  <c r="AI14" i="33"/>
  <c r="FQ14" i="41" s="1"/>
  <c r="AM46" i="33"/>
  <c r="AI62" i="33"/>
  <c r="AM30" i="34"/>
  <c r="AM34" i="34"/>
  <c r="AJ48" i="35"/>
  <c r="AI14" i="36"/>
  <c r="JO14" i="41" s="1"/>
  <c r="AJ26" i="36"/>
  <c r="AK62" i="36"/>
  <c r="AI12" i="37"/>
  <c r="KW12" i="41" s="1"/>
  <c r="AJ27" i="37"/>
  <c r="AI40" i="37"/>
  <c r="AI16" i="30"/>
  <c r="BS16" i="41" s="1"/>
  <c r="AJ43" i="30"/>
  <c r="AI52" i="30"/>
  <c r="AI34" i="32"/>
  <c r="AJ40" i="32"/>
  <c r="AM54" i="32"/>
  <c r="AI10" i="33"/>
  <c r="FQ10" i="41" s="1"/>
  <c r="AK10" i="34"/>
  <c r="AJ27" i="34"/>
  <c r="AK32" i="34"/>
  <c r="AI44" i="34"/>
  <c r="AK14" i="35"/>
  <c r="AI50" i="35"/>
  <c r="AI13" i="36"/>
  <c r="JO13" i="41" s="1"/>
  <c r="AJ14" i="36"/>
  <c r="AK23" i="36"/>
  <c r="AK32" i="36"/>
  <c r="AJ51" i="36"/>
  <c r="AI16" i="37"/>
  <c r="KW16" i="41" s="1"/>
  <c r="AI36" i="37"/>
  <c r="AI44" i="37"/>
  <c r="AI26" i="38"/>
  <c r="ME26" i="41" s="1"/>
  <c r="AI27" i="38"/>
  <c r="ME27" i="41" s="1"/>
  <c r="AI31" i="38"/>
  <c r="ME31" i="41" s="1"/>
  <c r="AJ32" i="38"/>
  <c r="AI35" i="38"/>
  <c r="AJ40" i="38"/>
  <c r="AI63" i="38"/>
  <c r="AK16" i="30"/>
  <c r="AK40" i="30"/>
  <c r="AI56" i="30"/>
  <c r="AK34" i="32"/>
  <c r="AK40" i="32"/>
  <c r="AK12" i="36"/>
  <c r="AJ36" i="37"/>
  <c r="AJ44" i="37"/>
  <c r="AM23" i="38"/>
  <c r="AM26" i="38"/>
  <c r="AJ27" i="38"/>
  <c r="AI30" i="38"/>
  <c r="ME30" i="41" s="1"/>
  <c r="AM31" i="38"/>
  <c r="AI34" i="38"/>
  <c r="AI39" i="38"/>
  <c r="AJ52" i="38"/>
  <c r="AJ4" i="30"/>
  <c r="AM14" i="30"/>
  <c r="AI20" i="30"/>
  <c r="BS20" i="41" s="1"/>
  <c r="AI48" i="30"/>
  <c r="AI60" i="30"/>
  <c r="AK24" i="31"/>
  <c r="AJ27" i="31"/>
  <c r="AK28" i="31"/>
  <c r="AM54" i="31"/>
  <c r="AJ4" i="32"/>
  <c r="AK20" i="32"/>
  <c r="AK28" i="32"/>
  <c r="AM58" i="32"/>
  <c r="AI8" i="33"/>
  <c r="FQ8" i="41" s="1"/>
  <c r="AK10" i="33"/>
  <c r="AI24" i="33"/>
  <c r="FQ24" i="41" s="1"/>
  <c r="AJ27" i="33"/>
  <c r="AI40" i="33"/>
  <c r="AJ43" i="33"/>
  <c r="AJ44" i="33"/>
  <c r="AI56" i="33"/>
  <c r="AL5" i="34"/>
  <c r="K10" i="164" s="1"/>
  <c r="AI8" i="34"/>
  <c r="GY8" i="41" s="1"/>
  <c r="AI12" i="34"/>
  <c r="GY12" i="41" s="1"/>
  <c r="AM26" i="34"/>
  <c r="AI46" i="34"/>
  <c r="AJ8" i="35"/>
  <c r="AJ11" i="35"/>
  <c r="AJ16" i="35"/>
  <c r="AI34" i="35"/>
  <c r="AK38" i="35"/>
  <c r="AJ44" i="35"/>
  <c r="AM50" i="35"/>
  <c r="AM58" i="35"/>
  <c r="AI6" i="36"/>
  <c r="JO6" i="41" s="1"/>
  <c r="AI33" i="36"/>
  <c r="JO33" i="41" s="1"/>
  <c r="AK50" i="36"/>
  <c r="AK51" i="36"/>
  <c r="AI8" i="37"/>
  <c r="KW8" i="41" s="1"/>
  <c r="AK26" i="37"/>
  <c r="AJ32" i="37"/>
  <c r="AK38" i="37"/>
  <c r="AJ39" i="37"/>
  <c r="AJ40" i="37"/>
  <c r="AI48" i="37"/>
  <c r="AJ8" i="38"/>
  <c r="AJ19" i="38"/>
  <c r="AI22" i="38"/>
  <c r="ME22" i="41" s="1"/>
  <c r="AI44" i="38"/>
  <c r="AI48" i="38"/>
  <c r="AI51" i="38"/>
  <c r="AI62" i="38"/>
  <c r="AK48" i="30"/>
  <c r="AI12" i="31"/>
  <c r="DA12" i="41" s="1"/>
  <c r="AK26" i="31"/>
  <c r="AK24" i="32"/>
  <c r="AJ27" i="32"/>
  <c r="AJ32" i="32"/>
  <c r="AI38" i="32"/>
  <c r="AJ8" i="33"/>
  <c r="AI16" i="33"/>
  <c r="FQ16" i="41" s="1"/>
  <c r="AI42" i="33"/>
  <c r="AK44" i="33"/>
  <c r="AJ48" i="33"/>
  <c r="AJ7" i="34"/>
  <c r="AJ8" i="34"/>
  <c r="AK14" i="34"/>
  <c r="AI34" i="34"/>
  <c r="AI36" i="34"/>
  <c r="AI42" i="34"/>
  <c r="AI48" i="34"/>
  <c r="AJ27" i="35"/>
  <c r="AI36" i="35"/>
  <c r="AM38" i="35"/>
  <c r="AJ43" i="35"/>
  <c r="AK46" i="35"/>
  <c r="AI54" i="35"/>
  <c r="AJ6" i="36"/>
  <c r="AM38" i="37"/>
  <c r="AK40" i="37"/>
  <c r="AJ48" i="37"/>
  <c r="AI7" i="38"/>
  <c r="ME7" i="41" s="1"/>
  <c r="AM18" i="38"/>
  <c r="AM19" i="38"/>
  <c r="AJ43" i="38"/>
  <c r="AJ44" i="38"/>
  <c r="AK48" i="38"/>
  <c r="AJ15" i="39"/>
  <c r="AI30" i="39"/>
  <c r="NM30" i="41" s="1"/>
  <c r="AK12" i="30"/>
  <c r="AJ16" i="30"/>
  <c r="AK34" i="30"/>
  <c r="AJ35" i="30"/>
  <c r="AJ40" i="30"/>
  <c r="AI46" i="30"/>
  <c r="AM62" i="31"/>
  <c r="AI8" i="32"/>
  <c r="EI8" i="41" s="1"/>
  <c r="AK8" i="34"/>
  <c r="AJ48" i="34"/>
  <c r="AK24" i="35"/>
  <c r="AJ36" i="35"/>
  <c r="AM54" i="35"/>
  <c r="AM62" i="35"/>
  <c r="AK6" i="36"/>
  <c r="AK11" i="36"/>
  <c r="AL13" i="36"/>
  <c r="AJ23" i="36"/>
  <c r="AI26" i="36"/>
  <c r="JO26" i="41" s="1"/>
  <c r="AJ31" i="36"/>
  <c r="AJ63" i="36"/>
  <c r="AI4" i="37"/>
  <c r="KW4" i="41" s="1"/>
  <c r="AK44" i="38"/>
  <c r="AK15" i="39"/>
  <c r="AJ30" i="39"/>
  <c r="AI62" i="39"/>
  <c r="AK30" i="39"/>
  <c r="AJ62" i="39"/>
  <c r="AK4" i="30"/>
  <c r="AI18" i="30"/>
  <c r="BS18" i="41" s="1"/>
  <c r="AJ36" i="30"/>
  <c r="AI42" i="30"/>
  <c r="AI44" i="30"/>
  <c r="AK46" i="30"/>
  <c r="AJ47" i="30"/>
  <c r="AJ48" i="30"/>
  <c r="AI54" i="30"/>
  <c r="AI62" i="30"/>
  <c r="AJ5" i="31"/>
  <c r="AK6" i="31"/>
  <c r="AM10" i="31"/>
  <c r="AJ12" i="31"/>
  <c r="AL21" i="31"/>
  <c r="AM22" i="31"/>
  <c r="AM26" i="31"/>
  <c r="AJ28" i="31"/>
  <c r="AK38" i="31"/>
  <c r="AK42" i="31"/>
  <c r="AJ43" i="31"/>
  <c r="AI44" i="31"/>
  <c r="AK52" i="31"/>
  <c r="AK60" i="31"/>
  <c r="AK4" i="32"/>
  <c r="AJ8" i="32"/>
  <c r="AM22" i="32"/>
  <c r="AM26" i="32"/>
  <c r="AK30" i="32"/>
  <c r="AJ31" i="32"/>
  <c r="AK32" i="32"/>
  <c r="AI36" i="32"/>
  <c r="AK38" i="32"/>
  <c r="AK56" i="32"/>
  <c r="AI4" i="33"/>
  <c r="FQ4" i="41" s="1"/>
  <c r="AK8" i="33"/>
  <c r="AK14" i="33"/>
  <c r="AI18" i="33"/>
  <c r="FQ18" i="41" s="1"/>
  <c r="AJ31" i="33"/>
  <c r="AI34" i="33"/>
  <c r="AI36" i="33"/>
  <c r="AK38" i="33"/>
  <c r="AJ39" i="33"/>
  <c r="AJ40" i="33"/>
  <c r="AK42" i="33"/>
  <c r="AI50" i="33"/>
  <c r="AI58" i="33"/>
  <c r="AJ12" i="34"/>
  <c r="AJ16" i="34"/>
  <c r="AK28" i="34"/>
  <c r="AJ31" i="34"/>
  <c r="AI38" i="34"/>
  <c r="AI40" i="34"/>
  <c r="AK42" i="34"/>
  <c r="AK46" i="34"/>
  <c r="AI4" i="35"/>
  <c r="IG4" i="41" s="1"/>
  <c r="AK8" i="35"/>
  <c r="AJ12" i="35"/>
  <c r="AJ15" i="35"/>
  <c r="AI18" i="35"/>
  <c r="IG18" i="41" s="1"/>
  <c r="AI22" i="35"/>
  <c r="IG22" i="41" s="1"/>
  <c r="AJ31" i="35"/>
  <c r="AK34" i="35"/>
  <c r="AK36" i="35"/>
  <c r="AI40" i="35"/>
  <c r="AK42" i="35"/>
  <c r="AI52" i="35"/>
  <c r="AI56" i="35"/>
  <c r="AI60" i="35"/>
  <c r="AK14" i="36"/>
  <c r="AJ19" i="36"/>
  <c r="AK26" i="36"/>
  <c r="AK31" i="36"/>
  <c r="AL33" i="36"/>
  <c r="AI34" i="36"/>
  <c r="AJ38" i="36"/>
  <c r="AJ43" i="36"/>
  <c r="AK44" i="36"/>
  <c r="AI45" i="36"/>
  <c r="AI46" i="36"/>
  <c r="AJ55" i="36"/>
  <c r="AI58" i="36"/>
  <c r="AK6" i="37"/>
  <c r="AJ7" i="37"/>
  <c r="AJ8" i="37"/>
  <c r="AI14" i="37"/>
  <c r="KW14" i="41" s="1"/>
  <c r="AM26" i="37"/>
  <c r="AK30" i="37"/>
  <c r="AJ31" i="37"/>
  <c r="AK32" i="37"/>
  <c r="AM34" i="37"/>
  <c r="AK36" i="37"/>
  <c r="AI42" i="37"/>
  <c r="AI46" i="37"/>
  <c r="AM7" i="38"/>
  <c r="AI10" i="38"/>
  <c r="ME10" i="41" s="1"/>
  <c r="AI11" i="38"/>
  <c r="ME11" i="41" s="1"/>
  <c r="AI15" i="38"/>
  <c r="ME15" i="41" s="1"/>
  <c r="AJ16" i="38"/>
  <c r="AM34" i="38"/>
  <c r="AJ35" i="38"/>
  <c r="AI38" i="38"/>
  <c r="AM39" i="38"/>
  <c r="AM42" i="38"/>
  <c r="AI50" i="38"/>
  <c r="AM51" i="38"/>
  <c r="AI54" i="38"/>
  <c r="AI55" i="38"/>
  <c r="AJ11" i="39"/>
  <c r="AK12" i="39"/>
  <c r="AI13" i="39"/>
  <c r="NM13" i="41" s="1"/>
  <c r="AI14" i="39"/>
  <c r="NM14" i="41" s="1"/>
  <c r="AI18" i="39"/>
  <c r="NM18" i="41" s="1"/>
  <c r="AJ23" i="39"/>
  <c r="AK24" i="39"/>
  <c r="AI25" i="39"/>
  <c r="NM25" i="41" s="1"/>
  <c r="AI26" i="39"/>
  <c r="NM26" i="41" s="1"/>
  <c r="AJ47" i="39"/>
  <c r="AJ63" i="39"/>
  <c r="AJ36" i="32"/>
  <c r="AM38" i="32"/>
  <c r="AI12" i="33"/>
  <c r="FQ12" i="41" s="1"/>
  <c r="AI20" i="33"/>
  <c r="FQ20" i="41" s="1"/>
  <c r="AK34" i="33"/>
  <c r="AJ35" i="33"/>
  <c r="AJ36" i="33"/>
  <c r="AM38" i="33"/>
  <c r="AK40" i="33"/>
  <c r="AI46" i="33"/>
  <c r="AI48" i="33"/>
  <c r="AI52" i="33"/>
  <c r="AI60" i="33"/>
  <c r="AI10" i="34"/>
  <c r="GY10" i="41" s="1"/>
  <c r="AI14" i="34"/>
  <c r="GY14" i="41" s="1"/>
  <c r="AK38" i="34"/>
  <c r="AJ40" i="34"/>
  <c r="AK4" i="35"/>
  <c r="AM18" i="35"/>
  <c r="AM22" i="35"/>
  <c r="AM34" i="35"/>
  <c r="AJ40" i="35"/>
  <c r="AK52" i="35"/>
  <c r="AK56" i="35"/>
  <c r="AK60" i="35"/>
  <c r="AK19" i="36"/>
  <c r="AJ34" i="36"/>
  <c r="AK38" i="36"/>
  <c r="AK43" i="36"/>
  <c r="AL45" i="36"/>
  <c r="AJ46" i="36"/>
  <c r="AK55" i="36"/>
  <c r="AJ58" i="36"/>
  <c r="AM6" i="37"/>
  <c r="AK8" i="37"/>
  <c r="AM30" i="37"/>
  <c r="AK42" i="37"/>
  <c r="AK46" i="37"/>
  <c r="AM10" i="38"/>
  <c r="AJ11" i="38"/>
  <c r="AI14" i="38"/>
  <c r="ME14" i="41" s="1"/>
  <c r="AM15" i="38"/>
  <c r="AI18" i="38"/>
  <c r="ME18" i="41" s="1"/>
  <c r="AI19" i="38"/>
  <c r="ME19" i="41" s="1"/>
  <c r="AI23" i="38"/>
  <c r="ME23" i="41" s="1"/>
  <c r="AJ24" i="38"/>
  <c r="AM35" i="38"/>
  <c r="AM54" i="38"/>
  <c r="AJ55" i="38"/>
  <c r="AI60" i="38"/>
  <c r="AK11" i="39"/>
  <c r="AL13" i="39"/>
  <c r="AJ18" i="39"/>
  <c r="AK23" i="39"/>
  <c r="AL25" i="39"/>
  <c r="AJ26" i="39"/>
  <c r="AJ35" i="39"/>
  <c r="AI38" i="39"/>
  <c r="AJ43" i="39"/>
  <c r="AK44" i="39"/>
  <c r="AI45" i="39"/>
  <c r="AI46" i="39"/>
  <c r="AK47" i="39"/>
  <c r="AI50" i="39"/>
  <c r="AJ55" i="39"/>
  <c r="AK56" i="39"/>
  <c r="AI57" i="39"/>
  <c r="AI58" i="39"/>
  <c r="AK62" i="39"/>
  <c r="AK36" i="30"/>
  <c r="AK42" i="30"/>
  <c r="AJ44" i="30"/>
  <c r="AM38" i="31"/>
  <c r="AM42" i="31"/>
  <c r="AJ44" i="31"/>
  <c r="AM30" i="32"/>
  <c r="AI4" i="30"/>
  <c r="BS4" i="41" s="1"/>
  <c r="AJ12" i="30"/>
  <c r="AJ13" i="30"/>
  <c r="AK14" i="30"/>
  <c r="AJ15" i="30"/>
  <c r="AI22" i="30"/>
  <c r="BS22" i="41" s="1"/>
  <c r="AK38" i="30"/>
  <c r="AJ39" i="30"/>
  <c r="AM42" i="30"/>
  <c r="AK44" i="30"/>
  <c r="AI50" i="30"/>
  <c r="AI58" i="30"/>
  <c r="AM36" i="31"/>
  <c r="AK40" i="31"/>
  <c r="AK44" i="31"/>
  <c r="AK56" i="31"/>
  <c r="AK6" i="32"/>
  <c r="AM18" i="32"/>
  <c r="AJ28" i="32"/>
  <c r="AK36" i="32"/>
  <c r="AM34" i="33"/>
  <c r="AK36" i="33"/>
  <c r="AM38" i="34"/>
  <c r="AK40" i="34"/>
  <c r="AI8" i="35"/>
  <c r="IG8" i="41" s="1"/>
  <c r="AK10" i="35"/>
  <c r="AI20" i="35"/>
  <c r="IG20" i="41" s="1"/>
  <c r="AI24" i="35"/>
  <c r="IG24" i="41" s="1"/>
  <c r="AK40" i="35"/>
  <c r="AJ47" i="35"/>
  <c r="AK46" i="36"/>
  <c r="AK58" i="36"/>
  <c r="AM11" i="38"/>
  <c r="AM55" i="38"/>
  <c r="AK60" i="38"/>
  <c r="AK35" i="39"/>
  <c r="AJ38" i="39"/>
  <c r="AK43" i="39"/>
  <c r="AL45" i="39"/>
  <c r="AJ50" i="39"/>
  <c r="AK55" i="39"/>
  <c r="AL57" i="39"/>
  <c r="AJ58" i="39"/>
  <c r="AM6" i="31"/>
  <c r="AM6" i="33"/>
  <c r="AI6" i="34"/>
  <c r="GY6" i="41" s="1"/>
  <c r="AI6" i="35"/>
  <c r="IG6" i="41" s="1"/>
  <c r="AI6" i="39"/>
  <c r="NM6" i="41" s="1"/>
  <c r="AK6" i="34"/>
  <c r="AK6" i="35"/>
  <c r="AI6" i="37"/>
  <c r="KW6" i="41" s="1"/>
  <c r="AJ6" i="39"/>
  <c r="AI6" i="31"/>
  <c r="DA6" i="41" s="1"/>
  <c r="AI6" i="32"/>
  <c r="EI6" i="41" s="1"/>
  <c r="AI6" i="33"/>
  <c r="FQ6" i="41" s="1"/>
  <c r="AM6" i="34"/>
  <c r="AM6" i="35"/>
  <c r="M3" i="42"/>
  <c r="AM10" i="39"/>
  <c r="AM22" i="39"/>
  <c r="AM34" i="39"/>
  <c r="AM42" i="39"/>
  <c r="AM54" i="39"/>
  <c r="AK6" i="39"/>
  <c r="AJ7" i="39"/>
  <c r="AK8" i="39"/>
  <c r="AI9" i="39"/>
  <c r="NM9" i="41" s="1"/>
  <c r="AI10" i="39"/>
  <c r="NM10" i="41" s="1"/>
  <c r="AJ14" i="39"/>
  <c r="AK18" i="39"/>
  <c r="AJ19" i="39"/>
  <c r="AI22" i="39"/>
  <c r="NM22" i="41" s="1"/>
  <c r="AK26" i="39"/>
  <c r="AJ27" i="39"/>
  <c r="AK28" i="39"/>
  <c r="AI29" i="39"/>
  <c r="NM29" i="41" s="1"/>
  <c r="AM30" i="39"/>
  <c r="AK31" i="39"/>
  <c r="AI34" i="39"/>
  <c r="AK38" i="39"/>
  <c r="AJ39" i="39"/>
  <c r="AK40" i="39"/>
  <c r="AI41" i="39"/>
  <c r="AI42" i="39"/>
  <c r="AJ46" i="39"/>
  <c r="AK50" i="39"/>
  <c r="AJ51" i="39"/>
  <c r="AI54" i="39"/>
  <c r="AK58" i="39"/>
  <c r="AJ59" i="39"/>
  <c r="AK60" i="39"/>
  <c r="AI61" i="39"/>
  <c r="AM62" i="39"/>
  <c r="AK63" i="39"/>
  <c r="AM6" i="39"/>
  <c r="AK7" i="39"/>
  <c r="AL9" i="39"/>
  <c r="AJ10" i="39"/>
  <c r="AK14" i="39"/>
  <c r="AM18" i="39"/>
  <c r="AK19" i="39"/>
  <c r="AJ22" i="39"/>
  <c r="AM26" i="39"/>
  <c r="AK27" i="39"/>
  <c r="AL29" i="39"/>
  <c r="AJ34" i="39"/>
  <c r="AM38" i="39"/>
  <c r="AK39" i="39"/>
  <c r="AL41" i="39"/>
  <c r="AJ42" i="39"/>
  <c r="AK46" i="39"/>
  <c r="AM50" i="39"/>
  <c r="AK51" i="39"/>
  <c r="AJ54" i="39"/>
  <c r="AM58" i="39"/>
  <c r="AK59" i="39"/>
  <c r="AL61" i="39"/>
  <c r="AK10" i="39"/>
  <c r="AM14" i="39"/>
  <c r="AK22" i="39"/>
  <c r="AK34" i="39"/>
  <c r="AK42" i="39"/>
  <c r="AM46" i="39"/>
  <c r="AK54" i="39"/>
  <c r="L3" i="42"/>
  <c r="AI6" i="38"/>
  <c r="ME6" i="41" s="1"/>
  <c r="AM8" i="38"/>
  <c r="AJ12" i="38"/>
  <c r="AM16" i="38"/>
  <c r="AJ20" i="38"/>
  <c r="AM24" i="38"/>
  <c r="AJ28" i="38"/>
  <c r="AM32" i="38"/>
  <c r="AJ36" i="38"/>
  <c r="AM40" i="38"/>
  <c r="AM46" i="38"/>
  <c r="AJ47" i="38"/>
  <c r="AM52" i="38"/>
  <c r="AJ56" i="38"/>
  <c r="AM58" i="38"/>
  <c r="AJ59" i="38"/>
  <c r="AJ4" i="38"/>
  <c r="AK4" i="38"/>
  <c r="AM6" i="38"/>
  <c r="AJ7" i="38"/>
  <c r="AI8" i="38"/>
  <c r="ME8" i="41" s="1"/>
  <c r="AK12" i="38"/>
  <c r="AM14" i="38"/>
  <c r="AJ15" i="38"/>
  <c r="AI16" i="38"/>
  <c r="ME16" i="41" s="1"/>
  <c r="AK20" i="38"/>
  <c r="AM22" i="38"/>
  <c r="AJ23" i="38"/>
  <c r="AI24" i="38"/>
  <c r="ME24" i="41" s="1"/>
  <c r="AK28" i="38"/>
  <c r="AM30" i="38"/>
  <c r="AJ31" i="38"/>
  <c r="AI32" i="38"/>
  <c r="ME32" i="41" s="1"/>
  <c r="AK36" i="38"/>
  <c r="AM38" i="38"/>
  <c r="AJ39" i="38"/>
  <c r="AI40" i="38"/>
  <c r="AI42" i="38"/>
  <c r="AI43" i="38"/>
  <c r="AM44" i="38"/>
  <c r="AM47" i="38"/>
  <c r="AJ48" i="38"/>
  <c r="AM50" i="38"/>
  <c r="AJ51" i="38"/>
  <c r="AI52" i="38"/>
  <c r="AK56" i="38"/>
  <c r="AM59" i="38"/>
  <c r="AJ60" i="38"/>
  <c r="AM62" i="38"/>
  <c r="AJ63" i="38"/>
  <c r="AM20" i="38"/>
  <c r="AM63" i="38"/>
  <c r="AM4" i="38"/>
  <c r="AM12" i="38"/>
  <c r="AM28" i="38"/>
  <c r="AM36" i="38"/>
  <c r="AM56" i="38"/>
  <c r="AI4" i="38"/>
  <c r="ME4" i="41" s="1"/>
  <c r="AK8" i="38"/>
  <c r="AI12" i="38"/>
  <c r="ME12" i="41" s="1"/>
  <c r="AK16" i="38"/>
  <c r="AI20" i="38"/>
  <c r="ME20" i="41" s="1"/>
  <c r="AK24" i="38"/>
  <c r="AI28" i="38"/>
  <c r="ME28" i="41" s="1"/>
  <c r="AK32" i="38"/>
  <c r="AI36" i="38"/>
  <c r="AK40" i="38"/>
  <c r="AM43" i="38"/>
  <c r="AI46" i="38"/>
  <c r="AI47" i="38"/>
  <c r="AM48" i="38"/>
  <c r="AK52" i="38"/>
  <c r="AI56" i="38"/>
  <c r="AI58" i="38"/>
  <c r="AI59" i="38"/>
  <c r="AM60" i="38"/>
  <c r="K3" i="42"/>
  <c r="AK4" i="37"/>
  <c r="AK10" i="37"/>
  <c r="AJ11" i="37"/>
  <c r="AJ12" i="37"/>
  <c r="AK14" i="37"/>
  <c r="AJ15" i="37"/>
  <c r="AJ16" i="37"/>
  <c r="AI18" i="37"/>
  <c r="KW18" i="41" s="1"/>
  <c r="AI20" i="37"/>
  <c r="KW20" i="41" s="1"/>
  <c r="AI22" i="37"/>
  <c r="KW22" i="41" s="1"/>
  <c r="AI24" i="37"/>
  <c r="KW24" i="41" s="1"/>
  <c r="AM28" i="37"/>
  <c r="AM32" i="37"/>
  <c r="AJ43" i="37"/>
  <c r="AJ47" i="37"/>
  <c r="AI50" i="37"/>
  <c r="AI52" i="37"/>
  <c r="AI54" i="37"/>
  <c r="AI56" i="37"/>
  <c r="AI58" i="37"/>
  <c r="AI60" i="37"/>
  <c r="AI62" i="37"/>
  <c r="AM20" i="37"/>
  <c r="AM24" i="37"/>
  <c r="AM52" i="37"/>
  <c r="AM56" i="37"/>
  <c r="AM60" i="37"/>
  <c r="AM4" i="37"/>
  <c r="AM8" i="37"/>
  <c r="AM10" i="37"/>
  <c r="AK12" i="37"/>
  <c r="AM14" i="37"/>
  <c r="AK16" i="37"/>
  <c r="AK18" i="37"/>
  <c r="AJ19" i="37"/>
  <c r="AJ20" i="37"/>
  <c r="AK22" i="37"/>
  <c r="AJ23" i="37"/>
  <c r="AJ24" i="37"/>
  <c r="AI26" i="37"/>
  <c r="KW26" i="41" s="1"/>
  <c r="AI28" i="37"/>
  <c r="KW28" i="41" s="1"/>
  <c r="AI30" i="37"/>
  <c r="KW30" i="41" s="1"/>
  <c r="AI32" i="37"/>
  <c r="KW32" i="41" s="1"/>
  <c r="AM36" i="37"/>
  <c r="AM40" i="37"/>
  <c r="AM42" i="37"/>
  <c r="AK44" i="37"/>
  <c r="AM46" i="37"/>
  <c r="AK48" i="37"/>
  <c r="AK50" i="37"/>
  <c r="AJ51" i="37"/>
  <c r="AJ52" i="37"/>
  <c r="AK54" i="37"/>
  <c r="AJ55" i="37"/>
  <c r="AJ56" i="37"/>
  <c r="AK58" i="37"/>
  <c r="AJ59" i="37"/>
  <c r="AJ60" i="37"/>
  <c r="AK62" i="37"/>
  <c r="AJ63" i="37"/>
  <c r="AM12" i="37"/>
  <c r="AM16" i="37"/>
  <c r="AM18" i="37"/>
  <c r="AK20" i="37"/>
  <c r="AM22" i="37"/>
  <c r="AK24" i="37"/>
  <c r="AM44" i="37"/>
  <c r="AM48" i="37"/>
  <c r="AM50" i="37"/>
  <c r="AK52" i="37"/>
  <c r="AM54" i="37"/>
  <c r="AK56" i="37"/>
  <c r="AM58" i="37"/>
  <c r="AK60" i="37"/>
  <c r="AM62" i="37"/>
  <c r="AM10" i="36"/>
  <c r="AM42" i="36"/>
  <c r="AM6" i="36"/>
  <c r="AK7" i="36"/>
  <c r="AJ10" i="36"/>
  <c r="AM14" i="36"/>
  <c r="AK15" i="36"/>
  <c r="AL16" i="36"/>
  <c r="AL17" i="36"/>
  <c r="AI18" i="36"/>
  <c r="JO18" i="41" s="1"/>
  <c r="AJ22" i="36"/>
  <c r="AM26" i="36"/>
  <c r="AK27" i="36"/>
  <c r="AL28" i="36"/>
  <c r="AL29" i="36"/>
  <c r="AJ30" i="36"/>
  <c r="AK34" i="36"/>
  <c r="AJ35" i="36"/>
  <c r="AM38" i="36"/>
  <c r="AK39" i="36"/>
  <c r="AJ42" i="36"/>
  <c r="AM46" i="36"/>
  <c r="AK47" i="36"/>
  <c r="AL48" i="36"/>
  <c r="AL49" i="36"/>
  <c r="AI50" i="36"/>
  <c r="AJ54" i="36"/>
  <c r="AM58" i="36"/>
  <c r="AK59" i="36"/>
  <c r="AI62" i="36"/>
  <c r="AJ7" i="36"/>
  <c r="AI10" i="36"/>
  <c r="JO10" i="41" s="1"/>
  <c r="AJ15" i="36"/>
  <c r="AI17" i="36"/>
  <c r="JO17" i="41" s="1"/>
  <c r="AM18" i="36"/>
  <c r="AI22" i="36"/>
  <c r="JO22" i="41" s="1"/>
  <c r="AJ27" i="36"/>
  <c r="AI29" i="36"/>
  <c r="JO29" i="41" s="1"/>
  <c r="AI30" i="36"/>
  <c r="JO30" i="41" s="1"/>
  <c r="AJ39" i="36"/>
  <c r="AI42" i="36"/>
  <c r="AJ47" i="36"/>
  <c r="AI49" i="36"/>
  <c r="AM50" i="36"/>
  <c r="AI54" i="36"/>
  <c r="AJ59" i="36"/>
  <c r="AK60" i="36"/>
  <c r="AM62" i="36"/>
  <c r="J3" i="42"/>
  <c r="AK10" i="36"/>
  <c r="AJ18" i="36"/>
  <c r="AK22" i="36"/>
  <c r="AK30" i="36"/>
  <c r="AM34" i="36"/>
  <c r="AK35" i="36"/>
  <c r="AK42" i="36"/>
  <c r="AJ50" i="36"/>
  <c r="AK54" i="36"/>
  <c r="AJ62" i="36"/>
  <c r="AM22" i="36"/>
  <c r="AM30" i="36"/>
  <c r="AM54" i="36"/>
  <c r="AM28" i="35"/>
  <c r="AM32" i="35"/>
  <c r="AM4" i="35"/>
  <c r="AM8" i="35"/>
  <c r="AM10" i="35"/>
  <c r="AK12" i="35"/>
  <c r="AM14" i="35"/>
  <c r="AK16" i="35"/>
  <c r="AK18" i="35"/>
  <c r="AJ19" i="35"/>
  <c r="AJ20" i="35"/>
  <c r="AK22" i="35"/>
  <c r="AJ23" i="35"/>
  <c r="AJ24" i="35"/>
  <c r="AI26" i="35"/>
  <c r="IG26" i="41" s="1"/>
  <c r="AI28" i="35"/>
  <c r="IG28" i="41" s="1"/>
  <c r="AI30" i="35"/>
  <c r="IG30" i="41" s="1"/>
  <c r="AI32" i="35"/>
  <c r="IG32" i="41" s="1"/>
  <c r="AM36" i="35"/>
  <c r="AM40" i="35"/>
  <c r="AM42" i="35"/>
  <c r="AK44" i="35"/>
  <c r="AM46" i="35"/>
  <c r="AK48" i="35"/>
  <c r="AK50" i="35"/>
  <c r="AJ51" i="35"/>
  <c r="AJ52" i="35"/>
  <c r="AK54" i="35"/>
  <c r="AJ55" i="35"/>
  <c r="AJ56" i="35"/>
  <c r="AK58" i="35"/>
  <c r="AJ59" i="35"/>
  <c r="AJ60" i="35"/>
  <c r="AK62" i="35"/>
  <c r="AJ63" i="35"/>
  <c r="AM12" i="35"/>
  <c r="AM16" i="35"/>
  <c r="AK26" i="35"/>
  <c r="AJ28" i="35"/>
  <c r="AK30" i="35"/>
  <c r="AJ32" i="35"/>
  <c r="AM44" i="35"/>
  <c r="AM48" i="35"/>
  <c r="I3" i="42"/>
  <c r="AJ4" i="35"/>
  <c r="AJ7" i="35"/>
  <c r="AI10" i="35"/>
  <c r="IG10" i="41" s="1"/>
  <c r="AI12" i="35"/>
  <c r="IG12" i="41" s="1"/>
  <c r="AI14" i="35"/>
  <c r="IG14" i="41" s="1"/>
  <c r="AI16" i="35"/>
  <c r="IG16" i="41" s="1"/>
  <c r="AM20" i="35"/>
  <c r="AM24" i="35"/>
  <c r="AM26" i="35"/>
  <c r="AK28" i="35"/>
  <c r="AM30" i="35"/>
  <c r="AK32" i="35"/>
  <c r="AJ35" i="35"/>
  <c r="AJ39" i="35"/>
  <c r="AI42" i="35"/>
  <c r="AI44" i="35"/>
  <c r="AI46" i="35"/>
  <c r="AI48" i="35"/>
  <c r="AM52" i="35"/>
  <c r="AM56" i="35"/>
  <c r="AM60" i="35"/>
  <c r="AM20" i="34"/>
  <c r="AM24" i="34"/>
  <c r="AM52" i="34"/>
  <c r="AM56" i="34"/>
  <c r="AM60" i="34"/>
  <c r="AM4" i="34"/>
  <c r="AI4" i="34"/>
  <c r="GY4" i="41" s="1"/>
  <c r="AJ11" i="34"/>
  <c r="AJ15" i="34"/>
  <c r="AI18" i="34"/>
  <c r="GY18" i="41" s="1"/>
  <c r="AI20" i="34"/>
  <c r="GY20" i="41" s="1"/>
  <c r="AI22" i="34"/>
  <c r="GY22" i="41" s="1"/>
  <c r="AI24" i="34"/>
  <c r="GY24" i="41" s="1"/>
  <c r="AM28" i="34"/>
  <c r="AM32" i="34"/>
  <c r="AJ43" i="34"/>
  <c r="AJ47" i="34"/>
  <c r="AI50" i="34"/>
  <c r="AI52" i="34"/>
  <c r="AI54" i="34"/>
  <c r="AI56" i="34"/>
  <c r="AI58" i="34"/>
  <c r="AI60" i="34"/>
  <c r="AI62" i="34"/>
  <c r="H3" i="42"/>
  <c r="AJ4" i="34"/>
  <c r="AM8" i="34"/>
  <c r="AM10" i="34"/>
  <c r="AK12" i="34"/>
  <c r="AM14" i="34"/>
  <c r="AK16" i="34"/>
  <c r="AK18" i="34"/>
  <c r="AJ19" i="34"/>
  <c r="AJ20" i="34"/>
  <c r="AK22" i="34"/>
  <c r="AJ23" i="34"/>
  <c r="AJ24" i="34"/>
  <c r="AI26" i="34"/>
  <c r="GY26" i="41" s="1"/>
  <c r="AI28" i="34"/>
  <c r="GY28" i="41" s="1"/>
  <c r="AI30" i="34"/>
  <c r="GY30" i="41" s="1"/>
  <c r="AI32" i="34"/>
  <c r="GY32" i="41" s="1"/>
  <c r="AM36" i="34"/>
  <c r="AM40" i="34"/>
  <c r="AM42" i="34"/>
  <c r="AK44" i="34"/>
  <c r="AM46" i="34"/>
  <c r="AK48" i="34"/>
  <c r="AK50" i="34"/>
  <c r="AJ51" i="34"/>
  <c r="AJ52" i="34"/>
  <c r="AK54" i="34"/>
  <c r="AJ55" i="34"/>
  <c r="AJ56" i="34"/>
  <c r="AK58" i="34"/>
  <c r="AJ59" i="34"/>
  <c r="AJ60" i="34"/>
  <c r="AK62" i="34"/>
  <c r="AJ63" i="34"/>
  <c r="AK4" i="34"/>
  <c r="AM12" i="34"/>
  <c r="AM16" i="34"/>
  <c r="AM18" i="34"/>
  <c r="AK20" i="34"/>
  <c r="AM22" i="34"/>
  <c r="AK24" i="34"/>
  <c r="AK26" i="34"/>
  <c r="AJ28" i="34"/>
  <c r="AK30" i="34"/>
  <c r="AJ32" i="34"/>
  <c r="AM44" i="34"/>
  <c r="AM48" i="34"/>
  <c r="AM50" i="34"/>
  <c r="AK52" i="34"/>
  <c r="AM54" i="34"/>
  <c r="AK56" i="34"/>
  <c r="AM58" i="34"/>
  <c r="AK60" i="34"/>
  <c r="AM62" i="34"/>
  <c r="AK4" i="33"/>
  <c r="AM28" i="33"/>
  <c r="AM32" i="33"/>
  <c r="AM4" i="33"/>
  <c r="AM8" i="33"/>
  <c r="AM10" i="33"/>
  <c r="AK12" i="33"/>
  <c r="AM14" i="33"/>
  <c r="AK16" i="33"/>
  <c r="AK18" i="33"/>
  <c r="AJ19" i="33"/>
  <c r="AJ20" i="33"/>
  <c r="AK22" i="33"/>
  <c r="AJ23" i="33"/>
  <c r="AJ24" i="33"/>
  <c r="AI26" i="33"/>
  <c r="FQ26" i="41" s="1"/>
  <c r="AI28" i="33"/>
  <c r="FQ28" i="41" s="1"/>
  <c r="AI30" i="33"/>
  <c r="FQ30" i="41" s="1"/>
  <c r="AI32" i="33"/>
  <c r="FQ32" i="41" s="1"/>
  <c r="AM36" i="33"/>
  <c r="AM40" i="33"/>
  <c r="AM42" i="33"/>
  <c r="AK50" i="33"/>
  <c r="AJ51" i="33"/>
  <c r="AJ52" i="33"/>
  <c r="AK54" i="33"/>
  <c r="AJ55" i="33"/>
  <c r="AJ56" i="33"/>
  <c r="AK58" i="33"/>
  <c r="AJ59" i="33"/>
  <c r="AJ60" i="33"/>
  <c r="AK62" i="33"/>
  <c r="AJ63" i="33"/>
  <c r="AM12" i="33"/>
  <c r="AM16" i="33"/>
  <c r="AM18" i="33"/>
  <c r="AK20" i="33"/>
  <c r="AM22" i="33"/>
  <c r="AK24" i="33"/>
  <c r="AK26" i="33"/>
  <c r="AJ28" i="33"/>
  <c r="AK30" i="33"/>
  <c r="AJ32" i="33"/>
  <c r="AM44" i="33"/>
  <c r="AM48" i="33"/>
  <c r="AM50" i="33"/>
  <c r="AK52" i="33"/>
  <c r="AM54" i="33"/>
  <c r="AK56" i="33"/>
  <c r="AM58" i="33"/>
  <c r="AK60" i="33"/>
  <c r="AM62" i="33"/>
  <c r="G3" i="42"/>
  <c r="AJ4" i="33"/>
  <c r="AJ7" i="33"/>
  <c r="AM20" i="33"/>
  <c r="AM24" i="33"/>
  <c r="AM26" i="33"/>
  <c r="AK28" i="33"/>
  <c r="AM30" i="33"/>
  <c r="AK32" i="33"/>
  <c r="AM52" i="33"/>
  <c r="AM56" i="33"/>
  <c r="AM60" i="33"/>
  <c r="AJ7" i="32"/>
  <c r="AI10" i="32"/>
  <c r="EI10" i="41" s="1"/>
  <c r="AI12" i="32"/>
  <c r="EI12" i="41" s="1"/>
  <c r="AI14" i="32"/>
  <c r="EI14" i="41" s="1"/>
  <c r="AI16" i="32"/>
  <c r="EI16" i="41" s="1"/>
  <c r="AM20" i="32"/>
  <c r="AM24" i="32"/>
  <c r="AJ35" i="32"/>
  <c r="AJ39" i="32"/>
  <c r="AI42" i="32"/>
  <c r="AI44" i="32"/>
  <c r="AI46" i="32"/>
  <c r="AI48" i="32"/>
  <c r="AM52" i="32"/>
  <c r="AM56" i="32"/>
  <c r="AM60" i="32"/>
  <c r="AM4" i="32"/>
  <c r="AI4" i="32"/>
  <c r="EI4" i="41" s="1"/>
  <c r="AM6" i="32"/>
  <c r="AK10" i="32"/>
  <c r="AJ11" i="32"/>
  <c r="AJ12" i="32"/>
  <c r="AK14" i="32"/>
  <c r="AJ15" i="32"/>
  <c r="AJ16" i="32"/>
  <c r="AI18" i="32"/>
  <c r="EI18" i="41" s="1"/>
  <c r="AI20" i="32"/>
  <c r="EI20" i="41" s="1"/>
  <c r="AI22" i="32"/>
  <c r="EI22" i="41" s="1"/>
  <c r="AI24" i="32"/>
  <c r="EI24" i="41" s="1"/>
  <c r="AM28" i="32"/>
  <c r="AM32" i="32"/>
  <c r="AK42" i="32"/>
  <c r="AJ43" i="32"/>
  <c r="AJ44" i="32"/>
  <c r="AK46" i="32"/>
  <c r="AJ47" i="32"/>
  <c r="AJ48" i="32"/>
  <c r="AI50" i="32"/>
  <c r="AI52" i="32"/>
  <c r="AI54" i="32"/>
  <c r="AI56" i="32"/>
  <c r="AI58" i="32"/>
  <c r="AI60" i="32"/>
  <c r="AI62" i="32"/>
  <c r="AM12" i="32"/>
  <c r="AM16" i="32"/>
  <c r="AM44" i="32"/>
  <c r="AM48" i="32"/>
  <c r="F3" i="42"/>
  <c r="AM8" i="32"/>
  <c r="AM10" i="32"/>
  <c r="AK12" i="32"/>
  <c r="AM14" i="32"/>
  <c r="AK16" i="32"/>
  <c r="AK18" i="32"/>
  <c r="AJ19" i="32"/>
  <c r="AJ20" i="32"/>
  <c r="AK22" i="32"/>
  <c r="AJ23" i="32"/>
  <c r="AJ24" i="32"/>
  <c r="AI26" i="32"/>
  <c r="EI26" i="41" s="1"/>
  <c r="AI28" i="32"/>
  <c r="EI28" i="41" s="1"/>
  <c r="AI30" i="32"/>
  <c r="EI30" i="41" s="1"/>
  <c r="AI32" i="32"/>
  <c r="EI32" i="41" s="1"/>
  <c r="AM36" i="32"/>
  <c r="AM40" i="32"/>
  <c r="AM42" i="32"/>
  <c r="AK44" i="32"/>
  <c r="AM46" i="32"/>
  <c r="AK48" i="32"/>
  <c r="AK50" i="32"/>
  <c r="AJ51" i="32"/>
  <c r="AJ52" i="32"/>
  <c r="AK54" i="32"/>
  <c r="AJ55" i="32"/>
  <c r="AJ56" i="32"/>
  <c r="AK58" i="32"/>
  <c r="AJ59" i="32"/>
  <c r="AJ60" i="32"/>
  <c r="AK62" i="32"/>
  <c r="AJ63" i="32"/>
  <c r="AM4" i="31"/>
  <c r="AM16" i="31"/>
  <c r="AM48" i="31"/>
  <c r="AI4" i="31"/>
  <c r="DA4" i="41" s="1"/>
  <c r="AM8" i="31"/>
  <c r="AI14" i="31"/>
  <c r="DA14" i="41" s="1"/>
  <c r="AI16" i="31"/>
  <c r="DA16" i="41" s="1"/>
  <c r="AI18" i="31"/>
  <c r="DA18" i="41" s="1"/>
  <c r="AI20" i="31"/>
  <c r="DA20" i="41" s="1"/>
  <c r="AM24" i="31"/>
  <c r="AI30" i="31"/>
  <c r="DA30" i="41" s="1"/>
  <c r="AI32" i="31"/>
  <c r="DA32" i="41" s="1"/>
  <c r="AI34" i="31"/>
  <c r="AI36" i="31"/>
  <c r="AM40" i="31"/>
  <c r="AI46" i="31"/>
  <c r="AI48" i="31"/>
  <c r="AM52" i="31"/>
  <c r="AM56" i="31"/>
  <c r="AM60" i="31"/>
  <c r="E3" i="42"/>
  <c r="AJ4" i="31"/>
  <c r="AI8" i="31"/>
  <c r="DA8" i="41" s="1"/>
  <c r="AJ13" i="31"/>
  <c r="AK14" i="31"/>
  <c r="AJ16" i="31"/>
  <c r="AK18" i="31"/>
  <c r="AJ19" i="31"/>
  <c r="AJ20" i="31"/>
  <c r="AI24" i="31"/>
  <c r="DA24" i="41" s="1"/>
  <c r="AJ29" i="31"/>
  <c r="AK30" i="31"/>
  <c r="AJ32" i="31"/>
  <c r="AK34" i="31"/>
  <c r="AJ35" i="31"/>
  <c r="AJ36" i="31"/>
  <c r="AI40" i="31"/>
  <c r="AJ45" i="31"/>
  <c r="AK46" i="31"/>
  <c r="AJ47" i="31"/>
  <c r="AJ48" i="31"/>
  <c r="AI50" i="31"/>
  <c r="AI52" i="31"/>
  <c r="AI54" i="31"/>
  <c r="AI56" i="31"/>
  <c r="AI58" i="31"/>
  <c r="AI60" i="31"/>
  <c r="AI62" i="31"/>
  <c r="AM20" i="31"/>
  <c r="AM32" i="31"/>
  <c r="AK4" i="31"/>
  <c r="AJ8" i="31"/>
  <c r="AI10" i="31"/>
  <c r="DA10" i="41" s="1"/>
  <c r="AM12" i="31"/>
  <c r="AM14" i="31"/>
  <c r="AK16" i="31"/>
  <c r="AM18" i="31"/>
  <c r="AK20" i="31"/>
  <c r="AI22" i="31"/>
  <c r="DA22" i="41" s="1"/>
  <c r="AJ24" i="31"/>
  <c r="AI26" i="31"/>
  <c r="DA26" i="41" s="1"/>
  <c r="AM28" i="31"/>
  <c r="AM30" i="31"/>
  <c r="AK32" i="31"/>
  <c r="AM34" i="31"/>
  <c r="AK36" i="31"/>
  <c r="AI38" i="31"/>
  <c r="AJ40" i="31"/>
  <c r="AI42" i="31"/>
  <c r="AM44" i="31"/>
  <c r="AM46" i="31"/>
  <c r="AK48" i="31"/>
  <c r="AK50" i="31"/>
  <c r="AJ51" i="31"/>
  <c r="AJ52" i="31"/>
  <c r="AK54" i="31"/>
  <c r="AJ55" i="31"/>
  <c r="AJ56" i="31"/>
  <c r="AK58" i="31"/>
  <c r="AJ59" i="31"/>
  <c r="AJ60" i="31"/>
  <c r="AK62" i="31"/>
  <c r="AJ63" i="31"/>
  <c r="AJ5" i="30"/>
  <c r="AI6" i="30"/>
  <c r="BS6" i="41" s="1"/>
  <c r="AI8" i="30"/>
  <c r="BS8" i="41" s="1"/>
  <c r="AI10" i="30"/>
  <c r="BS10" i="41" s="1"/>
  <c r="AM12" i="30"/>
  <c r="AK18" i="30"/>
  <c r="AJ19" i="30"/>
  <c r="AJ20" i="30"/>
  <c r="AK22" i="30"/>
  <c r="AJ23" i="30"/>
  <c r="AJ24" i="30"/>
  <c r="AI26" i="30"/>
  <c r="BS26" i="41" s="1"/>
  <c r="AI28" i="30"/>
  <c r="BS28" i="41" s="1"/>
  <c r="AI30" i="30"/>
  <c r="BS30" i="41" s="1"/>
  <c r="AI32" i="30"/>
  <c r="BS32" i="41" s="1"/>
  <c r="AM36" i="30"/>
  <c r="AM40" i="30"/>
  <c r="AK50" i="30"/>
  <c r="AJ51" i="30"/>
  <c r="AJ52" i="30"/>
  <c r="AK54" i="30"/>
  <c r="AJ55" i="30"/>
  <c r="AJ56" i="30"/>
  <c r="AK58" i="30"/>
  <c r="AJ59" i="30"/>
  <c r="AJ60" i="30"/>
  <c r="AK62" i="30"/>
  <c r="AJ63" i="30"/>
  <c r="AM4" i="30"/>
  <c r="AK6" i="30"/>
  <c r="AJ8" i="30"/>
  <c r="AK10" i="30"/>
  <c r="AI12" i="30"/>
  <c r="BS12" i="41" s="1"/>
  <c r="AM16" i="30"/>
  <c r="AM18" i="30"/>
  <c r="AK20" i="30"/>
  <c r="AM22" i="30"/>
  <c r="AK24" i="30"/>
  <c r="AK26" i="30"/>
  <c r="AJ27" i="30"/>
  <c r="AJ28" i="30"/>
  <c r="AK30" i="30"/>
  <c r="AJ31" i="30"/>
  <c r="AJ32" i="30"/>
  <c r="AI34" i="30"/>
  <c r="AI36" i="30"/>
  <c r="AI38" i="30"/>
  <c r="AI40" i="30"/>
  <c r="AM44" i="30"/>
  <c r="AM48" i="30"/>
  <c r="AM50" i="30"/>
  <c r="AK52" i="30"/>
  <c r="AM54" i="30"/>
  <c r="AK56" i="30"/>
  <c r="AM58" i="30"/>
  <c r="AK60" i="30"/>
  <c r="AM62" i="30"/>
  <c r="AM6" i="30"/>
  <c r="AK8" i="30"/>
  <c r="AM10" i="30"/>
  <c r="AM20" i="30"/>
  <c r="AM24" i="30"/>
  <c r="AM26" i="30"/>
  <c r="AK28" i="30"/>
  <c r="AM30" i="30"/>
  <c r="AK32" i="30"/>
  <c r="AM52" i="30"/>
  <c r="AM56" i="30"/>
  <c r="AM60" i="30"/>
  <c r="D3" i="42"/>
  <c r="AM8" i="30"/>
  <c r="AM28" i="30"/>
  <c r="AM32" i="30"/>
  <c r="AJ4" i="39"/>
  <c r="AI4" i="39"/>
  <c r="NM4" i="41" s="1"/>
  <c r="AM4" i="39"/>
  <c r="AJ20" i="39"/>
  <c r="AM20" i="39"/>
  <c r="AI20" i="39"/>
  <c r="NM20" i="41" s="1"/>
  <c r="AK21" i="39"/>
  <c r="AJ21" i="39"/>
  <c r="AJ36" i="39"/>
  <c r="AM36" i="39"/>
  <c r="AI36" i="39"/>
  <c r="AK37" i="39"/>
  <c r="AJ37" i="39"/>
  <c r="AJ52" i="39"/>
  <c r="AM52" i="39"/>
  <c r="AI52" i="39"/>
  <c r="AK53" i="39"/>
  <c r="AJ53" i="39"/>
  <c r="AJ16" i="39"/>
  <c r="AM16" i="39"/>
  <c r="AI16" i="39"/>
  <c r="NM16" i="41" s="1"/>
  <c r="AK17" i="39"/>
  <c r="AJ17" i="39"/>
  <c r="AK20" i="39"/>
  <c r="AI21" i="39"/>
  <c r="NM21" i="41" s="1"/>
  <c r="AJ32" i="39"/>
  <c r="AM32" i="39"/>
  <c r="AI32" i="39"/>
  <c r="NM32" i="41" s="1"/>
  <c r="AK33" i="39"/>
  <c r="AJ33" i="39"/>
  <c r="AK36" i="39"/>
  <c r="AI37" i="39"/>
  <c r="AJ48" i="39"/>
  <c r="AM48" i="39"/>
  <c r="AI48" i="39"/>
  <c r="AK49" i="39"/>
  <c r="AJ49" i="39"/>
  <c r="AK52" i="39"/>
  <c r="AI53" i="39"/>
  <c r="AL4" i="39"/>
  <c r="K15" i="164" s="1"/>
  <c r="AJ12" i="39"/>
  <c r="AM12" i="39"/>
  <c r="AI12" i="39"/>
  <c r="NM12" i="41" s="1"/>
  <c r="AK13" i="39"/>
  <c r="AJ13" i="39"/>
  <c r="AK16" i="39"/>
  <c r="AI17" i="39"/>
  <c r="NM17" i="41" s="1"/>
  <c r="AL20" i="39"/>
  <c r="AL21" i="39"/>
  <c r="AJ28" i="39"/>
  <c r="AM28" i="39"/>
  <c r="AI28" i="39"/>
  <c r="NM28" i="41" s="1"/>
  <c r="AK29" i="39"/>
  <c r="AJ29" i="39"/>
  <c r="AK32" i="39"/>
  <c r="AI33" i="39"/>
  <c r="NM33" i="41" s="1"/>
  <c r="AL36" i="39"/>
  <c r="AL37" i="39"/>
  <c r="AJ44" i="39"/>
  <c r="AM44" i="39"/>
  <c r="AI44" i="39"/>
  <c r="AK45" i="39"/>
  <c r="AJ45" i="39"/>
  <c r="AK48" i="39"/>
  <c r="AI49" i="39"/>
  <c r="AL52" i="39"/>
  <c r="AL53" i="39"/>
  <c r="AJ60" i="39"/>
  <c r="AM60" i="39"/>
  <c r="AI60" i="39"/>
  <c r="AK61" i="39"/>
  <c r="AJ61" i="39"/>
  <c r="AK5" i="39"/>
  <c r="AJ5" i="39"/>
  <c r="AK4" i="39"/>
  <c r="AI5" i="39"/>
  <c r="NM5" i="41" s="1"/>
  <c r="AM5" i="39"/>
  <c r="AJ8" i="39"/>
  <c r="AM8" i="39"/>
  <c r="AI8" i="39"/>
  <c r="NM8" i="41" s="1"/>
  <c r="AK9" i="39"/>
  <c r="AJ9" i="39"/>
  <c r="AL16" i="39"/>
  <c r="AL17" i="39"/>
  <c r="AM21" i="39"/>
  <c r="AJ24" i="39"/>
  <c r="AM24" i="39"/>
  <c r="AI24" i="39"/>
  <c r="NM24" i="41" s="1"/>
  <c r="AK25" i="39"/>
  <c r="AJ25" i="39"/>
  <c r="AL32" i="39"/>
  <c r="AL33" i="39"/>
  <c r="AM37" i="39"/>
  <c r="AJ40" i="39"/>
  <c r="AM40" i="39"/>
  <c r="AI40" i="39"/>
  <c r="AK41" i="39"/>
  <c r="AJ41" i="39"/>
  <c r="AL48" i="39"/>
  <c r="AL49" i="39"/>
  <c r="AM53" i="39"/>
  <c r="AJ56" i="39"/>
  <c r="AM56" i="39"/>
  <c r="AI56" i="39"/>
  <c r="AK57" i="39"/>
  <c r="AJ57" i="39"/>
  <c r="AL7" i="39"/>
  <c r="AL11" i="39"/>
  <c r="AL15" i="39"/>
  <c r="AL19" i="39"/>
  <c r="AL23" i="39"/>
  <c r="AL27" i="39"/>
  <c r="AL31" i="39"/>
  <c r="AL35" i="39"/>
  <c r="AL39" i="39"/>
  <c r="AL43" i="39"/>
  <c r="AL47" i="39"/>
  <c r="AL51" i="39"/>
  <c r="AL55" i="39"/>
  <c r="AL59" i="39"/>
  <c r="AL63" i="39"/>
  <c r="AI7" i="39"/>
  <c r="NM7" i="41" s="1"/>
  <c r="AI11" i="39"/>
  <c r="NM11" i="41" s="1"/>
  <c r="AI15" i="39"/>
  <c r="NM15" i="41" s="1"/>
  <c r="AI19" i="39"/>
  <c r="NM19" i="41" s="1"/>
  <c r="AI23" i="39"/>
  <c r="NM23" i="41" s="1"/>
  <c r="AI27" i="39"/>
  <c r="NM27" i="41" s="1"/>
  <c r="AI31" i="39"/>
  <c r="NM31" i="41" s="1"/>
  <c r="AI35" i="39"/>
  <c r="AI39" i="39"/>
  <c r="AI43" i="39"/>
  <c r="AI47" i="39"/>
  <c r="AI51" i="39"/>
  <c r="AI55" i="39"/>
  <c r="AI59" i="39"/>
  <c r="AI63" i="39"/>
  <c r="AK9" i="38"/>
  <c r="AJ9" i="38"/>
  <c r="AM9" i="38"/>
  <c r="AI9" i="38"/>
  <c r="ME9" i="41" s="1"/>
  <c r="AK17" i="38"/>
  <c r="AJ17" i="38"/>
  <c r="AM17" i="38"/>
  <c r="AI17" i="38"/>
  <c r="ME17" i="41" s="1"/>
  <c r="AK25" i="38"/>
  <c r="AJ25" i="38"/>
  <c r="AM25" i="38"/>
  <c r="AI25" i="38"/>
  <c r="ME25" i="41" s="1"/>
  <c r="AK33" i="38"/>
  <c r="AJ33" i="38"/>
  <c r="AM33" i="38"/>
  <c r="AI33" i="38"/>
  <c r="ME33" i="41" s="1"/>
  <c r="AK41" i="38"/>
  <c r="AJ41" i="38"/>
  <c r="AM41" i="38"/>
  <c r="AI41" i="38"/>
  <c r="AK49" i="38"/>
  <c r="AJ49" i="38"/>
  <c r="AM49" i="38"/>
  <c r="AI49" i="38"/>
  <c r="AK57" i="38"/>
  <c r="AJ57" i="38"/>
  <c r="AM57" i="38"/>
  <c r="AI57" i="38"/>
  <c r="AL57" i="38"/>
  <c r="AL41" i="38"/>
  <c r="AL49" i="38"/>
  <c r="AK5" i="38"/>
  <c r="I14" i="164" s="1"/>
  <c r="AJ5" i="38"/>
  <c r="AM5" i="38"/>
  <c r="AI5" i="38"/>
  <c r="ME5" i="41" s="1"/>
  <c r="AK13" i="38"/>
  <c r="AJ13" i="38"/>
  <c r="AM13" i="38"/>
  <c r="AI13" i="38"/>
  <c r="ME13" i="41" s="1"/>
  <c r="AK21" i="38"/>
  <c r="AJ21" i="38"/>
  <c r="AM21" i="38"/>
  <c r="AI21" i="38"/>
  <c r="ME21" i="41" s="1"/>
  <c r="AK29" i="38"/>
  <c r="AJ29" i="38"/>
  <c r="AM29" i="38"/>
  <c r="AI29" i="38"/>
  <c r="ME29" i="41" s="1"/>
  <c r="AK37" i="38"/>
  <c r="AJ37" i="38"/>
  <c r="AM37" i="38"/>
  <c r="AI37" i="38"/>
  <c r="AK45" i="38"/>
  <c r="AJ45" i="38"/>
  <c r="AM45" i="38"/>
  <c r="AI45" i="38"/>
  <c r="AK53" i="38"/>
  <c r="AJ53" i="38"/>
  <c r="AM53" i="38"/>
  <c r="AI53" i="38"/>
  <c r="AL61" i="38"/>
  <c r="AJ6" i="38"/>
  <c r="AK7" i="38"/>
  <c r="AJ10" i="38"/>
  <c r="AK11" i="38"/>
  <c r="AJ14" i="38"/>
  <c r="AK15" i="38"/>
  <c r="AJ18" i="38"/>
  <c r="AK19" i="38"/>
  <c r="AJ22" i="38"/>
  <c r="AK23" i="38"/>
  <c r="AJ26" i="38"/>
  <c r="AK27" i="38"/>
  <c r="AJ30" i="38"/>
  <c r="AK31" i="38"/>
  <c r="AJ34" i="38"/>
  <c r="AK35" i="38"/>
  <c r="AJ38" i="38"/>
  <c r="AK39" i="38"/>
  <c r="AJ42" i="38"/>
  <c r="AK43" i="38"/>
  <c r="AJ46" i="38"/>
  <c r="AK47" i="38"/>
  <c r="AJ50" i="38"/>
  <c r="AK51" i="38"/>
  <c r="AJ54" i="38"/>
  <c r="AK55" i="38"/>
  <c r="AJ58" i="38"/>
  <c r="AK59" i="38"/>
  <c r="AI61" i="38"/>
  <c r="AM61" i="38"/>
  <c r="AJ62" i="38"/>
  <c r="AK63" i="38"/>
  <c r="AK6" i="38"/>
  <c r="AK10" i="38"/>
  <c r="AK14" i="38"/>
  <c r="AK18" i="38"/>
  <c r="AK22" i="38"/>
  <c r="AK26" i="38"/>
  <c r="AK30" i="38"/>
  <c r="AK34" i="38"/>
  <c r="AK38" i="38"/>
  <c r="AK42" i="38"/>
  <c r="AK46" i="38"/>
  <c r="AK50" i="38"/>
  <c r="AK54" i="38"/>
  <c r="AK58" i="38"/>
  <c r="AJ61" i="38"/>
  <c r="AK62" i="38"/>
  <c r="AK13" i="37"/>
  <c r="AJ13" i="37"/>
  <c r="AM13" i="37"/>
  <c r="AI13" i="37"/>
  <c r="KW13" i="41" s="1"/>
  <c r="AK29" i="37"/>
  <c r="AJ29" i="37"/>
  <c r="AM29" i="37"/>
  <c r="AI29" i="37"/>
  <c r="KW29" i="41" s="1"/>
  <c r="AK45" i="37"/>
  <c r="AJ45" i="37"/>
  <c r="AM45" i="37"/>
  <c r="AI45" i="37"/>
  <c r="AL13" i="37"/>
  <c r="AK17" i="37"/>
  <c r="AJ17" i="37"/>
  <c r="AM17" i="37"/>
  <c r="AI17" i="37"/>
  <c r="KW17" i="41" s="1"/>
  <c r="AL29" i="37"/>
  <c r="AK33" i="37"/>
  <c r="AJ33" i="37"/>
  <c r="AM33" i="37"/>
  <c r="AI33" i="37"/>
  <c r="KW33" i="41" s="1"/>
  <c r="AL45" i="37"/>
  <c r="AK49" i="37"/>
  <c r="AJ49" i="37"/>
  <c r="AM49" i="37"/>
  <c r="AI49" i="37"/>
  <c r="AK21" i="37"/>
  <c r="AJ21" i="37"/>
  <c r="AM21" i="37"/>
  <c r="AI21" i="37"/>
  <c r="KW21" i="41" s="1"/>
  <c r="AK37" i="37"/>
  <c r="AJ37" i="37"/>
  <c r="AM37" i="37"/>
  <c r="AI37" i="37"/>
  <c r="AK53" i="37"/>
  <c r="AJ53" i="37"/>
  <c r="AM53" i="37"/>
  <c r="AI53" i="37"/>
  <c r="AK5" i="37"/>
  <c r="AJ5" i="37"/>
  <c r="AM5" i="37"/>
  <c r="AI5" i="37"/>
  <c r="KW5" i="41" s="1"/>
  <c r="AL5" i="37"/>
  <c r="K13" i="164" s="1"/>
  <c r="AK9" i="37"/>
  <c r="AJ9" i="37"/>
  <c r="AM9" i="37"/>
  <c r="AI9" i="37"/>
  <c r="KW9" i="41" s="1"/>
  <c r="AL21" i="37"/>
  <c r="AK25" i="37"/>
  <c r="AJ25" i="37"/>
  <c r="AM25" i="37"/>
  <c r="AI25" i="37"/>
  <c r="KW25" i="41" s="1"/>
  <c r="AL37" i="37"/>
  <c r="AK41" i="37"/>
  <c r="AJ41" i="37"/>
  <c r="AM41" i="37"/>
  <c r="AI41" i="37"/>
  <c r="AL53" i="37"/>
  <c r="AK57" i="37"/>
  <c r="AJ57" i="37"/>
  <c r="AM57" i="37"/>
  <c r="AI57" i="37"/>
  <c r="AL57" i="37"/>
  <c r="AL61" i="37"/>
  <c r="AJ6" i="37"/>
  <c r="AK7" i="37"/>
  <c r="AJ10" i="37"/>
  <c r="AK11" i="37"/>
  <c r="AJ14" i="37"/>
  <c r="AK15" i="37"/>
  <c r="AJ18" i="37"/>
  <c r="AK19" i="37"/>
  <c r="AJ22" i="37"/>
  <c r="AK23" i="37"/>
  <c r="AJ26" i="37"/>
  <c r="AK27" i="37"/>
  <c r="AJ30" i="37"/>
  <c r="AK31" i="37"/>
  <c r="AJ34" i="37"/>
  <c r="AK35" i="37"/>
  <c r="AJ38" i="37"/>
  <c r="AK39" i="37"/>
  <c r="AJ42" i="37"/>
  <c r="AK43" i="37"/>
  <c r="AJ46" i="37"/>
  <c r="AK47" i="37"/>
  <c r="AJ50" i="37"/>
  <c r="AK51" i="37"/>
  <c r="AJ54" i="37"/>
  <c r="AK55" i="37"/>
  <c r="AJ58" i="37"/>
  <c r="AK59" i="37"/>
  <c r="AI61" i="37"/>
  <c r="AM61" i="37"/>
  <c r="AJ62" i="37"/>
  <c r="AK63" i="37"/>
  <c r="AL7" i="37"/>
  <c r="AL11" i="37"/>
  <c r="AL15" i="37"/>
  <c r="AL19" i="37"/>
  <c r="AL23" i="37"/>
  <c r="AL27" i="37"/>
  <c r="AL31" i="37"/>
  <c r="AL35" i="37"/>
  <c r="AL39" i="37"/>
  <c r="AL43" i="37"/>
  <c r="AL47" i="37"/>
  <c r="AL51" i="37"/>
  <c r="AL55" i="37"/>
  <c r="AL59" i="37"/>
  <c r="AJ61" i="37"/>
  <c r="AL63" i="37"/>
  <c r="AI7" i="37"/>
  <c r="KW7" i="41" s="1"/>
  <c r="AI11" i="37"/>
  <c r="KW11" i="41" s="1"/>
  <c r="AI15" i="37"/>
  <c r="KW15" i="41" s="1"/>
  <c r="AI19" i="37"/>
  <c r="KW19" i="41" s="1"/>
  <c r="AI23" i="37"/>
  <c r="KW23" i="41" s="1"/>
  <c r="AI27" i="37"/>
  <c r="KW27" i="41" s="1"/>
  <c r="AI31" i="37"/>
  <c r="KW31" i="41" s="1"/>
  <c r="AI35" i="37"/>
  <c r="AI39" i="37"/>
  <c r="AI43" i="37"/>
  <c r="AI47" i="37"/>
  <c r="AI51" i="37"/>
  <c r="AI55" i="37"/>
  <c r="AI59" i="37"/>
  <c r="AI63" i="37"/>
  <c r="AK9" i="36"/>
  <c r="AJ9" i="36"/>
  <c r="AK25" i="36"/>
  <c r="AJ25" i="36"/>
  <c r="AJ40" i="36"/>
  <c r="AM40" i="36"/>
  <c r="AI40" i="36"/>
  <c r="AK57" i="36"/>
  <c r="AM57" i="36"/>
  <c r="AI57" i="36"/>
  <c r="AJ57" i="36"/>
  <c r="AK61" i="36"/>
  <c r="AJ61" i="36"/>
  <c r="AM61" i="36"/>
  <c r="AI61" i="36"/>
  <c r="AK8" i="36"/>
  <c r="AJ20" i="36"/>
  <c r="AM20" i="36"/>
  <c r="AI20" i="36"/>
  <c r="JO20" i="41" s="1"/>
  <c r="AK21" i="36"/>
  <c r="AJ21" i="36"/>
  <c r="AK24" i="36"/>
  <c r="AI25" i="36"/>
  <c r="JO25" i="41" s="1"/>
  <c r="AJ36" i="36"/>
  <c r="AM36" i="36"/>
  <c r="AI36" i="36"/>
  <c r="AK37" i="36"/>
  <c r="AJ37" i="36"/>
  <c r="AK40" i="36"/>
  <c r="AI41" i="36"/>
  <c r="AJ52" i="36"/>
  <c r="AM52" i="36"/>
  <c r="AI52" i="36"/>
  <c r="AK53" i="36"/>
  <c r="AJ53" i="36"/>
  <c r="AK56" i="36"/>
  <c r="AL57" i="36"/>
  <c r="AL61" i="36"/>
  <c r="AL9" i="36"/>
  <c r="AJ16" i="36"/>
  <c r="AM16" i="36"/>
  <c r="AI16" i="36"/>
  <c r="JO16" i="41" s="1"/>
  <c r="AK17" i="36"/>
  <c r="AJ17" i="36"/>
  <c r="AK20" i="36"/>
  <c r="AI21" i="36"/>
  <c r="JO21" i="41" s="1"/>
  <c r="AL25" i="36"/>
  <c r="AJ32" i="36"/>
  <c r="AM32" i="36"/>
  <c r="AI32" i="36"/>
  <c r="JO32" i="41" s="1"/>
  <c r="AK33" i="36"/>
  <c r="AJ33" i="36"/>
  <c r="AK36" i="36"/>
  <c r="AI37" i="36"/>
  <c r="AL40" i="36"/>
  <c r="AJ48" i="36"/>
  <c r="AM48" i="36"/>
  <c r="AI48" i="36"/>
  <c r="AK49" i="36"/>
  <c r="AJ49" i="36"/>
  <c r="AK52" i="36"/>
  <c r="AI53" i="36"/>
  <c r="AJ8" i="36"/>
  <c r="AM8" i="36"/>
  <c r="AI8" i="36"/>
  <c r="JO8" i="41" s="1"/>
  <c r="AJ24" i="36"/>
  <c r="AM24" i="36"/>
  <c r="AI24" i="36"/>
  <c r="JO24" i="41" s="1"/>
  <c r="AK41" i="36"/>
  <c r="AJ41" i="36"/>
  <c r="AJ56" i="36"/>
  <c r="AM56" i="36"/>
  <c r="AI56" i="36"/>
  <c r="AJ4" i="36"/>
  <c r="AM4" i="36"/>
  <c r="AI4" i="36"/>
  <c r="JO4" i="41" s="1"/>
  <c r="AK5" i="36"/>
  <c r="I12" i="164" s="1"/>
  <c r="AJ5" i="36"/>
  <c r="AI9" i="36"/>
  <c r="JO9" i="41" s="1"/>
  <c r="AL4" i="36"/>
  <c r="AL5" i="36"/>
  <c r="AM9" i="36"/>
  <c r="AJ12" i="36"/>
  <c r="AM12" i="36"/>
  <c r="AI12" i="36"/>
  <c r="JO12" i="41" s="1"/>
  <c r="AK13" i="36"/>
  <c r="AJ13" i="36"/>
  <c r="AL20" i="36"/>
  <c r="AL21" i="36"/>
  <c r="AM25" i="36"/>
  <c r="AJ28" i="36"/>
  <c r="AM28" i="36"/>
  <c r="AI28" i="36"/>
  <c r="JO28" i="41" s="1"/>
  <c r="AK29" i="36"/>
  <c r="AJ29" i="36"/>
  <c r="AL36" i="36"/>
  <c r="AL37" i="36"/>
  <c r="AM41" i="36"/>
  <c r="AJ44" i="36"/>
  <c r="AM44" i="36"/>
  <c r="AI44" i="36"/>
  <c r="AK45" i="36"/>
  <c r="AJ45" i="36"/>
  <c r="AL52" i="36"/>
  <c r="AL53" i="36"/>
  <c r="AL7" i="36"/>
  <c r="AL11" i="36"/>
  <c r="AL15" i="36"/>
  <c r="AL19" i="36"/>
  <c r="AL23" i="36"/>
  <c r="AL27" i="36"/>
  <c r="AL31" i="36"/>
  <c r="AL35" i="36"/>
  <c r="AL39" i="36"/>
  <c r="AL43" i="36"/>
  <c r="AL47" i="36"/>
  <c r="AL51" i="36"/>
  <c r="AL55" i="36"/>
  <c r="AL59" i="36"/>
  <c r="AI60" i="36"/>
  <c r="AM60" i="36"/>
  <c r="AL63" i="36"/>
  <c r="AL60" i="36"/>
  <c r="AI7" i="36"/>
  <c r="JO7" i="41" s="1"/>
  <c r="AI11" i="36"/>
  <c r="JO11" i="41" s="1"/>
  <c r="AI15" i="36"/>
  <c r="JO15" i="41" s="1"/>
  <c r="AI19" i="36"/>
  <c r="JO19" i="41" s="1"/>
  <c r="AI23" i="36"/>
  <c r="JO23" i="41" s="1"/>
  <c r="AI27" i="36"/>
  <c r="JO27" i="41" s="1"/>
  <c r="AI31" i="36"/>
  <c r="JO31" i="41" s="1"/>
  <c r="AI35" i="36"/>
  <c r="AI39" i="36"/>
  <c r="AI43" i="36"/>
  <c r="AI47" i="36"/>
  <c r="AI51" i="36"/>
  <c r="AI55" i="36"/>
  <c r="AI59" i="36"/>
  <c r="AI63" i="36"/>
  <c r="AK13" i="35"/>
  <c r="AJ13" i="35"/>
  <c r="AM13" i="35"/>
  <c r="AI13" i="35"/>
  <c r="IG13" i="41" s="1"/>
  <c r="AK29" i="35"/>
  <c r="AJ29" i="35"/>
  <c r="AM29" i="35"/>
  <c r="AI29" i="35"/>
  <c r="IG29" i="41" s="1"/>
  <c r="AK45" i="35"/>
  <c r="AJ45" i="35"/>
  <c r="AM45" i="35"/>
  <c r="AI45" i="35"/>
  <c r="AL13" i="35"/>
  <c r="AK17" i="35"/>
  <c r="AJ17" i="35"/>
  <c r="AM17" i="35"/>
  <c r="AI17" i="35"/>
  <c r="IG17" i="41" s="1"/>
  <c r="AL29" i="35"/>
  <c r="AK33" i="35"/>
  <c r="AJ33" i="35"/>
  <c r="AM33" i="35"/>
  <c r="AI33" i="35"/>
  <c r="IG33" i="41" s="1"/>
  <c r="AL45" i="35"/>
  <c r="AK49" i="35"/>
  <c r="AJ49" i="35"/>
  <c r="AM49" i="35"/>
  <c r="AI49" i="35"/>
  <c r="AK21" i="35"/>
  <c r="AJ21" i="35"/>
  <c r="AM21" i="35"/>
  <c r="AI21" i="35"/>
  <c r="IG21" i="41" s="1"/>
  <c r="AK37" i="35"/>
  <c r="AJ37" i="35"/>
  <c r="AM37" i="35"/>
  <c r="AI37" i="35"/>
  <c r="AK53" i="35"/>
  <c r="AJ53" i="35"/>
  <c r="AM53" i="35"/>
  <c r="AI53" i="35"/>
  <c r="AK5" i="35"/>
  <c r="AJ5" i="35"/>
  <c r="AM5" i="35"/>
  <c r="AI5" i="35"/>
  <c r="IG5" i="41" s="1"/>
  <c r="AL5" i="35"/>
  <c r="K11" i="164" s="1"/>
  <c r="AK9" i="35"/>
  <c r="AJ9" i="35"/>
  <c r="AM9" i="35"/>
  <c r="AI9" i="35"/>
  <c r="IG9" i="41" s="1"/>
  <c r="AL21" i="35"/>
  <c r="AK25" i="35"/>
  <c r="AJ25" i="35"/>
  <c r="AM25" i="35"/>
  <c r="AI25" i="35"/>
  <c r="IG25" i="41" s="1"/>
  <c r="AL37" i="35"/>
  <c r="AK41" i="35"/>
  <c r="AJ41" i="35"/>
  <c r="AM41" i="35"/>
  <c r="AI41" i="35"/>
  <c r="AL53" i="35"/>
  <c r="AK57" i="35"/>
  <c r="AJ57" i="35"/>
  <c r="AM57" i="35"/>
  <c r="AI57" i="35"/>
  <c r="AL57" i="35"/>
  <c r="AL61" i="35"/>
  <c r="AJ6" i="35"/>
  <c r="AK7" i="35"/>
  <c r="AJ10" i="35"/>
  <c r="AK11" i="35"/>
  <c r="AJ14" i="35"/>
  <c r="AK15" i="35"/>
  <c r="AJ18" i="35"/>
  <c r="AK19" i="35"/>
  <c r="AJ22" i="35"/>
  <c r="AK23" i="35"/>
  <c r="AJ26" i="35"/>
  <c r="AK27" i="35"/>
  <c r="AJ30" i="35"/>
  <c r="AK31" i="35"/>
  <c r="AJ34" i="35"/>
  <c r="AK35" i="35"/>
  <c r="AJ38" i="35"/>
  <c r="AK39" i="35"/>
  <c r="AJ42" i="35"/>
  <c r="AK43" i="35"/>
  <c r="AJ46" i="35"/>
  <c r="AK47" i="35"/>
  <c r="AJ50" i="35"/>
  <c r="AK51" i="35"/>
  <c r="AJ54" i="35"/>
  <c r="AK55" i="35"/>
  <c r="AJ58" i="35"/>
  <c r="AK59" i="35"/>
  <c r="AI61" i="35"/>
  <c r="AM61" i="35"/>
  <c r="AJ62" i="35"/>
  <c r="AK63" i="35"/>
  <c r="AL7" i="35"/>
  <c r="AL11" i="35"/>
  <c r="AL15" i="35"/>
  <c r="AL19" i="35"/>
  <c r="AL23" i="35"/>
  <c r="AL27" i="35"/>
  <c r="AL31" i="35"/>
  <c r="AL35" i="35"/>
  <c r="AL39" i="35"/>
  <c r="AL43" i="35"/>
  <c r="AL47" i="35"/>
  <c r="AL51" i="35"/>
  <c r="AL55" i="35"/>
  <c r="AL59" i="35"/>
  <c r="AJ61" i="35"/>
  <c r="AL63" i="35"/>
  <c r="AI7" i="35"/>
  <c r="IG7" i="41" s="1"/>
  <c r="AI11" i="35"/>
  <c r="IG11" i="41" s="1"/>
  <c r="AI15" i="35"/>
  <c r="IG15" i="41" s="1"/>
  <c r="AI19" i="35"/>
  <c r="IG19" i="41" s="1"/>
  <c r="AI23" i="35"/>
  <c r="IG23" i="41" s="1"/>
  <c r="AI27" i="35"/>
  <c r="IG27" i="41" s="1"/>
  <c r="AI31" i="35"/>
  <c r="IG31" i="41" s="1"/>
  <c r="AI35" i="35"/>
  <c r="AI39" i="35"/>
  <c r="AI43" i="35"/>
  <c r="AI47" i="35"/>
  <c r="AI51" i="35"/>
  <c r="AI55" i="35"/>
  <c r="AI59" i="35"/>
  <c r="AI63" i="35"/>
  <c r="AK13" i="34"/>
  <c r="AJ13" i="34"/>
  <c r="AM13" i="34"/>
  <c r="AI13" i="34"/>
  <c r="GY13" i="41" s="1"/>
  <c r="AK29" i="34"/>
  <c r="AJ29" i="34"/>
  <c r="AM29" i="34"/>
  <c r="AI29" i="34"/>
  <c r="GY29" i="41" s="1"/>
  <c r="AK45" i="34"/>
  <c r="AJ45" i="34"/>
  <c r="AM45" i="34"/>
  <c r="AI45" i="34"/>
  <c r="AK5" i="34"/>
  <c r="AM5" i="34"/>
  <c r="AI5" i="34"/>
  <c r="GY5" i="41" s="1"/>
  <c r="AL13" i="34"/>
  <c r="AK17" i="34"/>
  <c r="AJ17" i="34"/>
  <c r="AM17" i="34"/>
  <c r="AI17" i="34"/>
  <c r="GY17" i="41" s="1"/>
  <c r="AL29" i="34"/>
  <c r="AK33" i="34"/>
  <c r="AJ33" i="34"/>
  <c r="AM33" i="34"/>
  <c r="AI33" i="34"/>
  <c r="GY33" i="41" s="1"/>
  <c r="AL45" i="34"/>
  <c r="AK49" i="34"/>
  <c r="AJ49" i="34"/>
  <c r="AM49" i="34"/>
  <c r="AI49" i="34"/>
  <c r="AK21" i="34"/>
  <c r="AJ21" i="34"/>
  <c r="AM21" i="34"/>
  <c r="AI21" i="34"/>
  <c r="GY21" i="41" s="1"/>
  <c r="AK37" i="34"/>
  <c r="AJ37" i="34"/>
  <c r="AM37" i="34"/>
  <c r="AI37" i="34"/>
  <c r="AK53" i="34"/>
  <c r="AJ53" i="34"/>
  <c r="AM53" i="34"/>
  <c r="AI53" i="34"/>
  <c r="AK9" i="34"/>
  <c r="AJ9" i="34"/>
  <c r="AM9" i="34"/>
  <c r="AI9" i="34"/>
  <c r="GY9" i="41" s="1"/>
  <c r="AL21" i="34"/>
  <c r="AK25" i="34"/>
  <c r="AJ25" i="34"/>
  <c r="AM25" i="34"/>
  <c r="AI25" i="34"/>
  <c r="GY25" i="41" s="1"/>
  <c r="AL37" i="34"/>
  <c r="AK41" i="34"/>
  <c r="AJ41" i="34"/>
  <c r="AM41" i="34"/>
  <c r="AI41" i="34"/>
  <c r="AL53" i="34"/>
  <c r="AK57" i="34"/>
  <c r="AJ57" i="34"/>
  <c r="AM57" i="34"/>
  <c r="AI57" i="34"/>
  <c r="AL57" i="34"/>
  <c r="AL61" i="34"/>
  <c r="AJ6" i="34"/>
  <c r="AK7" i="34"/>
  <c r="AJ10" i="34"/>
  <c r="AK11" i="34"/>
  <c r="AJ14" i="34"/>
  <c r="AK15" i="34"/>
  <c r="AJ18" i="34"/>
  <c r="AK19" i="34"/>
  <c r="AJ22" i="34"/>
  <c r="AK23" i="34"/>
  <c r="AJ26" i="34"/>
  <c r="AK27" i="34"/>
  <c r="AJ30" i="34"/>
  <c r="AK31" i="34"/>
  <c r="AJ34" i="34"/>
  <c r="AK35" i="34"/>
  <c r="AJ38" i="34"/>
  <c r="AK39" i="34"/>
  <c r="AJ42" i="34"/>
  <c r="AK43" i="34"/>
  <c r="AJ46" i="34"/>
  <c r="AK47" i="34"/>
  <c r="AJ50" i="34"/>
  <c r="AK51" i="34"/>
  <c r="AJ54" i="34"/>
  <c r="AK55" i="34"/>
  <c r="AJ58" i="34"/>
  <c r="AK59" i="34"/>
  <c r="AI61" i="34"/>
  <c r="AM61" i="34"/>
  <c r="AJ62" i="34"/>
  <c r="AK63" i="34"/>
  <c r="AL7" i="34"/>
  <c r="AL11" i="34"/>
  <c r="AL15" i="34"/>
  <c r="AL19" i="34"/>
  <c r="AL23" i="34"/>
  <c r="AL27" i="34"/>
  <c r="AL31" i="34"/>
  <c r="AL35" i="34"/>
  <c r="AL39" i="34"/>
  <c r="AL43" i="34"/>
  <c r="AL47" i="34"/>
  <c r="AL51" i="34"/>
  <c r="AL55" i="34"/>
  <c r="AL59" i="34"/>
  <c r="AJ61" i="34"/>
  <c r="AL63" i="34"/>
  <c r="AI7" i="34"/>
  <c r="GY7" i="41" s="1"/>
  <c r="AI11" i="34"/>
  <c r="GY11" i="41" s="1"/>
  <c r="AI15" i="34"/>
  <c r="GY15" i="41" s="1"/>
  <c r="AI19" i="34"/>
  <c r="GY19" i="41" s="1"/>
  <c r="AI23" i="34"/>
  <c r="GY23" i="41" s="1"/>
  <c r="AI27" i="34"/>
  <c r="GY27" i="41" s="1"/>
  <c r="AI31" i="34"/>
  <c r="GY31" i="41" s="1"/>
  <c r="AI35" i="34"/>
  <c r="AI39" i="34"/>
  <c r="AI43" i="34"/>
  <c r="AI47" i="34"/>
  <c r="AI51" i="34"/>
  <c r="AI55" i="34"/>
  <c r="AI59" i="34"/>
  <c r="AI63" i="34"/>
  <c r="AK13" i="33"/>
  <c r="AJ13" i="33"/>
  <c r="AM13" i="33"/>
  <c r="AI13" i="33"/>
  <c r="FQ13" i="41" s="1"/>
  <c r="AK29" i="33"/>
  <c r="AJ29" i="33"/>
  <c r="AM29" i="33"/>
  <c r="AI29" i="33"/>
  <c r="FQ29" i="41" s="1"/>
  <c r="AK45" i="33"/>
  <c r="AJ45" i="33"/>
  <c r="AM45" i="33"/>
  <c r="AI45" i="33"/>
  <c r="AL13" i="33"/>
  <c r="AK17" i="33"/>
  <c r="AJ17" i="33"/>
  <c r="AM17" i="33"/>
  <c r="AI17" i="33"/>
  <c r="FQ17" i="41" s="1"/>
  <c r="AL29" i="33"/>
  <c r="AK33" i="33"/>
  <c r="AJ33" i="33"/>
  <c r="AM33" i="33"/>
  <c r="AI33" i="33"/>
  <c r="FQ33" i="41" s="1"/>
  <c r="AL45" i="33"/>
  <c r="AK49" i="33"/>
  <c r="AJ49" i="33"/>
  <c r="AM49" i="33"/>
  <c r="AI49" i="33"/>
  <c r="AK21" i="33"/>
  <c r="AJ21" i="33"/>
  <c r="AM21" i="33"/>
  <c r="AI21" i="33"/>
  <c r="FQ21" i="41" s="1"/>
  <c r="AK37" i="33"/>
  <c r="AJ37" i="33"/>
  <c r="AM37" i="33"/>
  <c r="AI37" i="33"/>
  <c r="AK53" i="33"/>
  <c r="AJ53" i="33"/>
  <c r="AM53" i="33"/>
  <c r="AI53" i="33"/>
  <c r="AK5" i="33"/>
  <c r="AJ5" i="33"/>
  <c r="AM5" i="33"/>
  <c r="AI5" i="33"/>
  <c r="FQ5" i="41" s="1"/>
  <c r="AL5" i="33"/>
  <c r="K9" i="164" s="1"/>
  <c r="AK9" i="33"/>
  <c r="AJ9" i="33"/>
  <c r="AM9" i="33"/>
  <c r="AI9" i="33"/>
  <c r="FQ9" i="41" s="1"/>
  <c r="AL21" i="33"/>
  <c r="AK25" i="33"/>
  <c r="AJ25" i="33"/>
  <c r="AM25" i="33"/>
  <c r="AI25" i="33"/>
  <c r="FQ25" i="41" s="1"/>
  <c r="AL37" i="33"/>
  <c r="AK41" i="33"/>
  <c r="AJ41" i="33"/>
  <c r="AM41" i="33"/>
  <c r="AI41" i="33"/>
  <c r="AL53" i="33"/>
  <c r="AK57" i="33"/>
  <c r="AJ57" i="33"/>
  <c r="AM57" i="33"/>
  <c r="AI57" i="33"/>
  <c r="AL57" i="33"/>
  <c r="AL61" i="33"/>
  <c r="AJ6" i="33"/>
  <c r="AK7" i="33"/>
  <c r="AJ10" i="33"/>
  <c r="AK11" i="33"/>
  <c r="AJ14" i="33"/>
  <c r="AK15" i="33"/>
  <c r="AJ18" i="33"/>
  <c r="AK19" i="33"/>
  <c r="AJ22" i="33"/>
  <c r="AK23" i="33"/>
  <c r="AJ26" i="33"/>
  <c r="AK27" i="33"/>
  <c r="AJ30" i="33"/>
  <c r="AK31" i="33"/>
  <c r="AJ34" i="33"/>
  <c r="AK35" i="33"/>
  <c r="AJ38" i="33"/>
  <c r="AK39" i="33"/>
  <c r="AJ42" i="33"/>
  <c r="AK43" i="33"/>
  <c r="AJ46" i="33"/>
  <c r="AK47" i="33"/>
  <c r="AJ50" i="33"/>
  <c r="AK51" i="33"/>
  <c r="AJ54" i="33"/>
  <c r="AK55" i="33"/>
  <c r="AJ58" i="33"/>
  <c r="AK59" i="33"/>
  <c r="AI61" i="33"/>
  <c r="AM61" i="33"/>
  <c r="AJ62" i="33"/>
  <c r="AK63" i="33"/>
  <c r="AL7" i="33"/>
  <c r="AL11" i="33"/>
  <c r="AL15" i="33"/>
  <c r="AL19" i="33"/>
  <c r="AL23" i="33"/>
  <c r="AL27" i="33"/>
  <c r="AL31" i="33"/>
  <c r="AL35" i="33"/>
  <c r="AL39" i="33"/>
  <c r="AL43" i="33"/>
  <c r="AL47" i="33"/>
  <c r="AL51" i="33"/>
  <c r="AL55" i="33"/>
  <c r="AL59" i="33"/>
  <c r="AJ61" i="33"/>
  <c r="AL63" i="33"/>
  <c r="AI7" i="33"/>
  <c r="FQ7" i="41" s="1"/>
  <c r="AI11" i="33"/>
  <c r="FQ11" i="41" s="1"/>
  <c r="AI15" i="33"/>
  <c r="FQ15" i="41" s="1"/>
  <c r="AI19" i="33"/>
  <c r="FQ19" i="41" s="1"/>
  <c r="AI23" i="33"/>
  <c r="FQ23" i="41" s="1"/>
  <c r="AI27" i="33"/>
  <c r="FQ27" i="41" s="1"/>
  <c r="AI31" i="33"/>
  <c r="FQ31" i="41" s="1"/>
  <c r="AI35" i="33"/>
  <c r="AI39" i="33"/>
  <c r="AI43" i="33"/>
  <c r="AI47" i="33"/>
  <c r="AI51" i="33"/>
  <c r="AI55" i="33"/>
  <c r="AI59" i="33"/>
  <c r="AI63" i="33"/>
  <c r="AK13" i="32"/>
  <c r="AJ13" i="32"/>
  <c r="AM13" i="32"/>
  <c r="AI13" i="32"/>
  <c r="EI13" i="41" s="1"/>
  <c r="AK29" i="32"/>
  <c r="AJ29" i="32"/>
  <c r="AM29" i="32"/>
  <c r="AI29" i="32"/>
  <c r="EI29" i="41" s="1"/>
  <c r="AK45" i="32"/>
  <c r="AJ45" i="32"/>
  <c r="AM45" i="32"/>
  <c r="AI45" i="32"/>
  <c r="AK5" i="32"/>
  <c r="AM5" i="32"/>
  <c r="AI5" i="32"/>
  <c r="EI5" i="41" s="1"/>
  <c r="AL13" i="32"/>
  <c r="AK17" i="32"/>
  <c r="AJ17" i="32"/>
  <c r="AM17" i="32"/>
  <c r="AI17" i="32"/>
  <c r="EI17" i="41" s="1"/>
  <c r="AL29" i="32"/>
  <c r="AK33" i="32"/>
  <c r="AJ33" i="32"/>
  <c r="AM33" i="32"/>
  <c r="AI33" i="32"/>
  <c r="EI33" i="41" s="1"/>
  <c r="AL45" i="32"/>
  <c r="AK49" i="32"/>
  <c r="AJ49" i="32"/>
  <c r="AM49" i="32"/>
  <c r="AI49" i="32"/>
  <c r="AK21" i="32"/>
  <c r="AJ21" i="32"/>
  <c r="AM21" i="32"/>
  <c r="AI21" i="32"/>
  <c r="EI21" i="41" s="1"/>
  <c r="AK37" i="32"/>
  <c r="AJ37" i="32"/>
  <c r="AM37" i="32"/>
  <c r="AI37" i="32"/>
  <c r="AK53" i="32"/>
  <c r="AJ53" i="32"/>
  <c r="AM53" i="32"/>
  <c r="AI53" i="32"/>
  <c r="AK9" i="32"/>
  <c r="AJ9" i="32"/>
  <c r="AM9" i="32"/>
  <c r="AI9" i="32"/>
  <c r="EI9" i="41" s="1"/>
  <c r="AL21" i="32"/>
  <c r="AK25" i="32"/>
  <c r="AJ25" i="32"/>
  <c r="AM25" i="32"/>
  <c r="AI25" i="32"/>
  <c r="EI25" i="41" s="1"/>
  <c r="AL37" i="32"/>
  <c r="AK41" i="32"/>
  <c r="AJ41" i="32"/>
  <c r="AM41" i="32"/>
  <c r="AI41" i="32"/>
  <c r="AL53" i="32"/>
  <c r="AK57" i="32"/>
  <c r="AJ57" i="32"/>
  <c r="AM57" i="32"/>
  <c r="AI57" i="32"/>
  <c r="AL57" i="32"/>
  <c r="AL61" i="32"/>
  <c r="AJ6" i="32"/>
  <c r="AK7" i="32"/>
  <c r="AJ10" i="32"/>
  <c r="AK11" i="32"/>
  <c r="AJ14" i="32"/>
  <c r="AK15" i="32"/>
  <c r="AJ18" i="32"/>
  <c r="AK19" i="32"/>
  <c r="AJ22" i="32"/>
  <c r="AK23" i="32"/>
  <c r="AJ26" i="32"/>
  <c r="AK27" i="32"/>
  <c r="AJ30" i="32"/>
  <c r="AK31" i="32"/>
  <c r="AJ34" i="32"/>
  <c r="AK35" i="32"/>
  <c r="AJ38" i="32"/>
  <c r="AK39" i="32"/>
  <c r="AJ42" i="32"/>
  <c r="AK43" i="32"/>
  <c r="AJ46" i="32"/>
  <c r="AK47" i="32"/>
  <c r="AJ50" i="32"/>
  <c r="AK51" i="32"/>
  <c r="AJ54" i="32"/>
  <c r="AK55" i="32"/>
  <c r="AJ58" i="32"/>
  <c r="AK59" i="32"/>
  <c r="AI61" i="32"/>
  <c r="AM61" i="32"/>
  <c r="AJ62" i="32"/>
  <c r="AK63" i="32"/>
  <c r="AL7" i="32"/>
  <c r="AL11" i="32"/>
  <c r="AL15" i="32"/>
  <c r="AL19" i="32"/>
  <c r="AL23" i="32"/>
  <c r="AL27" i="32"/>
  <c r="AL31" i="32"/>
  <c r="AL35" i="32"/>
  <c r="AL39" i="32"/>
  <c r="AL43" i="32"/>
  <c r="AL47" i="32"/>
  <c r="AL51" i="32"/>
  <c r="AL55" i="32"/>
  <c r="AL59" i="32"/>
  <c r="AJ61" i="32"/>
  <c r="AL63" i="32"/>
  <c r="AI7" i="32"/>
  <c r="EI7" i="41" s="1"/>
  <c r="AI11" i="32"/>
  <c r="EI11" i="41" s="1"/>
  <c r="AI15" i="32"/>
  <c r="EI15" i="41" s="1"/>
  <c r="AI19" i="32"/>
  <c r="EI19" i="41" s="1"/>
  <c r="AI23" i="32"/>
  <c r="EI23" i="41" s="1"/>
  <c r="AI27" i="32"/>
  <c r="EI27" i="41" s="1"/>
  <c r="AI31" i="32"/>
  <c r="EI31" i="41" s="1"/>
  <c r="AI35" i="32"/>
  <c r="AI39" i="32"/>
  <c r="AI43" i="32"/>
  <c r="AI47" i="32"/>
  <c r="AI51" i="32"/>
  <c r="AI55" i="32"/>
  <c r="AI59" i="32"/>
  <c r="AI63" i="32"/>
  <c r="AK9" i="31"/>
  <c r="AM9" i="31"/>
  <c r="AI9" i="31"/>
  <c r="DA9" i="41" s="1"/>
  <c r="AM15" i="31"/>
  <c r="AI15" i="31"/>
  <c r="DA15" i="41" s="1"/>
  <c r="AK15" i="31"/>
  <c r="AK25" i="31"/>
  <c r="AM25" i="31"/>
  <c r="AI25" i="31"/>
  <c r="DA25" i="41" s="1"/>
  <c r="AM31" i="31"/>
  <c r="AI31" i="31"/>
  <c r="DA31" i="41" s="1"/>
  <c r="AK31" i="31"/>
  <c r="AK41" i="31"/>
  <c r="AM41" i="31"/>
  <c r="AI41" i="31"/>
  <c r="AK5" i="31"/>
  <c r="AM5" i="31"/>
  <c r="AI5" i="31"/>
  <c r="DA5" i="41" s="1"/>
  <c r="AJ9" i="31"/>
  <c r="AM11" i="31"/>
  <c r="AI11" i="31"/>
  <c r="DA11" i="41" s="1"/>
  <c r="AK11" i="31"/>
  <c r="AJ15" i="31"/>
  <c r="AK21" i="31"/>
  <c r="AM21" i="31"/>
  <c r="AI21" i="31"/>
  <c r="DA21" i="41" s="1"/>
  <c r="AJ25" i="31"/>
  <c r="AM27" i="31"/>
  <c r="AI27" i="31"/>
  <c r="DA27" i="41" s="1"/>
  <c r="AK27" i="31"/>
  <c r="AJ31" i="31"/>
  <c r="AK37" i="31"/>
  <c r="AM37" i="31"/>
  <c r="AI37" i="31"/>
  <c r="AJ41" i="31"/>
  <c r="AM43" i="31"/>
  <c r="AI43" i="31"/>
  <c r="AK43" i="31"/>
  <c r="AK49" i="31"/>
  <c r="AJ49" i="31"/>
  <c r="AM49" i="31"/>
  <c r="AI49" i="31"/>
  <c r="AM7" i="31"/>
  <c r="AI7" i="31"/>
  <c r="DA7" i="41" s="1"/>
  <c r="AK7" i="31"/>
  <c r="AK17" i="31"/>
  <c r="AM17" i="31"/>
  <c r="AI17" i="31"/>
  <c r="DA17" i="41" s="1"/>
  <c r="AM23" i="31"/>
  <c r="AI23" i="31"/>
  <c r="DA23" i="41" s="1"/>
  <c r="AK23" i="31"/>
  <c r="AK33" i="31"/>
  <c r="AM33" i="31"/>
  <c r="AI33" i="31"/>
  <c r="DA33" i="41" s="1"/>
  <c r="AM39" i="31"/>
  <c r="AI39" i="31"/>
  <c r="AK39" i="31"/>
  <c r="AK53" i="31"/>
  <c r="AJ53" i="31"/>
  <c r="AM53" i="31"/>
  <c r="AI53" i="31"/>
  <c r="AJ7" i="31"/>
  <c r="AK13" i="31"/>
  <c r="AM13" i="31"/>
  <c r="AI13" i="31"/>
  <c r="DA13" i="41" s="1"/>
  <c r="AJ17" i="31"/>
  <c r="AM19" i="31"/>
  <c r="AI19" i="31"/>
  <c r="DA19" i="41" s="1"/>
  <c r="AK19" i="31"/>
  <c r="AJ23" i="31"/>
  <c r="AK29" i="31"/>
  <c r="AM29" i="31"/>
  <c r="AI29" i="31"/>
  <c r="DA29" i="41" s="1"/>
  <c r="AJ33" i="31"/>
  <c r="AM35" i="31"/>
  <c r="AI35" i="31"/>
  <c r="AK35" i="31"/>
  <c r="AJ39" i="31"/>
  <c r="AK45" i="31"/>
  <c r="AM45" i="31"/>
  <c r="AI45" i="31"/>
  <c r="AL53" i="31"/>
  <c r="AK57" i="31"/>
  <c r="AJ57" i="31"/>
  <c r="AM57" i="31"/>
  <c r="AI57" i="31"/>
  <c r="AL57" i="31"/>
  <c r="AL61" i="31"/>
  <c r="AJ6" i="31"/>
  <c r="AJ10" i="31"/>
  <c r="AJ14" i="31"/>
  <c r="AJ18" i="31"/>
  <c r="AJ22" i="31"/>
  <c r="AJ26" i="31"/>
  <c r="AJ30" i="31"/>
  <c r="AJ34" i="31"/>
  <c r="AJ38" i="31"/>
  <c r="AJ42" i="31"/>
  <c r="AJ46" i="31"/>
  <c r="AK47" i="31"/>
  <c r="AJ50" i="31"/>
  <c r="AK51" i="31"/>
  <c r="AJ54" i="31"/>
  <c r="AK55" i="31"/>
  <c r="AJ58" i="31"/>
  <c r="AK59" i="31"/>
  <c r="AI61" i="31"/>
  <c r="AM61" i="31"/>
  <c r="AJ62" i="31"/>
  <c r="AK63" i="31"/>
  <c r="AL47" i="31"/>
  <c r="AL51" i="31"/>
  <c r="AL55" i="31"/>
  <c r="AL59" i="31"/>
  <c r="AJ61" i="31"/>
  <c r="AL63" i="31"/>
  <c r="AI47" i="31"/>
  <c r="AI51" i="31"/>
  <c r="AI55" i="31"/>
  <c r="AI59" i="31"/>
  <c r="AI63" i="31"/>
  <c r="AK9" i="30"/>
  <c r="AM9" i="30"/>
  <c r="AI9" i="30"/>
  <c r="BS9" i="41" s="1"/>
  <c r="AK29" i="30"/>
  <c r="AJ29" i="30"/>
  <c r="AM29" i="30"/>
  <c r="AI29" i="30"/>
  <c r="BS29" i="41" s="1"/>
  <c r="AK45" i="30"/>
  <c r="AJ45" i="30"/>
  <c r="AM45" i="30"/>
  <c r="AI45" i="30"/>
  <c r="AK5" i="30"/>
  <c r="I6" i="164" s="1"/>
  <c r="AM5" i="30"/>
  <c r="M6" i="164" s="1"/>
  <c r="AI5" i="30"/>
  <c r="BS5" i="41" s="1"/>
  <c r="AJ9" i="30"/>
  <c r="AM11" i="30"/>
  <c r="AI11" i="30"/>
  <c r="BS11" i="41" s="1"/>
  <c r="AK11" i="30"/>
  <c r="AK17" i="30"/>
  <c r="AJ17" i="30"/>
  <c r="AM17" i="30"/>
  <c r="AI17" i="30"/>
  <c r="BS17" i="41" s="1"/>
  <c r="AL29" i="30"/>
  <c r="AK33" i="30"/>
  <c r="AJ33" i="30"/>
  <c r="AM33" i="30"/>
  <c r="AI33" i="30"/>
  <c r="BS33" i="41" s="1"/>
  <c r="AL45" i="30"/>
  <c r="AK49" i="30"/>
  <c r="AJ49" i="30"/>
  <c r="AM49" i="30"/>
  <c r="AI49" i="30"/>
  <c r="AM7" i="30"/>
  <c r="AI7" i="30"/>
  <c r="BS7" i="41" s="1"/>
  <c r="AK7" i="30"/>
  <c r="AL9" i="30"/>
  <c r="AK21" i="30"/>
  <c r="AJ21" i="30"/>
  <c r="AM21" i="30"/>
  <c r="AI21" i="30"/>
  <c r="BS21" i="41" s="1"/>
  <c r="AK37" i="30"/>
  <c r="AJ37" i="30"/>
  <c r="AM37" i="30"/>
  <c r="AI37" i="30"/>
  <c r="AK53" i="30"/>
  <c r="AJ53" i="30"/>
  <c r="AM53" i="30"/>
  <c r="AI53" i="30"/>
  <c r="AJ7" i="30"/>
  <c r="AK13" i="30"/>
  <c r="AM13" i="30"/>
  <c r="AI13" i="30"/>
  <c r="BS13" i="41" s="1"/>
  <c r="AL21" i="30"/>
  <c r="AK25" i="30"/>
  <c r="AJ25" i="30"/>
  <c r="AM25" i="30"/>
  <c r="AI25" i="30"/>
  <c r="BS25" i="41" s="1"/>
  <c r="AL37" i="30"/>
  <c r="AK41" i="30"/>
  <c r="AJ41" i="30"/>
  <c r="AM41" i="30"/>
  <c r="AI41" i="30"/>
  <c r="AL53" i="30"/>
  <c r="AK57" i="30"/>
  <c r="AJ57" i="30"/>
  <c r="AM57" i="30"/>
  <c r="AI57" i="30"/>
  <c r="AL57" i="30"/>
  <c r="AL61" i="30"/>
  <c r="AJ6" i="30"/>
  <c r="AJ10" i="30"/>
  <c r="AJ14" i="30"/>
  <c r="AK15" i="30"/>
  <c r="AJ18" i="30"/>
  <c r="AK19" i="30"/>
  <c r="AJ22" i="30"/>
  <c r="AK23" i="30"/>
  <c r="AJ26" i="30"/>
  <c r="AK27" i="30"/>
  <c r="AJ30" i="30"/>
  <c r="AK31" i="30"/>
  <c r="AJ34" i="30"/>
  <c r="AK35" i="30"/>
  <c r="AJ38" i="30"/>
  <c r="AK39" i="30"/>
  <c r="AJ42" i="30"/>
  <c r="AK43" i="30"/>
  <c r="AJ46" i="30"/>
  <c r="AK47" i="30"/>
  <c r="AJ50" i="30"/>
  <c r="AK51" i="30"/>
  <c r="AJ54" i="30"/>
  <c r="AK55" i="30"/>
  <c r="AJ58" i="30"/>
  <c r="AK59" i="30"/>
  <c r="AI61" i="30"/>
  <c r="AM61" i="30"/>
  <c r="AJ62" i="30"/>
  <c r="AK63" i="30"/>
  <c r="AL15" i="30"/>
  <c r="AL19" i="30"/>
  <c r="AL23" i="30"/>
  <c r="AL27" i="30"/>
  <c r="AL31" i="30"/>
  <c r="AL35" i="30"/>
  <c r="AL39" i="30"/>
  <c r="AL43" i="30"/>
  <c r="AL47" i="30"/>
  <c r="AL51" i="30"/>
  <c r="AL55" i="30"/>
  <c r="AL59" i="30"/>
  <c r="AJ61" i="30"/>
  <c r="AL63" i="30"/>
  <c r="AI15" i="30"/>
  <c r="BS15" i="41" s="1"/>
  <c r="AI19" i="30"/>
  <c r="BS19" i="41" s="1"/>
  <c r="AI23" i="30"/>
  <c r="BS23" i="41" s="1"/>
  <c r="AI27" i="30"/>
  <c r="BS27" i="41" s="1"/>
  <c r="AI31" i="30"/>
  <c r="BS31" i="41" s="1"/>
  <c r="AI35" i="30"/>
  <c r="AI39" i="30"/>
  <c r="AI43" i="30"/>
  <c r="AI47" i="30"/>
  <c r="AI51" i="30"/>
  <c r="AI55" i="30"/>
  <c r="AI59" i="30"/>
  <c r="AI63" i="30"/>
  <c r="I15" i="164" l="1"/>
  <c r="M15" i="164"/>
  <c r="I9" i="164"/>
  <c r="M12" i="164"/>
  <c r="M14" i="164"/>
  <c r="M13" i="164"/>
  <c r="I13" i="164"/>
  <c r="K12" i="164"/>
  <c r="M11" i="164"/>
  <c r="I11" i="164"/>
  <c r="M10" i="164"/>
  <c r="I10" i="164"/>
  <c r="M9" i="164"/>
  <c r="M8" i="164"/>
  <c r="I8" i="164"/>
  <c r="I7" i="164"/>
  <c r="M7" i="164"/>
  <c r="D17" i="67"/>
  <c r="D18" i="165"/>
  <c r="D19" i="129"/>
  <c r="D17" i="130"/>
  <c r="D20" i="128"/>
  <c r="D20" i="127"/>
  <c r="D19" i="126"/>
  <c r="D19" i="125"/>
  <c r="D19" i="124"/>
  <c r="D19" i="123"/>
  <c r="D19" i="122"/>
  <c r="D19" i="114"/>
  <c r="D19" i="112"/>
  <c r="D19" i="120"/>
  <c r="D19" i="118"/>
  <c r="D19" i="116"/>
  <c r="D19" i="115"/>
  <c r="D19" i="113"/>
  <c r="D19" i="13"/>
  <c r="D19" i="121"/>
  <c r="D19" i="119"/>
  <c r="D19" i="117"/>
  <c r="D19" i="107"/>
  <c r="D19" i="111"/>
  <c r="D19" i="109"/>
  <c r="D19" i="105"/>
  <c r="D19" i="103"/>
  <c r="D19" i="110"/>
  <c r="D19" i="108"/>
  <c r="D19" i="106"/>
  <c r="D19" i="104"/>
  <c r="D19" i="101"/>
  <c r="D19" i="100"/>
  <c r="D19" i="12"/>
  <c r="A19" i="98"/>
  <c r="D19" i="99"/>
  <c r="A19" i="93"/>
  <c r="A19" i="89"/>
  <c r="A19" i="88"/>
  <c r="A19" i="85"/>
  <c r="D18" i="77"/>
  <c r="A19" i="96"/>
  <c r="A19" i="95"/>
  <c r="A19" i="94"/>
  <c r="A19" i="90"/>
  <c r="A19" i="86"/>
  <c r="A19" i="11"/>
  <c r="D18" i="84"/>
  <c r="D18" i="83"/>
  <c r="D18" i="80"/>
  <c r="D18" i="79"/>
  <c r="D18" i="72"/>
  <c r="D18" i="76"/>
  <c r="D18" i="73"/>
  <c r="D18" i="7"/>
  <c r="D19" i="102"/>
  <c r="A19" i="92"/>
  <c r="D18" i="81"/>
  <c r="A19" i="97"/>
  <c r="A19" i="91"/>
  <c r="A19" i="87"/>
  <c r="D18" i="71"/>
  <c r="D18" i="82"/>
  <c r="D18" i="78"/>
  <c r="D18" i="75"/>
  <c r="D18" i="74"/>
  <c r="B19" i="5"/>
  <c r="A17" i="38"/>
  <c r="A17" i="39"/>
  <c r="A17" i="35"/>
  <c r="A17" i="37"/>
  <c r="A17" i="36"/>
  <c r="A17" i="34"/>
  <c r="A17" i="33"/>
  <c r="A17" i="32"/>
  <c r="A17" i="31"/>
  <c r="A17" i="29"/>
  <c r="A17" i="30"/>
  <c r="A16" i="69"/>
  <c r="P33" i="15"/>
  <c r="K33" i="15"/>
  <c r="AK7" i="29"/>
  <c r="AK8" i="29"/>
  <c r="AL11" i="29"/>
  <c r="AI12" i="29"/>
  <c r="AK12" i="41" s="1"/>
  <c r="AK15" i="29"/>
  <c r="AK16" i="29"/>
  <c r="AL19" i="29"/>
  <c r="AI20" i="29"/>
  <c r="AK20" i="41" s="1"/>
  <c r="AK23" i="29"/>
  <c r="AK24" i="29"/>
  <c r="AL27" i="29"/>
  <c r="AI28" i="29"/>
  <c r="AK28" i="41" s="1"/>
  <c r="AM31" i="29"/>
  <c r="AK32" i="29"/>
  <c r="AI33" i="29"/>
  <c r="AK33" i="41" s="1"/>
  <c r="AI35" i="29"/>
  <c r="AI36" i="29"/>
  <c r="AM37" i="29"/>
  <c r="AM39" i="29"/>
  <c r="AK40" i="29"/>
  <c r="AI41" i="29"/>
  <c r="AI43" i="29"/>
  <c r="AI44" i="29"/>
  <c r="AM45" i="29"/>
  <c r="AM47" i="29"/>
  <c r="AK48" i="29"/>
  <c r="AI49" i="29"/>
  <c r="AI51" i="29"/>
  <c r="AI52" i="29"/>
  <c r="AM53" i="29"/>
  <c r="AM55" i="29"/>
  <c r="AK56" i="29"/>
  <c r="AI57" i="29"/>
  <c r="AI59" i="29"/>
  <c r="AI60" i="29"/>
  <c r="AM61" i="29"/>
  <c r="AM63" i="29"/>
  <c r="AJ4" i="29"/>
  <c r="M6" i="5"/>
  <c r="U1" i="29"/>
  <c r="L1" i="29"/>
  <c r="AJ2" i="29" s="1"/>
  <c r="G1" i="29"/>
  <c r="AM62" i="29"/>
  <c r="AK62" i="29"/>
  <c r="AJ62" i="29"/>
  <c r="AI62" i="29"/>
  <c r="AL62" i="29"/>
  <c r="AK61" i="29"/>
  <c r="AI61" i="29"/>
  <c r="AL61" i="29"/>
  <c r="AM59" i="29"/>
  <c r="AM58" i="29"/>
  <c r="AK58" i="29"/>
  <c r="AJ58" i="29"/>
  <c r="AI58" i="29"/>
  <c r="AL58" i="29"/>
  <c r="AK57" i="29"/>
  <c r="AL57" i="29"/>
  <c r="AM56" i="29"/>
  <c r="AI55" i="29"/>
  <c r="AM54" i="29"/>
  <c r="AK54" i="29"/>
  <c r="AJ54" i="29"/>
  <c r="AI54" i="29"/>
  <c r="AL54" i="29"/>
  <c r="AI53" i="29"/>
  <c r="AL53" i="29"/>
  <c r="AJ52" i="29"/>
  <c r="AK51" i="29"/>
  <c r="AM50" i="29"/>
  <c r="AK50" i="29"/>
  <c r="AJ50" i="29"/>
  <c r="AI50" i="29"/>
  <c r="AL50" i="29"/>
  <c r="AM49" i="29"/>
  <c r="AL49" i="29"/>
  <c r="AM48" i="29"/>
  <c r="AL48" i="29"/>
  <c r="AL47" i="29"/>
  <c r="AM46" i="29"/>
  <c r="AK46" i="29"/>
  <c r="AJ46" i="29"/>
  <c r="AI46" i="29"/>
  <c r="AL46" i="29"/>
  <c r="AK45" i="29"/>
  <c r="AL45" i="29"/>
  <c r="AJ44" i="29"/>
  <c r="AM42" i="29"/>
  <c r="AK42" i="29"/>
  <c r="AJ42" i="29"/>
  <c r="AI42" i="29"/>
  <c r="AL42" i="29"/>
  <c r="AM41" i="29"/>
  <c r="AK41" i="29"/>
  <c r="AM40" i="29"/>
  <c r="AL40" i="29"/>
  <c r="AM38" i="29"/>
  <c r="AK38" i="29"/>
  <c r="AJ38" i="29"/>
  <c r="AI38" i="29"/>
  <c r="AL38" i="29"/>
  <c r="AK37" i="29"/>
  <c r="AI37" i="29"/>
  <c r="AJ36" i="29"/>
  <c r="AM34" i="29"/>
  <c r="AK34" i="29"/>
  <c r="AJ34" i="29"/>
  <c r="AI34" i="29"/>
  <c r="AL34" i="29"/>
  <c r="AM33" i="29"/>
  <c r="AK33" i="29"/>
  <c r="AL33" i="29"/>
  <c r="AL32" i="29"/>
  <c r="AM30" i="29"/>
  <c r="AK30" i="29"/>
  <c r="AJ30" i="29"/>
  <c r="AI30" i="29"/>
  <c r="AK30" i="41" s="1"/>
  <c r="AL30" i="29"/>
  <c r="AM29" i="29"/>
  <c r="AK29" i="29"/>
  <c r="AI29" i="29"/>
  <c r="AK29" i="41" s="1"/>
  <c r="AL29" i="29"/>
  <c r="AJ28" i="29"/>
  <c r="AM26" i="29"/>
  <c r="AK26" i="29"/>
  <c r="AJ26" i="29"/>
  <c r="AI26" i="29"/>
  <c r="AK26" i="41" s="1"/>
  <c r="AL26" i="29"/>
  <c r="AM25" i="29"/>
  <c r="AK25" i="29"/>
  <c r="AI25" i="29"/>
  <c r="AK25" i="41" s="1"/>
  <c r="AL25" i="29"/>
  <c r="AM24" i="29"/>
  <c r="AL24" i="29"/>
  <c r="AI23" i="29"/>
  <c r="AK23" i="41" s="1"/>
  <c r="AM22" i="29"/>
  <c r="AK22" i="29"/>
  <c r="AJ22" i="29"/>
  <c r="AI22" i="29"/>
  <c r="AK22" i="41" s="1"/>
  <c r="AL22" i="29"/>
  <c r="AM21" i="29"/>
  <c r="AK21" i="29"/>
  <c r="AI21" i="29"/>
  <c r="AK21" i="41" s="1"/>
  <c r="AL21" i="29"/>
  <c r="AJ20" i="29"/>
  <c r="AM19" i="29"/>
  <c r="AM18" i="29"/>
  <c r="AK18" i="29"/>
  <c r="AJ18" i="29"/>
  <c r="AI18" i="29"/>
  <c r="AK18" i="41" s="1"/>
  <c r="AL18" i="29"/>
  <c r="AM17" i="29"/>
  <c r="AK17" i="29"/>
  <c r="AI17" i="29"/>
  <c r="AK17" i="41" s="1"/>
  <c r="AL17" i="29"/>
  <c r="AM16" i="29"/>
  <c r="AL16" i="29"/>
  <c r="AL15" i="29"/>
  <c r="AM14" i="29"/>
  <c r="AK14" i="29"/>
  <c r="AJ14" i="29"/>
  <c r="AI14" i="29"/>
  <c r="AK14" i="41" s="1"/>
  <c r="AL14" i="29"/>
  <c r="AM13" i="29"/>
  <c r="AK13" i="29"/>
  <c r="AI13" i="29"/>
  <c r="AK13" i="41" s="1"/>
  <c r="AL13" i="29"/>
  <c r="AJ12" i="29"/>
  <c r="AK11" i="29"/>
  <c r="AM10" i="29"/>
  <c r="AK10" i="29"/>
  <c r="AJ10" i="29"/>
  <c r="AI10" i="29"/>
  <c r="AK10" i="41" s="1"/>
  <c r="AL10" i="29"/>
  <c r="AM9" i="29"/>
  <c r="AK9" i="29"/>
  <c r="AI9" i="29"/>
  <c r="AK9" i="41" s="1"/>
  <c r="AL9" i="29"/>
  <c r="AM8" i="29"/>
  <c r="AL8" i="29"/>
  <c r="AM6" i="29"/>
  <c r="AK6" i="29"/>
  <c r="AJ6" i="29"/>
  <c r="AI6" i="29"/>
  <c r="AK6" i="41" s="1"/>
  <c r="AL6" i="29"/>
  <c r="AM5" i="29"/>
  <c r="AK5" i="29"/>
  <c r="AI5" i="29"/>
  <c r="AK5" i="41" s="1"/>
  <c r="AL5" i="29"/>
  <c r="AM4" i="29"/>
  <c r="AK4" i="29"/>
  <c r="AI4" i="29"/>
  <c r="AK4" i="41" s="1"/>
  <c r="AL4" i="29"/>
  <c r="D5" i="5"/>
  <c r="E5" i="164" l="1"/>
  <c r="E16" i="164" s="1"/>
  <c r="O5" i="5"/>
  <c r="D18" i="67"/>
  <c r="D19" i="165"/>
  <c r="D18" i="130"/>
  <c r="D20" i="129"/>
  <c r="D21" i="128"/>
  <c r="D21" i="127"/>
  <c r="D20" i="125"/>
  <c r="D20" i="124"/>
  <c r="D20" i="126"/>
  <c r="D20" i="122"/>
  <c r="D20" i="123"/>
  <c r="D20" i="121"/>
  <c r="D20" i="117"/>
  <c r="D20" i="116"/>
  <c r="D20" i="115"/>
  <c r="D20" i="119"/>
  <c r="D20" i="114"/>
  <c r="D20" i="113"/>
  <c r="D20" i="13"/>
  <c r="D20" i="112"/>
  <c r="D20" i="120"/>
  <c r="D20" i="118"/>
  <c r="D20" i="107"/>
  <c r="D20" i="105"/>
  <c r="D20" i="104"/>
  <c r="D20" i="111"/>
  <c r="D20" i="110"/>
  <c r="D20" i="108"/>
  <c r="D20" i="106"/>
  <c r="D20" i="109"/>
  <c r="D20" i="103"/>
  <c r="D20" i="101"/>
  <c r="D20" i="100"/>
  <c r="D20" i="12"/>
  <c r="A20" i="97"/>
  <c r="A20" i="96"/>
  <c r="A20" i="98"/>
  <c r="A20" i="91"/>
  <c r="A20" i="87"/>
  <c r="D19" i="78"/>
  <c r="D19" i="74"/>
  <c r="D19" i="71"/>
  <c r="A20" i="92"/>
  <c r="D19" i="84"/>
  <c r="D19" i="82"/>
  <c r="D19" i="81"/>
  <c r="D19" i="77"/>
  <c r="A20" i="86"/>
  <c r="D19" i="79"/>
  <c r="D19" i="76"/>
  <c r="D20" i="99"/>
  <c r="A20" i="93"/>
  <c r="A20" i="89"/>
  <c r="A20" i="88"/>
  <c r="A20" i="85"/>
  <c r="A20" i="11"/>
  <c r="D19" i="73"/>
  <c r="D19" i="72"/>
  <c r="D20" i="102"/>
  <c r="A20" i="95"/>
  <c r="A20" i="94"/>
  <c r="A20" i="90"/>
  <c r="D19" i="83"/>
  <c r="D19" i="80"/>
  <c r="D19" i="75"/>
  <c r="D19" i="7"/>
  <c r="B20" i="5"/>
  <c r="A18" i="38"/>
  <c r="A18" i="39"/>
  <c r="A18" i="37"/>
  <c r="A18" i="36"/>
  <c r="A18" i="35"/>
  <c r="A18" i="30"/>
  <c r="A18" i="29"/>
  <c r="A18" i="34"/>
  <c r="A18" i="33"/>
  <c r="A18" i="32"/>
  <c r="A18" i="31"/>
  <c r="A17" i="69"/>
  <c r="L4" i="42"/>
  <c r="R6" i="5"/>
  <c r="O4" i="42" s="1"/>
  <c r="T6" i="5"/>
  <c r="Q4" i="42" s="1"/>
  <c r="S6" i="5"/>
  <c r="P4" i="42" s="1"/>
  <c r="I6" i="5"/>
  <c r="H4" i="42" s="1"/>
  <c r="B4" i="42"/>
  <c r="J6" i="5"/>
  <c r="H6" i="5"/>
  <c r="G4" i="42" s="1"/>
  <c r="L6" i="5"/>
  <c r="K4" i="42" s="1"/>
  <c r="E6" i="5"/>
  <c r="D4" i="42" s="1"/>
  <c r="N6" i="5"/>
  <c r="F6" i="5"/>
  <c r="G6" i="5"/>
  <c r="F4" i="42" s="1"/>
  <c r="K6" i="5"/>
  <c r="J4" i="42" s="1"/>
  <c r="Q4" i="5"/>
  <c r="C3" i="42"/>
  <c r="N2" i="42" s="1"/>
  <c r="D6" i="5"/>
  <c r="AL7" i="29"/>
  <c r="AM11" i="29"/>
  <c r="AI15" i="29"/>
  <c r="AK15" i="41" s="1"/>
  <c r="AM23" i="29"/>
  <c r="AI27" i="29"/>
  <c r="AK27" i="41" s="1"/>
  <c r="AM32" i="29"/>
  <c r="AL37" i="29"/>
  <c r="AL39" i="29"/>
  <c r="AL41" i="29"/>
  <c r="AK43" i="29"/>
  <c r="AI45" i="29"/>
  <c r="AI47" i="29"/>
  <c r="AK49" i="29"/>
  <c r="AM51" i="29"/>
  <c r="AK53" i="29"/>
  <c r="AL56" i="29"/>
  <c r="AM57" i="29"/>
  <c r="AJ60" i="29"/>
  <c r="AI7" i="29"/>
  <c r="AK7" i="41" s="1"/>
  <c r="AM15" i="29"/>
  <c r="AI19" i="29"/>
  <c r="AK19" i="41" s="1"/>
  <c r="AK27" i="29"/>
  <c r="AL31" i="29"/>
  <c r="AK35" i="29"/>
  <c r="AI39" i="29"/>
  <c r="AM43" i="29"/>
  <c r="AL63" i="29"/>
  <c r="AM7" i="29"/>
  <c r="AI11" i="29"/>
  <c r="AK11" i="41" s="1"/>
  <c r="AK19" i="29"/>
  <c r="AL23" i="29"/>
  <c r="AM27" i="29"/>
  <c r="AI31" i="29"/>
  <c r="AK31" i="41" s="1"/>
  <c r="AM35" i="29"/>
  <c r="AL55" i="29"/>
  <c r="AK59" i="29"/>
  <c r="AI8" i="29"/>
  <c r="AK8" i="41" s="1"/>
  <c r="AK12" i="29"/>
  <c r="I5" i="164" s="1"/>
  <c r="I16" i="164" s="1"/>
  <c r="AI16" i="29"/>
  <c r="AK16" i="41" s="1"/>
  <c r="AK20" i="29"/>
  <c r="AI24" i="29"/>
  <c r="AK24" i="41" s="1"/>
  <c r="AI40" i="29"/>
  <c r="AK28" i="29"/>
  <c r="AI32" i="29"/>
  <c r="AK32" i="41" s="1"/>
  <c r="AK36" i="29"/>
  <c r="AK44" i="29"/>
  <c r="AI48" i="29"/>
  <c r="AK52" i="29"/>
  <c r="AI56" i="29"/>
  <c r="AK60" i="29"/>
  <c r="AI63" i="29"/>
  <c r="AJ8" i="29"/>
  <c r="AL12" i="29"/>
  <c r="K5" i="164" s="1"/>
  <c r="K16" i="164" s="1"/>
  <c r="AM12" i="29"/>
  <c r="M5" i="164" s="1"/>
  <c r="M16" i="164" s="1"/>
  <c r="AJ16" i="29"/>
  <c r="AL20" i="29"/>
  <c r="AM20" i="29"/>
  <c r="AJ24" i="29"/>
  <c r="AL28" i="29"/>
  <c r="AM28" i="29"/>
  <c r="AK31" i="29"/>
  <c r="AJ32" i="29"/>
  <c r="AL35" i="29"/>
  <c r="AL36" i="29"/>
  <c r="AM36" i="29"/>
  <c r="AK39" i="29"/>
  <c r="AJ40" i="29"/>
  <c r="AL43" i="29"/>
  <c r="AL44" i="29"/>
  <c r="AM44" i="29"/>
  <c r="AK47" i="29"/>
  <c r="AJ48" i="29"/>
  <c r="AL51" i="29"/>
  <c r="AL52" i="29"/>
  <c r="AM52" i="29"/>
  <c r="AK55" i="29"/>
  <c r="AJ56" i="29"/>
  <c r="AL59" i="29"/>
  <c r="AL60" i="29"/>
  <c r="AM60" i="29"/>
  <c r="AK63" i="29"/>
  <c r="AJ5" i="29"/>
  <c r="AJ7" i="29"/>
  <c r="AJ9" i="29"/>
  <c r="AJ11" i="29"/>
  <c r="AJ13" i="29"/>
  <c r="AJ15" i="29"/>
  <c r="AJ17" i="29"/>
  <c r="AJ19" i="29"/>
  <c r="AJ21" i="29"/>
  <c r="AJ23" i="29"/>
  <c r="AJ25" i="29"/>
  <c r="AJ27" i="29"/>
  <c r="AJ29" i="29"/>
  <c r="AJ31" i="29"/>
  <c r="AJ33" i="29"/>
  <c r="AJ35" i="29"/>
  <c r="AJ37" i="29"/>
  <c r="AJ39" i="29"/>
  <c r="AJ41" i="29"/>
  <c r="AJ43" i="29"/>
  <c r="AJ45" i="29"/>
  <c r="AJ47" i="29"/>
  <c r="AJ49" i="29"/>
  <c r="AJ51" i="29"/>
  <c r="AJ53" i="29"/>
  <c r="AJ55" i="29"/>
  <c r="AJ57" i="29"/>
  <c r="AJ59" i="29"/>
  <c r="AJ61" i="29"/>
  <c r="AJ63" i="29"/>
  <c r="O6" i="5" l="1"/>
  <c r="I4" i="42"/>
  <c r="P6" i="5"/>
  <c r="E4" i="42"/>
  <c r="D19" i="67"/>
  <c r="D20" i="165"/>
  <c r="D19" i="130"/>
  <c r="D21" i="129"/>
  <c r="D22" i="128"/>
  <c r="D22" i="127"/>
  <c r="D21" i="126"/>
  <c r="D21" i="125"/>
  <c r="D21" i="124"/>
  <c r="D21" i="123"/>
  <c r="D21" i="122"/>
  <c r="D21" i="117"/>
  <c r="D21" i="114"/>
  <c r="D21" i="113"/>
  <c r="D21" i="120"/>
  <c r="D21" i="119"/>
  <c r="D21" i="112"/>
  <c r="D21" i="121"/>
  <c r="D21" i="118"/>
  <c r="D21" i="116"/>
  <c r="D21" i="115"/>
  <c r="D21" i="109"/>
  <c r="D21" i="104"/>
  <c r="D21" i="13"/>
  <c r="D21" i="110"/>
  <c r="D21" i="108"/>
  <c r="D21" i="106"/>
  <c r="D21" i="107"/>
  <c r="D21" i="105"/>
  <c r="D21" i="111"/>
  <c r="D21" i="103"/>
  <c r="A21" i="98"/>
  <c r="D21" i="100"/>
  <c r="D21" i="12"/>
  <c r="A21" i="93"/>
  <c r="A21" i="89"/>
  <c r="A21" i="88"/>
  <c r="A21" i="85"/>
  <c r="D20" i="76"/>
  <c r="D20" i="7"/>
  <c r="D21" i="102"/>
  <c r="A21" i="95"/>
  <c r="A21" i="94"/>
  <c r="A21" i="90"/>
  <c r="A21" i="86"/>
  <c r="D20" i="84"/>
  <c r="D20" i="83"/>
  <c r="D20" i="80"/>
  <c r="D20" i="79"/>
  <c r="D20" i="78"/>
  <c r="D20" i="74"/>
  <c r="D20" i="73"/>
  <c r="D20" i="82"/>
  <c r="D20" i="81"/>
  <c r="D20" i="75"/>
  <c r="D20" i="72"/>
  <c r="D21" i="99"/>
  <c r="A21" i="96"/>
  <c r="A21" i="91"/>
  <c r="A21" i="87"/>
  <c r="D20" i="77"/>
  <c r="D20" i="71"/>
  <c r="A21" i="92"/>
  <c r="D21" i="101"/>
  <c r="A21" i="97"/>
  <c r="A21" i="11"/>
  <c r="A19" i="38"/>
  <c r="A19" i="39"/>
  <c r="B21" i="5"/>
  <c r="A19" i="35"/>
  <c r="A19" i="36"/>
  <c r="A19" i="37"/>
  <c r="A19" i="34"/>
  <c r="A19" i="33"/>
  <c r="A19" i="32"/>
  <c r="A19" i="31"/>
  <c r="A19" i="29"/>
  <c r="A19" i="30"/>
  <c r="A18" i="69"/>
  <c r="C4" i="42"/>
  <c r="M4" i="42"/>
  <c r="Q6" i="5"/>
  <c r="U6" i="5" s="1"/>
  <c r="E5" i="43"/>
  <c r="D20" i="67" l="1"/>
  <c r="D21" i="165"/>
  <c r="D22" i="129"/>
  <c r="D20" i="130"/>
  <c r="D23" i="128"/>
  <c r="D23" i="127"/>
  <c r="D22" i="124"/>
  <c r="D22" i="126"/>
  <c r="D22" i="125"/>
  <c r="D22" i="122"/>
  <c r="D22" i="123"/>
  <c r="D22" i="120"/>
  <c r="D22" i="113"/>
  <c r="D22" i="13"/>
  <c r="D22" i="112"/>
  <c r="D22" i="119"/>
  <c r="D22" i="118"/>
  <c r="D22" i="117"/>
  <c r="D22" i="114"/>
  <c r="D22" i="121"/>
  <c r="D22" i="116"/>
  <c r="D22" i="115"/>
  <c r="D22" i="109"/>
  <c r="D22" i="105"/>
  <c r="D22" i="103"/>
  <c r="D22" i="107"/>
  <c r="D22" i="104"/>
  <c r="D22" i="111"/>
  <c r="D22" i="110"/>
  <c r="D22" i="108"/>
  <c r="D22" i="106"/>
  <c r="A22" i="97"/>
  <c r="A22" i="96"/>
  <c r="D22" i="99"/>
  <c r="A22" i="91"/>
  <c r="A22" i="87"/>
  <c r="A22" i="11"/>
  <c r="D21" i="72"/>
  <c r="D22" i="102"/>
  <c r="D22" i="100"/>
  <c r="D22" i="12"/>
  <c r="A22" i="98"/>
  <c r="A22" i="92"/>
  <c r="D21" i="84"/>
  <c r="D21" i="82"/>
  <c r="D21" i="81"/>
  <c r="D21" i="76"/>
  <c r="D21" i="7"/>
  <c r="D21" i="78"/>
  <c r="A22" i="95"/>
  <c r="A22" i="90"/>
  <c r="D22" i="101"/>
  <c r="A22" i="93"/>
  <c r="A22" i="89"/>
  <c r="A22" i="88"/>
  <c r="A22" i="85"/>
  <c r="D21" i="74"/>
  <c r="D21" i="73"/>
  <c r="A22" i="94"/>
  <c r="A22" i="86"/>
  <c r="D21" i="79"/>
  <c r="D21" i="77"/>
  <c r="D21" i="71"/>
  <c r="D21" i="83"/>
  <c r="D21" i="80"/>
  <c r="D21" i="75"/>
  <c r="A20" i="38"/>
  <c r="B22" i="5"/>
  <c r="A20" i="39"/>
  <c r="A20" i="37"/>
  <c r="A20" i="36"/>
  <c r="A20" i="35"/>
  <c r="A20" i="30"/>
  <c r="A20" i="29"/>
  <c r="A20" i="34"/>
  <c r="A20" i="33"/>
  <c r="A20" i="32"/>
  <c r="A20" i="31"/>
  <c r="A19" i="69"/>
  <c r="N4" i="42"/>
  <c r="D21" i="67" l="1"/>
  <c r="D22" i="165"/>
  <c r="D23" i="129"/>
  <c r="D21" i="130"/>
  <c r="D24" i="128"/>
  <c r="D24" i="127"/>
  <c r="D23" i="126"/>
  <c r="D23" i="125"/>
  <c r="D23" i="123"/>
  <c r="D23" i="122"/>
  <c r="D23" i="124"/>
  <c r="D23" i="117"/>
  <c r="D23" i="115"/>
  <c r="D23" i="114"/>
  <c r="D23" i="112"/>
  <c r="D23" i="121"/>
  <c r="D23" i="119"/>
  <c r="D23" i="118"/>
  <c r="D23" i="116"/>
  <c r="D23" i="113"/>
  <c r="D23" i="13"/>
  <c r="D23" i="120"/>
  <c r="D23" i="107"/>
  <c r="D23" i="103"/>
  <c r="D23" i="111"/>
  <c r="D23" i="109"/>
  <c r="D23" i="105"/>
  <c r="D23" i="110"/>
  <c r="D23" i="108"/>
  <c r="D23" i="106"/>
  <c r="D23" i="104"/>
  <c r="D23" i="101"/>
  <c r="D23" i="100"/>
  <c r="D23" i="12"/>
  <c r="A23" i="98"/>
  <c r="D23" i="99"/>
  <c r="A23" i="97"/>
  <c r="A23" i="93"/>
  <c r="A23" i="89"/>
  <c r="A23" i="88"/>
  <c r="A23" i="85"/>
  <c r="D22" i="77"/>
  <c r="D22" i="71"/>
  <c r="A23" i="95"/>
  <c r="A23" i="94"/>
  <c r="A23" i="90"/>
  <c r="A23" i="86"/>
  <c r="A23" i="11"/>
  <c r="D22" i="84"/>
  <c r="D22" i="83"/>
  <c r="D22" i="80"/>
  <c r="D22" i="79"/>
  <c r="D22" i="72"/>
  <c r="D22" i="73"/>
  <c r="D22" i="78"/>
  <c r="A23" i="91"/>
  <c r="A23" i="87"/>
  <c r="D22" i="76"/>
  <c r="D22" i="7"/>
  <c r="D23" i="102"/>
  <c r="A23" i="96"/>
  <c r="D22" i="82"/>
  <c r="D22" i="75"/>
  <c r="A23" i="92"/>
  <c r="D22" i="81"/>
  <c r="D22" i="74"/>
  <c r="B23" i="5"/>
  <c r="A21" i="38"/>
  <c r="A21" i="39"/>
  <c r="A21" i="36"/>
  <c r="A21" i="37"/>
  <c r="A21" i="35"/>
  <c r="A21" i="34"/>
  <c r="A21" i="33"/>
  <c r="A21" i="32"/>
  <c r="A21" i="31"/>
  <c r="A21" i="29"/>
  <c r="A21" i="30"/>
  <c r="A20" i="69"/>
  <c r="V6" i="5"/>
  <c r="AO5" i="13"/>
  <c r="AP5" i="13" s="1"/>
  <c r="AQ5" i="13" s="1"/>
  <c r="AI5" i="13"/>
  <c r="AJ5" i="13" s="1"/>
  <c r="AK5" i="13" s="1"/>
  <c r="AA5" i="13"/>
  <c r="AB5" i="13" s="1"/>
  <c r="AC5" i="13" s="1"/>
  <c r="U5" i="13"/>
  <c r="V5" i="13" s="1"/>
  <c r="W5" i="13" s="1"/>
  <c r="J62" i="13"/>
  <c r="M5" i="13"/>
  <c r="N5" i="13" s="1"/>
  <c r="O5" i="13" s="1"/>
  <c r="G5" i="13"/>
  <c r="H5" i="13" s="1"/>
  <c r="I5" i="13" s="1"/>
  <c r="P57" i="13"/>
  <c r="J55" i="13"/>
  <c r="J54" i="13"/>
  <c r="P47" i="13"/>
  <c r="X12" i="13"/>
  <c r="D22" i="67" l="1"/>
  <c r="D23" i="165"/>
  <c r="D22" i="130"/>
  <c r="D24" i="129"/>
  <c r="D25" i="128"/>
  <c r="D25" i="127"/>
  <c r="D24" i="126"/>
  <c r="D24" i="125"/>
  <c r="D24" i="122"/>
  <c r="D24" i="123"/>
  <c r="D24" i="124"/>
  <c r="D24" i="119"/>
  <c r="D24" i="115"/>
  <c r="D24" i="120"/>
  <c r="D24" i="114"/>
  <c r="D24" i="117"/>
  <c r="D24" i="13"/>
  <c r="D24" i="112"/>
  <c r="D24" i="121"/>
  <c r="D24" i="118"/>
  <c r="D24" i="116"/>
  <c r="D24" i="113"/>
  <c r="D24" i="107"/>
  <c r="D24" i="105"/>
  <c r="D24" i="111"/>
  <c r="D24" i="110"/>
  <c r="D24" i="108"/>
  <c r="D24" i="106"/>
  <c r="D24" i="103"/>
  <c r="D24" i="109"/>
  <c r="D24" i="104"/>
  <c r="D24" i="101"/>
  <c r="D24" i="100"/>
  <c r="D24" i="99"/>
  <c r="D24" i="12"/>
  <c r="A24" i="97"/>
  <c r="A24" i="96"/>
  <c r="A24" i="91"/>
  <c r="A24" i="87"/>
  <c r="D23" i="78"/>
  <c r="D23" i="74"/>
  <c r="A24" i="92"/>
  <c r="D23" i="84"/>
  <c r="D23" i="82"/>
  <c r="D23" i="81"/>
  <c r="D23" i="77"/>
  <c r="D23" i="72"/>
  <c r="D23" i="83"/>
  <c r="D23" i="75"/>
  <c r="D23" i="7"/>
  <c r="A24" i="98"/>
  <c r="A24" i="93"/>
  <c r="A24" i="89"/>
  <c r="A24" i="88"/>
  <c r="A24" i="85"/>
  <c r="A24" i="11"/>
  <c r="D23" i="73"/>
  <c r="D23" i="71"/>
  <c r="D24" i="102"/>
  <c r="A24" i="94"/>
  <c r="A24" i="90"/>
  <c r="D23" i="80"/>
  <c r="D23" i="76"/>
  <c r="A24" i="95"/>
  <c r="A24" i="86"/>
  <c r="D23" i="79"/>
  <c r="B24" i="5"/>
  <c r="A22" i="38"/>
  <c r="A22" i="39"/>
  <c r="A22" i="37"/>
  <c r="A22" i="36"/>
  <c r="A22" i="35"/>
  <c r="A22" i="30"/>
  <c r="A22" i="29"/>
  <c r="A22" i="34"/>
  <c r="A22" i="33"/>
  <c r="A22" i="32"/>
  <c r="A22" i="31"/>
  <c r="A21" i="69"/>
  <c r="AD16" i="13"/>
  <c r="AE16" i="13" s="1"/>
  <c r="P24" i="13"/>
  <c r="Q24" i="13" s="1"/>
  <c r="AD7" i="13"/>
  <c r="P19" i="13"/>
  <c r="AE47" i="13"/>
  <c r="J46" i="13"/>
  <c r="P29" i="13"/>
  <c r="AD27" i="13"/>
  <c r="AD48" i="13"/>
  <c r="J31" i="13"/>
  <c r="AD39" i="13"/>
  <c r="J15" i="13"/>
  <c r="AD25" i="13"/>
  <c r="AE25" i="13" s="1"/>
  <c r="X52" i="13"/>
  <c r="P39" i="13"/>
  <c r="P7" i="13"/>
  <c r="J63" i="13"/>
  <c r="J43" i="13"/>
  <c r="K43" i="13" s="1"/>
  <c r="J27" i="13"/>
  <c r="J11" i="13"/>
  <c r="K11" i="13" s="1"/>
  <c r="K55" i="13"/>
  <c r="P65" i="13"/>
  <c r="P55" i="13"/>
  <c r="P45" i="13"/>
  <c r="P35" i="13"/>
  <c r="Q35" i="13" s="1"/>
  <c r="P25" i="13"/>
  <c r="P17" i="13"/>
  <c r="Q47" i="13"/>
  <c r="R31" i="13"/>
  <c r="X9" i="13"/>
  <c r="Y9" i="13" s="1"/>
  <c r="X13" i="13"/>
  <c r="X19" i="13"/>
  <c r="X35" i="13"/>
  <c r="X37" i="13"/>
  <c r="AD41" i="13"/>
  <c r="AD45" i="13"/>
  <c r="AD53" i="13"/>
  <c r="AE53" i="13" s="1"/>
  <c r="X57" i="13"/>
  <c r="J51" i="13"/>
  <c r="R51" i="13" s="1"/>
  <c r="J39" i="13"/>
  <c r="K39" i="13" s="1"/>
  <c r="J23" i="13"/>
  <c r="J7" i="13"/>
  <c r="K51" i="13"/>
  <c r="P63" i="13"/>
  <c r="Q63" i="13" s="1"/>
  <c r="P51" i="13"/>
  <c r="Q51" i="13" s="1"/>
  <c r="P41" i="13"/>
  <c r="P33" i="13"/>
  <c r="P15" i="13"/>
  <c r="Q39" i="13"/>
  <c r="X11" i="13"/>
  <c r="Y11" i="13" s="1"/>
  <c r="AD19" i="13"/>
  <c r="X29" i="13"/>
  <c r="AD33" i="13"/>
  <c r="AD35" i="13"/>
  <c r="X59" i="13"/>
  <c r="AF59" i="13" s="1"/>
  <c r="AG59" i="13" s="1"/>
  <c r="AD63" i="13"/>
  <c r="J59" i="13"/>
  <c r="K59" i="13" s="1"/>
  <c r="J47" i="13"/>
  <c r="R47" i="13" s="1"/>
  <c r="J35" i="13"/>
  <c r="R35" i="13" s="1"/>
  <c r="J19" i="13"/>
  <c r="R19" i="13" s="1"/>
  <c r="S19" i="13" s="1"/>
  <c r="K63" i="13"/>
  <c r="K47" i="13"/>
  <c r="P61" i="13"/>
  <c r="P49" i="13"/>
  <c r="P40" i="13"/>
  <c r="P31" i="13"/>
  <c r="Q31" i="13" s="1"/>
  <c r="P23" i="13"/>
  <c r="Q23" i="13" s="1"/>
  <c r="P13" i="13"/>
  <c r="Q13" i="13" s="1"/>
  <c r="Q55" i="13"/>
  <c r="Q19" i="13"/>
  <c r="R55" i="13"/>
  <c r="X7" i="13"/>
  <c r="AD11" i="13"/>
  <c r="AE11" i="13" s="1"/>
  <c r="AD17" i="13"/>
  <c r="AE17" i="13" s="1"/>
  <c r="X21" i="13"/>
  <c r="AF21" i="13" s="1"/>
  <c r="AG21" i="13" s="1"/>
  <c r="AD24" i="13"/>
  <c r="AE24" i="13" s="1"/>
  <c r="X27" i="13"/>
  <c r="AE33" i="13"/>
  <c r="X36" i="13"/>
  <c r="X39" i="13"/>
  <c r="AD47" i="13"/>
  <c r="X51" i="13"/>
  <c r="X65" i="13"/>
  <c r="AL6" i="13"/>
  <c r="AR6" i="13"/>
  <c r="P6" i="13"/>
  <c r="X6" i="13"/>
  <c r="AD6" i="13"/>
  <c r="AL8" i="13"/>
  <c r="AR8" i="13"/>
  <c r="AD8" i="13"/>
  <c r="X8" i="13"/>
  <c r="J8" i="13"/>
  <c r="K8" i="13" s="1"/>
  <c r="AL10" i="13"/>
  <c r="AM10" i="13" s="1"/>
  <c r="AR10" i="13"/>
  <c r="P10" i="13"/>
  <c r="Q10" i="13" s="1"/>
  <c r="X10" i="13"/>
  <c r="AD10" i="13"/>
  <c r="AE10" i="13" s="1"/>
  <c r="J10" i="13"/>
  <c r="K10" i="13" s="1"/>
  <c r="AL12" i="13"/>
  <c r="AM12" i="13" s="1"/>
  <c r="AR12" i="13"/>
  <c r="AS12" i="13" s="1"/>
  <c r="J12" i="13"/>
  <c r="K12" i="13" s="1"/>
  <c r="Y12" i="13"/>
  <c r="P12" i="13"/>
  <c r="Q12" i="13" s="1"/>
  <c r="AD12" i="13"/>
  <c r="AR14" i="13"/>
  <c r="P14" i="13"/>
  <c r="AD14" i="13"/>
  <c r="AE14" i="13" s="1"/>
  <c r="J14" i="13"/>
  <c r="X14" i="13"/>
  <c r="Y14" i="13" s="1"/>
  <c r="AL16" i="13"/>
  <c r="AR16" i="13"/>
  <c r="AS16" i="13" s="1"/>
  <c r="J16" i="13"/>
  <c r="K16" i="13" s="1"/>
  <c r="X16" i="13"/>
  <c r="Y16" i="13" s="1"/>
  <c r="P16" i="13"/>
  <c r="Q16" i="13" s="1"/>
  <c r="AL18" i="13"/>
  <c r="AT18" i="13" s="1"/>
  <c r="AU18" i="13" s="1"/>
  <c r="AR18" i="13"/>
  <c r="AS18" i="13" s="1"/>
  <c r="P18" i="13"/>
  <c r="Q18" i="13" s="1"/>
  <c r="X18" i="13"/>
  <c r="J18" i="13"/>
  <c r="AD18" i="13"/>
  <c r="AL20" i="13"/>
  <c r="AR20" i="13"/>
  <c r="AS20" i="13" s="1"/>
  <c r="AM20" i="13"/>
  <c r="P20" i="13"/>
  <c r="Q20" i="13" s="1"/>
  <c r="K20" i="13"/>
  <c r="J20" i="13"/>
  <c r="R20" i="13" s="1"/>
  <c r="AD20" i="13"/>
  <c r="AE20" i="13" s="1"/>
  <c r="AL22" i="13"/>
  <c r="AM22" i="13" s="1"/>
  <c r="AR22" i="13"/>
  <c r="AS22" i="13" s="1"/>
  <c r="P22" i="13"/>
  <c r="AD22" i="13"/>
  <c r="AE22" i="13" s="1"/>
  <c r="K22" i="13"/>
  <c r="J22" i="13"/>
  <c r="Q22" i="13"/>
  <c r="X22" i="13"/>
  <c r="Y22" i="13" s="1"/>
  <c r="AL24" i="13"/>
  <c r="AT24" i="13" s="1"/>
  <c r="AU24" i="13" s="1"/>
  <c r="AR24" i="13"/>
  <c r="AS24" i="13" s="1"/>
  <c r="J24" i="13"/>
  <c r="K24" i="13" s="1"/>
  <c r="X24" i="13"/>
  <c r="AF24" i="13" s="1"/>
  <c r="AG24" i="13" s="1"/>
  <c r="AT26" i="13"/>
  <c r="AU26" i="13" s="1"/>
  <c r="AL26" i="13"/>
  <c r="AR26" i="13"/>
  <c r="AS26" i="13" s="1"/>
  <c r="P26" i="13"/>
  <c r="Q26" i="13" s="1"/>
  <c r="X26" i="13"/>
  <c r="Y26" i="13" s="1"/>
  <c r="J26" i="13"/>
  <c r="K26" i="13" s="1"/>
  <c r="AM26" i="13"/>
  <c r="AD26" i="13"/>
  <c r="AE26" i="13" s="1"/>
  <c r="AL28" i="13"/>
  <c r="AM28" i="13" s="1"/>
  <c r="AR28" i="13"/>
  <c r="AE28" i="13"/>
  <c r="J28" i="13"/>
  <c r="R28" i="13" s="1"/>
  <c r="P28" i="13"/>
  <c r="Q28" i="13" s="1"/>
  <c r="AD28" i="13"/>
  <c r="AS28" i="13"/>
  <c r="AL30" i="13"/>
  <c r="AT30" i="13" s="1"/>
  <c r="AU30" i="13" s="1"/>
  <c r="AR30" i="13"/>
  <c r="AS30" i="13"/>
  <c r="AE30" i="13"/>
  <c r="P30" i="13"/>
  <c r="AD30" i="13"/>
  <c r="K30" i="13"/>
  <c r="J30" i="13"/>
  <c r="R30" i="13" s="1"/>
  <c r="X30" i="13"/>
  <c r="Y30" i="13" s="1"/>
  <c r="AL32" i="13"/>
  <c r="AT32" i="13" s="1"/>
  <c r="AU32" i="13" s="1"/>
  <c r="AR32" i="13"/>
  <c r="AS32" i="13"/>
  <c r="J32" i="13"/>
  <c r="R32" i="13" s="1"/>
  <c r="X32" i="13"/>
  <c r="Y32" i="13" s="1"/>
  <c r="P32" i="13"/>
  <c r="Q32" i="13" s="1"/>
  <c r="AM32" i="13"/>
  <c r="AL34" i="13"/>
  <c r="AR34" i="13"/>
  <c r="AS34" i="13" s="1"/>
  <c r="AM34" i="13"/>
  <c r="AE34" i="13"/>
  <c r="P34" i="13"/>
  <c r="X34" i="13"/>
  <c r="Y34" i="13" s="1"/>
  <c r="S34" i="13"/>
  <c r="R34" i="13"/>
  <c r="Q34" i="13"/>
  <c r="J34" i="13"/>
  <c r="K34" i="13" s="1"/>
  <c r="AF34" i="13"/>
  <c r="AG34" i="13" s="1"/>
  <c r="AD34" i="13"/>
  <c r="AL36" i="13"/>
  <c r="AR36" i="13"/>
  <c r="AS36" i="13" s="1"/>
  <c r="AM36" i="13"/>
  <c r="R36" i="13"/>
  <c r="AF36" i="13"/>
  <c r="AG36" i="13" s="1"/>
  <c r="Q36" i="13"/>
  <c r="P36" i="13"/>
  <c r="K36" i="13"/>
  <c r="J36" i="13"/>
  <c r="AD36" i="13"/>
  <c r="AE36" i="13" s="1"/>
  <c r="Y36" i="13"/>
  <c r="AL38" i="13"/>
  <c r="AT38" i="13" s="1"/>
  <c r="AU38" i="13" s="1"/>
  <c r="AR38" i="13"/>
  <c r="AS38" i="13"/>
  <c r="AM38" i="13"/>
  <c r="X38" i="13"/>
  <c r="Y38" i="13" s="1"/>
  <c r="P38" i="13"/>
  <c r="J38" i="13"/>
  <c r="K38" i="13" s="1"/>
  <c r="AD38" i="13"/>
  <c r="AE38" i="13" s="1"/>
  <c r="Q38" i="13"/>
  <c r="AL40" i="13"/>
  <c r="AR40" i="13"/>
  <c r="AT40" i="13" s="1"/>
  <c r="AU40" i="13" s="1"/>
  <c r="AM40" i="13"/>
  <c r="X40" i="13"/>
  <c r="AF40" i="13" s="1"/>
  <c r="AG40" i="13" s="1"/>
  <c r="J40" i="13"/>
  <c r="K40" i="13" s="1"/>
  <c r="AD40" i="13"/>
  <c r="AE40" i="13" s="1"/>
  <c r="AL42" i="13"/>
  <c r="AT42" i="13" s="1"/>
  <c r="AU42" i="13" s="1"/>
  <c r="AR42" i="13"/>
  <c r="AS42" i="13"/>
  <c r="AD42" i="13"/>
  <c r="AE42" i="13" s="1"/>
  <c r="P42" i="13"/>
  <c r="Y42" i="13"/>
  <c r="Q42" i="13"/>
  <c r="X42" i="13"/>
  <c r="AF42" i="13" s="1"/>
  <c r="AG42" i="13" s="1"/>
  <c r="AT44" i="13"/>
  <c r="AU44" i="13" s="1"/>
  <c r="AL44" i="13"/>
  <c r="AM44" i="13" s="1"/>
  <c r="AR44" i="13"/>
  <c r="AS44" i="13" s="1"/>
  <c r="AE44" i="13"/>
  <c r="J44" i="13"/>
  <c r="K44" i="13" s="1"/>
  <c r="P44" i="13"/>
  <c r="Q44" i="13" s="1"/>
  <c r="AD44" i="13"/>
  <c r="X44" i="13"/>
  <c r="AF44" i="13" s="1"/>
  <c r="AG44" i="13" s="1"/>
  <c r="AL46" i="13"/>
  <c r="AM46" i="13" s="1"/>
  <c r="AR46" i="13"/>
  <c r="AS46" i="13"/>
  <c r="AE46" i="13"/>
  <c r="X46" i="13"/>
  <c r="Y46" i="13" s="1"/>
  <c r="P46" i="13"/>
  <c r="R46" i="13" s="1"/>
  <c r="K46" i="13"/>
  <c r="AF46" i="13"/>
  <c r="AG46" i="13" s="1"/>
  <c r="AD46" i="13"/>
  <c r="AL48" i="13"/>
  <c r="AR48" i="13"/>
  <c r="AT48" i="13" s="1"/>
  <c r="AU48" i="13" s="1"/>
  <c r="AM48" i="13"/>
  <c r="AE48" i="13"/>
  <c r="AS48" i="13"/>
  <c r="AF48" i="13"/>
  <c r="J48" i="13"/>
  <c r="K48" i="13" s="1"/>
  <c r="X48" i="13"/>
  <c r="Y48" i="13" s="1"/>
  <c r="Q48" i="13"/>
  <c r="P48" i="13"/>
  <c r="AG48" i="13"/>
  <c r="AL50" i="13"/>
  <c r="AT50" i="13" s="1"/>
  <c r="AU50" i="13" s="1"/>
  <c r="AR50" i="13"/>
  <c r="AS50" i="13" s="1"/>
  <c r="AE50" i="13"/>
  <c r="AD50" i="13"/>
  <c r="P50" i="13"/>
  <c r="AF50" i="13"/>
  <c r="AG50" i="13" s="1"/>
  <c r="X50" i="13"/>
  <c r="Q50" i="13"/>
  <c r="Y50" i="13"/>
  <c r="AL52" i="13"/>
  <c r="AT52" i="13" s="1"/>
  <c r="AU52" i="13" s="1"/>
  <c r="AR52" i="13"/>
  <c r="Y52" i="13"/>
  <c r="P52" i="13"/>
  <c r="Q52" i="13" s="1"/>
  <c r="J52" i="13"/>
  <c r="R52" i="13" s="1"/>
  <c r="AD52" i="13"/>
  <c r="AE52" i="13" s="1"/>
  <c r="AL54" i="13"/>
  <c r="AR54" i="13"/>
  <c r="AT54" i="13" s="1"/>
  <c r="AU54" i="13" s="1"/>
  <c r="AM54" i="13"/>
  <c r="X54" i="13"/>
  <c r="AF54" i="13" s="1"/>
  <c r="AG54" i="13" s="1"/>
  <c r="P54" i="13"/>
  <c r="Y54" i="13"/>
  <c r="K54" i="13"/>
  <c r="S54" i="13"/>
  <c r="R54" i="13"/>
  <c r="AV54" i="13" s="1"/>
  <c r="AW54" i="13" s="1"/>
  <c r="BG55" i="127" s="1"/>
  <c r="BV55" i="127" s="1"/>
  <c r="BW55" i="127" s="1"/>
  <c r="Q54" i="13"/>
  <c r="AL56" i="13"/>
  <c r="AR56" i="13"/>
  <c r="AT56" i="13" s="1"/>
  <c r="AU56" i="13" s="1"/>
  <c r="AM56" i="13"/>
  <c r="AE56" i="13"/>
  <c r="AS56" i="13"/>
  <c r="AD56" i="13"/>
  <c r="K56" i="13"/>
  <c r="J56" i="13"/>
  <c r="X56" i="13"/>
  <c r="Y56" i="13" s="1"/>
  <c r="AL58" i="13"/>
  <c r="AM58" i="13" s="1"/>
  <c r="AR58" i="13"/>
  <c r="AS58" i="13"/>
  <c r="AE58" i="13"/>
  <c r="AD58" i="13"/>
  <c r="P58" i="13"/>
  <c r="Q58" i="13"/>
  <c r="AL60" i="13"/>
  <c r="AT60" i="13" s="1"/>
  <c r="AU60" i="13" s="1"/>
  <c r="AR60" i="13"/>
  <c r="AS60" i="13" s="1"/>
  <c r="AE60" i="13"/>
  <c r="AD60" i="13"/>
  <c r="Y60" i="13"/>
  <c r="AF60" i="13"/>
  <c r="AG60" i="13" s="1"/>
  <c r="J60" i="13"/>
  <c r="K60" i="13" s="1"/>
  <c r="X60" i="13"/>
  <c r="P60" i="13"/>
  <c r="Q60" i="13" s="1"/>
  <c r="AT62" i="13"/>
  <c r="AL62" i="13"/>
  <c r="AS62" i="13"/>
  <c r="AR62" i="13"/>
  <c r="AU62" i="13"/>
  <c r="AM62" i="13"/>
  <c r="AE62" i="13"/>
  <c r="Y62" i="13"/>
  <c r="X62" i="13"/>
  <c r="AF62" i="13" s="1"/>
  <c r="AG62" i="13" s="1"/>
  <c r="P62" i="13"/>
  <c r="Q62" i="13" s="1"/>
  <c r="AD62" i="13"/>
  <c r="K62" i="13"/>
  <c r="AL64" i="13"/>
  <c r="AT64" i="13" s="1"/>
  <c r="AU64" i="13" s="1"/>
  <c r="AR64" i="13"/>
  <c r="AS64" i="13" s="1"/>
  <c r="X64" i="13"/>
  <c r="Y64" i="13"/>
  <c r="K64" i="13"/>
  <c r="J64" i="13"/>
  <c r="R64" i="13" s="1"/>
  <c r="Q64" i="13"/>
  <c r="P64" i="13"/>
  <c r="K18" i="13"/>
  <c r="P56" i="13"/>
  <c r="Q56" i="13" s="1"/>
  <c r="P8" i="13"/>
  <c r="Q46" i="13"/>
  <c r="X20" i="13"/>
  <c r="AF20" i="13" s="1"/>
  <c r="AG20" i="13" s="1"/>
  <c r="AF22" i="13"/>
  <c r="AG22" i="13" s="1"/>
  <c r="AD32" i="13"/>
  <c r="AE32" i="13" s="1"/>
  <c r="Y40" i="13"/>
  <c r="AD64" i="13"/>
  <c r="AE64" i="13" s="1"/>
  <c r="AS52" i="13"/>
  <c r="J6" i="13"/>
  <c r="J58" i="13"/>
  <c r="R58" i="13" s="1"/>
  <c r="J50" i="13"/>
  <c r="R50" i="13" s="1"/>
  <c r="J42" i="13"/>
  <c r="K42" i="13" s="1"/>
  <c r="K28" i="13"/>
  <c r="Q40" i="13"/>
  <c r="Q30" i="13"/>
  <c r="Y18" i="13"/>
  <c r="X28" i="13"/>
  <c r="AF28" i="13" s="1"/>
  <c r="AG28" i="13" s="1"/>
  <c r="AF30" i="13"/>
  <c r="AG30" i="13" s="1"/>
  <c r="AD54" i="13"/>
  <c r="AE54" i="13" s="1"/>
  <c r="X58" i="13"/>
  <c r="Y58" i="13" s="1"/>
  <c r="AM42" i="13"/>
  <c r="AL9" i="13"/>
  <c r="AR9" i="13"/>
  <c r="AR11" i="13"/>
  <c r="AS11" i="13" s="1"/>
  <c r="AL11" i="13"/>
  <c r="AR13" i="13"/>
  <c r="AR15" i="13"/>
  <c r="AL15" i="13"/>
  <c r="AR17" i="13"/>
  <c r="AS17" i="13" s="1"/>
  <c r="AT17" i="13"/>
  <c r="AU17" i="13" s="1"/>
  <c r="AL17" i="13"/>
  <c r="AM17" i="13" s="1"/>
  <c r="Q17" i="13"/>
  <c r="AR19" i="13"/>
  <c r="AS19" i="13" s="1"/>
  <c r="AL19" i="13"/>
  <c r="Y19" i="13"/>
  <c r="K19" i="13"/>
  <c r="AR21" i="13"/>
  <c r="AS21" i="13" s="1"/>
  <c r="AL21" i="13"/>
  <c r="AM21" i="13" s="1"/>
  <c r="AR23" i="13"/>
  <c r="AS23" i="13" s="1"/>
  <c r="AL23" i="13"/>
  <c r="K23" i="13"/>
  <c r="AR25" i="13"/>
  <c r="AT25" i="13" s="1"/>
  <c r="AU25" i="13" s="1"/>
  <c r="AL25" i="13"/>
  <c r="AM25" i="13" s="1"/>
  <c r="Q25" i="13"/>
  <c r="AR27" i="13"/>
  <c r="AL27" i="13"/>
  <c r="AT27" i="13" s="1"/>
  <c r="AU27" i="13" s="1"/>
  <c r="AS27" i="13"/>
  <c r="Y27" i="13"/>
  <c r="K27" i="13"/>
  <c r="AR29" i="13"/>
  <c r="AL29" i="13"/>
  <c r="AM29" i="13" s="1"/>
  <c r="AS29" i="13"/>
  <c r="Y29" i="13"/>
  <c r="Q29" i="13"/>
  <c r="AR31" i="13"/>
  <c r="AS31" i="13" s="1"/>
  <c r="AL31" i="13"/>
  <c r="AT31" i="13" s="1"/>
  <c r="AU31" i="13" s="1"/>
  <c r="AM31" i="13"/>
  <c r="S31" i="13"/>
  <c r="K31" i="13"/>
  <c r="AR33" i="13"/>
  <c r="AT33" i="13"/>
  <c r="AL33" i="13"/>
  <c r="AM33" i="13"/>
  <c r="Q33" i="13"/>
  <c r="AR35" i="13"/>
  <c r="AS35" i="13" s="1"/>
  <c r="AL35" i="13"/>
  <c r="AM35" i="13" s="1"/>
  <c r="Y35" i="13"/>
  <c r="K35" i="13"/>
  <c r="AR37" i="13"/>
  <c r="AL37" i="13"/>
  <c r="AM37" i="13" s="1"/>
  <c r="Y37" i="13"/>
  <c r="AR39" i="13"/>
  <c r="AS39" i="13" s="1"/>
  <c r="AL39" i="13"/>
  <c r="AM39" i="13" s="1"/>
  <c r="AG39" i="13"/>
  <c r="Y39" i="13"/>
  <c r="AF39" i="13"/>
  <c r="AR41" i="13"/>
  <c r="AT41" i="13"/>
  <c r="AU41" i="13" s="1"/>
  <c r="AL41" i="13"/>
  <c r="AM41" i="13"/>
  <c r="AS41" i="13"/>
  <c r="AE41" i="13"/>
  <c r="Q41" i="13"/>
  <c r="AR43" i="13"/>
  <c r="AT43" i="13"/>
  <c r="AU43" i="13" s="1"/>
  <c r="AL43" i="13"/>
  <c r="AS43" i="13"/>
  <c r="AM43" i="13"/>
  <c r="AD43" i="13"/>
  <c r="AR45" i="13"/>
  <c r="AT45" i="13"/>
  <c r="AL45" i="13"/>
  <c r="AS45" i="13"/>
  <c r="AM45" i="13"/>
  <c r="AU45" i="13"/>
  <c r="X45" i="13"/>
  <c r="Y45" i="13" s="1"/>
  <c r="Q45" i="13"/>
  <c r="AR47" i="13"/>
  <c r="AS47" i="13" s="1"/>
  <c r="AT47" i="13"/>
  <c r="AU47" i="13" s="1"/>
  <c r="AL47" i="13"/>
  <c r="AM47" i="13" s="1"/>
  <c r="Y47" i="13"/>
  <c r="AR49" i="13"/>
  <c r="AT49" i="13"/>
  <c r="AL49" i="13"/>
  <c r="AM49" i="13" s="1"/>
  <c r="AS49" i="13"/>
  <c r="Q49" i="13"/>
  <c r="AR51" i="13"/>
  <c r="AS51" i="13" s="1"/>
  <c r="AL51" i="13"/>
  <c r="AM51" i="13" s="1"/>
  <c r="Y51" i="13"/>
  <c r="AD51" i="13"/>
  <c r="AE51" i="13" s="1"/>
  <c r="AR53" i="13"/>
  <c r="AS53" i="13" s="1"/>
  <c r="AL53" i="13"/>
  <c r="AT53" i="13" s="1"/>
  <c r="AU53" i="13" s="1"/>
  <c r="Y53" i="13"/>
  <c r="X53" i="13"/>
  <c r="AR55" i="13"/>
  <c r="AS55" i="13" s="1"/>
  <c r="AL55" i="13"/>
  <c r="AT55" i="13" s="1"/>
  <c r="AU55" i="13" s="1"/>
  <c r="S55" i="13"/>
  <c r="AR57" i="13"/>
  <c r="AS57" i="13" s="1"/>
  <c r="AL57" i="13"/>
  <c r="AT57" i="13" s="1"/>
  <c r="AU57" i="13" s="1"/>
  <c r="AM57" i="13"/>
  <c r="Y57" i="13"/>
  <c r="Q57" i="13"/>
  <c r="AR59" i="13"/>
  <c r="AS59" i="13" s="1"/>
  <c r="AT59" i="13"/>
  <c r="AL59" i="13"/>
  <c r="AU59" i="13"/>
  <c r="Y59" i="13"/>
  <c r="AE59" i="13"/>
  <c r="AM59" i="13"/>
  <c r="AD59" i="13"/>
  <c r="AR61" i="13"/>
  <c r="AL61" i="13"/>
  <c r="AT61" i="13" s="1"/>
  <c r="AU61" i="13" s="1"/>
  <c r="AD61" i="13"/>
  <c r="AE61" i="13" s="1"/>
  <c r="X61" i="13"/>
  <c r="AF61" i="13" s="1"/>
  <c r="AG61" i="13" s="1"/>
  <c r="Q61" i="13"/>
  <c r="AR63" i="13"/>
  <c r="AM63" i="13"/>
  <c r="AL63" i="13"/>
  <c r="AT63" i="13" s="1"/>
  <c r="AU63" i="13" s="1"/>
  <c r="Y63" i="13"/>
  <c r="X63" i="13"/>
  <c r="AF63" i="13" s="1"/>
  <c r="AG63" i="13" s="1"/>
  <c r="AS63" i="13"/>
  <c r="AR65" i="13"/>
  <c r="AT65" i="13"/>
  <c r="AU65" i="13" s="1"/>
  <c r="AL65" i="13"/>
  <c r="AM65" i="13" s="1"/>
  <c r="AS65" i="13"/>
  <c r="Y65" i="13"/>
  <c r="Q65" i="13"/>
  <c r="J65" i="13"/>
  <c r="K65" i="13" s="1"/>
  <c r="J61" i="13"/>
  <c r="R61" i="13" s="1"/>
  <c r="J57" i="13"/>
  <c r="R57" i="13" s="1"/>
  <c r="J53" i="13"/>
  <c r="J49" i="13"/>
  <c r="K49" i="13" s="1"/>
  <c r="J45" i="13"/>
  <c r="R45" i="13" s="1"/>
  <c r="J41" i="13"/>
  <c r="R41" i="13" s="1"/>
  <c r="J37" i="13"/>
  <c r="R37" i="13" s="1"/>
  <c r="J33" i="13"/>
  <c r="K33" i="13" s="1"/>
  <c r="J29" i="13"/>
  <c r="K29" i="13" s="1"/>
  <c r="J25" i="13"/>
  <c r="K25" i="13" s="1"/>
  <c r="J21" i="13"/>
  <c r="R21" i="13" s="1"/>
  <c r="S21" i="13" s="1"/>
  <c r="J17" i="13"/>
  <c r="K17" i="13" s="1"/>
  <c r="J13" i="13"/>
  <c r="J9" i="13"/>
  <c r="K61" i="13"/>
  <c r="K53" i="13"/>
  <c r="K45" i="13"/>
  <c r="K37" i="13"/>
  <c r="P59" i="13"/>
  <c r="Q59" i="13" s="1"/>
  <c r="P53" i="13"/>
  <c r="Q53" i="13" s="1"/>
  <c r="P43" i="13"/>
  <c r="R43" i="13" s="1"/>
  <c r="P37" i="13"/>
  <c r="Q37" i="13" s="1"/>
  <c r="P27" i="13"/>
  <c r="R27" i="13" s="1"/>
  <c r="P21" i="13"/>
  <c r="Q21" i="13" s="1"/>
  <c r="P11" i="13"/>
  <c r="Q11" i="13" s="1"/>
  <c r="Q43" i="13"/>
  <c r="R49" i="13"/>
  <c r="S49" i="13" s="1"/>
  <c r="AD9" i="13"/>
  <c r="AD13" i="13"/>
  <c r="X15" i="13"/>
  <c r="Y15" i="13" s="1"/>
  <c r="AE19" i="13"/>
  <c r="AD21" i="13"/>
  <c r="AE21" i="13" s="1"/>
  <c r="X23" i="13"/>
  <c r="AE27" i="13"/>
  <c r="AD29" i="13"/>
  <c r="AE29" i="13" s="1"/>
  <c r="X31" i="13"/>
  <c r="AF31" i="13" s="1"/>
  <c r="AF33" i="13"/>
  <c r="AG33" i="13" s="1"/>
  <c r="AE35" i="13"/>
  <c r="AD37" i="13"/>
  <c r="AE37" i="13" s="1"/>
  <c r="AE39" i="13"/>
  <c r="X43" i="13"/>
  <c r="AF43" i="13" s="1"/>
  <c r="AG43" i="13" s="1"/>
  <c r="AE45" i="13"/>
  <c r="X49" i="13"/>
  <c r="Y49" i="13" s="1"/>
  <c r="AF53" i="13"/>
  <c r="AG53" i="13" s="1"/>
  <c r="X55" i="13"/>
  <c r="Y55" i="13" s="1"/>
  <c r="AD57" i="13"/>
  <c r="AE57" i="13" s="1"/>
  <c r="AE63" i="13"/>
  <c r="AD65" i="13"/>
  <c r="AF65" i="13" s="1"/>
  <c r="AG65" i="13" s="1"/>
  <c r="AL7" i="13"/>
  <c r="AM19" i="13"/>
  <c r="AS33" i="13"/>
  <c r="AU49" i="13"/>
  <c r="AM55" i="13"/>
  <c r="P9" i="13"/>
  <c r="AD15" i="13"/>
  <c r="X17" i="13"/>
  <c r="Y17" i="13" s="1"/>
  <c r="AF19" i="13"/>
  <c r="AG19" i="13" s="1"/>
  <c r="AD23" i="13"/>
  <c r="AE23" i="13" s="1"/>
  <c r="X25" i="13"/>
  <c r="Y25" i="13" s="1"/>
  <c r="AF27" i="13"/>
  <c r="AG27" i="13" s="1"/>
  <c r="AD31" i="13"/>
  <c r="AE31" i="13" s="1"/>
  <c r="X33" i="13"/>
  <c r="Y33" i="13" s="1"/>
  <c r="AF35" i="13"/>
  <c r="AG35" i="13" s="1"/>
  <c r="X41" i="13"/>
  <c r="AF41" i="13" s="1"/>
  <c r="AG41" i="13" s="1"/>
  <c r="AE43" i="13"/>
  <c r="AF45" i="13"/>
  <c r="AG45" i="13" s="1"/>
  <c r="X47" i="13"/>
  <c r="AF47" i="13" s="1"/>
  <c r="AG47" i="13" s="1"/>
  <c r="AD49" i="13"/>
  <c r="AE49" i="13" s="1"/>
  <c r="AD55" i="13"/>
  <c r="AE55" i="13" s="1"/>
  <c r="AR7" i="13"/>
  <c r="AM23" i="13"/>
  <c r="AU33" i="13"/>
  <c r="AS37" i="13"/>
  <c r="AS61" i="13"/>
  <c r="AY5" i="12"/>
  <c r="AF3" i="12"/>
  <c r="AG3" i="12" s="1"/>
  <c r="AH3" i="12" s="1"/>
  <c r="AI3" i="12" s="1"/>
  <c r="AJ3" i="12" s="1"/>
  <c r="AK3" i="12" s="1"/>
  <c r="AL3" i="12" s="1"/>
  <c r="AM3" i="12" s="1"/>
  <c r="AN3" i="12" s="1"/>
  <c r="AO3" i="12" s="1"/>
  <c r="AP3" i="12" s="1"/>
  <c r="AQ3" i="12" s="1"/>
  <c r="AR3" i="12" s="1"/>
  <c r="AS3" i="12" s="1"/>
  <c r="AT3" i="12" s="1"/>
  <c r="AU3" i="12" s="1"/>
  <c r="AV3" i="12" s="1"/>
  <c r="AW3" i="12" s="1"/>
  <c r="AX3" i="12" s="1"/>
  <c r="AA5" i="12"/>
  <c r="I3" i="12"/>
  <c r="J3" i="12" s="1"/>
  <c r="K3" i="12" s="1"/>
  <c r="L3" i="12" s="1"/>
  <c r="M3" i="12" s="1"/>
  <c r="N3" i="12" s="1"/>
  <c r="O3" i="12" s="1"/>
  <c r="P3" i="12" s="1"/>
  <c r="Q3" i="12" s="1"/>
  <c r="R3" i="12" s="1"/>
  <c r="S3" i="12" s="1"/>
  <c r="T3" i="12" s="1"/>
  <c r="U3" i="12" s="1"/>
  <c r="V3" i="12" s="1"/>
  <c r="W3" i="12" s="1"/>
  <c r="X3" i="12" s="1"/>
  <c r="Y3" i="12" s="1"/>
  <c r="Z3" i="12" s="1"/>
  <c r="H3" i="12"/>
  <c r="D29" i="53"/>
  <c r="D25" i="53"/>
  <c r="D21" i="53"/>
  <c r="D17" i="53"/>
  <c r="D15" i="53"/>
  <c r="D13" i="53"/>
  <c r="D11" i="53"/>
  <c r="H6" i="53"/>
  <c r="AS25" i="13" l="1"/>
  <c r="AF25" i="13"/>
  <c r="AG25" i="13" s="1"/>
  <c r="AF17" i="13"/>
  <c r="AG17" i="13" s="1"/>
  <c r="Y21" i="13"/>
  <c r="AF18" i="13"/>
  <c r="AG18" i="13" s="1"/>
  <c r="AM18" i="13"/>
  <c r="AF23" i="13"/>
  <c r="AG23" i="13" s="1"/>
  <c r="R17" i="13"/>
  <c r="R24" i="13"/>
  <c r="R22" i="13"/>
  <c r="R18" i="13"/>
  <c r="S18" i="13" s="1"/>
  <c r="AF16" i="13"/>
  <c r="AG16" i="13" s="1"/>
  <c r="K21" i="13"/>
  <c r="AT23" i="13"/>
  <c r="AU23" i="13" s="1"/>
  <c r="AT19" i="13"/>
  <c r="AU19" i="13" s="1"/>
  <c r="AT20" i="13"/>
  <c r="AU20" i="13" s="1"/>
  <c r="R23" i="13"/>
  <c r="AT16" i="13"/>
  <c r="AU16" i="13" s="1"/>
  <c r="R16" i="13"/>
  <c r="S16" i="13" s="1"/>
  <c r="AV50" i="13"/>
  <c r="AW50" i="13" s="1"/>
  <c r="BG51" i="127" s="1"/>
  <c r="BV51" i="127" s="1"/>
  <c r="BW51" i="127" s="1"/>
  <c r="S50" i="13"/>
  <c r="S64" i="13"/>
  <c r="S35" i="13"/>
  <c r="AV27" i="13"/>
  <c r="AW27" i="13" s="1"/>
  <c r="BG28" i="127" s="1"/>
  <c r="S27" i="13"/>
  <c r="S37" i="13"/>
  <c r="S58" i="13"/>
  <c r="S32" i="13"/>
  <c r="AV28" i="13"/>
  <c r="AW28" i="13" s="1"/>
  <c r="BG29" i="127" s="1"/>
  <c r="S28" i="13"/>
  <c r="AV16" i="13"/>
  <c r="AW16" i="13" s="1"/>
  <c r="BG17" i="127" s="1"/>
  <c r="AV47" i="13"/>
  <c r="AW47" i="13" s="1"/>
  <c r="BG48" i="127" s="1"/>
  <c r="BV48" i="127" s="1"/>
  <c r="BW48" i="127" s="1"/>
  <c r="S47" i="13"/>
  <c r="S51" i="13"/>
  <c r="S57" i="13"/>
  <c r="S52" i="13"/>
  <c r="S46" i="13"/>
  <c r="S30" i="13"/>
  <c r="AV30" i="13"/>
  <c r="AW30" i="13" s="1"/>
  <c r="BG31" i="127" s="1"/>
  <c r="S43" i="13"/>
  <c r="AV43" i="13"/>
  <c r="AW43" i="13" s="1"/>
  <c r="BG44" i="127" s="1"/>
  <c r="BV44" i="127" s="1"/>
  <c r="BW44" i="127" s="1"/>
  <c r="S41" i="13"/>
  <c r="AV41" i="13"/>
  <c r="AW41" i="13" s="1"/>
  <c r="BG42" i="127" s="1"/>
  <c r="BV42" i="127" s="1"/>
  <c r="BW42" i="127" s="1"/>
  <c r="AV31" i="13"/>
  <c r="AW31" i="13" s="1"/>
  <c r="BG32" i="127" s="1"/>
  <c r="AG31" i="13"/>
  <c r="AV45" i="13"/>
  <c r="AW45" i="13" s="1"/>
  <c r="BG46" i="127" s="1"/>
  <c r="BV46" i="127" s="1"/>
  <c r="BW46" i="127" s="1"/>
  <c r="S45" i="13"/>
  <c r="AV61" i="13"/>
  <c r="AW61" i="13" s="1"/>
  <c r="BG62" i="127" s="1"/>
  <c r="BV62" i="127" s="1"/>
  <c r="BW62" i="127" s="1"/>
  <c r="S61" i="13"/>
  <c r="S22" i="13"/>
  <c r="AV18" i="13"/>
  <c r="AW18" i="13" s="1"/>
  <c r="BG19" i="127" s="1"/>
  <c r="S23" i="13"/>
  <c r="AV23" i="13"/>
  <c r="AW23" i="13" s="1"/>
  <c r="BG24" i="127" s="1"/>
  <c r="R33" i="13"/>
  <c r="R65" i="13"/>
  <c r="AE65" i="13"/>
  <c r="Y61" i="13"/>
  <c r="AM61" i="13"/>
  <c r="AF55" i="13"/>
  <c r="AG55" i="13" s="1"/>
  <c r="AM53" i="13"/>
  <c r="Y41" i="13"/>
  <c r="Y31" i="13"/>
  <c r="Y23" i="13"/>
  <c r="AF58" i="13"/>
  <c r="AG58" i="13" s="1"/>
  <c r="R56" i="13"/>
  <c r="AS54" i="13"/>
  <c r="AM52" i="13"/>
  <c r="R48" i="13"/>
  <c r="R44" i="13"/>
  <c r="R42" i="13"/>
  <c r="AS40" i="13"/>
  <c r="AF38" i="13"/>
  <c r="AG38" i="13" s="1"/>
  <c r="AT36" i="13"/>
  <c r="AU36" i="13" s="1"/>
  <c r="AT34" i="13"/>
  <c r="AU34" i="13" s="1"/>
  <c r="AM30" i="13"/>
  <c r="Y28" i="13"/>
  <c r="AF26" i="13"/>
  <c r="AG26" i="13" s="1"/>
  <c r="R26" i="13"/>
  <c r="AM24" i="13"/>
  <c r="AT22" i="13"/>
  <c r="AU22" i="13" s="1"/>
  <c r="AE18" i="13"/>
  <c r="AM16" i="13"/>
  <c r="AF29" i="13"/>
  <c r="AG29" i="13" s="1"/>
  <c r="AF49" i="13"/>
  <c r="AG49" i="13" s="1"/>
  <c r="R63" i="13"/>
  <c r="R25" i="13"/>
  <c r="AF51" i="13"/>
  <c r="AG51" i="13" s="1"/>
  <c r="Q27" i="13"/>
  <c r="K41" i="13"/>
  <c r="K57" i="13"/>
  <c r="AT51" i="13"/>
  <c r="AU51" i="13" s="1"/>
  <c r="AT39" i="13"/>
  <c r="AU39" i="13" s="1"/>
  <c r="AT37" i="13"/>
  <c r="AU37" i="13" s="1"/>
  <c r="AT35" i="13"/>
  <c r="AU35" i="13" s="1"/>
  <c r="AT29" i="13"/>
  <c r="AU29" i="13" s="1"/>
  <c r="AT21" i="13"/>
  <c r="AU21" i="13" s="1"/>
  <c r="R62" i="13"/>
  <c r="AM64" i="13"/>
  <c r="R60" i="13"/>
  <c r="AM60" i="13"/>
  <c r="K58" i="13"/>
  <c r="AT58" i="13"/>
  <c r="AU58" i="13" s="1"/>
  <c r="AF56" i="13"/>
  <c r="AG56" i="13" s="1"/>
  <c r="K52" i="13"/>
  <c r="K50" i="13"/>
  <c r="AT46" i="13"/>
  <c r="AU46" i="13" s="1"/>
  <c r="Y44" i="13"/>
  <c r="AF32" i="13"/>
  <c r="AG32" i="13" s="1"/>
  <c r="AT28" i="13"/>
  <c r="AU28" i="13" s="1"/>
  <c r="Y24" i="13"/>
  <c r="Y20" i="13"/>
  <c r="S20" i="13"/>
  <c r="AV49" i="13"/>
  <c r="AW49" i="13" s="1"/>
  <c r="BG50" i="127" s="1"/>
  <c r="BV50" i="127" s="1"/>
  <c r="BW50" i="127" s="1"/>
  <c r="Y43" i="13"/>
  <c r="AF64" i="13"/>
  <c r="AG64" i="13" s="1"/>
  <c r="R40" i="13"/>
  <c r="AV36" i="13"/>
  <c r="AW36" i="13" s="1"/>
  <c r="BG37" i="127" s="1"/>
  <c r="BV37" i="127" s="1"/>
  <c r="BW37" i="127" s="1"/>
  <c r="AV24" i="13"/>
  <c r="AW24" i="13" s="1"/>
  <c r="BG25" i="127" s="1"/>
  <c r="R29" i="13"/>
  <c r="AF37" i="13"/>
  <c r="AG37" i="13" s="1"/>
  <c r="AF57" i="13"/>
  <c r="AG57" i="13" s="1"/>
  <c r="R59" i="13"/>
  <c r="R53" i="13"/>
  <c r="AM27" i="13"/>
  <c r="AF52" i="13"/>
  <c r="AG52" i="13" s="1"/>
  <c r="AM50" i="13"/>
  <c r="R38" i="13"/>
  <c r="K32" i="13"/>
  <c r="S24" i="13"/>
  <c r="R39" i="13"/>
  <c r="S36" i="13"/>
  <c r="D23" i="67"/>
  <c r="D24" i="165"/>
  <c r="D25" i="129"/>
  <c r="D23" i="130"/>
  <c r="D26" i="128"/>
  <c r="D26" i="127"/>
  <c r="D25" i="124"/>
  <c r="D25" i="125"/>
  <c r="D25" i="126"/>
  <c r="D25" i="122"/>
  <c r="D25" i="123"/>
  <c r="D25" i="120"/>
  <c r="D25" i="119"/>
  <c r="D25" i="121"/>
  <c r="D25" i="118"/>
  <c r="D25" i="116"/>
  <c r="D25" i="115"/>
  <c r="D25" i="113"/>
  <c r="D25" i="112"/>
  <c r="D25" i="117"/>
  <c r="D25" i="114"/>
  <c r="D25" i="109"/>
  <c r="D25" i="111"/>
  <c r="D25" i="110"/>
  <c r="D25" i="108"/>
  <c r="D25" i="106"/>
  <c r="D25" i="13"/>
  <c r="D25" i="107"/>
  <c r="D25" i="105"/>
  <c r="D25" i="104"/>
  <c r="D25" i="103"/>
  <c r="D25" i="102"/>
  <c r="D25" i="99"/>
  <c r="A25" i="98"/>
  <c r="D25" i="100"/>
  <c r="A25" i="96"/>
  <c r="A25" i="93"/>
  <c r="A25" i="89"/>
  <c r="A25" i="88"/>
  <c r="A25" i="85"/>
  <c r="D24" i="76"/>
  <c r="D24" i="71"/>
  <c r="D24" i="7"/>
  <c r="D25" i="101"/>
  <c r="A25" i="97"/>
  <c r="A25" i="95"/>
  <c r="A25" i="94"/>
  <c r="A25" i="90"/>
  <c r="A25" i="86"/>
  <c r="D24" i="84"/>
  <c r="D24" i="83"/>
  <c r="D24" i="80"/>
  <c r="D24" i="79"/>
  <c r="D24" i="78"/>
  <c r="D24" i="74"/>
  <c r="D24" i="77"/>
  <c r="D24" i="73"/>
  <c r="A25" i="11"/>
  <c r="D24" i="81"/>
  <c r="D25" i="12"/>
  <c r="A25" i="91"/>
  <c r="A25" i="87"/>
  <c r="A25" i="92"/>
  <c r="D24" i="75"/>
  <c r="D24" i="72"/>
  <c r="D24" i="82"/>
  <c r="A23" i="38"/>
  <c r="A23" i="39"/>
  <c r="B25" i="5"/>
  <c r="A23" i="36"/>
  <c r="A23" i="35"/>
  <c r="A23" i="37"/>
  <c r="A23" i="34"/>
  <c r="A23" i="33"/>
  <c r="A23" i="32"/>
  <c r="A23" i="31"/>
  <c r="A23" i="30"/>
  <c r="A23" i="29"/>
  <c r="A22" i="69"/>
  <c r="AT9" i="13"/>
  <c r="AU9" i="13" s="1"/>
  <c r="AT15" i="13"/>
  <c r="AU15" i="13" s="1"/>
  <c r="AT13" i="13"/>
  <c r="AU13" i="13" s="1"/>
  <c r="AF10" i="13"/>
  <c r="AG10" i="13" s="1"/>
  <c r="Y10" i="13"/>
  <c r="R12" i="13"/>
  <c r="S12" i="13" s="1"/>
  <c r="R11" i="13"/>
  <c r="S11" i="13" s="1"/>
  <c r="R10" i="13"/>
  <c r="S10" i="13" s="1"/>
  <c r="K15" i="13"/>
  <c r="Y8" i="13"/>
  <c r="R15" i="13"/>
  <c r="AS13" i="13"/>
  <c r="R14" i="13"/>
  <c r="AE13" i="13"/>
  <c r="AM15" i="13"/>
  <c r="AF11" i="13"/>
  <c r="AS15" i="13"/>
  <c r="AE7" i="13"/>
  <c r="AM13" i="13"/>
  <c r="AM11" i="13"/>
  <c r="AT11" i="13"/>
  <c r="Q14" i="13"/>
  <c r="K14" i="13"/>
  <c r="AT14" i="13"/>
  <c r="AE12" i="13"/>
  <c r="AT12" i="13"/>
  <c r="AT10" i="13"/>
  <c r="AF14" i="13"/>
  <c r="Q7" i="13"/>
  <c r="R13" i="13"/>
  <c r="Q15" i="13"/>
  <c r="Y13" i="13"/>
  <c r="AM14" i="13"/>
  <c r="AS14" i="13"/>
  <c r="AF12" i="13"/>
  <c r="AS10" i="13"/>
  <c r="AF13" i="13"/>
  <c r="AF15" i="13"/>
  <c r="K13" i="13"/>
  <c r="AE15" i="13"/>
  <c r="D35" i="53"/>
  <c r="D31" i="53"/>
  <c r="D34" i="53"/>
  <c r="D20" i="53"/>
  <c r="D33" i="53"/>
  <c r="D28" i="53"/>
  <c r="D24" i="53"/>
  <c r="D19" i="53"/>
  <c r="D26" i="53"/>
  <c r="D32" i="53"/>
  <c r="D27" i="53"/>
  <c r="D23" i="53"/>
  <c r="D18" i="53"/>
  <c r="D30" i="53"/>
  <c r="D22" i="53"/>
  <c r="B7" i="53"/>
  <c r="B9" i="53"/>
  <c r="B11" i="53"/>
  <c r="B13" i="53"/>
  <c r="B15" i="53"/>
  <c r="B17" i="53"/>
  <c r="B19" i="53"/>
  <c r="B21" i="53"/>
  <c r="B23" i="53"/>
  <c r="B25" i="53"/>
  <c r="B27" i="53"/>
  <c r="B29" i="53"/>
  <c r="B31" i="53"/>
  <c r="B33" i="53"/>
  <c r="B35" i="53"/>
  <c r="C29" i="53"/>
  <c r="C13" i="53"/>
  <c r="D6" i="53"/>
  <c r="H35" i="53"/>
  <c r="H34" i="53"/>
  <c r="H33" i="53"/>
  <c r="H32" i="53"/>
  <c r="H31" i="53"/>
  <c r="H30" i="53"/>
  <c r="H29" i="53"/>
  <c r="H28" i="53"/>
  <c r="H27" i="53"/>
  <c r="H26" i="53"/>
  <c r="H25" i="53"/>
  <c r="H24" i="53"/>
  <c r="H23" i="53"/>
  <c r="H22" i="53"/>
  <c r="H21" i="53"/>
  <c r="H20" i="53"/>
  <c r="H19" i="53"/>
  <c r="H18" i="53"/>
  <c r="H17" i="53"/>
  <c r="H16" i="53"/>
  <c r="H15" i="53"/>
  <c r="H14" i="53"/>
  <c r="H13" i="53"/>
  <c r="H12" i="53"/>
  <c r="H11" i="53"/>
  <c r="H10" i="53"/>
  <c r="F24" i="53"/>
  <c r="D9" i="53"/>
  <c r="G27" i="53"/>
  <c r="G11" i="53"/>
  <c r="B6" i="53"/>
  <c r="H8" i="53"/>
  <c r="B8" i="53"/>
  <c r="B10" i="53"/>
  <c r="B12" i="53"/>
  <c r="B14" i="53"/>
  <c r="B16" i="53"/>
  <c r="B18" i="53"/>
  <c r="B20" i="53"/>
  <c r="B22" i="53"/>
  <c r="B24" i="53"/>
  <c r="B26" i="53"/>
  <c r="B28" i="53"/>
  <c r="B30" i="53"/>
  <c r="B32" i="53"/>
  <c r="B34" i="53"/>
  <c r="E35" i="53"/>
  <c r="E31" i="53"/>
  <c r="E27" i="53"/>
  <c r="E26" i="53"/>
  <c r="E23" i="53"/>
  <c r="E20" i="53"/>
  <c r="E19" i="53"/>
  <c r="E15" i="53"/>
  <c r="E11" i="53"/>
  <c r="E10" i="53"/>
  <c r="D7" i="53"/>
  <c r="J35" i="53"/>
  <c r="J30" i="53"/>
  <c r="J27" i="53"/>
  <c r="J26" i="53"/>
  <c r="J19" i="53"/>
  <c r="J12" i="53"/>
  <c r="H9" i="53"/>
  <c r="D16" i="53"/>
  <c r="D14" i="53"/>
  <c r="D12" i="53"/>
  <c r="D10" i="53"/>
  <c r="I35" i="53"/>
  <c r="I33" i="53"/>
  <c r="I32" i="53"/>
  <c r="I31" i="53"/>
  <c r="I30" i="53"/>
  <c r="I29" i="53"/>
  <c r="I28" i="53"/>
  <c r="I27" i="53"/>
  <c r="I25" i="53"/>
  <c r="I24" i="53"/>
  <c r="I23" i="53"/>
  <c r="I21" i="53"/>
  <c r="I17" i="53"/>
  <c r="I16" i="53"/>
  <c r="I15" i="53"/>
  <c r="I14" i="53"/>
  <c r="I13" i="53"/>
  <c r="I12" i="53"/>
  <c r="I11" i="53"/>
  <c r="H7" i="53"/>
  <c r="R7" i="13"/>
  <c r="E33" i="53"/>
  <c r="E32" i="53"/>
  <c r="E29" i="53"/>
  <c r="E25" i="53"/>
  <c r="E21" i="53"/>
  <c r="E17" i="53"/>
  <c r="E13" i="53"/>
  <c r="J34" i="53"/>
  <c r="J22" i="53"/>
  <c r="J18" i="53"/>
  <c r="J14" i="53"/>
  <c r="J10" i="53"/>
  <c r="I19" i="53"/>
  <c r="C35" i="53"/>
  <c r="C34" i="53"/>
  <c r="C31" i="53"/>
  <c r="C30" i="53"/>
  <c r="C27" i="53"/>
  <c r="C26" i="53"/>
  <c r="C23" i="53"/>
  <c r="C22" i="53"/>
  <c r="C19" i="53"/>
  <c r="C18" i="53"/>
  <c r="C15" i="53"/>
  <c r="C14" i="53"/>
  <c r="C11" i="53"/>
  <c r="C10" i="53"/>
  <c r="F35" i="53"/>
  <c r="F33" i="53"/>
  <c r="F32" i="53"/>
  <c r="F31" i="53"/>
  <c r="F28" i="53"/>
  <c r="F27" i="53"/>
  <c r="F25" i="53"/>
  <c r="F23" i="53"/>
  <c r="F21" i="53"/>
  <c r="F20" i="53"/>
  <c r="F19" i="53"/>
  <c r="F18" i="53"/>
  <c r="F12" i="53"/>
  <c r="G34" i="53"/>
  <c r="G32" i="53"/>
  <c r="G31" i="53"/>
  <c r="G30" i="53"/>
  <c r="G29" i="53"/>
  <c r="G28" i="53"/>
  <c r="G26" i="53"/>
  <c r="G24" i="53"/>
  <c r="G23" i="53"/>
  <c r="G22" i="53"/>
  <c r="G20" i="53"/>
  <c r="G18" i="53"/>
  <c r="G16" i="53"/>
  <c r="G15" i="53"/>
  <c r="G14" i="53"/>
  <c r="G12" i="53"/>
  <c r="G10" i="53"/>
  <c r="D8" i="53"/>
  <c r="Q9" i="13"/>
  <c r="Y7" i="13"/>
  <c r="Q8" i="13"/>
  <c r="AF7" i="13"/>
  <c r="AS9" i="13"/>
  <c r="AS8" i="13"/>
  <c r="K7" i="13"/>
  <c r="AE6" i="13"/>
  <c r="AS7" i="13"/>
  <c r="AM7" i="13"/>
  <c r="K6" i="13"/>
  <c r="AE8" i="13"/>
  <c r="AF6" i="13"/>
  <c r="AG6" i="13" s="1"/>
  <c r="AF9" i="13"/>
  <c r="AM9" i="13"/>
  <c r="AM8" i="13"/>
  <c r="AS6" i="13"/>
  <c r="AZ6" i="12"/>
  <c r="AB6" i="12"/>
  <c r="AA6" i="12"/>
  <c r="AY6" i="12"/>
  <c r="AY12" i="12"/>
  <c r="AZ12" i="12"/>
  <c r="AA12" i="12"/>
  <c r="AB12" i="12"/>
  <c r="AZ18" i="12"/>
  <c r="BA18" i="12" s="1"/>
  <c r="BB18" i="12" s="1"/>
  <c r="BC18" i="12" s="1"/>
  <c r="AO19" i="127" s="1"/>
  <c r="AB18" i="12"/>
  <c r="AC18" i="12" s="1"/>
  <c r="AA18" i="12"/>
  <c r="AY18" i="12"/>
  <c r="AY28" i="12"/>
  <c r="AZ28" i="12"/>
  <c r="BA28" i="12" s="1"/>
  <c r="BB28" i="12" s="1"/>
  <c r="BC28" i="12" s="1"/>
  <c r="AO29" i="127" s="1"/>
  <c r="AC28" i="12"/>
  <c r="AA28" i="12"/>
  <c r="AB28" i="12"/>
  <c r="AC42" i="12"/>
  <c r="AB42" i="12"/>
  <c r="AA42" i="12"/>
  <c r="AY42" i="12"/>
  <c r="AZ42" i="12"/>
  <c r="BA42" i="12" s="1"/>
  <c r="BB42" i="12" s="1"/>
  <c r="BC42" i="12" s="1"/>
  <c r="AO43" i="127" s="1"/>
  <c r="BD43" i="127" s="1"/>
  <c r="BE43" i="127" s="1"/>
  <c r="AZ10" i="12"/>
  <c r="BA10" i="12" s="1"/>
  <c r="AB10" i="12"/>
  <c r="AA10" i="12"/>
  <c r="AY10" i="12"/>
  <c r="AY16" i="12"/>
  <c r="AZ16" i="12"/>
  <c r="BA16" i="12" s="1"/>
  <c r="BB16" i="12" s="1"/>
  <c r="BC16" i="12" s="1"/>
  <c r="AO17" i="127" s="1"/>
  <c r="AB16" i="12"/>
  <c r="AC16" i="12" s="1"/>
  <c r="AA16" i="12"/>
  <c r="AZ22" i="12"/>
  <c r="BA22" i="12" s="1"/>
  <c r="BB22" i="12" s="1"/>
  <c r="BC22" i="12" s="1"/>
  <c r="AO23" i="127" s="1"/>
  <c r="AB22" i="12"/>
  <c r="AC22" i="12" s="1"/>
  <c r="AA22" i="12"/>
  <c r="AY22" i="12"/>
  <c r="AB26" i="12"/>
  <c r="AC26" i="12" s="1"/>
  <c r="AA26" i="12"/>
  <c r="AY26" i="12"/>
  <c r="AZ26" i="12"/>
  <c r="BA26" i="12" s="1"/>
  <c r="BB26" i="12" s="1"/>
  <c r="BC26" i="12" s="1"/>
  <c r="AO27" i="127" s="1"/>
  <c r="AC30" i="12"/>
  <c r="AB30" i="12"/>
  <c r="AA30" i="12"/>
  <c r="AY30" i="12"/>
  <c r="AZ30" i="12"/>
  <c r="BA30" i="12" s="1"/>
  <c r="BB30" i="12" s="1"/>
  <c r="BC30" i="12" s="1"/>
  <c r="AO31" i="127" s="1"/>
  <c r="AC34" i="12"/>
  <c r="AB34" i="12"/>
  <c r="AA34" i="12"/>
  <c r="AY34" i="12"/>
  <c r="AZ34" i="12"/>
  <c r="BA34" i="12" s="1"/>
  <c r="BB34" i="12" s="1"/>
  <c r="BC34" i="12" s="1"/>
  <c r="AO35" i="127" s="1"/>
  <c r="AC38" i="12"/>
  <c r="AB38" i="12"/>
  <c r="AA38" i="12"/>
  <c r="AY38" i="12"/>
  <c r="AZ38" i="12"/>
  <c r="BA38" i="12" s="1"/>
  <c r="BB38" i="12" s="1"/>
  <c r="BC38" i="12" s="1"/>
  <c r="AO39" i="127" s="1"/>
  <c r="BD39" i="127" s="1"/>
  <c r="BE39" i="127" s="1"/>
  <c r="AY40" i="12"/>
  <c r="BA40" i="12"/>
  <c r="BB40" i="12" s="1"/>
  <c r="BC40" i="12" s="1"/>
  <c r="AO41" i="127" s="1"/>
  <c r="BD41" i="127" s="1"/>
  <c r="BE41" i="127" s="1"/>
  <c r="AZ40" i="12"/>
  <c r="AA40" i="12"/>
  <c r="AB40" i="12"/>
  <c r="AC40" i="12"/>
  <c r="AC46" i="12"/>
  <c r="AB46" i="12"/>
  <c r="AA46" i="12"/>
  <c r="AY46" i="12"/>
  <c r="AZ46" i="12"/>
  <c r="BA46" i="12" s="1"/>
  <c r="BB46" i="12" s="1"/>
  <c r="BC46" i="12" s="1"/>
  <c r="AO47" i="127" s="1"/>
  <c r="BD47" i="127" s="1"/>
  <c r="BE47" i="127" s="1"/>
  <c r="AY48" i="12"/>
  <c r="BA48" i="12"/>
  <c r="BB48" i="12" s="1"/>
  <c r="BC48" i="12" s="1"/>
  <c r="AO49" i="127" s="1"/>
  <c r="BD49" i="127" s="1"/>
  <c r="BE49" i="127" s="1"/>
  <c r="AZ48" i="12"/>
  <c r="AB48" i="12"/>
  <c r="AC48" i="12" s="1"/>
  <c r="AA48" i="12"/>
  <c r="AY52" i="12"/>
  <c r="BA52" i="12"/>
  <c r="BB52" i="12" s="1"/>
  <c r="BC52" i="12" s="1"/>
  <c r="AO53" i="127" s="1"/>
  <c r="BD53" i="127" s="1"/>
  <c r="BE53" i="127" s="1"/>
  <c r="AZ52" i="12"/>
  <c r="AA52" i="12"/>
  <c r="AB52" i="12"/>
  <c r="AC52" i="12"/>
  <c r="AY56" i="12"/>
  <c r="BA56" i="12"/>
  <c r="BB56" i="12" s="1"/>
  <c r="BC56" i="12" s="1"/>
  <c r="AO57" i="127" s="1"/>
  <c r="BD57" i="127" s="1"/>
  <c r="BE57" i="127" s="1"/>
  <c r="AZ56" i="12"/>
  <c r="AA56" i="12"/>
  <c r="AB56" i="12"/>
  <c r="AC56" i="12"/>
  <c r="AC58" i="12"/>
  <c r="AB58" i="12"/>
  <c r="AA58" i="12"/>
  <c r="AY58" i="12"/>
  <c r="AZ58" i="12"/>
  <c r="BA58" i="12" s="1"/>
  <c r="BB58" i="12" s="1"/>
  <c r="BC58" i="12" s="1"/>
  <c r="AO59" i="127" s="1"/>
  <c r="BD59" i="127" s="1"/>
  <c r="BE59" i="127" s="1"/>
  <c r="AY60" i="12"/>
  <c r="BA60" i="12"/>
  <c r="BB60" i="12" s="1"/>
  <c r="BC60" i="12" s="1"/>
  <c r="AO61" i="127" s="1"/>
  <c r="BD61" i="127" s="1"/>
  <c r="BE61" i="127" s="1"/>
  <c r="AZ60" i="12"/>
  <c r="AC60" i="12"/>
  <c r="AA60" i="12"/>
  <c r="AB60" i="12"/>
  <c r="AY64" i="12"/>
  <c r="BA64" i="12"/>
  <c r="BB64" i="12" s="1"/>
  <c r="BC64" i="12" s="1"/>
  <c r="AO65" i="127" s="1"/>
  <c r="BD65" i="127" s="1"/>
  <c r="BE65" i="127" s="1"/>
  <c r="AZ64" i="12"/>
  <c r="AB64" i="12"/>
  <c r="AC64" i="12" s="1"/>
  <c r="AA64" i="12"/>
  <c r="AZ7" i="12"/>
  <c r="AB7" i="12"/>
  <c r="AA7" i="12"/>
  <c r="AY7" i="12"/>
  <c r="AB9" i="12"/>
  <c r="AA9" i="12"/>
  <c r="AY9" i="12"/>
  <c r="AZ9" i="12"/>
  <c r="AZ11" i="12"/>
  <c r="BA11" i="12" s="1"/>
  <c r="AB11" i="12"/>
  <c r="AA11" i="12"/>
  <c r="AY11" i="12"/>
  <c r="AB13" i="12"/>
  <c r="AC13" i="12" s="1"/>
  <c r="AA13" i="12"/>
  <c r="AY13" i="12"/>
  <c r="AZ13" i="12"/>
  <c r="BA13" i="12" s="1"/>
  <c r="AZ15" i="12"/>
  <c r="BA15" i="12" s="1"/>
  <c r="BB15" i="12" s="1"/>
  <c r="BC15" i="12" s="1"/>
  <c r="AO16" i="127" s="1"/>
  <c r="AB15" i="12"/>
  <c r="AA15" i="12"/>
  <c r="AY15" i="12"/>
  <c r="AB17" i="12"/>
  <c r="AC17" i="12" s="1"/>
  <c r="AA17" i="12"/>
  <c r="AY17" i="12"/>
  <c r="AZ17" i="12"/>
  <c r="BA17" i="12"/>
  <c r="BB17" i="12" s="1"/>
  <c r="BC17" i="12" s="1"/>
  <c r="AO18" i="127" s="1"/>
  <c r="AZ19" i="12"/>
  <c r="BA19" i="12" s="1"/>
  <c r="BB19" i="12" s="1"/>
  <c r="BC19" i="12" s="1"/>
  <c r="AO20" i="127" s="1"/>
  <c r="AB19" i="12"/>
  <c r="AC19" i="12" s="1"/>
  <c r="AA19" i="12"/>
  <c r="AY19" i="12"/>
  <c r="AB21" i="12"/>
  <c r="AC21" i="12" s="1"/>
  <c r="AA21" i="12"/>
  <c r="AY21" i="12"/>
  <c r="AZ21" i="12"/>
  <c r="BA21" i="12"/>
  <c r="BB21" i="12" s="1"/>
  <c r="BC21" i="12" s="1"/>
  <c r="AO22" i="127" s="1"/>
  <c r="AZ23" i="12"/>
  <c r="BA23" i="12" s="1"/>
  <c r="BB23" i="12" s="1"/>
  <c r="BC23" i="12" s="1"/>
  <c r="AO24" i="127" s="1"/>
  <c r="AB23" i="12"/>
  <c r="AC23" i="12" s="1"/>
  <c r="AA23" i="12"/>
  <c r="AY23" i="12"/>
  <c r="AB25" i="12"/>
  <c r="AC25" i="12" s="1"/>
  <c r="AA25" i="12"/>
  <c r="AY25" i="12"/>
  <c r="AZ25" i="12"/>
  <c r="BA25" i="12" s="1"/>
  <c r="BB25" i="12" s="1"/>
  <c r="BC25" i="12" s="1"/>
  <c r="AO26" i="127" s="1"/>
  <c r="AZ27" i="12"/>
  <c r="BA27" i="12" s="1"/>
  <c r="BB27" i="12" s="1"/>
  <c r="BC27" i="12" s="1"/>
  <c r="AO28" i="127" s="1"/>
  <c r="AB27" i="12"/>
  <c r="AC27" i="12" s="1"/>
  <c r="AA27" i="12"/>
  <c r="AY27" i="12"/>
  <c r="AB29" i="12"/>
  <c r="AC29" i="12" s="1"/>
  <c r="AA29" i="12"/>
  <c r="AY29" i="12"/>
  <c r="AZ29" i="12"/>
  <c r="BA29" i="12" s="1"/>
  <c r="BB29" i="12" s="1"/>
  <c r="BC29" i="12" s="1"/>
  <c r="AO30" i="127" s="1"/>
  <c r="AZ31" i="12"/>
  <c r="BA31" i="12" s="1"/>
  <c r="BB31" i="12" s="1"/>
  <c r="BC31" i="12" s="1"/>
  <c r="AO32" i="127" s="1"/>
  <c r="AB31" i="12"/>
  <c r="AC31" i="12" s="1"/>
  <c r="AA31" i="12"/>
  <c r="AY31" i="12"/>
  <c r="AB33" i="12"/>
  <c r="AC33" i="12" s="1"/>
  <c r="AA33" i="12"/>
  <c r="AY33" i="12"/>
  <c r="AZ33" i="12"/>
  <c r="BA33" i="12" s="1"/>
  <c r="BB33" i="12" s="1"/>
  <c r="BC33" i="12" s="1"/>
  <c r="AO34" i="127" s="1"/>
  <c r="AZ35" i="12"/>
  <c r="BA35" i="12" s="1"/>
  <c r="BB35" i="12" s="1"/>
  <c r="BC35" i="12" s="1"/>
  <c r="AO36" i="127" s="1"/>
  <c r="AB35" i="12"/>
  <c r="AC35" i="12" s="1"/>
  <c r="AA35" i="12"/>
  <c r="AY35" i="12"/>
  <c r="AB37" i="12"/>
  <c r="AC37" i="12" s="1"/>
  <c r="AA37" i="12"/>
  <c r="AY37" i="12"/>
  <c r="AZ37" i="12"/>
  <c r="BA37" i="12"/>
  <c r="BB37" i="12" s="1"/>
  <c r="BC37" i="12" s="1"/>
  <c r="AO38" i="127" s="1"/>
  <c r="BD38" i="127" s="1"/>
  <c r="BE38" i="127" s="1"/>
  <c r="AZ39" i="12"/>
  <c r="BA39" i="12" s="1"/>
  <c r="BB39" i="12" s="1"/>
  <c r="BC39" i="12" s="1"/>
  <c r="AO40" i="127" s="1"/>
  <c r="BD40" i="127" s="1"/>
  <c r="BE40" i="127" s="1"/>
  <c r="AB39" i="12"/>
  <c r="AC39" i="12" s="1"/>
  <c r="AA39" i="12"/>
  <c r="AY39" i="12"/>
  <c r="AB41" i="12"/>
  <c r="AC41" i="12" s="1"/>
  <c r="AA41" i="12"/>
  <c r="AY41" i="12"/>
  <c r="AZ41" i="12"/>
  <c r="BA41" i="12"/>
  <c r="BB41" i="12" s="1"/>
  <c r="BC41" i="12" s="1"/>
  <c r="AO42" i="127" s="1"/>
  <c r="BD42" i="127" s="1"/>
  <c r="BE42" i="127" s="1"/>
  <c r="AZ43" i="12"/>
  <c r="BA43" i="12" s="1"/>
  <c r="BB43" i="12" s="1"/>
  <c r="BC43" i="12" s="1"/>
  <c r="AO44" i="127" s="1"/>
  <c r="BD44" i="127" s="1"/>
  <c r="BE44" i="127" s="1"/>
  <c r="AB43" i="12"/>
  <c r="AC43" i="12" s="1"/>
  <c r="AA43" i="12"/>
  <c r="AY43" i="12"/>
  <c r="AB45" i="12"/>
  <c r="AC45" i="12" s="1"/>
  <c r="AA45" i="12"/>
  <c r="AY45" i="12"/>
  <c r="AZ45" i="12"/>
  <c r="BA45" i="12" s="1"/>
  <c r="BB45" i="12" s="1"/>
  <c r="BC45" i="12" s="1"/>
  <c r="AO46" i="127" s="1"/>
  <c r="BD46" i="127" s="1"/>
  <c r="BE46" i="127" s="1"/>
  <c r="AZ47" i="12"/>
  <c r="BA47" i="12" s="1"/>
  <c r="BB47" i="12" s="1"/>
  <c r="BC47" i="12" s="1"/>
  <c r="AO48" i="127" s="1"/>
  <c r="BD48" i="127" s="1"/>
  <c r="BE48" i="127" s="1"/>
  <c r="AB47" i="12"/>
  <c r="AC47" i="12" s="1"/>
  <c r="AA47" i="12"/>
  <c r="AY47" i="12"/>
  <c r="AB49" i="12"/>
  <c r="AC49" i="12" s="1"/>
  <c r="AA49" i="12"/>
  <c r="AY49" i="12"/>
  <c r="AZ49" i="12"/>
  <c r="BA49" i="12"/>
  <c r="BB49" i="12" s="1"/>
  <c r="BC49" i="12" s="1"/>
  <c r="AO50" i="127" s="1"/>
  <c r="BD50" i="127" s="1"/>
  <c r="BE50" i="127" s="1"/>
  <c r="AC51" i="12"/>
  <c r="AB51" i="12"/>
  <c r="AA51" i="12"/>
  <c r="AZ51" i="12"/>
  <c r="BA51" i="12" s="1"/>
  <c r="BB51" i="12" s="1"/>
  <c r="BC51" i="12" s="1"/>
  <c r="AO52" i="127" s="1"/>
  <c r="BD52" i="127" s="1"/>
  <c r="BE52" i="127" s="1"/>
  <c r="AY51" i="12"/>
  <c r="AB53" i="12"/>
  <c r="AC53" i="12" s="1"/>
  <c r="AA53" i="12"/>
  <c r="AY53" i="12"/>
  <c r="AZ53" i="12"/>
  <c r="BA53" i="12"/>
  <c r="BB53" i="12" s="1"/>
  <c r="BC53" i="12" s="1"/>
  <c r="AO54" i="127" s="1"/>
  <c r="BD54" i="127" s="1"/>
  <c r="BE54" i="127" s="1"/>
  <c r="AC55" i="12"/>
  <c r="AB55" i="12"/>
  <c r="AA55" i="12"/>
  <c r="AY55" i="12"/>
  <c r="AZ55" i="12"/>
  <c r="BA55" i="12" s="1"/>
  <c r="BB55" i="12" s="1"/>
  <c r="BC55" i="12" s="1"/>
  <c r="AO56" i="127" s="1"/>
  <c r="BD56" i="127" s="1"/>
  <c r="BE56" i="127" s="1"/>
  <c r="AB57" i="12"/>
  <c r="AC57" i="12" s="1"/>
  <c r="AA57" i="12"/>
  <c r="AY57" i="12"/>
  <c r="AZ57" i="12"/>
  <c r="BA57" i="12"/>
  <c r="BB57" i="12" s="1"/>
  <c r="BC57" i="12" s="1"/>
  <c r="AO58" i="127" s="1"/>
  <c r="BD58" i="127" s="1"/>
  <c r="BE58" i="127" s="1"/>
  <c r="AC59" i="12"/>
  <c r="AB59" i="12"/>
  <c r="AA59" i="12"/>
  <c r="AY59" i="12"/>
  <c r="AZ59" i="12"/>
  <c r="BA59" i="12" s="1"/>
  <c r="BB59" i="12" s="1"/>
  <c r="BC59" i="12" s="1"/>
  <c r="AO60" i="127" s="1"/>
  <c r="BD60" i="127" s="1"/>
  <c r="BE60" i="127" s="1"/>
  <c r="AB61" i="12"/>
  <c r="AC61" i="12" s="1"/>
  <c r="AA61" i="12"/>
  <c r="AY61" i="12"/>
  <c r="AZ61" i="12"/>
  <c r="BA61" i="12" s="1"/>
  <c r="BB61" i="12" s="1"/>
  <c r="BC61" i="12" s="1"/>
  <c r="AO62" i="127" s="1"/>
  <c r="BD62" i="127" s="1"/>
  <c r="BE62" i="127" s="1"/>
  <c r="AC63" i="12"/>
  <c r="AB63" i="12"/>
  <c r="AA63" i="12"/>
  <c r="AY63" i="12"/>
  <c r="AZ63" i="12"/>
  <c r="BA63" i="12" s="1"/>
  <c r="BB63" i="12" s="1"/>
  <c r="BC63" i="12" s="1"/>
  <c r="AO64" i="127" s="1"/>
  <c r="BD64" i="127" s="1"/>
  <c r="BE64" i="127" s="1"/>
  <c r="AB65" i="12"/>
  <c r="AC65" i="12" s="1"/>
  <c r="AA65" i="12"/>
  <c r="AY65" i="12"/>
  <c r="AZ65" i="12"/>
  <c r="BA65" i="12" s="1"/>
  <c r="BB65" i="12" s="1"/>
  <c r="BC65" i="12" s="1"/>
  <c r="AO66" i="127" s="1"/>
  <c r="BD66" i="127" s="1"/>
  <c r="BE66" i="127" s="1"/>
  <c r="AY8" i="12"/>
  <c r="AZ8" i="12"/>
  <c r="AA8" i="12"/>
  <c r="AB8" i="12"/>
  <c r="AZ14" i="12"/>
  <c r="BA14" i="12" s="1"/>
  <c r="AB14" i="12"/>
  <c r="AA14" i="12"/>
  <c r="AY14" i="12"/>
  <c r="AY20" i="12"/>
  <c r="BA20" i="12"/>
  <c r="BB20" i="12" s="1"/>
  <c r="BC20" i="12" s="1"/>
  <c r="AO21" i="127" s="1"/>
  <c r="AZ20" i="12"/>
  <c r="AA20" i="12"/>
  <c r="AB20" i="12"/>
  <c r="AC20" i="12" s="1"/>
  <c r="AY24" i="12"/>
  <c r="AZ24" i="12"/>
  <c r="BA24" i="12" s="1"/>
  <c r="BB24" i="12" s="1"/>
  <c r="BC24" i="12" s="1"/>
  <c r="AO25" i="127" s="1"/>
  <c r="AB24" i="12"/>
  <c r="AC24" i="12" s="1"/>
  <c r="AA24" i="12"/>
  <c r="AY32" i="12"/>
  <c r="BA32" i="12"/>
  <c r="BB32" i="12" s="1"/>
  <c r="BC32" i="12" s="1"/>
  <c r="AO33" i="127" s="1"/>
  <c r="AZ32" i="12"/>
  <c r="AB32" i="12"/>
  <c r="AC32" i="12" s="1"/>
  <c r="AA32" i="12"/>
  <c r="AY36" i="12"/>
  <c r="BA36" i="12"/>
  <c r="BB36" i="12" s="1"/>
  <c r="BC36" i="12" s="1"/>
  <c r="AO37" i="127" s="1"/>
  <c r="BD37" i="127" s="1"/>
  <c r="BE37" i="127" s="1"/>
  <c r="AZ36" i="12"/>
  <c r="AA36" i="12"/>
  <c r="AB36" i="12"/>
  <c r="AC36" i="12"/>
  <c r="AY44" i="12"/>
  <c r="BA44" i="12"/>
  <c r="BB44" i="12" s="1"/>
  <c r="BC44" i="12" s="1"/>
  <c r="AO45" i="127" s="1"/>
  <c r="BD45" i="127" s="1"/>
  <c r="BE45" i="127" s="1"/>
  <c r="AZ44" i="12"/>
  <c r="AC44" i="12"/>
  <c r="AA44" i="12"/>
  <c r="AB44" i="12"/>
  <c r="AC50" i="12"/>
  <c r="AB50" i="12"/>
  <c r="AA50" i="12"/>
  <c r="AY50" i="12"/>
  <c r="AZ50" i="12"/>
  <c r="BA50" i="12" s="1"/>
  <c r="BB50" i="12" s="1"/>
  <c r="BC50" i="12" s="1"/>
  <c r="AO51" i="127" s="1"/>
  <c r="BD51" i="127" s="1"/>
  <c r="BE51" i="127" s="1"/>
  <c r="AC54" i="12"/>
  <c r="AB54" i="12"/>
  <c r="AA54" i="12"/>
  <c r="AY54" i="12"/>
  <c r="AZ54" i="12"/>
  <c r="BA54" i="12" s="1"/>
  <c r="BB54" i="12" s="1"/>
  <c r="BC54" i="12" s="1"/>
  <c r="AO55" i="127" s="1"/>
  <c r="BD55" i="127" s="1"/>
  <c r="BE55" i="127" s="1"/>
  <c r="AC62" i="12"/>
  <c r="AB62" i="12"/>
  <c r="AA62" i="12"/>
  <c r="AY62" i="12"/>
  <c r="AZ62" i="12"/>
  <c r="BA62" i="12" s="1"/>
  <c r="BB62" i="12" s="1"/>
  <c r="BC62" i="12" s="1"/>
  <c r="AO63" i="127" s="1"/>
  <c r="BD63" i="127" s="1"/>
  <c r="BE63" i="127" s="1"/>
  <c r="AM6" i="13"/>
  <c r="AT6" i="13"/>
  <c r="AT7" i="13"/>
  <c r="AE9" i="13"/>
  <c r="AF8" i="13"/>
  <c r="AT8" i="13"/>
  <c r="K9" i="13"/>
  <c r="R9" i="13"/>
  <c r="R8" i="13"/>
  <c r="Y6" i="13"/>
  <c r="R6" i="13"/>
  <c r="Q6" i="13"/>
  <c r="AV17" i="13" l="1"/>
  <c r="AW17" i="13" s="1"/>
  <c r="BG18" i="127" s="1"/>
  <c r="S17" i="13"/>
  <c r="AV19" i="13"/>
  <c r="AW19" i="13" s="1"/>
  <c r="BG20" i="127" s="1"/>
  <c r="B19" i="161" s="1"/>
  <c r="AV20" i="13"/>
  <c r="AW20" i="13" s="1"/>
  <c r="BG21" i="127" s="1"/>
  <c r="BV21" i="127" s="1"/>
  <c r="BW21" i="127" s="1"/>
  <c r="T20" i="61" s="1"/>
  <c r="B26" i="160"/>
  <c r="BD27" i="127"/>
  <c r="BE27" i="127" s="1"/>
  <c r="S26" i="61" s="1"/>
  <c r="B28" i="160"/>
  <c r="BD29" i="127"/>
  <c r="BE29" i="127" s="1"/>
  <c r="S28" i="61" s="1"/>
  <c r="B35" i="160"/>
  <c r="BD36" i="127"/>
  <c r="BE36" i="127" s="1"/>
  <c r="S35" i="61" s="1"/>
  <c r="B31" i="160"/>
  <c r="BD32" i="127"/>
  <c r="BE32" i="127" s="1"/>
  <c r="S31" i="61" s="1"/>
  <c r="B27" i="160"/>
  <c r="BD28" i="127"/>
  <c r="BE28" i="127" s="1"/>
  <c r="S27" i="61" s="1"/>
  <c r="B18" i="160"/>
  <c r="BD19" i="127"/>
  <c r="BE19" i="127" s="1"/>
  <c r="S18" i="61" s="1"/>
  <c r="B33" i="160"/>
  <c r="BD34" i="127"/>
  <c r="BE34" i="127" s="1"/>
  <c r="S33" i="61" s="1"/>
  <c r="B29" i="160"/>
  <c r="BD30" i="127"/>
  <c r="BE30" i="127" s="1"/>
  <c r="S29" i="61" s="1"/>
  <c r="B23" i="160"/>
  <c r="BD24" i="127"/>
  <c r="BE24" i="127" s="1"/>
  <c r="S23" i="61" s="1"/>
  <c r="B34" i="160"/>
  <c r="BD35" i="127"/>
  <c r="BE35" i="127" s="1"/>
  <c r="S34" i="61" s="1"/>
  <c r="B16" i="160"/>
  <c r="BD17" i="127"/>
  <c r="BE17" i="127" s="1"/>
  <c r="S16" i="61" s="1"/>
  <c r="B19" i="160"/>
  <c r="BD20" i="127"/>
  <c r="BE20" i="127" s="1"/>
  <c r="S19" i="61" s="1"/>
  <c r="B30" i="160"/>
  <c r="BD31" i="127"/>
  <c r="BE31" i="127" s="1"/>
  <c r="S30" i="61" s="1"/>
  <c r="B22" i="160"/>
  <c r="BD23" i="127"/>
  <c r="BE23" i="127" s="1"/>
  <c r="S22" i="61" s="1"/>
  <c r="B32" i="160"/>
  <c r="BD33" i="127"/>
  <c r="BE33" i="127" s="1"/>
  <c r="S32" i="61" s="1"/>
  <c r="AV40" i="13"/>
  <c r="AW40" i="13" s="1"/>
  <c r="BG41" i="127" s="1"/>
  <c r="BV41" i="127" s="1"/>
  <c r="BW41" i="127" s="1"/>
  <c r="S40" i="13"/>
  <c r="AV21" i="13"/>
  <c r="AW21" i="13" s="1"/>
  <c r="BG22" i="127" s="1"/>
  <c r="S62" i="13"/>
  <c r="AV62" i="13"/>
  <c r="AW62" i="13" s="1"/>
  <c r="BG63" i="127" s="1"/>
  <c r="BV63" i="127" s="1"/>
  <c r="BW63" i="127" s="1"/>
  <c r="S63" i="13"/>
  <c r="AV63" i="13"/>
  <c r="AW63" i="13" s="1"/>
  <c r="BG64" i="127" s="1"/>
  <c r="BV64" i="127" s="1"/>
  <c r="BW64" i="127" s="1"/>
  <c r="AV44" i="13"/>
  <c r="AW44" i="13" s="1"/>
  <c r="BG45" i="127" s="1"/>
  <c r="BV45" i="127" s="1"/>
  <c r="BW45" i="127" s="1"/>
  <c r="S44" i="13"/>
  <c r="AV56" i="13"/>
  <c r="AW56" i="13" s="1"/>
  <c r="BG57" i="127" s="1"/>
  <c r="BV57" i="127" s="1"/>
  <c r="BW57" i="127" s="1"/>
  <c r="S56" i="13"/>
  <c r="B23" i="161"/>
  <c r="BV24" i="127"/>
  <c r="BW24" i="127" s="1"/>
  <c r="T23" i="61" s="1"/>
  <c r="B25" i="160"/>
  <c r="BD26" i="127"/>
  <c r="BE26" i="127" s="1"/>
  <c r="S25" i="61" s="1"/>
  <c r="B21" i="160"/>
  <c r="BD22" i="127"/>
  <c r="BE22" i="127" s="1"/>
  <c r="S21" i="61" s="1"/>
  <c r="B17" i="160"/>
  <c r="BD18" i="127"/>
  <c r="BE18" i="127" s="1"/>
  <c r="S17" i="61" s="1"/>
  <c r="AV38" i="13"/>
  <c r="AW38" i="13" s="1"/>
  <c r="BG39" i="127" s="1"/>
  <c r="BV39" i="127" s="1"/>
  <c r="BW39" i="127" s="1"/>
  <c r="S38" i="13"/>
  <c r="S53" i="13"/>
  <c r="AV53" i="13"/>
  <c r="AW53" i="13" s="1"/>
  <c r="BG54" i="127" s="1"/>
  <c r="BV54" i="127" s="1"/>
  <c r="BW54" i="127" s="1"/>
  <c r="S29" i="13"/>
  <c r="AV29" i="13"/>
  <c r="AW29" i="13" s="1"/>
  <c r="BG30" i="127" s="1"/>
  <c r="AV48" i="13"/>
  <c r="AW48" i="13" s="1"/>
  <c r="BG49" i="127" s="1"/>
  <c r="BV49" i="127" s="1"/>
  <c r="BW49" i="127" s="1"/>
  <c r="S48" i="13"/>
  <c r="AV22" i="13"/>
  <c r="AW22" i="13" s="1"/>
  <c r="BG23" i="127" s="1"/>
  <c r="B31" i="161"/>
  <c r="BV32" i="127"/>
  <c r="BW32" i="127" s="1"/>
  <c r="T31" i="61" s="1"/>
  <c r="AV34" i="13"/>
  <c r="AW34" i="13" s="1"/>
  <c r="BG35" i="127" s="1"/>
  <c r="AV52" i="13"/>
  <c r="AW52" i="13" s="1"/>
  <c r="BG53" i="127" s="1"/>
  <c r="BV53" i="127" s="1"/>
  <c r="BW53" i="127" s="1"/>
  <c r="AV51" i="13"/>
  <c r="AW51" i="13" s="1"/>
  <c r="BG52" i="127" s="1"/>
  <c r="BV52" i="127" s="1"/>
  <c r="BW52" i="127" s="1"/>
  <c r="B16" i="161"/>
  <c r="BV17" i="127"/>
  <c r="BW17" i="127" s="1"/>
  <c r="T16" i="61" s="1"/>
  <c r="AV32" i="13"/>
  <c r="AW32" i="13" s="1"/>
  <c r="BG33" i="127" s="1"/>
  <c r="AV37" i="13"/>
  <c r="AW37" i="13" s="1"/>
  <c r="BG38" i="127" s="1"/>
  <c r="BV38" i="127" s="1"/>
  <c r="BW38" i="127" s="1"/>
  <c r="AV35" i="13"/>
  <c r="AW35" i="13" s="1"/>
  <c r="BG36" i="127" s="1"/>
  <c r="AV64" i="13"/>
  <c r="AW64" i="13" s="1"/>
  <c r="BG65" i="127" s="1"/>
  <c r="BV65" i="127" s="1"/>
  <c r="BW65" i="127" s="1"/>
  <c r="B24" i="160"/>
  <c r="BD25" i="127"/>
  <c r="BE25" i="127" s="1"/>
  <c r="S24" i="61" s="1"/>
  <c r="BD16" i="127"/>
  <c r="BE16" i="127" s="1"/>
  <c r="S15" i="61" s="1"/>
  <c r="B15" i="160"/>
  <c r="S39" i="13"/>
  <c r="AV39" i="13"/>
  <c r="AW39" i="13" s="1"/>
  <c r="BG40" i="127" s="1"/>
  <c r="BV40" i="127" s="1"/>
  <c r="BW40" i="127" s="1"/>
  <c r="S59" i="13"/>
  <c r="AV59" i="13"/>
  <c r="AW59" i="13" s="1"/>
  <c r="BG60" i="127" s="1"/>
  <c r="BV60" i="127" s="1"/>
  <c r="BW60" i="127" s="1"/>
  <c r="B24" i="161"/>
  <c r="BV25" i="127"/>
  <c r="BW25" i="127" s="1"/>
  <c r="T24" i="61" s="1"/>
  <c r="AV60" i="13"/>
  <c r="AW60" i="13" s="1"/>
  <c r="BG61" i="127" s="1"/>
  <c r="BV61" i="127" s="1"/>
  <c r="BW61" i="127" s="1"/>
  <c r="S60" i="13"/>
  <c r="AV65" i="13"/>
  <c r="AW65" i="13" s="1"/>
  <c r="BG66" i="127" s="1"/>
  <c r="BV66" i="127" s="1"/>
  <c r="BW66" i="127" s="1"/>
  <c r="S65" i="13"/>
  <c r="BV20" i="127"/>
  <c r="BW20" i="127" s="1"/>
  <c r="T19" i="61" s="1"/>
  <c r="AV46" i="13"/>
  <c r="AW46" i="13" s="1"/>
  <c r="BG47" i="127" s="1"/>
  <c r="BV47" i="127" s="1"/>
  <c r="BW47" i="127" s="1"/>
  <c r="AV55" i="13"/>
  <c r="AW55" i="13" s="1"/>
  <c r="BG56" i="127" s="1"/>
  <c r="BV56" i="127" s="1"/>
  <c r="BW56" i="127" s="1"/>
  <c r="B20" i="160"/>
  <c r="BD21" i="127"/>
  <c r="BE21" i="127" s="1"/>
  <c r="S20" i="61" s="1"/>
  <c r="AV25" i="13"/>
  <c r="AW25" i="13" s="1"/>
  <c r="BG26" i="127" s="1"/>
  <c r="S25" i="13"/>
  <c r="AV26" i="13"/>
  <c r="AW26" i="13" s="1"/>
  <c r="BG27" i="127" s="1"/>
  <c r="S26" i="13"/>
  <c r="AV42" i="13"/>
  <c r="AW42" i="13" s="1"/>
  <c r="BG43" i="127" s="1"/>
  <c r="BV43" i="127" s="1"/>
  <c r="BW43" i="127" s="1"/>
  <c r="S42" i="13"/>
  <c r="S33" i="13"/>
  <c r="AV33" i="13"/>
  <c r="AW33" i="13" s="1"/>
  <c r="BG34" i="127" s="1"/>
  <c r="B18" i="161"/>
  <c r="BV19" i="127"/>
  <c r="BW19" i="127" s="1"/>
  <c r="T18" i="61" s="1"/>
  <c r="B30" i="161"/>
  <c r="BV31" i="127"/>
  <c r="BW31" i="127" s="1"/>
  <c r="T30" i="61" s="1"/>
  <c r="AV57" i="13"/>
  <c r="AW57" i="13" s="1"/>
  <c r="BG58" i="127" s="1"/>
  <c r="BV58" i="127" s="1"/>
  <c r="BW58" i="127" s="1"/>
  <c r="B28" i="161"/>
  <c r="BV29" i="127"/>
  <c r="BW29" i="127" s="1"/>
  <c r="T28" i="61" s="1"/>
  <c r="AV58" i="13"/>
  <c r="AW58" i="13" s="1"/>
  <c r="BG59" i="127" s="1"/>
  <c r="BV59" i="127" s="1"/>
  <c r="BW59" i="127" s="1"/>
  <c r="B27" i="161"/>
  <c r="BV28" i="127"/>
  <c r="BW28" i="127" s="1"/>
  <c r="T27" i="61" s="1"/>
  <c r="BB11" i="12"/>
  <c r="BC11" i="12" s="1"/>
  <c r="AO12" i="127" s="1"/>
  <c r="B11" i="160" s="1"/>
  <c r="BB10" i="12"/>
  <c r="BC10" i="12" s="1"/>
  <c r="AO11" i="127" s="1"/>
  <c r="BD11" i="127" s="1"/>
  <c r="BE11" i="127" s="1"/>
  <c r="S10" i="61" s="1"/>
  <c r="BB13" i="12"/>
  <c r="BC13" i="12" s="1"/>
  <c r="AO14" i="127" s="1"/>
  <c r="BD14" i="127" s="1"/>
  <c r="BE14" i="127" s="1"/>
  <c r="S13" i="61" s="1"/>
  <c r="BB14" i="12"/>
  <c r="BC14" i="12" s="1"/>
  <c r="AO15" i="127" s="1"/>
  <c r="BD15" i="127" s="1"/>
  <c r="BE15" i="127" s="1"/>
  <c r="S14" i="61" s="1"/>
  <c r="D24" i="67"/>
  <c r="D25" i="165"/>
  <c r="D26" i="129"/>
  <c r="D24" i="130"/>
  <c r="D27" i="128"/>
  <c r="D27" i="127"/>
  <c r="D26" i="125"/>
  <c r="D26" i="126"/>
  <c r="D26" i="122"/>
  <c r="D26" i="124"/>
  <c r="D26" i="123"/>
  <c r="D26" i="118"/>
  <c r="D26" i="117"/>
  <c r="D26" i="13"/>
  <c r="D26" i="112"/>
  <c r="D26" i="121"/>
  <c r="D26" i="115"/>
  <c r="D26" i="114"/>
  <c r="D26" i="120"/>
  <c r="D26" i="113"/>
  <c r="D26" i="119"/>
  <c r="D26" i="116"/>
  <c r="D26" i="110"/>
  <c r="D26" i="107"/>
  <c r="D26" i="111"/>
  <c r="D26" i="109"/>
  <c r="D26" i="108"/>
  <c r="D26" i="106"/>
  <c r="D26" i="105"/>
  <c r="D26" i="103"/>
  <c r="D26" i="104"/>
  <c r="D26" i="101"/>
  <c r="D26" i="100"/>
  <c r="D26" i="102"/>
  <c r="A26" i="97"/>
  <c r="A26" i="96"/>
  <c r="A26" i="91"/>
  <c r="A26" i="87"/>
  <c r="A26" i="11"/>
  <c r="D25" i="72"/>
  <c r="D26" i="99"/>
  <c r="A26" i="92"/>
  <c r="D25" i="84"/>
  <c r="D25" i="82"/>
  <c r="D25" i="81"/>
  <c r="D25" i="76"/>
  <c r="D25" i="71"/>
  <c r="D25" i="7"/>
  <c r="A26" i="98"/>
  <c r="A26" i="90"/>
  <c r="A26" i="86"/>
  <c r="D25" i="77"/>
  <c r="A26" i="93"/>
  <c r="A26" i="89"/>
  <c r="A26" i="88"/>
  <c r="A26" i="85"/>
  <c r="D25" i="78"/>
  <c r="D25" i="74"/>
  <c r="D25" i="73"/>
  <c r="A26" i="95"/>
  <c r="A26" i="94"/>
  <c r="D25" i="83"/>
  <c r="D25" i="79"/>
  <c r="D26" i="12"/>
  <c r="D25" i="80"/>
  <c r="D25" i="75"/>
  <c r="A24" i="38"/>
  <c r="B26" i="5"/>
  <c r="A24" i="39"/>
  <c r="A24" i="37"/>
  <c r="A24" i="36"/>
  <c r="A24" i="35"/>
  <c r="A24" i="29"/>
  <c r="A24" i="30"/>
  <c r="A24" i="34"/>
  <c r="A24" i="33"/>
  <c r="A24" i="32"/>
  <c r="A24" i="31"/>
  <c r="A23" i="69"/>
  <c r="AU10" i="13"/>
  <c r="AU14" i="13"/>
  <c r="AV14" i="13"/>
  <c r="AW14" i="13" s="1"/>
  <c r="BG15" i="127" s="1"/>
  <c r="S14" i="13"/>
  <c r="S7" i="13"/>
  <c r="AG11" i="13"/>
  <c r="AG13" i="13"/>
  <c r="AV13" i="13"/>
  <c r="AW13" i="13" s="1"/>
  <c r="BG14" i="127" s="1"/>
  <c r="S13" i="13"/>
  <c r="AV11" i="13"/>
  <c r="AW11" i="13" s="1"/>
  <c r="BG12" i="127" s="1"/>
  <c r="AG14" i="13"/>
  <c r="AU12" i="13"/>
  <c r="AV15" i="13"/>
  <c r="AW15" i="13" s="1"/>
  <c r="BG16" i="127" s="1"/>
  <c r="S15" i="13"/>
  <c r="AG12" i="13"/>
  <c r="AG15" i="13"/>
  <c r="AV12" i="13"/>
  <c r="AW12" i="13" s="1"/>
  <c r="BG13" i="127" s="1"/>
  <c r="AV10" i="13"/>
  <c r="AW10" i="13" s="1"/>
  <c r="BG11" i="127" s="1"/>
  <c r="AU11" i="13"/>
  <c r="AC14" i="12"/>
  <c r="AC15" i="12"/>
  <c r="AC11" i="12"/>
  <c r="AC12" i="12"/>
  <c r="AC10" i="12"/>
  <c r="BA12" i="12"/>
  <c r="BB12" i="12" s="1"/>
  <c r="BC12" i="12" s="1"/>
  <c r="AO13" i="127" s="1"/>
  <c r="G13" i="53"/>
  <c r="F26" i="53"/>
  <c r="C21" i="53"/>
  <c r="G21" i="53"/>
  <c r="F11" i="53"/>
  <c r="I10" i="53"/>
  <c r="C25" i="53"/>
  <c r="J32" i="53"/>
  <c r="G35" i="53"/>
  <c r="F17" i="53"/>
  <c r="F30" i="53"/>
  <c r="J25" i="53"/>
  <c r="J28" i="53"/>
  <c r="F10" i="53"/>
  <c r="F16" i="53"/>
  <c r="J16" i="53"/>
  <c r="G19" i="53"/>
  <c r="F15" i="53"/>
  <c r="F29" i="53"/>
  <c r="C20" i="53"/>
  <c r="J20" i="53"/>
  <c r="J31" i="53"/>
  <c r="F22" i="53"/>
  <c r="C32" i="53"/>
  <c r="F13" i="53"/>
  <c r="C12" i="53"/>
  <c r="C17" i="53"/>
  <c r="C28" i="53"/>
  <c r="C33" i="53"/>
  <c r="J11" i="53"/>
  <c r="J24" i="53"/>
  <c r="E14" i="53"/>
  <c r="E18" i="53"/>
  <c r="E22" i="53"/>
  <c r="E30" i="53"/>
  <c r="C16" i="53"/>
  <c r="J23" i="53"/>
  <c r="F14" i="53"/>
  <c r="F34" i="53"/>
  <c r="C24" i="53"/>
  <c r="I20" i="53"/>
  <c r="J15" i="53"/>
  <c r="E34" i="53"/>
  <c r="I26" i="53"/>
  <c r="J13" i="53"/>
  <c r="J17" i="53"/>
  <c r="J33" i="53"/>
  <c r="G17" i="53"/>
  <c r="G25" i="53"/>
  <c r="G33" i="53"/>
  <c r="J29" i="53"/>
  <c r="E16" i="53"/>
  <c r="J21" i="53"/>
  <c r="I22" i="53"/>
  <c r="E12" i="53"/>
  <c r="E28" i="53"/>
  <c r="I18" i="53"/>
  <c r="I34" i="53"/>
  <c r="E24" i="53"/>
  <c r="K34" i="53"/>
  <c r="K32" i="53"/>
  <c r="K30" i="53"/>
  <c r="K28" i="53"/>
  <c r="K26" i="53"/>
  <c r="K24" i="53"/>
  <c r="K22" i="53"/>
  <c r="K20" i="53"/>
  <c r="K18" i="53"/>
  <c r="K16" i="53"/>
  <c r="K14" i="53"/>
  <c r="K12" i="53"/>
  <c r="K10" i="53"/>
  <c r="L35" i="53"/>
  <c r="L33" i="53"/>
  <c r="L31" i="53"/>
  <c r="L29" i="53"/>
  <c r="L27" i="53"/>
  <c r="L25" i="53"/>
  <c r="L23" i="53"/>
  <c r="L21" i="53"/>
  <c r="L19" i="53"/>
  <c r="L17" i="53"/>
  <c r="L15" i="53"/>
  <c r="L13" i="53"/>
  <c r="L11" i="53"/>
  <c r="K35" i="53"/>
  <c r="K33" i="53"/>
  <c r="K31" i="53"/>
  <c r="K29" i="53"/>
  <c r="K27" i="53"/>
  <c r="K25" i="53"/>
  <c r="K23" i="53"/>
  <c r="K21" i="53"/>
  <c r="K19" i="53"/>
  <c r="K17" i="53"/>
  <c r="K15" i="53"/>
  <c r="K13" i="53"/>
  <c r="K11" i="53"/>
  <c r="K7" i="53"/>
  <c r="L34" i="53"/>
  <c r="L32" i="53"/>
  <c r="L30" i="53"/>
  <c r="L28" i="53"/>
  <c r="L26" i="53"/>
  <c r="L24" i="53"/>
  <c r="L22" i="53"/>
  <c r="L20" i="53"/>
  <c r="L18" i="53"/>
  <c r="L16" i="53"/>
  <c r="L14" i="53"/>
  <c r="L12" i="53"/>
  <c r="L10" i="53"/>
  <c r="C8" i="53"/>
  <c r="G7" i="53"/>
  <c r="AU8" i="13"/>
  <c r="AG8" i="13"/>
  <c r="AG7" i="13"/>
  <c r="AU6" i="13"/>
  <c r="AG9" i="13"/>
  <c r="AC7" i="12"/>
  <c r="BA6" i="12"/>
  <c r="BB6" i="12" s="1"/>
  <c r="BC6" i="12" s="1"/>
  <c r="AO7" i="127" s="1"/>
  <c r="BA8" i="12"/>
  <c r="BB8" i="12" s="1"/>
  <c r="BC8" i="12" s="1"/>
  <c r="AO9" i="127" s="1"/>
  <c r="BA7" i="12"/>
  <c r="BB7" i="12" s="1"/>
  <c r="BC7" i="12" s="1"/>
  <c r="AC6" i="12"/>
  <c r="AC8" i="12"/>
  <c r="AC9" i="12"/>
  <c r="BA9" i="12"/>
  <c r="BB9" i="12" s="1"/>
  <c r="BC9" i="12" s="1"/>
  <c r="AO10" i="127" s="1"/>
  <c r="S6" i="13"/>
  <c r="AV6" i="13"/>
  <c r="S8" i="13"/>
  <c r="AV8" i="13"/>
  <c r="AW8" i="13" s="1"/>
  <c r="BG9" i="127" s="1"/>
  <c r="S9" i="13"/>
  <c r="AV9" i="13"/>
  <c r="AU7" i="13"/>
  <c r="AV7" i="13"/>
  <c r="AW7" i="13" s="1"/>
  <c r="B20" i="161" l="1"/>
  <c r="B17" i="161"/>
  <c r="BV18" i="127"/>
  <c r="BW18" i="127" s="1"/>
  <c r="T17" i="61" s="1"/>
  <c r="B26" i="161"/>
  <c r="BV27" i="127"/>
  <c r="BW27" i="127" s="1"/>
  <c r="T26" i="61" s="1"/>
  <c r="B35" i="161"/>
  <c r="BV36" i="127"/>
  <c r="BW36" i="127" s="1"/>
  <c r="T35" i="61" s="1"/>
  <c r="B29" i="161"/>
  <c r="BV30" i="127"/>
  <c r="BW30" i="127" s="1"/>
  <c r="T29" i="61" s="1"/>
  <c r="B25" i="161"/>
  <c r="BV26" i="127"/>
  <c r="BW26" i="127" s="1"/>
  <c r="T25" i="61" s="1"/>
  <c r="B32" i="161"/>
  <c r="BV33" i="127"/>
  <c r="BW33" i="127" s="1"/>
  <c r="T32" i="61" s="1"/>
  <c r="B22" i="161"/>
  <c r="BV23" i="127"/>
  <c r="BW23" i="127" s="1"/>
  <c r="T22" i="61" s="1"/>
  <c r="B33" i="161"/>
  <c r="BV34" i="127"/>
  <c r="BW34" i="127" s="1"/>
  <c r="T33" i="61" s="1"/>
  <c r="B34" i="161"/>
  <c r="BV35" i="127"/>
  <c r="BW35" i="127" s="1"/>
  <c r="T34" i="61" s="1"/>
  <c r="B21" i="161"/>
  <c r="BV22" i="127"/>
  <c r="BW22" i="127" s="1"/>
  <c r="T21" i="61" s="1"/>
  <c r="B14" i="160"/>
  <c r="B13" i="160"/>
  <c r="BD12" i="127"/>
  <c r="BE12" i="127" s="1"/>
  <c r="S11" i="61" s="1"/>
  <c r="B10" i="160"/>
  <c r="D25" i="67"/>
  <c r="D26" i="165"/>
  <c r="D27" i="129"/>
  <c r="D25" i="130"/>
  <c r="D28" i="128"/>
  <c r="D28" i="127"/>
  <c r="D27" i="126"/>
  <c r="D27" i="124"/>
  <c r="D27" i="125"/>
  <c r="D27" i="123"/>
  <c r="D27" i="122"/>
  <c r="D27" i="113"/>
  <c r="D27" i="120"/>
  <c r="D27" i="13"/>
  <c r="D27" i="118"/>
  <c r="D27" i="117"/>
  <c r="D27" i="115"/>
  <c r="D27" i="114"/>
  <c r="D27" i="121"/>
  <c r="D27" i="119"/>
  <c r="D27" i="116"/>
  <c r="D27" i="110"/>
  <c r="D27" i="109"/>
  <c r="D27" i="105"/>
  <c r="D27" i="104"/>
  <c r="D27" i="103"/>
  <c r="D27" i="111"/>
  <c r="D27" i="108"/>
  <c r="D27" i="107"/>
  <c r="D27" i="106"/>
  <c r="D27" i="112"/>
  <c r="D27" i="99"/>
  <c r="D27" i="12"/>
  <c r="A27" i="98"/>
  <c r="D27" i="100"/>
  <c r="A27" i="93"/>
  <c r="A27" i="89"/>
  <c r="A27" i="88"/>
  <c r="A27" i="85"/>
  <c r="D26" i="77"/>
  <c r="A27" i="96"/>
  <c r="A27" i="95"/>
  <c r="A27" i="94"/>
  <c r="A27" i="90"/>
  <c r="A27" i="86"/>
  <c r="A27" i="11"/>
  <c r="D26" i="84"/>
  <c r="D26" i="83"/>
  <c r="D26" i="80"/>
  <c r="D26" i="79"/>
  <c r="D26" i="72"/>
  <c r="D26" i="76"/>
  <c r="D26" i="73"/>
  <c r="D26" i="7"/>
  <c r="A27" i="92"/>
  <c r="D26" i="82"/>
  <c r="D26" i="75"/>
  <c r="D26" i="74"/>
  <c r="D27" i="102"/>
  <c r="D27" i="101"/>
  <c r="A27" i="97"/>
  <c r="A27" i="91"/>
  <c r="A27" i="87"/>
  <c r="D26" i="71"/>
  <c r="D26" i="78"/>
  <c r="D26" i="81"/>
  <c r="B27" i="5"/>
  <c r="A25" i="38"/>
  <c r="A25" i="39"/>
  <c r="A25" i="35"/>
  <c r="A25" i="37"/>
  <c r="A25" i="36"/>
  <c r="A25" i="34"/>
  <c r="A25" i="33"/>
  <c r="A25" i="32"/>
  <c r="A25" i="31"/>
  <c r="A25" i="29"/>
  <c r="A25" i="30"/>
  <c r="A24" i="69"/>
  <c r="BG8" i="127"/>
  <c r="BV8" i="127" s="1"/>
  <c r="BW8" i="127" s="1"/>
  <c r="T7" i="61" s="1"/>
  <c r="AO8" i="127"/>
  <c r="M15" i="169" s="1"/>
  <c r="V15" i="168"/>
  <c r="B8" i="161"/>
  <c r="BV9" i="127"/>
  <c r="BW9" i="127" s="1"/>
  <c r="T8" i="61" s="1"/>
  <c r="B15" i="161"/>
  <c r="BV16" i="127"/>
  <c r="BW16" i="127" s="1"/>
  <c r="T15" i="61" s="1"/>
  <c r="B14" i="161"/>
  <c r="BV15" i="127"/>
  <c r="BW15" i="127" s="1"/>
  <c r="T14" i="61" s="1"/>
  <c r="B13" i="161"/>
  <c r="BV14" i="127"/>
  <c r="BW14" i="127" s="1"/>
  <c r="T13" i="61" s="1"/>
  <c r="B12" i="161"/>
  <c r="BV13" i="127"/>
  <c r="BW13" i="127" s="1"/>
  <c r="T12" i="61" s="1"/>
  <c r="B11" i="161"/>
  <c r="BV12" i="127"/>
  <c r="BW12" i="127" s="1"/>
  <c r="T11" i="61" s="1"/>
  <c r="B10" i="161"/>
  <c r="BV11" i="127"/>
  <c r="BW11" i="127" s="1"/>
  <c r="T10" i="61" s="1"/>
  <c r="V15" i="175"/>
  <c r="B8" i="160"/>
  <c r="BD9" i="127"/>
  <c r="BE9" i="127" s="1"/>
  <c r="S8" i="61" s="1"/>
  <c r="BD10" i="127"/>
  <c r="BE10" i="127" s="1"/>
  <c r="S9" i="61" s="1"/>
  <c r="B9" i="160"/>
  <c r="BD13" i="127"/>
  <c r="BE13" i="127" s="1"/>
  <c r="S12" i="61" s="1"/>
  <c r="B12" i="160"/>
  <c r="BD7" i="127"/>
  <c r="BE7" i="127" s="1"/>
  <c r="B6" i="160"/>
  <c r="AW6" i="13"/>
  <c r="W15" i="175" s="1"/>
  <c r="AW9" i="13"/>
  <c r="BG10" i="127" s="1"/>
  <c r="C7" i="53"/>
  <c r="M30" i="53"/>
  <c r="N30" i="53"/>
  <c r="N31" i="53"/>
  <c r="M31" i="53"/>
  <c r="M10" i="53"/>
  <c r="N10" i="53"/>
  <c r="M18" i="53"/>
  <c r="N18" i="53"/>
  <c r="M26" i="53"/>
  <c r="N26" i="53"/>
  <c r="M34" i="53"/>
  <c r="N34" i="53"/>
  <c r="L7" i="53"/>
  <c r="M17" i="53"/>
  <c r="N17" i="53"/>
  <c r="M29" i="53"/>
  <c r="N29" i="53"/>
  <c r="M33" i="53"/>
  <c r="N33" i="53"/>
  <c r="N16" i="53"/>
  <c r="M16" i="53"/>
  <c r="M24" i="53"/>
  <c r="N24" i="53"/>
  <c r="M21" i="53"/>
  <c r="N21" i="53"/>
  <c r="M12" i="53"/>
  <c r="N12" i="53"/>
  <c r="N20" i="53"/>
  <c r="M20" i="53"/>
  <c r="N28" i="53"/>
  <c r="M28" i="53"/>
  <c r="M32" i="53"/>
  <c r="N32" i="53"/>
  <c r="N11" i="53"/>
  <c r="M11" i="53"/>
  <c r="N19" i="53"/>
  <c r="M19" i="53"/>
  <c r="N27" i="53"/>
  <c r="M27" i="53"/>
  <c r="N35" i="53"/>
  <c r="M35" i="53"/>
  <c r="M22" i="53"/>
  <c r="N22" i="53"/>
  <c r="N15" i="53"/>
  <c r="M15" i="53"/>
  <c r="N23" i="53"/>
  <c r="M23" i="53"/>
  <c r="M14" i="53"/>
  <c r="N14" i="53"/>
  <c r="M13" i="53"/>
  <c r="N13" i="53"/>
  <c r="M25" i="53"/>
  <c r="N25" i="53"/>
  <c r="I7" i="53"/>
  <c r="G6" i="53"/>
  <c r="E7" i="53"/>
  <c r="E8" i="53"/>
  <c r="C9" i="53"/>
  <c r="G8" i="53"/>
  <c r="G9" i="53"/>
  <c r="W15" i="168" l="1"/>
  <c r="R13" i="14"/>
  <c r="F4" i="176" s="1"/>
  <c r="Q13" i="14"/>
  <c r="E4" i="176" s="1"/>
  <c r="B7" i="161"/>
  <c r="D26" i="67"/>
  <c r="D27" i="165"/>
  <c r="D26" i="130"/>
  <c r="D28" i="129"/>
  <c r="D29" i="128"/>
  <c r="D29" i="127"/>
  <c r="D28" i="126"/>
  <c r="D28" i="124"/>
  <c r="D28" i="125"/>
  <c r="D28" i="122"/>
  <c r="D28" i="123"/>
  <c r="D28" i="117"/>
  <c r="D28" i="111"/>
  <c r="D28" i="121"/>
  <c r="D28" i="118"/>
  <c r="D28" i="116"/>
  <c r="D28" i="119"/>
  <c r="D28" i="115"/>
  <c r="D28" i="13"/>
  <c r="D28" i="112"/>
  <c r="D28" i="120"/>
  <c r="D28" i="114"/>
  <c r="D28" i="113"/>
  <c r="D28" i="107"/>
  <c r="D28" i="105"/>
  <c r="D28" i="103"/>
  <c r="D28" i="109"/>
  <c r="D28" i="110"/>
  <c r="D28" i="108"/>
  <c r="D28" i="106"/>
  <c r="D28" i="104"/>
  <c r="D28" i="101"/>
  <c r="D28" i="100"/>
  <c r="D28" i="102"/>
  <c r="D28" i="12"/>
  <c r="A28" i="97"/>
  <c r="A28" i="96"/>
  <c r="D28" i="99"/>
  <c r="A28" i="98"/>
  <c r="A28" i="91"/>
  <c r="A28" i="87"/>
  <c r="D27" i="78"/>
  <c r="D27" i="74"/>
  <c r="D27" i="71"/>
  <c r="A28" i="92"/>
  <c r="D27" i="84"/>
  <c r="D27" i="82"/>
  <c r="D27" i="81"/>
  <c r="D27" i="77"/>
  <c r="A28" i="95"/>
  <c r="D27" i="83"/>
  <c r="D27" i="79"/>
  <c r="A28" i="93"/>
  <c r="A28" i="89"/>
  <c r="A28" i="88"/>
  <c r="A28" i="85"/>
  <c r="A28" i="11"/>
  <c r="D27" i="73"/>
  <c r="D27" i="72"/>
  <c r="A28" i="94"/>
  <c r="A28" i="86"/>
  <c r="D27" i="75"/>
  <c r="A28" i="90"/>
  <c r="D27" i="80"/>
  <c r="D27" i="76"/>
  <c r="D27" i="7"/>
  <c r="B28" i="5"/>
  <c r="A26" i="38"/>
  <c r="A26" i="39"/>
  <c r="A26" i="37"/>
  <c r="A26" i="36"/>
  <c r="A26" i="35"/>
  <c r="A26" i="30"/>
  <c r="A26" i="29"/>
  <c r="A26" i="34"/>
  <c r="A26" i="33"/>
  <c r="A26" i="32"/>
  <c r="A26" i="31"/>
  <c r="A25" i="69"/>
  <c r="BD8" i="127"/>
  <c r="BE8" i="127" s="1"/>
  <c r="S7" i="61" s="1"/>
  <c r="S13" i="14"/>
  <c r="G4" i="176" s="1"/>
  <c r="B7" i="160"/>
  <c r="P13" i="14"/>
  <c r="D4" i="176" s="1"/>
  <c r="B9" i="161"/>
  <c r="BV10" i="127"/>
  <c r="BW10" i="127" s="1"/>
  <c r="T9" i="61" s="1"/>
  <c r="A35" i="175"/>
  <c r="S6" i="61"/>
  <c r="T15" i="169"/>
  <c r="R15" i="169"/>
  <c r="V15" i="169"/>
  <c r="P15" i="169"/>
  <c r="BG7" i="127"/>
  <c r="N7" i="53"/>
  <c r="M7" i="53"/>
  <c r="F7" i="53"/>
  <c r="J7" i="53"/>
  <c r="I6" i="53"/>
  <c r="F8" i="53"/>
  <c r="E9" i="53"/>
  <c r="J9" i="53"/>
  <c r="I9" i="53"/>
  <c r="I8" i="53"/>
  <c r="K9" i="53"/>
  <c r="BE5" i="7"/>
  <c r="BY7" i="127" s="1"/>
  <c r="BE3" i="7"/>
  <c r="BY6" i="127" s="1"/>
  <c r="H1" i="7"/>
  <c r="I1" i="7" s="1"/>
  <c r="J1" i="7" s="1"/>
  <c r="K1" i="7" s="1"/>
  <c r="L1" i="7" s="1"/>
  <c r="M1" i="7" s="1"/>
  <c r="N1" i="7" s="1"/>
  <c r="O1" i="7" s="1"/>
  <c r="P1" i="7" s="1"/>
  <c r="Q1" i="7" s="1"/>
  <c r="R1" i="7" s="1"/>
  <c r="S1" i="7" s="1"/>
  <c r="T1" i="7" s="1"/>
  <c r="U1" i="7" s="1"/>
  <c r="V1" i="7" s="1"/>
  <c r="W1" i="7" s="1"/>
  <c r="X1" i="7" s="1"/>
  <c r="Y1" i="7" s="1"/>
  <c r="Z1" i="7" s="1"/>
  <c r="AA1" i="7" s="1"/>
  <c r="AB1" i="7" s="1"/>
  <c r="AC1" i="7" s="1"/>
  <c r="AD1" i="7" s="1"/>
  <c r="AE1" i="7" s="1"/>
  <c r="AF1" i="7" s="1"/>
  <c r="AG1" i="7" s="1"/>
  <c r="AH1" i="7" s="1"/>
  <c r="AI1" i="7" s="1"/>
  <c r="AJ1" i="7" s="1"/>
  <c r="AK1" i="7" s="1"/>
  <c r="AL1" i="7" s="1"/>
  <c r="AM1" i="7" s="1"/>
  <c r="AN1" i="7" s="1"/>
  <c r="AO1" i="7" s="1"/>
  <c r="AP1" i="7" s="1"/>
  <c r="AQ1" i="7" s="1"/>
  <c r="AR1" i="7" s="1"/>
  <c r="AS1" i="7" s="1"/>
  <c r="AT1" i="7" s="1"/>
  <c r="AU1" i="7" s="1"/>
  <c r="AV1" i="7" s="1"/>
  <c r="AW1" i="7" s="1"/>
  <c r="AX1" i="7" s="1"/>
  <c r="AY1" i="7" s="1"/>
  <c r="AZ1" i="7" s="1"/>
  <c r="BA1" i="7" s="1"/>
  <c r="BB1" i="7" s="1"/>
  <c r="BC1" i="7" s="1"/>
  <c r="BD1" i="7" s="1"/>
  <c r="E7" i="43"/>
  <c r="BE36" i="7"/>
  <c r="BY38" i="127" s="1"/>
  <c r="CN38" i="127" s="1"/>
  <c r="BE37" i="7"/>
  <c r="BY39" i="127" s="1"/>
  <c r="CN39" i="127" s="1"/>
  <c r="BE38" i="7"/>
  <c r="BY40" i="127" s="1"/>
  <c r="CN40" i="127" s="1"/>
  <c r="BE40" i="7"/>
  <c r="BY42" i="127" s="1"/>
  <c r="CN42" i="127" s="1"/>
  <c r="BE41" i="7"/>
  <c r="BY43" i="127" s="1"/>
  <c r="CN43" i="127" s="1"/>
  <c r="BE42" i="7"/>
  <c r="BY44" i="127" s="1"/>
  <c r="CN44" i="127" s="1"/>
  <c r="BE44" i="7"/>
  <c r="BY46" i="127" s="1"/>
  <c r="CN46" i="127" s="1"/>
  <c r="BE45" i="7"/>
  <c r="BY47" i="127" s="1"/>
  <c r="CN47" i="127" s="1"/>
  <c r="BE46" i="7"/>
  <c r="BY48" i="127" s="1"/>
  <c r="CN48" i="127" s="1"/>
  <c r="BE48" i="7"/>
  <c r="BY50" i="127" s="1"/>
  <c r="CN50" i="127" s="1"/>
  <c r="BE49" i="7"/>
  <c r="BY51" i="127" s="1"/>
  <c r="CN51" i="127" s="1"/>
  <c r="BE50" i="7"/>
  <c r="BY52" i="127" s="1"/>
  <c r="CN52" i="127" s="1"/>
  <c r="BE52" i="7"/>
  <c r="BY54" i="127" s="1"/>
  <c r="CN54" i="127" s="1"/>
  <c r="BE53" i="7"/>
  <c r="BY55" i="127" s="1"/>
  <c r="CN55" i="127" s="1"/>
  <c r="BE54" i="7"/>
  <c r="BY56" i="127" s="1"/>
  <c r="CN56" i="127" s="1"/>
  <c r="BE56" i="7"/>
  <c r="BY58" i="127" s="1"/>
  <c r="CN58" i="127" s="1"/>
  <c r="BE57" i="7"/>
  <c r="BY59" i="127" s="1"/>
  <c r="CN59" i="127" s="1"/>
  <c r="BE58" i="7"/>
  <c r="BY60" i="127" s="1"/>
  <c r="CN60" i="127" s="1"/>
  <c r="BE60" i="7"/>
  <c r="BY62" i="127" s="1"/>
  <c r="CN62" i="127" s="1"/>
  <c r="BE61" i="7"/>
  <c r="BY63" i="127" s="1"/>
  <c r="CN63" i="127" s="1"/>
  <c r="BE62" i="7"/>
  <c r="BY64" i="127" s="1"/>
  <c r="CN64" i="127" s="1"/>
  <c r="BE64" i="7"/>
  <c r="BY66" i="127" s="1"/>
  <c r="CN66" i="127" s="1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CO52" i="127" l="1"/>
  <c r="CP52" i="127"/>
  <c r="CO55" i="127"/>
  <c r="CP55" i="127"/>
  <c r="CO58" i="127"/>
  <c r="CP58" i="127"/>
  <c r="CO50" i="127"/>
  <c r="CP50" i="127"/>
  <c r="CO42" i="127"/>
  <c r="CP42" i="127"/>
  <c r="CO60" i="127"/>
  <c r="CP60" i="127"/>
  <c r="CO48" i="127"/>
  <c r="CP48" i="127"/>
  <c r="CO44" i="127"/>
  <c r="CP44" i="127"/>
  <c r="CO40" i="127"/>
  <c r="CP40" i="127"/>
  <c r="CO56" i="127"/>
  <c r="CP56" i="127"/>
  <c r="CO59" i="127"/>
  <c r="CP59" i="127"/>
  <c r="CO51" i="127"/>
  <c r="CP51" i="127"/>
  <c r="CO47" i="127"/>
  <c r="CP47" i="127"/>
  <c r="CO43" i="127"/>
  <c r="CP43" i="127"/>
  <c r="CO39" i="127"/>
  <c r="CP39" i="127"/>
  <c r="CO64" i="127"/>
  <c r="CP64" i="127"/>
  <c r="CO63" i="127"/>
  <c r="CP63" i="127"/>
  <c r="CO66" i="127"/>
  <c r="CP66" i="127"/>
  <c r="CO62" i="127"/>
  <c r="CP62" i="127"/>
  <c r="CO54" i="127"/>
  <c r="CP54" i="127"/>
  <c r="CO46" i="127"/>
  <c r="CP46" i="127"/>
  <c r="CO38" i="127"/>
  <c r="CP38" i="127"/>
  <c r="H4" i="176"/>
  <c r="I4" i="176" s="1"/>
  <c r="U13" i="174"/>
  <c r="O17" i="175"/>
  <c r="O23" i="175"/>
  <c r="O19" i="175"/>
  <c r="O27" i="175"/>
  <c r="O18" i="175"/>
  <c r="O20" i="175"/>
  <c r="O22" i="175"/>
  <c r="O16" i="175"/>
  <c r="O28" i="175"/>
  <c r="O29" i="175"/>
  <c r="O26" i="175"/>
  <c r="O24" i="175"/>
  <c r="O21" i="175"/>
  <c r="O25" i="175"/>
  <c r="D27" i="67"/>
  <c r="D28" i="165"/>
  <c r="D27" i="130"/>
  <c r="D29" i="129"/>
  <c r="D30" i="128"/>
  <c r="D30" i="127"/>
  <c r="D29" i="124"/>
  <c r="D29" i="126"/>
  <c r="D29" i="125"/>
  <c r="D29" i="122"/>
  <c r="D29" i="123"/>
  <c r="D29" i="112"/>
  <c r="D29" i="111"/>
  <c r="D29" i="117"/>
  <c r="D29" i="113"/>
  <c r="D29" i="120"/>
  <c r="D29" i="119"/>
  <c r="D29" i="121"/>
  <c r="D29" i="118"/>
  <c r="D29" i="116"/>
  <c r="D29" i="115"/>
  <c r="D29" i="114"/>
  <c r="D29" i="109"/>
  <c r="D29" i="107"/>
  <c r="D29" i="105"/>
  <c r="D29" i="104"/>
  <c r="D29" i="13"/>
  <c r="D29" i="110"/>
  <c r="D29" i="108"/>
  <c r="D29" i="106"/>
  <c r="D29" i="103"/>
  <c r="A29" i="98"/>
  <c r="D29" i="102"/>
  <c r="D29" i="100"/>
  <c r="D29" i="12"/>
  <c r="A29" i="93"/>
  <c r="A29" i="89"/>
  <c r="A29" i="88"/>
  <c r="A29" i="85"/>
  <c r="D28" i="76"/>
  <c r="D28" i="7"/>
  <c r="D29" i="99"/>
  <c r="A29" i="95"/>
  <c r="A29" i="94"/>
  <c r="A29" i="90"/>
  <c r="A29" i="86"/>
  <c r="D28" i="84"/>
  <c r="D28" i="83"/>
  <c r="D28" i="80"/>
  <c r="D28" i="79"/>
  <c r="D28" i="78"/>
  <c r="D28" i="74"/>
  <c r="D28" i="77"/>
  <c r="D28" i="73"/>
  <c r="D28" i="71"/>
  <c r="D28" i="81"/>
  <c r="D29" i="101"/>
  <c r="A29" i="96"/>
  <c r="A29" i="91"/>
  <c r="A29" i="87"/>
  <c r="D28" i="82"/>
  <c r="A29" i="97"/>
  <c r="A29" i="92"/>
  <c r="A29" i="11"/>
  <c r="D28" i="75"/>
  <c r="D28" i="72"/>
  <c r="A27" i="38"/>
  <c r="A27" i="39"/>
  <c r="B29" i="5"/>
  <c r="A27" i="36"/>
  <c r="A27" i="35"/>
  <c r="A27" i="37"/>
  <c r="A27" i="34"/>
  <c r="A27" i="33"/>
  <c r="A27" i="32"/>
  <c r="A27" i="31"/>
  <c r="A27" i="30"/>
  <c r="A27" i="29"/>
  <c r="A26" i="69"/>
  <c r="N15" i="175"/>
  <c r="CN6" i="127"/>
  <c r="R5" i="61" s="1"/>
  <c r="N15" i="168"/>
  <c r="T32" i="169"/>
  <c r="P32" i="169"/>
  <c r="P13" i="174"/>
  <c r="R32" i="169"/>
  <c r="V32" i="169"/>
  <c r="CN7" i="127"/>
  <c r="BV7" i="127"/>
  <c r="BW7" i="127" s="1"/>
  <c r="M15" i="171"/>
  <c r="B6" i="161"/>
  <c r="T13" i="14"/>
  <c r="J4" i="176" s="1"/>
  <c r="U13" i="14"/>
  <c r="K4" i="176" s="1"/>
  <c r="V13" i="14"/>
  <c r="L4" i="176" s="1"/>
  <c r="W13" i="14"/>
  <c r="M4" i="176" s="1"/>
  <c r="BE29" i="7"/>
  <c r="BY31" i="127" s="1"/>
  <c r="CN31" i="127" s="1"/>
  <c r="E29" i="43"/>
  <c r="BE21" i="7"/>
  <c r="BY23" i="127" s="1"/>
  <c r="CN23" i="127" s="1"/>
  <c r="E21" i="43"/>
  <c r="BE9" i="7"/>
  <c r="BY11" i="127" s="1"/>
  <c r="CN11" i="127" s="1"/>
  <c r="E9" i="43"/>
  <c r="BE24" i="7"/>
  <c r="BY26" i="127" s="1"/>
  <c r="CN26" i="127" s="1"/>
  <c r="E24" i="43"/>
  <c r="BE12" i="7"/>
  <c r="BY14" i="127" s="1"/>
  <c r="CN14" i="127" s="1"/>
  <c r="E12" i="43"/>
  <c r="BE34" i="7"/>
  <c r="BY36" i="127" s="1"/>
  <c r="CN36" i="127" s="1"/>
  <c r="E34" i="43"/>
  <c r="BE30" i="7"/>
  <c r="BY32" i="127" s="1"/>
  <c r="CN32" i="127" s="1"/>
  <c r="E30" i="43"/>
  <c r="BE26" i="7"/>
  <c r="BY28" i="127" s="1"/>
  <c r="CN28" i="127" s="1"/>
  <c r="E26" i="43"/>
  <c r="BE22" i="7"/>
  <c r="BY24" i="127" s="1"/>
  <c r="CN24" i="127" s="1"/>
  <c r="E22" i="43"/>
  <c r="BE18" i="7"/>
  <c r="BY20" i="127" s="1"/>
  <c r="CN20" i="127" s="1"/>
  <c r="E18" i="43"/>
  <c r="BE14" i="7"/>
  <c r="BY16" i="127" s="1"/>
  <c r="CN16" i="127" s="1"/>
  <c r="E14" i="43"/>
  <c r="BE10" i="7"/>
  <c r="BY12" i="127" s="1"/>
  <c r="CN12" i="127" s="1"/>
  <c r="E10" i="43"/>
  <c r="BE6" i="7"/>
  <c r="BY8" i="127" s="1"/>
  <c r="E6" i="43"/>
  <c r="BE5" i="43"/>
  <c r="BE33" i="7"/>
  <c r="BY35" i="127" s="1"/>
  <c r="CN35" i="127" s="1"/>
  <c r="E33" i="43"/>
  <c r="BE17" i="7"/>
  <c r="BY19" i="127" s="1"/>
  <c r="CN19" i="127" s="1"/>
  <c r="E17" i="43"/>
  <c r="BE32" i="7"/>
  <c r="BY34" i="127" s="1"/>
  <c r="CN34" i="127" s="1"/>
  <c r="E32" i="43"/>
  <c r="BE20" i="7"/>
  <c r="BY22" i="127" s="1"/>
  <c r="CN22" i="127" s="1"/>
  <c r="E20" i="43"/>
  <c r="BE8" i="7"/>
  <c r="BY10" i="127" s="1"/>
  <c r="CN10" i="127" s="1"/>
  <c r="E8" i="43"/>
  <c r="BE25" i="7"/>
  <c r="BY27" i="127" s="1"/>
  <c r="CN27" i="127" s="1"/>
  <c r="E25" i="43"/>
  <c r="BE13" i="7"/>
  <c r="E13" i="43"/>
  <c r="BE28" i="7"/>
  <c r="BY30" i="127" s="1"/>
  <c r="CN30" i="127" s="1"/>
  <c r="E28" i="43"/>
  <c r="BE16" i="7"/>
  <c r="BY18" i="127" s="1"/>
  <c r="CN18" i="127" s="1"/>
  <c r="E16" i="43"/>
  <c r="E31" i="43"/>
  <c r="E27" i="43"/>
  <c r="E23" i="43"/>
  <c r="E19" i="43"/>
  <c r="E15" i="43"/>
  <c r="E11" i="43"/>
  <c r="J6" i="53"/>
  <c r="K6" i="53"/>
  <c r="F9" i="53"/>
  <c r="L8" i="53"/>
  <c r="L9" i="53"/>
  <c r="K8" i="53"/>
  <c r="J8" i="53"/>
  <c r="BE51" i="7"/>
  <c r="BE35" i="7"/>
  <c r="BE3" i="43"/>
  <c r="BE19" i="7"/>
  <c r="BY21" i="127" s="1"/>
  <c r="CN21" i="127" s="1"/>
  <c r="BE31" i="7"/>
  <c r="BY33" i="127" s="1"/>
  <c r="CN33" i="127" s="1"/>
  <c r="BE59" i="7"/>
  <c r="BE43" i="7"/>
  <c r="BE27" i="7"/>
  <c r="BY29" i="127" s="1"/>
  <c r="CN29" i="127" s="1"/>
  <c r="BE11" i="7"/>
  <c r="BE63" i="7"/>
  <c r="BE47" i="7"/>
  <c r="BE15" i="7"/>
  <c r="BY17" i="127" s="1"/>
  <c r="CN17" i="127" s="1"/>
  <c r="BE55" i="7"/>
  <c r="BE39" i="7"/>
  <c r="BE23" i="7"/>
  <c r="BY25" i="127" s="1"/>
  <c r="CN25" i="127" s="1"/>
  <c r="BE7" i="7"/>
  <c r="BY9" i="127" s="1"/>
  <c r="CN9" i="127" s="1"/>
  <c r="BF62" i="7"/>
  <c r="BF58" i="7"/>
  <c r="BF54" i="7"/>
  <c r="BF50" i="7"/>
  <c r="BF46" i="7"/>
  <c r="BF42" i="7"/>
  <c r="BF38" i="7"/>
  <c r="BF34" i="7"/>
  <c r="BF34" i="43" s="1"/>
  <c r="BF30" i="7"/>
  <c r="BF30" i="43" s="1"/>
  <c r="BF26" i="7"/>
  <c r="BF26" i="43" s="1"/>
  <c r="BF22" i="7"/>
  <c r="BF22" i="43" s="1"/>
  <c r="BF18" i="7"/>
  <c r="BF18" i="43" s="1"/>
  <c r="BF61" i="7"/>
  <c r="BF57" i="7"/>
  <c r="BF53" i="7"/>
  <c r="BF49" i="7"/>
  <c r="BF45" i="7"/>
  <c r="BF41" i="7"/>
  <c r="BF37" i="7"/>
  <c r="BF33" i="7"/>
  <c r="BF33" i="43" s="1"/>
  <c r="BF29" i="7"/>
  <c r="BF29" i="43" s="1"/>
  <c r="BF25" i="7"/>
  <c r="BF25" i="43" s="1"/>
  <c r="BF21" i="7"/>
  <c r="BF21" i="43" s="1"/>
  <c r="BF17" i="7"/>
  <c r="BF17" i="43" s="1"/>
  <c r="BF5" i="7"/>
  <c r="BF5" i="43" s="1"/>
  <c r="BF64" i="7"/>
  <c r="BF60" i="7"/>
  <c r="BF56" i="7"/>
  <c r="BF52" i="7"/>
  <c r="BF48" i="7"/>
  <c r="BF44" i="7"/>
  <c r="BF40" i="7"/>
  <c r="BF36" i="7"/>
  <c r="BF32" i="7"/>
  <c r="BF32" i="43" s="1"/>
  <c r="BF28" i="7"/>
  <c r="BF28" i="43" s="1"/>
  <c r="BF24" i="7"/>
  <c r="BF24" i="43" s="1"/>
  <c r="BF20" i="7"/>
  <c r="BF20" i="43" s="1"/>
  <c r="BF16" i="7"/>
  <c r="BF16" i="43" s="1"/>
  <c r="BY41" i="127" l="1"/>
  <c r="CN41" i="127" s="1"/>
  <c r="BF39" i="7"/>
  <c r="BY65" i="127"/>
  <c r="CN65" i="127" s="1"/>
  <c r="BF63" i="7"/>
  <c r="BY61" i="127"/>
  <c r="CN61" i="127" s="1"/>
  <c r="BF59" i="7"/>
  <c r="BY37" i="127"/>
  <c r="CN37" i="127" s="1"/>
  <c r="BF35" i="7"/>
  <c r="R15" i="61"/>
  <c r="CO16" i="127"/>
  <c r="CP16" i="127"/>
  <c r="R23" i="61"/>
  <c r="CO24" i="127"/>
  <c r="CP24" i="127"/>
  <c r="R31" i="61"/>
  <c r="CO32" i="127"/>
  <c r="CP32" i="127"/>
  <c r="R30" i="61"/>
  <c r="CO31" i="127"/>
  <c r="CP31" i="127"/>
  <c r="BY57" i="127"/>
  <c r="CN57" i="127" s="1"/>
  <c r="BF55" i="7"/>
  <c r="R32" i="61"/>
  <c r="CO33" i="127"/>
  <c r="CP33" i="127"/>
  <c r="BY53" i="127"/>
  <c r="CN53" i="127" s="1"/>
  <c r="BF51" i="7"/>
  <c r="BF19" i="7"/>
  <c r="BF19" i="43" s="1"/>
  <c r="BF27" i="7"/>
  <c r="BF27" i="43" s="1"/>
  <c r="R17" i="61"/>
  <c r="CO18" i="127"/>
  <c r="CP18" i="127"/>
  <c r="R33" i="61"/>
  <c r="CO34" i="127"/>
  <c r="CP34" i="127"/>
  <c r="R34" i="61"/>
  <c r="CO35" i="127"/>
  <c r="CP35" i="127"/>
  <c r="R28" i="61"/>
  <c r="CO29" i="127"/>
  <c r="CP29" i="127"/>
  <c r="R20" i="61"/>
  <c r="CO21" i="127"/>
  <c r="CP21" i="127"/>
  <c r="R19" i="61"/>
  <c r="CO20" i="127"/>
  <c r="CP20" i="127"/>
  <c r="R27" i="61"/>
  <c r="CO28" i="127"/>
  <c r="CP28" i="127"/>
  <c r="R35" i="61"/>
  <c r="CO36" i="127"/>
  <c r="CP36" i="127"/>
  <c r="R25" i="61"/>
  <c r="CO26" i="127"/>
  <c r="CP26" i="127"/>
  <c r="R22" i="61"/>
  <c r="CO23" i="127"/>
  <c r="CP23" i="127"/>
  <c r="R16" i="61"/>
  <c r="CO17" i="127"/>
  <c r="CP17" i="127"/>
  <c r="R24" i="61"/>
  <c r="CO25" i="127"/>
  <c r="CP25" i="127"/>
  <c r="BY49" i="127"/>
  <c r="CN49" i="127" s="1"/>
  <c r="BF47" i="7"/>
  <c r="BY45" i="127"/>
  <c r="CN45" i="127" s="1"/>
  <c r="BF43" i="7"/>
  <c r="BF15" i="7"/>
  <c r="BF15" i="43" s="1"/>
  <c r="BF23" i="7"/>
  <c r="BF23" i="43" s="1"/>
  <c r="BF31" i="7"/>
  <c r="BF31" i="43" s="1"/>
  <c r="R29" i="61"/>
  <c r="CO30" i="127"/>
  <c r="CP30" i="127"/>
  <c r="R26" i="61"/>
  <c r="CO27" i="127"/>
  <c r="CP27" i="127"/>
  <c r="R21" i="61"/>
  <c r="CO22" i="127"/>
  <c r="CP22" i="127"/>
  <c r="R18" i="61"/>
  <c r="CO19" i="127"/>
  <c r="CP19" i="127"/>
  <c r="N4" i="176"/>
  <c r="O4" i="176" s="1"/>
  <c r="D28" i="67"/>
  <c r="D29" i="165"/>
  <c r="D30" i="129"/>
  <c r="D28" i="130"/>
  <c r="D31" i="128"/>
  <c r="D31" i="127"/>
  <c r="D30" i="124"/>
  <c r="D30" i="126"/>
  <c r="D30" i="125"/>
  <c r="D30" i="123"/>
  <c r="D30" i="122"/>
  <c r="D30" i="120"/>
  <c r="D30" i="114"/>
  <c r="D30" i="13"/>
  <c r="D30" i="119"/>
  <c r="D30" i="116"/>
  <c r="D30" i="112"/>
  <c r="D30" i="118"/>
  <c r="D30" i="121"/>
  <c r="D30" i="117"/>
  <c r="D30" i="115"/>
  <c r="D30" i="113"/>
  <c r="D30" i="111"/>
  <c r="D30" i="108"/>
  <c r="D30" i="107"/>
  <c r="D30" i="106"/>
  <c r="D30" i="110"/>
  <c r="D30" i="109"/>
  <c r="D30" i="105"/>
  <c r="D30" i="104"/>
  <c r="D30" i="103"/>
  <c r="D30" i="102"/>
  <c r="D30" i="101"/>
  <c r="D30" i="100"/>
  <c r="D30" i="99"/>
  <c r="A30" i="97"/>
  <c r="A30" i="96"/>
  <c r="A30" i="91"/>
  <c r="A30" i="87"/>
  <c r="A30" i="11"/>
  <c r="D29" i="72"/>
  <c r="D30" i="12"/>
  <c r="A30" i="98"/>
  <c r="A30" i="92"/>
  <c r="D29" i="84"/>
  <c r="D29" i="82"/>
  <c r="D29" i="81"/>
  <c r="D29" i="76"/>
  <c r="D29" i="7"/>
  <c r="D29" i="74"/>
  <c r="A30" i="94"/>
  <c r="D29" i="75"/>
  <c r="A30" i="93"/>
  <c r="A30" i="89"/>
  <c r="A30" i="88"/>
  <c r="A30" i="85"/>
  <c r="D29" i="78"/>
  <c r="D29" i="73"/>
  <c r="A30" i="90"/>
  <c r="D29" i="80"/>
  <c r="A30" i="95"/>
  <c r="A30" i="86"/>
  <c r="D29" i="83"/>
  <c r="D29" i="79"/>
  <c r="D29" i="77"/>
  <c r="D29" i="71"/>
  <c r="A28" i="38"/>
  <c r="B30" i="5"/>
  <c r="A28" i="39"/>
  <c r="A28" i="37"/>
  <c r="A28" i="36"/>
  <c r="A28" i="35"/>
  <c r="A28" i="30"/>
  <c r="A28" i="34"/>
  <c r="A28" i="33"/>
  <c r="A28" i="32"/>
  <c r="A28" i="31"/>
  <c r="A28" i="29"/>
  <c r="A27" i="69"/>
  <c r="CN8" i="127"/>
  <c r="CO8" i="127" s="1"/>
  <c r="J35" i="175"/>
  <c r="P14" i="174"/>
  <c r="U14" i="174"/>
  <c r="BF8" i="7"/>
  <c r="BF8" i="43" s="1"/>
  <c r="BF6" i="7"/>
  <c r="BF6" i="43" s="1"/>
  <c r="CO7" i="127"/>
  <c r="CP7" i="127"/>
  <c r="R6" i="61"/>
  <c r="CO10" i="127"/>
  <c r="R9" i="61"/>
  <c r="U9" i="61" s="1"/>
  <c r="CP10" i="127"/>
  <c r="CP9" i="127"/>
  <c r="R8" i="61"/>
  <c r="U8" i="61" s="1"/>
  <c r="CO9" i="127"/>
  <c r="BF14" i="7"/>
  <c r="BF14" i="43" s="1"/>
  <c r="BF13" i="7"/>
  <c r="BF13" i="43" s="1"/>
  <c r="BY15" i="127"/>
  <c r="CN15" i="127" s="1"/>
  <c r="CP14" i="127"/>
  <c r="CO14" i="127"/>
  <c r="R13" i="61"/>
  <c r="U13" i="61" s="1"/>
  <c r="BF12" i="7"/>
  <c r="BF12" i="43" s="1"/>
  <c r="BF11" i="7"/>
  <c r="BF11" i="43" s="1"/>
  <c r="BY13" i="127"/>
  <c r="CN13" i="127" s="1"/>
  <c r="BF10" i="7"/>
  <c r="BF10" i="43" s="1"/>
  <c r="CO12" i="127"/>
  <c r="CP12" i="127"/>
  <c r="R11" i="61"/>
  <c r="U11" i="61" s="1"/>
  <c r="BF9" i="7"/>
  <c r="BF9" i="43" s="1"/>
  <c r="CO11" i="127"/>
  <c r="R10" i="61"/>
  <c r="U10" i="61" s="1"/>
  <c r="CP11" i="127"/>
  <c r="P15" i="171"/>
  <c r="V15" i="171"/>
  <c r="R15" i="171"/>
  <c r="T15" i="171"/>
  <c r="T6" i="61"/>
  <c r="U6" i="61" s="1"/>
  <c r="P32" i="171"/>
  <c r="R32" i="171"/>
  <c r="V32" i="171"/>
  <c r="T32" i="171"/>
  <c r="BE11" i="43"/>
  <c r="BE31" i="43"/>
  <c r="BE28" i="43"/>
  <c r="BE13" i="43"/>
  <c r="BE20" i="43"/>
  <c r="BE17" i="43"/>
  <c r="BE10" i="43"/>
  <c r="BE18" i="43"/>
  <c r="BE26" i="43"/>
  <c r="BE34" i="43"/>
  <c r="BE24" i="43"/>
  <c r="BE21" i="43"/>
  <c r="BE7" i="43"/>
  <c r="BE15" i="43"/>
  <c r="BE27" i="43"/>
  <c r="BE19" i="43"/>
  <c r="BE23" i="43"/>
  <c r="BE16" i="43"/>
  <c r="BE25" i="43"/>
  <c r="BE8" i="43"/>
  <c r="BE32" i="43"/>
  <c r="BE33" i="43"/>
  <c r="BE6" i="43"/>
  <c r="BE14" i="43"/>
  <c r="BE22" i="43"/>
  <c r="BE30" i="43"/>
  <c r="BE12" i="43"/>
  <c r="BE9" i="43"/>
  <c r="BE29" i="43"/>
  <c r="L6" i="53"/>
  <c r="M9" i="53"/>
  <c r="N9" i="53"/>
  <c r="N8" i="53"/>
  <c r="M8" i="53"/>
  <c r="BF7" i="7"/>
  <c r="BF7" i="43" s="1"/>
  <c r="B6" i="42"/>
  <c r="D3" i="4"/>
  <c r="A3" i="4"/>
  <c r="A4" i="4" s="1"/>
  <c r="A5" i="4" s="1"/>
  <c r="A6" i="4" s="1"/>
  <c r="A7" i="4" s="1"/>
  <c r="A8" i="4" s="1"/>
  <c r="A9" i="4" s="1"/>
  <c r="A10" i="4" s="1"/>
  <c r="A11" i="4" s="1"/>
  <c r="A12" i="4" s="1"/>
  <c r="D6" i="164" l="1"/>
  <c r="B5" i="179"/>
  <c r="CO45" i="127"/>
  <c r="CP45" i="127"/>
  <c r="CO37" i="127"/>
  <c r="CP37" i="127"/>
  <c r="CO65" i="127"/>
  <c r="CP65" i="127"/>
  <c r="CO49" i="127"/>
  <c r="CP49" i="127"/>
  <c r="CO53" i="127"/>
  <c r="CP53" i="127"/>
  <c r="CO57" i="127"/>
  <c r="CP57" i="127"/>
  <c r="CO61" i="127"/>
  <c r="CP61" i="127"/>
  <c r="CO41" i="127"/>
  <c r="CP41" i="127"/>
  <c r="O15" i="175"/>
  <c r="O15" i="168"/>
  <c r="CP8" i="127"/>
  <c r="R7" i="61"/>
  <c r="U7" i="61" s="1"/>
  <c r="D29" i="67"/>
  <c r="D30" i="165"/>
  <c r="D31" i="129"/>
  <c r="D29" i="130"/>
  <c r="D32" i="128"/>
  <c r="D32" i="127"/>
  <c r="D31" i="125"/>
  <c r="D31" i="126"/>
  <c r="D31" i="122"/>
  <c r="D31" i="124"/>
  <c r="D31" i="123"/>
  <c r="D31" i="118"/>
  <c r="D31" i="115"/>
  <c r="D31" i="114"/>
  <c r="D31" i="121"/>
  <c r="D31" i="119"/>
  <c r="D31" i="117"/>
  <c r="D31" i="116"/>
  <c r="D31" i="113"/>
  <c r="D31" i="13"/>
  <c r="D31" i="120"/>
  <c r="D31" i="112"/>
  <c r="D31" i="109"/>
  <c r="D31" i="108"/>
  <c r="D31" i="106"/>
  <c r="D31" i="105"/>
  <c r="D31" i="104"/>
  <c r="D31" i="103"/>
  <c r="D31" i="111"/>
  <c r="D31" i="110"/>
  <c r="D31" i="107"/>
  <c r="D31" i="12"/>
  <c r="D31" i="102"/>
  <c r="A31" i="98"/>
  <c r="D31" i="100"/>
  <c r="A31" i="97"/>
  <c r="A31" i="93"/>
  <c r="A31" i="89"/>
  <c r="A31" i="88"/>
  <c r="A31" i="85"/>
  <c r="D30" i="77"/>
  <c r="D30" i="71"/>
  <c r="A31" i="95"/>
  <c r="A31" i="94"/>
  <c r="A31" i="90"/>
  <c r="A31" i="86"/>
  <c r="A31" i="11"/>
  <c r="D30" i="84"/>
  <c r="D30" i="83"/>
  <c r="D30" i="80"/>
  <c r="D30" i="79"/>
  <c r="D30" i="72"/>
  <c r="D30" i="76"/>
  <c r="D30" i="73"/>
  <c r="D30" i="82"/>
  <c r="D31" i="101"/>
  <c r="A31" i="91"/>
  <c r="A31" i="87"/>
  <c r="D30" i="7"/>
  <c r="D31" i="99"/>
  <c r="A31" i="92"/>
  <c r="D30" i="78"/>
  <c r="D30" i="75"/>
  <c r="D30" i="74"/>
  <c r="A31" i="96"/>
  <c r="D30" i="81"/>
  <c r="B31" i="5"/>
  <c r="A29" i="38"/>
  <c r="A29" i="39"/>
  <c r="A29" i="36"/>
  <c r="A29" i="37"/>
  <c r="A29" i="35"/>
  <c r="A29" i="34"/>
  <c r="A29" i="33"/>
  <c r="A29" i="32"/>
  <c r="A29" i="31"/>
  <c r="A29" i="29"/>
  <c r="A29" i="30"/>
  <c r="A28" i="69"/>
  <c r="CO15" i="127"/>
  <c r="P11" i="174" s="1"/>
  <c r="R14" i="61"/>
  <c r="U14" i="61" s="1"/>
  <c r="CP15" i="127"/>
  <c r="CO13" i="127"/>
  <c r="R12" i="61"/>
  <c r="U12" i="61" s="1"/>
  <c r="CP13" i="127"/>
  <c r="S56" i="5"/>
  <c r="R56" i="5"/>
  <c r="N56" i="5"/>
  <c r="M56" i="5"/>
  <c r="L56" i="5"/>
  <c r="K56" i="5"/>
  <c r="J56" i="5"/>
  <c r="I56" i="5"/>
  <c r="H56" i="5"/>
  <c r="G56" i="5"/>
  <c r="F56" i="5"/>
  <c r="E56" i="5"/>
  <c r="T56" i="5"/>
  <c r="D56" i="5"/>
  <c r="T59" i="5"/>
  <c r="H59" i="5"/>
  <c r="G59" i="5"/>
  <c r="F59" i="5"/>
  <c r="D59" i="5"/>
  <c r="S59" i="5"/>
  <c r="R59" i="5"/>
  <c r="N59" i="5"/>
  <c r="M59" i="5"/>
  <c r="L59" i="5"/>
  <c r="K59" i="5"/>
  <c r="J59" i="5"/>
  <c r="I59" i="5"/>
  <c r="E59" i="5"/>
  <c r="T47" i="5"/>
  <c r="S47" i="5"/>
  <c r="D47" i="5"/>
  <c r="N47" i="5"/>
  <c r="L47" i="5"/>
  <c r="K47" i="5"/>
  <c r="I47" i="5"/>
  <c r="E47" i="5"/>
  <c r="R47" i="5"/>
  <c r="M47" i="5"/>
  <c r="J47" i="5"/>
  <c r="H47" i="5"/>
  <c r="G47" i="5"/>
  <c r="F47" i="5"/>
  <c r="T39" i="5"/>
  <c r="S39" i="5"/>
  <c r="E39" i="5"/>
  <c r="R39" i="5"/>
  <c r="M39" i="5"/>
  <c r="J39" i="5"/>
  <c r="D39" i="5"/>
  <c r="N39" i="5"/>
  <c r="L39" i="5"/>
  <c r="K39" i="5"/>
  <c r="I39" i="5"/>
  <c r="H39" i="5"/>
  <c r="G39" i="5"/>
  <c r="F39" i="5"/>
  <c r="B33" i="42"/>
  <c r="T35" i="5"/>
  <c r="Q33" i="42" s="1"/>
  <c r="S35" i="5"/>
  <c r="P33" i="42" s="1"/>
  <c r="G35" i="5"/>
  <c r="F33" i="42" s="1"/>
  <c r="E35" i="5"/>
  <c r="D33" i="42" s="1"/>
  <c r="R35" i="5"/>
  <c r="O33" i="42" s="1"/>
  <c r="N35" i="5"/>
  <c r="M33" i="42" s="1"/>
  <c r="M35" i="5"/>
  <c r="L33" i="42" s="1"/>
  <c r="L35" i="5"/>
  <c r="K33" i="42" s="1"/>
  <c r="K35" i="5"/>
  <c r="J33" i="42" s="1"/>
  <c r="J35" i="5"/>
  <c r="I35" i="5"/>
  <c r="H33" i="42" s="1"/>
  <c r="H35" i="5"/>
  <c r="G33" i="42" s="1"/>
  <c r="F35" i="5"/>
  <c r="E33" i="42" s="1"/>
  <c r="D35" i="5"/>
  <c r="B21" i="42"/>
  <c r="S23" i="5"/>
  <c r="P21" i="42" s="1"/>
  <c r="T23" i="5"/>
  <c r="Q21" i="42" s="1"/>
  <c r="E23" i="5"/>
  <c r="D21" i="42" s="1"/>
  <c r="D23" i="5"/>
  <c r="R23" i="5"/>
  <c r="O21" i="42" s="1"/>
  <c r="M23" i="5"/>
  <c r="L21" i="42" s="1"/>
  <c r="J23" i="5"/>
  <c r="H23" i="5"/>
  <c r="G21" i="42" s="1"/>
  <c r="N23" i="5"/>
  <c r="M21" i="42" s="1"/>
  <c r="L23" i="5"/>
  <c r="K21" i="42" s="1"/>
  <c r="K23" i="5"/>
  <c r="J21" i="42" s="1"/>
  <c r="I23" i="5"/>
  <c r="H21" i="42" s="1"/>
  <c r="G23" i="5"/>
  <c r="F21" i="42" s="1"/>
  <c r="F23" i="5"/>
  <c r="E21" i="42" s="1"/>
  <c r="B17" i="42"/>
  <c r="S19" i="5"/>
  <c r="P17" i="42" s="1"/>
  <c r="T19" i="5"/>
  <c r="Q17" i="42" s="1"/>
  <c r="H19" i="5"/>
  <c r="G17" i="42" s="1"/>
  <c r="G19" i="5"/>
  <c r="F17" i="42" s="1"/>
  <c r="F19" i="5"/>
  <c r="E17" i="42" s="1"/>
  <c r="E19" i="5"/>
  <c r="D17" i="42" s="1"/>
  <c r="R19" i="5"/>
  <c r="O17" i="42" s="1"/>
  <c r="N19" i="5"/>
  <c r="M17" i="42" s="1"/>
  <c r="M19" i="5"/>
  <c r="L17" i="42" s="1"/>
  <c r="L19" i="5"/>
  <c r="K17" i="42" s="1"/>
  <c r="K19" i="5"/>
  <c r="J17" i="42" s="1"/>
  <c r="J19" i="5"/>
  <c r="I19" i="5"/>
  <c r="H17" i="42" s="1"/>
  <c r="D19" i="5"/>
  <c r="B13" i="42"/>
  <c r="S15" i="5"/>
  <c r="P13" i="42" s="1"/>
  <c r="T15" i="5"/>
  <c r="Q13" i="42" s="1"/>
  <c r="D15" i="5"/>
  <c r="N15" i="5"/>
  <c r="M13" i="42" s="1"/>
  <c r="M15" i="5"/>
  <c r="L13" i="42" s="1"/>
  <c r="L15" i="5"/>
  <c r="K13" i="42" s="1"/>
  <c r="K15" i="5"/>
  <c r="J13" i="42" s="1"/>
  <c r="E15" i="5"/>
  <c r="D13" i="42" s="1"/>
  <c r="R15" i="5"/>
  <c r="O13" i="42" s="1"/>
  <c r="J15" i="5"/>
  <c r="I15" i="5"/>
  <c r="H15" i="5"/>
  <c r="G13" i="42" s="1"/>
  <c r="G15" i="5"/>
  <c r="F13" i="42" s="1"/>
  <c r="F15" i="5"/>
  <c r="E13" i="42" s="1"/>
  <c r="B9" i="42"/>
  <c r="S11" i="5"/>
  <c r="P9" i="42" s="1"/>
  <c r="T11" i="5"/>
  <c r="Q9" i="42" s="1"/>
  <c r="I11" i="5"/>
  <c r="F11" i="5"/>
  <c r="E9" i="42" s="1"/>
  <c r="E11" i="5"/>
  <c r="D9" i="42" s="1"/>
  <c r="D11" i="5"/>
  <c r="R11" i="5"/>
  <c r="O9" i="42" s="1"/>
  <c r="N11" i="5"/>
  <c r="M9" i="42" s="1"/>
  <c r="M11" i="5"/>
  <c r="L9" i="42" s="1"/>
  <c r="L11" i="5"/>
  <c r="K9" i="42" s="1"/>
  <c r="K11" i="5"/>
  <c r="J9" i="42" s="1"/>
  <c r="J11" i="5"/>
  <c r="H11" i="5"/>
  <c r="G9" i="42" s="1"/>
  <c r="G11" i="5"/>
  <c r="F9" i="42" s="1"/>
  <c r="T65" i="5"/>
  <c r="S65" i="5"/>
  <c r="R65" i="5"/>
  <c r="N65" i="5"/>
  <c r="M65" i="5"/>
  <c r="L65" i="5"/>
  <c r="K65" i="5"/>
  <c r="J65" i="5"/>
  <c r="I65" i="5"/>
  <c r="H65" i="5"/>
  <c r="G65" i="5"/>
  <c r="F65" i="5"/>
  <c r="E65" i="5"/>
  <c r="D65" i="5"/>
  <c r="T61" i="5"/>
  <c r="S61" i="5"/>
  <c r="R61" i="5"/>
  <c r="N61" i="5"/>
  <c r="M61" i="5"/>
  <c r="L61" i="5"/>
  <c r="K61" i="5"/>
  <c r="J61" i="5"/>
  <c r="I61" i="5"/>
  <c r="H61" i="5"/>
  <c r="G61" i="5"/>
  <c r="F61" i="5"/>
  <c r="D61" i="5"/>
  <c r="E61" i="5"/>
  <c r="T57" i="5"/>
  <c r="S57" i="5"/>
  <c r="R57" i="5"/>
  <c r="N57" i="5"/>
  <c r="M57" i="5"/>
  <c r="L57" i="5"/>
  <c r="K57" i="5"/>
  <c r="J57" i="5"/>
  <c r="I57" i="5"/>
  <c r="H57" i="5"/>
  <c r="G57" i="5"/>
  <c r="F57" i="5"/>
  <c r="D57" i="5"/>
  <c r="O57" i="5" s="1"/>
  <c r="E57" i="5"/>
  <c r="T53" i="5"/>
  <c r="S53" i="5"/>
  <c r="R53" i="5"/>
  <c r="N53" i="5"/>
  <c r="M53" i="5"/>
  <c r="L53" i="5"/>
  <c r="K53" i="5"/>
  <c r="J53" i="5"/>
  <c r="I53" i="5"/>
  <c r="H53" i="5"/>
  <c r="G53" i="5"/>
  <c r="F53" i="5"/>
  <c r="D53" i="5"/>
  <c r="E53" i="5"/>
  <c r="T49" i="5"/>
  <c r="S49" i="5"/>
  <c r="R49" i="5"/>
  <c r="N49" i="5"/>
  <c r="M49" i="5"/>
  <c r="L49" i="5"/>
  <c r="K49" i="5"/>
  <c r="J49" i="5"/>
  <c r="I49" i="5"/>
  <c r="H49" i="5"/>
  <c r="G49" i="5"/>
  <c r="F49" i="5"/>
  <c r="E49" i="5"/>
  <c r="D49" i="5"/>
  <c r="T45" i="5"/>
  <c r="S45" i="5"/>
  <c r="R45" i="5"/>
  <c r="N45" i="5"/>
  <c r="M45" i="5"/>
  <c r="L45" i="5"/>
  <c r="K45" i="5"/>
  <c r="J45" i="5"/>
  <c r="I45" i="5"/>
  <c r="H45" i="5"/>
  <c r="G45" i="5"/>
  <c r="F45" i="5"/>
  <c r="E45" i="5"/>
  <c r="D45" i="5"/>
  <c r="T41" i="5"/>
  <c r="S41" i="5"/>
  <c r="R41" i="5"/>
  <c r="N41" i="5"/>
  <c r="M41" i="5"/>
  <c r="L41" i="5"/>
  <c r="K41" i="5"/>
  <c r="J41" i="5"/>
  <c r="I41" i="5"/>
  <c r="H41" i="5"/>
  <c r="G41" i="5"/>
  <c r="F41" i="5"/>
  <c r="D41" i="5"/>
  <c r="O41" i="5" s="1"/>
  <c r="E41" i="5"/>
  <c r="T37" i="5"/>
  <c r="S37" i="5"/>
  <c r="R37" i="5"/>
  <c r="N37" i="5"/>
  <c r="M37" i="5"/>
  <c r="L37" i="5"/>
  <c r="K37" i="5"/>
  <c r="J37" i="5"/>
  <c r="I37" i="5"/>
  <c r="H37" i="5"/>
  <c r="G37" i="5"/>
  <c r="F37" i="5"/>
  <c r="D37" i="5"/>
  <c r="E37" i="5"/>
  <c r="B31" i="42"/>
  <c r="T33" i="5"/>
  <c r="Q31" i="42" s="1"/>
  <c r="S33" i="5"/>
  <c r="P31" i="42" s="1"/>
  <c r="R33" i="5"/>
  <c r="O31" i="42" s="1"/>
  <c r="N33" i="5"/>
  <c r="M31" i="42" s="1"/>
  <c r="M33" i="5"/>
  <c r="L31" i="42" s="1"/>
  <c r="L33" i="5"/>
  <c r="K31" i="42" s="1"/>
  <c r="K33" i="5"/>
  <c r="J31" i="42" s="1"/>
  <c r="J33" i="5"/>
  <c r="I33" i="5"/>
  <c r="H31" i="42" s="1"/>
  <c r="H33" i="5"/>
  <c r="G31" i="42" s="1"/>
  <c r="G33" i="5"/>
  <c r="F31" i="42" s="1"/>
  <c r="F33" i="5"/>
  <c r="E31" i="42" s="1"/>
  <c r="E33" i="5"/>
  <c r="D31" i="42" s="1"/>
  <c r="D33" i="5"/>
  <c r="B27" i="42"/>
  <c r="T29" i="5"/>
  <c r="Q27" i="42" s="1"/>
  <c r="S29" i="5"/>
  <c r="P27" i="42" s="1"/>
  <c r="R29" i="5"/>
  <c r="O27" i="42" s="1"/>
  <c r="N29" i="5"/>
  <c r="M27" i="42" s="1"/>
  <c r="M29" i="5"/>
  <c r="L27" i="42" s="1"/>
  <c r="L29" i="5"/>
  <c r="K27" i="42" s="1"/>
  <c r="K29" i="5"/>
  <c r="J27" i="42" s="1"/>
  <c r="J29" i="5"/>
  <c r="I29" i="5"/>
  <c r="H27" i="42" s="1"/>
  <c r="H29" i="5"/>
  <c r="G27" i="42" s="1"/>
  <c r="G29" i="5"/>
  <c r="F27" i="42" s="1"/>
  <c r="F29" i="5"/>
  <c r="E27" i="42" s="1"/>
  <c r="E29" i="5"/>
  <c r="D27" i="42" s="1"/>
  <c r="D29" i="5"/>
  <c r="B23" i="42"/>
  <c r="T25" i="5"/>
  <c r="Q23" i="42" s="1"/>
  <c r="S25" i="5"/>
  <c r="P23" i="42" s="1"/>
  <c r="R25" i="5"/>
  <c r="O23" i="42" s="1"/>
  <c r="N25" i="5"/>
  <c r="M23" i="42" s="1"/>
  <c r="M25" i="5"/>
  <c r="L23" i="42" s="1"/>
  <c r="L25" i="5"/>
  <c r="K23" i="42" s="1"/>
  <c r="K25" i="5"/>
  <c r="J23" i="42" s="1"/>
  <c r="J25" i="5"/>
  <c r="I25" i="5"/>
  <c r="H23" i="42" s="1"/>
  <c r="H25" i="5"/>
  <c r="G23" i="42" s="1"/>
  <c r="G25" i="5"/>
  <c r="F23" i="42" s="1"/>
  <c r="F25" i="5"/>
  <c r="E23" i="42" s="1"/>
  <c r="D25" i="5"/>
  <c r="E25" i="5"/>
  <c r="D23" i="42" s="1"/>
  <c r="B19" i="42"/>
  <c r="T21" i="5"/>
  <c r="Q19" i="42" s="1"/>
  <c r="S21" i="5"/>
  <c r="P19" i="42" s="1"/>
  <c r="R21" i="5"/>
  <c r="O19" i="42" s="1"/>
  <c r="N21" i="5"/>
  <c r="M19" i="42" s="1"/>
  <c r="M21" i="5"/>
  <c r="L19" i="42" s="1"/>
  <c r="L21" i="5"/>
  <c r="K19" i="42" s="1"/>
  <c r="K21" i="5"/>
  <c r="J19" i="42" s="1"/>
  <c r="J21" i="5"/>
  <c r="I21" i="5"/>
  <c r="H19" i="42" s="1"/>
  <c r="H21" i="5"/>
  <c r="G19" i="42" s="1"/>
  <c r="G21" i="5"/>
  <c r="F19" i="42" s="1"/>
  <c r="F21" i="5"/>
  <c r="E19" i="42" s="1"/>
  <c r="D21" i="5"/>
  <c r="E21" i="5"/>
  <c r="D19" i="42" s="1"/>
  <c r="B15" i="42"/>
  <c r="T17" i="5"/>
  <c r="Q15" i="42" s="1"/>
  <c r="S17" i="5"/>
  <c r="P15" i="42" s="1"/>
  <c r="R17" i="5"/>
  <c r="O15" i="42" s="1"/>
  <c r="N17" i="5"/>
  <c r="M15" i="42" s="1"/>
  <c r="M17" i="5"/>
  <c r="L15" i="42" s="1"/>
  <c r="L17" i="5"/>
  <c r="K15" i="42" s="1"/>
  <c r="K17" i="5"/>
  <c r="J15" i="42" s="1"/>
  <c r="J17" i="5"/>
  <c r="I17" i="5"/>
  <c r="H15" i="42" s="1"/>
  <c r="H17" i="5"/>
  <c r="G15" i="42" s="1"/>
  <c r="G17" i="5"/>
  <c r="F15" i="42" s="1"/>
  <c r="F17" i="5"/>
  <c r="E15" i="42" s="1"/>
  <c r="E17" i="5"/>
  <c r="D15" i="42" s="1"/>
  <c r="D17" i="5"/>
  <c r="B11" i="42"/>
  <c r="T13" i="5"/>
  <c r="Q11" i="42" s="1"/>
  <c r="S13" i="5"/>
  <c r="P11" i="42" s="1"/>
  <c r="R13" i="5"/>
  <c r="O11" i="42" s="1"/>
  <c r="N13" i="5"/>
  <c r="M11" i="42" s="1"/>
  <c r="M13" i="5"/>
  <c r="L11" i="42" s="1"/>
  <c r="L13" i="5"/>
  <c r="K11" i="42" s="1"/>
  <c r="K13" i="5"/>
  <c r="J11" i="42" s="1"/>
  <c r="J13" i="5"/>
  <c r="I13" i="5"/>
  <c r="H13" i="5"/>
  <c r="G11" i="42" s="1"/>
  <c r="G13" i="5"/>
  <c r="F11" i="42" s="1"/>
  <c r="F13" i="5"/>
  <c r="E11" i="42" s="1"/>
  <c r="E13" i="5"/>
  <c r="D11" i="42" s="1"/>
  <c r="D13" i="5"/>
  <c r="B7" i="42"/>
  <c r="M9" i="5"/>
  <c r="I9" i="5"/>
  <c r="H7" i="42" s="1"/>
  <c r="N9" i="5"/>
  <c r="M7" i="42" s="1"/>
  <c r="L9" i="5"/>
  <c r="K7" i="42" s="1"/>
  <c r="G9" i="5"/>
  <c r="F7" i="42" s="1"/>
  <c r="J9" i="5"/>
  <c r="E9" i="5"/>
  <c r="D7" i="42" s="1"/>
  <c r="K9" i="5"/>
  <c r="J7" i="42" s="1"/>
  <c r="H9" i="5"/>
  <c r="G7" i="42" s="1"/>
  <c r="F9" i="5"/>
  <c r="E7" i="42" s="1"/>
  <c r="R9" i="5"/>
  <c r="O7" i="42" s="1"/>
  <c r="T9" i="5"/>
  <c r="Q7" i="42" s="1"/>
  <c r="S9" i="5"/>
  <c r="P7" i="42" s="1"/>
  <c r="D9" i="5"/>
  <c r="E60" i="5"/>
  <c r="T60" i="5"/>
  <c r="S60" i="5"/>
  <c r="R60" i="5"/>
  <c r="N60" i="5"/>
  <c r="L60" i="5"/>
  <c r="F60" i="5"/>
  <c r="M60" i="5"/>
  <c r="K60" i="5"/>
  <c r="J60" i="5"/>
  <c r="I60" i="5"/>
  <c r="H60" i="5"/>
  <c r="G60" i="5"/>
  <c r="D60" i="5"/>
  <c r="S44" i="5"/>
  <c r="E44" i="5"/>
  <c r="R44" i="5"/>
  <c r="N44" i="5"/>
  <c r="J44" i="5"/>
  <c r="H44" i="5"/>
  <c r="F44" i="5"/>
  <c r="D44" i="5"/>
  <c r="T44" i="5"/>
  <c r="M44" i="5"/>
  <c r="L44" i="5"/>
  <c r="K44" i="5"/>
  <c r="I44" i="5"/>
  <c r="G44" i="5"/>
  <c r="B30" i="42"/>
  <c r="R32" i="5"/>
  <c r="O30" i="42" s="1"/>
  <c r="N32" i="5"/>
  <c r="M30" i="42" s="1"/>
  <c r="M32" i="5"/>
  <c r="L30" i="42" s="1"/>
  <c r="L32" i="5"/>
  <c r="K30" i="42" s="1"/>
  <c r="K32" i="5"/>
  <c r="J30" i="42" s="1"/>
  <c r="J32" i="5"/>
  <c r="I32" i="5"/>
  <c r="H30" i="42" s="1"/>
  <c r="H32" i="5"/>
  <c r="G30" i="42" s="1"/>
  <c r="G32" i="5"/>
  <c r="F30" i="42" s="1"/>
  <c r="F32" i="5"/>
  <c r="E30" i="42" s="1"/>
  <c r="D32" i="5"/>
  <c r="S32" i="5"/>
  <c r="P30" i="42" s="1"/>
  <c r="T32" i="5"/>
  <c r="Q30" i="42" s="1"/>
  <c r="E32" i="5"/>
  <c r="D30" i="42" s="1"/>
  <c r="B18" i="42"/>
  <c r="D20" i="5"/>
  <c r="R20" i="5"/>
  <c r="O18" i="42" s="1"/>
  <c r="M20" i="5"/>
  <c r="L18" i="42" s="1"/>
  <c r="G20" i="5"/>
  <c r="F18" i="42" s="1"/>
  <c r="E20" i="5"/>
  <c r="D18" i="42" s="1"/>
  <c r="T20" i="5"/>
  <c r="Q18" i="42" s="1"/>
  <c r="S20" i="5"/>
  <c r="P18" i="42" s="1"/>
  <c r="N20" i="5"/>
  <c r="M18" i="42" s="1"/>
  <c r="L20" i="5"/>
  <c r="K18" i="42" s="1"/>
  <c r="K20" i="5"/>
  <c r="J18" i="42" s="1"/>
  <c r="J20" i="5"/>
  <c r="I20" i="5"/>
  <c r="H18" i="42" s="1"/>
  <c r="H20" i="5"/>
  <c r="G18" i="42" s="1"/>
  <c r="F20" i="5"/>
  <c r="E18" i="42" s="1"/>
  <c r="R48" i="5"/>
  <c r="N48" i="5"/>
  <c r="M48" i="5"/>
  <c r="L48" i="5"/>
  <c r="K48" i="5"/>
  <c r="J48" i="5"/>
  <c r="I48" i="5"/>
  <c r="H48" i="5"/>
  <c r="G48" i="5"/>
  <c r="F48" i="5"/>
  <c r="D48" i="5"/>
  <c r="T48" i="5"/>
  <c r="S48" i="5"/>
  <c r="E48" i="5"/>
  <c r="T36" i="5"/>
  <c r="D36" i="5"/>
  <c r="S36" i="5"/>
  <c r="R36" i="5"/>
  <c r="M36" i="5"/>
  <c r="K36" i="5"/>
  <c r="I36" i="5"/>
  <c r="G36" i="5"/>
  <c r="E36" i="5"/>
  <c r="N36" i="5"/>
  <c r="L36" i="5"/>
  <c r="J36" i="5"/>
  <c r="H36" i="5"/>
  <c r="F36" i="5"/>
  <c r="B22" i="42"/>
  <c r="T24" i="5"/>
  <c r="Q22" i="42" s="1"/>
  <c r="R24" i="5"/>
  <c r="O22" i="42" s="1"/>
  <c r="N24" i="5"/>
  <c r="M22" i="42" s="1"/>
  <c r="M24" i="5"/>
  <c r="L22" i="42" s="1"/>
  <c r="L24" i="5"/>
  <c r="K22" i="42" s="1"/>
  <c r="K24" i="5"/>
  <c r="J22" i="42" s="1"/>
  <c r="J24" i="5"/>
  <c r="I24" i="5"/>
  <c r="H22" i="42" s="1"/>
  <c r="H24" i="5"/>
  <c r="G22" i="42" s="1"/>
  <c r="G24" i="5"/>
  <c r="F22" i="42" s="1"/>
  <c r="F24" i="5"/>
  <c r="E22" i="42" s="1"/>
  <c r="E24" i="5"/>
  <c r="D22" i="42" s="1"/>
  <c r="S24" i="5"/>
  <c r="P22" i="42" s="1"/>
  <c r="D24" i="5"/>
  <c r="B10" i="42"/>
  <c r="S12" i="5"/>
  <c r="P10" i="42" s="1"/>
  <c r="N12" i="5"/>
  <c r="M10" i="42" s="1"/>
  <c r="L12" i="5"/>
  <c r="K10" i="42" s="1"/>
  <c r="J12" i="5"/>
  <c r="I12" i="5"/>
  <c r="H12" i="5"/>
  <c r="G10" i="42" s="1"/>
  <c r="G12" i="5"/>
  <c r="F10" i="42" s="1"/>
  <c r="F12" i="5"/>
  <c r="E10" i="42" s="1"/>
  <c r="D12" i="5"/>
  <c r="T12" i="5"/>
  <c r="Q10" i="42" s="1"/>
  <c r="R12" i="5"/>
  <c r="O10" i="42" s="1"/>
  <c r="M12" i="5"/>
  <c r="L10" i="42" s="1"/>
  <c r="K12" i="5"/>
  <c r="J10" i="42" s="1"/>
  <c r="E12" i="5"/>
  <c r="D10" i="42" s="1"/>
  <c r="T63" i="5"/>
  <c r="D63" i="5"/>
  <c r="S63" i="5"/>
  <c r="K63" i="5"/>
  <c r="J63" i="5"/>
  <c r="G63" i="5"/>
  <c r="E63" i="5"/>
  <c r="R63" i="5"/>
  <c r="N63" i="5"/>
  <c r="M63" i="5"/>
  <c r="L63" i="5"/>
  <c r="I63" i="5"/>
  <c r="H63" i="5"/>
  <c r="F63" i="5"/>
  <c r="T51" i="5"/>
  <c r="S51" i="5"/>
  <c r="H51" i="5"/>
  <c r="G51" i="5"/>
  <c r="F51" i="5"/>
  <c r="E51" i="5"/>
  <c r="D51" i="5"/>
  <c r="R51" i="5"/>
  <c r="N51" i="5"/>
  <c r="M51" i="5"/>
  <c r="L51" i="5"/>
  <c r="K51" i="5"/>
  <c r="J51" i="5"/>
  <c r="I51" i="5"/>
  <c r="B29" i="42"/>
  <c r="S31" i="5"/>
  <c r="P29" i="42" s="1"/>
  <c r="D31" i="5"/>
  <c r="N31" i="5"/>
  <c r="M29" i="42" s="1"/>
  <c r="L31" i="5"/>
  <c r="K29" i="42" s="1"/>
  <c r="K31" i="5"/>
  <c r="J29" i="42" s="1"/>
  <c r="G31" i="5"/>
  <c r="F29" i="42" s="1"/>
  <c r="F31" i="5"/>
  <c r="E29" i="42" s="1"/>
  <c r="T31" i="5"/>
  <c r="Q29" i="42" s="1"/>
  <c r="E31" i="5"/>
  <c r="D29" i="42" s="1"/>
  <c r="R31" i="5"/>
  <c r="O29" i="42" s="1"/>
  <c r="M31" i="5"/>
  <c r="L29" i="42" s="1"/>
  <c r="J31" i="5"/>
  <c r="I31" i="5"/>
  <c r="H29" i="42" s="1"/>
  <c r="H31" i="5"/>
  <c r="G29" i="42" s="1"/>
  <c r="S64" i="5"/>
  <c r="R64" i="5"/>
  <c r="N64" i="5"/>
  <c r="M64" i="5"/>
  <c r="L64" i="5"/>
  <c r="K64" i="5"/>
  <c r="J64" i="5"/>
  <c r="I64" i="5"/>
  <c r="H64" i="5"/>
  <c r="G64" i="5"/>
  <c r="F64" i="5"/>
  <c r="D64" i="5"/>
  <c r="T64" i="5"/>
  <c r="E64" i="5"/>
  <c r="T52" i="5"/>
  <c r="D52" i="5"/>
  <c r="M52" i="5"/>
  <c r="I52" i="5"/>
  <c r="H52" i="5"/>
  <c r="G52" i="5"/>
  <c r="E52" i="5"/>
  <c r="S52" i="5"/>
  <c r="R52" i="5"/>
  <c r="N52" i="5"/>
  <c r="L52" i="5"/>
  <c r="K52" i="5"/>
  <c r="J52" i="5"/>
  <c r="P52" i="5" s="1"/>
  <c r="F52" i="5"/>
  <c r="R40" i="5"/>
  <c r="N40" i="5"/>
  <c r="M40" i="5"/>
  <c r="L40" i="5"/>
  <c r="K40" i="5"/>
  <c r="J40" i="5"/>
  <c r="I40" i="5"/>
  <c r="H40" i="5"/>
  <c r="G40" i="5"/>
  <c r="F40" i="5"/>
  <c r="E40" i="5"/>
  <c r="S40" i="5"/>
  <c r="D40" i="5"/>
  <c r="T40" i="5"/>
  <c r="B26" i="42"/>
  <c r="S28" i="5"/>
  <c r="P26" i="42" s="1"/>
  <c r="E28" i="5"/>
  <c r="D26" i="42" s="1"/>
  <c r="N28" i="5"/>
  <c r="M26" i="42" s="1"/>
  <c r="L28" i="5"/>
  <c r="K26" i="42" s="1"/>
  <c r="H28" i="5"/>
  <c r="G26" i="42" s="1"/>
  <c r="F28" i="5"/>
  <c r="E26" i="42" s="1"/>
  <c r="T28" i="5"/>
  <c r="Q26" i="42" s="1"/>
  <c r="R28" i="5"/>
  <c r="O26" i="42" s="1"/>
  <c r="M28" i="5"/>
  <c r="L26" i="42" s="1"/>
  <c r="K28" i="5"/>
  <c r="J26" i="42" s="1"/>
  <c r="J28" i="5"/>
  <c r="I28" i="5"/>
  <c r="H26" i="42" s="1"/>
  <c r="G28" i="5"/>
  <c r="F26" i="42" s="1"/>
  <c r="D28" i="5"/>
  <c r="B14" i="42"/>
  <c r="R16" i="5"/>
  <c r="O14" i="42" s="1"/>
  <c r="N16" i="5"/>
  <c r="M14" i="42" s="1"/>
  <c r="M16" i="5"/>
  <c r="L14" i="42" s="1"/>
  <c r="L16" i="5"/>
  <c r="K14" i="42" s="1"/>
  <c r="K16" i="5"/>
  <c r="J14" i="42" s="1"/>
  <c r="J16" i="5"/>
  <c r="I16" i="5"/>
  <c r="H14" i="42" s="1"/>
  <c r="H16" i="5"/>
  <c r="G14" i="42" s="1"/>
  <c r="G16" i="5"/>
  <c r="F14" i="42" s="1"/>
  <c r="F16" i="5"/>
  <c r="E14" i="42" s="1"/>
  <c r="E16" i="5"/>
  <c r="D14" i="42" s="1"/>
  <c r="D16" i="5"/>
  <c r="T16" i="5"/>
  <c r="Q14" i="42" s="1"/>
  <c r="S16" i="5"/>
  <c r="P14" i="42" s="1"/>
  <c r="T55" i="5"/>
  <c r="E55" i="5"/>
  <c r="D55" i="5"/>
  <c r="R55" i="5"/>
  <c r="M55" i="5"/>
  <c r="L55" i="5"/>
  <c r="H55" i="5"/>
  <c r="F55" i="5"/>
  <c r="S55" i="5"/>
  <c r="N55" i="5"/>
  <c r="K55" i="5"/>
  <c r="J55" i="5"/>
  <c r="I55" i="5"/>
  <c r="G55" i="5"/>
  <c r="T43" i="5"/>
  <c r="S43" i="5"/>
  <c r="I43" i="5"/>
  <c r="F43" i="5"/>
  <c r="D43" i="5"/>
  <c r="R43" i="5"/>
  <c r="N43" i="5"/>
  <c r="M43" i="5"/>
  <c r="L43" i="5"/>
  <c r="K43" i="5"/>
  <c r="J43" i="5"/>
  <c r="H43" i="5"/>
  <c r="G43" i="5"/>
  <c r="E43" i="5"/>
  <c r="B25" i="42"/>
  <c r="S27" i="5"/>
  <c r="P25" i="42" s="1"/>
  <c r="T27" i="5"/>
  <c r="Q25" i="42" s="1"/>
  <c r="G27" i="5"/>
  <c r="F25" i="42" s="1"/>
  <c r="F27" i="5"/>
  <c r="E25" i="42" s="1"/>
  <c r="D27" i="5"/>
  <c r="E27" i="5"/>
  <c r="D25" i="42" s="1"/>
  <c r="R27" i="5"/>
  <c r="O25" i="42" s="1"/>
  <c r="N27" i="5"/>
  <c r="M25" i="42" s="1"/>
  <c r="M27" i="5"/>
  <c r="L25" i="42" s="1"/>
  <c r="L27" i="5"/>
  <c r="K25" i="42" s="1"/>
  <c r="K27" i="5"/>
  <c r="J25" i="42" s="1"/>
  <c r="J27" i="5"/>
  <c r="I27" i="5"/>
  <c r="H25" i="42" s="1"/>
  <c r="H27" i="5"/>
  <c r="G25" i="42" s="1"/>
  <c r="B5" i="42"/>
  <c r="K7" i="5"/>
  <c r="N7" i="5"/>
  <c r="M7" i="5"/>
  <c r="J7" i="5"/>
  <c r="I7" i="5"/>
  <c r="F7" i="5"/>
  <c r="L7" i="5"/>
  <c r="H7" i="5"/>
  <c r="G7" i="5"/>
  <c r="E7" i="5"/>
  <c r="D7" i="5"/>
  <c r="R7" i="5"/>
  <c r="O5" i="42" s="1"/>
  <c r="S7" i="5"/>
  <c r="P5" i="42" s="1"/>
  <c r="T7" i="5"/>
  <c r="Q5" i="42" s="1"/>
  <c r="T62" i="5"/>
  <c r="S62" i="5"/>
  <c r="R62" i="5"/>
  <c r="N62" i="5"/>
  <c r="M62" i="5"/>
  <c r="L62" i="5"/>
  <c r="K62" i="5"/>
  <c r="J62" i="5"/>
  <c r="I62" i="5"/>
  <c r="H62" i="5"/>
  <c r="G62" i="5"/>
  <c r="F62" i="5"/>
  <c r="E62" i="5"/>
  <c r="D62" i="5"/>
  <c r="O62" i="5" s="1"/>
  <c r="T58" i="5"/>
  <c r="S58" i="5"/>
  <c r="R58" i="5"/>
  <c r="N58" i="5"/>
  <c r="M58" i="5"/>
  <c r="L58" i="5"/>
  <c r="K58" i="5"/>
  <c r="J58" i="5"/>
  <c r="P58" i="5" s="1"/>
  <c r="I58" i="5"/>
  <c r="H58" i="5"/>
  <c r="G58" i="5"/>
  <c r="F58" i="5"/>
  <c r="E58" i="5"/>
  <c r="D58" i="5"/>
  <c r="T54" i="5"/>
  <c r="S54" i="5"/>
  <c r="R54" i="5"/>
  <c r="N54" i="5"/>
  <c r="M54" i="5"/>
  <c r="L54" i="5"/>
  <c r="K54" i="5"/>
  <c r="J54" i="5"/>
  <c r="I54" i="5"/>
  <c r="H54" i="5"/>
  <c r="G54" i="5"/>
  <c r="F54" i="5"/>
  <c r="E54" i="5"/>
  <c r="D54" i="5"/>
  <c r="O54" i="5" s="1"/>
  <c r="T50" i="5"/>
  <c r="S50" i="5"/>
  <c r="R50" i="5"/>
  <c r="N50" i="5"/>
  <c r="M50" i="5"/>
  <c r="L50" i="5"/>
  <c r="K50" i="5"/>
  <c r="J50" i="5"/>
  <c r="P50" i="5" s="1"/>
  <c r="I50" i="5"/>
  <c r="H50" i="5"/>
  <c r="G50" i="5"/>
  <c r="F50" i="5"/>
  <c r="E50" i="5"/>
  <c r="D50" i="5"/>
  <c r="T46" i="5"/>
  <c r="S46" i="5"/>
  <c r="R46" i="5"/>
  <c r="N46" i="5"/>
  <c r="M46" i="5"/>
  <c r="L46" i="5"/>
  <c r="K46" i="5"/>
  <c r="J46" i="5"/>
  <c r="I46" i="5"/>
  <c r="H46" i="5"/>
  <c r="G46" i="5"/>
  <c r="F46" i="5"/>
  <c r="E46" i="5"/>
  <c r="D46" i="5"/>
  <c r="O46" i="5" s="1"/>
  <c r="T42" i="5"/>
  <c r="S42" i="5"/>
  <c r="R42" i="5"/>
  <c r="N42" i="5"/>
  <c r="M42" i="5"/>
  <c r="L42" i="5"/>
  <c r="K42" i="5"/>
  <c r="J42" i="5"/>
  <c r="P42" i="5" s="1"/>
  <c r="I42" i="5"/>
  <c r="H42" i="5"/>
  <c r="G42" i="5"/>
  <c r="F42" i="5"/>
  <c r="E42" i="5"/>
  <c r="D42" i="5"/>
  <c r="T38" i="5"/>
  <c r="S38" i="5"/>
  <c r="R38" i="5"/>
  <c r="N38" i="5"/>
  <c r="M38" i="5"/>
  <c r="L38" i="5"/>
  <c r="K38" i="5"/>
  <c r="J38" i="5"/>
  <c r="I38" i="5"/>
  <c r="H38" i="5"/>
  <c r="G38" i="5"/>
  <c r="F38" i="5"/>
  <c r="E38" i="5"/>
  <c r="D38" i="5"/>
  <c r="O38" i="5" s="1"/>
  <c r="B32" i="42"/>
  <c r="T34" i="5"/>
  <c r="Q32" i="42" s="1"/>
  <c r="S34" i="5"/>
  <c r="P32" i="42" s="1"/>
  <c r="R34" i="5"/>
  <c r="O32" i="42" s="1"/>
  <c r="N34" i="5"/>
  <c r="M32" i="42" s="1"/>
  <c r="M34" i="5"/>
  <c r="L32" i="42" s="1"/>
  <c r="L34" i="5"/>
  <c r="K32" i="42" s="1"/>
  <c r="K34" i="5"/>
  <c r="J32" i="42" s="1"/>
  <c r="J34" i="5"/>
  <c r="I34" i="5"/>
  <c r="H32" i="42" s="1"/>
  <c r="H34" i="5"/>
  <c r="G32" i="42" s="1"/>
  <c r="G34" i="5"/>
  <c r="F32" i="42" s="1"/>
  <c r="F34" i="5"/>
  <c r="E32" i="42" s="1"/>
  <c r="E34" i="5"/>
  <c r="D32" i="42" s="1"/>
  <c r="D34" i="5"/>
  <c r="B28" i="42"/>
  <c r="T30" i="5"/>
  <c r="Q28" i="42" s="1"/>
  <c r="S30" i="5"/>
  <c r="P28" i="42" s="1"/>
  <c r="R30" i="5"/>
  <c r="O28" i="42" s="1"/>
  <c r="N30" i="5"/>
  <c r="M28" i="42" s="1"/>
  <c r="M30" i="5"/>
  <c r="L28" i="42" s="1"/>
  <c r="L30" i="5"/>
  <c r="K28" i="42" s="1"/>
  <c r="K30" i="5"/>
  <c r="J28" i="42" s="1"/>
  <c r="J30" i="5"/>
  <c r="I30" i="5"/>
  <c r="H28" i="42" s="1"/>
  <c r="H30" i="5"/>
  <c r="G28" i="42" s="1"/>
  <c r="G30" i="5"/>
  <c r="F28" i="42" s="1"/>
  <c r="F30" i="5"/>
  <c r="E28" i="42" s="1"/>
  <c r="E30" i="5"/>
  <c r="D28" i="42" s="1"/>
  <c r="D30" i="5"/>
  <c r="B24" i="42"/>
  <c r="T26" i="5"/>
  <c r="Q24" i="42" s="1"/>
  <c r="S26" i="5"/>
  <c r="P24" i="42" s="1"/>
  <c r="R26" i="5"/>
  <c r="O24" i="42" s="1"/>
  <c r="N26" i="5"/>
  <c r="M24" i="42" s="1"/>
  <c r="M26" i="5"/>
  <c r="L24" i="42" s="1"/>
  <c r="L26" i="5"/>
  <c r="K24" i="42" s="1"/>
  <c r="K26" i="5"/>
  <c r="J24" i="42" s="1"/>
  <c r="J26" i="5"/>
  <c r="I26" i="5"/>
  <c r="H24" i="42" s="1"/>
  <c r="H26" i="5"/>
  <c r="G24" i="42" s="1"/>
  <c r="G26" i="5"/>
  <c r="F24" i="42" s="1"/>
  <c r="F26" i="5"/>
  <c r="E24" i="42" s="1"/>
  <c r="E26" i="5"/>
  <c r="D24" i="42" s="1"/>
  <c r="D26" i="5"/>
  <c r="B20" i="42"/>
  <c r="T22" i="5"/>
  <c r="Q20" i="42" s="1"/>
  <c r="S22" i="5"/>
  <c r="P20" i="42" s="1"/>
  <c r="R22" i="5"/>
  <c r="O20" i="42" s="1"/>
  <c r="N22" i="5"/>
  <c r="M20" i="42" s="1"/>
  <c r="M22" i="5"/>
  <c r="L20" i="42" s="1"/>
  <c r="L22" i="5"/>
  <c r="K20" i="42" s="1"/>
  <c r="K22" i="5"/>
  <c r="J20" i="42" s="1"/>
  <c r="J22" i="5"/>
  <c r="I22" i="5"/>
  <c r="H20" i="42" s="1"/>
  <c r="H22" i="5"/>
  <c r="G20" i="42" s="1"/>
  <c r="G22" i="5"/>
  <c r="F20" i="42" s="1"/>
  <c r="F22" i="5"/>
  <c r="E20" i="42" s="1"/>
  <c r="E22" i="5"/>
  <c r="D20" i="42" s="1"/>
  <c r="D22" i="5"/>
  <c r="B16" i="42"/>
  <c r="T18" i="5"/>
  <c r="Q16" i="42" s="1"/>
  <c r="S18" i="5"/>
  <c r="P16" i="42" s="1"/>
  <c r="R18" i="5"/>
  <c r="O16" i="42" s="1"/>
  <c r="N18" i="5"/>
  <c r="M16" i="42" s="1"/>
  <c r="M18" i="5"/>
  <c r="L16" i="42" s="1"/>
  <c r="L18" i="5"/>
  <c r="K16" i="42" s="1"/>
  <c r="K18" i="5"/>
  <c r="J16" i="42" s="1"/>
  <c r="J18" i="5"/>
  <c r="I18" i="5"/>
  <c r="H16" i="42" s="1"/>
  <c r="H18" i="5"/>
  <c r="G16" i="42" s="1"/>
  <c r="G18" i="5"/>
  <c r="F16" i="42" s="1"/>
  <c r="F18" i="5"/>
  <c r="E16" i="42" s="1"/>
  <c r="E18" i="5"/>
  <c r="D16" i="42" s="1"/>
  <c r="D18" i="5"/>
  <c r="B12" i="42"/>
  <c r="T14" i="5"/>
  <c r="Q12" i="42" s="1"/>
  <c r="S14" i="5"/>
  <c r="P12" i="42" s="1"/>
  <c r="R14" i="5"/>
  <c r="O12" i="42" s="1"/>
  <c r="N14" i="5"/>
  <c r="M12" i="42" s="1"/>
  <c r="M14" i="5"/>
  <c r="L12" i="42" s="1"/>
  <c r="L14" i="5"/>
  <c r="K12" i="42" s="1"/>
  <c r="K14" i="5"/>
  <c r="J12" i="42" s="1"/>
  <c r="J14" i="5"/>
  <c r="I14" i="5"/>
  <c r="H14" i="5"/>
  <c r="G12" i="42" s="1"/>
  <c r="G14" i="5"/>
  <c r="F12" i="42" s="1"/>
  <c r="F14" i="5"/>
  <c r="E12" i="42" s="1"/>
  <c r="E14" i="5"/>
  <c r="D12" i="42" s="1"/>
  <c r="D14" i="5"/>
  <c r="B8" i="42"/>
  <c r="T10" i="5"/>
  <c r="Q8" i="42" s="1"/>
  <c r="S10" i="5"/>
  <c r="P8" i="42" s="1"/>
  <c r="R10" i="5"/>
  <c r="O8" i="42" s="1"/>
  <c r="N10" i="5"/>
  <c r="M8" i="42" s="1"/>
  <c r="M10" i="5"/>
  <c r="L8" i="42" s="1"/>
  <c r="L10" i="5"/>
  <c r="K8" i="42" s="1"/>
  <c r="K10" i="5"/>
  <c r="J8" i="42" s="1"/>
  <c r="J10" i="5"/>
  <c r="I10" i="5"/>
  <c r="H10" i="5"/>
  <c r="G8" i="42" s="1"/>
  <c r="G10" i="5"/>
  <c r="F8" i="42" s="1"/>
  <c r="F10" i="5"/>
  <c r="E8" i="42" s="1"/>
  <c r="E10" i="5"/>
  <c r="D8" i="42" s="1"/>
  <c r="D10" i="5"/>
  <c r="N6" i="53"/>
  <c r="M6" i="53"/>
  <c r="N8" i="5"/>
  <c r="M6" i="42" s="1"/>
  <c r="F8" i="5"/>
  <c r="E6" i="42" s="1"/>
  <c r="L8" i="5"/>
  <c r="K6" i="42" s="1"/>
  <c r="K8" i="5"/>
  <c r="J6" i="42" s="1"/>
  <c r="G8" i="5"/>
  <c r="F6" i="42" s="1"/>
  <c r="J8" i="5"/>
  <c r="I8" i="5"/>
  <c r="H6" i="42" s="1"/>
  <c r="H8" i="5"/>
  <c r="G6" i="42" s="1"/>
  <c r="E8" i="5"/>
  <c r="D6" i="42" s="1"/>
  <c r="M8" i="5"/>
  <c r="R8" i="5"/>
  <c r="O6" i="42" s="1"/>
  <c r="T8" i="5"/>
  <c r="Q6" i="42" s="1"/>
  <c r="S8" i="5"/>
  <c r="P6" i="42" s="1"/>
  <c r="D8" i="5"/>
  <c r="MY1" i="41"/>
  <c r="U1" i="39"/>
  <c r="BE1" i="41"/>
  <c r="U1" i="30"/>
  <c r="FC1" i="41"/>
  <c r="U1" i="33"/>
  <c r="JA1" i="41"/>
  <c r="U1" i="36"/>
  <c r="DU1" i="41"/>
  <c r="U1" i="32"/>
  <c r="GK1" i="41"/>
  <c r="U1" i="34"/>
  <c r="HS1" i="41"/>
  <c r="U1" i="35"/>
  <c r="CM1" i="41"/>
  <c r="U1" i="31"/>
  <c r="R4" i="42"/>
  <c r="Q62" i="5"/>
  <c r="U62" i="5" s="1"/>
  <c r="V62" i="5" s="1"/>
  <c r="Q58" i="5"/>
  <c r="U58" i="5" s="1"/>
  <c r="V58" i="5" s="1"/>
  <c r="Q54" i="5"/>
  <c r="U54" i="5" s="1"/>
  <c r="V54" i="5" s="1"/>
  <c r="Q50" i="5"/>
  <c r="U50" i="5" s="1"/>
  <c r="V50" i="5" s="1"/>
  <c r="Q46" i="5"/>
  <c r="U46" i="5" s="1"/>
  <c r="V46" i="5" s="1"/>
  <c r="Q42" i="5"/>
  <c r="U42" i="5" s="1"/>
  <c r="V42" i="5" s="1"/>
  <c r="Q38" i="5"/>
  <c r="U38" i="5" s="1"/>
  <c r="V38" i="5" s="1"/>
  <c r="Q34" i="5"/>
  <c r="Q30" i="5"/>
  <c r="Q26" i="5"/>
  <c r="Q18" i="5"/>
  <c r="Q47" i="5"/>
  <c r="U47" i="5" s="1"/>
  <c r="V47" i="5" s="1"/>
  <c r="Q65" i="5"/>
  <c r="U65" i="5" s="1"/>
  <c r="V65" i="5" s="1"/>
  <c r="Q61" i="5"/>
  <c r="U61" i="5" s="1"/>
  <c r="V61" i="5" s="1"/>
  <c r="Q57" i="5"/>
  <c r="U57" i="5" s="1"/>
  <c r="V57" i="5" s="1"/>
  <c r="Q53" i="5"/>
  <c r="U53" i="5" s="1"/>
  <c r="V53" i="5" s="1"/>
  <c r="Q49" i="5"/>
  <c r="U49" i="5" s="1"/>
  <c r="V49" i="5" s="1"/>
  <c r="Q45" i="5"/>
  <c r="U45" i="5" s="1"/>
  <c r="V45" i="5" s="1"/>
  <c r="Q41" i="5"/>
  <c r="U41" i="5" s="1"/>
  <c r="V41" i="5" s="1"/>
  <c r="Q37" i="5"/>
  <c r="U37" i="5" s="1"/>
  <c r="V37" i="5" s="1"/>
  <c r="Q33" i="5"/>
  <c r="Q29" i="5"/>
  <c r="Q25" i="5"/>
  <c r="Q21" i="5"/>
  <c r="Q17" i="5"/>
  <c r="Q63" i="5"/>
  <c r="U63" i="5" s="1"/>
  <c r="V63" i="5" s="1"/>
  <c r="Q59" i="5"/>
  <c r="U59" i="5" s="1"/>
  <c r="V59" i="5" s="1"/>
  <c r="Q55" i="5"/>
  <c r="U55" i="5" s="1"/>
  <c r="V55" i="5" s="1"/>
  <c r="Q51" i="5"/>
  <c r="U51" i="5" s="1"/>
  <c r="V51" i="5" s="1"/>
  <c r="Q43" i="5"/>
  <c r="U43" i="5" s="1"/>
  <c r="V43" i="5" s="1"/>
  <c r="Q39" i="5"/>
  <c r="U39" i="5" s="1"/>
  <c r="V39" i="5" s="1"/>
  <c r="Q35" i="5"/>
  <c r="Q31" i="5"/>
  <c r="Q27" i="5"/>
  <c r="Q23" i="5"/>
  <c r="Q19" i="5"/>
  <c r="Q64" i="5"/>
  <c r="U64" i="5" s="1"/>
  <c r="V64" i="5" s="1"/>
  <c r="Q60" i="5"/>
  <c r="U60" i="5" s="1"/>
  <c r="V60" i="5" s="1"/>
  <c r="Q56" i="5"/>
  <c r="U56" i="5" s="1"/>
  <c r="V56" i="5" s="1"/>
  <c r="Q52" i="5"/>
  <c r="U52" i="5" s="1"/>
  <c r="V52" i="5" s="1"/>
  <c r="Q48" i="5"/>
  <c r="U48" i="5" s="1"/>
  <c r="V48" i="5" s="1"/>
  <c r="Q44" i="5"/>
  <c r="U44" i="5" s="1"/>
  <c r="V44" i="5" s="1"/>
  <c r="Q40" i="5"/>
  <c r="U40" i="5" s="1"/>
  <c r="V40" i="5" s="1"/>
  <c r="Q36" i="5"/>
  <c r="U36" i="5" s="1"/>
  <c r="V36" i="5" s="1"/>
  <c r="Q32" i="5"/>
  <c r="Q28" i="5"/>
  <c r="Q24" i="5"/>
  <c r="Q20" i="5"/>
  <c r="Q16" i="5"/>
  <c r="Q22" i="5" l="1"/>
  <c r="N29" i="42"/>
  <c r="U31" i="5"/>
  <c r="N20" i="42"/>
  <c r="U22" i="5"/>
  <c r="C20" i="42"/>
  <c r="O22" i="5"/>
  <c r="I28" i="42"/>
  <c r="P30" i="5"/>
  <c r="P55" i="5"/>
  <c r="I14" i="42"/>
  <c r="P16" i="5"/>
  <c r="O52" i="5"/>
  <c r="O64" i="5"/>
  <c r="C29" i="42"/>
  <c r="O31" i="5"/>
  <c r="P51" i="5"/>
  <c r="I18" i="42"/>
  <c r="P20" i="5"/>
  <c r="I30" i="42"/>
  <c r="P32" i="5"/>
  <c r="P44" i="5"/>
  <c r="C23" i="42"/>
  <c r="O25" i="5"/>
  <c r="I27" i="42"/>
  <c r="P29" i="5"/>
  <c r="P41" i="5"/>
  <c r="O45" i="5"/>
  <c r="P49" i="5"/>
  <c r="P57" i="5"/>
  <c r="P65" i="5"/>
  <c r="I17" i="42"/>
  <c r="P19" i="5"/>
  <c r="I21" i="42"/>
  <c r="P23" i="5"/>
  <c r="C33" i="42"/>
  <c r="O35" i="5"/>
  <c r="I33" i="42"/>
  <c r="P35" i="5"/>
  <c r="P47" i="5"/>
  <c r="O47" i="5"/>
  <c r="O59" i="5"/>
  <c r="P56" i="5"/>
  <c r="N22" i="42"/>
  <c r="U24" i="5"/>
  <c r="N18" i="42"/>
  <c r="U20" i="5"/>
  <c r="N25" i="42"/>
  <c r="U27" i="5"/>
  <c r="N15" i="42"/>
  <c r="U17" i="5"/>
  <c r="N31" i="42"/>
  <c r="U33" i="5"/>
  <c r="N16" i="42"/>
  <c r="U18" i="5"/>
  <c r="N28" i="42"/>
  <c r="U30" i="5"/>
  <c r="N32" i="42"/>
  <c r="U34" i="5"/>
  <c r="C16" i="42"/>
  <c r="O18" i="5"/>
  <c r="I24" i="42"/>
  <c r="P26" i="5"/>
  <c r="C32" i="42"/>
  <c r="O34" i="5"/>
  <c r="O43" i="5"/>
  <c r="O55" i="5"/>
  <c r="P64" i="5"/>
  <c r="O63" i="5"/>
  <c r="I22" i="42"/>
  <c r="P24" i="5"/>
  <c r="O36" i="5"/>
  <c r="O44" i="5"/>
  <c r="O60" i="5"/>
  <c r="P60" i="5"/>
  <c r="C15" i="42"/>
  <c r="O17" i="5"/>
  <c r="C19" i="42"/>
  <c r="O21" i="5"/>
  <c r="I23" i="42"/>
  <c r="P25" i="5"/>
  <c r="C31" i="42"/>
  <c r="O33" i="5"/>
  <c r="O37" i="5"/>
  <c r="O53" i="5"/>
  <c r="O61" i="5"/>
  <c r="P59" i="5"/>
  <c r="O56" i="5"/>
  <c r="N14" i="42"/>
  <c r="U16" i="5"/>
  <c r="N30" i="42"/>
  <c r="U32" i="5"/>
  <c r="N21" i="42"/>
  <c r="U23" i="5"/>
  <c r="N27" i="42"/>
  <c r="U29" i="5"/>
  <c r="N24" i="42"/>
  <c r="U26" i="5"/>
  <c r="I20" i="42"/>
  <c r="P22" i="5"/>
  <c r="C28" i="42"/>
  <c r="O30" i="5"/>
  <c r="P38" i="5"/>
  <c r="O42" i="5"/>
  <c r="P46" i="5"/>
  <c r="O50" i="5"/>
  <c r="P54" i="5"/>
  <c r="O58" i="5"/>
  <c r="P62" i="5"/>
  <c r="C25" i="42"/>
  <c r="O27" i="5"/>
  <c r="C14" i="42"/>
  <c r="O16" i="5"/>
  <c r="I26" i="42"/>
  <c r="P28" i="5"/>
  <c r="P40" i="5"/>
  <c r="I29" i="42"/>
  <c r="P31" i="5"/>
  <c r="O51" i="5"/>
  <c r="P63" i="5"/>
  <c r="C22" i="42"/>
  <c r="O24" i="5"/>
  <c r="O48" i="5"/>
  <c r="C18" i="42"/>
  <c r="O20" i="5"/>
  <c r="I19" i="42"/>
  <c r="P21" i="5"/>
  <c r="C27" i="42"/>
  <c r="O29" i="5"/>
  <c r="P37" i="5"/>
  <c r="P45" i="5"/>
  <c r="O49" i="5"/>
  <c r="P53" i="5"/>
  <c r="P61" i="5"/>
  <c r="O65" i="5"/>
  <c r="O15" i="5"/>
  <c r="C17" i="42"/>
  <c r="O19" i="5"/>
  <c r="O39" i="5"/>
  <c r="N26" i="42"/>
  <c r="U28" i="5"/>
  <c r="N17" i="42"/>
  <c r="U19" i="5"/>
  <c r="N33" i="42"/>
  <c r="U35" i="5"/>
  <c r="N19" i="42"/>
  <c r="U21" i="5"/>
  <c r="N23" i="42"/>
  <c r="U25" i="5"/>
  <c r="I16" i="42"/>
  <c r="P18" i="5"/>
  <c r="C24" i="42"/>
  <c r="O26" i="5"/>
  <c r="I32" i="42"/>
  <c r="P34" i="5"/>
  <c r="I25" i="42"/>
  <c r="P27" i="5"/>
  <c r="P43" i="5"/>
  <c r="C26" i="42"/>
  <c r="O28" i="5"/>
  <c r="O40" i="5"/>
  <c r="P36" i="5"/>
  <c r="P48" i="5"/>
  <c r="C30" i="42"/>
  <c r="O32" i="5"/>
  <c r="I15" i="42"/>
  <c r="P17" i="5"/>
  <c r="I31" i="42"/>
  <c r="P33" i="5"/>
  <c r="I13" i="42"/>
  <c r="P15" i="5"/>
  <c r="C21" i="42"/>
  <c r="O23" i="5"/>
  <c r="P39" i="5"/>
  <c r="O8" i="5"/>
  <c r="O10" i="5"/>
  <c r="O9" i="5"/>
  <c r="I7" i="42"/>
  <c r="P9" i="5"/>
  <c r="I12" i="42"/>
  <c r="P14" i="5"/>
  <c r="P7" i="5"/>
  <c r="O12" i="5"/>
  <c r="I11" i="42"/>
  <c r="P13" i="5"/>
  <c r="O11" i="5"/>
  <c r="I8" i="42"/>
  <c r="P10" i="5"/>
  <c r="I10" i="42"/>
  <c r="P12" i="5"/>
  <c r="I6" i="42"/>
  <c r="P8" i="5"/>
  <c r="O14" i="5"/>
  <c r="O13" i="5"/>
  <c r="I9" i="42"/>
  <c r="P11" i="5"/>
  <c r="U11" i="174"/>
  <c r="G5" i="164"/>
  <c r="O7" i="5"/>
  <c r="E5" i="42"/>
  <c r="G7" i="164"/>
  <c r="D30" i="67"/>
  <c r="D31" i="165"/>
  <c r="D30" i="130"/>
  <c r="D32" i="129"/>
  <c r="D33" i="128"/>
  <c r="D33" i="127"/>
  <c r="D32" i="126"/>
  <c r="D32" i="125"/>
  <c r="D32" i="122"/>
  <c r="D32" i="124"/>
  <c r="D32" i="123"/>
  <c r="D32" i="119"/>
  <c r="D32" i="115"/>
  <c r="D32" i="112"/>
  <c r="D32" i="121"/>
  <c r="D32" i="120"/>
  <c r="D32" i="116"/>
  <c r="D32" i="114"/>
  <c r="D32" i="13"/>
  <c r="D32" i="118"/>
  <c r="D32" i="117"/>
  <c r="D32" i="113"/>
  <c r="D32" i="107"/>
  <c r="D32" i="105"/>
  <c r="D32" i="110"/>
  <c r="D32" i="108"/>
  <c r="D32" i="106"/>
  <c r="D32" i="103"/>
  <c r="D32" i="111"/>
  <c r="D32" i="109"/>
  <c r="D32" i="104"/>
  <c r="D32" i="101"/>
  <c r="D32" i="100"/>
  <c r="D32" i="99"/>
  <c r="D32" i="12"/>
  <c r="A32" i="97"/>
  <c r="A32" i="96"/>
  <c r="A32" i="91"/>
  <c r="A32" i="87"/>
  <c r="D31" i="78"/>
  <c r="D31" i="74"/>
  <c r="A32" i="92"/>
  <c r="D31" i="84"/>
  <c r="D31" i="82"/>
  <c r="D31" i="81"/>
  <c r="D31" i="77"/>
  <c r="D31" i="71"/>
  <c r="A32" i="90"/>
  <c r="A32" i="86"/>
  <c r="D31" i="83"/>
  <c r="D31" i="76"/>
  <c r="D31" i="75"/>
  <c r="D32" i="102"/>
  <c r="A32" i="98"/>
  <c r="A32" i="93"/>
  <c r="A32" i="89"/>
  <c r="A32" i="88"/>
  <c r="A32" i="85"/>
  <c r="A32" i="11"/>
  <c r="D31" i="73"/>
  <c r="D31" i="72"/>
  <c r="A32" i="95"/>
  <c r="A32" i="94"/>
  <c r="D31" i="79"/>
  <c r="D31" i="7"/>
  <c r="D31" i="80"/>
  <c r="B32" i="5"/>
  <c r="A30" i="38"/>
  <c r="A30" i="39"/>
  <c r="A30" i="37"/>
  <c r="A30" i="36"/>
  <c r="A30" i="35"/>
  <c r="A30" i="30"/>
  <c r="A30" i="29"/>
  <c r="A30" i="34"/>
  <c r="A30" i="33"/>
  <c r="A30" i="32"/>
  <c r="A30" i="31"/>
  <c r="A29" i="69"/>
  <c r="F5" i="42"/>
  <c r="G8" i="164"/>
  <c r="H5" i="42"/>
  <c r="G10" i="164"/>
  <c r="J5" i="42"/>
  <c r="G12" i="164"/>
  <c r="G5" i="42"/>
  <c r="G9" i="164"/>
  <c r="I5" i="42"/>
  <c r="G11" i="164"/>
  <c r="D5" i="42"/>
  <c r="G6" i="164"/>
  <c r="M5" i="42"/>
  <c r="G15" i="164"/>
  <c r="K5" i="42"/>
  <c r="G13" i="164"/>
  <c r="L7" i="42"/>
  <c r="L5" i="42"/>
  <c r="G14" i="164"/>
  <c r="L6" i="42"/>
  <c r="H13" i="42"/>
  <c r="H12" i="42"/>
  <c r="H11" i="42"/>
  <c r="H10" i="42"/>
  <c r="H9" i="42"/>
  <c r="H8" i="42"/>
  <c r="C6" i="42"/>
  <c r="C7" i="42"/>
  <c r="C5" i="42"/>
  <c r="C13" i="42"/>
  <c r="C12" i="42"/>
  <c r="C11" i="42"/>
  <c r="C10" i="42"/>
  <c r="C9" i="42"/>
  <c r="C8" i="42"/>
  <c r="Q15" i="5"/>
  <c r="Q14" i="5"/>
  <c r="Q11" i="5"/>
  <c r="Q13" i="5"/>
  <c r="Q12" i="5"/>
  <c r="Q10" i="5"/>
  <c r="S4" i="42"/>
  <c r="LQ1" i="41"/>
  <c r="U1" i="38"/>
  <c r="KI1" i="41"/>
  <c r="U1" i="37"/>
  <c r="I5" i="11"/>
  <c r="I5" i="53" s="1"/>
  <c r="E5" i="11"/>
  <c r="E5" i="53" s="1"/>
  <c r="V25" i="5" l="1"/>
  <c r="S23" i="42" s="1"/>
  <c r="R23" i="42"/>
  <c r="V35" i="5"/>
  <c r="S33" i="42" s="1"/>
  <c r="R33" i="42"/>
  <c r="V28" i="5"/>
  <c r="S26" i="42" s="1"/>
  <c r="R26" i="42"/>
  <c r="V30" i="5"/>
  <c r="S28" i="42" s="1"/>
  <c r="R28" i="42"/>
  <c r="V33" i="5"/>
  <c r="S31" i="42" s="1"/>
  <c r="R31" i="42"/>
  <c r="V27" i="5"/>
  <c r="S25" i="42" s="1"/>
  <c r="R25" i="42"/>
  <c r="V24" i="5"/>
  <c r="S22" i="42" s="1"/>
  <c r="R22" i="42"/>
  <c r="V22" i="5"/>
  <c r="S20" i="42" s="1"/>
  <c r="R20" i="42"/>
  <c r="N13" i="42"/>
  <c r="U15" i="5"/>
  <c r="V29" i="5"/>
  <c r="S27" i="42" s="1"/>
  <c r="R27" i="42"/>
  <c r="V32" i="5"/>
  <c r="S30" i="42" s="1"/>
  <c r="R30" i="42"/>
  <c r="V21" i="5"/>
  <c r="S19" i="42" s="1"/>
  <c r="R19" i="42"/>
  <c r="V19" i="5"/>
  <c r="S17" i="42" s="1"/>
  <c r="R17" i="42"/>
  <c r="V34" i="5"/>
  <c r="S32" i="42" s="1"/>
  <c r="R32" i="42"/>
  <c r="V18" i="5"/>
  <c r="S16" i="42" s="1"/>
  <c r="R16" i="42"/>
  <c r="V17" i="5"/>
  <c r="S15" i="42" s="1"/>
  <c r="R15" i="42"/>
  <c r="V20" i="5"/>
  <c r="S18" i="42" s="1"/>
  <c r="R18" i="42"/>
  <c r="V31" i="5"/>
  <c r="S29" i="42" s="1"/>
  <c r="R29" i="42"/>
  <c r="V26" i="5"/>
  <c r="S24" i="42" s="1"/>
  <c r="R24" i="42"/>
  <c r="V23" i="5"/>
  <c r="S21" i="42" s="1"/>
  <c r="R21" i="42"/>
  <c r="V16" i="5"/>
  <c r="S14" i="42" s="1"/>
  <c r="R14" i="42"/>
  <c r="G16" i="164"/>
  <c r="F18" i="164" s="1"/>
  <c r="D31" i="67"/>
  <c r="D32" i="165"/>
  <c r="D33" i="129"/>
  <c r="D31" i="130"/>
  <c r="D34" i="128"/>
  <c r="D34" i="127"/>
  <c r="D33" i="124"/>
  <c r="D33" i="125"/>
  <c r="D33" i="126"/>
  <c r="D33" i="122"/>
  <c r="D33" i="123"/>
  <c r="D33" i="120"/>
  <c r="D33" i="119"/>
  <c r="D33" i="118"/>
  <c r="D33" i="117"/>
  <c r="D33" i="116"/>
  <c r="D33" i="115"/>
  <c r="D33" i="114"/>
  <c r="D33" i="113"/>
  <c r="D33" i="121"/>
  <c r="D33" i="112"/>
  <c r="D33" i="13"/>
  <c r="D33" i="111"/>
  <c r="D33" i="109"/>
  <c r="D33" i="110"/>
  <c r="D33" i="108"/>
  <c r="D33" i="106"/>
  <c r="D33" i="107"/>
  <c r="D33" i="105"/>
  <c r="D33" i="104"/>
  <c r="D33" i="103"/>
  <c r="D33" i="102"/>
  <c r="D33" i="101"/>
  <c r="D33" i="99"/>
  <c r="A33" i="98"/>
  <c r="D33" i="100"/>
  <c r="A33" i="96"/>
  <c r="A33" i="93"/>
  <c r="A33" i="89"/>
  <c r="A33" i="88"/>
  <c r="A33" i="85"/>
  <c r="D32" i="76"/>
  <c r="D32" i="71"/>
  <c r="D32" i="7"/>
  <c r="A33" i="97"/>
  <c r="A33" i="95"/>
  <c r="A33" i="94"/>
  <c r="A33" i="90"/>
  <c r="A33" i="86"/>
  <c r="D32" i="84"/>
  <c r="D32" i="83"/>
  <c r="D32" i="80"/>
  <c r="D32" i="79"/>
  <c r="D32" i="78"/>
  <c r="D32" i="74"/>
  <c r="D32" i="73"/>
  <c r="A33" i="92"/>
  <c r="D32" i="81"/>
  <c r="D33" i="12"/>
  <c r="A33" i="91"/>
  <c r="A33" i="87"/>
  <c r="D32" i="77"/>
  <c r="A33" i="11"/>
  <c r="D32" i="82"/>
  <c r="D32" i="72"/>
  <c r="D32" i="75"/>
  <c r="A31" i="38"/>
  <c r="A31" i="39"/>
  <c r="B33" i="5"/>
  <c r="A31" i="35"/>
  <c r="A31" i="37"/>
  <c r="A31" i="36"/>
  <c r="A31" i="34"/>
  <c r="A31" i="33"/>
  <c r="A31" i="32"/>
  <c r="A31" i="31"/>
  <c r="A31" i="29"/>
  <c r="A31" i="30"/>
  <c r="A30" i="69"/>
  <c r="N12" i="42"/>
  <c r="U14" i="5"/>
  <c r="N11" i="42"/>
  <c r="U13" i="5"/>
  <c r="N10" i="42"/>
  <c r="U12" i="5"/>
  <c r="N8" i="42"/>
  <c r="U10" i="5"/>
  <c r="N9" i="42"/>
  <c r="U11" i="5"/>
  <c r="Q7" i="5"/>
  <c r="Q8" i="5"/>
  <c r="Q9" i="5"/>
  <c r="V15" i="5" l="1"/>
  <c r="S13" i="42" s="1"/>
  <c r="R13" i="42"/>
  <c r="D32" i="67"/>
  <c r="D33" i="165"/>
  <c r="D34" i="129"/>
  <c r="D32" i="130"/>
  <c r="D35" i="128"/>
  <c r="D35" i="127"/>
  <c r="D34" i="125"/>
  <c r="D34" i="126"/>
  <c r="D34" i="124"/>
  <c r="D34" i="122"/>
  <c r="D34" i="123"/>
  <c r="D34" i="118"/>
  <c r="D34" i="13"/>
  <c r="D34" i="115"/>
  <c r="D34" i="113"/>
  <c r="D34" i="121"/>
  <c r="D34" i="120"/>
  <c r="D34" i="114"/>
  <c r="D34" i="119"/>
  <c r="D34" i="117"/>
  <c r="D34" i="116"/>
  <c r="D34" i="111"/>
  <c r="D34" i="110"/>
  <c r="D34" i="104"/>
  <c r="D34" i="112"/>
  <c r="D34" i="109"/>
  <c r="D34" i="108"/>
  <c r="D34" i="106"/>
  <c r="D34" i="105"/>
  <c r="D34" i="107"/>
  <c r="D34" i="103"/>
  <c r="D34" i="100"/>
  <c r="A34" i="97"/>
  <c r="A34" i="96"/>
  <c r="D34" i="101"/>
  <c r="A34" i="91"/>
  <c r="A34" i="87"/>
  <c r="A34" i="11"/>
  <c r="D33" i="72"/>
  <c r="D34" i="102"/>
  <c r="D34" i="99"/>
  <c r="A34" i="92"/>
  <c r="D33" i="84"/>
  <c r="D33" i="82"/>
  <c r="D33" i="81"/>
  <c r="D33" i="76"/>
  <c r="D33" i="71"/>
  <c r="D33" i="7"/>
  <c r="D33" i="78"/>
  <c r="D34" i="12"/>
  <c r="A34" i="95"/>
  <c r="D33" i="75"/>
  <c r="A34" i="93"/>
  <c r="A34" i="89"/>
  <c r="A34" i="88"/>
  <c r="A34" i="85"/>
  <c r="D33" i="74"/>
  <c r="D33" i="73"/>
  <c r="A34" i="86"/>
  <c r="D33" i="83"/>
  <c r="D33" i="79"/>
  <c r="D33" i="77"/>
  <c r="A34" i="98"/>
  <c r="A34" i="94"/>
  <c r="A34" i="90"/>
  <c r="D33" i="80"/>
  <c r="A32" i="38"/>
  <c r="B34" i="5"/>
  <c r="A32" i="39"/>
  <c r="A32" i="37"/>
  <c r="A32" i="36"/>
  <c r="A32" i="35"/>
  <c r="A32" i="29"/>
  <c r="A32" i="30"/>
  <c r="A32" i="34"/>
  <c r="A32" i="33"/>
  <c r="A32" i="32"/>
  <c r="A32" i="31"/>
  <c r="A31" i="69"/>
  <c r="V14" i="5"/>
  <c r="S12" i="42" s="1"/>
  <c r="R12" i="42"/>
  <c r="V13" i="5"/>
  <c r="S11" i="42" s="1"/>
  <c r="R11" i="42"/>
  <c r="V12" i="5"/>
  <c r="S10" i="42" s="1"/>
  <c r="R10" i="42"/>
  <c r="N7" i="42"/>
  <c r="U9" i="5"/>
  <c r="V9" i="5" s="1"/>
  <c r="V11" i="5"/>
  <c r="S9" i="42" s="1"/>
  <c r="R9" i="42"/>
  <c r="N6" i="42"/>
  <c r="U8" i="5"/>
  <c r="V8" i="5" s="1"/>
  <c r="N5" i="42"/>
  <c r="U7" i="5"/>
  <c r="V10" i="5"/>
  <c r="S8" i="42" s="1"/>
  <c r="R8" i="42"/>
  <c r="P10" i="174" l="1"/>
  <c r="D33" i="67"/>
  <c r="D34" i="165"/>
  <c r="D35" i="129"/>
  <c r="D33" i="130"/>
  <c r="D36" i="128"/>
  <c r="D36" i="127"/>
  <c r="D35" i="126"/>
  <c r="D35" i="125"/>
  <c r="D35" i="124"/>
  <c r="D35" i="123"/>
  <c r="D35" i="122"/>
  <c r="D35" i="116"/>
  <c r="D35" i="121"/>
  <c r="D35" i="120"/>
  <c r="D35" i="118"/>
  <c r="D35" i="117"/>
  <c r="D35" i="13"/>
  <c r="D35" i="112"/>
  <c r="D35" i="115"/>
  <c r="D35" i="119"/>
  <c r="D35" i="114"/>
  <c r="D35" i="113"/>
  <c r="D35" i="110"/>
  <c r="D35" i="109"/>
  <c r="D35" i="105"/>
  <c r="D35" i="104"/>
  <c r="D35" i="111"/>
  <c r="D35" i="107"/>
  <c r="D35" i="108"/>
  <c r="D35" i="106"/>
  <c r="D35" i="103"/>
  <c r="D35" i="101"/>
  <c r="D35" i="100"/>
  <c r="D35" i="99"/>
  <c r="D35" i="12"/>
  <c r="A35" i="98"/>
  <c r="A35" i="93"/>
  <c r="A35" i="89"/>
  <c r="A35" i="88"/>
  <c r="A35" i="85"/>
  <c r="D34" i="77"/>
  <c r="A35" i="96"/>
  <c r="A35" i="95"/>
  <c r="A35" i="94"/>
  <c r="A35" i="90"/>
  <c r="A35" i="86"/>
  <c r="A35" i="11"/>
  <c r="D34" i="84"/>
  <c r="D34" i="83"/>
  <c r="D34" i="80"/>
  <c r="D34" i="79"/>
  <c r="D34" i="72"/>
  <c r="D34" i="73"/>
  <c r="D34" i="7"/>
  <c r="D34" i="81"/>
  <c r="D34" i="78"/>
  <c r="D34" i="74"/>
  <c r="A35" i="97"/>
  <c r="A35" i="91"/>
  <c r="A35" i="87"/>
  <c r="D34" i="76"/>
  <c r="D34" i="71"/>
  <c r="D35" i="102"/>
  <c r="A35" i="92"/>
  <c r="D34" i="75"/>
  <c r="D34" i="82"/>
  <c r="B35" i="5"/>
  <c r="A33" i="38"/>
  <c r="A33" i="39"/>
  <c r="A33" i="35"/>
  <c r="A33" i="36"/>
  <c r="A33" i="37"/>
  <c r="A33" i="34"/>
  <c r="A33" i="33"/>
  <c r="A33" i="32"/>
  <c r="A33" i="31"/>
  <c r="A33" i="29"/>
  <c r="A33" i="30"/>
  <c r="A32" i="69"/>
  <c r="R7" i="42"/>
  <c r="R6" i="42"/>
  <c r="V7" i="5"/>
  <c r="R5" i="42"/>
  <c r="S6" i="42"/>
  <c r="S7" i="42"/>
  <c r="F6" i="53"/>
  <c r="E6" i="53"/>
  <c r="D34" i="67" l="1"/>
  <c r="D35" i="165"/>
  <c r="D34" i="130"/>
  <c r="D36" i="129"/>
  <c r="D37" i="128"/>
  <c r="D37" i="127"/>
  <c r="D36" i="126"/>
  <c r="D36" i="125"/>
  <c r="D36" i="124"/>
  <c r="D36" i="122"/>
  <c r="D36" i="123"/>
  <c r="D36" i="116"/>
  <c r="D36" i="111"/>
  <c r="D36" i="121"/>
  <c r="D36" i="119"/>
  <c r="D36" i="114"/>
  <c r="D36" i="113"/>
  <c r="D36" i="120"/>
  <c r="D36" i="115"/>
  <c r="D36" i="13"/>
  <c r="D36" i="112"/>
  <c r="D36" i="118"/>
  <c r="D36" i="117"/>
  <c r="D36" i="105"/>
  <c r="D36" i="103"/>
  <c r="D36" i="109"/>
  <c r="D36" i="107"/>
  <c r="D36" i="110"/>
  <c r="D36" i="108"/>
  <c r="D36" i="106"/>
  <c r="D36" i="104"/>
  <c r="D36" i="102"/>
  <c r="D36" i="100"/>
  <c r="D36" i="12"/>
  <c r="A36" i="97"/>
  <c r="A36" i="96"/>
  <c r="D36" i="99"/>
  <c r="A36" i="98"/>
  <c r="A36" i="91"/>
  <c r="A36" i="87"/>
  <c r="D35" i="78"/>
  <c r="D35" i="74"/>
  <c r="D35" i="71"/>
  <c r="A36" i="92"/>
  <c r="D35" i="84"/>
  <c r="D35" i="82"/>
  <c r="D35" i="81"/>
  <c r="D35" i="77"/>
  <c r="D35" i="72"/>
  <c r="D35" i="83"/>
  <c r="D35" i="75"/>
  <c r="D35" i="7"/>
  <c r="A36" i="93"/>
  <c r="A36" i="89"/>
  <c r="A36" i="88"/>
  <c r="A36" i="85"/>
  <c r="A36" i="11"/>
  <c r="D35" i="73"/>
  <c r="A36" i="94"/>
  <c r="A36" i="90"/>
  <c r="D35" i="79"/>
  <c r="D36" i="101"/>
  <c r="A36" i="95"/>
  <c r="A36" i="86"/>
  <c r="D35" i="80"/>
  <c r="D35" i="76"/>
  <c r="B36" i="5"/>
  <c r="A34" i="38"/>
  <c r="A34" i="39"/>
  <c r="A34" i="37"/>
  <c r="A34" i="36"/>
  <c r="A34" i="35"/>
  <c r="A34" i="30"/>
  <c r="A34" i="29"/>
  <c r="A34" i="34"/>
  <c r="A34" i="33"/>
  <c r="A34" i="32"/>
  <c r="A34" i="31"/>
  <c r="A33" i="69"/>
  <c r="S5" i="42"/>
  <c r="U10" i="174"/>
  <c r="D35" i="67" l="1"/>
  <c r="D36" i="165"/>
  <c r="D37" i="129"/>
  <c r="D35" i="130"/>
  <c r="D38" i="128"/>
  <c r="D38" i="127"/>
  <c r="D37" i="125"/>
  <c r="D37" i="126"/>
  <c r="D37" i="124"/>
  <c r="D37" i="122"/>
  <c r="D37" i="123"/>
  <c r="D37" i="112"/>
  <c r="D37" i="111"/>
  <c r="D37" i="120"/>
  <c r="D37" i="118"/>
  <c r="D37" i="116"/>
  <c r="D37" i="121"/>
  <c r="D37" i="117"/>
  <c r="D37" i="119"/>
  <c r="D37" i="115"/>
  <c r="D37" i="114"/>
  <c r="D37" i="113"/>
  <c r="D37" i="109"/>
  <c r="D37" i="107"/>
  <c r="D37" i="104"/>
  <c r="D37" i="13"/>
  <c r="D37" i="105"/>
  <c r="D37" i="110"/>
  <c r="D37" i="108"/>
  <c r="D37" i="106"/>
  <c r="D37" i="103"/>
  <c r="A37" i="98"/>
  <c r="D37" i="101"/>
  <c r="D37" i="100"/>
  <c r="D37" i="12"/>
  <c r="A37" i="93"/>
  <c r="A37" i="89"/>
  <c r="A37" i="88"/>
  <c r="A37" i="85"/>
  <c r="D36" i="76"/>
  <c r="D36" i="7"/>
  <c r="D37" i="102"/>
  <c r="D37" i="99"/>
  <c r="A37" i="95"/>
  <c r="A37" i="94"/>
  <c r="A37" i="90"/>
  <c r="A37" i="86"/>
  <c r="D36" i="84"/>
  <c r="D36" i="83"/>
  <c r="D36" i="80"/>
  <c r="D36" i="79"/>
  <c r="D36" i="78"/>
  <c r="D36" i="74"/>
  <c r="D36" i="73"/>
  <c r="A37" i="97"/>
  <c r="A37" i="11"/>
  <c r="D36" i="82"/>
  <c r="A37" i="96"/>
  <c r="A37" i="91"/>
  <c r="A37" i="87"/>
  <c r="D36" i="77"/>
  <c r="D36" i="71"/>
  <c r="D36" i="72"/>
  <c r="A37" i="92"/>
  <c r="D36" i="81"/>
  <c r="D36" i="75"/>
  <c r="A35" i="38"/>
  <c r="A35" i="39"/>
  <c r="B37" i="5"/>
  <c r="A35" i="36"/>
  <c r="A35" i="37"/>
  <c r="A35" i="35"/>
  <c r="A35" i="34"/>
  <c r="A35" i="33"/>
  <c r="A35" i="32"/>
  <c r="A35" i="31"/>
  <c r="A35" i="30"/>
  <c r="A35" i="29"/>
  <c r="A34" i="69"/>
  <c r="P20" i="174"/>
  <c r="E18" i="174"/>
  <c r="J20" i="174"/>
  <c r="D36" i="67" l="1"/>
  <c r="D37" i="165"/>
  <c r="D38" i="129"/>
  <c r="D36" i="130"/>
  <c r="D39" i="128"/>
  <c r="D39" i="127"/>
  <c r="D38" i="125"/>
  <c r="D38" i="124"/>
  <c r="D38" i="126"/>
  <c r="D38" i="122"/>
  <c r="D38" i="123"/>
  <c r="D38" i="121"/>
  <c r="D38" i="119"/>
  <c r="D38" i="117"/>
  <c r="D38" i="13"/>
  <c r="D38" i="111"/>
  <c r="D38" i="114"/>
  <c r="D38" i="112"/>
  <c r="D38" i="120"/>
  <c r="D38" i="118"/>
  <c r="D38" i="116"/>
  <c r="D38" i="115"/>
  <c r="D38" i="113"/>
  <c r="D38" i="109"/>
  <c r="D38" i="108"/>
  <c r="D38" i="106"/>
  <c r="D38" i="107"/>
  <c r="D38" i="110"/>
  <c r="D38" i="105"/>
  <c r="D38" i="104"/>
  <c r="D38" i="103"/>
  <c r="D38" i="102"/>
  <c r="D38" i="100"/>
  <c r="D38" i="101"/>
  <c r="D38" i="99"/>
  <c r="A38" i="97"/>
  <c r="A38" i="96"/>
  <c r="A38" i="91"/>
  <c r="A38" i="87"/>
  <c r="A38" i="11"/>
  <c r="D37" i="72"/>
  <c r="D38" i="12"/>
  <c r="A38" i="98"/>
  <c r="A38" i="92"/>
  <c r="D37" i="84"/>
  <c r="D37" i="82"/>
  <c r="D37" i="81"/>
  <c r="D37" i="76"/>
  <c r="D37" i="7"/>
  <c r="D37" i="74"/>
  <c r="A38" i="90"/>
  <c r="A38" i="86"/>
  <c r="D37" i="71"/>
  <c r="A38" i="93"/>
  <c r="A38" i="89"/>
  <c r="A38" i="88"/>
  <c r="A38" i="85"/>
  <c r="D37" i="78"/>
  <c r="D37" i="73"/>
  <c r="A38" i="95"/>
  <c r="A38" i="94"/>
  <c r="D37" i="80"/>
  <c r="D37" i="79"/>
  <c r="D37" i="77"/>
  <c r="D37" i="75"/>
  <c r="D37" i="83"/>
  <c r="A36" i="38"/>
  <c r="B38" i="5"/>
  <c r="A36" i="39"/>
  <c r="A36" i="37"/>
  <c r="A36" i="36"/>
  <c r="A36" i="35"/>
  <c r="A36" i="30"/>
  <c r="A36" i="29"/>
  <c r="A36" i="34"/>
  <c r="A36" i="33"/>
  <c r="A36" i="32"/>
  <c r="A36" i="31"/>
  <c r="A35" i="69"/>
  <c r="D37" i="67" l="1"/>
  <c r="D38" i="165"/>
  <c r="D39" i="129"/>
  <c r="D37" i="130"/>
  <c r="D40" i="128"/>
  <c r="D40" i="127"/>
  <c r="D39" i="126"/>
  <c r="D39" i="125"/>
  <c r="D39" i="123"/>
  <c r="D39" i="122"/>
  <c r="D39" i="124"/>
  <c r="D39" i="111"/>
  <c r="D39" i="113"/>
  <c r="D39" i="13"/>
  <c r="D39" i="121"/>
  <c r="D39" i="120"/>
  <c r="D39" i="119"/>
  <c r="D39" i="118"/>
  <c r="D39" i="115"/>
  <c r="D39" i="117"/>
  <c r="D39" i="116"/>
  <c r="D39" i="114"/>
  <c r="D39" i="108"/>
  <c r="D39" i="106"/>
  <c r="D39" i="105"/>
  <c r="D39" i="112"/>
  <c r="D39" i="109"/>
  <c r="D39" i="110"/>
  <c r="D39" i="103"/>
  <c r="D39" i="107"/>
  <c r="D39" i="104"/>
  <c r="D39" i="12"/>
  <c r="D39" i="102"/>
  <c r="A39" i="98"/>
  <c r="A39" i="97"/>
  <c r="A39" i="93"/>
  <c r="A39" i="89"/>
  <c r="A39" i="88"/>
  <c r="A39" i="85"/>
  <c r="D38" i="77"/>
  <c r="D38" i="71"/>
  <c r="A39" i="95"/>
  <c r="A39" i="94"/>
  <c r="A39" i="90"/>
  <c r="A39" i="86"/>
  <c r="A39" i="11"/>
  <c r="D38" i="84"/>
  <c r="D38" i="83"/>
  <c r="D38" i="80"/>
  <c r="D38" i="79"/>
  <c r="D38" i="72"/>
  <c r="D38" i="76"/>
  <c r="D38" i="73"/>
  <c r="A39" i="92"/>
  <c r="D38" i="81"/>
  <c r="D38" i="75"/>
  <c r="D39" i="101"/>
  <c r="A39" i="91"/>
  <c r="A39" i="87"/>
  <c r="D38" i="7"/>
  <c r="D39" i="100"/>
  <c r="A39" i="96"/>
  <c r="D38" i="82"/>
  <c r="D39" i="99"/>
  <c r="D38" i="78"/>
  <c r="D38" i="74"/>
  <c r="B39" i="5"/>
  <c r="A37" i="38"/>
  <c r="A37" i="39"/>
  <c r="A37" i="37"/>
  <c r="A37" i="35"/>
  <c r="A37" i="36"/>
  <c r="A37" i="34"/>
  <c r="A37" i="33"/>
  <c r="A37" i="32"/>
  <c r="A37" i="31"/>
  <c r="A37" i="29"/>
  <c r="A37" i="30"/>
  <c r="A36" i="69"/>
  <c r="D38" i="67" l="1"/>
  <c r="D39" i="165"/>
  <c r="D38" i="130"/>
  <c r="D40" i="129"/>
  <c r="D41" i="128"/>
  <c r="D41" i="127"/>
  <c r="D40" i="125"/>
  <c r="D40" i="126"/>
  <c r="D40" i="123"/>
  <c r="D40" i="122"/>
  <c r="D40" i="124"/>
  <c r="D40" i="120"/>
  <c r="D40" i="119"/>
  <c r="D40" i="118"/>
  <c r="D40" i="116"/>
  <c r="D40" i="112"/>
  <c r="D40" i="115"/>
  <c r="D40" i="114"/>
  <c r="D40" i="121"/>
  <c r="D40" i="13"/>
  <c r="D40" i="117"/>
  <c r="D40" i="113"/>
  <c r="D40" i="110"/>
  <c r="D40" i="107"/>
  <c r="D40" i="105"/>
  <c r="D40" i="111"/>
  <c r="D40" i="104"/>
  <c r="D40" i="108"/>
  <c r="D40" i="106"/>
  <c r="D40" i="103"/>
  <c r="D40" i="109"/>
  <c r="D40" i="101"/>
  <c r="D40" i="99"/>
  <c r="D40" i="12"/>
  <c r="A40" i="97"/>
  <c r="A40" i="96"/>
  <c r="D40" i="100"/>
  <c r="A40" i="91"/>
  <c r="A40" i="87"/>
  <c r="D39" i="78"/>
  <c r="D39" i="74"/>
  <c r="A40" i="92"/>
  <c r="D39" i="84"/>
  <c r="D39" i="82"/>
  <c r="D39" i="81"/>
  <c r="D39" i="77"/>
  <c r="D39" i="83"/>
  <c r="D39" i="79"/>
  <c r="D39" i="76"/>
  <c r="D39" i="7"/>
  <c r="A40" i="98"/>
  <c r="A40" i="93"/>
  <c r="A40" i="89"/>
  <c r="A40" i="88"/>
  <c r="A40" i="85"/>
  <c r="A40" i="11"/>
  <c r="D39" i="73"/>
  <c r="D39" i="72"/>
  <c r="D39" i="71"/>
  <c r="D40" i="102"/>
  <c r="A40" i="95"/>
  <c r="A40" i="94"/>
  <c r="A40" i="86"/>
  <c r="D39" i="75"/>
  <c r="A40" i="90"/>
  <c r="D39" i="80"/>
  <c r="B40" i="5"/>
  <c r="A38" i="38"/>
  <c r="A38" i="39"/>
  <c r="A38" i="37"/>
  <c r="A38" i="36"/>
  <c r="A38" i="35"/>
  <c r="A38" i="30"/>
  <c r="A38" i="29"/>
  <c r="A38" i="34"/>
  <c r="A38" i="33"/>
  <c r="A38" i="32"/>
  <c r="A38" i="31"/>
  <c r="A37" i="69"/>
  <c r="D39" i="67" l="1"/>
  <c r="D40" i="165"/>
  <c r="D39" i="130"/>
  <c r="D41" i="129"/>
  <c r="D42" i="128"/>
  <c r="D42" i="127"/>
  <c r="D41" i="124"/>
  <c r="D41" i="126"/>
  <c r="D41" i="125"/>
  <c r="D41" i="122"/>
  <c r="D41" i="123"/>
  <c r="D41" i="118"/>
  <c r="D41" i="116"/>
  <c r="D41" i="115"/>
  <c r="D41" i="121"/>
  <c r="D41" i="119"/>
  <c r="D41" i="117"/>
  <c r="D41" i="113"/>
  <c r="D41" i="112"/>
  <c r="D41" i="120"/>
  <c r="D41" i="114"/>
  <c r="D41" i="110"/>
  <c r="D41" i="109"/>
  <c r="D41" i="103"/>
  <c r="D41" i="13"/>
  <c r="D41" i="108"/>
  <c r="D41" i="107"/>
  <c r="D41" i="106"/>
  <c r="D41" i="105"/>
  <c r="D41" i="104"/>
  <c r="D41" i="111"/>
  <c r="D41" i="102"/>
  <c r="D41" i="101"/>
  <c r="D41" i="100"/>
  <c r="D41" i="99"/>
  <c r="A41" i="98"/>
  <c r="A41" i="96"/>
  <c r="A41" i="93"/>
  <c r="A41" i="89"/>
  <c r="A41" i="88"/>
  <c r="A41" i="85"/>
  <c r="D40" i="76"/>
  <c r="D40" i="71"/>
  <c r="D40" i="7"/>
  <c r="A41" i="97"/>
  <c r="A41" i="95"/>
  <c r="A41" i="94"/>
  <c r="A41" i="90"/>
  <c r="A41" i="86"/>
  <c r="D40" i="84"/>
  <c r="D40" i="83"/>
  <c r="D40" i="80"/>
  <c r="D40" i="79"/>
  <c r="D40" i="78"/>
  <c r="D40" i="74"/>
  <c r="D40" i="73"/>
  <c r="D40" i="82"/>
  <c r="D40" i="81"/>
  <c r="D40" i="75"/>
  <c r="D41" i="12"/>
  <c r="A41" i="91"/>
  <c r="A41" i="87"/>
  <c r="D40" i="77"/>
  <c r="A41" i="92"/>
  <c r="A41" i="11"/>
  <c r="D40" i="72"/>
  <c r="A39" i="38"/>
  <c r="A39" i="39"/>
  <c r="B41" i="5"/>
  <c r="A39" i="36"/>
  <c r="A39" i="37"/>
  <c r="A39" i="35"/>
  <c r="A39" i="34"/>
  <c r="A39" i="33"/>
  <c r="A39" i="32"/>
  <c r="A39" i="31"/>
  <c r="A39" i="30"/>
  <c r="A39" i="29"/>
  <c r="A38" i="69"/>
  <c r="D40" i="67" l="1"/>
  <c r="D41" i="165"/>
  <c r="D42" i="129"/>
  <c r="D40" i="130"/>
  <c r="D43" i="128"/>
  <c r="D43" i="127"/>
  <c r="D42" i="126"/>
  <c r="D42" i="125"/>
  <c r="D42" i="122"/>
  <c r="D42" i="124"/>
  <c r="D42" i="123"/>
  <c r="D42" i="121"/>
  <c r="D42" i="117"/>
  <c r="D42" i="13"/>
  <c r="D42" i="111"/>
  <c r="D42" i="120"/>
  <c r="D42" i="119"/>
  <c r="D42" i="118"/>
  <c r="D42" i="116"/>
  <c r="D42" i="115"/>
  <c r="D42" i="114"/>
  <c r="D42" i="113"/>
  <c r="D42" i="108"/>
  <c r="D42" i="106"/>
  <c r="D42" i="104"/>
  <c r="D42" i="110"/>
  <c r="D42" i="109"/>
  <c r="D42" i="105"/>
  <c r="D42" i="112"/>
  <c r="D42" i="107"/>
  <c r="D42" i="103"/>
  <c r="A42" i="97"/>
  <c r="A42" i="96"/>
  <c r="D42" i="101"/>
  <c r="A42" i="91"/>
  <c r="A42" i="87"/>
  <c r="A42" i="11"/>
  <c r="D41" i="72"/>
  <c r="D42" i="99"/>
  <c r="A42" i="92"/>
  <c r="D41" i="84"/>
  <c r="D41" i="82"/>
  <c r="D41" i="81"/>
  <c r="D41" i="76"/>
  <c r="D41" i="71"/>
  <c r="D41" i="7"/>
  <c r="A42" i="98"/>
  <c r="D41" i="83"/>
  <c r="D42" i="102"/>
  <c r="D42" i="100"/>
  <c r="A42" i="93"/>
  <c r="A42" i="89"/>
  <c r="A42" i="88"/>
  <c r="A42" i="85"/>
  <c r="D41" i="78"/>
  <c r="D41" i="74"/>
  <c r="D41" i="73"/>
  <c r="D42" i="12"/>
  <c r="A42" i="94"/>
  <c r="A42" i="90"/>
  <c r="D41" i="79"/>
  <c r="D41" i="77"/>
  <c r="D41" i="75"/>
  <c r="A42" i="95"/>
  <c r="A42" i="86"/>
  <c r="D41" i="80"/>
  <c r="A40" i="38"/>
  <c r="B42" i="5"/>
  <c r="A40" i="39"/>
  <c r="A40" i="37"/>
  <c r="A40" i="36"/>
  <c r="A40" i="35"/>
  <c r="A40" i="29"/>
  <c r="A40" i="30"/>
  <c r="A40" i="34"/>
  <c r="A40" i="33"/>
  <c r="A40" i="32"/>
  <c r="A40" i="31"/>
  <c r="A39" i="69"/>
  <c r="D41" i="67" l="1"/>
  <c r="D42" i="165"/>
  <c r="D43" i="129"/>
  <c r="D41" i="130"/>
  <c r="D44" i="128"/>
  <c r="D44" i="127"/>
  <c r="D43" i="125"/>
  <c r="D43" i="124"/>
  <c r="D43" i="123"/>
  <c r="D43" i="126"/>
  <c r="D43" i="121"/>
  <c r="D43" i="122"/>
  <c r="D43" i="120"/>
  <c r="D43" i="114"/>
  <c r="D43" i="113"/>
  <c r="D43" i="111"/>
  <c r="D43" i="119"/>
  <c r="D43" i="115"/>
  <c r="D43" i="13"/>
  <c r="D43" i="112"/>
  <c r="D43" i="118"/>
  <c r="D43" i="116"/>
  <c r="D43" i="117"/>
  <c r="D43" i="108"/>
  <c r="D43" i="106"/>
  <c r="D43" i="105"/>
  <c r="D43" i="104"/>
  <c r="D43" i="107"/>
  <c r="D43" i="110"/>
  <c r="D43" i="103"/>
  <c r="D43" i="109"/>
  <c r="D43" i="101"/>
  <c r="D43" i="100"/>
  <c r="D43" i="99"/>
  <c r="D43" i="12"/>
  <c r="A43" i="98"/>
  <c r="D43" i="102"/>
  <c r="A43" i="93"/>
  <c r="A43" i="89"/>
  <c r="A43" i="88"/>
  <c r="A43" i="85"/>
  <c r="D42" i="77"/>
  <c r="A43" i="96"/>
  <c r="A43" i="95"/>
  <c r="A43" i="94"/>
  <c r="A43" i="90"/>
  <c r="A43" i="86"/>
  <c r="A43" i="11"/>
  <c r="D42" i="84"/>
  <c r="D42" i="83"/>
  <c r="D42" i="80"/>
  <c r="D42" i="79"/>
  <c r="D42" i="72"/>
  <c r="D42" i="73"/>
  <c r="D42" i="71"/>
  <c r="D42" i="7"/>
  <c r="D42" i="74"/>
  <c r="A43" i="97"/>
  <c r="A43" i="91"/>
  <c r="A43" i="87"/>
  <c r="D42" i="76"/>
  <c r="D42" i="78"/>
  <c r="A43" i="92"/>
  <c r="D42" i="82"/>
  <c r="D42" i="81"/>
  <c r="D42" i="75"/>
  <c r="B43" i="5"/>
  <c r="A41" i="38"/>
  <c r="A41" i="39"/>
  <c r="A41" i="35"/>
  <c r="A41" i="36"/>
  <c r="A41" i="37"/>
  <c r="A41" i="34"/>
  <c r="A41" i="33"/>
  <c r="A41" i="32"/>
  <c r="A41" i="31"/>
  <c r="A41" i="29"/>
  <c r="A41" i="30"/>
  <c r="A40" i="69"/>
  <c r="D42" i="67" l="1"/>
  <c r="D43" i="165"/>
  <c r="D42" i="130"/>
  <c r="D44" i="129"/>
  <c r="D45" i="128"/>
  <c r="D45" i="127"/>
  <c r="D44" i="125"/>
  <c r="D44" i="124"/>
  <c r="D44" i="126"/>
  <c r="D44" i="123"/>
  <c r="D44" i="122"/>
  <c r="D44" i="121"/>
  <c r="D44" i="119"/>
  <c r="D44" i="118"/>
  <c r="D44" i="116"/>
  <c r="D44" i="115"/>
  <c r="D44" i="114"/>
  <c r="D44" i="113"/>
  <c r="D44" i="13"/>
  <c r="D44" i="112"/>
  <c r="D44" i="120"/>
  <c r="D44" i="117"/>
  <c r="D44" i="111"/>
  <c r="D44" i="110"/>
  <c r="D44" i="105"/>
  <c r="D44" i="109"/>
  <c r="D44" i="108"/>
  <c r="D44" i="107"/>
  <c r="D44" i="106"/>
  <c r="D44" i="104"/>
  <c r="D44" i="103"/>
  <c r="D44" i="102"/>
  <c r="D44" i="100"/>
  <c r="D44" i="12"/>
  <c r="A44" i="97"/>
  <c r="A44" i="96"/>
  <c r="D44" i="99"/>
  <c r="A44" i="98"/>
  <c r="A44" i="91"/>
  <c r="A44" i="87"/>
  <c r="D43" i="78"/>
  <c r="D43" i="74"/>
  <c r="D43" i="71"/>
  <c r="A44" i="92"/>
  <c r="D43" i="84"/>
  <c r="D43" i="82"/>
  <c r="D43" i="81"/>
  <c r="D43" i="77"/>
  <c r="D43" i="72"/>
  <c r="A44" i="95"/>
  <c r="A44" i="90"/>
  <c r="D43" i="76"/>
  <c r="D43" i="75"/>
  <c r="A44" i="93"/>
  <c r="A44" i="89"/>
  <c r="A44" i="88"/>
  <c r="A44" i="85"/>
  <c r="A44" i="11"/>
  <c r="D43" i="73"/>
  <c r="D44" i="101"/>
  <c r="A44" i="94"/>
  <c r="A44" i="86"/>
  <c r="D43" i="83"/>
  <c r="D43" i="79"/>
  <c r="D43" i="80"/>
  <c r="D43" i="7"/>
  <c r="B44" i="5"/>
  <c r="A42" i="38"/>
  <c r="A42" i="39"/>
  <c r="A42" i="37"/>
  <c r="A42" i="36"/>
  <c r="A42" i="35"/>
  <c r="A42" i="30"/>
  <c r="A42" i="29"/>
  <c r="A42" i="34"/>
  <c r="A42" i="33"/>
  <c r="A42" i="32"/>
  <c r="A42" i="31"/>
  <c r="A41" i="69"/>
  <c r="D43" i="67" l="1"/>
  <c r="D44" i="165"/>
  <c r="D45" i="129"/>
  <c r="D43" i="130"/>
  <c r="D46" i="128"/>
  <c r="D46" i="127"/>
  <c r="D45" i="126"/>
  <c r="D45" i="125"/>
  <c r="D45" i="124"/>
  <c r="D45" i="121"/>
  <c r="D45" i="123"/>
  <c r="D45" i="122"/>
  <c r="D45" i="119"/>
  <c r="D45" i="118"/>
  <c r="D45" i="115"/>
  <c r="D45" i="114"/>
  <c r="D45" i="113"/>
  <c r="D45" i="112"/>
  <c r="D45" i="120"/>
  <c r="D45" i="117"/>
  <c r="D45" i="116"/>
  <c r="D45" i="110"/>
  <c r="D45" i="107"/>
  <c r="D45" i="104"/>
  <c r="D45" i="103"/>
  <c r="D45" i="109"/>
  <c r="D45" i="108"/>
  <c r="D45" i="106"/>
  <c r="D45" i="105"/>
  <c r="D45" i="13"/>
  <c r="D45" i="111"/>
  <c r="A45" i="98"/>
  <c r="D45" i="100"/>
  <c r="D45" i="12"/>
  <c r="A45" i="93"/>
  <c r="A45" i="89"/>
  <c r="A45" i="88"/>
  <c r="A45" i="85"/>
  <c r="D44" i="76"/>
  <c r="D44" i="7"/>
  <c r="D45" i="101"/>
  <c r="D45" i="99"/>
  <c r="A45" i="95"/>
  <c r="A45" i="94"/>
  <c r="A45" i="90"/>
  <c r="A45" i="86"/>
  <c r="D44" i="84"/>
  <c r="D44" i="83"/>
  <c r="D44" i="80"/>
  <c r="D44" i="79"/>
  <c r="D44" i="78"/>
  <c r="D44" i="74"/>
  <c r="D44" i="77"/>
  <c r="D44" i="73"/>
  <c r="D44" i="71"/>
  <c r="A45" i="92"/>
  <c r="A45" i="11"/>
  <c r="D44" i="81"/>
  <c r="D45" i="102"/>
  <c r="A45" i="96"/>
  <c r="A45" i="91"/>
  <c r="A45" i="87"/>
  <c r="D44" i="82"/>
  <c r="D44" i="75"/>
  <c r="A45" i="97"/>
  <c r="D44" i="72"/>
  <c r="A43" i="38"/>
  <c r="A43" i="39"/>
  <c r="B45" i="5"/>
  <c r="A43" i="35"/>
  <c r="A43" i="37"/>
  <c r="A43" i="36"/>
  <c r="A43" i="34"/>
  <c r="A43" i="33"/>
  <c r="A43" i="32"/>
  <c r="A43" i="31"/>
  <c r="A43" i="30"/>
  <c r="A43" i="29"/>
  <c r="A42" i="69"/>
  <c r="D44" i="67" l="1"/>
  <c r="D45" i="165"/>
  <c r="D46" i="129"/>
  <c r="D44" i="130"/>
  <c r="D47" i="128"/>
  <c r="D47" i="127"/>
  <c r="D46" i="126"/>
  <c r="D46" i="125"/>
  <c r="D46" i="124"/>
  <c r="D46" i="123"/>
  <c r="D46" i="121"/>
  <c r="D46" i="122"/>
  <c r="D46" i="120"/>
  <c r="D46" i="116"/>
  <c r="D46" i="115"/>
  <c r="D46" i="13"/>
  <c r="D46" i="111"/>
  <c r="D46" i="119"/>
  <c r="D46" i="114"/>
  <c r="D46" i="112"/>
  <c r="D46" i="118"/>
  <c r="D46" i="113"/>
  <c r="D46" i="117"/>
  <c r="D46" i="109"/>
  <c r="D46" i="108"/>
  <c r="D46" i="106"/>
  <c r="D46" i="107"/>
  <c r="D46" i="110"/>
  <c r="D46" i="105"/>
  <c r="D46" i="104"/>
  <c r="D46" i="103"/>
  <c r="D46" i="102"/>
  <c r="D46" i="101"/>
  <c r="D46" i="99"/>
  <c r="A46" i="97"/>
  <c r="A46" i="96"/>
  <c r="A46" i="91"/>
  <c r="A46" i="87"/>
  <c r="A46" i="11"/>
  <c r="D45" i="72"/>
  <c r="D46" i="12"/>
  <c r="A46" i="98"/>
  <c r="A46" i="92"/>
  <c r="D45" i="84"/>
  <c r="D45" i="82"/>
  <c r="D45" i="81"/>
  <c r="D45" i="76"/>
  <c r="D45" i="7"/>
  <c r="D45" i="78"/>
  <c r="D45" i="74"/>
  <c r="D45" i="77"/>
  <c r="D45" i="75"/>
  <c r="D45" i="71"/>
  <c r="D46" i="100"/>
  <c r="A46" i="93"/>
  <c r="A46" i="89"/>
  <c r="A46" i="88"/>
  <c r="A46" i="85"/>
  <c r="D45" i="73"/>
  <c r="A46" i="95"/>
  <c r="A46" i="94"/>
  <c r="A46" i="90"/>
  <c r="A46" i="86"/>
  <c r="D45" i="80"/>
  <c r="D45" i="83"/>
  <c r="D45" i="79"/>
  <c r="A44" i="38"/>
  <c r="B46" i="5"/>
  <c r="A44" i="39"/>
  <c r="A44" i="37"/>
  <c r="A44" i="36"/>
  <c r="A44" i="35"/>
  <c r="A44" i="30"/>
  <c r="A44" i="34"/>
  <c r="A44" i="33"/>
  <c r="A44" i="32"/>
  <c r="A44" i="31"/>
  <c r="A44" i="29"/>
  <c r="A43" i="69"/>
  <c r="D45" i="67" l="1"/>
  <c r="D46" i="165"/>
  <c r="D47" i="129"/>
  <c r="D45" i="130"/>
  <c r="D48" i="128"/>
  <c r="D48" i="127"/>
  <c r="D47" i="126"/>
  <c r="D47" i="125"/>
  <c r="D47" i="123"/>
  <c r="D47" i="124"/>
  <c r="D47" i="122"/>
  <c r="D47" i="121"/>
  <c r="D47" i="113"/>
  <c r="D47" i="111"/>
  <c r="D47" i="119"/>
  <c r="D47" i="13"/>
  <c r="D47" i="118"/>
  <c r="D47" i="117"/>
  <c r="D47" i="120"/>
  <c r="D47" i="116"/>
  <c r="D47" i="115"/>
  <c r="D47" i="114"/>
  <c r="D47" i="108"/>
  <c r="D47" i="106"/>
  <c r="D47" i="105"/>
  <c r="D47" i="109"/>
  <c r="D47" i="112"/>
  <c r="D47" i="110"/>
  <c r="D47" i="107"/>
  <c r="D47" i="104"/>
  <c r="D47" i="103"/>
  <c r="D47" i="12"/>
  <c r="D47" i="102"/>
  <c r="D47" i="100"/>
  <c r="A47" i="98"/>
  <c r="A47" i="97"/>
  <c r="A47" i="93"/>
  <c r="A47" i="89"/>
  <c r="A47" i="88"/>
  <c r="A47" i="85"/>
  <c r="D46" i="77"/>
  <c r="D46" i="71"/>
  <c r="A47" i="95"/>
  <c r="A47" i="94"/>
  <c r="A47" i="90"/>
  <c r="A47" i="86"/>
  <c r="A47" i="11"/>
  <c r="D46" i="84"/>
  <c r="D46" i="83"/>
  <c r="D46" i="80"/>
  <c r="D46" i="79"/>
  <c r="D46" i="72"/>
  <c r="D46" i="76"/>
  <c r="D46" i="73"/>
  <c r="D46" i="82"/>
  <c r="D46" i="81"/>
  <c r="D46" i="78"/>
  <c r="A47" i="91"/>
  <c r="A47" i="87"/>
  <c r="D46" i="7"/>
  <c r="D47" i="101"/>
  <c r="A47" i="92"/>
  <c r="D46" i="75"/>
  <c r="D46" i="74"/>
  <c r="D47" i="99"/>
  <c r="A47" i="96"/>
  <c r="B47" i="5"/>
  <c r="A45" i="38"/>
  <c r="A45" i="39"/>
  <c r="A45" i="36"/>
  <c r="A45" i="37"/>
  <c r="A45" i="35"/>
  <c r="A45" i="34"/>
  <c r="A45" i="33"/>
  <c r="A45" i="32"/>
  <c r="A45" i="31"/>
  <c r="A45" i="29"/>
  <c r="A45" i="30"/>
  <c r="A44" i="69"/>
  <c r="D46" i="67" l="1"/>
  <c r="D47" i="165"/>
  <c r="D46" i="130"/>
  <c r="D48" i="129"/>
  <c r="D49" i="128"/>
  <c r="D49" i="127"/>
  <c r="D48" i="125"/>
  <c r="D48" i="126"/>
  <c r="D48" i="123"/>
  <c r="D48" i="121"/>
  <c r="D48" i="122"/>
  <c r="D48" i="124"/>
  <c r="D48" i="118"/>
  <c r="D48" i="112"/>
  <c r="D48" i="116"/>
  <c r="D48" i="114"/>
  <c r="D48" i="119"/>
  <c r="D48" i="117"/>
  <c r="D48" i="113"/>
  <c r="D48" i="13"/>
  <c r="D48" i="120"/>
  <c r="D48" i="115"/>
  <c r="D48" i="111"/>
  <c r="D48" i="110"/>
  <c r="D48" i="107"/>
  <c r="D48" i="105"/>
  <c r="D48" i="103"/>
  <c r="D48" i="108"/>
  <c r="D48" i="106"/>
  <c r="D48" i="104"/>
  <c r="D48" i="109"/>
  <c r="D48" i="101"/>
  <c r="D48" i="99"/>
  <c r="D48" i="100"/>
  <c r="D48" i="12"/>
  <c r="A48" i="97"/>
  <c r="A48" i="96"/>
  <c r="D48" i="102"/>
  <c r="A48" i="91"/>
  <c r="A48" i="87"/>
  <c r="D47" i="78"/>
  <c r="D47" i="74"/>
  <c r="A48" i="92"/>
  <c r="D47" i="84"/>
  <c r="D47" i="82"/>
  <c r="D47" i="81"/>
  <c r="D47" i="77"/>
  <c r="D47" i="71"/>
  <c r="D47" i="83"/>
  <c r="D47" i="75"/>
  <c r="A48" i="98"/>
  <c r="A48" i="93"/>
  <c r="A48" i="89"/>
  <c r="A48" i="88"/>
  <c r="A48" i="85"/>
  <c r="A48" i="11"/>
  <c r="D47" i="73"/>
  <c r="D47" i="72"/>
  <c r="A48" i="94"/>
  <c r="D47" i="79"/>
  <c r="D47" i="7"/>
  <c r="A48" i="95"/>
  <c r="A48" i="90"/>
  <c r="A48" i="86"/>
  <c r="D47" i="80"/>
  <c r="D47" i="76"/>
  <c r="B48" i="5"/>
  <c r="A46" i="38"/>
  <c r="A46" i="39"/>
  <c r="A46" i="37"/>
  <c r="A46" i="36"/>
  <c r="A46" i="35"/>
  <c r="A46" i="30"/>
  <c r="A46" i="29"/>
  <c r="A46" i="34"/>
  <c r="A46" i="33"/>
  <c r="A46" i="32"/>
  <c r="A46" i="31"/>
  <c r="A45" i="69"/>
  <c r="D47" i="67" l="1"/>
  <c r="D48" i="165"/>
  <c r="D47" i="130"/>
  <c r="D49" i="129"/>
  <c r="D50" i="128"/>
  <c r="D50" i="127"/>
  <c r="D49" i="124"/>
  <c r="D49" i="125"/>
  <c r="D49" i="126"/>
  <c r="D49" i="123"/>
  <c r="D49" i="122"/>
  <c r="D49" i="121"/>
  <c r="D49" i="118"/>
  <c r="D49" i="117"/>
  <c r="D49" i="120"/>
  <c r="D49" i="119"/>
  <c r="D49" i="115"/>
  <c r="D49" i="113"/>
  <c r="D49" i="112"/>
  <c r="D49" i="116"/>
  <c r="D49" i="114"/>
  <c r="D49" i="13"/>
  <c r="D49" i="110"/>
  <c r="D49" i="109"/>
  <c r="D49" i="104"/>
  <c r="D49" i="108"/>
  <c r="D49" i="107"/>
  <c r="D49" i="106"/>
  <c r="D49" i="105"/>
  <c r="D49" i="103"/>
  <c r="D49" i="111"/>
  <c r="D49" i="102"/>
  <c r="D49" i="101"/>
  <c r="D49" i="99"/>
  <c r="A49" i="98"/>
  <c r="D49" i="100"/>
  <c r="A49" i="96"/>
  <c r="A49" i="93"/>
  <c r="A49" i="89"/>
  <c r="A49" i="88"/>
  <c r="A49" i="85"/>
  <c r="D48" i="76"/>
  <c r="D48" i="71"/>
  <c r="D48" i="7"/>
  <c r="A49" i="97"/>
  <c r="A49" i="95"/>
  <c r="A49" i="94"/>
  <c r="A49" i="90"/>
  <c r="A49" i="86"/>
  <c r="D48" i="84"/>
  <c r="D48" i="83"/>
  <c r="D48" i="80"/>
  <c r="D48" i="79"/>
  <c r="D48" i="78"/>
  <c r="D48" i="74"/>
  <c r="D48" i="73"/>
  <c r="A49" i="92"/>
  <c r="D48" i="81"/>
  <c r="D48" i="72"/>
  <c r="D49" i="12"/>
  <c r="A49" i="91"/>
  <c r="A49" i="87"/>
  <c r="D48" i="77"/>
  <c r="A49" i="11"/>
  <c r="D48" i="75"/>
  <c r="D48" i="82"/>
  <c r="A47" i="38"/>
  <c r="A47" i="39"/>
  <c r="B49" i="5"/>
  <c r="A47" i="35"/>
  <c r="A47" i="37"/>
  <c r="A47" i="36"/>
  <c r="A47" i="34"/>
  <c r="A47" i="33"/>
  <c r="A47" i="32"/>
  <c r="A47" i="31"/>
  <c r="A47" i="29"/>
  <c r="A47" i="30"/>
  <c r="A46" i="69"/>
  <c r="D48" i="67" l="1"/>
  <c r="D49" i="165"/>
  <c r="D50" i="129"/>
  <c r="D48" i="130"/>
  <c r="D51" i="128"/>
  <c r="D51" i="127"/>
  <c r="D50" i="126"/>
  <c r="D50" i="123"/>
  <c r="D50" i="125"/>
  <c r="D50" i="122"/>
  <c r="D50" i="124"/>
  <c r="D50" i="119"/>
  <c r="D50" i="118"/>
  <c r="D50" i="116"/>
  <c r="D50" i="115"/>
  <c r="D50" i="114"/>
  <c r="D50" i="13"/>
  <c r="D50" i="111"/>
  <c r="D50" i="113"/>
  <c r="D50" i="121"/>
  <c r="D50" i="120"/>
  <c r="D50" i="117"/>
  <c r="D50" i="112"/>
  <c r="D50" i="108"/>
  <c r="D50" i="106"/>
  <c r="D50" i="103"/>
  <c r="D50" i="110"/>
  <c r="D50" i="109"/>
  <c r="D50" i="107"/>
  <c r="D50" i="105"/>
  <c r="D50" i="104"/>
  <c r="A50" i="97"/>
  <c r="A50" i="96"/>
  <c r="A50" i="91"/>
  <c r="A50" i="87"/>
  <c r="A50" i="11"/>
  <c r="D49" i="72"/>
  <c r="D50" i="101"/>
  <c r="D50" i="99"/>
  <c r="A50" i="92"/>
  <c r="D49" i="84"/>
  <c r="D49" i="82"/>
  <c r="D49" i="81"/>
  <c r="D49" i="76"/>
  <c r="D49" i="71"/>
  <c r="D49" i="7"/>
  <c r="D49" i="78"/>
  <c r="A50" i="90"/>
  <c r="A50" i="86"/>
  <c r="D49" i="83"/>
  <c r="D49" i="77"/>
  <c r="D49" i="75"/>
  <c r="D50" i="100"/>
  <c r="A50" i="93"/>
  <c r="A50" i="89"/>
  <c r="A50" i="88"/>
  <c r="A50" i="85"/>
  <c r="D49" i="74"/>
  <c r="D49" i="73"/>
  <c r="A50" i="95"/>
  <c r="A50" i="94"/>
  <c r="D49" i="79"/>
  <c r="D50" i="102"/>
  <c r="D50" i="12"/>
  <c r="A50" i="98"/>
  <c r="D49" i="80"/>
  <c r="A48" i="38"/>
  <c r="B50" i="5"/>
  <c r="A48" i="39"/>
  <c r="A48" i="37"/>
  <c r="A48" i="36"/>
  <c r="A48" i="35"/>
  <c r="A48" i="30"/>
  <c r="A48" i="29"/>
  <c r="A48" i="34"/>
  <c r="A48" i="33"/>
  <c r="A48" i="32"/>
  <c r="A48" i="31"/>
  <c r="A47" i="69"/>
  <c r="D49" i="67" l="1"/>
  <c r="D50" i="165"/>
  <c r="D51" i="129"/>
  <c r="D49" i="130"/>
  <c r="D52" i="128"/>
  <c r="D52" i="127"/>
  <c r="D51" i="126"/>
  <c r="D51" i="124"/>
  <c r="D51" i="125"/>
  <c r="D51" i="123"/>
  <c r="D51" i="122"/>
  <c r="D51" i="117"/>
  <c r="D51" i="111"/>
  <c r="D51" i="121"/>
  <c r="D51" i="113"/>
  <c r="D51" i="13"/>
  <c r="D51" i="112"/>
  <c r="D51" i="120"/>
  <c r="D51" i="116"/>
  <c r="D51" i="115"/>
  <c r="D51" i="119"/>
  <c r="D51" i="118"/>
  <c r="D51" i="114"/>
  <c r="D51" i="108"/>
  <c r="D51" i="107"/>
  <c r="D51" i="106"/>
  <c r="D51" i="105"/>
  <c r="D51" i="104"/>
  <c r="D51" i="110"/>
  <c r="D51" i="109"/>
  <c r="D51" i="103"/>
  <c r="D51" i="101"/>
  <c r="D51" i="99"/>
  <c r="D51" i="12"/>
  <c r="D51" i="100"/>
  <c r="A51" i="98"/>
  <c r="A51" i="93"/>
  <c r="A51" i="89"/>
  <c r="A51" i="88"/>
  <c r="A51" i="85"/>
  <c r="D50" i="77"/>
  <c r="D51" i="102"/>
  <c r="A51" i="96"/>
  <c r="A51" i="95"/>
  <c r="A51" i="94"/>
  <c r="A51" i="90"/>
  <c r="A51" i="86"/>
  <c r="A51" i="11"/>
  <c r="D50" i="84"/>
  <c r="D50" i="83"/>
  <c r="D50" i="80"/>
  <c r="D50" i="79"/>
  <c r="D50" i="72"/>
  <c r="D50" i="73"/>
  <c r="D50" i="71"/>
  <c r="A51" i="97"/>
  <c r="A51" i="91"/>
  <c r="A51" i="87"/>
  <c r="D50" i="76"/>
  <c r="D50" i="7"/>
  <c r="D50" i="82"/>
  <c r="D50" i="75"/>
  <c r="D50" i="74"/>
  <c r="A51" i="92"/>
  <c r="D50" i="81"/>
  <c r="D50" i="78"/>
  <c r="B51" i="5"/>
  <c r="A49" i="38"/>
  <c r="A49" i="39"/>
  <c r="A49" i="36"/>
  <c r="A49" i="35"/>
  <c r="A49" i="37"/>
  <c r="A49" i="34"/>
  <c r="A49" i="33"/>
  <c r="A49" i="32"/>
  <c r="A49" i="31"/>
  <c r="A49" i="29"/>
  <c r="A49" i="30"/>
  <c r="A48" i="69"/>
  <c r="D50" i="67" l="1"/>
  <c r="D51" i="165"/>
  <c r="D50" i="130"/>
  <c r="D52" i="129"/>
  <c r="D53" i="128"/>
  <c r="D53" i="127"/>
  <c r="D52" i="125"/>
  <c r="D52" i="124"/>
  <c r="D52" i="123"/>
  <c r="D52" i="126"/>
  <c r="D52" i="121"/>
  <c r="D52" i="122"/>
  <c r="D52" i="120"/>
  <c r="D52" i="115"/>
  <c r="D52" i="114"/>
  <c r="D52" i="119"/>
  <c r="D52" i="118"/>
  <c r="D52" i="112"/>
  <c r="D52" i="117"/>
  <c r="D52" i="116"/>
  <c r="D52" i="13"/>
  <c r="D52" i="113"/>
  <c r="D52" i="111"/>
  <c r="D52" i="110"/>
  <c r="D52" i="107"/>
  <c r="D52" i="105"/>
  <c r="D52" i="103"/>
  <c r="D52" i="109"/>
  <c r="D52" i="108"/>
  <c r="D52" i="106"/>
  <c r="D52" i="104"/>
  <c r="D52" i="102"/>
  <c r="D52" i="100"/>
  <c r="D52" i="12"/>
  <c r="A52" i="97"/>
  <c r="A52" i="96"/>
  <c r="D52" i="101"/>
  <c r="D52" i="99"/>
  <c r="A52" i="98"/>
  <c r="A52" i="91"/>
  <c r="A52" i="87"/>
  <c r="D51" i="78"/>
  <c r="D51" i="74"/>
  <c r="D51" i="71"/>
  <c r="A52" i="92"/>
  <c r="D51" i="84"/>
  <c r="D51" i="82"/>
  <c r="D51" i="81"/>
  <c r="D51" i="77"/>
  <c r="D51" i="72"/>
  <c r="D51" i="83"/>
  <c r="D51" i="75"/>
  <c r="D51" i="7"/>
  <c r="A52" i="93"/>
  <c r="A52" i="89"/>
  <c r="A52" i="88"/>
  <c r="A52" i="85"/>
  <c r="A52" i="11"/>
  <c r="D51" i="73"/>
  <c r="A52" i="95"/>
  <c r="A52" i="94"/>
  <c r="A52" i="86"/>
  <c r="D51" i="79"/>
  <c r="D51" i="76"/>
  <c r="A52" i="90"/>
  <c r="D51" i="80"/>
  <c r="B52" i="5"/>
  <c r="A50" i="38"/>
  <c r="A50" i="39"/>
  <c r="A50" i="37"/>
  <c r="A50" i="36"/>
  <c r="A50" i="35"/>
  <c r="A50" i="30"/>
  <c r="A50" i="29"/>
  <c r="A50" i="34"/>
  <c r="A50" i="33"/>
  <c r="A50" i="32"/>
  <c r="A50" i="31"/>
  <c r="A49" i="69"/>
  <c r="D51" i="67" l="1"/>
  <c r="D52" i="165"/>
  <c r="D53" i="129"/>
  <c r="D51" i="130"/>
  <c r="D54" i="128"/>
  <c r="D54" i="127"/>
  <c r="D53" i="126"/>
  <c r="D53" i="125"/>
  <c r="D53" i="124"/>
  <c r="D53" i="123"/>
  <c r="D53" i="122"/>
  <c r="D53" i="121"/>
  <c r="D53" i="119"/>
  <c r="D53" i="118"/>
  <c r="D53" i="116"/>
  <c r="D53" i="117"/>
  <c r="D53" i="115"/>
  <c r="D53" i="113"/>
  <c r="D53" i="120"/>
  <c r="D53" i="114"/>
  <c r="D53" i="110"/>
  <c r="D53" i="13"/>
  <c r="D53" i="109"/>
  <c r="D53" i="108"/>
  <c r="D53" i="107"/>
  <c r="D53" i="106"/>
  <c r="D53" i="105"/>
  <c r="D53" i="103"/>
  <c r="D53" i="112"/>
  <c r="D53" i="111"/>
  <c r="D53" i="104"/>
  <c r="A53" i="98"/>
  <c r="D53" i="100"/>
  <c r="D53" i="12"/>
  <c r="A53" i="93"/>
  <c r="A53" i="89"/>
  <c r="A53" i="88"/>
  <c r="A53" i="85"/>
  <c r="D52" i="76"/>
  <c r="D52" i="7"/>
  <c r="D53" i="99"/>
  <c r="A53" i="95"/>
  <c r="A53" i="94"/>
  <c r="A53" i="90"/>
  <c r="A53" i="86"/>
  <c r="D52" i="84"/>
  <c r="D52" i="83"/>
  <c r="D52" i="80"/>
  <c r="D52" i="79"/>
  <c r="D52" i="78"/>
  <c r="D52" i="74"/>
  <c r="D52" i="77"/>
  <c r="D52" i="73"/>
  <c r="D53" i="102"/>
  <c r="A53" i="11"/>
  <c r="D52" i="82"/>
  <c r="D52" i="81"/>
  <c r="D53" i="101"/>
  <c r="A53" i="96"/>
  <c r="A53" i="91"/>
  <c r="A53" i="87"/>
  <c r="D52" i="71"/>
  <c r="A53" i="97"/>
  <c r="A53" i="92"/>
  <c r="D52" i="75"/>
  <c r="D52" i="72"/>
  <c r="A51" i="38"/>
  <c r="A51" i="39"/>
  <c r="B53" i="5"/>
  <c r="A51" i="36"/>
  <c r="A51" i="35"/>
  <c r="A51" i="37"/>
  <c r="A51" i="34"/>
  <c r="A51" i="33"/>
  <c r="A51" i="32"/>
  <c r="A51" i="31"/>
  <c r="A51" i="29"/>
  <c r="A51" i="30"/>
  <c r="A50" i="69"/>
  <c r="D52" i="67" l="1"/>
  <c r="D53" i="165"/>
  <c r="D54" i="129"/>
  <c r="D52" i="130"/>
  <c r="D55" i="128"/>
  <c r="D55" i="127"/>
  <c r="D54" i="125"/>
  <c r="D54" i="123"/>
  <c r="D54" i="126"/>
  <c r="D54" i="124"/>
  <c r="D54" i="122"/>
  <c r="D54" i="121"/>
  <c r="D54" i="115"/>
  <c r="D54" i="113"/>
  <c r="D54" i="13"/>
  <c r="D54" i="111"/>
  <c r="D54" i="116"/>
  <c r="D54" i="114"/>
  <c r="D54" i="119"/>
  <c r="D54" i="118"/>
  <c r="D54" i="117"/>
  <c r="D54" i="120"/>
  <c r="D54" i="109"/>
  <c r="D54" i="108"/>
  <c r="D54" i="106"/>
  <c r="D54" i="103"/>
  <c r="D54" i="112"/>
  <c r="D54" i="104"/>
  <c r="D54" i="110"/>
  <c r="D54" i="107"/>
  <c r="D54" i="105"/>
  <c r="D54" i="102"/>
  <c r="D54" i="101"/>
  <c r="D54" i="99"/>
  <c r="A54" i="97"/>
  <c r="A54" i="96"/>
  <c r="A54" i="91"/>
  <c r="A54" i="87"/>
  <c r="A54" i="11"/>
  <c r="D53" i="72"/>
  <c r="D53" i="71"/>
  <c r="D54" i="12"/>
  <c r="A54" i="98"/>
  <c r="A54" i="92"/>
  <c r="D53" i="84"/>
  <c r="D53" i="82"/>
  <c r="D53" i="81"/>
  <c r="D53" i="76"/>
  <c r="D53" i="7"/>
  <c r="D53" i="77"/>
  <c r="D53" i="75"/>
  <c r="D54" i="100"/>
  <c r="A54" i="93"/>
  <c r="A54" i="89"/>
  <c r="A54" i="88"/>
  <c r="A54" i="85"/>
  <c r="D53" i="78"/>
  <c r="D53" i="74"/>
  <c r="D53" i="73"/>
  <c r="A54" i="94"/>
  <c r="A54" i="90"/>
  <c r="A54" i="86"/>
  <c r="D53" i="79"/>
  <c r="A54" i="95"/>
  <c r="D53" i="83"/>
  <c r="D53" i="80"/>
  <c r="A52" i="38"/>
  <c r="B54" i="5"/>
  <c r="A52" i="39"/>
  <c r="A52" i="37"/>
  <c r="A52" i="36"/>
  <c r="A52" i="35"/>
  <c r="A52" i="30"/>
  <c r="A52" i="34"/>
  <c r="A52" i="33"/>
  <c r="A52" i="32"/>
  <c r="A52" i="31"/>
  <c r="A52" i="29"/>
  <c r="A51" i="69"/>
  <c r="D53" i="67" l="1"/>
  <c r="D54" i="165"/>
  <c r="D55" i="129"/>
  <c r="D53" i="130"/>
  <c r="D56" i="128"/>
  <c r="D56" i="127"/>
  <c r="D55" i="125"/>
  <c r="D55" i="124"/>
  <c r="D55" i="126"/>
  <c r="D55" i="123"/>
  <c r="D55" i="122"/>
  <c r="D55" i="114"/>
  <c r="D55" i="111"/>
  <c r="D55" i="119"/>
  <c r="D55" i="118"/>
  <c r="D55" i="116"/>
  <c r="D55" i="13"/>
  <c r="D55" i="112"/>
  <c r="D55" i="120"/>
  <c r="D55" i="117"/>
  <c r="D55" i="121"/>
  <c r="D55" i="115"/>
  <c r="D55" i="113"/>
  <c r="D55" i="108"/>
  <c r="D55" i="107"/>
  <c r="D55" i="106"/>
  <c r="D55" i="105"/>
  <c r="D55" i="109"/>
  <c r="D55" i="110"/>
  <c r="D55" i="104"/>
  <c r="D55" i="103"/>
  <c r="D55" i="12"/>
  <c r="D55" i="102"/>
  <c r="D55" i="100"/>
  <c r="A55" i="98"/>
  <c r="D55" i="101"/>
  <c r="A55" i="97"/>
  <c r="A55" i="93"/>
  <c r="A55" i="89"/>
  <c r="A55" i="88"/>
  <c r="A55" i="85"/>
  <c r="D54" i="77"/>
  <c r="A55" i="95"/>
  <c r="A55" i="94"/>
  <c r="A55" i="90"/>
  <c r="A55" i="86"/>
  <c r="A55" i="11"/>
  <c r="D54" i="84"/>
  <c r="D54" i="83"/>
  <c r="D54" i="80"/>
  <c r="D54" i="79"/>
  <c r="D54" i="72"/>
  <c r="D54" i="76"/>
  <c r="D54" i="73"/>
  <c r="D54" i="71"/>
  <c r="D54" i="7"/>
  <c r="A55" i="92"/>
  <c r="A55" i="91"/>
  <c r="A55" i="87"/>
  <c r="A55" i="96"/>
  <c r="D54" i="78"/>
  <c r="D54" i="75"/>
  <c r="D55" i="99"/>
  <c r="D54" i="82"/>
  <c r="D54" i="81"/>
  <c r="D54" i="74"/>
  <c r="B55" i="5"/>
  <c r="A53" i="38"/>
  <c r="A53" i="39"/>
  <c r="A53" i="37"/>
  <c r="A53" i="36"/>
  <c r="A53" i="35"/>
  <c r="A53" i="34"/>
  <c r="A53" i="33"/>
  <c r="A53" i="32"/>
  <c r="A53" i="31"/>
  <c r="A53" i="29"/>
  <c r="A53" i="30"/>
  <c r="A52" i="69"/>
  <c r="D54" i="67" l="1"/>
  <c r="D55" i="165"/>
  <c r="D54" i="130"/>
  <c r="D56" i="129"/>
  <c r="D57" i="128"/>
  <c r="D57" i="127"/>
  <c r="D56" i="124"/>
  <c r="D56" i="123"/>
  <c r="D56" i="125"/>
  <c r="D56" i="126"/>
  <c r="D56" i="121"/>
  <c r="D56" i="122"/>
  <c r="D56" i="120"/>
  <c r="D56" i="116"/>
  <c r="D56" i="115"/>
  <c r="D56" i="113"/>
  <c r="D56" i="112"/>
  <c r="D56" i="117"/>
  <c r="D56" i="114"/>
  <c r="D56" i="13"/>
  <c r="D56" i="119"/>
  <c r="D56" i="118"/>
  <c r="D56" i="111"/>
  <c r="D56" i="110"/>
  <c r="D56" i="107"/>
  <c r="D56" i="105"/>
  <c r="D56" i="104"/>
  <c r="D56" i="103"/>
  <c r="D56" i="108"/>
  <c r="D56" i="106"/>
  <c r="D56" i="109"/>
  <c r="D56" i="101"/>
  <c r="D56" i="99"/>
  <c r="D56" i="100"/>
  <c r="D56" i="12"/>
  <c r="A56" i="97"/>
  <c r="A56" i="96"/>
  <c r="A56" i="91"/>
  <c r="A56" i="87"/>
  <c r="D55" i="78"/>
  <c r="D55" i="74"/>
  <c r="D55" i="71"/>
  <c r="D56" i="102"/>
  <c r="A56" i="92"/>
  <c r="D55" i="84"/>
  <c r="D55" i="82"/>
  <c r="D55" i="81"/>
  <c r="D55" i="77"/>
  <c r="A56" i="90"/>
  <c r="D55" i="83"/>
  <c r="D55" i="76"/>
  <c r="D55" i="75"/>
  <c r="A56" i="98"/>
  <c r="A56" i="93"/>
  <c r="A56" i="89"/>
  <c r="A56" i="88"/>
  <c r="A56" i="85"/>
  <c r="A56" i="11"/>
  <c r="D55" i="73"/>
  <c r="D55" i="72"/>
  <c r="A56" i="95"/>
  <c r="A56" i="94"/>
  <c r="A56" i="86"/>
  <c r="D55" i="79"/>
  <c r="D55" i="80"/>
  <c r="D55" i="7"/>
  <c r="B56" i="5"/>
  <c r="A54" i="38"/>
  <c r="A54" i="39"/>
  <c r="A54" i="37"/>
  <c r="A54" i="36"/>
  <c r="A54" i="35"/>
  <c r="A54" i="30"/>
  <c r="A54" i="29"/>
  <c r="A54" i="34"/>
  <c r="A54" i="33"/>
  <c r="A54" i="32"/>
  <c r="A54" i="31"/>
  <c r="A53" i="69"/>
  <c r="D55" i="67" l="1"/>
  <c r="D56" i="165"/>
  <c r="D55" i="130"/>
  <c r="D57" i="129"/>
  <c r="D58" i="128"/>
  <c r="D58" i="127"/>
  <c r="D57" i="124"/>
  <c r="D57" i="125"/>
  <c r="D57" i="123"/>
  <c r="D57" i="126"/>
  <c r="D57" i="122"/>
  <c r="D57" i="121"/>
  <c r="D57" i="113"/>
  <c r="D57" i="116"/>
  <c r="D57" i="115"/>
  <c r="D57" i="114"/>
  <c r="D57" i="119"/>
  <c r="D57" i="118"/>
  <c r="D57" i="120"/>
  <c r="D57" i="117"/>
  <c r="D57" i="112"/>
  <c r="D57" i="110"/>
  <c r="D57" i="109"/>
  <c r="D57" i="104"/>
  <c r="D57" i="13"/>
  <c r="D57" i="108"/>
  <c r="D57" i="107"/>
  <c r="D57" i="106"/>
  <c r="D57" i="105"/>
  <c r="D57" i="103"/>
  <c r="D57" i="111"/>
  <c r="D57" i="102"/>
  <c r="D57" i="101"/>
  <c r="D57" i="99"/>
  <c r="A57" i="98"/>
  <c r="D57" i="100"/>
  <c r="A57" i="96"/>
  <c r="A57" i="93"/>
  <c r="A57" i="89"/>
  <c r="A57" i="88"/>
  <c r="A57" i="85"/>
  <c r="D56" i="76"/>
  <c r="D56" i="7"/>
  <c r="A57" i="97"/>
  <c r="A57" i="95"/>
  <c r="A57" i="94"/>
  <c r="A57" i="90"/>
  <c r="A57" i="86"/>
  <c r="D56" i="84"/>
  <c r="D56" i="83"/>
  <c r="D56" i="80"/>
  <c r="D56" i="79"/>
  <c r="D56" i="78"/>
  <c r="D56" i="74"/>
  <c r="D56" i="77"/>
  <c r="D56" i="73"/>
  <c r="D56" i="81"/>
  <c r="D57" i="12"/>
  <c r="A57" i="91"/>
  <c r="A57" i="87"/>
  <c r="D56" i="71"/>
  <c r="D56" i="82"/>
  <c r="D56" i="75"/>
  <c r="D56" i="72"/>
  <c r="A57" i="92"/>
  <c r="A57" i="11"/>
  <c r="A55" i="38"/>
  <c r="A55" i="39"/>
  <c r="B57" i="5"/>
  <c r="A55" i="35"/>
  <c r="A55" i="37"/>
  <c r="A55" i="36"/>
  <c r="A55" i="34"/>
  <c r="A55" i="33"/>
  <c r="A55" i="32"/>
  <c r="A55" i="31"/>
  <c r="A55" i="30"/>
  <c r="A55" i="29"/>
  <c r="A54" i="69"/>
  <c r="D56" i="67" l="1"/>
  <c r="D57" i="165"/>
  <c r="D58" i="129"/>
  <c r="D56" i="130"/>
  <c r="D59" i="128"/>
  <c r="D59" i="127"/>
  <c r="D58" i="125"/>
  <c r="D58" i="123"/>
  <c r="D58" i="126"/>
  <c r="D58" i="124"/>
  <c r="D58" i="122"/>
  <c r="D58" i="113"/>
  <c r="D58" i="13"/>
  <c r="D58" i="111"/>
  <c r="D58" i="116"/>
  <c r="D58" i="114"/>
  <c r="D58" i="121"/>
  <c r="D58" i="119"/>
  <c r="D58" i="118"/>
  <c r="D58" i="120"/>
  <c r="D58" i="117"/>
  <c r="D58" i="115"/>
  <c r="D58" i="108"/>
  <c r="D58" i="106"/>
  <c r="D58" i="103"/>
  <c r="D58" i="112"/>
  <c r="D58" i="110"/>
  <c r="D58" i="109"/>
  <c r="D58" i="107"/>
  <c r="D58" i="105"/>
  <c r="D58" i="104"/>
  <c r="A58" i="97"/>
  <c r="A58" i="96"/>
  <c r="D58" i="102"/>
  <c r="A58" i="91"/>
  <c r="A58" i="87"/>
  <c r="A58" i="11"/>
  <c r="D57" i="72"/>
  <c r="D57" i="71"/>
  <c r="D58" i="99"/>
  <c r="A58" i="92"/>
  <c r="D57" i="84"/>
  <c r="D57" i="82"/>
  <c r="D57" i="81"/>
  <c r="D57" i="76"/>
  <c r="D57" i="7"/>
  <c r="D57" i="74"/>
  <c r="D58" i="12"/>
  <c r="D57" i="83"/>
  <c r="D57" i="79"/>
  <c r="D57" i="75"/>
  <c r="D58" i="101"/>
  <c r="D58" i="100"/>
  <c r="A58" i="93"/>
  <c r="A58" i="89"/>
  <c r="A58" i="88"/>
  <c r="A58" i="85"/>
  <c r="D57" i="78"/>
  <c r="D57" i="73"/>
  <c r="A58" i="98"/>
  <c r="A58" i="95"/>
  <c r="A58" i="94"/>
  <c r="A58" i="90"/>
  <c r="A58" i="86"/>
  <c r="D57" i="80"/>
  <c r="D57" i="77"/>
  <c r="A56" i="38"/>
  <c r="B58" i="5"/>
  <c r="A56" i="39"/>
  <c r="A56" i="37"/>
  <c r="A56" i="36"/>
  <c r="A56" i="35"/>
  <c r="A56" i="29"/>
  <c r="A56" i="30"/>
  <c r="A56" i="34"/>
  <c r="A56" i="33"/>
  <c r="A56" i="32"/>
  <c r="A56" i="31"/>
  <c r="A55" i="69"/>
  <c r="D57" i="67" l="1"/>
  <c r="D58" i="165"/>
  <c r="D59" i="129"/>
  <c r="D57" i="130"/>
  <c r="D60" i="128"/>
  <c r="D60" i="127"/>
  <c r="D59" i="125"/>
  <c r="D59" i="123"/>
  <c r="D59" i="126"/>
  <c r="D59" i="124"/>
  <c r="D59" i="122"/>
  <c r="D59" i="121"/>
  <c r="D59" i="114"/>
  <c r="D59" i="111"/>
  <c r="D59" i="119"/>
  <c r="D59" i="118"/>
  <c r="D59" i="117"/>
  <c r="D59" i="13"/>
  <c r="D59" i="112"/>
  <c r="D59" i="120"/>
  <c r="D59" i="116"/>
  <c r="D59" i="115"/>
  <c r="D59" i="113"/>
  <c r="D59" i="108"/>
  <c r="D59" i="107"/>
  <c r="D59" i="106"/>
  <c r="D59" i="104"/>
  <c r="D59" i="110"/>
  <c r="D59" i="109"/>
  <c r="D59" i="105"/>
  <c r="D59" i="103"/>
  <c r="D59" i="101"/>
  <c r="D59" i="99"/>
  <c r="D59" i="12"/>
  <c r="D59" i="100"/>
  <c r="A59" i="98"/>
  <c r="A59" i="93"/>
  <c r="A59" i="89"/>
  <c r="A59" i="88"/>
  <c r="A59" i="85"/>
  <c r="D58" i="77"/>
  <c r="A59" i="96"/>
  <c r="A59" i="95"/>
  <c r="A59" i="94"/>
  <c r="A59" i="90"/>
  <c r="A59" i="86"/>
  <c r="A59" i="11"/>
  <c r="D58" i="84"/>
  <c r="D58" i="83"/>
  <c r="D58" i="80"/>
  <c r="D58" i="79"/>
  <c r="D58" i="72"/>
  <c r="D58" i="73"/>
  <c r="D58" i="71"/>
  <c r="D58" i="78"/>
  <c r="D59" i="102"/>
  <c r="A59" i="97"/>
  <c r="A59" i="91"/>
  <c r="A59" i="87"/>
  <c r="D58" i="76"/>
  <c r="D58" i="7"/>
  <c r="A59" i="92"/>
  <c r="D58" i="75"/>
  <c r="D58" i="74"/>
  <c r="D58" i="82"/>
  <c r="D58" i="81"/>
  <c r="B59" i="5"/>
  <c r="A57" i="38"/>
  <c r="A57" i="39"/>
  <c r="A57" i="35"/>
  <c r="A57" i="37"/>
  <c r="A57" i="36"/>
  <c r="A57" i="34"/>
  <c r="A57" i="33"/>
  <c r="A57" i="32"/>
  <c r="A57" i="31"/>
  <c r="A57" i="29"/>
  <c r="A57" i="30"/>
  <c r="A56" i="69"/>
  <c r="D58" i="67" l="1"/>
  <c r="D59" i="165"/>
  <c r="D58" i="130"/>
  <c r="D60" i="129"/>
  <c r="D61" i="128"/>
  <c r="D61" i="127"/>
  <c r="D60" i="125"/>
  <c r="D60" i="124"/>
  <c r="D60" i="126"/>
  <c r="D60" i="123"/>
  <c r="D60" i="122"/>
  <c r="D60" i="114"/>
  <c r="D60" i="119"/>
  <c r="D60" i="118"/>
  <c r="D60" i="117"/>
  <c r="D60" i="115"/>
  <c r="D60" i="112"/>
  <c r="D60" i="120"/>
  <c r="D60" i="13"/>
  <c r="D60" i="111"/>
  <c r="D60" i="121"/>
  <c r="D60" i="116"/>
  <c r="D60" i="113"/>
  <c r="D60" i="110"/>
  <c r="D60" i="107"/>
  <c r="D60" i="103"/>
  <c r="D60" i="109"/>
  <c r="D60" i="108"/>
  <c r="D60" i="106"/>
  <c r="D60" i="104"/>
  <c r="D60" i="105"/>
  <c r="D60" i="102"/>
  <c r="D60" i="100"/>
  <c r="D60" i="12"/>
  <c r="A60" i="97"/>
  <c r="A60" i="96"/>
  <c r="D60" i="99"/>
  <c r="A60" i="98"/>
  <c r="A60" i="91"/>
  <c r="A60" i="87"/>
  <c r="D59" i="78"/>
  <c r="D59" i="74"/>
  <c r="D59" i="71"/>
  <c r="D60" i="101"/>
  <c r="A60" i="92"/>
  <c r="D59" i="84"/>
  <c r="D59" i="82"/>
  <c r="D59" i="81"/>
  <c r="D59" i="77"/>
  <c r="D59" i="73"/>
  <c r="A60" i="90"/>
  <c r="D59" i="76"/>
  <c r="D59" i="75"/>
  <c r="A60" i="93"/>
  <c r="A60" i="89"/>
  <c r="A60" i="88"/>
  <c r="A60" i="85"/>
  <c r="A60" i="11"/>
  <c r="D59" i="72"/>
  <c r="A60" i="94"/>
  <c r="A60" i="86"/>
  <c r="D59" i="79"/>
  <c r="D59" i="7"/>
  <c r="A60" i="95"/>
  <c r="D59" i="83"/>
  <c r="D59" i="80"/>
  <c r="B60" i="5"/>
  <c r="A58" i="38"/>
  <c r="A58" i="39"/>
  <c r="A58" i="37"/>
  <c r="A58" i="36"/>
  <c r="A58" i="35"/>
  <c r="A58" i="30"/>
  <c r="A58" i="29"/>
  <c r="A58" i="34"/>
  <c r="A58" i="33"/>
  <c r="A58" i="32"/>
  <c r="A58" i="31"/>
  <c r="A57" i="69"/>
  <c r="D59" i="67" l="1"/>
  <c r="D60" i="165"/>
  <c r="D61" i="129"/>
  <c r="D59" i="130"/>
  <c r="D62" i="128"/>
  <c r="D62" i="127"/>
  <c r="D61" i="124"/>
  <c r="D61" i="126"/>
  <c r="D61" i="123"/>
  <c r="D61" i="125"/>
  <c r="D61" i="122"/>
  <c r="D61" i="119"/>
  <c r="D61" i="118"/>
  <c r="D61" i="116"/>
  <c r="D61" i="120"/>
  <c r="D61" i="115"/>
  <c r="D61" i="113"/>
  <c r="D61" i="111"/>
  <c r="D61" i="121"/>
  <c r="D61" i="117"/>
  <c r="D61" i="114"/>
  <c r="D61" i="110"/>
  <c r="D61" i="105"/>
  <c r="D61" i="112"/>
  <c r="D61" i="109"/>
  <c r="D61" i="108"/>
  <c r="D61" i="107"/>
  <c r="D61" i="106"/>
  <c r="D61" i="13"/>
  <c r="D61" i="104"/>
  <c r="D61" i="103"/>
  <c r="A61" i="98"/>
  <c r="D61" i="102"/>
  <c r="D61" i="100"/>
  <c r="D61" i="12"/>
  <c r="A61" i="93"/>
  <c r="A61" i="89"/>
  <c r="A61" i="88"/>
  <c r="A61" i="85"/>
  <c r="D60" i="76"/>
  <c r="D60" i="7"/>
  <c r="D61" i="99"/>
  <c r="A61" i="95"/>
  <c r="A61" i="94"/>
  <c r="A61" i="90"/>
  <c r="A61" i="86"/>
  <c r="D60" i="84"/>
  <c r="D60" i="83"/>
  <c r="D60" i="80"/>
  <c r="D60" i="79"/>
  <c r="D60" i="78"/>
  <c r="D60" i="74"/>
  <c r="D60" i="73"/>
  <c r="D60" i="71"/>
  <c r="D61" i="101"/>
  <c r="A61" i="92"/>
  <c r="A61" i="11"/>
  <c r="D60" i="82"/>
  <c r="D60" i="81"/>
  <c r="A61" i="96"/>
  <c r="A61" i="91"/>
  <c r="A61" i="87"/>
  <c r="D60" i="77"/>
  <c r="D60" i="75"/>
  <c r="A61" i="97"/>
  <c r="D60" i="72"/>
  <c r="A59" i="38"/>
  <c r="A59" i="39"/>
  <c r="B61" i="5"/>
  <c r="A59" i="35"/>
  <c r="A59" i="37"/>
  <c r="A59" i="36"/>
  <c r="A59" i="34"/>
  <c r="A59" i="33"/>
  <c r="A59" i="32"/>
  <c r="A59" i="31"/>
  <c r="A59" i="30"/>
  <c r="A59" i="29"/>
  <c r="A58" i="69"/>
  <c r="D60" i="67" l="1"/>
  <c r="D61" i="165"/>
  <c r="D62" i="129"/>
  <c r="D60" i="130"/>
  <c r="D63" i="128"/>
  <c r="D63" i="127"/>
  <c r="D62" i="126"/>
  <c r="D62" i="124"/>
  <c r="D62" i="123"/>
  <c r="D62" i="125"/>
  <c r="D62" i="122"/>
  <c r="D62" i="121"/>
  <c r="D62" i="119"/>
  <c r="D62" i="118"/>
  <c r="D62" i="116"/>
  <c r="D62" i="13"/>
  <c r="D62" i="111"/>
  <c r="D62" i="120"/>
  <c r="D62" i="115"/>
  <c r="D62" i="113"/>
  <c r="D62" i="117"/>
  <c r="D62" i="114"/>
  <c r="D62" i="109"/>
  <c r="D62" i="108"/>
  <c r="D62" i="106"/>
  <c r="D62" i="105"/>
  <c r="D62" i="103"/>
  <c r="D62" i="104"/>
  <c r="D62" i="110"/>
  <c r="D62" i="107"/>
  <c r="D62" i="112"/>
  <c r="D62" i="102"/>
  <c r="D62" i="101"/>
  <c r="D62" i="99"/>
  <c r="A62" i="97"/>
  <c r="A62" i="96"/>
  <c r="A62" i="91"/>
  <c r="A62" i="87"/>
  <c r="A62" i="11"/>
  <c r="D61" i="72"/>
  <c r="D61" i="71"/>
  <c r="D62" i="12"/>
  <c r="A62" i="98"/>
  <c r="A62" i="92"/>
  <c r="D61" i="84"/>
  <c r="D61" i="82"/>
  <c r="D61" i="81"/>
  <c r="D61" i="76"/>
  <c r="D61" i="7"/>
  <c r="D61" i="78"/>
  <c r="A62" i="90"/>
  <c r="D61" i="83"/>
  <c r="D61" i="75"/>
  <c r="D62" i="100"/>
  <c r="A62" i="93"/>
  <c r="A62" i="89"/>
  <c r="A62" i="88"/>
  <c r="A62" i="85"/>
  <c r="D61" i="74"/>
  <c r="D61" i="73"/>
  <c r="A62" i="95"/>
  <c r="A62" i="94"/>
  <c r="A62" i="86"/>
  <c r="D61" i="80"/>
  <c r="D61" i="79"/>
  <c r="D61" i="77"/>
  <c r="A60" i="38"/>
  <c r="B62" i="5"/>
  <c r="A60" i="39"/>
  <c r="A60" i="37"/>
  <c r="A60" i="36"/>
  <c r="A60" i="35"/>
  <c r="A60" i="30"/>
  <c r="A60" i="29"/>
  <c r="A60" i="34"/>
  <c r="A60" i="33"/>
  <c r="A60" i="32"/>
  <c r="A60" i="31"/>
  <c r="A59" i="69"/>
  <c r="D61" i="67" l="1"/>
  <c r="D62" i="165"/>
  <c r="D63" i="129"/>
  <c r="D61" i="130"/>
  <c r="D64" i="128"/>
  <c r="D64" i="127"/>
  <c r="D63" i="126"/>
  <c r="D63" i="124"/>
  <c r="D63" i="123"/>
  <c r="D63" i="125"/>
  <c r="D63" i="122"/>
  <c r="D63" i="121"/>
  <c r="D63" i="120"/>
  <c r="D63" i="116"/>
  <c r="D63" i="111"/>
  <c r="D63" i="113"/>
  <c r="D63" i="13"/>
  <c r="D63" i="112"/>
  <c r="D63" i="115"/>
  <c r="D63" i="114"/>
  <c r="D63" i="119"/>
  <c r="D63" i="118"/>
  <c r="D63" i="117"/>
  <c r="D63" i="108"/>
  <c r="D63" i="107"/>
  <c r="D63" i="106"/>
  <c r="D63" i="109"/>
  <c r="D63" i="105"/>
  <c r="D63" i="110"/>
  <c r="D63" i="104"/>
  <c r="D63" i="103"/>
  <c r="D63" i="12"/>
  <c r="D63" i="102"/>
  <c r="D63" i="100"/>
  <c r="A63" i="98"/>
  <c r="A63" i="97"/>
  <c r="A63" i="93"/>
  <c r="A63" i="89"/>
  <c r="A63" i="88"/>
  <c r="A63" i="85"/>
  <c r="D62" i="77"/>
  <c r="D63" i="101"/>
  <c r="A63" i="95"/>
  <c r="A63" i="94"/>
  <c r="A63" i="90"/>
  <c r="A63" i="86"/>
  <c r="A63" i="11"/>
  <c r="D62" i="84"/>
  <c r="D62" i="83"/>
  <c r="D62" i="80"/>
  <c r="D62" i="79"/>
  <c r="D62" i="72"/>
  <c r="D62" i="76"/>
  <c r="D62" i="73"/>
  <c r="D62" i="7"/>
  <c r="A63" i="91"/>
  <c r="A63" i="87"/>
  <c r="D62" i="71"/>
  <c r="D63" i="99"/>
  <c r="D62" i="82"/>
  <c r="D62" i="75"/>
  <c r="A63" i="96"/>
  <c r="A63" i="92"/>
  <c r="D62" i="81"/>
  <c r="D62" i="78"/>
  <c r="D62" i="74"/>
  <c r="B63" i="5"/>
  <c r="A61" i="38"/>
  <c r="A61" i="39"/>
  <c r="A61" i="36"/>
  <c r="A61" i="35"/>
  <c r="A61" i="37"/>
  <c r="A61" i="34"/>
  <c r="A61" i="33"/>
  <c r="A61" i="32"/>
  <c r="A61" i="31"/>
  <c r="A61" i="29"/>
  <c r="A61" i="30"/>
  <c r="A60" i="69"/>
  <c r="D62" i="67" l="1"/>
  <c r="D63" i="165"/>
  <c r="D62" i="130"/>
  <c r="D64" i="129"/>
  <c r="D65" i="128"/>
  <c r="D65" i="127"/>
  <c r="D64" i="123"/>
  <c r="D64" i="126"/>
  <c r="D64" i="125"/>
  <c r="D64" i="124"/>
  <c r="D64" i="122"/>
  <c r="D64" i="121"/>
  <c r="D64" i="120"/>
  <c r="D64" i="116"/>
  <c r="D64" i="113"/>
  <c r="D64" i="112"/>
  <c r="D64" i="114"/>
  <c r="D64" i="13"/>
  <c r="D64" i="111"/>
  <c r="D64" i="119"/>
  <c r="D64" i="118"/>
  <c r="D64" i="117"/>
  <c r="D64" i="115"/>
  <c r="D64" i="110"/>
  <c r="D64" i="107"/>
  <c r="D64" i="104"/>
  <c r="D64" i="103"/>
  <c r="D64" i="105"/>
  <c r="D64" i="108"/>
  <c r="D64" i="106"/>
  <c r="D64" i="109"/>
  <c r="D64" i="101"/>
  <c r="D64" i="99"/>
  <c r="D64" i="100"/>
  <c r="D64" i="12"/>
  <c r="A64" i="97"/>
  <c r="A64" i="96"/>
  <c r="A64" i="91"/>
  <c r="A64" i="87"/>
  <c r="D63" i="78"/>
  <c r="D63" i="74"/>
  <c r="D63" i="71"/>
  <c r="A64" i="92"/>
  <c r="D63" i="84"/>
  <c r="D63" i="82"/>
  <c r="D63" i="81"/>
  <c r="D63" i="77"/>
  <c r="D63" i="73"/>
  <c r="D63" i="72"/>
  <c r="D63" i="75"/>
  <c r="D63" i="7"/>
  <c r="D64" i="102"/>
  <c r="A64" i="98"/>
  <c r="A64" i="93"/>
  <c r="A64" i="89"/>
  <c r="A64" i="88"/>
  <c r="A64" i="85"/>
  <c r="A64" i="11"/>
  <c r="A64" i="95"/>
  <c r="A64" i="94"/>
  <c r="A64" i="86"/>
  <c r="D63" i="79"/>
  <c r="A64" i="90"/>
  <c r="D63" i="83"/>
  <c r="D63" i="80"/>
  <c r="D63" i="76"/>
  <c r="B64" i="5"/>
  <c r="A62" i="38"/>
  <c r="A62" i="39"/>
  <c r="A62" i="37"/>
  <c r="A62" i="36"/>
  <c r="A62" i="35"/>
  <c r="A62" i="30"/>
  <c r="A62" i="29"/>
  <c r="A62" i="34"/>
  <c r="A62" i="33"/>
  <c r="A62" i="32"/>
  <c r="A62" i="31"/>
  <c r="A61" i="69"/>
  <c r="D64" i="165" l="1"/>
  <c r="D63" i="130"/>
  <c r="D65" i="129"/>
  <c r="D66" i="128"/>
  <c r="D66" i="127"/>
  <c r="D65" i="125"/>
  <c r="D65" i="123"/>
  <c r="D65" i="126"/>
  <c r="D65" i="121"/>
  <c r="D65" i="124"/>
  <c r="D65" i="122"/>
  <c r="D65" i="113"/>
  <c r="D65" i="116"/>
  <c r="D65" i="114"/>
  <c r="D65" i="119"/>
  <c r="D65" i="118"/>
  <c r="D65" i="111"/>
  <c r="D65" i="120"/>
  <c r="D65" i="117"/>
  <c r="D65" i="115"/>
  <c r="D65" i="13"/>
  <c r="D65" i="110"/>
  <c r="D65" i="109"/>
  <c r="D65" i="103"/>
  <c r="D65" i="104"/>
  <c r="D65" i="112"/>
  <c r="D65" i="108"/>
  <c r="D65" i="107"/>
  <c r="D65" i="106"/>
  <c r="D65" i="105"/>
  <c r="D65" i="102"/>
  <c r="D65" i="101"/>
  <c r="D65" i="99"/>
  <c r="A65" i="98"/>
  <c r="D65" i="100"/>
  <c r="A65" i="96"/>
  <c r="A65" i="93"/>
  <c r="A65" i="89"/>
  <c r="A65" i="88"/>
  <c r="A65" i="85"/>
  <c r="D64" i="76"/>
  <c r="D64" i="7"/>
  <c r="A65" i="97"/>
  <c r="A65" i="95"/>
  <c r="A65" i="94"/>
  <c r="A65" i="90"/>
  <c r="A65" i="86"/>
  <c r="D64" i="84"/>
  <c r="D64" i="83"/>
  <c r="D64" i="80"/>
  <c r="D64" i="79"/>
  <c r="D64" i="78"/>
  <c r="D64" i="74"/>
  <c r="D64" i="77"/>
  <c r="D64" i="73"/>
  <c r="D64" i="71"/>
  <c r="D64" i="81"/>
  <c r="D65" i="12"/>
  <c r="A65" i="91"/>
  <c r="A65" i="87"/>
  <c r="A65" i="92"/>
  <c r="A65" i="11"/>
  <c r="D64" i="75"/>
  <c r="D64" i="82"/>
  <c r="D64" i="72"/>
  <c r="A63" i="38"/>
  <c r="A63" i="39"/>
  <c r="B65" i="5"/>
  <c r="A63" i="37"/>
  <c r="A63" i="36"/>
  <c r="A63" i="35"/>
  <c r="A63" i="34"/>
  <c r="A63" i="33"/>
  <c r="A63" i="32"/>
  <c r="A63" i="31"/>
  <c r="A63" i="30"/>
  <c r="A63" i="29"/>
  <c r="A62" i="69"/>
  <c r="P22" i="175"/>
  <c r="T24" i="175"/>
  <c r="U15" i="175"/>
  <c r="T17" i="175"/>
  <c r="S21" i="175"/>
  <c r="T16" i="175"/>
  <c r="U23" i="175"/>
  <c r="T20" i="175"/>
  <c r="R19" i="175"/>
  <c r="M9" i="175"/>
  <c r="T18" i="175"/>
  <c r="R16" i="175"/>
  <c r="S17" i="175"/>
  <c r="S16" i="175"/>
  <c r="V19" i="175"/>
  <c r="R17" i="175"/>
  <c r="T22" i="175"/>
  <c r="T23" i="175"/>
  <c r="V20" i="175"/>
  <c r="V16" i="175"/>
  <c r="T21" i="175"/>
  <c r="W20" i="175"/>
  <c r="R21" i="175"/>
  <c r="T15" i="175"/>
  <c r="V25" i="175"/>
  <c r="S18" i="175"/>
  <c r="W19" i="175"/>
  <c r="R15" i="175"/>
  <c r="R23" i="175"/>
  <c r="Q15" i="175"/>
  <c r="U25" i="175"/>
  <c r="W23" i="175"/>
  <c r="U19" i="175"/>
  <c r="W21" i="175"/>
  <c r="U17" i="175"/>
  <c r="P23" i="175"/>
  <c r="S22" i="175"/>
  <c r="Q16" i="175"/>
  <c r="R18" i="175"/>
  <c r="T19" i="175"/>
  <c r="Q17" i="175"/>
  <c r="R20" i="175"/>
  <c r="Q21" i="175"/>
  <c r="S20" i="175"/>
  <c r="R22" i="175"/>
  <c r="P15" i="175"/>
  <c r="S15" i="175"/>
  <c r="U16" i="175"/>
  <c r="Q19" i="175"/>
  <c r="W24" i="175"/>
  <c r="U22" i="175"/>
  <c r="Q25" i="175"/>
  <c r="P17" i="175"/>
  <c r="W16" i="175"/>
  <c r="V24" i="175"/>
  <c r="V17" i="175"/>
  <c r="W17" i="175"/>
  <c r="P16" i="175"/>
  <c r="T25" i="175"/>
  <c r="U20" i="175"/>
  <c r="P21" i="175"/>
  <c r="S19" i="175"/>
  <c r="W22" i="175"/>
  <c r="V23" i="175"/>
  <c r="S23" i="175"/>
  <c r="V22" i="175"/>
  <c r="U24" i="175"/>
  <c r="Q23" i="175"/>
  <c r="S24" i="175"/>
  <c r="P18" i="175"/>
  <c r="P20" i="175"/>
  <c r="R24" i="175"/>
  <c r="S25" i="175"/>
  <c r="P24" i="175"/>
  <c r="U18" i="175"/>
  <c r="W25" i="175"/>
  <c r="P25" i="175"/>
  <c r="Q24" i="175"/>
  <c r="W18" i="175"/>
  <c r="P19" i="175"/>
  <c r="V18" i="175"/>
  <c r="Q20" i="175"/>
  <c r="H43" i="175"/>
  <c r="Q22" i="175"/>
  <c r="U21" i="175"/>
  <c r="Q18" i="175"/>
  <c r="R25" i="175"/>
  <c r="V21" i="175"/>
  <c r="E44" i="175" l="1"/>
  <c r="B44" i="17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Boontam</author>
  </authors>
  <commentList>
    <comment ref="A1" authorId="0" shapeId="0" xr:uid="{0969D720-799A-4FFE-9253-183893CA1CA7}">
      <text>
        <r>
          <rPr>
            <b/>
            <sz val="9"/>
            <color indexed="81"/>
            <rFont val="Tahoma"/>
            <family val="2"/>
          </rPr>
          <t>Boontam: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<sst xmlns="http://schemas.openxmlformats.org/spreadsheetml/2006/main" count="4148" uniqueCount="831">
  <si>
    <t xml:space="preserve">ปีการศึกษา  </t>
  </si>
  <si>
    <t xml:space="preserve">โรงเรียน  </t>
  </si>
  <si>
    <t xml:space="preserve">ตำบล  </t>
  </si>
  <si>
    <t xml:space="preserve">อำเภอ  </t>
  </si>
  <si>
    <t xml:space="preserve">จังหวัด  </t>
  </si>
  <si>
    <t xml:space="preserve">เขตพื้นที่  </t>
  </si>
  <si>
    <t xml:space="preserve">ครูประจำชั้นคนที่ 1  </t>
  </si>
  <si>
    <t xml:space="preserve">ครูประจำชั้นคนที่ 2  </t>
  </si>
  <si>
    <t xml:space="preserve">หัวหน้าฝ่ายวิชาการ  </t>
  </si>
  <si>
    <t xml:space="preserve">ผู้บริหาร  </t>
  </si>
  <si>
    <t xml:space="preserve">ตำแหน่งผู้บริหาร   </t>
  </si>
  <si>
    <t>คำนำหน้า</t>
  </si>
  <si>
    <t>เด็กชาย</t>
  </si>
  <si>
    <t>เด็กหญิง</t>
  </si>
  <si>
    <t>นาย</t>
  </si>
  <si>
    <t>นางสาว</t>
  </si>
  <si>
    <t>นาง</t>
  </si>
  <si>
    <t>สามเณร</t>
  </si>
  <si>
    <t>รายวิชา</t>
  </si>
  <si>
    <t>พื้นฐาน</t>
  </si>
  <si>
    <t>เพิ่มเติม</t>
  </si>
  <si>
    <t>บ้านน้ำสอด</t>
  </si>
  <si>
    <t>และ</t>
  </si>
  <si>
    <t>ทุ่งช้าง</t>
  </si>
  <si>
    <t>น่าน</t>
  </si>
  <si>
    <t>นายบุญธรรม  บุญลาภังค์</t>
  </si>
  <si>
    <t>นายวุฒิไกร  กาบปินะ</t>
  </si>
  <si>
    <t>ผู้อำนวยการโรงเรียนบ้านน้ำสอด</t>
  </si>
  <si>
    <t>ที่</t>
  </si>
  <si>
    <t>เลขประจำตัวนักเรียน</t>
  </si>
  <si>
    <t>เลขประจำตัวประชาชน</t>
  </si>
  <si>
    <t>ชื่อ</t>
  </si>
  <si>
    <t>นามสกุล</t>
  </si>
  <si>
    <t>เพศ</t>
  </si>
  <si>
    <t>ชาย</t>
  </si>
  <si>
    <t>หญิง</t>
  </si>
  <si>
    <t>เดือน</t>
  </si>
  <si>
    <t>พฤษภาคม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</si>
  <si>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</si>
  <si>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</si>
  <si>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</si>
  <si>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</si>
  <si>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</si>
  <si>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</si>
  <si>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</si>
  <si>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</si>
  <si>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</si>
  <si>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ปี พ.ศ.</t>
  </si>
  <si>
    <t>ภาคเรียนที่</t>
  </si>
  <si>
    <t>ชื่อ - นามสกุล</t>
  </si>
  <si>
    <t>วันที่</t>
  </si>
  <si>
    <t>วัน</t>
  </si>
  <si>
    <t>Design byบุญธรรม  บุญลาภังค์</t>
  </si>
  <si>
    <t>ชื่อวันย่อ</t>
  </si>
  <si>
    <t>ชื่อวันเต็ม</t>
  </si>
  <si>
    <t>จ</t>
  </si>
  <si>
    <t>อ</t>
  </si>
  <si>
    <t>พ</t>
  </si>
  <si>
    <t>พฤ</t>
  </si>
  <si>
    <t>ศ</t>
  </si>
  <si>
    <t>ส</t>
  </si>
  <si>
    <t>อา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</si>
  <si>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</si>
  <si>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</si>
  <si>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</si>
  <si>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</si>
  <si>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</si>
  <si>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</si>
  <si>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อาทิตย์</t>
  </si>
  <si>
    <t>ป</t>
  </si>
  <si>
    <t>เวลาเรียนย่อ</t>
  </si>
  <si>
    <t>เวลาเรียนเต็ม</t>
  </si>
  <si>
    <t>/</t>
  </si>
  <si>
    <t>ล</t>
  </si>
  <si>
    <t>ข</t>
  </si>
  <si>
    <t>มาเรียน</t>
  </si>
  <si>
    <t>ป่วย</t>
  </si>
  <si>
    <t>ลา</t>
  </si>
  <si>
    <t>ขาด</t>
  </si>
  <si>
    <t>มา</t>
  </si>
  <si>
    <t>สรุปผลรายเดือน</t>
  </si>
  <si>
    <t>สถานะการเรียน</t>
  </si>
  <si>
    <t>กำลังศึกษา</t>
  </si>
  <si>
    <t>ย้ายเข้า</t>
  </si>
  <si>
    <t>ย้ายออก</t>
  </si>
  <si>
    <t>อื่นๆ</t>
  </si>
  <si>
    <t>เวลาเรียนตลอดปี กศ.</t>
  </si>
  <si>
    <t>ร้อยละ</t>
  </si>
  <si>
    <t xml:space="preserve">เวลาเรียนไม่น้อยกว่าร้อยละ  </t>
  </si>
  <si>
    <t>รายการคุณลักษณะอันพึงประสงค์</t>
  </si>
  <si>
    <t>รักชาติ ศาสน์ กษัตริย์</t>
  </si>
  <si>
    <t>ซื่อสัตย์สุจริต</t>
  </si>
  <si>
    <t>มีวินัย</t>
  </si>
  <si>
    <t>ใฝ่เรียนรู้</t>
  </si>
  <si>
    <t>อยู่อย่างพอเพียง</t>
  </si>
  <si>
    <t>มุ่งมั่นในการทำงาน</t>
  </si>
  <si>
    <t>รักความเป็นไทย</t>
  </si>
  <si>
    <t>มีจิตสาธารณะ</t>
  </si>
  <si>
    <t>เกณฑ์ในการประเมินคุณลักษณะฯและการอ่าน คิด เขียน</t>
  </si>
  <si>
    <t xml:space="preserve">คะแนนเฉลี่ย </t>
  </si>
  <si>
    <t>ผลการประเมิน</t>
  </si>
  <si>
    <t>สรุปผลการประเมิน</t>
  </si>
  <si>
    <t>เริ่มต้น</t>
  </si>
  <si>
    <t>จนถึง</t>
  </si>
  <si>
    <t>ดีเยี่ยม</t>
  </si>
  <si>
    <t>ดี</t>
  </si>
  <si>
    <t>ผ่าน</t>
  </si>
  <si>
    <t>ไม่ผ่าน</t>
  </si>
  <si>
    <t>กรอกคะแนนเพื่อใช้ในการประเมิน</t>
  </si>
  <si>
    <t>เฉพาะในช่อง เริ่มต้น กับ จนถึง เท่านั้น</t>
  </si>
  <si>
    <t>เกณฑ์นี้ใช้กับการประเมิน คุณลักษณะอันพึงประสงค์</t>
  </si>
  <si>
    <t>และการ คิด อ่าน และเขียนสื่อความ</t>
  </si>
  <si>
    <t>มาตรฐานที่</t>
  </si>
  <si>
    <t>ตัวชี้วัดที่</t>
  </si>
  <si>
    <t>ตัวชี้วัด</t>
  </si>
  <si>
    <t>สังคมศึกษา ศาสนาและวัฒนธรรม</t>
  </si>
  <si>
    <t xml:space="preserve">ข้อที่ </t>
  </si>
  <si>
    <t>ระดับมาตรฐาน</t>
  </si>
  <si>
    <t>มาตรฐาน</t>
  </si>
  <si>
    <t>รวมตัวชี้วัด</t>
  </si>
  <si>
    <t>จำนวนตัวชี้วัดที่ผ่าน</t>
  </si>
  <si>
    <t>ระหว่างภาค</t>
  </si>
  <si>
    <t>ปลายภาค</t>
  </si>
  <si>
    <t>รวม</t>
  </si>
  <si>
    <t>ผลการเรียน</t>
  </si>
  <si>
    <t>ภาคเรียนที่ 1</t>
  </si>
  <si>
    <t>ภาคเรียนที่ 2</t>
  </si>
  <si>
    <t>คะแนนเฉลี่ย 2 ภาคเรียน</t>
  </si>
  <si>
    <t>ผลการเรียนตลอดปี กศ.</t>
  </si>
  <si>
    <t>คะแนน</t>
  </si>
  <si>
    <t>ข้อที่</t>
  </si>
  <si>
    <t>คะแนนเฉลี่ย</t>
  </si>
  <si>
    <t xml:space="preserve">คุณลักษณะอันพึงประสงค์ข้อที่ </t>
  </si>
  <si>
    <t>ประเมินการอ่าน</t>
  </si>
  <si>
    <t>ครั้งที่ประเมิน</t>
  </si>
  <si>
    <t>ประเมินการคิดวิเคราะห์</t>
  </si>
  <si>
    <t>ประเมินการเขียนสื่อความ</t>
  </si>
  <si>
    <t>ผลการประเมินอ่านคิดเขียน</t>
  </si>
  <si>
    <t>คะแนนเฉลี่ย อ่านคิดเขียน</t>
  </si>
  <si>
    <t xml:space="preserve"> สมุดบันทึกการพัฒนาคุณภาพผู้เรียน</t>
  </si>
  <si>
    <t>โรงเรียน</t>
  </si>
  <si>
    <t>จังหวัด</t>
  </si>
  <si>
    <t>ปีการศึกษา</t>
  </si>
  <si>
    <t>กลุ่มสาระ</t>
  </si>
  <si>
    <t>รหัสวิชา</t>
  </si>
  <si>
    <t>วิชา</t>
  </si>
  <si>
    <t>เวลาเรียน</t>
  </si>
  <si>
    <t>น้ำหนัก</t>
  </si>
  <si>
    <t>ครูผู้สอน</t>
  </si>
  <si>
    <t>ครูประจำชั้น</t>
  </si>
  <si>
    <t>จำนวนนักเรียนทั้งหมด</t>
  </si>
  <si>
    <t>สรุปผลการประเมินคุณลักษณะอันพึงประสงค์</t>
  </si>
  <si>
    <t>ลงชื่อ</t>
  </si>
  <si>
    <t>หัวหน้า/รองผู้อำนวยการ ฝ่ายวิชาการ</t>
  </si>
  <si>
    <t>ปพ.5</t>
  </si>
  <si>
    <t>รวมเวลา</t>
  </si>
  <si>
    <t>วันหยุด</t>
  </si>
  <si>
    <t>ชื่อ - สกุล</t>
  </si>
  <si>
    <t>พ.ศ.</t>
  </si>
  <si>
    <t xml:space="preserve">ภาคเรียนที่ </t>
  </si>
  <si>
    <t>เลขที่</t>
  </si>
  <si>
    <t>บันทึกเวลาเรียน</t>
  </si>
  <si>
    <t>ชื่อ-นามสกุล</t>
  </si>
  <si>
    <t>รวมเวลาเรียน</t>
  </si>
  <si>
    <t>มาเรียนร้อยละ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</si>
  <si>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</si>
  <si>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</si>
  <si>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</si>
  <si>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</si>
  <si>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</si>
  <si>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</si>
  <si>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</si>
  <si>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</si>
  <si>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ม.ค.</t>
  </si>
  <si>
    <t>ก.พ.</t>
  </si>
  <si>
    <t>มี.ค.</t>
  </si>
  <si>
    <t>เมนู</t>
  </si>
  <si>
    <t>ตั้งค่า ปพ.5</t>
  </si>
  <si>
    <t>ไปยังเซลล์</t>
  </si>
  <si>
    <t>ไปยังหน้า</t>
  </si>
  <si>
    <t>ตั้งค่าเดือน</t>
  </si>
  <si>
    <t>ตั้งค่าเดือน!D2</t>
  </si>
  <si>
    <t>ประเมินตัวชี้วัด</t>
  </si>
  <si>
    <t>คุณลักษณะอันพึงประสงค์</t>
  </si>
  <si>
    <t>ชื่อวิชา</t>
  </si>
  <si>
    <t>ประเภทวิชา</t>
  </si>
  <si>
    <t>ประเภท</t>
  </si>
  <si>
    <t>ระดับผลการเรียน</t>
  </si>
  <si>
    <t>ช่วงคะแนน</t>
  </si>
  <si>
    <t>80 - 100</t>
  </si>
  <si>
    <t>60 - 64</t>
  </si>
  <si>
    <t>75 - 79</t>
  </si>
  <si>
    <t>55 - 59</t>
  </si>
  <si>
    <t>70 - 74</t>
  </si>
  <si>
    <t>50 - 54</t>
  </si>
  <si>
    <t>65 - 69</t>
  </si>
  <si>
    <t>0 - 49</t>
  </si>
  <si>
    <t>ประเมินคุณลักษณะอันพึงประสงค์</t>
  </si>
  <si>
    <t>พิมพ์หน้า</t>
  </si>
  <si>
    <t>หน้า</t>
  </si>
  <si>
    <t>พิมพ์รายชื่อนักเรียน</t>
  </si>
  <si>
    <t>พิมพ์เวลาเรียน</t>
  </si>
  <si>
    <t>พิมพ์เวลาเรียน!B2</t>
  </si>
  <si>
    <t>พิมพ์สรุปเวลาเรียน</t>
  </si>
  <si>
    <t>พิมพ์สรุปเวลาเรียน!U2</t>
  </si>
  <si>
    <t>พิมพ์ประเมินตัวชี้วัด</t>
  </si>
  <si>
    <t>พิมพ์ประเมิน อ่าน คิด เขียน</t>
  </si>
  <si>
    <t>ปพ.5 และ ปพ.6 ประถมศึกษาสำหรับครูประจำชั้น ขนาด A4 จำนวนนักเรียน 60 คน</t>
  </si>
  <si>
    <t xml:space="preserve">ชั้นประถมศึกษาปีที่  </t>
  </si>
  <si>
    <t xml:space="preserve">ห้องที่  </t>
  </si>
  <si>
    <t xml:space="preserve">เริ่มใช้งานวันที่  </t>
  </si>
  <si>
    <t xml:space="preserve">อนุมัติผลการเรียนวันที่  </t>
  </si>
  <si>
    <t>ตั้งค่าวิชาเรียน (สูงสุด 15 วิชา)</t>
  </si>
  <si>
    <t>วิชาที่</t>
  </si>
  <si>
    <t>ภาษาไทย</t>
  </si>
  <si>
    <t>คณิตศาสตร์</t>
  </si>
  <si>
    <t>วิทยาศาสตร์</t>
  </si>
  <si>
    <t>สุขศึกษาและพลศึกษา</t>
  </si>
  <si>
    <t>ศิลปะ</t>
  </si>
  <si>
    <t>ภาษาต่างประเทศ</t>
  </si>
  <si>
    <t>ตั้งค่ากิจกรรม (สูงสุด 6 กิจกรรม)</t>
  </si>
  <si>
    <t>ลำดับที่</t>
  </si>
  <si>
    <t>รหัสกิจกรรม</t>
  </si>
  <si>
    <t>ชื่อกิจกรรม</t>
  </si>
  <si>
    <t>ก16901</t>
  </si>
  <si>
    <t>แนะแนว 6</t>
  </si>
  <si>
    <t>ก16902</t>
  </si>
  <si>
    <t>ลูกเสือ-เนตรนารี 6</t>
  </si>
  <si>
    <t>ก16903</t>
  </si>
  <si>
    <t>ชุมนุม</t>
  </si>
  <si>
    <t>ก16904</t>
  </si>
  <si>
    <t>กิจกรรมเพื่อสังคมและสาธารณประโยชน์</t>
  </si>
  <si>
    <t>เลขประจำตัว</t>
  </si>
  <si>
    <t>วันที่ย้ายเข้า/ย้ายออก</t>
  </si>
  <si>
    <t>หมู่เลือด</t>
  </si>
  <si>
    <t>วันเดือนปีเกิด</t>
  </si>
  <si>
    <t>อายุ</t>
  </si>
  <si>
    <t>ข้อมูลบิดา</t>
  </si>
  <si>
    <t>ข้อมูลมารดา</t>
  </si>
  <si>
    <t>ข้อมูลผู้ปกครอง</t>
  </si>
  <si>
    <t>ที่อยู่ปัจจุบัน</t>
  </si>
  <si>
    <t>โทรศัพท์</t>
  </si>
  <si>
    <t>ข้อมูลส่วนตัวผู้เรียน</t>
  </si>
  <si>
    <t>อาชีพ</t>
  </si>
  <si>
    <t>ความสัมพันธ์กับเด็ก</t>
  </si>
  <si>
    <t>เชื้อชาติ</t>
  </si>
  <si>
    <t>สัญชาติ</t>
  </si>
  <si>
    <t>ศาสนา</t>
  </si>
  <si>
    <t>โรคประจำตัว</t>
  </si>
  <si>
    <t>บ้านเลขที่</t>
  </si>
  <si>
    <t>หมู่ที่</t>
  </si>
  <si>
    <t>ซอย</t>
  </si>
  <si>
    <t>ถนน</t>
  </si>
  <si>
    <t>ตำบล/แขวง</t>
  </si>
  <si>
    <t>อำเภอ/เขต</t>
  </si>
  <si>
    <t>รหัสไปรษณีย์</t>
  </si>
  <si>
    <t>เป็นบุตรคนที่</t>
  </si>
  <si>
    <t>พี่ชาย(คน)</t>
  </si>
  <si>
    <t>พี่สาว(คน)</t>
  </si>
  <si>
    <t>น้องชาย(คน)</t>
  </si>
  <si>
    <t>น้องสาว(คน)</t>
  </si>
  <si>
    <t>สถานภาพสมรสบิดามารดา</t>
  </si>
  <si>
    <t>อยู่ด้วยกัน</t>
  </si>
  <si>
    <t>ลำดับ</t>
  </si>
  <si>
    <t>สถานภาพ</t>
  </si>
  <si>
    <t>แยกกันอยู่</t>
  </si>
  <si>
    <t>เลิกร้างกัน</t>
  </si>
  <si>
    <t>บิดาหรือมารดาแต่งงานใหม่</t>
  </si>
  <si>
    <t>รูปนักเรียน</t>
  </si>
  <si>
    <t>พัฒนาโดยครูบุญธรรม บุญลาภังค์</t>
  </si>
  <si>
    <t>การงานอาชีพ</t>
  </si>
  <si>
    <t xml:space="preserve">วิชา </t>
  </si>
  <si>
    <t>ประเมินผลการเรียน</t>
  </si>
  <si>
    <t>เกรดเฉลี่ย</t>
  </si>
  <si>
    <t>ผลการประเมินลำดับที่</t>
  </si>
  <si>
    <t>สรุปผลการประเมินคุณลักษณะอันพึงประสงค์ทุกวิชา</t>
  </si>
  <si>
    <t>สรุปผลการประเมินการอ่าน คิดวิเคราะห์ เขียนสื่อความ</t>
  </si>
  <si>
    <t>สรุปผลการประเมินอ่านคิดเขียน</t>
  </si>
  <si>
    <t>สรุปผลการประเมินตัวชี้วัด</t>
  </si>
  <si>
    <t>รวมตัวชี้วัดทั้งหมด</t>
  </si>
  <si>
    <t>รหัสวิขา</t>
  </si>
  <si>
    <t>ผลการเรียน x น้ำหนัก</t>
  </si>
  <si>
    <t>ผลการประเมินรายวิชา</t>
  </si>
  <si>
    <t>ประเมินกิจกรรมพัฒนาผู้เรียน</t>
  </si>
  <si>
    <t>สรุปผลการประเมินทุกกิจกรรม</t>
  </si>
  <si>
    <t>กิจกรรมที่ 1</t>
  </si>
  <si>
    <t>กิจกรรมที่ 2</t>
  </si>
  <si>
    <t>กิจกรรมที่ 3</t>
  </si>
  <si>
    <t>กิจกรรมที่ 4</t>
  </si>
  <si>
    <t>กิจกรรมที่ 5</t>
  </si>
  <si>
    <t>กิจกรรมที่ 6</t>
  </si>
  <si>
    <t>ประเมินกิจกรรม</t>
  </si>
  <si>
    <t>การทดสอบ</t>
  </si>
  <si>
    <t>คะแนนเต็ม</t>
  </si>
  <si>
    <t>คะแนนที่ได้</t>
  </si>
  <si>
    <t>ความเห็นครูประจำชั้น</t>
  </si>
  <si>
    <t>บรรทัดที่ 1</t>
  </si>
  <si>
    <t>บรรทัดที่ 2</t>
  </si>
  <si>
    <t>บรรทัดที่ 3</t>
  </si>
  <si>
    <t>บรรทัดที่ 4</t>
  </si>
  <si>
    <t>สำนักงานเขตพื้นที่การศึกษา</t>
  </si>
  <si>
    <t>คน</t>
  </si>
  <si>
    <t>ระดับผลการเรียนรายวิชา (คน)</t>
  </si>
  <si>
    <t>อ่าน คิดวิเคราะห์ เขียน</t>
  </si>
  <si>
    <t>อนุมัติ</t>
  </si>
  <si>
    <t>ไม่อนุมัติ</t>
  </si>
  <si>
    <t>…........../…......................./…....................</t>
  </si>
  <si>
    <t>ประถมศึกษาน่าน เขต 2</t>
  </si>
  <si>
    <t>วัน/เดือน/ปี เกิด</t>
  </si>
  <si>
    <t>ชื่อ - นามสกุล บิดา</t>
  </si>
  <si>
    <t>ชื่อ - นามสกุล มารดา</t>
  </si>
  <si>
    <t>ชื่อ - นามสกุล ผู้ปกครอง</t>
  </si>
  <si>
    <t>A</t>
  </si>
  <si>
    <t>หมู่เลือก</t>
  </si>
  <si>
    <t>B</t>
  </si>
  <si>
    <t>O</t>
  </si>
  <si>
    <t>AB</t>
  </si>
  <si>
    <t>สรุปการประเมินผลการเรียนทุกรายวิชา</t>
  </si>
  <si>
    <t>ผลการประเมินตัวชี้วัดทุกรายวิชา</t>
  </si>
  <si>
    <t>ผลการประเมินคุณลักษณะอันพึงประสงค์</t>
  </si>
  <si>
    <t>ผลการประเมินการอ่าน คิดวิเคราะห์ เขียนสื่อความ</t>
  </si>
  <si>
    <t>ผลการประเมินตลอดทั้งปีการศึกษา</t>
  </si>
  <si>
    <t>ผลการเรียนเฉลี่ย</t>
  </si>
  <si>
    <t>เกณฑ์การประเมินผลการเรียน</t>
  </si>
  <si>
    <t>ความหมาย</t>
  </si>
  <si>
    <t xml:space="preserve">  ผลการเรียน เยี่ยม</t>
  </si>
  <si>
    <t xml:space="preserve">  ผลการเรียน ดีมาก</t>
  </si>
  <si>
    <t xml:space="preserve">  ผลการเรียน ดี</t>
  </si>
  <si>
    <t xml:space="preserve">  ผลการเรียน ค่อนข้างดี</t>
  </si>
  <si>
    <t xml:space="preserve">  ผลการเรียน น่าพอใช้</t>
  </si>
  <si>
    <t xml:space="preserve">  ผลการเรียน พอใช้</t>
  </si>
  <si>
    <t xml:space="preserve">  ผลการเรียน ผ่านเกณฑ์</t>
  </si>
  <si>
    <t xml:space="preserve">  ผลการเรียน ต่ำกว่าเกณฑ์</t>
  </si>
  <si>
    <t>ป หมายถึง ป่วย , ข หมายถึง ขาด , ล หมายถึง ลากิจ และ / หมายถึงมาเรียน</t>
  </si>
  <si>
    <t>กิจกรรมพัฒนาผู้เรียน</t>
  </si>
  <si>
    <t>มี 2 เกณฑ์ คือ ผ่าน (ผ) กับ ไม่ผ่าน (มผ)</t>
  </si>
  <si>
    <t xml:space="preserve">เกณฑ์ในการตัดสินคุณลักษณะอันพึงประสงค์ และ การอ่าน คิดวิเคราะห์  เขียนสื่อความ </t>
  </si>
  <si>
    <t xml:space="preserve">  ดีเยี่ยม</t>
  </si>
  <si>
    <t xml:space="preserve">  ดี</t>
  </si>
  <si>
    <t xml:space="preserve">  ผ่าน</t>
  </si>
  <si>
    <t xml:space="preserve">  ไม่ผ่าน</t>
  </si>
  <si>
    <t>เกณฑ์ในการตัดสินตัวชี้วัดรายวิชา</t>
  </si>
  <si>
    <t>ต้องผ่านทุกตัวชี้วัด</t>
  </si>
  <si>
    <t>สูตรในการหาร้อยละของเวลาเรียน</t>
  </si>
  <si>
    <t>=</t>
  </si>
  <si>
    <t>เวลามาเรียน x 100</t>
  </si>
  <si>
    <t>เวลาเรียนทั้งหมด</t>
  </si>
  <si>
    <t>สูตรในการหาร้อยละของตัวชี้วัด</t>
  </si>
  <si>
    <t>จำนวนตัวชี้วัดที่ผ่าน x 100</t>
  </si>
  <si>
    <t>จำนวนตัวชี้วัดทั้งหมด</t>
  </si>
  <si>
    <t>สูตรในการหาค่าเฉลี่ยของแบบประเมิน</t>
  </si>
  <si>
    <t>ผลรวมของคะแนนประเมินทั้งหมด</t>
  </si>
  <si>
    <t>จำนวนข้อของแบบประเมิน</t>
  </si>
  <si>
    <t>ปพ.6</t>
  </si>
  <si>
    <t>สมุดรายงานผลการพัฒนาผู้เรียนรายบุคคล</t>
  </si>
  <si>
    <t>ชั้นประถมศึกษาปีที่</t>
  </si>
  <si>
    <t>ห้อง</t>
  </si>
  <si>
    <t>ตำบล</t>
  </si>
  <si>
    <t>อำเภอ</t>
  </si>
  <si>
    <t>ครูประจำชั้นคนที่ 1</t>
  </si>
  <si>
    <t>ครูประจำชั้นคนที่ 2</t>
  </si>
  <si>
    <t>ชื่อผู้บริหารสถานศึกษา</t>
  </si>
  <si>
    <t>นักเรียนเลขที่</t>
  </si>
  <si>
    <t>วัน เดือน ปีเกิด</t>
  </si>
  <si>
    <t>ที่อยู่ตามทะเบียนบ้านเลขที่</t>
  </si>
  <si>
    <t>รูปของนักเรียน</t>
  </si>
  <si>
    <t>ข้อมูลพี่น้อง</t>
  </si>
  <si>
    <t>มีพี่น้องทั้งหมด</t>
  </si>
  <si>
    <t>พี่ชาย</t>
  </si>
  <si>
    <t>พี่สาว</t>
  </si>
  <si>
    <t>น้องชาย</t>
  </si>
  <si>
    <t>น้องสาว</t>
  </si>
  <si>
    <t>สถานะภาพการสมรส</t>
  </si>
  <si>
    <t>ข้อมูล</t>
  </si>
  <si>
    <t>เวลามาเรียนในรอบปี</t>
  </si>
  <si>
    <t xml:space="preserve"> พ.ศ.</t>
  </si>
  <si>
    <t>น้ำหนักและส่วนสูง</t>
  </si>
  <si>
    <t>ครั้งที่</t>
  </si>
  <si>
    <t>วันที่ประเมิน</t>
  </si>
  <si>
    <t>ส่วนสูง</t>
  </si>
  <si>
    <t>ชื่อ -สกุล</t>
  </si>
  <si>
    <t>ประเมินครั้งที่ 1</t>
  </si>
  <si>
    <t>ประเมินครั้งที่ 2</t>
  </si>
  <si>
    <t>ปี</t>
  </si>
  <si>
    <t>เกณฑ์มาตรฐานสมรรถภาพทางกาย รายการดัชนีมวลกาย (Body Mass Index : BMI)
(กิโลกรัม / ตารางเมตร)</t>
  </si>
  <si>
    <t>เพศชาย</t>
  </si>
  <si>
    <t>เพศหญิง</t>
  </si>
  <si>
    <t>เริ่ม</t>
  </si>
  <si>
    <t>ถึง</t>
  </si>
  <si>
    <t>ไม่จำกัด</t>
  </si>
  <si>
    <t>ผอมมาก</t>
  </si>
  <si>
    <t>ผอม</t>
  </si>
  <si>
    <t>สมส่วน</t>
  </si>
  <si>
    <t>ท้วม</t>
  </si>
  <si>
    <t>อ้วน</t>
  </si>
  <si>
    <t>สำนักวิทยาศาสตร์การกีฬา กรมพลศึกษา กระทรวงการท่องเที่ยวและกีฬา, 2562</t>
  </si>
  <si>
    <t>ค่า BMI</t>
  </si>
  <si>
    <t>เกณฑ์ส่วนสูงตามอายุ</t>
  </si>
  <si>
    <t>กองโภชนาการกรมอนามัย,2543</t>
  </si>
  <si>
    <t>เตี้ย</t>
  </si>
  <si>
    <t>ค่อนข้างเตี้ย</t>
  </si>
  <si>
    <t>ส่วนสูงตามเกณฑ์</t>
  </si>
  <si>
    <t>ค่อนข้างสูง</t>
  </si>
  <si>
    <t>สูง</t>
  </si>
  <si>
    <t>สรุปการประเมินผลการพัฒนาคุณภาพผู้เรียน</t>
  </si>
  <si>
    <t xml:space="preserve">เลขที่ </t>
  </si>
  <si>
    <t>ตัวชี้วัดที่ผ่าน</t>
  </si>
  <si>
    <t>สรุปผลปลายปี</t>
  </si>
  <si>
    <t>คุณลักษณะที่พึงประสงค์</t>
  </si>
  <si>
    <t>สรุปการ อ่าน คิด เขียน</t>
  </si>
  <si>
    <t>เกรด</t>
  </si>
  <si>
    <t>สรุปการประเมินคุณลักษณะอันพึงประสงค์</t>
  </si>
  <si>
    <t>สรุปผล</t>
  </si>
  <si>
    <t>สรุปการประเมินการอ่าน คิดวิเคราะห์ เขียนสื่อความ</t>
  </si>
  <si>
    <t>ผลการประเมินกิจกรรมพัฒนาผู้เรียน</t>
  </si>
  <si>
    <t>ผลการประเมินรายปี</t>
  </si>
  <si>
    <t>ผลการประเมินคุณภาพการศึกษาระดับเขตพื้นที่/ระดับชาติ</t>
  </si>
  <si>
    <t>ประเภทการทดสอบ</t>
  </si>
  <si>
    <t>ชื่อวิชาที่ทำการทดสอบ</t>
  </si>
  <si>
    <t>ความคิดเห็นของครูประจำชั้น</t>
  </si>
  <si>
    <t>ภาคเรียน</t>
  </si>
  <si>
    <t>ความคิดเห็นของผู้ปกครอง</t>
  </si>
  <si>
    <t>ผลการประเมินการเรียนระดับชั้น</t>
  </si>
  <si>
    <t>ย้ายเข้าระหว่างปีการศึกษา</t>
  </si>
  <si>
    <t>ใช่</t>
  </si>
  <si>
    <t>ไม่ใช่</t>
  </si>
  <si>
    <t>วันที่ย้ายเข้า</t>
  </si>
  <si>
    <t>การประเมิน</t>
  </si>
  <si>
    <t>จำนวน/คะแนน/ร้อยละ</t>
  </si>
  <si>
    <t xml:space="preserve">  มีเวลาเรียนตลอดปีการศึกษาร้อยละ 80 ขึ้นไป</t>
  </si>
  <si>
    <t xml:space="preserve">  ผ่านการประเมินตัวชี้วัดรายวิชา ร้อยละ 100</t>
  </si>
  <si>
    <t xml:space="preserve">  ผ่านการประเมินกิจกรรมพัฒนาผู้เรียนทุกกิจกรรม</t>
  </si>
  <si>
    <t xml:space="preserve">  การตัดสินคุณลักษณะอันพึงประสงค์</t>
  </si>
  <si>
    <t xml:space="preserve">  การตัดสินการอ่าน คิดวิเคราะห์ เขียนสื่อความ</t>
  </si>
  <si>
    <t xml:space="preserve">  ไม่มีรายวิชาที่มีผลการเรียน 0</t>
  </si>
  <si>
    <t>ผลการเรียนตลอดหนึ่งปีการศึกษา</t>
  </si>
  <si>
    <t>ได้ที่</t>
  </si>
  <si>
    <t>หมายเหตุ</t>
  </si>
  <si>
    <t>ได้เลื่อนชั้น/จบการศึกษา</t>
  </si>
  <si>
    <t>ซ้ำชั้น</t>
  </si>
  <si>
    <t>วันที่อนุมัติผลการเรียน</t>
  </si>
  <si>
    <t>ประเมิน</t>
  </si>
  <si>
    <t>แบบรายงานผลการพัฒนาคุณภาพผู้เรียน</t>
  </si>
  <si>
    <t>ได้ลำดับที่</t>
  </si>
  <si>
    <t>สรุปผลการประเมินด้านต่างๆ</t>
  </si>
  <si>
    <t>คุณลักษณะอันพึงประสงค์ของสถานศึกษา</t>
  </si>
  <si>
    <t>การอ่านคิดวิเคราะห์และเขียนสื่อความ</t>
  </si>
  <si>
    <t xml:space="preserve">     หัวหน้า/รอง ฝ่ายวิชาการ</t>
  </si>
  <si>
    <t>เลื่อนชั้น/จบ</t>
  </si>
  <si>
    <t>ตั้งค่าวิชาเรียน</t>
  </si>
  <si>
    <t>ตั้งค่าวิชาเรียน!E5</t>
  </si>
  <si>
    <t>ตั้งค่ากิจกรรม</t>
  </si>
  <si>
    <t>ตั้งค่ากิจกรรม!E5</t>
  </si>
  <si>
    <t>ตั้งค่าการประเมิน</t>
  </si>
  <si>
    <t>ตั้งค่าการประเมิน!B2</t>
  </si>
  <si>
    <t>กรอกข้อมูลน้ำหนักและส่วนสูง</t>
  </si>
  <si>
    <t>น้ำหนักและส่วนสูง!G5</t>
  </si>
  <si>
    <t>กรอกข้อมูลนักเรียน</t>
  </si>
  <si>
    <t>ข้อมูลนักเรียน!E3</t>
  </si>
  <si>
    <t>กรอกเวลาเรียน</t>
  </si>
  <si>
    <t>พ.ค.!D3</t>
  </si>
  <si>
    <t>ชี้วัด1!G2</t>
  </si>
  <si>
    <t>กรอกคะแนนผลการเรียน</t>
  </si>
  <si>
    <t>วิชา1!C6</t>
  </si>
  <si>
    <t>คุณฯ1!G5</t>
  </si>
  <si>
    <t>ประเมิน อ่าน คิด เขียน</t>
  </si>
  <si>
    <t>อ่านคิดเขียน1!F6</t>
  </si>
  <si>
    <t>ประเมินกิจกรรมพัฒนาผู้เรียน!F7</t>
  </si>
  <si>
    <t>กรอกผลการทดสอบระดับระดับต่างๆ</t>
  </si>
  <si>
    <t>ผลการทดสอบระดับระดับต่างๆ!G2</t>
  </si>
  <si>
    <t>ความเห็นครูประจำชั้น!F4</t>
  </si>
  <si>
    <t>กรอกความเห็นครูประจำชั้น</t>
  </si>
  <si>
    <t>พิมพ์ปกปพ.5!Y1</t>
  </si>
  <si>
    <t>พิมพ์รายชื่อนักเรียน!B2</t>
  </si>
  <si>
    <t>พิมพ์ชี้วัด1!B2</t>
  </si>
  <si>
    <t>พิมพ์ประเมินผลการเรียน</t>
  </si>
  <si>
    <t>พิมพ์วิชา1!P2</t>
  </si>
  <si>
    <t>พิมพ์สรุปผลการเรียนทั้งปี</t>
  </si>
  <si>
    <t>พิมพ์สรุปผลการเรียนทั้งปี!R2</t>
  </si>
  <si>
    <t>พิมพ์สรุปคุณลักษณะทั้งปี</t>
  </si>
  <si>
    <t>พิมพ์สรุปคุณลักษณะทั้งปี!R2</t>
  </si>
  <si>
    <t>พิมพ์สรุปอ่านคิดเขียนทั้งปี</t>
  </si>
  <si>
    <t>พิมพ์สรุปอ่านคิดเขียนทั้งปี!R2</t>
  </si>
  <si>
    <t>พิมพ์สรุปผลการประเมินทั้งปี</t>
  </si>
  <si>
    <t>พิมพ์สรุปผลการประเมินทั้งปี!W2</t>
  </si>
  <si>
    <t>พิมพ์เกณฑ์การประเมิน!Y1</t>
  </si>
  <si>
    <t>ปกสมุดรายงาน!K2</t>
  </si>
  <si>
    <t>พิมพ์ข้อมูลส่วนตัว</t>
  </si>
  <si>
    <t>ข้อมูลส่วนตัว!P1</t>
  </si>
  <si>
    <t>เวลาเรียน!P1</t>
  </si>
  <si>
    <t>พิมพ์ผลการเรียน</t>
  </si>
  <si>
    <t>ผลการเรียน!Y1</t>
  </si>
  <si>
    <t>พิมพ์ประเมินคุณลักษะอันพึงประสงค์</t>
  </si>
  <si>
    <t>คุณลักษะอันพึงประสงค์!Y1</t>
  </si>
  <si>
    <t>อ่านคิดเขียน!Y1</t>
  </si>
  <si>
    <t>พิมพ์ประเมินกิจกรรมพัฒนาผู้เรียน</t>
  </si>
  <si>
    <t>กิจกรรม!Y1</t>
  </si>
  <si>
    <t>พิมพ์ความเห็นของครูประจำชั้น</t>
  </si>
  <si>
    <t>ความเห็นของครูประจำชั้น!Y1</t>
  </si>
  <si>
    <t>ผลการประเมินรายชั้น!Y1</t>
  </si>
  <si>
    <t>พิมพ์แบบรายงานผลการเรียนหน้าเดียว</t>
  </si>
  <si>
    <t>แบบรายงานผลการเรียนหน้าเดียว!Y1</t>
  </si>
  <si>
    <t>พิมพ์ปกปพ.5 (เริ่มต้น ปพ.5)</t>
  </si>
  <si>
    <t>พิมพ์เกณฑ์การประเมิน (สิ้นสุด ปพ.5)</t>
  </si>
  <si>
    <t>พิมพ์ปกสมุดรายงาน (เริ่มต้น ปพ.6)</t>
  </si>
  <si>
    <t>พิมพ์ผลการประเมินรายชั้น  (สิ้นสุด ปพ.6)</t>
  </si>
  <si>
    <t>ตั้งค่า!I3</t>
  </si>
  <si>
    <t>ประเมินการ</t>
  </si>
  <si>
    <t>ท 1.1</t>
  </si>
  <si>
    <t>ท 2.1</t>
  </si>
  <si>
    <t>ท 3.1</t>
  </si>
  <si>
    <t>ท 4.1</t>
  </si>
  <si>
    <t>ท 5.1</t>
  </si>
  <si>
    <t xml:space="preserve">ป. 6/1  </t>
  </si>
  <si>
    <t xml:space="preserve">ป. 6/3  </t>
  </si>
  <si>
    <t xml:space="preserve">ป. 6/4  </t>
  </si>
  <si>
    <t>ป. 6/7</t>
  </si>
  <si>
    <t>ป. 6/8</t>
  </si>
  <si>
    <t>ป. 6/2</t>
  </si>
  <si>
    <t>ป. 6/5</t>
  </si>
  <si>
    <t>ป. 6/6</t>
  </si>
  <si>
    <t>ป. 6/9</t>
  </si>
  <si>
    <t>ป. 6/4</t>
  </si>
  <si>
    <t>ป. 6/1</t>
  </si>
  <si>
    <t>ป. 6/3</t>
  </si>
  <si>
    <t>อ่านออกเสียงบทร้อยแก้วและ บทร้อยกรองได้ถูกต้อง</t>
  </si>
  <si>
    <t>อ่านเรื่องสั้นๆ อย่างหลากหลาย โดยจับเวลาแล้วถามเกี่ยวกับเรื่องที่อ่าน</t>
  </si>
  <si>
    <t>แยกข้อเท็จจริงและข้อคิดเห็นจากเรื่องที่อ่าน</t>
  </si>
  <si>
    <t>อธิบายความหมายของข้อมูล จากการอ่านแผนผัง แผนที่ แผนภูมิ และกราฟ</t>
  </si>
  <si>
    <t>อ่านหนังสือตามความสนใจ และอธิบายคุณค่าที่ได้รับ</t>
  </si>
  <si>
    <t>อธิบายความหมายของคำ ประโยคและข้อความที่เป็นโวหาร</t>
  </si>
  <si>
    <t>อธิบายการนำความรู้และความคิด จากเรื่องที่อ่านไปตัดสินใจแก้ปัญหา ในการดำเนินชีวิต</t>
  </si>
  <si>
    <t>อ่านงานเขียนเชิงอธิบาย คำสั่ง ข้อแนะนำ และปฏิบัติตาม</t>
  </si>
  <si>
    <t>มีมารยาทในการอ่าน</t>
  </si>
  <si>
    <t>เขียนเรียงความ</t>
  </si>
  <si>
    <t>เขียนจดหมายส่วนตัว</t>
  </si>
  <si>
    <t>เขียนเรื่องตามจินตนาการและสร้างสรรค์</t>
  </si>
  <si>
    <t>มีมารยาทในการเขียน</t>
  </si>
  <si>
    <t>คัดลายมือตัวบรรจงเต็มบรรทัด และครึ่งบรรทัด</t>
  </si>
  <si>
    <t>เขียนสื่อสารโดยใช้คำได้ถูกต้องชัดเจน และเหมาะสม</t>
  </si>
  <si>
    <t>เขียนแผนภาพโครงเรื่องและแผนภาพความคิดเพื่อใช้พัฒนางานเขียน</t>
  </si>
  <si>
    <t>เขียนย่อความจากเรื่องที่อ่าน</t>
  </si>
  <si>
    <t>กรอกแบบรายการต่างๆ</t>
  </si>
  <si>
    <t>พูดแสดงความรู้ ความเข้าใจจุดประสงค์ของเรื่องที่ฟังและดู</t>
  </si>
  <si>
    <t>ตั้งคำถามและตอบคำถามเชิงเหตุผล จากเรื่องที่ฟังและดู</t>
  </si>
  <si>
    <t>พูดรายงานเรื่องหรือประเด็นที่ศึกษาค้นคว้าจากการฟัง การดู และการสนทนา</t>
  </si>
  <si>
    <t>พูดโน้มน้าวอย่างมีเหตุผล และน่าเชื่อถือ</t>
  </si>
  <si>
    <t>วิเคราะห์ความน่าเชื่อถือจากการฟังและดูสื่อโฆษณาอย่างมีเหตุผล</t>
  </si>
  <si>
    <t>มีมารยาทในการฟัง การดู และการพูด</t>
  </si>
  <si>
    <t>วิเคราะห์และเปรียบเทียบสำนวนที่เป็นคำพังเพย และสุภาษิต</t>
  </si>
  <si>
    <t>วิเคราะห์ชนิดและหน้าที่ของคำในประโยค</t>
  </si>
  <si>
    <t>ใช้คำได้เหมาะสมกับกาลเทศะและบุคคล</t>
  </si>
  <si>
    <t>รวบรวมและบอกความหมายของ คำภาษาต่างประเทศที่ใช้ในภาษาไทย</t>
  </si>
  <si>
    <t>ระบุลักษณะของประโยค</t>
  </si>
  <si>
    <t>แต่งบทร้อยกรอง</t>
  </si>
  <si>
    <t>อธิบายคุณค่าของวรรณคดี และวรรณกรรมที่อ่านและนำไป ประยุกต์ใช้ในชีวิตจริง</t>
  </si>
  <si>
    <t>แสดงความคิดเห็นจากวรรณคดี หรือวรรณกรรมที่อ่าน</t>
  </si>
  <si>
    <t>เล่านิทานพื้นบ้านท้องถิ่นตนเอง และนิทานพื้นบ้านของท้องถิ่นอื่น</t>
  </si>
  <si>
    <t>ท่องจำบทอาขยานตามที่กำหนด และบทร้อยกรองที่มีคุณค่าตามความสนใจ</t>
  </si>
  <si>
    <t>ค 1.1</t>
  </si>
  <si>
    <t>ค 1.2</t>
  </si>
  <si>
    <t>ค 1.3</t>
  </si>
  <si>
    <t>ค 1.4</t>
  </si>
  <si>
    <t>ค 2.1</t>
  </si>
  <si>
    <t>ค 2.2</t>
  </si>
  <si>
    <t>ค 3.1</t>
  </si>
  <si>
    <t>ค 3.2</t>
  </si>
  <si>
    <t>ค 4.1</t>
  </si>
  <si>
    <t>ค 4.2</t>
  </si>
  <si>
    <t>ค 5.1</t>
  </si>
  <si>
    <t>ค 5.2</t>
  </si>
  <si>
    <t>ค 6.1</t>
  </si>
  <si>
    <t>เปรียบเทียบและเรียงลำดับเศษส่วนและทศนิยมไม่เกินสามตำแหน่ง</t>
  </si>
  <si>
    <t>เขียนและอ่านทศนิยมไม่เกินสามตำแหน่ง</t>
  </si>
  <si>
    <t>เขียนทศนิยมในรูปเศษส่วน และเขียนเศษส่วนในรูปทศนิยม</t>
  </si>
  <si>
    <t>มีความคิดรวบยอดเกี่ยวกับค่าสัมบูรณ์ของจำนวนจริง</t>
  </si>
  <si>
    <t>มีความคิดรวบยอดเกี่ยวกับจำนวนจริงที่อยู่ในรูปเลขยกกำลังที่มีเลขชี้กำลังเป็นจำนวนตรรกยะ และจำนวนจริงที่อยู่ในรูปกรณฑ์</t>
  </si>
  <si>
    <t>บวก ลบ คูณ หาร และบวก ลบ คูณ หารระคนของเศษส่วน จำนวนคละ และทศนิยม พร้อมทั้งตระหนักถึงความสมเหตุสมผลของคำตอบ</t>
  </si>
  <si>
    <t>วิเคราะห์และแสดงวิธีหาคำตอบของโจทย์ปัญหาและโจทย์ปัญหาระคนของจำนวนนับ เศษส่วน จำนวนคละ ทศนิยม และร้อยละ พร้อมทั้งตระหนักถึงความสมเหตุสมผลของคำตอบ และสร้างโจทย์ปัญหาเกี่ยวกับจำนวนนับได้</t>
  </si>
  <si>
    <t>บอกค่าประมาณใกล้เคียงจำนวนเต็มหลักต่าง ๆ ของจำนวนนับ และนำไปใช้ได้</t>
  </si>
  <si>
    <t>บอกค่าประมาณของทศนิยมไม่เกินสามตำแหน่ง</t>
  </si>
  <si>
    <t>ใช้สมบัติการสลับที่ สมบัติการเปลี่ยนหมู่ และสมบัติการแจกแจงในการคิดคำนวณ</t>
  </si>
  <si>
    <t>หา ห.ร.ม. และ ค.ร.น. ของจำนวนนับ</t>
  </si>
  <si>
    <t>อธิบายเส้นทางหรือบอกตำแหน่งของสิ่งต่าง ๆ โดยระบุทิศทาง และระยะทางจริง จากรูปภาพ แผนที่ และแผนผัง</t>
  </si>
  <si>
    <t>หาพื้นที่ของรูปสี่เหลี่ยม</t>
  </si>
  <si>
    <t>หาความยาวรอบรูปและพื้นที่ของรูปวงกลม</t>
  </si>
  <si>
    <t>เขียนแผนผังแสดงตำแหน่งของสิ่งต่าง ๆ และแผนผังแสดงเส้นทางการเดินทาง</t>
  </si>
  <si>
    <t>แก้ปัญหาเกี่ยวกับพื้นที่ ความยาวรอบรูปของรูปสี่เหลี่ยมและรูปวงกลม</t>
  </si>
  <si>
    <t>แก้ปัญหาเกี่ยวกับปริมาตรและความจุของทรงสี่เหลี่ยมมุมฉาก</t>
  </si>
  <si>
    <t>บอกได้ว่าเส้นตรงคู่ใดขนานกัน</t>
  </si>
  <si>
    <t>บอกชนิดของรูปเรขาคณิตสองมิติที่เป็นส่วนประกอบของรูปเรขาคณิตสามมิติ</t>
  </si>
  <si>
    <t>บอกสมบัติของเส้นทแยงมุมของรูปสี่เหลี่ยมชนิดต่าง ๆ</t>
  </si>
  <si>
    <t>ประดิษฐ์ทรงสี่เหลี่ยมมุมฉากทรงกระบอก กรวย ปริซึม และพีระมิด จากรูปคลี่หรือรูปเรขาคณิตสองมิติที่กำหนดให้</t>
  </si>
  <si>
    <t>สร้างรูปสี่เหลี่ยมชนิดต่าง ๆ</t>
  </si>
  <si>
    <t>แก้ปัญหาเกี่ยวกับแบบรูป</t>
  </si>
  <si>
    <t>เขียนสมการจากสถานการณ์หรือปัญหา และแก้สมการพร้อมทั้งตรวจคำตอบ</t>
  </si>
  <si>
    <t>อ่านข้อมูลจากกราฟเส้น และแผนภูมิรูปวงกลม</t>
  </si>
  <si>
    <t>เขียนแผนภูมิแท่งเปรียบเทียบและกราฟเส้น</t>
  </si>
  <si>
    <t>อธิบายเหตุการณ์โดยใช้คำที่มีความหมายเช่นเดียวกับคำว่า เกิดขึ้นอย่างแน่นอน, อาจจะเกิดขึ้นหรือไม่ก็ได้, ไม่เกิดขึ้นอย่างแน่นอน</t>
  </si>
  <si>
    <t>ใช้วิธีการที่หลากหลายแก้ปัญหา</t>
  </si>
  <si>
    <t>ใช้ความรู้ ทักษะและกระบวนการทางคณิตศาสตร์และเทคโนโลยีในการแก้ปัญหาในสถานการณ์ต่าง ๆ ได้อย่างเหมาะสม</t>
  </si>
  <si>
    <t>ให้เหตุผลประกอบการตัดสินใจ และสรุปผลได้อย่างเหมาะสม</t>
  </si>
  <si>
    <t>ใช้ภาษาและสัญลักษณ์ทางคณิตศาสตร์ในการสื่อสาร การสื่อความหมาย และการนำเสนอได้อย่างถูกต้องและเหมาะสม</t>
  </si>
  <si>
    <t>เชื่อมโยงความรู้ต่าง ๆ ในคณิตศาสตร์และเชื่อมโยงคณิตศาสตร์กับศาสตร์อื่น ๆ</t>
  </si>
  <si>
    <t>มีความคิดริเริ่มสร้างสรรค์</t>
  </si>
  <si>
    <t>ว 1.1</t>
  </si>
  <si>
    <t>ว 2.1</t>
  </si>
  <si>
    <t>ว 2.2</t>
  </si>
  <si>
    <t>ว 3.1</t>
  </si>
  <si>
    <t>ว 3.2</t>
  </si>
  <si>
    <t>ว 5.1</t>
  </si>
  <si>
    <t>ว 6.1</t>
  </si>
  <si>
    <t>ว 7.1</t>
  </si>
  <si>
    <t>ว 8.1</t>
  </si>
  <si>
    <t>อธิบายการเจริญเติบโตของมนุษย์จากวัยแรกเกิดจนถึงวัยผู้ใหญ่</t>
  </si>
  <si>
    <t>อธิบายการทำงานที่สัมพันธ์กันของระบบย่อยอาหาร ระบบหายใจ และระบบหมุนเวียนเลือดของมนุษย์</t>
  </si>
  <si>
    <t>วิเคราะห์สารอาหารและอภิปรายความจำเป็นที่ร่างกายต้องได้รับสารอาหารในสัดส่วนที่เหมาะสมกับเพศและวัย</t>
  </si>
  <si>
    <t>สำรวจและอภิปรายความสัมพันธ์ของกลุ่มสิ่งมีชีวิต   ในแหล่งที่อยู่  ต่าง ๆ</t>
  </si>
  <si>
    <t>อธิบายความสัมพันธ์ของสิ่งมีชีวิตกับสิ่งมีชีวิตในรูปของโซ่อาหารและสายใยอาหาร</t>
  </si>
  <si>
    <t>สืบค้นข้อมูลและอธิบายความสัมพันธ์ระหว่างการดำรงชีวิตของสิ่งมีชีวิตกับสภาพแวดล้อมในท้องถิ่น</t>
  </si>
  <si>
    <t>สืบค้นข้อมูลและอภิปรายแหล่งทรัพยากรธรรมชาติในแต่ละท้องถิ่นที่เป็นประโยชน์ต่อ  การดำรงชีวิต</t>
  </si>
  <si>
    <t>วิเคราะห์ผลของการเพิ่มขึ้นของประชากรมนุษย์ต่อการใช้ทรัพยากร ธรรมชาติ</t>
  </si>
  <si>
    <t>อภิปรายผลต่อสิ่งมีชีวิต จากการเปลี่ยนแปลงสิ่งแวดล้อม ทั้งโดยธรรมชาติและโดยมนุษย์</t>
  </si>
  <si>
    <t>อภิปรายแนวทางในการดูแลรักษาทรัพยากรธรรมชาติและสิ่งแวดล้อม</t>
  </si>
  <si>
    <t>มีส่วนร่วมในการ ดูแลรักษาสิ่งแวดล้อมในท้องถิ่น</t>
  </si>
  <si>
    <t>ทดลองและอธิบาย สมบัติของของแข็ง ของเหลว และแก๊ส</t>
  </si>
  <si>
    <t>จำแนกสารเป็นกลุ่มโดยใช้สถานะหรือเกณฑ์อื่นที่กำหนดเอง</t>
  </si>
  <si>
    <t>ทดลองและอธิบายวิธีการแยกสารบางชนิดที่ผสมกันโดยการร่อน การตกตะกอน  การกรอง การระเหิด  การระเหยแห้ง</t>
  </si>
  <si>
    <t>สำรวจและจำแนกประเภทของสารต่างๆที่ใช้ในชีวิตประจำวัน โดยใช้สมบัติและการใช้ประโยชน์ของสารเป็นเกณฑ์</t>
  </si>
  <si>
    <t>อภิปรายการเลือกใช้สารแต่ละประเภทได้อย่างถูกต้องและปลอดภัย</t>
  </si>
  <si>
    <t>ทดลองและอธิบายสมบัติของสาร เมื่อสารเกิดการละลายและเปลี่ยนสถานะ</t>
  </si>
  <si>
    <t>วิเคราะห์และอธิบายการเปลี่ยนแปลงที่ทำให้เกิดสารใหม่และมีสมบัติเปลี่ยนแปลงไป</t>
  </si>
  <si>
    <t>อภิปรายการเปลี่ยนแปลงของสารที่ก่อให้เกิดผลต่อสิ่งมีชีวิตและสิ่งแวดล้อม</t>
  </si>
  <si>
    <t>ทดลองและอธิบายการต่อวงจรไฟฟ้า   อย่างง่าย</t>
  </si>
  <si>
    <t>ทดลองและอธิบายตัวนำไฟฟ้าและฉนวนไฟฟ้า</t>
  </si>
  <si>
    <t>ทดลองและอธิบายการต่อเซลล์ไฟฟ้าแบบอนุกรม และนำความรู้ไปใช้ประโยชน์</t>
  </si>
  <si>
    <t>ทดลองและอธิบายการต่อหลอดไฟฟ้าทั้งแบบอนุกรม  แบบขนาน  และนำความรู้ไปใช้ประโยชน์</t>
  </si>
  <si>
    <t>ทดลองและอธิบายการเกิดสนามแม่เหล็กรอบสายไฟที่มีกระแสไฟฟ้าผ่าน และนำความรู้  ไปใช้ประโยชน์</t>
  </si>
  <si>
    <t>อธิบาย จำแนกประเภทของหิน โดยใช้ลักษณะของหิน สมบัติของหินเป็นเกณฑ์และนำความรู้ไปใช้ประโยชน์</t>
  </si>
  <si>
    <t>สำรวจและอธิบายการเปลี่ยนแปลงของหิน</t>
  </si>
  <si>
    <t>สืบค้นและอธิบายธรณีพิบัติภัยที่มีผลต่อมนุษย์และสภาพแวดล้อม ในท้องถิ่น</t>
  </si>
  <si>
    <t>สร้างแบบจำลองและอธิบายการเกิดฤดู ข้างขึ้นข้างแรม สุริยุปราคา จันทรุปราคา และนำความรู้ไปใช้ประโยช</t>
  </si>
  <si>
    <t>ตั้งคำถามเกี่ยวกับประเด็นหรือเรื่อง หรือสถานการณ์ ที่จะศึกษา ตามที่กำหนดให้และตามความสนใจ</t>
  </si>
  <si>
    <t>วางแผนการสังเกต เสนอการสำรวจตรวจสอบ หรือศึกษาค้นคว้า และคาดการณ์สิ่งที่จะพบจากการสำรวจตรวจสอบ</t>
  </si>
  <si>
    <t>เลือกอุปกรณ์ที่ถูกต้องเหมาะสมในการสำรวจตรวจสอบให้ได้ข้อมูลที่เชื่อถือได้</t>
  </si>
  <si>
    <t>บันทึกข้อมูลในเชิงปริมาณและคุณภาพ และตรวจสอบผลกับสิ่งที่คาดการณ์ไว้นำเสนอผลและข้อสรุป</t>
  </si>
  <si>
    <t>สร้างคำถามใหม่เพื่อการสำรวจตรวจสอบต่อไป</t>
  </si>
  <si>
    <t>แสดงความคิดเห็นอย่างอิสระอธิบายและสรุปสิ่งที่ได้เรียนรู้</t>
  </si>
  <si>
    <t>บันทึกและอธิบายผลการสำรวจ   ตรวจสอบตาม ความเป็นจริง         มีการอ้างอิง</t>
  </si>
  <si>
    <t>นำเสนอ จัดแสดง  ผลงาน โดยอธิบายด้วยวาจา หรือเขียนอธิบายแสดงกระบวนการและผลของงานให้ผู้อื่นเข้าใจ</t>
  </si>
  <si>
    <t>ส 1.1</t>
  </si>
  <si>
    <t>ส 1.2</t>
  </si>
  <si>
    <t>ส 2.1</t>
  </si>
  <si>
    <t>ส 2.2</t>
  </si>
  <si>
    <t>ส 3.1</t>
  </si>
  <si>
    <t>ส 3.2</t>
  </si>
  <si>
    <t>ส 5.1</t>
  </si>
  <si>
    <t>ส 5.2</t>
  </si>
  <si>
    <t>วิเคราะห์ความสำคัญของพระพุทธ- ศาสนาในฐานะเป็นศาสนาประจำชาติ หรือความสำคัญของศาสนาที่ตนนับถือ</t>
  </si>
  <si>
    <t>สรุปพุทธประวัติตั้งแต่ปลงอายุสังขารจนถึงสังเวชนียสถาน หรือประวัติศาสดาที่ตนนับถือตามที่กำหนด</t>
  </si>
  <si>
    <t>เห็นคุณค่าและประพฤติตนตามแบบอย่างการดำเนินชีวิตและข้อคิดจากประวัติสาวก ชาดก/เรื่องเล่า และ ศาสนิกชนตัวอย่างตามที่กำหนด</t>
  </si>
  <si>
    <t>วิเคราะห์ความสำคัญและเคารพ พระรัตนตรัย ปฏิบัติตามไตรสิกขาและหลักธรรมโอวาท 3 ในพระพุทธศาสนา หรือหลักธรรมของศาสนาที่ตนนับถือตามที่กำหนด</t>
  </si>
  <si>
    <t>ชื่นชมการทำความดีของบุคคลในประเทศตามหลักศาสนา พร้อมทั้งบอกแนวปฏิบัติในการดำเนินชีวิต</t>
  </si>
  <si>
    <t>เห็นคุณค่าและสวดมนต์แผ่เมตตา และบริหารจิตเจริญปัญญา มีสติที่เป็นพื้นฐานของสมาธิในพระพุทธศาสนา หรือการพัฒนาจิตตามแนวทางของศาสนา ที่ตนนับถือ ตามที่กำหนด</t>
  </si>
  <si>
    <t>ปฏิบัติตนตามหลักธรรมของศาสนา ที่ตนนับถือ เพื่อแก้ปัญหาอบายมุขและ สิ่งเสพติด</t>
  </si>
  <si>
    <t>อธิบายหลักธรรมสำคัญของศาสนาอื่นๆ โดยสังเขป</t>
  </si>
  <si>
    <t>อธิบายลักษณะสำคัญของศาสนพิธีพิธีกรรมของศาสนาอื่นๆ และปฏิบัติตนได้อย่างเหมาะสมเมื่อต้องเข้าร่วมพิธี</t>
  </si>
  <si>
    <t>อธิบายความรู้เกี่ยวกับสถานที่ต่างๆในศาสนสถาน และปฏิบัติตนได้อย่างเหมาะสม</t>
  </si>
  <si>
    <t>มีมรรยาทของความเป็นศาสนิกชนที่ดี ตามที่กำหนด</t>
  </si>
  <si>
    <t>อธิบายประโยชน์ของการเข้าร่วมใน ศาสนพิธี พิธีกรรม และกิจกรรมใน วันสำคัญทางศาสนา ตามที่กำหนด และปฏิบัติตนได้ถูกต้อง</t>
  </si>
  <si>
    <t>แสดงตนเป็นพุทธมามกะ หรือแสดงตนเป็นศาสนิกชนของศาสนาที่ตนนับถือ</t>
  </si>
  <si>
    <t>ปฏิบัติตามกฎหมายที่เกี่ยวข้องกับชีวิตประจำวันของครอบครัวและชุมชน</t>
  </si>
  <si>
    <t>วิเคราะห์การเปลี่ยนแปลงวัฒนธรรมตามกาลเวลาและธำรงรักษาวัฒนธรรม อันดีงาม</t>
  </si>
  <si>
    <t>แสดงออกถึงมารยาทไทยได้เหมาะสมถูกกาลเทศะ</t>
  </si>
  <si>
    <t>อธิบายคุณค่าทางวัฒนธรรมที่แตกต่างกันระหว่างกลุ่มคนในสังคมไทย</t>
  </si>
  <si>
    <t>ติดตามข้อมูล ข่าวสาร เหตุการณ์ต่าง ๆ ในชีวิตประจำวัน เลือกรับและใช้ข้อมูล ข่าวสารในการเรียนรู้ได้เหมาะสม</t>
  </si>
  <si>
    <t>เปรียบเทียบบทบาท หน้าที่ขององค์กรปกครองส่วนท้องถิ่นและรัฐบาล</t>
  </si>
  <si>
    <t>มีส่วนร่วมในกิจกรรมต่างๆ ที่ส่งเสริม ประชาธิปไตยในท้องถิ่นและประเทศ</t>
  </si>
  <si>
    <t>อภิปรายบทบาท ความสำคัญในการใช้สิทธิออกเสียงเลือกตั้งตามระบอบประชาธิปไตย</t>
  </si>
  <si>
    <t>อธิบายบทบาทของผู้ผลิตที่มีความรับผิดชอบ</t>
  </si>
  <si>
    <t>อธิบายบทบาทของผู้บริโภคที่รู้เท่าทัน</t>
  </si>
  <si>
    <t>บอกวิธีและประโยชน์ของการใช้ทรัพยากรอย่างยั่งยืน</t>
  </si>
  <si>
    <t>อธิบายความสัมพันธ์ระหว่างผู้ผลิต ผู้บริโภค ธนาคาร และรัฐบาล</t>
  </si>
  <si>
    <t>ยกตัวอย่างการรวมกลุ่มทางเศรษฐกิจภายในท้องถิ่น</t>
  </si>
  <si>
    <t>ใช้เครื่องมือทางภูมิศาสตร์ (แผนที่ ภาพถ่ายชนิดต่าง ๆ) ระบุลักษณะสำคัญทางกายภาพและสังคมของประเทศ</t>
  </si>
  <si>
    <t>อธิบายความสัมพันธ์ระหว่างลักษณะทางกายภาพกับปรากฏการณ์ทางธรรมชาติของประเทศ</t>
  </si>
  <si>
    <t>วิเคราะห์ความสัมพันธ์ระหว่างสิ่งแวดล้อมทางธรรมชาติกับสิ่งแวดล้อมทางสังคมในประเทศ</t>
  </si>
  <si>
    <t>อธิบายการแปลงสภาพธรรมชาติในประเทศไทยจากอดีตถึงปัจจุบัน และผลที่เกิดขึ้นจากการเปลี่ยนแปลงนั้น</t>
  </si>
  <si>
    <t>จัดทำแผนการใช้ทรัพยากรในชุมชน</t>
  </si>
  <si>
    <t>ส 4.1</t>
  </si>
  <si>
    <t>ส 4.2</t>
  </si>
  <si>
    <t>ส 4.3</t>
  </si>
  <si>
    <t>อธิบายความสำคัญของวิธีการทางประวัติศาสตร์ในการศึกษาเรื่องราวทางประวัติศาสตร์อย่างง่าย ๆ</t>
  </si>
  <si>
    <t>นำเสนอข้อมูลจากหลักฐานที่หลากหลายในการทำความเข้าใจเรื่องราวสำคัญในอดีต</t>
  </si>
  <si>
    <t>อธิบายสภาพสังคม เศรษฐกิจและการเมืองของประเทศเพื่อนบ้านในปัจจุบัน</t>
  </si>
  <si>
    <t>บอกความสัมพันธ์ของกลุ่มอาเซียนโดยสังเขป</t>
  </si>
  <si>
    <t>อธิบายพัฒนาการของไทยสมัยรัตนโกสินทร์ โดยสังเขป</t>
  </si>
  <si>
    <t>อธิบายปัจจัยที่ส่งเสริมความเจริญรุ่งเรืองทางเศรษฐกิจและการปกครองของไทยสมัยรัตนโกสินทร์</t>
  </si>
  <si>
    <t>ยกตัวอย่างผลงานของบุคคลสำคัญด้านต่างๆสมัยรัตนโกสินทร์</t>
  </si>
  <si>
    <t>อธิบายภูมิปัญญาไทยที่สำคัญสมัยรัตนโกสินทร์ที่น่าภาคภูมิใจ และควรค่าแก่การอนุรักษ์ไว้</t>
  </si>
  <si>
    <t>พ 1.1</t>
  </si>
  <si>
    <t>พ 2.1</t>
  </si>
  <si>
    <t>พ 3.1</t>
  </si>
  <si>
    <t>พ 3.2</t>
  </si>
  <si>
    <t>พ 4.1</t>
  </si>
  <si>
    <t>พ 5.1</t>
  </si>
  <si>
    <t>อธิบายความสำคัญของระบบ สืบพันธุ์ ระบบไหลเวียนโลหิตและระบบหายใจ ที่มีผลต่อสุขภาพ การเจริญเติบโตและพัฒนาการ</t>
  </si>
  <si>
    <t>อธิบายวิธีการดูแลรักษาระบบ สืบพันธุ์ ระบบไหลเวียนโลหิตและระบบหายใจให้ทำงานตามปกติ</t>
  </si>
  <si>
    <t>อธิบายความสำคัญของการสร้างและรักษาสัมพันธภาพกับผู้อื่น</t>
  </si>
  <si>
    <t>วิเคราะห์พฤติกรรมเสี่ยงที่อาจนำไปสู่การมีเพศสัมพันธ์ การติด เชื้อเอดส์และการตั้งครรภ์ก่อนวัยอันควร</t>
  </si>
  <si>
    <t>แสดงทักษะการเคลื่อนไหวร่วมกับผู้อื่นในลักษณะแบบผลัดและแบบผสมผสานได้ตามลำดับทั้งแบบอยู่กับที่ เคลื่อนที่และใช้อุปกรณ์ประกอบและการเคลื่อนไหวประกอบเพลง</t>
  </si>
  <si>
    <t>จำแนกหลักการเคลื่อนไหวในเรื่อง การรับแรง การใช้แรงและความสมดุลในการเคลื่อนไหวร่างกายในการเล่นเกม เล่นกีฬาและนำผลมาปรับปรุง เพิ่มพูนวิธีปฏิบัติของตนและผู้อื่น</t>
  </si>
  <si>
    <t>เล่นกีฬาไทย กีฬาสากลประเภทบุคคลและประเภททีมได้อย่างละ 1 ชนิด</t>
  </si>
  <si>
    <t>ใช้ทักษะกลไกเพื่อปรับปรุง เพิ่มพูนความสามารถของตนและผู้อื่นใน การเล่นกีฬา</t>
  </si>
  <si>
    <t>ร่วมกิจกรรมนันทนาการอย่างน้อย 1 กิจกรรม แล้วนำความรู้และหลักการ ที่ได้ไปใช้เป็นฐานการศึกษาหาความรู้เรื่องอื่นๆ</t>
  </si>
  <si>
    <t>อธิบายประโยชน์และหลักการออก- กำลังกายเพื่อสุขภาพ สมรรถภาพ ทางกายและการสร้างเสริมบุคลิกภาพ</t>
  </si>
  <si>
    <t>เล่นเกมที่ใช้ทักษะการวางแผนและสามารถเพิ่มพูนทักษะการออกกำลังกายและเคลื่อนไหวอย่างเป็นระบบ</t>
  </si>
  <si>
    <t>เล่นกีฬาที่ตนเองชื่นชอบและสามารถประเมินทักษะการเล่น ของตน เป็นประจำ</t>
  </si>
  <si>
    <t>ปฏิบัติตามกฎ กติกา ตามชนิดกีฬา ที่เล่น โดยคำนึงถึงความปลอดภัย ของตนเองและผู้อื่น</t>
  </si>
  <si>
    <t>จำแนกกลวิธีรุก การป้องกันและนำไป ใช้ในการเล่นกีฬา</t>
  </si>
  <si>
    <t>เล่นเกมและกีฬาด้วยความสามัคคีและ มีน้ำใจนักกีฬา</t>
  </si>
  <si>
    <t>แสดงพฤติกรรมในการป้องกันและ แก้ไขปัญหาสิ่งแวดล้อมที่มีผลต่อสุขภาพ</t>
  </si>
  <si>
    <t>วิเคราะห์ผลกระทบที่เกิดจากการระบาด ของโรคและเสนอแนวทางการป้องกันโรคติดต่อสำคัญที่พบในประเทศไทย</t>
  </si>
  <si>
    <t>แสดงพฤติกรรมที่บ่งบอกถึงความรับผิดชอบต่อสุขภาพของส่วนรวม</t>
  </si>
  <si>
    <t>สร้างเสริมและปรับปรุง สมรรถภาพ ทางกายเพื่อสุขภาพอย่างต่อเนื่อง</t>
  </si>
  <si>
    <t>วิเคราะห์ผลกระทบจากความ รุนแรง ของภัยธรรมชาติที่มีต่อ ร่างกาย จิตใจและสังคม</t>
  </si>
  <si>
    <t>ระบุวิธีปฏิบัติตนเพื่อความปลอดภัย จากธรรมชาติ</t>
  </si>
  <si>
    <t>วิเคราะห์สาเหตุของการติดสารเสพติดและชักชวนให้ผู้อื่นหลีกเลี่ยงสารเสพติด</t>
  </si>
  <si>
    <t>ศ 1.1</t>
  </si>
  <si>
    <t>ศ 1.2</t>
  </si>
  <si>
    <t>ศ 2.1</t>
  </si>
  <si>
    <t>ศ 2.2</t>
  </si>
  <si>
    <t>ศ 3.1</t>
  </si>
  <si>
    <t>ศ 3.2</t>
  </si>
  <si>
    <t>ระบุคู่สีตรงข้าม และอภิปรายเกี่ยวกับการใช้สีคู่ตรงข้ามในการถ่ายทอดความคิดและอารมณ์</t>
  </si>
  <si>
    <t>อธิบายหลักการจัดขนาด สัดส่วนความสมดุลในการสร้างงานทัศนศิลป์</t>
  </si>
  <si>
    <t>สร้างงานทัศนศิลป์จากรูปแบบ ๒ มิติ ๓ มิติ โดยใช้หลักการของแสงเงาและน้ำหนัก</t>
  </si>
  <si>
    <t>สร้างสรรค์งานปั้นโดยใช้หลักการปั้นและลด</t>
  </si>
  <si>
    <t>สร้างสรรค์งานทัศนศิลป์โดยใช้หลักการของรูปและพื้นที่ว่าง</t>
  </si>
  <si>
    <t>สร้างสรรค์งานทัศนศิลป์โดยใช้คู่สีตรงข้าม หลักการจัดขนาด สัดส่วน และความสมดุล</t>
  </si>
  <si>
    <t>สร้างงานทัศนศิลป์เป็นแผนภาพ แผนผังและภาพประกอบ เพื่อถ่ายทอดความคิดหรือเรื่องราวเกี่ยวกับเหตุการณ์ต่าง ๆ</t>
  </si>
  <si>
    <t>บรรยายบทบาทของงานทัศนศิลป์ที่สะท้อนชีวิตและสังคม</t>
  </si>
  <si>
    <t>อภิปรายเกี่ยวกับอิทธิพลของความเชื่อ ความศรัทธาในศาสนาที่มีผลต่องานทัศนศิลป์ในท้องถิ่น</t>
  </si>
  <si>
    <t>ระบุและบรรยายอิทธิพลทางวัฒนธรรมในท้องถิ่นที่มีต่อการสร้างงานทัศนศิลป์ของบุคคล</t>
  </si>
  <si>
    <t>บรรยายเพลงที่ฟัง โดยอาศัยองค์ประกอบดนตรีและศัพท์สังคีต</t>
  </si>
  <si>
    <t>จำแนกประเภทและบทบาทหน้าที่เครื่องดนตรีไทยและเครื่องดนตรีที่มาจากวัฒนธรรมต่าง ๆ</t>
  </si>
  <si>
    <t>อ่าน เขียนโน๊ตไทยและโน๊ตสากลทำนองง่าย ๆ</t>
  </si>
  <si>
    <t>ใช้เครื่องดนตรีบรรเลงประกอบการร้องเพลง ด้นสด ที่มีจังหวะและทำนองง่าย ๆ</t>
  </si>
  <si>
    <t>บรรยายความรู้สึกที่มีต่อดนตรี</t>
  </si>
  <si>
    <t>แสดงความคิดเห็นเกี่ยวกับทำนองจังหวะ การประสานเสียงและคุณภาพเสียงเพลงที่ฟัง</t>
  </si>
  <si>
    <t>อธิบายเรื่องราวของดนตรีไทยในประวัติศาสตร์</t>
  </si>
  <si>
    <t>จำแนกดนตรีที่มาจากยุคสมัยที่ต่างกัน</t>
  </si>
  <si>
    <t>อภิปรายอิทธิพลของวัฒนธรรมต่อดนตรีในท้องถิ่น</t>
  </si>
  <si>
    <t>สร้างสรรค์การเคลื่อนไหวและการแสดง โดยเน้นการถ่ายทอดลีลาหรืออารมณ์</t>
  </si>
  <si>
    <t>ออกแบบเครื่องแต่งกายหรืออุปกรณ์ประกอบการแสดงอย่างง่าย ๆ</t>
  </si>
  <si>
    <t>แสดงนาฏศิลป์และละครง่าย ๆ</t>
  </si>
  <si>
    <t>บรรยายความรู้สึกของตนเองที่มีต่องานนาฏศิลป์และการละครอย่างสร้างสรรค์</t>
  </si>
  <si>
    <t>แสดงความคิดเห็นในการชมการแสดง</t>
  </si>
  <si>
    <t>อธิบายความสัมพันธ์ระหว่างนาฏศิลป์และการละครกับสิ่งที่ประสบในชีวิตประจำวัน</t>
  </si>
  <si>
    <t>อธิบายสิ่งที่มีความสำคัญต่อการแสดงนาฏศิลป์และละคร</t>
  </si>
  <si>
    <t>ระบุประโยชน์ที่ได้รับจากการแสดงหรือการชมการแสดงนาฏศิลป์และละคร</t>
  </si>
  <si>
    <t>ง 1.1</t>
  </si>
  <si>
    <t>ง 2.1</t>
  </si>
  <si>
    <t>ง 4.1</t>
  </si>
  <si>
    <t>อภิปรายแนวทางในการทำงานและปรับปรุงการทำงานแต่ละขั้นตอน</t>
  </si>
  <si>
    <t>ใช้ทักษะการจัดการในการทำงานและมีทักษะการทำงานร่วมกัน</t>
  </si>
  <si>
    <t>ปฏิบัติตนอย่างมีมารยาทในการทำงานกับครอบครัวและผู้อื่น</t>
  </si>
  <si>
    <t>อธิบายส่วนประกอบของเทคโนโลยี</t>
  </si>
  <si>
    <t>สร้างสิ่งของเครื่องใช้ตาม ความสนใจอย่างปลอดภัย โดยกำหนดปัญหาหรือความต้องการ รวบรวมข้อมูล เลือกวิธีการ ออกแบบโดยถ่ายทอดความคิดเป็นภาพร่าง 3 มิติ หรือแผนที่ความคิด ลงมือสร้าง และประเมินผล</t>
  </si>
  <si>
    <t>นำความรู้และทักษะการสร้างชิ้นงานไปประยุกต์ในการสร้างสิ่งของเครื่องใช้</t>
  </si>
  <si>
    <t>สำรวจตนเองเพื่อวางแผน ในการเลือกอาชีพ</t>
  </si>
  <si>
    <t>ระบุความรู้ ความสามารถ และคุณธรรมที่สัมพันธ์กับ อาชีพที่สนใจ</t>
  </si>
  <si>
    <t>ต 1.1</t>
  </si>
  <si>
    <t>ต 1.2</t>
  </si>
  <si>
    <t>ต 1.3</t>
  </si>
  <si>
    <t>ต 2.1</t>
  </si>
  <si>
    <t>ต 2.2</t>
  </si>
  <si>
    <t>ต 3.1</t>
  </si>
  <si>
    <t>ต 4.1</t>
  </si>
  <si>
    <t>ต 4.2</t>
  </si>
  <si>
    <t>ปฏิบัติตามคำสั่ง คำขอร้อง และ คำแนะนำที่ฟังและอ่าน</t>
  </si>
  <si>
    <t>อ่านออกเสียงข้อความ นิทาน และบทกลอนสั้นๆ ถูกต้องตาม หลักการอ่าน</t>
  </si>
  <si>
    <t>เลือก/ระบุประโยค หรือข้อความสั้นๆ ตรงตามภาพ สัญลักษณ์ หรือ เครื่องหมายที่อ่าน</t>
  </si>
  <si>
    <t>บอกใจความสำคัญและตอบคำถาม จากการฟังและอ่านบทสนทนา นิทาน ง่ายๆ และเรื่องเล่า</t>
  </si>
  <si>
    <t>IDP 5.1 บอกคำศัพท์ให้ตรงกับภาพได้เร็ว 5.2 บอกประโยชน์และเห็นคุณค่าของการเรียนคำศัพท์ 5.3 แสดงออกในการประสานสัมพันธ์ประสาทสัมผัสทั้ง 5 ให้ถูกต้องรวดเร็ว 5.4 การนำคำศัพท์ไปใช้ในการสื่อสารในชีวิตประจำวัน</t>
  </si>
  <si>
    <t>พูด/เขียนโต้ตอบในการสื่อสารระหว่างบุคคล</t>
  </si>
  <si>
    <t>ใช้คำสั่ง คำขอร้อง คำขออนุญาต และให้คำแนะนำ</t>
  </si>
  <si>
    <t>พูด/เขียน แสดงความต้องการ ขอความช่วยเหลือ ตอบรับ และปฏิเสธการให้ความช่วยเหลือในสถานการณ์ง่ายๆ</t>
  </si>
  <si>
    <t>พูดและเขียนเพื่อขอและให้ข้อมูลเกี่ยวกับตนเอง เพื่อน ครอบครัว และเรื่องใกล้ตัว</t>
  </si>
  <si>
    <t>พูด/เขียนแสดงความรู้สึกของตนเอง เกี่ยวกับเรื่องต่างๆ ใกล้ตัว กิจกรรมต่างๆ พร้อมทั้งให้เหตุผลสั้นๆ ประกอบ</t>
  </si>
  <si>
    <t>พูด/เขียน ให้ข้อมูลเกี่ยวกับตนเอง เพื่อน และสิ่งแวดล้อมใกล้ตัว</t>
  </si>
  <si>
    <t>เขียนภาพ แผนผัง แผนภูมิ และ ตารางแสดงข้อมูลต่างๆ ที่ฟังหรืออ่าน</t>
  </si>
  <si>
    <t>พูด/เขียน แสดงความคิดเห็นเกี่ยวกับเรื่องต่างๆ ใกล้ตัว</t>
  </si>
  <si>
    <t>ใช้ถ้อยคำ น้ำเสียง และกิริยาท่าทางอย่างสุภาพ เหมาะสม ตามมารยาทสังคมและวัฒนธรรมของเจ้าของภาษา</t>
  </si>
  <si>
    <t>ให้ข้อมูลเกี่ยวกับเทศกาล/วันสำคัญ/งานฉลอง/ชีวิตความเป็นอยู่ของเจ้าของภาษา</t>
  </si>
  <si>
    <t>เข้าร่วมกิจกรรมทางภาษาและวัฒนธรรมตามความสนใจ</t>
  </si>
  <si>
    <t>บอกความเหมือน/ความแตกต่างระหว่างการออกเสียงประโยคชนิดต่างๆ การใช้เครื่องหมายวรรคตอน และการลำดับคำตามโครงสร้างประโยคของภาษาต่างประเทศและภาษาไทย</t>
  </si>
  <si>
    <t>เปรียบเทียบความเหมือน/ ความแตกต่างระหว่างเทศกาล งานฉลองและประเพณีของ เจ้าของภาษากับของไทย</t>
  </si>
  <si>
    <t>ค้นคว้า รวบรวมคำศัพท์ที่เกี่ยวข้องกับกลุ่มสาระการเรียนรู้อื่นจากแหล่งการเรียนรู้ และนำเสนอด้วยการพูด/การเขียน</t>
  </si>
  <si>
    <t>ใช้ภาษาสื่อสารในสถานการณ์ต่างๆ ที่เกิดขึ้นในห้องเรียนและสถานศึกษา</t>
  </si>
  <si>
    <t>ใช้ภาษาต่างประเทศในการสืบค้น และรวบรวมข้อมูลต่างๆ</t>
  </si>
  <si>
    <t>จ 5.1</t>
  </si>
  <si>
    <t>ป. 6/10</t>
  </si>
  <si>
    <t>ปฏิบัติตนเป็นผู้มีวินัยในตนเอง</t>
  </si>
  <si>
    <t xml:space="preserve">ปฏิบัติตามคำสั่ง คำขอร้อง และคำแนะนำ ที่ฟังและอ่าน </t>
  </si>
  <si>
    <t xml:space="preserve">อ่านออกเสียงข้อความ นิทานและบทกลอนสั้นๆถูกต้องตาม หลักการอ่าน </t>
  </si>
  <si>
    <t>เลือก/ระบุประโยคหรือข้อความสั้นๆ ตรงตามภาพสัญลักษณ์หรือเครื่องหมายที่อ่าน</t>
  </si>
  <si>
    <t>บอกใจความสำคัญ และตอบคำถามจากการฟังและอ่าน บทสนทนา นิทานง่ายๆ และเรื่องเล่า</t>
  </si>
  <si>
    <t>ใช้คำสั่ง คำขอร้อง และให้คำแนะนำ</t>
  </si>
  <si>
    <t xml:space="preserve">พูด/เขียนแสดงความต้องการ ขอความช่วยเหลือ ตอบรับและปฏิเสธการให้ความช่วยเหลือ ในสถานการณ์ง่ายๆ </t>
  </si>
  <si>
    <t>พูดและเขียนเพื่อขอและให้ข้อมูลเกี่ยวกับตนเอง เพื่อนครอบครัว และเรื่องใกล้ตัว</t>
  </si>
  <si>
    <t>พูด/เขียนแสดงความรู้สึกของตนเอง เกี่ยวกับเรื่องต่างๆ ใกล้ตัว กิจกรรมต่างๆ พร้อมทั้งให้เหตุผลสั้นๆประกอบ</t>
  </si>
  <si>
    <t>พูด/เขียนให้ข้อมูลเกี่ยวกับตนเอง เพื่อน และสิ่งแวดล้อมใกล้ตัว</t>
  </si>
  <si>
    <t xml:space="preserve">เขียนภาพ แผนผัง แผนภูมิ และตารางแสดงข้อมูลต่างๆ ตามที่ฟังหรืออ่าน </t>
  </si>
  <si>
    <t xml:space="preserve"> พูด/เขียนแสดงความคิดเห็นเกี่ยวกับเรื่องต่างๆ ใกล้ตัว </t>
  </si>
  <si>
    <t>ใช้ถ้อยคำ น้ำเสียง และกิริยาท่าทางอย่างสุภาพ เหมาะสม ตามมารยาทสังคม และวัฒนธรรมของเจ้าของภาษา</t>
  </si>
  <si>
    <t>บอกความเหมือน/ความแตกต่างระหว่างการออกเสียงประโยคชนิดต่างๆ การใช้เครื่องหมายวรรคตอน และการลำดับค าตาม</t>
  </si>
  <si>
    <t>เปรียบเทียบความเหมือน/ความแตกต่าง ระหว่างเทศกาล งานฉลองและประเพณีของ เจ้าของภาษากับของไทย</t>
  </si>
  <si>
    <t>ค้นคว้า รวบรวมคำศัพท์ที่เกี่ยวข้องกับกลุ่มสาระการเรียนรู้อื่นจากแหล่งเรียนรู้และนำเสนอด้วยการพูด/การเขียน</t>
  </si>
  <si>
    <t>ใช้ภาษาสื่อสาร ในสถานการณ์ต่างๆ ที่เกิดขึ้นในห้องเรียนและสถานศึกษา</t>
  </si>
  <si>
    <t xml:space="preserve">. ใช้ภาษา ต่างประเทศในการสืบค้น และรวบรวมข้อมูลต่างๆ </t>
  </si>
  <si>
    <t>มิถุนายน</t>
  </si>
  <si>
    <t>ผลประเมินคุณลักษณะ</t>
  </si>
  <si>
    <t>ผลประเมินอ่านคิดเขียน</t>
  </si>
  <si>
    <t>สรุปผลการประเมินเพื่อใช้กรอกข้อมูล SchoolMIS</t>
  </si>
  <si>
    <t>12</t>
  </si>
  <si>
    <t/>
  </si>
  <si>
    <t xml:space="preserve">เดือน พฤษภาคม - ตุลาคม เปิดทำการ </t>
  </si>
  <si>
    <t xml:space="preserve">เดือน พฤศจิกายน - มีนาคม เปิดทำการ </t>
  </si>
  <si>
    <t xml:space="preserve">ปฏิทินกำหนดวันเปิด-ปิดภาคเรียน 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</si>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</sst>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d\ mmmm\ yyyy"/>
    <numFmt numFmtId="188" formatCode="#\-####\-#####\-#\-##"/>
    <numFmt numFmtId="189" formatCode="0.0"/>
  </numFmts>
  <fonts count="5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4"/>
      <color rgb="FFC00000"/>
      <name val="TH SarabunPSK"/>
      <family val="2"/>
    </font>
    <font>
      <sz val="14"/>
      <color theme="1" tint="0.34998626667073579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b/>
      <sz val="14"/>
      <color rgb="FF006600"/>
      <name val="TH SarabunPSK"/>
      <family val="2"/>
    </font>
    <font>
      <b/>
      <sz val="14"/>
      <color rgb="FF0070C0"/>
      <name val="TH SarabunPSK"/>
      <family val="2"/>
    </font>
    <font>
      <b/>
      <sz val="14"/>
      <color theme="0"/>
      <name val="TH SarabunPSK"/>
      <family val="2"/>
    </font>
    <font>
      <b/>
      <sz val="16"/>
      <color rgb="FFC00000"/>
      <name val="TH SarabunPSK"/>
      <family val="2"/>
    </font>
    <font>
      <b/>
      <sz val="14"/>
      <color theme="9" tint="-0.499984740745262"/>
      <name val="TH SarabunPSK"/>
      <family val="2"/>
    </font>
    <font>
      <sz val="16"/>
      <color theme="1"/>
      <name val="TH SarabunPSK"/>
      <family val="2"/>
    </font>
    <font>
      <b/>
      <sz val="16"/>
      <color theme="3" tint="-0.249977111117893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b/>
      <sz val="10"/>
      <color theme="1"/>
      <name val="TH SarabunPSK"/>
      <family val="2"/>
    </font>
    <font>
      <b/>
      <sz val="14"/>
      <color theme="3" tint="-0.499984740745262"/>
      <name val="TH SarabunPSK"/>
      <family val="2"/>
    </font>
    <font>
      <b/>
      <sz val="16"/>
      <color theme="0"/>
      <name val="TH SarabunPSK"/>
      <family val="2"/>
    </font>
    <font>
      <b/>
      <sz val="14"/>
      <color rgb="FFFF0000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9"/>
      <color theme="1"/>
      <name val="TH SarabunPSK"/>
      <family val="2"/>
    </font>
    <font>
      <sz val="14"/>
      <color theme="1"/>
      <name val="Wingdings 2"/>
      <family val="1"/>
      <charset val="2"/>
    </font>
    <font>
      <u/>
      <sz val="11"/>
      <color theme="10"/>
      <name val="Tahoma"/>
      <family val="2"/>
      <charset val="222"/>
      <scheme val="minor"/>
    </font>
    <font>
      <b/>
      <sz val="12"/>
      <color theme="9" tint="-0.499984740745262"/>
      <name val="TH SarabunPSK"/>
      <family val="2"/>
    </font>
    <font>
      <sz val="14"/>
      <color theme="1"/>
      <name val="Angsana New"/>
      <family val="1"/>
    </font>
    <font>
      <b/>
      <sz val="18"/>
      <color rgb="FFCC0066"/>
      <name val="TH SarabunPSK"/>
      <family val="2"/>
    </font>
    <font>
      <b/>
      <sz val="18"/>
      <color theme="0"/>
      <name val="TH SarabunPSK"/>
      <family val="2"/>
    </font>
    <font>
      <b/>
      <sz val="20"/>
      <color rgb="FF7030A0"/>
      <name val="TH SarabunPSK"/>
      <family val="2"/>
    </font>
    <font>
      <sz val="16"/>
      <color theme="1" tint="0.34998626667073579"/>
      <name val="TH SarabunPSK"/>
      <family val="2"/>
    </font>
    <font>
      <b/>
      <sz val="20"/>
      <color rgb="FFFF0000"/>
      <name val="TH SarabunPSK"/>
      <family val="2"/>
    </font>
    <font>
      <b/>
      <sz val="14"/>
      <color rgb="FFCC0066"/>
      <name val="TH SarabunPSK"/>
      <family val="2"/>
    </font>
    <font>
      <b/>
      <sz val="14"/>
      <color rgb="FFFF6600"/>
      <name val="TH SarabunPSK"/>
      <family val="2"/>
    </font>
    <font>
      <sz val="14"/>
      <color theme="0"/>
      <name val="TH SarabunPSK"/>
      <family val="2"/>
    </font>
    <font>
      <sz val="18"/>
      <color theme="1"/>
      <name val="TH SarabunPSK"/>
      <family val="2"/>
    </font>
    <font>
      <sz val="14"/>
      <color rgb="FF000000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6"/>
      <color rgb="FF000000"/>
      <name val="TH SarabunPSK"/>
      <family val="2"/>
    </font>
    <font>
      <b/>
      <sz val="22"/>
      <color theme="1"/>
      <name val="TH SarabunPSK"/>
      <family val="2"/>
    </font>
    <font>
      <b/>
      <sz val="24"/>
      <color theme="1"/>
      <name val="TH SarabunPSK"/>
      <family val="2"/>
    </font>
    <font>
      <b/>
      <sz val="14"/>
      <color theme="1"/>
      <name val="Angsana New"/>
      <family val="1"/>
    </font>
    <font>
      <sz val="22"/>
      <color theme="1"/>
      <name val="Wingdings 2"/>
      <family val="1"/>
      <charset val="2"/>
    </font>
    <font>
      <sz val="16"/>
      <color theme="1"/>
      <name val="Wingdings 2"/>
      <family val="1"/>
      <charset val="2"/>
    </font>
    <font>
      <b/>
      <sz val="18"/>
      <color rgb="FFFF0000"/>
      <name val="TH SarabunPSK"/>
      <family val="2"/>
    </font>
    <font>
      <b/>
      <sz val="14"/>
      <color rgb="FF7030A0"/>
      <name val="TH SarabunPSK"/>
      <family val="2"/>
    </font>
    <font>
      <b/>
      <sz val="24"/>
      <color theme="0"/>
      <name val="TH SarabunPSK"/>
      <family val="2"/>
    </font>
  </fonts>
  <fills count="6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DE9B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5B5B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DDEE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BAFF7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E7B7FF"/>
        <bgColor indexed="64"/>
      </patternFill>
    </fill>
  </fills>
  <borders count="7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1157">
    <xf numFmtId="0" fontId="0" fillId="0" borderId="0" xfId="0"/>
    <xf numFmtId="0" fontId="1" fillId="2" borderId="0" xfId="0" applyFont="1" applyFill="1"/>
    <xf numFmtId="0" fontId="1" fillId="4" borderId="0" xfId="0" applyFont="1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5" fillId="2" borderId="0" xfId="0" applyFont="1" applyFill="1"/>
    <xf numFmtId="0" fontId="1" fillId="12" borderId="10" xfId="0" applyFont="1" applyFill="1" applyBorder="1" applyAlignment="1">
      <alignment horizontal="left" indent="1" shrinkToFit="1"/>
    </xf>
    <xf numFmtId="0" fontId="1" fillId="11" borderId="12" xfId="0" applyFont="1" applyFill="1" applyBorder="1"/>
    <xf numFmtId="0" fontId="2" fillId="3" borderId="12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1" fillId="6" borderId="0" xfId="0" applyFont="1" applyFill="1"/>
    <xf numFmtId="0" fontId="1" fillId="11" borderId="18" xfId="0" applyFont="1" applyFill="1" applyBorder="1"/>
    <xf numFmtId="0" fontId="1" fillId="11" borderId="19" xfId="0" applyFont="1" applyFill="1" applyBorder="1"/>
    <xf numFmtId="0" fontId="1" fillId="11" borderId="20" xfId="0" applyFont="1" applyFill="1" applyBorder="1"/>
    <xf numFmtId="0" fontId="8" fillId="7" borderId="10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10" fillId="15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shrinkToFit="1"/>
    </xf>
    <xf numFmtId="0" fontId="4" fillId="6" borderId="10" xfId="0" applyFont="1" applyFill="1" applyBorder="1" applyAlignment="1">
      <alignment horizontal="center" vertical="center" shrinkToFit="1"/>
    </xf>
    <xf numFmtId="2" fontId="4" fillId="12" borderId="17" xfId="0" applyNumberFormat="1" applyFont="1" applyFill="1" applyBorder="1" applyAlignment="1">
      <alignment horizontal="center" vertical="center"/>
    </xf>
    <xf numFmtId="0" fontId="10" fillId="15" borderId="15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left" vertical="center" indent="1"/>
    </xf>
    <xf numFmtId="0" fontId="1" fillId="0" borderId="26" xfId="0" applyFont="1" applyBorder="1" applyAlignment="1">
      <alignment horizontal="left" vertical="center" indent="1"/>
    </xf>
    <xf numFmtId="0" fontId="1" fillId="0" borderId="28" xfId="0" applyFont="1" applyBorder="1" applyAlignment="1">
      <alignment horizontal="left" vertical="center" indent="1"/>
    </xf>
    <xf numFmtId="2" fontId="14" fillId="0" borderId="10" xfId="0" applyNumberFormat="1" applyFont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5" fillId="12" borderId="10" xfId="0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12" borderId="0" xfId="0" applyFont="1" applyFill="1" applyBorder="1"/>
    <xf numFmtId="0" fontId="1" fillId="12" borderId="22" xfId="0" applyFont="1" applyFill="1" applyBorder="1"/>
    <xf numFmtId="0" fontId="1" fillId="12" borderId="23" xfId="0" applyFont="1" applyFill="1" applyBorder="1"/>
    <xf numFmtId="0" fontId="1" fillId="12" borderId="24" xfId="0" applyFont="1" applyFill="1" applyBorder="1"/>
    <xf numFmtId="0" fontId="1" fillId="12" borderId="25" xfId="0" applyFont="1" applyFill="1" applyBorder="1"/>
    <xf numFmtId="0" fontId="17" fillId="12" borderId="10" xfId="0" applyFont="1" applyFill="1" applyBorder="1" applyAlignment="1">
      <alignment horizontal="left" indent="1" shrinkToFit="1"/>
    </xf>
    <xf numFmtId="0" fontId="1" fillId="24" borderId="0" xfId="0" applyFont="1" applyFill="1"/>
    <xf numFmtId="0" fontId="2" fillId="10" borderId="15" xfId="0" applyFont="1" applyFill="1" applyBorder="1" applyAlignment="1">
      <alignment horizontal="center" vertical="center" wrapText="1"/>
    </xf>
    <xf numFmtId="0" fontId="2" fillId="21" borderId="15" xfId="0" applyFont="1" applyFill="1" applyBorder="1" applyAlignment="1">
      <alignment horizontal="center" vertical="center" wrapText="1"/>
    </xf>
    <xf numFmtId="0" fontId="2" fillId="23" borderId="15" xfId="0" applyFont="1" applyFill="1" applyBorder="1" applyAlignment="1">
      <alignment horizontal="center" vertical="center" wrapText="1"/>
    </xf>
    <xf numFmtId="0" fontId="2" fillId="25" borderId="10" xfId="0" applyFont="1" applyFill="1" applyBorder="1" applyAlignment="1">
      <alignment horizontal="center" vertical="center"/>
    </xf>
    <xf numFmtId="0" fontId="1" fillId="14" borderId="27" xfId="0" applyFont="1" applyFill="1" applyBorder="1" applyAlignment="1">
      <alignment horizontal="center" vertical="center"/>
    </xf>
    <xf numFmtId="0" fontId="1" fillId="14" borderId="26" xfId="0" applyFont="1" applyFill="1" applyBorder="1" applyAlignment="1">
      <alignment horizontal="center" vertical="center"/>
    </xf>
    <xf numFmtId="0" fontId="1" fillId="14" borderId="28" xfId="0" applyFont="1" applyFill="1" applyBorder="1" applyAlignment="1">
      <alignment horizontal="center" vertical="center"/>
    </xf>
    <xf numFmtId="0" fontId="4" fillId="12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8" fillId="0" borderId="10" xfId="0" applyFont="1" applyBorder="1" applyAlignment="1">
      <alignment horizontal="left" textRotation="90" wrapText="1"/>
    </xf>
    <xf numFmtId="0" fontId="1" fillId="2" borderId="0" xfId="0" applyFont="1" applyFill="1" applyAlignment="1">
      <alignment horizontal="center" vertical="center" shrinkToFit="1"/>
    </xf>
    <xf numFmtId="0" fontId="4" fillId="10" borderId="10" xfId="0" applyFont="1" applyFill="1" applyBorder="1" applyAlignment="1">
      <alignment horizontal="center" vertical="center" shrinkToFit="1"/>
    </xf>
    <xf numFmtId="0" fontId="4" fillId="28" borderId="10" xfId="0" applyFont="1" applyFill="1" applyBorder="1" applyAlignment="1">
      <alignment horizontal="center" vertical="center" shrinkToFit="1"/>
    </xf>
    <xf numFmtId="2" fontId="4" fillId="6" borderId="10" xfId="0" applyNumberFormat="1" applyFont="1" applyFill="1" applyBorder="1" applyAlignment="1">
      <alignment horizontal="center" vertical="center" shrinkToFit="1"/>
    </xf>
    <xf numFmtId="2" fontId="4" fillId="3" borderId="10" xfId="0" applyNumberFormat="1" applyFont="1" applyFill="1" applyBorder="1" applyAlignment="1">
      <alignment horizontal="center" vertical="center" shrinkToFit="1"/>
    </xf>
    <xf numFmtId="0" fontId="2" fillId="31" borderId="10" xfId="0" applyFont="1" applyFill="1" applyBorder="1" applyAlignment="1">
      <alignment horizontal="center" vertical="center"/>
    </xf>
    <xf numFmtId="0" fontId="2" fillId="22" borderId="12" xfId="0" applyFont="1" applyFill="1" applyBorder="1" applyAlignment="1">
      <alignment horizontal="center" vertical="center" shrinkToFit="1"/>
    </xf>
    <xf numFmtId="0" fontId="17" fillId="22" borderId="10" xfId="0" applyFont="1" applyFill="1" applyBorder="1" applyAlignment="1">
      <alignment horizontal="left" indent="1" shrinkToFit="1"/>
    </xf>
    <xf numFmtId="0" fontId="2" fillId="18" borderId="10" xfId="0" applyFont="1" applyFill="1" applyBorder="1" applyAlignment="1">
      <alignment horizontal="center" vertical="center" shrinkToFit="1"/>
    </xf>
    <xf numFmtId="2" fontId="4" fillId="32" borderId="10" xfId="0" applyNumberFormat="1" applyFont="1" applyFill="1" applyBorder="1" applyAlignment="1">
      <alignment horizontal="center" vertical="center" shrinkToFit="1"/>
    </xf>
    <xf numFmtId="1" fontId="4" fillId="6" borderId="10" xfId="0" applyNumberFormat="1" applyFont="1" applyFill="1" applyBorder="1" applyAlignment="1">
      <alignment horizontal="center" vertical="center" shrinkToFit="1"/>
    </xf>
    <xf numFmtId="0" fontId="2" fillId="30" borderId="10" xfId="0" applyFont="1" applyFill="1" applyBorder="1" applyAlignment="1">
      <alignment horizontal="center" vertical="center" shrinkToFit="1"/>
    </xf>
    <xf numFmtId="0" fontId="2" fillId="12" borderId="12" xfId="0" applyFont="1" applyFill="1" applyBorder="1" applyAlignment="1">
      <alignment horizontal="center" vertical="center" shrinkToFit="1"/>
    </xf>
    <xf numFmtId="0" fontId="17" fillId="12" borderId="15" xfId="0" applyFont="1" applyFill="1" applyBorder="1" applyAlignment="1">
      <alignment horizontal="left" indent="1" shrinkToFit="1"/>
    </xf>
    <xf numFmtId="0" fontId="2" fillId="22" borderId="38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/>
    </xf>
    <xf numFmtId="0" fontId="2" fillId="34" borderId="41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2" fontId="4" fillId="32" borderId="43" xfId="0" applyNumberFormat="1" applyFont="1" applyFill="1" applyBorder="1" applyAlignment="1">
      <alignment horizontal="center" vertical="center" shrinkToFit="1"/>
    </xf>
    <xf numFmtId="0" fontId="4" fillId="28" borderId="43" xfId="0" applyFont="1" applyFill="1" applyBorder="1" applyAlignment="1">
      <alignment horizontal="center" vertical="center" shrinkToFit="1"/>
    </xf>
    <xf numFmtId="0" fontId="2" fillId="34" borderId="44" xfId="0" applyFont="1" applyFill="1" applyBorder="1" applyAlignment="1">
      <alignment horizontal="center" vertical="center" shrinkToFit="1"/>
    </xf>
    <xf numFmtId="2" fontId="21" fillId="27" borderId="40" xfId="0" applyNumberFormat="1" applyFont="1" applyFill="1" applyBorder="1" applyAlignment="1">
      <alignment horizontal="center" vertical="center" shrinkToFit="1"/>
    </xf>
    <xf numFmtId="2" fontId="21" fillId="27" borderId="42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4" fillId="37" borderId="10" xfId="0" applyFont="1" applyFill="1" applyBorder="1" applyAlignment="1">
      <alignment horizontal="center" vertical="center" shrinkToFit="1"/>
    </xf>
    <xf numFmtId="0" fontId="2" fillId="11" borderId="10" xfId="0" applyFont="1" applyFill="1" applyBorder="1" applyAlignment="1">
      <alignment horizontal="center" vertical="center"/>
    </xf>
    <xf numFmtId="0" fontId="6" fillId="38" borderId="10" xfId="0" applyFont="1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/>
    </xf>
    <xf numFmtId="0" fontId="6" fillId="39" borderId="10" xfId="0" applyFont="1" applyFill="1" applyBorder="1" applyAlignment="1">
      <alignment horizontal="center" vertical="center"/>
    </xf>
    <xf numFmtId="0" fontId="13" fillId="6" borderId="0" xfId="0" applyFont="1" applyFill="1"/>
    <xf numFmtId="0" fontId="13" fillId="17" borderId="0" xfId="0" applyFont="1" applyFill="1"/>
    <xf numFmtId="0" fontId="13" fillId="2" borderId="0" xfId="0" applyFont="1" applyFill="1"/>
    <xf numFmtId="0" fontId="1" fillId="12" borderId="27" xfId="0" applyFont="1" applyFill="1" applyBorder="1" applyAlignment="1">
      <alignment horizontal="left" indent="1"/>
    </xf>
    <xf numFmtId="0" fontId="11" fillId="12" borderId="14" xfId="0" applyFont="1" applyFill="1" applyBorder="1" applyAlignment="1">
      <alignment horizontal="center" vertical="center"/>
    </xf>
    <xf numFmtId="0" fontId="4" fillId="12" borderId="2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2" fillId="7" borderId="10" xfId="0" applyFont="1" applyFill="1" applyBorder="1" applyAlignment="1">
      <alignment horizontal="center" vertical="center" shrinkToFit="1"/>
    </xf>
    <xf numFmtId="0" fontId="6" fillId="5" borderId="10" xfId="0" applyFont="1" applyFill="1" applyBorder="1" applyAlignment="1">
      <alignment horizontal="center" vertical="center" shrinkToFit="1"/>
    </xf>
    <xf numFmtId="0" fontId="6" fillId="41" borderId="10" xfId="0" applyFont="1" applyFill="1" applyBorder="1" applyAlignment="1">
      <alignment horizontal="center" vertical="center" shrinkToFit="1"/>
    </xf>
    <xf numFmtId="0" fontId="1" fillId="41" borderId="10" xfId="0" applyFont="1" applyFill="1" applyBorder="1" applyAlignment="1">
      <alignment horizontal="center" shrinkToFit="1"/>
    </xf>
    <xf numFmtId="0" fontId="17" fillId="0" borderId="10" xfId="0" applyFont="1" applyBorder="1" applyAlignment="1">
      <alignment horizontal="center" vertical="center" shrinkToFit="1"/>
    </xf>
    <xf numFmtId="0" fontId="7" fillId="5" borderId="10" xfId="0" applyFont="1" applyFill="1" applyBorder="1" applyAlignment="1">
      <alignment horizontal="center" vertical="center" shrinkToFit="1"/>
    </xf>
    <xf numFmtId="0" fontId="13" fillId="5" borderId="10" xfId="0" applyFont="1" applyFill="1" applyBorder="1" applyAlignment="1">
      <alignment horizontal="center" vertical="center" shrinkToFit="1"/>
    </xf>
    <xf numFmtId="0" fontId="13" fillId="41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41" borderId="10" xfId="0" applyFont="1" applyFill="1" applyBorder="1" applyAlignment="1">
      <alignment horizontal="left" vertical="center" indent="1" shrinkToFit="1"/>
    </xf>
    <xf numFmtId="0" fontId="1" fillId="12" borderId="0" xfId="0" applyFont="1" applyFill="1"/>
    <xf numFmtId="0" fontId="2" fillId="8" borderId="10" xfId="0" applyFont="1" applyFill="1" applyBorder="1" applyAlignment="1">
      <alignment horizontal="center" vertical="center"/>
    </xf>
    <xf numFmtId="0" fontId="2" fillId="25" borderId="15" xfId="0" applyFont="1" applyFill="1" applyBorder="1" applyAlignment="1">
      <alignment horizontal="center" vertical="center" wrapText="1"/>
    </xf>
    <xf numFmtId="0" fontId="1" fillId="41" borderId="10" xfId="0" applyFont="1" applyFill="1" applyBorder="1" applyAlignment="1">
      <alignment horizontal="left" indent="1" shrinkToFit="1"/>
    </xf>
    <xf numFmtId="0" fontId="2" fillId="14" borderId="10" xfId="0" applyFont="1" applyFill="1" applyBorder="1" applyAlignment="1">
      <alignment horizontal="center" vertical="center" wrapText="1"/>
    </xf>
    <xf numFmtId="0" fontId="2" fillId="41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" fillId="41" borderId="10" xfId="0" applyFont="1" applyFill="1" applyBorder="1"/>
    <xf numFmtId="0" fontId="25" fillId="8" borderId="10" xfId="0" applyFont="1" applyFill="1" applyBorder="1" applyAlignment="1">
      <alignment horizontal="left" textRotation="90" wrapText="1"/>
    </xf>
    <xf numFmtId="0" fontId="2" fillId="0" borderId="10" xfId="0" applyFont="1" applyFill="1" applyBorder="1" applyAlignment="1">
      <alignment horizontal="center" vertical="center" shrinkToFit="1"/>
    </xf>
    <xf numFmtId="0" fontId="2" fillId="41" borderId="10" xfId="0" applyFont="1" applyFill="1" applyBorder="1" applyAlignment="1">
      <alignment horizontal="center" vertical="center" shrinkToFit="1"/>
    </xf>
    <xf numFmtId="0" fontId="2" fillId="0" borderId="10" xfId="0" applyNumberFormat="1" applyFont="1" applyFill="1" applyBorder="1" applyAlignment="1">
      <alignment horizontal="center" vertical="center" shrinkToFit="1"/>
    </xf>
    <xf numFmtId="2" fontId="1" fillId="0" borderId="10" xfId="0" applyNumberFormat="1" applyFont="1" applyFill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6" borderId="0" xfId="0" applyFont="1" applyFill="1" applyBorder="1"/>
    <xf numFmtId="0" fontId="26" fillId="6" borderId="0" xfId="0" applyFont="1" applyFill="1" applyBorder="1" applyAlignment="1">
      <alignment vertical="center" shrinkToFit="1"/>
    </xf>
    <xf numFmtId="0" fontId="7" fillId="8" borderId="0" xfId="0" applyFont="1" applyFill="1" applyAlignment="1">
      <alignment horizontal="center" vertical="center" shrinkToFit="1"/>
    </xf>
    <xf numFmtId="49" fontId="1" fillId="0" borderId="0" xfId="0" quotePrefix="1" applyNumberFormat="1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9" fillId="2" borderId="0" xfId="0" applyFont="1" applyFill="1"/>
    <xf numFmtId="0" fontId="29" fillId="12" borderId="0" xfId="0" applyFont="1" applyFill="1"/>
    <xf numFmtId="0" fontId="1" fillId="43" borderId="0" xfId="0" applyFont="1" applyFill="1"/>
    <xf numFmtId="0" fontId="7" fillId="12" borderId="10" xfId="0" applyFont="1" applyFill="1" applyBorder="1" applyAlignment="1">
      <alignment horizontal="center"/>
    </xf>
    <xf numFmtId="0" fontId="2" fillId="25" borderId="10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0" fillId="8" borderId="10" xfId="0" applyFont="1" applyFill="1" applyBorder="1" applyAlignment="1">
      <alignment horizontal="center" vertical="center"/>
    </xf>
    <xf numFmtId="0" fontId="7" fillId="23" borderId="10" xfId="0" applyFont="1" applyFill="1" applyBorder="1" applyAlignment="1">
      <alignment horizontal="center" vertical="center"/>
    </xf>
    <xf numFmtId="0" fontId="1" fillId="23" borderId="10" xfId="0" applyFont="1" applyFill="1" applyBorder="1"/>
    <xf numFmtId="0" fontId="7" fillId="45" borderId="0" xfId="0" applyFont="1" applyFill="1" applyAlignment="1">
      <alignment horizontal="center" vertical="center"/>
    </xf>
    <xf numFmtId="0" fontId="31" fillId="44" borderId="0" xfId="1" applyFont="1" applyFill="1" applyBorder="1" applyAlignment="1">
      <alignment horizontal="center" vertical="center"/>
    </xf>
    <xf numFmtId="0" fontId="2" fillId="19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12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11" borderId="1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shrinkToFit="1"/>
    </xf>
    <xf numFmtId="0" fontId="2" fillId="11" borderId="10" xfId="0" applyFont="1" applyFill="1" applyBorder="1" applyAlignment="1">
      <alignment horizontal="center" vertical="center"/>
    </xf>
    <xf numFmtId="0" fontId="2" fillId="45" borderId="12" xfId="0" applyFont="1" applyFill="1" applyBorder="1" applyAlignment="1">
      <alignment horizontal="center" vertical="center"/>
    </xf>
    <xf numFmtId="0" fontId="2" fillId="48" borderId="12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6" fillId="12" borderId="12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/>
    </xf>
    <xf numFmtId="0" fontId="2" fillId="30" borderId="10" xfId="0" applyFont="1" applyFill="1" applyBorder="1" applyAlignment="1">
      <alignment horizontal="center" vertical="center"/>
    </xf>
    <xf numFmtId="188" fontId="1" fillId="0" borderId="10" xfId="0" applyNumberFormat="1" applyFont="1" applyBorder="1" applyAlignment="1">
      <alignment horizontal="center" vertical="center"/>
    </xf>
    <xf numFmtId="187" fontId="1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1" fillId="46" borderId="10" xfId="0" applyFont="1" applyFill="1" applyBorder="1" applyAlignment="1">
      <alignment horizontal="center" vertical="center"/>
    </xf>
    <xf numFmtId="0" fontId="13" fillId="0" borderId="0" xfId="0" applyFont="1"/>
    <xf numFmtId="0" fontId="33" fillId="2" borderId="0" xfId="0" applyFont="1" applyFill="1"/>
    <xf numFmtId="0" fontId="13" fillId="12" borderId="0" xfId="0" applyFont="1" applyFill="1"/>
    <xf numFmtId="0" fontId="13" fillId="14" borderId="10" xfId="0" applyFont="1" applyFill="1" applyBorder="1" applyAlignment="1">
      <alignment horizontal="center" vertical="top"/>
    </xf>
    <xf numFmtId="0" fontId="13" fillId="5" borderId="10" xfId="0" applyFont="1" applyFill="1" applyBorder="1" applyAlignment="1">
      <alignment horizontal="center" vertical="top" shrinkToFit="1"/>
    </xf>
    <xf numFmtId="0" fontId="13" fillId="5" borderId="15" xfId="0" applyFont="1" applyFill="1" applyBorder="1" applyAlignment="1">
      <alignment horizontal="center" vertical="top" shrinkToFit="1"/>
    </xf>
    <xf numFmtId="0" fontId="2" fillId="11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 shrinkToFit="1"/>
    </xf>
    <xf numFmtId="0" fontId="2" fillId="22" borderId="12" xfId="0" applyFont="1" applyFill="1" applyBorder="1" applyAlignment="1">
      <alignment horizontal="center" vertical="center" shrinkToFit="1"/>
    </xf>
    <xf numFmtId="0" fontId="2" fillId="3" borderId="0" xfId="0" applyFont="1" applyFill="1" applyAlignment="1">
      <alignment horizontal="right"/>
    </xf>
    <xf numFmtId="0" fontId="2" fillId="11" borderId="12" xfId="0" applyFont="1" applyFill="1" applyBorder="1" applyAlignment="1">
      <alignment horizontal="center" vertical="center"/>
    </xf>
    <xf numFmtId="0" fontId="35" fillId="8" borderId="10" xfId="0" applyFont="1" applyFill="1" applyBorder="1" applyAlignment="1">
      <alignment horizontal="center" vertical="center" shrinkToFit="1"/>
    </xf>
    <xf numFmtId="2" fontId="17" fillId="8" borderId="10" xfId="0" applyNumberFormat="1" applyFont="1" applyFill="1" applyBorder="1" applyAlignment="1">
      <alignment horizontal="center" vertical="center" shrinkToFit="1"/>
    </xf>
    <xf numFmtId="2" fontId="17" fillId="8" borderId="17" xfId="0" applyNumberFormat="1" applyFont="1" applyFill="1" applyBorder="1" applyAlignment="1">
      <alignment horizontal="center" vertical="center" shrinkToFit="1"/>
    </xf>
    <xf numFmtId="0" fontId="2" fillId="7" borderId="10" xfId="0" applyFont="1" applyFill="1" applyBorder="1" applyAlignment="1">
      <alignment horizontal="center" vertical="center" wrapText="1"/>
    </xf>
    <xf numFmtId="0" fontId="2" fillId="53" borderId="10" xfId="0" applyFont="1" applyFill="1" applyBorder="1" applyAlignment="1">
      <alignment horizontal="center" vertical="center" wrapText="1"/>
    </xf>
    <xf numFmtId="0" fontId="2" fillId="30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7" borderId="10" xfId="0" applyFont="1" applyFill="1" applyBorder="1" applyAlignment="1">
      <alignment vertical="center" shrinkToFit="1"/>
    </xf>
    <xf numFmtId="0" fontId="2" fillId="54" borderId="10" xfId="0" applyFont="1" applyFill="1" applyBorder="1" applyAlignment="1">
      <alignment vertical="center" shrinkToFit="1"/>
    </xf>
    <xf numFmtId="0" fontId="2" fillId="13" borderId="10" xfId="0" applyFont="1" applyFill="1" applyBorder="1" applyAlignment="1">
      <alignment vertical="center" shrinkToFit="1"/>
    </xf>
    <xf numFmtId="0" fontId="2" fillId="6" borderId="10" xfId="0" applyFont="1" applyFill="1" applyBorder="1" applyAlignment="1">
      <alignment vertical="center" shrinkToFit="1"/>
    </xf>
    <xf numFmtId="0" fontId="2" fillId="55" borderId="10" xfId="0" applyFont="1" applyFill="1" applyBorder="1" applyAlignment="1">
      <alignment horizontal="center" vertical="center" textRotation="90" wrapText="1"/>
    </xf>
    <xf numFmtId="0" fontId="2" fillId="12" borderId="10" xfId="0" applyFont="1" applyFill="1" applyBorder="1" applyAlignment="1">
      <alignment horizontal="center" vertical="center" textRotation="90" wrapText="1"/>
    </xf>
    <xf numFmtId="0" fontId="2" fillId="48" borderId="10" xfId="0" applyFont="1" applyFill="1" applyBorder="1" applyAlignment="1">
      <alignment horizontal="center" vertical="center" textRotation="90" wrapText="1"/>
    </xf>
    <xf numFmtId="0" fontId="2" fillId="37" borderId="10" xfId="0" applyFont="1" applyFill="1" applyBorder="1" applyAlignment="1">
      <alignment horizontal="center" vertical="center" shrinkToFit="1"/>
    </xf>
    <xf numFmtId="0" fontId="7" fillId="20" borderId="10" xfId="0" applyFont="1" applyFill="1" applyBorder="1" applyAlignment="1">
      <alignment vertical="center" shrinkToFit="1"/>
    </xf>
    <xf numFmtId="0" fontId="2" fillId="54" borderId="10" xfId="0" applyFont="1" applyFill="1" applyBorder="1" applyAlignment="1">
      <alignment horizontal="center" vertical="center" shrinkToFit="1"/>
    </xf>
    <xf numFmtId="0" fontId="2" fillId="13" borderId="10" xfId="0" applyFont="1" applyFill="1" applyBorder="1" applyAlignment="1">
      <alignment horizontal="center" vertical="center" shrinkToFit="1"/>
    </xf>
    <xf numFmtId="0" fontId="2" fillId="6" borderId="10" xfId="0" applyFont="1" applyFill="1" applyBorder="1" applyAlignment="1">
      <alignment horizontal="center" vertical="center" shrinkToFit="1"/>
    </xf>
    <xf numFmtId="0" fontId="2" fillId="37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shrinkToFit="1"/>
    </xf>
    <xf numFmtId="0" fontId="2" fillId="53" borderId="10" xfId="0" applyFont="1" applyFill="1" applyBorder="1" applyAlignment="1">
      <alignment vertical="center" wrapText="1"/>
    </xf>
    <xf numFmtId="0" fontId="2" fillId="30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15" fillId="45" borderId="10" xfId="0" applyFont="1" applyFill="1" applyBorder="1" applyAlignment="1">
      <alignment horizontal="center" vertical="center" shrinkToFit="1"/>
    </xf>
    <xf numFmtId="0" fontId="1" fillId="54" borderId="10" xfId="0" applyFont="1" applyFill="1" applyBorder="1" applyAlignment="1">
      <alignment horizontal="center" vertical="center"/>
    </xf>
    <xf numFmtId="2" fontId="2" fillId="11" borderId="10" xfId="0" applyNumberFormat="1" applyFont="1" applyFill="1" applyBorder="1" applyAlignment="1">
      <alignment horizontal="center" vertical="center"/>
    </xf>
    <xf numFmtId="1" fontId="2" fillId="11" borderId="10" xfId="0" applyNumberFormat="1" applyFont="1" applyFill="1" applyBorder="1" applyAlignment="1">
      <alignment horizontal="center" vertical="center"/>
    </xf>
    <xf numFmtId="1" fontId="2" fillId="6" borderId="10" xfId="0" applyNumberFormat="1" applyFont="1" applyFill="1" applyBorder="1" applyAlignment="1">
      <alignment horizontal="center" vertical="center"/>
    </xf>
    <xf numFmtId="0" fontId="2" fillId="56" borderId="27" xfId="0" applyFont="1" applyFill="1" applyBorder="1" applyAlignment="1">
      <alignment horizontal="center" vertical="center"/>
    </xf>
    <xf numFmtId="0" fontId="1" fillId="12" borderId="47" xfId="0" applyFont="1" applyFill="1" applyBorder="1" applyAlignment="1">
      <alignment horizontal="left" indent="1"/>
    </xf>
    <xf numFmtId="0" fontId="2" fillId="56" borderId="10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left" indent="1"/>
    </xf>
    <xf numFmtId="0" fontId="2" fillId="56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56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2" fontId="2" fillId="0" borderId="10" xfId="0" applyNumberFormat="1" applyFont="1" applyBorder="1" applyAlignment="1">
      <alignment horizontal="center" vertical="center"/>
    </xf>
    <xf numFmtId="2" fontId="2" fillId="37" borderId="10" xfId="0" applyNumberFormat="1" applyFont="1" applyFill="1" applyBorder="1" applyAlignment="1">
      <alignment horizontal="center" vertical="center"/>
    </xf>
    <xf numFmtId="0" fontId="1" fillId="56" borderId="0" xfId="0" applyFont="1" applyFill="1"/>
    <xf numFmtId="0" fontId="10" fillId="51" borderId="10" xfId="0" applyFont="1" applyFill="1" applyBorder="1" applyAlignment="1">
      <alignment horizontal="center" vertical="center"/>
    </xf>
    <xf numFmtId="0" fontId="10" fillId="58" borderId="10" xfId="0" applyFont="1" applyFill="1" applyBorder="1" applyAlignment="1">
      <alignment horizontal="center" vertical="center"/>
    </xf>
    <xf numFmtId="0" fontId="10" fillId="52" borderId="10" xfId="0" applyFont="1" applyFill="1" applyBorder="1" applyAlignment="1">
      <alignment horizontal="center" vertical="center"/>
    </xf>
    <xf numFmtId="0" fontId="10" fillId="59" borderId="10" xfId="0" applyFont="1" applyFill="1" applyBorder="1" applyAlignment="1">
      <alignment horizontal="center" vertical="center"/>
    </xf>
    <xf numFmtId="0" fontId="10" fillId="60" borderId="10" xfId="0" applyFont="1" applyFill="1" applyBorder="1" applyAlignment="1">
      <alignment horizontal="center" vertical="center"/>
    </xf>
    <xf numFmtId="0" fontId="10" fillId="53" borderId="10" xfId="0" applyFont="1" applyFill="1" applyBorder="1" applyAlignment="1">
      <alignment horizontal="center" vertical="center"/>
    </xf>
    <xf numFmtId="0" fontId="10" fillId="61" borderId="10" xfId="0" applyFont="1" applyFill="1" applyBorder="1" applyAlignment="1">
      <alignment horizontal="center" vertical="center"/>
    </xf>
    <xf numFmtId="0" fontId="10" fillId="62" borderId="10" xfId="0" applyFont="1" applyFill="1" applyBorder="1" applyAlignment="1">
      <alignment horizontal="center" vertical="center"/>
    </xf>
    <xf numFmtId="0" fontId="10" fillId="63" borderId="10" xfId="0" applyFont="1" applyFill="1" applyBorder="1" applyAlignment="1">
      <alignment horizontal="center" vertical="center"/>
    </xf>
    <xf numFmtId="0" fontId="10" fillId="51" borderId="10" xfId="0" applyFont="1" applyFill="1" applyBorder="1" applyAlignment="1">
      <alignment horizontal="center"/>
    </xf>
    <xf numFmtId="0" fontId="10" fillId="58" borderId="10" xfId="0" applyFont="1" applyFill="1" applyBorder="1" applyAlignment="1">
      <alignment horizontal="center"/>
    </xf>
    <xf numFmtId="0" fontId="10" fillId="52" borderId="10" xfId="0" applyFont="1" applyFill="1" applyBorder="1" applyAlignment="1">
      <alignment horizontal="center"/>
    </xf>
    <xf numFmtId="0" fontId="10" fillId="59" borderId="10" xfId="0" applyFont="1" applyFill="1" applyBorder="1" applyAlignment="1">
      <alignment horizontal="center"/>
    </xf>
    <xf numFmtId="0" fontId="10" fillId="60" borderId="10" xfId="0" applyFont="1" applyFill="1" applyBorder="1" applyAlignment="1">
      <alignment horizontal="center"/>
    </xf>
    <xf numFmtId="0" fontId="10" fillId="53" borderId="10" xfId="0" applyFont="1" applyFill="1" applyBorder="1" applyAlignment="1">
      <alignment horizontal="center"/>
    </xf>
    <xf numFmtId="0" fontId="10" fillId="61" borderId="10" xfId="0" applyFont="1" applyFill="1" applyBorder="1" applyAlignment="1">
      <alignment horizontal="center"/>
    </xf>
    <xf numFmtId="0" fontId="10" fillId="62" borderId="10" xfId="0" applyFont="1" applyFill="1" applyBorder="1" applyAlignment="1">
      <alignment horizontal="center"/>
    </xf>
    <xf numFmtId="0" fontId="10" fillId="63" borderId="10" xfId="0" applyFont="1" applyFill="1" applyBorder="1" applyAlignment="1">
      <alignment horizontal="center"/>
    </xf>
    <xf numFmtId="0" fontId="37" fillId="51" borderId="10" xfId="0" applyFont="1" applyFill="1" applyBorder="1" applyAlignment="1">
      <alignment horizontal="center"/>
    </xf>
    <xf numFmtId="0" fontId="37" fillId="58" borderId="10" xfId="0" applyFont="1" applyFill="1" applyBorder="1" applyAlignment="1">
      <alignment horizontal="center"/>
    </xf>
    <xf numFmtId="0" fontId="37" fillId="52" borderId="10" xfId="0" applyFont="1" applyFill="1" applyBorder="1" applyAlignment="1">
      <alignment horizontal="center"/>
    </xf>
    <xf numFmtId="0" fontId="37" fillId="59" borderId="10" xfId="0" applyFont="1" applyFill="1" applyBorder="1" applyAlignment="1">
      <alignment horizontal="center"/>
    </xf>
    <xf numFmtId="0" fontId="37" fillId="60" borderId="10" xfId="0" applyFont="1" applyFill="1" applyBorder="1" applyAlignment="1">
      <alignment horizontal="center"/>
    </xf>
    <xf numFmtId="0" fontId="37" fillId="53" borderId="10" xfId="0" applyFont="1" applyFill="1" applyBorder="1" applyAlignment="1">
      <alignment horizontal="center"/>
    </xf>
    <xf numFmtId="0" fontId="37" fillId="61" borderId="10" xfId="0" applyFont="1" applyFill="1" applyBorder="1" applyAlignment="1">
      <alignment horizontal="center"/>
    </xf>
    <xf numFmtId="0" fontId="37" fillId="62" borderId="10" xfId="0" applyFont="1" applyFill="1" applyBorder="1" applyAlignment="1">
      <alignment horizontal="center"/>
    </xf>
    <xf numFmtId="0" fontId="37" fillId="63" borderId="10" xfId="0" applyFont="1" applyFill="1" applyBorder="1" applyAlignment="1">
      <alignment horizontal="center"/>
    </xf>
    <xf numFmtId="0" fontId="1" fillId="48" borderId="10" xfId="0" applyFont="1" applyFill="1" applyBorder="1" applyAlignment="1">
      <alignment horizontal="center" vertical="center"/>
    </xf>
    <xf numFmtId="0" fontId="1" fillId="48" borderId="10" xfId="0" applyFont="1" applyFill="1" applyBorder="1" applyAlignment="1">
      <alignment horizontal="center" vertical="center" shrinkToFit="1"/>
    </xf>
    <xf numFmtId="0" fontId="13" fillId="48" borderId="10" xfId="0" applyFont="1" applyFill="1" applyBorder="1" applyAlignment="1">
      <alignment horizontal="center" vertical="center"/>
    </xf>
    <xf numFmtId="2" fontId="13" fillId="0" borderId="10" xfId="0" applyNumberFormat="1" applyFont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 shrinkToFit="1"/>
    </xf>
    <xf numFmtId="0" fontId="13" fillId="11" borderId="10" xfId="0" applyFont="1" applyFill="1" applyBorder="1" applyAlignment="1">
      <alignment horizontal="center" vertical="center"/>
    </xf>
    <xf numFmtId="0" fontId="1" fillId="37" borderId="10" xfId="0" applyFont="1" applyFill="1" applyBorder="1" applyAlignment="1">
      <alignment horizontal="center" vertical="center"/>
    </xf>
    <xf numFmtId="0" fontId="1" fillId="37" borderId="10" xfId="0" applyFont="1" applyFill="1" applyBorder="1" applyAlignment="1">
      <alignment horizontal="center" vertical="center" shrinkToFit="1"/>
    </xf>
    <xf numFmtId="0" fontId="13" fillId="37" borderId="10" xfId="0" applyFont="1" applyFill="1" applyBorder="1" applyAlignment="1">
      <alignment horizontal="center" vertical="center"/>
    </xf>
    <xf numFmtId="0" fontId="1" fillId="57" borderId="10" xfId="0" applyFont="1" applyFill="1" applyBorder="1" applyAlignment="1">
      <alignment horizontal="center" vertical="center"/>
    </xf>
    <xf numFmtId="0" fontId="1" fillId="57" borderId="10" xfId="0" applyFont="1" applyFill="1" applyBorder="1" applyAlignment="1">
      <alignment horizontal="center" vertical="center" shrinkToFit="1"/>
    </xf>
    <xf numFmtId="0" fontId="13" fillId="57" borderId="10" xfId="0" applyFont="1" applyFill="1" applyBorder="1" applyAlignment="1">
      <alignment horizontal="center" vertical="center"/>
    </xf>
    <xf numFmtId="0" fontId="1" fillId="54" borderId="10" xfId="0" applyFont="1" applyFill="1" applyBorder="1" applyAlignment="1">
      <alignment horizontal="center" vertical="center" shrinkToFit="1"/>
    </xf>
    <xf numFmtId="0" fontId="13" fillId="54" borderId="10" xfId="0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center"/>
    </xf>
    <xf numFmtId="0" fontId="1" fillId="13" borderId="10" xfId="0" applyFont="1" applyFill="1" applyBorder="1" applyAlignment="1">
      <alignment horizontal="center" vertical="center" shrinkToFit="1"/>
    </xf>
    <xf numFmtId="0" fontId="13" fillId="13" borderId="10" xfId="0" applyFont="1" applyFill="1" applyBorder="1" applyAlignment="1">
      <alignment horizontal="center" vertical="center"/>
    </xf>
    <xf numFmtId="0" fontId="2" fillId="25" borderId="10" xfId="0" applyFont="1" applyFill="1" applyBorder="1" applyAlignment="1">
      <alignment horizontal="center" vertical="center"/>
    </xf>
    <xf numFmtId="0" fontId="2" fillId="14" borderId="10" xfId="0" applyFont="1" applyFill="1" applyBorder="1" applyAlignment="1">
      <alignment horizontal="center" vertical="center"/>
    </xf>
    <xf numFmtId="0" fontId="2" fillId="14" borderId="10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shrinkToFit="1"/>
    </xf>
    <xf numFmtId="0" fontId="13" fillId="0" borderId="0" xfId="0" applyFont="1" applyFill="1"/>
    <xf numFmtId="0" fontId="38" fillId="0" borderId="0" xfId="0" applyFont="1" applyFill="1"/>
    <xf numFmtId="0" fontId="2" fillId="0" borderId="44" xfId="0" applyFont="1" applyFill="1" applyBorder="1" applyAlignment="1">
      <alignment horizontal="center" vertical="center"/>
    </xf>
    <xf numFmtId="1" fontId="39" fillId="0" borderId="45" xfId="0" applyNumberFormat="1" applyFont="1" applyFill="1" applyBorder="1" applyAlignment="1">
      <alignment horizontal="center" vertical="center"/>
    </xf>
    <xf numFmtId="1" fontId="39" fillId="0" borderId="51" xfId="0" applyNumberFormat="1" applyFont="1" applyFill="1" applyBorder="1" applyAlignment="1">
      <alignment horizontal="center" vertical="center"/>
    </xf>
    <xf numFmtId="1" fontId="39" fillId="0" borderId="46" xfId="0" applyNumberFormat="1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2" fillId="0" borderId="48" xfId="0" applyFont="1" applyFill="1" applyBorder="1" applyAlignment="1">
      <alignment horizontal="center" vertical="center"/>
    </xf>
    <xf numFmtId="1" fontId="39" fillId="0" borderId="31" xfId="0" applyNumberFormat="1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1" fontId="39" fillId="0" borderId="10" xfId="0" applyNumberFormat="1" applyFont="1" applyFill="1" applyBorder="1" applyAlignment="1">
      <alignment horizontal="center" vertical="center"/>
    </xf>
    <xf numFmtId="1" fontId="39" fillId="0" borderId="25" xfId="0" applyNumberFormat="1" applyFont="1" applyFill="1" applyBorder="1" applyAlignment="1">
      <alignment horizontal="center" vertical="center"/>
    </xf>
    <xf numFmtId="1" fontId="39" fillId="0" borderId="63" xfId="0" applyNumberFormat="1" applyFont="1" applyFill="1" applyBorder="1" applyAlignment="1">
      <alignment horizontal="center" vertical="center"/>
    </xf>
    <xf numFmtId="1" fontId="39" fillId="0" borderId="40" xfId="0" applyNumberFormat="1" applyFont="1" applyFill="1" applyBorder="1" applyAlignment="1">
      <alignment horizontal="center" vertical="center"/>
    </xf>
    <xf numFmtId="1" fontId="39" fillId="0" borderId="41" xfId="0" applyNumberFormat="1" applyFont="1" applyFill="1" applyBorder="1" applyAlignment="1">
      <alignment horizontal="center" vertical="center"/>
    </xf>
    <xf numFmtId="1" fontId="39" fillId="0" borderId="42" xfId="0" applyNumberFormat="1" applyFont="1" applyFill="1" applyBorder="1" applyAlignment="1">
      <alignment horizontal="center" vertical="center"/>
    </xf>
    <xf numFmtId="1" fontId="39" fillId="0" borderId="43" xfId="0" applyNumberFormat="1" applyFont="1" applyFill="1" applyBorder="1" applyAlignment="1">
      <alignment horizontal="center" vertical="center"/>
    </xf>
    <xf numFmtId="1" fontId="39" fillId="0" borderId="44" xfId="0" applyNumberFormat="1" applyFont="1" applyFill="1" applyBorder="1" applyAlignment="1">
      <alignment horizontal="center" vertical="center"/>
    </xf>
    <xf numFmtId="1" fontId="39" fillId="0" borderId="30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" fontId="39" fillId="0" borderId="24" xfId="0" applyNumberFormat="1" applyFont="1" applyFill="1" applyBorder="1" applyAlignment="1">
      <alignment horizontal="center" vertical="center"/>
    </xf>
    <xf numFmtId="1" fontId="39" fillId="0" borderId="54" xfId="0" applyNumberFormat="1" applyFont="1" applyFill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188" fontId="39" fillId="0" borderId="10" xfId="0" applyNumberFormat="1" applyFont="1" applyBorder="1" applyAlignment="1">
      <alignment horizontal="center" vertical="center"/>
    </xf>
    <xf numFmtId="0" fontId="42" fillId="0" borderId="10" xfId="0" applyFont="1" applyBorder="1" applyAlignment="1">
      <alignment shrinkToFit="1"/>
    </xf>
    <xf numFmtId="0" fontId="42" fillId="0" borderId="10" xfId="0" applyFont="1" applyBorder="1" applyAlignment="1">
      <alignment horizontal="center" shrinkToFit="1"/>
    </xf>
    <xf numFmtId="187" fontId="39" fillId="0" borderId="10" xfId="0" applyNumberFormat="1" applyFont="1" applyBorder="1" applyAlignment="1">
      <alignment horizontal="center" shrinkToFit="1"/>
    </xf>
    <xf numFmtId="0" fontId="13" fillId="41" borderId="10" xfId="0" applyFont="1" applyFill="1" applyBorder="1" applyAlignment="1">
      <alignment horizontal="center" shrinkToFit="1"/>
    </xf>
    <xf numFmtId="0" fontId="42" fillId="0" borderId="10" xfId="0" applyFont="1" applyBorder="1" applyAlignment="1">
      <alignment horizontal="center" wrapText="1" shrinkToFit="1"/>
    </xf>
    <xf numFmtId="0" fontId="42" fillId="0" borderId="10" xfId="0" applyFont="1" applyBorder="1" applyAlignment="1">
      <alignment horizontal="left" indent="1" shrinkToFit="1"/>
    </xf>
    <xf numFmtId="0" fontId="2" fillId="14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shrinkToFit="1"/>
    </xf>
    <xf numFmtId="0" fontId="2" fillId="41" borderId="10" xfId="0" applyFont="1" applyFill="1" applyBorder="1" applyAlignment="1">
      <alignment horizontal="center" vertical="center" shrinkToFit="1"/>
    </xf>
    <xf numFmtId="0" fontId="2" fillId="5" borderId="10" xfId="0" applyFont="1" applyFill="1" applyBorder="1" applyAlignment="1">
      <alignment horizontal="center" vertical="center" wrapText="1"/>
    </xf>
    <xf numFmtId="0" fontId="2" fillId="41" borderId="10" xfId="0" applyFont="1" applyFill="1" applyBorder="1" applyAlignment="1">
      <alignment horizontal="center" vertical="center" textRotation="90" shrinkToFit="1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shrinkToFit="1"/>
    </xf>
    <xf numFmtId="0" fontId="1" fillId="8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vertical="center" shrinkToFit="1"/>
    </xf>
    <xf numFmtId="0" fontId="2" fillId="41" borderId="10" xfId="0" applyFont="1" applyFill="1" applyBorder="1" applyAlignment="1">
      <alignment vertical="center" shrinkToFit="1"/>
    </xf>
    <xf numFmtId="0" fontId="1" fillId="2" borderId="0" xfId="0" applyFont="1" applyFill="1" applyAlignment="1">
      <alignment vertical="top"/>
    </xf>
    <xf numFmtId="0" fontId="2" fillId="8" borderId="10" xfId="0" applyFont="1" applyFill="1" applyBorder="1" applyAlignment="1">
      <alignment horizontal="center" vertical="center" shrinkToFit="1"/>
    </xf>
    <xf numFmtId="2" fontId="1" fillId="0" borderId="10" xfId="0" applyNumberFormat="1" applyFont="1" applyBorder="1" applyAlignment="1">
      <alignment horizontal="center" vertical="center" shrinkToFit="1"/>
    </xf>
    <xf numFmtId="0" fontId="4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3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right"/>
    </xf>
    <xf numFmtId="0" fontId="7" fillId="0" borderId="0" xfId="0" applyFont="1"/>
    <xf numFmtId="0" fontId="2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8" fillId="0" borderId="0" xfId="0" applyFont="1"/>
    <xf numFmtId="0" fontId="3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38" fillId="0" borderId="64" xfId="0" applyFont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1" fillId="9" borderId="10" xfId="0" applyFont="1" applyFill="1" applyBorder="1"/>
    <xf numFmtId="0" fontId="13" fillId="0" borderId="6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18" xfId="0" applyFont="1" applyBorder="1"/>
    <xf numFmtId="0" fontId="13" fillId="0" borderId="19" xfId="0" applyFont="1" applyBorder="1"/>
    <xf numFmtId="0" fontId="13" fillId="0" borderId="20" xfId="0" applyFont="1" applyBorder="1"/>
    <xf numFmtId="1" fontId="13" fillId="0" borderId="11" xfId="0" applyNumberFormat="1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/>
    </xf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13" fillId="0" borderId="18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7" fillId="5" borderId="10" xfId="0" applyFont="1" applyFill="1" applyBorder="1" applyAlignment="1">
      <alignment vertical="center"/>
    </xf>
    <xf numFmtId="0" fontId="13" fillId="41" borderId="10" xfId="0" applyFont="1" applyFill="1" applyBorder="1" applyAlignment="1">
      <alignment horizontal="center" vertical="center"/>
    </xf>
    <xf numFmtId="0" fontId="23" fillId="0" borderId="24" xfId="0" applyFont="1" applyBorder="1"/>
    <xf numFmtId="0" fontId="23" fillId="0" borderId="25" xfId="0" applyFont="1" applyBorder="1"/>
    <xf numFmtId="0" fontId="13" fillId="0" borderId="10" xfId="0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 shrinkToFit="1"/>
    </xf>
    <xf numFmtId="0" fontId="45" fillId="45" borderId="10" xfId="0" applyFont="1" applyFill="1" applyBorder="1" applyAlignment="1">
      <alignment horizontal="center" vertical="center"/>
    </xf>
    <xf numFmtId="0" fontId="45" fillId="45" borderId="12" xfId="0" applyFont="1" applyFill="1" applyBorder="1" applyAlignment="1">
      <alignment horizontal="center" vertical="center"/>
    </xf>
    <xf numFmtId="0" fontId="1" fillId="56" borderId="10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left" vertical="center" indent="1" shrinkToFit="1"/>
    </xf>
    <xf numFmtId="0" fontId="1" fillId="12" borderId="10" xfId="0" applyFont="1" applyFill="1" applyBorder="1" applyAlignment="1">
      <alignment horizontal="center" vertical="center" shrinkToFit="1"/>
    </xf>
    <xf numFmtId="0" fontId="29" fillId="65" borderId="10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" fillId="66" borderId="48" xfId="0" applyFont="1" applyFill="1" applyBorder="1" applyAlignment="1">
      <alignment horizontal="center" vertical="center"/>
    </xf>
    <xf numFmtId="0" fontId="1" fillId="66" borderId="57" xfId="0" applyFont="1" applyFill="1" applyBorder="1" applyAlignment="1">
      <alignment horizontal="center" vertical="center"/>
    </xf>
    <xf numFmtId="2" fontId="1" fillId="66" borderId="14" xfId="0" applyNumberFormat="1" applyFont="1" applyFill="1" applyBorder="1" applyAlignment="1">
      <alignment horizontal="center" vertical="center"/>
    </xf>
    <xf numFmtId="0" fontId="2" fillId="66" borderId="56" xfId="0" applyFont="1" applyFill="1" applyBorder="1" applyAlignment="1">
      <alignment horizontal="center" vertical="center"/>
    </xf>
    <xf numFmtId="0" fontId="1" fillId="66" borderId="40" xfId="0" applyFont="1" applyFill="1" applyBorder="1" applyAlignment="1">
      <alignment horizontal="center" vertical="center"/>
    </xf>
    <xf numFmtId="2" fontId="1" fillId="66" borderId="10" xfId="0" applyNumberFormat="1" applyFont="1" applyFill="1" applyBorder="1" applyAlignment="1">
      <alignment horizontal="center" vertical="center"/>
    </xf>
    <xf numFmtId="0" fontId="2" fillId="66" borderId="53" xfId="0" applyFont="1" applyFill="1" applyBorder="1" applyAlignment="1">
      <alignment horizontal="center" vertical="center"/>
    </xf>
    <xf numFmtId="0" fontId="1" fillId="66" borderId="38" xfId="0" applyFont="1" applyFill="1" applyBorder="1" applyAlignment="1">
      <alignment horizontal="center" vertical="center"/>
    </xf>
    <xf numFmtId="2" fontId="1" fillId="66" borderId="12" xfId="0" applyNumberFormat="1" applyFont="1" applyFill="1" applyBorder="1" applyAlignment="1">
      <alignment horizontal="center" vertical="center"/>
    </xf>
    <xf numFmtId="0" fontId="1" fillId="66" borderId="42" xfId="0" applyFont="1" applyFill="1" applyBorder="1" applyAlignment="1">
      <alignment horizontal="center" vertical="center"/>
    </xf>
    <xf numFmtId="2" fontId="1" fillId="66" borderId="43" xfId="0" applyNumberFormat="1" applyFont="1" applyFill="1" applyBorder="1" applyAlignment="1">
      <alignment horizontal="center" vertical="center"/>
    </xf>
    <xf numFmtId="0" fontId="2" fillId="67" borderId="48" xfId="0" applyFont="1" applyFill="1" applyBorder="1" applyAlignment="1">
      <alignment horizontal="center" vertical="center"/>
    </xf>
    <xf numFmtId="0" fontId="1" fillId="67" borderId="45" xfId="0" applyFont="1" applyFill="1" applyBorder="1" applyAlignment="1">
      <alignment horizontal="center" vertical="center"/>
    </xf>
    <xf numFmtId="2" fontId="1" fillId="67" borderId="51" xfId="0" applyNumberFormat="1" applyFont="1" applyFill="1" applyBorder="1" applyAlignment="1">
      <alignment horizontal="center" vertical="center"/>
    </xf>
    <xf numFmtId="0" fontId="1" fillId="67" borderId="31" xfId="0" applyFont="1" applyFill="1" applyBorder="1" applyAlignment="1">
      <alignment horizontal="center" vertical="center"/>
    </xf>
    <xf numFmtId="0" fontId="2" fillId="67" borderId="56" xfId="0" applyFont="1" applyFill="1" applyBorder="1" applyAlignment="1">
      <alignment horizontal="center" vertical="center"/>
    </xf>
    <xf numFmtId="0" fontId="1" fillId="67" borderId="40" xfId="0" applyFont="1" applyFill="1" applyBorder="1" applyAlignment="1">
      <alignment horizontal="center" vertical="center"/>
    </xf>
    <xf numFmtId="2" fontId="1" fillId="67" borderId="10" xfId="0" applyNumberFormat="1" applyFont="1" applyFill="1" applyBorder="1" applyAlignment="1">
      <alignment horizontal="center" vertical="center"/>
    </xf>
    <xf numFmtId="0" fontId="1" fillId="67" borderId="17" xfId="0" applyFont="1" applyFill="1" applyBorder="1" applyAlignment="1">
      <alignment horizontal="center" vertical="center"/>
    </xf>
    <xf numFmtId="0" fontId="2" fillId="67" borderId="53" xfId="0" applyFont="1" applyFill="1" applyBorder="1" applyAlignment="1">
      <alignment horizontal="center" vertical="center"/>
    </xf>
    <xf numFmtId="0" fontId="1" fillId="67" borderId="42" xfId="0" applyFont="1" applyFill="1" applyBorder="1" applyAlignment="1">
      <alignment horizontal="center" vertical="center"/>
    </xf>
    <xf numFmtId="2" fontId="1" fillId="67" borderId="43" xfId="0" applyNumberFormat="1" applyFont="1" applyFill="1" applyBorder="1" applyAlignment="1">
      <alignment horizontal="center" vertical="center"/>
    </xf>
    <xf numFmtId="0" fontId="1" fillId="67" borderId="71" xfId="0" applyFont="1" applyFill="1" applyBorder="1" applyAlignment="1">
      <alignment horizontal="center" vertical="center"/>
    </xf>
    <xf numFmtId="0" fontId="2" fillId="35" borderId="43" xfId="0" applyFont="1" applyFill="1" applyBorder="1" applyAlignment="1">
      <alignment horizontal="center" vertical="center"/>
    </xf>
    <xf numFmtId="0" fontId="2" fillId="10" borderId="43" xfId="0" applyFont="1" applyFill="1" applyBorder="1" applyAlignment="1">
      <alignment horizontal="center" vertical="center"/>
    </xf>
    <xf numFmtId="0" fontId="2" fillId="15" borderId="43" xfId="0" applyFont="1" applyFill="1" applyBorder="1" applyAlignment="1">
      <alignment horizontal="center" vertical="center"/>
    </xf>
    <xf numFmtId="0" fontId="2" fillId="15" borderId="44" xfId="0" applyFont="1" applyFill="1" applyBorder="1" applyAlignment="1">
      <alignment horizontal="center" vertical="center"/>
    </xf>
    <xf numFmtId="0" fontId="2" fillId="15" borderId="42" xfId="0" applyFont="1" applyFill="1" applyBorder="1" applyAlignment="1">
      <alignment horizontal="center" vertical="center"/>
    </xf>
    <xf numFmtId="0" fontId="2" fillId="49" borderId="48" xfId="0" applyFont="1" applyFill="1" applyBorder="1" applyAlignment="1">
      <alignment horizontal="center" vertical="center"/>
    </xf>
    <xf numFmtId="0" fontId="1" fillId="49" borderId="45" xfId="0" applyFont="1" applyFill="1" applyBorder="1" applyAlignment="1">
      <alignment horizontal="center" vertical="center"/>
    </xf>
    <xf numFmtId="2" fontId="1" fillId="49" borderId="51" xfId="0" applyNumberFormat="1" applyFont="1" applyFill="1" applyBorder="1" applyAlignment="1">
      <alignment horizontal="center" vertical="center"/>
    </xf>
    <xf numFmtId="0" fontId="1" fillId="49" borderId="31" xfId="0" applyFont="1" applyFill="1" applyBorder="1" applyAlignment="1">
      <alignment horizontal="center" vertical="center"/>
    </xf>
    <xf numFmtId="0" fontId="2" fillId="49" borderId="56" xfId="0" applyFont="1" applyFill="1" applyBorder="1" applyAlignment="1">
      <alignment horizontal="center" vertical="center"/>
    </xf>
    <xf numFmtId="0" fontId="1" fillId="49" borderId="40" xfId="0" applyFont="1" applyFill="1" applyBorder="1" applyAlignment="1">
      <alignment horizontal="center" vertical="center"/>
    </xf>
    <xf numFmtId="2" fontId="1" fillId="49" borderId="10" xfId="0" applyNumberFormat="1" applyFont="1" applyFill="1" applyBorder="1" applyAlignment="1">
      <alignment horizontal="center" vertical="center"/>
    </xf>
    <xf numFmtId="0" fontId="1" fillId="49" borderId="17" xfId="0" applyFont="1" applyFill="1" applyBorder="1" applyAlignment="1">
      <alignment horizontal="center" vertical="center"/>
    </xf>
    <xf numFmtId="0" fontId="2" fillId="49" borderId="53" xfId="0" applyFont="1" applyFill="1" applyBorder="1" applyAlignment="1">
      <alignment horizontal="center" vertical="center"/>
    </xf>
    <xf numFmtId="0" fontId="1" fillId="49" borderId="38" xfId="0" applyFont="1" applyFill="1" applyBorder="1" applyAlignment="1">
      <alignment horizontal="center" vertical="center"/>
    </xf>
    <xf numFmtId="2" fontId="1" fillId="49" borderId="12" xfId="0" applyNumberFormat="1" applyFont="1" applyFill="1" applyBorder="1" applyAlignment="1">
      <alignment horizontal="center" vertical="center"/>
    </xf>
    <xf numFmtId="0" fontId="1" fillId="49" borderId="20" xfId="0" applyFont="1" applyFill="1" applyBorder="1" applyAlignment="1">
      <alignment horizontal="center" vertical="center"/>
    </xf>
    <xf numFmtId="2" fontId="29" fillId="65" borderId="10" xfId="0" applyNumberFormat="1" applyFont="1" applyFill="1" applyBorder="1" applyAlignment="1">
      <alignment horizontal="center" vertical="center"/>
    </xf>
    <xf numFmtId="189" fontId="1" fillId="66" borderId="14" xfId="0" applyNumberFormat="1" applyFont="1" applyFill="1" applyBorder="1" applyAlignment="1">
      <alignment horizontal="center" vertical="center"/>
    </xf>
    <xf numFmtId="189" fontId="1" fillId="66" borderId="10" xfId="0" applyNumberFormat="1" applyFont="1" applyFill="1" applyBorder="1" applyAlignment="1">
      <alignment horizontal="center" vertical="center"/>
    </xf>
    <xf numFmtId="189" fontId="1" fillId="66" borderId="12" xfId="0" applyNumberFormat="1" applyFont="1" applyFill="1" applyBorder="1" applyAlignment="1">
      <alignment horizontal="center" vertical="center"/>
    </xf>
    <xf numFmtId="189" fontId="1" fillId="67" borderId="51" xfId="0" applyNumberFormat="1" applyFont="1" applyFill="1" applyBorder="1" applyAlignment="1">
      <alignment horizontal="center" vertical="center"/>
    </xf>
    <xf numFmtId="189" fontId="1" fillId="67" borderId="10" xfId="0" applyNumberFormat="1" applyFont="1" applyFill="1" applyBorder="1" applyAlignment="1">
      <alignment horizontal="center" vertical="center"/>
    </xf>
    <xf numFmtId="189" fontId="1" fillId="67" borderId="43" xfId="0" applyNumberFormat="1" applyFont="1" applyFill="1" applyBorder="1" applyAlignment="1">
      <alignment horizontal="center" vertical="center"/>
    </xf>
    <xf numFmtId="189" fontId="1" fillId="49" borderId="51" xfId="0" applyNumberFormat="1" applyFont="1" applyFill="1" applyBorder="1" applyAlignment="1">
      <alignment horizontal="center" vertical="center"/>
    </xf>
    <xf numFmtId="189" fontId="1" fillId="49" borderId="10" xfId="0" applyNumberFormat="1" applyFont="1" applyFill="1" applyBorder="1" applyAlignment="1">
      <alignment horizontal="center" vertical="center"/>
    </xf>
    <xf numFmtId="189" fontId="1" fillId="49" borderId="12" xfId="0" applyNumberFormat="1" applyFont="1" applyFill="1" applyBorder="1" applyAlignment="1">
      <alignment horizontal="center" vertical="center"/>
    </xf>
    <xf numFmtId="189" fontId="1" fillId="66" borderId="43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1" fillId="66" borderId="57" xfId="0" applyNumberFormat="1" applyFont="1" applyFill="1" applyBorder="1" applyAlignment="1">
      <alignment horizontal="center" vertical="center"/>
    </xf>
    <xf numFmtId="1" fontId="1" fillId="66" borderId="40" xfId="0" applyNumberFormat="1" applyFont="1" applyFill="1" applyBorder="1" applyAlignment="1">
      <alignment horizontal="center" vertical="center"/>
    </xf>
    <xf numFmtId="1" fontId="1" fillId="66" borderId="42" xfId="0" applyNumberFormat="1" applyFont="1" applyFill="1" applyBorder="1" applyAlignment="1">
      <alignment horizontal="center" vertical="center"/>
    </xf>
    <xf numFmtId="1" fontId="1" fillId="67" borderId="31" xfId="0" applyNumberFormat="1" applyFont="1" applyFill="1" applyBorder="1" applyAlignment="1">
      <alignment horizontal="center" vertical="center"/>
    </xf>
    <xf numFmtId="1" fontId="1" fillId="67" borderId="17" xfId="0" applyNumberFormat="1" applyFont="1" applyFill="1" applyBorder="1" applyAlignment="1">
      <alignment horizontal="center" vertical="center"/>
    </xf>
    <xf numFmtId="1" fontId="1" fillId="67" borderId="71" xfId="0" applyNumberFormat="1" applyFont="1" applyFill="1" applyBorder="1" applyAlignment="1">
      <alignment horizontal="center" vertical="center"/>
    </xf>
    <xf numFmtId="1" fontId="1" fillId="49" borderId="31" xfId="0" applyNumberFormat="1" applyFont="1" applyFill="1" applyBorder="1" applyAlignment="1">
      <alignment horizontal="center" vertical="center"/>
    </xf>
    <xf numFmtId="1" fontId="1" fillId="49" borderId="17" xfId="0" applyNumberFormat="1" applyFont="1" applyFill="1" applyBorder="1" applyAlignment="1">
      <alignment horizontal="center" vertical="center"/>
    </xf>
    <xf numFmtId="1" fontId="1" fillId="49" borderId="20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6" fillId="0" borderId="10" xfId="0" applyFont="1" applyBorder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47" fillId="0" borderId="10" xfId="0" applyFont="1" applyBorder="1" applyAlignment="1">
      <alignment vertical="center"/>
    </xf>
    <xf numFmtId="2" fontId="2" fillId="6" borderId="10" xfId="0" applyNumberFormat="1" applyFont="1" applyFill="1" applyBorder="1" applyAlignment="1">
      <alignment horizontal="center" vertical="center"/>
    </xf>
    <xf numFmtId="0" fontId="31" fillId="44" borderId="0" xfId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2" fillId="0" borderId="21" xfId="0" applyFont="1" applyBorder="1" applyAlignment="1">
      <alignment vertical="center"/>
    </xf>
    <xf numFmtId="0" fontId="13" fillId="0" borderId="22" xfId="0" applyFont="1" applyBorder="1"/>
    <xf numFmtId="0" fontId="13" fillId="0" borderId="21" xfId="0" applyFont="1" applyBorder="1"/>
    <xf numFmtId="0" fontId="7" fillId="8" borderId="0" xfId="0" applyFont="1" applyFill="1" applyAlignment="1">
      <alignment horizontal="center" vertical="center" shrinkToFit="1"/>
    </xf>
    <xf numFmtId="0" fontId="7" fillId="12" borderId="0" xfId="0" applyFont="1" applyFill="1" applyBorder="1" applyAlignment="1">
      <alignment horizontal="center" vertical="center"/>
    </xf>
    <xf numFmtId="0" fontId="30" fillId="12" borderId="0" xfId="0" applyFont="1" applyFill="1" applyBorder="1" applyAlignment="1">
      <alignment horizontal="center" vertical="center"/>
    </xf>
    <xf numFmtId="0" fontId="29" fillId="12" borderId="0" xfId="0" applyFont="1" applyFill="1" applyBorder="1"/>
    <xf numFmtId="0" fontId="7" fillId="45" borderId="0" xfId="0" applyFont="1" applyFill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1" fillId="12" borderId="10" xfId="0" applyFont="1" applyFill="1" applyBorder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0" fontId="35" fillId="12" borderId="0" xfId="0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shrinkToFit="1"/>
    </xf>
    <xf numFmtId="0" fontId="7" fillId="9" borderId="17" xfId="0" applyFont="1" applyFill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0" fontId="13" fillId="0" borderId="0" xfId="0" applyFont="1" applyBorder="1"/>
    <xf numFmtId="0" fontId="2" fillId="10" borderId="10" xfId="0" applyFont="1" applyFill="1" applyBorder="1" applyAlignment="1">
      <alignment horizontal="center" vertical="center"/>
    </xf>
    <xf numFmtId="0" fontId="6" fillId="39" borderId="10" xfId="0" applyFont="1" applyFill="1" applyBorder="1" applyAlignment="1">
      <alignment horizontal="center" vertical="center"/>
    </xf>
    <xf numFmtId="0" fontId="6" fillId="12" borderId="10" xfId="0" applyFont="1" applyFill="1" applyBorder="1" applyAlignment="1">
      <alignment horizontal="center" vertical="center"/>
    </xf>
    <xf numFmtId="0" fontId="6" fillId="45" borderId="10" xfId="0" applyFont="1" applyFill="1" applyBorder="1" applyAlignment="1">
      <alignment horizontal="center" vertical="center"/>
    </xf>
    <xf numFmtId="0" fontId="2" fillId="35" borderId="10" xfId="0" applyFont="1" applyFill="1" applyBorder="1" applyAlignment="1">
      <alignment horizontal="center" vertical="center"/>
    </xf>
    <xf numFmtId="0" fontId="2" fillId="29" borderId="10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/>
    </xf>
    <xf numFmtId="0" fontId="2" fillId="15" borderId="10" xfId="0" applyFont="1" applyFill="1" applyBorder="1" applyAlignment="1">
      <alignment horizontal="center"/>
    </xf>
    <xf numFmtId="0" fontId="1" fillId="12" borderId="10" xfId="0" applyFont="1" applyFill="1" applyBorder="1" applyAlignment="1">
      <alignment horizontal="center"/>
    </xf>
    <xf numFmtId="0" fontId="1" fillId="22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2" fillId="43" borderId="0" xfId="0" applyFont="1" applyFill="1" applyAlignment="1">
      <alignment horizontal="right" vertical="center"/>
    </xf>
    <xf numFmtId="0" fontId="2" fillId="47" borderId="0" xfId="0" applyFont="1" applyFill="1" applyAlignment="1">
      <alignment horizontal="right" vertical="center"/>
    </xf>
    <xf numFmtId="0" fontId="2" fillId="46" borderId="0" xfId="0" applyFont="1" applyFill="1" applyAlignment="1">
      <alignment horizontal="right" vertical="center"/>
    </xf>
    <xf numFmtId="187" fontId="1" fillId="0" borderId="4" xfId="0" applyNumberFormat="1" applyFont="1" applyFill="1" applyBorder="1" applyAlignment="1">
      <alignment horizontal="left" vertical="center" indent="1"/>
    </xf>
    <xf numFmtId="187" fontId="1" fillId="0" borderId="5" xfId="0" applyNumberFormat="1" applyFont="1" applyFill="1" applyBorder="1" applyAlignment="1">
      <alignment horizontal="left" vertical="center" indent="1"/>
    </xf>
    <xf numFmtId="187" fontId="1" fillId="0" borderId="6" xfId="0" applyNumberFormat="1" applyFont="1" applyFill="1" applyBorder="1" applyAlignment="1">
      <alignment horizontal="left" vertical="center" indent="1"/>
    </xf>
    <xf numFmtId="0" fontId="1" fillId="0" borderId="4" xfId="0" applyFont="1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left" vertical="center" indent="1"/>
    </xf>
    <xf numFmtId="0" fontId="1" fillId="0" borderId="6" xfId="0" applyFont="1" applyFill="1" applyBorder="1" applyAlignment="1">
      <alignment horizontal="left" vertical="center" indent="1"/>
    </xf>
    <xf numFmtId="0" fontId="1" fillId="0" borderId="7" xfId="0" applyFont="1" applyFill="1" applyBorder="1" applyAlignment="1">
      <alignment horizontal="left" vertical="center" indent="1"/>
    </xf>
    <xf numFmtId="0" fontId="1" fillId="0" borderId="8" xfId="0" applyFont="1" applyFill="1" applyBorder="1" applyAlignment="1">
      <alignment horizontal="left" vertical="center" indent="1"/>
    </xf>
    <xf numFmtId="0" fontId="1" fillId="0" borderId="9" xfId="0" applyFont="1" applyFill="1" applyBorder="1" applyAlignment="1">
      <alignment horizontal="left" vertical="center" indent="1"/>
    </xf>
    <xf numFmtId="0" fontId="32" fillId="24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indent="1"/>
    </xf>
    <xf numFmtId="0" fontId="1" fillId="0" borderId="2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4" fillId="0" borderId="5" xfId="0" applyFont="1" applyFill="1" applyBorder="1" applyAlignment="1">
      <alignment horizontal="left" vertical="center" indent="1"/>
    </xf>
    <xf numFmtId="0" fontId="4" fillId="0" borderId="6" xfId="0" applyFont="1" applyFill="1" applyBorder="1" applyAlignment="1">
      <alignment horizontal="left" vertical="center" indent="1"/>
    </xf>
    <xf numFmtId="0" fontId="1" fillId="0" borderId="4" xfId="0" applyFont="1" applyFill="1" applyBorder="1" applyAlignment="1" applyProtection="1">
      <alignment horizontal="left" vertical="center" indent="1"/>
    </xf>
    <xf numFmtId="0" fontId="1" fillId="0" borderId="5" xfId="0" applyFont="1" applyFill="1" applyBorder="1" applyAlignment="1" applyProtection="1">
      <alignment horizontal="left" vertical="center" indent="1"/>
    </xf>
    <xf numFmtId="0" fontId="1" fillId="0" borderId="6" xfId="0" applyFont="1" applyFill="1" applyBorder="1" applyAlignment="1" applyProtection="1">
      <alignment horizontal="left" vertical="center" indent="1"/>
    </xf>
    <xf numFmtId="0" fontId="22" fillId="20" borderId="21" xfId="0" applyFont="1" applyFill="1" applyBorder="1" applyAlignment="1">
      <alignment horizontal="center" vertical="center"/>
    </xf>
    <xf numFmtId="0" fontId="22" fillId="20" borderId="0" xfId="0" applyFont="1" applyFill="1" applyAlignment="1">
      <alignment horizontal="center" vertical="center"/>
    </xf>
    <xf numFmtId="0" fontId="22" fillId="20" borderId="23" xfId="0" applyFont="1" applyFill="1" applyBorder="1" applyAlignment="1">
      <alignment horizontal="center" vertical="center"/>
    </xf>
    <xf numFmtId="0" fontId="22" fillId="20" borderId="24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7" fillId="48" borderId="10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7" fillId="16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22" fillId="20" borderId="10" xfId="0" applyFont="1" applyFill="1" applyBorder="1" applyAlignment="1">
      <alignment horizontal="center" vertical="center"/>
    </xf>
    <xf numFmtId="0" fontId="16" fillId="12" borderId="21" xfId="0" applyFont="1" applyFill="1" applyBorder="1" applyAlignment="1">
      <alignment horizontal="center" vertical="center"/>
    </xf>
    <xf numFmtId="0" fontId="16" fillId="12" borderId="0" xfId="0" applyFont="1" applyFill="1" applyBorder="1" applyAlignment="1">
      <alignment horizontal="center" vertical="center"/>
    </xf>
    <xf numFmtId="0" fontId="16" fillId="12" borderId="22" xfId="0" applyFont="1" applyFill="1" applyBorder="1" applyAlignment="1">
      <alignment horizontal="center" vertical="center"/>
    </xf>
    <xf numFmtId="0" fontId="24" fillId="6" borderId="21" xfId="0" applyFont="1" applyFill="1" applyBorder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7" fillId="16" borderId="15" xfId="0" applyFont="1" applyFill="1" applyBorder="1" applyAlignment="1">
      <alignment horizontal="center" vertical="center"/>
    </xf>
    <xf numFmtId="0" fontId="7" fillId="1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2" fillId="8" borderId="72" xfId="0" applyFont="1" applyFill="1" applyBorder="1" applyAlignment="1">
      <alignment horizontal="center" vertical="center" wrapText="1"/>
    </xf>
    <xf numFmtId="0" fontId="2" fillId="8" borderId="73" xfId="0" applyFont="1" applyFill="1" applyBorder="1" applyAlignment="1">
      <alignment horizontal="center" vertical="center" wrapText="1"/>
    </xf>
    <xf numFmtId="0" fontId="2" fillId="8" borderId="74" xfId="0" applyFont="1" applyFill="1" applyBorder="1" applyAlignment="1">
      <alignment horizontal="center" vertical="center" wrapText="1"/>
    </xf>
    <xf numFmtId="2" fontId="1" fillId="67" borderId="46" xfId="0" applyNumberFormat="1" applyFont="1" applyFill="1" applyBorder="1" applyAlignment="1">
      <alignment horizontal="center" vertical="center"/>
    </xf>
    <xf numFmtId="2" fontId="1" fillId="67" borderId="41" xfId="0" applyNumberFormat="1" applyFont="1" applyFill="1" applyBorder="1" applyAlignment="1">
      <alignment horizontal="center" vertical="center"/>
    </xf>
    <xf numFmtId="2" fontId="1" fillId="67" borderId="44" xfId="0" applyNumberFormat="1" applyFont="1" applyFill="1" applyBorder="1" applyAlignment="1">
      <alignment horizontal="center" vertical="center"/>
    </xf>
    <xf numFmtId="2" fontId="1" fillId="67" borderId="33" xfId="0" applyNumberFormat="1" applyFont="1" applyFill="1" applyBorder="1" applyAlignment="1">
      <alignment horizontal="center" vertical="center"/>
    </xf>
    <xf numFmtId="2" fontId="1" fillId="67" borderId="35" xfId="0" applyNumberFormat="1" applyFont="1" applyFill="1" applyBorder="1" applyAlignment="1">
      <alignment horizontal="center" vertical="center"/>
    </xf>
    <xf numFmtId="2" fontId="1" fillId="67" borderId="70" xfId="0" applyNumberFormat="1" applyFont="1" applyFill="1" applyBorder="1" applyAlignment="1">
      <alignment horizontal="center" vertical="center"/>
    </xf>
    <xf numFmtId="0" fontId="2" fillId="10" borderId="51" xfId="0" applyFont="1" applyFill="1" applyBorder="1" applyAlignment="1">
      <alignment horizontal="center" vertical="center"/>
    </xf>
    <xf numFmtId="0" fontId="2" fillId="35" borderId="51" xfId="0" applyFont="1" applyFill="1" applyBorder="1" applyAlignment="1">
      <alignment horizontal="center" vertical="center"/>
    </xf>
    <xf numFmtId="0" fontId="2" fillId="15" borderId="51" xfId="0" applyFont="1" applyFill="1" applyBorder="1" applyAlignment="1">
      <alignment horizontal="center" vertical="center"/>
    </xf>
    <xf numFmtId="0" fontId="2" fillId="15" borderId="46" xfId="0" applyFont="1" applyFill="1" applyBorder="1" applyAlignment="1">
      <alignment horizontal="center" vertical="center"/>
    </xf>
    <xf numFmtId="2" fontId="1" fillId="66" borderId="35" xfId="0" applyNumberFormat="1" applyFont="1" applyFill="1" applyBorder="1" applyAlignment="1">
      <alignment horizontal="center" vertical="center"/>
    </xf>
    <xf numFmtId="2" fontId="1" fillId="66" borderId="70" xfId="0" applyNumberFormat="1" applyFont="1" applyFill="1" applyBorder="1" applyAlignment="1">
      <alignment horizontal="center" vertical="center"/>
    </xf>
    <xf numFmtId="0" fontId="2" fillId="8" borderId="48" xfId="0" applyFont="1" applyFill="1" applyBorder="1" applyAlignment="1">
      <alignment horizontal="center" vertical="center"/>
    </xf>
    <xf numFmtId="0" fontId="2" fillId="8" borderId="56" xfId="0" applyFont="1" applyFill="1" applyBorder="1" applyAlignment="1">
      <alignment horizontal="center" vertical="center"/>
    </xf>
    <xf numFmtId="0" fontId="2" fillId="8" borderId="53" xfId="0" applyFont="1" applyFill="1" applyBorder="1" applyAlignment="1">
      <alignment horizontal="center" vertical="center"/>
    </xf>
    <xf numFmtId="0" fontId="7" fillId="8" borderId="49" xfId="0" applyFont="1" applyFill="1" applyBorder="1" applyAlignment="1">
      <alignment horizontal="center" vertical="center" wrapText="1"/>
    </xf>
    <xf numFmtId="0" fontId="7" fillId="8" borderId="50" xfId="0" applyFont="1" applyFill="1" applyBorder="1" applyAlignment="1">
      <alignment horizontal="center" vertical="center" wrapText="1"/>
    </xf>
    <xf numFmtId="0" fontId="2" fillId="8" borderId="67" xfId="0" applyFont="1" applyFill="1" applyBorder="1" applyAlignment="1">
      <alignment horizontal="center" vertical="center"/>
    </xf>
    <xf numFmtId="0" fontId="2" fillId="8" borderId="68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" fillId="8" borderId="69" xfId="0" applyFont="1" applyFill="1" applyBorder="1" applyAlignment="1">
      <alignment horizontal="center" vertical="center"/>
    </xf>
    <xf numFmtId="0" fontId="2" fillId="15" borderId="45" xfId="0" applyFont="1" applyFill="1" applyBorder="1" applyAlignment="1">
      <alignment horizontal="center" vertical="center"/>
    </xf>
    <xf numFmtId="2" fontId="1" fillId="49" borderId="46" xfId="0" applyNumberFormat="1" applyFont="1" applyFill="1" applyBorder="1" applyAlignment="1">
      <alignment horizontal="center" vertical="center"/>
    </xf>
    <xf numFmtId="2" fontId="1" fillId="49" borderId="41" xfId="0" applyNumberFormat="1" applyFont="1" applyFill="1" applyBorder="1" applyAlignment="1">
      <alignment horizontal="center" vertical="center"/>
    </xf>
    <xf numFmtId="2" fontId="1" fillId="49" borderId="61" xfId="0" applyNumberFormat="1" applyFont="1" applyFill="1" applyBorder="1" applyAlignment="1">
      <alignment horizontal="center" vertical="center"/>
    </xf>
    <xf numFmtId="2" fontId="1" fillId="49" borderId="33" xfId="0" applyNumberFormat="1" applyFont="1" applyFill="1" applyBorder="1" applyAlignment="1">
      <alignment horizontal="center" vertical="center"/>
    </xf>
    <xf numFmtId="2" fontId="1" fillId="49" borderId="35" xfId="0" applyNumberFormat="1" applyFont="1" applyFill="1" applyBorder="1" applyAlignment="1">
      <alignment horizontal="center" vertical="center"/>
    </xf>
    <xf numFmtId="0" fontId="2" fillId="15" borderId="31" xfId="0" applyFont="1" applyFill="1" applyBorder="1" applyAlignment="1">
      <alignment horizontal="center" vertical="center"/>
    </xf>
    <xf numFmtId="189" fontId="1" fillId="66" borderId="35" xfId="0" applyNumberFormat="1" applyFont="1" applyFill="1" applyBorder="1" applyAlignment="1">
      <alignment horizontal="center" vertical="center"/>
    </xf>
    <xf numFmtId="189" fontId="1" fillId="67" borderId="46" xfId="0" applyNumberFormat="1" applyFont="1" applyFill="1" applyBorder="1" applyAlignment="1">
      <alignment horizontal="center" vertical="center"/>
    </xf>
    <xf numFmtId="189" fontId="1" fillId="67" borderId="41" xfId="0" applyNumberFormat="1" applyFont="1" applyFill="1" applyBorder="1" applyAlignment="1">
      <alignment horizontal="center" vertical="center"/>
    </xf>
    <xf numFmtId="189" fontId="1" fillId="67" borderId="44" xfId="0" applyNumberFormat="1" applyFont="1" applyFill="1" applyBorder="1" applyAlignment="1">
      <alignment horizontal="center" vertical="center"/>
    </xf>
    <xf numFmtId="189" fontId="1" fillId="49" borderId="46" xfId="0" applyNumberFormat="1" applyFont="1" applyFill="1" applyBorder="1" applyAlignment="1">
      <alignment horizontal="center" vertical="center"/>
    </xf>
    <xf numFmtId="189" fontId="1" fillId="49" borderId="41" xfId="0" applyNumberFormat="1" applyFont="1" applyFill="1" applyBorder="1" applyAlignment="1">
      <alignment horizontal="center" vertical="center"/>
    </xf>
    <xf numFmtId="189" fontId="1" fillId="49" borderId="61" xfId="0" applyNumberFormat="1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 wrapText="1"/>
    </xf>
    <xf numFmtId="0" fontId="2" fillId="20" borderId="67" xfId="0" applyFont="1" applyFill="1" applyBorder="1" applyAlignment="1">
      <alignment horizontal="center" vertical="center"/>
    </xf>
    <xf numFmtId="0" fontId="2" fillId="20" borderId="68" xfId="0" applyFont="1" applyFill="1" applyBorder="1" applyAlignment="1">
      <alignment horizontal="center" vertical="center"/>
    </xf>
    <xf numFmtId="0" fontId="2" fillId="20" borderId="33" xfId="0" applyFont="1" applyFill="1" applyBorder="1" applyAlignment="1">
      <alignment horizontal="center" vertical="center"/>
    </xf>
    <xf numFmtId="0" fontId="2" fillId="27" borderId="69" xfId="0" applyFont="1" applyFill="1" applyBorder="1" applyAlignment="1">
      <alignment horizontal="center" vertical="center"/>
    </xf>
    <xf numFmtId="0" fontId="2" fillId="27" borderId="68" xfId="0" applyFont="1" applyFill="1" applyBorder="1" applyAlignment="1">
      <alignment horizontal="center" vertical="center"/>
    </xf>
    <xf numFmtId="0" fontId="2" fillId="27" borderId="33" xfId="0" applyFont="1" applyFill="1" applyBorder="1" applyAlignment="1">
      <alignment horizontal="center" vertical="center"/>
    </xf>
    <xf numFmtId="0" fontId="2" fillId="15" borderId="45" xfId="0" applyFont="1" applyFill="1" applyBorder="1" applyAlignment="1">
      <alignment horizontal="center" vertical="center" wrapText="1"/>
    </xf>
    <xf numFmtId="0" fontId="2" fillId="15" borderId="51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35" borderId="51" xfId="0" applyFont="1" applyFill="1" applyBorder="1" applyAlignment="1">
      <alignment horizontal="center" vertical="center" wrapText="1"/>
    </xf>
    <xf numFmtId="0" fontId="2" fillId="15" borderId="46" xfId="0" applyFont="1" applyFill="1" applyBorder="1" applyAlignment="1">
      <alignment horizontal="center" vertical="center" wrapText="1"/>
    </xf>
    <xf numFmtId="0" fontId="6" fillId="16" borderId="15" xfId="0" applyFont="1" applyFill="1" applyBorder="1" applyAlignment="1">
      <alignment horizontal="center" vertical="center"/>
    </xf>
    <xf numFmtId="0" fontId="6" fillId="16" borderId="1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45" borderId="10" xfId="0" applyFont="1" applyFill="1" applyBorder="1" applyAlignment="1">
      <alignment horizontal="center" vertical="center"/>
    </xf>
    <xf numFmtId="0" fontId="2" fillId="48" borderId="10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6" fillId="39" borderId="10" xfId="0" applyFont="1" applyFill="1" applyBorder="1" applyAlignment="1">
      <alignment horizontal="center" vertical="center"/>
    </xf>
    <xf numFmtId="0" fontId="6" fillId="39" borderId="12" xfId="0" applyFont="1" applyFill="1" applyBorder="1" applyAlignment="1">
      <alignment horizontal="center" vertical="center"/>
    </xf>
    <xf numFmtId="0" fontId="2" fillId="30" borderId="12" xfId="0" applyFont="1" applyFill="1" applyBorder="1" applyAlignment="1">
      <alignment horizontal="center" vertical="center"/>
    </xf>
    <xf numFmtId="0" fontId="2" fillId="30" borderId="13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center" vertical="center"/>
    </xf>
    <xf numFmtId="0" fontId="22" fillId="3" borderId="24" xfId="0" applyFont="1" applyFill="1" applyBorder="1" applyAlignment="1">
      <alignment horizontal="center" vertical="center"/>
    </xf>
    <xf numFmtId="0" fontId="45" fillId="65" borderId="17" xfId="0" applyFont="1" applyFill="1" applyBorder="1" applyAlignment="1">
      <alignment horizontal="center" vertical="center"/>
    </xf>
    <xf numFmtId="0" fontId="45" fillId="65" borderId="10" xfId="0" applyFont="1" applyFill="1" applyBorder="1" applyAlignment="1">
      <alignment horizontal="center" vertical="center"/>
    </xf>
    <xf numFmtId="0" fontId="45" fillId="45" borderId="10" xfId="0" applyFont="1" applyFill="1" applyBorder="1" applyAlignment="1">
      <alignment horizontal="center" vertical="center"/>
    </xf>
    <xf numFmtId="0" fontId="45" fillId="45" borderId="12" xfId="0" applyFont="1" applyFill="1" applyBorder="1" applyAlignment="1">
      <alignment horizontal="center" vertical="center"/>
    </xf>
    <xf numFmtId="0" fontId="2" fillId="56" borderId="10" xfId="0" applyFont="1" applyFill="1" applyBorder="1" applyAlignment="1">
      <alignment horizontal="center" vertical="center"/>
    </xf>
    <xf numFmtId="0" fontId="2" fillId="56" borderId="12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2" fillId="10" borderId="23" xfId="0" applyFont="1" applyFill="1" applyBorder="1" applyAlignment="1">
      <alignment horizontal="center" vertical="center"/>
    </xf>
    <xf numFmtId="0" fontId="22" fillId="10" borderId="24" xfId="0" applyFont="1" applyFill="1" applyBorder="1" applyAlignment="1">
      <alignment horizontal="center" vertical="center"/>
    </xf>
    <xf numFmtId="0" fontId="45" fillId="45" borderId="20" xfId="0" applyFont="1" applyFill="1" applyBorder="1" applyAlignment="1">
      <alignment horizontal="center" vertical="center"/>
    </xf>
    <xf numFmtId="0" fontId="45" fillId="45" borderId="22" xfId="0" applyFont="1" applyFill="1" applyBorder="1" applyAlignment="1">
      <alignment horizontal="center" vertical="center"/>
    </xf>
    <xf numFmtId="0" fontId="45" fillId="45" borderId="10" xfId="0" applyFont="1" applyFill="1" applyBorder="1" applyAlignment="1">
      <alignment horizontal="center" vertical="center" wrapText="1"/>
    </xf>
    <xf numFmtId="0" fontId="45" fillId="45" borderId="12" xfId="0" applyFont="1" applyFill="1" applyBorder="1" applyAlignment="1">
      <alignment horizontal="center" vertical="center" wrapText="1"/>
    </xf>
    <xf numFmtId="0" fontId="7" fillId="25" borderId="0" xfId="0" applyFont="1" applyFill="1" applyAlignment="1">
      <alignment horizontal="center" vertical="center"/>
    </xf>
    <xf numFmtId="0" fontId="7" fillId="25" borderId="24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7" fillId="11" borderId="15" xfId="0" applyFont="1" applyFill="1" applyBorder="1" applyAlignment="1">
      <alignment horizontal="center" vertical="center"/>
    </xf>
    <xf numFmtId="0" fontId="7" fillId="16" borderId="65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52" borderId="1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right" vertical="center"/>
    </xf>
    <xf numFmtId="0" fontId="2" fillId="3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2" fillId="40" borderId="15" xfId="0" applyFont="1" applyFill="1" applyBorder="1" applyAlignment="1">
      <alignment horizontal="right" vertical="center"/>
    </xf>
    <xf numFmtId="0" fontId="2" fillId="40" borderId="16" xfId="0" applyFont="1" applyFill="1" applyBorder="1" applyAlignment="1">
      <alignment horizontal="right" vertical="center"/>
    </xf>
    <xf numFmtId="0" fontId="4" fillId="12" borderId="16" xfId="0" applyFont="1" applyFill="1" applyBorder="1" applyAlignment="1">
      <alignment horizontal="center" vertical="center"/>
    </xf>
    <xf numFmtId="0" fontId="4" fillId="12" borderId="17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4" fillId="12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center" vertical="center"/>
    </xf>
    <xf numFmtId="0" fontId="15" fillId="11" borderId="16" xfId="0" applyFont="1" applyFill="1" applyBorder="1" applyAlignment="1">
      <alignment horizontal="center" vertical="center"/>
    </xf>
    <xf numFmtId="0" fontId="15" fillId="11" borderId="17" xfId="0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/>
    </xf>
    <xf numFmtId="0" fontId="17" fillId="6" borderId="17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28" fillId="17" borderId="10" xfId="0" applyFont="1" applyFill="1" applyBorder="1" applyAlignment="1">
      <alignment horizontal="center" vertical="center" textRotation="90" wrapText="1"/>
    </xf>
    <xf numFmtId="0" fontId="4" fillId="3" borderId="10" xfId="0" applyFont="1" applyFill="1" applyBorder="1" applyAlignment="1">
      <alignment horizontal="center" vertical="center" textRotation="90" shrinkToFit="1"/>
    </xf>
    <xf numFmtId="0" fontId="4" fillId="11" borderId="21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/>
    </xf>
    <xf numFmtId="0" fontId="4" fillId="11" borderId="22" xfId="0" applyFont="1" applyFill="1" applyBorder="1" applyAlignment="1">
      <alignment horizontal="center"/>
    </xf>
    <xf numFmtId="0" fontId="1" fillId="11" borderId="23" xfId="0" applyFont="1" applyFill="1" applyBorder="1" applyAlignment="1">
      <alignment horizontal="center"/>
    </xf>
    <xf numFmtId="0" fontId="1" fillId="11" borderId="24" xfId="0" applyFont="1" applyFill="1" applyBorder="1" applyAlignment="1">
      <alignment horizontal="center"/>
    </xf>
    <xf numFmtId="0" fontId="1" fillId="11" borderId="25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6" fillId="34" borderId="12" xfId="0" applyFont="1" applyFill="1" applyBorder="1" applyAlignment="1">
      <alignment horizontal="center" vertical="center" textRotation="90" shrinkToFit="1"/>
    </xf>
    <xf numFmtId="0" fontId="6" fillId="34" borderId="13" xfId="0" applyFont="1" applyFill="1" applyBorder="1" applyAlignment="1">
      <alignment horizontal="center" vertical="center" textRotation="90" shrinkToFit="1"/>
    </xf>
    <xf numFmtId="0" fontId="6" fillId="34" borderId="14" xfId="0" applyFont="1" applyFill="1" applyBorder="1" applyAlignment="1">
      <alignment horizontal="center" vertical="center" textRotation="90" shrinkToFit="1"/>
    </xf>
    <xf numFmtId="0" fontId="10" fillId="18" borderId="12" xfId="0" applyFont="1" applyFill="1" applyBorder="1" applyAlignment="1">
      <alignment horizontal="center" vertical="center" textRotation="90" shrinkToFit="1"/>
    </xf>
    <xf numFmtId="0" fontId="10" fillId="18" borderId="13" xfId="0" applyFont="1" applyFill="1" applyBorder="1" applyAlignment="1">
      <alignment horizontal="center" vertical="center" textRotation="90" shrinkToFit="1"/>
    </xf>
    <xf numFmtId="0" fontId="10" fillId="18" borderId="14" xfId="0" applyFont="1" applyFill="1" applyBorder="1" applyAlignment="1">
      <alignment horizontal="center" vertical="center" textRotation="90" shrinkToFit="1"/>
    </xf>
    <xf numFmtId="0" fontId="6" fillId="29" borderId="10" xfId="0" applyFont="1" applyFill="1" applyBorder="1" applyAlignment="1">
      <alignment horizontal="center" vertical="center" textRotation="90" shrinkToFit="1"/>
    </xf>
    <xf numFmtId="0" fontId="21" fillId="3" borderId="10" xfId="0" applyFont="1" applyFill="1" applyBorder="1" applyAlignment="1">
      <alignment horizontal="center" vertical="center" textRotation="90" shrinkToFit="1"/>
    </xf>
    <xf numFmtId="0" fontId="2" fillId="11" borderId="13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/>
    </xf>
    <xf numFmtId="0" fontId="21" fillId="3" borderId="22" xfId="0" applyFont="1" applyFill="1" applyBorder="1" applyAlignment="1">
      <alignment horizontal="center"/>
    </xf>
    <xf numFmtId="0" fontId="4" fillId="11" borderId="21" xfId="0" applyFont="1" applyFill="1" applyBorder="1" applyAlignment="1">
      <alignment horizontal="center" vertical="center"/>
    </xf>
    <xf numFmtId="0" fontId="10" fillId="26" borderId="12" xfId="0" applyFont="1" applyFill="1" applyBorder="1" applyAlignment="1">
      <alignment horizontal="center" vertical="center"/>
    </xf>
    <xf numFmtId="0" fontId="10" fillId="26" borderId="13" xfId="0" applyFont="1" applyFill="1" applyBorder="1" applyAlignment="1">
      <alignment horizontal="center" vertical="center"/>
    </xf>
    <xf numFmtId="0" fontId="10" fillId="26" borderId="14" xfId="0" applyFont="1" applyFill="1" applyBorder="1" applyAlignment="1">
      <alignment horizontal="center" vertical="center"/>
    </xf>
    <xf numFmtId="0" fontId="7" fillId="45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 shrinkToFit="1"/>
    </xf>
    <xf numFmtId="0" fontId="31" fillId="44" borderId="22" xfId="1" applyFont="1" applyFill="1" applyBorder="1" applyAlignment="1">
      <alignment horizontal="center" vertical="center"/>
    </xf>
    <xf numFmtId="0" fontId="21" fillId="27" borderId="0" xfId="0" applyFont="1" applyFill="1" applyAlignment="1">
      <alignment horizontal="left" vertical="center" indent="1" shrinkToFit="1"/>
    </xf>
    <xf numFmtId="0" fontId="21" fillId="27" borderId="22" xfId="0" applyFont="1" applyFill="1" applyBorder="1" applyAlignment="1">
      <alignment horizontal="left" vertical="center" indent="1" shrinkToFit="1"/>
    </xf>
    <xf numFmtId="0" fontId="34" fillId="43" borderId="18" xfId="0" applyFont="1" applyFill="1" applyBorder="1" applyAlignment="1">
      <alignment horizontal="center" vertical="center"/>
    </xf>
    <xf numFmtId="0" fontId="34" fillId="43" borderId="20" xfId="0" applyFont="1" applyFill="1" applyBorder="1" applyAlignment="1">
      <alignment horizontal="center" vertical="center"/>
    </xf>
    <xf numFmtId="0" fontId="34" fillId="43" borderId="21" xfId="0" applyFont="1" applyFill="1" applyBorder="1" applyAlignment="1">
      <alignment horizontal="center" vertical="center"/>
    </xf>
    <xf numFmtId="0" fontId="34" fillId="43" borderId="22" xfId="0" applyFont="1" applyFill="1" applyBorder="1" applyAlignment="1">
      <alignment horizontal="center" vertical="center"/>
    </xf>
    <xf numFmtId="0" fontId="34" fillId="43" borderId="23" xfId="0" applyFont="1" applyFill="1" applyBorder="1" applyAlignment="1">
      <alignment horizontal="center" vertical="center"/>
    </xf>
    <xf numFmtId="0" fontId="34" fillId="43" borderId="2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center" vertical="center" shrinkToFit="1"/>
    </xf>
    <xf numFmtId="0" fontId="2" fillId="11" borderId="12" xfId="0" applyFont="1" applyFill="1" applyBorder="1" applyAlignment="1">
      <alignment horizontal="center" vertical="center" shrinkToFit="1"/>
    </xf>
    <xf numFmtId="0" fontId="2" fillId="11" borderId="13" xfId="0" applyFont="1" applyFill="1" applyBorder="1" applyAlignment="1">
      <alignment horizontal="center" vertical="center" shrinkToFit="1"/>
    </xf>
    <xf numFmtId="0" fontId="2" fillId="11" borderId="14" xfId="0" applyFont="1" applyFill="1" applyBorder="1" applyAlignment="1">
      <alignment horizontal="center" vertical="center" shrinkToFit="1"/>
    </xf>
    <xf numFmtId="0" fontId="10" fillId="26" borderId="21" xfId="0" applyFont="1" applyFill="1" applyBorder="1" applyAlignment="1">
      <alignment horizontal="center" vertical="center" textRotation="90" shrinkToFit="1"/>
    </xf>
    <xf numFmtId="0" fontId="10" fillId="26" borderId="23" xfId="0" applyFont="1" applyFill="1" applyBorder="1" applyAlignment="1">
      <alignment horizontal="center" vertical="center" textRotation="90" shrinkToFit="1"/>
    </xf>
    <xf numFmtId="0" fontId="2" fillId="29" borderId="21" xfId="0" applyFont="1" applyFill="1" applyBorder="1" applyAlignment="1">
      <alignment horizontal="center" vertical="center" textRotation="90" shrinkToFit="1"/>
    </xf>
    <xf numFmtId="0" fontId="2" fillId="29" borderId="23" xfId="0" applyFont="1" applyFill="1" applyBorder="1" applyAlignment="1">
      <alignment horizontal="center" vertical="center" textRotation="90" shrinkToFit="1"/>
    </xf>
    <xf numFmtId="0" fontId="10" fillId="21" borderId="15" xfId="0" applyFont="1" applyFill="1" applyBorder="1" applyAlignment="1">
      <alignment horizontal="center" vertical="center" shrinkToFit="1"/>
    </xf>
    <xf numFmtId="0" fontId="10" fillId="21" borderId="16" xfId="0" applyFont="1" applyFill="1" applyBorder="1" applyAlignment="1">
      <alignment horizontal="center" vertical="center" shrinkToFit="1"/>
    </xf>
    <xf numFmtId="0" fontId="10" fillId="21" borderId="17" xfId="0" applyFont="1" applyFill="1" applyBorder="1" applyAlignment="1">
      <alignment horizontal="center" vertical="center" shrinkToFit="1"/>
    </xf>
    <xf numFmtId="0" fontId="10" fillId="23" borderId="15" xfId="0" applyFont="1" applyFill="1" applyBorder="1" applyAlignment="1">
      <alignment horizontal="center" vertical="center" shrinkToFit="1"/>
    </xf>
    <xf numFmtId="0" fontId="10" fillId="23" borderId="16" xfId="0" applyFont="1" applyFill="1" applyBorder="1" applyAlignment="1">
      <alignment horizontal="center" vertical="center" shrinkToFit="1"/>
    </xf>
    <xf numFmtId="0" fontId="10" fillId="23" borderId="17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textRotation="90" shrinkToFit="1"/>
    </xf>
    <xf numFmtId="0" fontId="2" fillId="17" borderId="10" xfId="0" applyFont="1" applyFill="1" applyBorder="1" applyAlignment="1">
      <alignment horizontal="center" vertical="center" textRotation="90" shrinkToFit="1"/>
    </xf>
    <xf numFmtId="0" fontId="2" fillId="16" borderId="10" xfId="0" applyFont="1" applyFill="1" applyBorder="1" applyAlignment="1">
      <alignment horizontal="center" vertical="center" textRotation="90" shrinkToFit="1"/>
    </xf>
    <xf numFmtId="0" fontId="2" fillId="24" borderId="10" xfId="0" applyFont="1" applyFill="1" applyBorder="1" applyAlignment="1">
      <alignment horizontal="center" vertical="center" textRotation="90" shrinkToFit="1"/>
    </xf>
    <xf numFmtId="0" fontId="2" fillId="12" borderId="12" xfId="0" applyFont="1" applyFill="1" applyBorder="1" applyAlignment="1">
      <alignment horizontal="center" vertical="center" shrinkToFit="1"/>
    </xf>
    <xf numFmtId="0" fontId="2" fillId="12" borderId="14" xfId="0" applyFont="1" applyFill="1" applyBorder="1" applyAlignment="1">
      <alignment horizontal="center" vertical="center" shrinkToFit="1"/>
    </xf>
    <xf numFmtId="0" fontId="2" fillId="31" borderId="12" xfId="0" applyFont="1" applyFill="1" applyBorder="1" applyAlignment="1">
      <alignment horizontal="center" vertical="center" shrinkToFit="1"/>
    </xf>
    <xf numFmtId="0" fontId="2" fillId="31" borderId="13" xfId="0" applyFont="1" applyFill="1" applyBorder="1" applyAlignment="1">
      <alignment horizontal="center" vertical="center" shrinkToFit="1"/>
    </xf>
    <xf numFmtId="0" fontId="2" fillId="31" borderId="14" xfId="0" applyFont="1" applyFill="1" applyBorder="1" applyAlignment="1">
      <alignment horizontal="center" vertical="center" shrinkToFit="1"/>
    </xf>
    <xf numFmtId="0" fontId="10" fillId="33" borderId="15" xfId="0" applyFont="1" applyFill="1" applyBorder="1" applyAlignment="1">
      <alignment horizontal="center" vertical="center" shrinkToFit="1"/>
    </xf>
    <xf numFmtId="0" fontId="10" fillId="33" borderId="16" xfId="0" applyFont="1" applyFill="1" applyBorder="1" applyAlignment="1">
      <alignment horizontal="center" vertical="center" shrinkToFit="1"/>
    </xf>
    <xf numFmtId="0" fontId="10" fillId="33" borderId="17" xfId="0" applyFont="1" applyFill="1" applyBorder="1" applyAlignment="1">
      <alignment horizontal="center" vertical="center" shrinkToFit="1"/>
    </xf>
    <xf numFmtId="0" fontId="2" fillId="22" borderId="12" xfId="0" applyFont="1" applyFill="1" applyBorder="1" applyAlignment="1">
      <alignment horizontal="center" vertical="center" shrinkToFit="1"/>
    </xf>
    <xf numFmtId="0" fontId="2" fillId="22" borderId="14" xfId="0" applyFont="1" applyFill="1" applyBorder="1" applyAlignment="1">
      <alignment horizontal="center" vertical="center" shrinkToFit="1"/>
    </xf>
    <xf numFmtId="0" fontId="17" fillId="19" borderId="12" xfId="0" applyFont="1" applyFill="1" applyBorder="1" applyAlignment="1">
      <alignment horizontal="center" shrinkToFit="1"/>
    </xf>
    <xf numFmtId="0" fontId="17" fillId="19" borderId="13" xfId="0" applyFont="1" applyFill="1" applyBorder="1" applyAlignment="1">
      <alignment horizontal="center" shrinkToFit="1"/>
    </xf>
    <xf numFmtId="0" fontId="17" fillId="19" borderId="14" xfId="0" applyFont="1" applyFill="1" applyBorder="1" applyAlignment="1">
      <alignment horizontal="center" shrinkToFit="1"/>
    </xf>
    <xf numFmtId="0" fontId="6" fillId="30" borderId="12" xfId="0" applyFont="1" applyFill="1" applyBorder="1" applyAlignment="1">
      <alignment horizontal="center" vertical="center" shrinkToFit="1"/>
    </xf>
    <xf numFmtId="0" fontId="6" fillId="30" borderId="14" xfId="0" applyFont="1" applyFill="1" applyBorder="1" applyAlignment="1">
      <alignment horizontal="center" vertical="center" shrinkToFit="1"/>
    </xf>
    <xf numFmtId="0" fontId="2" fillId="21" borderId="10" xfId="0" applyFont="1" applyFill="1" applyBorder="1" applyAlignment="1">
      <alignment horizontal="center" vertical="center" textRotation="90" shrinkToFit="1"/>
    </xf>
    <xf numFmtId="0" fontId="2" fillId="13" borderId="12" xfId="0" applyFont="1" applyFill="1" applyBorder="1" applyAlignment="1">
      <alignment horizontal="center" vertical="center" shrinkToFit="1"/>
    </xf>
    <xf numFmtId="0" fontId="2" fillId="13" borderId="13" xfId="0" applyFont="1" applyFill="1" applyBorder="1" applyAlignment="1">
      <alignment horizontal="center" vertical="center" shrinkToFit="1"/>
    </xf>
    <xf numFmtId="0" fontId="2" fillId="13" borderId="14" xfId="0" applyFont="1" applyFill="1" applyBorder="1" applyAlignment="1">
      <alignment horizontal="center" vertical="center" shrinkToFit="1"/>
    </xf>
    <xf numFmtId="0" fontId="6" fillId="10" borderId="10" xfId="0" applyFont="1" applyFill="1" applyBorder="1" applyAlignment="1">
      <alignment horizontal="center" vertical="center" shrinkToFit="1"/>
    </xf>
    <xf numFmtId="0" fontId="19" fillId="24" borderId="15" xfId="0" applyFont="1" applyFill="1" applyBorder="1" applyAlignment="1">
      <alignment horizontal="center" vertical="center" shrinkToFit="1"/>
    </xf>
    <xf numFmtId="0" fontId="19" fillId="24" borderId="16" xfId="0" applyFont="1" applyFill="1" applyBorder="1" applyAlignment="1">
      <alignment horizontal="center" vertical="center" shrinkToFit="1"/>
    </xf>
    <xf numFmtId="0" fontId="19" fillId="24" borderId="17" xfId="0" applyFont="1" applyFill="1" applyBorder="1" applyAlignment="1">
      <alignment horizontal="center" vertical="center" shrinkToFit="1"/>
    </xf>
    <xf numFmtId="0" fontId="2" fillId="3" borderId="21" xfId="0" applyFont="1" applyFill="1" applyBorder="1" applyAlignment="1">
      <alignment horizontal="center" vertical="center" textRotation="90" shrinkToFit="1"/>
    </xf>
    <xf numFmtId="0" fontId="2" fillId="3" borderId="23" xfId="0" applyFont="1" applyFill="1" applyBorder="1" applyAlignment="1">
      <alignment horizontal="center" vertical="center" textRotation="90" shrinkToFit="1"/>
    </xf>
    <xf numFmtId="0" fontId="2" fillId="34" borderId="21" xfId="0" applyFont="1" applyFill="1" applyBorder="1" applyAlignment="1">
      <alignment horizontal="center" vertical="center" textRotation="90" shrinkToFit="1"/>
    </xf>
    <xf numFmtId="0" fontId="2" fillId="34" borderId="23" xfId="0" applyFont="1" applyFill="1" applyBorder="1" applyAlignment="1">
      <alignment horizontal="center" vertical="center" textRotation="90" shrinkToFit="1"/>
    </xf>
    <xf numFmtId="0" fontId="6" fillId="20" borderId="10" xfId="0" applyFont="1" applyFill="1" applyBorder="1" applyAlignment="1">
      <alignment horizontal="center" vertical="center" shrinkToFit="1"/>
    </xf>
    <xf numFmtId="0" fontId="2" fillId="6" borderId="18" xfId="0" applyFont="1" applyFill="1" applyBorder="1" applyAlignment="1">
      <alignment horizontal="center" vertical="center" shrinkToFit="1"/>
    </xf>
    <xf numFmtId="0" fontId="2" fillId="6" borderId="21" xfId="0" applyFont="1" applyFill="1" applyBorder="1" applyAlignment="1">
      <alignment horizontal="center" vertical="center" shrinkToFit="1"/>
    </xf>
    <xf numFmtId="0" fontId="2" fillId="6" borderId="23" xfId="0" applyFont="1" applyFill="1" applyBorder="1" applyAlignment="1">
      <alignment horizontal="center" vertical="center" shrinkToFit="1"/>
    </xf>
    <xf numFmtId="0" fontId="20" fillId="35" borderId="29" xfId="0" applyFont="1" applyFill="1" applyBorder="1" applyAlignment="1">
      <alignment horizontal="center" vertical="center" shrinkToFit="1"/>
    </xf>
    <xf numFmtId="0" fontId="20" fillId="35" borderId="30" xfId="0" applyFont="1" applyFill="1" applyBorder="1" applyAlignment="1">
      <alignment horizontal="center" vertical="center" shrinkToFit="1"/>
    </xf>
    <xf numFmtId="0" fontId="20" fillId="35" borderId="31" xfId="0" applyFont="1" applyFill="1" applyBorder="1" applyAlignment="1">
      <alignment horizontal="center" vertical="center" shrinkToFit="1"/>
    </xf>
    <xf numFmtId="0" fontId="6" fillId="30" borderId="34" xfId="0" applyFont="1" applyFill="1" applyBorder="1" applyAlignment="1">
      <alignment horizontal="center" vertical="center" shrinkToFit="1"/>
    </xf>
    <xf numFmtId="0" fontId="6" fillId="30" borderId="19" xfId="0" applyFont="1" applyFill="1" applyBorder="1" applyAlignment="1">
      <alignment horizontal="center" vertical="center" shrinkToFit="1"/>
    </xf>
    <xf numFmtId="0" fontId="6" fillId="30" borderId="20" xfId="0" applyFont="1" applyFill="1" applyBorder="1" applyAlignment="1">
      <alignment horizontal="center" vertical="center" shrinkToFit="1"/>
    </xf>
    <xf numFmtId="0" fontId="6" fillId="30" borderId="36" xfId="0" applyFont="1" applyFill="1" applyBorder="1" applyAlignment="1">
      <alignment horizontal="center" vertical="center" shrinkToFit="1"/>
    </xf>
    <xf numFmtId="0" fontId="6" fillId="30" borderId="24" xfId="0" applyFont="1" applyFill="1" applyBorder="1" applyAlignment="1">
      <alignment horizontal="center" vertical="center" shrinkToFit="1"/>
    </xf>
    <xf numFmtId="0" fontId="6" fillId="30" borderId="25" xfId="0" applyFont="1" applyFill="1" applyBorder="1" applyAlignment="1">
      <alignment horizontal="center" vertical="center" shrinkToFit="1"/>
    </xf>
    <xf numFmtId="0" fontId="2" fillId="29" borderId="33" xfId="0" applyFont="1" applyFill="1" applyBorder="1" applyAlignment="1">
      <alignment horizontal="center" vertical="center" textRotation="90" shrinkToFit="1"/>
    </xf>
    <xf numFmtId="0" fontId="2" fillId="29" borderId="35" xfId="0" applyFont="1" applyFill="1" applyBorder="1" applyAlignment="1">
      <alignment horizontal="center" vertical="center" textRotation="90" shrinkToFit="1"/>
    </xf>
    <xf numFmtId="0" fontId="2" fillId="29" borderId="39" xfId="0" applyFont="1" applyFill="1" applyBorder="1" applyAlignment="1">
      <alignment horizontal="center" vertical="center" textRotation="90" shrinkToFit="1"/>
    </xf>
    <xf numFmtId="0" fontId="2" fillId="27" borderId="32" xfId="0" applyFont="1" applyFill="1" applyBorder="1" applyAlignment="1">
      <alignment horizontal="center" vertical="center" textRotation="90" shrinkToFit="1"/>
    </xf>
    <xf numFmtId="0" fontId="2" fillId="27" borderId="21" xfId="0" applyFont="1" applyFill="1" applyBorder="1" applyAlignment="1">
      <alignment horizontal="center" vertical="center" textRotation="90" shrinkToFit="1"/>
    </xf>
    <xf numFmtId="0" fontId="2" fillId="27" borderId="23" xfId="0" applyFont="1" applyFill="1" applyBorder="1" applyAlignment="1">
      <alignment horizontal="center" vertical="center" textRotation="90" shrinkToFit="1"/>
    </xf>
    <xf numFmtId="0" fontId="2" fillId="13" borderId="37" xfId="0" applyFont="1" applyFill="1" applyBorder="1" applyAlignment="1">
      <alignment horizontal="center" shrinkToFit="1"/>
    </xf>
    <xf numFmtId="0" fontId="2" fillId="13" borderId="16" xfId="0" applyFont="1" applyFill="1" applyBorder="1" applyAlignment="1">
      <alignment horizontal="center" shrinkToFit="1"/>
    </xf>
    <xf numFmtId="0" fontId="2" fillId="13" borderId="17" xfId="0" applyFont="1" applyFill="1" applyBorder="1" applyAlignment="1">
      <alignment horizont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6" fillId="3" borderId="20" xfId="0" applyFont="1" applyFill="1" applyBorder="1" applyAlignment="1">
      <alignment horizontal="center" vertical="center" shrinkToFit="1"/>
    </xf>
    <xf numFmtId="0" fontId="6" fillId="3" borderId="23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25" xfId="0" applyFont="1" applyFill="1" applyBorder="1" applyAlignment="1">
      <alignment horizontal="center" vertical="center" shrinkToFit="1"/>
    </xf>
    <xf numFmtId="0" fontId="2" fillId="11" borderId="15" xfId="0" applyFont="1" applyFill="1" applyBorder="1" applyAlignment="1">
      <alignment horizontal="center" shrinkToFit="1"/>
    </xf>
    <xf numFmtId="0" fontId="2" fillId="11" borderId="16" xfId="0" applyFont="1" applyFill="1" applyBorder="1" applyAlignment="1">
      <alignment horizontal="center" shrinkToFit="1"/>
    </xf>
    <xf numFmtId="0" fontId="2" fillId="11" borderId="17" xfId="0" applyFont="1" applyFill="1" applyBorder="1" applyAlignment="1">
      <alignment horizontal="center" shrinkToFit="1"/>
    </xf>
    <xf numFmtId="0" fontId="20" fillId="36" borderId="29" xfId="0" applyFont="1" applyFill="1" applyBorder="1" applyAlignment="1">
      <alignment horizontal="center" vertical="center" shrinkToFit="1"/>
    </xf>
    <xf numFmtId="0" fontId="20" fillId="36" borderId="30" xfId="0" applyFont="1" applyFill="1" applyBorder="1" applyAlignment="1">
      <alignment horizontal="center" vertical="center" shrinkToFit="1"/>
    </xf>
    <xf numFmtId="0" fontId="20" fillId="36" borderId="31" xfId="0" applyFont="1" applyFill="1" applyBorder="1" applyAlignment="1">
      <alignment horizontal="center" vertical="center" shrinkToFit="1"/>
    </xf>
    <xf numFmtId="0" fontId="2" fillId="35" borderId="46" xfId="0" applyFont="1" applyFill="1" applyBorder="1" applyAlignment="1">
      <alignment horizontal="center" vertical="center" textRotation="90" wrapText="1"/>
    </xf>
    <xf numFmtId="0" fontId="2" fillId="35" borderId="41" xfId="0" applyFont="1" applyFill="1" applyBorder="1" applyAlignment="1">
      <alignment horizontal="center" vertical="center" textRotation="90" wrapText="1"/>
    </xf>
    <xf numFmtId="0" fontId="2" fillId="21" borderId="45" xfId="0" applyFont="1" applyFill="1" applyBorder="1" applyAlignment="1">
      <alignment horizontal="center" vertical="center" textRotation="90" shrinkToFit="1"/>
    </xf>
    <xf numFmtId="0" fontId="2" fillId="21" borderId="40" xfId="0" applyFont="1" applyFill="1" applyBorder="1" applyAlignment="1">
      <alignment horizontal="center" vertical="center" textRotation="90" shrinkToFit="1"/>
    </xf>
    <xf numFmtId="0" fontId="20" fillId="15" borderId="29" xfId="0" applyFont="1" applyFill="1" applyBorder="1" applyAlignment="1">
      <alignment horizontal="center" vertical="center" shrinkToFit="1"/>
    </xf>
    <xf numFmtId="0" fontId="20" fillId="15" borderId="30" xfId="0" applyFont="1" applyFill="1" applyBorder="1" applyAlignment="1">
      <alignment horizontal="center" vertical="center" shrinkToFit="1"/>
    </xf>
    <xf numFmtId="0" fontId="20" fillId="15" borderId="31" xfId="0" applyFont="1" applyFill="1" applyBorder="1" applyAlignment="1">
      <alignment horizontal="center" vertical="center" shrinkToFit="1"/>
    </xf>
    <xf numFmtId="0" fontId="10" fillId="35" borderId="10" xfId="0" applyFont="1" applyFill="1" applyBorder="1" applyAlignment="1">
      <alignment horizontal="center" vertical="center" wrapText="1"/>
    </xf>
    <xf numFmtId="0" fontId="31" fillId="35" borderId="10" xfId="0" applyFont="1" applyFill="1" applyBorder="1" applyAlignment="1">
      <alignment horizontal="center" vertical="center" wrapText="1"/>
    </xf>
    <xf numFmtId="0" fontId="31" fillId="57" borderId="10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36" fillId="55" borderId="10" xfId="0" applyFont="1" applyFill="1" applyBorder="1" applyAlignment="1">
      <alignment horizontal="center" vertical="center" wrapText="1"/>
    </xf>
    <xf numFmtId="0" fontId="23" fillId="56" borderId="10" xfId="0" applyFont="1" applyFill="1" applyBorder="1" applyAlignment="1">
      <alignment horizontal="center" vertical="center"/>
    </xf>
    <xf numFmtId="0" fontId="23" fillId="16" borderId="10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0" fillId="51" borderId="15" xfId="0" applyFont="1" applyFill="1" applyBorder="1" applyAlignment="1">
      <alignment horizontal="center"/>
    </xf>
    <xf numFmtId="0" fontId="10" fillId="51" borderId="16" xfId="0" applyFont="1" applyFill="1" applyBorder="1" applyAlignment="1">
      <alignment horizontal="center"/>
    </xf>
    <xf numFmtId="0" fontId="10" fillId="51" borderId="17" xfId="0" applyFont="1" applyFill="1" applyBorder="1" applyAlignment="1">
      <alignment horizontal="center"/>
    </xf>
    <xf numFmtId="0" fontId="10" fillId="53" borderId="15" xfId="0" applyFont="1" applyFill="1" applyBorder="1" applyAlignment="1">
      <alignment horizontal="center"/>
    </xf>
    <xf numFmtId="0" fontId="10" fillId="53" borderId="16" xfId="0" applyFont="1" applyFill="1" applyBorder="1" applyAlignment="1">
      <alignment horizontal="center"/>
    </xf>
    <xf numFmtId="0" fontId="10" fillId="53" borderId="17" xfId="0" applyFont="1" applyFill="1" applyBorder="1" applyAlignment="1">
      <alignment horizontal="center"/>
    </xf>
    <xf numFmtId="0" fontId="10" fillId="61" borderId="15" xfId="0" applyFont="1" applyFill="1" applyBorder="1" applyAlignment="1">
      <alignment horizontal="center"/>
    </xf>
    <xf numFmtId="0" fontId="10" fillId="61" borderId="16" xfId="0" applyFont="1" applyFill="1" applyBorder="1" applyAlignment="1">
      <alignment horizontal="center"/>
    </xf>
    <xf numFmtId="0" fontId="10" fillId="61" borderId="17" xfId="0" applyFont="1" applyFill="1" applyBorder="1" applyAlignment="1">
      <alignment horizontal="center"/>
    </xf>
    <xf numFmtId="0" fontId="10" fillId="62" borderId="15" xfId="0" applyFont="1" applyFill="1" applyBorder="1" applyAlignment="1">
      <alignment horizontal="center"/>
    </xf>
    <xf numFmtId="0" fontId="10" fillId="62" borderId="16" xfId="0" applyFont="1" applyFill="1" applyBorder="1" applyAlignment="1">
      <alignment horizontal="center"/>
    </xf>
    <xf numFmtId="0" fontId="10" fillId="62" borderId="17" xfId="0" applyFont="1" applyFill="1" applyBorder="1" applyAlignment="1">
      <alignment horizontal="center"/>
    </xf>
    <xf numFmtId="0" fontId="10" fillId="63" borderId="15" xfId="0" applyFont="1" applyFill="1" applyBorder="1" applyAlignment="1">
      <alignment horizontal="center"/>
    </xf>
    <xf numFmtId="0" fontId="10" fillId="63" borderId="16" xfId="0" applyFont="1" applyFill="1" applyBorder="1" applyAlignment="1">
      <alignment horizontal="center"/>
    </xf>
    <xf numFmtId="0" fontId="10" fillId="63" borderId="17" xfId="0" applyFont="1" applyFill="1" applyBorder="1" applyAlignment="1">
      <alignment horizontal="center"/>
    </xf>
    <xf numFmtId="0" fontId="10" fillId="58" borderId="15" xfId="0" applyFont="1" applyFill="1" applyBorder="1" applyAlignment="1">
      <alignment horizontal="center"/>
    </xf>
    <xf numFmtId="0" fontId="10" fillId="58" borderId="16" xfId="0" applyFont="1" applyFill="1" applyBorder="1" applyAlignment="1">
      <alignment horizontal="center"/>
    </xf>
    <xf numFmtId="0" fontId="10" fillId="58" borderId="17" xfId="0" applyFont="1" applyFill="1" applyBorder="1" applyAlignment="1">
      <alignment horizontal="center"/>
    </xf>
    <xf numFmtId="0" fontId="10" fillId="52" borderId="15" xfId="0" applyFont="1" applyFill="1" applyBorder="1" applyAlignment="1">
      <alignment horizontal="center"/>
    </xf>
    <xf numFmtId="0" fontId="10" fillId="52" borderId="16" xfId="0" applyFont="1" applyFill="1" applyBorder="1" applyAlignment="1">
      <alignment horizontal="center"/>
    </xf>
    <xf numFmtId="0" fontId="10" fillId="52" borderId="17" xfId="0" applyFont="1" applyFill="1" applyBorder="1" applyAlignment="1">
      <alignment horizontal="center"/>
    </xf>
    <xf numFmtId="0" fontId="10" fillId="59" borderId="15" xfId="0" applyFont="1" applyFill="1" applyBorder="1" applyAlignment="1">
      <alignment horizontal="center"/>
    </xf>
    <xf numFmtId="0" fontId="10" fillId="59" borderId="16" xfId="0" applyFont="1" applyFill="1" applyBorder="1" applyAlignment="1">
      <alignment horizontal="center"/>
    </xf>
    <xf numFmtId="0" fontId="10" fillId="59" borderId="17" xfId="0" applyFont="1" applyFill="1" applyBorder="1" applyAlignment="1">
      <alignment horizontal="center"/>
    </xf>
    <xf numFmtId="0" fontId="10" fillId="60" borderId="15" xfId="0" applyFont="1" applyFill="1" applyBorder="1" applyAlignment="1">
      <alignment horizontal="center"/>
    </xf>
    <xf numFmtId="0" fontId="10" fillId="60" borderId="16" xfId="0" applyFont="1" applyFill="1" applyBorder="1" applyAlignment="1">
      <alignment horizontal="center"/>
    </xf>
    <xf numFmtId="0" fontId="10" fillId="60" borderId="17" xfId="0" applyFont="1" applyFill="1" applyBorder="1" applyAlignment="1">
      <alignment horizontal="center"/>
    </xf>
    <xf numFmtId="0" fontId="7" fillId="53" borderId="10" xfId="0" applyFont="1" applyFill="1" applyBorder="1" applyAlignment="1">
      <alignment horizontal="center"/>
    </xf>
    <xf numFmtId="0" fontId="7" fillId="51" borderId="10" xfId="0" applyFont="1" applyFill="1" applyBorder="1" applyAlignment="1">
      <alignment horizontal="center"/>
    </xf>
    <xf numFmtId="0" fontId="7" fillId="16" borderId="10" xfId="0" applyFont="1" applyFill="1" applyBorder="1" applyAlignment="1">
      <alignment horizontal="center"/>
    </xf>
    <xf numFmtId="0" fontId="7" fillId="30" borderId="10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53" borderId="12" xfId="0" applyFont="1" applyFill="1" applyBorder="1" applyAlignment="1">
      <alignment horizontal="center" vertical="center"/>
    </xf>
    <xf numFmtId="0" fontId="1" fillId="53" borderId="13" xfId="0" applyFont="1" applyFill="1" applyBorder="1" applyAlignment="1">
      <alignment horizontal="center" vertical="center"/>
    </xf>
    <xf numFmtId="0" fontId="1" fillId="53" borderId="14" xfId="0" applyFont="1" applyFill="1" applyBorder="1" applyAlignment="1">
      <alignment horizontal="center" vertical="center"/>
    </xf>
    <xf numFmtId="0" fontId="1" fillId="30" borderId="12" xfId="0" applyFont="1" applyFill="1" applyBorder="1" applyAlignment="1">
      <alignment horizontal="center" vertical="center"/>
    </xf>
    <xf numFmtId="0" fontId="1" fillId="30" borderId="13" xfId="0" applyFont="1" applyFill="1" applyBorder="1" applyAlignment="1">
      <alignment horizontal="center" vertical="center"/>
    </xf>
    <xf numFmtId="0" fontId="1" fillId="30" borderId="1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0" fillId="52" borderId="15" xfId="0" applyFont="1" applyFill="1" applyBorder="1" applyAlignment="1">
      <alignment horizontal="center" vertical="center"/>
    </xf>
    <xf numFmtId="0" fontId="20" fillId="52" borderId="16" xfId="0" applyFont="1" applyFill="1" applyBorder="1" applyAlignment="1">
      <alignment horizontal="center" vertical="center"/>
    </xf>
    <xf numFmtId="0" fontId="20" fillId="52" borderId="17" xfId="0" applyFont="1" applyFill="1" applyBorder="1" applyAlignment="1">
      <alignment horizontal="center" vertical="center"/>
    </xf>
    <xf numFmtId="0" fontId="2" fillId="16" borderId="12" xfId="0" applyFont="1" applyFill="1" applyBorder="1" applyAlignment="1">
      <alignment horizontal="center" vertical="center" textRotation="90" shrinkToFit="1"/>
    </xf>
    <xf numFmtId="0" fontId="2" fillId="16" borderId="13" xfId="0" applyFont="1" applyFill="1" applyBorder="1" applyAlignment="1">
      <alignment horizontal="center" vertical="center" textRotation="90" shrinkToFit="1"/>
    </xf>
    <xf numFmtId="0" fontId="2" fillId="16" borderId="14" xfId="0" applyFont="1" applyFill="1" applyBorder="1" applyAlignment="1">
      <alignment horizontal="center" vertical="center" textRotation="90" shrinkToFi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10" fillId="53" borderId="15" xfId="0" applyFont="1" applyFill="1" applyBorder="1" applyAlignment="1">
      <alignment horizontal="center" vertical="center" wrapText="1"/>
    </xf>
    <xf numFmtId="0" fontId="10" fillId="53" borderId="16" xfId="0" applyFont="1" applyFill="1" applyBorder="1" applyAlignment="1">
      <alignment horizontal="center" vertical="center" wrapText="1"/>
    </xf>
    <xf numFmtId="0" fontId="10" fillId="53" borderId="17" xfId="0" applyFont="1" applyFill="1" applyBorder="1" applyAlignment="1">
      <alignment horizontal="center" vertical="center" wrapText="1"/>
    </xf>
    <xf numFmtId="0" fontId="10" fillId="30" borderId="15" xfId="0" applyFont="1" applyFill="1" applyBorder="1" applyAlignment="1">
      <alignment horizontal="center" vertical="center" wrapText="1"/>
    </xf>
    <xf numFmtId="0" fontId="10" fillId="30" borderId="16" xfId="0" applyFont="1" applyFill="1" applyBorder="1" applyAlignment="1">
      <alignment horizontal="center" vertical="center" wrapText="1"/>
    </xf>
    <xf numFmtId="0" fontId="10" fillId="30" borderId="17" xfId="0" applyFont="1" applyFill="1" applyBorder="1" applyAlignment="1">
      <alignment horizontal="center" vertical="center" wrapText="1"/>
    </xf>
    <xf numFmtId="0" fontId="20" fillId="50" borderId="15" xfId="0" applyFont="1" applyFill="1" applyBorder="1" applyAlignment="1">
      <alignment horizontal="center" vertical="center"/>
    </xf>
    <xf numFmtId="0" fontId="20" fillId="50" borderId="16" xfId="0" applyFont="1" applyFill="1" applyBorder="1" applyAlignment="1">
      <alignment horizontal="center" vertical="center"/>
    </xf>
    <xf numFmtId="0" fontId="20" fillId="50" borderId="17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 textRotation="90" shrinkToFit="1"/>
    </xf>
    <xf numFmtId="0" fontId="20" fillId="51" borderId="15" xfId="0" applyFont="1" applyFill="1" applyBorder="1" applyAlignment="1">
      <alignment horizontal="center" vertical="center"/>
    </xf>
    <xf numFmtId="0" fontId="20" fillId="51" borderId="16" xfId="0" applyFont="1" applyFill="1" applyBorder="1" applyAlignment="1">
      <alignment horizontal="center" vertical="center"/>
    </xf>
    <xf numFmtId="0" fontId="20" fillId="51" borderId="17" xfId="0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horizontal="center" vertical="center" textRotation="90" shrinkToFit="1"/>
    </xf>
    <xf numFmtId="0" fontId="7" fillId="37" borderId="10" xfId="0" applyFont="1" applyFill="1" applyBorder="1" applyAlignment="1">
      <alignment horizontal="center" vertical="center" textRotation="90" shrinkToFit="1"/>
    </xf>
    <xf numFmtId="0" fontId="20" fillId="35" borderId="15" xfId="0" applyFont="1" applyFill="1" applyBorder="1" applyAlignment="1">
      <alignment horizontal="center" vertical="center"/>
    </xf>
    <xf numFmtId="0" fontId="20" fillId="35" borderId="16" xfId="0" applyFont="1" applyFill="1" applyBorder="1" applyAlignment="1">
      <alignment horizontal="center" vertical="center"/>
    </xf>
    <xf numFmtId="0" fontId="20" fillId="35" borderId="17" xfId="0" applyFont="1" applyFill="1" applyBorder="1" applyAlignment="1">
      <alignment horizontal="center" vertical="center"/>
    </xf>
    <xf numFmtId="0" fontId="7" fillId="49" borderId="12" xfId="0" applyFont="1" applyFill="1" applyBorder="1" applyAlignment="1">
      <alignment horizontal="center" vertical="center" textRotation="90" shrinkToFit="1"/>
    </xf>
    <xf numFmtId="0" fontId="7" fillId="49" borderId="13" xfId="0" applyFont="1" applyFill="1" applyBorder="1" applyAlignment="1">
      <alignment horizontal="center" vertical="center" textRotation="90" shrinkToFit="1"/>
    </xf>
    <xf numFmtId="0" fontId="2" fillId="20" borderId="10" xfId="0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center" vertical="center"/>
    </xf>
    <xf numFmtId="0" fontId="50" fillId="23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19" borderId="10" xfId="0" applyFont="1" applyFill="1" applyBorder="1" applyAlignment="1">
      <alignment horizontal="center"/>
    </xf>
    <xf numFmtId="0" fontId="2" fillId="0" borderId="48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left" vertical="center" shrinkToFit="1"/>
    </xf>
    <xf numFmtId="0" fontId="1" fillId="0" borderId="14" xfId="0" applyFont="1" applyFill="1" applyBorder="1" applyAlignment="1">
      <alignment horizontal="left" vertical="center" shrinkToFit="1"/>
    </xf>
    <xf numFmtId="0" fontId="1" fillId="0" borderId="23" xfId="0" applyFont="1" applyFill="1" applyBorder="1" applyAlignment="1">
      <alignment horizontal="left" vertical="center" shrinkToFit="1"/>
    </xf>
    <xf numFmtId="0" fontId="2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52" xfId="0" applyFont="1" applyFill="1" applyBorder="1" applyAlignment="1">
      <alignment horizontal="center" vertical="center" shrinkToFit="1"/>
    </xf>
    <xf numFmtId="0" fontId="1" fillId="0" borderId="45" xfId="0" applyFont="1" applyFill="1" applyBorder="1" applyAlignment="1">
      <alignment horizontal="left" vertical="center" shrinkToFit="1"/>
    </xf>
    <xf numFmtId="0" fontId="1" fillId="0" borderId="51" xfId="0" applyFont="1" applyFill="1" applyBorder="1" applyAlignment="1">
      <alignment horizontal="left" vertical="center" shrinkToFit="1"/>
    </xf>
    <xf numFmtId="0" fontId="1" fillId="0" borderId="60" xfId="0" applyFont="1" applyFill="1" applyBorder="1" applyAlignment="1">
      <alignment horizontal="left" vertical="center" shrinkToFit="1"/>
    </xf>
    <xf numFmtId="0" fontId="1" fillId="0" borderId="58" xfId="0" applyFont="1" applyFill="1" applyBorder="1" applyAlignment="1">
      <alignment horizontal="left" vertical="center" shrinkToFit="1"/>
    </xf>
    <xf numFmtId="0" fontId="1" fillId="0" borderId="59" xfId="0" applyFont="1" applyFill="1" applyBorder="1" applyAlignment="1">
      <alignment horizontal="left" vertical="center" shrinkToFit="1"/>
    </xf>
    <xf numFmtId="0" fontId="1" fillId="0" borderId="62" xfId="0" applyFont="1" applyFill="1" applyBorder="1" applyAlignment="1">
      <alignment horizontal="left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7" fillId="5" borderId="10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17" fillId="0" borderId="15" xfId="0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 shrinkToFit="1"/>
    </xf>
    <xf numFmtId="0" fontId="17" fillId="0" borderId="17" xfId="0" applyFont="1" applyBorder="1" applyAlignment="1">
      <alignment horizontal="center" vertical="center" shrinkToFit="1"/>
    </xf>
    <xf numFmtId="0" fontId="6" fillId="5" borderId="10" xfId="0" applyFont="1" applyFill="1" applyBorder="1" applyAlignment="1">
      <alignment horizontal="center" vertical="center" shrinkToFit="1"/>
    </xf>
    <xf numFmtId="0" fontId="6" fillId="41" borderId="10" xfId="0" applyFont="1" applyFill="1" applyBorder="1" applyAlignment="1">
      <alignment horizontal="center" vertical="center" shrinkToFit="1"/>
    </xf>
    <xf numFmtId="0" fontId="17" fillId="5" borderId="10" xfId="0" applyFont="1" applyFill="1" applyBorder="1" applyAlignment="1">
      <alignment horizontal="center" vertical="center" shrinkToFit="1"/>
    </xf>
    <xf numFmtId="0" fontId="24" fillId="5" borderId="10" xfId="0" applyFont="1" applyFill="1" applyBorder="1" applyAlignment="1">
      <alignment horizontal="center" vertical="center" textRotation="90" shrinkToFit="1"/>
    </xf>
    <xf numFmtId="0" fontId="7" fillId="5" borderId="10" xfId="0" applyFont="1" applyFill="1" applyBorder="1" applyAlignment="1">
      <alignment horizontal="center" vertical="center" textRotation="90" shrinkToFit="1"/>
    </xf>
    <xf numFmtId="0" fontId="24" fillId="5" borderId="10" xfId="0" applyFont="1" applyFill="1" applyBorder="1" applyAlignment="1">
      <alignment horizontal="center" vertical="center" wrapText="1" shrinkToFit="1"/>
    </xf>
    <xf numFmtId="0" fontId="7" fillId="5" borderId="10" xfId="0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 shrinkToFit="1"/>
    </xf>
    <xf numFmtId="0" fontId="7" fillId="5" borderId="13" xfId="0" applyFont="1" applyFill="1" applyBorder="1" applyAlignment="1">
      <alignment horizontal="center" vertical="center" shrinkToFit="1"/>
    </xf>
    <xf numFmtId="0" fontId="7" fillId="5" borderId="14" xfId="0" applyFont="1" applyFill="1" applyBorder="1" applyAlignment="1">
      <alignment horizontal="center" vertical="center" shrinkToFit="1"/>
    </xf>
    <xf numFmtId="0" fontId="7" fillId="5" borderId="15" xfId="0" applyFont="1" applyFill="1" applyBorder="1" applyAlignment="1">
      <alignment horizontal="center" vertical="center" shrinkToFit="1"/>
    </xf>
    <xf numFmtId="0" fontId="7" fillId="5" borderId="16" xfId="0" applyFont="1" applyFill="1" applyBorder="1" applyAlignment="1">
      <alignment horizontal="center" vertical="center" shrinkToFit="1"/>
    </xf>
    <xf numFmtId="0" fontId="7" fillId="5" borderId="17" xfId="0" applyFont="1" applyFill="1" applyBorder="1" applyAlignment="1">
      <alignment horizontal="center" vertical="center" shrinkToFit="1"/>
    </xf>
    <xf numFmtId="0" fontId="7" fillId="41" borderId="15" xfId="0" applyFont="1" applyFill="1" applyBorder="1" applyAlignment="1">
      <alignment horizontal="center" vertical="center" shrinkToFit="1"/>
    </xf>
    <xf numFmtId="0" fontId="7" fillId="41" borderId="16" xfId="0" applyFont="1" applyFill="1" applyBorder="1" applyAlignment="1">
      <alignment horizontal="center" vertical="center" shrinkToFit="1"/>
    </xf>
    <xf numFmtId="0" fontId="7" fillId="41" borderId="17" xfId="0" applyFont="1" applyFill="1" applyBorder="1" applyAlignment="1">
      <alignment horizontal="center" vertical="center" shrinkToFit="1"/>
    </xf>
    <xf numFmtId="0" fontId="2" fillId="14" borderId="10" xfId="0" applyFont="1" applyFill="1" applyBorder="1" applyAlignment="1">
      <alignment horizontal="center" vertical="center" wrapText="1"/>
    </xf>
    <xf numFmtId="0" fontId="2" fillId="14" borderId="12" xfId="0" applyFont="1" applyFill="1" applyBorder="1" applyAlignment="1">
      <alignment horizontal="center" vertical="center" wrapText="1"/>
    </xf>
    <xf numFmtId="0" fontId="2" fillId="14" borderId="13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2" fillId="25" borderId="12" xfId="0" applyFont="1" applyFill="1" applyBorder="1" applyAlignment="1">
      <alignment horizontal="center" vertical="center" shrinkToFit="1"/>
    </xf>
    <xf numFmtId="0" fontId="2" fillId="25" borderId="13" xfId="0" applyFont="1" applyFill="1" applyBorder="1" applyAlignment="1">
      <alignment horizontal="center" vertical="center" shrinkToFit="1"/>
    </xf>
    <xf numFmtId="0" fontId="2" fillId="25" borderId="14" xfId="0" applyFont="1" applyFill="1" applyBorder="1" applyAlignment="1">
      <alignment horizontal="center" vertical="center" shrinkToFit="1"/>
    </xf>
    <xf numFmtId="0" fontId="2" fillId="41" borderId="12" xfId="0" applyFont="1" applyFill="1" applyBorder="1" applyAlignment="1">
      <alignment horizontal="center" vertical="center" wrapText="1"/>
    </xf>
    <xf numFmtId="0" fontId="2" fillId="41" borderId="13" xfId="0" applyFont="1" applyFill="1" applyBorder="1" applyAlignment="1">
      <alignment horizontal="center" vertical="center" wrapText="1"/>
    </xf>
    <xf numFmtId="0" fontId="2" fillId="41" borderId="14" xfId="0" applyFont="1" applyFill="1" applyBorder="1" applyAlignment="1">
      <alignment horizontal="center" vertical="center" wrapText="1"/>
    </xf>
    <xf numFmtId="0" fontId="2" fillId="25" borderId="10" xfId="0" applyFont="1" applyFill="1" applyBorder="1" applyAlignment="1">
      <alignment horizontal="center" vertical="center" shrinkToFit="1"/>
    </xf>
    <xf numFmtId="0" fontId="2" fillId="14" borderId="10" xfId="0" applyFont="1" applyFill="1" applyBorder="1" applyAlignment="1">
      <alignment horizontal="center" vertical="center" shrinkToFit="1"/>
    </xf>
    <xf numFmtId="0" fontId="2" fillId="41" borderId="10" xfId="0" applyFont="1" applyFill="1" applyBorder="1" applyAlignment="1">
      <alignment horizontal="center" vertical="center" wrapText="1" shrinkToFi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2" fontId="2" fillId="8" borderId="15" xfId="0" applyNumberFormat="1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textRotation="90" shrinkToFit="1"/>
    </xf>
    <xf numFmtId="0" fontId="2" fillId="42" borderId="15" xfId="0" applyFont="1" applyFill="1" applyBorder="1" applyAlignment="1">
      <alignment horizontal="center" vertical="center" shrinkToFit="1"/>
    </xf>
    <xf numFmtId="0" fontId="2" fillId="42" borderId="16" xfId="0" applyFont="1" applyFill="1" applyBorder="1" applyAlignment="1">
      <alignment horizontal="center" vertical="center" shrinkToFit="1"/>
    </xf>
    <xf numFmtId="0" fontId="2" fillId="42" borderId="17" xfId="0" applyFont="1" applyFill="1" applyBorder="1" applyAlignment="1">
      <alignment horizontal="center" vertical="center" shrinkToFit="1"/>
    </xf>
    <xf numFmtId="0" fontId="2" fillId="41" borderId="10" xfId="0" applyFont="1" applyFill="1" applyBorder="1" applyAlignment="1">
      <alignment horizontal="center" vertical="center" textRotation="90" shrinkToFit="1"/>
    </xf>
    <xf numFmtId="0" fontId="2" fillId="14" borderId="10" xfId="0" applyFont="1" applyFill="1" applyBorder="1" applyAlignment="1">
      <alignment horizontal="center" vertical="center" textRotation="90" shrinkToFit="1"/>
    </xf>
    <xf numFmtId="0" fontId="2" fillId="5" borderId="15" xfId="0" applyFont="1" applyFill="1" applyBorder="1" applyAlignment="1">
      <alignment horizontal="center" vertical="center" shrinkToFit="1"/>
    </xf>
    <xf numFmtId="0" fontId="2" fillId="5" borderId="16" xfId="0" applyFont="1" applyFill="1" applyBorder="1" applyAlignment="1">
      <alignment horizontal="center" vertical="center" shrinkToFit="1"/>
    </xf>
    <xf numFmtId="0" fontId="2" fillId="5" borderId="17" xfId="0" applyFont="1" applyFill="1" applyBorder="1" applyAlignment="1">
      <alignment horizontal="center" vertical="center" shrinkToFit="1"/>
    </xf>
    <xf numFmtId="0" fontId="2" fillId="5" borderId="10" xfId="0" applyFont="1" applyFill="1" applyBorder="1" applyAlignment="1">
      <alignment horizontal="center" vertical="center" shrinkToFit="1"/>
    </xf>
    <xf numFmtId="0" fontId="2" fillId="64" borderId="10" xfId="0" applyFont="1" applyFill="1" applyBorder="1" applyAlignment="1">
      <alignment horizontal="center" vertical="center" textRotation="90" shrinkToFi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2" fillId="5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3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4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/>
    </xf>
    <xf numFmtId="0" fontId="23" fillId="0" borderId="11" xfId="0" applyNumberFormat="1" applyFont="1" applyBorder="1" applyAlignment="1">
      <alignment horizontal="center"/>
    </xf>
    <xf numFmtId="0" fontId="38" fillId="0" borderId="11" xfId="0" applyFont="1" applyBorder="1" applyAlignment="1">
      <alignment horizontal="left" vertical="center" indent="1" shrinkToFit="1"/>
    </xf>
    <xf numFmtId="0" fontId="7" fillId="0" borderId="0" xfId="0" applyFont="1" applyAlignment="1">
      <alignment horizontal="right"/>
    </xf>
    <xf numFmtId="0" fontId="23" fillId="0" borderId="0" xfId="0" applyFont="1" applyAlignment="1">
      <alignment horizontal="right" vertical="center"/>
    </xf>
    <xf numFmtId="0" fontId="23" fillId="0" borderId="11" xfId="0" applyFont="1" applyBorder="1" applyAlignment="1">
      <alignment horizontal="center" vertical="center"/>
    </xf>
    <xf numFmtId="0" fontId="38" fillId="0" borderId="11" xfId="0" applyFont="1" applyBorder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center" shrinkToFit="1"/>
    </xf>
    <xf numFmtId="188" fontId="13" fillId="0" borderId="11" xfId="0" applyNumberFormat="1" applyFont="1" applyBorder="1" applyAlignment="1">
      <alignment horizontal="center" shrinkToFit="1"/>
    </xf>
    <xf numFmtId="187" fontId="13" fillId="0" borderId="11" xfId="0" applyNumberFormat="1" applyFont="1" applyBorder="1" applyAlignment="1">
      <alignment horizont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left" vertical="center" indent="1"/>
    </xf>
    <xf numFmtId="0" fontId="7" fillId="41" borderId="18" xfId="0" applyFont="1" applyFill="1" applyBorder="1" applyAlignment="1">
      <alignment horizontal="center" vertical="center"/>
    </xf>
    <xf numFmtId="0" fontId="7" fillId="41" borderId="19" xfId="0" applyFont="1" applyFill="1" applyBorder="1" applyAlignment="1">
      <alignment horizontal="center" vertical="center"/>
    </xf>
    <xf numFmtId="0" fontId="7" fillId="41" borderId="20" xfId="0" applyFont="1" applyFill="1" applyBorder="1" applyAlignment="1">
      <alignment horizontal="center" vertical="center"/>
    </xf>
    <xf numFmtId="0" fontId="7" fillId="41" borderId="23" xfId="0" applyFont="1" applyFill="1" applyBorder="1" applyAlignment="1">
      <alignment horizontal="center" vertical="center"/>
    </xf>
    <xf numFmtId="0" fontId="7" fillId="41" borderId="24" xfId="0" applyFont="1" applyFill="1" applyBorder="1" applyAlignment="1">
      <alignment horizontal="center" vertical="center"/>
    </xf>
    <xf numFmtId="0" fontId="7" fillId="41" borderId="25" xfId="0" applyFont="1" applyFill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41" borderId="18" xfId="0" applyFont="1" applyFill="1" applyBorder="1" applyAlignment="1">
      <alignment horizontal="center" vertical="center"/>
    </xf>
    <xf numFmtId="0" fontId="23" fillId="41" borderId="19" xfId="0" applyFont="1" applyFill="1" applyBorder="1" applyAlignment="1">
      <alignment horizontal="center" vertical="center"/>
    </xf>
    <xf numFmtId="0" fontId="23" fillId="41" borderId="20" xfId="0" applyFont="1" applyFill="1" applyBorder="1" applyAlignment="1">
      <alignment horizontal="center" vertical="center"/>
    </xf>
    <xf numFmtId="0" fontId="23" fillId="41" borderId="21" xfId="0" applyFont="1" applyFill="1" applyBorder="1" applyAlignment="1">
      <alignment horizontal="center" vertical="center"/>
    </xf>
    <xf numFmtId="0" fontId="23" fillId="41" borderId="0" xfId="0" applyFont="1" applyFill="1" applyAlignment="1">
      <alignment horizontal="center" vertical="center"/>
    </xf>
    <xf numFmtId="0" fontId="23" fillId="41" borderId="22" xfId="0" applyFont="1" applyFill="1" applyBorder="1" applyAlignment="1">
      <alignment horizontal="center" vertical="center"/>
    </xf>
    <xf numFmtId="0" fontId="23" fillId="41" borderId="23" xfId="0" applyFont="1" applyFill="1" applyBorder="1" applyAlignment="1">
      <alignment horizontal="center" vertical="center"/>
    </xf>
    <xf numFmtId="0" fontId="23" fillId="41" borderId="24" xfId="0" applyFont="1" applyFill="1" applyBorder="1" applyAlignment="1">
      <alignment horizontal="center" vertical="center"/>
    </xf>
    <xf numFmtId="0" fontId="23" fillId="41" borderId="25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43" fillId="42" borderId="18" xfId="0" applyFont="1" applyFill="1" applyBorder="1" applyAlignment="1">
      <alignment horizontal="center" vertical="center"/>
    </xf>
    <xf numFmtId="0" fontId="43" fillId="42" borderId="19" xfId="0" applyFont="1" applyFill="1" applyBorder="1" applyAlignment="1">
      <alignment horizontal="center" vertical="center"/>
    </xf>
    <xf numFmtId="0" fontId="43" fillId="42" borderId="20" xfId="0" applyFont="1" applyFill="1" applyBorder="1" applyAlignment="1">
      <alignment horizontal="center" vertical="center"/>
    </xf>
    <xf numFmtId="0" fontId="43" fillId="42" borderId="23" xfId="0" applyFont="1" applyFill="1" applyBorder="1" applyAlignment="1">
      <alignment horizontal="center" vertical="center"/>
    </xf>
    <xf numFmtId="0" fontId="43" fillId="42" borderId="24" xfId="0" applyFont="1" applyFill="1" applyBorder="1" applyAlignment="1">
      <alignment horizontal="center" vertical="center"/>
    </xf>
    <xf numFmtId="0" fontId="43" fillId="42" borderId="25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13" fillId="41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shrinkToFit="1"/>
    </xf>
    <xf numFmtId="0" fontId="13" fillId="0" borderId="10" xfId="0" applyFont="1" applyBorder="1" applyAlignment="1">
      <alignment horizontal="center" vertical="center"/>
    </xf>
    <xf numFmtId="0" fontId="7" fillId="41" borderId="10" xfId="0" applyFont="1" applyFill="1" applyBorder="1" applyAlignment="1">
      <alignment horizontal="center" vertical="center"/>
    </xf>
    <xf numFmtId="2" fontId="7" fillId="0" borderId="66" xfId="0" applyNumberFormat="1" applyFont="1" applyBorder="1" applyAlignment="1">
      <alignment horizontal="center"/>
    </xf>
    <xf numFmtId="0" fontId="7" fillId="42" borderId="10" xfId="0" applyFont="1" applyFill="1" applyBorder="1" applyAlignment="1">
      <alignment horizontal="center" vertical="center"/>
    </xf>
    <xf numFmtId="0" fontId="7" fillId="42" borderId="10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187" fontId="13" fillId="0" borderId="10" xfId="0" applyNumberFormat="1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2" fillId="41" borderId="10" xfId="0" applyFont="1" applyFill="1" applyBorder="1" applyAlignment="1">
      <alignment horizontal="center" vertical="center" textRotation="90"/>
    </xf>
    <xf numFmtId="0" fontId="2" fillId="41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vertical="center" indent="1" shrinkToFit="1"/>
    </xf>
    <xf numFmtId="0" fontId="2" fillId="41" borderId="10" xfId="0" applyFont="1" applyFill="1" applyBorder="1" applyAlignment="1">
      <alignment horizontal="center" vertical="center"/>
    </xf>
    <xf numFmtId="0" fontId="2" fillId="41" borderId="10" xfId="0" applyFont="1" applyFill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shrinkToFit="1"/>
    </xf>
    <xf numFmtId="0" fontId="13" fillId="0" borderId="11" xfId="0" applyFont="1" applyBorder="1" applyAlignment="1">
      <alignment horizontal="center"/>
    </xf>
    <xf numFmtId="0" fontId="2" fillId="41" borderId="10" xfId="0" applyFont="1" applyFill="1" applyBorder="1" applyAlignment="1">
      <alignment horizontal="center" wrapText="1"/>
    </xf>
    <xf numFmtId="0" fontId="2" fillId="41" borderId="10" xfId="0" applyFont="1" applyFill="1" applyBorder="1" applyAlignment="1">
      <alignment horizontal="center" textRotation="90" shrinkToFit="1"/>
    </xf>
    <xf numFmtId="2" fontId="44" fillId="0" borderId="10" xfId="0" applyNumberFormat="1" applyFont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43" fillId="41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vertical="center" shrinkToFit="1"/>
    </xf>
    <xf numFmtId="0" fontId="2" fillId="41" borderId="18" xfId="0" applyFont="1" applyFill="1" applyBorder="1" applyAlignment="1">
      <alignment horizontal="center" vertical="center" wrapText="1"/>
    </xf>
    <xf numFmtId="0" fontId="2" fillId="41" borderId="19" xfId="0" applyFont="1" applyFill="1" applyBorder="1" applyAlignment="1">
      <alignment horizontal="center" vertical="center" wrapText="1"/>
    </xf>
    <xf numFmtId="0" fontId="2" fillId="41" borderId="20" xfId="0" applyFont="1" applyFill="1" applyBorder="1" applyAlignment="1">
      <alignment horizontal="center" vertical="center" wrapText="1"/>
    </xf>
    <xf numFmtId="0" fontId="2" fillId="41" borderId="21" xfId="0" applyFont="1" applyFill="1" applyBorder="1" applyAlignment="1">
      <alignment horizontal="center" vertical="center" wrapText="1"/>
    </xf>
    <xf numFmtId="0" fontId="2" fillId="41" borderId="0" xfId="0" applyFont="1" applyFill="1" applyAlignment="1">
      <alignment horizontal="center" vertical="center" wrapText="1"/>
    </xf>
    <xf numFmtId="0" fontId="2" fillId="41" borderId="22" xfId="0" applyFont="1" applyFill="1" applyBorder="1" applyAlignment="1">
      <alignment horizontal="center" vertical="center" wrapText="1"/>
    </xf>
    <xf numFmtId="0" fontId="2" fillId="41" borderId="23" xfId="0" applyFont="1" applyFill="1" applyBorder="1" applyAlignment="1">
      <alignment horizontal="center" vertical="center" wrapText="1"/>
    </xf>
    <xf numFmtId="0" fontId="2" fillId="41" borderId="24" xfId="0" applyFont="1" applyFill="1" applyBorder="1" applyAlignment="1">
      <alignment horizontal="center" vertical="center" wrapText="1"/>
    </xf>
    <xf numFmtId="0" fontId="2" fillId="41" borderId="25" xfId="0" applyFont="1" applyFill="1" applyBorder="1" applyAlignment="1">
      <alignment horizontal="center" vertical="center" wrapText="1"/>
    </xf>
    <xf numFmtId="0" fontId="2" fillId="41" borderId="18" xfId="0" applyFont="1" applyFill="1" applyBorder="1" applyAlignment="1">
      <alignment horizontal="center" vertical="center"/>
    </xf>
    <xf numFmtId="0" fontId="2" fillId="41" borderId="19" xfId="0" applyFont="1" applyFill="1" applyBorder="1" applyAlignment="1">
      <alignment horizontal="center" vertical="center"/>
    </xf>
    <xf numFmtId="0" fontId="2" fillId="41" borderId="20" xfId="0" applyFont="1" applyFill="1" applyBorder="1" applyAlignment="1">
      <alignment horizontal="center" vertical="center"/>
    </xf>
    <xf numFmtId="0" fontId="2" fillId="41" borderId="23" xfId="0" applyFont="1" applyFill="1" applyBorder="1" applyAlignment="1">
      <alignment horizontal="center" vertical="center"/>
    </xf>
    <xf numFmtId="0" fontId="2" fillId="41" borderId="24" xfId="0" applyFont="1" applyFill="1" applyBorder="1" applyAlignment="1">
      <alignment horizontal="center" vertical="center"/>
    </xf>
    <xf numFmtId="0" fontId="2" fillId="41" borderId="25" xfId="0" applyFont="1" applyFill="1" applyBorder="1" applyAlignment="1">
      <alignment horizontal="center" vertical="center"/>
    </xf>
    <xf numFmtId="0" fontId="22" fillId="41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shrinkToFit="1"/>
    </xf>
    <xf numFmtId="2" fontId="1" fillId="0" borderId="15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center" vertical="center"/>
    </xf>
    <xf numFmtId="0" fontId="2" fillId="41" borderId="10" xfId="0" applyFont="1" applyFill="1" applyBorder="1" applyAlignment="1">
      <alignment horizontal="center" vertical="center" shrinkToFit="1"/>
    </xf>
    <xf numFmtId="0" fontId="2" fillId="41" borderId="21" xfId="0" applyFont="1" applyFill="1" applyBorder="1" applyAlignment="1">
      <alignment horizontal="center" vertical="center"/>
    </xf>
    <xf numFmtId="0" fontId="2" fillId="41" borderId="0" xfId="0" applyFont="1" applyFill="1" applyAlignment="1">
      <alignment horizontal="center" vertical="center"/>
    </xf>
    <xf numFmtId="0" fontId="2" fillId="41" borderId="22" xfId="0" applyFont="1" applyFill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41" borderId="21" xfId="0" applyFont="1" applyFill="1" applyBorder="1" applyAlignment="1">
      <alignment horizontal="center" vertical="center"/>
    </xf>
    <xf numFmtId="0" fontId="7" fillId="41" borderId="0" xfId="0" applyFont="1" applyFill="1" applyAlignment="1">
      <alignment horizontal="center" vertical="center"/>
    </xf>
    <xf numFmtId="0" fontId="7" fillId="41" borderId="22" xfId="0" applyFont="1" applyFill="1" applyBorder="1" applyAlignment="1">
      <alignment horizontal="center" vertical="center"/>
    </xf>
    <xf numFmtId="0" fontId="1" fillId="0" borderId="66" xfId="0" applyFont="1" applyBorder="1" applyAlignment="1">
      <alignment horizontal="left" vertical="center" shrinkToFit="1"/>
    </xf>
    <xf numFmtId="0" fontId="1" fillId="0" borderId="75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 shrinkToFit="1"/>
    </xf>
    <xf numFmtId="0" fontId="1" fillId="0" borderId="76" xfId="0" applyFont="1" applyBorder="1" applyAlignment="1">
      <alignment horizontal="left" vertical="center" shrinkToFit="1"/>
    </xf>
    <xf numFmtId="0" fontId="1" fillId="0" borderId="24" xfId="0" applyFont="1" applyBorder="1" applyAlignment="1">
      <alignment horizontal="left" vertical="center" shrinkToFit="1"/>
    </xf>
    <xf numFmtId="0" fontId="1" fillId="0" borderId="25" xfId="0" applyFont="1" applyBorder="1" applyAlignment="1">
      <alignment horizontal="left" vertical="center" shrinkToFit="1"/>
    </xf>
    <xf numFmtId="0" fontId="2" fillId="0" borderId="0" xfId="0" applyFont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187" fontId="1" fillId="0" borderId="1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41" borderId="15" xfId="0" applyFont="1" applyFill="1" applyBorder="1" applyAlignment="1">
      <alignment horizontal="center" vertical="center"/>
    </xf>
    <xf numFmtId="0" fontId="2" fillId="41" borderId="16" xfId="0" applyFont="1" applyFill="1" applyBorder="1" applyAlignment="1">
      <alignment horizontal="center" vertical="center"/>
    </xf>
    <xf numFmtId="0" fontId="2" fillId="41" borderId="17" xfId="0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187" fontId="1" fillId="0" borderId="11" xfId="0" applyNumberFormat="1" applyFont="1" applyBorder="1" applyAlignment="1">
      <alignment horizontal="center" vertical="center" shrinkToFit="1"/>
    </xf>
    <xf numFmtId="0" fontId="48" fillId="0" borderId="0" xfId="0" applyFont="1" applyBorder="1" applyAlignment="1">
      <alignment horizontal="center" vertical="center"/>
    </xf>
    <xf numFmtId="0" fontId="2" fillId="5" borderId="10" xfId="0" applyFont="1" applyFill="1" applyBorder="1" applyAlignment="1">
      <alignment horizontal="center" textRotation="90" shrinkToFit="1"/>
    </xf>
    <xf numFmtId="0" fontId="2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textRotation="90"/>
    </xf>
    <xf numFmtId="0" fontId="2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76" xfId="0" applyFont="1" applyBorder="1" applyAlignment="1">
      <alignment horizontal="center"/>
    </xf>
    <xf numFmtId="2" fontId="7" fillId="0" borderId="18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center" vertical="center"/>
    </xf>
    <xf numFmtId="2" fontId="7" fillId="0" borderId="23" xfId="0" applyNumberFormat="1" applyFont="1" applyBorder="1" applyAlignment="1">
      <alignment horizontal="center" vertical="center"/>
    </xf>
    <xf numFmtId="2" fontId="7" fillId="0" borderId="24" xfId="0" applyNumberFormat="1" applyFont="1" applyBorder="1" applyAlignment="1">
      <alignment horizontal="center" vertical="center"/>
    </xf>
    <xf numFmtId="2" fontId="7" fillId="0" borderId="25" xfId="0" applyNumberFormat="1" applyFont="1" applyBorder="1" applyAlignment="1">
      <alignment horizontal="center" vertical="center"/>
    </xf>
    <xf numFmtId="2" fontId="7" fillId="5" borderId="18" xfId="0" applyNumberFormat="1" applyFont="1" applyFill="1" applyBorder="1" applyAlignment="1">
      <alignment horizontal="center" vertical="center"/>
    </xf>
    <xf numFmtId="2" fontId="7" fillId="5" borderId="19" xfId="0" applyNumberFormat="1" applyFont="1" applyFill="1" applyBorder="1" applyAlignment="1">
      <alignment horizontal="center" vertical="center"/>
    </xf>
    <xf numFmtId="2" fontId="7" fillId="5" borderId="20" xfId="0" applyNumberFormat="1" applyFont="1" applyFill="1" applyBorder="1" applyAlignment="1">
      <alignment horizontal="center" vertical="center"/>
    </xf>
    <xf numFmtId="2" fontId="7" fillId="5" borderId="23" xfId="0" applyNumberFormat="1" applyFont="1" applyFill="1" applyBorder="1" applyAlignment="1">
      <alignment horizontal="center" vertical="center"/>
    </xf>
    <xf numFmtId="2" fontId="7" fillId="5" borderId="24" xfId="0" applyNumberFormat="1" applyFont="1" applyFill="1" applyBorder="1" applyAlignment="1">
      <alignment horizontal="center" vertical="center"/>
    </xf>
    <xf numFmtId="2" fontId="7" fillId="5" borderId="25" xfId="0" applyNumberFormat="1" applyFont="1" applyFill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1" fontId="7" fillId="0" borderId="20" xfId="0" applyNumberFormat="1" applyFont="1" applyBorder="1" applyAlignment="1">
      <alignment horizontal="center" vertical="center"/>
    </xf>
    <xf numFmtId="1" fontId="7" fillId="0" borderId="23" xfId="0" applyNumberFormat="1" applyFont="1" applyBorder="1" applyAlignment="1">
      <alignment horizontal="center" vertical="center"/>
    </xf>
    <xf numFmtId="1" fontId="7" fillId="0" borderId="25" xfId="0" applyNumberFormat="1" applyFont="1" applyBorder="1" applyAlignment="1">
      <alignment horizontal="center" vertical="center"/>
    </xf>
    <xf numFmtId="0" fontId="2" fillId="42" borderId="10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 shrinkToFit="1"/>
    </xf>
    <xf numFmtId="0" fontId="1" fillId="42" borderId="15" xfId="0" applyFont="1" applyFill="1" applyBorder="1" applyAlignment="1">
      <alignment horizontal="center" vertical="center"/>
    </xf>
    <xf numFmtId="0" fontId="1" fillId="42" borderId="16" xfId="0" applyFont="1" applyFill="1" applyBorder="1" applyAlignment="1">
      <alignment horizontal="center" vertical="center"/>
    </xf>
    <xf numFmtId="0" fontId="1" fillId="42" borderId="17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87" fontId="1" fillId="0" borderId="18" xfId="0" applyNumberFormat="1" applyFont="1" applyBorder="1" applyAlignment="1">
      <alignment horizontal="center" vertical="center"/>
    </xf>
    <xf numFmtId="187" fontId="1" fillId="0" borderId="19" xfId="0" applyNumberFormat="1" applyFont="1" applyBorder="1" applyAlignment="1">
      <alignment horizontal="center" vertical="center"/>
    </xf>
    <xf numFmtId="187" fontId="1" fillId="0" borderId="20" xfId="0" applyNumberFormat="1" applyFont="1" applyBorder="1" applyAlignment="1">
      <alignment horizontal="center" vertical="center"/>
    </xf>
    <xf numFmtId="187" fontId="1" fillId="0" borderId="23" xfId="0" applyNumberFormat="1" applyFont="1" applyBorder="1" applyAlignment="1">
      <alignment horizontal="center" vertical="center"/>
    </xf>
    <xf numFmtId="187" fontId="1" fillId="0" borderId="24" xfId="0" applyNumberFormat="1" applyFont="1" applyBorder="1" applyAlignment="1">
      <alignment horizontal="center" vertical="center"/>
    </xf>
    <xf numFmtId="187" fontId="1" fillId="0" borderId="2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shrinkToFit="1"/>
    </xf>
    <xf numFmtId="0" fontId="1" fillId="0" borderId="22" xfId="0" applyFont="1" applyBorder="1" applyAlignment="1">
      <alignment horizontal="center" shrinkToFit="1"/>
    </xf>
    <xf numFmtId="0" fontId="26" fillId="0" borderId="10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shrinkToFit="1"/>
    </xf>
    <xf numFmtId="0" fontId="1" fillId="0" borderId="78" xfId="0" applyFont="1" applyBorder="1" applyAlignment="1">
      <alignment horizontal="center" shrinkToFit="1"/>
    </xf>
    <xf numFmtId="0" fontId="1" fillId="0" borderId="22" xfId="0" applyFont="1" applyBorder="1" applyAlignment="1">
      <alignment horizontal="center" vertical="center"/>
    </xf>
  </cellXfs>
  <cellStyles count="2">
    <cellStyle name="Hyperlink" xfId="1" builtinId="8"/>
    <cellStyle name="ปกติ" xfId="0" builtinId="0"/>
  </cellStyles>
  <dxfs count="1563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ill>
        <patternFill>
          <bgColor theme="2" tint="-9.9948118533890809E-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rgb="FFFF3300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0066"/>
      <color rgb="FF66FF33"/>
      <color rgb="FFCC66FF"/>
      <color rgb="FFFFE1E1"/>
      <color rgb="FFFFCCCC"/>
      <color rgb="FFF5E1FF"/>
      <color rgb="FFE7B7FF"/>
      <color rgb="FFFFD1D1"/>
      <color rgb="FFFFBDBD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facebook.com/mynprojec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pn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19049</xdr:colOff>
      <xdr:row>7</xdr:row>
      <xdr:rowOff>38100</xdr:rowOff>
    </xdr:from>
    <xdr:to>
      <xdr:col>24</xdr:col>
      <xdr:colOff>723899</xdr:colOff>
      <xdr:row>14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 flipH="1">
          <a:off x="8905874" y="1933575"/>
          <a:ext cx="3457575" cy="20097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ทำการกรอกข้อมูลให้ครบทุกช่อง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b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วิธีการไปยังหน้าชีตต่างอย่างรวดเร็ว</a:t>
          </a:r>
          <a:b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ทำการเลือก "</a:t>
          </a:r>
          <a:r>
            <a:rPr lang="th-TH" sz="1600" b="1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ไปยังหน้า</a:t>
          </a:r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 แล้วทำการกดตรง "</a:t>
          </a: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</a:t>
          </a:r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 </a:t>
          </a:r>
          <a:b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22</xdr:col>
      <xdr:colOff>19050</xdr:colOff>
      <xdr:row>1</xdr:row>
      <xdr:rowOff>9525</xdr:rowOff>
    </xdr:from>
    <xdr:to>
      <xdr:col>24</xdr:col>
      <xdr:colOff>733425</xdr:colOff>
      <xdr:row>4</xdr:row>
      <xdr:rowOff>190500</xdr:rowOff>
    </xdr:to>
    <xdr:grpSp>
      <xdr:nvGrpSpPr>
        <xdr:cNvPr id="6" name="กลุ่ม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8905875" y="409575"/>
          <a:ext cx="3467100" cy="771525"/>
          <a:chOff x="8905875" y="409575"/>
          <a:chExt cx="3181350" cy="847725"/>
        </a:xfrm>
      </xdr:grpSpPr>
      <xdr:sp macro="" textlink="">
        <xdr:nvSpPr>
          <xdr:cNvPr id="5" name="กล่องข้อความ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9734550" y="409575"/>
            <a:ext cx="2352675" cy="838200"/>
          </a:xfrm>
          <a:prstGeom prst="rect">
            <a:avLst/>
          </a:prstGeom>
          <a:solidFill>
            <a:srgbClr val="FF99CC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จัดทำโดยเพจ</a:t>
            </a:r>
            <a:br>
              <a:rPr lang="th-TH" sz="1400">
                <a:latin typeface="TH SarabunPSK" panose="020B0500040200020003" pitchFamily="34" charset="-34"/>
                <a:cs typeface="TH SarabunPSK" panose="020B0500040200020003" pitchFamily="34" charset="-34"/>
              </a:rPr>
            </a:br>
            <a:r>
              <a:rPr lang="en-US" sz="1400" b="1" i="0">
                <a:solidFill>
                  <a:srgbClr val="CC0066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N-project : </a:t>
            </a:r>
            <a:r>
              <a:rPr lang="th-TH" sz="1400" b="1" i="0">
                <a:solidFill>
                  <a:srgbClr val="CC0066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โปรแกรม ปพ.5 ปพ.6</a:t>
            </a:r>
            <a:br>
              <a:rPr lang="en-US" sz="1400" b="1" i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</a:br>
            <a:r>
              <a:rPr lang="th-TH" sz="1400" b="0" i="0">
                <a:solidFill>
                  <a:srgbClr val="FF0000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วันที่สร้างหรือแก้ไข</a:t>
            </a:r>
            <a:r>
              <a:rPr lang="th-TH" sz="1400" b="0" i="0" baseline="0">
                <a:solidFill>
                  <a:srgbClr val="FF0000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en-US" sz="1400" b="0" i="0" baseline="0">
                <a:solidFill>
                  <a:srgbClr val="FF0000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12/5/2565</a:t>
            </a:r>
            <a:endParaRPr lang="th-TH" sz="1400" b="0" i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endParaRPr>
          </a:p>
          <a:p>
            <a:endParaRPr lang="th-TH" sz="14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05875" y="409575"/>
            <a:ext cx="847725" cy="847725"/>
          </a:xfrm>
          <a:prstGeom prst="rect">
            <a:avLst/>
          </a:prstGeom>
        </xdr:spPr>
      </xdr:pic>
    </xdr:grpSp>
    <xdr:clientData/>
  </xdr:twoCellAnchor>
  <xdr:twoCellAnchor>
    <xdr:from>
      <xdr:col>21</xdr:col>
      <xdr:colOff>238125</xdr:colOff>
      <xdr:row>17</xdr:row>
      <xdr:rowOff>57150</xdr:rowOff>
    </xdr:from>
    <xdr:to>
      <xdr:col>24</xdr:col>
      <xdr:colOff>714375</xdr:colOff>
      <xdr:row>19</xdr:row>
      <xdr:rowOff>0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8877300" y="6648450"/>
          <a:ext cx="3476625" cy="5048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รหัสสำหรับแก้ไขไฟล์ </a:t>
          </a:r>
          <a:r>
            <a:rPr lang="en-US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1234</a:t>
          </a:r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156634</xdr:colOff>
      <xdr:row>2</xdr:row>
      <xdr:rowOff>10584</xdr:rowOff>
    </xdr:from>
    <xdr:to>
      <xdr:col>7</xdr:col>
      <xdr:colOff>698499</xdr:colOff>
      <xdr:row>2</xdr:row>
      <xdr:rowOff>1894418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4897967" y="687917"/>
          <a:ext cx="3695699" cy="1883834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แทรกรูปภาพนักเรียนให้อยู่ภายในช่องเซลล์รูปนักเรียน โดยภาพต้องตรงกับรายชื่อนักเรียน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0</xdr:colOff>
      <xdr:row>2</xdr:row>
      <xdr:rowOff>38101</xdr:rowOff>
    </xdr:from>
    <xdr:to>
      <xdr:col>4</xdr:col>
      <xdr:colOff>19050</xdr:colOff>
      <xdr:row>3</xdr:row>
      <xdr:rowOff>19050</xdr:rowOff>
    </xdr:to>
    <xdr:pic>
      <xdr:nvPicPr>
        <xdr:cNvPr id="17" name="รูปภาพ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388"/>
        <a:stretch/>
      </xdr:blipFill>
      <xdr:spPr bwMode="auto">
        <a:xfrm>
          <a:off x="3276600" y="762001"/>
          <a:ext cx="1504950" cy="1885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609600</xdr:rowOff>
    </xdr:from>
    <xdr:to>
      <xdr:col>2</xdr:col>
      <xdr:colOff>714375</xdr:colOff>
      <xdr:row>13</xdr:row>
      <xdr:rowOff>95250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SpPr txBox="1"/>
      </xdr:nvSpPr>
      <xdr:spPr>
        <a:xfrm>
          <a:off x="28575" y="129540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561975</xdr:rowOff>
    </xdr:from>
    <xdr:to>
      <xdr:col>2</xdr:col>
      <xdr:colOff>714375</xdr:colOff>
      <xdr:row>13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SpPr txBox="1"/>
      </xdr:nvSpPr>
      <xdr:spPr>
        <a:xfrm>
          <a:off x="28575" y="12477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561975</xdr:rowOff>
    </xdr:from>
    <xdr:to>
      <xdr:col>2</xdr:col>
      <xdr:colOff>704850</xdr:colOff>
      <xdr:row>13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SpPr txBox="1"/>
      </xdr:nvSpPr>
      <xdr:spPr>
        <a:xfrm>
          <a:off x="19050" y="1247775"/>
          <a:ext cx="3152775" cy="32289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552450</xdr:rowOff>
    </xdr:from>
    <xdr:to>
      <xdr:col>2</xdr:col>
      <xdr:colOff>704850</xdr:colOff>
      <xdr:row>13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SpPr txBox="1"/>
      </xdr:nvSpPr>
      <xdr:spPr>
        <a:xfrm>
          <a:off x="19050" y="12382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552450</xdr:rowOff>
    </xdr:from>
    <xdr:to>
      <xdr:col>2</xdr:col>
      <xdr:colOff>714375</xdr:colOff>
      <xdr:row>13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SpPr txBox="1"/>
      </xdr:nvSpPr>
      <xdr:spPr>
        <a:xfrm>
          <a:off x="28575" y="12382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542925</xdr:rowOff>
    </xdr:from>
    <xdr:to>
      <xdr:col>2</xdr:col>
      <xdr:colOff>714375</xdr:colOff>
      <xdr:row>13</xdr:row>
      <xdr:rowOff>28575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SpPr txBox="1"/>
      </xdr:nvSpPr>
      <xdr:spPr>
        <a:xfrm>
          <a:off x="28575" y="122872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4</xdr:row>
      <xdr:rowOff>266700</xdr:rowOff>
    </xdr:from>
    <xdr:to>
      <xdr:col>16</xdr:col>
      <xdr:colOff>714375</xdr:colOff>
      <xdr:row>18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SpPr txBox="1"/>
      </xdr:nvSpPr>
      <xdr:spPr>
        <a:xfrm>
          <a:off x="6210300" y="145732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4</xdr:row>
      <xdr:rowOff>266700</xdr:rowOff>
    </xdr:from>
    <xdr:to>
      <xdr:col>16</xdr:col>
      <xdr:colOff>714375</xdr:colOff>
      <xdr:row>18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SpPr txBox="1"/>
      </xdr:nvSpPr>
      <xdr:spPr>
        <a:xfrm>
          <a:off x="6210300" y="145732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5</xdr:row>
      <xdr:rowOff>9525</xdr:rowOff>
    </xdr:from>
    <xdr:to>
      <xdr:col>16</xdr:col>
      <xdr:colOff>714375</xdr:colOff>
      <xdr:row>18</xdr:row>
      <xdr:rowOff>66675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SpPr txBox="1"/>
      </xdr:nvSpPr>
      <xdr:spPr>
        <a:xfrm>
          <a:off x="6210300" y="14763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5</xdr:row>
      <xdr:rowOff>9525</xdr:rowOff>
    </xdr:from>
    <xdr:to>
      <xdr:col>16</xdr:col>
      <xdr:colOff>714375</xdr:colOff>
      <xdr:row>18</xdr:row>
      <xdr:rowOff>66675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SpPr txBox="1"/>
      </xdr:nvSpPr>
      <xdr:spPr>
        <a:xfrm>
          <a:off x="6210300" y="14763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9526</xdr:colOff>
      <xdr:row>2</xdr:row>
      <xdr:rowOff>352424</xdr:rowOff>
    </xdr:from>
    <xdr:to>
      <xdr:col>41</xdr:col>
      <xdr:colOff>676276</xdr:colOff>
      <xdr:row>10</xdr:row>
      <xdr:rowOff>152399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14087476" y="100964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9525</xdr:colOff>
      <xdr:row>0</xdr:row>
      <xdr:rowOff>0</xdr:rowOff>
    </xdr:from>
    <xdr:to>
      <xdr:col>44</xdr:col>
      <xdr:colOff>13446</xdr:colOff>
      <xdr:row>9</xdr:row>
      <xdr:rowOff>266591</xdr:rowOff>
    </xdr:to>
    <xdr:pic>
      <xdr:nvPicPr>
        <xdr:cNvPr id="16" name="รูปภาพ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73575" y="0"/>
          <a:ext cx="1280271" cy="3133616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5</xdr:row>
      <xdr:rowOff>19050</xdr:rowOff>
    </xdr:from>
    <xdr:to>
      <xdr:col>16</xdr:col>
      <xdr:colOff>714375</xdr:colOff>
      <xdr:row>18</xdr:row>
      <xdr:rowOff>76200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SpPr txBox="1"/>
      </xdr:nvSpPr>
      <xdr:spPr>
        <a:xfrm>
          <a:off x="6210300" y="148590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5</xdr:row>
      <xdr:rowOff>9525</xdr:rowOff>
    </xdr:from>
    <xdr:to>
      <xdr:col>16</xdr:col>
      <xdr:colOff>714375</xdr:colOff>
      <xdr:row>18</xdr:row>
      <xdr:rowOff>66675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SpPr txBox="1"/>
      </xdr:nvSpPr>
      <xdr:spPr>
        <a:xfrm>
          <a:off x="6210300" y="14763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4</xdr:row>
      <xdr:rowOff>266700</xdr:rowOff>
    </xdr:from>
    <xdr:to>
      <xdr:col>16</xdr:col>
      <xdr:colOff>714375</xdr:colOff>
      <xdr:row>18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SpPr txBox="1"/>
      </xdr:nvSpPr>
      <xdr:spPr>
        <a:xfrm>
          <a:off x="6210300" y="145732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4</xdr:row>
      <xdr:rowOff>266700</xdr:rowOff>
    </xdr:from>
    <xdr:to>
      <xdr:col>16</xdr:col>
      <xdr:colOff>714375</xdr:colOff>
      <xdr:row>18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SpPr txBox="1"/>
      </xdr:nvSpPr>
      <xdr:spPr>
        <a:xfrm>
          <a:off x="6210300" y="145732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5</xdr:row>
      <xdr:rowOff>0</xdr:rowOff>
    </xdr:from>
    <xdr:to>
      <xdr:col>16</xdr:col>
      <xdr:colOff>714375</xdr:colOff>
      <xdr:row>18</xdr:row>
      <xdr:rowOff>57150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SpPr txBox="1"/>
      </xdr:nvSpPr>
      <xdr:spPr>
        <a:xfrm>
          <a:off x="6210300" y="14668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5</xdr:row>
      <xdr:rowOff>9525</xdr:rowOff>
    </xdr:from>
    <xdr:to>
      <xdr:col>16</xdr:col>
      <xdr:colOff>714375</xdr:colOff>
      <xdr:row>18</xdr:row>
      <xdr:rowOff>66675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SpPr txBox="1"/>
      </xdr:nvSpPr>
      <xdr:spPr>
        <a:xfrm>
          <a:off x="6210300" y="14763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</xdr:row>
      <xdr:rowOff>0</xdr:rowOff>
    </xdr:from>
    <xdr:to>
      <xdr:col>16</xdr:col>
      <xdr:colOff>723900</xdr:colOff>
      <xdr:row>18</xdr:row>
      <xdr:rowOff>57150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SpPr txBox="1"/>
      </xdr:nvSpPr>
      <xdr:spPr>
        <a:xfrm>
          <a:off x="6219825" y="14668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</xdr:row>
      <xdr:rowOff>9525</xdr:rowOff>
    </xdr:from>
    <xdr:to>
      <xdr:col>16</xdr:col>
      <xdr:colOff>723900</xdr:colOff>
      <xdr:row>18</xdr:row>
      <xdr:rowOff>66675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SpPr txBox="1"/>
      </xdr:nvSpPr>
      <xdr:spPr>
        <a:xfrm>
          <a:off x="6219825" y="14763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5</xdr:row>
      <xdr:rowOff>9525</xdr:rowOff>
    </xdr:from>
    <xdr:to>
      <xdr:col>16</xdr:col>
      <xdr:colOff>714375</xdr:colOff>
      <xdr:row>18</xdr:row>
      <xdr:rowOff>66675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SpPr txBox="1"/>
      </xdr:nvSpPr>
      <xdr:spPr>
        <a:xfrm>
          <a:off x="6210300" y="14763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5</xdr:row>
      <xdr:rowOff>9525</xdr:rowOff>
    </xdr:from>
    <xdr:to>
      <xdr:col>16</xdr:col>
      <xdr:colOff>714375</xdr:colOff>
      <xdr:row>18</xdr:row>
      <xdr:rowOff>66675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SpPr txBox="1"/>
      </xdr:nvSpPr>
      <xdr:spPr>
        <a:xfrm>
          <a:off x="6210300" y="14763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19051</xdr:colOff>
      <xdr:row>3</xdr:row>
      <xdr:rowOff>9524</xdr:rowOff>
    </xdr:from>
    <xdr:to>
      <xdr:col>42</xdr:col>
      <xdr:colOff>1</xdr:colOff>
      <xdr:row>10</xdr:row>
      <xdr:rowOff>171449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14097001" y="97154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9</xdr:row>
      <xdr:rowOff>266591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</xdr:colOff>
      <xdr:row>5</xdr:row>
      <xdr:rowOff>0</xdr:rowOff>
    </xdr:from>
    <xdr:to>
      <xdr:col>16</xdr:col>
      <xdr:colOff>733425</xdr:colOff>
      <xdr:row>18</xdr:row>
      <xdr:rowOff>57150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C00-000002000000}"/>
            </a:ext>
          </a:extLst>
        </xdr:cNvPr>
        <xdr:cNvSpPr txBox="1"/>
      </xdr:nvSpPr>
      <xdr:spPr>
        <a:xfrm>
          <a:off x="6229350" y="14668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3</xdr:row>
      <xdr:rowOff>523875</xdr:rowOff>
    </xdr:from>
    <xdr:to>
      <xdr:col>18</xdr:col>
      <xdr:colOff>723900</xdr:colOff>
      <xdr:row>14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D00-000002000000}"/>
            </a:ext>
          </a:extLst>
        </xdr:cNvPr>
        <xdr:cNvSpPr txBox="1"/>
      </xdr:nvSpPr>
      <xdr:spPr>
        <a:xfrm>
          <a:off x="6286500" y="14001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3</xdr:row>
      <xdr:rowOff>590550</xdr:rowOff>
    </xdr:from>
    <xdr:to>
      <xdr:col>18</xdr:col>
      <xdr:colOff>723900</xdr:colOff>
      <xdr:row>14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E00-000002000000}"/>
            </a:ext>
          </a:extLst>
        </xdr:cNvPr>
        <xdr:cNvSpPr txBox="1"/>
      </xdr:nvSpPr>
      <xdr:spPr>
        <a:xfrm>
          <a:off x="6286500" y="14668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3</xdr:row>
      <xdr:rowOff>552450</xdr:rowOff>
    </xdr:from>
    <xdr:to>
      <xdr:col>18</xdr:col>
      <xdr:colOff>723900</xdr:colOff>
      <xdr:row>14</xdr:row>
      <xdr:rowOff>66675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SpPr txBox="1"/>
      </xdr:nvSpPr>
      <xdr:spPr>
        <a:xfrm>
          <a:off x="6286500" y="14287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</xdr:colOff>
      <xdr:row>3</xdr:row>
      <xdr:rowOff>581025</xdr:rowOff>
    </xdr:from>
    <xdr:to>
      <xdr:col>23</xdr:col>
      <xdr:colOff>714375</xdr:colOff>
      <xdr:row>14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8000-000002000000}"/>
            </a:ext>
          </a:extLst>
        </xdr:cNvPr>
        <xdr:cNvSpPr txBox="1"/>
      </xdr:nvSpPr>
      <xdr:spPr>
        <a:xfrm>
          <a:off x="6848475" y="1362075"/>
          <a:ext cx="3152775" cy="33337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38101</xdr:colOff>
      <xdr:row>4</xdr:row>
      <xdr:rowOff>9525</xdr:rowOff>
    </xdr:from>
    <xdr:to>
      <xdr:col>25</xdr:col>
      <xdr:colOff>676276</xdr:colOff>
      <xdr:row>11</xdr:row>
      <xdr:rowOff>85725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8100-000003000000}"/>
            </a:ext>
          </a:extLst>
        </xdr:cNvPr>
        <xdr:cNvSpPr txBox="1"/>
      </xdr:nvSpPr>
      <xdr:spPr>
        <a:xfrm>
          <a:off x="6238876" y="1085850"/>
          <a:ext cx="3105150" cy="2000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659111</xdr:colOff>
      <xdr:row>0</xdr:row>
      <xdr:rowOff>52917</xdr:rowOff>
    </xdr:from>
    <xdr:to>
      <xdr:col>5</xdr:col>
      <xdr:colOff>586412</xdr:colOff>
      <xdr:row>5</xdr:row>
      <xdr:rowOff>74084</xdr:rowOff>
    </xdr:to>
    <xdr:pic>
      <xdr:nvPicPr>
        <xdr:cNvPr id="10" name="Logo">
          <a:extLst>
            <a:ext uri="{FF2B5EF4-FFF2-40B4-BE49-F238E27FC236}">
              <a16:creationId xmlns:a16="http://schemas.microsoft.com/office/drawing/2014/main" id="{00000000-0008-0000-8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34944" y="52917"/>
          <a:ext cx="1991051" cy="140758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14</xdr:row>
          <xdr:rowOff>209550</xdr:rowOff>
        </xdr:from>
        <xdr:to>
          <xdr:col>6</xdr:col>
          <xdr:colOff>123825</xdr:colOff>
          <xdr:row>22</xdr:row>
          <xdr:rowOff>257175</xdr:rowOff>
        </xdr:to>
        <xdr:pic>
          <xdr:nvPicPr>
            <xdr:cNvPr id="12" name="รูปภาพ 11">
              <a:extLst>
                <a:ext uri="{FF2B5EF4-FFF2-40B4-BE49-F238E27FC236}">
                  <a16:creationId xmlns:a16="http://schemas.microsoft.com/office/drawing/2014/main" id="{00000000-0008-0000-8200-00000C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StuPic" spid="_x0000_s124613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752725" y="4400550"/>
              <a:ext cx="1485900" cy="1905000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9</xdr:col>
      <xdr:colOff>142875</xdr:colOff>
      <xdr:row>6</xdr:row>
      <xdr:rowOff>104775</xdr:rowOff>
    </xdr:from>
    <xdr:to>
      <xdr:col>11</xdr:col>
      <xdr:colOff>628650</xdr:colOff>
      <xdr:row>13</xdr:row>
      <xdr:rowOff>161925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0000000-0008-0000-8200-000004000000}"/>
            </a:ext>
          </a:extLst>
        </xdr:cNvPr>
        <xdr:cNvSpPr txBox="1"/>
      </xdr:nvSpPr>
      <xdr:spPr>
        <a:xfrm>
          <a:off x="6315075" y="2000250"/>
          <a:ext cx="3152775" cy="2000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20</xdr:row>
          <xdr:rowOff>171450</xdr:rowOff>
        </xdr:from>
        <xdr:to>
          <xdr:col>9</xdr:col>
          <xdr:colOff>102658</xdr:colOff>
          <xdr:row>30</xdr:row>
          <xdr:rowOff>118533</xdr:rowOff>
        </xdr:to>
        <xdr:pic>
          <xdr:nvPicPr>
            <xdr:cNvPr id="4" name="รูปภาพ 3">
              <a:extLst>
                <a:ext uri="{FF2B5EF4-FFF2-40B4-BE49-F238E27FC236}">
                  <a16:creationId xmlns:a16="http://schemas.microsoft.com/office/drawing/2014/main" id="{00000000-0008-0000-8300-000004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StuPic" spid="_x0000_s168613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2522008" y="4404783"/>
              <a:ext cx="1485900" cy="1905000"/>
            </a:xfrm>
            <a:prstGeom prst="rect">
              <a:avLst/>
            </a:prstGeom>
          </xdr:spPr>
        </xdr:pic>
        <xdr:clientData/>
      </xdr:twoCellAnchor>
    </mc:Choice>
    <mc:Fallback/>
  </mc:AlternateContent>
  <xdr:twoCellAnchor>
    <xdr:from>
      <xdr:col>14</xdr:col>
      <xdr:colOff>161926</xdr:colOff>
      <xdr:row>4</xdr:row>
      <xdr:rowOff>19050</xdr:rowOff>
    </xdr:from>
    <xdr:to>
      <xdr:col>16</xdr:col>
      <xdr:colOff>581026</xdr:colOff>
      <xdr:row>13</xdr:row>
      <xdr:rowOff>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00000000-0008-0000-8300-000005000000}"/>
            </a:ext>
          </a:extLst>
        </xdr:cNvPr>
        <xdr:cNvSpPr txBox="1"/>
      </xdr:nvSpPr>
      <xdr:spPr>
        <a:xfrm>
          <a:off x="6162676" y="1190625"/>
          <a:ext cx="3086100" cy="2000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85725</xdr:colOff>
      <xdr:row>4</xdr:row>
      <xdr:rowOff>47625</xdr:rowOff>
    </xdr:from>
    <xdr:to>
      <xdr:col>16</xdr:col>
      <xdr:colOff>666750</xdr:colOff>
      <xdr:row>11</xdr:row>
      <xdr:rowOff>180975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8400-000002000000}"/>
            </a:ext>
          </a:extLst>
        </xdr:cNvPr>
        <xdr:cNvSpPr txBox="1"/>
      </xdr:nvSpPr>
      <xdr:spPr>
        <a:xfrm>
          <a:off x="6086475" y="1238250"/>
          <a:ext cx="3248025" cy="2000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9525</xdr:rowOff>
    </xdr:from>
    <xdr:to>
      <xdr:col>13</xdr:col>
      <xdr:colOff>95250</xdr:colOff>
      <xdr:row>4</xdr:row>
      <xdr:rowOff>61341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8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0" y="9525"/>
          <a:ext cx="733425" cy="1118616"/>
        </a:xfrm>
        <a:prstGeom prst="rect">
          <a:avLst/>
        </a:prstGeom>
      </xdr:spPr>
    </xdr:pic>
    <xdr:clientData/>
  </xdr:twoCellAnchor>
  <xdr:twoCellAnchor>
    <xdr:from>
      <xdr:col>23</xdr:col>
      <xdr:colOff>76200</xdr:colOff>
      <xdr:row>4</xdr:row>
      <xdr:rowOff>95250</xdr:rowOff>
    </xdr:from>
    <xdr:to>
      <xdr:col>25</xdr:col>
      <xdr:colOff>657225</xdr:colOff>
      <xdr:row>11</xdr:row>
      <xdr:rowOff>190500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8500-000003000000}"/>
            </a:ext>
          </a:extLst>
        </xdr:cNvPr>
        <xdr:cNvSpPr txBox="1"/>
      </xdr:nvSpPr>
      <xdr:spPr>
        <a:xfrm>
          <a:off x="6334125" y="1162050"/>
          <a:ext cx="3248025" cy="2000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19051</xdr:colOff>
      <xdr:row>3</xdr:row>
      <xdr:rowOff>28574</xdr:rowOff>
    </xdr:from>
    <xdr:to>
      <xdr:col>42</xdr:col>
      <xdr:colOff>9525</xdr:colOff>
      <xdr:row>10</xdr:row>
      <xdr:rowOff>190499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14097001" y="990599"/>
          <a:ext cx="3076574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9</xdr:row>
      <xdr:rowOff>266591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171450</xdr:colOff>
      <xdr:row>0</xdr:row>
      <xdr:rowOff>0</xdr:rowOff>
    </xdr:from>
    <xdr:to>
      <xdr:col>13</xdr:col>
      <xdr:colOff>76200</xdr:colOff>
      <xdr:row>3</xdr:row>
      <xdr:rowOff>251841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5" y="0"/>
          <a:ext cx="733425" cy="1118616"/>
        </a:xfrm>
        <a:prstGeom prst="rect">
          <a:avLst/>
        </a:prstGeom>
      </xdr:spPr>
    </xdr:pic>
    <xdr:clientData/>
  </xdr:twoCellAnchor>
  <xdr:twoCellAnchor>
    <xdr:from>
      <xdr:col>23</xdr:col>
      <xdr:colOff>76200</xdr:colOff>
      <xdr:row>4</xdr:row>
      <xdr:rowOff>85725</xdr:rowOff>
    </xdr:from>
    <xdr:to>
      <xdr:col>25</xdr:col>
      <xdr:colOff>647700</xdr:colOff>
      <xdr:row>11</xdr:row>
      <xdr:rowOff>76200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0000000-0008-0000-8600-000004000000}"/>
            </a:ext>
          </a:extLst>
        </xdr:cNvPr>
        <xdr:cNvSpPr txBox="1"/>
      </xdr:nvSpPr>
      <xdr:spPr>
        <a:xfrm>
          <a:off x="6305550" y="1219200"/>
          <a:ext cx="3038475" cy="2000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171450</xdr:colOff>
      <xdr:row>0</xdr:row>
      <xdr:rowOff>0</xdr:rowOff>
    </xdr:from>
    <xdr:to>
      <xdr:col>13</xdr:col>
      <xdr:colOff>76200</xdr:colOff>
      <xdr:row>3</xdr:row>
      <xdr:rowOff>251841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8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5" y="0"/>
          <a:ext cx="733425" cy="1118616"/>
        </a:xfrm>
        <a:prstGeom prst="rect">
          <a:avLst/>
        </a:prstGeom>
      </xdr:spPr>
    </xdr:pic>
    <xdr:clientData/>
  </xdr:twoCellAnchor>
  <xdr:twoCellAnchor>
    <xdr:from>
      <xdr:col>23</xdr:col>
      <xdr:colOff>85725</xdr:colOff>
      <xdr:row>4</xdr:row>
      <xdr:rowOff>85725</xdr:rowOff>
    </xdr:from>
    <xdr:to>
      <xdr:col>25</xdr:col>
      <xdr:colOff>657225</xdr:colOff>
      <xdr:row>11</xdr:row>
      <xdr:rowOff>76200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8700-000003000000}"/>
            </a:ext>
          </a:extLst>
        </xdr:cNvPr>
        <xdr:cNvSpPr txBox="1"/>
      </xdr:nvSpPr>
      <xdr:spPr>
        <a:xfrm>
          <a:off x="6315075" y="1219200"/>
          <a:ext cx="3038475" cy="2000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114300</xdr:colOff>
      <xdr:row>4</xdr:row>
      <xdr:rowOff>66675</xdr:rowOff>
    </xdr:from>
    <xdr:to>
      <xdr:col>25</xdr:col>
      <xdr:colOff>685800</xdr:colOff>
      <xdr:row>11</xdr:row>
      <xdr:rowOff>200025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8800-000002000000}"/>
            </a:ext>
          </a:extLst>
        </xdr:cNvPr>
        <xdr:cNvSpPr txBox="1"/>
      </xdr:nvSpPr>
      <xdr:spPr>
        <a:xfrm>
          <a:off x="6315075" y="1209675"/>
          <a:ext cx="3038475" cy="2000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95250</xdr:colOff>
      <xdr:row>4</xdr:row>
      <xdr:rowOff>47625</xdr:rowOff>
    </xdr:from>
    <xdr:to>
      <xdr:col>25</xdr:col>
      <xdr:colOff>666750</xdr:colOff>
      <xdr:row>11</xdr:row>
      <xdr:rowOff>180975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8900-000002000000}"/>
            </a:ext>
          </a:extLst>
        </xdr:cNvPr>
        <xdr:cNvSpPr txBox="1"/>
      </xdr:nvSpPr>
      <xdr:spPr>
        <a:xfrm>
          <a:off x="6296025" y="1181100"/>
          <a:ext cx="3038475" cy="2000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95250</xdr:colOff>
      <xdr:row>4</xdr:row>
      <xdr:rowOff>66675</xdr:rowOff>
    </xdr:from>
    <xdr:to>
      <xdr:col>25</xdr:col>
      <xdr:colOff>666750</xdr:colOff>
      <xdr:row>11</xdr:row>
      <xdr:rowOff>200025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8A00-000002000000}"/>
            </a:ext>
          </a:extLst>
        </xdr:cNvPr>
        <xdr:cNvSpPr txBox="1"/>
      </xdr:nvSpPr>
      <xdr:spPr>
        <a:xfrm>
          <a:off x="6296025" y="1200150"/>
          <a:ext cx="3038475" cy="2000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200026</xdr:colOff>
      <xdr:row>0</xdr:row>
      <xdr:rowOff>0</xdr:rowOff>
    </xdr:from>
    <xdr:to>
      <xdr:col>12</xdr:col>
      <xdr:colOff>228600</xdr:colOff>
      <xdr:row>4</xdr:row>
      <xdr:rowOff>38449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8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6" y="0"/>
          <a:ext cx="581024" cy="886174"/>
        </a:xfrm>
        <a:prstGeom prst="rect">
          <a:avLst/>
        </a:prstGeom>
      </xdr:spPr>
    </xdr:pic>
    <xdr:clientData/>
  </xdr:twoCellAnchor>
  <xdr:twoCellAnchor>
    <xdr:from>
      <xdr:col>23</xdr:col>
      <xdr:colOff>171450</xdr:colOff>
      <xdr:row>3</xdr:row>
      <xdr:rowOff>19050</xdr:rowOff>
    </xdr:from>
    <xdr:to>
      <xdr:col>25</xdr:col>
      <xdr:colOff>571500</xdr:colOff>
      <xdr:row>12</xdr:row>
      <xdr:rowOff>114300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8B00-000003000000}"/>
            </a:ext>
          </a:extLst>
        </xdr:cNvPr>
        <xdr:cNvSpPr txBox="1"/>
      </xdr:nvSpPr>
      <xdr:spPr>
        <a:xfrm>
          <a:off x="6372225" y="733425"/>
          <a:ext cx="3219450" cy="2000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28576</xdr:colOff>
      <xdr:row>3</xdr:row>
      <xdr:rowOff>9524</xdr:rowOff>
    </xdr:from>
    <xdr:to>
      <xdr:col>42</xdr:col>
      <xdr:colOff>19050</xdr:colOff>
      <xdr:row>10</xdr:row>
      <xdr:rowOff>171449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14106526" y="971549"/>
          <a:ext cx="3076574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9</xdr:row>
      <xdr:rowOff>266591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9526</xdr:colOff>
      <xdr:row>3</xdr:row>
      <xdr:rowOff>19049</xdr:rowOff>
    </xdr:from>
    <xdr:to>
      <xdr:col>41</xdr:col>
      <xdr:colOff>676276</xdr:colOff>
      <xdr:row>10</xdr:row>
      <xdr:rowOff>228599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14087476" y="981074"/>
          <a:ext cx="3067050" cy="2343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9</xdr:row>
      <xdr:rowOff>266591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9526</xdr:colOff>
      <xdr:row>3</xdr:row>
      <xdr:rowOff>38099</xdr:rowOff>
    </xdr:from>
    <xdr:to>
      <xdr:col>41</xdr:col>
      <xdr:colOff>676276</xdr:colOff>
      <xdr:row>10</xdr:row>
      <xdr:rowOff>200024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14087476" y="1000124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9</xdr:row>
      <xdr:rowOff>266591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28576</xdr:colOff>
      <xdr:row>3</xdr:row>
      <xdr:rowOff>28574</xdr:rowOff>
    </xdr:from>
    <xdr:to>
      <xdr:col>42</xdr:col>
      <xdr:colOff>19050</xdr:colOff>
      <xdr:row>10</xdr:row>
      <xdr:rowOff>238124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14106526" y="990599"/>
          <a:ext cx="3076574" cy="2343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9</xdr:row>
      <xdr:rowOff>266591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19051</xdr:colOff>
      <xdr:row>3</xdr:row>
      <xdr:rowOff>19049</xdr:rowOff>
    </xdr:from>
    <xdr:to>
      <xdr:col>42</xdr:col>
      <xdr:colOff>9525</xdr:colOff>
      <xdr:row>10</xdr:row>
      <xdr:rowOff>228599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14097001" y="981074"/>
          <a:ext cx="3076574" cy="2343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9</xdr:row>
      <xdr:rowOff>266591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19051</xdr:colOff>
      <xdr:row>3</xdr:row>
      <xdr:rowOff>28574</xdr:rowOff>
    </xdr:from>
    <xdr:to>
      <xdr:col>42</xdr:col>
      <xdr:colOff>19050</xdr:colOff>
      <xdr:row>10</xdr:row>
      <xdr:rowOff>238124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14097001" y="990599"/>
          <a:ext cx="3086099" cy="2343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9</xdr:row>
      <xdr:rowOff>266591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85725</xdr:rowOff>
    </xdr:from>
    <xdr:to>
      <xdr:col>2</xdr:col>
      <xdr:colOff>704850</xdr:colOff>
      <xdr:row>11</xdr:row>
      <xdr:rowOff>19050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714375"/>
          <a:ext cx="3095625" cy="24193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ทำการกรอกข้อมูลในช่องสีขาว </a:t>
          </a:r>
          <a:b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จำนวนรายการสูงสุด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15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วิชา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19051</xdr:colOff>
      <xdr:row>3</xdr:row>
      <xdr:rowOff>57149</xdr:rowOff>
    </xdr:from>
    <xdr:to>
      <xdr:col>42</xdr:col>
      <xdr:colOff>9525</xdr:colOff>
      <xdr:row>10</xdr:row>
      <xdr:rowOff>266699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14097001" y="1019174"/>
          <a:ext cx="3076574" cy="2343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9</xdr:row>
      <xdr:rowOff>266591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47626</xdr:colOff>
      <xdr:row>3</xdr:row>
      <xdr:rowOff>85724</xdr:rowOff>
    </xdr:from>
    <xdr:to>
      <xdr:col>42</xdr:col>
      <xdr:colOff>28576</xdr:colOff>
      <xdr:row>11</xdr:row>
      <xdr:rowOff>38099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14125576" y="1085849"/>
          <a:ext cx="3067050" cy="20859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8</xdr:row>
      <xdr:rowOff>266591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0</xdr:colOff>
      <xdr:row>10</xdr:row>
      <xdr:rowOff>228600</xdr:rowOff>
    </xdr:from>
    <xdr:to>
      <xdr:col>41</xdr:col>
      <xdr:colOff>676275</xdr:colOff>
      <xdr:row>25</xdr:row>
      <xdr:rowOff>257175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14077950" y="3228975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00000000-0008-0000-1800-000007000000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00000000-0008-0000-1800-000008000000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00000000-0008-0000-1800-000009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00000000-0008-0000-1800-00000A000000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57149</xdr:colOff>
      <xdr:row>4</xdr:row>
      <xdr:rowOff>47625</xdr:rowOff>
    </xdr:from>
    <xdr:to>
      <xdr:col>24</xdr:col>
      <xdr:colOff>628650</xdr:colOff>
      <xdr:row>12</xdr:row>
      <xdr:rowOff>180975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9163049" y="838200"/>
          <a:ext cx="2971801" cy="2343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สำหรับดูผลการประเมินเวลาเรียน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ไม่ต้องกรอกข้อมูล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337704</xdr:rowOff>
    </xdr:from>
    <xdr:to>
      <xdr:col>3</xdr:col>
      <xdr:colOff>0</xdr:colOff>
      <xdr:row>4</xdr:row>
      <xdr:rowOff>268432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/>
      </xdr:nvSpPr>
      <xdr:spPr>
        <a:xfrm>
          <a:off x="0" y="1023504"/>
          <a:ext cx="2943225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320386</xdr:rowOff>
    </xdr:from>
    <xdr:to>
      <xdr:col>2</xdr:col>
      <xdr:colOff>533400</xdr:colOff>
      <xdr:row>4</xdr:row>
      <xdr:rowOff>251114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0" y="1013113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380999</xdr:rowOff>
    </xdr:from>
    <xdr:to>
      <xdr:col>2</xdr:col>
      <xdr:colOff>533400</xdr:colOff>
      <xdr:row>5</xdr:row>
      <xdr:rowOff>34636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073726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320386</xdr:rowOff>
    </xdr:from>
    <xdr:to>
      <xdr:col>2</xdr:col>
      <xdr:colOff>533400</xdr:colOff>
      <xdr:row>4</xdr:row>
      <xdr:rowOff>251114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0" y="1013113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337704</xdr:rowOff>
    </xdr:from>
    <xdr:to>
      <xdr:col>2</xdr:col>
      <xdr:colOff>533400</xdr:colOff>
      <xdr:row>4</xdr:row>
      <xdr:rowOff>268432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0" y="1030431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320385</xdr:rowOff>
    </xdr:from>
    <xdr:to>
      <xdr:col>2</xdr:col>
      <xdr:colOff>533400</xdr:colOff>
      <xdr:row>4</xdr:row>
      <xdr:rowOff>251113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0" y="1013112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346363</xdr:rowOff>
    </xdr:from>
    <xdr:to>
      <xdr:col>2</xdr:col>
      <xdr:colOff>533400</xdr:colOff>
      <xdr:row>5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0" y="1039090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2</xdr:col>
      <xdr:colOff>704850</xdr:colOff>
      <xdr:row>9</xdr:row>
      <xdr:rowOff>219075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676275"/>
          <a:ext cx="3095625" cy="21050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ทำการกรอกข้อมูลในช่องสีขาว </a:t>
          </a:r>
          <a:b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จำนวนรายการสูงสุด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กิจกรรม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320385</xdr:rowOff>
    </xdr:from>
    <xdr:to>
      <xdr:col>2</xdr:col>
      <xdr:colOff>533400</xdr:colOff>
      <xdr:row>4</xdr:row>
      <xdr:rowOff>251113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0" y="1013112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337704</xdr:rowOff>
    </xdr:from>
    <xdr:to>
      <xdr:col>2</xdr:col>
      <xdr:colOff>533400</xdr:colOff>
      <xdr:row>4</xdr:row>
      <xdr:rowOff>268432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0" y="1030431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329045</xdr:rowOff>
    </xdr:from>
    <xdr:to>
      <xdr:col>2</xdr:col>
      <xdr:colOff>533400</xdr:colOff>
      <xdr:row>4</xdr:row>
      <xdr:rowOff>259773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0" y="1021772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320386</xdr:rowOff>
    </xdr:from>
    <xdr:to>
      <xdr:col>2</xdr:col>
      <xdr:colOff>533400</xdr:colOff>
      <xdr:row>4</xdr:row>
      <xdr:rowOff>251114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0" y="1013113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346363</xdr:rowOff>
    </xdr:from>
    <xdr:to>
      <xdr:col>2</xdr:col>
      <xdr:colOff>533400</xdr:colOff>
      <xdr:row>5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0" y="1039090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337704</xdr:rowOff>
    </xdr:from>
    <xdr:to>
      <xdr:col>2</xdr:col>
      <xdr:colOff>533400</xdr:colOff>
      <xdr:row>4</xdr:row>
      <xdr:rowOff>268432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0" y="1030431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17318</xdr:colOff>
      <xdr:row>3</xdr:row>
      <xdr:rowOff>311727</xdr:rowOff>
    </xdr:from>
    <xdr:to>
      <xdr:col>3</xdr:col>
      <xdr:colOff>13854</xdr:colOff>
      <xdr:row>4</xdr:row>
      <xdr:rowOff>242455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17318" y="1004454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355022</xdr:rowOff>
    </xdr:from>
    <xdr:to>
      <xdr:col>2</xdr:col>
      <xdr:colOff>533400</xdr:colOff>
      <xdr:row>5</xdr:row>
      <xdr:rowOff>8659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0" y="1047749"/>
          <a:ext cx="2949286" cy="183572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104774</xdr:rowOff>
    </xdr:from>
    <xdr:to>
      <xdr:col>15</xdr:col>
      <xdr:colOff>0</xdr:colOff>
      <xdr:row>5</xdr:row>
      <xdr:rowOff>266699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6657975" y="1009649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133349</xdr:rowOff>
    </xdr:from>
    <xdr:to>
      <xdr:col>15</xdr:col>
      <xdr:colOff>0</xdr:colOff>
      <xdr:row>6</xdr:row>
      <xdr:rowOff>19049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6657975" y="1038224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</xdr:row>
      <xdr:rowOff>57151</xdr:rowOff>
    </xdr:from>
    <xdr:to>
      <xdr:col>8</xdr:col>
      <xdr:colOff>657225</xdr:colOff>
      <xdr:row>9</xdr:row>
      <xdr:rowOff>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972550" y="762001"/>
          <a:ext cx="3248025" cy="207644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ทำการกรอกข้อมูลในช่องสีขาว จำนวนรายการสูงสุด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</xdr:row>
      <xdr:rowOff>114299</xdr:rowOff>
    </xdr:from>
    <xdr:to>
      <xdr:col>14</xdr:col>
      <xdr:colOff>733425</xdr:colOff>
      <xdr:row>5</xdr:row>
      <xdr:rowOff>276224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6648450" y="1019174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</xdr:row>
      <xdr:rowOff>123824</xdr:rowOff>
    </xdr:from>
    <xdr:to>
      <xdr:col>14</xdr:col>
      <xdr:colOff>733425</xdr:colOff>
      <xdr:row>6</xdr:row>
      <xdr:rowOff>9524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6648450" y="1028699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85724</xdr:rowOff>
    </xdr:from>
    <xdr:to>
      <xdr:col>14</xdr:col>
      <xdr:colOff>723900</xdr:colOff>
      <xdr:row>5</xdr:row>
      <xdr:rowOff>247649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6638925" y="990599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</xdr:row>
      <xdr:rowOff>104774</xdr:rowOff>
    </xdr:from>
    <xdr:to>
      <xdr:col>14</xdr:col>
      <xdr:colOff>733425</xdr:colOff>
      <xdr:row>5</xdr:row>
      <xdr:rowOff>266699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6648450" y="1009649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</xdr:row>
      <xdr:rowOff>104774</xdr:rowOff>
    </xdr:from>
    <xdr:to>
      <xdr:col>14</xdr:col>
      <xdr:colOff>733425</xdr:colOff>
      <xdr:row>5</xdr:row>
      <xdr:rowOff>266699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6648450" y="1009649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114299</xdr:rowOff>
    </xdr:from>
    <xdr:to>
      <xdr:col>15</xdr:col>
      <xdr:colOff>0</xdr:colOff>
      <xdr:row>5</xdr:row>
      <xdr:rowOff>276224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6657975" y="1019174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114299</xdr:rowOff>
    </xdr:from>
    <xdr:to>
      <xdr:col>15</xdr:col>
      <xdr:colOff>0</xdr:colOff>
      <xdr:row>5</xdr:row>
      <xdr:rowOff>276224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6657975" y="1019174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</xdr:row>
      <xdr:rowOff>133349</xdr:rowOff>
    </xdr:from>
    <xdr:to>
      <xdr:col>14</xdr:col>
      <xdr:colOff>733425</xdr:colOff>
      <xdr:row>6</xdr:row>
      <xdr:rowOff>19049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648450" y="1038224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152399</xdr:rowOff>
    </xdr:from>
    <xdr:to>
      <xdr:col>15</xdr:col>
      <xdr:colOff>0</xdr:colOff>
      <xdr:row>6</xdr:row>
      <xdr:rowOff>38099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6657975" y="1057274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</xdr:row>
      <xdr:rowOff>114299</xdr:rowOff>
    </xdr:from>
    <xdr:to>
      <xdr:col>14</xdr:col>
      <xdr:colOff>733425</xdr:colOff>
      <xdr:row>5</xdr:row>
      <xdr:rowOff>276224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6648450" y="1019174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0</xdr:row>
      <xdr:rowOff>247650</xdr:rowOff>
    </xdr:from>
    <xdr:to>
      <xdr:col>8</xdr:col>
      <xdr:colOff>361950</xdr:colOff>
      <xdr:row>2</xdr:row>
      <xdr:rowOff>85725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/>
      </xdr:nvGrpSpPr>
      <xdr:grpSpPr>
        <a:xfrm>
          <a:off x="2838450" y="247650"/>
          <a:ext cx="3086100" cy="400050"/>
          <a:chOff x="2838450" y="247650"/>
          <a:chExt cx="3086100" cy="390525"/>
        </a:xfrm>
      </xdr:grpSpPr>
      <xdr:sp macro="" textlink="">
        <xdr:nvSpPr>
          <xdr:cNvPr id="2" name="กล่องข้อความ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 txBox="1"/>
        </xdr:nvSpPr>
        <xdr:spPr>
          <a:xfrm>
            <a:off x="3190875" y="247650"/>
            <a:ext cx="2733675" cy="390525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ใส่ปีการศึกษาที่ช่องนี้ สูตรจะใส่ปี พ</a:t>
            </a:r>
            <a:r>
              <a:rPr lang="en-US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.</a:t>
            </a:r>
            <a:r>
              <a:rPr lang="th-TH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ศ</a:t>
            </a:r>
            <a:r>
              <a:rPr lang="en-US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. </a:t>
            </a:r>
            <a:r>
              <a:rPr lang="th-TH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ให้เอง</a:t>
            </a:r>
            <a:endPara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3" name="ลูกศร: ซ้าย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2838450" y="295275"/>
            <a:ext cx="333375" cy="247650"/>
          </a:xfrm>
          <a:prstGeom prst="leftArrow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8</xdr:col>
      <xdr:colOff>666750</xdr:colOff>
      <xdr:row>2</xdr:row>
      <xdr:rowOff>104776</xdr:rowOff>
    </xdr:from>
    <xdr:to>
      <xdr:col>11</xdr:col>
      <xdr:colOff>666750</xdr:colOff>
      <xdr:row>9</xdr:row>
      <xdr:rowOff>76201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229350" y="704851"/>
          <a:ext cx="3219450" cy="19050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ทำการกรอกข้อมูลให้ครบทุกช่อง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</xdr:row>
      <xdr:rowOff>133349</xdr:rowOff>
    </xdr:from>
    <xdr:to>
      <xdr:col>14</xdr:col>
      <xdr:colOff>733425</xdr:colOff>
      <xdr:row>6</xdr:row>
      <xdr:rowOff>19049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6648450" y="1038224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</xdr:row>
      <xdr:rowOff>123824</xdr:rowOff>
    </xdr:from>
    <xdr:to>
      <xdr:col>14</xdr:col>
      <xdr:colOff>733425</xdr:colOff>
      <xdr:row>6</xdr:row>
      <xdr:rowOff>9524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6648450" y="1028699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142874</xdr:rowOff>
    </xdr:from>
    <xdr:to>
      <xdr:col>15</xdr:col>
      <xdr:colOff>0</xdr:colOff>
      <xdr:row>6</xdr:row>
      <xdr:rowOff>28574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6657975" y="1047749"/>
          <a:ext cx="31908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กรอกคะแนนเฉพาะช่องที่เป็นสีขาว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2</xdr:col>
      <xdr:colOff>714375</xdr:colOff>
      <xdr:row>19</xdr:row>
      <xdr:rowOff>121227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0" y="2562225"/>
          <a:ext cx="318135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2</xdr:col>
      <xdr:colOff>733425</xdr:colOff>
      <xdr:row>19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0" y="26289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2</xdr:col>
      <xdr:colOff>733425</xdr:colOff>
      <xdr:row>19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0" y="26289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266700</xdr:rowOff>
    </xdr:from>
    <xdr:to>
      <xdr:col>2</xdr:col>
      <xdr:colOff>733425</xdr:colOff>
      <xdr:row>19</xdr:row>
      <xdr:rowOff>111702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0" y="261937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2</xdr:col>
      <xdr:colOff>733425</xdr:colOff>
      <xdr:row>19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0" y="256222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266700</xdr:rowOff>
    </xdr:from>
    <xdr:to>
      <xdr:col>2</xdr:col>
      <xdr:colOff>733425</xdr:colOff>
      <xdr:row>19</xdr:row>
      <xdr:rowOff>111702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0" y="25527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2</xdr:col>
      <xdr:colOff>733425</xdr:colOff>
      <xdr:row>19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 txBox="1"/>
      </xdr:nvSpPr>
      <xdr:spPr>
        <a:xfrm>
          <a:off x="0" y="26289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38100</xdr:colOff>
      <xdr:row>2</xdr:row>
      <xdr:rowOff>104775</xdr:rowOff>
    </xdr:from>
    <xdr:to>
      <xdr:col>23</xdr:col>
      <xdr:colOff>657225</xdr:colOff>
      <xdr:row>9</xdr:row>
      <xdr:rowOff>57150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163050" y="752475"/>
          <a:ext cx="3219450" cy="19050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สำหรับดูเกณฑ์เท่านั้น ไม่ต้องกรอกข้อมูล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266700</xdr:rowOff>
    </xdr:from>
    <xdr:to>
      <xdr:col>2</xdr:col>
      <xdr:colOff>733425</xdr:colOff>
      <xdr:row>19</xdr:row>
      <xdr:rowOff>111702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 txBox="1"/>
      </xdr:nvSpPr>
      <xdr:spPr>
        <a:xfrm>
          <a:off x="0" y="261937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2</xdr:col>
      <xdr:colOff>733425</xdr:colOff>
      <xdr:row>19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/>
      </xdr:nvSpPr>
      <xdr:spPr>
        <a:xfrm>
          <a:off x="0" y="256222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2</xdr:col>
      <xdr:colOff>733425</xdr:colOff>
      <xdr:row>19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 txBox="1"/>
      </xdr:nvSpPr>
      <xdr:spPr>
        <a:xfrm>
          <a:off x="0" y="256222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2</xdr:col>
      <xdr:colOff>733425</xdr:colOff>
      <xdr:row>19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 txBox="1"/>
      </xdr:nvSpPr>
      <xdr:spPr>
        <a:xfrm>
          <a:off x="0" y="256222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2</xdr:col>
      <xdr:colOff>733425</xdr:colOff>
      <xdr:row>19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/>
      </xdr:nvSpPr>
      <xdr:spPr>
        <a:xfrm>
          <a:off x="0" y="256222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2</xdr:col>
      <xdr:colOff>733425</xdr:colOff>
      <xdr:row>19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 txBox="1"/>
      </xdr:nvSpPr>
      <xdr:spPr>
        <a:xfrm>
          <a:off x="0" y="256222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266700</xdr:rowOff>
    </xdr:from>
    <xdr:to>
      <xdr:col>2</xdr:col>
      <xdr:colOff>733425</xdr:colOff>
      <xdr:row>19</xdr:row>
      <xdr:rowOff>111702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 txBox="1"/>
      </xdr:nvSpPr>
      <xdr:spPr>
        <a:xfrm>
          <a:off x="0" y="261937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2</xdr:col>
      <xdr:colOff>733425</xdr:colOff>
      <xdr:row>19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/>
      </xdr:nvSpPr>
      <xdr:spPr>
        <a:xfrm>
          <a:off x="0" y="26289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2</xdr:col>
      <xdr:colOff>733425</xdr:colOff>
      <xdr:row>20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 txBox="1"/>
      </xdr:nvSpPr>
      <xdr:spPr>
        <a:xfrm>
          <a:off x="0" y="288607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2</xdr:col>
      <xdr:colOff>733425</xdr:colOff>
      <xdr:row>20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 txBox="1"/>
      </xdr:nvSpPr>
      <xdr:spPr>
        <a:xfrm>
          <a:off x="0" y="28194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19050</xdr:colOff>
      <xdr:row>2</xdr:row>
      <xdr:rowOff>114300</xdr:rowOff>
    </xdr:from>
    <xdr:to>
      <xdr:col>23</xdr:col>
      <xdr:colOff>638175</xdr:colOff>
      <xdr:row>8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9144000" y="762000"/>
          <a:ext cx="3219450" cy="19050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สำหรับดูเกณฑ์เท่านั้น ไม่ต้องกรอกข้อมูล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266700</xdr:rowOff>
    </xdr:from>
    <xdr:to>
      <xdr:col>2</xdr:col>
      <xdr:colOff>733425</xdr:colOff>
      <xdr:row>20</xdr:row>
      <xdr:rowOff>111702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/>
      </xdr:nvSpPr>
      <xdr:spPr>
        <a:xfrm>
          <a:off x="0" y="280987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2</xdr:col>
      <xdr:colOff>733425</xdr:colOff>
      <xdr:row>20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 txBox="1"/>
      </xdr:nvSpPr>
      <xdr:spPr>
        <a:xfrm>
          <a:off x="0" y="28194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2</xdr:col>
      <xdr:colOff>733425</xdr:colOff>
      <xdr:row>20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/>
      </xdr:nvSpPr>
      <xdr:spPr>
        <a:xfrm>
          <a:off x="0" y="28194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2</xdr:col>
      <xdr:colOff>733425</xdr:colOff>
      <xdr:row>20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/>
      </xdr:nvSpPr>
      <xdr:spPr>
        <a:xfrm>
          <a:off x="0" y="28194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2</xdr:col>
      <xdr:colOff>733425</xdr:colOff>
      <xdr:row>20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SpPr txBox="1"/>
      </xdr:nvSpPr>
      <xdr:spPr>
        <a:xfrm>
          <a:off x="0" y="28194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9525</xdr:rowOff>
    </xdr:from>
    <xdr:to>
      <xdr:col>2</xdr:col>
      <xdr:colOff>733425</xdr:colOff>
      <xdr:row>20</xdr:row>
      <xdr:rowOff>130752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SpPr txBox="1"/>
      </xdr:nvSpPr>
      <xdr:spPr>
        <a:xfrm>
          <a:off x="0" y="282892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2</xdr:col>
      <xdr:colOff>733425</xdr:colOff>
      <xdr:row>20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SpPr txBox="1"/>
      </xdr:nvSpPr>
      <xdr:spPr>
        <a:xfrm>
          <a:off x="0" y="28194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2</xdr:col>
      <xdr:colOff>733425</xdr:colOff>
      <xdr:row>20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SpPr txBox="1"/>
      </xdr:nvSpPr>
      <xdr:spPr>
        <a:xfrm>
          <a:off x="0" y="28194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9525</xdr:rowOff>
    </xdr:from>
    <xdr:to>
      <xdr:col>2</xdr:col>
      <xdr:colOff>733425</xdr:colOff>
      <xdr:row>20</xdr:row>
      <xdr:rowOff>130752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SpPr txBox="1"/>
      </xdr:nvSpPr>
      <xdr:spPr>
        <a:xfrm>
          <a:off x="0" y="282892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2</xdr:col>
      <xdr:colOff>733425</xdr:colOff>
      <xdr:row>20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SpPr txBox="1"/>
      </xdr:nvSpPr>
      <xdr:spPr>
        <a:xfrm>
          <a:off x="0" y="28194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2</xdr:col>
      <xdr:colOff>485775</xdr:colOff>
      <xdr:row>8</xdr:row>
      <xdr:rowOff>266700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647700"/>
          <a:ext cx="3019425" cy="19050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ทำการกรอกข้อมูลให้ครบทุกช่อง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2</xdr:col>
      <xdr:colOff>733425</xdr:colOff>
      <xdr:row>20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SpPr txBox="1"/>
      </xdr:nvSpPr>
      <xdr:spPr>
        <a:xfrm>
          <a:off x="0" y="28194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2</xdr:col>
      <xdr:colOff>733425</xdr:colOff>
      <xdr:row>20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SpPr txBox="1"/>
      </xdr:nvSpPr>
      <xdr:spPr>
        <a:xfrm>
          <a:off x="0" y="2819400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2</xdr:col>
      <xdr:colOff>733425</xdr:colOff>
      <xdr:row>21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SpPr txBox="1"/>
      </xdr:nvSpPr>
      <xdr:spPr>
        <a:xfrm>
          <a:off x="0" y="2819400"/>
          <a:ext cx="3200400" cy="30861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733425</xdr:colOff>
      <xdr:row>13</xdr:row>
      <xdr:rowOff>149802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SpPr txBox="1"/>
      </xdr:nvSpPr>
      <xdr:spPr>
        <a:xfrm>
          <a:off x="0" y="971550"/>
          <a:ext cx="3200400" cy="291205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85725</xdr:rowOff>
    </xdr:from>
    <xdr:to>
      <xdr:col>2</xdr:col>
      <xdr:colOff>733425</xdr:colOff>
      <xdr:row>8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SpPr txBox="1"/>
      </xdr:nvSpPr>
      <xdr:spPr>
        <a:xfrm>
          <a:off x="0" y="714375"/>
          <a:ext cx="3200400" cy="17049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2</xdr:col>
      <xdr:colOff>733425</xdr:colOff>
      <xdr:row>8</xdr:row>
      <xdr:rowOff>95250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SpPr txBox="1"/>
      </xdr:nvSpPr>
      <xdr:spPr>
        <a:xfrm>
          <a:off x="0" y="704850"/>
          <a:ext cx="3200400" cy="18764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95251</xdr:rowOff>
    </xdr:from>
    <xdr:to>
      <xdr:col>2</xdr:col>
      <xdr:colOff>733425</xdr:colOff>
      <xdr:row>5</xdr:row>
      <xdr:rowOff>85726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SpPr txBox="1"/>
      </xdr:nvSpPr>
      <xdr:spPr>
        <a:xfrm>
          <a:off x="0" y="723901"/>
          <a:ext cx="3200400" cy="25431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สำหรับดูข้อมูลเท่านั้น ไม่ต้องกรอกข้อมูล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38100</xdr:colOff>
      <xdr:row>4</xdr:row>
      <xdr:rowOff>85725</xdr:rowOff>
    </xdr:from>
    <xdr:to>
      <xdr:col>25</xdr:col>
      <xdr:colOff>657225</xdr:colOff>
      <xdr:row>14</xdr:row>
      <xdr:rowOff>19050</xdr:rowOff>
    </xdr:to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id="{00000000-0008-0000-5B00-000009000000}"/>
            </a:ext>
          </a:extLst>
        </xdr:cNvPr>
        <xdr:cNvSpPr txBox="1"/>
      </xdr:nvSpPr>
      <xdr:spPr>
        <a:xfrm>
          <a:off x="6238875" y="1066800"/>
          <a:ext cx="3086100" cy="25527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38100</xdr:colOff>
      <xdr:row>0</xdr:row>
      <xdr:rowOff>0</xdr:rowOff>
    </xdr:from>
    <xdr:to>
      <xdr:col>14</xdr:col>
      <xdr:colOff>123825</xdr:colOff>
      <xdr:row>4</xdr:row>
      <xdr:rowOff>47744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5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71725" y="0"/>
          <a:ext cx="1466850" cy="1028819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</xdr:row>
      <xdr:rowOff>152400</xdr:rowOff>
    </xdr:from>
    <xdr:to>
      <xdr:col>2</xdr:col>
      <xdr:colOff>714375</xdr:colOff>
      <xdr:row>16</xdr:row>
      <xdr:rowOff>228600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5C00-000003000000}"/>
            </a:ext>
          </a:extLst>
        </xdr:cNvPr>
        <xdr:cNvSpPr txBox="1"/>
      </xdr:nvSpPr>
      <xdr:spPr>
        <a:xfrm>
          <a:off x="28575" y="133350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200025</xdr:rowOff>
    </xdr:from>
    <xdr:to>
      <xdr:col>2</xdr:col>
      <xdr:colOff>685800</xdr:colOff>
      <xdr:row>17</xdr:row>
      <xdr:rowOff>9525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5D00-000003000000}"/>
            </a:ext>
          </a:extLst>
        </xdr:cNvPr>
        <xdr:cNvSpPr txBox="1"/>
      </xdr:nvSpPr>
      <xdr:spPr>
        <a:xfrm>
          <a:off x="0" y="14287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133350</xdr:rowOff>
    </xdr:from>
    <xdr:to>
      <xdr:col>2</xdr:col>
      <xdr:colOff>571500</xdr:colOff>
      <xdr:row>9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0" y="800100"/>
          <a:ext cx="3105150" cy="19050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ทำการกรอกข้อมูลให้ครบทุกช่อง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</xdr:colOff>
      <xdr:row>4</xdr:row>
      <xdr:rowOff>238125</xdr:rowOff>
    </xdr:from>
    <xdr:to>
      <xdr:col>21</xdr:col>
      <xdr:colOff>704850</xdr:colOff>
      <xdr:row>16</xdr:row>
      <xdr:rowOff>200025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5E00-000003000000}"/>
            </a:ext>
          </a:extLst>
        </xdr:cNvPr>
        <xdr:cNvSpPr txBox="1"/>
      </xdr:nvSpPr>
      <xdr:spPr>
        <a:xfrm>
          <a:off x="7591425" y="148590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571500</xdr:rowOff>
    </xdr:from>
    <xdr:to>
      <xdr:col>2</xdr:col>
      <xdr:colOff>685800</xdr:colOff>
      <xdr:row>13</xdr:row>
      <xdr:rowOff>57150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SpPr txBox="1"/>
      </xdr:nvSpPr>
      <xdr:spPr>
        <a:xfrm>
          <a:off x="0" y="125730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581025</xdr:rowOff>
    </xdr:from>
    <xdr:to>
      <xdr:col>2</xdr:col>
      <xdr:colOff>695325</xdr:colOff>
      <xdr:row>13</xdr:row>
      <xdr:rowOff>66675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SpPr txBox="1"/>
      </xdr:nvSpPr>
      <xdr:spPr>
        <a:xfrm>
          <a:off x="9525" y="126682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581025</xdr:rowOff>
    </xdr:from>
    <xdr:to>
      <xdr:col>2</xdr:col>
      <xdr:colOff>714375</xdr:colOff>
      <xdr:row>13</xdr:row>
      <xdr:rowOff>66675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SpPr txBox="1"/>
      </xdr:nvSpPr>
      <xdr:spPr>
        <a:xfrm>
          <a:off x="28575" y="126682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571500</xdr:rowOff>
    </xdr:from>
    <xdr:to>
      <xdr:col>2</xdr:col>
      <xdr:colOff>704850</xdr:colOff>
      <xdr:row>13</xdr:row>
      <xdr:rowOff>57150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SpPr txBox="1"/>
      </xdr:nvSpPr>
      <xdr:spPr>
        <a:xfrm>
          <a:off x="19050" y="125730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571500</xdr:rowOff>
    </xdr:from>
    <xdr:to>
      <xdr:col>2</xdr:col>
      <xdr:colOff>685800</xdr:colOff>
      <xdr:row>13</xdr:row>
      <xdr:rowOff>57150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SpPr txBox="1"/>
      </xdr:nvSpPr>
      <xdr:spPr>
        <a:xfrm>
          <a:off x="0" y="125730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552450</xdr:rowOff>
    </xdr:from>
    <xdr:to>
      <xdr:col>2</xdr:col>
      <xdr:colOff>714375</xdr:colOff>
      <xdr:row>13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SpPr txBox="1"/>
      </xdr:nvSpPr>
      <xdr:spPr>
        <a:xfrm>
          <a:off x="28575" y="12382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561975</xdr:rowOff>
    </xdr:from>
    <xdr:to>
      <xdr:col>2</xdr:col>
      <xdr:colOff>704850</xdr:colOff>
      <xdr:row>13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SpPr txBox="1"/>
      </xdr:nvSpPr>
      <xdr:spPr>
        <a:xfrm>
          <a:off x="19050" y="12477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561975</xdr:rowOff>
    </xdr:from>
    <xdr:to>
      <xdr:col>2</xdr:col>
      <xdr:colOff>704850</xdr:colOff>
      <xdr:row>13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SpPr txBox="1"/>
      </xdr:nvSpPr>
      <xdr:spPr>
        <a:xfrm>
          <a:off x="19050" y="12477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542925</xdr:rowOff>
    </xdr:from>
    <xdr:to>
      <xdr:col>2</xdr:col>
      <xdr:colOff>714375</xdr:colOff>
      <xdr:row>13</xdr:row>
      <xdr:rowOff>28575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SpPr txBox="1"/>
      </xdr:nvSpPr>
      <xdr:spPr>
        <a:xfrm>
          <a:off x="28575" y="122872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5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5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5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5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5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5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5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5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5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5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6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6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6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6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6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6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6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6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6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6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7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7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7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7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7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7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7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7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78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7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8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8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8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8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8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8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8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8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8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0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2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24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5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26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7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29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0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1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35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36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7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3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40.bin"/><Relationship Id="rId4" Type="http://schemas.openxmlformats.org/officeDocument/2006/relationships/comments" Target="../comments1.xm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4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4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4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4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4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4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4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4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4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C53FA-1266-4CD6-AB0F-7E93D90C9E97}">
  <sheetPr codeName="Sheet1">
    <tabColor rgb="FF00B0F0"/>
  </sheetPr>
  <dimension ref="A1:S102"/>
  <sheetViews>
    <sheetView workbookViewId="0"/>
  </sheetViews>
  <sheetFormatPr defaultRowHeight="18.75" x14ac:dyDescent="0.3"/>
  <cols>
    <col min="1" max="7" width="9" style="3"/>
    <col min="8" max="8" width="14.25" style="3" customWidth="1"/>
    <col min="9" max="9" width="12.5" style="3" customWidth="1"/>
    <col min="10" max="10" width="11.625" style="3" customWidth="1"/>
    <col min="11" max="11" width="28.5" style="3" customWidth="1"/>
    <col min="12" max="12" width="28.375" style="3" customWidth="1"/>
    <col min="13" max="13" width="9" style="3"/>
    <col min="14" max="14" width="17.25" style="1" customWidth="1"/>
    <col min="15" max="15" width="23.125" style="1" customWidth="1"/>
    <col min="16" max="16" width="19.5" style="1" customWidth="1"/>
    <col min="17" max="17" width="13" style="1" customWidth="1"/>
    <col min="18" max="18" width="9" style="1"/>
    <col min="19" max="19" width="19.375" style="1" customWidth="1"/>
    <col min="20" max="16384" width="9" style="1"/>
  </cols>
  <sheetData>
    <row r="1" spans="1:19" x14ac:dyDescent="0.3">
      <c r="A1" s="6" t="s">
        <v>11</v>
      </c>
      <c r="B1" s="6" t="s">
        <v>33</v>
      </c>
      <c r="C1" s="6" t="s">
        <v>18</v>
      </c>
      <c r="D1" s="6" t="s">
        <v>53</v>
      </c>
      <c r="E1" s="6" t="s">
        <v>54</v>
      </c>
      <c r="F1" s="6" t="s">
        <v>70</v>
      </c>
      <c r="G1" s="6" t="s">
        <v>71</v>
      </c>
      <c r="H1" s="6" t="s">
        <v>81</v>
      </c>
      <c r="I1" s="6" t="s">
        <v>117</v>
      </c>
      <c r="J1" s="6" t="s">
        <v>118</v>
      </c>
      <c r="K1" s="6" t="s">
        <v>176</v>
      </c>
      <c r="L1" s="6" t="s">
        <v>178</v>
      </c>
      <c r="M1" s="6" t="s">
        <v>199</v>
      </c>
      <c r="N1" s="6" t="s">
        <v>263</v>
      </c>
      <c r="O1" s="6" t="s">
        <v>264</v>
      </c>
      <c r="P1" s="6" t="s">
        <v>291</v>
      </c>
      <c r="Q1" s="6" t="s">
        <v>313</v>
      </c>
      <c r="R1" s="6" t="s">
        <v>373</v>
      </c>
      <c r="S1" s="6" t="s">
        <v>507</v>
      </c>
    </row>
    <row r="2" spans="1:19" x14ac:dyDescent="0.3">
      <c r="A2" s="5" t="s">
        <v>12</v>
      </c>
      <c r="B2" s="5" t="s">
        <v>34</v>
      </c>
      <c r="C2" s="5" t="s">
        <v>19</v>
      </c>
      <c r="D2" s="5" t="s">
        <v>55</v>
      </c>
      <c r="E2" s="5" t="s">
        <v>62</v>
      </c>
      <c r="F2" s="5" t="s">
        <v>72</v>
      </c>
      <c r="G2" s="5" t="s">
        <v>75</v>
      </c>
      <c r="H2" s="5" t="s">
        <v>82</v>
      </c>
      <c r="I2" s="5">
        <v>3</v>
      </c>
      <c r="J2" s="5" t="s">
        <v>104</v>
      </c>
      <c r="K2" s="98" t="s">
        <v>177</v>
      </c>
      <c r="L2" s="125" t="s">
        <v>506</v>
      </c>
      <c r="M2" s="139">
        <v>1</v>
      </c>
      <c r="N2" s="150">
        <v>1</v>
      </c>
      <c r="O2" s="150" t="s">
        <v>262</v>
      </c>
      <c r="P2" s="212" t="s">
        <v>106</v>
      </c>
      <c r="Q2" s="215" t="s">
        <v>312</v>
      </c>
      <c r="R2" s="361">
        <v>0</v>
      </c>
      <c r="S2" s="471" t="s">
        <v>133</v>
      </c>
    </row>
    <row r="3" spans="1:19" x14ac:dyDescent="0.3">
      <c r="A3" s="5" t="s">
        <v>13</v>
      </c>
      <c r="B3" s="5" t="s">
        <v>35</v>
      </c>
      <c r="C3" s="5" t="s">
        <v>20</v>
      </c>
      <c r="D3" s="5" t="s">
        <v>56</v>
      </c>
      <c r="E3" s="5" t="s">
        <v>63</v>
      </c>
      <c r="F3" s="5" t="s">
        <v>69</v>
      </c>
      <c r="G3" s="5" t="s">
        <v>76</v>
      </c>
      <c r="H3" s="5" t="s">
        <v>83</v>
      </c>
      <c r="I3" s="5">
        <v>2</v>
      </c>
      <c r="J3" s="5" t="s">
        <v>105</v>
      </c>
      <c r="K3" s="98" t="s">
        <v>449</v>
      </c>
      <c r="L3" s="125" t="s">
        <v>450</v>
      </c>
      <c r="M3" s="139">
        <v>2</v>
      </c>
      <c r="N3" s="150">
        <f>N2+1</f>
        <v>2</v>
      </c>
      <c r="O3" s="150" t="s">
        <v>265</v>
      </c>
      <c r="P3" s="212" t="s">
        <v>107</v>
      </c>
      <c r="Q3" s="215" t="s">
        <v>314</v>
      </c>
      <c r="R3" s="361">
        <f>R2+1</f>
        <v>1</v>
      </c>
      <c r="S3" s="471" t="s">
        <v>135</v>
      </c>
    </row>
    <row r="4" spans="1:19" x14ac:dyDescent="0.3">
      <c r="A4" s="5" t="s">
        <v>14</v>
      </c>
      <c r="B4" s="5" t="s">
        <v>34</v>
      </c>
      <c r="D4" s="5" t="s">
        <v>57</v>
      </c>
      <c r="E4" s="5" t="s">
        <v>64</v>
      </c>
      <c r="F4" s="5" t="s">
        <v>73</v>
      </c>
      <c r="G4" s="5" t="s">
        <v>77</v>
      </c>
      <c r="H4" s="5" t="s">
        <v>84</v>
      </c>
      <c r="I4" s="5">
        <v>1</v>
      </c>
      <c r="J4" s="5" t="s">
        <v>106</v>
      </c>
      <c r="K4" s="98" t="s">
        <v>451</v>
      </c>
      <c r="L4" s="125" t="s">
        <v>452</v>
      </c>
      <c r="N4" s="150">
        <f t="shared" ref="N4:N67" si="0">N3+1</f>
        <v>3</v>
      </c>
      <c r="O4" s="150" t="s">
        <v>266</v>
      </c>
      <c r="Q4" s="215" t="s">
        <v>315</v>
      </c>
      <c r="R4" s="361">
        <f t="shared" ref="R4:R67" si="1">R3+1</f>
        <v>2</v>
      </c>
      <c r="S4" s="471" t="s">
        <v>136</v>
      </c>
    </row>
    <row r="5" spans="1:19" x14ac:dyDescent="0.3">
      <c r="A5" s="5" t="s">
        <v>15</v>
      </c>
      <c r="B5" s="5" t="s">
        <v>35</v>
      </c>
      <c r="D5" s="5" t="s">
        <v>58</v>
      </c>
      <c r="E5" s="5" t="s">
        <v>65</v>
      </c>
      <c r="F5" s="5" t="s">
        <v>74</v>
      </c>
      <c r="G5" s="5" t="s">
        <v>78</v>
      </c>
      <c r="H5" s="5" t="s">
        <v>85</v>
      </c>
      <c r="I5" s="5">
        <v>0</v>
      </c>
      <c r="J5" s="5" t="s">
        <v>107</v>
      </c>
      <c r="K5" s="98" t="s">
        <v>453</v>
      </c>
      <c r="L5" s="125" t="s">
        <v>454</v>
      </c>
      <c r="N5" s="150">
        <f t="shared" si="0"/>
        <v>4</v>
      </c>
      <c r="O5" s="150" t="s">
        <v>267</v>
      </c>
      <c r="Q5" s="215" t="s">
        <v>316</v>
      </c>
      <c r="R5" s="361">
        <f t="shared" si="1"/>
        <v>3</v>
      </c>
    </row>
    <row r="6" spans="1:19" x14ac:dyDescent="0.3">
      <c r="A6" s="5" t="s">
        <v>16</v>
      </c>
      <c r="B6" s="5" t="s">
        <v>35</v>
      </c>
      <c r="D6" s="5" t="s">
        <v>59</v>
      </c>
      <c r="E6" s="5" t="s">
        <v>66</v>
      </c>
      <c r="K6" s="98" t="s">
        <v>180</v>
      </c>
      <c r="L6" s="125" t="s">
        <v>181</v>
      </c>
      <c r="N6" s="150">
        <f t="shared" si="0"/>
        <v>5</v>
      </c>
      <c r="R6" s="361">
        <f t="shared" si="1"/>
        <v>4</v>
      </c>
    </row>
    <row r="7" spans="1:19" x14ac:dyDescent="0.3">
      <c r="A7" s="5" t="s">
        <v>17</v>
      </c>
      <c r="B7" s="5" t="s">
        <v>34</v>
      </c>
      <c r="D7" s="5" t="s">
        <v>60</v>
      </c>
      <c r="E7" s="5" t="s">
        <v>67</v>
      </c>
      <c r="K7" s="99" t="s">
        <v>455</v>
      </c>
      <c r="L7" s="125" t="s">
        <v>456</v>
      </c>
      <c r="N7" s="150">
        <f t="shared" si="0"/>
        <v>6</v>
      </c>
      <c r="R7" s="361">
        <f t="shared" si="1"/>
        <v>5</v>
      </c>
    </row>
    <row r="8" spans="1:19" x14ac:dyDescent="0.3">
      <c r="D8" s="5" t="s">
        <v>61</v>
      </c>
      <c r="E8" s="5" t="s">
        <v>68</v>
      </c>
      <c r="K8" s="99" t="s">
        <v>457</v>
      </c>
      <c r="L8" s="125" t="s">
        <v>458</v>
      </c>
      <c r="N8" s="150">
        <f t="shared" si="0"/>
        <v>7</v>
      </c>
      <c r="R8" s="361">
        <f t="shared" si="1"/>
        <v>6</v>
      </c>
    </row>
    <row r="9" spans="1:19" x14ac:dyDescent="0.3">
      <c r="K9" s="99" t="s">
        <v>459</v>
      </c>
      <c r="L9" s="125" t="s">
        <v>460</v>
      </c>
      <c r="N9" s="150">
        <f t="shared" si="0"/>
        <v>8</v>
      </c>
      <c r="R9" s="361">
        <f t="shared" si="1"/>
        <v>7</v>
      </c>
    </row>
    <row r="10" spans="1:19" x14ac:dyDescent="0.3">
      <c r="K10" s="99" t="s">
        <v>182</v>
      </c>
      <c r="L10" s="125" t="s">
        <v>461</v>
      </c>
      <c r="N10" s="150">
        <f t="shared" si="0"/>
        <v>9</v>
      </c>
      <c r="R10" s="361">
        <f t="shared" si="1"/>
        <v>8</v>
      </c>
    </row>
    <row r="11" spans="1:19" x14ac:dyDescent="0.3">
      <c r="K11" s="99" t="s">
        <v>462</v>
      </c>
      <c r="L11" s="125" t="s">
        <v>463</v>
      </c>
      <c r="N11" s="150">
        <f t="shared" si="0"/>
        <v>10</v>
      </c>
      <c r="R11" s="361">
        <f t="shared" si="1"/>
        <v>9</v>
      </c>
    </row>
    <row r="12" spans="1:19" x14ac:dyDescent="0.3">
      <c r="K12" s="99" t="s">
        <v>197</v>
      </c>
      <c r="L12" s="125" t="s">
        <v>464</v>
      </c>
      <c r="N12" s="150">
        <f t="shared" si="0"/>
        <v>11</v>
      </c>
      <c r="R12" s="361">
        <f t="shared" si="1"/>
        <v>10</v>
      </c>
    </row>
    <row r="13" spans="1:19" x14ac:dyDescent="0.3">
      <c r="K13" s="99" t="s">
        <v>465</v>
      </c>
      <c r="L13" s="125" t="s">
        <v>466</v>
      </c>
      <c r="N13" s="150">
        <f t="shared" si="0"/>
        <v>12</v>
      </c>
      <c r="R13" s="361">
        <f t="shared" si="1"/>
        <v>11</v>
      </c>
    </row>
    <row r="14" spans="1:19" x14ac:dyDescent="0.3">
      <c r="K14" s="99" t="s">
        <v>283</v>
      </c>
      <c r="L14" s="125" t="s">
        <v>467</v>
      </c>
      <c r="N14" s="150">
        <f t="shared" si="0"/>
        <v>13</v>
      </c>
      <c r="R14" s="361">
        <f t="shared" si="1"/>
        <v>12</v>
      </c>
    </row>
    <row r="15" spans="1:19" x14ac:dyDescent="0.3">
      <c r="K15" s="99" t="s">
        <v>468</v>
      </c>
      <c r="L15" s="125" t="s">
        <v>469</v>
      </c>
      <c r="N15" s="150">
        <f t="shared" si="0"/>
        <v>14</v>
      </c>
      <c r="R15" s="361">
        <f t="shared" si="1"/>
        <v>13</v>
      </c>
    </row>
    <row r="16" spans="1:19" x14ac:dyDescent="0.3">
      <c r="K16" s="99" t="s">
        <v>471</v>
      </c>
      <c r="L16" s="125" t="s">
        <v>470</v>
      </c>
      <c r="N16" s="150">
        <f t="shared" si="0"/>
        <v>15</v>
      </c>
      <c r="R16" s="361">
        <f t="shared" si="1"/>
        <v>14</v>
      </c>
    </row>
    <row r="17" spans="11:18" x14ac:dyDescent="0.3">
      <c r="K17" s="126" t="s">
        <v>502</v>
      </c>
      <c r="L17" s="125" t="s">
        <v>472</v>
      </c>
      <c r="N17" s="150">
        <f t="shared" si="0"/>
        <v>16</v>
      </c>
      <c r="R17" s="361">
        <f t="shared" si="1"/>
        <v>15</v>
      </c>
    </row>
    <row r="18" spans="11:18" x14ac:dyDescent="0.3">
      <c r="K18" s="126" t="s">
        <v>200</v>
      </c>
      <c r="L18" s="125" t="s">
        <v>473</v>
      </c>
      <c r="N18" s="150">
        <f t="shared" si="0"/>
        <v>17</v>
      </c>
      <c r="R18" s="361">
        <f t="shared" si="1"/>
        <v>16</v>
      </c>
    </row>
    <row r="19" spans="11:18" x14ac:dyDescent="0.3">
      <c r="K19" s="126" t="s">
        <v>201</v>
      </c>
      <c r="L19" s="130" t="s">
        <v>202</v>
      </c>
      <c r="N19" s="150">
        <f t="shared" si="0"/>
        <v>18</v>
      </c>
      <c r="R19" s="361">
        <f t="shared" si="1"/>
        <v>17</v>
      </c>
    </row>
    <row r="20" spans="11:18" x14ac:dyDescent="0.3">
      <c r="K20" s="126" t="s">
        <v>203</v>
      </c>
      <c r="L20" s="125" t="s">
        <v>204</v>
      </c>
      <c r="N20" s="150">
        <f t="shared" si="0"/>
        <v>19</v>
      </c>
      <c r="R20" s="361">
        <f t="shared" si="1"/>
        <v>18</v>
      </c>
    </row>
    <row r="21" spans="11:18" x14ac:dyDescent="0.3">
      <c r="K21" s="126" t="s">
        <v>205</v>
      </c>
      <c r="L21" s="125" t="s">
        <v>474</v>
      </c>
      <c r="N21" s="150">
        <f t="shared" si="0"/>
        <v>20</v>
      </c>
      <c r="R21" s="361">
        <f t="shared" si="1"/>
        <v>19</v>
      </c>
    </row>
    <row r="22" spans="11:18" x14ac:dyDescent="0.3">
      <c r="K22" s="126" t="s">
        <v>475</v>
      </c>
      <c r="L22" s="125" t="s">
        <v>476</v>
      </c>
      <c r="N22" s="150">
        <f t="shared" si="0"/>
        <v>21</v>
      </c>
      <c r="R22" s="361">
        <f t="shared" si="1"/>
        <v>20</v>
      </c>
    </row>
    <row r="23" spans="11:18" x14ac:dyDescent="0.3">
      <c r="K23" s="126" t="s">
        <v>477</v>
      </c>
      <c r="L23" s="125" t="s">
        <v>478</v>
      </c>
      <c r="N23" s="150">
        <f t="shared" si="0"/>
        <v>22</v>
      </c>
      <c r="R23" s="361">
        <f t="shared" si="1"/>
        <v>21</v>
      </c>
    </row>
    <row r="24" spans="11:18" x14ac:dyDescent="0.3">
      <c r="K24" s="126" t="s">
        <v>479</v>
      </c>
      <c r="L24" s="130" t="s">
        <v>480</v>
      </c>
      <c r="N24" s="150">
        <f t="shared" si="0"/>
        <v>23</v>
      </c>
      <c r="R24" s="361">
        <f t="shared" si="1"/>
        <v>22</v>
      </c>
    </row>
    <row r="25" spans="11:18" x14ac:dyDescent="0.3">
      <c r="K25" s="126" t="s">
        <v>481</v>
      </c>
      <c r="L25" s="130" t="s">
        <v>482</v>
      </c>
      <c r="N25" s="150">
        <f t="shared" si="0"/>
        <v>24</v>
      </c>
      <c r="R25" s="361">
        <f t="shared" si="1"/>
        <v>23</v>
      </c>
    </row>
    <row r="26" spans="11:18" x14ac:dyDescent="0.3">
      <c r="K26" s="132" t="s">
        <v>483</v>
      </c>
      <c r="L26" s="125" t="s">
        <v>484</v>
      </c>
      <c r="N26" s="150">
        <f t="shared" si="0"/>
        <v>25</v>
      </c>
      <c r="R26" s="361">
        <f t="shared" si="1"/>
        <v>24</v>
      </c>
    </row>
    <row r="27" spans="11:18" x14ac:dyDescent="0.3">
      <c r="K27" s="126" t="s">
        <v>503</v>
      </c>
      <c r="L27" s="125" t="s">
        <v>485</v>
      </c>
      <c r="N27" s="150">
        <f t="shared" si="0"/>
        <v>26</v>
      </c>
      <c r="R27" s="361">
        <f t="shared" si="1"/>
        <v>25</v>
      </c>
    </row>
    <row r="28" spans="11:18" x14ac:dyDescent="0.3">
      <c r="K28" s="126" t="s">
        <v>504</v>
      </c>
      <c r="L28" s="125" t="s">
        <v>486</v>
      </c>
      <c r="N28" s="150">
        <f t="shared" si="0"/>
        <v>27</v>
      </c>
      <c r="R28" s="361">
        <f t="shared" si="1"/>
        <v>26</v>
      </c>
    </row>
    <row r="29" spans="11:18" x14ac:dyDescent="0.3">
      <c r="K29" s="126" t="s">
        <v>487</v>
      </c>
      <c r="L29" s="125" t="s">
        <v>488</v>
      </c>
      <c r="N29" s="150">
        <f t="shared" si="0"/>
        <v>28</v>
      </c>
      <c r="R29" s="361">
        <f t="shared" si="1"/>
        <v>27</v>
      </c>
    </row>
    <row r="30" spans="11:18" x14ac:dyDescent="0.3">
      <c r="K30" s="132" t="s">
        <v>201</v>
      </c>
      <c r="L30" s="125" t="s">
        <v>489</v>
      </c>
      <c r="N30" s="150">
        <f t="shared" si="0"/>
        <v>29</v>
      </c>
      <c r="R30" s="361">
        <f t="shared" si="1"/>
        <v>28</v>
      </c>
    </row>
    <row r="31" spans="11:18" x14ac:dyDescent="0.3">
      <c r="K31" s="126" t="s">
        <v>490</v>
      </c>
      <c r="L31" s="125" t="s">
        <v>491</v>
      </c>
      <c r="N31" s="150">
        <f t="shared" si="0"/>
        <v>30</v>
      </c>
      <c r="R31" s="361">
        <f t="shared" si="1"/>
        <v>29</v>
      </c>
    </row>
    <row r="32" spans="11:18" x14ac:dyDescent="0.3">
      <c r="K32" s="126" t="s">
        <v>492</v>
      </c>
      <c r="L32" s="125" t="s">
        <v>493</v>
      </c>
      <c r="N32" s="150">
        <f t="shared" si="0"/>
        <v>31</v>
      </c>
      <c r="R32" s="361">
        <f t="shared" si="1"/>
        <v>30</v>
      </c>
    </row>
    <row r="33" spans="11:18" x14ac:dyDescent="0.3">
      <c r="K33" s="126" t="s">
        <v>206</v>
      </c>
      <c r="L33" s="125" t="s">
        <v>494</v>
      </c>
      <c r="N33" s="150">
        <f t="shared" si="0"/>
        <v>32</v>
      </c>
      <c r="R33" s="361">
        <f t="shared" si="1"/>
        <v>31</v>
      </c>
    </row>
    <row r="34" spans="11:18" x14ac:dyDescent="0.3">
      <c r="K34" s="126" t="s">
        <v>495</v>
      </c>
      <c r="L34" s="125" t="s">
        <v>496</v>
      </c>
      <c r="N34" s="150">
        <f t="shared" si="0"/>
        <v>33</v>
      </c>
      <c r="R34" s="361">
        <f t="shared" si="1"/>
        <v>32</v>
      </c>
    </row>
    <row r="35" spans="11:18" x14ac:dyDescent="0.3">
      <c r="K35" s="126" t="s">
        <v>497</v>
      </c>
      <c r="L35" s="125" t="s">
        <v>498</v>
      </c>
      <c r="N35" s="150">
        <f t="shared" si="0"/>
        <v>34</v>
      </c>
      <c r="R35" s="361">
        <f t="shared" si="1"/>
        <v>33</v>
      </c>
    </row>
    <row r="36" spans="11:18" x14ac:dyDescent="0.3">
      <c r="K36" s="132" t="s">
        <v>505</v>
      </c>
      <c r="L36" s="125" t="s">
        <v>499</v>
      </c>
      <c r="N36" s="150">
        <f t="shared" si="0"/>
        <v>35</v>
      </c>
      <c r="R36" s="361">
        <f t="shared" si="1"/>
        <v>34</v>
      </c>
    </row>
    <row r="37" spans="11:18" x14ac:dyDescent="0.3">
      <c r="K37" s="454" t="s">
        <v>500</v>
      </c>
      <c r="L37" s="125" t="s">
        <v>501</v>
      </c>
      <c r="N37" s="150">
        <f t="shared" si="0"/>
        <v>36</v>
      </c>
      <c r="R37" s="361">
        <f t="shared" si="1"/>
        <v>35</v>
      </c>
    </row>
    <row r="38" spans="11:18" x14ac:dyDescent="0.3">
      <c r="N38" s="150">
        <f t="shared" si="0"/>
        <v>37</v>
      </c>
      <c r="R38" s="361">
        <f t="shared" si="1"/>
        <v>36</v>
      </c>
    </row>
    <row r="39" spans="11:18" x14ac:dyDescent="0.3">
      <c r="N39" s="150">
        <f t="shared" si="0"/>
        <v>38</v>
      </c>
      <c r="R39" s="361">
        <f t="shared" si="1"/>
        <v>37</v>
      </c>
    </row>
    <row r="40" spans="11:18" x14ac:dyDescent="0.3">
      <c r="N40" s="150">
        <f t="shared" si="0"/>
        <v>39</v>
      </c>
      <c r="R40" s="361">
        <f t="shared" si="1"/>
        <v>38</v>
      </c>
    </row>
    <row r="41" spans="11:18" x14ac:dyDescent="0.3">
      <c r="N41" s="150">
        <f t="shared" si="0"/>
        <v>40</v>
      </c>
      <c r="R41" s="361">
        <f t="shared" si="1"/>
        <v>39</v>
      </c>
    </row>
    <row r="42" spans="11:18" x14ac:dyDescent="0.3">
      <c r="N42" s="150">
        <f t="shared" si="0"/>
        <v>41</v>
      </c>
      <c r="R42" s="361">
        <f t="shared" si="1"/>
        <v>40</v>
      </c>
    </row>
    <row r="43" spans="11:18" x14ac:dyDescent="0.3">
      <c r="N43" s="150">
        <f t="shared" si="0"/>
        <v>42</v>
      </c>
      <c r="R43" s="361">
        <f t="shared" si="1"/>
        <v>41</v>
      </c>
    </row>
    <row r="44" spans="11:18" x14ac:dyDescent="0.3">
      <c r="N44" s="150">
        <f t="shared" si="0"/>
        <v>43</v>
      </c>
      <c r="R44" s="361">
        <f t="shared" si="1"/>
        <v>42</v>
      </c>
    </row>
    <row r="45" spans="11:18" x14ac:dyDescent="0.3">
      <c r="N45" s="150">
        <f t="shared" si="0"/>
        <v>44</v>
      </c>
      <c r="R45" s="361">
        <f t="shared" si="1"/>
        <v>43</v>
      </c>
    </row>
    <row r="46" spans="11:18" x14ac:dyDescent="0.3">
      <c r="N46" s="150">
        <f t="shared" si="0"/>
        <v>45</v>
      </c>
      <c r="R46" s="361">
        <f t="shared" si="1"/>
        <v>44</v>
      </c>
    </row>
    <row r="47" spans="11:18" x14ac:dyDescent="0.3">
      <c r="N47" s="150">
        <f t="shared" si="0"/>
        <v>46</v>
      </c>
      <c r="R47" s="361">
        <f t="shared" si="1"/>
        <v>45</v>
      </c>
    </row>
    <row r="48" spans="11:18" x14ac:dyDescent="0.3">
      <c r="N48" s="150">
        <f t="shared" si="0"/>
        <v>47</v>
      </c>
      <c r="R48" s="361">
        <f t="shared" si="1"/>
        <v>46</v>
      </c>
    </row>
    <row r="49" spans="14:18" x14ac:dyDescent="0.3">
      <c r="N49" s="150">
        <f t="shared" si="0"/>
        <v>48</v>
      </c>
      <c r="R49" s="361">
        <f t="shared" si="1"/>
        <v>47</v>
      </c>
    </row>
    <row r="50" spans="14:18" x14ac:dyDescent="0.3">
      <c r="N50" s="150">
        <f t="shared" si="0"/>
        <v>49</v>
      </c>
      <c r="R50" s="361">
        <f t="shared" si="1"/>
        <v>48</v>
      </c>
    </row>
    <row r="51" spans="14:18" x14ac:dyDescent="0.3">
      <c r="N51" s="150">
        <f t="shared" si="0"/>
        <v>50</v>
      </c>
      <c r="R51" s="361">
        <f t="shared" si="1"/>
        <v>49</v>
      </c>
    </row>
    <row r="52" spans="14:18" x14ac:dyDescent="0.3">
      <c r="N52" s="150">
        <f t="shared" si="0"/>
        <v>51</v>
      </c>
      <c r="R52" s="361">
        <f t="shared" si="1"/>
        <v>50</v>
      </c>
    </row>
    <row r="53" spans="14:18" x14ac:dyDescent="0.3">
      <c r="N53" s="150">
        <f t="shared" si="0"/>
        <v>52</v>
      </c>
      <c r="R53" s="361">
        <f t="shared" si="1"/>
        <v>51</v>
      </c>
    </row>
    <row r="54" spans="14:18" x14ac:dyDescent="0.3">
      <c r="N54" s="150">
        <f t="shared" si="0"/>
        <v>53</v>
      </c>
      <c r="R54" s="361">
        <f t="shared" si="1"/>
        <v>52</v>
      </c>
    </row>
    <row r="55" spans="14:18" x14ac:dyDescent="0.3">
      <c r="N55" s="150">
        <f t="shared" si="0"/>
        <v>54</v>
      </c>
      <c r="R55" s="361">
        <f t="shared" si="1"/>
        <v>53</v>
      </c>
    </row>
    <row r="56" spans="14:18" x14ac:dyDescent="0.3">
      <c r="N56" s="150">
        <f t="shared" si="0"/>
        <v>55</v>
      </c>
      <c r="R56" s="361">
        <f t="shared" si="1"/>
        <v>54</v>
      </c>
    </row>
    <row r="57" spans="14:18" x14ac:dyDescent="0.3">
      <c r="N57" s="150">
        <f t="shared" si="0"/>
        <v>56</v>
      </c>
      <c r="R57" s="361">
        <f t="shared" si="1"/>
        <v>55</v>
      </c>
    </row>
    <row r="58" spans="14:18" x14ac:dyDescent="0.3">
      <c r="N58" s="150">
        <f t="shared" si="0"/>
        <v>57</v>
      </c>
      <c r="R58" s="361">
        <f t="shared" si="1"/>
        <v>56</v>
      </c>
    </row>
    <row r="59" spans="14:18" x14ac:dyDescent="0.3">
      <c r="N59" s="150">
        <f t="shared" si="0"/>
        <v>58</v>
      </c>
      <c r="R59" s="361">
        <f t="shared" si="1"/>
        <v>57</v>
      </c>
    </row>
    <row r="60" spans="14:18" x14ac:dyDescent="0.3">
      <c r="N60" s="150">
        <f t="shared" si="0"/>
        <v>59</v>
      </c>
      <c r="R60" s="361">
        <f t="shared" si="1"/>
        <v>58</v>
      </c>
    </row>
    <row r="61" spans="14:18" x14ac:dyDescent="0.3">
      <c r="N61" s="150">
        <f t="shared" si="0"/>
        <v>60</v>
      </c>
      <c r="R61" s="361">
        <f t="shared" si="1"/>
        <v>59</v>
      </c>
    </row>
    <row r="62" spans="14:18" x14ac:dyDescent="0.3">
      <c r="N62" s="150">
        <f t="shared" si="0"/>
        <v>61</v>
      </c>
      <c r="R62" s="361">
        <f t="shared" si="1"/>
        <v>60</v>
      </c>
    </row>
    <row r="63" spans="14:18" x14ac:dyDescent="0.3">
      <c r="N63" s="150">
        <f t="shared" si="0"/>
        <v>62</v>
      </c>
      <c r="R63" s="361">
        <f t="shared" si="1"/>
        <v>61</v>
      </c>
    </row>
    <row r="64" spans="14:18" x14ac:dyDescent="0.3">
      <c r="N64" s="150">
        <f t="shared" si="0"/>
        <v>63</v>
      </c>
      <c r="R64" s="361">
        <f t="shared" si="1"/>
        <v>62</v>
      </c>
    </row>
    <row r="65" spans="14:18" x14ac:dyDescent="0.3">
      <c r="N65" s="150">
        <f t="shared" si="0"/>
        <v>64</v>
      </c>
      <c r="R65" s="361">
        <f t="shared" si="1"/>
        <v>63</v>
      </c>
    </row>
    <row r="66" spans="14:18" x14ac:dyDescent="0.3">
      <c r="N66" s="150">
        <f t="shared" si="0"/>
        <v>65</v>
      </c>
      <c r="R66" s="361">
        <f t="shared" si="1"/>
        <v>64</v>
      </c>
    </row>
    <row r="67" spans="14:18" x14ac:dyDescent="0.3">
      <c r="N67" s="150">
        <f t="shared" si="0"/>
        <v>66</v>
      </c>
      <c r="R67" s="361">
        <f t="shared" si="1"/>
        <v>65</v>
      </c>
    </row>
    <row r="68" spans="14:18" x14ac:dyDescent="0.3">
      <c r="N68" s="150">
        <f t="shared" ref="N68:N101" si="2">N67+1</f>
        <v>67</v>
      </c>
      <c r="R68" s="361">
        <f t="shared" ref="R68:R101" si="3">R67+1</f>
        <v>66</v>
      </c>
    </row>
    <row r="69" spans="14:18" x14ac:dyDescent="0.3">
      <c r="N69" s="150">
        <f t="shared" si="2"/>
        <v>68</v>
      </c>
      <c r="R69" s="361">
        <f t="shared" si="3"/>
        <v>67</v>
      </c>
    </row>
    <row r="70" spans="14:18" x14ac:dyDescent="0.3">
      <c r="N70" s="150">
        <f t="shared" si="2"/>
        <v>69</v>
      </c>
      <c r="R70" s="361">
        <f t="shared" si="3"/>
        <v>68</v>
      </c>
    </row>
    <row r="71" spans="14:18" x14ac:dyDescent="0.3">
      <c r="N71" s="150">
        <f t="shared" si="2"/>
        <v>70</v>
      </c>
      <c r="R71" s="361">
        <f t="shared" si="3"/>
        <v>69</v>
      </c>
    </row>
    <row r="72" spans="14:18" x14ac:dyDescent="0.3">
      <c r="N72" s="150">
        <f t="shared" si="2"/>
        <v>71</v>
      </c>
      <c r="R72" s="361">
        <f t="shared" si="3"/>
        <v>70</v>
      </c>
    </row>
    <row r="73" spans="14:18" x14ac:dyDescent="0.3">
      <c r="N73" s="150">
        <f t="shared" si="2"/>
        <v>72</v>
      </c>
      <c r="R73" s="361">
        <f t="shared" si="3"/>
        <v>71</v>
      </c>
    </row>
    <row r="74" spans="14:18" x14ac:dyDescent="0.3">
      <c r="N74" s="150">
        <f t="shared" si="2"/>
        <v>73</v>
      </c>
      <c r="R74" s="361">
        <f t="shared" si="3"/>
        <v>72</v>
      </c>
    </row>
    <row r="75" spans="14:18" x14ac:dyDescent="0.3">
      <c r="N75" s="150">
        <f t="shared" si="2"/>
        <v>74</v>
      </c>
      <c r="R75" s="361">
        <f t="shared" si="3"/>
        <v>73</v>
      </c>
    </row>
    <row r="76" spans="14:18" x14ac:dyDescent="0.3">
      <c r="N76" s="150">
        <f t="shared" si="2"/>
        <v>75</v>
      </c>
      <c r="R76" s="361">
        <f t="shared" si="3"/>
        <v>74</v>
      </c>
    </row>
    <row r="77" spans="14:18" x14ac:dyDescent="0.3">
      <c r="N77" s="150">
        <f t="shared" si="2"/>
        <v>76</v>
      </c>
      <c r="R77" s="361">
        <f t="shared" si="3"/>
        <v>75</v>
      </c>
    </row>
    <row r="78" spans="14:18" x14ac:dyDescent="0.3">
      <c r="N78" s="150">
        <f t="shared" si="2"/>
        <v>77</v>
      </c>
      <c r="R78" s="361">
        <f t="shared" si="3"/>
        <v>76</v>
      </c>
    </row>
    <row r="79" spans="14:18" x14ac:dyDescent="0.3">
      <c r="N79" s="150">
        <f t="shared" si="2"/>
        <v>78</v>
      </c>
      <c r="R79" s="361">
        <f t="shared" si="3"/>
        <v>77</v>
      </c>
    </row>
    <row r="80" spans="14:18" x14ac:dyDescent="0.3">
      <c r="N80" s="150">
        <f t="shared" si="2"/>
        <v>79</v>
      </c>
      <c r="R80" s="361">
        <f t="shared" si="3"/>
        <v>78</v>
      </c>
    </row>
    <row r="81" spans="14:18" x14ac:dyDescent="0.3">
      <c r="N81" s="150">
        <f t="shared" si="2"/>
        <v>80</v>
      </c>
      <c r="R81" s="361">
        <f t="shared" si="3"/>
        <v>79</v>
      </c>
    </row>
    <row r="82" spans="14:18" x14ac:dyDescent="0.3">
      <c r="N82" s="150">
        <f t="shared" si="2"/>
        <v>81</v>
      </c>
      <c r="R82" s="361">
        <f t="shared" si="3"/>
        <v>80</v>
      </c>
    </row>
    <row r="83" spans="14:18" x14ac:dyDescent="0.3">
      <c r="N83" s="150">
        <f t="shared" si="2"/>
        <v>82</v>
      </c>
      <c r="R83" s="361">
        <f t="shared" si="3"/>
        <v>81</v>
      </c>
    </row>
    <row r="84" spans="14:18" x14ac:dyDescent="0.3">
      <c r="N84" s="150">
        <f t="shared" si="2"/>
        <v>83</v>
      </c>
      <c r="R84" s="361">
        <f t="shared" si="3"/>
        <v>82</v>
      </c>
    </row>
    <row r="85" spans="14:18" x14ac:dyDescent="0.3">
      <c r="N85" s="150">
        <f t="shared" si="2"/>
        <v>84</v>
      </c>
      <c r="R85" s="361">
        <f t="shared" si="3"/>
        <v>83</v>
      </c>
    </row>
    <row r="86" spans="14:18" x14ac:dyDescent="0.3">
      <c r="N86" s="150">
        <f t="shared" si="2"/>
        <v>85</v>
      </c>
      <c r="R86" s="361">
        <f t="shared" si="3"/>
        <v>84</v>
      </c>
    </row>
    <row r="87" spans="14:18" x14ac:dyDescent="0.3">
      <c r="N87" s="150">
        <f t="shared" si="2"/>
        <v>86</v>
      </c>
      <c r="R87" s="361">
        <f t="shared" si="3"/>
        <v>85</v>
      </c>
    </row>
    <row r="88" spans="14:18" x14ac:dyDescent="0.3">
      <c r="N88" s="150">
        <f t="shared" si="2"/>
        <v>87</v>
      </c>
      <c r="R88" s="361">
        <f t="shared" si="3"/>
        <v>86</v>
      </c>
    </row>
    <row r="89" spans="14:18" x14ac:dyDescent="0.3">
      <c r="N89" s="150">
        <f t="shared" si="2"/>
        <v>88</v>
      </c>
      <c r="R89" s="361">
        <f t="shared" si="3"/>
        <v>87</v>
      </c>
    </row>
    <row r="90" spans="14:18" x14ac:dyDescent="0.3">
      <c r="N90" s="150">
        <f t="shared" si="2"/>
        <v>89</v>
      </c>
      <c r="R90" s="361">
        <f t="shared" si="3"/>
        <v>88</v>
      </c>
    </row>
    <row r="91" spans="14:18" x14ac:dyDescent="0.3">
      <c r="N91" s="150">
        <f t="shared" si="2"/>
        <v>90</v>
      </c>
      <c r="R91" s="361">
        <f t="shared" si="3"/>
        <v>89</v>
      </c>
    </row>
    <row r="92" spans="14:18" x14ac:dyDescent="0.3">
      <c r="N92" s="150">
        <f t="shared" si="2"/>
        <v>91</v>
      </c>
      <c r="R92" s="361">
        <f t="shared" si="3"/>
        <v>90</v>
      </c>
    </row>
    <row r="93" spans="14:18" x14ac:dyDescent="0.3">
      <c r="N93" s="150">
        <f t="shared" si="2"/>
        <v>92</v>
      </c>
      <c r="R93" s="361">
        <f t="shared" si="3"/>
        <v>91</v>
      </c>
    </row>
    <row r="94" spans="14:18" x14ac:dyDescent="0.3">
      <c r="N94" s="150">
        <f t="shared" si="2"/>
        <v>93</v>
      </c>
      <c r="R94" s="361">
        <f t="shared" si="3"/>
        <v>92</v>
      </c>
    </row>
    <row r="95" spans="14:18" x14ac:dyDescent="0.3">
      <c r="N95" s="150">
        <f t="shared" si="2"/>
        <v>94</v>
      </c>
      <c r="R95" s="361">
        <f t="shared" si="3"/>
        <v>93</v>
      </c>
    </row>
    <row r="96" spans="14:18" x14ac:dyDescent="0.3">
      <c r="N96" s="150">
        <f t="shared" si="2"/>
        <v>95</v>
      </c>
      <c r="R96" s="361">
        <f t="shared" si="3"/>
        <v>94</v>
      </c>
    </row>
    <row r="97" spans="14:18" x14ac:dyDescent="0.3">
      <c r="N97" s="150">
        <f t="shared" si="2"/>
        <v>96</v>
      </c>
      <c r="R97" s="361">
        <f t="shared" si="3"/>
        <v>95</v>
      </c>
    </row>
    <row r="98" spans="14:18" x14ac:dyDescent="0.3">
      <c r="N98" s="150">
        <f t="shared" si="2"/>
        <v>97</v>
      </c>
      <c r="R98" s="361">
        <f t="shared" si="3"/>
        <v>96</v>
      </c>
    </row>
    <row r="99" spans="14:18" x14ac:dyDescent="0.3">
      <c r="N99" s="150">
        <f t="shared" si="2"/>
        <v>98</v>
      </c>
      <c r="R99" s="361">
        <f t="shared" si="3"/>
        <v>97</v>
      </c>
    </row>
    <row r="100" spans="14:18" x14ac:dyDescent="0.3">
      <c r="N100" s="150">
        <f t="shared" si="2"/>
        <v>99</v>
      </c>
      <c r="R100" s="361">
        <f t="shared" si="3"/>
        <v>98</v>
      </c>
    </row>
    <row r="101" spans="14:18" x14ac:dyDescent="0.3">
      <c r="N101" s="150">
        <f t="shared" si="2"/>
        <v>100</v>
      </c>
      <c r="R101" s="361">
        <f t="shared" si="3"/>
        <v>99</v>
      </c>
    </row>
    <row r="102" spans="14:18" x14ac:dyDescent="0.3">
      <c r="R102" s="361">
        <f>R101+1</f>
        <v>100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7B5A-DC5F-4626-9BC2-6714481582B1}">
  <sheetPr codeName="Sheet93">
    <tabColor rgb="FF00B050"/>
  </sheetPr>
  <dimension ref="A1:AH64"/>
  <sheetViews>
    <sheetView zoomScaleNormal="100" workbookViewId="0">
      <pane xSplit="5" ySplit="4" topLeftCell="AA5" activePane="bottomRight" state="frozen"/>
      <selection pane="topRight" activeCell="F1" sqref="F1"/>
      <selection pane="bottomLeft" activeCell="A5" sqref="A5"/>
      <selection pane="bottomRight" activeCell="AB11" sqref="AB11"/>
    </sheetView>
  </sheetViews>
  <sheetFormatPr defaultColWidth="5.625" defaultRowHeight="18.75" x14ac:dyDescent="0.3"/>
  <cols>
    <col min="1" max="1" width="9" style="1"/>
    <col min="2" max="2" width="24.25" style="1" customWidth="1"/>
    <col min="3" max="3" width="7.625" style="1" customWidth="1"/>
    <col min="4" max="4" width="6.625" style="1" customWidth="1"/>
    <col min="5" max="5" width="26.125" style="1" customWidth="1"/>
    <col min="6" max="6" width="6.5" style="1" customWidth="1"/>
    <col min="7" max="7" width="17.125" style="1" customWidth="1"/>
    <col min="8" max="8" width="7.75" style="1" customWidth="1"/>
    <col min="9" max="10" width="6.5" style="1"/>
    <col min="11" max="11" width="7.625" style="1" customWidth="1"/>
    <col min="12" max="12" width="13.25" style="1" customWidth="1"/>
    <col min="13" max="13" width="13.125" style="1" customWidth="1"/>
    <col min="14" max="14" width="17.125" style="1" customWidth="1"/>
    <col min="15" max="15" width="7.75" style="1" customWidth="1"/>
    <col min="16" max="17" width="9" style="1"/>
    <col min="18" max="18" width="6.625" style="1" customWidth="1"/>
    <col min="19" max="19" width="13.25" style="1" customWidth="1"/>
    <col min="20" max="20" width="13.125" style="1" customWidth="1"/>
    <col min="21" max="21" width="17.125" style="1" customWidth="1"/>
    <col min="22" max="22" width="9.125" style="1" customWidth="1"/>
    <col min="23" max="24" width="9" style="1"/>
    <col min="25" max="25" width="7" style="1" customWidth="1"/>
    <col min="26" max="26" width="13.25" style="1" customWidth="1"/>
    <col min="27" max="27" width="13.125" style="1" customWidth="1"/>
    <col min="28" max="28" width="17.125" style="1" customWidth="1"/>
    <col min="29" max="29" width="7.5" style="1" customWidth="1"/>
    <col min="30" max="31" width="9" style="1"/>
    <col min="32" max="32" width="7" style="1" customWidth="1"/>
    <col min="33" max="33" width="13.25" style="1" customWidth="1"/>
    <col min="34" max="34" width="13.125" style="1" customWidth="1"/>
    <col min="35" max="16384" width="5.625" style="1"/>
  </cols>
  <sheetData>
    <row r="1" spans="1:34" ht="26.25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620" t="s">
        <v>28</v>
      </c>
      <c r="E1" s="622" t="s">
        <v>380</v>
      </c>
      <c r="F1" s="623" t="s">
        <v>33</v>
      </c>
      <c r="G1" s="625" t="s">
        <v>125</v>
      </c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  <c r="T1" s="626"/>
      <c r="U1" s="614" t="s">
        <v>126</v>
      </c>
      <c r="V1" s="615"/>
      <c r="W1" s="615"/>
      <c r="X1" s="615"/>
      <c r="Y1" s="615"/>
      <c r="Z1" s="615"/>
      <c r="AA1" s="615"/>
      <c r="AB1" s="615"/>
      <c r="AC1" s="615"/>
      <c r="AD1" s="615"/>
      <c r="AE1" s="615"/>
      <c r="AF1" s="615"/>
      <c r="AG1" s="615"/>
      <c r="AH1" s="615"/>
    </row>
    <row r="2" spans="1:34" ht="21" x14ac:dyDescent="0.3">
      <c r="A2" s="111"/>
      <c r="B2" s="111"/>
      <c r="C2" s="111"/>
      <c r="D2" s="620"/>
      <c r="E2" s="622"/>
      <c r="F2" s="623"/>
      <c r="G2" s="616" t="s">
        <v>381</v>
      </c>
      <c r="H2" s="617"/>
      <c r="I2" s="617"/>
      <c r="J2" s="617"/>
      <c r="K2" s="617"/>
      <c r="L2" s="617"/>
      <c r="M2" s="617"/>
      <c r="N2" s="616" t="s">
        <v>382</v>
      </c>
      <c r="O2" s="617"/>
      <c r="P2" s="617"/>
      <c r="Q2" s="617"/>
      <c r="R2" s="617"/>
      <c r="S2" s="617"/>
      <c r="T2" s="617"/>
      <c r="U2" s="616" t="s">
        <v>381</v>
      </c>
      <c r="V2" s="617"/>
      <c r="W2" s="617"/>
      <c r="X2" s="617"/>
      <c r="Y2" s="617"/>
      <c r="Z2" s="617"/>
      <c r="AA2" s="617"/>
      <c r="AB2" s="616" t="s">
        <v>382</v>
      </c>
      <c r="AC2" s="617"/>
      <c r="AD2" s="617"/>
      <c r="AE2" s="617"/>
      <c r="AF2" s="617"/>
      <c r="AG2" s="617"/>
      <c r="AH2" s="617"/>
    </row>
    <row r="3" spans="1:34" ht="21" x14ac:dyDescent="0.3">
      <c r="A3" s="111"/>
      <c r="B3" s="111"/>
      <c r="C3" s="111"/>
      <c r="D3" s="620"/>
      <c r="E3" s="622"/>
      <c r="F3" s="623"/>
      <c r="G3" s="627" t="s">
        <v>378</v>
      </c>
      <c r="H3" s="369" t="s">
        <v>236</v>
      </c>
      <c r="I3" s="618" t="s">
        <v>147</v>
      </c>
      <c r="J3" s="618" t="s">
        <v>379</v>
      </c>
      <c r="K3" s="629" t="s">
        <v>396</v>
      </c>
      <c r="L3" s="618" t="s">
        <v>100</v>
      </c>
      <c r="M3" s="618"/>
      <c r="N3" s="627" t="s">
        <v>378</v>
      </c>
      <c r="O3" s="369" t="s">
        <v>236</v>
      </c>
      <c r="P3" s="618" t="s">
        <v>147</v>
      </c>
      <c r="Q3" s="618" t="s">
        <v>379</v>
      </c>
      <c r="R3" s="629" t="s">
        <v>396</v>
      </c>
      <c r="S3" s="618" t="s">
        <v>100</v>
      </c>
      <c r="T3" s="618"/>
      <c r="U3" s="627" t="s">
        <v>378</v>
      </c>
      <c r="V3" s="369" t="s">
        <v>236</v>
      </c>
      <c r="W3" s="618" t="s">
        <v>147</v>
      </c>
      <c r="X3" s="618" t="s">
        <v>379</v>
      </c>
      <c r="Y3" s="629" t="s">
        <v>396</v>
      </c>
      <c r="Z3" s="618" t="s">
        <v>100</v>
      </c>
      <c r="AA3" s="618"/>
      <c r="AB3" s="627" t="s">
        <v>378</v>
      </c>
      <c r="AC3" s="369" t="s">
        <v>236</v>
      </c>
      <c r="AD3" s="618" t="s">
        <v>147</v>
      </c>
      <c r="AE3" s="618" t="s">
        <v>379</v>
      </c>
      <c r="AF3" s="629" t="s">
        <v>396</v>
      </c>
      <c r="AG3" s="618" t="s">
        <v>100</v>
      </c>
      <c r="AH3" s="618"/>
    </row>
    <row r="4" spans="1:34" ht="21" x14ac:dyDescent="0.3">
      <c r="A4" s="111"/>
      <c r="B4" s="111"/>
      <c r="C4" s="111"/>
      <c r="D4" s="621"/>
      <c r="E4" s="622"/>
      <c r="F4" s="624"/>
      <c r="G4" s="628"/>
      <c r="H4" s="370" t="s">
        <v>383</v>
      </c>
      <c r="I4" s="619"/>
      <c r="J4" s="619"/>
      <c r="K4" s="630"/>
      <c r="L4" s="370" t="s">
        <v>147</v>
      </c>
      <c r="M4" s="370" t="s">
        <v>379</v>
      </c>
      <c r="N4" s="628"/>
      <c r="O4" s="370" t="s">
        <v>383</v>
      </c>
      <c r="P4" s="619"/>
      <c r="Q4" s="619"/>
      <c r="R4" s="630"/>
      <c r="S4" s="370" t="s">
        <v>147</v>
      </c>
      <c r="T4" s="370" t="s">
        <v>379</v>
      </c>
      <c r="U4" s="628"/>
      <c r="V4" s="370" t="s">
        <v>383</v>
      </c>
      <c r="W4" s="619"/>
      <c r="X4" s="619"/>
      <c r="Y4" s="630"/>
      <c r="Z4" s="370" t="s">
        <v>147</v>
      </c>
      <c r="AA4" s="370" t="s">
        <v>379</v>
      </c>
      <c r="AB4" s="628"/>
      <c r="AC4" s="370" t="s">
        <v>383</v>
      </c>
      <c r="AD4" s="619"/>
      <c r="AE4" s="619"/>
      <c r="AF4" s="630"/>
      <c r="AG4" s="370" t="s">
        <v>147</v>
      </c>
      <c r="AH4" s="370" t="s">
        <v>379</v>
      </c>
    </row>
    <row r="5" spans="1:34" ht="21" x14ac:dyDescent="0.3">
      <c r="A5" s="111"/>
      <c r="B5" s="111"/>
      <c r="C5" s="111"/>
      <c r="D5" s="371">
        <f>ข้อมูลนักเรียน!D3</f>
        <v>1</v>
      </c>
      <c r="E5" s="372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373" t="str">
        <f>IF(ข้อมูลนักเรียน!J3="","",ข้อมูลนักเรียน!J3)</f>
        <v/>
      </c>
      <c r="G5" s="161"/>
      <c r="H5" s="374" t="str">
        <f>IF($E5="","",IF(G5="","",DATEDIF(ข้อมูลนักเรียน!$N3,G5,"Y")))</f>
        <v/>
      </c>
      <c r="I5" s="375"/>
      <c r="J5" s="375"/>
      <c r="K5" s="418" t="str">
        <f>IF($E5="","",I5/((J5/100)^2))</f>
        <v/>
      </c>
      <c r="L5" s="374" t="str">
        <f>IF($E5="","",IF($F5="ชาย",IF(K5&lt;=VLOOKUP(H5,เกณฑ์ดัชนีมวลกาย!$A$5:$U$19,3,FALSE),"ผอมมาก",IF(K5&lt;=VLOOKUP(H5,เกณฑ์ดัชนีมวลกาย!$A$5:$U$19,5,FALSE),"ผอม",IF(K5&lt;=VLOOKUP(H5,เกณฑ์ดัชนีมวลกาย!$A$5:$U$19,7,FALSE),"สมส่วน",IF(K5&lt;=VLOOKUP(H5,เกณฑ์ดัชนีมวลกาย!$A$5:$U$19,9,FALSE),"ท้วม","อ้วน")))),IF(K5&lt;=VLOOKUP(H5,เกณฑ์ดัชนีมวลกาย!$A$5:$U$19,13,FALSE),"ผอมมาก",IF(K5&lt;=VLOOKUP(H5,เกณฑ์ดัชนีมวลกาย!$A$5:$U$19,15,FALSE),"ผอม",IF(K5&lt;=VLOOKUP(H5,เกณฑ์ดัชนีมวลกาย!$A$5:$U$19,17,FALSE),"สมส่วน",IF(K5&lt;=VLOOKUP(H5,เกณฑ์ดัชนีมวลกาย!$A$5:$U$19,19,FALSE),"ท้วม","อ้วน"))))))</f>
        <v/>
      </c>
      <c r="M5" s="374" t="str">
        <f>IF($E5="","",IF($F5="ชาย",IF(J5&lt;=VLOOKUP(H5,เกณฑ์ความสูง!$A$5:$U$19,3,FALSE),"เตี้ย",IF(J5&lt;=VLOOKUP(H5,เกณฑ์ความสูง!$A$5:$U$19,5,FALSE),"ค่อนข้างเตี้ย",IF(J5&lt;=VLOOKUP(H5,เกณฑ์ความสูง!$A$5:$U$19,7,FALSE),"ส่วนสูงตามเกณฑ์",IF(J5&lt;=VLOOKUP(H5,เกณฑ์ความสูง!$A$5:$U$19,9,FALSE),"ค่อนข้างสูง","สูง")))),IF(J5&lt;=VLOOKUP(H5,เกณฑ์ความสูง!$A$5:$U$19,13,FALSE),"เตี้ย",IF(J5&lt;=VLOOKUP(H5,เกณฑ์ความสูง!$A$5:$U$19,15,FALSE),"ค่อนข้างเตี้ย",IF(J5&lt;=VLOOKUP(H5,เกณฑ์ความสูง!$A$5:$U$19,17,FALSE),"ส่วนสูงตามเกณฑ์",IF(J5&lt;=VLOOKUP(H5,เกณฑ์ความสูง!$A$5:$U$19,19,FALSE),"ค่อนข้างสูง","สูง"))))))</f>
        <v/>
      </c>
      <c r="N5" s="161"/>
      <c r="O5" s="374" t="str">
        <f>IF($E5="","",IF(N5="","",DATEDIF(ข้อมูลนักเรียน!$N3,N5,"Y")))</f>
        <v/>
      </c>
      <c r="P5" s="375"/>
      <c r="Q5" s="375"/>
      <c r="R5" s="418" t="str">
        <f>IF($E5="","",P5/((Q5/100)^2))</f>
        <v/>
      </c>
      <c r="S5" s="374" t="str">
        <f>IF($E5="","",IF($F5="ชาย",IF(R5&lt;=VLOOKUP(O5,เกณฑ์ดัชนีมวลกาย!$A$5:$U$19,3,FALSE),"ผอมมาก",IF(R5&lt;=VLOOKUP(O5,เกณฑ์ดัชนีมวลกาย!$A$5:$U$19,5,FALSE),"ผอม",IF(R5&lt;=VLOOKUP(O5,เกณฑ์ดัชนีมวลกาย!$A$5:$U$19,7,FALSE),"สมส่วน",IF(R5&lt;=VLOOKUP(O5,เกณฑ์ดัชนีมวลกาย!$A$5:$U$19,9,FALSE),"ท้วม","อ้วน")))),IF(R5&lt;=VLOOKUP(O5,เกณฑ์ดัชนีมวลกาย!$A$5:$U$19,13,FALSE),"ผอมมาก",IF(R5&lt;=VLOOKUP(O5,เกณฑ์ดัชนีมวลกาย!$A$5:$U$19,15,FALSE),"ผอม",IF(R5&lt;=VLOOKUP(O5,เกณฑ์ดัชนีมวลกาย!$A$5:$U$19,17,FALSE),"สมส่วน",IF(R5&lt;=VLOOKUP(O5,เกณฑ์ดัชนีมวลกาย!$A$5:$U$19,19,FALSE),"ท้วม","อ้วน"))))))</f>
        <v/>
      </c>
      <c r="T5" s="374" t="str">
        <f>IF($E5="","",IF($F5="ชาย",IF(Q5&lt;=VLOOKUP(O5,เกณฑ์ความสูง!$A$5:$U$19,3,FALSE),"เตี้ย",IF(Q5&lt;=VLOOKUP(O5,เกณฑ์ความสูง!$A$5:$U$19,5,FALSE),"ค่อนข้างเตี้ย",IF(Q5&lt;=VLOOKUP(O5,เกณฑ์ความสูง!$A$5:$U$19,7,FALSE),"ส่วนสูงตามเกณฑ์",IF(Q5&lt;=VLOOKUP(O5,เกณฑ์ความสูง!$A$5:$U$19,9,FALSE),"ค่อนข้างสูง","สูง")))),IF(Q5&lt;=VLOOKUP(O5,เกณฑ์ความสูง!$A$5:$U$19,13,FALSE),"เตี้ย",IF(Q5&lt;=VLOOKUP(O5,เกณฑ์ความสูง!$A$5:$U$19,15,FALSE),"ค่อนข้างเตี้ย",IF(Q5&lt;=VLOOKUP(O5,เกณฑ์ความสูง!$A$5:$U$19,17,FALSE),"ส่วนสูงตามเกณฑ์",IF(Q5&lt;=VLOOKUP(O5,เกณฑ์ความสูง!$A$5:$U$19,19,FALSE),"ค่อนข้างสูง","สูง"))))))</f>
        <v/>
      </c>
      <c r="U5" s="161"/>
      <c r="V5" s="374" t="str">
        <f>IF($E5="","",IF(U5="","",DATEDIF(ข้อมูลนักเรียน!$N3,U5,"Y")))</f>
        <v/>
      </c>
      <c r="W5" s="375"/>
      <c r="X5" s="375"/>
      <c r="Y5" s="418" t="str">
        <f>IF($E5="","",W5/((X5/100)^2))</f>
        <v/>
      </c>
      <c r="Z5" s="374" t="str">
        <f>IF($E5="","",IF($F5="ชาย",IF(Y5&lt;=VLOOKUP(V5,เกณฑ์ดัชนีมวลกาย!$A$5:$U$19,3,FALSE),"ผอมมาก",IF(Y5&lt;=VLOOKUP(V5,เกณฑ์ดัชนีมวลกาย!$A$5:$U$19,5,FALSE),"ผอม",IF(Y5&lt;=VLOOKUP(V5,เกณฑ์ดัชนีมวลกาย!$A$5:$U$19,7,FALSE),"สมส่วน",IF(Y5&lt;=VLOOKUP(V5,เกณฑ์ดัชนีมวลกาย!$A$5:$U$19,9,FALSE),"ท้วม","อ้วน")))),IF(Y5&lt;=VLOOKUP(V5,เกณฑ์ดัชนีมวลกาย!$A$5:$U$19,13,FALSE),"ผอมมาก",IF(Y5&lt;=VLOOKUP(V5,เกณฑ์ดัชนีมวลกาย!$A$5:$U$19,15,FALSE),"ผอม",IF(Y5&lt;=VLOOKUP(V5,เกณฑ์ดัชนีมวลกาย!$A$5:$U$19,17,FALSE),"สมส่วน",IF(Y5&lt;=VLOOKUP(V5,เกณฑ์ดัชนีมวลกาย!$A$5:$U$19,19,FALSE),"ท้วม","อ้วน"))))))</f>
        <v/>
      </c>
      <c r="AA5" s="374" t="str">
        <f>IF($E5="","",IF($F5="ชาย",IF(X5&lt;=VLOOKUP(V5,เกณฑ์ความสูง!$A$5:$U$19,3,FALSE),"เตี้ย",IF(X5&lt;=VLOOKUP(V5,เกณฑ์ความสูง!$A$5:$U$19,5,FALSE),"ค่อนข้างเตี้ย",IF(X5&lt;=VLOOKUP(V5,เกณฑ์ความสูง!$A$5:$U$19,7,FALSE),"ส่วนสูงตามเกณฑ์",IF(X5&lt;=VLOOKUP(V5,เกณฑ์ความสูง!$A$5:$U$19,9,FALSE),"ค่อนข้างสูง","สูง")))),IF(X5&lt;=VLOOKUP(V5,เกณฑ์ความสูง!$A$5:$U$19,13,FALSE),"เตี้ย",IF(X5&lt;=VLOOKUP(V5,เกณฑ์ความสูง!$A$5:$U$19,15,FALSE),"ค่อนข้างเตี้ย",IF(X5&lt;=VLOOKUP(V5,เกณฑ์ความสูง!$A$5:$U$19,17,FALSE),"ส่วนสูงตามเกณฑ์",IF(X5&lt;=VLOOKUP(V5,เกณฑ์ความสูง!$A$5:$U$19,19,FALSE),"ค่อนข้างสูง","สูง"))))))</f>
        <v/>
      </c>
      <c r="AB5" s="161"/>
      <c r="AC5" s="374" t="str">
        <f>IF($E5="","",IF(AB5="","",DATEDIF(ข้อมูลนักเรียน!$N3,AB5,"Y")))</f>
        <v/>
      </c>
      <c r="AD5" s="375"/>
      <c r="AE5" s="375"/>
      <c r="AF5" s="418" t="str">
        <f>IF($E5="","",AD5/((AE5/100)^2))</f>
        <v/>
      </c>
      <c r="AG5" s="374" t="str">
        <f>IF($E5="","",IF($F5="ชาย",IF(AF5&lt;=VLOOKUP(AC5,เกณฑ์ดัชนีมวลกาย!$A$5:$U$19,3,FALSE),"ผอมมาก",IF(AF5&lt;=VLOOKUP(AC5,เกณฑ์ดัชนีมวลกาย!$A$5:$U$19,5,FALSE),"ผอม",IF(AF5&lt;=VLOOKUP(AC5,เกณฑ์ดัชนีมวลกาย!$A$5:$U$19,7,FALSE),"สมส่วน",IF(AF5&lt;=VLOOKUP(AC5,เกณฑ์ดัชนีมวลกาย!$A$5:$U$19,9,FALSE),"ท้วม","อ้วน")))),IF(AF5&lt;=VLOOKUP(AC5,เกณฑ์ดัชนีมวลกาย!$A$5:$U$19,13,FALSE),"ผอมมาก",IF(AF5&lt;=VLOOKUP(AC5,เกณฑ์ดัชนีมวลกาย!$A$5:$U$19,15,FALSE),"ผอม",IF(AF5&lt;=VLOOKUP(AC5,เกณฑ์ดัชนีมวลกาย!$A$5:$U$19,17,FALSE),"สมส่วน",IF(AF5&lt;=VLOOKUP(AC5,เกณฑ์ดัชนีมวลกาย!$A$5:$U$19,19,FALSE),"ท้วม","อ้วน"))))))</f>
        <v/>
      </c>
      <c r="AH5" s="374" t="str">
        <f>IF($E5="","",IF($F5="ชาย",IF(AE5&lt;=VLOOKUP(AC5,เกณฑ์ความสูง!$A$5:$U$19,3,FALSE),"เตี้ย",IF(AE5&lt;=VLOOKUP(AC5,เกณฑ์ความสูง!$A$5:$U$19,5,FALSE),"ค่อนข้างเตี้ย",IF(AE5&lt;=VLOOKUP(AC5,เกณฑ์ความสูง!$A$5:$U$19,7,FALSE),"ส่วนสูงตามเกณฑ์",IF(AE5&lt;=VLOOKUP(AC5,เกณฑ์ความสูง!$A$5:$U$19,9,FALSE),"ค่อนข้างสูง","สูง")))),IF(AE5&lt;=VLOOKUP(AC5,เกณฑ์ความสูง!$A$5:$U$19,13,FALSE),"เตี้ย",IF(AE5&lt;=VLOOKUP(AC5,เกณฑ์ความสูง!$A$5:$U$19,15,FALSE),"ค่อนข้างเตี้ย",IF(AE5&lt;=VLOOKUP(AC5,เกณฑ์ความสูง!$A$5:$U$19,17,FALSE),"ส่วนสูงตามเกณฑ์",IF(AE5&lt;=VLOOKUP(AC5,เกณฑ์ความสูง!$A$5:$U$19,19,FALSE),"ค่อนข้างสูง","สูง"))))))</f>
        <v/>
      </c>
    </row>
    <row r="6" spans="1:34" ht="21" x14ac:dyDescent="0.3">
      <c r="A6" s="111"/>
      <c r="B6" s="111"/>
      <c r="C6" s="111"/>
      <c r="D6" s="371">
        <f>ข้อมูลนักเรียน!D4</f>
        <v>2</v>
      </c>
      <c r="E6" s="372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373" t="str">
        <f>IF(ข้อมูลนักเรียน!J4="","",ข้อมูลนักเรียน!J4)</f>
        <v/>
      </c>
      <c r="G6" s="161"/>
      <c r="H6" s="374" t="str">
        <f>IF($E6="","",IF(G6="","",DATEDIF(ข้อมูลนักเรียน!$N4,G6,"Y")))</f>
        <v/>
      </c>
      <c r="I6" s="375"/>
      <c r="J6" s="375"/>
      <c r="K6" s="418" t="str">
        <f t="shared" ref="K6:K64" si="0">IF($E6="","",I6/((J6/100)^2))</f>
        <v/>
      </c>
      <c r="L6" s="374" t="str">
        <f>IF($E6="","",IF($F6="ชาย",IF(K6&lt;=VLOOKUP(H6,เกณฑ์ดัชนีมวลกาย!$A$5:$U$19,3,FALSE),"ผอมมาก",IF(K6&lt;=VLOOKUP(H6,เกณฑ์ดัชนีมวลกาย!$A$5:$U$19,5,FALSE),"ผอม",IF(K6&lt;=VLOOKUP(H6,เกณฑ์ดัชนีมวลกาย!$A$5:$U$19,7,FALSE),"สมส่วน",IF(K6&lt;=VLOOKUP(H6,เกณฑ์ดัชนีมวลกาย!$A$5:$U$19,9,FALSE),"ท้วม","อ้วน")))),IF(K6&lt;=VLOOKUP(H6,เกณฑ์ดัชนีมวลกาย!$A$5:$U$19,13,FALSE),"ผอมมาก",IF(K6&lt;=VLOOKUP(H6,เกณฑ์ดัชนีมวลกาย!$A$5:$U$19,15,FALSE),"ผอม",IF(K6&lt;=VLOOKUP(H6,เกณฑ์ดัชนีมวลกาย!$A$5:$U$19,17,FALSE),"สมส่วน",IF(K6&lt;=VLOOKUP(H6,เกณฑ์ดัชนีมวลกาย!$A$5:$U$19,19,FALSE),"ท้วม","อ้วน"))))))</f>
        <v/>
      </c>
      <c r="M6" s="374" t="str">
        <f>IF($E6="","",IF($F6="ชาย",IF(J6&lt;=VLOOKUP(H6,เกณฑ์ความสูง!$A$5:$U$19,3,FALSE),"เตี้ย",IF(J6&lt;=VLOOKUP(H6,เกณฑ์ความสูง!$A$5:$U$19,5,FALSE),"ค่อนข้างเตี้ย",IF(J6&lt;=VLOOKUP(H6,เกณฑ์ความสูง!$A$5:$U$19,7,FALSE),"ส่วนสูงตามเกณฑ์",IF(J6&lt;=VLOOKUP(H6,เกณฑ์ความสูง!$A$5:$U$19,9,FALSE),"ค่อนข้างสูง","สูง")))),IF(J6&lt;=VLOOKUP(H6,เกณฑ์ความสูง!$A$5:$U$19,13,FALSE),"เตี้ย",IF(J6&lt;=VLOOKUP(H6,เกณฑ์ความสูง!$A$5:$U$19,15,FALSE),"ค่อนข้างเตี้ย",IF(J6&lt;=VLOOKUP(H6,เกณฑ์ความสูง!$A$5:$U$19,17,FALSE),"ส่วนสูงตามเกณฑ์",IF(J6&lt;=VLOOKUP(H6,เกณฑ์ความสูง!$A$5:$U$19,19,FALSE),"ค่อนข้างสูง","สูง"))))))</f>
        <v/>
      </c>
      <c r="N6" s="161"/>
      <c r="O6" s="374" t="str">
        <f>IF($E6="","",IF(N6="","",DATEDIF(ข้อมูลนักเรียน!$N4,N6,"Y")))</f>
        <v/>
      </c>
      <c r="P6" s="375"/>
      <c r="Q6" s="375"/>
      <c r="R6" s="418" t="str">
        <f t="shared" ref="R6:R64" si="1">IF($E6="","",P6/((Q6/100)^2))</f>
        <v/>
      </c>
      <c r="S6" s="374" t="str">
        <f>IF($E6="","",IF($F6="ชาย",IF(R6&lt;=VLOOKUP(O6,เกณฑ์ดัชนีมวลกาย!$A$5:$U$19,3,FALSE),"ผอมมาก",IF(R6&lt;=VLOOKUP(O6,เกณฑ์ดัชนีมวลกาย!$A$5:$U$19,5,FALSE),"ผอม",IF(R6&lt;=VLOOKUP(O6,เกณฑ์ดัชนีมวลกาย!$A$5:$U$19,7,FALSE),"สมส่วน",IF(R6&lt;=VLOOKUP(O6,เกณฑ์ดัชนีมวลกาย!$A$5:$U$19,9,FALSE),"ท้วม","อ้วน")))),IF(R6&lt;=VLOOKUP(O6,เกณฑ์ดัชนีมวลกาย!$A$5:$U$19,13,FALSE),"ผอมมาก",IF(R6&lt;=VLOOKUP(O6,เกณฑ์ดัชนีมวลกาย!$A$5:$U$19,15,FALSE),"ผอม",IF(R6&lt;=VLOOKUP(O6,เกณฑ์ดัชนีมวลกาย!$A$5:$U$19,17,FALSE),"สมส่วน",IF(R6&lt;=VLOOKUP(O6,เกณฑ์ดัชนีมวลกาย!$A$5:$U$19,19,FALSE),"ท้วม","อ้วน"))))))</f>
        <v/>
      </c>
      <c r="T6" s="374" t="str">
        <f>IF($E6="","",IF($F6="ชาย",IF(Q6&lt;=VLOOKUP(O6,เกณฑ์ความสูง!$A$5:$U$19,3,FALSE),"เตี้ย",IF(Q6&lt;=VLOOKUP(O6,เกณฑ์ความสูง!$A$5:$U$19,5,FALSE),"ค่อนข้างเตี้ย",IF(Q6&lt;=VLOOKUP(O6,เกณฑ์ความสูง!$A$5:$U$19,7,FALSE),"ส่วนสูงตามเกณฑ์",IF(Q6&lt;=VLOOKUP(O6,เกณฑ์ความสูง!$A$5:$U$19,9,FALSE),"ค่อนข้างสูง","สูง")))),IF(Q6&lt;=VLOOKUP(O6,เกณฑ์ความสูง!$A$5:$U$19,13,FALSE),"เตี้ย",IF(Q6&lt;=VLOOKUP(O6,เกณฑ์ความสูง!$A$5:$U$19,15,FALSE),"ค่อนข้างเตี้ย",IF(Q6&lt;=VLOOKUP(O6,เกณฑ์ความสูง!$A$5:$U$19,17,FALSE),"ส่วนสูงตามเกณฑ์",IF(Q6&lt;=VLOOKUP(O6,เกณฑ์ความสูง!$A$5:$U$19,19,FALSE),"ค่อนข้างสูง","สูง"))))))</f>
        <v/>
      </c>
      <c r="U6" s="161"/>
      <c r="V6" s="374" t="str">
        <f>IF($E6="","",IF(U6="","",DATEDIF(ข้อมูลนักเรียน!$N4,U6,"Y")))</f>
        <v/>
      </c>
      <c r="W6" s="375"/>
      <c r="X6" s="375"/>
      <c r="Y6" s="418" t="str">
        <f t="shared" ref="Y6:Y64" si="2">IF($E6="","",W6/((X6/100)^2))</f>
        <v/>
      </c>
      <c r="Z6" s="374" t="str">
        <f>IF($E6="","",IF($F6="ชาย",IF(Y6&lt;=VLOOKUP(V6,เกณฑ์ดัชนีมวลกาย!$A$5:$U$19,3,FALSE),"ผอมมาก",IF(Y6&lt;=VLOOKUP(V6,เกณฑ์ดัชนีมวลกาย!$A$5:$U$19,5,FALSE),"ผอม",IF(Y6&lt;=VLOOKUP(V6,เกณฑ์ดัชนีมวลกาย!$A$5:$U$19,7,FALSE),"สมส่วน",IF(Y6&lt;=VLOOKUP(V6,เกณฑ์ดัชนีมวลกาย!$A$5:$U$19,9,FALSE),"ท้วม","อ้วน")))),IF(Y6&lt;=VLOOKUP(V6,เกณฑ์ดัชนีมวลกาย!$A$5:$U$19,13,FALSE),"ผอมมาก",IF(Y6&lt;=VLOOKUP(V6,เกณฑ์ดัชนีมวลกาย!$A$5:$U$19,15,FALSE),"ผอม",IF(Y6&lt;=VLOOKUP(V6,เกณฑ์ดัชนีมวลกาย!$A$5:$U$19,17,FALSE),"สมส่วน",IF(Y6&lt;=VLOOKUP(V6,เกณฑ์ดัชนีมวลกาย!$A$5:$U$19,19,FALSE),"ท้วม","อ้วน"))))))</f>
        <v/>
      </c>
      <c r="AA6" s="374" t="str">
        <f>IF($E6="","",IF($F6="ชาย",IF(X6&lt;=VLOOKUP(V6,เกณฑ์ความสูง!$A$5:$U$19,3,FALSE),"เตี้ย",IF(X6&lt;=VLOOKUP(V6,เกณฑ์ความสูง!$A$5:$U$19,5,FALSE),"ค่อนข้างเตี้ย",IF(X6&lt;=VLOOKUP(V6,เกณฑ์ความสูง!$A$5:$U$19,7,FALSE),"ส่วนสูงตามเกณฑ์",IF(X6&lt;=VLOOKUP(V6,เกณฑ์ความสูง!$A$5:$U$19,9,FALSE),"ค่อนข้างสูง","สูง")))),IF(X6&lt;=VLOOKUP(V6,เกณฑ์ความสูง!$A$5:$U$19,13,FALSE),"เตี้ย",IF(X6&lt;=VLOOKUP(V6,เกณฑ์ความสูง!$A$5:$U$19,15,FALSE),"ค่อนข้างเตี้ย",IF(X6&lt;=VLOOKUP(V6,เกณฑ์ความสูง!$A$5:$U$19,17,FALSE),"ส่วนสูงตามเกณฑ์",IF(X6&lt;=VLOOKUP(V6,เกณฑ์ความสูง!$A$5:$U$19,19,FALSE),"ค่อนข้างสูง","สูง"))))))</f>
        <v/>
      </c>
      <c r="AB6" s="161"/>
      <c r="AC6" s="374" t="str">
        <f>IF($E6="","",IF(AB6="","",DATEDIF(ข้อมูลนักเรียน!$N4,AB6,"Y")))</f>
        <v/>
      </c>
      <c r="AD6" s="375"/>
      <c r="AE6" s="375"/>
      <c r="AF6" s="418" t="str">
        <f t="shared" ref="AF6:AF64" si="3">IF($E6="","",AD6/((AE6/100)^2))</f>
        <v/>
      </c>
      <c r="AG6" s="374" t="str">
        <f>IF($E6="","",IF($F6="ชาย",IF(AF6&lt;=VLOOKUP(AC6,เกณฑ์ดัชนีมวลกาย!$A$5:$U$19,3,FALSE),"ผอมมาก",IF(AF6&lt;=VLOOKUP(AC6,เกณฑ์ดัชนีมวลกาย!$A$5:$U$19,5,FALSE),"ผอม",IF(AF6&lt;=VLOOKUP(AC6,เกณฑ์ดัชนีมวลกาย!$A$5:$U$19,7,FALSE),"สมส่วน",IF(AF6&lt;=VLOOKUP(AC6,เกณฑ์ดัชนีมวลกาย!$A$5:$U$19,9,FALSE),"ท้วม","อ้วน")))),IF(AF6&lt;=VLOOKUP(AC6,เกณฑ์ดัชนีมวลกาย!$A$5:$U$19,13,FALSE),"ผอมมาก",IF(AF6&lt;=VLOOKUP(AC6,เกณฑ์ดัชนีมวลกาย!$A$5:$U$19,15,FALSE),"ผอม",IF(AF6&lt;=VLOOKUP(AC6,เกณฑ์ดัชนีมวลกาย!$A$5:$U$19,17,FALSE),"สมส่วน",IF(AF6&lt;=VLOOKUP(AC6,เกณฑ์ดัชนีมวลกาย!$A$5:$U$19,19,FALSE),"ท้วม","อ้วน"))))))</f>
        <v/>
      </c>
      <c r="AH6" s="374" t="str">
        <f>IF($E6="","",IF($F6="ชาย",IF(AE6&lt;=VLOOKUP(AC6,เกณฑ์ความสูง!$A$5:$U$19,3,FALSE),"เตี้ย",IF(AE6&lt;=VLOOKUP(AC6,เกณฑ์ความสูง!$A$5:$U$19,5,FALSE),"ค่อนข้างเตี้ย",IF(AE6&lt;=VLOOKUP(AC6,เกณฑ์ความสูง!$A$5:$U$19,7,FALSE),"ส่วนสูงตามเกณฑ์",IF(AE6&lt;=VLOOKUP(AC6,เกณฑ์ความสูง!$A$5:$U$19,9,FALSE),"ค่อนข้างสูง","สูง")))),IF(AE6&lt;=VLOOKUP(AC6,เกณฑ์ความสูง!$A$5:$U$19,13,FALSE),"เตี้ย",IF(AE6&lt;=VLOOKUP(AC6,เกณฑ์ความสูง!$A$5:$U$19,15,FALSE),"ค่อนข้างเตี้ย",IF(AE6&lt;=VLOOKUP(AC6,เกณฑ์ความสูง!$A$5:$U$19,17,FALSE),"ส่วนสูงตามเกณฑ์",IF(AE6&lt;=VLOOKUP(AC6,เกณฑ์ความสูง!$A$5:$U$19,19,FALSE),"ค่อนข้างสูง","สูง"))))))</f>
        <v/>
      </c>
    </row>
    <row r="7" spans="1:34" ht="21" x14ac:dyDescent="0.3">
      <c r="A7" s="111"/>
      <c r="B7" s="111"/>
      <c r="C7" s="111"/>
      <c r="D7" s="371">
        <f>ข้อมูลนักเรียน!D5</f>
        <v>3</v>
      </c>
      <c r="E7" s="372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373" t="str">
        <f>IF(ข้อมูลนักเรียน!J5="","",ข้อมูลนักเรียน!J5)</f>
        <v/>
      </c>
      <c r="G7" s="161"/>
      <c r="H7" s="374" t="str">
        <f>IF($E7="","",IF(G7="","",DATEDIF(ข้อมูลนักเรียน!$N5,G7,"Y")))</f>
        <v/>
      </c>
      <c r="I7" s="375"/>
      <c r="J7" s="375"/>
      <c r="K7" s="418" t="str">
        <f t="shared" si="0"/>
        <v/>
      </c>
      <c r="L7" s="374" t="str">
        <f>IF($E7="","",IF($F7="ชาย",IF(K7&lt;=VLOOKUP(H7,เกณฑ์ดัชนีมวลกาย!$A$5:$U$19,3,FALSE),"ผอมมาก",IF(K7&lt;=VLOOKUP(H7,เกณฑ์ดัชนีมวลกาย!$A$5:$U$19,5,FALSE),"ผอม",IF(K7&lt;=VLOOKUP(H7,เกณฑ์ดัชนีมวลกาย!$A$5:$U$19,7,FALSE),"สมส่วน",IF(K7&lt;=VLOOKUP(H7,เกณฑ์ดัชนีมวลกาย!$A$5:$U$19,9,FALSE),"ท้วม","อ้วน")))),IF(K7&lt;=VLOOKUP(H7,เกณฑ์ดัชนีมวลกาย!$A$5:$U$19,13,FALSE),"ผอมมาก",IF(K7&lt;=VLOOKUP(H7,เกณฑ์ดัชนีมวลกาย!$A$5:$U$19,15,FALSE),"ผอม",IF(K7&lt;=VLOOKUP(H7,เกณฑ์ดัชนีมวลกาย!$A$5:$U$19,17,FALSE),"สมส่วน",IF(K7&lt;=VLOOKUP(H7,เกณฑ์ดัชนีมวลกาย!$A$5:$U$19,19,FALSE),"ท้วม","อ้วน"))))))</f>
        <v/>
      </c>
      <c r="M7" s="374" t="str">
        <f>IF($E7="","",IF($F7="ชาย",IF(J7&lt;=VLOOKUP(H7,เกณฑ์ความสูง!$A$5:$U$19,3,FALSE),"เตี้ย",IF(J7&lt;=VLOOKUP(H7,เกณฑ์ความสูง!$A$5:$U$19,5,FALSE),"ค่อนข้างเตี้ย",IF(J7&lt;=VLOOKUP(H7,เกณฑ์ความสูง!$A$5:$U$19,7,FALSE),"ส่วนสูงตามเกณฑ์",IF(J7&lt;=VLOOKUP(H7,เกณฑ์ความสูง!$A$5:$U$19,9,FALSE),"ค่อนข้างสูง","สูง")))),IF(J7&lt;=VLOOKUP(H7,เกณฑ์ความสูง!$A$5:$U$19,13,FALSE),"เตี้ย",IF(J7&lt;=VLOOKUP(H7,เกณฑ์ความสูง!$A$5:$U$19,15,FALSE),"ค่อนข้างเตี้ย",IF(J7&lt;=VLOOKUP(H7,เกณฑ์ความสูง!$A$5:$U$19,17,FALSE),"ส่วนสูงตามเกณฑ์",IF(J7&lt;=VLOOKUP(H7,เกณฑ์ความสูง!$A$5:$U$19,19,FALSE),"ค่อนข้างสูง","สูง"))))))</f>
        <v/>
      </c>
      <c r="N7" s="161"/>
      <c r="O7" s="374" t="str">
        <f>IF($E7="","",IF(N7="","",DATEDIF(ข้อมูลนักเรียน!$N5,N7,"Y")))</f>
        <v/>
      </c>
      <c r="P7" s="375"/>
      <c r="Q7" s="375"/>
      <c r="R7" s="418" t="str">
        <f t="shared" si="1"/>
        <v/>
      </c>
      <c r="S7" s="374" t="str">
        <f>IF($E7="","",IF($F7="ชาย",IF(R7&lt;=VLOOKUP(O7,เกณฑ์ดัชนีมวลกาย!$A$5:$U$19,3,FALSE),"ผอมมาก",IF(R7&lt;=VLOOKUP(O7,เกณฑ์ดัชนีมวลกาย!$A$5:$U$19,5,FALSE),"ผอม",IF(R7&lt;=VLOOKUP(O7,เกณฑ์ดัชนีมวลกาย!$A$5:$U$19,7,FALSE),"สมส่วน",IF(R7&lt;=VLOOKUP(O7,เกณฑ์ดัชนีมวลกาย!$A$5:$U$19,9,FALSE),"ท้วม","อ้วน")))),IF(R7&lt;=VLOOKUP(O7,เกณฑ์ดัชนีมวลกาย!$A$5:$U$19,13,FALSE),"ผอมมาก",IF(R7&lt;=VLOOKUP(O7,เกณฑ์ดัชนีมวลกาย!$A$5:$U$19,15,FALSE),"ผอม",IF(R7&lt;=VLOOKUP(O7,เกณฑ์ดัชนีมวลกาย!$A$5:$U$19,17,FALSE),"สมส่วน",IF(R7&lt;=VLOOKUP(O7,เกณฑ์ดัชนีมวลกาย!$A$5:$U$19,19,FALSE),"ท้วม","อ้วน"))))))</f>
        <v/>
      </c>
      <c r="T7" s="374" t="str">
        <f>IF($E7="","",IF($F7="ชาย",IF(Q7&lt;=VLOOKUP(O7,เกณฑ์ความสูง!$A$5:$U$19,3,FALSE),"เตี้ย",IF(Q7&lt;=VLOOKUP(O7,เกณฑ์ความสูง!$A$5:$U$19,5,FALSE),"ค่อนข้างเตี้ย",IF(Q7&lt;=VLOOKUP(O7,เกณฑ์ความสูง!$A$5:$U$19,7,FALSE),"ส่วนสูงตามเกณฑ์",IF(Q7&lt;=VLOOKUP(O7,เกณฑ์ความสูง!$A$5:$U$19,9,FALSE),"ค่อนข้างสูง","สูง")))),IF(Q7&lt;=VLOOKUP(O7,เกณฑ์ความสูง!$A$5:$U$19,13,FALSE),"เตี้ย",IF(Q7&lt;=VLOOKUP(O7,เกณฑ์ความสูง!$A$5:$U$19,15,FALSE),"ค่อนข้างเตี้ย",IF(Q7&lt;=VLOOKUP(O7,เกณฑ์ความสูง!$A$5:$U$19,17,FALSE),"ส่วนสูงตามเกณฑ์",IF(Q7&lt;=VLOOKUP(O7,เกณฑ์ความสูง!$A$5:$U$19,19,FALSE),"ค่อนข้างสูง","สูง"))))))</f>
        <v/>
      </c>
      <c r="U7" s="161"/>
      <c r="V7" s="374" t="str">
        <f>IF($E7="","",IF(U7="","",DATEDIF(ข้อมูลนักเรียน!$N5,U7,"Y")))</f>
        <v/>
      </c>
      <c r="W7" s="375"/>
      <c r="X7" s="375"/>
      <c r="Y7" s="418" t="str">
        <f t="shared" si="2"/>
        <v/>
      </c>
      <c r="Z7" s="374" t="str">
        <f>IF($E7="","",IF($F7="ชาย",IF(Y7&lt;=VLOOKUP(V7,เกณฑ์ดัชนีมวลกาย!$A$5:$U$19,3,FALSE),"ผอมมาก",IF(Y7&lt;=VLOOKUP(V7,เกณฑ์ดัชนีมวลกาย!$A$5:$U$19,5,FALSE),"ผอม",IF(Y7&lt;=VLOOKUP(V7,เกณฑ์ดัชนีมวลกาย!$A$5:$U$19,7,FALSE),"สมส่วน",IF(Y7&lt;=VLOOKUP(V7,เกณฑ์ดัชนีมวลกาย!$A$5:$U$19,9,FALSE),"ท้วม","อ้วน")))),IF(Y7&lt;=VLOOKUP(V7,เกณฑ์ดัชนีมวลกาย!$A$5:$U$19,13,FALSE),"ผอมมาก",IF(Y7&lt;=VLOOKUP(V7,เกณฑ์ดัชนีมวลกาย!$A$5:$U$19,15,FALSE),"ผอม",IF(Y7&lt;=VLOOKUP(V7,เกณฑ์ดัชนีมวลกาย!$A$5:$U$19,17,FALSE),"สมส่วน",IF(Y7&lt;=VLOOKUP(V7,เกณฑ์ดัชนีมวลกาย!$A$5:$U$19,19,FALSE),"ท้วม","อ้วน"))))))</f>
        <v/>
      </c>
      <c r="AA7" s="374" t="str">
        <f>IF($E7="","",IF($F7="ชาย",IF(X7&lt;=VLOOKUP(V7,เกณฑ์ความสูง!$A$5:$U$19,3,FALSE),"เตี้ย",IF(X7&lt;=VLOOKUP(V7,เกณฑ์ความสูง!$A$5:$U$19,5,FALSE),"ค่อนข้างเตี้ย",IF(X7&lt;=VLOOKUP(V7,เกณฑ์ความสูง!$A$5:$U$19,7,FALSE),"ส่วนสูงตามเกณฑ์",IF(X7&lt;=VLOOKUP(V7,เกณฑ์ความสูง!$A$5:$U$19,9,FALSE),"ค่อนข้างสูง","สูง")))),IF(X7&lt;=VLOOKUP(V7,เกณฑ์ความสูง!$A$5:$U$19,13,FALSE),"เตี้ย",IF(X7&lt;=VLOOKUP(V7,เกณฑ์ความสูง!$A$5:$U$19,15,FALSE),"ค่อนข้างเตี้ย",IF(X7&lt;=VLOOKUP(V7,เกณฑ์ความสูง!$A$5:$U$19,17,FALSE),"ส่วนสูงตามเกณฑ์",IF(X7&lt;=VLOOKUP(V7,เกณฑ์ความสูง!$A$5:$U$19,19,FALSE),"ค่อนข้างสูง","สูง"))))))</f>
        <v/>
      </c>
      <c r="AB7" s="161"/>
      <c r="AC7" s="374" t="str">
        <f>IF($E7="","",IF(AB7="","",DATEDIF(ข้อมูลนักเรียน!$N5,AB7,"Y")))</f>
        <v/>
      </c>
      <c r="AD7" s="375"/>
      <c r="AE7" s="375"/>
      <c r="AF7" s="418" t="str">
        <f t="shared" si="3"/>
        <v/>
      </c>
      <c r="AG7" s="374" t="str">
        <f>IF($E7="","",IF($F7="ชาย",IF(AF7&lt;=VLOOKUP(AC7,เกณฑ์ดัชนีมวลกาย!$A$5:$U$19,3,FALSE),"ผอมมาก",IF(AF7&lt;=VLOOKUP(AC7,เกณฑ์ดัชนีมวลกาย!$A$5:$U$19,5,FALSE),"ผอม",IF(AF7&lt;=VLOOKUP(AC7,เกณฑ์ดัชนีมวลกาย!$A$5:$U$19,7,FALSE),"สมส่วน",IF(AF7&lt;=VLOOKUP(AC7,เกณฑ์ดัชนีมวลกาย!$A$5:$U$19,9,FALSE),"ท้วม","อ้วน")))),IF(AF7&lt;=VLOOKUP(AC7,เกณฑ์ดัชนีมวลกาย!$A$5:$U$19,13,FALSE),"ผอมมาก",IF(AF7&lt;=VLOOKUP(AC7,เกณฑ์ดัชนีมวลกาย!$A$5:$U$19,15,FALSE),"ผอม",IF(AF7&lt;=VLOOKUP(AC7,เกณฑ์ดัชนีมวลกาย!$A$5:$U$19,17,FALSE),"สมส่วน",IF(AF7&lt;=VLOOKUP(AC7,เกณฑ์ดัชนีมวลกาย!$A$5:$U$19,19,FALSE),"ท้วม","อ้วน"))))))</f>
        <v/>
      </c>
      <c r="AH7" s="374" t="str">
        <f>IF($E7="","",IF($F7="ชาย",IF(AE7&lt;=VLOOKUP(AC7,เกณฑ์ความสูง!$A$5:$U$19,3,FALSE),"เตี้ย",IF(AE7&lt;=VLOOKUP(AC7,เกณฑ์ความสูง!$A$5:$U$19,5,FALSE),"ค่อนข้างเตี้ย",IF(AE7&lt;=VLOOKUP(AC7,เกณฑ์ความสูง!$A$5:$U$19,7,FALSE),"ส่วนสูงตามเกณฑ์",IF(AE7&lt;=VLOOKUP(AC7,เกณฑ์ความสูง!$A$5:$U$19,9,FALSE),"ค่อนข้างสูง","สูง")))),IF(AE7&lt;=VLOOKUP(AC7,เกณฑ์ความสูง!$A$5:$U$19,13,FALSE),"เตี้ย",IF(AE7&lt;=VLOOKUP(AC7,เกณฑ์ความสูง!$A$5:$U$19,15,FALSE),"ค่อนข้างเตี้ย",IF(AE7&lt;=VLOOKUP(AC7,เกณฑ์ความสูง!$A$5:$U$19,17,FALSE),"ส่วนสูงตามเกณฑ์",IF(AE7&lt;=VLOOKUP(AC7,เกณฑ์ความสูง!$A$5:$U$19,19,FALSE),"ค่อนข้างสูง","สูง"))))))</f>
        <v/>
      </c>
    </row>
    <row r="8" spans="1:34" ht="21" x14ac:dyDescent="0.3">
      <c r="A8" s="111"/>
      <c r="B8" s="111"/>
      <c r="C8" s="111"/>
      <c r="D8" s="371">
        <f>ข้อมูลนักเรียน!D6</f>
        <v>4</v>
      </c>
      <c r="E8" s="372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373" t="str">
        <f>IF(ข้อมูลนักเรียน!J6="","",ข้อมูลนักเรียน!J6)</f>
        <v/>
      </c>
      <c r="G8" s="161"/>
      <c r="H8" s="374" t="str">
        <f>IF($E8="","",IF(G8="","",DATEDIF(ข้อมูลนักเรียน!$N6,G8,"Y")))</f>
        <v/>
      </c>
      <c r="I8" s="375"/>
      <c r="J8" s="375"/>
      <c r="K8" s="418" t="str">
        <f t="shared" si="0"/>
        <v/>
      </c>
      <c r="L8" s="374" t="str">
        <f>IF($E8="","",IF($F8="ชาย",IF(K8&lt;=VLOOKUP(H8,เกณฑ์ดัชนีมวลกาย!$A$5:$U$19,3,FALSE),"ผอมมาก",IF(K8&lt;=VLOOKUP(H8,เกณฑ์ดัชนีมวลกาย!$A$5:$U$19,5,FALSE),"ผอม",IF(K8&lt;=VLOOKUP(H8,เกณฑ์ดัชนีมวลกาย!$A$5:$U$19,7,FALSE),"สมส่วน",IF(K8&lt;=VLOOKUP(H8,เกณฑ์ดัชนีมวลกาย!$A$5:$U$19,9,FALSE),"ท้วม","อ้วน")))),IF(K8&lt;=VLOOKUP(H8,เกณฑ์ดัชนีมวลกาย!$A$5:$U$19,13,FALSE),"ผอมมาก",IF(K8&lt;=VLOOKUP(H8,เกณฑ์ดัชนีมวลกาย!$A$5:$U$19,15,FALSE),"ผอม",IF(K8&lt;=VLOOKUP(H8,เกณฑ์ดัชนีมวลกาย!$A$5:$U$19,17,FALSE),"สมส่วน",IF(K8&lt;=VLOOKUP(H8,เกณฑ์ดัชนีมวลกาย!$A$5:$U$19,19,FALSE),"ท้วม","อ้วน"))))))</f>
        <v/>
      </c>
      <c r="M8" s="374" t="str">
        <f>IF($E8="","",IF($F8="ชาย",IF(J8&lt;=VLOOKUP(H8,เกณฑ์ความสูง!$A$5:$U$19,3,FALSE),"เตี้ย",IF(J8&lt;=VLOOKUP(H8,เกณฑ์ความสูง!$A$5:$U$19,5,FALSE),"ค่อนข้างเตี้ย",IF(J8&lt;=VLOOKUP(H8,เกณฑ์ความสูง!$A$5:$U$19,7,FALSE),"ส่วนสูงตามเกณฑ์",IF(J8&lt;=VLOOKUP(H8,เกณฑ์ความสูง!$A$5:$U$19,9,FALSE),"ค่อนข้างสูง","สูง")))),IF(J8&lt;=VLOOKUP(H8,เกณฑ์ความสูง!$A$5:$U$19,13,FALSE),"เตี้ย",IF(J8&lt;=VLOOKUP(H8,เกณฑ์ความสูง!$A$5:$U$19,15,FALSE),"ค่อนข้างเตี้ย",IF(J8&lt;=VLOOKUP(H8,เกณฑ์ความสูง!$A$5:$U$19,17,FALSE),"ส่วนสูงตามเกณฑ์",IF(J8&lt;=VLOOKUP(H8,เกณฑ์ความสูง!$A$5:$U$19,19,FALSE),"ค่อนข้างสูง","สูง"))))))</f>
        <v/>
      </c>
      <c r="N8" s="161"/>
      <c r="O8" s="374" t="str">
        <f>IF($E8="","",IF(N8="","",DATEDIF(ข้อมูลนักเรียน!$N6,N8,"Y")))</f>
        <v/>
      </c>
      <c r="P8" s="375"/>
      <c r="Q8" s="375"/>
      <c r="R8" s="418" t="str">
        <f t="shared" si="1"/>
        <v/>
      </c>
      <c r="S8" s="374" t="str">
        <f>IF($E8="","",IF($F8="ชาย",IF(R8&lt;=VLOOKUP(O8,เกณฑ์ดัชนีมวลกาย!$A$5:$U$19,3,FALSE),"ผอมมาก",IF(R8&lt;=VLOOKUP(O8,เกณฑ์ดัชนีมวลกาย!$A$5:$U$19,5,FALSE),"ผอม",IF(R8&lt;=VLOOKUP(O8,เกณฑ์ดัชนีมวลกาย!$A$5:$U$19,7,FALSE),"สมส่วน",IF(R8&lt;=VLOOKUP(O8,เกณฑ์ดัชนีมวลกาย!$A$5:$U$19,9,FALSE),"ท้วม","อ้วน")))),IF(R8&lt;=VLOOKUP(O8,เกณฑ์ดัชนีมวลกาย!$A$5:$U$19,13,FALSE),"ผอมมาก",IF(R8&lt;=VLOOKUP(O8,เกณฑ์ดัชนีมวลกาย!$A$5:$U$19,15,FALSE),"ผอม",IF(R8&lt;=VLOOKUP(O8,เกณฑ์ดัชนีมวลกาย!$A$5:$U$19,17,FALSE),"สมส่วน",IF(R8&lt;=VLOOKUP(O8,เกณฑ์ดัชนีมวลกาย!$A$5:$U$19,19,FALSE),"ท้วม","อ้วน"))))))</f>
        <v/>
      </c>
      <c r="T8" s="374" t="str">
        <f>IF($E8="","",IF($F8="ชาย",IF(Q8&lt;=VLOOKUP(O8,เกณฑ์ความสูง!$A$5:$U$19,3,FALSE),"เตี้ย",IF(Q8&lt;=VLOOKUP(O8,เกณฑ์ความสูง!$A$5:$U$19,5,FALSE),"ค่อนข้างเตี้ย",IF(Q8&lt;=VLOOKUP(O8,เกณฑ์ความสูง!$A$5:$U$19,7,FALSE),"ส่วนสูงตามเกณฑ์",IF(Q8&lt;=VLOOKUP(O8,เกณฑ์ความสูง!$A$5:$U$19,9,FALSE),"ค่อนข้างสูง","สูง")))),IF(Q8&lt;=VLOOKUP(O8,เกณฑ์ความสูง!$A$5:$U$19,13,FALSE),"เตี้ย",IF(Q8&lt;=VLOOKUP(O8,เกณฑ์ความสูง!$A$5:$U$19,15,FALSE),"ค่อนข้างเตี้ย",IF(Q8&lt;=VLOOKUP(O8,เกณฑ์ความสูง!$A$5:$U$19,17,FALSE),"ส่วนสูงตามเกณฑ์",IF(Q8&lt;=VLOOKUP(O8,เกณฑ์ความสูง!$A$5:$U$19,19,FALSE),"ค่อนข้างสูง","สูง"))))))</f>
        <v/>
      </c>
      <c r="U8" s="161"/>
      <c r="V8" s="374" t="str">
        <f>IF($E8="","",IF(U8="","",DATEDIF(ข้อมูลนักเรียน!$N6,U8,"Y")))</f>
        <v/>
      </c>
      <c r="W8" s="375"/>
      <c r="X8" s="375"/>
      <c r="Y8" s="418" t="str">
        <f t="shared" si="2"/>
        <v/>
      </c>
      <c r="Z8" s="374" t="str">
        <f>IF($E8="","",IF($F8="ชาย",IF(Y8&lt;=VLOOKUP(V8,เกณฑ์ดัชนีมวลกาย!$A$5:$U$19,3,FALSE),"ผอมมาก",IF(Y8&lt;=VLOOKUP(V8,เกณฑ์ดัชนีมวลกาย!$A$5:$U$19,5,FALSE),"ผอม",IF(Y8&lt;=VLOOKUP(V8,เกณฑ์ดัชนีมวลกาย!$A$5:$U$19,7,FALSE),"สมส่วน",IF(Y8&lt;=VLOOKUP(V8,เกณฑ์ดัชนีมวลกาย!$A$5:$U$19,9,FALSE),"ท้วม","อ้วน")))),IF(Y8&lt;=VLOOKUP(V8,เกณฑ์ดัชนีมวลกาย!$A$5:$U$19,13,FALSE),"ผอมมาก",IF(Y8&lt;=VLOOKUP(V8,เกณฑ์ดัชนีมวลกาย!$A$5:$U$19,15,FALSE),"ผอม",IF(Y8&lt;=VLOOKUP(V8,เกณฑ์ดัชนีมวลกาย!$A$5:$U$19,17,FALSE),"สมส่วน",IF(Y8&lt;=VLOOKUP(V8,เกณฑ์ดัชนีมวลกาย!$A$5:$U$19,19,FALSE),"ท้วม","อ้วน"))))))</f>
        <v/>
      </c>
      <c r="AA8" s="374" t="str">
        <f>IF($E8="","",IF($F8="ชาย",IF(X8&lt;=VLOOKUP(V8,เกณฑ์ความสูง!$A$5:$U$19,3,FALSE),"เตี้ย",IF(X8&lt;=VLOOKUP(V8,เกณฑ์ความสูง!$A$5:$U$19,5,FALSE),"ค่อนข้างเตี้ย",IF(X8&lt;=VLOOKUP(V8,เกณฑ์ความสูง!$A$5:$U$19,7,FALSE),"ส่วนสูงตามเกณฑ์",IF(X8&lt;=VLOOKUP(V8,เกณฑ์ความสูง!$A$5:$U$19,9,FALSE),"ค่อนข้างสูง","สูง")))),IF(X8&lt;=VLOOKUP(V8,เกณฑ์ความสูง!$A$5:$U$19,13,FALSE),"เตี้ย",IF(X8&lt;=VLOOKUP(V8,เกณฑ์ความสูง!$A$5:$U$19,15,FALSE),"ค่อนข้างเตี้ย",IF(X8&lt;=VLOOKUP(V8,เกณฑ์ความสูง!$A$5:$U$19,17,FALSE),"ส่วนสูงตามเกณฑ์",IF(X8&lt;=VLOOKUP(V8,เกณฑ์ความสูง!$A$5:$U$19,19,FALSE),"ค่อนข้างสูง","สูง"))))))</f>
        <v/>
      </c>
      <c r="AB8" s="161"/>
      <c r="AC8" s="374" t="str">
        <f>IF($E8="","",IF(AB8="","",DATEDIF(ข้อมูลนักเรียน!$N6,AB8,"Y")))</f>
        <v/>
      </c>
      <c r="AD8" s="375"/>
      <c r="AE8" s="375"/>
      <c r="AF8" s="418" t="str">
        <f t="shared" si="3"/>
        <v/>
      </c>
      <c r="AG8" s="374" t="str">
        <f>IF($E8="","",IF($F8="ชาย",IF(AF8&lt;=VLOOKUP(AC8,เกณฑ์ดัชนีมวลกาย!$A$5:$U$19,3,FALSE),"ผอมมาก",IF(AF8&lt;=VLOOKUP(AC8,เกณฑ์ดัชนีมวลกาย!$A$5:$U$19,5,FALSE),"ผอม",IF(AF8&lt;=VLOOKUP(AC8,เกณฑ์ดัชนีมวลกาย!$A$5:$U$19,7,FALSE),"สมส่วน",IF(AF8&lt;=VLOOKUP(AC8,เกณฑ์ดัชนีมวลกาย!$A$5:$U$19,9,FALSE),"ท้วม","อ้วน")))),IF(AF8&lt;=VLOOKUP(AC8,เกณฑ์ดัชนีมวลกาย!$A$5:$U$19,13,FALSE),"ผอมมาก",IF(AF8&lt;=VLOOKUP(AC8,เกณฑ์ดัชนีมวลกาย!$A$5:$U$19,15,FALSE),"ผอม",IF(AF8&lt;=VLOOKUP(AC8,เกณฑ์ดัชนีมวลกาย!$A$5:$U$19,17,FALSE),"สมส่วน",IF(AF8&lt;=VLOOKUP(AC8,เกณฑ์ดัชนีมวลกาย!$A$5:$U$19,19,FALSE),"ท้วม","อ้วน"))))))</f>
        <v/>
      </c>
      <c r="AH8" s="374" t="str">
        <f>IF($E8="","",IF($F8="ชาย",IF(AE8&lt;=VLOOKUP(AC8,เกณฑ์ความสูง!$A$5:$U$19,3,FALSE),"เตี้ย",IF(AE8&lt;=VLOOKUP(AC8,เกณฑ์ความสูง!$A$5:$U$19,5,FALSE),"ค่อนข้างเตี้ย",IF(AE8&lt;=VLOOKUP(AC8,เกณฑ์ความสูง!$A$5:$U$19,7,FALSE),"ส่วนสูงตามเกณฑ์",IF(AE8&lt;=VLOOKUP(AC8,เกณฑ์ความสูง!$A$5:$U$19,9,FALSE),"ค่อนข้างสูง","สูง")))),IF(AE8&lt;=VLOOKUP(AC8,เกณฑ์ความสูง!$A$5:$U$19,13,FALSE),"เตี้ย",IF(AE8&lt;=VLOOKUP(AC8,เกณฑ์ความสูง!$A$5:$U$19,15,FALSE),"ค่อนข้างเตี้ย",IF(AE8&lt;=VLOOKUP(AC8,เกณฑ์ความสูง!$A$5:$U$19,17,FALSE),"ส่วนสูงตามเกณฑ์",IF(AE8&lt;=VLOOKUP(AC8,เกณฑ์ความสูง!$A$5:$U$19,19,FALSE),"ค่อนข้างสูง","สูง"))))))</f>
        <v/>
      </c>
    </row>
    <row r="9" spans="1:34" ht="21" x14ac:dyDescent="0.3">
      <c r="A9" s="111"/>
      <c r="B9" s="111"/>
      <c r="C9" s="111"/>
      <c r="D9" s="371">
        <f>ข้อมูลนักเรียน!D7</f>
        <v>5</v>
      </c>
      <c r="E9" s="372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373" t="str">
        <f>IF(ข้อมูลนักเรียน!J7="","",ข้อมูลนักเรียน!J7)</f>
        <v/>
      </c>
      <c r="G9" s="161"/>
      <c r="H9" s="374" t="str">
        <f>IF($E9="","",IF(G9="","",DATEDIF(ข้อมูลนักเรียน!$N7,G9,"Y")))</f>
        <v/>
      </c>
      <c r="I9" s="375"/>
      <c r="J9" s="375"/>
      <c r="K9" s="418" t="str">
        <f t="shared" si="0"/>
        <v/>
      </c>
      <c r="L9" s="374" t="str">
        <f>IF($E9="","",IF($F9="ชาย",IF(K9&lt;=VLOOKUP(H9,เกณฑ์ดัชนีมวลกาย!$A$5:$U$19,3,FALSE),"ผอมมาก",IF(K9&lt;=VLOOKUP(H9,เกณฑ์ดัชนีมวลกาย!$A$5:$U$19,5,FALSE),"ผอม",IF(K9&lt;=VLOOKUP(H9,เกณฑ์ดัชนีมวลกาย!$A$5:$U$19,7,FALSE),"สมส่วน",IF(K9&lt;=VLOOKUP(H9,เกณฑ์ดัชนีมวลกาย!$A$5:$U$19,9,FALSE),"ท้วม","อ้วน")))),IF(K9&lt;=VLOOKUP(H9,เกณฑ์ดัชนีมวลกาย!$A$5:$U$19,13,FALSE),"ผอมมาก",IF(K9&lt;=VLOOKUP(H9,เกณฑ์ดัชนีมวลกาย!$A$5:$U$19,15,FALSE),"ผอม",IF(K9&lt;=VLOOKUP(H9,เกณฑ์ดัชนีมวลกาย!$A$5:$U$19,17,FALSE),"สมส่วน",IF(K9&lt;=VLOOKUP(H9,เกณฑ์ดัชนีมวลกาย!$A$5:$U$19,19,FALSE),"ท้วม","อ้วน"))))))</f>
        <v/>
      </c>
      <c r="M9" s="374" t="str">
        <f>IF($E9="","",IF($F9="ชาย",IF(J9&lt;=VLOOKUP(H9,เกณฑ์ความสูง!$A$5:$U$19,3,FALSE),"เตี้ย",IF(J9&lt;=VLOOKUP(H9,เกณฑ์ความสูง!$A$5:$U$19,5,FALSE),"ค่อนข้างเตี้ย",IF(J9&lt;=VLOOKUP(H9,เกณฑ์ความสูง!$A$5:$U$19,7,FALSE),"ส่วนสูงตามเกณฑ์",IF(J9&lt;=VLOOKUP(H9,เกณฑ์ความสูง!$A$5:$U$19,9,FALSE),"ค่อนข้างสูง","สูง")))),IF(J9&lt;=VLOOKUP(H9,เกณฑ์ความสูง!$A$5:$U$19,13,FALSE),"เตี้ย",IF(J9&lt;=VLOOKUP(H9,เกณฑ์ความสูง!$A$5:$U$19,15,FALSE),"ค่อนข้างเตี้ย",IF(J9&lt;=VLOOKUP(H9,เกณฑ์ความสูง!$A$5:$U$19,17,FALSE),"ส่วนสูงตามเกณฑ์",IF(J9&lt;=VLOOKUP(H9,เกณฑ์ความสูง!$A$5:$U$19,19,FALSE),"ค่อนข้างสูง","สูง"))))))</f>
        <v/>
      </c>
      <c r="N9" s="161"/>
      <c r="O9" s="374" t="str">
        <f>IF($E9="","",IF(N9="","",DATEDIF(ข้อมูลนักเรียน!$N7,N9,"Y")))</f>
        <v/>
      </c>
      <c r="P9" s="375"/>
      <c r="Q9" s="375"/>
      <c r="R9" s="418" t="str">
        <f t="shared" si="1"/>
        <v/>
      </c>
      <c r="S9" s="374" t="str">
        <f>IF($E9="","",IF($F9="ชาย",IF(R9&lt;=VLOOKUP(O9,เกณฑ์ดัชนีมวลกาย!$A$5:$U$19,3,FALSE),"ผอมมาก",IF(R9&lt;=VLOOKUP(O9,เกณฑ์ดัชนีมวลกาย!$A$5:$U$19,5,FALSE),"ผอม",IF(R9&lt;=VLOOKUP(O9,เกณฑ์ดัชนีมวลกาย!$A$5:$U$19,7,FALSE),"สมส่วน",IF(R9&lt;=VLOOKUP(O9,เกณฑ์ดัชนีมวลกาย!$A$5:$U$19,9,FALSE),"ท้วม","อ้วน")))),IF(R9&lt;=VLOOKUP(O9,เกณฑ์ดัชนีมวลกาย!$A$5:$U$19,13,FALSE),"ผอมมาก",IF(R9&lt;=VLOOKUP(O9,เกณฑ์ดัชนีมวลกาย!$A$5:$U$19,15,FALSE),"ผอม",IF(R9&lt;=VLOOKUP(O9,เกณฑ์ดัชนีมวลกาย!$A$5:$U$19,17,FALSE),"สมส่วน",IF(R9&lt;=VLOOKUP(O9,เกณฑ์ดัชนีมวลกาย!$A$5:$U$19,19,FALSE),"ท้วม","อ้วน"))))))</f>
        <v/>
      </c>
      <c r="T9" s="374" t="str">
        <f>IF($E9="","",IF($F9="ชาย",IF(Q9&lt;=VLOOKUP(O9,เกณฑ์ความสูง!$A$5:$U$19,3,FALSE),"เตี้ย",IF(Q9&lt;=VLOOKUP(O9,เกณฑ์ความสูง!$A$5:$U$19,5,FALSE),"ค่อนข้างเตี้ย",IF(Q9&lt;=VLOOKUP(O9,เกณฑ์ความสูง!$A$5:$U$19,7,FALSE),"ส่วนสูงตามเกณฑ์",IF(Q9&lt;=VLOOKUP(O9,เกณฑ์ความสูง!$A$5:$U$19,9,FALSE),"ค่อนข้างสูง","สูง")))),IF(Q9&lt;=VLOOKUP(O9,เกณฑ์ความสูง!$A$5:$U$19,13,FALSE),"เตี้ย",IF(Q9&lt;=VLOOKUP(O9,เกณฑ์ความสูง!$A$5:$U$19,15,FALSE),"ค่อนข้างเตี้ย",IF(Q9&lt;=VLOOKUP(O9,เกณฑ์ความสูง!$A$5:$U$19,17,FALSE),"ส่วนสูงตามเกณฑ์",IF(Q9&lt;=VLOOKUP(O9,เกณฑ์ความสูง!$A$5:$U$19,19,FALSE),"ค่อนข้างสูง","สูง"))))))</f>
        <v/>
      </c>
      <c r="U9" s="161"/>
      <c r="V9" s="374" t="str">
        <f>IF($E9="","",IF(U9="","",DATEDIF(ข้อมูลนักเรียน!$N7,U9,"Y")))</f>
        <v/>
      </c>
      <c r="W9" s="375"/>
      <c r="X9" s="375"/>
      <c r="Y9" s="418" t="str">
        <f t="shared" si="2"/>
        <v/>
      </c>
      <c r="Z9" s="374" t="str">
        <f>IF($E9="","",IF($F9="ชาย",IF(Y9&lt;=VLOOKUP(V9,เกณฑ์ดัชนีมวลกาย!$A$5:$U$19,3,FALSE),"ผอมมาก",IF(Y9&lt;=VLOOKUP(V9,เกณฑ์ดัชนีมวลกาย!$A$5:$U$19,5,FALSE),"ผอม",IF(Y9&lt;=VLOOKUP(V9,เกณฑ์ดัชนีมวลกาย!$A$5:$U$19,7,FALSE),"สมส่วน",IF(Y9&lt;=VLOOKUP(V9,เกณฑ์ดัชนีมวลกาย!$A$5:$U$19,9,FALSE),"ท้วม","อ้วน")))),IF(Y9&lt;=VLOOKUP(V9,เกณฑ์ดัชนีมวลกาย!$A$5:$U$19,13,FALSE),"ผอมมาก",IF(Y9&lt;=VLOOKUP(V9,เกณฑ์ดัชนีมวลกาย!$A$5:$U$19,15,FALSE),"ผอม",IF(Y9&lt;=VLOOKUP(V9,เกณฑ์ดัชนีมวลกาย!$A$5:$U$19,17,FALSE),"สมส่วน",IF(Y9&lt;=VLOOKUP(V9,เกณฑ์ดัชนีมวลกาย!$A$5:$U$19,19,FALSE),"ท้วม","อ้วน"))))))</f>
        <v/>
      </c>
      <c r="AA9" s="374" t="str">
        <f>IF($E9="","",IF($F9="ชาย",IF(X9&lt;=VLOOKUP(V9,เกณฑ์ความสูง!$A$5:$U$19,3,FALSE),"เตี้ย",IF(X9&lt;=VLOOKUP(V9,เกณฑ์ความสูง!$A$5:$U$19,5,FALSE),"ค่อนข้างเตี้ย",IF(X9&lt;=VLOOKUP(V9,เกณฑ์ความสูง!$A$5:$U$19,7,FALSE),"ส่วนสูงตามเกณฑ์",IF(X9&lt;=VLOOKUP(V9,เกณฑ์ความสูง!$A$5:$U$19,9,FALSE),"ค่อนข้างสูง","สูง")))),IF(X9&lt;=VLOOKUP(V9,เกณฑ์ความสูง!$A$5:$U$19,13,FALSE),"เตี้ย",IF(X9&lt;=VLOOKUP(V9,เกณฑ์ความสูง!$A$5:$U$19,15,FALSE),"ค่อนข้างเตี้ย",IF(X9&lt;=VLOOKUP(V9,เกณฑ์ความสูง!$A$5:$U$19,17,FALSE),"ส่วนสูงตามเกณฑ์",IF(X9&lt;=VLOOKUP(V9,เกณฑ์ความสูง!$A$5:$U$19,19,FALSE),"ค่อนข้างสูง","สูง"))))))</f>
        <v/>
      </c>
      <c r="AB9" s="161"/>
      <c r="AC9" s="374" t="str">
        <f>IF($E9="","",IF(AB9="","",DATEDIF(ข้อมูลนักเรียน!$N7,AB9,"Y")))</f>
        <v/>
      </c>
      <c r="AD9" s="375"/>
      <c r="AE9" s="375"/>
      <c r="AF9" s="418" t="str">
        <f t="shared" si="3"/>
        <v/>
      </c>
      <c r="AG9" s="374" t="str">
        <f>IF($E9="","",IF($F9="ชาย",IF(AF9&lt;=VLOOKUP(AC9,เกณฑ์ดัชนีมวลกาย!$A$5:$U$19,3,FALSE),"ผอมมาก",IF(AF9&lt;=VLOOKUP(AC9,เกณฑ์ดัชนีมวลกาย!$A$5:$U$19,5,FALSE),"ผอม",IF(AF9&lt;=VLOOKUP(AC9,เกณฑ์ดัชนีมวลกาย!$A$5:$U$19,7,FALSE),"สมส่วน",IF(AF9&lt;=VLOOKUP(AC9,เกณฑ์ดัชนีมวลกาย!$A$5:$U$19,9,FALSE),"ท้วม","อ้วน")))),IF(AF9&lt;=VLOOKUP(AC9,เกณฑ์ดัชนีมวลกาย!$A$5:$U$19,13,FALSE),"ผอมมาก",IF(AF9&lt;=VLOOKUP(AC9,เกณฑ์ดัชนีมวลกาย!$A$5:$U$19,15,FALSE),"ผอม",IF(AF9&lt;=VLOOKUP(AC9,เกณฑ์ดัชนีมวลกาย!$A$5:$U$19,17,FALSE),"สมส่วน",IF(AF9&lt;=VLOOKUP(AC9,เกณฑ์ดัชนีมวลกาย!$A$5:$U$19,19,FALSE),"ท้วม","อ้วน"))))))</f>
        <v/>
      </c>
      <c r="AH9" s="374" t="str">
        <f>IF($E9="","",IF($F9="ชาย",IF(AE9&lt;=VLOOKUP(AC9,เกณฑ์ความสูง!$A$5:$U$19,3,FALSE),"เตี้ย",IF(AE9&lt;=VLOOKUP(AC9,เกณฑ์ความสูง!$A$5:$U$19,5,FALSE),"ค่อนข้างเตี้ย",IF(AE9&lt;=VLOOKUP(AC9,เกณฑ์ความสูง!$A$5:$U$19,7,FALSE),"ส่วนสูงตามเกณฑ์",IF(AE9&lt;=VLOOKUP(AC9,เกณฑ์ความสูง!$A$5:$U$19,9,FALSE),"ค่อนข้างสูง","สูง")))),IF(AE9&lt;=VLOOKUP(AC9,เกณฑ์ความสูง!$A$5:$U$19,13,FALSE),"เตี้ย",IF(AE9&lt;=VLOOKUP(AC9,เกณฑ์ความสูง!$A$5:$U$19,15,FALSE),"ค่อนข้างเตี้ย",IF(AE9&lt;=VLOOKUP(AC9,เกณฑ์ความสูง!$A$5:$U$19,17,FALSE),"ส่วนสูงตามเกณฑ์",IF(AE9&lt;=VLOOKUP(AC9,เกณฑ์ความสูง!$A$5:$U$19,19,FALSE),"ค่อนข้างสูง","สูง"))))))</f>
        <v/>
      </c>
    </row>
    <row r="10" spans="1:34" ht="21" x14ac:dyDescent="0.3">
      <c r="A10" s="111"/>
      <c r="B10" s="111"/>
      <c r="C10" s="111"/>
      <c r="D10" s="371">
        <f>ข้อมูลนักเรียน!D8</f>
        <v>6</v>
      </c>
      <c r="E10" s="372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373" t="str">
        <f>IF(ข้อมูลนักเรียน!J8="","",ข้อมูลนักเรียน!J8)</f>
        <v/>
      </c>
      <c r="G10" s="161"/>
      <c r="H10" s="374" t="str">
        <f>IF($E10="","",IF(G10="","",DATEDIF(ข้อมูลนักเรียน!$N8,G10,"Y")))</f>
        <v/>
      </c>
      <c r="I10" s="375"/>
      <c r="J10" s="375"/>
      <c r="K10" s="418" t="str">
        <f t="shared" si="0"/>
        <v/>
      </c>
      <c r="L10" s="374" t="str">
        <f>IF($E10="","",IF($F10="ชาย",IF(K10&lt;=VLOOKUP(H10,เกณฑ์ดัชนีมวลกาย!$A$5:$U$19,3,FALSE),"ผอมมาก",IF(K10&lt;=VLOOKUP(H10,เกณฑ์ดัชนีมวลกาย!$A$5:$U$19,5,FALSE),"ผอม",IF(K10&lt;=VLOOKUP(H10,เกณฑ์ดัชนีมวลกาย!$A$5:$U$19,7,FALSE),"สมส่วน",IF(K10&lt;=VLOOKUP(H10,เกณฑ์ดัชนีมวลกาย!$A$5:$U$19,9,FALSE),"ท้วม","อ้วน")))),IF(K10&lt;=VLOOKUP(H10,เกณฑ์ดัชนีมวลกาย!$A$5:$U$19,13,FALSE),"ผอมมาก",IF(K10&lt;=VLOOKUP(H10,เกณฑ์ดัชนีมวลกาย!$A$5:$U$19,15,FALSE),"ผอม",IF(K10&lt;=VLOOKUP(H10,เกณฑ์ดัชนีมวลกาย!$A$5:$U$19,17,FALSE),"สมส่วน",IF(K10&lt;=VLOOKUP(H10,เกณฑ์ดัชนีมวลกาย!$A$5:$U$19,19,FALSE),"ท้วม","อ้วน"))))))</f>
        <v/>
      </c>
      <c r="M10" s="374" t="str">
        <f>IF($E10="","",IF($F10="ชาย",IF(J10&lt;=VLOOKUP(H10,เกณฑ์ความสูง!$A$5:$U$19,3,FALSE),"เตี้ย",IF(J10&lt;=VLOOKUP(H10,เกณฑ์ความสูง!$A$5:$U$19,5,FALSE),"ค่อนข้างเตี้ย",IF(J10&lt;=VLOOKUP(H10,เกณฑ์ความสูง!$A$5:$U$19,7,FALSE),"ส่วนสูงตามเกณฑ์",IF(J10&lt;=VLOOKUP(H10,เกณฑ์ความสูง!$A$5:$U$19,9,FALSE),"ค่อนข้างสูง","สูง")))),IF(J10&lt;=VLOOKUP(H10,เกณฑ์ความสูง!$A$5:$U$19,13,FALSE),"เตี้ย",IF(J10&lt;=VLOOKUP(H10,เกณฑ์ความสูง!$A$5:$U$19,15,FALSE),"ค่อนข้างเตี้ย",IF(J10&lt;=VLOOKUP(H10,เกณฑ์ความสูง!$A$5:$U$19,17,FALSE),"ส่วนสูงตามเกณฑ์",IF(J10&lt;=VLOOKUP(H10,เกณฑ์ความสูง!$A$5:$U$19,19,FALSE),"ค่อนข้างสูง","สูง"))))))</f>
        <v/>
      </c>
      <c r="N10" s="161"/>
      <c r="O10" s="374" t="str">
        <f>IF($E10="","",IF(N10="","",DATEDIF(ข้อมูลนักเรียน!$N8,N10,"Y")))</f>
        <v/>
      </c>
      <c r="P10" s="375"/>
      <c r="Q10" s="375"/>
      <c r="R10" s="418" t="str">
        <f t="shared" si="1"/>
        <v/>
      </c>
      <c r="S10" s="374" t="str">
        <f>IF($E10="","",IF($F10="ชาย",IF(R10&lt;=VLOOKUP(O10,เกณฑ์ดัชนีมวลกาย!$A$5:$U$19,3,FALSE),"ผอมมาก",IF(R10&lt;=VLOOKUP(O10,เกณฑ์ดัชนีมวลกาย!$A$5:$U$19,5,FALSE),"ผอม",IF(R10&lt;=VLOOKUP(O10,เกณฑ์ดัชนีมวลกาย!$A$5:$U$19,7,FALSE),"สมส่วน",IF(R10&lt;=VLOOKUP(O10,เกณฑ์ดัชนีมวลกาย!$A$5:$U$19,9,FALSE),"ท้วม","อ้วน")))),IF(R10&lt;=VLOOKUP(O10,เกณฑ์ดัชนีมวลกาย!$A$5:$U$19,13,FALSE),"ผอมมาก",IF(R10&lt;=VLOOKUP(O10,เกณฑ์ดัชนีมวลกาย!$A$5:$U$19,15,FALSE),"ผอม",IF(R10&lt;=VLOOKUP(O10,เกณฑ์ดัชนีมวลกาย!$A$5:$U$19,17,FALSE),"สมส่วน",IF(R10&lt;=VLOOKUP(O10,เกณฑ์ดัชนีมวลกาย!$A$5:$U$19,19,FALSE),"ท้วม","อ้วน"))))))</f>
        <v/>
      </c>
      <c r="T10" s="374" t="str">
        <f>IF($E10="","",IF($F10="ชาย",IF(Q10&lt;=VLOOKUP(O10,เกณฑ์ความสูง!$A$5:$U$19,3,FALSE),"เตี้ย",IF(Q10&lt;=VLOOKUP(O10,เกณฑ์ความสูง!$A$5:$U$19,5,FALSE),"ค่อนข้างเตี้ย",IF(Q10&lt;=VLOOKUP(O10,เกณฑ์ความสูง!$A$5:$U$19,7,FALSE),"ส่วนสูงตามเกณฑ์",IF(Q10&lt;=VLOOKUP(O10,เกณฑ์ความสูง!$A$5:$U$19,9,FALSE),"ค่อนข้างสูง","สูง")))),IF(Q10&lt;=VLOOKUP(O10,เกณฑ์ความสูง!$A$5:$U$19,13,FALSE),"เตี้ย",IF(Q10&lt;=VLOOKUP(O10,เกณฑ์ความสูง!$A$5:$U$19,15,FALSE),"ค่อนข้างเตี้ย",IF(Q10&lt;=VLOOKUP(O10,เกณฑ์ความสูง!$A$5:$U$19,17,FALSE),"ส่วนสูงตามเกณฑ์",IF(Q10&lt;=VLOOKUP(O10,เกณฑ์ความสูง!$A$5:$U$19,19,FALSE),"ค่อนข้างสูง","สูง"))))))</f>
        <v/>
      </c>
      <c r="U10" s="161"/>
      <c r="V10" s="374" t="str">
        <f>IF($E10="","",IF(U10="","",DATEDIF(ข้อมูลนักเรียน!$N8,U10,"Y")))</f>
        <v/>
      </c>
      <c r="W10" s="375"/>
      <c r="X10" s="375"/>
      <c r="Y10" s="418" t="str">
        <f t="shared" si="2"/>
        <v/>
      </c>
      <c r="Z10" s="374" t="str">
        <f>IF($E10="","",IF($F10="ชาย",IF(Y10&lt;=VLOOKUP(V10,เกณฑ์ดัชนีมวลกาย!$A$5:$U$19,3,FALSE),"ผอมมาก",IF(Y10&lt;=VLOOKUP(V10,เกณฑ์ดัชนีมวลกาย!$A$5:$U$19,5,FALSE),"ผอม",IF(Y10&lt;=VLOOKUP(V10,เกณฑ์ดัชนีมวลกาย!$A$5:$U$19,7,FALSE),"สมส่วน",IF(Y10&lt;=VLOOKUP(V10,เกณฑ์ดัชนีมวลกาย!$A$5:$U$19,9,FALSE),"ท้วม","อ้วน")))),IF(Y10&lt;=VLOOKUP(V10,เกณฑ์ดัชนีมวลกาย!$A$5:$U$19,13,FALSE),"ผอมมาก",IF(Y10&lt;=VLOOKUP(V10,เกณฑ์ดัชนีมวลกาย!$A$5:$U$19,15,FALSE),"ผอม",IF(Y10&lt;=VLOOKUP(V10,เกณฑ์ดัชนีมวลกาย!$A$5:$U$19,17,FALSE),"สมส่วน",IF(Y10&lt;=VLOOKUP(V10,เกณฑ์ดัชนีมวลกาย!$A$5:$U$19,19,FALSE),"ท้วม","อ้วน"))))))</f>
        <v/>
      </c>
      <c r="AA10" s="374" t="str">
        <f>IF($E10="","",IF($F10="ชาย",IF(X10&lt;=VLOOKUP(V10,เกณฑ์ความสูง!$A$5:$U$19,3,FALSE),"เตี้ย",IF(X10&lt;=VLOOKUP(V10,เกณฑ์ความสูง!$A$5:$U$19,5,FALSE),"ค่อนข้างเตี้ย",IF(X10&lt;=VLOOKUP(V10,เกณฑ์ความสูง!$A$5:$U$19,7,FALSE),"ส่วนสูงตามเกณฑ์",IF(X10&lt;=VLOOKUP(V10,เกณฑ์ความสูง!$A$5:$U$19,9,FALSE),"ค่อนข้างสูง","สูง")))),IF(X10&lt;=VLOOKUP(V10,เกณฑ์ความสูง!$A$5:$U$19,13,FALSE),"เตี้ย",IF(X10&lt;=VLOOKUP(V10,เกณฑ์ความสูง!$A$5:$U$19,15,FALSE),"ค่อนข้างเตี้ย",IF(X10&lt;=VLOOKUP(V10,เกณฑ์ความสูง!$A$5:$U$19,17,FALSE),"ส่วนสูงตามเกณฑ์",IF(X10&lt;=VLOOKUP(V10,เกณฑ์ความสูง!$A$5:$U$19,19,FALSE),"ค่อนข้างสูง","สูง"))))))</f>
        <v/>
      </c>
      <c r="AB10" s="161"/>
      <c r="AC10" s="374" t="str">
        <f>IF($E10="","",IF(AB10="","",DATEDIF(ข้อมูลนักเรียน!$N8,AB10,"Y")))</f>
        <v/>
      </c>
      <c r="AD10" s="375"/>
      <c r="AE10" s="375"/>
      <c r="AF10" s="418" t="str">
        <f t="shared" si="3"/>
        <v/>
      </c>
      <c r="AG10" s="374" t="str">
        <f>IF($E10="","",IF($F10="ชาย",IF(AF10&lt;=VLOOKUP(AC10,เกณฑ์ดัชนีมวลกาย!$A$5:$U$19,3,FALSE),"ผอมมาก",IF(AF10&lt;=VLOOKUP(AC10,เกณฑ์ดัชนีมวลกาย!$A$5:$U$19,5,FALSE),"ผอม",IF(AF10&lt;=VLOOKUP(AC10,เกณฑ์ดัชนีมวลกาย!$A$5:$U$19,7,FALSE),"สมส่วน",IF(AF10&lt;=VLOOKUP(AC10,เกณฑ์ดัชนีมวลกาย!$A$5:$U$19,9,FALSE),"ท้วม","อ้วน")))),IF(AF10&lt;=VLOOKUP(AC10,เกณฑ์ดัชนีมวลกาย!$A$5:$U$19,13,FALSE),"ผอมมาก",IF(AF10&lt;=VLOOKUP(AC10,เกณฑ์ดัชนีมวลกาย!$A$5:$U$19,15,FALSE),"ผอม",IF(AF10&lt;=VLOOKUP(AC10,เกณฑ์ดัชนีมวลกาย!$A$5:$U$19,17,FALSE),"สมส่วน",IF(AF10&lt;=VLOOKUP(AC10,เกณฑ์ดัชนีมวลกาย!$A$5:$U$19,19,FALSE),"ท้วม","อ้วน"))))))</f>
        <v/>
      </c>
      <c r="AH10" s="374" t="str">
        <f>IF($E10="","",IF($F10="ชาย",IF(AE10&lt;=VLOOKUP(AC10,เกณฑ์ความสูง!$A$5:$U$19,3,FALSE),"เตี้ย",IF(AE10&lt;=VLOOKUP(AC10,เกณฑ์ความสูง!$A$5:$U$19,5,FALSE),"ค่อนข้างเตี้ย",IF(AE10&lt;=VLOOKUP(AC10,เกณฑ์ความสูง!$A$5:$U$19,7,FALSE),"ส่วนสูงตามเกณฑ์",IF(AE10&lt;=VLOOKUP(AC10,เกณฑ์ความสูง!$A$5:$U$19,9,FALSE),"ค่อนข้างสูง","สูง")))),IF(AE10&lt;=VLOOKUP(AC10,เกณฑ์ความสูง!$A$5:$U$19,13,FALSE),"เตี้ย",IF(AE10&lt;=VLOOKUP(AC10,เกณฑ์ความสูง!$A$5:$U$19,15,FALSE),"ค่อนข้างเตี้ย",IF(AE10&lt;=VLOOKUP(AC10,เกณฑ์ความสูง!$A$5:$U$19,17,FALSE),"ส่วนสูงตามเกณฑ์",IF(AE10&lt;=VLOOKUP(AC10,เกณฑ์ความสูง!$A$5:$U$19,19,FALSE),"ค่อนข้างสูง","สูง"))))))</f>
        <v/>
      </c>
    </row>
    <row r="11" spans="1:34" ht="21" x14ac:dyDescent="0.3">
      <c r="A11" s="111"/>
      <c r="B11" s="111"/>
      <c r="C11" s="111"/>
      <c r="D11" s="371">
        <f>ข้อมูลนักเรียน!D9</f>
        <v>7</v>
      </c>
      <c r="E11" s="372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373" t="str">
        <f>IF(ข้อมูลนักเรียน!J9="","",ข้อมูลนักเรียน!J9)</f>
        <v/>
      </c>
      <c r="G11" s="161"/>
      <c r="H11" s="374" t="str">
        <f>IF($E11="","",IF(G11="","",DATEDIF(ข้อมูลนักเรียน!$N9,G11,"Y")))</f>
        <v/>
      </c>
      <c r="I11" s="375"/>
      <c r="J11" s="375"/>
      <c r="K11" s="418" t="str">
        <f t="shared" si="0"/>
        <v/>
      </c>
      <c r="L11" s="374" t="str">
        <f>IF($E11="","",IF($F11="ชาย",IF(K11&lt;=VLOOKUP(H11,เกณฑ์ดัชนีมวลกาย!$A$5:$U$19,3,FALSE),"ผอมมาก",IF(K11&lt;=VLOOKUP(H11,เกณฑ์ดัชนีมวลกาย!$A$5:$U$19,5,FALSE),"ผอม",IF(K11&lt;=VLOOKUP(H11,เกณฑ์ดัชนีมวลกาย!$A$5:$U$19,7,FALSE),"สมส่วน",IF(K11&lt;=VLOOKUP(H11,เกณฑ์ดัชนีมวลกาย!$A$5:$U$19,9,FALSE),"ท้วม","อ้วน")))),IF(K11&lt;=VLOOKUP(H11,เกณฑ์ดัชนีมวลกาย!$A$5:$U$19,13,FALSE),"ผอมมาก",IF(K11&lt;=VLOOKUP(H11,เกณฑ์ดัชนีมวลกาย!$A$5:$U$19,15,FALSE),"ผอม",IF(K11&lt;=VLOOKUP(H11,เกณฑ์ดัชนีมวลกาย!$A$5:$U$19,17,FALSE),"สมส่วน",IF(K11&lt;=VLOOKUP(H11,เกณฑ์ดัชนีมวลกาย!$A$5:$U$19,19,FALSE),"ท้วม","อ้วน"))))))</f>
        <v/>
      </c>
      <c r="M11" s="374" t="str">
        <f>IF($E11="","",IF($F11="ชาย",IF(J11&lt;=VLOOKUP(H11,เกณฑ์ความสูง!$A$5:$U$19,3,FALSE),"เตี้ย",IF(J11&lt;=VLOOKUP(H11,เกณฑ์ความสูง!$A$5:$U$19,5,FALSE),"ค่อนข้างเตี้ย",IF(J11&lt;=VLOOKUP(H11,เกณฑ์ความสูง!$A$5:$U$19,7,FALSE),"ส่วนสูงตามเกณฑ์",IF(J11&lt;=VLOOKUP(H11,เกณฑ์ความสูง!$A$5:$U$19,9,FALSE),"ค่อนข้างสูง","สูง")))),IF(J11&lt;=VLOOKUP(H11,เกณฑ์ความสูง!$A$5:$U$19,13,FALSE),"เตี้ย",IF(J11&lt;=VLOOKUP(H11,เกณฑ์ความสูง!$A$5:$U$19,15,FALSE),"ค่อนข้างเตี้ย",IF(J11&lt;=VLOOKUP(H11,เกณฑ์ความสูง!$A$5:$U$19,17,FALSE),"ส่วนสูงตามเกณฑ์",IF(J11&lt;=VLOOKUP(H11,เกณฑ์ความสูง!$A$5:$U$19,19,FALSE),"ค่อนข้างสูง","สูง"))))))</f>
        <v/>
      </c>
      <c r="N11" s="161"/>
      <c r="O11" s="374" t="str">
        <f>IF($E11="","",IF(N11="","",DATEDIF(ข้อมูลนักเรียน!$N9,N11,"Y")))</f>
        <v/>
      </c>
      <c r="P11" s="375"/>
      <c r="Q11" s="375"/>
      <c r="R11" s="418" t="str">
        <f t="shared" si="1"/>
        <v/>
      </c>
      <c r="S11" s="374" t="str">
        <f>IF($E11="","",IF($F11="ชาย",IF(R11&lt;=VLOOKUP(O11,เกณฑ์ดัชนีมวลกาย!$A$5:$U$19,3,FALSE),"ผอมมาก",IF(R11&lt;=VLOOKUP(O11,เกณฑ์ดัชนีมวลกาย!$A$5:$U$19,5,FALSE),"ผอม",IF(R11&lt;=VLOOKUP(O11,เกณฑ์ดัชนีมวลกาย!$A$5:$U$19,7,FALSE),"สมส่วน",IF(R11&lt;=VLOOKUP(O11,เกณฑ์ดัชนีมวลกาย!$A$5:$U$19,9,FALSE),"ท้วม","อ้วน")))),IF(R11&lt;=VLOOKUP(O11,เกณฑ์ดัชนีมวลกาย!$A$5:$U$19,13,FALSE),"ผอมมาก",IF(R11&lt;=VLOOKUP(O11,เกณฑ์ดัชนีมวลกาย!$A$5:$U$19,15,FALSE),"ผอม",IF(R11&lt;=VLOOKUP(O11,เกณฑ์ดัชนีมวลกาย!$A$5:$U$19,17,FALSE),"สมส่วน",IF(R11&lt;=VLOOKUP(O11,เกณฑ์ดัชนีมวลกาย!$A$5:$U$19,19,FALSE),"ท้วม","อ้วน"))))))</f>
        <v/>
      </c>
      <c r="T11" s="374" t="str">
        <f>IF($E11="","",IF($F11="ชาย",IF(Q11&lt;=VLOOKUP(O11,เกณฑ์ความสูง!$A$5:$U$19,3,FALSE),"เตี้ย",IF(Q11&lt;=VLOOKUP(O11,เกณฑ์ความสูง!$A$5:$U$19,5,FALSE),"ค่อนข้างเตี้ย",IF(Q11&lt;=VLOOKUP(O11,เกณฑ์ความสูง!$A$5:$U$19,7,FALSE),"ส่วนสูงตามเกณฑ์",IF(Q11&lt;=VLOOKUP(O11,เกณฑ์ความสูง!$A$5:$U$19,9,FALSE),"ค่อนข้างสูง","สูง")))),IF(Q11&lt;=VLOOKUP(O11,เกณฑ์ความสูง!$A$5:$U$19,13,FALSE),"เตี้ย",IF(Q11&lt;=VLOOKUP(O11,เกณฑ์ความสูง!$A$5:$U$19,15,FALSE),"ค่อนข้างเตี้ย",IF(Q11&lt;=VLOOKUP(O11,เกณฑ์ความสูง!$A$5:$U$19,17,FALSE),"ส่วนสูงตามเกณฑ์",IF(Q11&lt;=VLOOKUP(O11,เกณฑ์ความสูง!$A$5:$U$19,19,FALSE),"ค่อนข้างสูง","สูง"))))))</f>
        <v/>
      </c>
      <c r="U11" s="161"/>
      <c r="V11" s="374" t="str">
        <f>IF($E11="","",IF(U11="","",DATEDIF(ข้อมูลนักเรียน!$N9,U11,"Y")))</f>
        <v/>
      </c>
      <c r="W11" s="375"/>
      <c r="X11" s="375"/>
      <c r="Y11" s="418" t="str">
        <f t="shared" si="2"/>
        <v/>
      </c>
      <c r="Z11" s="374" t="str">
        <f>IF($E11="","",IF($F11="ชาย",IF(Y11&lt;=VLOOKUP(V11,เกณฑ์ดัชนีมวลกาย!$A$5:$U$19,3,FALSE),"ผอมมาก",IF(Y11&lt;=VLOOKUP(V11,เกณฑ์ดัชนีมวลกาย!$A$5:$U$19,5,FALSE),"ผอม",IF(Y11&lt;=VLOOKUP(V11,เกณฑ์ดัชนีมวลกาย!$A$5:$U$19,7,FALSE),"สมส่วน",IF(Y11&lt;=VLOOKUP(V11,เกณฑ์ดัชนีมวลกาย!$A$5:$U$19,9,FALSE),"ท้วม","อ้วน")))),IF(Y11&lt;=VLOOKUP(V11,เกณฑ์ดัชนีมวลกาย!$A$5:$U$19,13,FALSE),"ผอมมาก",IF(Y11&lt;=VLOOKUP(V11,เกณฑ์ดัชนีมวลกาย!$A$5:$U$19,15,FALSE),"ผอม",IF(Y11&lt;=VLOOKUP(V11,เกณฑ์ดัชนีมวลกาย!$A$5:$U$19,17,FALSE),"สมส่วน",IF(Y11&lt;=VLOOKUP(V11,เกณฑ์ดัชนีมวลกาย!$A$5:$U$19,19,FALSE),"ท้วม","อ้วน"))))))</f>
        <v/>
      </c>
      <c r="AA11" s="374" t="str">
        <f>IF($E11="","",IF($F11="ชาย",IF(X11&lt;=VLOOKUP(V11,เกณฑ์ความสูง!$A$5:$U$19,3,FALSE),"เตี้ย",IF(X11&lt;=VLOOKUP(V11,เกณฑ์ความสูง!$A$5:$U$19,5,FALSE),"ค่อนข้างเตี้ย",IF(X11&lt;=VLOOKUP(V11,เกณฑ์ความสูง!$A$5:$U$19,7,FALSE),"ส่วนสูงตามเกณฑ์",IF(X11&lt;=VLOOKUP(V11,เกณฑ์ความสูง!$A$5:$U$19,9,FALSE),"ค่อนข้างสูง","สูง")))),IF(X11&lt;=VLOOKUP(V11,เกณฑ์ความสูง!$A$5:$U$19,13,FALSE),"เตี้ย",IF(X11&lt;=VLOOKUP(V11,เกณฑ์ความสูง!$A$5:$U$19,15,FALSE),"ค่อนข้างเตี้ย",IF(X11&lt;=VLOOKUP(V11,เกณฑ์ความสูง!$A$5:$U$19,17,FALSE),"ส่วนสูงตามเกณฑ์",IF(X11&lt;=VLOOKUP(V11,เกณฑ์ความสูง!$A$5:$U$19,19,FALSE),"ค่อนข้างสูง","สูง"))))))</f>
        <v/>
      </c>
      <c r="AB11" s="161"/>
      <c r="AC11" s="374" t="str">
        <f>IF($E11="","",IF(AB11="","",DATEDIF(ข้อมูลนักเรียน!$N9,AB11,"Y")))</f>
        <v/>
      </c>
      <c r="AD11" s="375"/>
      <c r="AE11" s="375"/>
      <c r="AF11" s="418" t="str">
        <f t="shared" si="3"/>
        <v/>
      </c>
      <c r="AG11" s="374" t="str">
        <f>IF($E11="","",IF($F11="ชาย",IF(AF11&lt;=VLOOKUP(AC11,เกณฑ์ดัชนีมวลกาย!$A$5:$U$19,3,FALSE),"ผอมมาก",IF(AF11&lt;=VLOOKUP(AC11,เกณฑ์ดัชนีมวลกาย!$A$5:$U$19,5,FALSE),"ผอม",IF(AF11&lt;=VLOOKUP(AC11,เกณฑ์ดัชนีมวลกาย!$A$5:$U$19,7,FALSE),"สมส่วน",IF(AF11&lt;=VLOOKUP(AC11,เกณฑ์ดัชนีมวลกาย!$A$5:$U$19,9,FALSE),"ท้วม","อ้วน")))),IF(AF11&lt;=VLOOKUP(AC11,เกณฑ์ดัชนีมวลกาย!$A$5:$U$19,13,FALSE),"ผอมมาก",IF(AF11&lt;=VLOOKUP(AC11,เกณฑ์ดัชนีมวลกาย!$A$5:$U$19,15,FALSE),"ผอม",IF(AF11&lt;=VLOOKUP(AC11,เกณฑ์ดัชนีมวลกาย!$A$5:$U$19,17,FALSE),"สมส่วน",IF(AF11&lt;=VLOOKUP(AC11,เกณฑ์ดัชนีมวลกาย!$A$5:$U$19,19,FALSE),"ท้วม","อ้วน"))))))</f>
        <v/>
      </c>
      <c r="AH11" s="374" t="str">
        <f>IF($E11="","",IF($F11="ชาย",IF(AE11&lt;=VLOOKUP(AC11,เกณฑ์ความสูง!$A$5:$U$19,3,FALSE),"เตี้ย",IF(AE11&lt;=VLOOKUP(AC11,เกณฑ์ความสูง!$A$5:$U$19,5,FALSE),"ค่อนข้างเตี้ย",IF(AE11&lt;=VLOOKUP(AC11,เกณฑ์ความสูง!$A$5:$U$19,7,FALSE),"ส่วนสูงตามเกณฑ์",IF(AE11&lt;=VLOOKUP(AC11,เกณฑ์ความสูง!$A$5:$U$19,9,FALSE),"ค่อนข้างสูง","สูง")))),IF(AE11&lt;=VLOOKUP(AC11,เกณฑ์ความสูง!$A$5:$U$19,13,FALSE),"เตี้ย",IF(AE11&lt;=VLOOKUP(AC11,เกณฑ์ความสูง!$A$5:$U$19,15,FALSE),"ค่อนข้างเตี้ย",IF(AE11&lt;=VLOOKUP(AC11,เกณฑ์ความสูง!$A$5:$U$19,17,FALSE),"ส่วนสูงตามเกณฑ์",IF(AE11&lt;=VLOOKUP(AC11,เกณฑ์ความสูง!$A$5:$U$19,19,FALSE),"ค่อนข้างสูง","สูง"))))))</f>
        <v/>
      </c>
    </row>
    <row r="12" spans="1:34" ht="21" x14ac:dyDescent="0.3">
      <c r="A12" s="111"/>
      <c r="B12" s="111"/>
      <c r="C12" s="111"/>
      <c r="D12" s="371">
        <f>ข้อมูลนักเรียน!D10</f>
        <v>8</v>
      </c>
      <c r="E12" s="372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373" t="str">
        <f>IF(ข้อมูลนักเรียน!J10="","",ข้อมูลนักเรียน!J10)</f>
        <v/>
      </c>
      <c r="G12" s="161"/>
      <c r="H12" s="374" t="str">
        <f>IF($E12="","",IF(G12="","",DATEDIF(ข้อมูลนักเรียน!$N10,G12,"Y")))</f>
        <v/>
      </c>
      <c r="I12" s="375"/>
      <c r="J12" s="375"/>
      <c r="K12" s="418" t="str">
        <f t="shared" si="0"/>
        <v/>
      </c>
      <c r="L12" s="374" t="str">
        <f>IF($E12="","",IF($F12="ชาย",IF(K12&lt;=VLOOKUP(H12,เกณฑ์ดัชนีมวลกาย!$A$5:$U$19,3,FALSE),"ผอมมาก",IF(K12&lt;=VLOOKUP(H12,เกณฑ์ดัชนีมวลกาย!$A$5:$U$19,5,FALSE),"ผอม",IF(K12&lt;=VLOOKUP(H12,เกณฑ์ดัชนีมวลกาย!$A$5:$U$19,7,FALSE),"สมส่วน",IF(K12&lt;=VLOOKUP(H12,เกณฑ์ดัชนีมวลกาย!$A$5:$U$19,9,FALSE),"ท้วม","อ้วน")))),IF(K12&lt;=VLOOKUP(H12,เกณฑ์ดัชนีมวลกาย!$A$5:$U$19,13,FALSE),"ผอมมาก",IF(K12&lt;=VLOOKUP(H12,เกณฑ์ดัชนีมวลกาย!$A$5:$U$19,15,FALSE),"ผอม",IF(K12&lt;=VLOOKUP(H12,เกณฑ์ดัชนีมวลกาย!$A$5:$U$19,17,FALSE),"สมส่วน",IF(K12&lt;=VLOOKUP(H12,เกณฑ์ดัชนีมวลกาย!$A$5:$U$19,19,FALSE),"ท้วม","อ้วน"))))))</f>
        <v/>
      </c>
      <c r="M12" s="374" t="str">
        <f>IF($E12="","",IF($F12="ชาย",IF(J12&lt;=VLOOKUP(H12,เกณฑ์ความสูง!$A$5:$U$19,3,FALSE),"เตี้ย",IF(J12&lt;=VLOOKUP(H12,เกณฑ์ความสูง!$A$5:$U$19,5,FALSE),"ค่อนข้างเตี้ย",IF(J12&lt;=VLOOKUP(H12,เกณฑ์ความสูง!$A$5:$U$19,7,FALSE),"ส่วนสูงตามเกณฑ์",IF(J12&lt;=VLOOKUP(H12,เกณฑ์ความสูง!$A$5:$U$19,9,FALSE),"ค่อนข้างสูง","สูง")))),IF(J12&lt;=VLOOKUP(H12,เกณฑ์ความสูง!$A$5:$U$19,13,FALSE),"เตี้ย",IF(J12&lt;=VLOOKUP(H12,เกณฑ์ความสูง!$A$5:$U$19,15,FALSE),"ค่อนข้างเตี้ย",IF(J12&lt;=VLOOKUP(H12,เกณฑ์ความสูง!$A$5:$U$19,17,FALSE),"ส่วนสูงตามเกณฑ์",IF(J12&lt;=VLOOKUP(H12,เกณฑ์ความสูง!$A$5:$U$19,19,FALSE),"ค่อนข้างสูง","สูง"))))))</f>
        <v/>
      </c>
      <c r="N12" s="161"/>
      <c r="O12" s="374" t="str">
        <f>IF($E12="","",IF(N12="","",DATEDIF(ข้อมูลนักเรียน!$N10,N12,"Y")))</f>
        <v/>
      </c>
      <c r="P12" s="375"/>
      <c r="Q12" s="375"/>
      <c r="R12" s="418" t="str">
        <f t="shared" si="1"/>
        <v/>
      </c>
      <c r="S12" s="374" t="str">
        <f>IF($E12="","",IF($F12="ชาย",IF(R12&lt;=VLOOKUP(O12,เกณฑ์ดัชนีมวลกาย!$A$5:$U$19,3,FALSE),"ผอมมาก",IF(R12&lt;=VLOOKUP(O12,เกณฑ์ดัชนีมวลกาย!$A$5:$U$19,5,FALSE),"ผอม",IF(R12&lt;=VLOOKUP(O12,เกณฑ์ดัชนีมวลกาย!$A$5:$U$19,7,FALSE),"สมส่วน",IF(R12&lt;=VLOOKUP(O12,เกณฑ์ดัชนีมวลกาย!$A$5:$U$19,9,FALSE),"ท้วม","อ้วน")))),IF(R12&lt;=VLOOKUP(O12,เกณฑ์ดัชนีมวลกาย!$A$5:$U$19,13,FALSE),"ผอมมาก",IF(R12&lt;=VLOOKUP(O12,เกณฑ์ดัชนีมวลกาย!$A$5:$U$19,15,FALSE),"ผอม",IF(R12&lt;=VLOOKUP(O12,เกณฑ์ดัชนีมวลกาย!$A$5:$U$19,17,FALSE),"สมส่วน",IF(R12&lt;=VLOOKUP(O12,เกณฑ์ดัชนีมวลกาย!$A$5:$U$19,19,FALSE),"ท้วม","อ้วน"))))))</f>
        <v/>
      </c>
      <c r="T12" s="374" t="str">
        <f>IF($E12="","",IF($F12="ชาย",IF(Q12&lt;=VLOOKUP(O12,เกณฑ์ความสูง!$A$5:$U$19,3,FALSE),"เตี้ย",IF(Q12&lt;=VLOOKUP(O12,เกณฑ์ความสูง!$A$5:$U$19,5,FALSE),"ค่อนข้างเตี้ย",IF(Q12&lt;=VLOOKUP(O12,เกณฑ์ความสูง!$A$5:$U$19,7,FALSE),"ส่วนสูงตามเกณฑ์",IF(Q12&lt;=VLOOKUP(O12,เกณฑ์ความสูง!$A$5:$U$19,9,FALSE),"ค่อนข้างสูง","สูง")))),IF(Q12&lt;=VLOOKUP(O12,เกณฑ์ความสูง!$A$5:$U$19,13,FALSE),"เตี้ย",IF(Q12&lt;=VLOOKUP(O12,เกณฑ์ความสูง!$A$5:$U$19,15,FALSE),"ค่อนข้างเตี้ย",IF(Q12&lt;=VLOOKUP(O12,เกณฑ์ความสูง!$A$5:$U$19,17,FALSE),"ส่วนสูงตามเกณฑ์",IF(Q12&lt;=VLOOKUP(O12,เกณฑ์ความสูง!$A$5:$U$19,19,FALSE),"ค่อนข้างสูง","สูง"))))))</f>
        <v/>
      </c>
      <c r="U12" s="161"/>
      <c r="V12" s="374" t="str">
        <f>IF($E12="","",IF(U12="","",DATEDIF(ข้อมูลนักเรียน!$N10,U12,"Y")))</f>
        <v/>
      </c>
      <c r="W12" s="375"/>
      <c r="X12" s="375"/>
      <c r="Y12" s="418" t="str">
        <f t="shared" si="2"/>
        <v/>
      </c>
      <c r="Z12" s="374" t="str">
        <f>IF($E12="","",IF($F12="ชาย",IF(Y12&lt;=VLOOKUP(V12,เกณฑ์ดัชนีมวลกาย!$A$5:$U$19,3,FALSE),"ผอมมาก",IF(Y12&lt;=VLOOKUP(V12,เกณฑ์ดัชนีมวลกาย!$A$5:$U$19,5,FALSE),"ผอม",IF(Y12&lt;=VLOOKUP(V12,เกณฑ์ดัชนีมวลกาย!$A$5:$U$19,7,FALSE),"สมส่วน",IF(Y12&lt;=VLOOKUP(V12,เกณฑ์ดัชนีมวลกาย!$A$5:$U$19,9,FALSE),"ท้วม","อ้วน")))),IF(Y12&lt;=VLOOKUP(V12,เกณฑ์ดัชนีมวลกาย!$A$5:$U$19,13,FALSE),"ผอมมาก",IF(Y12&lt;=VLOOKUP(V12,เกณฑ์ดัชนีมวลกาย!$A$5:$U$19,15,FALSE),"ผอม",IF(Y12&lt;=VLOOKUP(V12,เกณฑ์ดัชนีมวลกาย!$A$5:$U$19,17,FALSE),"สมส่วน",IF(Y12&lt;=VLOOKUP(V12,เกณฑ์ดัชนีมวลกาย!$A$5:$U$19,19,FALSE),"ท้วม","อ้วน"))))))</f>
        <v/>
      </c>
      <c r="AA12" s="374" t="str">
        <f>IF($E12="","",IF($F12="ชาย",IF(X12&lt;=VLOOKUP(V12,เกณฑ์ความสูง!$A$5:$U$19,3,FALSE),"เตี้ย",IF(X12&lt;=VLOOKUP(V12,เกณฑ์ความสูง!$A$5:$U$19,5,FALSE),"ค่อนข้างเตี้ย",IF(X12&lt;=VLOOKUP(V12,เกณฑ์ความสูง!$A$5:$U$19,7,FALSE),"ส่วนสูงตามเกณฑ์",IF(X12&lt;=VLOOKUP(V12,เกณฑ์ความสูง!$A$5:$U$19,9,FALSE),"ค่อนข้างสูง","สูง")))),IF(X12&lt;=VLOOKUP(V12,เกณฑ์ความสูง!$A$5:$U$19,13,FALSE),"เตี้ย",IF(X12&lt;=VLOOKUP(V12,เกณฑ์ความสูง!$A$5:$U$19,15,FALSE),"ค่อนข้างเตี้ย",IF(X12&lt;=VLOOKUP(V12,เกณฑ์ความสูง!$A$5:$U$19,17,FALSE),"ส่วนสูงตามเกณฑ์",IF(X12&lt;=VLOOKUP(V12,เกณฑ์ความสูง!$A$5:$U$19,19,FALSE),"ค่อนข้างสูง","สูง"))))))</f>
        <v/>
      </c>
      <c r="AB12" s="161"/>
      <c r="AC12" s="374" t="str">
        <f>IF($E12="","",IF(AB12="","",DATEDIF(ข้อมูลนักเรียน!$N10,AB12,"Y")))</f>
        <v/>
      </c>
      <c r="AD12" s="375"/>
      <c r="AE12" s="375"/>
      <c r="AF12" s="418" t="str">
        <f t="shared" si="3"/>
        <v/>
      </c>
      <c r="AG12" s="374" t="str">
        <f>IF($E12="","",IF($F12="ชาย",IF(AF12&lt;=VLOOKUP(AC12,เกณฑ์ดัชนีมวลกาย!$A$5:$U$19,3,FALSE),"ผอมมาก",IF(AF12&lt;=VLOOKUP(AC12,เกณฑ์ดัชนีมวลกาย!$A$5:$U$19,5,FALSE),"ผอม",IF(AF12&lt;=VLOOKUP(AC12,เกณฑ์ดัชนีมวลกาย!$A$5:$U$19,7,FALSE),"สมส่วน",IF(AF12&lt;=VLOOKUP(AC12,เกณฑ์ดัชนีมวลกาย!$A$5:$U$19,9,FALSE),"ท้วม","อ้วน")))),IF(AF12&lt;=VLOOKUP(AC12,เกณฑ์ดัชนีมวลกาย!$A$5:$U$19,13,FALSE),"ผอมมาก",IF(AF12&lt;=VLOOKUP(AC12,เกณฑ์ดัชนีมวลกาย!$A$5:$U$19,15,FALSE),"ผอม",IF(AF12&lt;=VLOOKUP(AC12,เกณฑ์ดัชนีมวลกาย!$A$5:$U$19,17,FALSE),"สมส่วน",IF(AF12&lt;=VLOOKUP(AC12,เกณฑ์ดัชนีมวลกาย!$A$5:$U$19,19,FALSE),"ท้วม","อ้วน"))))))</f>
        <v/>
      </c>
      <c r="AH12" s="374" t="str">
        <f>IF($E12="","",IF($F12="ชาย",IF(AE12&lt;=VLOOKUP(AC12,เกณฑ์ความสูง!$A$5:$U$19,3,FALSE),"เตี้ย",IF(AE12&lt;=VLOOKUP(AC12,เกณฑ์ความสูง!$A$5:$U$19,5,FALSE),"ค่อนข้างเตี้ย",IF(AE12&lt;=VLOOKUP(AC12,เกณฑ์ความสูง!$A$5:$U$19,7,FALSE),"ส่วนสูงตามเกณฑ์",IF(AE12&lt;=VLOOKUP(AC12,เกณฑ์ความสูง!$A$5:$U$19,9,FALSE),"ค่อนข้างสูง","สูง")))),IF(AE12&lt;=VLOOKUP(AC12,เกณฑ์ความสูง!$A$5:$U$19,13,FALSE),"เตี้ย",IF(AE12&lt;=VLOOKUP(AC12,เกณฑ์ความสูง!$A$5:$U$19,15,FALSE),"ค่อนข้างเตี้ย",IF(AE12&lt;=VLOOKUP(AC12,เกณฑ์ความสูง!$A$5:$U$19,17,FALSE),"ส่วนสูงตามเกณฑ์",IF(AE12&lt;=VLOOKUP(AC12,เกณฑ์ความสูง!$A$5:$U$19,19,FALSE),"ค่อนข้างสูง","สูง"))))))</f>
        <v/>
      </c>
    </row>
    <row r="13" spans="1:34" ht="21" x14ac:dyDescent="0.3">
      <c r="A13" s="111"/>
      <c r="B13" s="111"/>
      <c r="C13" s="111"/>
      <c r="D13" s="371">
        <f>ข้อมูลนักเรียน!D11</f>
        <v>9</v>
      </c>
      <c r="E13" s="372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373" t="str">
        <f>IF(ข้อมูลนักเรียน!J11="","",ข้อมูลนักเรียน!J11)</f>
        <v/>
      </c>
      <c r="G13" s="161"/>
      <c r="H13" s="374" t="str">
        <f>IF($E13="","",IF(G13="","",DATEDIF(ข้อมูลนักเรียน!$N11,G13,"Y")))</f>
        <v/>
      </c>
      <c r="I13" s="375"/>
      <c r="J13" s="375"/>
      <c r="K13" s="418" t="str">
        <f t="shared" si="0"/>
        <v/>
      </c>
      <c r="L13" s="374" t="str">
        <f>IF($E13="","",IF($F13="ชาย",IF(K13&lt;=VLOOKUP(H13,เกณฑ์ดัชนีมวลกาย!$A$5:$U$19,3,FALSE),"ผอมมาก",IF(K13&lt;=VLOOKUP(H13,เกณฑ์ดัชนีมวลกาย!$A$5:$U$19,5,FALSE),"ผอม",IF(K13&lt;=VLOOKUP(H13,เกณฑ์ดัชนีมวลกาย!$A$5:$U$19,7,FALSE),"สมส่วน",IF(K13&lt;=VLOOKUP(H13,เกณฑ์ดัชนีมวลกาย!$A$5:$U$19,9,FALSE),"ท้วม","อ้วน")))),IF(K13&lt;=VLOOKUP(H13,เกณฑ์ดัชนีมวลกาย!$A$5:$U$19,13,FALSE),"ผอมมาก",IF(K13&lt;=VLOOKUP(H13,เกณฑ์ดัชนีมวลกาย!$A$5:$U$19,15,FALSE),"ผอม",IF(K13&lt;=VLOOKUP(H13,เกณฑ์ดัชนีมวลกาย!$A$5:$U$19,17,FALSE),"สมส่วน",IF(K13&lt;=VLOOKUP(H13,เกณฑ์ดัชนีมวลกาย!$A$5:$U$19,19,FALSE),"ท้วม","อ้วน"))))))</f>
        <v/>
      </c>
      <c r="M13" s="374" t="str">
        <f>IF($E13="","",IF($F13="ชาย",IF(J13&lt;=VLOOKUP(H13,เกณฑ์ความสูง!$A$5:$U$19,3,FALSE),"เตี้ย",IF(J13&lt;=VLOOKUP(H13,เกณฑ์ความสูง!$A$5:$U$19,5,FALSE),"ค่อนข้างเตี้ย",IF(J13&lt;=VLOOKUP(H13,เกณฑ์ความสูง!$A$5:$U$19,7,FALSE),"ส่วนสูงตามเกณฑ์",IF(J13&lt;=VLOOKUP(H13,เกณฑ์ความสูง!$A$5:$U$19,9,FALSE),"ค่อนข้างสูง","สูง")))),IF(J13&lt;=VLOOKUP(H13,เกณฑ์ความสูง!$A$5:$U$19,13,FALSE),"เตี้ย",IF(J13&lt;=VLOOKUP(H13,เกณฑ์ความสูง!$A$5:$U$19,15,FALSE),"ค่อนข้างเตี้ย",IF(J13&lt;=VLOOKUP(H13,เกณฑ์ความสูง!$A$5:$U$19,17,FALSE),"ส่วนสูงตามเกณฑ์",IF(J13&lt;=VLOOKUP(H13,เกณฑ์ความสูง!$A$5:$U$19,19,FALSE),"ค่อนข้างสูง","สูง"))))))</f>
        <v/>
      </c>
      <c r="N13" s="161"/>
      <c r="O13" s="374" t="str">
        <f>IF($E13="","",IF(N13="","",DATEDIF(ข้อมูลนักเรียน!$N11,N13,"Y")))</f>
        <v/>
      </c>
      <c r="P13" s="375"/>
      <c r="Q13" s="375"/>
      <c r="R13" s="418" t="str">
        <f t="shared" si="1"/>
        <v/>
      </c>
      <c r="S13" s="374" t="str">
        <f>IF($E13="","",IF($F13="ชาย",IF(R13&lt;=VLOOKUP(O13,เกณฑ์ดัชนีมวลกาย!$A$5:$U$19,3,FALSE),"ผอมมาก",IF(R13&lt;=VLOOKUP(O13,เกณฑ์ดัชนีมวลกาย!$A$5:$U$19,5,FALSE),"ผอม",IF(R13&lt;=VLOOKUP(O13,เกณฑ์ดัชนีมวลกาย!$A$5:$U$19,7,FALSE),"สมส่วน",IF(R13&lt;=VLOOKUP(O13,เกณฑ์ดัชนีมวลกาย!$A$5:$U$19,9,FALSE),"ท้วม","อ้วน")))),IF(R13&lt;=VLOOKUP(O13,เกณฑ์ดัชนีมวลกาย!$A$5:$U$19,13,FALSE),"ผอมมาก",IF(R13&lt;=VLOOKUP(O13,เกณฑ์ดัชนีมวลกาย!$A$5:$U$19,15,FALSE),"ผอม",IF(R13&lt;=VLOOKUP(O13,เกณฑ์ดัชนีมวลกาย!$A$5:$U$19,17,FALSE),"สมส่วน",IF(R13&lt;=VLOOKUP(O13,เกณฑ์ดัชนีมวลกาย!$A$5:$U$19,19,FALSE),"ท้วม","อ้วน"))))))</f>
        <v/>
      </c>
      <c r="T13" s="374" t="str">
        <f>IF($E13="","",IF($F13="ชาย",IF(Q13&lt;=VLOOKUP(O13,เกณฑ์ความสูง!$A$5:$U$19,3,FALSE),"เตี้ย",IF(Q13&lt;=VLOOKUP(O13,เกณฑ์ความสูง!$A$5:$U$19,5,FALSE),"ค่อนข้างเตี้ย",IF(Q13&lt;=VLOOKUP(O13,เกณฑ์ความสูง!$A$5:$U$19,7,FALSE),"ส่วนสูงตามเกณฑ์",IF(Q13&lt;=VLOOKUP(O13,เกณฑ์ความสูง!$A$5:$U$19,9,FALSE),"ค่อนข้างสูง","สูง")))),IF(Q13&lt;=VLOOKUP(O13,เกณฑ์ความสูง!$A$5:$U$19,13,FALSE),"เตี้ย",IF(Q13&lt;=VLOOKUP(O13,เกณฑ์ความสูง!$A$5:$U$19,15,FALSE),"ค่อนข้างเตี้ย",IF(Q13&lt;=VLOOKUP(O13,เกณฑ์ความสูง!$A$5:$U$19,17,FALSE),"ส่วนสูงตามเกณฑ์",IF(Q13&lt;=VLOOKUP(O13,เกณฑ์ความสูง!$A$5:$U$19,19,FALSE),"ค่อนข้างสูง","สูง"))))))</f>
        <v/>
      </c>
      <c r="U13" s="161"/>
      <c r="V13" s="374" t="str">
        <f>IF($E13="","",IF(U13="","",DATEDIF(ข้อมูลนักเรียน!$N11,U13,"Y")))</f>
        <v/>
      </c>
      <c r="W13" s="375"/>
      <c r="X13" s="375"/>
      <c r="Y13" s="418" t="str">
        <f t="shared" si="2"/>
        <v/>
      </c>
      <c r="Z13" s="374" t="str">
        <f>IF($E13="","",IF($F13="ชาย",IF(Y13&lt;=VLOOKUP(V13,เกณฑ์ดัชนีมวลกาย!$A$5:$U$19,3,FALSE),"ผอมมาก",IF(Y13&lt;=VLOOKUP(V13,เกณฑ์ดัชนีมวลกาย!$A$5:$U$19,5,FALSE),"ผอม",IF(Y13&lt;=VLOOKUP(V13,เกณฑ์ดัชนีมวลกาย!$A$5:$U$19,7,FALSE),"สมส่วน",IF(Y13&lt;=VLOOKUP(V13,เกณฑ์ดัชนีมวลกาย!$A$5:$U$19,9,FALSE),"ท้วม","อ้วน")))),IF(Y13&lt;=VLOOKUP(V13,เกณฑ์ดัชนีมวลกาย!$A$5:$U$19,13,FALSE),"ผอมมาก",IF(Y13&lt;=VLOOKUP(V13,เกณฑ์ดัชนีมวลกาย!$A$5:$U$19,15,FALSE),"ผอม",IF(Y13&lt;=VLOOKUP(V13,เกณฑ์ดัชนีมวลกาย!$A$5:$U$19,17,FALSE),"สมส่วน",IF(Y13&lt;=VLOOKUP(V13,เกณฑ์ดัชนีมวลกาย!$A$5:$U$19,19,FALSE),"ท้วม","อ้วน"))))))</f>
        <v/>
      </c>
      <c r="AA13" s="374" t="str">
        <f>IF($E13="","",IF($F13="ชาย",IF(X13&lt;=VLOOKUP(V13,เกณฑ์ความสูง!$A$5:$U$19,3,FALSE),"เตี้ย",IF(X13&lt;=VLOOKUP(V13,เกณฑ์ความสูง!$A$5:$U$19,5,FALSE),"ค่อนข้างเตี้ย",IF(X13&lt;=VLOOKUP(V13,เกณฑ์ความสูง!$A$5:$U$19,7,FALSE),"ส่วนสูงตามเกณฑ์",IF(X13&lt;=VLOOKUP(V13,เกณฑ์ความสูง!$A$5:$U$19,9,FALSE),"ค่อนข้างสูง","สูง")))),IF(X13&lt;=VLOOKUP(V13,เกณฑ์ความสูง!$A$5:$U$19,13,FALSE),"เตี้ย",IF(X13&lt;=VLOOKUP(V13,เกณฑ์ความสูง!$A$5:$U$19,15,FALSE),"ค่อนข้างเตี้ย",IF(X13&lt;=VLOOKUP(V13,เกณฑ์ความสูง!$A$5:$U$19,17,FALSE),"ส่วนสูงตามเกณฑ์",IF(X13&lt;=VLOOKUP(V13,เกณฑ์ความสูง!$A$5:$U$19,19,FALSE),"ค่อนข้างสูง","สูง"))))))</f>
        <v/>
      </c>
      <c r="AB13" s="161"/>
      <c r="AC13" s="374" t="str">
        <f>IF($E13="","",IF(AB13="","",DATEDIF(ข้อมูลนักเรียน!$N11,AB13,"Y")))</f>
        <v/>
      </c>
      <c r="AD13" s="375"/>
      <c r="AE13" s="375"/>
      <c r="AF13" s="418" t="str">
        <f t="shared" si="3"/>
        <v/>
      </c>
      <c r="AG13" s="374" t="str">
        <f>IF($E13="","",IF($F13="ชาย",IF(AF13&lt;=VLOOKUP(AC13,เกณฑ์ดัชนีมวลกาย!$A$5:$U$19,3,FALSE),"ผอมมาก",IF(AF13&lt;=VLOOKUP(AC13,เกณฑ์ดัชนีมวลกาย!$A$5:$U$19,5,FALSE),"ผอม",IF(AF13&lt;=VLOOKUP(AC13,เกณฑ์ดัชนีมวลกาย!$A$5:$U$19,7,FALSE),"สมส่วน",IF(AF13&lt;=VLOOKUP(AC13,เกณฑ์ดัชนีมวลกาย!$A$5:$U$19,9,FALSE),"ท้วม","อ้วน")))),IF(AF13&lt;=VLOOKUP(AC13,เกณฑ์ดัชนีมวลกาย!$A$5:$U$19,13,FALSE),"ผอมมาก",IF(AF13&lt;=VLOOKUP(AC13,เกณฑ์ดัชนีมวลกาย!$A$5:$U$19,15,FALSE),"ผอม",IF(AF13&lt;=VLOOKUP(AC13,เกณฑ์ดัชนีมวลกาย!$A$5:$U$19,17,FALSE),"สมส่วน",IF(AF13&lt;=VLOOKUP(AC13,เกณฑ์ดัชนีมวลกาย!$A$5:$U$19,19,FALSE),"ท้วม","อ้วน"))))))</f>
        <v/>
      </c>
      <c r="AH13" s="374" t="str">
        <f>IF($E13="","",IF($F13="ชาย",IF(AE13&lt;=VLOOKUP(AC13,เกณฑ์ความสูง!$A$5:$U$19,3,FALSE),"เตี้ย",IF(AE13&lt;=VLOOKUP(AC13,เกณฑ์ความสูง!$A$5:$U$19,5,FALSE),"ค่อนข้างเตี้ย",IF(AE13&lt;=VLOOKUP(AC13,เกณฑ์ความสูง!$A$5:$U$19,7,FALSE),"ส่วนสูงตามเกณฑ์",IF(AE13&lt;=VLOOKUP(AC13,เกณฑ์ความสูง!$A$5:$U$19,9,FALSE),"ค่อนข้างสูง","สูง")))),IF(AE13&lt;=VLOOKUP(AC13,เกณฑ์ความสูง!$A$5:$U$19,13,FALSE),"เตี้ย",IF(AE13&lt;=VLOOKUP(AC13,เกณฑ์ความสูง!$A$5:$U$19,15,FALSE),"ค่อนข้างเตี้ย",IF(AE13&lt;=VLOOKUP(AC13,เกณฑ์ความสูง!$A$5:$U$19,17,FALSE),"ส่วนสูงตามเกณฑ์",IF(AE13&lt;=VLOOKUP(AC13,เกณฑ์ความสูง!$A$5:$U$19,19,FALSE),"ค่อนข้างสูง","สูง"))))))</f>
        <v/>
      </c>
    </row>
    <row r="14" spans="1:34" ht="21" x14ac:dyDescent="0.3">
      <c r="A14" s="111"/>
      <c r="B14" s="111"/>
      <c r="C14" s="111"/>
      <c r="D14" s="371">
        <f>ข้อมูลนักเรียน!D12</f>
        <v>10</v>
      </c>
      <c r="E14" s="372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373" t="str">
        <f>IF(ข้อมูลนักเรียน!J12="","",ข้อมูลนักเรียน!J12)</f>
        <v/>
      </c>
      <c r="G14" s="161"/>
      <c r="H14" s="374" t="str">
        <f>IF($E14="","",IF(G14="","",DATEDIF(ข้อมูลนักเรียน!$N12,G14,"Y")))</f>
        <v/>
      </c>
      <c r="I14" s="375"/>
      <c r="J14" s="375"/>
      <c r="K14" s="418" t="str">
        <f t="shared" si="0"/>
        <v/>
      </c>
      <c r="L14" s="374" t="str">
        <f>IF($E14="","",IF($F14="ชาย",IF(K14&lt;=VLOOKUP(H14,เกณฑ์ดัชนีมวลกาย!$A$5:$U$19,3,FALSE),"ผอมมาก",IF(K14&lt;=VLOOKUP(H14,เกณฑ์ดัชนีมวลกาย!$A$5:$U$19,5,FALSE),"ผอม",IF(K14&lt;=VLOOKUP(H14,เกณฑ์ดัชนีมวลกาย!$A$5:$U$19,7,FALSE),"สมส่วน",IF(K14&lt;=VLOOKUP(H14,เกณฑ์ดัชนีมวลกาย!$A$5:$U$19,9,FALSE),"ท้วม","อ้วน")))),IF(K14&lt;=VLOOKUP(H14,เกณฑ์ดัชนีมวลกาย!$A$5:$U$19,13,FALSE),"ผอมมาก",IF(K14&lt;=VLOOKUP(H14,เกณฑ์ดัชนีมวลกาย!$A$5:$U$19,15,FALSE),"ผอม",IF(K14&lt;=VLOOKUP(H14,เกณฑ์ดัชนีมวลกาย!$A$5:$U$19,17,FALSE),"สมส่วน",IF(K14&lt;=VLOOKUP(H14,เกณฑ์ดัชนีมวลกาย!$A$5:$U$19,19,FALSE),"ท้วม","อ้วน"))))))</f>
        <v/>
      </c>
      <c r="M14" s="374" t="str">
        <f>IF($E14="","",IF($F14="ชาย",IF(J14&lt;=VLOOKUP(H14,เกณฑ์ความสูง!$A$5:$U$19,3,FALSE),"เตี้ย",IF(J14&lt;=VLOOKUP(H14,เกณฑ์ความสูง!$A$5:$U$19,5,FALSE),"ค่อนข้างเตี้ย",IF(J14&lt;=VLOOKUP(H14,เกณฑ์ความสูง!$A$5:$U$19,7,FALSE),"ส่วนสูงตามเกณฑ์",IF(J14&lt;=VLOOKUP(H14,เกณฑ์ความสูง!$A$5:$U$19,9,FALSE),"ค่อนข้างสูง","สูง")))),IF(J14&lt;=VLOOKUP(H14,เกณฑ์ความสูง!$A$5:$U$19,13,FALSE),"เตี้ย",IF(J14&lt;=VLOOKUP(H14,เกณฑ์ความสูง!$A$5:$U$19,15,FALSE),"ค่อนข้างเตี้ย",IF(J14&lt;=VLOOKUP(H14,เกณฑ์ความสูง!$A$5:$U$19,17,FALSE),"ส่วนสูงตามเกณฑ์",IF(J14&lt;=VLOOKUP(H14,เกณฑ์ความสูง!$A$5:$U$19,19,FALSE),"ค่อนข้างสูง","สูง"))))))</f>
        <v/>
      </c>
      <c r="N14" s="161"/>
      <c r="O14" s="374" t="str">
        <f>IF($E14="","",IF(N14="","",DATEDIF(ข้อมูลนักเรียน!$N12,N14,"Y")))</f>
        <v/>
      </c>
      <c r="P14" s="375"/>
      <c r="Q14" s="375"/>
      <c r="R14" s="418" t="str">
        <f t="shared" si="1"/>
        <v/>
      </c>
      <c r="S14" s="374" t="str">
        <f>IF($E14="","",IF($F14="ชาย",IF(R14&lt;=VLOOKUP(O14,เกณฑ์ดัชนีมวลกาย!$A$5:$U$19,3,FALSE),"ผอมมาก",IF(R14&lt;=VLOOKUP(O14,เกณฑ์ดัชนีมวลกาย!$A$5:$U$19,5,FALSE),"ผอม",IF(R14&lt;=VLOOKUP(O14,เกณฑ์ดัชนีมวลกาย!$A$5:$U$19,7,FALSE),"สมส่วน",IF(R14&lt;=VLOOKUP(O14,เกณฑ์ดัชนีมวลกาย!$A$5:$U$19,9,FALSE),"ท้วม","อ้วน")))),IF(R14&lt;=VLOOKUP(O14,เกณฑ์ดัชนีมวลกาย!$A$5:$U$19,13,FALSE),"ผอมมาก",IF(R14&lt;=VLOOKUP(O14,เกณฑ์ดัชนีมวลกาย!$A$5:$U$19,15,FALSE),"ผอม",IF(R14&lt;=VLOOKUP(O14,เกณฑ์ดัชนีมวลกาย!$A$5:$U$19,17,FALSE),"สมส่วน",IF(R14&lt;=VLOOKUP(O14,เกณฑ์ดัชนีมวลกาย!$A$5:$U$19,19,FALSE),"ท้วม","อ้วน"))))))</f>
        <v/>
      </c>
      <c r="T14" s="374" t="str">
        <f>IF($E14="","",IF($F14="ชาย",IF(Q14&lt;=VLOOKUP(O14,เกณฑ์ความสูง!$A$5:$U$19,3,FALSE),"เตี้ย",IF(Q14&lt;=VLOOKUP(O14,เกณฑ์ความสูง!$A$5:$U$19,5,FALSE),"ค่อนข้างเตี้ย",IF(Q14&lt;=VLOOKUP(O14,เกณฑ์ความสูง!$A$5:$U$19,7,FALSE),"ส่วนสูงตามเกณฑ์",IF(Q14&lt;=VLOOKUP(O14,เกณฑ์ความสูง!$A$5:$U$19,9,FALSE),"ค่อนข้างสูง","สูง")))),IF(Q14&lt;=VLOOKUP(O14,เกณฑ์ความสูง!$A$5:$U$19,13,FALSE),"เตี้ย",IF(Q14&lt;=VLOOKUP(O14,เกณฑ์ความสูง!$A$5:$U$19,15,FALSE),"ค่อนข้างเตี้ย",IF(Q14&lt;=VLOOKUP(O14,เกณฑ์ความสูง!$A$5:$U$19,17,FALSE),"ส่วนสูงตามเกณฑ์",IF(Q14&lt;=VLOOKUP(O14,เกณฑ์ความสูง!$A$5:$U$19,19,FALSE),"ค่อนข้างสูง","สูง"))))))</f>
        <v/>
      </c>
      <c r="U14" s="161"/>
      <c r="V14" s="374" t="str">
        <f>IF($E14="","",IF(U14="","",DATEDIF(ข้อมูลนักเรียน!$N12,U14,"Y")))</f>
        <v/>
      </c>
      <c r="W14" s="375"/>
      <c r="X14" s="375"/>
      <c r="Y14" s="418" t="str">
        <f t="shared" si="2"/>
        <v/>
      </c>
      <c r="Z14" s="374" t="str">
        <f>IF($E14="","",IF($F14="ชาย",IF(Y14&lt;=VLOOKUP(V14,เกณฑ์ดัชนีมวลกาย!$A$5:$U$19,3,FALSE),"ผอมมาก",IF(Y14&lt;=VLOOKUP(V14,เกณฑ์ดัชนีมวลกาย!$A$5:$U$19,5,FALSE),"ผอม",IF(Y14&lt;=VLOOKUP(V14,เกณฑ์ดัชนีมวลกาย!$A$5:$U$19,7,FALSE),"สมส่วน",IF(Y14&lt;=VLOOKUP(V14,เกณฑ์ดัชนีมวลกาย!$A$5:$U$19,9,FALSE),"ท้วม","อ้วน")))),IF(Y14&lt;=VLOOKUP(V14,เกณฑ์ดัชนีมวลกาย!$A$5:$U$19,13,FALSE),"ผอมมาก",IF(Y14&lt;=VLOOKUP(V14,เกณฑ์ดัชนีมวลกาย!$A$5:$U$19,15,FALSE),"ผอม",IF(Y14&lt;=VLOOKUP(V14,เกณฑ์ดัชนีมวลกาย!$A$5:$U$19,17,FALSE),"สมส่วน",IF(Y14&lt;=VLOOKUP(V14,เกณฑ์ดัชนีมวลกาย!$A$5:$U$19,19,FALSE),"ท้วม","อ้วน"))))))</f>
        <v/>
      </c>
      <c r="AA14" s="374" t="str">
        <f>IF($E14="","",IF($F14="ชาย",IF(X14&lt;=VLOOKUP(V14,เกณฑ์ความสูง!$A$5:$U$19,3,FALSE),"เตี้ย",IF(X14&lt;=VLOOKUP(V14,เกณฑ์ความสูง!$A$5:$U$19,5,FALSE),"ค่อนข้างเตี้ย",IF(X14&lt;=VLOOKUP(V14,เกณฑ์ความสูง!$A$5:$U$19,7,FALSE),"ส่วนสูงตามเกณฑ์",IF(X14&lt;=VLOOKUP(V14,เกณฑ์ความสูง!$A$5:$U$19,9,FALSE),"ค่อนข้างสูง","สูง")))),IF(X14&lt;=VLOOKUP(V14,เกณฑ์ความสูง!$A$5:$U$19,13,FALSE),"เตี้ย",IF(X14&lt;=VLOOKUP(V14,เกณฑ์ความสูง!$A$5:$U$19,15,FALSE),"ค่อนข้างเตี้ย",IF(X14&lt;=VLOOKUP(V14,เกณฑ์ความสูง!$A$5:$U$19,17,FALSE),"ส่วนสูงตามเกณฑ์",IF(X14&lt;=VLOOKUP(V14,เกณฑ์ความสูง!$A$5:$U$19,19,FALSE),"ค่อนข้างสูง","สูง"))))))</f>
        <v/>
      </c>
      <c r="AB14" s="161"/>
      <c r="AC14" s="374" t="str">
        <f>IF($E14="","",IF(AB14="","",DATEDIF(ข้อมูลนักเรียน!$N12,AB14,"Y")))</f>
        <v/>
      </c>
      <c r="AD14" s="375"/>
      <c r="AE14" s="375"/>
      <c r="AF14" s="418" t="str">
        <f t="shared" si="3"/>
        <v/>
      </c>
      <c r="AG14" s="374" t="str">
        <f>IF($E14="","",IF($F14="ชาย",IF(AF14&lt;=VLOOKUP(AC14,เกณฑ์ดัชนีมวลกาย!$A$5:$U$19,3,FALSE),"ผอมมาก",IF(AF14&lt;=VLOOKUP(AC14,เกณฑ์ดัชนีมวลกาย!$A$5:$U$19,5,FALSE),"ผอม",IF(AF14&lt;=VLOOKUP(AC14,เกณฑ์ดัชนีมวลกาย!$A$5:$U$19,7,FALSE),"สมส่วน",IF(AF14&lt;=VLOOKUP(AC14,เกณฑ์ดัชนีมวลกาย!$A$5:$U$19,9,FALSE),"ท้วม","อ้วน")))),IF(AF14&lt;=VLOOKUP(AC14,เกณฑ์ดัชนีมวลกาย!$A$5:$U$19,13,FALSE),"ผอมมาก",IF(AF14&lt;=VLOOKUP(AC14,เกณฑ์ดัชนีมวลกาย!$A$5:$U$19,15,FALSE),"ผอม",IF(AF14&lt;=VLOOKUP(AC14,เกณฑ์ดัชนีมวลกาย!$A$5:$U$19,17,FALSE),"สมส่วน",IF(AF14&lt;=VLOOKUP(AC14,เกณฑ์ดัชนีมวลกาย!$A$5:$U$19,19,FALSE),"ท้วม","อ้วน"))))))</f>
        <v/>
      </c>
      <c r="AH14" s="374" t="str">
        <f>IF($E14="","",IF($F14="ชาย",IF(AE14&lt;=VLOOKUP(AC14,เกณฑ์ความสูง!$A$5:$U$19,3,FALSE),"เตี้ย",IF(AE14&lt;=VLOOKUP(AC14,เกณฑ์ความสูง!$A$5:$U$19,5,FALSE),"ค่อนข้างเตี้ย",IF(AE14&lt;=VLOOKUP(AC14,เกณฑ์ความสูง!$A$5:$U$19,7,FALSE),"ส่วนสูงตามเกณฑ์",IF(AE14&lt;=VLOOKUP(AC14,เกณฑ์ความสูง!$A$5:$U$19,9,FALSE),"ค่อนข้างสูง","สูง")))),IF(AE14&lt;=VLOOKUP(AC14,เกณฑ์ความสูง!$A$5:$U$19,13,FALSE),"เตี้ย",IF(AE14&lt;=VLOOKUP(AC14,เกณฑ์ความสูง!$A$5:$U$19,15,FALSE),"ค่อนข้างเตี้ย",IF(AE14&lt;=VLOOKUP(AC14,เกณฑ์ความสูง!$A$5:$U$19,17,FALSE),"ส่วนสูงตามเกณฑ์",IF(AE14&lt;=VLOOKUP(AC14,เกณฑ์ความสูง!$A$5:$U$19,19,FALSE),"ค่อนข้างสูง","สูง"))))))</f>
        <v/>
      </c>
    </row>
    <row r="15" spans="1:34" ht="21" x14ac:dyDescent="0.3">
      <c r="A15" s="111"/>
      <c r="B15" s="111"/>
      <c r="C15" s="111"/>
      <c r="D15" s="371">
        <f>ข้อมูลนักเรียน!D13</f>
        <v>11</v>
      </c>
      <c r="E15" s="372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373" t="str">
        <f>IF(ข้อมูลนักเรียน!J13="","",ข้อมูลนักเรียน!J13)</f>
        <v/>
      </c>
      <c r="G15" s="161"/>
      <c r="H15" s="374" t="str">
        <f>IF($E15="","",IF(G15="","",DATEDIF(ข้อมูลนักเรียน!$N13,G15,"Y")))</f>
        <v/>
      </c>
      <c r="I15" s="375"/>
      <c r="J15" s="375"/>
      <c r="K15" s="418" t="str">
        <f t="shared" si="0"/>
        <v/>
      </c>
      <c r="L15" s="374" t="str">
        <f>IF($E15="","",IF($F15="ชาย",IF(K15&lt;=VLOOKUP(H15,เกณฑ์ดัชนีมวลกาย!$A$5:$U$19,3,FALSE),"ผอมมาก",IF(K15&lt;=VLOOKUP(H15,เกณฑ์ดัชนีมวลกาย!$A$5:$U$19,5,FALSE),"ผอม",IF(K15&lt;=VLOOKUP(H15,เกณฑ์ดัชนีมวลกาย!$A$5:$U$19,7,FALSE),"สมส่วน",IF(K15&lt;=VLOOKUP(H15,เกณฑ์ดัชนีมวลกาย!$A$5:$U$19,9,FALSE),"ท้วม","อ้วน")))),IF(K15&lt;=VLOOKUP(H15,เกณฑ์ดัชนีมวลกาย!$A$5:$U$19,13,FALSE),"ผอมมาก",IF(K15&lt;=VLOOKUP(H15,เกณฑ์ดัชนีมวลกาย!$A$5:$U$19,15,FALSE),"ผอม",IF(K15&lt;=VLOOKUP(H15,เกณฑ์ดัชนีมวลกาย!$A$5:$U$19,17,FALSE),"สมส่วน",IF(K15&lt;=VLOOKUP(H15,เกณฑ์ดัชนีมวลกาย!$A$5:$U$19,19,FALSE),"ท้วม","อ้วน"))))))</f>
        <v/>
      </c>
      <c r="M15" s="374" t="str">
        <f>IF($E15="","",IF($F15="ชาย",IF(J15&lt;=VLOOKUP(H15,เกณฑ์ความสูง!$A$5:$U$19,3,FALSE),"เตี้ย",IF(J15&lt;=VLOOKUP(H15,เกณฑ์ความสูง!$A$5:$U$19,5,FALSE),"ค่อนข้างเตี้ย",IF(J15&lt;=VLOOKUP(H15,เกณฑ์ความสูง!$A$5:$U$19,7,FALSE),"ส่วนสูงตามเกณฑ์",IF(J15&lt;=VLOOKUP(H15,เกณฑ์ความสูง!$A$5:$U$19,9,FALSE),"ค่อนข้างสูง","สูง")))),IF(J15&lt;=VLOOKUP(H15,เกณฑ์ความสูง!$A$5:$U$19,13,FALSE),"เตี้ย",IF(J15&lt;=VLOOKUP(H15,เกณฑ์ความสูง!$A$5:$U$19,15,FALSE),"ค่อนข้างเตี้ย",IF(J15&lt;=VLOOKUP(H15,เกณฑ์ความสูง!$A$5:$U$19,17,FALSE),"ส่วนสูงตามเกณฑ์",IF(J15&lt;=VLOOKUP(H15,เกณฑ์ความสูง!$A$5:$U$19,19,FALSE),"ค่อนข้างสูง","สูง"))))))</f>
        <v/>
      </c>
      <c r="N15" s="161"/>
      <c r="O15" s="374" t="str">
        <f>IF($E15="","",IF(N15="","",DATEDIF(ข้อมูลนักเรียน!$N13,N15,"Y")))</f>
        <v/>
      </c>
      <c r="P15" s="375"/>
      <c r="Q15" s="375"/>
      <c r="R15" s="418" t="str">
        <f t="shared" si="1"/>
        <v/>
      </c>
      <c r="S15" s="374" t="str">
        <f>IF($E15="","",IF($F15="ชาย",IF(R15&lt;=VLOOKUP(O15,เกณฑ์ดัชนีมวลกาย!$A$5:$U$19,3,FALSE),"ผอมมาก",IF(R15&lt;=VLOOKUP(O15,เกณฑ์ดัชนีมวลกาย!$A$5:$U$19,5,FALSE),"ผอม",IF(R15&lt;=VLOOKUP(O15,เกณฑ์ดัชนีมวลกาย!$A$5:$U$19,7,FALSE),"สมส่วน",IF(R15&lt;=VLOOKUP(O15,เกณฑ์ดัชนีมวลกาย!$A$5:$U$19,9,FALSE),"ท้วม","อ้วน")))),IF(R15&lt;=VLOOKUP(O15,เกณฑ์ดัชนีมวลกาย!$A$5:$U$19,13,FALSE),"ผอมมาก",IF(R15&lt;=VLOOKUP(O15,เกณฑ์ดัชนีมวลกาย!$A$5:$U$19,15,FALSE),"ผอม",IF(R15&lt;=VLOOKUP(O15,เกณฑ์ดัชนีมวลกาย!$A$5:$U$19,17,FALSE),"สมส่วน",IF(R15&lt;=VLOOKUP(O15,เกณฑ์ดัชนีมวลกาย!$A$5:$U$19,19,FALSE),"ท้วม","อ้วน"))))))</f>
        <v/>
      </c>
      <c r="T15" s="374" t="str">
        <f>IF($E15="","",IF($F15="ชาย",IF(Q15&lt;=VLOOKUP(O15,เกณฑ์ความสูง!$A$5:$U$19,3,FALSE),"เตี้ย",IF(Q15&lt;=VLOOKUP(O15,เกณฑ์ความสูง!$A$5:$U$19,5,FALSE),"ค่อนข้างเตี้ย",IF(Q15&lt;=VLOOKUP(O15,เกณฑ์ความสูง!$A$5:$U$19,7,FALSE),"ส่วนสูงตามเกณฑ์",IF(Q15&lt;=VLOOKUP(O15,เกณฑ์ความสูง!$A$5:$U$19,9,FALSE),"ค่อนข้างสูง","สูง")))),IF(Q15&lt;=VLOOKUP(O15,เกณฑ์ความสูง!$A$5:$U$19,13,FALSE),"เตี้ย",IF(Q15&lt;=VLOOKUP(O15,เกณฑ์ความสูง!$A$5:$U$19,15,FALSE),"ค่อนข้างเตี้ย",IF(Q15&lt;=VLOOKUP(O15,เกณฑ์ความสูง!$A$5:$U$19,17,FALSE),"ส่วนสูงตามเกณฑ์",IF(Q15&lt;=VLOOKUP(O15,เกณฑ์ความสูง!$A$5:$U$19,19,FALSE),"ค่อนข้างสูง","สูง"))))))</f>
        <v/>
      </c>
      <c r="U15" s="161"/>
      <c r="V15" s="374" t="str">
        <f>IF($E15="","",IF(U15="","",DATEDIF(ข้อมูลนักเรียน!$N13,U15,"Y")))</f>
        <v/>
      </c>
      <c r="W15" s="375"/>
      <c r="X15" s="375"/>
      <c r="Y15" s="418" t="str">
        <f t="shared" si="2"/>
        <v/>
      </c>
      <c r="Z15" s="374" t="str">
        <f>IF($E15="","",IF($F15="ชาย",IF(Y15&lt;=VLOOKUP(V15,เกณฑ์ดัชนีมวลกาย!$A$5:$U$19,3,FALSE),"ผอมมาก",IF(Y15&lt;=VLOOKUP(V15,เกณฑ์ดัชนีมวลกาย!$A$5:$U$19,5,FALSE),"ผอม",IF(Y15&lt;=VLOOKUP(V15,เกณฑ์ดัชนีมวลกาย!$A$5:$U$19,7,FALSE),"สมส่วน",IF(Y15&lt;=VLOOKUP(V15,เกณฑ์ดัชนีมวลกาย!$A$5:$U$19,9,FALSE),"ท้วม","อ้วน")))),IF(Y15&lt;=VLOOKUP(V15,เกณฑ์ดัชนีมวลกาย!$A$5:$U$19,13,FALSE),"ผอมมาก",IF(Y15&lt;=VLOOKUP(V15,เกณฑ์ดัชนีมวลกาย!$A$5:$U$19,15,FALSE),"ผอม",IF(Y15&lt;=VLOOKUP(V15,เกณฑ์ดัชนีมวลกาย!$A$5:$U$19,17,FALSE),"สมส่วน",IF(Y15&lt;=VLOOKUP(V15,เกณฑ์ดัชนีมวลกาย!$A$5:$U$19,19,FALSE),"ท้วม","อ้วน"))))))</f>
        <v/>
      </c>
      <c r="AA15" s="374" t="str">
        <f>IF($E15="","",IF($F15="ชาย",IF(X15&lt;=VLOOKUP(V15,เกณฑ์ความสูง!$A$5:$U$19,3,FALSE),"เตี้ย",IF(X15&lt;=VLOOKUP(V15,เกณฑ์ความสูง!$A$5:$U$19,5,FALSE),"ค่อนข้างเตี้ย",IF(X15&lt;=VLOOKUP(V15,เกณฑ์ความสูง!$A$5:$U$19,7,FALSE),"ส่วนสูงตามเกณฑ์",IF(X15&lt;=VLOOKUP(V15,เกณฑ์ความสูง!$A$5:$U$19,9,FALSE),"ค่อนข้างสูง","สูง")))),IF(X15&lt;=VLOOKUP(V15,เกณฑ์ความสูง!$A$5:$U$19,13,FALSE),"เตี้ย",IF(X15&lt;=VLOOKUP(V15,เกณฑ์ความสูง!$A$5:$U$19,15,FALSE),"ค่อนข้างเตี้ย",IF(X15&lt;=VLOOKUP(V15,เกณฑ์ความสูง!$A$5:$U$19,17,FALSE),"ส่วนสูงตามเกณฑ์",IF(X15&lt;=VLOOKUP(V15,เกณฑ์ความสูง!$A$5:$U$19,19,FALSE),"ค่อนข้างสูง","สูง"))))))</f>
        <v/>
      </c>
      <c r="AB15" s="161"/>
      <c r="AC15" s="374" t="str">
        <f>IF($E15="","",IF(AB15="","",DATEDIF(ข้อมูลนักเรียน!$N13,AB15,"Y")))</f>
        <v/>
      </c>
      <c r="AD15" s="375"/>
      <c r="AE15" s="375"/>
      <c r="AF15" s="418" t="str">
        <f t="shared" si="3"/>
        <v/>
      </c>
      <c r="AG15" s="374" t="str">
        <f>IF($E15="","",IF($F15="ชาย",IF(AF15&lt;=VLOOKUP(AC15,เกณฑ์ดัชนีมวลกาย!$A$5:$U$19,3,FALSE),"ผอมมาก",IF(AF15&lt;=VLOOKUP(AC15,เกณฑ์ดัชนีมวลกาย!$A$5:$U$19,5,FALSE),"ผอม",IF(AF15&lt;=VLOOKUP(AC15,เกณฑ์ดัชนีมวลกาย!$A$5:$U$19,7,FALSE),"สมส่วน",IF(AF15&lt;=VLOOKUP(AC15,เกณฑ์ดัชนีมวลกาย!$A$5:$U$19,9,FALSE),"ท้วม","อ้วน")))),IF(AF15&lt;=VLOOKUP(AC15,เกณฑ์ดัชนีมวลกาย!$A$5:$U$19,13,FALSE),"ผอมมาก",IF(AF15&lt;=VLOOKUP(AC15,เกณฑ์ดัชนีมวลกาย!$A$5:$U$19,15,FALSE),"ผอม",IF(AF15&lt;=VLOOKUP(AC15,เกณฑ์ดัชนีมวลกาย!$A$5:$U$19,17,FALSE),"สมส่วน",IF(AF15&lt;=VLOOKUP(AC15,เกณฑ์ดัชนีมวลกาย!$A$5:$U$19,19,FALSE),"ท้วม","อ้วน"))))))</f>
        <v/>
      </c>
      <c r="AH15" s="374" t="str">
        <f>IF($E15="","",IF($F15="ชาย",IF(AE15&lt;=VLOOKUP(AC15,เกณฑ์ความสูง!$A$5:$U$19,3,FALSE),"เตี้ย",IF(AE15&lt;=VLOOKUP(AC15,เกณฑ์ความสูง!$A$5:$U$19,5,FALSE),"ค่อนข้างเตี้ย",IF(AE15&lt;=VLOOKUP(AC15,เกณฑ์ความสูง!$A$5:$U$19,7,FALSE),"ส่วนสูงตามเกณฑ์",IF(AE15&lt;=VLOOKUP(AC15,เกณฑ์ความสูง!$A$5:$U$19,9,FALSE),"ค่อนข้างสูง","สูง")))),IF(AE15&lt;=VLOOKUP(AC15,เกณฑ์ความสูง!$A$5:$U$19,13,FALSE),"เตี้ย",IF(AE15&lt;=VLOOKUP(AC15,เกณฑ์ความสูง!$A$5:$U$19,15,FALSE),"ค่อนข้างเตี้ย",IF(AE15&lt;=VLOOKUP(AC15,เกณฑ์ความสูง!$A$5:$U$19,17,FALSE),"ส่วนสูงตามเกณฑ์",IF(AE15&lt;=VLOOKUP(AC15,เกณฑ์ความสูง!$A$5:$U$19,19,FALSE),"ค่อนข้างสูง","สูง"))))))</f>
        <v/>
      </c>
    </row>
    <row r="16" spans="1:34" ht="21" x14ac:dyDescent="0.3">
      <c r="A16" s="111"/>
      <c r="B16" s="111"/>
      <c r="C16" s="111"/>
      <c r="D16" s="371">
        <f>ข้อมูลนักเรียน!D14</f>
        <v>12</v>
      </c>
      <c r="E16" s="372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373" t="str">
        <f>IF(ข้อมูลนักเรียน!J14="","",ข้อมูลนักเรียน!J14)</f>
        <v/>
      </c>
      <c r="G16" s="161"/>
      <c r="H16" s="374" t="str">
        <f>IF($E16="","",IF(G16="","",DATEDIF(ข้อมูลนักเรียน!$N14,G16,"Y")))</f>
        <v/>
      </c>
      <c r="I16" s="375"/>
      <c r="J16" s="375"/>
      <c r="K16" s="418" t="str">
        <f t="shared" si="0"/>
        <v/>
      </c>
      <c r="L16" s="374" t="str">
        <f>IF($E16="","",IF($F16="ชาย",IF(K16&lt;=VLOOKUP(H16,เกณฑ์ดัชนีมวลกาย!$A$5:$U$19,3,FALSE),"ผอมมาก",IF(K16&lt;=VLOOKUP(H16,เกณฑ์ดัชนีมวลกาย!$A$5:$U$19,5,FALSE),"ผอม",IF(K16&lt;=VLOOKUP(H16,เกณฑ์ดัชนีมวลกาย!$A$5:$U$19,7,FALSE),"สมส่วน",IF(K16&lt;=VLOOKUP(H16,เกณฑ์ดัชนีมวลกาย!$A$5:$U$19,9,FALSE),"ท้วม","อ้วน")))),IF(K16&lt;=VLOOKUP(H16,เกณฑ์ดัชนีมวลกาย!$A$5:$U$19,13,FALSE),"ผอมมาก",IF(K16&lt;=VLOOKUP(H16,เกณฑ์ดัชนีมวลกาย!$A$5:$U$19,15,FALSE),"ผอม",IF(K16&lt;=VLOOKUP(H16,เกณฑ์ดัชนีมวลกาย!$A$5:$U$19,17,FALSE),"สมส่วน",IF(K16&lt;=VLOOKUP(H16,เกณฑ์ดัชนีมวลกาย!$A$5:$U$19,19,FALSE),"ท้วม","อ้วน"))))))</f>
        <v/>
      </c>
      <c r="M16" s="374" t="str">
        <f>IF($E16="","",IF($F16="ชาย",IF(J16&lt;=VLOOKUP(H16,เกณฑ์ความสูง!$A$5:$U$19,3,FALSE),"เตี้ย",IF(J16&lt;=VLOOKUP(H16,เกณฑ์ความสูง!$A$5:$U$19,5,FALSE),"ค่อนข้างเตี้ย",IF(J16&lt;=VLOOKUP(H16,เกณฑ์ความสูง!$A$5:$U$19,7,FALSE),"ส่วนสูงตามเกณฑ์",IF(J16&lt;=VLOOKUP(H16,เกณฑ์ความสูง!$A$5:$U$19,9,FALSE),"ค่อนข้างสูง","สูง")))),IF(J16&lt;=VLOOKUP(H16,เกณฑ์ความสูง!$A$5:$U$19,13,FALSE),"เตี้ย",IF(J16&lt;=VLOOKUP(H16,เกณฑ์ความสูง!$A$5:$U$19,15,FALSE),"ค่อนข้างเตี้ย",IF(J16&lt;=VLOOKUP(H16,เกณฑ์ความสูง!$A$5:$U$19,17,FALSE),"ส่วนสูงตามเกณฑ์",IF(J16&lt;=VLOOKUP(H16,เกณฑ์ความสูง!$A$5:$U$19,19,FALSE),"ค่อนข้างสูง","สูง"))))))</f>
        <v/>
      </c>
      <c r="N16" s="161"/>
      <c r="O16" s="374" t="str">
        <f>IF($E16="","",IF(N16="","",DATEDIF(ข้อมูลนักเรียน!$N14,N16,"Y")))</f>
        <v/>
      </c>
      <c r="P16" s="375"/>
      <c r="Q16" s="375"/>
      <c r="R16" s="418" t="str">
        <f t="shared" si="1"/>
        <v/>
      </c>
      <c r="S16" s="374" t="str">
        <f>IF($E16="","",IF($F16="ชาย",IF(R16&lt;=VLOOKUP(O16,เกณฑ์ดัชนีมวลกาย!$A$5:$U$19,3,FALSE),"ผอมมาก",IF(R16&lt;=VLOOKUP(O16,เกณฑ์ดัชนีมวลกาย!$A$5:$U$19,5,FALSE),"ผอม",IF(R16&lt;=VLOOKUP(O16,เกณฑ์ดัชนีมวลกาย!$A$5:$U$19,7,FALSE),"สมส่วน",IF(R16&lt;=VLOOKUP(O16,เกณฑ์ดัชนีมวลกาย!$A$5:$U$19,9,FALSE),"ท้วม","อ้วน")))),IF(R16&lt;=VLOOKUP(O16,เกณฑ์ดัชนีมวลกาย!$A$5:$U$19,13,FALSE),"ผอมมาก",IF(R16&lt;=VLOOKUP(O16,เกณฑ์ดัชนีมวลกาย!$A$5:$U$19,15,FALSE),"ผอม",IF(R16&lt;=VLOOKUP(O16,เกณฑ์ดัชนีมวลกาย!$A$5:$U$19,17,FALSE),"สมส่วน",IF(R16&lt;=VLOOKUP(O16,เกณฑ์ดัชนีมวลกาย!$A$5:$U$19,19,FALSE),"ท้วม","อ้วน"))))))</f>
        <v/>
      </c>
      <c r="T16" s="374" t="str">
        <f>IF($E16="","",IF($F16="ชาย",IF(Q16&lt;=VLOOKUP(O16,เกณฑ์ความสูง!$A$5:$U$19,3,FALSE),"เตี้ย",IF(Q16&lt;=VLOOKUP(O16,เกณฑ์ความสูง!$A$5:$U$19,5,FALSE),"ค่อนข้างเตี้ย",IF(Q16&lt;=VLOOKUP(O16,เกณฑ์ความสูง!$A$5:$U$19,7,FALSE),"ส่วนสูงตามเกณฑ์",IF(Q16&lt;=VLOOKUP(O16,เกณฑ์ความสูง!$A$5:$U$19,9,FALSE),"ค่อนข้างสูง","สูง")))),IF(Q16&lt;=VLOOKUP(O16,เกณฑ์ความสูง!$A$5:$U$19,13,FALSE),"เตี้ย",IF(Q16&lt;=VLOOKUP(O16,เกณฑ์ความสูง!$A$5:$U$19,15,FALSE),"ค่อนข้างเตี้ย",IF(Q16&lt;=VLOOKUP(O16,เกณฑ์ความสูง!$A$5:$U$19,17,FALSE),"ส่วนสูงตามเกณฑ์",IF(Q16&lt;=VLOOKUP(O16,เกณฑ์ความสูง!$A$5:$U$19,19,FALSE),"ค่อนข้างสูง","สูง"))))))</f>
        <v/>
      </c>
      <c r="U16" s="161"/>
      <c r="V16" s="374" t="str">
        <f>IF($E16="","",IF(U16="","",DATEDIF(ข้อมูลนักเรียน!$N14,U16,"Y")))</f>
        <v/>
      </c>
      <c r="W16" s="375"/>
      <c r="X16" s="375"/>
      <c r="Y16" s="418" t="str">
        <f t="shared" si="2"/>
        <v/>
      </c>
      <c r="Z16" s="374" t="str">
        <f>IF($E16="","",IF($F16="ชาย",IF(Y16&lt;=VLOOKUP(V16,เกณฑ์ดัชนีมวลกาย!$A$5:$U$19,3,FALSE),"ผอมมาก",IF(Y16&lt;=VLOOKUP(V16,เกณฑ์ดัชนีมวลกาย!$A$5:$U$19,5,FALSE),"ผอม",IF(Y16&lt;=VLOOKUP(V16,เกณฑ์ดัชนีมวลกาย!$A$5:$U$19,7,FALSE),"สมส่วน",IF(Y16&lt;=VLOOKUP(V16,เกณฑ์ดัชนีมวลกาย!$A$5:$U$19,9,FALSE),"ท้วม","อ้วน")))),IF(Y16&lt;=VLOOKUP(V16,เกณฑ์ดัชนีมวลกาย!$A$5:$U$19,13,FALSE),"ผอมมาก",IF(Y16&lt;=VLOOKUP(V16,เกณฑ์ดัชนีมวลกาย!$A$5:$U$19,15,FALSE),"ผอม",IF(Y16&lt;=VLOOKUP(V16,เกณฑ์ดัชนีมวลกาย!$A$5:$U$19,17,FALSE),"สมส่วน",IF(Y16&lt;=VLOOKUP(V16,เกณฑ์ดัชนีมวลกาย!$A$5:$U$19,19,FALSE),"ท้วม","อ้วน"))))))</f>
        <v/>
      </c>
      <c r="AA16" s="374" t="str">
        <f>IF($E16="","",IF($F16="ชาย",IF(X16&lt;=VLOOKUP(V16,เกณฑ์ความสูง!$A$5:$U$19,3,FALSE),"เตี้ย",IF(X16&lt;=VLOOKUP(V16,เกณฑ์ความสูง!$A$5:$U$19,5,FALSE),"ค่อนข้างเตี้ย",IF(X16&lt;=VLOOKUP(V16,เกณฑ์ความสูง!$A$5:$U$19,7,FALSE),"ส่วนสูงตามเกณฑ์",IF(X16&lt;=VLOOKUP(V16,เกณฑ์ความสูง!$A$5:$U$19,9,FALSE),"ค่อนข้างสูง","สูง")))),IF(X16&lt;=VLOOKUP(V16,เกณฑ์ความสูง!$A$5:$U$19,13,FALSE),"เตี้ย",IF(X16&lt;=VLOOKUP(V16,เกณฑ์ความสูง!$A$5:$U$19,15,FALSE),"ค่อนข้างเตี้ย",IF(X16&lt;=VLOOKUP(V16,เกณฑ์ความสูง!$A$5:$U$19,17,FALSE),"ส่วนสูงตามเกณฑ์",IF(X16&lt;=VLOOKUP(V16,เกณฑ์ความสูง!$A$5:$U$19,19,FALSE),"ค่อนข้างสูง","สูง"))))))</f>
        <v/>
      </c>
      <c r="AB16" s="161"/>
      <c r="AC16" s="374" t="str">
        <f>IF($E16="","",IF(AB16="","",DATEDIF(ข้อมูลนักเรียน!$N14,AB16,"Y")))</f>
        <v/>
      </c>
      <c r="AD16" s="375"/>
      <c r="AE16" s="375"/>
      <c r="AF16" s="418" t="str">
        <f t="shared" si="3"/>
        <v/>
      </c>
      <c r="AG16" s="374" t="str">
        <f>IF($E16="","",IF($F16="ชาย",IF(AF16&lt;=VLOOKUP(AC16,เกณฑ์ดัชนีมวลกาย!$A$5:$U$19,3,FALSE),"ผอมมาก",IF(AF16&lt;=VLOOKUP(AC16,เกณฑ์ดัชนีมวลกาย!$A$5:$U$19,5,FALSE),"ผอม",IF(AF16&lt;=VLOOKUP(AC16,เกณฑ์ดัชนีมวลกาย!$A$5:$U$19,7,FALSE),"สมส่วน",IF(AF16&lt;=VLOOKUP(AC16,เกณฑ์ดัชนีมวลกาย!$A$5:$U$19,9,FALSE),"ท้วม","อ้วน")))),IF(AF16&lt;=VLOOKUP(AC16,เกณฑ์ดัชนีมวลกาย!$A$5:$U$19,13,FALSE),"ผอมมาก",IF(AF16&lt;=VLOOKUP(AC16,เกณฑ์ดัชนีมวลกาย!$A$5:$U$19,15,FALSE),"ผอม",IF(AF16&lt;=VLOOKUP(AC16,เกณฑ์ดัชนีมวลกาย!$A$5:$U$19,17,FALSE),"สมส่วน",IF(AF16&lt;=VLOOKUP(AC16,เกณฑ์ดัชนีมวลกาย!$A$5:$U$19,19,FALSE),"ท้วม","อ้วน"))))))</f>
        <v/>
      </c>
      <c r="AH16" s="374" t="str">
        <f>IF($E16="","",IF($F16="ชาย",IF(AE16&lt;=VLOOKUP(AC16,เกณฑ์ความสูง!$A$5:$U$19,3,FALSE),"เตี้ย",IF(AE16&lt;=VLOOKUP(AC16,เกณฑ์ความสูง!$A$5:$U$19,5,FALSE),"ค่อนข้างเตี้ย",IF(AE16&lt;=VLOOKUP(AC16,เกณฑ์ความสูง!$A$5:$U$19,7,FALSE),"ส่วนสูงตามเกณฑ์",IF(AE16&lt;=VLOOKUP(AC16,เกณฑ์ความสูง!$A$5:$U$19,9,FALSE),"ค่อนข้างสูง","สูง")))),IF(AE16&lt;=VLOOKUP(AC16,เกณฑ์ความสูง!$A$5:$U$19,13,FALSE),"เตี้ย",IF(AE16&lt;=VLOOKUP(AC16,เกณฑ์ความสูง!$A$5:$U$19,15,FALSE),"ค่อนข้างเตี้ย",IF(AE16&lt;=VLOOKUP(AC16,เกณฑ์ความสูง!$A$5:$U$19,17,FALSE),"ส่วนสูงตามเกณฑ์",IF(AE16&lt;=VLOOKUP(AC16,เกณฑ์ความสูง!$A$5:$U$19,19,FALSE),"ค่อนข้างสูง","สูง"))))))</f>
        <v/>
      </c>
    </row>
    <row r="17" spans="1:34" ht="21" x14ac:dyDescent="0.3">
      <c r="A17" s="111"/>
      <c r="B17" s="111"/>
      <c r="C17" s="111"/>
      <c r="D17" s="371">
        <f>ข้อมูลนักเรียน!D15</f>
        <v>13</v>
      </c>
      <c r="E17" s="372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373" t="str">
        <f>IF(ข้อมูลนักเรียน!J15="","",ข้อมูลนักเรียน!J15)</f>
        <v/>
      </c>
      <c r="G17" s="161"/>
      <c r="H17" s="374" t="str">
        <f>IF($E17="","",IF(G17="","",DATEDIF(ข้อมูลนักเรียน!$N15,G17,"Y")))</f>
        <v/>
      </c>
      <c r="I17" s="375"/>
      <c r="J17" s="375"/>
      <c r="K17" s="418" t="str">
        <f t="shared" si="0"/>
        <v/>
      </c>
      <c r="L17" s="374" t="str">
        <f>IF($E17="","",IF($F17="ชาย",IF(K17&lt;=VLOOKUP(H17,เกณฑ์ดัชนีมวลกาย!$A$5:$U$19,3,FALSE),"ผอมมาก",IF(K17&lt;=VLOOKUP(H17,เกณฑ์ดัชนีมวลกาย!$A$5:$U$19,5,FALSE),"ผอม",IF(K17&lt;=VLOOKUP(H17,เกณฑ์ดัชนีมวลกาย!$A$5:$U$19,7,FALSE),"สมส่วน",IF(K17&lt;=VLOOKUP(H17,เกณฑ์ดัชนีมวลกาย!$A$5:$U$19,9,FALSE),"ท้วม","อ้วน")))),IF(K17&lt;=VLOOKUP(H17,เกณฑ์ดัชนีมวลกาย!$A$5:$U$19,13,FALSE),"ผอมมาก",IF(K17&lt;=VLOOKUP(H17,เกณฑ์ดัชนีมวลกาย!$A$5:$U$19,15,FALSE),"ผอม",IF(K17&lt;=VLOOKUP(H17,เกณฑ์ดัชนีมวลกาย!$A$5:$U$19,17,FALSE),"สมส่วน",IF(K17&lt;=VLOOKUP(H17,เกณฑ์ดัชนีมวลกาย!$A$5:$U$19,19,FALSE),"ท้วม","อ้วน"))))))</f>
        <v/>
      </c>
      <c r="M17" s="374" t="str">
        <f>IF($E17="","",IF($F17="ชาย",IF(J17&lt;=VLOOKUP(H17,เกณฑ์ความสูง!$A$5:$U$19,3,FALSE),"เตี้ย",IF(J17&lt;=VLOOKUP(H17,เกณฑ์ความสูง!$A$5:$U$19,5,FALSE),"ค่อนข้างเตี้ย",IF(J17&lt;=VLOOKUP(H17,เกณฑ์ความสูง!$A$5:$U$19,7,FALSE),"ส่วนสูงตามเกณฑ์",IF(J17&lt;=VLOOKUP(H17,เกณฑ์ความสูง!$A$5:$U$19,9,FALSE),"ค่อนข้างสูง","สูง")))),IF(J17&lt;=VLOOKUP(H17,เกณฑ์ความสูง!$A$5:$U$19,13,FALSE),"เตี้ย",IF(J17&lt;=VLOOKUP(H17,เกณฑ์ความสูง!$A$5:$U$19,15,FALSE),"ค่อนข้างเตี้ย",IF(J17&lt;=VLOOKUP(H17,เกณฑ์ความสูง!$A$5:$U$19,17,FALSE),"ส่วนสูงตามเกณฑ์",IF(J17&lt;=VLOOKUP(H17,เกณฑ์ความสูง!$A$5:$U$19,19,FALSE),"ค่อนข้างสูง","สูง"))))))</f>
        <v/>
      </c>
      <c r="N17" s="161"/>
      <c r="O17" s="374" t="str">
        <f>IF($E17="","",IF(N17="","",DATEDIF(ข้อมูลนักเรียน!$N15,N17,"Y")))</f>
        <v/>
      </c>
      <c r="P17" s="375"/>
      <c r="Q17" s="375"/>
      <c r="R17" s="418" t="str">
        <f t="shared" si="1"/>
        <v/>
      </c>
      <c r="S17" s="374" t="str">
        <f>IF($E17="","",IF($F17="ชาย",IF(R17&lt;=VLOOKUP(O17,เกณฑ์ดัชนีมวลกาย!$A$5:$U$19,3,FALSE),"ผอมมาก",IF(R17&lt;=VLOOKUP(O17,เกณฑ์ดัชนีมวลกาย!$A$5:$U$19,5,FALSE),"ผอม",IF(R17&lt;=VLOOKUP(O17,เกณฑ์ดัชนีมวลกาย!$A$5:$U$19,7,FALSE),"สมส่วน",IF(R17&lt;=VLOOKUP(O17,เกณฑ์ดัชนีมวลกาย!$A$5:$U$19,9,FALSE),"ท้วม","อ้วน")))),IF(R17&lt;=VLOOKUP(O17,เกณฑ์ดัชนีมวลกาย!$A$5:$U$19,13,FALSE),"ผอมมาก",IF(R17&lt;=VLOOKUP(O17,เกณฑ์ดัชนีมวลกาย!$A$5:$U$19,15,FALSE),"ผอม",IF(R17&lt;=VLOOKUP(O17,เกณฑ์ดัชนีมวลกาย!$A$5:$U$19,17,FALSE),"สมส่วน",IF(R17&lt;=VLOOKUP(O17,เกณฑ์ดัชนีมวลกาย!$A$5:$U$19,19,FALSE),"ท้วม","อ้วน"))))))</f>
        <v/>
      </c>
      <c r="T17" s="374" t="str">
        <f>IF($E17="","",IF($F17="ชาย",IF(Q17&lt;=VLOOKUP(O17,เกณฑ์ความสูง!$A$5:$U$19,3,FALSE),"เตี้ย",IF(Q17&lt;=VLOOKUP(O17,เกณฑ์ความสูง!$A$5:$U$19,5,FALSE),"ค่อนข้างเตี้ย",IF(Q17&lt;=VLOOKUP(O17,เกณฑ์ความสูง!$A$5:$U$19,7,FALSE),"ส่วนสูงตามเกณฑ์",IF(Q17&lt;=VLOOKUP(O17,เกณฑ์ความสูง!$A$5:$U$19,9,FALSE),"ค่อนข้างสูง","สูง")))),IF(Q17&lt;=VLOOKUP(O17,เกณฑ์ความสูง!$A$5:$U$19,13,FALSE),"เตี้ย",IF(Q17&lt;=VLOOKUP(O17,เกณฑ์ความสูง!$A$5:$U$19,15,FALSE),"ค่อนข้างเตี้ย",IF(Q17&lt;=VLOOKUP(O17,เกณฑ์ความสูง!$A$5:$U$19,17,FALSE),"ส่วนสูงตามเกณฑ์",IF(Q17&lt;=VLOOKUP(O17,เกณฑ์ความสูง!$A$5:$U$19,19,FALSE),"ค่อนข้างสูง","สูง"))))))</f>
        <v/>
      </c>
      <c r="U17" s="161"/>
      <c r="V17" s="374" t="str">
        <f>IF($E17="","",IF(U17="","",DATEDIF(ข้อมูลนักเรียน!$N15,U17,"Y")))</f>
        <v/>
      </c>
      <c r="W17" s="375"/>
      <c r="X17" s="375"/>
      <c r="Y17" s="418" t="str">
        <f t="shared" si="2"/>
        <v/>
      </c>
      <c r="Z17" s="374" t="str">
        <f>IF($E17="","",IF($F17="ชาย",IF(Y17&lt;=VLOOKUP(V17,เกณฑ์ดัชนีมวลกาย!$A$5:$U$19,3,FALSE),"ผอมมาก",IF(Y17&lt;=VLOOKUP(V17,เกณฑ์ดัชนีมวลกาย!$A$5:$U$19,5,FALSE),"ผอม",IF(Y17&lt;=VLOOKUP(V17,เกณฑ์ดัชนีมวลกาย!$A$5:$U$19,7,FALSE),"สมส่วน",IF(Y17&lt;=VLOOKUP(V17,เกณฑ์ดัชนีมวลกาย!$A$5:$U$19,9,FALSE),"ท้วม","อ้วน")))),IF(Y17&lt;=VLOOKUP(V17,เกณฑ์ดัชนีมวลกาย!$A$5:$U$19,13,FALSE),"ผอมมาก",IF(Y17&lt;=VLOOKUP(V17,เกณฑ์ดัชนีมวลกาย!$A$5:$U$19,15,FALSE),"ผอม",IF(Y17&lt;=VLOOKUP(V17,เกณฑ์ดัชนีมวลกาย!$A$5:$U$19,17,FALSE),"สมส่วน",IF(Y17&lt;=VLOOKUP(V17,เกณฑ์ดัชนีมวลกาย!$A$5:$U$19,19,FALSE),"ท้วม","อ้วน"))))))</f>
        <v/>
      </c>
      <c r="AA17" s="374" t="str">
        <f>IF($E17="","",IF($F17="ชาย",IF(X17&lt;=VLOOKUP(V17,เกณฑ์ความสูง!$A$5:$U$19,3,FALSE),"เตี้ย",IF(X17&lt;=VLOOKUP(V17,เกณฑ์ความสูง!$A$5:$U$19,5,FALSE),"ค่อนข้างเตี้ย",IF(X17&lt;=VLOOKUP(V17,เกณฑ์ความสูง!$A$5:$U$19,7,FALSE),"ส่วนสูงตามเกณฑ์",IF(X17&lt;=VLOOKUP(V17,เกณฑ์ความสูง!$A$5:$U$19,9,FALSE),"ค่อนข้างสูง","สูง")))),IF(X17&lt;=VLOOKUP(V17,เกณฑ์ความสูง!$A$5:$U$19,13,FALSE),"เตี้ย",IF(X17&lt;=VLOOKUP(V17,เกณฑ์ความสูง!$A$5:$U$19,15,FALSE),"ค่อนข้างเตี้ย",IF(X17&lt;=VLOOKUP(V17,เกณฑ์ความสูง!$A$5:$U$19,17,FALSE),"ส่วนสูงตามเกณฑ์",IF(X17&lt;=VLOOKUP(V17,เกณฑ์ความสูง!$A$5:$U$19,19,FALSE),"ค่อนข้างสูง","สูง"))))))</f>
        <v/>
      </c>
      <c r="AB17" s="161"/>
      <c r="AC17" s="374" t="str">
        <f>IF($E17="","",IF(AB17="","",DATEDIF(ข้อมูลนักเรียน!$N15,AB17,"Y")))</f>
        <v/>
      </c>
      <c r="AD17" s="375"/>
      <c r="AE17" s="375"/>
      <c r="AF17" s="418" t="str">
        <f t="shared" si="3"/>
        <v/>
      </c>
      <c r="AG17" s="374" t="str">
        <f>IF($E17="","",IF($F17="ชาย",IF(AF17&lt;=VLOOKUP(AC17,เกณฑ์ดัชนีมวลกาย!$A$5:$U$19,3,FALSE),"ผอมมาก",IF(AF17&lt;=VLOOKUP(AC17,เกณฑ์ดัชนีมวลกาย!$A$5:$U$19,5,FALSE),"ผอม",IF(AF17&lt;=VLOOKUP(AC17,เกณฑ์ดัชนีมวลกาย!$A$5:$U$19,7,FALSE),"สมส่วน",IF(AF17&lt;=VLOOKUP(AC17,เกณฑ์ดัชนีมวลกาย!$A$5:$U$19,9,FALSE),"ท้วม","อ้วน")))),IF(AF17&lt;=VLOOKUP(AC17,เกณฑ์ดัชนีมวลกาย!$A$5:$U$19,13,FALSE),"ผอมมาก",IF(AF17&lt;=VLOOKUP(AC17,เกณฑ์ดัชนีมวลกาย!$A$5:$U$19,15,FALSE),"ผอม",IF(AF17&lt;=VLOOKUP(AC17,เกณฑ์ดัชนีมวลกาย!$A$5:$U$19,17,FALSE),"สมส่วน",IF(AF17&lt;=VLOOKUP(AC17,เกณฑ์ดัชนีมวลกาย!$A$5:$U$19,19,FALSE),"ท้วม","อ้วน"))))))</f>
        <v/>
      </c>
      <c r="AH17" s="374" t="str">
        <f>IF($E17="","",IF($F17="ชาย",IF(AE17&lt;=VLOOKUP(AC17,เกณฑ์ความสูง!$A$5:$U$19,3,FALSE),"เตี้ย",IF(AE17&lt;=VLOOKUP(AC17,เกณฑ์ความสูง!$A$5:$U$19,5,FALSE),"ค่อนข้างเตี้ย",IF(AE17&lt;=VLOOKUP(AC17,เกณฑ์ความสูง!$A$5:$U$19,7,FALSE),"ส่วนสูงตามเกณฑ์",IF(AE17&lt;=VLOOKUP(AC17,เกณฑ์ความสูง!$A$5:$U$19,9,FALSE),"ค่อนข้างสูง","สูง")))),IF(AE17&lt;=VLOOKUP(AC17,เกณฑ์ความสูง!$A$5:$U$19,13,FALSE),"เตี้ย",IF(AE17&lt;=VLOOKUP(AC17,เกณฑ์ความสูง!$A$5:$U$19,15,FALSE),"ค่อนข้างเตี้ย",IF(AE17&lt;=VLOOKUP(AC17,เกณฑ์ความสูง!$A$5:$U$19,17,FALSE),"ส่วนสูงตามเกณฑ์",IF(AE17&lt;=VLOOKUP(AC17,เกณฑ์ความสูง!$A$5:$U$19,19,FALSE),"ค่อนข้างสูง","สูง"))))))</f>
        <v/>
      </c>
    </row>
    <row r="18" spans="1:34" ht="21" x14ac:dyDescent="0.3">
      <c r="A18" s="111"/>
      <c r="B18" s="111"/>
      <c r="C18" s="111"/>
      <c r="D18" s="371">
        <f>ข้อมูลนักเรียน!D16</f>
        <v>14</v>
      </c>
      <c r="E18" s="372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373" t="str">
        <f>IF(ข้อมูลนักเรียน!J16="","",ข้อมูลนักเรียน!J16)</f>
        <v/>
      </c>
      <c r="G18" s="161"/>
      <c r="H18" s="374" t="str">
        <f>IF($E18="","",IF(G18="","",DATEDIF(ข้อมูลนักเรียน!$N16,G18,"Y")))</f>
        <v/>
      </c>
      <c r="I18" s="375"/>
      <c r="J18" s="375"/>
      <c r="K18" s="418" t="str">
        <f t="shared" si="0"/>
        <v/>
      </c>
      <c r="L18" s="374" t="str">
        <f>IF($E18="","",IF($F18="ชาย",IF(K18&lt;=VLOOKUP(H18,เกณฑ์ดัชนีมวลกาย!$A$5:$U$19,3,FALSE),"ผอมมาก",IF(K18&lt;=VLOOKUP(H18,เกณฑ์ดัชนีมวลกาย!$A$5:$U$19,5,FALSE),"ผอม",IF(K18&lt;=VLOOKUP(H18,เกณฑ์ดัชนีมวลกาย!$A$5:$U$19,7,FALSE),"สมส่วน",IF(K18&lt;=VLOOKUP(H18,เกณฑ์ดัชนีมวลกาย!$A$5:$U$19,9,FALSE),"ท้วม","อ้วน")))),IF(K18&lt;=VLOOKUP(H18,เกณฑ์ดัชนีมวลกาย!$A$5:$U$19,13,FALSE),"ผอมมาก",IF(K18&lt;=VLOOKUP(H18,เกณฑ์ดัชนีมวลกาย!$A$5:$U$19,15,FALSE),"ผอม",IF(K18&lt;=VLOOKUP(H18,เกณฑ์ดัชนีมวลกาย!$A$5:$U$19,17,FALSE),"สมส่วน",IF(K18&lt;=VLOOKUP(H18,เกณฑ์ดัชนีมวลกาย!$A$5:$U$19,19,FALSE),"ท้วม","อ้วน"))))))</f>
        <v/>
      </c>
      <c r="M18" s="374" t="str">
        <f>IF($E18="","",IF($F18="ชาย",IF(J18&lt;=VLOOKUP(H18,เกณฑ์ความสูง!$A$5:$U$19,3,FALSE),"เตี้ย",IF(J18&lt;=VLOOKUP(H18,เกณฑ์ความสูง!$A$5:$U$19,5,FALSE),"ค่อนข้างเตี้ย",IF(J18&lt;=VLOOKUP(H18,เกณฑ์ความสูง!$A$5:$U$19,7,FALSE),"ส่วนสูงตามเกณฑ์",IF(J18&lt;=VLOOKUP(H18,เกณฑ์ความสูง!$A$5:$U$19,9,FALSE),"ค่อนข้างสูง","สูง")))),IF(J18&lt;=VLOOKUP(H18,เกณฑ์ความสูง!$A$5:$U$19,13,FALSE),"เตี้ย",IF(J18&lt;=VLOOKUP(H18,เกณฑ์ความสูง!$A$5:$U$19,15,FALSE),"ค่อนข้างเตี้ย",IF(J18&lt;=VLOOKUP(H18,เกณฑ์ความสูง!$A$5:$U$19,17,FALSE),"ส่วนสูงตามเกณฑ์",IF(J18&lt;=VLOOKUP(H18,เกณฑ์ความสูง!$A$5:$U$19,19,FALSE),"ค่อนข้างสูง","สูง"))))))</f>
        <v/>
      </c>
      <c r="N18" s="161"/>
      <c r="O18" s="374" t="str">
        <f>IF($E18="","",IF(N18="","",DATEDIF(ข้อมูลนักเรียน!$N16,N18,"Y")))</f>
        <v/>
      </c>
      <c r="P18" s="375"/>
      <c r="Q18" s="375"/>
      <c r="R18" s="418" t="str">
        <f t="shared" si="1"/>
        <v/>
      </c>
      <c r="S18" s="374" t="str">
        <f>IF($E18="","",IF($F18="ชาย",IF(R18&lt;=VLOOKUP(O18,เกณฑ์ดัชนีมวลกาย!$A$5:$U$19,3,FALSE),"ผอมมาก",IF(R18&lt;=VLOOKUP(O18,เกณฑ์ดัชนีมวลกาย!$A$5:$U$19,5,FALSE),"ผอม",IF(R18&lt;=VLOOKUP(O18,เกณฑ์ดัชนีมวลกาย!$A$5:$U$19,7,FALSE),"สมส่วน",IF(R18&lt;=VLOOKUP(O18,เกณฑ์ดัชนีมวลกาย!$A$5:$U$19,9,FALSE),"ท้วม","อ้วน")))),IF(R18&lt;=VLOOKUP(O18,เกณฑ์ดัชนีมวลกาย!$A$5:$U$19,13,FALSE),"ผอมมาก",IF(R18&lt;=VLOOKUP(O18,เกณฑ์ดัชนีมวลกาย!$A$5:$U$19,15,FALSE),"ผอม",IF(R18&lt;=VLOOKUP(O18,เกณฑ์ดัชนีมวลกาย!$A$5:$U$19,17,FALSE),"สมส่วน",IF(R18&lt;=VLOOKUP(O18,เกณฑ์ดัชนีมวลกาย!$A$5:$U$19,19,FALSE),"ท้วม","อ้วน"))))))</f>
        <v/>
      </c>
      <c r="T18" s="374" t="str">
        <f>IF($E18="","",IF($F18="ชาย",IF(Q18&lt;=VLOOKUP(O18,เกณฑ์ความสูง!$A$5:$U$19,3,FALSE),"เตี้ย",IF(Q18&lt;=VLOOKUP(O18,เกณฑ์ความสูง!$A$5:$U$19,5,FALSE),"ค่อนข้างเตี้ย",IF(Q18&lt;=VLOOKUP(O18,เกณฑ์ความสูง!$A$5:$U$19,7,FALSE),"ส่วนสูงตามเกณฑ์",IF(Q18&lt;=VLOOKUP(O18,เกณฑ์ความสูง!$A$5:$U$19,9,FALSE),"ค่อนข้างสูง","สูง")))),IF(Q18&lt;=VLOOKUP(O18,เกณฑ์ความสูง!$A$5:$U$19,13,FALSE),"เตี้ย",IF(Q18&lt;=VLOOKUP(O18,เกณฑ์ความสูง!$A$5:$U$19,15,FALSE),"ค่อนข้างเตี้ย",IF(Q18&lt;=VLOOKUP(O18,เกณฑ์ความสูง!$A$5:$U$19,17,FALSE),"ส่วนสูงตามเกณฑ์",IF(Q18&lt;=VLOOKUP(O18,เกณฑ์ความสูง!$A$5:$U$19,19,FALSE),"ค่อนข้างสูง","สูง"))))))</f>
        <v/>
      </c>
      <c r="U18" s="161"/>
      <c r="V18" s="374" t="str">
        <f>IF($E18="","",IF(U18="","",DATEDIF(ข้อมูลนักเรียน!$N16,U18,"Y")))</f>
        <v/>
      </c>
      <c r="W18" s="375"/>
      <c r="X18" s="375"/>
      <c r="Y18" s="418" t="str">
        <f t="shared" si="2"/>
        <v/>
      </c>
      <c r="Z18" s="374" t="str">
        <f>IF($E18="","",IF($F18="ชาย",IF(Y18&lt;=VLOOKUP(V18,เกณฑ์ดัชนีมวลกาย!$A$5:$U$19,3,FALSE),"ผอมมาก",IF(Y18&lt;=VLOOKUP(V18,เกณฑ์ดัชนีมวลกาย!$A$5:$U$19,5,FALSE),"ผอม",IF(Y18&lt;=VLOOKUP(V18,เกณฑ์ดัชนีมวลกาย!$A$5:$U$19,7,FALSE),"สมส่วน",IF(Y18&lt;=VLOOKUP(V18,เกณฑ์ดัชนีมวลกาย!$A$5:$U$19,9,FALSE),"ท้วม","อ้วน")))),IF(Y18&lt;=VLOOKUP(V18,เกณฑ์ดัชนีมวลกาย!$A$5:$U$19,13,FALSE),"ผอมมาก",IF(Y18&lt;=VLOOKUP(V18,เกณฑ์ดัชนีมวลกาย!$A$5:$U$19,15,FALSE),"ผอม",IF(Y18&lt;=VLOOKUP(V18,เกณฑ์ดัชนีมวลกาย!$A$5:$U$19,17,FALSE),"สมส่วน",IF(Y18&lt;=VLOOKUP(V18,เกณฑ์ดัชนีมวลกาย!$A$5:$U$19,19,FALSE),"ท้วม","อ้วน"))))))</f>
        <v/>
      </c>
      <c r="AA18" s="374" t="str">
        <f>IF($E18="","",IF($F18="ชาย",IF(X18&lt;=VLOOKUP(V18,เกณฑ์ความสูง!$A$5:$U$19,3,FALSE),"เตี้ย",IF(X18&lt;=VLOOKUP(V18,เกณฑ์ความสูง!$A$5:$U$19,5,FALSE),"ค่อนข้างเตี้ย",IF(X18&lt;=VLOOKUP(V18,เกณฑ์ความสูง!$A$5:$U$19,7,FALSE),"ส่วนสูงตามเกณฑ์",IF(X18&lt;=VLOOKUP(V18,เกณฑ์ความสูง!$A$5:$U$19,9,FALSE),"ค่อนข้างสูง","สูง")))),IF(X18&lt;=VLOOKUP(V18,เกณฑ์ความสูง!$A$5:$U$19,13,FALSE),"เตี้ย",IF(X18&lt;=VLOOKUP(V18,เกณฑ์ความสูง!$A$5:$U$19,15,FALSE),"ค่อนข้างเตี้ย",IF(X18&lt;=VLOOKUP(V18,เกณฑ์ความสูง!$A$5:$U$19,17,FALSE),"ส่วนสูงตามเกณฑ์",IF(X18&lt;=VLOOKUP(V18,เกณฑ์ความสูง!$A$5:$U$19,19,FALSE),"ค่อนข้างสูง","สูง"))))))</f>
        <v/>
      </c>
      <c r="AB18" s="161"/>
      <c r="AC18" s="374" t="str">
        <f>IF($E18="","",IF(AB18="","",DATEDIF(ข้อมูลนักเรียน!$N16,AB18,"Y")))</f>
        <v/>
      </c>
      <c r="AD18" s="375"/>
      <c r="AE18" s="375"/>
      <c r="AF18" s="418" t="str">
        <f t="shared" si="3"/>
        <v/>
      </c>
      <c r="AG18" s="374" t="str">
        <f>IF($E18="","",IF($F18="ชาย",IF(AF18&lt;=VLOOKUP(AC18,เกณฑ์ดัชนีมวลกาย!$A$5:$U$19,3,FALSE),"ผอมมาก",IF(AF18&lt;=VLOOKUP(AC18,เกณฑ์ดัชนีมวลกาย!$A$5:$U$19,5,FALSE),"ผอม",IF(AF18&lt;=VLOOKUP(AC18,เกณฑ์ดัชนีมวลกาย!$A$5:$U$19,7,FALSE),"สมส่วน",IF(AF18&lt;=VLOOKUP(AC18,เกณฑ์ดัชนีมวลกาย!$A$5:$U$19,9,FALSE),"ท้วม","อ้วน")))),IF(AF18&lt;=VLOOKUP(AC18,เกณฑ์ดัชนีมวลกาย!$A$5:$U$19,13,FALSE),"ผอมมาก",IF(AF18&lt;=VLOOKUP(AC18,เกณฑ์ดัชนีมวลกาย!$A$5:$U$19,15,FALSE),"ผอม",IF(AF18&lt;=VLOOKUP(AC18,เกณฑ์ดัชนีมวลกาย!$A$5:$U$19,17,FALSE),"สมส่วน",IF(AF18&lt;=VLOOKUP(AC18,เกณฑ์ดัชนีมวลกาย!$A$5:$U$19,19,FALSE),"ท้วม","อ้วน"))))))</f>
        <v/>
      </c>
      <c r="AH18" s="374" t="str">
        <f>IF($E18="","",IF($F18="ชาย",IF(AE18&lt;=VLOOKUP(AC18,เกณฑ์ความสูง!$A$5:$U$19,3,FALSE),"เตี้ย",IF(AE18&lt;=VLOOKUP(AC18,เกณฑ์ความสูง!$A$5:$U$19,5,FALSE),"ค่อนข้างเตี้ย",IF(AE18&lt;=VLOOKUP(AC18,เกณฑ์ความสูง!$A$5:$U$19,7,FALSE),"ส่วนสูงตามเกณฑ์",IF(AE18&lt;=VLOOKUP(AC18,เกณฑ์ความสูง!$A$5:$U$19,9,FALSE),"ค่อนข้างสูง","สูง")))),IF(AE18&lt;=VLOOKUP(AC18,เกณฑ์ความสูง!$A$5:$U$19,13,FALSE),"เตี้ย",IF(AE18&lt;=VLOOKUP(AC18,เกณฑ์ความสูง!$A$5:$U$19,15,FALSE),"ค่อนข้างเตี้ย",IF(AE18&lt;=VLOOKUP(AC18,เกณฑ์ความสูง!$A$5:$U$19,17,FALSE),"ส่วนสูงตามเกณฑ์",IF(AE18&lt;=VLOOKUP(AC18,เกณฑ์ความสูง!$A$5:$U$19,19,FALSE),"ค่อนข้างสูง","สูง"))))))</f>
        <v/>
      </c>
    </row>
    <row r="19" spans="1:34" ht="21" x14ac:dyDescent="0.3">
      <c r="A19" s="111"/>
      <c r="B19" s="111"/>
      <c r="C19" s="111"/>
      <c r="D19" s="371">
        <f>ข้อมูลนักเรียน!D17</f>
        <v>15</v>
      </c>
      <c r="E19" s="372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373" t="str">
        <f>IF(ข้อมูลนักเรียน!J17="","",ข้อมูลนักเรียน!J17)</f>
        <v/>
      </c>
      <c r="G19" s="161"/>
      <c r="H19" s="374" t="str">
        <f>IF($E19="","",IF(G19="","",DATEDIF(ข้อมูลนักเรียน!$N17,G19,"Y")))</f>
        <v/>
      </c>
      <c r="I19" s="375"/>
      <c r="J19" s="375"/>
      <c r="K19" s="418" t="str">
        <f t="shared" si="0"/>
        <v/>
      </c>
      <c r="L19" s="374" t="str">
        <f>IF($E19="","",IF($F19="ชาย",IF(K19&lt;=VLOOKUP(H19,เกณฑ์ดัชนีมวลกาย!$A$5:$U$19,3,FALSE),"ผอมมาก",IF(K19&lt;=VLOOKUP(H19,เกณฑ์ดัชนีมวลกาย!$A$5:$U$19,5,FALSE),"ผอม",IF(K19&lt;=VLOOKUP(H19,เกณฑ์ดัชนีมวลกาย!$A$5:$U$19,7,FALSE),"สมส่วน",IF(K19&lt;=VLOOKUP(H19,เกณฑ์ดัชนีมวลกาย!$A$5:$U$19,9,FALSE),"ท้วม","อ้วน")))),IF(K19&lt;=VLOOKUP(H19,เกณฑ์ดัชนีมวลกาย!$A$5:$U$19,13,FALSE),"ผอมมาก",IF(K19&lt;=VLOOKUP(H19,เกณฑ์ดัชนีมวลกาย!$A$5:$U$19,15,FALSE),"ผอม",IF(K19&lt;=VLOOKUP(H19,เกณฑ์ดัชนีมวลกาย!$A$5:$U$19,17,FALSE),"สมส่วน",IF(K19&lt;=VLOOKUP(H19,เกณฑ์ดัชนีมวลกาย!$A$5:$U$19,19,FALSE),"ท้วม","อ้วน"))))))</f>
        <v/>
      </c>
      <c r="M19" s="374" t="str">
        <f>IF($E19="","",IF($F19="ชาย",IF(J19&lt;=VLOOKUP(H19,เกณฑ์ความสูง!$A$5:$U$19,3,FALSE),"เตี้ย",IF(J19&lt;=VLOOKUP(H19,เกณฑ์ความสูง!$A$5:$U$19,5,FALSE),"ค่อนข้างเตี้ย",IF(J19&lt;=VLOOKUP(H19,เกณฑ์ความสูง!$A$5:$U$19,7,FALSE),"ส่วนสูงตามเกณฑ์",IF(J19&lt;=VLOOKUP(H19,เกณฑ์ความสูง!$A$5:$U$19,9,FALSE),"ค่อนข้างสูง","สูง")))),IF(J19&lt;=VLOOKUP(H19,เกณฑ์ความสูง!$A$5:$U$19,13,FALSE),"เตี้ย",IF(J19&lt;=VLOOKUP(H19,เกณฑ์ความสูง!$A$5:$U$19,15,FALSE),"ค่อนข้างเตี้ย",IF(J19&lt;=VLOOKUP(H19,เกณฑ์ความสูง!$A$5:$U$19,17,FALSE),"ส่วนสูงตามเกณฑ์",IF(J19&lt;=VLOOKUP(H19,เกณฑ์ความสูง!$A$5:$U$19,19,FALSE),"ค่อนข้างสูง","สูง"))))))</f>
        <v/>
      </c>
      <c r="N19" s="161"/>
      <c r="O19" s="374" t="str">
        <f>IF($E19="","",IF(N19="","",DATEDIF(ข้อมูลนักเรียน!$N17,N19,"Y")))</f>
        <v/>
      </c>
      <c r="P19" s="375"/>
      <c r="Q19" s="375"/>
      <c r="R19" s="418" t="str">
        <f t="shared" si="1"/>
        <v/>
      </c>
      <c r="S19" s="374" t="str">
        <f>IF($E19="","",IF($F19="ชาย",IF(R19&lt;=VLOOKUP(O19,เกณฑ์ดัชนีมวลกาย!$A$5:$U$19,3,FALSE),"ผอมมาก",IF(R19&lt;=VLOOKUP(O19,เกณฑ์ดัชนีมวลกาย!$A$5:$U$19,5,FALSE),"ผอม",IF(R19&lt;=VLOOKUP(O19,เกณฑ์ดัชนีมวลกาย!$A$5:$U$19,7,FALSE),"สมส่วน",IF(R19&lt;=VLOOKUP(O19,เกณฑ์ดัชนีมวลกาย!$A$5:$U$19,9,FALSE),"ท้วม","อ้วน")))),IF(R19&lt;=VLOOKUP(O19,เกณฑ์ดัชนีมวลกาย!$A$5:$U$19,13,FALSE),"ผอมมาก",IF(R19&lt;=VLOOKUP(O19,เกณฑ์ดัชนีมวลกาย!$A$5:$U$19,15,FALSE),"ผอม",IF(R19&lt;=VLOOKUP(O19,เกณฑ์ดัชนีมวลกาย!$A$5:$U$19,17,FALSE),"สมส่วน",IF(R19&lt;=VLOOKUP(O19,เกณฑ์ดัชนีมวลกาย!$A$5:$U$19,19,FALSE),"ท้วม","อ้วน"))))))</f>
        <v/>
      </c>
      <c r="T19" s="374" t="str">
        <f>IF($E19="","",IF($F19="ชาย",IF(Q19&lt;=VLOOKUP(O19,เกณฑ์ความสูง!$A$5:$U$19,3,FALSE),"เตี้ย",IF(Q19&lt;=VLOOKUP(O19,เกณฑ์ความสูง!$A$5:$U$19,5,FALSE),"ค่อนข้างเตี้ย",IF(Q19&lt;=VLOOKUP(O19,เกณฑ์ความสูง!$A$5:$U$19,7,FALSE),"ส่วนสูงตามเกณฑ์",IF(Q19&lt;=VLOOKUP(O19,เกณฑ์ความสูง!$A$5:$U$19,9,FALSE),"ค่อนข้างสูง","สูง")))),IF(Q19&lt;=VLOOKUP(O19,เกณฑ์ความสูง!$A$5:$U$19,13,FALSE),"เตี้ย",IF(Q19&lt;=VLOOKUP(O19,เกณฑ์ความสูง!$A$5:$U$19,15,FALSE),"ค่อนข้างเตี้ย",IF(Q19&lt;=VLOOKUP(O19,เกณฑ์ความสูง!$A$5:$U$19,17,FALSE),"ส่วนสูงตามเกณฑ์",IF(Q19&lt;=VLOOKUP(O19,เกณฑ์ความสูง!$A$5:$U$19,19,FALSE),"ค่อนข้างสูง","สูง"))))))</f>
        <v/>
      </c>
      <c r="U19" s="161"/>
      <c r="V19" s="374" t="str">
        <f>IF($E19="","",IF(U19="","",DATEDIF(ข้อมูลนักเรียน!$N17,U19,"Y")))</f>
        <v/>
      </c>
      <c r="W19" s="375"/>
      <c r="X19" s="375"/>
      <c r="Y19" s="418" t="str">
        <f t="shared" si="2"/>
        <v/>
      </c>
      <c r="Z19" s="374" t="str">
        <f>IF($E19="","",IF($F19="ชาย",IF(Y19&lt;=VLOOKUP(V19,เกณฑ์ดัชนีมวลกาย!$A$5:$U$19,3,FALSE),"ผอมมาก",IF(Y19&lt;=VLOOKUP(V19,เกณฑ์ดัชนีมวลกาย!$A$5:$U$19,5,FALSE),"ผอม",IF(Y19&lt;=VLOOKUP(V19,เกณฑ์ดัชนีมวลกาย!$A$5:$U$19,7,FALSE),"สมส่วน",IF(Y19&lt;=VLOOKUP(V19,เกณฑ์ดัชนีมวลกาย!$A$5:$U$19,9,FALSE),"ท้วม","อ้วน")))),IF(Y19&lt;=VLOOKUP(V19,เกณฑ์ดัชนีมวลกาย!$A$5:$U$19,13,FALSE),"ผอมมาก",IF(Y19&lt;=VLOOKUP(V19,เกณฑ์ดัชนีมวลกาย!$A$5:$U$19,15,FALSE),"ผอม",IF(Y19&lt;=VLOOKUP(V19,เกณฑ์ดัชนีมวลกาย!$A$5:$U$19,17,FALSE),"สมส่วน",IF(Y19&lt;=VLOOKUP(V19,เกณฑ์ดัชนีมวลกาย!$A$5:$U$19,19,FALSE),"ท้วม","อ้วน"))))))</f>
        <v/>
      </c>
      <c r="AA19" s="374" t="str">
        <f>IF($E19="","",IF($F19="ชาย",IF(X19&lt;=VLOOKUP(V19,เกณฑ์ความสูง!$A$5:$U$19,3,FALSE),"เตี้ย",IF(X19&lt;=VLOOKUP(V19,เกณฑ์ความสูง!$A$5:$U$19,5,FALSE),"ค่อนข้างเตี้ย",IF(X19&lt;=VLOOKUP(V19,เกณฑ์ความสูง!$A$5:$U$19,7,FALSE),"ส่วนสูงตามเกณฑ์",IF(X19&lt;=VLOOKUP(V19,เกณฑ์ความสูง!$A$5:$U$19,9,FALSE),"ค่อนข้างสูง","สูง")))),IF(X19&lt;=VLOOKUP(V19,เกณฑ์ความสูง!$A$5:$U$19,13,FALSE),"เตี้ย",IF(X19&lt;=VLOOKUP(V19,เกณฑ์ความสูง!$A$5:$U$19,15,FALSE),"ค่อนข้างเตี้ย",IF(X19&lt;=VLOOKUP(V19,เกณฑ์ความสูง!$A$5:$U$19,17,FALSE),"ส่วนสูงตามเกณฑ์",IF(X19&lt;=VLOOKUP(V19,เกณฑ์ความสูง!$A$5:$U$19,19,FALSE),"ค่อนข้างสูง","สูง"))))))</f>
        <v/>
      </c>
      <c r="AB19" s="161"/>
      <c r="AC19" s="374" t="str">
        <f>IF($E19="","",IF(AB19="","",DATEDIF(ข้อมูลนักเรียน!$N17,AB19,"Y")))</f>
        <v/>
      </c>
      <c r="AD19" s="375"/>
      <c r="AE19" s="375"/>
      <c r="AF19" s="418" t="str">
        <f t="shared" si="3"/>
        <v/>
      </c>
      <c r="AG19" s="374" t="str">
        <f>IF($E19="","",IF($F19="ชาย",IF(AF19&lt;=VLOOKUP(AC19,เกณฑ์ดัชนีมวลกาย!$A$5:$U$19,3,FALSE),"ผอมมาก",IF(AF19&lt;=VLOOKUP(AC19,เกณฑ์ดัชนีมวลกาย!$A$5:$U$19,5,FALSE),"ผอม",IF(AF19&lt;=VLOOKUP(AC19,เกณฑ์ดัชนีมวลกาย!$A$5:$U$19,7,FALSE),"สมส่วน",IF(AF19&lt;=VLOOKUP(AC19,เกณฑ์ดัชนีมวลกาย!$A$5:$U$19,9,FALSE),"ท้วม","อ้วน")))),IF(AF19&lt;=VLOOKUP(AC19,เกณฑ์ดัชนีมวลกาย!$A$5:$U$19,13,FALSE),"ผอมมาก",IF(AF19&lt;=VLOOKUP(AC19,เกณฑ์ดัชนีมวลกาย!$A$5:$U$19,15,FALSE),"ผอม",IF(AF19&lt;=VLOOKUP(AC19,เกณฑ์ดัชนีมวลกาย!$A$5:$U$19,17,FALSE),"สมส่วน",IF(AF19&lt;=VLOOKUP(AC19,เกณฑ์ดัชนีมวลกาย!$A$5:$U$19,19,FALSE),"ท้วม","อ้วน"))))))</f>
        <v/>
      </c>
      <c r="AH19" s="374" t="str">
        <f>IF($E19="","",IF($F19="ชาย",IF(AE19&lt;=VLOOKUP(AC19,เกณฑ์ความสูง!$A$5:$U$19,3,FALSE),"เตี้ย",IF(AE19&lt;=VLOOKUP(AC19,เกณฑ์ความสูง!$A$5:$U$19,5,FALSE),"ค่อนข้างเตี้ย",IF(AE19&lt;=VLOOKUP(AC19,เกณฑ์ความสูง!$A$5:$U$19,7,FALSE),"ส่วนสูงตามเกณฑ์",IF(AE19&lt;=VLOOKUP(AC19,เกณฑ์ความสูง!$A$5:$U$19,9,FALSE),"ค่อนข้างสูง","สูง")))),IF(AE19&lt;=VLOOKUP(AC19,เกณฑ์ความสูง!$A$5:$U$19,13,FALSE),"เตี้ย",IF(AE19&lt;=VLOOKUP(AC19,เกณฑ์ความสูง!$A$5:$U$19,15,FALSE),"ค่อนข้างเตี้ย",IF(AE19&lt;=VLOOKUP(AC19,เกณฑ์ความสูง!$A$5:$U$19,17,FALSE),"ส่วนสูงตามเกณฑ์",IF(AE19&lt;=VLOOKUP(AC19,เกณฑ์ความสูง!$A$5:$U$19,19,FALSE),"ค่อนข้างสูง","สูง"))))))</f>
        <v/>
      </c>
    </row>
    <row r="20" spans="1:34" ht="21" x14ac:dyDescent="0.3">
      <c r="A20" s="111"/>
      <c r="B20" s="111"/>
      <c r="C20" s="111"/>
      <c r="D20" s="371">
        <f>ข้อมูลนักเรียน!D18</f>
        <v>16</v>
      </c>
      <c r="E20" s="372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373" t="str">
        <f>IF(ข้อมูลนักเรียน!J18="","",ข้อมูลนักเรียน!J18)</f>
        <v/>
      </c>
      <c r="G20" s="161"/>
      <c r="H20" s="374" t="str">
        <f>IF($E20="","",IF(G20="","",DATEDIF(ข้อมูลนักเรียน!$N18,G20,"Y")))</f>
        <v/>
      </c>
      <c r="I20" s="375"/>
      <c r="J20" s="375"/>
      <c r="K20" s="418" t="str">
        <f t="shared" si="0"/>
        <v/>
      </c>
      <c r="L20" s="374" t="str">
        <f>IF($E20="","",IF($F20="ชาย",IF(K20&lt;=VLOOKUP(H20,เกณฑ์ดัชนีมวลกาย!$A$5:$U$19,3,FALSE),"ผอมมาก",IF(K20&lt;=VLOOKUP(H20,เกณฑ์ดัชนีมวลกาย!$A$5:$U$19,5,FALSE),"ผอม",IF(K20&lt;=VLOOKUP(H20,เกณฑ์ดัชนีมวลกาย!$A$5:$U$19,7,FALSE),"สมส่วน",IF(K20&lt;=VLOOKUP(H20,เกณฑ์ดัชนีมวลกาย!$A$5:$U$19,9,FALSE),"ท้วม","อ้วน")))),IF(K20&lt;=VLOOKUP(H20,เกณฑ์ดัชนีมวลกาย!$A$5:$U$19,13,FALSE),"ผอมมาก",IF(K20&lt;=VLOOKUP(H20,เกณฑ์ดัชนีมวลกาย!$A$5:$U$19,15,FALSE),"ผอม",IF(K20&lt;=VLOOKUP(H20,เกณฑ์ดัชนีมวลกาย!$A$5:$U$19,17,FALSE),"สมส่วน",IF(K20&lt;=VLOOKUP(H20,เกณฑ์ดัชนีมวลกาย!$A$5:$U$19,19,FALSE),"ท้วม","อ้วน"))))))</f>
        <v/>
      </c>
      <c r="M20" s="374" t="str">
        <f>IF($E20="","",IF($F20="ชาย",IF(J20&lt;=VLOOKUP(H20,เกณฑ์ความสูง!$A$5:$U$19,3,FALSE),"เตี้ย",IF(J20&lt;=VLOOKUP(H20,เกณฑ์ความสูง!$A$5:$U$19,5,FALSE),"ค่อนข้างเตี้ย",IF(J20&lt;=VLOOKUP(H20,เกณฑ์ความสูง!$A$5:$U$19,7,FALSE),"ส่วนสูงตามเกณฑ์",IF(J20&lt;=VLOOKUP(H20,เกณฑ์ความสูง!$A$5:$U$19,9,FALSE),"ค่อนข้างสูง","สูง")))),IF(J20&lt;=VLOOKUP(H20,เกณฑ์ความสูง!$A$5:$U$19,13,FALSE),"เตี้ย",IF(J20&lt;=VLOOKUP(H20,เกณฑ์ความสูง!$A$5:$U$19,15,FALSE),"ค่อนข้างเตี้ย",IF(J20&lt;=VLOOKUP(H20,เกณฑ์ความสูง!$A$5:$U$19,17,FALSE),"ส่วนสูงตามเกณฑ์",IF(J20&lt;=VLOOKUP(H20,เกณฑ์ความสูง!$A$5:$U$19,19,FALSE),"ค่อนข้างสูง","สูง"))))))</f>
        <v/>
      </c>
      <c r="N20" s="161"/>
      <c r="O20" s="374" t="str">
        <f>IF($E20="","",IF(N20="","",DATEDIF(ข้อมูลนักเรียน!$N18,N20,"Y")))</f>
        <v/>
      </c>
      <c r="P20" s="375"/>
      <c r="Q20" s="375"/>
      <c r="R20" s="418" t="str">
        <f t="shared" si="1"/>
        <v/>
      </c>
      <c r="S20" s="374" t="str">
        <f>IF($E20="","",IF($F20="ชาย",IF(R20&lt;=VLOOKUP(O20,เกณฑ์ดัชนีมวลกาย!$A$5:$U$19,3,FALSE),"ผอมมาก",IF(R20&lt;=VLOOKUP(O20,เกณฑ์ดัชนีมวลกาย!$A$5:$U$19,5,FALSE),"ผอม",IF(R20&lt;=VLOOKUP(O20,เกณฑ์ดัชนีมวลกาย!$A$5:$U$19,7,FALSE),"สมส่วน",IF(R20&lt;=VLOOKUP(O20,เกณฑ์ดัชนีมวลกาย!$A$5:$U$19,9,FALSE),"ท้วม","อ้วน")))),IF(R20&lt;=VLOOKUP(O20,เกณฑ์ดัชนีมวลกาย!$A$5:$U$19,13,FALSE),"ผอมมาก",IF(R20&lt;=VLOOKUP(O20,เกณฑ์ดัชนีมวลกาย!$A$5:$U$19,15,FALSE),"ผอม",IF(R20&lt;=VLOOKUP(O20,เกณฑ์ดัชนีมวลกาย!$A$5:$U$19,17,FALSE),"สมส่วน",IF(R20&lt;=VLOOKUP(O20,เกณฑ์ดัชนีมวลกาย!$A$5:$U$19,19,FALSE),"ท้วม","อ้วน"))))))</f>
        <v/>
      </c>
      <c r="T20" s="374" t="str">
        <f>IF($E20="","",IF($F20="ชาย",IF(Q20&lt;=VLOOKUP(O20,เกณฑ์ความสูง!$A$5:$U$19,3,FALSE),"เตี้ย",IF(Q20&lt;=VLOOKUP(O20,เกณฑ์ความสูง!$A$5:$U$19,5,FALSE),"ค่อนข้างเตี้ย",IF(Q20&lt;=VLOOKUP(O20,เกณฑ์ความสูง!$A$5:$U$19,7,FALSE),"ส่วนสูงตามเกณฑ์",IF(Q20&lt;=VLOOKUP(O20,เกณฑ์ความสูง!$A$5:$U$19,9,FALSE),"ค่อนข้างสูง","สูง")))),IF(Q20&lt;=VLOOKUP(O20,เกณฑ์ความสูง!$A$5:$U$19,13,FALSE),"เตี้ย",IF(Q20&lt;=VLOOKUP(O20,เกณฑ์ความสูง!$A$5:$U$19,15,FALSE),"ค่อนข้างเตี้ย",IF(Q20&lt;=VLOOKUP(O20,เกณฑ์ความสูง!$A$5:$U$19,17,FALSE),"ส่วนสูงตามเกณฑ์",IF(Q20&lt;=VLOOKUP(O20,เกณฑ์ความสูง!$A$5:$U$19,19,FALSE),"ค่อนข้างสูง","สูง"))))))</f>
        <v/>
      </c>
      <c r="U20" s="161"/>
      <c r="V20" s="374" t="str">
        <f>IF($E20="","",IF(U20="","",DATEDIF(ข้อมูลนักเรียน!$N18,U20,"Y")))</f>
        <v/>
      </c>
      <c r="W20" s="375"/>
      <c r="X20" s="375"/>
      <c r="Y20" s="418" t="str">
        <f t="shared" si="2"/>
        <v/>
      </c>
      <c r="Z20" s="374" t="str">
        <f>IF($E20="","",IF($F20="ชาย",IF(Y20&lt;=VLOOKUP(V20,เกณฑ์ดัชนีมวลกาย!$A$5:$U$19,3,FALSE),"ผอมมาก",IF(Y20&lt;=VLOOKUP(V20,เกณฑ์ดัชนีมวลกาย!$A$5:$U$19,5,FALSE),"ผอม",IF(Y20&lt;=VLOOKUP(V20,เกณฑ์ดัชนีมวลกาย!$A$5:$U$19,7,FALSE),"สมส่วน",IF(Y20&lt;=VLOOKUP(V20,เกณฑ์ดัชนีมวลกาย!$A$5:$U$19,9,FALSE),"ท้วม","อ้วน")))),IF(Y20&lt;=VLOOKUP(V20,เกณฑ์ดัชนีมวลกาย!$A$5:$U$19,13,FALSE),"ผอมมาก",IF(Y20&lt;=VLOOKUP(V20,เกณฑ์ดัชนีมวลกาย!$A$5:$U$19,15,FALSE),"ผอม",IF(Y20&lt;=VLOOKUP(V20,เกณฑ์ดัชนีมวลกาย!$A$5:$U$19,17,FALSE),"สมส่วน",IF(Y20&lt;=VLOOKUP(V20,เกณฑ์ดัชนีมวลกาย!$A$5:$U$19,19,FALSE),"ท้วม","อ้วน"))))))</f>
        <v/>
      </c>
      <c r="AA20" s="374" t="str">
        <f>IF($E20="","",IF($F20="ชาย",IF(X20&lt;=VLOOKUP(V20,เกณฑ์ความสูง!$A$5:$U$19,3,FALSE),"เตี้ย",IF(X20&lt;=VLOOKUP(V20,เกณฑ์ความสูง!$A$5:$U$19,5,FALSE),"ค่อนข้างเตี้ย",IF(X20&lt;=VLOOKUP(V20,เกณฑ์ความสูง!$A$5:$U$19,7,FALSE),"ส่วนสูงตามเกณฑ์",IF(X20&lt;=VLOOKUP(V20,เกณฑ์ความสูง!$A$5:$U$19,9,FALSE),"ค่อนข้างสูง","สูง")))),IF(X20&lt;=VLOOKUP(V20,เกณฑ์ความสูง!$A$5:$U$19,13,FALSE),"เตี้ย",IF(X20&lt;=VLOOKUP(V20,เกณฑ์ความสูง!$A$5:$U$19,15,FALSE),"ค่อนข้างเตี้ย",IF(X20&lt;=VLOOKUP(V20,เกณฑ์ความสูง!$A$5:$U$19,17,FALSE),"ส่วนสูงตามเกณฑ์",IF(X20&lt;=VLOOKUP(V20,เกณฑ์ความสูง!$A$5:$U$19,19,FALSE),"ค่อนข้างสูง","สูง"))))))</f>
        <v/>
      </c>
      <c r="AB20" s="161"/>
      <c r="AC20" s="374" t="str">
        <f>IF($E20="","",IF(AB20="","",DATEDIF(ข้อมูลนักเรียน!$N18,AB20,"Y")))</f>
        <v/>
      </c>
      <c r="AD20" s="375"/>
      <c r="AE20" s="375"/>
      <c r="AF20" s="418" t="str">
        <f t="shared" si="3"/>
        <v/>
      </c>
      <c r="AG20" s="374" t="str">
        <f>IF($E20="","",IF($F20="ชาย",IF(AF20&lt;=VLOOKUP(AC20,เกณฑ์ดัชนีมวลกาย!$A$5:$U$19,3,FALSE),"ผอมมาก",IF(AF20&lt;=VLOOKUP(AC20,เกณฑ์ดัชนีมวลกาย!$A$5:$U$19,5,FALSE),"ผอม",IF(AF20&lt;=VLOOKUP(AC20,เกณฑ์ดัชนีมวลกาย!$A$5:$U$19,7,FALSE),"สมส่วน",IF(AF20&lt;=VLOOKUP(AC20,เกณฑ์ดัชนีมวลกาย!$A$5:$U$19,9,FALSE),"ท้วม","อ้วน")))),IF(AF20&lt;=VLOOKUP(AC20,เกณฑ์ดัชนีมวลกาย!$A$5:$U$19,13,FALSE),"ผอมมาก",IF(AF20&lt;=VLOOKUP(AC20,เกณฑ์ดัชนีมวลกาย!$A$5:$U$19,15,FALSE),"ผอม",IF(AF20&lt;=VLOOKUP(AC20,เกณฑ์ดัชนีมวลกาย!$A$5:$U$19,17,FALSE),"สมส่วน",IF(AF20&lt;=VLOOKUP(AC20,เกณฑ์ดัชนีมวลกาย!$A$5:$U$19,19,FALSE),"ท้วม","อ้วน"))))))</f>
        <v/>
      </c>
      <c r="AH20" s="374" t="str">
        <f>IF($E20="","",IF($F20="ชาย",IF(AE20&lt;=VLOOKUP(AC20,เกณฑ์ความสูง!$A$5:$U$19,3,FALSE),"เตี้ย",IF(AE20&lt;=VLOOKUP(AC20,เกณฑ์ความสูง!$A$5:$U$19,5,FALSE),"ค่อนข้างเตี้ย",IF(AE20&lt;=VLOOKUP(AC20,เกณฑ์ความสูง!$A$5:$U$19,7,FALSE),"ส่วนสูงตามเกณฑ์",IF(AE20&lt;=VLOOKUP(AC20,เกณฑ์ความสูง!$A$5:$U$19,9,FALSE),"ค่อนข้างสูง","สูง")))),IF(AE20&lt;=VLOOKUP(AC20,เกณฑ์ความสูง!$A$5:$U$19,13,FALSE),"เตี้ย",IF(AE20&lt;=VLOOKUP(AC20,เกณฑ์ความสูง!$A$5:$U$19,15,FALSE),"ค่อนข้างเตี้ย",IF(AE20&lt;=VLOOKUP(AC20,เกณฑ์ความสูง!$A$5:$U$19,17,FALSE),"ส่วนสูงตามเกณฑ์",IF(AE20&lt;=VLOOKUP(AC20,เกณฑ์ความสูง!$A$5:$U$19,19,FALSE),"ค่อนข้างสูง","สูง"))))))</f>
        <v/>
      </c>
    </row>
    <row r="21" spans="1:34" ht="21" x14ac:dyDescent="0.3">
      <c r="A21" s="111"/>
      <c r="B21" s="111"/>
      <c r="C21" s="111"/>
      <c r="D21" s="371">
        <f>ข้อมูลนักเรียน!D19</f>
        <v>17</v>
      </c>
      <c r="E21" s="372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373" t="str">
        <f>IF(ข้อมูลนักเรียน!J19="","",ข้อมูลนักเรียน!J19)</f>
        <v/>
      </c>
      <c r="G21" s="161"/>
      <c r="H21" s="374" t="str">
        <f>IF($E21="","",IF(G21="","",DATEDIF(ข้อมูลนักเรียน!$N19,G21,"Y")))</f>
        <v/>
      </c>
      <c r="I21" s="375"/>
      <c r="J21" s="375"/>
      <c r="K21" s="418" t="str">
        <f t="shared" si="0"/>
        <v/>
      </c>
      <c r="L21" s="374" t="str">
        <f>IF($E21="","",IF($F21="ชาย",IF(K21&lt;=VLOOKUP(H21,เกณฑ์ดัชนีมวลกาย!$A$5:$U$19,3,FALSE),"ผอมมาก",IF(K21&lt;=VLOOKUP(H21,เกณฑ์ดัชนีมวลกาย!$A$5:$U$19,5,FALSE),"ผอม",IF(K21&lt;=VLOOKUP(H21,เกณฑ์ดัชนีมวลกาย!$A$5:$U$19,7,FALSE),"สมส่วน",IF(K21&lt;=VLOOKUP(H21,เกณฑ์ดัชนีมวลกาย!$A$5:$U$19,9,FALSE),"ท้วม","อ้วน")))),IF(K21&lt;=VLOOKUP(H21,เกณฑ์ดัชนีมวลกาย!$A$5:$U$19,13,FALSE),"ผอมมาก",IF(K21&lt;=VLOOKUP(H21,เกณฑ์ดัชนีมวลกาย!$A$5:$U$19,15,FALSE),"ผอม",IF(K21&lt;=VLOOKUP(H21,เกณฑ์ดัชนีมวลกาย!$A$5:$U$19,17,FALSE),"สมส่วน",IF(K21&lt;=VLOOKUP(H21,เกณฑ์ดัชนีมวลกาย!$A$5:$U$19,19,FALSE),"ท้วม","อ้วน"))))))</f>
        <v/>
      </c>
      <c r="M21" s="374" t="str">
        <f>IF($E21="","",IF($F21="ชาย",IF(J21&lt;=VLOOKUP(H21,เกณฑ์ความสูง!$A$5:$U$19,3,FALSE),"เตี้ย",IF(J21&lt;=VLOOKUP(H21,เกณฑ์ความสูง!$A$5:$U$19,5,FALSE),"ค่อนข้างเตี้ย",IF(J21&lt;=VLOOKUP(H21,เกณฑ์ความสูง!$A$5:$U$19,7,FALSE),"ส่วนสูงตามเกณฑ์",IF(J21&lt;=VLOOKUP(H21,เกณฑ์ความสูง!$A$5:$U$19,9,FALSE),"ค่อนข้างสูง","สูง")))),IF(J21&lt;=VLOOKUP(H21,เกณฑ์ความสูง!$A$5:$U$19,13,FALSE),"เตี้ย",IF(J21&lt;=VLOOKUP(H21,เกณฑ์ความสูง!$A$5:$U$19,15,FALSE),"ค่อนข้างเตี้ย",IF(J21&lt;=VLOOKUP(H21,เกณฑ์ความสูง!$A$5:$U$19,17,FALSE),"ส่วนสูงตามเกณฑ์",IF(J21&lt;=VLOOKUP(H21,เกณฑ์ความสูง!$A$5:$U$19,19,FALSE),"ค่อนข้างสูง","สูง"))))))</f>
        <v/>
      </c>
      <c r="N21" s="161"/>
      <c r="O21" s="374" t="str">
        <f>IF($E21="","",IF(N21="","",DATEDIF(ข้อมูลนักเรียน!$N19,N21,"Y")))</f>
        <v/>
      </c>
      <c r="P21" s="375"/>
      <c r="Q21" s="375"/>
      <c r="R21" s="418" t="str">
        <f t="shared" si="1"/>
        <v/>
      </c>
      <c r="S21" s="374" t="str">
        <f>IF($E21="","",IF($F21="ชาย",IF(R21&lt;=VLOOKUP(O21,เกณฑ์ดัชนีมวลกาย!$A$5:$U$19,3,FALSE),"ผอมมาก",IF(R21&lt;=VLOOKUP(O21,เกณฑ์ดัชนีมวลกาย!$A$5:$U$19,5,FALSE),"ผอม",IF(R21&lt;=VLOOKUP(O21,เกณฑ์ดัชนีมวลกาย!$A$5:$U$19,7,FALSE),"สมส่วน",IF(R21&lt;=VLOOKUP(O21,เกณฑ์ดัชนีมวลกาย!$A$5:$U$19,9,FALSE),"ท้วม","อ้วน")))),IF(R21&lt;=VLOOKUP(O21,เกณฑ์ดัชนีมวลกาย!$A$5:$U$19,13,FALSE),"ผอมมาก",IF(R21&lt;=VLOOKUP(O21,เกณฑ์ดัชนีมวลกาย!$A$5:$U$19,15,FALSE),"ผอม",IF(R21&lt;=VLOOKUP(O21,เกณฑ์ดัชนีมวลกาย!$A$5:$U$19,17,FALSE),"สมส่วน",IF(R21&lt;=VLOOKUP(O21,เกณฑ์ดัชนีมวลกาย!$A$5:$U$19,19,FALSE),"ท้วม","อ้วน"))))))</f>
        <v/>
      </c>
      <c r="T21" s="374" t="str">
        <f>IF($E21="","",IF($F21="ชาย",IF(Q21&lt;=VLOOKUP(O21,เกณฑ์ความสูง!$A$5:$U$19,3,FALSE),"เตี้ย",IF(Q21&lt;=VLOOKUP(O21,เกณฑ์ความสูง!$A$5:$U$19,5,FALSE),"ค่อนข้างเตี้ย",IF(Q21&lt;=VLOOKUP(O21,เกณฑ์ความสูง!$A$5:$U$19,7,FALSE),"ส่วนสูงตามเกณฑ์",IF(Q21&lt;=VLOOKUP(O21,เกณฑ์ความสูง!$A$5:$U$19,9,FALSE),"ค่อนข้างสูง","สูง")))),IF(Q21&lt;=VLOOKUP(O21,เกณฑ์ความสูง!$A$5:$U$19,13,FALSE),"เตี้ย",IF(Q21&lt;=VLOOKUP(O21,เกณฑ์ความสูง!$A$5:$U$19,15,FALSE),"ค่อนข้างเตี้ย",IF(Q21&lt;=VLOOKUP(O21,เกณฑ์ความสูง!$A$5:$U$19,17,FALSE),"ส่วนสูงตามเกณฑ์",IF(Q21&lt;=VLOOKUP(O21,เกณฑ์ความสูง!$A$5:$U$19,19,FALSE),"ค่อนข้างสูง","สูง"))))))</f>
        <v/>
      </c>
      <c r="U21" s="161"/>
      <c r="V21" s="374" t="str">
        <f>IF($E21="","",IF(U21="","",DATEDIF(ข้อมูลนักเรียน!$N19,U21,"Y")))</f>
        <v/>
      </c>
      <c r="W21" s="375"/>
      <c r="X21" s="375"/>
      <c r="Y21" s="418" t="str">
        <f t="shared" si="2"/>
        <v/>
      </c>
      <c r="Z21" s="374" t="str">
        <f>IF($E21="","",IF($F21="ชาย",IF(Y21&lt;=VLOOKUP(V21,เกณฑ์ดัชนีมวลกาย!$A$5:$U$19,3,FALSE),"ผอมมาก",IF(Y21&lt;=VLOOKUP(V21,เกณฑ์ดัชนีมวลกาย!$A$5:$U$19,5,FALSE),"ผอม",IF(Y21&lt;=VLOOKUP(V21,เกณฑ์ดัชนีมวลกาย!$A$5:$U$19,7,FALSE),"สมส่วน",IF(Y21&lt;=VLOOKUP(V21,เกณฑ์ดัชนีมวลกาย!$A$5:$U$19,9,FALSE),"ท้วม","อ้วน")))),IF(Y21&lt;=VLOOKUP(V21,เกณฑ์ดัชนีมวลกาย!$A$5:$U$19,13,FALSE),"ผอมมาก",IF(Y21&lt;=VLOOKUP(V21,เกณฑ์ดัชนีมวลกาย!$A$5:$U$19,15,FALSE),"ผอม",IF(Y21&lt;=VLOOKUP(V21,เกณฑ์ดัชนีมวลกาย!$A$5:$U$19,17,FALSE),"สมส่วน",IF(Y21&lt;=VLOOKUP(V21,เกณฑ์ดัชนีมวลกาย!$A$5:$U$19,19,FALSE),"ท้วม","อ้วน"))))))</f>
        <v/>
      </c>
      <c r="AA21" s="374" t="str">
        <f>IF($E21="","",IF($F21="ชาย",IF(X21&lt;=VLOOKUP(V21,เกณฑ์ความสูง!$A$5:$U$19,3,FALSE),"เตี้ย",IF(X21&lt;=VLOOKUP(V21,เกณฑ์ความสูง!$A$5:$U$19,5,FALSE),"ค่อนข้างเตี้ย",IF(X21&lt;=VLOOKUP(V21,เกณฑ์ความสูง!$A$5:$U$19,7,FALSE),"ส่วนสูงตามเกณฑ์",IF(X21&lt;=VLOOKUP(V21,เกณฑ์ความสูง!$A$5:$U$19,9,FALSE),"ค่อนข้างสูง","สูง")))),IF(X21&lt;=VLOOKUP(V21,เกณฑ์ความสูง!$A$5:$U$19,13,FALSE),"เตี้ย",IF(X21&lt;=VLOOKUP(V21,เกณฑ์ความสูง!$A$5:$U$19,15,FALSE),"ค่อนข้างเตี้ย",IF(X21&lt;=VLOOKUP(V21,เกณฑ์ความสูง!$A$5:$U$19,17,FALSE),"ส่วนสูงตามเกณฑ์",IF(X21&lt;=VLOOKUP(V21,เกณฑ์ความสูง!$A$5:$U$19,19,FALSE),"ค่อนข้างสูง","สูง"))))))</f>
        <v/>
      </c>
      <c r="AB21" s="161"/>
      <c r="AC21" s="374" t="str">
        <f>IF($E21="","",IF(AB21="","",DATEDIF(ข้อมูลนักเรียน!$N19,AB21,"Y")))</f>
        <v/>
      </c>
      <c r="AD21" s="375"/>
      <c r="AE21" s="375"/>
      <c r="AF21" s="418" t="str">
        <f t="shared" si="3"/>
        <v/>
      </c>
      <c r="AG21" s="374" t="str">
        <f>IF($E21="","",IF($F21="ชาย",IF(AF21&lt;=VLOOKUP(AC21,เกณฑ์ดัชนีมวลกาย!$A$5:$U$19,3,FALSE),"ผอมมาก",IF(AF21&lt;=VLOOKUP(AC21,เกณฑ์ดัชนีมวลกาย!$A$5:$U$19,5,FALSE),"ผอม",IF(AF21&lt;=VLOOKUP(AC21,เกณฑ์ดัชนีมวลกาย!$A$5:$U$19,7,FALSE),"สมส่วน",IF(AF21&lt;=VLOOKUP(AC21,เกณฑ์ดัชนีมวลกาย!$A$5:$U$19,9,FALSE),"ท้วม","อ้วน")))),IF(AF21&lt;=VLOOKUP(AC21,เกณฑ์ดัชนีมวลกาย!$A$5:$U$19,13,FALSE),"ผอมมาก",IF(AF21&lt;=VLOOKUP(AC21,เกณฑ์ดัชนีมวลกาย!$A$5:$U$19,15,FALSE),"ผอม",IF(AF21&lt;=VLOOKUP(AC21,เกณฑ์ดัชนีมวลกาย!$A$5:$U$19,17,FALSE),"สมส่วน",IF(AF21&lt;=VLOOKUP(AC21,เกณฑ์ดัชนีมวลกาย!$A$5:$U$19,19,FALSE),"ท้วม","อ้วน"))))))</f>
        <v/>
      </c>
      <c r="AH21" s="374" t="str">
        <f>IF($E21="","",IF($F21="ชาย",IF(AE21&lt;=VLOOKUP(AC21,เกณฑ์ความสูง!$A$5:$U$19,3,FALSE),"เตี้ย",IF(AE21&lt;=VLOOKUP(AC21,เกณฑ์ความสูง!$A$5:$U$19,5,FALSE),"ค่อนข้างเตี้ย",IF(AE21&lt;=VLOOKUP(AC21,เกณฑ์ความสูง!$A$5:$U$19,7,FALSE),"ส่วนสูงตามเกณฑ์",IF(AE21&lt;=VLOOKUP(AC21,เกณฑ์ความสูง!$A$5:$U$19,9,FALSE),"ค่อนข้างสูง","สูง")))),IF(AE21&lt;=VLOOKUP(AC21,เกณฑ์ความสูง!$A$5:$U$19,13,FALSE),"เตี้ย",IF(AE21&lt;=VLOOKUP(AC21,เกณฑ์ความสูง!$A$5:$U$19,15,FALSE),"ค่อนข้างเตี้ย",IF(AE21&lt;=VLOOKUP(AC21,เกณฑ์ความสูง!$A$5:$U$19,17,FALSE),"ส่วนสูงตามเกณฑ์",IF(AE21&lt;=VLOOKUP(AC21,เกณฑ์ความสูง!$A$5:$U$19,19,FALSE),"ค่อนข้างสูง","สูง"))))))</f>
        <v/>
      </c>
    </row>
    <row r="22" spans="1:34" ht="21" x14ac:dyDescent="0.3">
      <c r="A22" s="111"/>
      <c r="B22" s="111"/>
      <c r="C22" s="111"/>
      <c r="D22" s="371">
        <f>ข้อมูลนักเรียน!D20</f>
        <v>18</v>
      </c>
      <c r="E22" s="372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373" t="str">
        <f>IF(ข้อมูลนักเรียน!J20="","",ข้อมูลนักเรียน!J20)</f>
        <v/>
      </c>
      <c r="G22" s="161"/>
      <c r="H22" s="374" t="str">
        <f>IF($E22="","",IF(G22="","",DATEDIF(ข้อมูลนักเรียน!$N20,G22,"Y")))</f>
        <v/>
      </c>
      <c r="I22" s="375"/>
      <c r="J22" s="375"/>
      <c r="K22" s="418" t="str">
        <f t="shared" si="0"/>
        <v/>
      </c>
      <c r="L22" s="374" t="str">
        <f>IF($E22="","",IF($F22="ชาย",IF(K22&lt;=VLOOKUP(H22,เกณฑ์ดัชนีมวลกาย!$A$5:$U$19,3,FALSE),"ผอมมาก",IF(K22&lt;=VLOOKUP(H22,เกณฑ์ดัชนีมวลกาย!$A$5:$U$19,5,FALSE),"ผอม",IF(K22&lt;=VLOOKUP(H22,เกณฑ์ดัชนีมวลกาย!$A$5:$U$19,7,FALSE),"สมส่วน",IF(K22&lt;=VLOOKUP(H22,เกณฑ์ดัชนีมวลกาย!$A$5:$U$19,9,FALSE),"ท้วม","อ้วน")))),IF(K22&lt;=VLOOKUP(H22,เกณฑ์ดัชนีมวลกาย!$A$5:$U$19,13,FALSE),"ผอมมาก",IF(K22&lt;=VLOOKUP(H22,เกณฑ์ดัชนีมวลกาย!$A$5:$U$19,15,FALSE),"ผอม",IF(K22&lt;=VLOOKUP(H22,เกณฑ์ดัชนีมวลกาย!$A$5:$U$19,17,FALSE),"สมส่วน",IF(K22&lt;=VLOOKUP(H22,เกณฑ์ดัชนีมวลกาย!$A$5:$U$19,19,FALSE),"ท้วม","อ้วน"))))))</f>
        <v/>
      </c>
      <c r="M22" s="374" t="str">
        <f>IF($E22="","",IF($F22="ชาย",IF(J22&lt;=VLOOKUP(H22,เกณฑ์ความสูง!$A$5:$U$19,3,FALSE),"เตี้ย",IF(J22&lt;=VLOOKUP(H22,เกณฑ์ความสูง!$A$5:$U$19,5,FALSE),"ค่อนข้างเตี้ย",IF(J22&lt;=VLOOKUP(H22,เกณฑ์ความสูง!$A$5:$U$19,7,FALSE),"ส่วนสูงตามเกณฑ์",IF(J22&lt;=VLOOKUP(H22,เกณฑ์ความสูง!$A$5:$U$19,9,FALSE),"ค่อนข้างสูง","สูง")))),IF(J22&lt;=VLOOKUP(H22,เกณฑ์ความสูง!$A$5:$U$19,13,FALSE),"เตี้ย",IF(J22&lt;=VLOOKUP(H22,เกณฑ์ความสูง!$A$5:$U$19,15,FALSE),"ค่อนข้างเตี้ย",IF(J22&lt;=VLOOKUP(H22,เกณฑ์ความสูง!$A$5:$U$19,17,FALSE),"ส่วนสูงตามเกณฑ์",IF(J22&lt;=VLOOKUP(H22,เกณฑ์ความสูง!$A$5:$U$19,19,FALSE),"ค่อนข้างสูง","สูง"))))))</f>
        <v/>
      </c>
      <c r="N22" s="161"/>
      <c r="O22" s="374" t="str">
        <f>IF($E22="","",IF(N22="","",DATEDIF(ข้อมูลนักเรียน!$N20,N22,"Y")))</f>
        <v/>
      </c>
      <c r="P22" s="375"/>
      <c r="Q22" s="375"/>
      <c r="R22" s="418" t="str">
        <f t="shared" si="1"/>
        <v/>
      </c>
      <c r="S22" s="374" t="str">
        <f>IF($E22="","",IF($F22="ชาย",IF(R22&lt;=VLOOKUP(O22,เกณฑ์ดัชนีมวลกาย!$A$5:$U$19,3,FALSE),"ผอมมาก",IF(R22&lt;=VLOOKUP(O22,เกณฑ์ดัชนีมวลกาย!$A$5:$U$19,5,FALSE),"ผอม",IF(R22&lt;=VLOOKUP(O22,เกณฑ์ดัชนีมวลกาย!$A$5:$U$19,7,FALSE),"สมส่วน",IF(R22&lt;=VLOOKUP(O22,เกณฑ์ดัชนีมวลกาย!$A$5:$U$19,9,FALSE),"ท้วม","อ้วน")))),IF(R22&lt;=VLOOKUP(O22,เกณฑ์ดัชนีมวลกาย!$A$5:$U$19,13,FALSE),"ผอมมาก",IF(R22&lt;=VLOOKUP(O22,เกณฑ์ดัชนีมวลกาย!$A$5:$U$19,15,FALSE),"ผอม",IF(R22&lt;=VLOOKUP(O22,เกณฑ์ดัชนีมวลกาย!$A$5:$U$19,17,FALSE),"สมส่วน",IF(R22&lt;=VLOOKUP(O22,เกณฑ์ดัชนีมวลกาย!$A$5:$U$19,19,FALSE),"ท้วม","อ้วน"))))))</f>
        <v/>
      </c>
      <c r="T22" s="374" t="str">
        <f>IF($E22="","",IF($F22="ชาย",IF(Q22&lt;=VLOOKUP(O22,เกณฑ์ความสูง!$A$5:$U$19,3,FALSE),"เตี้ย",IF(Q22&lt;=VLOOKUP(O22,เกณฑ์ความสูง!$A$5:$U$19,5,FALSE),"ค่อนข้างเตี้ย",IF(Q22&lt;=VLOOKUP(O22,เกณฑ์ความสูง!$A$5:$U$19,7,FALSE),"ส่วนสูงตามเกณฑ์",IF(Q22&lt;=VLOOKUP(O22,เกณฑ์ความสูง!$A$5:$U$19,9,FALSE),"ค่อนข้างสูง","สูง")))),IF(Q22&lt;=VLOOKUP(O22,เกณฑ์ความสูง!$A$5:$U$19,13,FALSE),"เตี้ย",IF(Q22&lt;=VLOOKUP(O22,เกณฑ์ความสูง!$A$5:$U$19,15,FALSE),"ค่อนข้างเตี้ย",IF(Q22&lt;=VLOOKUP(O22,เกณฑ์ความสูง!$A$5:$U$19,17,FALSE),"ส่วนสูงตามเกณฑ์",IF(Q22&lt;=VLOOKUP(O22,เกณฑ์ความสูง!$A$5:$U$19,19,FALSE),"ค่อนข้างสูง","สูง"))))))</f>
        <v/>
      </c>
      <c r="U22" s="161"/>
      <c r="V22" s="374" t="str">
        <f>IF($E22="","",IF(U22="","",DATEDIF(ข้อมูลนักเรียน!$N20,U22,"Y")))</f>
        <v/>
      </c>
      <c r="W22" s="375"/>
      <c r="X22" s="375"/>
      <c r="Y22" s="418" t="str">
        <f t="shared" si="2"/>
        <v/>
      </c>
      <c r="Z22" s="374" t="str">
        <f>IF($E22="","",IF($F22="ชาย",IF(Y22&lt;=VLOOKUP(V22,เกณฑ์ดัชนีมวลกาย!$A$5:$U$19,3,FALSE),"ผอมมาก",IF(Y22&lt;=VLOOKUP(V22,เกณฑ์ดัชนีมวลกาย!$A$5:$U$19,5,FALSE),"ผอม",IF(Y22&lt;=VLOOKUP(V22,เกณฑ์ดัชนีมวลกาย!$A$5:$U$19,7,FALSE),"สมส่วน",IF(Y22&lt;=VLOOKUP(V22,เกณฑ์ดัชนีมวลกาย!$A$5:$U$19,9,FALSE),"ท้วม","อ้วน")))),IF(Y22&lt;=VLOOKUP(V22,เกณฑ์ดัชนีมวลกาย!$A$5:$U$19,13,FALSE),"ผอมมาก",IF(Y22&lt;=VLOOKUP(V22,เกณฑ์ดัชนีมวลกาย!$A$5:$U$19,15,FALSE),"ผอม",IF(Y22&lt;=VLOOKUP(V22,เกณฑ์ดัชนีมวลกาย!$A$5:$U$19,17,FALSE),"สมส่วน",IF(Y22&lt;=VLOOKUP(V22,เกณฑ์ดัชนีมวลกาย!$A$5:$U$19,19,FALSE),"ท้วม","อ้วน"))))))</f>
        <v/>
      </c>
      <c r="AA22" s="374" t="str">
        <f>IF($E22="","",IF($F22="ชาย",IF(X22&lt;=VLOOKUP(V22,เกณฑ์ความสูง!$A$5:$U$19,3,FALSE),"เตี้ย",IF(X22&lt;=VLOOKUP(V22,เกณฑ์ความสูง!$A$5:$U$19,5,FALSE),"ค่อนข้างเตี้ย",IF(X22&lt;=VLOOKUP(V22,เกณฑ์ความสูง!$A$5:$U$19,7,FALSE),"ส่วนสูงตามเกณฑ์",IF(X22&lt;=VLOOKUP(V22,เกณฑ์ความสูง!$A$5:$U$19,9,FALSE),"ค่อนข้างสูง","สูง")))),IF(X22&lt;=VLOOKUP(V22,เกณฑ์ความสูง!$A$5:$U$19,13,FALSE),"เตี้ย",IF(X22&lt;=VLOOKUP(V22,เกณฑ์ความสูง!$A$5:$U$19,15,FALSE),"ค่อนข้างเตี้ย",IF(X22&lt;=VLOOKUP(V22,เกณฑ์ความสูง!$A$5:$U$19,17,FALSE),"ส่วนสูงตามเกณฑ์",IF(X22&lt;=VLOOKUP(V22,เกณฑ์ความสูง!$A$5:$U$19,19,FALSE),"ค่อนข้างสูง","สูง"))))))</f>
        <v/>
      </c>
      <c r="AB22" s="161"/>
      <c r="AC22" s="374" t="str">
        <f>IF($E22="","",IF(AB22="","",DATEDIF(ข้อมูลนักเรียน!$N20,AB22,"Y")))</f>
        <v/>
      </c>
      <c r="AD22" s="375"/>
      <c r="AE22" s="375"/>
      <c r="AF22" s="418" t="str">
        <f t="shared" si="3"/>
        <v/>
      </c>
      <c r="AG22" s="374" t="str">
        <f>IF($E22="","",IF($F22="ชาย",IF(AF22&lt;=VLOOKUP(AC22,เกณฑ์ดัชนีมวลกาย!$A$5:$U$19,3,FALSE),"ผอมมาก",IF(AF22&lt;=VLOOKUP(AC22,เกณฑ์ดัชนีมวลกาย!$A$5:$U$19,5,FALSE),"ผอม",IF(AF22&lt;=VLOOKUP(AC22,เกณฑ์ดัชนีมวลกาย!$A$5:$U$19,7,FALSE),"สมส่วน",IF(AF22&lt;=VLOOKUP(AC22,เกณฑ์ดัชนีมวลกาย!$A$5:$U$19,9,FALSE),"ท้วม","อ้วน")))),IF(AF22&lt;=VLOOKUP(AC22,เกณฑ์ดัชนีมวลกาย!$A$5:$U$19,13,FALSE),"ผอมมาก",IF(AF22&lt;=VLOOKUP(AC22,เกณฑ์ดัชนีมวลกาย!$A$5:$U$19,15,FALSE),"ผอม",IF(AF22&lt;=VLOOKUP(AC22,เกณฑ์ดัชนีมวลกาย!$A$5:$U$19,17,FALSE),"สมส่วน",IF(AF22&lt;=VLOOKUP(AC22,เกณฑ์ดัชนีมวลกาย!$A$5:$U$19,19,FALSE),"ท้วม","อ้วน"))))))</f>
        <v/>
      </c>
      <c r="AH22" s="374" t="str">
        <f>IF($E22="","",IF($F22="ชาย",IF(AE22&lt;=VLOOKUP(AC22,เกณฑ์ความสูง!$A$5:$U$19,3,FALSE),"เตี้ย",IF(AE22&lt;=VLOOKUP(AC22,เกณฑ์ความสูง!$A$5:$U$19,5,FALSE),"ค่อนข้างเตี้ย",IF(AE22&lt;=VLOOKUP(AC22,เกณฑ์ความสูง!$A$5:$U$19,7,FALSE),"ส่วนสูงตามเกณฑ์",IF(AE22&lt;=VLOOKUP(AC22,เกณฑ์ความสูง!$A$5:$U$19,9,FALSE),"ค่อนข้างสูง","สูง")))),IF(AE22&lt;=VLOOKUP(AC22,เกณฑ์ความสูง!$A$5:$U$19,13,FALSE),"เตี้ย",IF(AE22&lt;=VLOOKUP(AC22,เกณฑ์ความสูง!$A$5:$U$19,15,FALSE),"ค่อนข้างเตี้ย",IF(AE22&lt;=VLOOKUP(AC22,เกณฑ์ความสูง!$A$5:$U$19,17,FALSE),"ส่วนสูงตามเกณฑ์",IF(AE22&lt;=VLOOKUP(AC22,เกณฑ์ความสูง!$A$5:$U$19,19,FALSE),"ค่อนข้างสูง","สูง"))))))</f>
        <v/>
      </c>
    </row>
    <row r="23" spans="1:34" ht="21" x14ac:dyDescent="0.3">
      <c r="A23" s="111"/>
      <c r="B23" s="111"/>
      <c r="C23" s="111"/>
      <c r="D23" s="371">
        <f>ข้อมูลนักเรียน!D21</f>
        <v>19</v>
      </c>
      <c r="E23" s="372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373" t="str">
        <f>IF(ข้อมูลนักเรียน!J21="","",ข้อมูลนักเรียน!J21)</f>
        <v/>
      </c>
      <c r="G23" s="161"/>
      <c r="H23" s="374" t="str">
        <f>IF($E23="","",IF(G23="","",DATEDIF(ข้อมูลนักเรียน!$N21,G23,"Y")))</f>
        <v/>
      </c>
      <c r="I23" s="375"/>
      <c r="J23" s="375"/>
      <c r="K23" s="418" t="str">
        <f t="shared" si="0"/>
        <v/>
      </c>
      <c r="L23" s="374" t="str">
        <f>IF($E23="","",IF($F23="ชาย",IF(K23&lt;=VLOOKUP(H23,เกณฑ์ดัชนีมวลกาย!$A$5:$U$19,3,FALSE),"ผอมมาก",IF(K23&lt;=VLOOKUP(H23,เกณฑ์ดัชนีมวลกาย!$A$5:$U$19,5,FALSE),"ผอม",IF(K23&lt;=VLOOKUP(H23,เกณฑ์ดัชนีมวลกาย!$A$5:$U$19,7,FALSE),"สมส่วน",IF(K23&lt;=VLOOKUP(H23,เกณฑ์ดัชนีมวลกาย!$A$5:$U$19,9,FALSE),"ท้วม","อ้วน")))),IF(K23&lt;=VLOOKUP(H23,เกณฑ์ดัชนีมวลกาย!$A$5:$U$19,13,FALSE),"ผอมมาก",IF(K23&lt;=VLOOKUP(H23,เกณฑ์ดัชนีมวลกาย!$A$5:$U$19,15,FALSE),"ผอม",IF(K23&lt;=VLOOKUP(H23,เกณฑ์ดัชนีมวลกาย!$A$5:$U$19,17,FALSE),"สมส่วน",IF(K23&lt;=VLOOKUP(H23,เกณฑ์ดัชนีมวลกาย!$A$5:$U$19,19,FALSE),"ท้วม","อ้วน"))))))</f>
        <v/>
      </c>
      <c r="M23" s="374" t="str">
        <f>IF($E23="","",IF($F23="ชาย",IF(J23&lt;=VLOOKUP(H23,เกณฑ์ความสูง!$A$5:$U$19,3,FALSE),"เตี้ย",IF(J23&lt;=VLOOKUP(H23,เกณฑ์ความสูง!$A$5:$U$19,5,FALSE),"ค่อนข้างเตี้ย",IF(J23&lt;=VLOOKUP(H23,เกณฑ์ความสูง!$A$5:$U$19,7,FALSE),"ส่วนสูงตามเกณฑ์",IF(J23&lt;=VLOOKUP(H23,เกณฑ์ความสูง!$A$5:$U$19,9,FALSE),"ค่อนข้างสูง","สูง")))),IF(J23&lt;=VLOOKUP(H23,เกณฑ์ความสูง!$A$5:$U$19,13,FALSE),"เตี้ย",IF(J23&lt;=VLOOKUP(H23,เกณฑ์ความสูง!$A$5:$U$19,15,FALSE),"ค่อนข้างเตี้ย",IF(J23&lt;=VLOOKUP(H23,เกณฑ์ความสูง!$A$5:$U$19,17,FALSE),"ส่วนสูงตามเกณฑ์",IF(J23&lt;=VLOOKUP(H23,เกณฑ์ความสูง!$A$5:$U$19,19,FALSE),"ค่อนข้างสูง","สูง"))))))</f>
        <v/>
      </c>
      <c r="N23" s="161"/>
      <c r="O23" s="374" t="str">
        <f>IF($E23="","",IF(N23="","",DATEDIF(ข้อมูลนักเรียน!$N21,N23,"Y")))</f>
        <v/>
      </c>
      <c r="P23" s="375"/>
      <c r="Q23" s="375"/>
      <c r="R23" s="418" t="str">
        <f t="shared" si="1"/>
        <v/>
      </c>
      <c r="S23" s="374" t="str">
        <f>IF($E23="","",IF($F23="ชาย",IF(R23&lt;=VLOOKUP(O23,เกณฑ์ดัชนีมวลกาย!$A$5:$U$19,3,FALSE),"ผอมมาก",IF(R23&lt;=VLOOKUP(O23,เกณฑ์ดัชนีมวลกาย!$A$5:$U$19,5,FALSE),"ผอม",IF(R23&lt;=VLOOKUP(O23,เกณฑ์ดัชนีมวลกาย!$A$5:$U$19,7,FALSE),"สมส่วน",IF(R23&lt;=VLOOKUP(O23,เกณฑ์ดัชนีมวลกาย!$A$5:$U$19,9,FALSE),"ท้วม","อ้วน")))),IF(R23&lt;=VLOOKUP(O23,เกณฑ์ดัชนีมวลกาย!$A$5:$U$19,13,FALSE),"ผอมมาก",IF(R23&lt;=VLOOKUP(O23,เกณฑ์ดัชนีมวลกาย!$A$5:$U$19,15,FALSE),"ผอม",IF(R23&lt;=VLOOKUP(O23,เกณฑ์ดัชนีมวลกาย!$A$5:$U$19,17,FALSE),"สมส่วน",IF(R23&lt;=VLOOKUP(O23,เกณฑ์ดัชนีมวลกาย!$A$5:$U$19,19,FALSE),"ท้วม","อ้วน"))))))</f>
        <v/>
      </c>
      <c r="T23" s="374" t="str">
        <f>IF($E23="","",IF($F23="ชาย",IF(Q23&lt;=VLOOKUP(O23,เกณฑ์ความสูง!$A$5:$U$19,3,FALSE),"เตี้ย",IF(Q23&lt;=VLOOKUP(O23,เกณฑ์ความสูง!$A$5:$U$19,5,FALSE),"ค่อนข้างเตี้ย",IF(Q23&lt;=VLOOKUP(O23,เกณฑ์ความสูง!$A$5:$U$19,7,FALSE),"ส่วนสูงตามเกณฑ์",IF(Q23&lt;=VLOOKUP(O23,เกณฑ์ความสูง!$A$5:$U$19,9,FALSE),"ค่อนข้างสูง","สูง")))),IF(Q23&lt;=VLOOKUP(O23,เกณฑ์ความสูง!$A$5:$U$19,13,FALSE),"เตี้ย",IF(Q23&lt;=VLOOKUP(O23,เกณฑ์ความสูง!$A$5:$U$19,15,FALSE),"ค่อนข้างเตี้ย",IF(Q23&lt;=VLOOKUP(O23,เกณฑ์ความสูง!$A$5:$U$19,17,FALSE),"ส่วนสูงตามเกณฑ์",IF(Q23&lt;=VLOOKUP(O23,เกณฑ์ความสูง!$A$5:$U$19,19,FALSE),"ค่อนข้างสูง","สูง"))))))</f>
        <v/>
      </c>
      <c r="U23" s="161"/>
      <c r="V23" s="374" t="str">
        <f>IF($E23="","",IF(U23="","",DATEDIF(ข้อมูลนักเรียน!$N21,U23,"Y")))</f>
        <v/>
      </c>
      <c r="W23" s="375"/>
      <c r="X23" s="375"/>
      <c r="Y23" s="418" t="str">
        <f t="shared" si="2"/>
        <v/>
      </c>
      <c r="Z23" s="374" t="str">
        <f>IF($E23="","",IF($F23="ชาย",IF(Y23&lt;=VLOOKUP(V23,เกณฑ์ดัชนีมวลกาย!$A$5:$U$19,3,FALSE),"ผอมมาก",IF(Y23&lt;=VLOOKUP(V23,เกณฑ์ดัชนีมวลกาย!$A$5:$U$19,5,FALSE),"ผอม",IF(Y23&lt;=VLOOKUP(V23,เกณฑ์ดัชนีมวลกาย!$A$5:$U$19,7,FALSE),"สมส่วน",IF(Y23&lt;=VLOOKUP(V23,เกณฑ์ดัชนีมวลกาย!$A$5:$U$19,9,FALSE),"ท้วม","อ้วน")))),IF(Y23&lt;=VLOOKUP(V23,เกณฑ์ดัชนีมวลกาย!$A$5:$U$19,13,FALSE),"ผอมมาก",IF(Y23&lt;=VLOOKUP(V23,เกณฑ์ดัชนีมวลกาย!$A$5:$U$19,15,FALSE),"ผอม",IF(Y23&lt;=VLOOKUP(V23,เกณฑ์ดัชนีมวลกาย!$A$5:$U$19,17,FALSE),"สมส่วน",IF(Y23&lt;=VLOOKUP(V23,เกณฑ์ดัชนีมวลกาย!$A$5:$U$19,19,FALSE),"ท้วม","อ้วน"))))))</f>
        <v/>
      </c>
      <c r="AA23" s="374" t="str">
        <f>IF($E23="","",IF($F23="ชาย",IF(X23&lt;=VLOOKUP(V23,เกณฑ์ความสูง!$A$5:$U$19,3,FALSE),"เตี้ย",IF(X23&lt;=VLOOKUP(V23,เกณฑ์ความสูง!$A$5:$U$19,5,FALSE),"ค่อนข้างเตี้ย",IF(X23&lt;=VLOOKUP(V23,เกณฑ์ความสูง!$A$5:$U$19,7,FALSE),"ส่วนสูงตามเกณฑ์",IF(X23&lt;=VLOOKUP(V23,เกณฑ์ความสูง!$A$5:$U$19,9,FALSE),"ค่อนข้างสูง","สูง")))),IF(X23&lt;=VLOOKUP(V23,เกณฑ์ความสูง!$A$5:$U$19,13,FALSE),"เตี้ย",IF(X23&lt;=VLOOKUP(V23,เกณฑ์ความสูง!$A$5:$U$19,15,FALSE),"ค่อนข้างเตี้ย",IF(X23&lt;=VLOOKUP(V23,เกณฑ์ความสูง!$A$5:$U$19,17,FALSE),"ส่วนสูงตามเกณฑ์",IF(X23&lt;=VLOOKUP(V23,เกณฑ์ความสูง!$A$5:$U$19,19,FALSE),"ค่อนข้างสูง","สูง"))))))</f>
        <v/>
      </c>
      <c r="AB23" s="161"/>
      <c r="AC23" s="374" t="str">
        <f>IF($E23="","",IF(AB23="","",DATEDIF(ข้อมูลนักเรียน!$N21,AB23,"Y")))</f>
        <v/>
      </c>
      <c r="AD23" s="375"/>
      <c r="AE23" s="375"/>
      <c r="AF23" s="418" t="str">
        <f t="shared" si="3"/>
        <v/>
      </c>
      <c r="AG23" s="374" t="str">
        <f>IF($E23="","",IF($F23="ชาย",IF(AF23&lt;=VLOOKUP(AC23,เกณฑ์ดัชนีมวลกาย!$A$5:$U$19,3,FALSE),"ผอมมาก",IF(AF23&lt;=VLOOKUP(AC23,เกณฑ์ดัชนีมวลกาย!$A$5:$U$19,5,FALSE),"ผอม",IF(AF23&lt;=VLOOKUP(AC23,เกณฑ์ดัชนีมวลกาย!$A$5:$U$19,7,FALSE),"สมส่วน",IF(AF23&lt;=VLOOKUP(AC23,เกณฑ์ดัชนีมวลกาย!$A$5:$U$19,9,FALSE),"ท้วม","อ้วน")))),IF(AF23&lt;=VLOOKUP(AC23,เกณฑ์ดัชนีมวลกาย!$A$5:$U$19,13,FALSE),"ผอมมาก",IF(AF23&lt;=VLOOKUP(AC23,เกณฑ์ดัชนีมวลกาย!$A$5:$U$19,15,FALSE),"ผอม",IF(AF23&lt;=VLOOKUP(AC23,เกณฑ์ดัชนีมวลกาย!$A$5:$U$19,17,FALSE),"สมส่วน",IF(AF23&lt;=VLOOKUP(AC23,เกณฑ์ดัชนีมวลกาย!$A$5:$U$19,19,FALSE),"ท้วม","อ้วน"))))))</f>
        <v/>
      </c>
      <c r="AH23" s="374" t="str">
        <f>IF($E23="","",IF($F23="ชาย",IF(AE23&lt;=VLOOKUP(AC23,เกณฑ์ความสูง!$A$5:$U$19,3,FALSE),"เตี้ย",IF(AE23&lt;=VLOOKUP(AC23,เกณฑ์ความสูง!$A$5:$U$19,5,FALSE),"ค่อนข้างเตี้ย",IF(AE23&lt;=VLOOKUP(AC23,เกณฑ์ความสูง!$A$5:$U$19,7,FALSE),"ส่วนสูงตามเกณฑ์",IF(AE23&lt;=VLOOKUP(AC23,เกณฑ์ความสูง!$A$5:$U$19,9,FALSE),"ค่อนข้างสูง","สูง")))),IF(AE23&lt;=VLOOKUP(AC23,เกณฑ์ความสูง!$A$5:$U$19,13,FALSE),"เตี้ย",IF(AE23&lt;=VLOOKUP(AC23,เกณฑ์ความสูง!$A$5:$U$19,15,FALSE),"ค่อนข้างเตี้ย",IF(AE23&lt;=VLOOKUP(AC23,เกณฑ์ความสูง!$A$5:$U$19,17,FALSE),"ส่วนสูงตามเกณฑ์",IF(AE23&lt;=VLOOKUP(AC23,เกณฑ์ความสูง!$A$5:$U$19,19,FALSE),"ค่อนข้างสูง","สูง"))))))</f>
        <v/>
      </c>
    </row>
    <row r="24" spans="1:34" ht="21" x14ac:dyDescent="0.3">
      <c r="A24" s="111"/>
      <c r="B24" s="111"/>
      <c r="C24" s="111"/>
      <c r="D24" s="371">
        <f>ข้อมูลนักเรียน!D22</f>
        <v>20</v>
      </c>
      <c r="E24" s="372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373" t="str">
        <f>IF(ข้อมูลนักเรียน!J22="","",ข้อมูลนักเรียน!J22)</f>
        <v/>
      </c>
      <c r="G24" s="161"/>
      <c r="H24" s="374" t="str">
        <f>IF($E24="","",IF(G24="","",DATEDIF(ข้อมูลนักเรียน!$N22,G24,"Y")))</f>
        <v/>
      </c>
      <c r="I24" s="375"/>
      <c r="J24" s="375"/>
      <c r="K24" s="418" t="str">
        <f t="shared" si="0"/>
        <v/>
      </c>
      <c r="L24" s="374" t="str">
        <f>IF($E24="","",IF($F24="ชาย",IF(K24&lt;=VLOOKUP(H24,เกณฑ์ดัชนีมวลกาย!$A$5:$U$19,3,FALSE),"ผอมมาก",IF(K24&lt;=VLOOKUP(H24,เกณฑ์ดัชนีมวลกาย!$A$5:$U$19,5,FALSE),"ผอม",IF(K24&lt;=VLOOKUP(H24,เกณฑ์ดัชนีมวลกาย!$A$5:$U$19,7,FALSE),"สมส่วน",IF(K24&lt;=VLOOKUP(H24,เกณฑ์ดัชนีมวลกาย!$A$5:$U$19,9,FALSE),"ท้วม","อ้วน")))),IF(K24&lt;=VLOOKUP(H24,เกณฑ์ดัชนีมวลกาย!$A$5:$U$19,13,FALSE),"ผอมมาก",IF(K24&lt;=VLOOKUP(H24,เกณฑ์ดัชนีมวลกาย!$A$5:$U$19,15,FALSE),"ผอม",IF(K24&lt;=VLOOKUP(H24,เกณฑ์ดัชนีมวลกาย!$A$5:$U$19,17,FALSE),"สมส่วน",IF(K24&lt;=VLOOKUP(H24,เกณฑ์ดัชนีมวลกาย!$A$5:$U$19,19,FALSE),"ท้วม","อ้วน"))))))</f>
        <v/>
      </c>
      <c r="M24" s="374" t="str">
        <f>IF($E24="","",IF($F24="ชาย",IF(J24&lt;=VLOOKUP(H24,เกณฑ์ความสูง!$A$5:$U$19,3,FALSE),"เตี้ย",IF(J24&lt;=VLOOKUP(H24,เกณฑ์ความสูง!$A$5:$U$19,5,FALSE),"ค่อนข้างเตี้ย",IF(J24&lt;=VLOOKUP(H24,เกณฑ์ความสูง!$A$5:$U$19,7,FALSE),"ส่วนสูงตามเกณฑ์",IF(J24&lt;=VLOOKUP(H24,เกณฑ์ความสูง!$A$5:$U$19,9,FALSE),"ค่อนข้างสูง","สูง")))),IF(J24&lt;=VLOOKUP(H24,เกณฑ์ความสูง!$A$5:$U$19,13,FALSE),"เตี้ย",IF(J24&lt;=VLOOKUP(H24,เกณฑ์ความสูง!$A$5:$U$19,15,FALSE),"ค่อนข้างเตี้ย",IF(J24&lt;=VLOOKUP(H24,เกณฑ์ความสูง!$A$5:$U$19,17,FALSE),"ส่วนสูงตามเกณฑ์",IF(J24&lt;=VLOOKUP(H24,เกณฑ์ความสูง!$A$5:$U$19,19,FALSE),"ค่อนข้างสูง","สูง"))))))</f>
        <v/>
      </c>
      <c r="N24" s="161"/>
      <c r="O24" s="374" t="str">
        <f>IF($E24="","",IF(N24="","",DATEDIF(ข้อมูลนักเรียน!$N22,N24,"Y")))</f>
        <v/>
      </c>
      <c r="P24" s="375"/>
      <c r="Q24" s="375"/>
      <c r="R24" s="418" t="str">
        <f t="shared" si="1"/>
        <v/>
      </c>
      <c r="S24" s="374" t="str">
        <f>IF($E24="","",IF($F24="ชาย",IF(R24&lt;=VLOOKUP(O24,เกณฑ์ดัชนีมวลกาย!$A$5:$U$19,3,FALSE),"ผอมมาก",IF(R24&lt;=VLOOKUP(O24,เกณฑ์ดัชนีมวลกาย!$A$5:$U$19,5,FALSE),"ผอม",IF(R24&lt;=VLOOKUP(O24,เกณฑ์ดัชนีมวลกาย!$A$5:$U$19,7,FALSE),"สมส่วน",IF(R24&lt;=VLOOKUP(O24,เกณฑ์ดัชนีมวลกาย!$A$5:$U$19,9,FALSE),"ท้วม","อ้วน")))),IF(R24&lt;=VLOOKUP(O24,เกณฑ์ดัชนีมวลกาย!$A$5:$U$19,13,FALSE),"ผอมมาก",IF(R24&lt;=VLOOKUP(O24,เกณฑ์ดัชนีมวลกาย!$A$5:$U$19,15,FALSE),"ผอม",IF(R24&lt;=VLOOKUP(O24,เกณฑ์ดัชนีมวลกาย!$A$5:$U$19,17,FALSE),"สมส่วน",IF(R24&lt;=VLOOKUP(O24,เกณฑ์ดัชนีมวลกาย!$A$5:$U$19,19,FALSE),"ท้วม","อ้วน"))))))</f>
        <v/>
      </c>
      <c r="T24" s="374" t="str">
        <f>IF($E24="","",IF($F24="ชาย",IF(Q24&lt;=VLOOKUP(O24,เกณฑ์ความสูง!$A$5:$U$19,3,FALSE),"เตี้ย",IF(Q24&lt;=VLOOKUP(O24,เกณฑ์ความสูง!$A$5:$U$19,5,FALSE),"ค่อนข้างเตี้ย",IF(Q24&lt;=VLOOKUP(O24,เกณฑ์ความสูง!$A$5:$U$19,7,FALSE),"ส่วนสูงตามเกณฑ์",IF(Q24&lt;=VLOOKUP(O24,เกณฑ์ความสูง!$A$5:$U$19,9,FALSE),"ค่อนข้างสูง","สูง")))),IF(Q24&lt;=VLOOKUP(O24,เกณฑ์ความสูง!$A$5:$U$19,13,FALSE),"เตี้ย",IF(Q24&lt;=VLOOKUP(O24,เกณฑ์ความสูง!$A$5:$U$19,15,FALSE),"ค่อนข้างเตี้ย",IF(Q24&lt;=VLOOKUP(O24,เกณฑ์ความสูง!$A$5:$U$19,17,FALSE),"ส่วนสูงตามเกณฑ์",IF(Q24&lt;=VLOOKUP(O24,เกณฑ์ความสูง!$A$5:$U$19,19,FALSE),"ค่อนข้างสูง","สูง"))))))</f>
        <v/>
      </c>
      <c r="U24" s="161"/>
      <c r="V24" s="374" t="str">
        <f>IF($E24="","",IF(U24="","",DATEDIF(ข้อมูลนักเรียน!$N22,U24,"Y")))</f>
        <v/>
      </c>
      <c r="W24" s="375"/>
      <c r="X24" s="375"/>
      <c r="Y24" s="418" t="str">
        <f t="shared" si="2"/>
        <v/>
      </c>
      <c r="Z24" s="374" t="str">
        <f>IF($E24="","",IF($F24="ชาย",IF(Y24&lt;=VLOOKUP(V24,เกณฑ์ดัชนีมวลกาย!$A$5:$U$19,3,FALSE),"ผอมมาก",IF(Y24&lt;=VLOOKUP(V24,เกณฑ์ดัชนีมวลกาย!$A$5:$U$19,5,FALSE),"ผอม",IF(Y24&lt;=VLOOKUP(V24,เกณฑ์ดัชนีมวลกาย!$A$5:$U$19,7,FALSE),"สมส่วน",IF(Y24&lt;=VLOOKUP(V24,เกณฑ์ดัชนีมวลกาย!$A$5:$U$19,9,FALSE),"ท้วม","อ้วน")))),IF(Y24&lt;=VLOOKUP(V24,เกณฑ์ดัชนีมวลกาย!$A$5:$U$19,13,FALSE),"ผอมมาก",IF(Y24&lt;=VLOOKUP(V24,เกณฑ์ดัชนีมวลกาย!$A$5:$U$19,15,FALSE),"ผอม",IF(Y24&lt;=VLOOKUP(V24,เกณฑ์ดัชนีมวลกาย!$A$5:$U$19,17,FALSE),"สมส่วน",IF(Y24&lt;=VLOOKUP(V24,เกณฑ์ดัชนีมวลกาย!$A$5:$U$19,19,FALSE),"ท้วม","อ้วน"))))))</f>
        <v/>
      </c>
      <c r="AA24" s="374" t="str">
        <f>IF($E24="","",IF($F24="ชาย",IF(X24&lt;=VLOOKUP(V24,เกณฑ์ความสูง!$A$5:$U$19,3,FALSE),"เตี้ย",IF(X24&lt;=VLOOKUP(V24,เกณฑ์ความสูง!$A$5:$U$19,5,FALSE),"ค่อนข้างเตี้ย",IF(X24&lt;=VLOOKUP(V24,เกณฑ์ความสูง!$A$5:$U$19,7,FALSE),"ส่วนสูงตามเกณฑ์",IF(X24&lt;=VLOOKUP(V24,เกณฑ์ความสูง!$A$5:$U$19,9,FALSE),"ค่อนข้างสูง","สูง")))),IF(X24&lt;=VLOOKUP(V24,เกณฑ์ความสูง!$A$5:$U$19,13,FALSE),"เตี้ย",IF(X24&lt;=VLOOKUP(V24,เกณฑ์ความสูง!$A$5:$U$19,15,FALSE),"ค่อนข้างเตี้ย",IF(X24&lt;=VLOOKUP(V24,เกณฑ์ความสูง!$A$5:$U$19,17,FALSE),"ส่วนสูงตามเกณฑ์",IF(X24&lt;=VLOOKUP(V24,เกณฑ์ความสูง!$A$5:$U$19,19,FALSE),"ค่อนข้างสูง","สูง"))))))</f>
        <v/>
      </c>
      <c r="AB24" s="161"/>
      <c r="AC24" s="374" t="str">
        <f>IF($E24="","",IF(AB24="","",DATEDIF(ข้อมูลนักเรียน!$N22,AB24,"Y")))</f>
        <v/>
      </c>
      <c r="AD24" s="375"/>
      <c r="AE24" s="375"/>
      <c r="AF24" s="418" t="str">
        <f t="shared" si="3"/>
        <v/>
      </c>
      <c r="AG24" s="374" t="str">
        <f>IF($E24="","",IF($F24="ชาย",IF(AF24&lt;=VLOOKUP(AC24,เกณฑ์ดัชนีมวลกาย!$A$5:$U$19,3,FALSE),"ผอมมาก",IF(AF24&lt;=VLOOKUP(AC24,เกณฑ์ดัชนีมวลกาย!$A$5:$U$19,5,FALSE),"ผอม",IF(AF24&lt;=VLOOKUP(AC24,เกณฑ์ดัชนีมวลกาย!$A$5:$U$19,7,FALSE),"สมส่วน",IF(AF24&lt;=VLOOKUP(AC24,เกณฑ์ดัชนีมวลกาย!$A$5:$U$19,9,FALSE),"ท้วม","อ้วน")))),IF(AF24&lt;=VLOOKUP(AC24,เกณฑ์ดัชนีมวลกาย!$A$5:$U$19,13,FALSE),"ผอมมาก",IF(AF24&lt;=VLOOKUP(AC24,เกณฑ์ดัชนีมวลกาย!$A$5:$U$19,15,FALSE),"ผอม",IF(AF24&lt;=VLOOKUP(AC24,เกณฑ์ดัชนีมวลกาย!$A$5:$U$19,17,FALSE),"สมส่วน",IF(AF24&lt;=VLOOKUP(AC24,เกณฑ์ดัชนีมวลกาย!$A$5:$U$19,19,FALSE),"ท้วม","อ้วน"))))))</f>
        <v/>
      </c>
      <c r="AH24" s="374" t="str">
        <f>IF($E24="","",IF($F24="ชาย",IF(AE24&lt;=VLOOKUP(AC24,เกณฑ์ความสูง!$A$5:$U$19,3,FALSE),"เตี้ย",IF(AE24&lt;=VLOOKUP(AC24,เกณฑ์ความสูง!$A$5:$U$19,5,FALSE),"ค่อนข้างเตี้ย",IF(AE24&lt;=VLOOKUP(AC24,เกณฑ์ความสูง!$A$5:$U$19,7,FALSE),"ส่วนสูงตามเกณฑ์",IF(AE24&lt;=VLOOKUP(AC24,เกณฑ์ความสูง!$A$5:$U$19,9,FALSE),"ค่อนข้างสูง","สูง")))),IF(AE24&lt;=VLOOKUP(AC24,เกณฑ์ความสูง!$A$5:$U$19,13,FALSE),"เตี้ย",IF(AE24&lt;=VLOOKUP(AC24,เกณฑ์ความสูง!$A$5:$U$19,15,FALSE),"ค่อนข้างเตี้ย",IF(AE24&lt;=VLOOKUP(AC24,เกณฑ์ความสูง!$A$5:$U$19,17,FALSE),"ส่วนสูงตามเกณฑ์",IF(AE24&lt;=VLOOKUP(AC24,เกณฑ์ความสูง!$A$5:$U$19,19,FALSE),"ค่อนข้างสูง","สูง"))))))</f>
        <v/>
      </c>
    </row>
    <row r="25" spans="1:34" ht="21" x14ac:dyDescent="0.3">
      <c r="A25" s="111"/>
      <c r="B25" s="111"/>
      <c r="C25" s="111"/>
      <c r="D25" s="371">
        <f>ข้อมูลนักเรียน!D23</f>
        <v>21</v>
      </c>
      <c r="E25" s="372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373" t="str">
        <f>IF(ข้อมูลนักเรียน!J23="","",ข้อมูลนักเรียน!J23)</f>
        <v/>
      </c>
      <c r="G25" s="161"/>
      <c r="H25" s="374" t="str">
        <f>IF($E25="","",IF(G25="","",DATEDIF(ข้อมูลนักเรียน!$N23,G25,"Y")))</f>
        <v/>
      </c>
      <c r="I25" s="375"/>
      <c r="J25" s="375"/>
      <c r="K25" s="418" t="str">
        <f t="shared" si="0"/>
        <v/>
      </c>
      <c r="L25" s="374" t="str">
        <f>IF($E25="","",IF($F25="ชาย",IF(K25&lt;=VLOOKUP(H25,เกณฑ์ดัชนีมวลกาย!$A$5:$U$19,3,FALSE),"ผอมมาก",IF(K25&lt;=VLOOKUP(H25,เกณฑ์ดัชนีมวลกาย!$A$5:$U$19,5,FALSE),"ผอม",IF(K25&lt;=VLOOKUP(H25,เกณฑ์ดัชนีมวลกาย!$A$5:$U$19,7,FALSE),"สมส่วน",IF(K25&lt;=VLOOKUP(H25,เกณฑ์ดัชนีมวลกาย!$A$5:$U$19,9,FALSE),"ท้วม","อ้วน")))),IF(K25&lt;=VLOOKUP(H25,เกณฑ์ดัชนีมวลกาย!$A$5:$U$19,13,FALSE),"ผอมมาก",IF(K25&lt;=VLOOKUP(H25,เกณฑ์ดัชนีมวลกาย!$A$5:$U$19,15,FALSE),"ผอม",IF(K25&lt;=VLOOKUP(H25,เกณฑ์ดัชนีมวลกาย!$A$5:$U$19,17,FALSE),"สมส่วน",IF(K25&lt;=VLOOKUP(H25,เกณฑ์ดัชนีมวลกาย!$A$5:$U$19,19,FALSE),"ท้วม","อ้วน"))))))</f>
        <v/>
      </c>
      <c r="M25" s="374" t="str">
        <f>IF($E25="","",IF($F25="ชาย",IF(J25&lt;=VLOOKUP(H25,เกณฑ์ความสูง!$A$5:$U$19,3,FALSE),"เตี้ย",IF(J25&lt;=VLOOKUP(H25,เกณฑ์ความสูง!$A$5:$U$19,5,FALSE),"ค่อนข้างเตี้ย",IF(J25&lt;=VLOOKUP(H25,เกณฑ์ความสูง!$A$5:$U$19,7,FALSE),"ส่วนสูงตามเกณฑ์",IF(J25&lt;=VLOOKUP(H25,เกณฑ์ความสูง!$A$5:$U$19,9,FALSE),"ค่อนข้างสูง","สูง")))),IF(J25&lt;=VLOOKUP(H25,เกณฑ์ความสูง!$A$5:$U$19,13,FALSE),"เตี้ย",IF(J25&lt;=VLOOKUP(H25,เกณฑ์ความสูง!$A$5:$U$19,15,FALSE),"ค่อนข้างเตี้ย",IF(J25&lt;=VLOOKUP(H25,เกณฑ์ความสูง!$A$5:$U$19,17,FALSE),"ส่วนสูงตามเกณฑ์",IF(J25&lt;=VLOOKUP(H25,เกณฑ์ความสูง!$A$5:$U$19,19,FALSE),"ค่อนข้างสูง","สูง"))))))</f>
        <v/>
      </c>
      <c r="N25" s="161"/>
      <c r="O25" s="374" t="str">
        <f>IF($E25="","",IF(N25="","",DATEDIF(ข้อมูลนักเรียน!$N23,N25,"Y")))</f>
        <v/>
      </c>
      <c r="P25" s="375"/>
      <c r="Q25" s="375"/>
      <c r="R25" s="418" t="str">
        <f t="shared" si="1"/>
        <v/>
      </c>
      <c r="S25" s="374" t="str">
        <f>IF($E25="","",IF($F25="ชาย",IF(R25&lt;=VLOOKUP(O25,เกณฑ์ดัชนีมวลกาย!$A$5:$U$19,3,FALSE),"ผอมมาก",IF(R25&lt;=VLOOKUP(O25,เกณฑ์ดัชนีมวลกาย!$A$5:$U$19,5,FALSE),"ผอม",IF(R25&lt;=VLOOKUP(O25,เกณฑ์ดัชนีมวลกาย!$A$5:$U$19,7,FALSE),"สมส่วน",IF(R25&lt;=VLOOKUP(O25,เกณฑ์ดัชนีมวลกาย!$A$5:$U$19,9,FALSE),"ท้วม","อ้วน")))),IF(R25&lt;=VLOOKUP(O25,เกณฑ์ดัชนีมวลกาย!$A$5:$U$19,13,FALSE),"ผอมมาก",IF(R25&lt;=VLOOKUP(O25,เกณฑ์ดัชนีมวลกาย!$A$5:$U$19,15,FALSE),"ผอม",IF(R25&lt;=VLOOKUP(O25,เกณฑ์ดัชนีมวลกาย!$A$5:$U$19,17,FALSE),"สมส่วน",IF(R25&lt;=VLOOKUP(O25,เกณฑ์ดัชนีมวลกาย!$A$5:$U$19,19,FALSE),"ท้วม","อ้วน"))))))</f>
        <v/>
      </c>
      <c r="T25" s="374" t="str">
        <f>IF($E25="","",IF($F25="ชาย",IF(Q25&lt;=VLOOKUP(O25,เกณฑ์ความสูง!$A$5:$U$19,3,FALSE),"เตี้ย",IF(Q25&lt;=VLOOKUP(O25,เกณฑ์ความสูง!$A$5:$U$19,5,FALSE),"ค่อนข้างเตี้ย",IF(Q25&lt;=VLOOKUP(O25,เกณฑ์ความสูง!$A$5:$U$19,7,FALSE),"ส่วนสูงตามเกณฑ์",IF(Q25&lt;=VLOOKUP(O25,เกณฑ์ความสูง!$A$5:$U$19,9,FALSE),"ค่อนข้างสูง","สูง")))),IF(Q25&lt;=VLOOKUP(O25,เกณฑ์ความสูง!$A$5:$U$19,13,FALSE),"เตี้ย",IF(Q25&lt;=VLOOKUP(O25,เกณฑ์ความสูง!$A$5:$U$19,15,FALSE),"ค่อนข้างเตี้ย",IF(Q25&lt;=VLOOKUP(O25,เกณฑ์ความสูง!$A$5:$U$19,17,FALSE),"ส่วนสูงตามเกณฑ์",IF(Q25&lt;=VLOOKUP(O25,เกณฑ์ความสูง!$A$5:$U$19,19,FALSE),"ค่อนข้างสูง","สูง"))))))</f>
        <v/>
      </c>
      <c r="U25" s="161"/>
      <c r="V25" s="374" t="str">
        <f>IF($E25="","",IF(U25="","",DATEDIF(ข้อมูลนักเรียน!$N23,U25,"Y")))</f>
        <v/>
      </c>
      <c r="W25" s="375"/>
      <c r="X25" s="375"/>
      <c r="Y25" s="418" t="str">
        <f t="shared" si="2"/>
        <v/>
      </c>
      <c r="Z25" s="374" t="str">
        <f>IF($E25="","",IF($F25="ชาย",IF(Y25&lt;=VLOOKUP(V25,เกณฑ์ดัชนีมวลกาย!$A$5:$U$19,3,FALSE),"ผอมมาก",IF(Y25&lt;=VLOOKUP(V25,เกณฑ์ดัชนีมวลกาย!$A$5:$U$19,5,FALSE),"ผอม",IF(Y25&lt;=VLOOKUP(V25,เกณฑ์ดัชนีมวลกาย!$A$5:$U$19,7,FALSE),"สมส่วน",IF(Y25&lt;=VLOOKUP(V25,เกณฑ์ดัชนีมวลกาย!$A$5:$U$19,9,FALSE),"ท้วม","อ้วน")))),IF(Y25&lt;=VLOOKUP(V25,เกณฑ์ดัชนีมวลกาย!$A$5:$U$19,13,FALSE),"ผอมมาก",IF(Y25&lt;=VLOOKUP(V25,เกณฑ์ดัชนีมวลกาย!$A$5:$U$19,15,FALSE),"ผอม",IF(Y25&lt;=VLOOKUP(V25,เกณฑ์ดัชนีมวลกาย!$A$5:$U$19,17,FALSE),"สมส่วน",IF(Y25&lt;=VLOOKUP(V25,เกณฑ์ดัชนีมวลกาย!$A$5:$U$19,19,FALSE),"ท้วม","อ้วน"))))))</f>
        <v/>
      </c>
      <c r="AA25" s="374" t="str">
        <f>IF($E25="","",IF($F25="ชาย",IF(X25&lt;=VLOOKUP(V25,เกณฑ์ความสูง!$A$5:$U$19,3,FALSE),"เตี้ย",IF(X25&lt;=VLOOKUP(V25,เกณฑ์ความสูง!$A$5:$U$19,5,FALSE),"ค่อนข้างเตี้ย",IF(X25&lt;=VLOOKUP(V25,เกณฑ์ความสูง!$A$5:$U$19,7,FALSE),"ส่วนสูงตามเกณฑ์",IF(X25&lt;=VLOOKUP(V25,เกณฑ์ความสูง!$A$5:$U$19,9,FALSE),"ค่อนข้างสูง","สูง")))),IF(X25&lt;=VLOOKUP(V25,เกณฑ์ความสูง!$A$5:$U$19,13,FALSE),"เตี้ย",IF(X25&lt;=VLOOKUP(V25,เกณฑ์ความสูง!$A$5:$U$19,15,FALSE),"ค่อนข้างเตี้ย",IF(X25&lt;=VLOOKUP(V25,เกณฑ์ความสูง!$A$5:$U$19,17,FALSE),"ส่วนสูงตามเกณฑ์",IF(X25&lt;=VLOOKUP(V25,เกณฑ์ความสูง!$A$5:$U$19,19,FALSE),"ค่อนข้างสูง","สูง"))))))</f>
        <v/>
      </c>
      <c r="AB25" s="161"/>
      <c r="AC25" s="374" t="str">
        <f>IF($E25="","",IF(AB25="","",DATEDIF(ข้อมูลนักเรียน!$N23,AB25,"Y")))</f>
        <v/>
      </c>
      <c r="AD25" s="375"/>
      <c r="AE25" s="375"/>
      <c r="AF25" s="418" t="str">
        <f t="shared" si="3"/>
        <v/>
      </c>
      <c r="AG25" s="374" t="str">
        <f>IF($E25="","",IF($F25="ชาย",IF(AF25&lt;=VLOOKUP(AC25,เกณฑ์ดัชนีมวลกาย!$A$5:$U$19,3,FALSE),"ผอมมาก",IF(AF25&lt;=VLOOKUP(AC25,เกณฑ์ดัชนีมวลกาย!$A$5:$U$19,5,FALSE),"ผอม",IF(AF25&lt;=VLOOKUP(AC25,เกณฑ์ดัชนีมวลกาย!$A$5:$U$19,7,FALSE),"สมส่วน",IF(AF25&lt;=VLOOKUP(AC25,เกณฑ์ดัชนีมวลกาย!$A$5:$U$19,9,FALSE),"ท้วม","อ้วน")))),IF(AF25&lt;=VLOOKUP(AC25,เกณฑ์ดัชนีมวลกาย!$A$5:$U$19,13,FALSE),"ผอมมาก",IF(AF25&lt;=VLOOKUP(AC25,เกณฑ์ดัชนีมวลกาย!$A$5:$U$19,15,FALSE),"ผอม",IF(AF25&lt;=VLOOKUP(AC25,เกณฑ์ดัชนีมวลกาย!$A$5:$U$19,17,FALSE),"สมส่วน",IF(AF25&lt;=VLOOKUP(AC25,เกณฑ์ดัชนีมวลกาย!$A$5:$U$19,19,FALSE),"ท้วม","อ้วน"))))))</f>
        <v/>
      </c>
      <c r="AH25" s="374" t="str">
        <f>IF($E25="","",IF($F25="ชาย",IF(AE25&lt;=VLOOKUP(AC25,เกณฑ์ความสูง!$A$5:$U$19,3,FALSE),"เตี้ย",IF(AE25&lt;=VLOOKUP(AC25,เกณฑ์ความสูง!$A$5:$U$19,5,FALSE),"ค่อนข้างเตี้ย",IF(AE25&lt;=VLOOKUP(AC25,เกณฑ์ความสูง!$A$5:$U$19,7,FALSE),"ส่วนสูงตามเกณฑ์",IF(AE25&lt;=VLOOKUP(AC25,เกณฑ์ความสูง!$A$5:$U$19,9,FALSE),"ค่อนข้างสูง","สูง")))),IF(AE25&lt;=VLOOKUP(AC25,เกณฑ์ความสูง!$A$5:$U$19,13,FALSE),"เตี้ย",IF(AE25&lt;=VLOOKUP(AC25,เกณฑ์ความสูง!$A$5:$U$19,15,FALSE),"ค่อนข้างเตี้ย",IF(AE25&lt;=VLOOKUP(AC25,เกณฑ์ความสูง!$A$5:$U$19,17,FALSE),"ส่วนสูงตามเกณฑ์",IF(AE25&lt;=VLOOKUP(AC25,เกณฑ์ความสูง!$A$5:$U$19,19,FALSE),"ค่อนข้างสูง","สูง"))))))</f>
        <v/>
      </c>
    </row>
    <row r="26" spans="1:34" ht="21" x14ac:dyDescent="0.3">
      <c r="A26" s="111"/>
      <c r="B26" s="111"/>
      <c r="C26" s="111"/>
      <c r="D26" s="371">
        <f>ข้อมูลนักเรียน!D24</f>
        <v>22</v>
      </c>
      <c r="E26" s="372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373" t="str">
        <f>IF(ข้อมูลนักเรียน!J24="","",ข้อมูลนักเรียน!J24)</f>
        <v/>
      </c>
      <c r="G26" s="161"/>
      <c r="H26" s="374" t="str">
        <f>IF($E26="","",IF(G26="","",DATEDIF(ข้อมูลนักเรียน!$N24,G26,"Y")))</f>
        <v/>
      </c>
      <c r="I26" s="375"/>
      <c r="J26" s="375"/>
      <c r="K26" s="418" t="str">
        <f t="shared" si="0"/>
        <v/>
      </c>
      <c r="L26" s="374" t="str">
        <f>IF($E26="","",IF($F26="ชาย",IF(K26&lt;=VLOOKUP(H26,เกณฑ์ดัชนีมวลกาย!$A$5:$U$19,3,FALSE),"ผอมมาก",IF(K26&lt;=VLOOKUP(H26,เกณฑ์ดัชนีมวลกาย!$A$5:$U$19,5,FALSE),"ผอม",IF(K26&lt;=VLOOKUP(H26,เกณฑ์ดัชนีมวลกาย!$A$5:$U$19,7,FALSE),"สมส่วน",IF(K26&lt;=VLOOKUP(H26,เกณฑ์ดัชนีมวลกาย!$A$5:$U$19,9,FALSE),"ท้วม","อ้วน")))),IF(K26&lt;=VLOOKUP(H26,เกณฑ์ดัชนีมวลกาย!$A$5:$U$19,13,FALSE),"ผอมมาก",IF(K26&lt;=VLOOKUP(H26,เกณฑ์ดัชนีมวลกาย!$A$5:$U$19,15,FALSE),"ผอม",IF(K26&lt;=VLOOKUP(H26,เกณฑ์ดัชนีมวลกาย!$A$5:$U$19,17,FALSE),"สมส่วน",IF(K26&lt;=VLOOKUP(H26,เกณฑ์ดัชนีมวลกาย!$A$5:$U$19,19,FALSE),"ท้วม","อ้วน"))))))</f>
        <v/>
      </c>
      <c r="M26" s="374" t="str">
        <f>IF($E26="","",IF($F26="ชาย",IF(J26&lt;=VLOOKUP(H26,เกณฑ์ความสูง!$A$5:$U$19,3,FALSE),"เตี้ย",IF(J26&lt;=VLOOKUP(H26,เกณฑ์ความสูง!$A$5:$U$19,5,FALSE),"ค่อนข้างเตี้ย",IF(J26&lt;=VLOOKUP(H26,เกณฑ์ความสูง!$A$5:$U$19,7,FALSE),"ส่วนสูงตามเกณฑ์",IF(J26&lt;=VLOOKUP(H26,เกณฑ์ความสูง!$A$5:$U$19,9,FALSE),"ค่อนข้างสูง","สูง")))),IF(J26&lt;=VLOOKUP(H26,เกณฑ์ความสูง!$A$5:$U$19,13,FALSE),"เตี้ย",IF(J26&lt;=VLOOKUP(H26,เกณฑ์ความสูง!$A$5:$U$19,15,FALSE),"ค่อนข้างเตี้ย",IF(J26&lt;=VLOOKUP(H26,เกณฑ์ความสูง!$A$5:$U$19,17,FALSE),"ส่วนสูงตามเกณฑ์",IF(J26&lt;=VLOOKUP(H26,เกณฑ์ความสูง!$A$5:$U$19,19,FALSE),"ค่อนข้างสูง","สูง"))))))</f>
        <v/>
      </c>
      <c r="N26" s="161"/>
      <c r="O26" s="374" t="str">
        <f>IF($E26="","",IF(N26="","",DATEDIF(ข้อมูลนักเรียน!$N24,N26,"Y")))</f>
        <v/>
      </c>
      <c r="P26" s="375"/>
      <c r="Q26" s="375"/>
      <c r="R26" s="418" t="str">
        <f t="shared" si="1"/>
        <v/>
      </c>
      <c r="S26" s="374" t="str">
        <f>IF($E26="","",IF($F26="ชาย",IF(R26&lt;=VLOOKUP(O26,เกณฑ์ดัชนีมวลกาย!$A$5:$U$19,3,FALSE),"ผอมมาก",IF(R26&lt;=VLOOKUP(O26,เกณฑ์ดัชนีมวลกาย!$A$5:$U$19,5,FALSE),"ผอม",IF(R26&lt;=VLOOKUP(O26,เกณฑ์ดัชนีมวลกาย!$A$5:$U$19,7,FALSE),"สมส่วน",IF(R26&lt;=VLOOKUP(O26,เกณฑ์ดัชนีมวลกาย!$A$5:$U$19,9,FALSE),"ท้วม","อ้วน")))),IF(R26&lt;=VLOOKUP(O26,เกณฑ์ดัชนีมวลกาย!$A$5:$U$19,13,FALSE),"ผอมมาก",IF(R26&lt;=VLOOKUP(O26,เกณฑ์ดัชนีมวลกาย!$A$5:$U$19,15,FALSE),"ผอม",IF(R26&lt;=VLOOKUP(O26,เกณฑ์ดัชนีมวลกาย!$A$5:$U$19,17,FALSE),"สมส่วน",IF(R26&lt;=VLOOKUP(O26,เกณฑ์ดัชนีมวลกาย!$A$5:$U$19,19,FALSE),"ท้วม","อ้วน"))))))</f>
        <v/>
      </c>
      <c r="T26" s="374" t="str">
        <f>IF($E26="","",IF($F26="ชาย",IF(Q26&lt;=VLOOKUP(O26,เกณฑ์ความสูง!$A$5:$U$19,3,FALSE),"เตี้ย",IF(Q26&lt;=VLOOKUP(O26,เกณฑ์ความสูง!$A$5:$U$19,5,FALSE),"ค่อนข้างเตี้ย",IF(Q26&lt;=VLOOKUP(O26,เกณฑ์ความสูง!$A$5:$U$19,7,FALSE),"ส่วนสูงตามเกณฑ์",IF(Q26&lt;=VLOOKUP(O26,เกณฑ์ความสูง!$A$5:$U$19,9,FALSE),"ค่อนข้างสูง","สูง")))),IF(Q26&lt;=VLOOKUP(O26,เกณฑ์ความสูง!$A$5:$U$19,13,FALSE),"เตี้ย",IF(Q26&lt;=VLOOKUP(O26,เกณฑ์ความสูง!$A$5:$U$19,15,FALSE),"ค่อนข้างเตี้ย",IF(Q26&lt;=VLOOKUP(O26,เกณฑ์ความสูง!$A$5:$U$19,17,FALSE),"ส่วนสูงตามเกณฑ์",IF(Q26&lt;=VLOOKUP(O26,เกณฑ์ความสูง!$A$5:$U$19,19,FALSE),"ค่อนข้างสูง","สูง"))))))</f>
        <v/>
      </c>
      <c r="U26" s="161"/>
      <c r="V26" s="374" t="str">
        <f>IF($E26="","",IF(U26="","",DATEDIF(ข้อมูลนักเรียน!$N24,U26,"Y")))</f>
        <v/>
      </c>
      <c r="W26" s="375"/>
      <c r="X26" s="375"/>
      <c r="Y26" s="418" t="str">
        <f t="shared" si="2"/>
        <v/>
      </c>
      <c r="Z26" s="374" t="str">
        <f>IF($E26="","",IF($F26="ชาย",IF(Y26&lt;=VLOOKUP(V26,เกณฑ์ดัชนีมวลกาย!$A$5:$U$19,3,FALSE),"ผอมมาก",IF(Y26&lt;=VLOOKUP(V26,เกณฑ์ดัชนีมวลกาย!$A$5:$U$19,5,FALSE),"ผอม",IF(Y26&lt;=VLOOKUP(V26,เกณฑ์ดัชนีมวลกาย!$A$5:$U$19,7,FALSE),"สมส่วน",IF(Y26&lt;=VLOOKUP(V26,เกณฑ์ดัชนีมวลกาย!$A$5:$U$19,9,FALSE),"ท้วม","อ้วน")))),IF(Y26&lt;=VLOOKUP(V26,เกณฑ์ดัชนีมวลกาย!$A$5:$U$19,13,FALSE),"ผอมมาก",IF(Y26&lt;=VLOOKUP(V26,เกณฑ์ดัชนีมวลกาย!$A$5:$U$19,15,FALSE),"ผอม",IF(Y26&lt;=VLOOKUP(V26,เกณฑ์ดัชนีมวลกาย!$A$5:$U$19,17,FALSE),"สมส่วน",IF(Y26&lt;=VLOOKUP(V26,เกณฑ์ดัชนีมวลกาย!$A$5:$U$19,19,FALSE),"ท้วม","อ้วน"))))))</f>
        <v/>
      </c>
      <c r="AA26" s="374" t="str">
        <f>IF($E26="","",IF($F26="ชาย",IF(X26&lt;=VLOOKUP(V26,เกณฑ์ความสูง!$A$5:$U$19,3,FALSE),"เตี้ย",IF(X26&lt;=VLOOKUP(V26,เกณฑ์ความสูง!$A$5:$U$19,5,FALSE),"ค่อนข้างเตี้ย",IF(X26&lt;=VLOOKUP(V26,เกณฑ์ความสูง!$A$5:$U$19,7,FALSE),"ส่วนสูงตามเกณฑ์",IF(X26&lt;=VLOOKUP(V26,เกณฑ์ความสูง!$A$5:$U$19,9,FALSE),"ค่อนข้างสูง","สูง")))),IF(X26&lt;=VLOOKUP(V26,เกณฑ์ความสูง!$A$5:$U$19,13,FALSE),"เตี้ย",IF(X26&lt;=VLOOKUP(V26,เกณฑ์ความสูง!$A$5:$U$19,15,FALSE),"ค่อนข้างเตี้ย",IF(X26&lt;=VLOOKUP(V26,เกณฑ์ความสูง!$A$5:$U$19,17,FALSE),"ส่วนสูงตามเกณฑ์",IF(X26&lt;=VLOOKUP(V26,เกณฑ์ความสูง!$A$5:$U$19,19,FALSE),"ค่อนข้างสูง","สูง"))))))</f>
        <v/>
      </c>
      <c r="AB26" s="161"/>
      <c r="AC26" s="374" t="str">
        <f>IF($E26="","",IF(AB26="","",DATEDIF(ข้อมูลนักเรียน!$N24,AB26,"Y")))</f>
        <v/>
      </c>
      <c r="AD26" s="375"/>
      <c r="AE26" s="375"/>
      <c r="AF26" s="418" t="str">
        <f t="shared" si="3"/>
        <v/>
      </c>
      <c r="AG26" s="374" t="str">
        <f>IF($E26="","",IF($F26="ชาย",IF(AF26&lt;=VLOOKUP(AC26,เกณฑ์ดัชนีมวลกาย!$A$5:$U$19,3,FALSE),"ผอมมาก",IF(AF26&lt;=VLOOKUP(AC26,เกณฑ์ดัชนีมวลกาย!$A$5:$U$19,5,FALSE),"ผอม",IF(AF26&lt;=VLOOKUP(AC26,เกณฑ์ดัชนีมวลกาย!$A$5:$U$19,7,FALSE),"สมส่วน",IF(AF26&lt;=VLOOKUP(AC26,เกณฑ์ดัชนีมวลกาย!$A$5:$U$19,9,FALSE),"ท้วม","อ้วน")))),IF(AF26&lt;=VLOOKUP(AC26,เกณฑ์ดัชนีมวลกาย!$A$5:$U$19,13,FALSE),"ผอมมาก",IF(AF26&lt;=VLOOKUP(AC26,เกณฑ์ดัชนีมวลกาย!$A$5:$U$19,15,FALSE),"ผอม",IF(AF26&lt;=VLOOKUP(AC26,เกณฑ์ดัชนีมวลกาย!$A$5:$U$19,17,FALSE),"สมส่วน",IF(AF26&lt;=VLOOKUP(AC26,เกณฑ์ดัชนีมวลกาย!$A$5:$U$19,19,FALSE),"ท้วม","อ้วน"))))))</f>
        <v/>
      </c>
      <c r="AH26" s="374" t="str">
        <f>IF($E26="","",IF($F26="ชาย",IF(AE26&lt;=VLOOKUP(AC26,เกณฑ์ความสูง!$A$5:$U$19,3,FALSE),"เตี้ย",IF(AE26&lt;=VLOOKUP(AC26,เกณฑ์ความสูง!$A$5:$U$19,5,FALSE),"ค่อนข้างเตี้ย",IF(AE26&lt;=VLOOKUP(AC26,เกณฑ์ความสูง!$A$5:$U$19,7,FALSE),"ส่วนสูงตามเกณฑ์",IF(AE26&lt;=VLOOKUP(AC26,เกณฑ์ความสูง!$A$5:$U$19,9,FALSE),"ค่อนข้างสูง","สูง")))),IF(AE26&lt;=VLOOKUP(AC26,เกณฑ์ความสูง!$A$5:$U$19,13,FALSE),"เตี้ย",IF(AE26&lt;=VLOOKUP(AC26,เกณฑ์ความสูง!$A$5:$U$19,15,FALSE),"ค่อนข้างเตี้ย",IF(AE26&lt;=VLOOKUP(AC26,เกณฑ์ความสูง!$A$5:$U$19,17,FALSE),"ส่วนสูงตามเกณฑ์",IF(AE26&lt;=VLOOKUP(AC26,เกณฑ์ความสูง!$A$5:$U$19,19,FALSE),"ค่อนข้างสูง","สูง"))))))</f>
        <v/>
      </c>
    </row>
    <row r="27" spans="1:34" ht="21" x14ac:dyDescent="0.3">
      <c r="A27" s="111"/>
      <c r="B27" s="111"/>
      <c r="C27" s="111"/>
      <c r="D27" s="371">
        <f>ข้อมูลนักเรียน!D25</f>
        <v>23</v>
      </c>
      <c r="E27" s="372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373" t="str">
        <f>IF(ข้อมูลนักเรียน!J25="","",ข้อมูลนักเรียน!J25)</f>
        <v/>
      </c>
      <c r="G27" s="161"/>
      <c r="H27" s="374" t="str">
        <f>IF($E27="","",IF(G27="","",DATEDIF(ข้อมูลนักเรียน!$N25,G27,"Y")))</f>
        <v/>
      </c>
      <c r="I27" s="375"/>
      <c r="J27" s="375"/>
      <c r="K27" s="418" t="str">
        <f t="shared" si="0"/>
        <v/>
      </c>
      <c r="L27" s="374" t="str">
        <f>IF($E27="","",IF($F27="ชาย",IF(K27&lt;=VLOOKUP(H27,เกณฑ์ดัชนีมวลกาย!$A$5:$U$19,3,FALSE),"ผอมมาก",IF(K27&lt;=VLOOKUP(H27,เกณฑ์ดัชนีมวลกาย!$A$5:$U$19,5,FALSE),"ผอม",IF(K27&lt;=VLOOKUP(H27,เกณฑ์ดัชนีมวลกาย!$A$5:$U$19,7,FALSE),"สมส่วน",IF(K27&lt;=VLOOKUP(H27,เกณฑ์ดัชนีมวลกาย!$A$5:$U$19,9,FALSE),"ท้วม","อ้วน")))),IF(K27&lt;=VLOOKUP(H27,เกณฑ์ดัชนีมวลกาย!$A$5:$U$19,13,FALSE),"ผอมมาก",IF(K27&lt;=VLOOKUP(H27,เกณฑ์ดัชนีมวลกาย!$A$5:$U$19,15,FALSE),"ผอม",IF(K27&lt;=VLOOKUP(H27,เกณฑ์ดัชนีมวลกาย!$A$5:$U$19,17,FALSE),"สมส่วน",IF(K27&lt;=VLOOKUP(H27,เกณฑ์ดัชนีมวลกาย!$A$5:$U$19,19,FALSE),"ท้วม","อ้วน"))))))</f>
        <v/>
      </c>
      <c r="M27" s="374" t="str">
        <f>IF($E27="","",IF($F27="ชาย",IF(J27&lt;=VLOOKUP(H27,เกณฑ์ความสูง!$A$5:$U$19,3,FALSE),"เตี้ย",IF(J27&lt;=VLOOKUP(H27,เกณฑ์ความสูง!$A$5:$U$19,5,FALSE),"ค่อนข้างเตี้ย",IF(J27&lt;=VLOOKUP(H27,เกณฑ์ความสูง!$A$5:$U$19,7,FALSE),"ส่วนสูงตามเกณฑ์",IF(J27&lt;=VLOOKUP(H27,เกณฑ์ความสูง!$A$5:$U$19,9,FALSE),"ค่อนข้างสูง","สูง")))),IF(J27&lt;=VLOOKUP(H27,เกณฑ์ความสูง!$A$5:$U$19,13,FALSE),"เตี้ย",IF(J27&lt;=VLOOKUP(H27,เกณฑ์ความสูง!$A$5:$U$19,15,FALSE),"ค่อนข้างเตี้ย",IF(J27&lt;=VLOOKUP(H27,เกณฑ์ความสูง!$A$5:$U$19,17,FALSE),"ส่วนสูงตามเกณฑ์",IF(J27&lt;=VLOOKUP(H27,เกณฑ์ความสูง!$A$5:$U$19,19,FALSE),"ค่อนข้างสูง","สูง"))))))</f>
        <v/>
      </c>
      <c r="N27" s="161"/>
      <c r="O27" s="374" t="str">
        <f>IF($E27="","",IF(N27="","",DATEDIF(ข้อมูลนักเรียน!$N25,N27,"Y")))</f>
        <v/>
      </c>
      <c r="P27" s="375"/>
      <c r="Q27" s="375"/>
      <c r="R27" s="418" t="str">
        <f t="shared" si="1"/>
        <v/>
      </c>
      <c r="S27" s="374" t="str">
        <f>IF($E27="","",IF($F27="ชาย",IF(R27&lt;=VLOOKUP(O27,เกณฑ์ดัชนีมวลกาย!$A$5:$U$19,3,FALSE),"ผอมมาก",IF(R27&lt;=VLOOKUP(O27,เกณฑ์ดัชนีมวลกาย!$A$5:$U$19,5,FALSE),"ผอม",IF(R27&lt;=VLOOKUP(O27,เกณฑ์ดัชนีมวลกาย!$A$5:$U$19,7,FALSE),"สมส่วน",IF(R27&lt;=VLOOKUP(O27,เกณฑ์ดัชนีมวลกาย!$A$5:$U$19,9,FALSE),"ท้วม","อ้วน")))),IF(R27&lt;=VLOOKUP(O27,เกณฑ์ดัชนีมวลกาย!$A$5:$U$19,13,FALSE),"ผอมมาก",IF(R27&lt;=VLOOKUP(O27,เกณฑ์ดัชนีมวลกาย!$A$5:$U$19,15,FALSE),"ผอม",IF(R27&lt;=VLOOKUP(O27,เกณฑ์ดัชนีมวลกาย!$A$5:$U$19,17,FALSE),"สมส่วน",IF(R27&lt;=VLOOKUP(O27,เกณฑ์ดัชนีมวลกาย!$A$5:$U$19,19,FALSE),"ท้วม","อ้วน"))))))</f>
        <v/>
      </c>
      <c r="T27" s="374" t="str">
        <f>IF($E27="","",IF($F27="ชาย",IF(Q27&lt;=VLOOKUP(O27,เกณฑ์ความสูง!$A$5:$U$19,3,FALSE),"เตี้ย",IF(Q27&lt;=VLOOKUP(O27,เกณฑ์ความสูง!$A$5:$U$19,5,FALSE),"ค่อนข้างเตี้ย",IF(Q27&lt;=VLOOKUP(O27,เกณฑ์ความสูง!$A$5:$U$19,7,FALSE),"ส่วนสูงตามเกณฑ์",IF(Q27&lt;=VLOOKUP(O27,เกณฑ์ความสูง!$A$5:$U$19,9,FALSE),"ค่อนข้างสูง","สูง")))),IF(Q27&lt;=VLOOKUP(O27,เกณฑ์ความสูง!$A$5:$U$19,13,FALSE),"เตี้ย",IF(Q27&lt;=VLOOKUP(O27,เกณฑ์ความสูง!$A$5:$U$19,15,FALSE),"ค่อนข้างเตี้ย",IF(Q27&lt;=VLOOKUP(O27,เกณฑ์ความสูง!$A$5:$U$19,17,FALSE),"ส่วนสูงตามเกณฑ์",IF(Q27&lt;=VLOOKUP(O27,เกณฑ์ความสูง!$A$5:$U$19,19,FALSE),"ค่อนข้างสูง","สูง"))))))</f>
        <v/>
      </c>
      <c r="U27" s="161"/>
      <c r="V27" s="374" t="str">
        <f>IF($E27="","",IF(U27="","",DATEDIF(ข้อมูลนักเรียน!$N25,U27,"Y")))</f>
        <v/>
      </c>
      <c r="W27" s="375"/>
      <c r="X27" s="375"/>
      <c r="Y27" s="418" t="str">
        <f t="shared" si="2"/>
        <v/>
      </c>
      <c r="Z27" s="374" t="str">
        <f>IF($E27="","",IF($F27="ชาย",IF(Y27&lt;=VLOOKUP(V27,เกณฑ์ดัชนีมวลกาย!$A$5:$U$19,3,FALSE),"ผอมมาก",IF(Y27&lt;=VLOOKUP(V27,เกณฑ์ดัชนีมวลกาย!$A$5:$U$19,5,FALSE),"ผอม",IF(Y27&lt;=VLOOKUP(V27,เกณฑ์ดัชนีมวลกาย!$A$5:$U$19,7,FALSE),"สมส่วน",IF(Y27&lt;=VLOOKUP(V27,เกณฑ์ดัชนีมวลกาย!$A$5:$U$19,9,FALSE),"ท้วม","อ้วน")))),IF(Y27&lt;=VLOOKUP(V27,เกณฑ์ดัชนีมวลกาย!$A$5:$U$19,13,FALSE),"ผอมมาก",IF(Y27&lt;=VLOOKUP(V27,เกณฑ์ดัชนีมวลกาย!$A$5:$U$19,15,FALSE),"ผอม",IF(Y27&lt;=VLOOKUP(V27,เกณฑ์ดัชนีมวลกาย!$A$5:$U$19,17,FALSE),"สมส่วน",IF(Y27&lt;=VLOOKUP(V27,เกณฑ์ดัชนีมวลกาย!$A$5:$U$19,19,FALSE),"ท้วม","อ้วน"))))))</f>
        <v/>
      </c>
      <c r="AA27" s="374" t="str">
        <f>IF($E27="","",IF($F27="ชาย",IF(X27&lt;=VLOOKUP(V27,เกณฑ์ความสูง!$A$5:$U$19,3,FALSE),"เตี้ย",IF(X27&lt;=VLOOKUP(V27,เกณฑ์ความสูง!$A$5:$U$19,5,FALSE),"ค่อนข้างเตี้ย",IF(X27&lt;=VLOOKUP(V27,เกณฑ์ความสูง!$A$5:$U$19,7,FALSE),"ส่วนสูงตามเกณฑ์",IF(X27&lt;=VLOOKUP(V27,เกณฑ์ความสูง!$A$5:$U$19,9,FALSE),"ค่อนข้างสูง","สูง")))),IF(X27&lt;=VLOOKUP(V27,เกณฑ์ความสูง!$A$5:$U$19,13,FALSE),"เตี้ย",IF(X27&lt;=VLOOKUP(V27,เกณฑ์ความสูง!$A$5:$U$19,15,FALSE),"ค่อนข้างเตี้ย",IF(X27&lt;=VLOOKUP(V27,เกณฑ์ความสูง!$A$5:$U$19,17,FALSE),"ส่วนสูงตามเกณฑ์",IF(X27&lt;=VLOOKUP(V27,เกณฑ์ความสูง!$A$5:$U$19,19,FALSE),"ค่อนข้างสูง","สูง"))))))</f>
        <v/>
      </c>
      <c r="AB27" s="161"/>
      <c r="AC27" s="374" t="str">
        <f>IF($E27="","",IF(AB27="","",DATEDIF(ข้อมูลนักเรียน!$N25,AB27,"Y")))</f>
        <v/>
      </c>
      <c r="AD27" s="375"/>
      <c r="AE27" s="375"/>
      <c r="AF27" s="418" t="str">
        <f t="shared" si="3"/>
        <v/>
      </c>
      <c r="AG27" s="374" t="str">
        <f>IF($E27="","",IF($F27="ชาย",IF(AF27&lt;=VLOOKUP(AC27,เกณฑ์ดัชนีมวลกาย!$A$5:$U$19,3,FALSE),"ผอมมาก",IF(AF27&lt;=VLOOKUP(AC27,เกณฑ์ดัชนีมวลกาย!$A$5:$U$19,5,FALSE),"ผอม",IF(AF27&lt;=VLOOKUP(AC27,เกณฑ์ดัชนีมวลกาย!$A$5:$U$19,7,FALSE),"สมส่วน",IF(AF27&lt;=VLOOKUP(AC27,เกณฑ์ดัชนีมวลกาย!$A$5:$U$19,9,FALSE),"ท้วม","อ้วน")))),IF(AF27&lt;=VLOOKUP(AC27,เกณฑ์ดัชนีมวลกาย!$A$5:$U$19,13,FALSE),"ผอมมาก",IF(AF27&lt;=VLOOKUP(AC27,เกณฑ์ดัชนีมวลกาย!$A$5:$U$19,15,FALSE),"ผอม",IF(AF27&lt;=VLOOKUP(AC27,เกณฑ์ดัชนีมวลกาย!$A$5:$U$19,17,FALSE),"สมส่วน",IF(AF27&lt;=VLOOKUP(AC27,เกณฑ์ดัชนีมวลกาย!$A$5:$U$19,19,FALSE),"ท้วม","อ้วน"))))))</f>
        <v/>
      </c>
      <c r="AH27" s="374" t="str">
        <f>IF($E27="","",IF($F27="ชาย",IF(AE27&lt;=VLOOKUP(AC27,เกณฑ์ความสูง!$A$5:$U$19,3,FALSE),"เตี้ย",IF(AE27&lt;=VLOOKUP(AC27,เกณฑ์ความสูง!$A$5:$U$19,5,FALSE),"ค่อนข้างเตี้ย",IF(AE27&lt;=VLOOKUP(AC27,เกณฑ์ความสูง!$A$5:$U$19,7,FALSE),"ส่วนสูงตามเกณฑ์",IF(AE27&lt;=VLOOKUP(AC27,เกณฑ์ความสูง!$A$5:$U$19,9,FALSE),"ค่อนข้างสูง","สูง")))),IF(AE27&lt;=VLOOKUP(AC27,เกณฑ์ความสูง!$A$5:$U$19,13,FALSE),"เตี้ย",IF(AE27&lt;=VLOOKUP(AC27,เกณฑ์ความสูง!$A$5:$U$19,15,FALSE),"ค่อนข้างเตี้ย",IF(AE27&lt;=VLOOKUP(AC27,เกณฑ์ความสูง!$A$5:$U$19,17,FALSE),"ส่วนสูงตามเกณฑ์",IF(AE27&lt;=VLOOKUP(AC27,เกณฑ์ความสูง!$A$5:$U$19,19,FALSE),"ค่อนข้างสูง","สูง"))))))</f>
        <v/>
      </c>
    </row>
    <row r="28" spans="1:34" ht="21" x14ac:dyDescent="0.3">
      <c r="A28" s="111"/>
      <c r="B28" s="111"/>
      <c r="C28" s="111"/>
      <c r="D28" s="371">
        <f>ข้อมูลนักเรียน!D26</f>
        <v>24</v>
      </c>
      <c r="E28" s="372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373" t="str">
        <f>IF(ข้อมูลนักเรียน!J26="","",ข้อมูลนักเรียน!J26)</f>
        <v/>
      </c>
      <c r="G28" s="161"/>
      <c r="H28" s="374" t="str">
        <f>IF($E28="","",IF(G28="","",DATEDIF(ข้อมูลนักเรียน!$N26,G28,"Y")))</f>
        <v/>
      </c>
      <c r="I28" s="375"/>
      <c r="J28" s="375"/>
      <c r="K28" s="418" t="str">
        <f t="shared" si="0"/>
        <v/>
      </c>
      <c r="L28" s="374" t="str">
        <f>IF($E28="","",IF($F28="ชาย",IF(K28&lt;=VLOOKUP(H28,เกณฑ์ดัชนีมวลกาย!$A$5:$U$19,3,FALSE),"ผอมมาก",IF(K28&lt;=VLOOKUP(H28,เกณฑ์ดัชนีมวลกาย!$A$5:$U$19,5,FALSE),"ผอม",IF(K28&lt;=VLOOKUP(H28,เกณฑ์ดัชนีมวลกาย!$A$5:$U$19,7,FALSE),"สมส่วน",IF(K28&lt;=VLOOKUP(H28,เกณฑ์ดัชนีมวลกาย!$A$5:$U$19,9,FALSE),"ท้วม","อ้วน")))),IF(K28&lt;=VLOOKUP(H28,เกณฑ์ดัชนีมวลกาย!$A$5:$U$19,13,FALSE),"ผอมมาก",IF(K28&lt;=VLOOKUP(H28,เกณฑ์ดัชนีมวลกาย!$A$5:$U$19,15,FALSE),"ผอม",IF(K28&lt;=VLOOKUP(H28,เกณฑ์ดัชนีมวลกาย!$A$5:$U$19,17,FALSE),"สมส่วน",IF(K28&lt;=VLOOKUP(H28,เกณฑ์ดัชนีมวลกาย!$A$5:$U$19,19,FALSE),"ท้วม","อ้วน"))))))</f>
        <v/>
      </c>
      <c r="M28" s="374" t="str">
        <f>IF($E28="","",IF($F28="ชาย",IF(J28&lt;=VLOOKUP(H28,เกณฑ์ความสูง!$A$5:$U$19,3,FALSE),"เตี้ย",IF(J28&lt;=VLOOKUP(H28,เกณฑ์ความสูง!$A$5:$U$19,5,FALSE),"ค่อนข้างเตี้ย",IF(J28&lt;=VLOOKUP(H28,เกณฑ์ความสูง!$A$5:$U$19,7,FALSE),"ส่วนสูงตามเกณฑ์",IF(J28&lt;=VLOOKUP(H28,เกณฑ์ความสูง!$A$5:$U$19,9,FALSE),"ค่อนข้างสูง","สูง")))),IF(J28&lt;=VLOOKUP(H28,เกณฑ์ความสูง!$A$5:$U$19,13,FALSE),"เตี้ย",IF(J28&lt;=VLOOKUP(H28,เกณฑ์ความสูง!$A$5:$U$19,15,FALSE),"ค่อนข้างเตี้ย",IF(J28&lt;=VLOOKUP(H28,เกณฑ์ความสูง!$A$5:$U$19,17,FALSE),"ส่วนสูงตามเกณฑ์",IF(J28&lt;=VLOOKUP(H28,เกณฑ์ความสูง!$A$5:$U$19,19,FALSE),"ค่อนข้างสูง","สูง"))))))</f>
        <v/>
      </c>
      <c r="N28" s="161"/>
      <c r="O28" s="374" t="str">
        <f>IF($E28="","",IF(N28="","",DATEDIF(ข้อมูลนักเรียน!$N26,N28,"Y")))</f>
        <v/>
      </c>
      <c r="P28" s="375"/>
      <c r="Q28" s="375"/>
      <c r="R28" s="418" t="str">
        <f t="shared" si="1"/>
        <v/>
      </c>
      <c r="S28" s="374" t="str">
        <f>IF($E28="","",IF($F28="ชาย",IF(R28&lt;=VLOOKUP(O28,เกณฑ์ดัชนีมวลกาย!$A$5:$U$19,3,FALSE),"ผอมมาก",IF(R28&lt;=VLOOKUP(O28,เกณฑ์ดัชนีมวลกาย!$A$5:$U$19,5,FALSE),"ผอม",IF(R28&lt;=VLOOKUP(O28,เกณฑ์ดัชนีมวลกาย!$A$5:$U$19,7,FALSE),"สมส่วน",IF(R28&lt;=VLOOKUP(O28,เกณฑ์ดัชนีมวลกาย!$A$5:$U$19,9,FALSE),"ท้วม","อ้วน")))),IF(R28&lt;=VLOOKUP(O28,เกณฑ์ดัชนีมวลกาย!$A$5:$U$19,13,FALSE),"ผอมมาก",IF(R28&lt;=VLOOKUP(O28,เกณฑ์ดัชนีมวลกาย!$A$5:$U$19,15,FALSE),"ผอม",IF(R28&lt;=VLOOKUP(O28,เกณฑ์ดัชนีมวลกาย!$A$5:$U$19,17,FALSE),"สมส่วน",IF(R28&lt;=VLOOKUP(O28,เกณฑ์ดัชนีมวลกาย!$A$5:$U$19,19,FALSE),"ท้วม","อ้วน"))))))</f>
        <v/>
      </c>
      <c r="T28" s="374" t="str">
        <f>IF($E28="","",IF($F28="ชาย",IF(Q28&lt;=VLOOKUP(O28,เกณฑ์ความสูง!$A$5:$U$19,3,FALSE),"เตี้ย",IF(Q28&lt;=VLOOKUP(O28,เกณฑ์ความสูง!$A$5:$U$19,5,FALSE),"ค่อนข้างเตี้ย",IF(Q28&lt;=VLOOKUP(O28,เกณฑ์ความสูง!$A$5:$U$19,7,FALSE),"ส่วนสูงตามเกณฑ์",IF(Q28&lt;=VLOOKUP(O28,เกณฑ์ความสูง!$A$5:$U$19,9,FALSE),"ค่อนข้างสูง","สูง")))),IF(Q28&lt;=VLOOKUP(O28,เกณฑ์ความสูง!$A$5:$U$19,13,FALSE),"เตี้ย",IF(Q28&lt;=VLOOKUP(O28,เกณฑ์ความสูง!$A$5:$U$19,15,FALSE),"ค่อนข้างเตี้ย",IF(Q28&lt;=VLOOKUP(O28,เกณฑ์ความสูง!$A$5:$U$19,17,FALSE),"ส่วนสูงตามเกณฑ์",IF(Q28&lt;=VLOOKUP(O28,เกณฑ์ความสูง!$A$5:$U$19,19,FALSE),"ค่อนข้างสูง","สูง"))))))</f>
        <v/>
      </c>
      <c r="U28" s="161"/>
      <c r="V28" s="374" t="str">
        <f>IF($E28="","",IF(U28="","",DATEDIF(ข้อมูลนักเรียน!$N26,U28,"Y")))</f>
        <v/>
      </c>
      <c r="W28" s="375"/>
      <c r="X28" s="375"/>
      <c r="Y28" s="418" t="str">
        <f t="shared" si="2"/>
        <v/>
      </c>
      <c r="Z28" s="374" t="str">
        <f>IF($E28="","",IF($F28="ชาย",IF(Y28&lt;=VLOOKUP(V28,เกณฑ์ดัชนีมวลกาย!$A$5:$U$19,3,FALSE),"ผอมมาก",IF(Y28&lt;=VLOOKUP(V28,เกณฑ์ดัชนีมวลกาย!$A$5:$U$19,5,FALSE),"ผอม",IF(Y28&lt;=VLOOKUP(V28,เกณฑ์ดัชนีมวลกาย!$A$5:$U$19,7,FALSE),"สมส่วน",IF(Y28&lt;=VLOOKUP(V28,เกณฑ์ดัชนีมวลกาย!$A$5:$U$19,9,FALSE),"ท้วม","อ้วน")))),IF(Y28&lt;=VLOOKUP(V28,เกณฑ์ดัชนีมวลกาย!$A$5:$U$19,13,FALSE),"ผอมมาก",IF(Y28&lt;=VLOOKUP(V28,เกณฑ์ดัชนีมวลกาย!$A$5:$U$19,15,FALSE),"ผอม",IF(Y28&lt;=VLOOKUP(V28,เกณฑ์ดัชนีมวลกาย!$A$5:$U$19,17,FALSE),"สมส่วน",IF(Y28&lt;=VLOOKUP(V28,เกณฑ์ดัชนีมวลกาย!$A$5:$U$19,19,FALSE),"ท้วม","อ้วน"))))))</f>
        <v/>
      </c>
      <c r="AA28" s="374" t="str">
        <f>IF($E28="","",IF($F28="ชาย",IF(X28&lt;=VLOOKUP(V28,เกณฑ์ความสูง!$A$5:$U$19,3,FALSE),"เตี้ย",IF(X28&lt;=VLOOKUP(V28,เกณฑ์ความสูง!$A$5:$U$19,5,FALSE),"ค่อนข้างเตี้ย",IF(X28&lt;=VLOOKUP(V28,เกณฑ์ความสูง!$A$5:$U$19,7,FALSE),"ส่วนสูงตามเกณฑ์",IF(X28&lt;=VLOOKUP(V28,เกณฑ์ความสูง!$A$5:$U$19,9,FALSE),"ค่อนข้างสูง","สูง")))),IF(X28&lt;=VLOOKUP(V28,เกณฑ์ความสูง!$A$5:$U$19,13,FALSE),"เตี้ย",IF(X28&lt;=VLOOKUP(V28,เกณฑ์ความสูง!$A$5:$U$19,15,FALSE),"ค่อนข้างเตี้ย",IF(X28&lt;=VLOOKUP(V28,เกณฑ์ความสูง!$A$5:$U$19,17,FALSE),"ส่วนสูงตามเกณฑ์",IF(X28&lt;=VLOOKUP(V28,เกณฑ์ความสูง!$A$5:$U$19,19,FALSE),"ค่อนข้างสูง","สูง"))))))</f>
        <v/>
      </c>
      <c r="AB28" s="161"/>
      <c r="AC28" s="374" t="str">
        <f>IF($E28="","",IF(AB28="","",DATEDIF(ข้อมูลนักเรียน!$N26,AB28,"Y")))</f>
        <v/>
      </c>
      <c r="AD28" s="375"/>
      <c r="AE28" s="375"/>
      <c r="AF28" s="418" t="str">
        <f t="shared" si="3"/>
        <v/>
      </c>
      <c r="AG28" s="374" t="str">
        <f>IF($E28="","",IF($F28="ชาย",IF(AF28&lt;=VLOOKUP(AC28,เกณฑ์ดัชนีมวลกาย!$A$5:$U$19,3,FALSE),"ผอมมาก",IF(AF28&lt;=VLOOKUP(AC28,เกณฑ์ดัชนีมวลกาย!$A$5:$U$19,5,FALSE),"ผอม",IF(AF28&lt;=VLOOKUP(AC28,เกณฑ์ดัชนีมวลกาย!$A$5:$U$19,7,FALSE),"สมส่วน",IF(AF28&lt;=VLOOKUP(AC28,เกณฑ์ดัชนีมวลกาย!$A$5:$U$19,9,FALSE),"ท้วม","อ้วน")))),IF(AF28&lt;=VLOOKUP(AC28,เกณฑ์ดัชนีมวลกาย!$A$5:$U$19,13,FALSE),"ผอมมาก",IF(AF28&lt;=VLOOKUP(AC28,เกณฑ์ดัชนีมวลกาย!$A$5:$U$19,15,FALSE),"ผอม",IF(AF28&lt;=VLOOKUP(AC28,เกณฑ์ดัชนีมวลกาย!$A$5:$U$19,17,FALSE),"สมส่วน",IF(AF28&lt;=VLOOKUP(AC28,เกณฑ์ดัชนีมวลกาย!$A$5:$U$19,19,FALSE),"ท้วม","อ้วน"))))))</f>
        <v/>
      </c>
      <c r="AH28" s="374" t="str">
        <f>IF($E28="","",IF($F28="ชาย",IF(AE28&lt;=VLOOKUP(AC28,เกณฑ์ความสูง!$A$5:$U$19,3,FALSE),"เตี้ย",IF(AE28&lt;=VLOOKUP(AC28,เกณฑ์ความสูง!$A$5:$U$19,5,FALSE),"ค่อนข้างเตี้ย",IF(AE28&lt;=VLOOKUP(AC28,เกณฑ์ความสูง!$A$5:$U$19,7,FALSE),"ส่วนสูงตามเกณฑ์",IF(AE28&lt;=VLOOKUP(AC28,เกณฑ์ความสูง!$A$5:$U$19,9,FALSE),"ค่อนข้างสูง","สูง")))),IF(AE28&lt;=VLOOKUP(AC28,เกณฑ์ความสูง!$A$5:$U$19,13,FALSE),"เตี้ย",IF(AE28&lt;=VLOOKUP(AC28,เกณฑ์ความสูง!$A$5:$U$19,15,FALSE),"ค่อนข้างเตี้ย",IF(AE28&lt;=VLOOKUP(AC28,เกณฑ์ความสูง!$A$5:$U$19,17,FALSE),"ส่วนสูงตามเกณฑ์",IF(AE28&lt;=VLOOKUP(AC28,เกณฑ์ความสูง!$A$5:$U$19,19,FALSE),"ค่อนข้างสูง","สูง"))))))</f>
        <v/>
      </c>
    </row>
    <row r="29" spans="1:34" ht="21" x14ac:dyDescent="0.3">
      <c r="A29" s="111"/>
      <c r="B29" s="111"/>
      <c r="C29" s="111"/>
      <c r="D29" s="371">
        <f>ข้อมูลนักเรียน!D27</f>
        <v>25</v>
      </c>
      <c r="E29" s="372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373" t="str">
        <f>IF(ข้อมูลนักเรียน!J27="","",ข้อมูลนักเรียน!J27)</f>
        <v/>
      </c>
      <c r="G29" s="161"/>
      <c r="H29" s="374" t="str">
        <f>IF($E29="","",IF(G29="","",DATEDIF(ข้อมูลนักเรียน!$N27,G29,"Y")))</f>
        <v/>
      </c>
      <c r="I29" s="375"/>
      <c r="J29" s="375"/>
      <c r="K29" s="418" t="str">
        <f t="shared" si="0"/>
        <v/>
      </c>
      <c r="L29" s="374" t="str">
        <f>IF($E29="","",IF($F29="ชาย",IF(K29&lt;=VLOOKUP(H29,เกณฑ์ดัชนีมวลกาย!$A$5:$U$19,3,FALSE),"ผอมมาก",IF(K29&lt;=VLOOKUP(H29,เกณฑ์ดัชนีมวลกาย!$A$5:$U$19,5,FALSE),"ผอม",IF(K29&lt;=VLOOKUP(H29,เกณฑ์ดัชนีมวลกาย!$A$5:$U$19,7,FALSE),"สมส่วน",IF(K29&lt;=VLOOKUP(H29,เกณฑ์ดัชนีมวลกาย!$A$5:$U$19,9,FALSE),"ท้วม","อ้วน")))),IF(K29&lt;=VLOOKUP(H29,เกณฑ์ดัชนีมวลกาย!$A$5:$U$19,13,FALSE),"ผอมมาก",IF(K29&lt;=VLOOKUP(H29,เกณฑ์ดัชนีมวลกาย!$A$5:$U$19,15,FALSE),"ผอม",IF(K29&lt;=VLOOKUP(H29,เกณฑ์ดัชนีมวลกาย!$A$5:$U$19,17,FALSE),"สมส่วน",IF(K29&lt;=VLOOKUP(H29,เกณฑ์ดัชนีมวลกาย!$A$5:$U$19,19,FALSE),"ท้วม","อ้วน"))))))</f>
        <v/>
      </c>
      <c r="M29" s="374" t="str">
        <f>IF($E29="","",IF($F29="ชาย",IF(J29&lt;=VLOOKUP(H29,เกณฑ์ความสูง!$A$5:$U$19,3,FALSE),"เตี้ย",IF(J29&lt;=VLOOKUP(H29,เกณฑ์ความสูง!$A$5:$U$19,5,FALSE),"ค่อนข้างเตี้ย",IF(J29&lt;=VLOOKUP(H29,เกณฑ์ความสูง!$A$5:$U$19,7,FALSE),"ส่วนสูงตามเกณฑ์",IF(J29&lt;=VLOOKUP(H29,เกณฑ์ความสูง!$A$5:$U$19,9,FALSE),"ค่อนข้างสูง","สูง")))),IF(J29&lt;=VLOOKUP(H29,เกณฑ์ความสูง!$A$5:$U$19,13,FALSE),"เตี้ย",IF(J29&lt;=VLOOKUP(H29,เกณฑ์ความสูง!$A$5:$U$19,15,FALSE),"ค่อนข้างเตี้ย",IF(J29&lt;=VLOOKUP(H29,เกณฑ์ความสูง!$A$5:$U$19,17,FALSE),"ส่วนสูงตามเกณฑ์",IF(J29&lt;=VLOOKUP(H29,เกณฑ์ความสูง!$A$5:$U$19,19,FALSE),"ค่อนข้างสูง","สูง"))))))</f>
        <v/>
      </c>
      <c r="N29" s="161"/>
      <c r="O29" s="374" t="str">
        <f>IF($E29="","",IF(N29="","",DATEDIF(ข้อมูลนักเรียน!$N27,N29,"Y")))</f>
        <v/>
      </c>
      <c r="P29" s="375"/>
      <c r="Q29" s="375"/>
      <c r="R29" s="418" t="str">
        <f t="shared" si="1"/>
        <v/>
      </c>
      <c r="S29" s="374" t="str">
        <f>IF($E29="","",IF($F29="ชาย",IF(R29&lt;=VLOOKUP(O29,เกณฑ์ดัชนีมวลกาย!$A$5:$U$19,3,FALSE),"ผอมมาก",IF(R29&lt;=VLOOKUP(O29,เกณฑ์ดัชนีมวลกาย!$A$5:$U$19,5,FALSE),"ผอม",IF(R29&lt;=VLOOKUP(O29,เกณฑ์ดัชนีมวลกาย!$A$5:$U$19,7,FALSE),"สมส่วน",IF(R29&lt;=VLOOKUP(O29,เกณฑ์ดัชนีมวลกาย!$A$5:$U$19,9,FALSE),"ท้วม","อ้วน")))),IF(R29&lt;=VLOOKUP(O29,เกณฑ์ดัชนีมวลกาย!$A$5:$U$19,13,FALSE),"ผอมมาก",IF(R29&lt;=VLOOKUP(O29,เกณฑ์ดัชนีมวลกาย!$A$5:$U$19,15,FALSE),"ผอม",IF(R29&lt;=VLOOKUP(O29,เกณฑ์ดัชนีมวลกาย!$A$5:$U$19,17,FALSE),"สมส่วน",IF(R29&lt;=VLOOKUP(O29,เกณฑ์ดัชนีมวลกาย!$A$5:$U$19,19,FALSE),"ท้วม","อ้วน"))))))</f>
        <v/>
      </c>
      <c r="T29" s="374" t="str">
        <f>IF($E29="","",IF($F29="ชาย",IF(Q29&lt;=VLOOKUP(O29,เกณฑ์ความสูง!$A$5:$U$19,3,FALSE),"เตี้ย",IF(Q29&lt;=VLOOKUP(O29,เกณฑ์ความสูง!$A$5:$U$19,5,FALSE),"ค่อนข้างเตี้ย",IF(Q29&lt;=VLOOKUP(O29,เกณฑ์ความสูง!$A$5:$U$19,7,FALSE),"ส่วนสูงตามเกณฑ์",IF(Q29&lt;=VLOOKUP(O29,เกณฑ์ความสูง!$A$5:$U$19,9,FALSE),"ค่อนข้างสูง","สูง")))),IF(Q29&lt;=VLOOKUP(O29,เกณฑ์ความสูง!$A$5:$U$19,13,FALSE),"เตี้ย",IF(Q29&lt;=VLOOKUP(O29,เกณฑ์ความสูง!$A$5:$U$19,15,FALSE),"ค่อนข้างเตี้ย",IF(Q29&lt;=VLOOKUP(O29,เกณฑ์ความสูง!$A$5:$U$19,17,FALSE),"ส่วนสูงตามเกณฑ์",IF(Q29&lt;=VLOOKUP(O29,เกณฑ์ความสูง!$A$5:$U$19,19,FALSE),"ค่อนข้างสูง","สูง"))))))</f>
        <v/>
      </c>
      <c r="U29" s="161"/>
      <c r="V29" s="374" t="str">
        <f>IF($E29="","",IF(U29="","",DATEDIF(ข้อมูลนักเรียน!$N27,U29,"Y")))</f>
        <v/>
      </c>
      <c r="W29" s="375"/>
      <c r="X29" s="375"/>
      <c r="Y29" s="418" t="str">
        <f t="shared" si="2"/>
        <v/>
      </c>
      <c r="Z29" s="374" t="str">
        <f>IF($E29="","",IF($F29="ชาย",IF(Y29&lt;=VLOOKUP(V29,เกณฑ์ดัชนีมวลกาย!$A$5:$U$19,3,FALSE),"ผอมมาก",IF(Y29&lt;=VLOOKUP(V29,เกณฑ์ดัชนีมวลกาย!$A$5:$U$19,5,FALSE),"ผอม",IF(Y29&lt;=VLOOKUP(V29,เกณฑ์ดัชนีมวลกาย!$A$5:$U$19,7,FALSE),"สมส่วน",IF(Y29&lt;=VLOOKUP(V29,เกณฑ์ดัชนีมวลกาย!$A$5:$U$19,9,FALSE),"ท้วม","อ้วน")))),IF(Y29&lt;=VLOOKUP(V29,เกณฑ์ดัชนีมวลกาย!$A$5:$U$19,13,FALSE),"ผอมมาก",IF(Y29&lt;=VLOOKUP(V29,เกณฑ์ดัชนีมวลกาย!$A$5:$U$19,15,FALSE),"ผอม",IF(Y29&lt;=VLOOKUP(V29,เกณฑ์ดัชนีมวลกาย!$A$5:$U$19,17,FALSE),"สมส่วน",IF(Y29&lt;=VLOOKUP(V29,เกณฑ์ดัชนีมวลกาย!$A$5:$U$19,19,FALSE),"ท้วม","อ้วน"))))))</f>
        <v/>
      </c>
      <c r="AA29" s="374" t="str">
        <f>IF($E29="","",IF($F29="ชาย",IF(X29&lt;=VLOOKUP(V29,เกณฑ์ความสูง!$A$5:$U$19,3,FALSE),"เตี้ย",IF(X29&lt;=VLOOKUP(V29,เกณฑ์ความสูง!$A$5:$U$19,5,FALSE),"ค่อนข้างเตี้ย",IF(X29&lt;=VLOOKUP(V29,เกณฑ์ความสูง!$A$5:$U$19,7,FALSE),"ส่วนสูงตามเกณฑ์",IF(X29&lt;=VLOOKUP(V29,เกณฑ์ความสูง!$A$5:$U$19,9,FALSE),"ค่อนข้างสูง","สูง")))),IF(X29&lt;=VLOOKUP(V29,เกณฑ์ความสูง!$A$5:$U$19,13,FALSE),"เตี้ย",IF(X29&lt;=VLOOKUP(V29,เกณฑ์ความสูง!$A$5:$U$19,15,FALSE),"ค่อนข้างเตี้ย",IF(X29&lt;=VLOOKUP(V29,เกณฑ์ความสูง!$A$5:$U$19,17,FALSE),"ส่วนสูงตามเกณฑ์",IF(X29&lt;=VLOOKUP(V29,เกณฑ์ความสูง!$A$5:$U$19,19,FALSE),"ค่อนข้างสูง","สูง"))))))</f>
        <v/>
      </c>
      <c r="AB29" s="161"/>
      <c r="AC29" s="374" t="str">
        <f>IF($E29="","",IF(AB29="","",DATEDIF(ข้อมูลนักเรียน!$N27,AB29,"Y")))</f>
        <v/>
      </c>
      <c r="AD29" s="375"/>
      <c r="AE29" s="375"/>
      <c r="AF29" s="418" t="str">
        <f t="shared" si="3"/>
        <v/>
      </c>
      <c r="AG29" s="374" t="str">
        <f>IF($E29="","",IF($F29="ชาย",IF(AF29&lt;=VLOOKUP(AC29,เกณฑ์ดัชนีมวลกาย!$A$5:$U$19,3,FALSE),"ผอมมาก",IF(AF29&lt;=VLOOKUP(AC29,เกณฑ์ดัชนีมวลกาย!$A$5:$U$19,5,FALSE),"ผอม",IF(AF29&lt;=VLOOKUP(AC29,เกณฑ์ดัชนีมวลกาย!$A$5:$U$19,7,FALSE),"สมส่วน",IF(AF29&lt;=VLOOKUP(AC29,เกณฑ์ดัชนีมวลกาย!$A$5:$U$19,9,FALSE),"ท้วม","อ้วน")))),IF(AF29&lt;=VLOOKUP(AC29,เกณฑ์ดัชนีมวลกาย!$A$5:$U$19,13,FALSE),"ผอมมาก",IF(AF29&lt;=VLOOKUP(AC29,เกณฑ์ดัชนีมวลกาย!$A$5:$U$19,15,FALSE),"ผอม",IF(AF29&lt;=VLOOKUP(AC29,เกณฑ์ดัชนีมวลกาย!$A$5:$U$19,17,FALSE),"สมส่วน",IF(AF29&lt;=VLOOKUP(AC29,เกณฑ์ดัชนีมวลกาย!$A$5:$U$19,19,FALSE),"ท้วม","อ้วน"))))))</f>
        <v/>
      </c>
      <c r="AH29" s="374" t="str">
        <f>IF($E29="","",IF($F29="ชาย",IF(AE29&lt;=VLOOKUP(AC29,เกณฑ์ความสูง!$A$5:$U$19,3,FALSE),"เตี้ย",IF(AE29&lt;=VLOOKUP(AC29,เกณฑ์ความสูง!$A$5:$U$19,5,FALSE),"ค่อนข้างเตี้ย",IF(AE29&lt;=VLOOKUP(AC29,เกณฑ์ความสูง!$A$5:$U$19,7,FALSE),"ส่วนสูงตามเกณฑ์",IF(AE29&lt;=VLOOKUP(AC29,เกณฑ์ความสูง!$A$5:$U$19,9,FALSE),"ค่อนข้างสูง","สูง")))),IF(AE29&lt;=VLOOKUP(AC29,เกณฑ์ความสูง!$A$5:$U$19,13,FALSE),"เตี้ย",IF(AE29&lt;=VLOOKUP(AC29,เกณฑ์ความสูง!$A$5:$U$19,15,FALSE),"ค่อนข้างเตี้ย",IF(AE29&lt;=VLOOKUP(AC29,เกณฑ์ความสูง!$A$5:$U$19,17,FALSE),"ส่วนสูงตามเกณฑ์",IF(AE29&lt;=VLOOKUP(AC29,เกณฑ์ความสูง!$A$5:$U$19,19,FALSE),"ค่อนข้างสูง","สูง"))))))</f>
        <v/>
      </c>
    </row>
    <row r="30" spans="1:34" ht="21" x14ac:dyDescent="0.3">
      <c r="A30" s="111"/>
      <c r="B30" s="111"/>
      <c r="C30" s="111"/>
      <c r="D30" s="371">
        <f>ข้อมูลนักเรียน!D28</f>
        <v>26</v>
      </c>
      <c r="E30" s="372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373" t="str">
        <f>IF(ข้อมูลนักเรียน!J28="","",ข้อมูลนักเรียน!J28)</f>
        <v/>
      </c>
      <c r="G30" s="161"/>
      <c r="H30" s="374" t="str">
        <f>IF($E30="","",IF(G30="","",DATEDIF(ข้อมูลนักเรียน!$N28,G30,"Y")))</f>
        <v/>
      </c>
      <c r="I30" s="375"/>
      <c r="J30" s="375"/>
      <c r="K30" s="418" t="str">
        <f t="shared" si="0"/>
        <v/>
      </c>
      <c r="L30" s="374" t="str">
        <f>IF($E30="","",IF($F30="ชาย",IF(K30&lt;=VLOOKUP(H30,เกณฑ์ดัชนีมวลกาย!$A$5:$U$19,3,FALSE),"ผอมมาก",IF(K30&lt;=VLOOKUP(H30,เกณฑ์ดัชนีมวลกาย!$A$5:$U$19,5,FALSE),"ผอม",IF(K30&lt;=VLOOKUP(H30,เกณฑ์ดัชนีมวลกาย!$A$5:$U$19,7,FALSE),"สมส่วน",IF(K30&lt;=VLOOKUP(H30,เกณฑ์ดัชนีมวลกาย!$A$5:$U$19,9,FALSE),"ท้วม","อ้วน")))),IF(K30&lt;=VLOOKUP(H30,เกณฑ์ดัชนีมวลกาย!$A$5:$U$19,13,FALSE),"ผอมมาก",IF(K30&lt;=VLOOKUP(H30,เกณฑ์ดัชนีมวลกาย!$A$5:$U$19,15,FALSE),"ผอม",IF(K30&lt;=VLOOKUP(H30,เกณฑ์ดัชนีมวลกาย!$A$5:$U$19,17,FALSE),"สมส่วน",IF(K30&lt;=VLOOKUP(H30,เกณฑ์ดัชนีมวลกาย!$A$5:$U$19,19,FALSE),"ท้วม","อ้วน"))))))</f>
        <v/>
      </c>
      <c r="M30" s="374" t="str">
        <f>IF($E30="","",IF($F30="ชาย",IF(J30&lt;=VLOOKUP(H30,เกณฑ์ความสูง!$A$5:$U$19,3,FALSE),"เตี้ย",IF(J30&lt;=VLOOKUP(H30,เกณฑ์ความสูง!$A$5:$U$19,5,FALSE),"ค่อนข้างเตี้ย",IF(J30&lt;=VLOOKUP(H30,เกณฑ์ความสูง!$A$5:$U$19,7,FALSE),"ส่วนสูงตามเกณฑ์",IF(J30&lt;=VLOOKUP(H30,เกณฑ์ความสูง!$A$5:$U$19,9,FALSE),"ค่อนข้างสูง","สูง")))),IF(J30&lt;=VLOOKUP(H30,เกณฑ์ความสูง!$A$5:$U$19,13,FALSE),"เตี้ย",IF(J30&lt;=VLOOKUP(H30,เกณฑ์ความสูง!$A$5:$U$19,15,FALSE),"ค่อนข้างเตี้ย",IF(J30&lt;=VLOOKUP(H30,เกณฑ์ความสูง!$A$5:$U$19,17,FALSE),"ส่วนสูงตามเกณฑ์",IF(J30&lt;=VLOOKUP(H30,เกณฑ์ความสูง!$A$5:$U$19,19,FALSE),"ค่อนข้างสูง","สูง"))))))</f>
        <v/>
      </c>
      <c r="N30" s="161"/>
      <c r="O30" s="374" t="str">
        <f>IF($E30="","",IF(N30="","",DATEDIF(ข้อมูลนักเรียน!$N28,N30,"Y")))</f>
        <v/>
      </c>
      <c r="P30" s="375"/>
      <c r="Q30" s="375"/>
      <c r="R30" s="418" t="str">
        <f t="shared" si="1"/>
        <v/>
      </c>
      <c r="S30" s="374" t="str">
        <f>IF($E30="","",IF($F30="ชาย",IF(R30&lt;=VLOOKUP(O30,เกณฑ์ดัชนีมวลกาย!$A$5:$U$19,3,FALSE),"ผอมมาก",IF(R30&lt;=VLOOKUP(O30,เกณฑ์ดัชนีมวลกาย!$A$5:$U$19,5,FALSE),"ผอม",IF(R30&lt;=VLOOKUP(O30,เกณฑ์ดัชนีมวลกาย!$A$5:$U$19,7,FALSE),"สมส่วน",IF(R30&lt;=VLOOKUP(O30,เกณฑ์ดัชนีมวลกาย!$A$5:$U$19,9,FALSE),"ท้วม","อ้วน")))),IF(R30&lt;=VLOOKUP(O30,เกณฑ์ดัชนีมวลกาย!$A$5:$U$19,13,FALSE),"ผอมมาก",IF(R30&lt;=VLOOKUP(O30,เกณฑ์ดัชนีมวลกาย!$A$5:$U$19,15,FALSE),"ผอม",IF(R30&lt;=VLOOKUP(O30,เกณฑ์ดัชนีมวลกาย!$A$5:$U$19,17,FALSE),"สมส่วน",IF(R30&lt;=VLOOKUP(O30,เกณฑ์ดัชนีมวลกาย!$A$5:$U$19,19,FALSE),"ท้วม","อ้วน"))))))</f>
        <v/>
      </c>
      <c r="T30" s="374" t="str">
        <f>IF($E30="","",IF($F30="ชาย",IF(Q30&lt;=VLOOKUP(O30,เกณฑ์ความสูง!$A$5:$U$19,3,FALSE),"เตี้ย",IF(Q30&lt;=VLOOKUP(O30,เกณฑ์ความสูง!$A$5:$U$19,5,FALSE),"ค่อนข้างเตี้ย",IF(Q30&lt;=VLOOKUP(O30,เกณฑ์ความสูง!$A$5:$U$19,7,FALSE),"ส่วนสูงตามเกณฑ์",IF(Q30&lt;=VLOOKUP(O30,เกณฑ์ความสูง!$A$5:$U$19,9,FALSE),"ค่อนข้างสูง","สูง")))),IF(Q30&lt;=VLOOKUP(O30,เกณฑ์ความสูง!$A$5:$U$19,13,FALSE),"เตี้ย",IF(Q30&lt;=VLOOKUP(O30,เกณฑ์ความสูง!$A$5:$U$19,15,FALSE),"ค่อนข้างเตี้ย",IF(Q30&lt;=VLOOKUP(O30,เกณฑ์ความสูง!$A$5:$U$19,17,FALSE),"ส่วนสูงตามเกณฑ์",IF(Q30&lt;=VLOOKUP(O30,เกณฑ์ความสูง!$A$5:$U$19,19,FALSE),"ค่อนข้างสูง","สูง"))))))</f>
        <v/>
      </c>
      <c r="U30" s="161"/>
      <c r="V30" s="374" t="str">
        <f>IF($E30="","",IF(U30="","",DATEDIF(ข้อมูลนักเรียน!$N28,U30,"Y")))</f>
        <v/>
      </c>
      <c r="W30" s="375"/>
      <c r="X30" s="375"/>
      <c r="Y30" s="418" t="str">
        <f t="shared" si="2"/>
        <v/>
      </c>
      <c r="Z30" s="374" t="str">
        <f>IF($E30="","",IF($F30="ชาย",IF(Y30&lt;=VLOOKUP(V30,เกณฑ์ดัชนีมวลกาย!$A$5:$U$19,3,FALSE),"ผอมมาก",IF(Y30&lt;=VLOOKUP(V30,เกณฑ์ดัชนีมวลกาย!$A$5:$U$19,5,FALSE),"ผอม",IF(Y30&lt;=VLOOKUP(V30,เกณฑ์ดัชนีมวลกาย!$A$5:$U$19,7,FALSE),"สมส่วน",IF(Y30&lt;=VLOOKUP(V30,เกณฑ์ดัชนีมวลกาย!$A$5:$U$19,9,FALSE),"ท้วม","อ้วน")))),IF(Y30&lt;=VLOOKUP(V30,เกณฑ์ดัชนีมวลกาย!$A$5:$U$19,13,FALSE),"ผอมมาก",IF(Y30&lt;=VLOOKUP(V30,เกณฑ์ดัชนีมวลกาย!$A$5:$U$19,15,FALSE),"ผอม",IF(Y30&lt;=VLOOKUP(V30,เกณฑ์ดัชนีมวลกาย!$A$5:$U$19,17,FALSE),"สมส่วน",IF(Y30&lt;=VLOOKUP(V30,เกณฑ์ดัชนีมวลกาย!$A$5:$U$19,19,FALSE),"ท้วม","อ้วน"))))))</f>
        <v/>
      </c>
      <c r="AA30" s="374" t="str">
        <f>IF($E30="","",IF($F30="ชาย",IF(X30&lt;=VLOOKUP(V30,เกณฑ์ความสูง!$A$5:$U$19,3,FALSE),"เตี้ย",IF(X30&lt;=VLOOKUP(V30,เกณฑ์ความสูง!$A$5:$U$19,5,FALSE),"ค่อนข้างเตี้ย",IF(X30&lt;=VLOOKUP(V30,เกณฑ์ความสูง!$A$5:$U$19,7,FALSE),"ส่วนสูงตามเกณฑ์",IF(X30&lt;=VLOOKUP(V30,เกณฑ์ความสูง!$A$5:$U$19,9,FALSE),"ค่อนข้างสูง","สูง")))),IF(X30&lt;=VLOOKUP(V30,เกณฑ์ความสูง!$A$5:$U$19,13,FALSE),"เตี้ย",IF(X30&lt;=VLOOKUP(V30,เกณฑ์ความสูง!$A$5:$U$19,15,FALSE),"ค่อนข้างเตี้ย",IF(X30&lt;=VLOOKUP(V30,เกณฑ์ความสูง!$A$5:$U$19,17,FALSE),"ส่วนสูงตามเกณฑ์",IF(X30&lt;=VLOOKUP(V30,เกณฑ์ความสูง!$A$5:$U$19,19,FALSE),"ค่อนข้างสูง","สูง"))))))</f>
        <v/>
      </c>
      <c r="AB30" s="161"/>
      <c r="AC30" s="374" t="str">
        <f>IF($E30="","",IF(AB30="","",DATEDIF(ข้อมูลนักเรียน!$N28,AB30,"Y")))</f>
        <v/>
      </c>
      <c r="AD30" s="375"/>
      <c r="AE30" s="375"/>
      <c r="AF30" s="418" t="str">
        <f t="shared" si="3"/>
        <v/>
      </c>
      <c r="AG30" s="374" t="str">
        <f>IF($E30="","",IF($F30="ชาย",IF(AF30&lt;=VLOOKUP(AC30,เกณฑ์ดัชนีมวลกาย!$A$5:$U$19,3,FALSE),"ผอมมาก",IF(AF30&lt;=VLOOKUP(AC30,เกณฑ์ดัชนีมวลกาย!$A$5:$U$19,5,FALSE),"ผอม",IF(AF30&lt;=VLOOKUP(AC30,เกณฑ์ดัชนีมวลกาย!$A$5:$U$19,7,FALSE),"สมส่วน",IF(AF30&lt;=VLOOKUP(AC30,เกณฑ์ดัชนีมวลกาย!$A$5:$U$19,9,FALSE),"ท้วม","อ้วน")))),IF(AF30&lt;=VLOOKUP(AC30,เกณฑ์ดัชนีมวลกาย!$A$5:$U$19,13,FALSE),"ผอมมาก",IF(AF30&lt;=VLOOKUP(AC30,เกณฑ์ดัชนีมวลกาย!$A$5:$U$19,15,FALSE),"ผอม",IF(AF30&lt;=VLOOKUP(AC30,เกณฑ์ดัชนีมวลกาย!$A$5:$U$19,17,FALSE),"สมส่วน",IF(AF30&lt;=VLOOKUP(AC30,เกณฑ์ดัชนีมวลกาย!$A$5:$U$19,19,FALSE),"ท้วม","อ้วน"))))))</f>
        <v/>
      </c>
      <c r="AH30" s="374" t="str">
        <f>IF($E30="","",IF($F30="ชาย",IF(AE30&lt;=VLOOKUP(AC30,เกณฑ์ความสูง!$A$5:$U$19,3,FALSE),"เตี้ย",IF(AE30&lt;=VLOOKUP(AC30,เกณฑ์ความสูง!$A$5:$U$19,5,FALSE),"ค่อนข้างเตี้ย",IF(AE30&lt;=VLOOKUP(AC30,เกณฑ์ความสูง!$A$5:$U$19,7,FALSE),"ส่วนสูงตามเกณฑ์",IF(AE30&lt;=VLOOKUP(AC30,เกณฑ์ความสูง!$A$5:$U$19,9,FALSE),"ค่อนข้างสูง","สูง")))),IF(AE30&lt;=VLOOKUP(AC30,เกณฑ์ความสูง!$A$5:$U$19,13,FALSE),"เตี้ย",IF(AE30&lt;=VLOOKUP(AC30,เกณฑ์ความสูง!$A$5:$U$19,15,FALSE),"ค่อนข้างเตี้ย",IF(AE30&lt;=VLOOKUP(AC30,เกณฑ์ความสูง!$A$5:$U$19,17,FALSE),"ส่วนสูงตามเกณฑ์",IF(AE30&lt;=VLOOKUP(AC30,เกณฑ์ความสูง!$A$5:$U$19,19,FALSE),"ค่อนข้างสูง","สูง"))))))</f>
        <v/>
      </c>
    </row>
    <row r="31" spans="1:34" ht="21" x14ac:dyDescent="0.3">
      <c r="A31" s="111"/>
      <c r="B31" s="111"/>
      <c r="C31" s="111"/>
      <c r="D31" s="371">
        <f>ข้อมูลนักเรียน!D29</f>
        <v>27</v>
      </c>
      <c r="E31" s="372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373" t="str">
        <f>IF(ข้อมูลนักเรียน!J29="","",ข้อมูลนักเรียน!J29)</f>
        <v/>
      </c>
      <c r="G31" s="161"/>
      <c r="H31" s="374" t="str">
        <f>IF($E31="","",IF(G31="","",DATEDIF(ข้อมูลนักเรียน!$N29,G31,"Y")))</f>
        <v/>
      </c>
      <c r="I31" s="375"/>
      <c r="J31" s="375"/>
      <c r="K31" s="418" t="str">
        <f t="shared" si="0"/>
        <v/>
      </c>
      <c r="L31" s="374" t="str">
        <f>IF($E31="","",IF($F31="ชาย",IF(K31&lt;=VLOOKUP(H31,เกณฑ์ดัชนีมวลกาย!$A$5:$U$19,3,FALSE),"ผอมมาก",IF(K31&lt;=VLOOKUP(H31,เกณฑ์ดัชนีมวลกาย!$A$5:$U$19,5,FALSE),"ผอม",IF(K31&lt;=VLOOKUP(H31,เกณฑ์ดัชนีมวลกาย!$A$5:$U$19,7,FALSE),"สมส่วน",IF(K31&lt;=VLOOKUP(H31,เกณฑ์ดัชนีมวลกาย!$A$5:$U$19,9,FALSE),"ท้วม","อ้วน")))),IF(K31&lt;=VLOOKUP(H31,เกณฑ์ดัชนีมวลกาย!$A$5:$U$19,13,FALSE),"ผอมมาก",IF(K31&lt;=VLOOKUP(H31,เกณฑ์ดัชนีมวลกาย!$A$5:$U$19,15,FALSE),"ผอม",IF(K31&lt;=VLOOKUP(H31,เกณฑ์ดัชนีมวลกาย!$A$5:$U$19,17,FALSE),"สมส่วน",IF(K31&lt;=VLOOKUP(H31,เกณฑ์ดัชนีมวลกาย!$A$5:$U$19,19,FALSE),"ท้วม","อ้วน"))))))</f>
        <v/>
      </c>
      <c r="M31" s="374" t="str">
        <f>IF($E31="","",IF($F31="ชาย",IF(J31&lt;=VLOOKUP(H31,เกณฑ์ความสูง!$A$5:$U$19,3,FALSE),"เตี้ย",IF(J31&lt;=VLOOKUP(H31,เกณฑ์ความสูง!$A$5:$U$19,5,FALSE),"ค่อนข้างเตี้ย",IF(J31&lt;=VLOOKUP(H31,เกณฑ์ความสูง!$A$5:$U$19,7,FALSE),"ส่วนสูงตามเกณฑ์",IF(J31&lt;=VLOOKUP(H31,เกณฑ์ความสูง!$A$5:$U$19,9,FALSE),"ค่อนข้างสูง","สูง")))),IF(J31&lt;=VLOOKUP(H31,เกณฑ์ความสูง!$A$5:$U$19,13,FALSE),"เตี้ย",IF(J31&lt;=VLOOKUP(H31,เกณฑ์ความสูง!$A$5:$U$19,15,FALSE),"ค่อนข้างเตี้ย",IF(J31&lt;=VLOOKUP(H31,เกณฑ์ความสูง!$A$5:$U$19,17,FALSE),"ส่วนสูงตามเกณฑ์",IF(J31&lt;=VLOOKUP(H31,เกณฑ์ความสูง!$A$5:$U$19,19,FALSE),"ค่อนข้างสูง","สูง"))))))</f>
        <v/>
      </c>
      <c r="N31" s="161"/>
      <c r="O31" s="374" t="str">
        <f>IF($E31="","",IF(N31="","",DATEDIF(ข้อมูลนักเรียน!$N29,N31,"Y")))</f>
        <v/>
      </c>
      <c r="P31" s="375"/>
      <c r="Q31" s="375"/>
      <c r="R31" s="418" t="str">
        <f t="shared" si="1"/>
        <v/>
      </c>
      <c r="S31" s="374" t="str">
        <f>IF($E31="","",IF($F31="ชาย",IF(R31&lt;=VLOOKUP(O31,เกณฑ์ดัชนีมวลกาย!$A$5:$U$19,3,FALSE),"ผอมมาก",IF(R31&lt;=VLOOKUP(O31,เกณฑ์ดัชนีมวลกาย!$A$5:$U$19,5,FALSE),"ผอม",IF(R31&lt;=VLOOKUP(O31,เกณฑ์ดัชนีมวลกาย!$A$5:$U$19,7,FALSE),"สมส่วน",IF(R31&lt;=VLOOKUP(O31,เกณฑ์ดัชนีมวลกาย!$A$5:$U$19,9,FALSE),"ท้วม","อ้วน")))),IF(R31&lt;=VLOOKUP(O31,เกณฑ์ดัชนีมวลกาย!$A$5:$U$19,13,FALSE),"ผอมมาก",IF(R31&lt;=VLOOKUP(O31,เกณฑ์ดัชนีมวลกาย!$A$5:$U$19,15,FALSE),"ผอม",IF(R31&lt;=VLOOKUP(O31,เกณฑ์ดัชนีมวลกาย!$A$5:$U$19,17,FALSE),"สมส่วน",IF(R31&lt;=VLOOKUP(O31,เกณฑ์ดัชนีมวลกาย!$A$5:$U$19,19,FALSE),"ท้วม","อ้วน"))))))</f>
        <v/>
      </c>
      <c r="T31" s="374" t="str">
        <f>IF($E31="","",IF($F31="ชาย",IF(Q31&lt;=VLOOKUP(O31,เกณฑ์ความสูง!$A$5:$U$19,3,FALSE),"เตี้ย",IF(Q31&lt;=VLOOKUP(O31,เกณฑ์ความสูง!$A$5:$U$19,5,FALSE),"ค่อนข้างเตี้ย",IF(Q31&lt;=VLOOKUP(O31,เกณฑ์ความสูง!$A$5:$U$19,7,FALSE),"ส่วนสูงตามเกณฑ์",IF(Q31&lt;=VLOOKUP(O31,เกณฑ์ความสูง!$A$5:$U$19,9,FALSE),"ค่อนข้างสูง","สูง")))),IF(Q31&lt;=VLOOKUP(O31,เกณฑ์ความสูง!$A$5:$U$19,13,FALSE),"เตี้ย",IF(Q31&lt;=VLOOKUP(O31,เกณฑ์ความสูง!$A$5:$U$19,15,FALSE),"ค่อนข้างเตี้ย",IF(Q31&lt;=VLOOKUP(O31,เกณฑ์ความสูง!$A$5:$U$19,17,FALSE),"ส่วนสูงตามเกณฑ์",IF(Q31&lt;=VLOOKUP(O31,เกณฑ์ความสูง!$A$5:$U$19,19,FALSE),"ค่อนข้างสูง","สูง"))))))</f>
        <v/>
      </c>
      <c r="U31" s="161"/>
      <c r="V31" s="374" t="str">
        <f>IF($E31="","",IF(U31="","",DATEDIF(ข้อมูลนักเรียน!$N29,U31,"Y")))</f>
        <v/>
      </c>
      <c r="W31" s="375"/>
      <c r="X31" s="375"/>
      <c r="Y31" s="418" t="str">
        <f t="shared" si="2"/>
        <v/>
      </c>
      <c r="Z31" s="374" t="str">
        <f>IF($E31="","",IF($F31="ชาย",IF(Y31&lt;=VLOOKUP(V31,เกณฑ์ดัชนีมวลกาย!$A$5:$U$19,3,FALSE),"ผอมมาก",IF(Y31&lt;=VLOOKUP(V31,เกณฑ์ดัชนีมวลกาย!$A$5:$U$19,5,FALSE),"ผอม",IF(Y31&lt;=VLOOKUP(V31,เกณฑ์ดัชนีมวลกาย!$A$5:$U$19,7,FALSE),"สมส่วน",IF(Y31&lt;=VLOOKUP(V31,เกณฑ์ดัชนีมวลกาย!$A$5:$U$19,9,FALSE),"ท้วม","อ้วน")))),IF(Y31&lt;=VLOOKUP(V31,เกณฑ์ดัชนีมวลกาย!$A$5:$U$19,13,FALSE),"ผอมมาก",IF(Y31&lt;=VLOOKUP(V31,เกณฑ์ดัชนีมวลกาย!$A$5:$U$19,15,FALSE),"ผอม",IF(Y31&lt;=VLOOKUP(V31,เกณฑ์ดัชนีมวลกาย!$A$5:$U$19,17,FALSE),"สมส่วน",IF(Y31&lt;=VLOOKUP(V31,เกณฑ์ดัชนีมวลกาย!$A$5:$U$19,19,FALSE),"ท้วม","อ้วน"))))))</f>
        <v/>
      </c>
      <c r="AA31" s="374" t="str">
        <f>IF($E31="","",IF($F31="ชาย",IF(X31&lt;=VLOOKUP(V31,เกณฑ์ความสูง!$A$5:$U$19,3,FALSE),"เตี้ย",IF(X31&lt;=VLOOKUP(V31,เกณฑ์ความสูง!$A$5:$U$19,5,FALSE),"ค่อนข้างเตี้ย",IF(X31&lt;=VLOOKUP(V31,เกณฑ์ความสูง!$A$5:$U$19,7,FALSE),"ส่วนสูงตามเกณฑ์",IF(X31&lt;=VLOOKUP(V31,เกณฑ์ความสูง!$A$5:$U$19,9,FALSE),"ค่อนข้างสูง","สูง")))),IF(X31&lt;=VLOOKUP(V31,เกณฑ์ความสูง!$A$5:$U$19,13,FALSE),"เตี้ย",IF(X31&lt;=VLOOKUP(V31,เกณฑ์ความสูง!$A$5:$U$19,15,FALSE),"ค่อนข้างเตี้ย",IF(X31&lt;=VLOOKUP(V31,เกณฑ์ความสูง!$A$5:$U$19,17,FALSE),"ส่วนสูงตามเกณฑ์",IF(X31&lt;=VLOOKUP(V31,เกณฑ์ความสูง!$A$5:$U$19,19,FALSE),"ค่อนข้างสูง","สูง"))))))</f>
        <v/>
      </c>
      <c r="AB31" s="161"/>
      <c r="AC31" s="374" t="str">
        <f>IF($E31="","",IF(AB31="","",DATEDIF(ข้อมูลนักเรียน!$N29,AB31,"Y")))</f>
        <v/>
      </c>
      <c r="AD31" s="375"/>
      <c r="AE31" s="375"/>
      <c r="AF31" s="418" t="str">
        <f t="shared" si="3"/>
        <v/>
      </c>
      <c r="AG31" s="374" t="str">
        <f>IF($E31="","",IF($F31="ชาย",IF(AF31&lt;=VLOOKUP(AC31,เกณฑ์ดัชนีมวลกาย!$A$5:$U$19,3,FALSE),"ผอมมาก",IF(AF31&lt;=VLOOKUP(AC31,เกณฑ์ดัชนีมวลกาย!$A$5:$U$19,5,FALSE),"ผอม",IF(AF31&lt;=VLOOKUP(AC31,เกณฑ์ดัชนีมวลกาย!$A$5:$U$19,7,FALSE),"สมส่วน",IF(AF31&lt;=VLOOKUP(AC31,เกณฑ์ดัชนีมวลกาย!$A$5:$U$19,9,FALSE),"ท้วม","อ้วน")))),IF(AF31&lt;=VLOOKUP(AC31,เกณฑ์ดัชนีมวลกาย!$A$5:$U$19,13,FALSE),"ผอมมาก",IF(AF31&lt;=VLOOKUP(AC31,เกณฑ์ดัชนีมวลกาย!$A$5:$U$19,15,FALSE),"ผอม",IF(AF31&lt;=VLOOKUP(AC31,เกณฑ์ดัชนีมวลกาย!$A$5:$U$19,17,FALSE),"สมส่วน",IF(AF31&lt;=VLOOKUP(AC31,เกณฑ์ดัชนีมวลกาย!$A$5:$U$19,19,FALSE),"ท้วม","อ้วน"))))))</f>
        <v/>
      </c>
      <c r="AH31" s="374" t="str">
        <f>IF($E31="","",IF($F31="ชาย",IF(AE31&lt;=VLOOKUP(AC31,เกณฑ์ความสูง!$A$5:$U$19,3,FALSE),"เตี้ย",IF(AE31&lt;=VLOOKUP(AC31,เกณฑ์ความสูง!$A$5:$U$19,5,FALSE),"ค่อนข้างเตี้ย",IF(AE31&lt;=VLOOKUP(AC31,เกณฑ์ความสูง!$A$5:$U$19,7,FALSE),"ส่วนสูงตามเกณฑ์",IF(AE31&lt;=VLOOKUP(AC31,เกณฑ์ความสูง!$A$5:$U$19,9,FALSE),"ค่อนข้างสูง","สูง")))),IF(AE31&lt;=VLOOKUP(AC31,เกณฑ์ความสูง!$A$5:$U$19,13,FALSE),"เตี้ย",IF(AE31&lt;=VLOOKUP(AC31,เกณฑ์ความสูง!$A$5:$U$19,15,FALSE),"ค่อนข้างเตี้ย",IF(AE31&lt;=VLOOKUP(AC31,เกณฑ์ความสูง!$A$5:$U$19,17,FALSE),"ส่วนสูงตามเกณฑ์",IF(AE31&lt;=VLOOKUP(AC31,เกณฑ์ความสูง!$A$5:$U$19,19,FALSE),"ค่อนข้างสูง","สูง"))))))</f>
        <v/>
      </c>
    </row>
    <row r="32" spans="1:34" ht="21" x14ac:dyDescent="0.3">
      <c r="A32" s="111"/>
      <c r="B32" s="111"/>
      <c r="C32" s="111"/>
      <c r="D32" s="371">
        <f>ข้อมูลนักเรียน!D30</f>
        <v>28</v>
      </c>
      <c r="E32" s="372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373" t="str">
        <f>IF(ข้อมูลนักเรียน!J30="","",ข้อมูลนักเรียน!J30)</f>
        <v/>
      </c>
      <c r="G32" s="161"/>
      <c r="H32" s="374" t="str">
        <f>IF($E32="","",IF(G32="","",DATEDIF(ข้อมูลนักเรียน!$N30,G32,"Y")))</f>
        <v/>
      </c>
      <c r="I32" s="375"/>
      <c r="J32" s="375"/>
      <c r="K32" s="418" t="str">
        <f t="shared" si="0"/>
        <v/>
      </c>
      <c r="L32" s="374" t="str">
        <f>IF($E32="","",IF($F32="ชาย",IF(K32&lt;=VLOOKUP(H32,เกณฑ์ดัชนีมวลกาย!$A$5:$U$19,3,FALSE),"ผอมมาก",IF(K32&lt;=VLOOKUP(H32,เกณฑ์ดัชนีมวลกาย!$A$5:$U$19,5,FALSE),"ผอม",IF(K32&lt;=VLOOKUP(H32,เกณฑ์ดัชนีมวลกาย!$A$5:$U$19,7,FALSE),"สมส่วน",IF(K32&lt;=VLOOKUP(H32,เกณฑ์ดัชนีมวลกาย!$A$5:$U$19,9,FALSE),"ท้วม","อ้วน")))),IF(K32&lt;=VLOOKUP(H32,เกณฑ์ดัชนีมวลกาย!$A$5:$U$19,13,FALSE),"ผอมมาก",IF(K32&lt;=VLOOKUP(H32,เกณฑ์ดัชนีมวลกาย!$A$5:$U$19,15,FALSE),"ผอม",IF(K32&lt;=VLOOKUP(H32,เกณฑ์ดัชนีมวลกาย!$A$5:$U$19,17,FALSE),"สมส่วน",IF(K32&lt;=VLOOKUP(H32,เกณฑ์ดัชนีมวลกาย!$A$5:$U$19,19,FALSE),"ท้วม","อ้วน"))))))</f>
        <v/>
      </c>
      <c r="M32" s="374" t="str">
        <f>IF($E32="","",IF($F32="ชาย",IF(J32&lt;=VLOOKUP(H32,เกณฑ์ความสูง!$A$5:$U$19,3,FALSE),"เตี้ย",IF(J32&lt;=VLOOKUP(H32,เกณฑ์ความสูง!$A$5:$U$19,5,FALSE),"ค่อนข้างเตี้ย",IF(J32&lt;=VLOOKUP(H32,เกณฑ์ความสูง!$A$5:$U$19,7,FALSE),"ส่วนสูงตามเกณฑ์",IF(J32&lt;=VLOOKUP(H32,เกณฑ์ความสูง!$A$5:$U$19,9,FALSE),"ค่อนข้างสูง","สูง")))),IF(J32&lt;=VLOOKUP(H32,เกณฑ์ความสูง!$A$5:$U$19,13,FALSE),"เตี้ย",IF(J32&lt;=VLOOKUP(H32,เกณฑ์ความสูง!$A$5:$U$19,15,FALSE),"ค่อนข้างเตี้ย",IF(J32&lt;=VLOOKUP(H32,เกณฑ์ความสูง!$A$5:$U$19,17,FALSE),"ส่วนสูงตามเกณฑ์",IF(J32&lt;=VLOOKUP(H32,เกณฑ์ความสูง!$A$5:$U$19,19,FALSE),"ค่อนข้างสูง","สูง"))))))</f>
        <v/>
      </c>
      <c r="N32" s="161"/>
      <c r="O32" s="374" t="str">
        <f>IF($E32="","",IF(N32="","",DATEDIF(ข้อมูลนักเรียน!$N30,N32,"Y")))</f>
        <v/>
      </c>
      <c r="P32" s="375"/>
      <c r="Q32" s="375"/>
      <c r="R32" s="418" t="str">
        <f t="shared" si="1"/>
        <v/>
      </c>
      <c r="S32" s="374" t="str">
        <f>IF($E32="","",IF($F32="ชาย",IF(R32&lt;=VLOOKUP(O32,เกณฑ์ดัชนีมวลกาย!$A$5:$U$19,3,FALSE),"ผอมมาก",IF(R32&lt;=VLOOKUP(O32,เกณฑ์ดัชนีมวลกาย!$A$5:$U$19,5,FALSE),"ผอม",IF(R32&lt;=VLOOKUP(O32,เกณฑ์ดัชนีมวลกาย!$A$5:$U$19,7,FALSE),"สมส่วน",IF(R32&lt;=VLOOKUP(O32,เกณฑ์ดัชนีมวลกาย!$A$5:$U$19,9,FALSE),"ท้วม","อ้วน")))),IF(R32&lt;=VLOOKUP(O32,เกณฑ์ดัชนีมวลกาย!$A$5:$U$19,13,FALSE),"ผอมมาก",IF(R32&lt;=VLOOKUP(O32,เกณฑ์ดัชนีมวลกาย!$A$5:$U$19,15,FALSE),"ผอม",IF(R32&lt;=VLOOKUP(O32,เกณฑ์ดัชนีมวลกาย!$A$5:$U$19,17,FALSE),"สมส่วน",IF(R32&lt;=VLOOKUP(O32,เกณฑ์ดัชนีมวลกาย!$A$5:$U$19,19,FALSE),"ท้วม","อ้วน"))))))</f>
        <v/>
      </c>
      <c r="T32" s="374" t="str">
        <f>IF($E32="","",IF($F32="ชาย",IF(Q32&lt;=VLOOKUP(O32,เกณฑ์ความสูง!$A$5:$U$19,3,FALSE),"เตี้ย",IF(Q32&lt;=VLOOKUP(O32,เกณฑ์ความสูง!$A$5:$U$19,5,FALSE),"ค่อนข้างเตี้ย",IF(Q32&lt;=VLOOKUP(O32,เกณฑ์ความสูง!$A$5:$U$19,7,FALSE),"ส่วนสูงตามเกณฑ์",IF(Q32&lt;=VLOOKUP(O32,เกณฑ์ความสูง!$A$5:$U$19,9,FALSE),"ค่อนข้างสูง","สูง")))),IF(Q32&lt;=VLOOKUP(O32,เกณฑ์ความสูง!$A$5:$U$19,13,FALSE),"เตี้ย",IF(Q32&lt;=VLOOKUP(O32,เกณฑ์ความสูง!$A$5:$U$19,15,FALSE),"ค่อนข้างเตี้ย",IF(Q32&lt;=VLOOKUP(O32,เกณฑ์ความสูง!$A$5:$U$19,17,FALSE),"ส่วนสูงตามเกณฑ์",IF(Q32&lt;=VLOOKUP(O32,เกณฑ์ความสูง!$A$5:$U$19,19,FALSE),"ค่อนข้างสูง","สูง"))))))</f>
        <v/>
      </c>
      <c r="U32" s="161"/>
      <c r="V32" s="374" t="str">
        <f>IF($E32="","",IF(U32="","",DATEDIF(ข้อมูลนักเรียน!$N30,U32,"Y")))</f>
        <v/>
      </c>
      <c r="W32" s="375"/>
      <c r="X32" s="375"/>
      <c r="Y32" s="418" t="str">
        <f t="shared" si="2"/>
        <v/>
      </c>
      <c r="Z32" s="374" t="str">
        <f>IF($E32="","",IF($F32="ชาย",IF(Y32&lt;=VLOOKUP(V32,เกณฑ์ดัชนีมวลกาย!$A$5:$U$19,3,FALSE),"ผอมมาก",IF(Y32&lt;=VLOOKUP(V32,เกณฑ์ดัชนีมวลกาย!$A$5:$U$19,5,FALSE),"ผอม",IF(Y32&lt;=VLOOKUP(V32,เกณฑ์ดัชนีมวลกาย!$A$5:$U$19,7,FALSE),"สมส่วน",IF(Y32&lt;=VLOOKUP(V32,เกณฑ์ดัชนีมวลกาย!$A$5:$U$19,9,FALSE),"ท้วม","อ้วน")))),IF(Y32&lt;=VLOOKUP(V32,เกณฑ์ดัชนีมวลกาย!$A$5:$U$19,13,FALSE),"ผอมมาก",IF(Y32&lt;=VLOOKUP(V32,เกณฑ์ดัชนีมวลกาย!$A$5:$U$19,15,FALSE),"ผอม",IF(Y32&lt;=VLOOKUP(V32,เกณฑ์ดัชนีมวลกาย!$A$5:$U$19,17,FALSE),"สมส่วน",IF(Y32&lt;=VLOOKUP(V32,เกณฑ์ดัชนีมวลกาย!$A$5:$U$19,19,FALSE),"ท้วม","อ้วน"))))))</f>
        <v/>
      </c>
      <c r="AA32" s="374" t="str">
        <f>IF($E32="","",IF($F32="ชาย",IF(X32&lt;=VLOOKUP(V32,เกณฑ์ความสูง!$A$5:$U$19,3,FALSE),"เตี้ย",IF(X32&lt;=VLOOKUP(V32,เกณฑ์ความสูง!$A$5:$U$19,5,FALSE),"ค่อนข้างเตี้ย",IF(X32&lt;=VLOOKUP(V32,เกณฑ์ความสูง!$A$5:$U$19,7,FALSE),"ส่วนสูงตามเกณฑ์",IF(X32&lt;=VLOOKUP(V32,เกณฑ์ความสูง!$A$5:$U$19,9,FALSE),"ค่อนข้างสูง","สูง")))),IF(X32&lt;=VLOOKUP(V32,เกณฑ์ความสูง!$A$5:$U$19,13,FALSE),"เตี้ย",IF(X32&lt;=VLOOKUP(V32,เกณฑ์ความสูง!$A$5:$U$19,15,FALSE),"ค่อนข้างเตี้ย",IF(X32&lt;=VLOOKUP(V32,เกณฑ์ความสูง!$A$5:$U$19,17,FALSE),"ส่วนสูงตามเกณฑ์",IF(X32&lt;=VLOOKUP(V32,เกณฑ์ความสูง!$A$5:$U$19,19,FALSE),"ค่อนข้างสูง","สูง"))))))</f>
        <v/>
      </c>
      <c r="AB32" s="161"/>
      <c r="AC32" s="374" t="str">
        <f>IF($E32="","",IF(AB32="","",DATEDIF(ข้อมูลนักเรียน!$N30,AB32,"Y")))</f>
        <v/>
      </c>
      <c r="AD32" s="375"/>
      <c r="AE32" s="375"/>
      <c r="AF32" s="418" t="str">
        <f t="shared" si="3"/>
        <v/>
      </c>
      <c r="AG32" s="374" t="str">
        <f>IF($E32="","",IF($F32="ชาย",IF(AF32&lt;=VLOOKUP(AC32,เกณฑ์ดัชนีมวลกาย!$A$5:$U$19,3,FALSE),"ผอมมาก",IF(AF32&lt;=VLOOKUP(AC32,เกณฑ์ดัชนีมวลกาย!$A$5:$U$19,5,FALSE),"ผอม",IF(AF32&lt;=VLOOKUP(AC32,เกณฑ์ดัชนีมวลกาย!$A$5:$U$19,7,FALSE),"สมส่วน",IF(AF32&lt;=VLOOKUP(AC32,เกณฑ์ดัชนีมวลกาย!$A$5:$U$19,9,FALSE),"ท้วม","อ้วน")))),IF(AF32&lt;=VLOOKUP(AC32,เกณฑ์ดัชนีมวลกาย!$A$5:$U$19,13,FALSE),"ผอมมาก",IF(AF32&lt;=VLOOKUP(AC32,เกณฑ์ดัชนีมวลกาย!$A$5:$U$19,15,FALSE),"ผอม",IF(AF32&lt;=VLOOKUP(AC32,เกณฑ์ดัชนีมวลกาย!$A$5:$U$19,17,FALSE),"สมส่วน",IF(AF32&lt;=VLOOKUP(AC32,เกณฑ์ดัชนีมวลกาย!$A$5:$U$19,19,FALSE),"ท้วม","อ้วน"))))))</f>
        <v/>
      </c>
      <c r="AH32" s="374" t="str">
        <f>IF($E32="","",IF($F32="ชาย",IF(AE32&lt;=VLOOKUP(AC32,เกณฑ์ความสูง!$A$5:$U$19,3,FALSE),"เตี้ย",IF(AE32&lt;=VLOOKUP(AC32,เกณฑ์ความสูง!$A$5:$U$19,5,FALSE),"ค่อนข้างเตี้ย",IF(AE32&lt;=VLOOKUP(AC32,เกณฑ์ความสูง!$A$5:$U$19,7,FALSE),"ส่วนสูงตามเกณฑ์",IF(AE32&lt;=VLOOKUP(AC32,เกณฑ์ความสูง!$A$5:$U$19,9,FALSE),"ค่อนข้างสูง","สูง")))),IF(AE32&lt;=VLOOKUP(AC32,เกณฑ์ความสูง!$A$5:$U$19,13,FALSE),"เตี้ย",IF(AE32&lt;=VLOOKUP(AC32,เกณฑ์ความสูง!$A$5:$U$19,15,FALSE),"ค่อนข้างเตี้ย",IF(AE32&lt;=VLOOKUP(AC32,เกณฑ์ความสูง!$A$5:$U$19,17,FALSE),"ส่วนสูงตามเกณฑ์",IF(AE32&lt;=VLOOKUP(AC32,เกณฑ์ความสูง!$A$5:$U$19,19,FALSE),"ค่อนข้างสูง","สูง"))))))</f>
        <v/>
      </c>
    </row>
    <row r="33" spans="1:34" ht="21" x14ac:dyDescent="0.3">
      <c r="A33" s="111"/>
      <c r="B33" s="111"/>
      <c r="C33" s="111"/>
      <c r="D33" s="371">
        <f>ข้อมูลนักเรียน!D31</f>
        <v>29</v>
      </c>
      <c r="E33" s="372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373" t="str">
        <f>IF(ข้อมูลนักเรียน!J31="","",ข้อมูลนักเรียน!J31)</f>
        <v/>
      </c>
      <c r="G33" s="161"/>
      <c r="H33" s="374" t="str">
        <f>IF($E33="","",IF(G33="","",DATEDIF(ข้อมูลนักเรียน!$N31,G33,"Y")))</f>
        <v/>
      </c>
      <c r="I33" s="375"/>
      <c r="J33" s="375"/>
      <c r="K33" s="418" t="str">
        <f t="shared" si="0"/>
        <v/>
      </c>
      <c r="L33" s="374" t="str">
        <f>IF($E33="","",IF($F33="ชาย",IF(K33&lt;=VLOOKUP(H33,เกณฑ์ดัชนีมวลกาย!$A$5:$U$19,3,FALSE),"ผอมมาก",IF(K33&lt;=VLOOKUP(H33,เกณฑ์ดัชนีมวลกาย!$A$5:$U$19,5,FALSE),"ผอม",IF(K33&lt;=VLOOKUP(H33,เกณฑ์ดัชนีมวลกาย!$A$5:$U$19,7,FALSE),"สมส่วน",IF(K33&lt;=VLOOKUP(H33,เกณฑ์ดัชนีมวลกาย!$A$5:$U$19,9,FALSE),"ท้วม","อ้วน")))),IF(K33&lt;=VLOOKUP(H33,เกณฑ์ดัชนีมวลกาย!$A$5:$U$19,13,FALSE),"ผอมมาก",IF(K33&lt;=VLOOKUP(H33,เกณฑ์ดัชนีมวลกาย!$A$5:$U$19,15,FALSE),"ผอม",IF(K33&lt;=VLOOKUP(H33,เกณฑ์ดัชนีมวลกาย!$A$5:$U$19,17,FALSE),"สมส่วน",IF(K33&lt;=VLOOKUP(H33,เกณฑ์ดัชนีมวลกาย!$A$5:$U$19,19,FALSE),"ท้วม","อ้วน"))))))</f>
        <v/>
      </c>
      <c r="M33" s="374" t="str">
        <f>IF($E33="","",IF($F33="ชาย",IF(J33&lt;=VLOOKUP(H33,เกณฑ์ความสูง!$A$5:$U$19,3,FALSE),"เตี้ย",IF(J33&lt;=VLOOKUP(H33,เกณฑ์ความสูง!$A$5:$U$19,5,FALSE),"ค่อนข้างเตี้ย",IF(J33&lt;=VLOOKUP(H33,เกณฑ์ความสูง!$A$5:$U$19,7,FALSE),"ส่วนสูงตามเกณฑ์",IF(J33&lt;=VLOOKUP(H33,เกณฑ์ความสูง!$A$5:$U$19,9,FALSE),"ค่อนข้างสูง","สูง")))),IF(J33&lt;=VLOOKUP(H33,เกณฑ์ความสูง!$A$5:$U$19,13,FALSE),"เตี้ย",IF(J33&lt;=VLOOKUP(H33,เกณฑ์ความสูง!$A$5:$U$19,15,FALSE),"ค่อนข้างเตี้ย",IF(J33&lt;=VLOOKUP(H33,เกณฑ์ความสูง!$A$5:$U$19,17,FALSE),"ส่วนสูงตามเกณฑ์",IF(J33&lt;=VLOOKUP(H33,เกณฑ์ความสูง!$A$5:$U$19,19,FALSE),"ค่อนข้างสูง","สูง"))))))</f>
        <v/>
      </c>
      <c r="N33" s="161"/>
      <c r="O33" s="374" t="str">
        <f>IF($E33="","",IF(N33="","",DATEDIF(ข้อมูลนักเรียน!$N31,N33,"Y")))</f>
        <v/>
      </c>
      <c r="P33" s="375"/>
      <c r="Q33" s="375"/>
      <c r="R33" s="418" t="str">
        <f t="shared" si="1"/>
        <v/>
      </c>
      <c r="S33" s="374" t="str">
        <f>IF($E33="","",IF($F33="ชาย",IF(R33&lt;=VLOOKUP(O33,เกณฑ์ดัชนีมวลกาย!$A$5:$U$19,3,FALSE),"ผอมมาก",IF(R33&lt;=VLOOKUP(O33,เกณฑ์ดัชนีมวลกาย!$A$5:$U$19,5,FALSE),"ผอม",IF(R33&lt;=VLOOKUP(O33,เกณฑ์ดัชนีมวลกาย!$A$5:$U$19,7,FALSE),"สมส่วน",IF(R33&lt;=VLOOKUP(O33,เกณฑ์ดัชนีมวลกาย!$A$5:$U$19,9,FALSE),"ท้วม","อ้วน")))),IF(R33&lt;=VLOOKUP(O33,เกณฑ์ดัชนีมวลกาย!$A$5:$U$19,13,FALSE),"ผอมมาก",IF(R33&lt;=VLOOKUP(O33,เกณฑ์ดัชนีมวลกาย!$A$5:$U$19,15,FALSE),"ผอม",IF(R33&lt;=VLOOKUP(O33,เกณฑ์ดัชนีมวลกาย!$A$5:$U$19,17,FALSE),"สมส่วน",IF(R33&lt;=VLOOKUP(O33,เกณฑ์ดัชนีมวลกาย!$A$5:$U$19,19,FALSE),"ท้วม","อ้วน"))))))</f>
        <v/>
      </c>
      <c r="T33" s="374" t="str">
        <f>IF($E33="","",IF($F33="ชาย",IF(Q33&lt;=VLOOKUP(O33,เกณฑ์ความสูง!$A$5:$U$19,3,FALSE),"เตี้ย",IF(Q33&lt;=VLOOKUP(O33,เกณฑ์ความสูง!$A$5:$U$19,5,FALSE),"ค่อนข้างเตี้ย",IF(Q33&lt;=VLOOKUP(O33,เกณฑ์ความสูง!$A$5:$U$19,7,FALSE),"ส่วนสูงตามเกณฑ์",IF(Q33&lt;=VLOOKUP(O33,เกณฑ์ความสูง!$A$5:$U$19,9,FALSE),"ค่อนข้างสูง","สูง")))),IF(Q33&lt;=VLOOKUP(O33,เกณฑ์ความสูง!$A$5:$U$19,13,FALSE),"เตี้ย",IF(Q33&lt;=VLOOKUP(O33,เกณฑ์ความสูง!$A$5:$U$19,15,FALSE),"ค่อนข้างเตี้ย",IF(Q33&lt;=VLOOKUP(O33,เกณฑ์ความสูง!$A$5:$U$19,17,FALSE),"ส่วนสูงตามเกณฑ์",IF(Q33&lt;=VLOOKUP(O33,เกณฑ์ความสูง!$A$5:$U$19,19,FALSE),"ค่อนข้างสูง","สูง"))))))</f>
        <v/>
      </c>
      <c r="U33" s="161"/>
      <c r="V33" s="374" t="str">
        <f>IF($E33="","",IF(U33="","",DATEDIF(ข้อมูลนักเรียน!$N31,U33,"Y")))</f>
        <v/>
      </c>
      <c r="W33" s="375"/>
      <c r="X33" s="375"/>
      <c r="Y33" s="418" t="str">
        <f t="shared" si="2"/>
        <v/>
      </c>
      <c r="Z33" s="374" t="str">
        <f>IF($E33="","",IF($F33="ชาย",IF(Y33&lt;=VLOOKUP(V33,เกณฑ์ดัชนีมวลกาย!$A$5:$U$19,3,FALSE),"ผอมมาก",IF(Y33&lt;=VLOOKUP(V33,เกณฑ์ดัชนีมวลกาย!$A$5:$U$19,5,FALSE),"ผอม",IF(Y33&lt;=VLOOKUP(V33,เกณฑ์ดัชนีมวลกาย!$A$5:$U$19,7,FALSE),"สมส่วน",IF(Y33&lt;=VLOOKUP(V33,เกณฑ์ดัชนีมวลกาย!$A$5:$U$19,9,FALSE),"ท้วม","อ้วน")))),IF(Y33&lt;=VLOOKUP(V33,เกณฑ์ดัชนีมวลกาย!$A$5:$U$19,13,FALSE),"ผอมมาก",IF(Y33&lt;=VLOOKUP(V33,เกณฑ์ดัชนีมวลกาย!$A$5:$U$19,15,FALSE),"ผอม",IF(Y33&lt;=VLOOKUP(V33,เกณฑ์ดัชนีมวลกาย!$A$5:$U$19,17,FALSE),"สมส่วน",IF(Y33&lt;=VLOOKUP(V33,เกณฑ์ดัชนีมวลกาย!$A$5:$U$19,19,FALSE),"ท้วม","อ้วน"))))))</f>
        <v/>
      </c>
      <c r="AA33" s="374" t="str">
        <f>IF($E33="","",IF($F33="ชาย",IF(X33&lt;=VLOOKUP(V33,เกณฑ์ความสูง!$A$5:$U$19,3,FALSE),"เตี้ย",IF(X33&lt;=VLOOKUP(V33,เกณฑ์ความสูง!$A$5:$U$19,5,FALSE),"ค่อนข้างเตี้ย",IF(X33&lt;=VLOOKUP(V33,เกณฑ์ความสูง!$A$5:$U$19,7,FALSE),"ส่วนสูงตามเกณฑ์",IF(X33&lt;=VLOOKUP(V33,เกณฑ์ความสูง!$A$5:$U$19,9,FALSE),"ค่อนข้างสูง","สูง")))),IF(X33&lt;=VLOOKUP(V33,เกณฑ์ความสูง!$A$5:$U$19,13,FALSE),"เตี้ย",IF(X33&lt;=VLOOKUP(V33,เกณฑ์ความสูง!$A$5:$U$19,15,FALSE),"ค่อนข้างเตี้ย",IF(X33&lt;=VLOOKUP(V33,เกณฑ์ความสูง!$A$5:$U$19,17,FALSE),"ส่วนสูงตามเกณฑ์",IF(X33&lt;=VLOOKUP(V33,เกณฑ์ความสูง!$A$5:$U$19,19,FALSE),"ค่อนข้างสูง","สูง"))))))</f>
        <v/>
      </c>
      <c r="AB33" s="161"/>
      <c r="AC33" s="374" t="str">
        <f>IF($E33="","",IF(AB33="","",DATEDIF(ข้อมูลนักเรียน!$N31,AB33,"Y")))</f>
        <v/>
      </c>
      <c r="AD33" s="375"/>
      <c r="AE33" s="375"/>
      <c r="AF33" s="418" t="str">
        <f t="shared" si="3"/>
        <v/>
      </c>
      <c r="AG33" s="374" t="str">
        <f>IF($E33="","",IF($F33="ชาย",IF(AF33&lt;=VLOOKUP(AC33,เกณฑ์ดัชนีมวลกาย!$A$5:$U$19,3,FALSE),"ผอมมาก",IF(AF33&lt;=VLOOKUP(AC33,เกณฑ์ดัชนีมวลกาย!$A$5:$U$19,5,FALSE),"ผอม",IF(AF33&lt;=VLOOKUP(AC33,เกณฑ์ดัชนีมวลกาย!$A$5:$U$19,7,FALSE),"สมส่วน",IF(AF33&lt;=VLOOKUP(AC33,เกณฑ์ดัชนีมวลกาย!$A$5:$U$19,9,FALSE),"ท้วม","อ้วน")))),IF(AF33&lt;=VLOOKUP(AC33,เกณฑ์ดัชนีมวลกาย!$A$5:$U$19,13,FALSE),"ผอมมาก",IF(AF33&lt;=VLOOKUP(AC33,เกณฑ์ดัชนีมวลกาย!$A$5:$U$19,15,FALSE),"ผอม",IF(AF33&lt;=VLOOKUP(AC33,เกณฑ์ดัชนีมวลกาย!$A$5:$U$19,17,FALSE),"สมส่วน",IF(AF33&lt;=VLOOKUP(AC33,เกณฑ์ดัชนีมวลกาย!$A$5:$U$19,19,FALSE),"ท้วม","อ้วน"))))))</f>
        <v/>
      </c>
      <c r="AH33" s="374" t="str">
        <f>IF($E33="","",IF($F33="ชาย",IF(AE33&lt;=VLOOKUP(AC33,เกณฑ์ความสูง!$A$5:$U$19,3,FALSE),"เตี้ย",IF(AE33&lt;=VLOOKUP(AC33,เกณฑ์ความสูง!$A$5:$U$19,5,FALSE),"ค่อนข้างเตี้ย",IF(AE33&lt;=VLOOKUP(AC33,เกณฑ์ความสูง!$A$5:$U$19,7,FALSE),"ส่วนสูงตามเกณฑ์",IF(AE33&lt;=VLOOKUP(AC33,เกณฑ์ความสูง!$A$5:$U$19,9,FALSE),"ค่อนข้างสูง","สูง")))),IF(AE33&lt;=VLOOKUP(AC33,เกณฑ์ความสูง!$A$5:$U$19,13,FALSE),"เตี้ย",IF(AE33&lt;=VLOOKUP(AC33,เกณฑ์ความสูง!$A$5:$U$19,15,FALSE),"ค่อนข้างเตี้ย",IF(AE33&lt;=VLOOKUP(AC33,เกณฑ์ความสูง!$A$5:$U$19,17,FALSE),"ส่วนสูงตามเกณฑ์",IF(AE33&lt;=VLOOKUP(AC33,เกณฑ์ความสูง!$A$5:$U$19,19,FALSE),"ค่อนข้างสูง","สูง"))))))</f>
        <v/>
      </c>
    </row>
    <row r="34" spans="1:34" ht="21" x14ac:dyDescent="0.3">
      <c r="A34" s="111"/>
      <c r="B34" s="111"/>
      <c r="C34" s="111"/>
      <c r="D34" s="371">
        <f>ข้อมูลนักเรียน!D32</f>
        <v>30</v>
      </c>
      <c r="E34" s="372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373" t="str">
        <f>IF(ข้อมูลนักเรียน!J32="","",ข้อมูลนักเรียน!J32)</f>
        <v/>
      </c>
      <c r="G34" s="161"/>
      <c r="H34" s="374" t="str">
        <f>IF($E34="","",IF(G34="","",DATEDIF(ข้อมูลนักเรียน!$N32,G34,"Y")))</f>
        <v/>
      </c>
      <c r="I34" s="375"/>
      <c r="J34" s="375"/>
      <c r="K34" s="418" t="str">
        <f t="shared" si="0"/>
        <v/>
      </c>
      <c r="L34" s="374" t="str">
        <f>IF($E34="","",IF($F34="ชาย",IF(K34&lt;=VLOOKUP(H34,เกณฑ์ดัชนีมวลกาย!$A$5:$U$19,3,FALSE),"ผอมมาก",IF(K34&lt;=VLOOKUP(H34,เกณฑ์ดัชนีมวลกาย!$A$5:$U$19,5,FALSE),"ผอม",IF(K34&lt;=VLOOKUP(H34,เกณฑ์ดัชนีมวลกาย!$A$5:$U$19,7,FALSE),"สมส่วน",IF(K34&lt;=VLOOKUP(H34,เกณฑ์ดัชนีมวลกาย!$A$5:$U$19,9,FALSE),"ท้วม","อ้วน")))),IF(K34&lt;=VLOOKUP(H34,เกณฑ์ดัชนีมวลกาย!$A$5:$U$19,13,FALSE),"ผอมมาก",IF(K34&lt;=VLOOKUP(H34,เกณฑ์ดัชนีมวลกาย!$A$5:$U$19,15,FALSE),"ผอม",IF(K34&lt;=VLOOKUP(H34,เกณฑ์ดัชนีมวลกาย!$A$5:$U$19,17,FALSE),"สมส่วน",IF(K34&lt;=VLOOKUP(H34,เกณฑ์ดัชนีมวลกาย!$A$5:$U$19,19,FALSE),"ท้วม","อ้วน"))))))</f>
        <v/>
      </c>
      <c r="M34" s="374" t="str">
        <f>IF($E34="","",IF($F34="ชาย",IF(J34&lt;=VLOOKUP(H34,เกณฑ์ความสูง!$A$5:$U$19,3,FALSE),"เตี้ย",IF(J34&lt;=VLOOKUP(H34,เกณฑ์ความสูง!$A$5:$U$19,5,FALSE),"ค่อนข้างเตี้ย",IF(J34&lt;=VLOOKUP(H34,เกณฑ์ความสูง!$A$5:$U$19,7,FALSE),"ส่วนสูงตามเกณฑ์",IF(J34&lt;=VLOOKUP(H34,เกณฑ์ความสูง!$A$5:$U$19,9,FALSE),"ค่อนข้างสูง","สูง")))),IF(J34&lt;=VLOOKUP(H34,เกณฑ์ความสูง!$A$5:$U$19,13,FALSE),"เตี้ย",IF(J34&lt;=VLOOKUP(H34,เกณฑ์ความสูง!$A$5:$U$19,15,FALSE),"ค่อนข้างเตี้ย",IF(J34&lt;=VLOOKUP(H34,เกณฑ์ความสูง!$A$5:$U$19,17,FALSE),"ส่วนสูงตามเกณฑ์",IF(J34&lt;=VLOOKUP(H34,เกณฑ์ความสูง!$A$5:$U$19,19,FALSE),"ค่อนข้างสูง","สูง"))))))</f>
        <v/>
      </c>
      <c r="N34" s="161"/>
      <c r="O34" s="374" t="str">
        <f>IF($E34="","",IF(N34="","",DATEDIF(ข้อมูลนักเรียน!$N32,N34,"Y")))</f>
        <v/>
      </c>
      <c r="P34" s="375"/>
      <c r="Q34" s="375"/>
      <c r="R34" s="418" t="str">
        <f t="shared" si="1"/>
        <v/>
      </c>
      <c r="S34" s="374" t="str">
        <f>IF($E34="","",IF($F34="ชาย",IF(R34&lt;=VLOOKUP(O34,เกณฑ์ดัชนีมวลกาย!$A$5:$U$19,3,FALSE),"ผอมมาก",IF(R34&lt;=VLOOKUP(O34,เกณฑ์ดัชนีมวลกาย!$A$5:$U$19,5,FALSE),"ผอม",IF(R34&lt;=VLOOKUP(O34,เกณฑ์ดัชนีมวลกาย!$A$5:$U$19,7,FALSE),"สมส่วน",IF(R34&lt;=VLOOKUP(O34,เกณฑ์ดัชนีมวลกาย!$A$5:$U$19,9,FALSE),"ท้วม","อ้วน")))),IF(R34&lt;=VLOOKUP(O34,เกณฑ์ดัชนีมวลกาย!$A$5:$U$19,13,FALSE),"ผอมมาก",IF(R34&lt;=VLOOKUP(O34,เกณฑ์ดัชนีมวลกาย!$A$5:$U$19,15,FALSE),"ผอม",IF(R34&lt;=VLOOKUP(O34,เกณฑ์ดัชนีมวลกาย!$A$5:$U$19,17,FALSE),"สมส่วน",IF(R34&lt;=VLOOKUP(O34,เกณฑ์ดัชนีมวลกาย!$A$5:$U$19,19,FALSE),"ท้วม","อ้วน"))))))</f>
        <v/>
      </c>
      <c r="T34" s="374" t="str">
        <f>IF($E34="","",IF($F34="ชาย",IF(Q34&lt;=VLOOKUP(O34,เกณฑ์ความสูง!$A$5:$U$19,3,FALSE),"เตี้ย",IF(Q34&lt;=VLOOKUP(O34,เกณฑ์ความสูง!$A$5:$U$19,5,FALSE),"ค่อนข้างเตี้ย",IF(Q34&lt;=VLOOKUP(O34,เกณฑ์ความสูง!$A$5:$U$19,7,FALSE),"ส่วนสูงตามเกณฑ์",IF(Q34&lt;=VLOOKUP(O34,เกณฑ์ความสูง!$A$5:$U$19,9,FALSE),"ค่อนข้างสูง","สูง")))),IF(Q34&lt;=VLOOKUP(O34,เกณฑ์ความสูง!$A$5:$U$19,13,FALSE),"เตี้ย",IF(Q34&lt;=VLOOKUP(O34,เกณฑ์ความสูง!$A$5:$U$19,15,FALSE),"ค่อนข้างเตี้ย",IF(Q34&lt;=VLOOKUP(O34,เกณฑ์ความสูง!$A$5:$U$19,17,FALSE),"ส่วนสูงตามเกณฑ์",IF(Q34&lt;=VLOOKUP(O34,เกณฑ์ความสูง!$A$5:$U$19,19,FALSE),"ค่อนข้างสูง","สูง"))))))</f>
        <v/>
      </c>
      <c r="U34" s="161"/>
      <c r="V34" s="374" t="str">
        <f>IF($E34="","",IF(U34="","",DATEDIF(ข้อมูลนักเรียน!$N32,U34,"Y")))</f>
        <v/>
      </c>
      <c r="W34" s="375"/>
      <c r="X34" s="375"/>
      <c r="Y34" s="418" t="str">
        <f t="shared" si="2"/>
        <v/>
      </c>
      <c r="Z34" s="374" t="str">
        <f>IF($E34="","",IF($F34="ชาย",IF(Y34&lt;=VLOOKUP(V34,เกณฑ์ดัชนีมวลกาย!$A$5:$U$19,3,FALSE),"ผอมมาก",IF(Y34&lt;=VLOOKUP(V34,เกณฑ์ดัชนีมวลกาย!$A$5:$U$19,5,FALSE),"ผอม",IF(Y34&lt;=VLOOKUP(V34,เกณฑ์ดัชนีมวลกาย!$A$5:$U$19,7,FALSE),"สมส่วน",IF(Y34&lt;=VLOOKUP(V34,เกณฑ์ดัชนีมวลกาย!$A$5:$U$19,9,FALSE),"ท้วม","อ้วน")))),IF(Y34&lt;=VLOOKUP(V34,เกณฑ์ดัชนีมวลกาย!$A$5:$U$19,13,FALSE),"ผอมมาก",IF(Y34&lt;=VLOOKUP(V34,เกณฑ์ดัชนีมวลกาย!$A$5:$U$19,15,FALSE),"ผอม",IF(Y34&lt;=VLOOKUP(V34,เกณฑ์ดัชนีมวลกาย!$A$5:$U$19,17,FALSE),"สมส่วน",IF(Y34&lt;=VLOOKUP(V34,เกณฑ์ดัชนีมวลกาย!$A$5:$U$19,19,FALSE),"ท้วม","อ้วน"))))))</f>
        <v/>
      </c>
      <c r="AA34" s="374" t="str">
        <f>IF($E34="","",IF($F34="ชาย",IF(X34&lt;=VLOOKUP(V34,เกณฑ์ความสูง!$A$5:$U$19,3,FALSE),"เตี้ย",IF(X34&lt;=VLOOKUP(V34,เกณฑ์ความสูง!$A$5:$U$19,5,FALSE),"ค่อนข้างเตี้ย",IF(X34&lt;=VLOOKUP(V34,เกณฑ์ความสูง!$A$5:$U$19,7,FALSE),"ส่วนสูงตามเกณฑ์",IF(X34&lt;=VLOOKUP(V34,เกณฑ์ความสูง!$A$5:$U$19,9,FALSE),"ค่อนข้างสูง","สูง")))),IF(X34&lt;=VLOOKUP(V34,เกณฑ์ความสูง!$A$5:$U$19,13,FALSE),"เตี้ย",IF(X34&lt;=VLOOKUP(V34,เกณฑ์ความสูง!$A$5:$U$19,15,FALSE),"ค่อนข้างเตี้ย",IF(X34&lt;=VLOOKUP(V34,เกณฑ์ความสูง!$A$5:$U$19,17,FALSE),"ส่วนสูงตามเกณฑ์",IF(X34&lt;=VLOOKUP(V34,เกณฑ์ความสูง!$A$5:$U$19,19,FALSE),"ค่อนข้างสูง","สูง"))))))</f>
        <v/>
      </c>
      <c r="AB34" s="161"/>
      <c r="AC34" s="374" t="str">
        <f>IF($E34="","",IF(AB34="","",DATEDIF(ข้อมูลนักเรียน!$N32,AB34,"Y")))</f>
        <v/>
      </c>
      <c r="AD34" s="375"/>
      <c r="AE34" s="375"/>
      <c r="AF34" s="418" t="str">
        <f t="shared" si="3"/>
        <v/>
      </c>
      <c r="AG34" s="374" t="str">
        <f>IF($E34="","",IF($F34="ชาย",IF(AF34&lt;=VLOOKUP(AC34,เกณฑ์ดัชนีมวลกาย!$A$5:$U$19,3,FALSE),"ผอมมาก",IF(AF34&lt;=VLOOKUP(AC34,เกณฑ์ดัชนีมวลกาย!$A$5:$U$19,5,FALSE),"ผอม",IF(AF34&lt;=VLOOKUP(AC34,เกณฑ์ดัชนีมวลกาย!$A$5:$U$19,7,FALSE),"สมส่วน",IF(AF34&lt;=VLOOKUP(AC34,เกณฑ์ดัชนีมวลกาย!$A$5:$U$19,9,FALSE),"ท้วม","อ้วน")))),IF(AF34&lt;=VLOOKUP(AC34,เกณฑ์ดัชนีมวลกาย!$A$5:$U$19,13,FALSE),"ผอมมาก",IF(AF34&lt;=VLOOKUP(AC34,เกณฑ์ดัชนีมวลกาย!$A$5:$U$19,15,FALSE),"ผอม",IF(AF34&lt;=VLOOKUP(AC34,เกณฑ์ดัชนีมวลกาย!$A$5:$U$19,17,FALSE),"สมส่วน",IF(AF34&lt;=VLOOKUP(AC34,เกณฑ์ดัชนีมวลกาย!$A$5:$U$19,19,FALSE),"ท้วม","อ้วน"))))))</f>
        <v/>
      </c>
      <c r="AH34" s="374" t="str">
        <f>IF($E34="","",IF($F34="ชาย",IF(AE34&lt;=VLOOKUP(AC34,เกณฑ์ความสูง!$A$5:$U$19,3,FALSE),"เตี้ย",IF(AE34&lt;=VLOOKUP(AC34,เกณฑ์ความสูง!$A$5:$U$19,5,FALSE),"ค่อนข้างเตี้ย",IF(AE34&lt;=VLOOKUP(AC34,เกณฑ์ความสูง!$A$5:$U$19,7,FALSE),"ส่วนสูงตามเกณฑ์",IF(AE34&lt;=VLOOKUP(AC34,เกณฑ์ความสูง!$A$5:$U$19,9,FALSE),"ค่อนข้างสูง","สูง")))),IF(AE34&lt;=VLOOKUP(AC34,เกณฑ์ความสูง!$A$5:$U$19,13,FALSE),"เตี้ย",IF(AE34&lt;=VLOOKUP(AC34,เกณฑ์ความสูง!$A$5:$U$19,15,FALSE),"ค่อนข้างเตี้ย",IF(AE34&lt;=VLOOKUP(AC34,เกณฑ์ความสูง!$A$5:$U$19,17,FALSE),"ส่วนสูงตามเกณฑ์",IF(AE34&lt;=VLOOKUP(AC34,เกณฑ์ความสูง!$A$5:$U$19,19,FALSE),"ค่อนข้างสูง","สูง"))))))</f>
        <v/>
      </c>
    </row>
    <row r="35" spans="1:34" ht="21" x14ac:dyDescent="0.3">
      <c r="A35" s="111"/>
      <c r="B35" s="111"/>
      <c r="C35" s="111"/>
      <c r="D35" s="371">
        <f>ข้อมูลนักเรียน!D33</f>
        <v>31</v>
      </c>
      <c r="E35" s="372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373" t="str">
        <f>IF(ข้อมูลนักเรียน!J33="","",ข้อมูลนักเรียน!J33)</f>
        <v/>
      </c>
      <c r="G35" s="161"/>
      <c r="H35" s="374" t="str">
        <f>IF($E35="","",IF(G35="","",DATEDIF(ข้อมูลนักเรียน!$N33,G35,"Y")))</f>
        <v/>
      </c>
      <c r="I35" s="375"/>
      <c r="J35" s="375"/>
      <c r="K35" s="418" t="str">
        <f t="shared" si="0"/>
        <v/>
      </c>
      <c r="L35" s="374" t="str">
        <f>IF($E35="","",IF($F35="ชาย",IF(K35&lt;=VLOOKUP(H35,เกณฑ์ดัชนีมวลกาย!$A$5:$U$19,3,FALSE),"ผอมมาก",IF(K35&lt;=VLOOKUP(H35,เกณฑ์ดัชนีมวลกาย!$A$5:$U$19,5,FALSE),"ผอม",IF(K35&lt;=VLOOKUP(H35,เกณฑ์ดัชนีมวลกาย!$A$5:$U$19,7,FALSE),"สมส่วน",IF(K35&lt;=VLOOKUP(H35,เกณฑ์ดัชนีมวลกาย!$A$5:$U$19,9,FALSE),"ท้วม","อ้วน")))),IF(K35&lt;=VLOOKUP(H35,เกณฑ์ดัชนีมวลกาย!$A$5:$U$19,13,FALSE),"ผอมมาก",IF(K35&lt;=VLOOKUP(H35,เกณฑ์ดัชนีมวลกาย!$A$5:$U$19,15,FALSE),"ผอม",IF(K35&lt;=VLOOKUP(H35,เกณฑ์ดัชนีมวลกาย!$A$5:$U$19,17,FALSE),"สมส่วน",IF(K35&lt;=VLOOKUP(H35,เกณฑ์ดัชนีมวลกาย!$A$5:$U$19,19,FALSE),"ท้วม","อ้วน"))))))</f>
        <v/>
      </c>
      <c r="M35" s="374" t="str">
        <f>IF($E35="","",IF($F35="ชาย",IF(J35&lt;=VLOOKUP(H35,เกณฑ์ความสูง!$A$5:$U$19,3,FALSE),"เตี้ย",IF(J35&lt;=VLOOKUP(H35,เกณฑ์ความสูง!$A$5:$U$19,5,FALSE),"ค่อนข้างเตี้ย",IF(J35&lt;=VLOOKUP(H35,เกณฑ์ความสูง!$A$5:$U$19,7,FALSE),"ส่วนสูงตามเกณฑ์",IF(J35&lt;=VLOOKUP(H35,เกณฑ์ความสูง!$A$5:$U$19,9,FALSE),"ค่อนข้างสูง","สูง")))),IF(J35&lt;=VLOOKUP(H35,เกณฑ์ความสูง!$A$5:$U$19,13,FALSE),"เตี้ย",IF(J35&lt;=VLOOKUP(H35,เกณฑ์ความสูง!$A$5:$U$19,15,FALSE),"ค่อนข้างเตี้ย",IF(J35&lt;=VLOOKUP(H35,เกณฑ์ความสูง!$A$5:$U$19,17,FALSE),"ส่วนสูงตามเกณฑ์",IF(J35&lt;=VLOOKUP(H35,เกณฑ์ความสูง!$A$5:$U$19,19,FALSE),"ค่อนข้างสูง","สูง"))))))</f>
        <v/>
      </c>
      <c r="N35" s="161"/>
      <c r="O35" s="374" t="str">
        <f>IF($E35="","",IF(N35="","",DATEDIF(ข้อมูลนักเรียน!$N33,N35,"Y")))</f>
        <v/>
      </c>
      <c r="P35" s="375"/>
      <c r="Q35" s="375"/>
      <c r="R35" s="418" t="str">
        <f t="shared" si="1"/>
        <v/>
      </c>
      <c r="S35" s="374" t="str">
        <f>IF($E35="","",IF($F35="ชาย",IF(R35&lt;=VLOOKUP(O35,เกณฑ์ดัชนีมวลกาย!$A$5:$U$19,3,FALSE),"ผอมมาก",IF(R35&lt;=VLOOKUP(O35,เกณฑ์ดัชนีมวลกาย!$A$5:$U$19,5,FALSE),"ผอม",IF(R35&lt;=VLOOKUP(O35,เกณฑ์ดัชนีมวลกาย!$A$5:$U$19,7,FALSE),"สมส่วน",IF(R35&lt;=VLOOKUP(O35,เกณฑ์ดัชนีมวลกาย!$A$5:$U$19,9,FALSE),"ท้วม","อ้วน")))),IF(R35&lt;=VLOOKUP(O35,เกณฑ์ดัชนีมวลกาย!$A$5:$U$19,13,FALSE),"ผอมมาก",IF(R35&lt;=VLOOKUP(O35,เกณฑ์ดัชนีมวลกาย!$A$5:$U$19,15,FALSE),"ผอม",IF(R35&lt;=VLOOKUP(O35,เกณฑ์ดัชนีมวลกาย!$A$5:$U$19,17,FALSE),"สมส่วน",IF(R35&lt;=VLOOKUP(O35,เกณฑ์ดัชนีมวลกาย!$A$5:$U$19,19,FALSE),"ท้วม","อ้วน"))))))</f>
        <v/>
      </c>
      <c r="T35" s="374" t="str">
        <f>IF($E35="","",IF($F35="ชาย",IF(Q35&lt;=VLOOKUP(O35,เกณฑ์ความสูง!$A$5:$U$19,3,FALSE),"เตี้ย",IF(Q35&lt;=VLOOKUP(O35,เกณฑ์ความสูง!$A$5:$U$19,5,FALSE),"ค่อนข้างเตี้ย",IF(Q35&lt;=VLOOKUP(O35,เกณฑ์ความสูง!$A$5:$U$19,7,FALSE),"ส่วนสูงตามเกณฑ์",IF(Q35&lt;=VLOOKUP(O35,เกณฑ์ความสูง!$A$5:$U$19,9,FALSE),"ค่อนข้างสูง","สูง")))),IF(Q35&lt;=VLOOKUP(O35,เกณฑ์ความสูง!$A$5:$U$19,13,FALSE),"เตี้ย",IF(Q35&lt;=VLOOKUP(O35,เกณฑ์ความสูง!$A$5:$U$19,15,FALSE),"ค่อนข้างเตี้ย",IF(Q35&lt;=VLOOKUP(O35,เกณฑ์ความสูง!$A$5:$U$19,17,FALSE),"ส่วนสูงตามเกณฑ์",IF(Q35&lt;=VLOOKUP(O35,เกณฑ์ความสูง!$A$5:$U$19,19,FALSE),"ค่อนข้างสูง","สูง"))))))</f>
        <v/>
      </c>
      <c r="U35" s="161"/>
      <c r="V35" s="374" t="str">
        <f>IF($E35="","",IF(U35="","",DATEDIF(ข้อมูลนักเรียน!$N33,U35,"Y")))</f>
        <v/>
      </c>
      <c r="W35" s="375"/>
      <c r="X35" s="375"/>
      <c r="Y35" s="418" t="str">
        <f t="shared" si="2"/>
        <v/>
      </c>
      <c r="Z35" s="374" t="str">
        <f>IF($E35="","",IF($F35="ชาย",IF(Y35&lt;=VLOOKUP(V35,เกณฑ์ดัชนีมวลกาย!$A$5:$U$19,3,FALSE),"ผอมมาก",IF(Y35&lt;=VLOOKUP(V35,เกณฑ์ดัชนีมวลกาย!$A$5:$U$19,5,FALSE),"ผอม",IF(Y35&lt;=VLOOKUP(V35,เกณฑ์ดัชนีมวลกาย!$A$5:$U$19,7,FALSE),"สมส่วน",IF(Y35&lt;=VLOOKUP(V35,เกณฑ์ดัชนีมวลกาย!$A$5:$U$19,9,FALSE),"ท้วม","อ้วน")))),IF(Y35&lt;=VLOOKUP(V35,เกณฑ์ดัชนีมวลกาย!$A$5:$U$19,13,FALSE),"ผอมมาก",IF(Y35&lt;=VLOOKUP(V35,เกณฑ์ดัชนีมวลกาย!$A$5:$U$19,15,FALSE),"ผอม",IF(Y35&lt;=VLOOKUP(V35,เกณฑ์ดัชนีมวลกาย!$A$5:$U$19,17,FALSE),"สมส่วน",IF(Y35&lt;=VLOOKUP(V35,เกณฑ์ดัชนีมวลกาย!$A$5:$U$19,19,FALSE),"ท้วม","อ้วน"))))))</f>
        <v/>
      </c>
      <c r="AA35" s="374" t="str">
        <f>IF($E35="","",IF($F35="ชาย",IF(X35&lt;=VLOOKUP(V35,เกณฑ์ความสูง!$A$5:$U$19,3,FALSE),"เตี้ย",IF(X35&lt;=VLOOKUP(V35,เกณฑ์ความสูง!$A$5:$U$19,5,FALSE),"ค่อนข้างเตี้ย",IF(X35&lt;=VLOOKUP(V35,เกณฑ์ความสูง!$A$5:$U$19,7,FALSE),"ส่วนสูงตามเกณฑ์",IF(X35&lt;=VLOOKUP(V35,เกณฑ์ความสูง!$A$5:$U$19,9,FALSE),"ค่อนข้างสูง","สูง")))),IF(X35&lt;=VLOOKUP(V35,เกณฑ์ความสูง!$A$5:$U$19,13,FALSE),"เตี้ย",IF(X35&lt;=VLOOKUP(V35,เกณฑ์ความสูง!$A$5:$U$19,15,FALSE),"ค่อนข้างเตี้ย",IF(X35&lt;=VLOOKUP(V35,เกณฑ์ความสูง!$A$5:$U$19,17,FALSE),"ส่วนสูงตามเกณฑ์",IF(X35&lt;=VLOOKUP(V35,เกณฑ์ความสูง!$A$5:$U$19,19,FALSE),"ค่อนข้างสูง","สูง"))))))</f>
        <v/>
      </c>
      <c r="AB35" s="161"/>
      <c r="AC35" s="374" t="str">
        <f>IF($E35="","",IF(AB35="","",DATEDIF(ข้อมูลนักเรียน!$N33,AB35,"Y")))</f>
        <v/>
      </c>
      <c r="AD35" s="375"/>
      <c r="AE35" s="375"/>
      <c r="AF35" s="418" t="str">
        <f t="shared" si="3"/>
        <v/>
      </c>
      <c r="AG35" s="374" t="str">
        <f>IF($E35="","",IF($F35="ชาย",IF(AF35&lt;=VLOOKUP(AC35,เกณฑ์ดัชนีมวลกาย!$A$5:$U$19,3,FALSE),"ผอมมาก",IF(AF35&lt;=VLOOKUP(AC35,เกณฑ์ดัชนีมวลกาย!$A$5:$U$19,5,FALSE),"ผอม",IF(AF35&lt;=VLOOKUP(AC35,เกณฑ์ดัชนีมวลกาย!$A$5:$U$19,7,FALSE),"สมส่วน",IF(AF35&lt;=VLOOKUP(AC35,เกณฑ์ดัชนีมวลกาย!$A$5:$U$19,9,FALSE),"ท้วม","อ้วน")))),IF(AF35&lt;=VLOOKUP(AC35,เกณฑ์ดัชนีมวลกาย!$A$5:$U$19,13,FALSE),"ผอมมาก",IF(AF35&lt;=VLOOKUP(AC35,เกณฑ์ดัชนีมวลกาย!$A$5:$U$19,15,FALSE),"ผอม",IF(AF35&lt;=VLOOKUP(AC35,เกณฑ์ดัชนีมวลกาย!$A$5:$U$19,17,FALSE),"สมส่วน",IF(AF35&lt;=VLOOKUP(AC35,เกณฑ์ดัชนีมวลกาย!$A$5:$U$19,19,FALSE),"ท้วม","อ้วน"))))))</f>
        <v/>
      </c>
      <c r="AH35" s="374" t="str">
        <f>IF($E35="","",IF($F35="ชาย",IF(AE35&lt;=VLOOKUP(AC35,เกณฑ์ความสูง!$A$5:$U$19,3,FALSE),"เตี้ย",IF(AE35&lt;=VLOOKUP(AC35,เกณฑ์ความสูง!$A$5:$U$19,5,FALSE),"ค่อนข้างเตี้ย",IF(AE35&lt;=VLOOKUP(AC35,เกณฑ์ความสูง!$A$5:$U$19,7,FALSE),"ส่วนสูงตามเกณฑ์",IF(AE35&lt;=VLOOKUP(AC35,เกณฑ์ความสูง!$A$5:$U$19,9,FALSE),"ค่อนข้างสูง","สูง")))),IF(AE35&lt;=VLOOKUP(AC35,เกณฑ์ความสูง!$A$5:$U$19,13,FALSE),"เตี้ย",IF(AE35&lt;=VLOOKUP(AC35,เกณฑ์ความสูง!$A$5:$U$19,15,FALSE),"ค่อนข้างเตี้ย",IF(AE35&lt;=VLOOKUP(AC35,เกณฑ์ความสูง!$A$5:$U$19,17,FALSE),"ส่วนสูงตามเกณฑ์",IF(AE35&lt;=VLOOKUP(AC35,เกณฑ์ความสูง!$A$5:$U$19,19,FALSE),"ค่อนข้างสูง","สูง"))))))</f>
        <v/>
      </c>
    </row>
    <row r="36" spans="1:34" ht="21" x14ac:dyDescent="0.3">
      <c r="A36" s="111"/>
      <c r="B36" s="111"/>
      <c r="C36" s="111"/>
      <c r="D36" s="371">
        <f>ข้อมูลนักเรียน!D34</f>
        <v>32</v>
      </c>
      <c r="E36" s="372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373" t="str">
        <f>IF(ข้อมูลนักเรียน!J34="","",ข้อมูลนักเรียน!J34)</f>
        <v/>
      </c>
      <c r="G36" s="161"/>
      <c r="H36" s="374" t="str">
        <f>IF($E36="","",IF(G36="","",DATEDIF(ข้อมูลนักเรียน!$N34,G36,"Y")))</f>
        <v/>
      </c>
      <c r="I36" s="375"/>
      <c r="J36" s="375"/>
      <c r="K36" s="418" t="str">
        <f t="shared" si="0"/>
        <v/>
      </c>
      <c r="L36" s="374" t="str">
        <f>IF($E36="","",IF($F36="ชาย",IF(K36&lt;=VLOOKUP(H36,เกณฑ์ดัชนีมวลกาย!$A$5:$U$19,3,FALSE),"ผอมมาก",IF(K36&lt;=VLOOKUP(H36,เกณฑ์ดัชนีมวลกาย!$A$5:$U$19,5,FALSE),"ผอม",IF(K36&lt;=VLOOKUP(H36,เกณฑ์ดัชนีมวลกาย!$A$5:$U$19,7,FALSE),"สมส่วน",IF(K36&lt;=VLOOKUP(H36,เกณฑ์ดัชนีมวลกาย!$A$5:$U$19,9,FALSE),"ท้วม","อ้วน")))),IF(K36&lt;=VLOOKUP(H36,เกณฑ์ดัชนีมวลกาย!$A$5:$U$19,13,FALSE),"ผอมมาก",IF(K36&lt;=VLOOKUP(H36,เกณฑ์ดัชนีมวลกาย!$A$5:$U$19,15,FALSE),"ผอม",IF(K36&lt;=VLOOKUP(H36,เกณฑ์ดัชนีมวลกาย!$A$5:$U$19,17,FALSE),"สมส่วน",IF(K36&lt;=VLOOKUP(H36,เกณฑ์ดัชนีมวลกาย!$A$5:$U$19,19,FALSE),"ท้วม","อ้วน"))))))</f>
        <v/>
      </c>
      <c r="M36" s="374" t="str">
        <f>IF($E36="","",IF($F36="ชาย",IF(J36&lt;=VLOOKUP(H36,เกณฑ์ความสูง!$A$5:$U$19,3,FALSE),"เตี้ย",IF(J36&lt;=VLOOKUP(H36,เกณฑ์ความสูง!$A$5:$U$19,5,FALSE),"ค่อนข้างเตี้ย",IF(J36&lt;=VLOOKUP(H36,เกณฑ์ความสูง!$A$5:$U$19,7,FALSE),"ส่วนสูงตามเกณฑ์",IF(J36&lt;=VLOOKUP(H36,เกณฑ์ความสูง!$A$5:$U$19,9,FALSE),"ค่อนข้างสูง","สูง")))),IF(J36&lt;=VLOOKUP(H36,เกณฑ์ความสูง!$A$5:$U$19,13,FALSE),"เตี้ย",IF(J36&lt;=VLOOKUP(H36,เกณฑ์ความสูง!$A$5:$U$19,15,FALSE),"ค่อนข้างเตี้ย",IF(J36&lt;=VLOOKUP(H36,เกณฑ์ความสูง!$A$5:$U$19,17,FALSE),"ส่วนสูงตามเกณฑ์",IF(J36&lt;=VLOOKUP(H36,เกณฑ์ความสูง!$A$5:$U$19,19,FALSE),"ค่อนข้างสูง","สูง"))))))</f>
        <v/>
      </c>
      <c r="N36" s="161"/>
      <c r="O36" s="374" t="str">
        <f>IF($E36="","",IF(N36="","",DATEDIF(ข้อมูลนักเรียน!$N34,N36,"Y")))</f>
        <v/>
      </c>
      <c r="P36" s="375"/>
      <c r="Q36" s="375"/>
      <c r="R36" s="418" t="str">
        <f t="shared" si="1"/>
        <v/>
      </c>
      <c r="S36" s="374" t="str">
        <f>IF($E36="","",IF($F36="ชาย",IF(R36&lt;=VLOOKUP(O36,เกณฑ์ดัชนีมวลกาย!$A$5:$U$19,3,FALSE),"ผอมมาก",IF(R36&lt;=VLOOKUP(O36,เกณฑ์ดัชนีมวลกาย!$A$5:$U$19,5,FALSE),"ผอม",IF(R36&lt;=VLOOKUP(O36,เกณฑ์ดัชนีมวลกาย!$A$5:$U$19,7,FALSE),"สมส่วน",IF(R36&lt;=VLOOKUP(O36,เกณฑ์ดัชนีมวลกาย!$A$5:$U$19,9,FALSE),"ท้วม","อ้วน")))),IF(R36&lt;=VLOOKUP(O36,เกณฑ์ดัชนีมวลกาย!$A$5:$U$19,13,FALSE),"ผอมมาก",IF(R36&lt;=VLOOKUP(O36,เกณฑ์ดัชนีมวลกาย!$A$5:$U$19,15,FALSE),"ผอม",IF(R36&lt;=VLOOKUP(O36,เกณฑ์ดัชนีมวลกาย!$A$5:$U$19,17,FALSE),"สมส่วน",IF(R36&lt;=VLOOKUP(O36,เกณฑ์ดัชนีมวลกาย!$A$5:$U$19,19,FALSE),"ท้วม","อ้วน"))))))</f>
        <v/>
      </c>
      <c r="T36" s="374" t="str">
        <f>IF($E36="","",IF($F36="ชาย",IF(Q36&lt;=VLOOKUP(O36,เกณฑ์ความสูง!$A$5:$U$19,3,FALSE),"เตี้ย",IF(Q36&lt;=VLOOKUP(O36,เกณฑ์ความสูง!$A$5:$U$19,5,FALSE),"ค่อนข้างเตี้ย",IF(Q36&lt;=VLOOKUP(O36,เกณฑ์ความสูง!$A$5:$U$19,7,FALSE),"ส่วนสูงตามเกณฑ์",IF(Q36&lt;=VLOOKUP(O36,เกณฑ์ความสูง!$A$5:$U$19,9,FALSE),"ค่อนข้างสูง","สูง")))),IF(Q36&lt;=VLOOKUP(O36,เกณฑ์ความสูง!$A$5:$U$19,13,FALSE),"เตี้ย",IF(Q36&lt;=VLOOKUP(O36,เกณฑ์ความสูง!$A$5:$U$19,15,FALSE),"ค่อนข้างเตี้ย",IF(Q36&lt;=VLOOKUP(O36,เกณฑ์ความสูง!$A$5:$U$19,17,FALSE),"ส่วนสูงตามเกณฑ์",IF(Q36&lt;=VLOOKUP(O36,เกณฑ์ความสูง!$A$5:$U$19,19,FALSE),"ค่อนข้างสูง","สูง"))))))</f>
        <v/>
      </c>
      <c r="U36" s="161"/>
      <c r="V36" s="374" t="str">
        <f>IF($E36="","",IF(U36="","",DATEDIF(ข้อมูลนักเรียน!$N34,U36,"Y")))</f>
        <v/>
      </c>
      <c r="W36" s="375"/>
      <c r="X36" s="375"/>
      <c r="Y36" s="418" t="str">
        <f t="shared" si="2"/>
        <v/>
      </c>
      <c r="Z36" s="374" t="str">
        <f>IF($E36="","",IF($F36="ชาย",IF(Y36&lt;=VLOOKUP(V36,เกณฑ์ดัชนีมวลกาย!$A$5:$U$19,3,FALSE),"ผอมมาก",IF(Y36&lt;=VLOOKUP(V36,เกณฑ์ดัชนีมวลกาย!$A$5:$U$19,5,FALSE),"ผอม",IF(Y36&lt;=VLOOKUP(V36,เกณฑ์ดัชนีมวลกาย!$A$5:$U$19,7,FALSE),"สมส่วน",IF(Y36&lt;=VLOOKUP(V36,เกณฑ์ดัชนีมวลกาย!$A$5:$U$19,9,FALSE),"ท้วม","อ้วน")))),IF(Y36&lt;=VLOOKUP(V36,เกณฑ์ดัชนีมวลกาย!$A$5:$U$19,13,FALSE),"ผอมมาก",IF(Y36&lt;=VLOOKUP(V36,เกณฑ์ดัชนีมวลกาย!$A$5:$U$19,15,FALSE),"ผอม",IF(Y36&lt;=VLOOKUP(V36,เกณฑ์ดัชนีมวลกาย!$A$5:$U$19,17,FALSE),"สมส่วน",IF(Y36&lt;=VLOOKUP(V36,เกณฑ์ดัชนีมวลกาย!$A$5:$U$19,19,FALSE),"ท้วม","อ้วน"))))))</f>
        <v/>
      </c>
      <c r="AA36" s="374" t="str">
        <f>IF($E36="","",IF($F36="ชาย",IF(X36&lt;=VLOOKUP(V36,เกณฑ์ความสูง!$A$5:$U$19,3,FALSE),"เตี้ย",IF(X36&lt;=VLOOKUP(V36,เกณฑ์ความสูง!$A$5:$U$19,5,FALSE),"ค่อนข้างเตี้ย",IF(X36&lt;=VLOOKUP(V36,เกณฑ์ความสูง!$A$5:$U$19,7,FALSE),"ส่วนสูงตามเกณฑ์",IF(X36&lt;=VLOOKUP(V36,เกณฑ์ความสูง!$A$5:$U$19,9,FALSE),"ค่อนข้างสูง","สูง")))),IF(X36&lt;=VLOOKUP(V36,เกณฑ์ความสูง!$A$5:$U$19,13,FALSE),"เตี้ย",IF(X36&lt;=VLOOKUP(V36,เกณฑ์ความสูง!$A$5:$U$19,15,FALSE),"ค่อนข้างเตี้ย",IF(X36&lt;=VLOOKUP(V36,เกณฑ์ความสูง!$A$5:$U$19,17,FALSE),"ส่วนสูงตามเกณฑ์",IF(X36&lt;=VLOOKUP(V36,เกณฑ์ความสูง!$A$5:$U$19,19,FALSE),"ค่อนข้างสูง","สูง"))))))</f>
        <v/>
      </c>
      <c r="AB36" s="161"/>
      <c r="AC36" s="374" t="str">
        <f>IF($E36="","",IF(AB36="","",DATEDIF(ข้อมูลนักเรียน!$N34,AB36,"Y")))</f>
        <v/>
      </c>
      <c r="AD36" s="375"/>
      <c r="AE36" s="375"/>
      <c r="AF36" s="418" t="str">
        <f t="shared" si="3"/>
        <v/>
      </c>
      <c r="AG36" s="374" t="str">
        <f>IF($E36="","",IF($F36="ชาย",IF(AF36&lt;=VLOOKUP(AC36,เกณฑ์ดัชนีมวลกาย!$A$5:$U$19,3,FALSE),"ผอมมาก",IF(AF36&lt;=VLOOKUP(AC36,เกณฑ์ดัชนีมวลกาย!$A$5:$U$19,5,FALSE),"ผอม",IF(AF36&lt;=VLOOKUP(AC36,เกณฑ์ดัชนีมวลกาย!$A$5:$U$19,7,FALSE),"สมส่วน",IF(AF36&lt;=VLOOKUP(AC36,เกณฑ์ดัชนีมวลกาย!$A$5:$U$19,9,FALSE),"ท้วม","อ้วน")))),IF(AF36&lt;=VLOOKUP(AC36,เกณฑ์ดัชนีมวลกาย!$A$5:$U$19,13,FALSE),"ผอมมาก",IF(AF36&lt;=VLOOKUP(AC36,เกณฑ์ดัชนีมวลกาย!$A$5:$U$19,15,FALSE),"ผอม",IF(AF36&lt;=VLOOKUP(AC36,เกณฑ์ดัชนีมวลกาย!$A$5:$U$19,17,FALSE),"สมส่วน",IF(AF36&lt;=VLOOKUP(AC36,เกณฑ์ดัชนีมวลกาย!$A$5:$U$19,19,FALSE),"ท้วม","อ้วน"))))))</f>
        <v/>
      </c>
      <c r="AH36" s="374" t="str">
        <f>IF($E36="","",IF($F36="ชาย",IF(AE36&lt;=VLOOKUP(AC36,เกณฑ์ความสูง!$A$5:$U$19,3,FALSE),"เตี้ย",IF(AE36&lt;=VLOOKUP(AC36,เกณฑ์ความสูง!$A$5:$U$19,5,FALSE),"ค่อนข้างเตี้ย",IF(AE36&lt;=VLOOKUP(AC36,เกณฑ์ความสูง!$A$5:$U$19,7,FALSE),"ส่วนสูงตามเกณฑ์",IF(AE36&lt;=VLOOKUP(AC36,เกณฑ์ความสูง!$A$5:$U$19,9,FALSE),"ค่อนข้างสูง","สูง")))),IF(AE36&lt;=VLOOKUP(AC36,เกณฑ์ความสูง!$A$5:$U$19,13,FALSE),"เตี้ย",IF(AE36&lt;=VLOOKUP(AC36,เกณฑ์ความสูง!$A$5:$U$19,15,FALSE),"ค่อนข้างเตี้ย",IF(AE36&lt;=VLOOKUP(AC36,เกณฑ์ความสูง!$A$5:$U$19,17,FALSE),"ส่วนสูงตามเกณฑ์",IF(AE36&lt;=VLOOKUP(AC36,เกณฑ์ความสูง!$A$5:$U$19,19,FALSE),"ค่อนข้างสูง","สูง"))))))</f>
        <v/>
      </c>
    </row>
    <row r="37" spans="1:34" ht="21" x14ac:dyDescent="0.3">
      <c r="A37" s="111"/>
      <c r="B37" s="111"/>
      <c r="C37" s="111"/>
      <c r="D37" s="371">
        <f>ข้อมูลนักเรียน!D35</f>
        <v>33</v>
      </c>
      <c r="E37" s="372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373" t="str">
        <f>IF(ข้อมูลนักเรียน!J35="","",ข้อมูลนักเรียน!J35)</f>
        <v/>
      </c>
      <c r="G37" s="161"/>
      <c r="H37" s="374" t="str">
        <f>IF($E37="","",IF(G37="","",DATEDIF(ข้อมูลนักเรียน!$N35,G37,"Y")))</f>
        <v/>
      </c>
      <c r="I37" s="375"/>
      <c r="J37" s="375"/>
      <c r="K37" s="418" t="str">
        <f t="shared" si="0"/>
        <v/>
      </c>
      <c r="L37" s="374" t="str">
        <f>IF($E37="","",IF($F37="ชาย",IF(K37&lt;=VLOOKUP(H37,เกณฑ์ดัชนีมวลกาย!$A$5:$U$19,3,FALSE),"ผอมมาก",IF(K37&lt;=VLOOKUP(H37,เกณฑ์ดัชนีมวลกาย!$A$5:$U$19,5,FALSE),"ผอม",IF(K37&lt;=VLOOKUP(H37,เกณฑ์ดัชนีมวลกาย!$A$5:$U$19,7,FALSE),"สมส่วน",IF(K37&lt;=VLOOKUP(H37,เกณฑ์ดัชนีมวลกาย!$A$5:$U$19,9,FALSE),"ท้วม","อ้วน")))),IF(K37&lt;=VLOOKUP(H37,เกณฑ์ดัชนีมวลกาย!$A$5:$U$19,13,FALSE),"ผอมมาก",IF(K37&lt;=VLOOKUP(H37,เกณฑ์ดัชนีมวลกาย!$A$5:$U$19,15,FALSE),"ผอม",IF(K37&lt;=VLOOKUP(H37,เกณฑ์ดัชนีมวลกาย!$A$5:$U$19,17,FALSE),"สมส่วน",IF(K37&lt;=VLOOKUP(H37,เกณฑ์ดัชนีมวลกาย!$A$5:$U$19,19,FALSE),"ท้วม","อ้วน"))))))</f>
        <v/>
      </c>
      <c r="M37" s="374" t="str">
        <f>IF($E37="","",IF($F37="ชาย",IF(J37&lt;=VLOOKUP(H37,เกณฑ์ความสูง!$A$5:$U$19,3,FALSE),"เตี้ย",IF(J37&lt;=VLOOKUP(H37,เกณฑ์ความสูง!$A$5:$U$19,5,FALSE),"ค่อนข้างเตี้ย",IF(J37&lt;=VLOOKUP(H37,เกณฑ์ความสูง!$A$5:$U$19,7,FALSE),"ส่วนสูงตามเกณฑ์",IF(J37&lt;=VLOOKUP(H37,เกณฑ์ความสูง!$A$5:$U$19,9,FALSE),"ค่อนข้างสูง","สูง")))),IF(J37&lt;=VLOOKUP(H37,เกณฑ์ความสูง!$A$5:$U$19,13,FALSE),"เตี้ย",IF(J37&lt;=VLOOKUP(H37,เกณฑ์ความสูง!$A$5:$U$19,15,FALSE),"ค่อนข้างเตี้ย",IF(J37&lt;=VLOOKUP(H37,เกณฑ์ความสูง!$A$5:$U$19,17,FALSE),"ส่วนสูงตามเกณฑ์",IF(J37&lt;=VLOOKUP(H37,เกณฑ์ความสูง!$A$5:$U$19,19,FALSE),"ค่อนข้างสูง","สูง"))))))</f>
        <v/>
      </c>
      <c r="N37" s="161"/>
      <c r="O37" s="374" t="str">
        <f>IF($E37="","",IF(N37="","",DATEDIF(ข้อมูลนักเรียน!$N35,N37,"Y")))</f>
        <v/>
      </c>
      <c r="P37" s="375"/>
      <c r="Q37" s="375"/>
      <c r="R37" s="418" t="str">
        <f t="shared" si="1"/>
        <v/>
      </c>
      <c r="S37" s="374" t="str">
        <f>IF($E37="","",IF($F37="ชาย",IF(R37&lt;=VLOOKUP(O37,เกณฑ์ดัชนีมวลกาย!$A$5:$U$19,3,FALSE),"ผอมมาก",IF(R37&lt;=VLOOKUP(O37,เกณฑ์ดัชนีมวลกาย!$A$5:$U$19,5,FALSE),"ผอม",IF(R37&lt;=VLOOKUP(O37,เกณฑ์ดัชนีมวลกาย!$A$5:$U$19,7,FALSE),"สมส่วน",IF(R37&lt;=VLOOKUP(O37,เกณฑ์ดัชนีมวลกาย!$A$5:$U$19,9,FALSE),"ท้วม","อ้วน")))),IF(R37&lt;=VLOOKUP(O37,เกณฑ์ดัชนีมวลกาย!$A$5:$U$19,13,FALSE),"ผอมมาก",IF(R37&lt;=VLOOKUP(O37,เกณฑ์ดัชนีมวลกาย!$A$5:$U$19,15,FALSE),"ผอม",IF(R37&lt;=VLOOKUP(O37,เกณฑ์ดัชนีมวลกาย!$A$5:$U$19,17,FALSE),"สมส่วน",IF(R37&lt;=VLOOKUP(O37,เกณฑ์ดัชนีมวลกาย!$A$5:$U$19,19,FALSE),"ท้วม","อ้วน"))))))</f>
        <v/>
      </c>
      <c r="T37" s="374" t="str">
        <f>IF($E37="","",IF($F37="ชาย",IF(Q37&lt;=VLOOKUP(O37,เกณฑ์ความสูง!$A$5:$U$19,3,FALSE),"เตี้ย",IF(Q37&lt;=VLOOKUP(O37,เกณฑ์ความสูง!$A$5:$U$19,5,FALSE),"ค่อนข้างเตี้ย",IF(Q37&lt;=VLOOKUP(O37,เกณฑ์ความสูง!$A$5:$U$19,7,FALSE),"ส่วนสูงตามเกณฑ์",IF(Q37&lt;=VLOOKUP(O37,เกณฑ์ความสูง!$A$5:$U$19,9,FALSE),"ค่อนข้างสูง","สูง")))),IF(Q37&lt;=VLOOKUP(O37,เกณฑ์ความสูง!$A$5:$U$19,13,FALSE),"เตี้ย",IF(Q37&lt;=VLOOKUP(O37,เกณฑ์ความสูง!$A$5:$U$19,15,FALSE),"ค่อนข้างเตี้ย",IF(Q37&lt;=VLOOKUP(O37,เกณฑ์ความสูง!$A$5:$U$19,17,FALSE),"ส่วนสูงตามเกณฑ์",IF(Q37&lt;=VLOOKUP(O37,เกณฑ์ความสูง!$A$5:$U$19,19,FALSE),"ค่อนข้างสูง","สูง"))))))</f>
        <v/>
      </c>
      <c r="U37" s="161"/>
      <c r="V37" s="374" t="str">
        <f>IF($E37="","",IF(U37="","",DATEDIF(ข้อมูลนักเรียน!$N35,U37,"Y")))</f>
        <v/>
      </c>
      <c r="W37" s="375"/>
      <c r="X37" s="375"/>
      <c r="Y37" s="418" t="str">
        <f t="shared" si="2"/>
        <v/>
      </c>
      <c r="Z37" s="374" t="str">
        <f>IF($E37="","",IF($F37="ชาย",IF(Y37&lt;=VLOOKUP(V37,เกณฑ์ดัชนีมวลกาย!$A$5:$U$19,3,FALSE),"ผอมมาก",IF(Y37&lt;=VLOOKUP(V37,เกณฑ์ดัชนีมวลกาย!$A$5:$U$19,5,FALSE),"ผอม",IF(Y37&lt;=VLOOKUP(V37,เกณฑ์ดัชนีมวลกาย!$A$5:$U$19,7,FALSE),"สมส่วน",IF(Y37&lt;=VLOOKUP(V37,เกณฑ์ดัชนีมวลกาย!$A$5:$U$19,9,FALSE),"ท้วม","อ้วน")))),IF(Y37&lt;=VLOOKUP(V37,เกณฑ์ดัชนีมวลกาย!$A$5:$U$19,13,FALSE),"ผอมมาก",IF(Y37&lt;=VLOOKUP(V37,เกณฑ์ดัชนีมวลกาย!$A$5:$U$19,15,FALSE),"ผอม",IF(Y37&lt;=VLOOKUP(V37,เกณฑ์ดัชนีมวลกาย!$A$5:$U$19,17,FALSE),"สมส่วน",IF(Y37&lt;=VLOOKUP(V37,เกณฑ์ดัชนีมวลกาย!$A$5:$U$19,19,FALSE),"ท้วม","อ้วน"))))))</f>
        <v/>
      </c>
      <c r="AA37" s="374" t="str">
        <f>IF($E37="","",IF($F37="ชาย",IF(X37&lt;=VLOOKUP(V37,เกณฑ์ความสูง!$A$5:$U$19,3,FALSE),"เตี้ย",IF(X37&lt;=VLOOKUP(V37,เกณฑ์ความสูง!$A$5:$U$19,5,FALSE),"ค่อนข้างเตี้ย",IF(X37&lt;=VLOOKUP(V37,เกณฑ์ความสูง!$A$5:$U$19,7,FALSE),"ส่วนสูงตามเกณฑ์",IF(X37&lt;=VLOOKUP(V37,เกณฑ์ความสูง!$A$5:$U$19,9,FALSE),"ค่อนข้างสูง","สูง")))),IF(X37&lt;=VLOOKUP(V37,เกณฑ์ความสูง!$A$5:$U$19,13,FALSE),"เตี้ย",IF(X37&lt;=VLOOKUP(V37,เกณฑ์ความสูง!$A$5:$U$19,15,FALSE),"ค่อนข้างเตี้ย",IF(X37&lt;=VLOOKUP(V37,เกณฑ์ความสูง!$A$5:$U$19,17,FALSE),"ส่วนสูงตามเกณฑ์",IF(X37&lt;=VLOOKUP(V37,เกณฑ์ความสูง!$A$5:$U$19,19,FALSE),"ค่อนข้างสูง","สูง"))))))</f>
        <v/>
      </c>
      <c r="AB37" s="161"/>
      <c r="AC37" s="374" t="str">
        <f>IF($E37="","",IF(AB37="","",DATEDIF(ข้อมูลนักเรียน!$N35,AB37,"Y")))</f>
        <v/>
      </c>
      <c r="AD37" s="375"/>
      <c r="AE37" s="375"/>
      <c r="AF37" s="418" t="str">
        <f t="shared" si="3"/>
        <v/>
      </c>
      <c r="AG37" s="374" t="str">
        <f>IF($E37="","",IF($F37="ชาย",IF(AF37&lt;=VLOOKUP(AC37,เกณฑ์ดัชนีมวลกาย!$A$5:$U$19,3,FALSE),"ผอมมาก",IF(AF37&lt;=VLOOKUP(AC37,เกณฑ์ดัชนีมวลกาย!$A$5:$U$19,5,FALSE),"ผอม",IF(AF37&lt;=VLOOKUP(AC37,เกณฑ์ดัชนีมวลกาย!$A$5:$U$19,7,FALSE),"สมส่วน",IF(AF37&lt;=VLOOKUP(AC37,เกณฑ์ดัชนีมวลกาย!$A$5:$U$19,9,FALSE),"ท้วม","อ้วน")))),IF(AF37&lt;=VLOOKUP(AC37,เกณฑ์ดัชนีมวลกาย!$A$5:$U$19,13,FALSE),"ผอมมาก",IF(AF37&lt;=VLOOKUP(AC37,เกณฑ์ดัชนีมวลกาย!$A$5:$U$19,15,FALSE),"ผอม",IF(AF37&lt;=VLOOKUP(AC37,เกณฑ์ดัชนีมวลกาย!$A$5:$U$19,17,FALSE),"สมส่วน",IF(AF37&lt;=VLOOKUP(AC37,เกณฑ์ดัชนีมวลกาย!$A$5:$U$19,19,FALSE),"ท้วม","อ้วน"))))))</f>
        <v/>
      </c>
      <c r="AH37" s="374" t="str">
        <f>IF($E37="","",IF($F37="ชาย",IF(AE37&lt;=VLOOKUP(AC37,เกณฑ์ความสูง!$A$5:$U$19,3,FALSE),"เตี้ย",IF(AE37&lt;=VLOOKUP(AC37,เกณฑ์ความสูง!$A$5:$U$19,5,FALSE),"ค่อนข้างเตี้ย",IF(AE37&lt;=VLOOKUP(AC37,เกณฑ์ความสูง!$A$5:$U$19,7,FALSE),"ส่วนสูงตามเกณฑ์",IF(AE37&lt;=VLOOKUP(AC37,เกณฑ์ความสูง!$A$5:$U$19,9,FALSE),"ค่อนข้างสูง","สูง")))),IF(AE37&lt;=VLOOKUP(AC37,เกณฑ์ความสูง!$A$5:$U$19,13,FALSE),"เตี้ย",IF(AE37&lt;=VLOOKUP(AC37,เกณฑ์ความสูง!$A$5:$U$19,15,FALSE),"ค่อนข้างเตี้ย",IF(AE37&lt;=VLOOKUP(AC37,เกณฑ์ความสูง!$A$5:$U$19,17,FALSE),"ส่วนสูงตามเกณฑ์",IF(AE37&lt;=VLOOKUP(AC37,เกณฑ์ความสูง!$A$5:$U$19,19,FALSE),"ค่อนข้างสูง","สูง"))))))</f>
        <v/>
      </c>
    </row>
    <row r="38" spans="1:34" ht="21" x14ac:dyDescent="0.3">
      <c r="A38" s="111"/>
      <c r="B38" s="111"/>
      <c r="C38" s="111"/>
      <c r="D38" s="371">
        <f>ข้อมูลนักเรียน!D36</f>
        <v>34</v>
      </c>
      <c r="E38" s="372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373" t="str">
        <f>IF(ข้อมูลนักเรียน!J36="","",ข้อมูลนักเรียน!J36)</f>
        <v/>
      </c>
      <c r="G38" s="161"/>
      <c r="H38" s="374" t="str">
        <f>IF($E38="","",IF(G38="","",DATEDIF(ข้อมูลนักเรียน!$N36,G38,"Y")))</f>
        <v/>
      </c>
      <c r="I38" s="375"/>
      <c r="J38" s="375"/>
      <c r="K38" s="418" t="str">
        <f t="shared" si="0"/>
        <v/>
      </c>
      <c r="L38" s="374" t="str">
        <f>IF($E38="","",IF($F38="ชาย",IF(K38&lt;=VLOOKUP(H38,เกณฑ์ดัชนีมวลกาย!$A$5:$U$19,3,FALSE),"ผอมมาก",IF(K38&lt;=VLOOKUP(H38,เกณฑ์ดัชนีมวลกาย!$A$5:$U$19,5,FALSE),"ผอม",IF(K38&lt;=VLOOKUP(H38,เกณฑ์ดัชนีมวลกาย!$A$5:$U$19,7,FALSE),"สมส่วน",IF(K38&lt;=VLOOKUP(H38,เกณฑ์ดัชนีมวลกาย!$A$5:$U$19,9,FALSE),"ท้วม","อ้วน")))),IF(K38&lt;=VLOOKUP(H38,เกณฑ์ดัชนีมวลกาย!$A$5:$U$19,13,FALSE),"ผอมมาก",IF(K38&lt;=VLOOKUP(H38,เกณฑ์ดัชนีมวลกาย!$A$5:$U$19,15,FALSE),"ผอม",IF(K38&lt;=VLOOKUP(H38,เกณฑ์ดัชนีมวลกาย!$A$5:$U$19,17,FALSE),"สมส่วน",IF(K38&lt;=VLOOKUP(H38,เกณฑ์ดัชนีมวลกาย!$A$5:$U$19,19,FALSE),"ท้วม","อ้วน"))))))</f>
        <v/>
      </c>
      <c r="M38" s="374" t="str">
        <f>IF($E38="","",IF($F38="ชาย",IF(J38&lt;=VLOOKUP(H38,เกณฑ์ความสูง!$A$5:$U$19,3,FALSE),"เตี้ย",IF(J38&lt;=VLOOKUP(H38,เกณฑ์ความสูง!$A$5:$U$19,5,FALSE),"ค่อนข้างเตี้ย",IF(J38&lt;=VLOOKUP(H38,เกณฑ์ความสูง!$A$5:$U$19,7,FALSE),"ส่วนสูงตามเกณฑ์",IF(J38&lt;=VLOOKUP(H38,เกณฑ์ความสูง!$A$5:$U$19,9,FALSE),"ค่อนข้างสูง","สูง")))),IF(J38&lt;=VLOOKUP(H38,เกณฑ์ความสูง!$A$5:$U$19,13,FALSE),"เตี้ย",IF(J38&lt;=VLOOKUP(H38,เกณฑ์ความสูง!$A$5:$U$19,15,FALSE),"ค่อนข้างเตี้ย",IF(J38&lt;=VLOOKUP(H38,เกณฑ์ความสูง!$A$5:$U$19,17,FALSE),"ส่วนสูงตามเกณฑ์",IF(J38&lt;=VLOOKUP(H38,เกณฑ์ความสูง!$A$5:$U$19,19,FALSE),"ค่อนข้างสูง","สูง"))))))</f>
        <v/>
      </c>
      <c r="N38" s="161"/>
      <c r="O38" s="374" t="str">
        <f>IF($E38="","",IF(N38="","",DATEDIF(ข้อมูลนักเรียน!$N36,N38,"Y")))</f>
        <v/>
      </c>
      <c r="P38" s="375"/>
      <c r="Q38" s="375"/>
      <c r="R38" s="418" t="str">
        <f t="shared" si="1"/>
        <v/>
      </c>
      <c r="S38" s="374" t="str">
        <f>IF($E38="","",IF($F38="ชาย",IF(R38&lt;=VLOOKUP(O38,เกณฑ์ดัชนีมวลกาย!$A$5:$U$19,3,FALSE),"ผอมมาก",IF(R38&lt;=VLOOKUP(O38,เกณฑ์ดัชนีมวลกาย!$A$5:$U$19,5,FALSE),"ผอม",IF(R38&lt;=VLOOKUP(O38,เกณฑ์ดัชนีมวลกาย!$A$5:$U$19,7,FALSE),"สมส่วน",IF(R38&lt;=VLOOKUP(O38,เกณฑ์ดัชนีมวลกาย!$A$5:$U$19,9,FALSE),"ท้วม","อ้วน")))),IF(R38&lt;=VLOOKUP(O38,เกณฑ์ดัชนีมวลกาย!$A$5:$U$19,13,FALSE),"ผอมมาก",IF(R38&lt;=VLOOKUP(O38,เกณฑ์ดัชนีมวลกาย!$A$5:$U$19,15,FALSE),"ผอม",IF(R38&lt;=VLOOKUP(O38,เกณฑ์ดัชนีมวลกาย!$A$5:$U$19,17,FALSE),"สมส่วน",IF(R38&lt;=VLOOKUP(O38,เกณฑ์ดัชนีมวลกาย!$A$5:$U$19,19,FALSE),"ท้วม","อ้วน"))))))</f>
        <v/>
      </c>
      <c r="T38" s="374" t="str">
        <f>IF($E38="","",IF($F38="ชาย",IF(Q38&lt;=VLOOKUP(O38,เกณฑ์ความสูง!$A$5:$U$19,3,FALSE),"เตี้ย",IF(Q38&lt;=VLOOKUP(O38,เกณฑ์ความสูง!$A$5:$U$19,5,FALSE),"ค่อนข้างเตี้ย",IF(Q38&lt;=VLOOKUP(O38,เกณฑ์ความสูง!$A$5:$U$19,7,FALSE),"ส่วนสูงตามเกณฑ์",IF(Q38&lt;=VLOOKUP(O38,เกณฑ์ความสูง!$A$5:$U$19,9,FALSE),"ค่อนข้างสูง","สูง")))),IF(Q38&lt;=VLOOKUP(O38,เกณฑ์ความสูง!$A$5:$U$19,13,FALSE),"เตี้ย",IF(Q38&lt;=VLOOKUP(O38,เกณฑ์ความสูง!$A$5:$U$19,15,FALSE),"ค่อนข้างเตี้ย",IF(Q38&lt;=VLOOKUP(O38,เกณฑ์ความสูง!$A$5:$U$19,17,FALSE),"ส่วนสูงตามเกณฑ์",IF(Q38&lt;=VLOOKUP(O38,เกณฑ์ความสูง!$A$5:$U$19,19,FALSE),"ค่อนข้างสูง","สูง"))))))</f>
        <v/>
      </c>
      <c r="U38" s="161"/>
      <c r="V38" s="374" t="str">
        <f>IF($E38="","",IF(U38="","",DATEDIF(ข้อมูลนักเรียน!$N36,U38,"Y")))</f>
        <v/>
      </c>
      <c r="W38" s="375"/>
      <c r="X38" s="375"/>
      <c r="Y38" s="418" t="str">
        <f t="shared" si="2"/>
        <v/>
      </c>
      <c r="Z38" s="374" t="str">
        <f>IF($E38="","",IF($F38="ชาย",IF(Y38&lt;=VLOOKUP(V38,เกณฑ์ดัชนีมวลกาย!$A$5:$U$19,3,FALSE),"ผอมมาก",IF(Y38&lt;=VLOOKUP(V38,เกณฑ์ดัชนีมวลกาย!$A$5:$U$19,5,FALSE),"ผอม",IF(Y38&lt;=VLOOKUP(V38,เกณฑ์ดัชนีมวลกาย!$A$5:$U$19,7,FALSE),"สมส่วน",IF(Y38&lt;=VLOOKUP(V38,เกณฑ์ดัชนีมวลกาย!$A$5:$U$19,9,FALSE),"ท้วม","อ้วน")))),IF(Y38&lt;=VLOOKUP(V38,เกณฑ์ดัชนีมวลกาย!$A$5:$U$19,13,FALSE),"ผอมมาก",IF(Y38&lt;=VLOOKUP(V38,เกณฑ์ดัชนีมวลกาย!$A$5:$U$19,15,FALSE),"ผอม",IF(Y38&lt;=VLOOKUP(V38,เกณฑ์ดัชนีมวลกาย!$A$5:$U$19,17,FALSE),"สมส่วน",IF(Y38&lt;=VLOOKUP(V38,เกณฑ์ดัชนีมวลกาย!$A$5:$U$19,19,FALSE),"ท้วม","อ้วน"))))))</f>
        <v/>
      </c>
      <c r="AA38" s="374" t="str">
        <f>IF($E38="","",IF($F38="ชาย",IF(X38&lt;=VLOOKUP(V38,เกณฑ์ความสูง!$A$5:$U$19,3,FALSE),"เตี้ย",IF(X38&lt;=VLOOKUP(V38,เกณฑ์ความสูง!$A$5:$U$19,5,FALSE),"ค่อนข้างเตี้ย",IF(X38&lt;=VLOOKUP(V38,เกณฑ์ความสูง!$A$5:$U$19,7,FALSE),"ส่วนสูงตามเกณฑ์",IF(X38&lt;=VLOOKUP(V38,เกณฑ์ความสูง!$A$5:$U$19,9,FALSE),"ค่อนข้างสูง","สูง")))),IF(X38&lt;=VLOOKUP(V38,เกณฑ์ความสูง!$A$5:$U$19,13,FALSE),"เตี้ย",IF(X38&lt;=VLOOKUP(V38,เกณฑ์ความสูง!$A$5:$U$19,15,FALSE),"ค่อนข้างเตี้ย",IF(X38&lt;=VLOOKUP(V38,เกณฑ์ความสูง!$A$5:$U$19,17,FALSE),"ส่วนสูงตามเกณฑ์",IF(X38&lt;=VLOOKUP(V38,เกณฑ์ความสูง!$A$5:$U$19,19,FALSE),"ค่อนข้างสูง","สูง"))))))</f>
        <v/>
      </c>
      <c r="AB38" s="161"/>
      <c r="AC38" s="374" t="str">
        <f>IF($E38="","",IF(AB38="","",DATEDIF(ข้อมูลนักเรียน!$N36,AB38,"Y")))</f>
        <v/>
      </c>
      <c r="AD38" s="375"/>
      <c r="AE38" s="375"/>
      <c r="AF38" s="418" t="str">
        <f t="shared" si="3"/>
        <v/>
      </c>
      <c r="AG38" s="374" t="str">
        <f>IF($E38="","",IF($F38="ชาย",IF(AF38&lt;=VLOOKUP(AC38,เกณฑ์ดัชนีมวลกาย!$A$5:$U$19,3,FALSE),"ผอมมาก",IF(AF38&lt;=VLOOKUP(AC38,เกณฑ์ดัชนีมวลกาย!$A$5:$U$19,5,FALSE),"ผอม",IF(AF38&lt;=VLOOKUP(AC38,เกณฑ์ดัชนีมวลกาย!$A$5:$U$19,7,FALSE),"สมส่วน",IF(AF38&lt;=VLOOKUP(AC38,เกณฑ์ดัชนีมวลกาย!$A$5:$U$19,9,FALSE),"ท้วม","อ้วน")))),IF(AF38&lt;=VLOOKUP(AC38,เกณฑ์ดัชนีมวลกาย!$A$5:$U$19,13,FALSE),"ผอมมาก",IF(AF38&lt;=VLOOKUP(AC38,เกณฑ์ดัชนีมวลกาย!$A$5:$U$19,15,FALSE),"ผอม",IF(AF38&lt;=VLOOKUP(AC38,เกณฑ์ดัชนีมวลกาย!$A$5:$U$19,17,FALSE),"สมส่วน",IF(AF38&lt;=VLOOKUP(AC38,เกณฑ์ดัชนีมวลกาย!$A$5:$U$19,19,FALSE),"ท้วม","อ้วน"))))))</f>
        <v/>
      </c>
      <c r="AH38" s="374" t="str">
        <f>IF($E38="","",IF($F38="ชาย",IF(AE38&lt;=VLOOKUP(AC38,เกณฑ์ความสูง!$A$5:$U$19,3,FALSE),"เตี้ย",IF(AE38&lt;=VLOOKUP(AC38,เกณฑ์ความสูง!$A$5:$U$19,5,FALSE),"ค่อนข้างเตี้ย",IF(AE38&lt;=VLOOKUP(AC38,เกณฑ์ความสูง!$A$5:$U$19,7,FALSE),"ส่วนสูงตามเกณฑ์",IF(AE38&lt;=VLOOKUP(AC38,เกณฑ์ความสูง!$A$5:$U$19,9,FALSE),"ค่อนข้างสูง","สูง")))),IF(AE38&lt;=VLOOKUP(AC38,เกณฑ์ความสูง!$A$5:$U$19,13,FALSE),"เตี้ย",IF(AE38&lt;=VLOOKUP(AC38,เกณฑ์ความสูง!$A$5:$U$19,15,FALSE),"ค่อนข้างเตี้ย",IF(AE38&lt;=VLOOKUP(AC38,เกณฑ์ความสูง!$A$5:$U$19,17,FALSE),"ส่วนสูงตามเกณฑ์",IF(AE38&lt;=VLOOKUP(AC38,เกณฑ์ความสูง!$A$5:$U$19,19,FALSE),"ค่อนข้างสูง","สูง"))))))</f>
        <v/>
      </c>
    </row>
    <row r="39" spans="1:34" ht="21" x14ac:dyDescent="0.3">
      <c r="A39" s="111"/>
      <c r="B39" s="111"/>
      <c r="C39" s="111"/>
      <c r="D39" s="371">
        <f>ข้อมูลนักเรียน!D37</f>
        <v>35</v>
      </c>
      <c r="E39" s="372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373" t="str">
        <f>IF(ข้อมูลนักเรียน!J37="","",ข้อมูลนักเรียน!J37)</f>
        <v/>
      </c>
      <c r="G39" s="161"/>
      <c r="H39" s="374" t="str">
        <f>IF($E39="","",IF(G39="","",DATEDIF(ข้อมูลนักเรียน!$N37,G39,"Y")))</f>
        <v/>
      </c>
      <c r="I39" s="375"/>
      <c r="J39" s="375"/>
      <c r="K39" s="418" t="str">
        <f t="shared" si="0"/>
        <v/>
      </c>
      <c r="L39" s="374" t="str">
        <f>IF($E39="","",IF($F39="ชาย",IF(K39&lt;=VLOOKUP(H39,เกณฑ์ดัชนีมวลกาย!$A$5:$U$19,3,FALSE),"ผอมมาก",IF(K39&lt;=VLOOKUP(H39,เกณฑ์ดัชนีมวลกาย!$A$5:$U$19,5,FALSE),"ผอม",IF(K39&lt;=VLOOKUP(H39,เกณฑ์ดัชนีมวลกาย!$A$5:$U$19,7,FALSE),"สมส่วน",IF(K39&lt;=VLOOKUP(H39,เกณฑ์ดัชนีมวลกาย!$A$5:$U$19,9,FALSE),"ท้วม","อ้วน")))),IF(K39&lt;=VLOOKUP(H39,เกณฑ์ดัชนีมวลกาย!$A$5:$U$19,13,FALSE),"ผอมมาก",IF(K39&lt;=VLOOKUP(H39,เกณฑ์ดัชนีมวลกาย!$A$5:$U$19,15,FALSE),"ผอม",IF(K39&lt;=VLOOKUP(H39,เกณฑ์ดัชนีมวลกาย!$A$5:$U$19,17,FALSE),"สมส่วน",IF(K39&lt;=VLOOKUP(H39,เกณฑ์ดัชนีมวลกาย!$A$5:$U$19,19,FALSE),"ท้วม","อ้วน"))))))</f>
        <v/>
      </c>
      <c r="M39" s="374" t="str">
        <f>IF($E39="","",IF($F39="ชาย",IF(J39&lt;=VLOOKUP(H39,เกณฑ์ความสูง!$A$5:$U$19,3,FALSE),"เตี้ย",IF(J39&lt;=VLOOKUP(H39,เกณฑ์ความสูง!$A$5:$U$19,5,FALSE),"ค่อนข้างเตี้ย",IF(J39&lt;=VLOOKUP(H39,เกณฑ์ความสูง!$A$5:$U$19,7,FALSE),"ส่วนสูงตามเกณฑ์",IF(J39&lt;=VLOOKUP(H39,เกณฑ์ความสูง!$A$5:$U$19,9,FALSE),"ค่อนข้างสูง","สูง")))),IF(J39&lt;=VLOOKUP(H39,เกณฑ์ความสูง!$A$5:$U$19,13,FALSE),"เตี้ย",IF(J39&lt;=VLOOKUP(H39,เกณฑ์ความสูง!$A$5:$U$19,15,FALSE),"ค่อนข้างเตี้ย",IF(J39&lt;=VLOOKUP(H39,เกณฑ์ความสูง!$A$5:$U$19,17,FALSE),"ส่วนสูงตามเกณฑ์",IF(J39&lt;=VLOOKUP(H39,เกณฑ์ความสูง!$A$5:$U$19,19,FALSE),"ค่อนข้างสูง","สูง"))))))</f>
        <v/>
      </c>
      <c r="N39" s="161"/>
      <c r="O39" s="374" t="str">
        <f>IF($E39="","",IF(N39="","",DATEDIF(ข้อมูลนักเรียน!$N37,N39,"Y")))</f>
        <v/>
      </c>
      <c r="P39" s="375"/>
      <c r="Q39" s="375"/>
      <c r="R39" s="418" t="str">
        <f t="shared" si="1"/>
        <v/>
      </c>
      <c r="S39" s="374" t="str">
        <f>IF($E39="","",IF($F39="ชาย",IF(R39&lt;=VLOOKUP(O39,เกณฑ์ดัชนีมวลกาย!$A$5:$U$19,3,FALSE),"ผอมมาก",IF(R39&lt;=VLOOKUP(O39,เกณฑ์ดัชนีมวลกาย!$A$5:$U$19,5,FALSE),"ผอม",IF(R39&lt;=VLOOKUP(O39,เกณฑ์ดัชนีมวลกาย!$A$5:$U$19,7,FALSE),"สมส่วน",IF(R39&lt;=VLOOKUP(O39,เกณฑ์ดัชนีมวลกาย!$A$5:$U$19,9,FALSE),"ท้วม","อ้วน")))),IF(R39&lt;=VLOOKUP(O39,เกณฑ์ดัชนีมวลกาย!$A$5:$U$19,13,FALSE),"ผอมมาก",IF(R39&lt;=VLOOKUP(O39,เกณฑ์ดัชนีมวลกาย!$A$5:$U$19,15,FALSE),"ผอม",IF(R39&lt;=VLOOKUP(O39,เกณฑ์ดัชนีมวลกาย!$A$5:$U$19,17,FALSE),"สมส่วน",IF(R39&lt;=VLOOKUP(O39,เกณฑ์ดัชนีมวลกาย!$A$5:$U$19,19,FALSE),"ท้วม","อ้วน"))))))</f>
        <v/>
      </c>
      <c r="T39" s="374" t="str">
        <f>IF($E39="","",IF($F39="ชาย",IF(Q39&lt;=VLOOKUP(O39,เกณฑ์ความสูง!$A$5:$U$19,3,FALSE),"เตี้ย",IF(Q39&lt;=VLOOKUP(O39,เกณฑ์ความสูง!$A$5:$U$19,5,FALSE),"ค่อนข้างเตี้ย",IF(Q39&lt;=VLOOKUP(O39,เกณฑ์ความสูง!$A$5:$U$19,7,FALSE),"ส่วนสูงตามเกณฑ์",IF(Q39&lt;=VLOOKUP(O39,เกณฑ์ความสูง!$A$5:$U$19,9,FALSE),"ค่อนข้างสูง","สูง")))),IF(Q39&lt;=VLOOKUP(O39,เกณฑ์ความสูง!$A$5:$U$19,13,FALSE),"เตี้ย",IF(Q39&lt;=VLOOKUP(O39,เกณฑ์ความสูง!$A$5:$U$19,15,FALSE),"ค่อนข้างเตี้ย",IF(Q39&lt;=VLOOKUP(O39,เกณฑ์ความสูง!$A$5:$U$19,17,FALSE),"ส่วนสูงตามเกณฑ์",IF(Q39&lt;=VLOOKUP(O39,เกณฑ์ความสูง!$A$5:$U$19,19,FALSE),"ค่อนข้างสูง","สูง"))))))</f>
        <v/>
      </c>
      <c r="U39" s="161"/>
      <c r="V39" s="374" t="str">
        <f>IF($E39="","",IF(U39="","",DATEDIF(ข้อมูลนักเรียน!$N37,U39,"Y")))</f>
        <v/>
      </c>
      <c r="W39" s="375"/>
      <c r="X39" s="375"/>
      <c r="Y39" s="418" t="str">
        <f t="shared" si="2"/>
        <v/>
      </c>
      <c r="Z39" s="374" t="str">
        <f>IF($E39="","",IF($F39="ชาย",IF(Y39&lt;=VLOOKUP(V39,เกณฑ์ดัชนีมวลกาย!$A$5:$U$19,3,FALSE),"ผอมมาก",IF(Y39&lt;=VLOOKUP(V39,เกณฑ์ดัชนีมวลกาย!$A$5:$U$19,5,FALSE),"ผอม",IF(Y39&lt;=VLOOKUP(V39,เกณฑ์ดัชนีมวลกาย!$A$5:$U$19,7,FALSE),"สมส่วน",IF(Y39&lt;=VLOOKUP(V39,เกณฑ์ดัชนีมวลกาย!$A$5:$U$19,9,FALSE),"ท้วม","อ้วน")))),IF(Y39&lt;=VLOOKUP(V39,เกณฑ์ดัชนีมวลกาย!$A$5:$U$19,13,FALSE),"ผอมมาก",IF(Y39&lt;=VLOOKUP(V39,เกณฑ์ดัชนีมวลกาย!$A$5:$U$19,15,FALSE),"ผอม",IF(Y39&lt;=VLOOKUP(V39,เกณฑ์ดัชนีมวลกาย!$A$5:$U$19,17,FALSE),"สมส่วน",IF(Y39&lt;=VLOOKUP(V39,เกณฑ์ดัชนีมวลกาย!$A$5:$U$19,19,FALSE),"ท้วม","อ้วน"))))))</f>
        <v/>
      </c>
      <c r="AA39" s="374" t="str">
        <f>IF($E39="","",IF($F39="ชาย",IF(X39&lt;=VLOOKUP(V39,เกณฑ์ความสูง!$A$5:$U$19,3,FALSE),"เตี้ย",IF(X39&lt;=VLOOKUP(V39,เกณฑ์ความสูง!$A$5:$U$19,5,FALSE),"ค่อนข้างเตี้ย",IF(X39&lt;=VLOOKUP(V39,เกณฑ์ความสูง!$A$5:$U$19,7,FALSE),"ส่วนสูงตามเกณฑ์",IF(X39&lt;=VLOOKUP(V39,เกณฑ์ความสูง!$A$5:$U$19,9,FALSE),"ค่อนข้างสูง","สูง")))),IF(X39&lt;=VLOOKUP(V39,เกณฑ์ความสูง!$A$5:$U$19,13,FALSE),"เตี้ย",IF(X39&lt;=VLOOKUP(V39,เกณฑ์ความสูง!$A$5:$U$19,15,FALSE),"ค่อนข้างเตี้ย",IF(X39&lt;=VLOOKUP(V39,เกณฑ์ความสูง!$A$5:$U$19,17,FALSE),"ส่วนสูงตามเกณฑ์",IF(X39&lt;=VLOOKUP(V39,เกณฑ์ความสูง!$A$5:$U$19,19,FALSE),"ค่อนข้างสูง","สูง"))))))</f>
        <v/>
      </c>
      <c r="AB39" s="161"/>
      <c r="AC39" s="374" t="str">
        <f>IF($E39="","",IF(AB39="","",DATEDIF(ข้อมูลนักเรียน!$N37,AB39,"Y")))</f>
        <v/>
      </c>
      <c r="AD39" s="375"/>
      <c r="AE39" s="375"/>
      <c r="AF39" s="418" t="str">
        <f t="shared" si="3"/>
        <v/>
      </c>
      <c r="AG39" s="374" t="str">
        <f>IF($E39="","",IF($F39="ชาย",IF(AF39&lt;=VLOOKUP(AC39,เกณฑ์ดัชนีมวลกาย!$A$5:$U$19,3,FALSE),"ผอมมาก",IF(AF39&lt;=VLOOKUP(AC39,เกณฑ์ดัชนีมวลกาย!$A$5:$U$19,5,FALSE),"ผอม",IF(AF39&lt;=VLOOKUP(AC39,เกณฑ์ดัชนีมวลกาย!$A$5:$U$19,7,FALSE),"สมส่วน",IF(AF39&lt;=VLOOKUP(AC39,เกณฑ์ดัชนีมวลกาย!$A$5:$U$19,9,FALSE),"ท้วม","อ้วน")))),IF(AF39&lt;=VLOOKUP(AC39,เกณฑ์ดัชนีมวลกาย!$A$5:$U$19,13,FALSE),"ผอมมาก",IF(AF39&lt;=VLOOKUP(AC39,เกณฑ์ดัชนีมวลกาย!$A$5:$U$19,15,FALSE),"ผอม",IF(AF39&lt;=VLOOKUP(AC39,เกณฑ์ดัชนีมวลกาย!$A$5:$U$19,17,FALSE),"สมส่วน",IF(AF39&lt;=VLOOKUP(AC39,เกณฑ์ดัชนีมวลกาย!$A$5:$U$19,19,FALSE),"ท้วม","อ้วน"))))))</f>
        <v/>
      </c>
      <c r="AH39" s="374" t="str">
        <f>IF($E39="","",IF($F39="ชาย",IF(AE39&lt;=VLOOKUP(AC39,เกณฑ์ความสูง!$A$5:$U$19,3,FALSE),"เตี้ย",IF(AE39&lt;=VLOOKUP(AC39,เกณฑ์ความสูง!$A$5:$U$19,5,FALSE),"ค่อนข้างเตี้ย",IF(AE39&lt;=VLOOKUP(AC39,เกณฑ์ความสูง!$A$5:$U$19,7,FALSE),"ส่วนสูงตามเกณฑ์",IF(AE39&lt;=VLOOKUP(AC39,เกณฑ์ความสูง!$A$5:$U$19,9,FALSE),"ค่อนข้างสูง","สูง")))),IF(AE39&lt;=VLOOKUP(AC39,เกณฑ์ความสูง!$A$5:$U$19,13,FALSE),"เตี้ย",IF(AE39&lt;=VLOOKUP(AC39,เกณฑ์ความสูง!$A$5:$U$19,15,FALSE),"ค่อนข้างเตี้ย",IF(AE39&lt;=VLOOKUP(AC39,เกณฑ์ความสูง!$A$5:$U$19,17,FALSE),"ส่วนสูงตามเกณฑ์",IF(AE39&lt;=VLOOKUP(AC39,เกณฑ์ความสูง!$A$5:$U$19,19,FALSE),"ค่อนข้างสูง","สูง"))))))</f>
        <v/>
      </c>
    </row>
    <row r="40" spans="1:34" ht="21" x14ac:dyDescent="0.3">
      <c r="A40" s="111"/>
      <c r="B40" s="111"/>
      <c r="C40" s="111"/>
      <c r="D40" s="371">
        <f>ข้อมูลนักเรียน!D38</f>
        <v>36</v>
      </c>
      <c r="E40" s="372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373" t="str">
        <f>IF(ข้อมูลนักเรียน!J38="","",ข้อมูลนักเรียน!J38)</f>
        <v/>
      </c>
      <c r="G40" s="161"/>
      <c r="H40" s="374" t="str">
        <f>IF($E40="","",IF(G40="","",DATEDIF(ข้อมูลนักเรียน!$N38,G40,"Y")))</f>
        <v/>
      </c>
      <c r="I40" s="375"/>
      <c r="J40" s="375"/>
      <c r="K40" s="418" t="str">
        <f t="shared" si="0"/>
        <v/>
      </c>
      <c r="L40" s="374" t="str">
        <f>IF($E40="","",IF($F40="ชาย",IF(K40&lt;=VLOOKUP(H40,เกณฑ์ดัชนีมวลกาย!$A$5:$U$19,3,FALSE),"ผอมมาก",IF(K40&lt;=VLOOKUP(H40,เกณฑ์ดัชนีมวลกาย!$A$5:$U$19,5,FALSE),"ผอม",IF(K40&lt;=VLOOKUP(H40,เกณฑ์ดัชนีมวลกาย!$A$5:$U$19,7,FALSE),"สมส่วน",IF(K40&lt;=VLOOKUP(H40,เกณฑ์ดัชนีมวลกาย!$A$5:$U$19,9,FALSE),"ท้วม","อ้วน")))),IF(K40&lt;=VLOOKUP(H40,เกณฑ์ดัชนีมวลกาย!$A$5:$U$19,13,FALSE),"ผอมมาก",IF(K40&lt;=VLOOKUP(H40,เกณฑ์ดัชนีมวลกาย!$A$5:$U$19,15,FALSE),"ผอม",IF(K40&lt;=VLOOKUP(H40,เกณฑ์ดัชนีมวลกาย!$A$5:$U$19,17,FALSE),"สมส่วน",IF(K40&lt;=VLOOKUP(H40,เกณฑ์ดัชนีมวลกาย!$A$5:$U$19,19,FALSE),"ท้วม","อ้วน"))))))</f>
        <v/>
      </c>
      <c r="M40" s="374" t="str">
        <f>IF($E40="","",IF($F40="ชาย",IF(J40&lt;=VLOOKUP(H40,เกณฑ์ความสูง!$A$5:$U$19,3,FALSE),"เตี้ย",IF(J40&lt;=VLOOKUP(H40,เกณฑ์ความสูง!$A$5:$U$19,5,FALSE),"ค่อนข้างเตี้ย",IF(J40&lt;=VLOOKUP(H40,เกณฑ์ความสูง!$A$5:$U$19,7,FALSE),"ส่วนสูงตามเกณฑ์",IF(J40&lt;=VLOOKUP(H40,เกณฑ์ความสูง!$A$5:$U$19,9,FALSE),"ค่อนข้างสูง","สูง")))),IF(J40&lt;=VLOOKUP(H40,เกณฑ์ความสูง!$A$5:$U$19,13,FALSE),"เตี้ย",IF(J40&lt;=VLOOKUP(H40,เกณฑ์ความสูง!$A$5:$U$19,15,FALSE),"ค่อนข้างเตี้ย",IF(J40&lt;=VLOOKUP(H40,เกณฑ์ความสูง!$A$5:$U$19,17,FALSE),"ส่วนสูงตามเกณฑ์",IF(J40&lt;=VLOOKUP(H40,เกณฑ์ความสูง!$A$5:$U$19,19,FALSE),"ค่อนข้างสูง","สูง"))))))</f>
        <v/>
      </c>
      <c r="N40" s="161"/>
      <c r="O40" s="374" t="str">
        <f>IF($E40="","",IF(N40="","",DATEDIF(ข้อมูลนักเรียน!$N38,N40,"Y")))</f>
        <v/>
      </c>
      <c r="P40" s="375"/>
      <c r="Q40" s="375"/>
      <c r="R40" s="418" t="str">
        <f t="shared" si="1"/>
        <v/>
      </c>
      <c r="S40" s="374" t="str">
        <f>IF($E40="","",IF($F40="ชาย",IF(R40&lt;=VLOOKUP(O40,เกณฑ์ดัชนีมวลกาย!$A$5:$U$19,3,FALSE),"ผอมมาก",IF(R40&lt;=VLOOKUP(O40,เกณฑ์ดัชนีมวลกาย!$A$5:$U$19,5,FALSE),"ผอม",IF(R40&lt;=VLOOKUP(O40,เกณฑ์ดัชนีมวลกาย!$A$5:$U$19,7,FALSE),"สมส่วน",IF(R40&lt;=VLOOKUP(O40,เกณฑ์ดัชนีมวลกาย!$A$5:$U$19,9,FALSE),"ท้วม","อ้วน")))),IF(R40&lt;=VLOOKUP(O40,เกณฑ์ดัชนีมวลกาย!$A$5:$U$19,13,FALSE),"ผอมมาก",IF(R40&lt;=VLOOKUP(O40,เกณฑ์ดัชนีมวลกาย!$A$5:$U$19,15,FALSE),"ผอม",IF(R40&lt;=VLOOKUP(O40,เกณฑ์ดัชนีมวลกาย!$A$5:$U$19,17,FALSE),"สมส่วน",IF(R40&lt;=VLOOKUP(O40,เกณฑ์ดัชนีมวลกาย!$A$5:$U$19,19,FALSE),"ท้วม","อ้วน"))))))</f>
        <v/>
      </c>
      <c r="T40" s="374" t="str">
        <f>IF($E40="","",IF($F40="ชาย",IF(Q40&lt;=VLOOKUP(O40,เกณฑ์ความสูง!$A$5:$U$19,3,FALSE),"เตี้ย",IF(Q40&lt;=VLOOKUP(O40,เกณฑ์ความสูง!$A$5:$U$19,5,FALSE),"ค่อนข้างเตี้ย",IF(Q40&lt;=VLOOKUP(O40,เกณฑ์ความสูง!$A$5:$U$19,7,FALSE),"ส่วนสูงตามเกณฑ์",IF(Q40&lt;=VLOOKUP(O40,เกณฑ์ความสูง!$A$5:$U$19,9,FALSE),"ค่อนข้างสูง","สูง")))),IF(Q40&lt;=VLOOKUP(O40,เกณฑ์ความสูง!$A$5:$U$19,13,FALSE),"เตี้ย",IF(Q40&lt;=VLOOKUP(O40,เกณฑ์ความสูง!$A$5:$U$19,15,FALSE),"ค่อนข้างเตี้ย",IF(Q40&lt;=VLOOKUP(O40,เกณฑ์ความสูง!$A$5:$U$19,17,FALSE),"ส่วนสูงตามเกณฑ์",IF(Q40&lt;=VLOOKUP(O40,เกณฑ์ความสูง!$A$5:$U$19,19,FALSE),"ค่อนข้างสูง","สูง"))))))</f>
        <v/>
      </c>
      <c r="U40" s="161"/>
      <c r="V40" s="374" t="str">
        <f>IF($E40="","",IF(U40="","",DATEDIF(ข้อมูลนักเรียน!$N38,U40,"Y")))</f>
        <v/>
      </c>
      <c r="W40" s="375"/>
      <c r="X40" s="375"/>
      <c r="Y40" s="418" t="str">
        <f t="shared" si="2"/>
        <v/>
      </c>
      <c r="Z40" s="374" t="str">
        <f>IF($E40="","",IF($F40="ชาย",IF(Y40&lt;=VLOOKUP(V40,เกณฑ์ดัชนีมวลกาย!$A$5:$U$19,3,FALSE),"ผอมมาก",IF(Y40&lt;=VLOOKUP(V40,เกณฑ์ดัชนีมวลกาย!$A$5:$U$19,5,FALSE),"ผอม",IF(Y40&lt;=VLOOKUP(V40,เกณฑ์ดัชนีมวลกาย!$A$5:$U$19,7,FALSE),"สมส่วน",IF(Y40&lt;=VLOOKUP(V40,เกณฑ์ดัชนีมวลกาย!$A$5:$U$19,9,FALSE),"ท้วม","อ้วน")))),IF(Y40&lt;=VLOOKUP(V40,เกณฑ์ดัชนีมวลกาย!$A$5:$U$19,13,FALSE),"ผอมมาก",IF(Y40&lt;=VLOOKUP(V40,เกณฑ์ดัชนีมวลกาย!$A$5:$U$19,15,FALSE),"ผอม",IF(Y40&lt;=VLOOKUP(V40,เกณฑ์ดัชนีมวลกาย!$A$5:$U$19,17,FALSE),"สมส่วน",IF(Y40&lt;=VLOOKUP(V40,เกณฑ์ดัชนีมวลกาย!$A$5:$U$19,19,FALSE),"ท้วม","อ้วน"))))))</f>
        <v/>
      </c>
      <c r="AA40" s="374" t="str">
        <f>IF($E40="","",IF($F40="ชาย",IF(X40&lt;=VLOOKUP(V40,เกณฑ์ความสูง!$A$5:$U$19,3,FALSE),"เตี้ย",IF(X40&lt;=VLOOKUP(V40,เกณฑ์ความสูง!$A$5:$U$19,5,FALSE),"ค่อนข้างเตี้ย",IF(X40&lt;=VLOOKUP(V40,เกณฑ์ความสูง!$A$5:$U$19,7,FALSE),"ส่วนสูงตามเกณฑ์",IF(X40&lt;=VLOOKUP(V40,เกณฑ์ความสูง!$A$5:$U$19,9,FALSE),"ค่อนข้างสูง","สูง")))),IF(X40&lt;=VLOOKUP(V40,เกณฑ์ความสูง!$A$5:$U$19,13,FALSE),"เตี้ย",IF(X40&lt;=VLOOKUP(V40,เกณฑ์ความสูง!$A$5:$U$19,15,FALSE),"ค่อนข้างเตี้ย",IF(X40&lt;=VLOOKUP(V40,เกณฑ์ความสูง!$A$5:$U$19,17,FALSE),"ส่วนสูงตามเกณฑ์",IF(X40&lt;=VLOOKUP(V40,เกณฑ์ความสูง!$A$5:$U$19,19,FALSE),"ค่อนข้างสูง","สูง"))))))</f>
        <v/>
      </c>
      <c r="AB40" s="161"/>
      <c r="AC40" s="374" t="str">
        <f>IF($E40="","",IF(AB40="","",DATEDIF(ข้อมูลนักเรียน!$N38,AB40,"Y")))</f>
        <v/>
      </c>
      <c r="AD40" s="375"/>
      <c r="AE40" s="375"/>
      <c r="AF40" s="418" t="str">
        <f t="shared" si="3"/>
        <v/>
      </c>
      <c r="AG40" s="374" t="str">
        <f>IF($E40="","",IF($F40="ชาย",IF(AF40&lt;=VLOOKUP(AC40,เกณฑ์ดัชนีมวลกาย!$A$5:$U$19,3,FALSE),"ผอมมาก",IF(AF40&lt;=VLOOKUP(AC40,เกณฑ์ดัชนีมวลกาย!$A$5:$U$19,5,FALSE),"ผอม",IF(AF40&lt;=VLOOKUP(AC40,เกณฑ์ดัชนีมวลกาย!$A$5:$U$19,7,FALSE),"สมส่วน",IF(AF40&lt;=VLOOKUP(AC40,เกณฑ์ดัชนีมวลกาย!$A$5:$U$19,9,FALSE),"ท้วม","อ้วน")))),IF(AF40&lt;=VLOOKUP(AC40,เกณฑ์ดัชนีมวลกาย!$A$5:$U$19,13,FALSE),"ผอมมาก",IF(AF40&lt;=VLOOKUP(AC40,เกณฑ์ดัชนีมวลกาย!$A$5:$U$19,15,FALSE),"ผอม",IF(AF40&lt;=VLOOKUP(AC40,เกณฑ์ดัชนีมวลกาย!$A$5:$U$19,17,FALSE),"สมส่วน",IF(AF40&lt;=VLOOKUP(AC40,เกณฑ์ดัชนีมวลกาย!$A$5:$U$19,19,FALSE),"ท้วม","อ้วน"))))))</f>
        <v/>
      </c>
      <c r="AH40" s="374" t="str">
        <f>IF($E40="","",IF($F40="ชาย",IF(AE40&lt;=VLOOKUP(AC40,เกณฑ์ความสูง!$A$5:$U$19,3,FALSE),"เตี้ย",IF(AE40&lt;=VLOOKUP(AC40,เกณฑ์ความสูง!$A$5:$U$19,5,FALSE),"ค่อนข้างเตี้ย",IF(AE40&lt;=VLOOKUP(AC40,เกณฑ์ความสูง!$A$5:$U$19,7,FALSE),"ส่วนสูงตามเกณฑ์",IF(AE40&lt;=VLOOKUP(AC40,เกณฑ์ความสูง!$A$5:$U$19,9,FALSE),"ค่อนข้างสูง","สูง")))),IF(AE40&lt;=VLOOKUP(AC40,เกณฑ์ความสูง!$A$5:$U$19,13,FALSE),"เตี้ย",IF(AE40&lt;=VLOOKUP(AC40,เกณฑ์ความสูง!$A$5:$U$19,15,FALSE),"ค่อนข้างเตี้ย",IF(AE40&lt;=VLOOKUP(AC40,เกณฑ์ความสูง!$A$5:$U$19,17,FALSE),"ส่วนสูงตามเกณฑ์",IF(AE40&lt;=VLOOKUP(AC40,เกณฑ์ความสูง!$A$5:$U$19,19,FALSE),"ค่อนข้างสูง","สูง"))))))</f>
        <v/>
      </c>
    </row>
    <row r="41" spans="1:34" ht="21" x14ac:dyDescent="0.3">
      <c r="A41" s="111"/>
      <c r="B41" s="111"/>
      <c r="C41" s="111"/>
      <c r="D41" s="371">
        <f>ข้อมูลนักเรียน!D39</f>
        <v>37</v>
      </c>
      <c r="E41" s="372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373" t="str">
        <f>IF(ข้อมูลนักเรียน!J39="","",ข้อมูลนักเรียน!J39)</f>
        <v/>
      </c>
      <c r="G41" s="161"/>
      <c r="H41" s="374" t="str">
        <f>IF($E41="","",IF(G41="","",DATEDIF(ข้อมูลนักเรียน!$N39,G41,"Y")))</f>
        <v/>
      </c>
      <c r="I41" s="375"/>
      <c r="J41" s="375"/>
      <c r="K41" s="418" t="str">
        <f t="shared" si="0"/>
        <v/>
      </c>
      <c r="L41" s="374" t="str">
        <f>IF($E41="","",IF($F41="ชาย",IF(K41&lt;=VLOOKUP(H41,เกณฑ์ดัชนีมวลกาย!$A$5:$U$19,3,FALSE),"ผอมมาก",IF(K41&lt;=VLOOKUP(H41,เกณฑ์ดัชนีมวลกาย!$A$5:$U$19,5,FALSE),"ผอม",IF(K41&lt;=VLOOKUP(H41,เกณฑ์ดัชนีมวลกาย!$A$5:$U$19,7,FALSE),"สมส่วน",IF(K41&lt;=VLOOKUP(H41,เกณฑ์ดัชนีมวลกาย!$A$5:$U$19,9,FALSE),"ท้วม","อ้วน")))),IF(K41&lt;=VLOOKUP(H41,เกณฑ์ดัชนีมวลกาย!$A$5:$U$19,13,FALSE),"ผอมมาก",IF(K41&lt;=VLOOKUP(H41,เกณฑ์ดัชนีมวลกาย!$A$5:$U$19,15,FALSE),"ผอม",IF(K41&lt;=VLOOKUP(H41,เกณฑ์ดัชนีมวลกาย!$A$5:$U$19,17,FALSE),"สมส่วน",IF(K41&lt;=VLOOKUP(H41,เกณฑ์ดัชนีมวลกาย!$A$5:$U$19,19,FALSE),"ท้วม","อ้วน"))))))</f>
        <v/>
      </c>
      <c r="M41" s="374" t="str">
        <f>IF($E41="","",IF($F41="ชาย",IF(J41&lt;=VLOOKUP(H41,เกณฑ์ความสูง!$A$5:$U$19,3,FALSE),"เตี้ย",IF(J41&lt;=VLOOKUP(H41,เกณฑ์ความสูง!$A$5:$U$19,5,FALSE),"ค่อนข้างเตี้ย",IF(J41&lt;=VLOOKUP(H41,เกณฑ์ความสูง!$A$5:$U$19,7,FALSE),"ส่วนสูงตามเกณฑ์",IF(J41&lt;=VLOOKUP(H41,เกณฑ์ความสูง!$A$5:$U$19,9,FALSE),"ค่อนข้างสูง","สูง")))),IF(J41&lt;=VLOOKUP(H41,เกณฑ์ความสูง!$A$5:$U$19,13,FALSE),"เตี้ย",IF(J41&lt;=VLOOKUP(H41,เกณฑ์ความสูง!$A$5:$U$19,15,FALSE),"ค่อนข้างเตี้ย",IF(J41&lt;=VLOOKUP(H41,เกณฑ์ความสูง!$A$5:$U$19,17,FALSE),"ส่วนสูงตามเกณฑ์",IF(J41&lt;=VLOOKUP(H41,เกณฑ์ความสูง!$A$5:$U$19,19,FALSE),"ค่อนข้างสูง","สูง"))))))</f>
        <v/>
      </c>
      <c r="N41" s="161"/>
      <c r="O41" s="374" t="str">
        <f>IF($E41="","",IF(N41="","",DATEDIF(ข้อมูลนักเรียน!$N39,N41,"Y")))</f>
        <v/>
      </c>
      <c r="P41" s="375"/>
      <c r="Q41" s="375"/>
      <c r="R41" s="418" t="str">
        <f t="shared" si="1"/>
        <v/>
      </c>
      <c r="S41" s="374" t="str">
        <f>IF($E41="","",IF($F41="ชาย",IF(R41&lt;=VLOOKUP(O41,เกณฑ์ดัชนีมวลกาย!$A$5:$U$19,3,FALSE),"ผอมมาก",IF(R41&lt;=VLOOKUP(O41,เกณฑ์ดัชนีมวลกาย!$A$5:$U$19,5,FALSE),"ผอม",IF(R41&lt;=VLOOKUP(O41,เกณฑ์ดัชนีมวลกาย!$A$5:$U$19,7,FALSE),"สมส่วน",IF(R41&lt;=VLOOKUP(O41,เกณฑ์ดัชนีมวลกาย!$A$5:$U$19,9,FALSE),"ท้วม","อ้วน")))),IF(R41&lt;=VLOOKUP(O41,เกณฑ์ดัชนีมวลกาย!$A$5:$U$19,13,FALSE),"ผอมมาก",IF(R41&lt;=VLOOKUP(O41,เกณฑ์ดัชนีมวลกาย!$A$5:$U$19,15,FALSE),"ผอม",IF(R41&lt;=VLOOKUP(O41,เกณฑ์ดัชนีมวลกาย!$A$5:$U$19,17,FALSE),"สมส่วน",IF(R41&lt;=VLOOKUP(O41,เกณฑ์ดัชนีมวลกาย!$A$5:$U$19,19,FALSE),"ท้วม","อ้วน"))))))</f>
        <v/>
      </c>
      <c r="T41" s="374" t="str">
        <f>IF($E41="","",IF($F41="ชาย",IF(Q41&lt;=VLOOKUP(O41,เกณฑ์ความสูง!$A$5:$U$19,3,FALSE),"เตี้ย",IF(Q41&lt;=VLOOKUP(O41,เกณฑ์ความสูง!$A$5:$U$19,5,FALSE),"ค่อนข้างเตี้ย",IF(Q41&lt;=VLOOKUP(O41,เกณฑ์ความสูง!$A$5:$U$19,7,FALSE),"ส่วนสูงตามเกณฑ์",IF(Q41&lt;=VLOOKUP(O41,เกณฑ์ความสูง!$A$5:$U$19,9,FALSE),"ค่อนข้างสูง","สูง")))),IF(Q41&lt;=VLOOKUP(O41,เกณฑ์ความสูง!$A$5:$U$19,13,FALSE),"เตี้ย",IF(Q41&lt;=VLOOKUP(O41,เกณฑ์ความสูง!$A$5:$U$19,15,FALSE),"ค่อนข้างเตี้ย",IF(Q41&lt;=VLOOKUP(O41,เกณฑ์ความสูง!$A$5:$U$19,17,FALSE),"ส่วนสูงตามเกณฑ์",IF(Q41&lt;=VLOOKUP(O41,เกณฑ์ความสูง!$A$5:$U$19,19,FALSE),"ค่อนข้างสูง","สูง"))))))</f>
        <v/>
      </c>
      <c r="U41" s="161"/>
      <c r="V41" s="374" t="str">
        <f>IF($E41="","",IF(U41="","",DATEDIF(ข้อมูลนักเรียน!$N39,U41,"Y")))</f>
        <v/>
      </c>
      <c r="W41" s="375"/>
      <c r="X41" s="375"/>
      <c r="Y41" s="418" t="str">
        <f t="shared" si="2"/>
        <v/>
      </c>
      <c r="Z41" s="374" t="str">
        <f>IF($E41="","",IF($F41="ชาย",IF(Y41&lt;=VLOOKUP(V41,เกณฑ์ดัชนีมวลกาย!$A$5:$U$19,3,FALSE),"ผอมมาก",IF(Y41&lt;=VLOOKUP(V41,เกณฑ์ดัชนีมวลกาย!$A$5:$U$19,5,FALSE),"ผอม",IF(Y41&lt;=VLOOKUP(V41,เกณฑ์ดัชนีมวลกาย!$A$5:$U$19,7,FALSE),"สมส่วน",IF(Y41&lt;=VLOOKUP(V41,เกณฑ์ดัชนีมวลกาย!$A$5:$U$19,9,FALSE),"ท้วม","อ้วน")))),IF(Y41&lt;=VLOOKUP(V41,เกณฑ์ดัชนีมวลกาย!$A$5:$U$19,13,FALSE),"ผอมมาก",IF(Y41&lt;=VLOOKUP(V41,เกณฑ์ดัชนีมวลกาย!$A$5:$U$19,15,FALSE),"ผอม",IF(Y41&lt;=VLOOKUP(V41,เกณฑ์ดัชนีมวลกาย!$A$5:$U$19,17,FALSE),"สมส่วน",IF(Y41&lt;=VLOOKUP(V41,เกณฑ์ดัชนีมวลกาย!$A$5:$U$19,19,FALSE),"ท้วม","อ้วน"))))))</f>
        <v/>
      </c>
      <c r="AA41" s="374" t="str">
        <f>IF($E41="","",IF($F41="ชาย",IF(X41&lt;=VLOOKUP(V41,เกณฑ์ความสูง!$A$5:$U$19,3,FALSE),"เตี้ย",IF(X41&lt;=VLOOKUP(V41,เกณฑ์ความสูง!$A$5:$U$19,5,FALSE),"ค่อนข้างเตี้ย",IF(X41&lt;=VLOOKUP(V41,เกณฑ์ความสูง!$A$5:$U$19,7,FALSE),"ส่วนสูงตามเกณฑ์",IF(X41&lt;=VLOOKUP(V41,เกณฑ์ความสูง!$A$5:$U$19,9,FALSE),"ค่อนข้างสูง","สูง")))),IF(X41&lt;=VLOOKUP(V41,เกณฑ์ความสูง!$A$5:$U$19,13,FALSE),"เตี้ย",IF(X41&lt;=VLOOKUP(V41,เกณฑ์ความสูง!$A$5:$U$19,15,FALSE),"ค่อนข้างเตี้ย",IF(X41&lt;=VLOOKUP(V41,เกณฑ์ความสูง!$A$5:$U$19,17,FALSE),"ส่วนสูงตามเกณฑ์",IF(X41&lt;=VLOOKUP(V41,เกณฑ์ความสูง!$A$5:$U$19,19,FALSE),"ค่อนข้างสูง","สูง"))))))</f>
        <v/>
      </c>
      <c r="AB41" s="161"/>
      <c r="AC41" s="374" t="str">
        <f>IF($E41="","",IF(AB41="","",DATEDIF(ข้อมูลนักเรียน!$N39,AB41,"Y")))</f>
        <v/>
      </c>
      <c r="AD41" s="375"/>
      <c r="AE41" s="375"/>
      <c r="AF41" s="418" t="str">
        <f t="shared" si="3"/>
        <v/>
      </c>
      <c r="AG41" s="374" t="str">
        <f>IF($E41="","",IF($F41="ชาย",IF(AF41&lt;=VLOOKUP(AC41,เกณฑ์ดัชนีมวลกาย!$A$5:$U$19,3,FALSE),"ผอมมาก",IF(AF41&lt;=VLOOKUP(AC41,เกณฑ์ดัชนีมวลกาย!$A$5:$U$19,5,FALSE),"ผอม",IF(AF41&lt;=VLOOKUP(AC41,เกณฑ์ดัชนีมวลกาย!$A$5:$U$19,7,FALSE),"สมส่วน",IF(AF41&lt;=VLOOKUP(AC41,เกณฑ์ดัชนีมวลกาย!$A$5:$U$19,9,FALSE),"ท้วม","อ้วน")))),IF(AF41&lt;=VLOOKUP(AC41,เกณฑ์ดัชนีมวลกาย!$A$5:$U$19,13,FALSE),"ผอมมาก",IF(AF41&lt;=VLOOKUP(AC41,เกณฑ์ดัชนีมวลกาย!$A$5:$U$19,15,FALSE),"ผอม",IF(AF41&lt;=VLOOKUP(AC41,เกณฑ์ดัชนีมวลกาย!$A$5:$U$19,17,FALSE),"สมส่วน",IF(AF41&lt;=VLOOKUP(AC41,เกณฑ์ดัชนีมวลกาย!$A$5:$U$19,19,FALSE),"ท้วม","อ้วน"))))))</f>
        <v/>
      </c>
      <c r="AH41" s="374" t="str">
        <f>IF($E41="","",IF($F41="ชาย",IF(AE41&lt;=VLOOKUP(AC41,เกณฑ์ความสูง!$A$5:$U$19,3,FALSE),"เตี้ย",IF(AE41&lt;=VLOOKUP(AC41,เกณฑ์ความสูง!$A$5:$U$19,5,FALSE),"ค่อนข้างเตี้ย",IF(AE41&lt;=VLOOKUP(AC41,เกณฑ์ความสูง!$A$5:$U$19,7,FALSE),"ส่วนสูงตามเกณฑ์",IF(AE41&lt;=VLOOKUP(AC41,เกณฑ์ความสูง!$A$5:$U$19,9,FALSE),"ค่อนข้างสูง","สูง")))),IF(AE41&lt;=VLOOKUP(AC41,เกณฑ์ความสูง!$A$5:$U$19,13,FALSE),"เตี้ย",IF(AE41&lt;=VLOOKUP(AC41,เกณฑ์ความสูง!$A$5:$U$19,15,FALSE),"ค่อนข้างเตี้ย",IF(AE41&lt;=VLOOKUP(AC41,เกณฑ์ความสูง!$A$5:$U$19,17,FALSE),"ส่วนสูงตามเกณฑ์",IF(AE41&lt;=VLOOKUP(AC41,เกณฑ์ความสูง!$A$5:$U$19,19,FALSE),"ค่อนข้างสูง","สูง"))))))</f>
        <v/>
      </c>
    </row>
    <row r="42" spans="1:34" ht="21" x14ac:dyDescent="0.3">
      <c r="A42" s="111"/>
      <c r="B42" s="111"/>
      <c r="C42" s="111"/>
      <c r="D42" s="371">
        <f>ข้อมูลนักเรียน!D40</f>
        <v>38</v>
      </c>
      <c r="E42" s="372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373" t="str">
        <f>IF(ข้อมูลนักเรียน!J40="","",ข้อมูลนักเรียน!J40)</f>
        <v/>
      </c>
      <c r="G42" s="161"/>
      <c r="H42" s="374" t="str">
        <f>IF($E42="","",IF(G42="","",DATEDIF(ข้อมูลนักเรียน!$N40,G42,"Y")))</f>
        <v/>
      </c>
      <c r="I42" s="375"/>
      <c r="J42" s="375"/>
      <c r="K42" s="418" t="str">
        <f t="shared" si="0"/>
        <v/>
      </c>
      <c r="L42" s="374" t="str">
        <f>IF($E42="","",IF($F42="ชาย",IF(K42&lt;=VLOOKUP(H42,เกณฑ์ดัชนีมวลกาย!$A$5:$U$19,3,FALSE),"ผอมมาก",IF(K42&lt;=VLOOKUP(H42,เกณฑ์ดัชนีมวลกาย!$A$5:$U$19,5,FALSE),"ผอม",IF(K42&lt;=VLOOKUP(H42,เกณฑ์ดัชนีมวลกาย!$A$5:$U$19,7,FALSE),"สมส่วน",IF(K42&lt;=VLOOKUP(H42,เกณฑ์ดัชนีมวลกาย!$A$5:$U$19,9,FALSE),"ท้วม","อ้วน")))),IF(K42&lt;=VLOOKUP(H42,เกณฑ์ดัชนีมวลกาย!$A$5:$U$19,13,FALSE),"ผอมมาก",IF(K42&lt;=VLOOKUP(H42,เกณฑ์ดัชนีมวลกาย!$A$5:$U$19,15,FALSE),"ผอม",IF(K42&lt;=VLOOKUP(H42,เกณฑ์ดัชนีมวลกาย!$A$5:$U$19,17,FALSE),"สมส่วน",IF(K42&lt;=VLOOKUP(H42,เกณฑ์ดัชนีมวลกาย!$A$5:$U$19,19,FALSE),"ท้วม","อ้วน"))))))</f>
        <v/>
      </c>
      <c r="M42" s="374" t="str">
        <f>IF($E42="","",IF($F42="ชาย",IF(J42&lt;=VLOOKUP(H42,เกณฑ์ความสูง!$A$5:$U$19,3,FALSE),"เตี้ย",IF(J42&lt;=VLOOKUP(H42,เกณฑ์ความสูง!$A$5:$U$19,5,FALSE),"ค่อนข้างเตี้ย",IF(J42&lt;=VLOOKUP(H42,เกณฑ์ความสูง!$A$5:$U$19,7,FALSE),"ส่วนสูงตามเกณฑ์",IF(J42&lt;=VLOOKUP(H42,เกณฑ์ความสูง!$A$5:$U$19,9,FALSE),"ค่อนข้างสูง","สูง")))),IF(J42&lt;=VLOOKUP(H42,เกณฑ์ความสูง!$A$5:$U$19,13,FALSE),"เตี้ย",IF(J42&lt;=VLOOKUP(H42,เกณฑ์ความสูง!$A$5:$U$19,15,FALSE),"ค่อนข้างเตี้ย",IF(J42&lt;=VLOOKUP(H42,เกณฑ์ความสูง!$A$5:$U$19,17,FALSE),"ส่วนสูงตามเกณฑ์",IF(J42&lt;=VLOOKUP(H42,เกณฑ์ความสูง!$A$5:$U$19,19,FALSE),"ค่อนข้างสูง","สูง"))))))</f>
        <v/>
      </c>
      <c r="N42" s="161"/>
      <c r="O42" s="374" t="str">
        <f>IF($E42="","",IF(N42="","",DATEDIF(ข้อมูลนักเรียน!$N40,N42,"Y")))</f>
        <v/>
      </c>
      <c r="P42" s="375"/>
      <c r="Q42" s="375"/>
      <c r="R42" s="418" t="str">
        <f t="shared" si="1"/>
        <v/>
      </c>
      <c r="S42" s="374" t="str">
        <f>IF($E42="","",IF($F42="ชาย",IF(R42&lt;=VLOOKUP(O42,เกณฑ์ดัชนีมวลกาย!$A$5:$U$19,3,FALSE),"ผอมมาก",IF(R42&lt;=VLOOKUP(O42,เกณฑ์ดัชนีมวลกาย!$A$5:$U$19,5,FALSE),"ผอม",IF(R42&lt;=VLOOKUP(O42,เกณฑ์ดัชนีมวลกาย!$A$5:$U$19,7,FALSE),"สมส่วน",IF(R42&lt;=VLOOKUP(O42,เกณฑ์ดัชนีมวลกาย!$A$5:$U$19,9,FALSE),"ท้วม","อ้วน")))),IF(R42&lt;=VLOOKUP(O42,เกณฑ์ดัชนีมวลกาย!$A$5:$U$19,13,FALSE),"ผอมมาก",IF(R42&lt;=VLOOKUP(O42,เกณฑ์ดัชนีมวลกาย!$A$5:$U$19,15,FALSE),"ผอม",IF(R42&lt;=VLOOKUP(O42,เกณฑ์ดัชนีมวลกาย!$A$5:$U$19,17,FALSE),"สมส่วน",IF(R42&lt;=VLOOKUP(O42,เกณฑ์ดัชนีมวลกาย!$A$5:$U$19,19,FALSE),"ท้วม","อ้วน"))))))</f>
        <v/>
      </c>
      <c r="T42" s="374" t="str">
        <f>IF($E42="","",IF($F42="ชาย",IF(Q42&lt;=VLOOKUP(O42,เกณฑ์ความสูง!$A$5:$U$19,3,FALSE),"เตี้ย",IF(Q42&lt;=VLOOKUP(O42,เกณฑ์ความสูง!$A$5:$U$19,5,FALSE),"ค่อนข้างเตี้ย",IF(Q42&lt;=VLOOKUP(O42,เกณฑ์ความสูง!$A$5:$U$19,7,FALSE),"ส่วนสูงตามเกณฑ์",IF(Q42&lt;=VLOOKUP(O42,เกณฑ์ความสูง!$A$5:$U$19,9,FALSE),"ค่อนข้างสูง","สูง")))),IF(Q42&lt;=VLOOKUP(O42,เกณฑ์ความสูง!$A$5:$U$19,13,FALSE),"เตี้ย",IF(Q42&lt;=VLOOKUP(O42,เกณฑ์ความสูง!$A$5:$U$19,15,FALSE),"ค่อนข้างเตี้ย",IF(Q42&lt;=VLOOKUP(O42,เกณฑ์ความสูง!$A$5:$U$19,17,FALSE),"ส่วนสูงตามเกณฑ์",IF(Q42&lt;=VLOOKUP(O42,เกณฑ์ความสูง!$A$5:$U$19,19,FALSE),"ค่อนข้างสูง","สูง"))))))</f>
        <v/>
      </c>
      <c r="U42" s="161"/>
      <c r="V42" s="374" t="str">
        <f>IF($E42="","",IF(U42="","",DATEDIF(ข้อมูลนักเรียน!$N40,U42,"Y")))</f>
        <v/>
      </c>
      <c r="W42" s="375"/>
      <c r="X42" s="375"/>
      <c r="Y42" s="418" t="str">
        <f t="shared" si="2"/>
        <v/>
      </c>
      <c r="Z42" s="374" t="str">
        <f>IF($E42="","",IF($F42="ชาย",IF(Y42&lt;=VLOOKUP(V42,เกณฑ์ดัชนีมวลกาย!$A$5:$U$19,3,FALSE),"ผอมมาก",IF(Y42&lt;=VLOOKUP(V42,เกณฑ์ดัชนีมวลกาย!$A$5:$U$19,5,FALSE),"ผอม",IF(Y42&lt;=VLOOKUP(V42,เกณฑ์ดัชนีมวลกาย!$A$5:$U$19,7,FALSE),"สมส่วน",IF(Y42&lt;=VLOOKUP(V42,เกณฑ์ดัชนีมวลกาย!$A$5:$U$19,9,FALSE),"ท้วม","อ้วน")))),IF(Y42&lt;=VLOOKUP(V42,เกณฑ์ดัชนีมวลกาย!$A$5:$U$19,13,FALSE),"ผอมมาก",IF(Y42&lt;=VLOOKUP(V42,เกณฑ์ดัชนีมวลกาย!$A$5:$U$19,15,FALSE),"ผอม",IF(Y42&lt;=VLOOKUP(V42,เกณฑ์ดัชนีมวลกาย!$A$5:$U$19,17,FALSE),"สมส่วน",IF(Y42&lt;=VLOOKUP(V42,เกณฑ์ดัชนีมวลกาย!$A$5:$U$19,19,FALSE),"ท้วม","อ้วน"))))))</f>
        <v/>
      </c>
      <c r="AA42" s="374" t="str">
        <f>IF($E42="","",IF($F42="ชาย",IF(X42&lt;=VLOOKUP(V42,เกณฑ์ความสูง!$A$5:$U$19,3,FALSE),"เตี้ย",IF(X42&lt;=VLOOKUP(V42,เกณฑ์ความสูง!$A$5:$U$19,5,FALSE),"ค่อนข้างเตี้ย",IF(X42&lt;=VLOOKUP(V42,เกณฑ์ความสูง!$A$5:$U$19,7,FALSE),"ส่วนสูงตามเกณฑ์",IF(X42&lt;=VLOOKUP(V42,เกณฑ์ความสูง!$A$5:$U$19,9,FALSE),"ค่อนข้างสูง","สูง")))),IF(X42&lt;=VLOOKUP(V42,เกณฑ์ความสูง!$A$5:$U$19,13,FALSE),"เตี้ย",IF(X42&lt;=VLOOKUP(V42,เกณฑ์ความสูง!$A$5:$U$19,15,FALSE),"ค่อนข้างเตี้ย",IF(X42&lt;=VLOOKUP(V42,เกณฑ์ความสูง!$A$5:$U$19,17,FALSE),"ส่วนสูงตามเกณฑ์",IF(X42&lt;=VLOOKUP(V42,เกณฑ์ความสูง!$A$5:$U$19,19,FALSE),"ค่อนข้างสูง","สูง"))))))</f>
        <v/>
      </c>
      <c r="AB42" s="161"/>
      <c r="AC42" s="374" t="str">
        <f>IF($E42="","",IF(AB42="","",DATEDIF(ข้อมูลนักเรียน!$N40,AB42,"Y")))</f>
        <v/>
      </c>
      <c r="AD42" s="375"/>
      <c r="AE42" s="375"/>
      <c r="AF42" s="418" t="str">
        <f t="shared" si="3"/>
        <v/>
      </c>
      <c r="AG42" s="374" t="str">
        <f>IF($E42="","",IF($F42="ชาย",IF(AF42&lt;=VLOOKUP(AC42,เกณฑ์ดัชนีมวลกาย!$A$5:$U$19,3,FALSE),"ผอมมาก",IF(AF42&lt;=VLOOKUP(AC42,เกณฑ์ดัชนีมวลกาย!$A$5:$U$19,5,FALSE),"ผอม",IF(AF42&lt;=VLOOKUP(AC42,เกณฑ์ดัชนีมวลกาย!$A$5:$U$19,7,FALSE),"สมส่วน",IF(AF42&lt;=VLOOKUP(AC42,เกณฑ์ดัชนีมวลกาย!$A$5:$U$19,9,FALSE),"ท้วม","อ้วน")))),IF(AF42&lt;=VLOOKUP(AC42,เกณฑ์ดัชนีมวลกาย!$A$5:$U$19,13,FALSE),"ผอมมาก",IF(AF42&lt;=VLOOKUP(AC42,เกณฑ์ดัชนีมวลกาย!$A$5:$U$19,15,FALSE),"ผอม",IF(AF42&lt;=VLOOKUP(AC42,เกณฑ์ดัชนีมวลกาย!$A$5:$U$19,17,FALSE),"สมส่วน",IF(AF42&lt;=VLOOKUP(AC42,เกณฑ์ดัชนีมวลกาย!$A$5:$U$19,19,FALSE),"ท้วม","อ้วน"))))))</f>
        <v/>
      </c>
      <c r="AH42" s="374" t="str">
        <f>IF($E42="","",IF($F42="ชาย",IF(AE42&lt;=VLOOKUP(AC42,เกณฑ์ความสูง!$A$5:$U$19,3,FALSE),"เตี้ย",IF(AE42&lt;=VLOOKUP(AC42,เกณฑ์ความสูง!$A$5:$U$19,5,FALSE),"ค่อนข้างเตี้ย",IF(AE42&lt;=VLOOKUP(AC42,เกณฑ์ความสูง!$A$5:$U$19,7,FALSE),"ส่วนสูงตามเกณฑ์",IF(AE42&lt;=VLOOKUP(AC42,เกณฑ์ความสูง!$A$5:$U$19,9,FALSE),"ค่อนข้างสูง","สูง")))),IF(AE42&lt;=VLOOKUP(AC42,เกณฑ์ความสูง!$A$5:$U$19,13,FALSE),"เตี้ย",IF(AE42&lt;=VLOOKUP(AC42,เกณฑ์ความสูง!$A$5:$U$19,15,FALSE),"ค่อนข้างเตี้ย",IF(AE42&lt;=VLOOKUP(AC42,เกณฑ์ความสูง!$A$5:$U$19,17,FALSE),"ส่วนสูงตามเกณฑ์",IF(AE42&lt;=VLOOKUP(AC42,เกณฑ์ความสูง!$A$5:$U$19,19,FALSE),"ค่อนข้างสูง","สูง"))))))</f>
        <v/>
      </c>
    </row>
    <row r="43" spans="1:34" ht="21" x14ac:dyDescent="0.3">
      <c r="A43" s="111"/>
      <c r="B43" s="111"/>
      <c r="C43" s="111"/>
      <c r="D43" s="371">
        <f>ข้อมูลนักเรียน!D41</f>
        <v>39</v>
      </c>
      <c r="E43" s="372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373" t="str">
        <f>IF(ข้อมูลนักเรียน!J41="","",ข้อมูลนักเรียน!J41)</f>
        <v/>
      </c>
      <c r="G43" s="161"/>
      <c r="H43" s="374" t="str">
        <f>IF($E43="","",IF(G43="","",DATEDIF(ข้อมูลนักเรียน!$N41,G43,"Y")))</f>
        <v/>
      </c>
      <c r="I43" s="375"/>
      <c r="J43" s="375"/>
      <c r="K43" s="418" t="str">
        <f t="shared" si="0"/>
        <v/>
      </c>
      <c r="L43" s="374" t="str">
        <f>IF($E43="","",IF($F43="ชาย",IF(K43&lt;=VLOOKUP(H43,เกณฑ์ดัชนีมวลกาย!$A$5:$U$19,3,FALSE),"ผอมมาก",IF(K43&lt;=VLOOKUP(H43,เกณฑ์ดัชนีมวลกาย!$A$5:$U$19,5,FALSE),"ผอม",IF(K43&lt;=VLOOKUP(H43,เกณฑ์ดัชนีมวลกาย!$A$5:$U$19,7,FALSE),"สมส่วน",IF(K43&lt;=VLOOKUP(H43,เกณฑ์ดัชนีมวลกาย!$A$5:$U$19,9,FALSE),"ท้วม","อ้วน")))),IF(K43&lt;=VLOOKUP(H43,เกณฑ์ดัชนีมวลกาย!$A$5:$U$19,13,FALSE),"ผอมมาก",IF(K43&lt;=VLOOKUP(H43,เกณฑ์ดัชนีมวลกาย!$A$5:$U$19,15,FALSE),"ผอม",IF(K43&lt;=VLOOKUP(H43,เกณฑ์ดัชนีมวลกาย!$A$5:$U$19,17,FALSE),"สมส่วน",IF(K43&lt;=VLOOKUP(H43,เกณฑ์ดัชนีมวลกาย!$A$5:$U$19,19,FALSE),"ท้วม","อ้วน"))))))</f>
        <v/>
      </c>
      <c r="M43" s="374" t="str">
        <f>IF($E43="","",IF($F43="ชาย",IF(J43&lt;=VLOOKUP(H43,เกณฑ์ความสูง!$A$5:$U$19,3,FALSE),"เตี้ย",IF(J43&lt;=VLOOKUP(H43,เกณฑ์ความสูง!$A$5:$U$19,5,FALSE),"ค่อนข้างเตี้ย",IF(J43&lt;=VLOOKUP(H43,เกณฑ์ความสูง!$A$5:$U$19,7,FALSE),"ส่วนสูงตามเกณฑ์",IF(J43&lt;=VLOOKUP(H43,เกณฑ์ความสูง!$A$5:$U$19,9,FALSE),"ค่อนข้างสูง","สูง")))),IF(J43&lt;=VLOOKUP(H43,เกณฑ์ความสูง!$A$5:$U$19,13,FALSE),"เตี้ย",IF(J43&lt;=VLOOKUP(H43,เกณฑ์ความสูง!$A$5:$U$19,15,FALSE),"ค่อนข้างเตี้ย",IF(J43&lt;=VLOOKUP(H43,เกณฑ์ความสูง!$A$5:$U$19,17,FALSE),"ส่วนสูงตามเกณฑ์",IF(J43&lt;=VLOOKUP(H43,เกณฑ์ความสูง!$A$5:$U$19,19,FALSE),"ค่อนข้างสูง","สูง"))))))</f>
        <v/>
      </c>
      <c r="N43" s="161"/>
      <c r="O43" s="374" t="str">
        <f>IF($E43="","",IF(N43="","",DATEDIF(ข้อมูลนักเรียน!$N41,N43,"Y")))</f>
        <v/>
      </c>
      <c r="P43" s="375"/>
      <c r="Q43" s="375"/>
      <c r="R43" s="418" t="str">
        <f t="shared" si="1"/>
        <v/>
      </c>
      <c r="S43" s="374" t="str">
        <f>IF($E43="","",IF($F43="ชาย",IF(R43&lt;=VLOOKUP(O43,เกณฑ์ดัชนีมวลกาย!$A$5:$U$19,3,FALSE),"ผอมมาก",IF(R43&lt;=VLOOKUP(O43,เกณฑ์ดัชนีมวลกาย!$A$5:$U$19,5,FALSE),"ผอม",IF(R43&lt;=VLOOKUP(O43,เกณฑ์ดัชนีมวลกาย!$A$5:$U$19,7,FALSE),"สมส่วน",IF(R43&lt;=VLOOKUP(O43,เกณฑ์ดัชนีมวลกาย!$A$5:$U$19,9,FALSE),"ท้วม","อ้วน")))),IF(R43&lt;=VLOOKUP(O43,เกณฑ์ดัชนีมวลกาย!$A$5:$U$19,13,FALSE),"ผอมมาก",IF(R43&lt;=VLOOKUP(O43,เกณฑ์ดัชนีมวลกาย!$A$5:$U$19,15,FALSE),"ผอม",IF(R43&lt;=VLOOKUP(O43,เกณฑ์ดัชนีมวลกาย!$A$5:$U$19,17,FALSE),"สมส่วน",IF(R43&lt;=VLOOKUP(O43,เกณฑ์ดัชนีมวลกาย!$A$5:$U$19,19,FALSE),"ท้วม","อ้วน"))))))</f>
        <v/>
      </c>
      <c r="T43" s="374" t="str">
        <f>IF($E43="","",IF($F43="ชาย",IF(Q43&lt;=VLOOKUP(O43,เกณฑ์ความสูง!$A$5:$U$19,3,FALSE),"เตี้ย",IF(Q43&lt;=VLOOKUP(O43,เกณฑ์ความสูง!$A$5:$U$19,5,FALSE),"ค่อนข้างเตี้ย",IF(Q43&lt;=VLOOKUP(O43,เกณฑ์ความสูง!$A$5:$U$19,7,FALSE),"ส่วนสูงตามเกณฑ์",IF(Q43&lt;=VLOOKUP(O43,เกณฑ์ความสูง!$A$5:$U$19,9,FALSE),"ค่อนข้างสูง","สูง")))),IF(Q43&lt;=VLOOKUP(O43,เกณฑ์ความสูง!$A$5:$U$19,13,FALSE),"เตี้ย",IF(Q43&lt;=VLOOKUP(O43,เกณฑ์ความสูง!$A$5:$U$19,15,FALSE),"ค่อนข้างเตี้ย",IF(Q43&lt;=VLOOKUP(O43,เกณฑ์ความสูง!$A$5:$U$19,17,FALSE),"ส่วนสูงตามเกณฑ์",IF(Q43&lt;=VLOOKUP(O43,เกณฑ์ความสูง!$A$5:$U$19,19,FALSE),"ค่อนข้างสูง","สูง"))))))</f>
        <v/>
      </c>
      <c r="U43" s="161"/>
      <c r="V43" s="374" t="str">
        <f>IF($E43="","",IF(U43="","",DATEDIF(ข้อมูลนักเรียน!$N41,U43,"Y")))</f>
        <v/>
      </c>
      <c r="W43" s="375"/>
      <c r="X43" s="375"/>
      <c r="Y43" s="418" t="str">
        <f t="shared" si="2"/>
        <v/>
      </c>
      <c r="Z43" s="374" t="str">
        <f>IF($E43="","",IF($F43="ชาย",IF(Y43&lt;=VLOOKUP(V43,เกณฑ์ดัชนีมวลกาย!$A$5:$U$19,3,FALSE),"ผอมมาก",IF(Y43&lt;=VLOOKUP(V43,เกณฑ์ดัชนีมวลกาย!$A$5:$U$19,5,FALSE),"ผอม",IF(Y43&lt;=VLOOKUP(V43,เกณฑ์ดัชนีมวลกาย!$A$5:$U$19,7,FALSE),"สมส่วน",IF(Y43&lt;=VLOOKUP(V43,เกณฑ์ดัชนีมวลกาย!$A$5:$U$19,9,FALSE),"ท้วม","อ้วน")))),IF(Y43&lt;=VLOOKUP(V43,เกณฑ์ดัชนีมวลกาย!$A$5:$U$19,13,FALSE),"ผอมมาก",IF(Y43&lt;=VLOOKUP(V43,เกณฑ์ดัชนีมวลกาย!$A$5:$U$19,15,FALSE),"ผอม",IF(Y43&lt;=VLOOKUP(V43,เกณฑ์ดัชนีมวลกาย!$A$5:$U$19,17,FALSE),"สมส่วน",IF(Y43&lt;=VLOOKUP(V43,เกณฑ์ดัชนีมวลกาย!$A$5:$U$19,19,FALSE),"ท้วม","อ้วน"))))))</f>
        <v/>
      </c>
      <c r="AA43" s="374" t="str">
        <f>IF($E43="","",IF($F43="ชาย",IF(X43&lt;=VLOOKUP(V43,เกณฑ์ความสูง!$A$5:$U$19,3,FALSE),"เตี้ย",IF(X43&lt;=VLOOKUP(V43,เกณฑ์ความสูง!$A$5:$U$19,5,FALSE),"ค่อนข้างเตี้ย",IF(X43&lt;=VLOOKUP(V43,เกณฑ์ความสูง!$A$5:$U$19,7,FALSE),"ส่วนสูงตามเกณฑ์",IF(X43&lt;=VLOOKUP(V43,เกณฑ์ความสูง!$A$5:$U$19,9,FALSE),"ค่อนข้างสูง","สูง")))),IF(X43&lt;=VLOOKUP(V43,เกณฑ์ความสูง!$A$5:$U$19,13,FALSE),"เตี้ย",IF(X43&lt;=VLOOKUP(V43,เกณฑ์ความสูง!$A$5:$U$19,15,FALSE),"ค่อนข้างเตี้ย",IF(X43&lt;=VLOOKUP(V43,เกณฑ์ความสูง!$A$5:$U$19,17,FALSE),"ส่วนสูงตามเกณฑ์",IF(X43&lt;=VLOOKUP(V43,เกณฑ์ความสูง!$A$5:$U$19,19,FALSE),"ค่อนข้างสูง","สูง"))))))</f>
        <v/>
      </c>
      <c r="AB43" s="161"/>
      <c r="AC43" s="374" t="str">
        <f>IF($E43="","",IF(AB43="","",DATEDIF(ข้อมูลนักเรียน!$N41,AB43,"Y")))</f>
        <v/>
      </c>
      <c r="AD43" s="375"/>
      <c r="AE43" s="375"/>
      <c r="AF43" s="418" t="str">
        <f t="shared" si="3"/>
        <v/>
      </c>
      <c r="AG43" s="374" t="str">
        <f>IF($E43="","",IF($F43="ชาย",IF(AF43&lt;=VLOOKUP(AC43,เกณฑ์ดัชนีมวลกาย!$A$5:$U$19,3,FALSE),"ผอมมาก",IF(AF43&lt;=VLOOKUP(AC43,เกณฑ์ดัชนีมวลกาย!$A$5:$U$19,5,FALSE),"ผอม",IF(AF43&lt;=VLOOKUP(AC43,เกณฑ์ดัชนีมวลกาย!$A$5:$U$19,7,FALSE),"สมส่วน",IF(AF43&lt;=VLOOKUP(AC43,เกณฑ์ดัชนีมวลกาย!$A$5:$U$19,9,FALSE),"ท้วม","อ้วน")))),IF(AF43&lt;=VLOOKUP(AC43,เกณฑ์ดัชนีมวลกาย!$A$5:$U$19,13,FALSE),"ผอมมาก",IF(AF43&lt;=VLOOKUP(AC43,เกณฑ์ดัชนีมวลกาย!$A$5:$U$19,15,FALSE),"ผอม",IF(AF43&lt;=VLOOKUP(AC43,เกณฑ์ดัชนีมวลกาย!$A$5:$U$19,17,FALSE),"สมส่วน",IF(AF43&lt;=VLOOKUP(AC43,เกณฑ์ดัชนีมวลกาย!$A$5:$U$19,19,FALSE),"ท้วม","อ้วน"))))))</f>
        <v/>
      </c>
      <c r="AH43" s="374" t="str">
        <f>IF($E43="","",IF($F43="ชาย",IF(AE43&lt;=VLOOKUP(AC43,เกณฑ์ความสูง!$A$5:$U$19,3,FALSE),"เตี้ย",IF(AE43&lt;=VLOOKUP(AC43,เกณฑ์ความสูง!$A$5:$U$19,5,FALSE),"ค่อนข้างเตี้ย",IF(AE43&lt;=VLOOKUP(AC43,เกณฑ์ความสูง!$A$5:$U$19,7,FALSE),"ส่วนสูงตามเกณฑ์",IF(AE43&lt;=VLOOKUP(AC43,เกณฑ์ความสูง!$A$5:$U$19,9,FALSE),"ค่อนข้างสูง","สูง")))),IF(AE43&lt;=VLOOKUP(AC43,เกณฑ์ความสูง!$A$5:$U$19,13,FALSE),"เตี้ย",IF(AE43&lt;=VLOOKUP(AC43,เกณฑ์ความสูง!$A$5:$U$19,15,FALSE),"ค่อนข้างเตี้ย",IF(AE43&lt;=VLOOKUP(AC43,เกณฑ์ความสูง!$A$5:$U$19,17,FALSE),"ส่วนสูงตามเกณฑ์",IF(AE43&lt;=VLOOKUP(AC43,เกณฑ์ความสูง!$A$5:$U$19,19,FALSE),"ค่อนข้างสูง","สูง"))))))</f>
        <v/>
      </c>
    </row>
    <row r="44" spans="1:34" ht="21" x14ac:dyDescent="0.3">
      <c r="A44" s="111"/>
      <c r="B44" s="111"/>
      <c r="C44" s="111"/>
      <c r="D44" s="371">
        <f>ข้อมูลนักเรียน!D42</f>
        <v>40</v>
      </c>
      <c r="E44" s="372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373" t="str">
        <f>IF(ข้อมูลนักเรียน!J42="","",ข้อมูลนักเรียน!J42)</f>
        <v/>
      </c>
      <c r="G44" s="161"/>
      <c r="H44" s="374" t="str">
        <f>IF($E44="","",IF(G44="","",DATEDIF(ข้อมูลนักเรียน!$N42,G44,"Y")))</f>
        <v/>
      </c>
      <c r="I44" s="375"/>
      <c r="J44" s="375"/>
      <c r="K44" s="418" t="str">
        <f t="shared" si="0"/>
        <v/>
      </c>
      <c r="L44" s="374" t="str">
        <f>IF($E44="","",IF($F44="ชาย",IF(K44&lt;=VLOOKUP(H44,เกณฑ์ดัชนีมวลกาย!$A$5:$U$19,3,FALSE),"ผอมมาก",IF(K44&lt;=VLOOKUP(H44,เกณฑ์ดัชนีมวลกาย!$A$5:$U$19,5,FALSE),"ผอม",IF(K44&lt;=VLOOKUP(H44,เกณฑ์ดัชนีมวลกาย!$A$5:$U$19,7,FALSE),"สมส่วน",IF(K44&lt;=VLOOKUP(H44,เกณฑ์ดัชนีมวลกาย!$A$5:$U$19,9,FALSE),"ท้วม","อ้วน")))),IF(K44&lt;=VLOOKUP(H44,เกณฑ์ดัชนีมวลกาย!$A$5:$U$19,13,FALSE),"ผอมมาก",IF(K44&lt;=VLOOKUP(H44,เกณฑ์ดัชนีมวลกาย!$A$5:$U$19,15,FALSE),"ผอม",IF(K44&lt;=VLOOKUP(H44,เกณฑ์ดัชนีมวลกาย!$A$5:$U$19,17,FALSE),"สมส่วน",IF(K44&lt;=VLOOKUP(H44,เกณฑ์ดัชนีมวลกาย!$A$5:$U$19,19,FALSE),"ท้วม","อ้วน"))))))</f>
        <v/>
      </c>
      <c r="M44" s="374" t="str">
        <f>IF($E44="","",IF($F44="ชาย",IF(J44&lt;=VLOOKUP(H44,เกณฑ์ความสูง!$A$5:$U$19,3,FALSE),"เตี้ย",IF(J44&lt;=VLOOKUP(H44,เกณฑ์ความสูง!$A$5:$U$19,5,FALSE),"ค่อนข้างเตี้ย",IF(J44&lt;=VLOOKUP(H44,เกณฑ์ความสูง!$A$5:$U$19,7,FALSE),"ส่วนสูงตามเกณฑ์",IF(J44&lt;=VLOOKUP(H44,เกณฑ์ความสูง!$A$5:$U$19,9,FALSE),"ค่อนข้างสูง","สูง")))),IF(J44&lt;=VLOOKUP(H44,เกณฑ์ความสูง!$A$5:$U$19,13,FALSE),"เตี้ย",IF(J44&lt;=VLOOKUP(H44,เกณฑ์ความสูง!$A$5:$U$19,15,FALSE),"ค่อนข้างเตี้ย",IF(J44&lt;=VLOOKUP(H44,เกณฑ์ความสูง!$A$5:$U$19,17,FALSE),"ส่วนสูงตามเกณฑ์",IF(J44&lt;=VLOOKUP(H44,เกณฑ์ความสูง!$A$5:$U$19,19,FALSE),"ค่อนข้างสูง","สูง"))))))</f>
        <v/>
      </c>
      <c r="N44" s="161"/>
      <c r="O44" s="374" t="str">
        <f>IF($E44="","",IF(N44="","",DATEDIF(ข้อมูลนักเรียน!$N42,N44,"Y")))</f>
        <v/>
      </c>
      <c r="P44" s="375"/>
      <c r="Q44" s="375"/>
      <c r="R44" s="418" t="str">
        <f t="shared" si="1"/>
        <v/>
      </c>
      <c r="S44" s="374" t="str">
        <f>IF($E44="","",IF($F44="ชาย",IF(R44&lt;=VLOOKUP(O44,เกณฑ์ดัชนีมวลกาย!$A$5:$U$19,3,FALSE),"ผอมมาก",IF(R44&lt;=VLOOKUP(O44,เกณฑ์ดัชนีมวลกาย!$A$5:$U$19,5,FALSE),"ผอม",IF(R44&lt;=VLOOKUP(O44,เกณฑ์ดัชนีมวลกาย!$A$5:$U$19,7,FALSE),"สมส่วน",IF(R44&lt;=VLOOKUP(O44,เกณฑ์ดัชนีมวลกาย!$A$5:$U$19,9,FALSE),"ท้วม","อ้วน")))),IF(R44&lt;=VLOOKUP(O44,เกณฑ์ดัชนีมวลกาย!$A$5:$U$19,13,FALSE),"ผอมมาก",IF(R44&lt;=VLOOKUP(O44,เกณฑ์ดัชนีมวลกาย!$A$5:$U$19,15,FALSE),"ผอม",IF(R44&lt;=VLOOKUP(O44,เกณฑ์ดัชนีมวลกาย!$A$5:$U$19,17,FALSE),"สมส่วน",IF(R44&lt;=VLOOKUP(O44,เกณฑ์ดัชนีมวลกาย!$A$5:$U$19,19,FALSE),"ท้วม","อ้วน"))))))</f>
        <v/>
      </c>
      <c r="T44" s="374" t="str">
        <f>IF($E44="","",IF($F44="ชาย",IF(Q44&lt;=VLOOKUP(O44,เกณฑ์ความสูง!$A$5:$U$19,3,FALSE),"เตี้ย",IF(Q44&lt;=VLOOKUP(O44,เกณฑ์ความสูง!$A$5:$U$19,5,FALSE),"ค่อนข้างเตี้ย",IF(Q44&lt;=VLOOKUP(O44,เกณฑ์ความสูง!$A$5:$U$19,7,FALSE),"ส่วนสูงตามเกณฑ์",IF(Q44&lt;=VLOOKUP(O44,เกณฑ์ความสูง!$A$5:$U$19,9,FALSE),"ค่อนข้างสูง","สูง")))),IF(Q44&lt;=VLOOKUP(O44,เกณฑ์ความสูง!$A$5:$U$19,13,FALSE),"เตี้ย",IF(Q44&lt;=VLOOKUP(O44,เกณฑ์ความสูง!$A$5:$U$19,15,FALSE),"ค่อนข้างเตี้ย",IF(Q44&lt;=VLOOKUP(O44,เกณฑ์ความสูง!$A$5:$U$19,17,FALSE),"ส่วนสูงตามเกณฑ์",IF(Q44&lt;=VLOOKUP(O44,เกณฑ์ความสูง!$A$5:$U$19,19,FALSE),"ค่อนข้างสูง","สูง"))))))</f>
        <v/>
      </c>
      <c r="U44" s="161"/>
      <c r="V44" s="374" t="str">
        <f>IF($E44="","",IF(U44="","",DATEDIF(ข้อมูลนักเรียน!$N42,U44,"Y")))</f>
        <v/>
      </c>
      <c r="W44" s="375"/>
      <c r="X44" s="375"/>
      <c r="Y44" s="418" t="str">
        <f t="shared" si="2"/>
        <v/>
      </c>
      <c r="Z44" s="374" t="str">
        <f>IF($E44="","",IF($F44="ชาย",IF(Y44&lt;=VLOOKUP(V44,เกณฑ์ดัชนีมวลกาย!$A$5:$U$19,3,FALSE),"ผอมมาก",IF(Y44&lt;=VLOOKUP(V44,เกณฑ์ดัชนีมวลกาย!$A$5:$U$19,5,FALSE),"ผอม",IF(Y44&lt;=VLOOKUP(V44,เกณฑ์ดัชนีมวลกาย!$A$5:$U$19,7,FALSE),"สมส่วน",IF(Y44&lt;=VLOOKUP(V44,เกณฑ์ดัชนีมวลกาย!$A$5:$U$19,9,FALSE),"ท้วม","อ้วน")))),IF(Y44&lt;=VLOOKUP(V44,เกณฑ์ดัชนีมวลกาย!$A$5:$U$19,13,FALSE),"ผอมมาก",IF(Y44&lt;=VLOOKUP(V44,เกณฑ์ดัชนีมวลกาย!$A$5:$U$19,15,FALSE),"ผอม",IF(Y44&lt;=VLOOKUP(V44,เกณฑ์ดัชนีมวลกาย!$A$5:$U$19,17,FALSE),"สมส่วน",IF(Y44&lt;=VLOOKUP(V44,เกณฑ์ดัชนีมวลกาย!$A$5:$U$19,19,FALSE),"ท้วม","อ้วน"))))))</f>
        <v/>
      </c>
      <c r="AA44" s="374" t="str">
        <f>IF($E44="","",IF($F44="ชาย",IF(X44&lt;=VLOOKUP(V44,เกณฑ์ความสูง!$A$5:$U$19,3,FALSE),"เตี้ย",IF(X44&lt;=VLOOKUP(V44,เกณฑ์ความสูง!$A$5:$U$19,5,FALSE),"ค่อนข้างเตี้ย",IF(X44&lt;=VLOOKUP(V44,เกณฑ์ความสูง!$A$5:$U$19,7,FALSE),"ส่วนสูงตามเกณฑ์",IF(X44&lt;=VLOOKUP(V44,เกณฑ์ความสูง!$A$5:$U$19,9,FALSE),"ค่อนข้างสูง","สูง")))),IF(X44&lt;=VLOOKUP(V44,เกณฑ์ความสูง!$A$5:$U$19,13,FALSE),"เตี้ย",IF(X44&lt;=VLOOKUP(V44,เกณฑ์ความสูง!$A$5:$U$19,15,FALSE),"ค่อนข้างเตี้ย",IF(X44&lt;=VLOOKUP(V44,เกณฑ์ความสูง!$A$5:$U$19,17,FALSE),"ส่วนสูงตามเกณฑ์",IF(X44&lt;=VLOOKUP(V44,เกณฑ์ความสูง!$A$5:$U$19,19,FALSE),"ค่อนข้างสูง","สูง"))))))</f>
        <v/>
      </c>
      <c r="AB44" s="161"/>
      <c r="AC44" s="374" t="str">
        <f>IF($E44="","",IF(AB44="","",DATEDIF(ข้อมูลนักเรียน!$N42,AB44,"Y")))</f>
        <v/>
      </c>
      <c r="AD44" s="375"/>
      <c r="AE44" s="375"/>
      <c r="AF44" s="418" t="str">
        <f t="shared" si="3"/>
        <v/>
      </c>
      <c r="AG44" s="374" t="str">
        <f>IF($E44="","",IF($F44="ชาย",IF(AF44&lt;=VLOOKUP(AC44,เกณฑ์ดัชนีมวลกาย!$A$5:$U$19,3,FALSE),"ผอมมาก",IF(AF44&lt;=VLOOKUP(AC44,เกณฑ์ดัชนีมวลกาย!$A$5:$U$19,5,FALSE),"ผอม",IF(AF44&lt;=VLOOKUP(AC44,เกณฑ์ดัชนีมวลกาย!$A$5:$U$19,7,FALSE),"สมส่วน",IF(AF44&lt;=VLOOKUP(AC44,เกณฑ์ดัชนีมวลกาย!$A$5:$U$19,9,FALSE),"ท้วม","อ้วน")))),IF(AF44&lt;=VLOOKUP(AC44,เกณฑ์ดัชนีมวลกาย!$A$5:$U$19,13,FALSE),"ผอมมาก",IF(AF44&lt;=VLOOKUP(AC44,เกณฑ์ดัชนีมวลกาย!$A$5:$U$19,15,FALSE),"ผอม",IF(AF44&lt;=VLOOKUP(AC44,เกณฑ์ดัชนีมวลกาย!$A$5:$U$19,17,FALSE),"สมส่วน",IF(AF44&lt;=VLOOKUP(AC44,เกณฑ์ดัชนีมวลกาย!$A$5:$U$19,19,FALSE),"ท้วม","อ้วน"))))))</f>
        <v/>
      </c>
      <c r="AH44" s="374" t="str">
        <f>IF($E44="","",IF($F44="ชาย",IF(AE44&lt;=VLOOKUP(AC44,เกณฑ์ความสูง!$A$5:$U$19,3,FALSE),"เตี้ย",IF(AE44&lt;=VLOOKUP(AC44,เกณฑ์ความสูง!$A$5:$U$19,5,FALSE),"ค่อนข้างเตี้ย",IF(AE44&lt;=VLOOKUP(AC44,เกณฑ์ความสูง!$A$5:$U$19,7,FALSE),"ส่วนสูงตามเกณฑ์",IF(AE44&lt;=VLOOKUP(AC44,เกณฑ์ความสูง!$A$5:$U$19,9,FALSE),"ค่อนข้างสูง","สูง")))),IF(AE44&lt;=VLOOKUP(AC44,เกณฑ์ความสูง!$A$5:$U$19,13,FALSE),"เตี้ย",IF(AE44&lt;=VLOOKUP(AC44,เกณฑ์ความสูง!$A$5:$U$19,15,FALSE),"ค่อนข้างเตี้ย",IF(AE44&lt;=VLOOKUP(AC44,เกณฑ์ความสูง!$A$5:$U$19,17,FALSE),"ส่วนสูงตามเกณฑ์",IF(AE44&lt;=VLOOKUP(AC44,เกณฑ์ความสูง!$A$5:$U$19,19,FALSE),"ค่อนข้างสูง","สูง"))))))</f>
        <v/>
      </c>
    </row>
    <row r="45" spans="1:34" ht="21" x14ac:dyDescent="0.3">
      <c r="A45" s="111"/>
      <c r="B45" s="111"/>
      <c r="C45" s="111"/>
      <c r="D45" s="371">
        <f>ข้อมูลนักเรียน!D43</f>
        <v>41</v>
      </c>
      <c r="E45" s="372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373" t="str">
        <f>IF(ข้อมูลนักเรียน!J43="","",ข้อมูลนักเรียน!J43)</f>
        <v/>
      </c>
      <c r="G45" s="161"/>
      <c r="H45" s="374" t="str">
        <f>IF($E45="","",IF(G45="","",DATEDIF(ข้อมูลนักเรียน!$N43,G45,"Y")))</f>
        <v/>
      </c>
      <c r="I45" s="375"/>
      <c r="J45" s="375"/>
      <c r="K45" s="418" t="str">
        <f t="shared" si="0"/>
        <v/>
      </c>
      <c r="L45" s="374" t="str">
        <f>IF($E45="","",IF($F45="ชาย",IF(K45&lt;=VLOOKUP(H45,เกณฑ์ดัชนีมวลกาย!$A$5:$U$19,3,FALSE),"ผอมมาก",IF(K45&lt;=VLOOKUP(H45,เกณฑ์ดัชนีมวลกาย!$A$5:$U$19,5,FALSE),"ผอม",IF(K45&lt;=VLOOKUP(H45,เกณฑ์ดัชนีมวลกาย!$A$5:$U$19,7,FALSE),"สมส่วน",IF(K45&lt;=VLOOKUP(H45,เกณฑ์ดัชนีมวลกาย!$A$5:$U$19,9,FALSE),"ท้วม","อ้วน")))),IF(K45&lt;=VLOOKUP(H45,เกณฑ์ดัชนีมวลกาย!$A$5:$U$19,13,FALSE),"ผอมมาก",IF(K45&lt;=VLOOKUP(H45,เกณฑ์ดัชนีมวลกาย!$A$5:$U$19,15,FALSE),"ผอม",IF(K45&lt;=VLOOKUP(H45,เกณฑ์ดัชนีมวลกาย!$A$5:$U$19,17,FALSE),"สมส่วน",IF(K45&lt;=VLOOKUP(H45,เกณฑ์ดัชนีมวลกาย!$A$5:$U$19,19,FALSE),"ท้วม","อ้วน"))))))</f>
        <v/>
      </c>
      <c r="M45" s="374" t="str">
        <f>IF($E45="","",IF($F45="ชาย",IF(J45&lt;=VLOOKUP(H45,เกณฑ์ความสูง!$A$5:$U$19,3,FALSE),"เตี้ย",IF(J45&lt;=VLOOKUP(H45,เกณฑ์ความสูง!$A$5:$U$19,5,FALSE),"ค่อนข้างเตี้ย",IF(J45&lt;=VLOOKUP(H45,เกณฑ์ความสูง!$A$5:$U$19,7,FALSE),"ส่วนสูงตามเกณฑ์",IF(J45&lt;=VLOOKUP(H45,เกณฑ์ความสูง!$A$5:$U$19,9,FALSE),"ค่อนข้างสูง","สูง")))),IF(J45&lt;=VLOOKUP(H45,เกณฑ์ความสูง!$A$5:$U$19,13,FALSE),"เตี้ย",IF(J45&lt;=VLOOKUP(H45,เกณฑ์ความสูง!$A$5:$U$19,15,FALSE),"ค่อนข้างเตี้ย",IF(J45&lt;=VLOOKUP(H45,เกณฑ์ความสูง!$A$5:$U$19,17,FALSE),"ส่วนสูงตามเกณฑ์",IF(J45&lt;=VLOOKUP(H45,เกณฑ์ความสูง!$A$5:$U$19,19,FALSE),"ค่อนข้างสูง","สูง"))))))</f>
        <v/>
      </c>
      <c r="N45" s="161"/>
      <c r="O45" s="374" t="str">
        <f>IF($E45="","",IF(N45="","",DATEDIF(ข้อมูลนักเรียน!$N43,N45,"Y")))</f>
        <v/>
      </c>
      <c r="P45" s="375"/>
      <c r="Q45" s="375"/>
      <c r="R45" s="418" t="str">
        <f t="shared" si="1"/>
        <v/>
      </c>
      <c r="S45" s="374" t="str">
        <f>IF($E45="","",IF($F45="ชาย",IF(R45&lt;=VLOOKUP(O45,เกณฑ์ดัชนีมวลกาย!$A$5:$U$19,3,FALSE),"ผอมมาก",IF(R45&lt;=VLOOKUP(O45,เกณฑ์ดัชนีมวลกาย!$A$5:$U$19,5,FALSE),"ผอม",IF(R45&lt;=VLOOKUP(O45,เกณฑ์ดัชนีมวลกาย!$A$5:$U$19,7,FALSE),"สมส่วน",IF(R45&lt;=VLOOKUP(O45,เกณฑ์ดัชนีมวลกาย!$A$5:$U$19,9,FALSE),"ท้วม","อ้วน")))),IF(R45&lt;=VLOOKUP(O45,เกณฑ์ดัชนีมวลกาย!$A$5:$U$19,13,FALSE),"ผอมมาก",IF(R45&lt;=VLOOKUP(O45,เกณฑ์ดัชนีมวลกาย!$A$5:$U$19,15,FALSE),"ผอม",IF(R45&lt;=VLOOKUP(O45,เกณฑ์ดัชนีมวลกาย!$A$5:$U$19,17,FALSE),"สมส่วน",IF(R45&lt;=VLOOKUP(O45,เกณฑ์ดัชนีมวลกาย!$A$5:$U$19,19,FALSE),"ท้วม","อ้วน"))))))</f>
        <v/>
      </c>
      <c r="T45" s="374" t="str">
        <f>IF($E45="","",IF($F45="ชาย",IF(Q45&lt;=VLOOKUP(O45,เกณฑ์ความสูง!$A$5:$U$19,3,FALSE),"เตี้ย",IF(Q45&lt;=VLOOKUP(O45,เกณฑ์ความสูง!$A$5:$U$19,5,FALSE),"ค่อนข้างเตี้ย",IF(Q45&lt;=VLOOKUP(O45,เกณฑ์ความสูง!$A$5:$U$19,7,FALSE),"ส่วนสูงตามเกณฑ์",IF(Q45&lt;=VLOOKUP(O45,เกณฑ์ความสูง!$A$5:$U$19,9,FALSE),"ค่อนข้างสูง","สูง")))),IF(Q45&lt;=VLOOKUP(O45,เกณฑ์ความสูง!$A$5:$U$19,13,FALSE),"เตี้ย",IF(Q45&lt;=VLOOKUP(O45,เกณฑ์ความสูง!$A$5:$U$19,15,FALSE),"ค่อนข้างเตี้ย",IF(Q45&lt;=VLOOKUP(O45,เกณฑ์ความสูง!$A$5:$U$19,17,FALSE),"ส่วนสูงตามเกณฑ์",IF(Q45&lt;=VLOOKUP(O45,เกณฑ์ความสูง!$A$5:$U$19,19,FALSE),"ค่อนข้างสูง","สูง"))))))</f>
        <v/>
      </c>
      <c r="U45" s="161"/>
      <c r="V45" s="374" t="str">
        <f>IF($E45="","",IF(U45="","",DATEDIF(ข้อมูลนักเรียน!$N43,U45,"Y")))</f>
        <v/>
      </c>
      <c r="W45" s="375"/>
      <c r="X45" s="375"/>
      <c r="Y45" s="418" t="str">
        <f t="shared" si="2"/>
        <v/>
      </c>
      <c r="Z45" s="374" t="str">
        <f>IF($E45="","",IF($F45="ชาย",IF(Y45&lt;=VLOOKUP(V45,เกณฑ์ดัชนีมวลกาย!$A$5:$U$19,3,FALSE),"ผอมมาก",IF(Y45&lt;=VLOOKUP(V45,เกณฑ์ดัชนีมวลกาย!$A$5:$U$19,5,FALSE),"ผอม",IF(Y45&lt;=VLOOKUP(V45,เกณฑ์ดัชนีมวลกาย!$A$5:$U$19,7,FALSE),"สมส่วน",IF(Y45&lt;=VLOOKUP(V45,เกณฑ์ดัชนีมวลกาย!$A$5:$U$19,9,FALSE),"ท้วม","อ้วน")))),IF(Y45&lt;=VLOOKUP(V45,เกณฑ์ดัชนีมวลกาย!$A$5:$U$19,13,FALSE),"ผอมมาก",IF(Y45&lt;=VLOOKUP(V45,เกณฑ์ดัชนีมวลกาย!$A$5:$U$19,15,FALSE),"ผอม",IF(Y45&lt;=VLOOKUP(V45,เกณฑ์ดัชนีมวลกาย!$A$5:$U$19,17,FALSE),"สมส่วน",IF(Y45&lt;=VLOOKUP(V45,เกณฑ์ดัชนีมวลกาย!$A$5:$U$19,19,FALSE),"ท้วม","อ้วน"))))))</f>
        <v/>
      </c>
      <c r="AA45" s="374" t="str">
        <f>IF($E45="","",IF($F45="ชาย",IF(X45&lt;=VLOOKUP(V45,เกณฑ์ความสูง!$A$5:$U$19,3,FALSE),"เตี้ย",IF(X45&lt;=VLOOKUP(V45,เกณฑ์ความสูง!$A$5:$U$19,5,FALSE),"ค่อนข้างเตี้ย",IF(X45&lt;=VLOOKUP(V45,เกณฑ์ความสูง!$A$5:$U$19,7,FALSE),"ส่วนสูงตามเกณฑ์",IF(X45&lt;=VLOOKUP(V45,เกณฑ์ความสูง!$A$5:$U$19,9,FALSE),"ค่อนข้างสูง","สูง")))),IF(X45&lt;=VLOOKUP(V45,เกณฑ์ความสูง!$A$5:$U$19,13,FALSE),"เตี้ย",IF(X45&lt;=VLOOKUP(V45,เกณฑ์ความสูง!$A$5:$U$19,15,FALSE),"ค่อนข้างเตี้ย",IF(X45&lt;=VLOOKUP(V45,เกณฑ์ความสูง!$A$5:$U$19,17,FALSE),"ส่วนสูงตามเกณฑ์",IF(X45&lt;=VLOOKUP(V45,เกณฑ์ความสูง!$A$5:$U$19,19,FALSE),"ค่อนข้างสูง","สูง"))))))</f>
        <v/>
      </c>
      <c r="AB45" s="161"/>
      <c r="AC45" s="374" t="str">
        <f>IF($E45="","",IF(AB45="","",DATEDIF(ข้อมูลนักเรียน!$N43,AB45,"Y")))</f>
        <v/>
      </c>
      <c r="AD45" s="375"/>
      <c r="AE45" s="375"/>
      <c r="AF45" s="418" t="str">
        <f t="shared" si="3"/>
        <v/>
      </c>
      <c r="AG45" s="374" t="str">
        <f>IF($E45="","",IF($F45="ชาย",IF(AF45&lt;=VLOOKUP(AC45,เกณฑ์ดัชนีมวลกาย!$A$5:$U$19,3,FALSE),"ผอมมาก",IF(AF45&lt;=VLOOKUP(AC45,เกณฑ์ดัชนีมวลกาย!$A$5:$U$19,5,FALSE),"ผอม",IF(AF45&lt;=VLOOKUP(AC45,เกณฑ์ดัชนีมวลกาย!$A$5:$U$19,7,FALSE),"สมส่วน",IF(AF45&lt;=VLOOKUP(AC45,เกณฑ์ดัชนีมวลกาย!$A$5:$U$19,9,FALSE),"ท้วม","อ้วน")))),IF(AF45&lt;=VLOOKUP(AC45,เกณฑ์ดัชนีมวลกาย!$A$5:$U$19,13,FALSE),"ผอมมาก",IF(AF45&lt;=VLOOKUP(AC45,เกณฑ์ดัชนีมวลกาย!$A$5:$U$19,15,FALSE),"ผอม",IF(AF45&lt;=VLOOKUP(AC45,เกณฑ์ดัชนีมวลกาย!$A$5:$U$19,17,FALSE),"สมส่วน",IF(AF45&lt;=VLOOKUP(AC45,เกณฑ์ดัชนีมวลกาย!$A$5:$U$19,19,FALSE),"ท้วม","อ้วน"))))))</f>
        <v/>
      </c>
      <c r="AH45" s="374" t="str">
        <f>IF($E45="","",IF($F45="ชาย",IF(AE45&lt;=VLOOKUP(AC45,เกณฑ์ความสูง!$A$5:$U$19,3,FALSE),"เตี้ย",IF(AE45&lt;=VLOOKUP(AC45,เกณฑ์ความสูง!$A$5:$U$19,5,FALSE),"ค่อนข้างเตี้ย",IF(AE45&lt;=VLOOKUP(AC45,เกณฑ์ความสูง!$A$5:$U$19,7,FALSE),"ส่วนสูงตามเกณฑ์",IF(AE45&lt;=VLOOKUP(AC45,เกณฑ์ความสูง!$A$5:$U$19,9,FALSE),"ค่อนข้างสูง","สูง")))),IF(AE45&lt;=VLOOKUP(AC45,เกณฑ์ความสูง!$A$5:$U$19,13,FALSE),"เตี้ย",IF(AE45&lt;=VLOOKUP(AC45,เกณฑ์ความสูง!$A$5:$U$19,15,FALSE),"ค่อนข้างเตี้ย",IF(AE45&lt;=VLOOKUP(AC45,เกณฑ์ความสูง!$A$5:$U$19,17,FALSE),"ส่วนสูงตามเกณฑ์",IF(AE45&lt;=VLOOKUP(AC45,เกณฑ์ความสูง!$A$5:$U$19,19,FALSE),"ค่อนข้างสูง","สูง"))))))</f>
        <v/>
      </c>
    </row>
    <row r="46" spans="1:34" ht="21" x14ac:dyDescent="0.3">
      <c r="A46" s="111"/>
      <c r="B46" s="111"/>
      <c r="C46" s="111"/>
      <c r="D46" s="371">
        <f>ข้อมูลนักเรียน!D44</f>
        <v>42</v>
      </c>
      <c r="E46" s="372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373" t="str">
        <f>IF(ข้อมูลนักเรียน!J44="","",ข้อมูลนักเรียน!J44)</f>
        <v/>
      </c>
      <c r="G46" s="161"/>
      <c r="H46" s="374" t="str">
        <f>IF($E46="","",IF(G46="","",DATEDIF(ข้อมูลนักเรียน!$N44,G46,"Y")))</f>
        <v/>
      </c>
      <c r="I46" s="375"/>
      <c r="J46" s="375"/>
      <c r="K46" s="418" t="str">
        <f t="shared" si="0"/>
        <v/>
      </c>
      <c r="L46" s="374" t="str">
        <f>IF($E46="","",IF($F46="ชาย",IF(K46&lt;=VLOOKUP(H46,เกณฑ์ดัชนีมวลกาย!$A$5:$U$19,3,FALSE),"ผอมมาก",IF(K46&lt;=VLOOKUP(H46,เกณฑ์ดัชนีมวลกาย!$A$5:$U$19,5,FALSE),"ผอม",IF(K46&lt;=VLOOKUP(H46,เกณฑ์ดัชนีมวลกาย!$A$5:$U$19,7,FALSE),"สมส่วน",IF(K46&lt;=VLOOKUP(H46,เกณฑ์ดัชนีมวลกาย!$A$5:$U$19,9,FALSE),"ท้วม","อ้วน")))),IF(K46&lt;=VLOOKUP(H46,เกณฑ์ดัชนีมวลกาย!$A$5:$U$19,13,FALSE),"ผอมมาก",IF(K46&lt;=VLOOKUP(H46,เกณฑ์ดัชนีมวลกาย!$A$5:$U$19,15,FALSE),"ผอม",IF(K46&lt;=VLOOKUP(H46,เกณฑ์ดัชนีมวลกาย!$A$5:$U$19,17,FALSE),"สมส่วน",IF(K46&lt;=VLOOKUP(H46,เกณฑ์ดัชนีมวลกาย!$A$5:$U$19,19,FALSE),"ท้วม","อ้วน"))))))</f>
        <v/>
      </c>
      <c r="M46" s="374" t="str">
        <f>IF($E46="","",IF($F46="ชาย",IF(J46&lt;=VLOOKUP(H46,เกณฑ์ความสูง!$A$5:$U$19,3,FALSE),"เตี้ย",IF(J46&lt;=VLOOKUP(H46,เกณฑ์ความสูง!$A$5:$U$19,5,FALSE),"ค่อนข้างเตี้ย",IF(J46&lt;=VLOOKUP(H46,เกณฑ์ความสูง!$A$5:$U$19,7,FALSE),"ส่วนสูงตามเกณฑ์",IF(J46&lt;=VLOOKUP(H46,เกณฑ์ความสูง!$A$5:$U$19,9,FALSE),"ค่อนข้างสูง","สูง")))),IF(J46&lt;=VLOOKUP(H46,เกณฑ์ความสูง!$A$5:$U$19,13,FALSE),"เตี้ย",IF(J46&lt;=VLOOKUP(H46,เกณฑ์ความสูง!$A$5:$U$19,15,FALSE),"ค่อนข้างเตี้ย",IF(J46&lt;=VLOOKUP(H46,เกณฑ์ความสูง!$A$5:$U$19,17,FALSE),"ส่วนสูงตามเกณฑ์",IF(J46&lt;=VLOOKUP(H46,เกณฑ์ความสูง!$A$5:$U$19,19,FALSE),"ค่อนข้างสูง","สูง"))))))</f>
        <v/>
      </c>
      <c r="N46" s="161"/>
      <c r="O46" s="374" t="str">
        <f>IF($E46="","",IF(N46="","",DATEDIF(ข้อมูลนักเรียน!$N44,N46,"Y")))</f>
        <v/>
      </c>
      <c r="P46" s="375"/>
      <c r="Q46" s="375"/>
      <c r="R46" s="418" t="str">
        <f t="shared" si="1"/>
        <v/>
      </c>
      <c r="S46" s="374" t="str">
        <f>IF($E46="","",IF($F46="ชาย",IF(R46&lt;=VLOOKUP(O46,เกณฑ์ดัชนีมวลกาย!$A$5:$U$19,3,FALSE),"ผอมมาก",IF(R46&lt;=VLOOKUP(O46,เกณฑ์ดัชนีมวลกาย!$A$5:$U$19,5,FALSE),"ผอม",IF(R46&lt;=VLOOKUP(O46,เกณฑ์ดัชนีมวลกาย!$A$5:$U$19,7,FALSE),"สมส่วน",IF(R46&lt;=VLOOKUP(O46,เกณฑ์ดัชนีมวลกาย!$A$5:$U$19,9,FALSE),"ท้วม","อ้วน")))),IF(R46&lt;=VLOOKUP(O46,เกณฑ์ดัชนีมวลกาย!$A$5:$U$19,13,FALSE),"ผอมมาก",IF(R46&lt;=VLOOKUP(O46,เกณฑ์ดัชนีมวลกาย!$A$5:$U$19,15,FALSE),"ผอม",IF(R46&lt;=VLOOKUP(O46,เกณฑ์ดัชนีมวลกาย!$A$5:$U$19,17,FALSE),"สมส่วน",IF(R46&lt;=VLOOKUP(O46,เกณฑ์ดัชนีมวลกาย!$A$5:$U$19,19,FALSE),"ท้วม","อ้วน"))))))</f>
        <v/>
      </c>
      <c r="T46" s="374" t="str">
        <f>IF($E46="","",IF($F46="ชาย",IF(Q46&lt;=VLOOKUP(O46,เกณฑ์ความสูง!$A$5:$U$19,3,FALSE),"เตี้ย",IF(Q46&lt;=VLOOKUP(O46,เกณฑ์ความสูง!$A$5:$U$19,5,FALSE),"ค่อนข้างเตี้ย",IF(Q46&lt;=VLOOKUP(O46,เกณฑ์ความสูง!$A$5:$U$19,7,FALSE),"ส่วนสูงตามเกณฑ์",IF(Q46&lt;=VLOOKUP(O46,เกณฑ์ความสูง!$A$5:$U$19,9,FALSE),"ค่อนข้างสูง","สูง")))),IF(Q46&lt;=VLOOKUP(O46,เกณฑ์ความสูง!$A$5:$U$19,13,FALSE),"เตี้ย",IF(Q46&lt;=VLOOKUP(O46,เกณฑ์ความสูง!$A$5:$U$19,15,FALSE),"ค่อนข้างเตี้ย",IF(Q46&lt;=VLOOKUP(O46,เกณฑ์ความสูง!$A$5:$U$19,17,FALSE),"ส่วนสูงตามเกณฑ์",IF(Q46&lt;=VLOOKUP(O46,เกณฑ์ความสูง!$A$5:$U$19,19,FALSE),"ค่อนข้างสูง","สูง"))))))</f>
        <v/>
      </c>
      <c r="U46" s="161"/>
      <c r="V46" s="374" t="str">
        <f>IF($E46="","",IF(U46="","",DATEDIF(ข้อมูลนักเรียน!$N44,U46,"Y")))</f>
        <v/>
      </c>
      <c r="W46" s="375"/>
      <c r="X46" s="375"/>
      <c r="Y46" s="418" t="str">
        <f t="shared" si="2"/>
        <v/>
      </c>
      <c r="Z46" s="374" t="str">
        <f>IF($E46="","",IF($F46="ชาย",IF(Y46&lt;=VLOOKUP(V46,เกณฑ์ดัชนีมวลกาย!$A$5:$U$19,3,FALSE),"ผอมมาก",IF(Y46&lt;=VLOOKUP(V46,เกณฑ์ดัชนีมวลกาย!$A$5:$U$19,5,FALSE),"ผอม",IF(Y46&lt;=VLOOKUP(V46,เกณฑ์ดัชนีมวลกาย!$A$5:$U$19,7,FALSE),"สมส่วน",IF(Y46&lt;=VLOOKUP(V46,เกณฑ์ดัชนีมวลกาย!$A$5:$U$19,9,FALSE),"ท้วม","อ้วน")))),IF(Y46&lt;=VLOOKUP(V46,เกณฑ์ดัชนีมวลกาย!$A$5:$U$19,13,FALSE),"ผอมมาก",IF(Y46&lt;=VLOOKUP(V46,เกณฑ์ดัชนีมวลกาย!$A$5:$U$19,15,FALSE),"ผอม",IF(Y46&lt;=VLOOKUP(V46,เกณฑ์ดัชนีมวลกาย!$A$5:$U$19,17,FALSE),"สมส่วน",IF(Y46&lt;=VLOOKUP(V46,เกณฑ์ดัชนีมวลกาย!$A$5:$U$19,19,FALSE),"ท้วม","อ้วน"))))))</f>
        <v/>
      </c>
      <c r="AA46" s="374" t="str">
        <f>IF($E46="","",IF($F46="ชาย",IF(X46&lt;=VLOOKUP(V46,เกณฑ์ความสูง!$A$5:$U$19,3,FALSE),"เตี้ย",IF(X46&lt;=VLOOKUP(V46,เกณฑ์ความสูง!$A$5:$U$19,5,FALSE),"ค่อนข้างเตี้ย",IF(X46&lt;=VLOOKUP(V46,เกณฑ์ความสูง!$A$5:$U$19,7,FALSE),"ส่วนสูงตามเกณฑ์",IF(X46&lt;=VLOOKUP(V46,เกณฑ์ความสูง!$A$5:$U$19,9,FALSE),"ค่อนข้างสูง","สูง")))),IF(X46&lt;=VLOOKUP(V46,เกณฑ์ความสูง!$A$5:$U$19,13,FALSE),"เตี้ย",IF(X46&lt;=VLOOKUP(V46,เกณฑ์ความสูง!$A$5:$U$19,15,FALSE),"ค่อนข้างเตี้ย",IF(X46&lt;=VLOOKUP(V46,เกณฑ์ความสูง!$A$5:$U$19,17,FALSE),"ส่วนสูงตามเกณฑ์",IF(X46&lt;=VLOOKUP(V46,เกณฑ์ความสูง!$A$5:$U$19,19,FALSE),"ค่อนข้างสูง","สูง"))))))</f>
        <v/>
      </c>
      <c r="AB46" s="161"/>
      <c r="AC46" s="374" t="str">
        <f>IF($E46="","",IF(AB46="","",DATEDIF(ข้อมูลนักเรียน!$N44,AB46,"Y")))</f>
        <v/>
      </c>
      <c r="AD46" s="375"/>
      <c r="AE46" s="375"/>
      <c r="AF46" s="418" t="str">
        <f t="shared" si="3"/>
        <v/>
      </c>
      <c r="AG46" s="374" t="str">
        <f>IF($E46="","",IF($F46="ชาย",IF(AF46&lt;=VLOOKUP(AC46,เกณฑ์ดัชนีมวลกาย!$A$5:$U$19,3,FALSE),"ผอมมาก",IF(AF46&lt;=VLOOKUP(AC46,เกณฑ์ดัชนีมวลกาย!$A$5:$U$19,5,FALSE),"ผอม",IF(AF46&lt;=VLOOKUP(AC46,เกณฑ์ดัชนีมวลกาย!$A$5:$U$19,7,FALSE),"สมส่วน",IF(AF46&lt;=VLOOKUP(AC46,เกณฑ์ดัชนีมวลกาย!$A$5:$U$19,9,FALSE),"ท้วม","อ้วน")))),IF(AF46&lt;=VLOOKUP(AC46,เกณฑ์ดัชนีมวลกาย!$A$5:$U$19,13,FALSE),"ผอมมาก",IF(AF46&lt;=VLOOKUP(AC46,เกณฑ์ดัชนีมวลกาย!$A$5:$U$19,15,FALSE),"ผอม",IF(AF46&lt;=VLOOKUP(AC46,เกณฑ์ดัชนีมวลกาย!$A$5:$U$19,17,FALSE),"สมส่วน",IF(AF46&lt;=VLOOKUP(AC46,เกณฑ์ดัชนีมวลกาย!$A$5:$U$19,19,FALSE),"ท้วม","อ้วน"))))))</f>
        <v/>
      </c>
      <c r="AH46" s="374" t="str">
        <f>IF($E46="","",IF($F46="ชาย",IF(AE46&lt;=VLOOKUP(AC46,เกณฑ์ความสูง!$A$5:$U$19,3,FALSE),"เตี้ย",IF(AE46&lt;=VLOOKUP(AC46,เกณฑ์ความสูง!$A$5:$U$19,5,FALSE),"ค่อนข้างเตี้ย",IF(AE46&lt;=VLOOKUP(AC46,เกณฑ์ความสูง!$A$5:$U$19,7,FALSE),"ส่วนสูงตามเกณฑ์",IF(AE46&lt;=VLOOKUP(AC46,เกณฑ์ความสูง!$A$5:$U$19,9,FALSE),"ค่อนข้างสูง","สูง")))),IF(AE46&lt;=VLOOKUP(AC46,เกณฑ์ความสูง!$A$5:$U$19,13,FALSE),"เตี้ย",IF(AE46&lt;=VLOOKUP(AC46,เกณฑ์ความสูง!$A$5:$U$19,15,FALSE),"ค่อนข้างเตี้ย",IF(AE46&lt;=VLOOKUP(AC46,เกณฑ์ความสูง!$A$5:$U$19,17,FALSE),"ส่วนสูงตามเกณฑ์",IF(AE46&lt;=VLOOKUP(AC46,เกณฑ์ความสูง!$A$5:$U$19,19,FALSE),"ค่อนข้างสูง","สูง"))))))</f>
        <v/>
      </c>
    </row>
    <row r="47" spans="1:34" ht="21" x14ac:dyDescent="0.3">
      <c r="A47" s="111"/>
      <c r="B47" s="111"/>
      <c r="C47" s="111"/>
      <c r="D47" s="371">
        <f>ข้อมูลนักเรียน!D45</f>
        <v>43</v>
      </c>
      <c r="E47" s="372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373" t="str">
        <f>IF(ข้อมูลนักเรียน!J45="","",ข้อมูลนักเรียน!J45)</f>
        <v/>
      </c>
      <c r="G47" s="161"/>
      <c r="H47" s="374" t="str">
        <f>IF($E47="","",IF(G47="","",DATEDIF(ข้อมูลนักเรียน!$N45,G47,"Y")))</f>
        <v/>
      </c>
      <c r="I47" s="375"/>
      <c r="J47" s="375"/>
      <c r="K47" s="418" t="str">
        <f t="shared" si="0"/>
        <v/>
      </c>
      <c r="L47" s="374" t="str">
        <f>IF($E47="","",IF($F47="ชาย",IF(K47&lt;=VLOOKUP(H47,เกณฑ์ดัชนีมวลกาย!$A$5:$U$19,3,FALSE),"ผอมมาก",IF(K47&lt;=VLOOKUP(H47,เกณฑ์ดัชนีมวลกาย!$A$5:$U$19,5,FALSE),"ผอม",IF(K47&lt;=VLOOKUP(H47,เกณฑ์ดัชนีมวลกาย!$A$5:$U$19,7,FALSE),"สมส่วน",IF(K47&lt;=VLOOKUP(H47,เกณฑ์ดัชนีมวลกาย!$A$5:$U$19,9,FALSE),"ท้วม","อ้วน")))),IF(K47&lt;=VLOOKUP(H47,เกณฑ์ดัชนีมวลกาย!$A$5:$U$19,13,FALSE),"ผอมมาก",IF(K47&lt;=VLOOKUP(H47,เกณฑ์ดัชนีมวลกาย!$A$5:$U$19,15,FALSE),"ผอม",IF(K47&lt;=VLOOKUP(H47,เกณฑ์ดัชนีมวลกาย!$A$5:$U$19,17,FALSE),"สมส่วน",IF(K47&lt;=VLOOKUP(H47,เกณฑ์ดัชนีมวลกาย!$A$5:$U$19,19,FALSE),"ท้วม","อ้วน"))))))</f>
        <v/>
      </c>
      <c r="M47" s="374" t="str">
        <f>IF($E47="","",IF($F47="ชาย",IF(J47&lt;=VLOOKUP(H47,เกณฑ์ความสูง!$A$5:$U$19,3,FALSE),"เตี้ย",IF(J47&lt;=VLOOKUP(H47,เกณฑ์ความสูง!$A$5:$U$19,5,FALSE),"ค่อนข้างเตี้ย",IF(J47&lt;=VLOOKUP(H47,เกณฑ์ความสูง!$A$5:$U$19,7,FALSE),"ส่วนสูงตามเกณฑ์",IF(J47&lt;=VLOOKUP(H47,เกณฑ์ความสูง!$A$5:$U$19,9,FALSE),"ค่อนข้างสูง","สูง")))),IF(J47&lt;=VLOOKUP(H47,เกณฑ์ความสูง!$A$5:$U$19,13,FALSE),"เตี้ย",IF(J47&lt;=VLOOKUP(H47,เกณฑ์ความสูง!$A$5:$U$19,15,FALSE),"ค่อนข้างเตี้ย",IF(J47&lt;=VLOOKUP(H47,เกณฑ์ความสูง!$A$5:$U$19,17,FALSE),"ส่วนสูงตามเกณฑ์",IF(J47&lt;=VLOOKUP(H47,เกณฑ์ความสูง!$A$5:$U$19,19,FALSE),"ค่อนข้างสูง","สูง"))))))</f>
        <v/>
      </c>
      <c r="N47" s="161"/>
      <c r="O47" s="374" t="str">
        <f>IF($E47="","",IF(N47="","",DATEDIF(ข้อมูลนักเรียน!$N45,N47,"Y")))</f>
        <v/>
      </c>
      <c r="P47" s="375"/>
      <c r="Q47" s="375"/>
      <c r="R47" s="418" t="str">
        <f t="shared" si="1"/>
        <v/>
      </c>
      <c r="S47" s="374" t="str">
        <f>IF($E47="","",IF($F47="ชาย",IF(R47&lt;=VLOOKUP(O47,เกณฑ์ดัชนีมวลกาย!$A$5:$U$19,3,FALSE),"ผอมมาก",IF(R47&lt;=VLOOKUP(O47,เกณฑ์ดัชนีมวลกาย!$A$5:$U$19,5,FALSE),"ผอม",IF(R47&lt;=VLOOKUP(O47,เกณฑ์ดัชนีมวลกาย!$A$5:$U$19,7,FALSE),"สมส่วน",IF(R47&lt;=VLOOKUP(O47,เกณฑ์ดัชนีมวลกาย!$A$5:$U$19,9,FALSE),"ท้วม","อ้วน")))),IF(R47&lt;=VLOOKUP(O47,เกณฑ์ดัชนีมวลกาย!$A$5:$U$19,13,FALSE),"ผอมมาก",IF(R47&lt;=VLOOKUP(O47,เกณฑ์ดัชนีมวลกาย!$A$5:$U$19,15,FALSE),"ผอม",IF(R47&lt;=VLOOKUP(O47,เกณฑ์ดัชนีมวลกาย!$A$5:$U$19,17,FALSE),"สมส่วน",IF(R47&lt;=VLOOKUP(O47,เกณฑ์ดัชนีมวลกาย!$A$5:$U$19,19,FALSE),"ท้วม","อ้วน"))))))</f>
        <v/>
      </c>
      <c r="T47" s="374" t="str">
        <f>IF($E47="","",IF($F47="ชาย",IF(Q47&lt;=VLOOKUP(O47,เกณฑ์ความสูง!$A$5:$U$19,3,FALSE),"เตี้ย",IF(Q47&lt;=VLOOKUP(O47,เกณฑ์ความสูง!$A$5:$U$19,5,FALSE),"ค่อนข้างเตี้ย",IF(Q47&lt;=VLOOKUP(O47,เกณฑ์ความสูง!$A$5:$U$19,7,FALSE),"ส่วนสูงตามเกณฑ์",IF(Q47&lt;=VLOOKUP(O47,เกณฑ์ความสูง!$A$5:$U$19,9,FALSE),"ค่อนข้างสูง","สูง")))),IF(Q47&lt;=VLOOKUP(O47,เกณฑ์ความสูง!$A$5:$U$19,13,FALSE),"เตี้ย",IF(Q47&lt;=VLOOKUP(O47,เกณฑ์ความสูง!$A$5:$U$19,15,FALSE),"ค่อนข้างเตี้ย",IF(Q47&lt;=VLOOKUP(O47,เกณฑ์ความสูง!$A$5:$U$19,17,FALSE),"ส่วนสูงตามเกณฑ์",IF(Q47&lt;=VLOOKUP(O47,เกณฑ์ความสูง!$A$5:$U$19,19,FALSE),"ค่อนข้างสูง","สูง"))))))</f>
        <v/>
      </c>
      <c r="U47" s="161"/>
      <c r="V47" s="374" t="str">
        <f>IF($E47="","",IF(U47="","",DATEDIF(ข้อมูลนักเรียน!$N45,U47,"Y")))</f>
        <v/>
      </c>
      <c r="W47" s="375"/>
      <c r="X47" s="375"/>
      <c r="Y47" s="418" t="str">
        <f t="shared" si="2"/>
        <v/>
      </c>
      <c r="Z47" s="374" t="str">
        <f>IF($E47="","",IF($F47="ชาย",IF(Y47&lt;=VLOOKUP(V47,เกณฑ์ดัชนีมวลกาย!$A$5:$U$19,3,FALSE),"ผอมมาก",IF(Y47&lt;=VLOOKUP(V47,เกณฑ์ดัชนีมวลกาย!$A$5:$U$19,5,FALSE),"ผอม",IF(Y47&lt;=VLOOKUP(V47,เกณฑ์ดัชนีมวลกาย!$A$5:$U$19,7,FALSE),"สมส่วน",IF(Y47&lt;=VLOOKUP(V47,เกณฑ์ดัชนีมวลกาย!$A$5:$U$19,9,FALSE),"ท้วม","อ้วน")))),IF(Y47&lt;=VLOOKUP(V47,เกณฑ์ดัชนีมวลกาย!$A$5:$U$19,13,FALSE),"ผอมมาก",IF(Y47&lt;=VLOOKUP(V47,เกณฑ์ดัชนีมวลกาย!$A$5:$U$19,15,FALSE),"ผอม",IF(Y47&lt;=VLOOKUP(V47,เกณฑ์ดัชนีมวลกาย!$A$5:$U$19,17,FALSE),"สมส่วน",IF(Y47&lt;=VLOOKUP(V47,เกณฑ์ดัชนีมวลกาย!$A$5:$U$19,19,FALSE),"ท้วม","อ้วน"))))))</f>
        <v/>
      </c>
      <c r="AA47" s="374" t="str">
        <f>IF($E47="","",IF($F47="ชาย",IF(X47&lt;=VLOOKUP(V47,เกณฑ์ความสูง!$A$5:$U$19,3,FALSE),"เตี้ย",IF(X47&lt;=VLOOKUP(V47,เกณฑ์ความสูง!$A$5:$U$19,5,FALSE),"ค่อนข้างเตี้ย",IF(X47&lt;=VLOOKUP(V47,เกณฑ์ความสูง!$A$5:$U$19,7,FALSE),"ส่วนสูงตามเกณฑ์",IF(X47&lt;=VLOOKUP(V47,เกณฑ์ความสูง!$A$5:$U$19,9,FALSE),"ค่อนข้างสูง","สูง")))),IF(X47&lt;=VLOOKUP(V47,เกณฑ์ความสูง!$A$5:$U$19,13,FALSE),"เตี้ย",IF(X47&lt;=VLOOKUP(V47,เกณฑ์ความสูง!$A$5:$U$19,15,FALSE),"ค่อนข้างเตี้ย",IF(X47&lt;=VLOOKUP(V47,เกณฑ์ความสูง!$A$5:$U$19,17,FALSE),"ส่วนสูงตามเกณฑ์",IF(X47&lt;=VLOOKUP(V47,เกณฑ์ความสูง!$A$5:$U$19,19,FALSE),"ค่อนข้างสูง","สูง"))))))</f>
        <v/>
      </c>
      <c r="AB47" s="161"/>
      <c r="AC47" s="374" t="str">
        <f>IF($E47="","",IF(AB47="","",DATEDIF(ข้อมูลนักเรียน!$N45,AB47,"Y")))</f>
        <v/>
      </c>
      <c r="AD47" s="375"/>
      <c r="AE47" s="375"/>
      <c r="AF47" s="418" t="str">
        <f t="shared" si="3"/>
        <v/>
      </c>
      <c r="AG47" s="374" t="str">
        <f>IF($E47="","",IF($F47="ชาย",IF(AF47&lt;=VLOOKUP(AC47,เกณฑ์ดัชนีมวลกาย!$A$5:$U$19,3,FALSE),"ผอมมาก",IF(AF47&lt;=VLOOKUP(AC47,เกณฑ์ดัชนีมวลกาย!$A$5:$U$19,5,FALSE),"ผอม",IF(AF47&lt;=VLOOKUP(AC47,เกณฑ์ดัชนีมวลกาย!$A$5:$U$19,7,FALSE),"สมส่วน",IF(AF47&lt;=VLOOKUP(AC47,เกณฑ์ดัชนีมวลกาย!$A$5:$U$19,9,FALSE),"ท้วม","อ้วน")))),IF(AF47&lt;=VLOOKUP(AC47,เกณฑ์ดัชนีมวลกาย!$A$5:$U$19,13,FALSE),"ผอมมาก",IF(AF47&lt;=VLOOKUP(AC47,เกณฑ์ดัชนีมวลกาย!$A$5:$U$19,15,FALSE),"ผอม",IF(AF47&lt;=VLOOKUP(AC47,เกณฑ์ดัชนีมวลกาย!$A$5:$U$19,17,FALSE),"สมส่วน",IF(AF47&lt;=VLOOKUP(AC47,เกณฑ์ดัชนีมวลกาย!$A$5:$U$19,19,FALSE),"ท้วม","อ้วน"))))))</f>
        <v/>
      </c>
      <c r="AH47" s="374" t="str">
        <f>IF($E47="","",IF($F47="ชาย",IF(AE47&lt;=VLOOKUP(AC47,เกณฑ์ความสูง!$A$5:$U$19,3,FALSE),"เตี้ย",IF(AE47&lt;=VLOOKUP(AC47,เกณฑ์ความสูง!$A$5:$U$19,5,FALSE),"ค่อนข้างเตี้ย",IF(AE47&lt;=VLOOKUP(AC47,เกณฑ์ความสูง!$A$5:$U$19,7,FALSE),"ส่วนสูงตามเกณฑ์",IF(AE47&lt;=VLOOKUP(AC47,เกณฑ์ความสูง!$A$5:$U$19,9,FALSE),"ค่อนข้างสูง","สูง")))),IF(AE47&lt;=VLOOKUP(AC47,เกณฑ์ความสูง!$A$5:$U$19,13,FALSE),"เตี้ย",IF(AE47&lt;=VLOOKUP(AC47,เกณฑ์ความสูง!$A$5:$U$19,15,FALSE),"ค่อนข้างเตี้ย",IF(AE47&lt;=VLOOKUP(AC47,เกณฑ์ความสูง!$A$5:$U$19,17,FALSE),"ส่วนสูงตามเกณฑ์",IF(AE47&lt;=VLOOKUP(AC47,เกณฑ์ความสูง!$A$5:$U$19,19,FALSE),"ค่อนข้างสูง","สูง"))))))</f>
        <v/>
      </c>
    </row>
    <row r="48" spans="1:34" ht="21" x14ac:dyDescent="0.3">
      <c r="A48" s="111"/>
      <c r="B48" s="111"/>
      <c r="C48" s="111"/>
      <c r="D48" s="371">
        <f>ข้อมูลนักเรียน!D46</f>
        <v>44</v>
      </c>
      <c r="E48" s="372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373" t="str">
        <f>IF(ข้อมูลนักเรียน!J46="","",ข้อมูลนักเรียน!J46)</f>
        <v/>
      </c>
      <c r="G48" s="161"/>
      <c r="H48" s="374" t="str">
        <f>IF($E48="","",IF(G48="","",DATEDIF(ข้อมูลนักเรียน!$N46,G48,"Y")))</f>
        <v/>
      </c>
      <c r="I48" s="375"/>
      <c r="J48" s="375"/>
      <c r="K48" s="418" t="str">
        <f t="shared" si="0"/>
        <v/>
      </c>
      <c r="L48" s="374" t="str">
        <f>IF($E48="","",IF($F48="ชาย",IF(K48&lt;=VLOOKUP(H48,เกณฑ์ดัชนีมวลกาย!$A$5:$U$19,3,FALSE),"ผอมมาก",IF(K48&lt;=VLOOKUP(H48,เกณฑ์ดัชนีมวลกาย!$A$5:$U$19,5,FALSE),"ผอม",IF(K48&lt;=VLOOKUP(H48,เกณฑ์ดัชนีมวลกาย!$A$5:$U$19,7,FALSE),"สมส่วน",IF(K48&lt;=VLOOKUP(H48,เกณฑ์ดัชนีมวลกาย!$A$5:$U$19,9,FALSE),"ท้วม","อ้วน")))),IF(K48&lt;=VLOOKUP(H48,เกณฑ์ดัชนีมวลกาย!$A$5:$U$19,13,FALSE),"ผอมมาก",IF(K48&lt;=VLOOKUP(H48,เกณฑ์ดัชนีมวลกาย!$A$5:$U$19,15,FALSE),"ผอม",IF(K48&lt;=VLOOKUP(H48,เกณฑ์ดัชนีมวลกาย!$A$5:$U$19,17,FALSE),"สมส่วน",IF(K48&lt;=VLOOKUP(H48,เกณฑ์ดัชนีมวลกาย!$A$5:$U$19,19,FALSE),"ท้วม","อ้วน"))))))</f>
        <v/>
      </c>
      <c r="M48" s="374" t="str">
        <f>IF($E48="","",IF($F48="ชาย",IF(J48&lt;=VLOOKUP(H48,เกณฑ์ความสูง!$A$5:$U$19,3,FALSE),"เตี้ย",IF(J48&lt;=VLOOKUP(H48,เกณฑ์ความสูง!$A$5:$U$19,5,FALSE),"ค่อนข้างเตี้ย",IF(J48&lt;=VLOOKUP(H48,เกณฑ์ความสูง!$A$5:$U$19,7,FALSE),"ส่วนสูงตามเกณฑ์",IF(J48&lt;=VLOOKUP(H48,เกณฑ์ความสูง!$A$5:$U$19,9,FALSE),"ค่อนข้างสูง","สูง")))),IF(J48&lt;=VLOOKUP(H48,เกณฑ์ความสูง!$A$5:$U$19,13,FALSE),"เตี้ย",IF(J48&lt;=VLOOKUP(H48,เกณฑ์ความสูง!$A$5:$U$19,15,FALSE),"ค่อนข้างเตี้ย",IF(J48&lt;=VLOOKUP(H48,เกณฑ์ความสูง!$A$5:$U$19,17,FALSE),"ส่วนสูงตามเกณฑ์",IF(J48&lt;=VLOOKUP(H48,เกณฑ์ความสูง!$A$5:$U$19,19,FALSE),"ค่อนข้างสูง","สูง"))))))</f>
        <v/>
      </c>
      <c r="N48" s="161"/>
      <c r="O48" s="374" t="str">
        <f>IF($E48="","",IF(N48="","",DATEDIF(ข้อมูลนักเรียน!$N46,N48,"Y")))</f>
        <v/>
      </c>
      <c r="P48" s="375"/>
      <c r="Q48" s="375"/>
      <c r="R48" s="418" t="str">
        <f t="shared" si="1"/>
        <v/>
      </c>
      <c r="S48" s="374" t="str">
        <f>IF($E48="","",IF($F48="ชาย",IF(R48&lt;=VLOOKUP(O48,เกณฑ์ดัชนีมวลกาย!$A$5:$U$19,3,FALSE),"ผอมมาก",IF(R48&lt;=VLOOKUP(O48,เกณฑ์ดัชนีมวลกาย!$A$5:$U$19,5,FALSE),"ผอม",IF(R48&lt;=VLOOKUP(O48,เกณฑ์ดัชนีมวลกาย!$A$5:$U$19,7,FALSE),"สมส่วน",IF(R48&lt;=VLOOKUP(O48,เกณฑ์ดัชนีมวลกาย!$A$5:$U$19,9,FALSE),"ท้วม","อ้วน")))),IF(R48&lt;=VLOOKUP(O48,เกณฑ์ดัชนีมวลกาย!$A$5:$U$19,13,FALSE),"ผอมมาก",IF(R48&lt;=VLOOKUP(O48,เกณฑ์ดัชนีมวลกาย!$A$5:$U$19,15,FALSE),"ผอม",IF(R48&lt;=VLOOKUP(O48,เกณฑ์ดัชนีมวลกาย!$A$5:$U$19,17,FALSE),"สมส่วน",IF(R48&lt;=VLOOKUP(O48,เกณฑ์ดัชนีมวลกาย!$A$5:$U$19,19,FALSE),"ท้วม","อ้วน"))))))</f>
        <v/>
      </c>
      <c r="T48" s="374" t="str">
        <f>IF($E48="","",IF($F48="ชาย",IF(Q48&lt;=VLOOKUP(O48,เกณฑ์ความสูง!$A$5:$U$19,3,FALSE),"เตี้ย",IF(Q48&lt;=VLOOKUP(O48,เกณฑ์ความสูง!$A$5:$U$19,5,FALSE),"ค่อนข้างเตี้ย",IF(Q48&lt;=VLOOKUP(O48,เกณฑ์ความสูง!$A$5:$U$19,7,FALSE),"ส่วนสูงตามเกณฑ์",IF(Q48&lt;=VLOOKUP(O48,เกณฑ์ความสูง!$A$5:$U$19,9,FALSE),"ค่อนข้างสูง","สูง")))),IF(Q48&lt;=VLOOKUP(O48,เกณฑ์ความสูง!$A$5:$U$19,13,FALSE),"เตี้ย",IF(Q48&lt;=VLOOKUP(O48,เกณฑ์ความสูง!$A$5:$U$19,15,FALSE),"ค่อนข้างเตี้ย",IF(Q48&lt;=VLOOKUP(O48,เกณฑ์ความสูง!$A$5:$U$19,17,FALSE),"ส่วนสูงตามเกณฑ์",IF(Q48&lt;=VLOOKUP(O48,เกณฑ์ความสูง!$A$5:$U$19,19,FALSE),"ค่อนข้างสูง","สูง"))))))</f>
        <v/>
      </c>
      <c r="U48" s="161"/>
      <c r="V48" s="374" t="str">
        <f>IF($E48="","",IF(U48="","",DATEDIF(ข้อมูลนักเรียน!$N46,U48,"Y")))</f>
        <v/>
      </c>
      <c r="W48" s="375"/>
      <c r="X48" s="375"/>
      <c r="Y48" s="418" t="str">
        <f t="shared" si="2"/>
        <v/>
      </c>
      <c r="Z48" s="374" t="str">
        <f>IF($E48="","",IF($F48="ชาย",IF(Y48&lt;=VLOOKUP(V48,เกณฑ์ดัชนีมวลกาย!$A$5:$U$19,3,FALSE),"ผอมมาก",IF(Y48&lt;=VLOOKUP(V48,เกณฑ์ดัชนีมวลกาย!$A$5:$U$19,5,FALSE),"ผอม",IF(Y48&lt;=VLOOKUP(V48,เกณฑ์ดัชนีมวลกาย!$A$5:$U$19,7,FALSE),"สมส่วน",IF(Y48&lt;=VLOOKUP(V48,เกณฑ์ดัชนีมวลกาย!$A$5:$U$19,9,FALSE),"ท้วม","อ้วน")))),IF(Y48&lt;=VLOOKUP(V48,เกณฑ์ดัชนีมวลกาย!$A$5:$U$19,13,FALSE),"ผอมมาก",IF(Y48&lt;=VLOOKUP(V48,เกณฑ์ดัชนีมวลกาย!$A$5:$U$19,15,FALSE),"ผอม",IF(Y48&lt;=VLOOKUP(V48,เกณฑ์ดัชนีมวลกาย!$A$5:$U$19,17,FALSE),"สมส่วน",IF(Y48&lt;=VLOOKUP(V48,เกณฑ์ดัชนีมวลกาย!$A$5:$U$19,19,FALSE),"ท้วม","อ้วน"))))))</f>
        <v/>
      </c>
      <c r="AA48" s="374" t="str">
        <f>IF($E48="","",IF($F48="ชาย",IF(X48&lt;=VLOOKUP(V48,เกณฑ์ความสูง!$A$5:$U$19,3,FALSE),"เตี้ย",IF(X48&lt;=VLOOKUP(V48,เกณฑ์ความสูง!$A$5:$U$19,5,FALSE),"ค่อนข้างเตี้ย",IF(X48&lt;=VLOOKUP(V48,เกณฑ์ความสูง!$A$5:$U$19,7,FALSE),"ส่วนสูงตามเกณฑ์",IF(X48&lt;=VLOOKUP(V48,เกณฑ์ความสูง!$A$5:$U$19,9,FALSE),"ค่อนข้างสูง","สูง")))),IF(X48&lt;=VLOOKUP(V48,เกณฑ์ความสูง!$A$5:$U$19,13,FALSE),"เตี้ย",IF(X48&lt;=VLOOKUP(V48,เกณฑ์ความสูง!$A$5:$U$19,15,FALSE),"ค่อนข้างเตี้ย",IF(X48&lt;=VLOOKUP(V48,เกณฑ์ความสูง!$A$5:$U$19,17,FALSE),"ส่วนสูงตามเกณฑ์",IF(X48&lt;=VLOOKUP(V48,เกณฑ์ความสูง!$A$5:$U$19,19,FALSE),"ค่อนข้างสูง","สูง"))))))</f>
        <v/>
      </c>
      <c r="AB48" s="161"/>
      <c r="AC48" s="374" t="str">
        <f>IF($E48="","",IF(AB48="","",DATEDIF(ข้อมูลนักเรียน!$N46,AB48,"Y")))</f>
        <v/>
      </c>
      <c r="AD48" s="375"/>
      <c r="AE48" s="375"/>
      <c r="AF48" s="418" t="str">
        <f t="shared" si="3"/>
        <v/>
      </c>
      <c r="AG48" s="374" t="str">
        <f>IF($E48="","",IF($F48="ชาย",IF(AF48&lt;=VLOOKUP(AC48,เกณฑ์ดัชนีมวลกาย!$A$5:$U$19,3,FALSE),"ผอมมาก",IF(AF48&lt;=VLOOKUP(AC48,เกณฑ์ดัชนีมวลกาย!$A$5:$U$19,5,FALSE),"ผอม",IF(AF48&lt;=VLOOKUP(AC48,เกณฑ์ดัชนีมวลกาย!$A$5:$U$19,7,FALSE),"สมส่วน",IF(AF48&lt;=VLOOKUP(AC48,เกณฑ์ดัชนีมวลกาย!$A$5:$U$19,9,FALSE),"ท้วม","อ้วน")))),IF(AF48&lt;=VLOOKUP(AC48,เกณฑ์ดัชนีมวลกาย!$A$5:$U$19,13,FALSE),"ผอมมาก",IF(AF48&lt;=VLOOKUP(AC48,เกณฑ์ดัชนีมวลกาย!$A$5:$U$19,15,FALSE),"ผอม",IF(AF48&lt;=VLOOKUP(AC48,เกณฑ์ดัชนีมวลกาย!$A$5:$U$19,17,FALSE),"สมส่วน",IF(AF48&lt;=VLOOKUP(AC48,เกณฑ์ดัชนีมวลกาย!$A$5:$U$19,19,FALSE),"ท้วม","อ้วน"))))))</f>
        <v/>
      </c>
      <c r="AH48" s="374" t="str">
        <f>IF($E48="","",IF($F48="ชาย",IF(AE48&lt;=VLOOKUP(AC48,เกณฑ์ความสูง!$A$5:$U$19,3,FALSE),"เตี้ย",IF(AE48&lt;=VLOOKUP(AC48,เกณฑ์ความสูง!$A$5:$U$19,5,FALSE),"ค่อนข้างเตี้ย",IF(AE48&lt;=VLOOKUP(AC48,เกณฑ์ความสูง!$A$5:$U$19,7,FALSE),"ส่วนสูงตามเกณฑ์",IF(AE48&lt;=VLOOKUP(AC48,เกณฑ์ความสูง!$A$5:$U$19,9,FALSE),"ค่อนข้างสูง","สูง")))),IF(AE48&lt;=VLOOKUP(AC48,เกณฑ์ความสูง!$A$5:$U$19,13,FALSE),"เตี้ย",IF(AE48&lt;=VLOOKUP(AC48,เกณฑ์ความสูง!$A$5:$U$19,15,FALSE),"ค่อนข้างเตี้ย",IF(AE48&lt;=VLOOKUP(AC48,เกณฑ์ความสูง!$A$5:$U$19,17,FALSE),"ส่วนสูงตามเกณฑ์",IF(AE48&lt;=VLOOKUP(AC48,เกณฑ์ความสูง!$A$5:$U$19,19,FALSE),"ค่อนข้างสูง","สูง"))))))</f>
        <v/>
      </c>
    </row>
    <row r="49" spans="1:34" ht="21" x14ac:dyDescent="0.3">
      <c r="A49" s="111"/>
      <c r="B49" s="111"/>
      <c r="C49" s="111"/>
      <c r="D49" s="371">
        <f>ข้อมูลนักเรียน!D47</f>
        <v>45</v>
      </c>
      <c r="E49" s="372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373" t="str">
        <f>IF(ข้อมูลนักเรียน!J47="","",ข้อมูลนักเรียน!J47)</f>
        <v/>
      </c>
      <c r="G49" s="161"/>
      <c r="H49" s="374" t="str">
        <f>IF($E49="","",IF(G49="","",DATEDIF(ข้อมูลนักเรียน!$N47,G49,"Y")))</f>
        <v/>
      </c>
      <c r="I49" s="375"/>
      <c r="J49" s="375"/>
      <c r="K49" s="418" t="str">
        <f t="shared" si="0"/>
        <v/>
      </c>
      <c r="L49" s="374" t="str">
        <f>IF($E49="","",IF($F49="ชาย",IF(K49&lt;=VLOOKUP(H49,เกณฑ์ดัชนีมวลกาย!$A$5:$U$19,3,FALSE),"ผอมมาก",IF(K49&lt;=VLOOKUP(H49,เกณฑ์ดัชนีมวลกาย!$A$5:$U$19,5,FALSE),"ผอม",IF(K49&lt;=VLOOKUP(H49,เกณฑ์ดัชนีมวลกาย!$A$5:$U$19,7,FALSE),"สมส่วน",IF(K49&lt;=VLOOKUP(H49,เกณฑ์ดัชนีมวลกาย!$A$5:$U$19,9,FALSE),"ท้วม","อ้วน")))),IF(K49&lt;=VLOOKUP(H49,เกณฑ์ดัชนีมวลกาย!$A$5:$U$19,13,FALSE),"ผอมมาก",IF(K49&lt;=VLOOKUP(H49,เกณฑ์ดัชนีมวลกาย!$A$5:$U$19,15,FALSE),"ผอม",IF(K49&lt;=VLOOKUP(H49,เกณฑ์ดัชนีมวลกาย!$A$5:$U$19,17,FALSE),"สมส่วน",IF(K49&lt;=VLOOKUP(H49,เกณฑ์ดัชนีมวลกาย!$A$5:$U$19,19,FALSE),"ท้วม","อ้วน"))))))</f>
        <v/>
      </c>
      <c r="M49" s="374" t="str">
        <f>IF($E49="","",IF($F49="ชาย",IF(J49&lt;=VLOOKUP(H49,เกณฑ์ความสูง!$A$5:$U$19,3,FALSE),"เตี้ย",IF(J49&lt;=VLOOKUP(H49,เกณฑ์ความสูง!$A$5:$U$19,5,FALSE),"ค่อนข้างเตี้ย",IF(J49&lt;=VLOOKUP(H49,เกณฑ์ความสูง!$A$5:$U$19,7,FALSE),"ส่วนสูงตามเกณฑ์",IF(J49&lt;=VLOOKUP(H49,เกณฑ์ความสูง!$A$5:$U$19,9,FALSE),"ค่อนข้างสูง","สูง")))),IF(J49&lt;=VLOOKUP(H49,เกณฑ์ความสูง!$A$5:$U$19,13,FALSE),"เตี้ย",IF(J49&lt;=VLOOKUP(H49,เกณฑ์ความสูง!$A$5:$U$19,15,FALSE),"ค่อนข้างเตี้ย",IF(J49&lt;=VLOOKUP(H49,เกณฑ์ความสูง!$A$5:$U$19,17,FALSE),"ส่วนสูงตามเกณฑ์",IF(J49&lt;=VLOOKUP(H49,เกณฑ์ความสูง!$A$5:$U$19,19,FALSE),"ค่อนข้างสูง","สูง"))))))</f>
        <v/>
      </c>
      <c r="N49" s="161"/>
      <c r="O49" s="374" t="str">
        <f>IF($E49="","",IF(N49="","",DATEDIF(ข้อมูลนักเรียน!$N47,N49,"Y")))</f>
        <v/>
      </c>
      <c r="P49" s="375"/>
      <c r="Q49" s="375"/>
      <c r="R49" s="418" t="str">
        <f t="shared" si="1"/>
        <v/>
      </c>
      <c r="S49" s="374" t="str">
        <f>IF($E49="","",IF($F49="ชาย",IF(R49&lt;=VLOOKUP(O49,เกณฑ์ดัชนีมวลกาย!$A$5:$U$19,3,FALSE),"ผอมมาก",IF(R49&lt;=VLOOKUP(O49,เกณฑ์ดัชนีมวลกาย!$A$5:$U$19,5,FALSE),"ผอม",IF(R49&lt;=VLOOKUP(O49,เกณฑ์ดัชนีมวลกาย!$A$5:$U$19,7,FALSE),"สมส่วน",IF(R49&lt;=VLOOKUP(O49,เกณฑ์ดัชนีมวลกาย!$A$5:$U$19,9,FALSE),"ท้วม","อ้วน")))),IF(R49&lt;=VLOOKUP(O49,เกณฑ์ดัชนีมวลกาย!$A$5:$U$19,13,FALSE),"ผอมมาก",IF(R49&lt;=VLOOKUP(O49,เกณฑ์ดัชนีมวลกาย!$A$5:$U$19,15,FALSE),"ผอม",IF(R49&lt;=VLOOKUP(O49,เกณฑ์ดัชนีมวลกาย!$A$5:$U$19,17,FALSE),"สมส่วน",IF(R49&lt;=VLOOKUP(O49,เกณฑ์ดัชนีมวลกาย!$A$5:$U$19,19,FALSE),"ท้วม","อ้วน"))))))</f>
        <v/>
      </c>
      <c r="T49" s="374" t="str">
        <f>IF($E49="","",IF($F49="ชาย",IF(Q49&lt;=VLOOKUP(O49,เกณฑ์ความสูง!$A$5:$U$19,3,FALSE),"เตี้ย",IF(Q49&lt;=VLOOKUP(O49,เกณฑ์ความสูง!$A$5:$U$19,5,FALSE),"ค่อนข้างเตี้ย",IF(Q49&lt;=VLOOKUP(O49,เกณฑ์ความสูง!$A$5:$U$19,7,FALSE),"ส่วนสูงตามเกณฑ์",IF(Q49&lt;=VLOOKUP(O49,เกณฑ์ความสูง!$A$5:$U$19,9,FALSE),"ค่อนข้างสูง","สูง")))),IF(Q49&lt;=VLOOKUP(O49,เกณฑ์ความสูง!$A$5:$U$19,13,FALSE),"เตี้ย",IF(Q49&lt;=VLOOKUP(O49,เกณฑ์ความสูง!$A$5:$U$19,15,FALSE),"ค่อนข้างเตี้ย",IF(Q49&lt;=VLOOKUP(O49,เกณฑ์ความสูง!$A$5:$U$19,17,FALSE),"ส่วนสูงตามเกณฑ์",IF(Q49&lt;=VLOOKUP(O49,เกณฑ์ความสูง!$A$5:$U$19,19,FALSE),"ค่อนข้างสูง","สูง"))))))</f>
        <v/>
      </c>
      <c r="U49" s="161"/>
      <c r="V49" s="374" t="str">
        <f>IF($E49="","",IF(U49="","",DATEDIF(ข้อมูลนักเรียน!$N47,U49,"Y")))</f>
        <v/>
      </c>
      <c r="W49" s="375"/>
      <c r="X49" s="375"/>
      <c r="Y49" s="418" t="str">
        <f t="shared" si="2"/>
        <v/>
      </c>
      <c r="Z49" s="374" t="str">
        <f>IF($E49="","",IF($F49="ชาย",IF(Y49&lt;=VLOOKUP(V49,เกณฑ์ดัชนีมวลกาย!$A$5:$U$19,3,FALSE),"ผอมมาก",IF(Y49&lt;=VLOOKUP(V49,เกณฑ์ดัชนีมวลกาย!$A$5:$U$19,5,FALSE),"ผอม",IF(Y49&lt;=VLOOKUP(V49,เกณฑ์ดัชนีมวลกาย!$A$5:$U$19,7,FALSE),"สมส่วน",IF(Y49&lt;=VLOOKUP(V49,เกณฑ์ดัชนีมวลกาย!$A$5:$U$19,9,FALSE),"ท้วม","อ้วน")))),IF(Y49&lt;=VLOOKUP(V49,เกณฑ์ดัชนีมวลกาย!$A$5:$U$19,13,FALSE),"ผอมมาก",IF(Y49&lt;=VLOOKUP(V49,เกณฑ์ดัชนีมวลกาย!$A$5:$U$19,15,FALSE),"ผอม",IF(Y49&lt;=VLOOKUP(V49,เกณฑ์ดัชนีมวลกาย!$A$5:$U$19,17,FALSE),"สมส่วน",IF(Y49&lt;=VLOOKUP(V49,เกณฑ์ดัชนีมวลกาย!$A$5:$U$19,19,FALSE),"ท้วม","อ้วน"))))))</f>
        <v/>
      </c>
      <c r="AA49" s="374" t="str">
        <f>IF($E49="","",IF($F49="ชาย",IF(X49&lt;=VLOOKUP(V49,เกณฑ์ความสูง!$A$5:$U$19,3,FALSE),"เตี้ย",IF(X49&lt;=VLOOKUP(V49,เกณฑ์ความสูง!$A$5:$U$19,5,FALSE),"ค่อนข้างเตี้ย",IF(X49&lt;=VLOOKUP(V49,เกณฑ์ความสูง!$A$5:$U$19,7,FALSE),"ส่วนสูงตามเกณฑ์",IF(X49&lt;=VLOOKUP(V49,เกณฑ์ความสูง!$A$5:$U$19,9,FALSE),"ค่อนข้างสูง","สูง")))),IF(X49&lt;=VLOOKUP(V49,เกณฑ์ความสูง!$A$5:$U$19,13,FALSE),"เตี้ย",IF(X49&lt;=VLOOKUP(V49,เกณฑ์ความสูง!$A$5:$U$19,15,FALSE),"ค่อนข้างเตี้ย",IF(X49&lt;=VLOOKUP(V49,เกณฑ์ความสูง!$A$5:$U$19,17,FALSE),"ส่วนสูงตามเกณฑ์",IF(X49&lt;=VLOOKUP(V49,เกณฑ์ความสูง!$A$5:$U$19,19,FALSE),"ค่อนข้างสูง","สูง"))))))</f>
        <v/>
      </c>
      <c r="AB49" s="161"/>
      <c r="AC49" s="374" t="str">
        <f>IF($E49="","",IF(AB49="","",DATEDIF(ข้อมูลนักเรียน!$N47,AB49,"Y")))</f>
        <v/>
      </c>
      <c r="AD49" s="375"/>
      <c r="AE49" s="375"/>
      <c r="AF49" s="418" t="str">
        <f t="shared" si="3"/>
        <v/>
      </c>
      <c r="AG49" s="374" t="str">
        <f>IF($E49="","",IF($F49="ชาย",IF(AF49&lt;=VLOOKUP(AC49,เกณฑ์ดัชนีมวลกาย!$A$5:$U$19,3,FALSE),"ผอมมาก",IF(AF49&lt;=VLOOKUP(AC49,เกณฑ์ดัชนีมวลกาย!$A$5:$U$19,5,FALSE),"ผอม",IF(AF49&lt;=VLOOKUP(AC49,เกณฑ์ดัชนีมวลกาย!$A$5:$U$19,7,FALSE),"สมส่วน",IF(AF49&lt;=VLOOKUP(AC49,เกณฑ์ดัชนีมวลกาย!$A$5:$U$19,9,FALSE),"ท้วม","อ้วน")))),IF(AF49&lt;=VLOOKUP(AC49,เกณฑ์ดัชนีมวลกาย!$A$5:$U$19,13,FALSE),"ผอมมาก",IF(AF49&lt;=VLOOKUP(AC49,เกณฑ์ดัชนีมวลกาย!$A$5:$U$19,15,FALSE),"ผอม",IF(AF49&lt;=VLOOKUP(AC49,เกณฑ์ดัชนีมวลกาย!$A$5:$U$19,17,FALSE),"สมส่วน",IF(AF49&lt;=VLOOKUP(AC49,เกณฑ์ดัชนีมวลกาย!$A$5:$U$19,19,FALSE),"ท้วม","อ้วน"))))))</f>
        <v/>
      </c>
      <c r="AH49" s="374" t="str">
        <f>IF($E49="","",IF($F49="ชาย",IF(AE49&lt;=VLOOKUP(AC49,เกณฑ์ความสูง!$A$5:$U$19,3,FALSE),"เตี้ย",IF(AE49&lt;=VLOOKUP(AC49,เกณฑ์ความสูง!$A$5:$U$19,5,FALSE),"ค่อนข้างเตี้ย",IF(AE49&lt;=VLOOKUP(AC49,เกณฑ์ความสูง!$A$5:$U$19,7,FALSE),"ส่วนสูงตามเกณฑ์",IF(AE49&lt;=VLOOKUP(AC49,เกณฑ์ความสูง!$A$5:$U$19,9,FALSE),"ค่อนข้างสูง","สูง")))),IF(AE49&lt;=VLOOKUP(AC49,เกณฑ์ความสูง!$A$5:$U$19,13,FALSE),"เตี้ย",IF(AE49&lt;=VLOOKUP(AC49,เกณฑ์ความสูง!$A$5:$U$19,15,FALSE),"ค่อนข้างเตี้ย",IF(AE49&lt;=VLOOKUP(AC49,เกณฑ์ความสูง!$A$5:$U$19,17,FALSE),"ส่วนสูงตามเกณฑ์",IF(AE49&lt;=VLOOKUP(AC49,เกณฑ์ความสูง!$A$5:$U$19,19,FALSE),"ค่อนข้างสูง","สูง"))))))</f>
        <v/>
      </c>
    </row>
    <row r="50" spans="1:34" ht="21" x14ac:dyDescent="0.3">
      <c r="A50" s="111"/>
      <c r="B50" s="111"/>
      <c r="C50" s="111"/>
      <c r="D50" s="371">
        <f>ข้อมูลนักเรียน!D48</f>
        <v>46</v>
      </c>
      <c r="E50" s="372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373" t="str">
        <f>IF(ข้อมูลนักเรียน!J48="","",ข้อมูลนักเรียน!J48)</f>
        <v/>
      </c>
      <c r="G50" s="161"/>
      <c r="H50" s="374" t="str">
        <f>IF($E50="","",IF(G50="","",DATEDIF(ข้อมูลนักเรียน!$N48,G50,"Y")))</f>
        <v/>
      </c>
      <c r="I50" s="375"/>
      <c r="J50" s="375"/>
      <c r="K50" s="418" t="str">
        <f t="shared" si="0"/>
        <v/>
      </c>
      <c r="L50" s="374" t="str">
        <f>IF($E50="","",IF($F50="ชาย",IF(K50&lt;=VLOOKUP(H50,เกณฑ์ดัชนีมวลกาย!$A$5:$U$19,3,FALSE),"ผอมมาก",IF(K50&lt;=VLOOKUP(H50,เกณฑ์ดัชนีมวลกาย!$A$5:$U$19,5,FALSE),"ผอม",IF(K50&lt;=VLOOKUP(H50,เกณฑ์ดัชนีมวลกาย!$A$5:$U$19,7,FALSE),"สมส่วน",IF(K50&lt;=VLOOKUP(H50,เกณฑ์ดัชนีมวลกาย!$A$5:$U$19,9,FALSE),"ท้วม","อ้วน")))),IF(K50&lt;=VLOOKUP(H50,เกณฑ์ดัชนีมวลกาย!$A$5:$U$19,13,FALSE),"ผอมมาก",IF(K50&lt;=VLOOKUP(H50,เกณฑ์ดัชนีมวลกาย!$A$5:$U$19,15,FALSE),"ผอม",IF(K50&lt;=VLOOKUP(H50,เกณฑ์ดัชนีมวลกาย!$A$5:$U$19,17,FALSE),"สมส่วน",IF(K50&lt;=VLOOKUP(H50,เกณฑ์ดัชนีมวลกาย!$A$5:$U$19,19,FALSE),"ท้วม","อ้วน"))))))</f>
        <v/>
      </c>
      <c r="M50" s="374" t="str">
        <f>IF($E50="","",IF($F50="ชาย",IF(J50&lt;=VLOOKUP(H50,เกณฑ์ความสูง!$A$5:$U$19,3,FALSE),"เตี้ย",IF(J50&lt;=VLOOKUP(H50,เกณฑ์ความสูง!$A$5:$U$19,5,FALSE),"ค่อนข้างเตี้ย",IF(J50&lt;=VLOOKUP(H50,เกณฑ์ความสูง!$A$5:$U$19,7,FALSE),"ส่วนสูงตามเกณฑ์",IF(J50&lt;=VLOOKUP(H50,เกณฑ์ความสูง!$A$5:$U$19,9,FALSE),"ค่อนข้างสูง","สูง")))),IF(J50&lt;=VLOOKUP(H50,เกณฑ์ความสูง!$A$5:$U$19,13,FALSE),"เตี้ย",IF(J50&lt;=VLOOKUP(H50,เกณฑ์ความสูง!$A$5:$U$19,15,FALSE),"ค่อนข้างเตี้ย",IF(J50&lt;=VLOOKUP(H50,เกณฑ์ความสูง!$A$5:$U$19,17,FALSE),"ส่วนสูงตามเกณฑ์",IF(J50&lt;=VLOOKUP(H50,เกณฑ์ความสูง!$A$5:$U$19,19,FALSE),"ค่อนข้างสูง","สูง"))))))</f>
        <v/>
      </c>
      <c r="N50" s="161"/>
      <c r="O50" s="374" t="str">
        <f>IF($E50="","",IF(N50="","",DATEDIF(ข้อมูลนักเรียน!$N48,N50,"Y")))</f>
        <v/>
      </c>
      <c r="P50" s="375"/>
      <c r="Q50" s="375"/>
      <c r="R50" s="418" t="str">
        <f t="shared" si="1"/>
        <v/>
      </c>
      <c r="S50" s="374" t="str">
        <f>IF($E50="","",IF($F50="ชาย",IF(R50&lt;=VLOOKUP(O50,เกณฑ์ดัชนีมวลกาย!$A$5:$U$19,3,FALSE),"ผอมมาก",IF(R50&lt;=VLOOKUP(O50,เกณฑ์ดัชนีมวลกาย!$A$5:$U$19,5,FALSE),"ผอม",IF(R50&lt;=VLOOKUP(O50,เกณฑ์ดัชนีมวลกาย!$A$5:$U$19,7,FALSE),"สมส่วน",IF(R50&lt;=VLOOKUP(O50,เกณฑ์ดัชนีมวลกาย!$A$5:$U$19,9,FALSE),"ท้วม","อ้วน")))),IF(R50&lt;=VLOOKUP(O50,เกณฑ์ดัชนีมวลกาย!$A$5:$U$19,13,FALSE),"ผอมมาก",IF(R50&lt;=VLOOKUP(O50,เกณฑ์ดัชนีมวลกาย!$A$5:$U$19,15,FALSE),"ผอม",IF(R50&lt;=VLOOKUP(O50,เกณฑ์ดัชนีมวลกาย!$A$5:$U$19,17,FALSE),"สมส่วน",IF(R50&lt;=VLOOKUP(O50,เกณฑ์ดัชนีมวลกาย!$A$5:$U$19,19,FALSE),"ท้วม","อ้วน"))))))</f>
        <v/>
      </c>
      <c r="T50" s="374" t="str">
        <f>IF($E50="","",IF($F50="ชาย",IF(Q50&lt;=VLOOKUP(O50,เกณฑ์ความสูง!$A$5:$U$19,3,FALSE),"เตี้ย",IF(Q50&lt;=VLOOKUP(O50,เกณฑ์ความสูง!$A$5:$U$19,5,FALSE),"ค่อนข้างเตี้ย",IF(Q50&lt;=VLOOKUP(O50,เกณฑ์ความสูง!$A$5:$U$19,7,FALSE),"ส่วนสูงตามเกณฑ์",IF(Q50&lt;=VLOOKUP(O50,เกณฑ์ความสูง!$A$5:$U$19,9,FALSE),"ค่อนข้างสูง","สูง")))),IF(Q50&lt;=VLOOKUP(O50,เกณฑ์ความสูง!$A$5:$U$19,13,FALSE),"เตี้ย",IF(Q50&lt;=VLOOKUP(O50,เกณฑ์ความสูง!$A$5:$U$19,15,FALSE),"ค่อนข้างเตี้ย",IF(Q50&lt;=VLOOKUP(O50,เกณฑ์ความสูง!$A$5:$U$19,17,FALSE),"ส่วนสูงตามเกณฑ์",IF(Q50&lt;=VLOOKUP(O50,เกณฑ์ความสูง!$A$5:$U$19,19,FALSE),"ค่อนข้างสูง","สูง"))))))</f>
        <v/>
      </c>
      <c r="U50" s="161"/>
      <c r="V50" s="374" t="str">
        <f>IF($E50="","",IF(U50="","",DATEDIF(ข้อมูลนักเรียน!$N48,U50,"Y")))</f>
        <v/>
      </c>
      <c r="W50" s="375"/>
      <c r="X50" s="375"/>
      <c r="Y50" s="418" t="str">
        <f t="shared" si="2"/>
        <v/>
      </c>
      <c r="Z50" s="374" t="str">
        <f>IF($E50="","",IF($F50="ชาย",IF(Y50&lt;=VLOOKUP(V50,เกณฑ์ดัชนีมวลกาย!$A$5:$U$19,3,FALSE),"ผอมมาก",IF(Y50&lt;=VLOOKUP(V50,เกณฑ์ดัชนีมวลกาย!$A$5:$U$19,5,FALSE),"ผอม",IF(Y50&lt;=VLOOKUP(V50,เกณฑ์ดัชนีมวลกาย!$A$5:$U$19,7,FALSE),"สมส่วน",IF(Y50&lt;=VLOOKUP(V50,เกณฑ์ดัชนีมวลกาย!$A$5:$U$19,9,FALSE),"ท้วม","อ้วน")))),IF(Y50&lt;=VLOOKUP(V50,เกณฑ์ดัชนีมวลกาย!$A$5:$U$19,13,FALSE),"ผอมมาก",IF(Y50&lt;=VLOOKUP(V50,เกณฑ์ดัชนีมวลกาย!$A$5:$U$19,15,FALSE),"ผอม",IF(Y50&lt;=VLOOKUP(V50,เกณฑ์ดัชนีมวลกาย!$A$5:$U$19,17,FALSE),"สมส่วน",IF(Y50&lt;=VLOOKUP(V50,เกณฑ์ดัชนีมวลกาย!$A$5:$U$19,19,FALSE),"ท้วม","อ้วน"))))))</f>
        <v/>
      </c>
      <c r="AA50" s="374" t="str">
        <f>IF($E50="","",IF($F50="ชาย",IF(X50&lt;=VLOOKUP(V50,เกณฑ์ความสูง!$A$5:$U$19,3,FALSE),"เตี้ย",IF(X50&lt;=VLOOKUP(V50,เกณฑ์ความสูง!$A$5:$U$19,5,FALSE),"ค่อนข้างเตี้ย",IF(X50&lt;=VLOOKUP(V50,เกณฑ์ความสูง!$A$5:$U$19,7,FALSE),"ส่วนสูงตามเกณฑ์",IF(X50&lt;=VLOOKUP(V50,เกณฑ์ความสูง!$A$5:$U$19,9,FALSE),"ค่อนข้างสูง","สูง")))),IF(X50&lt;=VLOOKUP(V50,เกณฑ์ความสูง!$A$5:$U$19,13,FALSE),"เตี้ย",IF(X50&lt;=VLOOKUP(V50,เกณฑ์ความสูง!$A$5:$U$19,15,FALSE),"ค่อนข้างเตี้ย",IF(X50&lt;=VLOOKUP(V50,เกณฑ์ความสูง!$A$5:$U$19,17,FALSE),"ส่วนสูงตามเกณฑ์",IF(X50&lt;=VLOOKUP(V50,เกณฑ์ความสูง!$A$5:$U$19,19,FALSE),"ค่อนข้างสูง","สูง"))))))</f>
        <v/>
      </c>
      <c r="AB50" s="161"/>
      <c r="AC50" s="374" t="str">
        <f>IF($E50="","",IF(AB50="","",DATEDIF(ข้อมูลนักเรียน!$N48,AB50,"Y")))</f>
        <v/>
      </c>
      <c r="AD50" s="375"/>
      <c r="AE50" s="375"/>
      <c r="AF50" s="418" t="str">
        <f t="shared" si="3"/>
        <v/>
      </c>
      <c r="AG50" s="374" t="str">
        <f>IF($E50="","",IF($F50="ชาย",IF(AF50&lt;=VLOOKUP(AC50,เกณฑ์ดัชนีมวลกาย!$A$5:$U$19,3,FALSE),"ผอมมาก",IF(AF50&lt;=VLOOKUP(AC50,เกณฑ์ดัชนีมวลกาย!$A$5:$U$19,5,FALSE),"ผอม",IF(AF50&lt;=VLOOKUP(AC50,เกณฑ์ดัชนีมวลกาย!$A$5:$U$19,7,FALSE),"สมส่วน",IF(AF50&lt;=VLOOKUP(AC50,เกณฑ์ดัชนีมวลกาย!$A$5:$U$19,9,FALSE),"ท้วม","อ้วน")))),IF(AF50&lt;=VLOOKUP(AC50,เกณฑ์ดัชนีมวลกาย!$A$5:$U$19,13,FALSE),"ผอมมาก",IF(AF50&lt;=VLOOKUP(AC50,เกณฑ์ดัชนีมวลกาย!$A$5:$U$19,15,FALSE),"ผอม",IF(AF50&lt;=VLOOKUP(AC50,เกณฑ์ดัชนีมวลกาย!$A$5:$U$19,17,FALSE),"สมส่วน",IF(AF50&lt;=VLOOKUP(AC50,เกณฑ์ดัชนีมวลกาย!$A$5:$U$19,19,FALSE),"ท้วม","อ้วน"))))))</f>
        <v/>
      </c>
      <c r="AH50" s="374" t="str">
        <f>IF($E50="","",IF($F50="ชาย",IF(AE50&lt;=VLOOKUP(AC50,เกณฑ์ความสูง!$A$5:$U$19,3,FALSE),"เตี้ย",IF(AE50&lt;=VLOOKUP(AC50,เกณฑ์ความสูง!$A$5:$U$19,5,FALSE),"ค่อนข้างเตี้ย",IF(AE50&lt;=VLOOKUP(AC50,เกณฑ์ความสูง!$A$5:$U$19,7,FALSE),"ส่วนสูงตามเกณฑ์",IF(AE50&lt;=VLOOKUP(AC50,เกณฑ์ความสูง!$A$5:$U$19,9,FALSE),"ค่อนข้างสูง","สูง")))),IF(AE50&lt;=VLOOKUP(AC50,เกณฑ์ความสูง!$A$5:$U$19,13,FALSE),"เตี้ย",IF(AE50&lt;=VLOOKUP(AC50,เกณฑ์ความสูง!$A$5:$U$19,15,FALSE),"ค่อนข้างเตี้ย",IF(AE50&lt;=VLOOKUP(AC50,เกณฑ์ความสูง!$A$5:$U$19,17,FALSE),"ส่วนสูงตามเกณฑ์",IF(AE50&lt;=VLOOKUP(AC50,เกณฑ์ความสูง!$A$5:$U$19,19,FALSE),"ค่อนข้างสูง","สูง"))))))</f>
        <v/>
      </c>
    </row>
    <row r="51" spans="1:34" ht="21" x14ac:dyDescent="0.3">
      <c r="A51" s="111"/>
      <c r="B51" s="111"/>
      <c r="C51" s="111"/>
      <c r="D51" s="371">
        <f>ข้อมูลนักเรียน!D49</f>
        <v>47</v>
      </c>
      <c r="E51" s="372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373" t="str">
        <f>IF(ข้อมูลนักเรียน!J49="","",ข้อมูลนักเรียน!J49)</f>
        <v/>
      </c>
      <c r="G51" s="161"/>
      <c r="H51" s="374" t="str">
        <f>IF($E51="","",IF(G51="","",DATEDIF(ข้อมูลนักเรียน!$N49,G51,"Y")))</f>
        <v/>
      </c>
      <c r="I51" s="375"/>
      <c r="J51" s="375"/>
      <c r="K51" s="418" t="str">
        <f t="shared" si="0"/>
        <v/>
      </c>
      <c r="L51" s="374" t="str">
        <f>IF($E51="","",IF($F51="ชาย",IF(K51&lt;=VLOOKUP(H51,เกณฑ์ดัชนีมวลกาย!$A$5:$U$19,3,FALSE),"ผอมมาก",IF(K51&lt;=VLOOKUP(H51,เกณฑ์ดัชนีมวลกาย!$A$5:$U$19,5,FALSE),"ผอม",IF(K51&lt;=VLOOKUP(H51,เกณฑ์ดัชนีมวลกาย!$A$5:$U$19,7,FALSE),"สมส่วน",IF(K51&lt;=VLOOKUP(H51,เกณฑ์ดัชนีมวลกาย!$A$5:$U$19,9,FALSE),"ท้วม","อ้วน")))),IF(K51&lt;=VLOOKUP(H51,เกณฑ์ดัชนีมวลกาย!$A$5:$U$19,13,FALSE),"ผอมมาก",IF(K51&lt;=VLOOKUP(H51,เกณฑ์ดัชนีมวลกาย!$A$5:$U$19,15,FALSE),"ผอม",IF(K51&lt;=VLOOKUP(H51,เกณฑ์ดัชนีมวลกาย!$A$5:$U$19,17,FALSE),"สมส่วน",IF(K51&lt;=VLOOKUP(H51,เกณฑ์ดัชนีมวลกาย!$A$5:$U$19,19,FALSE),"ท้วม","อ้วน"))))))</f>
        <v/>
      </c>
      <c r="M51" s="374" t="str">
        <f>IF($E51="","",IF($F51="ชาย",IF(J51&lt;=VLOOKUP(H51,เกณฑ์ความสูง!$A$5:$U$19,3,FALSE),"เตี้ย",IF(J51&lt;=VLOOKUP(H51,เกณฑ์ความสูง!$A$5:$U$19,5,FALSE),"ค่อนข้างเตี้ย",IF(J51&lt;=VLOOKUP(H51,เกณฑ์ความสูง!$A$5:$U$19,7,FALSE),"ส่วนสูงตามเกณฑ์",IF(J51&lt;=VLOOKUP(H51,เกณฑ์ความสูง!$A$5:$U$19,9,FALSE),"ค่อนข้างสูง","สูง")))),IF(J51&lt;=VLOOKUP(H51,เกณฑ์ความสูง!$A$5:$U$19,13,FALSE),"เตี้ย",IF(J51&lt;=VLOOKUP(H51,เกณฑ์ความสูง!$A$5:$U$19,15,FALSE),"ค่อนข้างเตี้ย",IF(J51&lt;=VLOOKUP(H51,เกณฑ์ความสูง!$A$5:$U$19,17,FALSE),"ส่วนสูงตามเกณฑ์",IF(J51&lt;=VLOOKUP(H51,เกณฑ์ความสูง!$A$5:$U$19,19,FALSE),"ค่อนข้างสูง","สูง"))))))</f>
        <v/>
      </c>
      <c r="N51" s="161"/>
      <c r="O51" s="374" t="str">
        <f>IF($E51="","",IF(N51="","",DATEDIF(ข้อมูลนักเรียน!$N49,N51,"Y")))</f>
        <v/>
      </c>
      <c r="P51" s="375"/>
      <c r="Q51" s="375"/>
      <c r="R51" s="418" t="str">
        <f t="shared" si="1"/>
        <v/>
      </c>
      <c r="S51" s="374" t="str">
        <f>IF($E51="","",IF($F51="ชาย",IF(R51&lt;=VLOOKUP(O51,เกณฑ์ดัชนีมวลกาย!$A$5:$U$19,3,FALSE),"ผอมมาก",IF(R51&lt;=VLOOKUP(O51,เกณฑ์ดัชนีมวลกาย!$A$5:$U$19,5,FALSE),"ผอม",IF(R51&lt;=VLOOKUP(O51,เกณฑ์ดัชนีมวลกาย!$A$5:$U$19,7,FALSE),"สมส่วน",IF(R51&lt;=VLOOKUP(O51,เกณฑ์ดัชนีมวลกาย!$A$5:$U$19,9,FALSE),"ท้วม","อ้วน")))),IF(R51&lt;=VLOOKUP(O51,เกณฑ์ดัชนีมวลกาย!$A$5:$U$19,13,FALSE),"ผอมมาก",IF(R51&lt;=VLOOKUP(O51,เกณฑ์ดัชนีมวลกาย!$A$5:$U$19,15,FALSE),"ผอม",IF(R51&lt;=VLOOKUP(O51,เกณฑ์ดัชนีมวลกาย!$A$5:$U$19,17,FALSE),"สมส่วน",IF(R51&lt;=VLOOKUP(O51,เกณฑ์ดัชนีมวลกาย!$A$5:$U$19,19,FALSE),"ท้วม","อ้วน"))))))</f>
        <v/>
      </c>
      <c r="T51" s="374" t="str">
        <f>IF($E51="","",IF($F51="ชาย",IF(Q51&lt;=VLOOKUP(O51,เกณฑ์ความสูง!$A$5:$U$19,3,FALSE),"เตี้ย",IF(Q51&lt;=VLOOKUP(O51,เกณฑ์ความสูง!$A$5:$U$19,5,FALSE),"ค่อนข้างเตี้ย",IF(Q51&lt;=VLOOKUP(O51,เกณฑ์ความสูง!$A$5:$U$19,7,FALSE),"ส่วนสูงตามเกณฑ์",IF(Q51&lt;=VLOOKUP(O51,เกณฑ์ความสูง!$A$5:$U$19,9,FALSE),"ค่อนข้างสูง","สูง")))),IF(Q51&lt;=VLOOKUP(O51,เกณฑ์ความสูง!$A$5:$U$19,13,FALSE),"เตี้ย",IF(Q51&lt;=VLOOKUP(O51,เกณฑ์ความสูง!$A$5:$U$19,15,FALSE),"ค่อนข้างเตี้ย",IF(Q51&lt;=VLOOKUP(O51,เกณฑ์ความสูง!$A$5:$U$19,17,FALSE),"ส่วนสูงตามเกณฑ์",IF(Q51&lt;=VLOOKUP(O51,เกณฑ์ความสูง!$A$5:$U$19,19,FALSE),"ค่อนข้างสูง","สูง"))))))</f>
        <v/>
      </c>
      <c r="U51" s="161"/>
      <c r="V51" s="374" t="str">
        <f>IF($E51="","",IF(U51="","",DATEDIF(ข้อมูลนักเรียน!$N49,U51,"Y")))</f>
        <v/>
      </c>
      <c r="W51" s="375"/>
      <c r="X51" s="375"/>
      <c r="Y51" s="418" t="str">
        <f t="shared" si="2"/>
        <v/>
      </c>
      <c r="Z51" s="374" t="str">
        <f>IF($E51="","",IF($F51="ชาย",IF(Y51&lt;=VLOOKUP(V51,เกณฑ์ดัชนีมวลกาย!$A$5:$U$19,3,FALSE),"ผอมมาก",IF(Y51&lt;=VLOOKUP(V51,เกณฑ์ดัชนีมวลกาย!$A$5:$U$19,5,FALSE),"ผอม",IF(Y51&lt;=VLOOKUP(V51,เกณฑ์ดัชนีมวลกาย!$A$5:$U$19,7,FALSE),"สมส่วน",IF(Y51&lt;=VLOOKUP(V51,เกณฑ์ดัชนีมวลกาย!$A$5:$U$19,9,FALSE),"ท้วม","อ้วน")))),IF(Y51&lt;=VLOOKUP(V51,เกณฑ์ดัชนีมวลกาย!$A$5:$U$19,13,FALSE),"ผอมมาก",IF(Y51&lt;=VLOOKUP(V51,เกณฑ์ดัชนีมวลกาย!$A$5:$U$19,15,FALSE),"ผอม",IF(Y51&lt;=VLOOKUP(V51,เกณฑ์ดัชนีมวลกาย!$A$5:$U$19,17,FALSE),"สมส่วน",IF(Y51&lt;=VLOOKUP(V51,เกณฑ์ดัชนีมวลกาย!$A$5:$U$19,19,FALSE),"ท้วม","อ้วน"))))))</f>
        <v/>
      </c>
      <c r="AA51" s="374" t="str">
        <f>IF($E51="","",IF($F51="ชาย",IF(X51&lt;=VLOOKUP(V51,เกณฑ์ความสูง!$A$5:$U$19,3,FALSE),"เตี้ย",IF(X51&lt;=VLOOKUP(V51,เกณฑ์ความสูง!$A$5:$U$19,5,FALSE),"ค่อนข้างเตี้ย",IF(X51&lt;=VLOOKUP(V51,เกณฑ์ความสูง!$A$5:$U$19,7,FALSE),"ส่วนสูงตามเกณฑ์",IF(X51&lt;=VLOOKUP(V51,เกณฑ์ความสูง!$A$5:$U$19,9,FALSE),"ค่อนข้างสูง","สูง")))),IF(X51&lt;=VLOOKUP(V51,เกณฑ์ความสูง!$A$5:$U$19,13,FALSE),"เตี้ย",IF(X51&lt;=VLOOKUP(V51,เกณฑ์ความสูง!$A$5:$U$19,15,FALSE),"ค่อนข้างเตี้ย",IF(X51&lt;=VLOOKUP(V51,เกณฑ์ความสูง!$A$5:$U$19,17,FALSE),"ส่วนสูงตามเกณฑ์",IF(X51&lt;=VLOOKUP(V51,เกณฑ์ความสูง!$A$5:$U$19,19,FALSE),"ค่อนข้างสูง","สูง"))))))</f>
        <v/>
      </c>
      <c r="AB51" s="161"/>
      <c r="AC51" s="374" t="str">
        <f>IF($E51="","",IF(AB51="","",DATEDIF(ข้อมูลนักเรียน!$N49,AB51,"Y")))</f>
        <v/>
      </c>
      <c r="AD51" s="375"/>
      <c r="AE51" s="375"/>
      <c r="AF51" s="418" t="str">
        <f t="shared" si="3"/>
        <v/>
      </c>
      <c r="AG51" s="374" t="str">
        <f>IF($E51="","",IF($F51="ชาย",IF(AF51&lt;=VLOOKUP(AC51,เกณฑ์ดัชนีมวลกาย!$A$5:$U$19,3,FALSE),"ผอมมาก",IF(AF51&lt;=VLOOKUP(AC51,เกณฑ์ดัชนีมวลกาย!$A$5:$U$19,5,FALSE),"ผอม",IF(AF51&lt;=VLOOKUP(AC51,เกณฑ์ดัชนีมวลกาย!$A$5:$U$19,7,FALSE),"สมส่วน",IF(AF51&lt;=VLOOKUP(AC51,เกณฑ์ดัชนีมวลกาย!$A$5:$U$19,9,FALSE),"ท้วม","อ้วน")))),IF(AF51&lt;=VLOOKUP(AC51,เกณฑ์ดัชนีมวลกาย!$A$5:$U$19,13,FALSE),"ผอมมาก",IF(AF51&lt;=VLOOKUP(AC51,เกณฑ์ดัชนีมวลกาย!$A$5:$U$19,15,FALSE),"ผอม",IF(AF51&lt;=VLOOKUP(AC51,เกณฑ์ดัชนีมวลกาย!$A$5:$U$19,17,FALSE),"สมส่วน",IF(AF51&lt;=VLOOKUP(AC51,เกณฑ์ดัชนีมวลกาย!$A$5:$U$19,19,FALSE),"ท้วม","อ้วน"))))))</f>
        <v/>
      </c>
      <c r="AH51" s="374" t="str">
        <f>IF($E51="","",IF($F51="ชาย",IF(AE51&lt;=VLOOKUP(AC51,เกณฑ์ความสูง!$A$5:$U$19,3,FALSE),"เตี้ย",IF(AE51&lt;=VLOOKUP(AC51,เกณฑ์ความสูง!$A$5:$U$19,5,FALSE),"ค่อนข้างเตี้ย",IF(AE51&lt;=VLOOKUP(AC51,เกณฑ์ความสูง!$A$5:$U$19,7,FALSE),"ส่วนสูงตามเกณฑ์",IF(AE51&lt;=VLOOKUP(AC51,เกณฑ์ความสูง!$A$5:$U$19,9,FALSE),"ค่อนข้างสูง","สูง")))),IF(AE51&lt;=VLOOKUP(AC51,เกณฑ์ความสูง!$A$5:$U$19,13,FALSE),"เตี้ย",IF(AE51&lt;=VLOOKUP(AC51,เกณฑ์ความสูง!$A$5:$U$19,15,FALSE),"ค่อนข้างเตี้ย",IF(AE51&lt;=VLOOKUP(AC51,เกณฑ์ความสูง!$A$5:$U$19,17,FALSE),"ส่วนสูงตามเกณฑ์",IF(AE51&lt;=VLOOKUP(AC51,เกณฑ์ความสูง!$A$5:$U$19,19,FALSE),"ค่อนข้างสูง","สูง"))))))</f>
        <v/>
      </c>
    </row>
    <row r="52" spans="1:34" ht="21" x14ac:dyDescent="0.3">
      <c r="A52" s="111"/>
      <c r="B52" s="111"/>
      <c r="C52" s="111"/>
      <c r="D52" s="371">
        <f>ข้อมูลนักเรียน!D50</f>
        <v>48</v>
      </c>
      <c r="E52" s="372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373" t="str">
        <f>IF(ข้อมูลนักเรียน!J50="","",ข้อมูลนักเรียน!J50)</f>
        <v/>
      </c>
      <c r="G52" s="161"/>
      <c r="H52" s="374" t="str">
        <f>IF($E52="","",IF(G52="","",DATEDIF(ข้อมูลนักเรียน!$N50,G52,"Y")))</f>
        <v/>
      </c>
      <c r="I52" s="375"/>
      <c r="J52" s="375"/>
      <c r="K52" s="418" t="str">
        <f t="shared" si="0"/>
        <v/>
      </c>
      <c r="L52" s="374" t="str">
        <f>IF($E52="","",IF($F52="ชาย",IF(K52&lt;=VLOOKUP(H52,เกณฑ์ดัชนีมวลกาย!$A$5:$U$19,3,FALSE),"ผอมมาก",IF(K52&lt;=VLOOKUP(H52,เกณฑ์ดัชนีมวลกาย!$A$5:$U$19,5,FALSE),"ผอม",IF(K52&lt;=VLOOKUP(H52,เกณฑ์ดัชนีมวลกาย!$A$5:$U$19,7,FALSE),"สมส่วน",IF(K52&lt;=VLOOKUP(H52,เกณฑ์ดัชนีมวลกาย!$A$5:$U$19,9,FALSE),"ท้วม","อ้วน")))),IF(K52&lt;=VLOOKUP(H52,เกณฑ์ดัชนีมวลกาย!$A$5:$U$19,13,FALSE),"ผอมมาก",IF(K52&lt;=VLOOKUP(H52,เกณฑ์ดัชนีมวลกาย!$A$5:$U$19,15,FALSE),"ผอม",IF(K52&lt;=VLOOKUP(H52,เกณฑ์ดัชนีมวลกาย!$A$5:$U$19,17,FALSE),"สมส่วน",IF(K52&lt;=VLOOKUP(H52,เกณฑ์ดัชนีมวลกาย!$A$5:$U$19,19,FALSE),"ท้วม","อ้วน"))))))</f>
        <v/>
      </c>
      <c r="M52" s="374" t="str">
        <f>IF($E52="","",IF($F52="ชาย",IF(J52&lt;=VLOOKUP(H52,เกณฑ์ความสูง!$A$5:$U$19,3,FALSE),"เตี้ย",IF(J52&lt;=VLOOKUP(H52,เกณฑ์ความสูง!$A$5:$U$19,5,FALSE),"ค่อนข้างเตี้ย",IF(J52&lt;=VLOOKUP(H52,เกณฑ์ความสูง!$A$5:$U$19,7,FALSE),"ส่วนสูงตามเกณฑ์",IF(J52&lt;=VLOOKUP(H52,เกณฑ์ความสูง!$A$5:$U$19,9,FALSE),"ค่อนข้างสูง","สูง")))),IF(J52&lt;=VLOOKUP(H52,เกณฑ์ความสูง!$A$5:$U$19,13,FALSE),"เตี้ย",IF(J52&lt;=VLOOKUP(H52,เกณฑ์ความสูง!$A$5:$U$19,15,FALSE),"ค่อนข้างเตี้ย",IF(J52&lt;=VLOOKUP(H52,เกณฑ์ความสูง!$A$5:$U$19,17,FALSE),"ส่วนสูงตามเกณฑ์",IF(J52&lt;=VLOOKUP(H52,เกณฑ์ความสูง!$A$5:$U$19,19,FALSE),"ค่อนข้างสูง","สูง"))))))</f>
        <v/>
      </c>
      <c r="N52" s="161"/>
      <c r="O52" s="374" t="str">
        <f>IF($E52="","",IF(N52="","",DATEDIF(ข้อมูลนักเรียน!$N50,N52,"Y")))</f>
        <v/>
      </c>
      <c r="P52" s="375"/>
      <c r="Q52" s="375"/>
      <c r="R52" s="418" t="str">
        <f t="shared" si="1"/>
        <v/>
      </c>
      <c r="S52" s="374" t="str">
        <f>IF($E52="","",IF($F52="ชาย",IF(R52&lt;=VLOOKUP(O52,เกณฑ์ดัชนีมวลกาย!$A$5:$U$19,3,FALSE),"ผอมมาก",IF(R52&lt;=VLOOKUP(O52,เกณฑ์ดัชนีมวลกาย!$A$5:$U$19,5,FALSE),"ผอม",IF(R52&lt;=VLOOKUP(O52,เกณฑ์ดัชนีมวลกาย!$A$5:$U$19,7,FALSE),"สมส่วน",IF(R52&lt;=VLOOKUP(O52,เกณฑ์ดัชนีมวลกาย!$A$5:$U$19,9,FALSE),"ท้วม","อ้วน")))),IF(R52&lt;=VLOOKUP(O52,เกณฑ์ดัชนีมวลกาย!$A$5:$U$19,13,FALSE),"ผอมมาก",IF(R52&lt;=VLOOKUP(O52,เกณฑ์ดัชนีมวลกาย!$A$5:$U$19,15,FALSE),"ผอม",IF(R52&lt;=VLOOKUP(O52,เกณฑ์ดัชนีมวลกาย!$A$5:$U$19,17,FALSE),"สมส่วน",IF(R52&lt;=VLOOKUP(O52,เกณฑ์ดัชนีมวลกาย!$A$5:$U$19,19,FALSE),"ท้วม","อ้วน"))))))</f>
        <v/>
      </c>
      <c r="T52" s="374" t="str">
        <f>IF($E52="","",IF($F52="ชาย",IF(Q52&lt;=VLOOKUP(O52,เกณฑ์ความสูง!$A$5:$U$19,3,FALSE),"เตี้ย",IF(Q52&lt;=VLOOKUP(O52,เกณฑ์ความสูง!$A$5:$U$19,5,FALSE),"ค่อนข้างเตี้ย",IF(Q52&lt;=VLOOKUP(O52,เกณฑ์ความสูง!$A$5:$U$19,7,FALSE),"ส่วนสูงตามเกณฑ์",IF(Q52&lt;=VLOOKUP(O52,เกณฑ์ความสูง!$A$5:$U$19,9,FALSE),"ค่อนข้างสูง","สูง")))),IF(Q52&lt;=VLOOKUP(O52,เกณฑ์ความสูง!$A$5:$U$19,13,FALSE),"เตี้ย",IF(Q52&lt;=VLOOKUP(O52,เกณฑ์ความสูง!$A$5:$U$19,15,FALSE),"ค่อนข้างเตี้ย",IF(Q52&lt;=VLOOKUP(O52,เกณฑ์ความสูง!$A$5:$U$19,17,FALSE),"ส่วนสูงตามเกณฑ์",IF(Q52&lt;=VLOOKUP(O52,เกณฑ์ความสูง!$A$5:$U$19,19,FALSE),"ค่อนข้างสูง","สูง"))))))</f>
        <v/>
      </c>
      <c r="U52" s="161"/>
      <c r="V52" s="374" t="str">
        <f>IF($E52="","",IF(U52="","",DATEDIF(ข้อมูลนักเรียน!$N50,U52,"Y")))</f>
        <v/>
      </c>
      <c r="W52" s="375"/>
      <c r="X52" s="375"/>
      <c r="Y52" s="418" t="str">
        <f t="shared" si="2"/>
        <v/>
      </c>
      <c r="Z52" s="374" t="str">
        <f>IF($E52="","",IF($F52="ชาย",IF(Y52&lt;=VLOOKUP(V52,เกณฑ์ดัชนีมวลกาย!$A$5:$U$19,3,FALSE),"ผอมมาก",IF(Y52&lt;=VLOOKUP(V52,เกณฑ์ดัชนีมวลกาย!$A$5:$U$19,5,FALSE),"ผอม",IF(Y52&lt;=VLOOKUP(V52,เกณฑ์ดัชนีมวลกาย!$A$5:$U$19,7,FALSE),"สมส่วน",IF(Y52&lt;=VLOOKUP(V52,เกณฑ์ดัชนีมวลกาย!$A$5:$U$19,9,FALSE),"ท้วม","อ้วน")))),IF(Y52&lt;=VLOOKUP(V52,เกณฑ์ดัชนีมวลกาย!$A$5:$U$19,13,FALSE),"ผอมมาก",IF(Y52&lt;=VLOOKUP(V52,เกณฑ์ดัชนีมวลกาย!$A$5:$U$19,15,FALSE),"ผอม",IF(Y52&lt;=VLOOKUP(V52,เกณฑ์ดัชนีมวลกาย!$A$5:$U$19,17,FALSE),"สมส่วน",IF(Y52&lt;=VLOOKUP(V52,เกณฑ์ดัชนีมวลกาย!$A$5:$U$19,19,FALSE),"ท้วม","อ้วน"))))))</f>
        <v/>
      </c>
      <c r="AA52" s="374" t="str">
        <f>IF($E52="","",IF($F52="ชาย",IF(X52&lt;=VLOOKUP(V52,เกณฑ์ความสูง!$A$5:$U$19,3,FALSE),"เตี้ย",IF(X52&lt;=VLOOKUP(V52,เกณฑ์ความสูง!$A$5:$U$19,5,FALSE),"ค่อนข้างเตี้ย",IF(X52&lt;=VLOOKUP(V52,เกณฑ์ความสูง!$A$5:$U$19,7,FALSE),"ส่วนสูงตามเกณฑ์",IF(X52&lt;=VLOOKUP(V52,เกณฑ์ความสูง!$A$5:$U$19,9,FALSE),"ค่อนข้างสูง","สูง")))),IF(X52&lt;=VLOOKUP(V52,เกณฑ์ความสูง!$A$5:$U$19,13,FALSE),"เตี้ย",IF(X52&lt;=VLOOKUP(V52,เกณฑ์ความสูง!$A$5:$U$19,15,FALSE),"ค่อนข้างเตี้ย",IF(X52&lt;=VLOOKUP(V52,เกณฑ์ความสูง!$A$5:$U$19,17,FALSE),"ส่วนสูงตามเกณฑ์",IF(X52&lt;=VLOOKUP(V52,เกณฑ์ความสูง!$A$5:$U$19,19,FALSE),"ค่อนข้างสูง","สูง"))))))</f>
        <v/>
      </c>
      <c r="AB52" s="161"/>
      <c r="AC52" s="374" t="str">
        <f>IF($E52="","",IF(AB52="","",DATEDIF(ข้อมูลนักเรียน!$N50,AB52,"Y")))</f>
        <v/>
      </c>
      <c r="AD52" s="375"/>
      <c r="AE52" s="375"/>
      <c r="AF52" s="418" t="str">
        <f t="shared" si="3"/>
        <v/>
      </c>
      <c r="AG52" s="374" t="str">
        <f>IF($E52="","",IF($F52="ชาย",IF(AF52&lt;=VLOOKUP(AC52,เกณฑ์ดัชนีมวลกาย!$A$5:$U$19,3,FALSE),"ผอมมาก",IF(AF52&lt;=VLOOKUP(AC52,เกณฑ์ดัชนีมวลกาย!$A$5:$U$19,5,FALSE),"ผอม",IF(AF52&lt;=VLOOKUP(AC52,เกณฑ์ดัชนีมวลกาย!$A$5:$U$19,7,FALSE),"สมส่วน",IF(AF52&lt;=VLOOKUP(AC52,เกณฑ์ดัชนีมวลกาย!$A$5:$U$19,9,FALSE),"ท้วม","อ้วน")))),IF(AF52&lt;=VLOOKUP(AC52,เกณฑ์ดัชนีมวลกาย!$A$5:$U$19,13,FALSE),"ผอมมาก",IF(AF52&lt;=VLOOKUP(AC52,เกณฑ์ดัชนีมวลกาย!$A$5:$U$19,15,FALSE),"ผอม",IF(AF52&lt;=VLOOKUP(AC52,เกณฑ์ดัชนีมวลกาย!$A$5:$U$19,17,FALSE),"สมส่วน",IF(AF52&lt;=VLOOKUP(AC52,เกณฑ์ดัชนีมวลกาย!$A$5:$U$19,19,FALSE),"ท้วม","อ้วน"))))))</f>
        <v/>
      </c>
      <c r="AH52" s="374" t="str">
        <f>IF($E52="","",IF($F52="ชาย",IF(AE52&lt;=VLOOKUP(AC52,เกณฑ์ความสูง!$A$5:$U$19,3,FALSE),"เตี้ย",IF(AE52&lt;=VLOOKUP(AC52,เกณฑ์ความสูง!$A$5:$U$19,5,FALSE),"ค่อนข้างเตี้ย",IF(AE52&lt;=VLOOKUP(AC52,เกณฑ์ความสูง!$A$5:$U$19,7,FALSE),"ส่วนสูงตามเกณฑ์",IF(AE52&lt;=VLOOKUP(AC52,เกณฑ์ความสูง!$A$5:$U$19,9,FALSE),"ค่อนข้างสูง","สูง")))),IF(AE52&lt;=VLOOKUP(AC52,เกณฑ์ความสูง!$A$5:$U$19,13,FALSE),"เตี้ย",IF(AE52&lt;=VLOOKUP(AC52,เกณฑ์ความสูง!$A$5:$U$19,15,FALSE),"ค่อนข้างเตี้ย",IF(AE52&lt;=VLOOKUP(AC52,เกณฑ์ความสูง!$A$5:$U$19,17,FALSE),"ส่วนสูงตามเกณฑ์",IF(AE52&lt;=VLOOKUP(AC52,เกณฑ์ความสูง!$A$5:$U$19,19,FALSE),"ค่อนข้างสูง","สูง"))))))</f>
        <v/>
      </c>
    </row>
    <row r="53" spans="1:34" ht="21" x14ac:dyDescent="0.3">
      <c r="A53" s="111"/>
      <c r="B53" s="111"/>
      <c r="C53" s="111"/>
      <c r="D53" s="371">
        <f>ข้อมูลนักเรียน!D51</f>
        <v>49</v>
      </c>
      <c r="E53" s="372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373" t="str">
        <f>IF(ข้อมูลนักเรียน!J51="","",ข้อมูลนักเรียน!J51)</f>
        <v/>
      </c>
      <c r="G53" s="161"/>
      <c r="H53" s="374" t="str">
        <f>IF($E53="","",IF(G53="","",DATEDIF(ข้อมูลนักเรียน!$N51,G53,"Y")))</f>
        <v/>
      </c>
      <c r="I53" s="375"/>
      <c r="J53" s="375"/>
      <c r="K53" s="418" t="str">
        <f t="shared" si="0"/>
        <v/>
      </c>
      <c r="L53" s="374" t="str">
        <f>IF($E53="","",IF($F53="ชาย",IF(K53&lt;=VLOOKUP(H53,เกณฑ์ดัชนีมวลกาย!$A$5:$U$19,3,FALSE),"ผอมมาก",IF(K53&lt;=VLOOKUP(H53,เกณฑ์ดัชนีมวลกาย!$A$5:$U$19,5,FALSE),"ผอม",IF(K53&lt;=VLOOKUP(H53,เกณฑ์ดัชนีมวลกาย!$A$5:$U$19,7,FALSE),"สมส่วน",IF(K53&lt;=VLOOKUP(H53,เกณฑ์ดัชนีมวลกาย!$A$5:$U$19,9,FALSE),"ท้วม","อ้วน")))),IF(K53&lt;=VLOOKUP(H53,เกณฑ์ดัชนีมวลกาย!$A$5:$U$19,13,FALSE),"ผอมมาก",IF(K53&lt;=VLOOKUP(H53,เกณฑ์ดัชนีมวลกาย!$A$5:$U$19,15,FALSE),"ผอม",IF(K53&lt;=VLOOKUP(H53,เกณฑ์ดัชนีมวลกาย!$A$5:$U$19,17,FALSE),"สมส่วน",IF(K53&lt;=VLOOKUP(H53,เกณฑ์ดัชนีมวลกาย!$A$5:$U$19,19,FALSE),"ท้วม","อ้วน"))))))</f>
        <v/>
      </c>
      <c r="M53" s="374" t="str">
        <f>IF($E53="","",IF($F53="ชาย",IF(J53&lt;=VLOOKUP(H53,เกณฑ์ความสูง!$A$5:$U$19,3,FALSE),"เตี้ย",IF(J53&lt;=VLOOKUP(H53,เกณฑ์ความสูง!$A$5:$U$19,5,FALSE),"ค่อนข้างเตี้ย",IF(J53&lt;=VLOOKUP(H53,เกณฑ์ความสูง!$A$5:$U$19,7,FALSE),"ส่วนสูงตามเกณฑ์",IF(J53&lt;=VLOOKUP(H53,เกณฑ์ความสูง!$A$5:$U$19,9,FALSE),"ค่อนข้างสูง","สูง")))),IF(J53&lt;=VLOOKUP(H53,เกณฑ์ความสูง!$A$5:$U$19,13,FALSE),"เตี้ย",IF(J53&lt;=VLOOKUP(H53,เกณฑ์ความสูง!$A$5:$U$19,15,FALSE),"ค่อนข้างเตี้ย",IF(J53&lt;=VLOOKUP(H53,เกณฑ์ความสูง!$A$5:$U$19,17,FALSE),"ส่วนสูงตามเกณฑ์",IF(J53&lt;=VLOOKUP(H53,เกณฑ์ความสูง!$A$5:$U$19,19,FALSE),"ค่อนข้างสูง","สูง"))))))</f>
        <v/>
      </c>
      <c r="N53" s="161"/>
      <c r="O53" s="374" t="str">
        <f>IF($E53="","",IF(N53="","",DATEDIF(ข้อมูลนักเรียน!$N51,N53,"Y")))</f>
        <v/>
      </c>
      <c r="P53" s="375"/>
      <c r="Q53" s="375"/>
      <c r="R53" s="418" t="str">
        <f t="shared" si="1"/>
        <v/>
      </c>
      <c r="S53" s="374" t="str">
        <f>IF($E53="","",IF($F53="ชาย",IF(R53&lt;=VLOOKUP(O53,เกณฑ์ดัชนีมวลกาย!$A$5:$U$19,3,FALSE),"ผอมมาก",IF(R53&lt;=VLOOKUP(O53,เกณฑ์ดัชนีมวลกาย!$A$5:$U$19,5,FALSE),"ผอม",IF(R53&lt;=VLOOKUP(O53,เกณฑ์ดัชนีมวลกาย!$A$5:$U$19,7,FALSE),"สมส่วน",IF(R53&lt;=VLOOKUP(O53,เกณฑ์ดัชนีมวลกาย!$A$5:$U$19,9,FALSE),"ท้วม","อ้วน")))),IF(R53&lt;=VLOOKUP(O53,เกณฑ์ดัชนีมวลกาย!$A$5:$U$19,13,FALSE),"ผอมมาก",IF(R53&lt;=VLOOKUP(O53,เกณฑ์ดัชนีมวลกาย!$A$5:$U$19,15,FALSE),"ผอม",IF(R53&lt;=VLOOKUP(O53,เกณฑ์ดัชนีมวลกาย!$A$5:$U$19,17,FALSE),"สมส่วน",IF(R53&lt;=VLOOKUP(O53,เกณฑ์ดัชนีมวลกาย!$A$5:$U$19,19,FALSE),"ท้วม","อ้วน"))))))</f>
        <v/>
      </c>
      <c r="T53" s="374" t="str">
        <f>IF($E53="","",IF($F53="ชาย",IF(Q53&lt;=VLOOKUP(O53,เกณฑ์ความสูง!$A$5:$U$19,3,FALSE),"เตี้ย",IF(Q53&lt;=VLOOKUP(O53,เกณฑ์ความสูง!$A$5:$U$19,5,FALSE),"ค่อนข้างเตี้ย",IF(Q53&lt;=VLOOKUP(O53,เกณฑ์ความสูง!$A$5:$U$19,7,FALSE),"ส่วนสูงตามเกณฑ์",IF(Q53&lt;=VLOOKUP(O53,เกณฑ์ความสูง!$A$5:$U$19,9,FALSE),"ค่อนข้างสูง","สูง")))),IF(Q53&lt;=VLOOKUP(O53,เกณฑ์ความสูง!$A$5:$U$19,13,FALSE),"เตี้ย",IF(Q53&lt;=VLOOKUP(O53,เกณฑ์ความสูง!$A$5:$U$19,15,FALSE),"ค่อนข้างเตี้ย",IF(Q53&lt;=VLOOKUP(O53,เกณฑ์ความสูง!$A$5:$U$19,17,FALSE),"ส่วนสูงตามเกณฑ์",IF(Q53&lt;=VLOOKUP(O53,เกณฑ์ความสูง!$A$5:$U$19,19,FALSE),"ค่อนข้างสูง","สูง"))))))</f>
        <v/>
      </c>
      <c r="U53" s="161"/>
      <c r="V53" s="374" t="str">
        <f>IF($E53="","",IF(U53="","",DATEDIF(ข้อมูลนักเรียน!$N51,U53,"Y")))</f>
        <v/>
      </c>
      <c r="W53" s="375"/>
      <c r="X53" s="375"/>
      <c r="Y53" s="418" t="str">
        <f t="shared" si="2"/>
        <v/>
      </c>
      <c r="Z53" s="374" t="str">
        <f>IF($E53="","",IF($F53="ชาย",IF(Y53&lt;=VLOOKUP(V53,เกณฑ์ดัชนีมวลกาย!$A$5:$U$19,3,FALSE),"ผอมมาก",IF(Y53&lt;=VLOOKUP(V53,เกณฑ์ดัชนีมวลกาย!$A$5:$U$19,5,FALSE),"ผอม",IF(Y53&lt;=VLOOKUP(V53,เกณฑ์ดัชนีมวลกาย!$A$5:$U$19,7,FALSE),"สมส่วน",IF(Y53&lt;=VLOOKUP(V53,เกณฑ์ดัชนีมวลกาย!$A$5:$U$19,9,FALSE),"ท้วม","อ้วน")))),IF(Y53&lt;=VLOOKUP(V53,เกณฑ์ดัชนีมวลกาย!$A$5:$U$19,13,FALSE),"ผอมมาก",IF(Y53&lt;=VLOOKUP(V53,เกณฑ์ดัชนีมวลกาย!$A$5:$U$19,15,FALSE),"ผอม",IF(Y53&lt;=VLOOKUP(V53,เกณฑ์ดัชนีมวลกาย!$A$5:$U$19,17,FALSE),"สมส่วน",IF(Y53&lt;=VLOOKUP(V53,เกณฑ์ดัชนีมวลกาย!$A$5:$U$19,19,FALSE),"ท้วม","อ้วน"))))))</f>
        <v/>
      </c>
      <c r="AA53" s="374" t="str">
        <f>IF($E53="","",IF($F53="ชาย",IF(X53&lt;=VLOOKUP(V53,เกณฑ์ความสูง!$A$5:$U$19,3,FALSE),"เตี้ย",IF(X53&lt;=VLOOKUP(V53,เกณฑ์ความสูง!$A$5:$U$19,5,FALSE),"ค่อนข้างเตี้ย",IF(X53&lt;=VLOOKUP(V53,เกณฑ์ความสูง!$A$5:$U$19,7,FALSE),"ส่วนสูงตามเกณฑ์",IF(X53&lt;=VLOOKUP(V53,เกณฑ์ความสูง!$A$5:$U$19,9,FALSE),"ค่อนข้างสูง","สูง")))),IF(X53&lt;=VLOOKUP(V53,เกณฑ์ความสูง!$A$5:$U$19,13,FALSE),"เตี้ย",IF(X53&lt;=VLOOKUP(V53,เกณฑ์ความสูง!$A$5:$U$19,15,FALSE),"ค่อนข้างเตี้ย",IF(X53&lt;=VLOOKUP(V53,เกณฑ์ความสูง!$A$5:$U$19,17,FALSE),"ส่วนสูงตามเกณฑ์",IF(X53&lt;=VLOOKUP(V53,เกณฑ์ความสูง!$A$5:$U$19,19,FALSE),"ค่อนข้างสูง","สูง"))))))</f>
        <v/>
      </c>
      <c r="AB53" s="161"/>
      <c r="AC53" s="374" t="str">
        <f>IF($E53="","",IF(AB53="","",DATEDIF(ข้อมูลนักเรียน!$N51,AB53,"Y")))</f>
        <v/>
      </c>
      <c r="AD53" s="375"/>
      <c r="AE53" s="375"/>
      <c r="AF53" s="418" t="str">
        <f t="shared" si="3"/>
        <v/>
      </c>
      <c r="AG53" s="374" t="str">
        <f>IF($E53="","",IF($F53="ชาย",IF(AF53&lt;=VLOOKUP(AC53,เกณฑ์ดัชนีมวลกาย!$A$5:$U$19,3,FALSE),"ผอมมาก",IF(AF53&lt;=VLOOKUP(AC53,เกณฑ์ดัชนีมวลกาย!$A$5:$U$19,5,FALSE),"ผอม",IF(AF53&lt;=VLOOKUP(AC53,เกณฑ์ดัชนีมวลกาย!$A$5:$U$19,7,FALSE),"สมส่วน",IF(AF53&lt;=VLOOKUP(AC53,เกณฑ์ดัชนีมวลกาย!$A$5:$U$19,9,FALSE),"ท้วม","อ้วน")))),IF(AF53&lt;=VLOOKUP(AC53,เกณฑ์ดัชนีมวลกาย!$A$5:$U$19,13,FALSE),"ผอมมาก",IF(AF53&lt;=VLOOKUP(AC53,เกณฑ์ดัชนีมวลกาย!$A$5:$U$19,15,FALSE),"ผอม",IF(AF53&lt;=VLOOKUP(AC53,เกณฑ์ดัชนีมวลกาย!$A$5:$U$19,17,FALSE),"สมส่วน",IF(AF53&lt;=VLOOKUP(AC53,เกณฑ์ดัชนีมวลกาย!$A$5:$U$19,19,FALSE),"ท้วม","อ้วน"))))))</f>
        <v/>
      </c>
      <c r="AH53" s="374" t="str">
        <f>IF($E53="","",IF($F53="ชาย",IF(AE53&lt;=VLOOKUP(AC53,เกณฑ์ความสูง!$A$5:$U$19,3,FALSE),"เตี้ย",IF(AE53&lt;=VLOOKUP(AC53,เกณฑ์ความสูง!$A$5:$U$19,5,FALSE),"ค่อนข้างเตี้ย",IF(AE53&lt;=VLOOKUP(AC53,เกณฑ์ความสูง!$A$5:$U$19,7,FALSE),"ส่วนสูงตามเกณฑ์",IF(AE53&lt;=VLOOKUP(AC53,เกณฑ์ความสูง!$A$5:$U$19,9,FALSE),"ค่อนข้างสูง","สูง")))),IF(AE53&lt;=VLOOKUP(AC53,เกณฑ์ความสูง!$A$5:$U$19,13,FALSE),"เตี้ย",IF(AE53&lt;=VLOOKUP(AC53,เกณฑ์ความสูง!$A$5:$U$19,15,FALSE),"ค่อนข้างเตี้ย",IF(AE53&lt;=VLOOKUP(AC53,เกณฑ์ความสูง!$A$5:$U$19,17,FALSE),"ส่วนสูงตามเกณฑ์",IF(AE53&lt;=VLOOKUP(AC53,เกณฑ์ความสูง!$A$5:$U$19,19,FALSE),"ค่อนข้างสูง","สูง"))))))</f>
        <v/>
      </c>
    </row>
    <row r="54" spans="1:34" ht="21" x14ac:dyDescent="0.3">
      <c r="A54" s="111"/>
      <c r="B54" s="111"/>
      <c r="C54" s="111"/>
      <c r="D54" s="371">
        <f>ข้อมูลนักเรียน!D52</f>
        <v>50</v>
      </c>
      <c r="E54" s="372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373" t="str">
        <f>IF(ข้อมูลนักเรียน!J52="","",ข้อมูลนักเรียน!J52)</f>
        <v/>
      </c>
      <c r="G54" s="161"/>
      <c r="H54" s="374" t="str">
        <f>IF($E54="","",IF(G54="","",DATEDIF(ข้อมูลนักเรียน!$N52,G54,"Y")))</f>
        <v/>
      </c>
      <c r="I54" s="375"/>
      <c r="J54" s="375"/>
      <c r="K54" s="418" t="str">
        <f t="shared" si="0"/>
        <v/>
      </c>
      <c r="L54" s="374" t="str">
        <f>IF($E54="","",IF($F54="ชาย",IF(K54&lt;=VLOOKUP(H54,เกณฑ์ดัชนีมวลกาย!$A$5:$U$19,3,FALSE),"ผอมมาก",IF(K54&lt;=VLOOKUP(H54,เกณฑ์ดัชนีมวลกาย!$A$5:$U$19,5,FALSE),"ผอม",IF(K54&lt;=VLOOKUP(H54,เกณฑ์ดัชนีมวลกาย!$A$5:$U$19,7,FALSE),"สมส่วน",IF(K54&lt;=VLOOKUP(H54,เกณฑ์ดัชนีมวลกาย!$A$5:$U$19,9,FALSE),"ท้วม","อ้วน")))),IF(K54&lt;=VLOOKUP(H54,เกณฑ์ดัชนีมวลกาย!$A$5:$U$19,13,FALSE),"ผอมมาก",IF(K54&lt;=VLOOKUP(H54,เกณฑ์ดัชนีมวลกาย!$A$5:$U$19,15,FALSE),"ผอม",IF(K54&lt;=VLOOKUP(H54,เกณฑ์ดัชนีมวลกาย!$A$5:$U$19,17,FALSE),"สมส่วน",IF(K54&lt;=VLOOKUP(H54,เกณฑ์ดัชนีมวลกาย!$A$5:$U$19,19,FALSE),"ท้วม","อ้วน"))))))</f>
        <v/>
      </c>
      <c r="M54" s="374" t="str">
        <f>IF($E54="","",IF($F54="ชาย",IF(J54&lt;=VLOOKUP(H54,เกณฑ์ความสูง!$A$5:$U$19,3,FALSE),"เตี้ย",IF(J54&lt;=VLOOKUP(H54,เกณฑ์ความสูง!$A$5:$U$19,5,FALSE),"ค่อนข้างเตี้ย",IF(J54&lt;=VLOOKUP(H54,เกณฑ์ความสูง!$A$5:$U$19,7,FALSE),"ส่วนสูงตามเกณฑ์",IF(J54&lt;=VLOOKUP(H54,เกณฑ์ความสูง!$A$5:$U$19,9,FALSE),"ค่อนข้างสูง","สูง")))),IF(J54&lt;=VLOOKUP(H54,เกณฑ์ความสูง!$A$5:$U$19,13,FALSE),"เตี้ย",IF(J54&lt;=VLOOKUP(H54,เกณฑ์ความสูง!$A$5:$U$19,15,FALSE),"ค่อนข้างเตี้ย",IF(J54&lt;=VLOOKUP(H54,เกณฑ์ความสูง!$A$5:$U$19,17,FALSE),"ส่วนสูงตามเกณฑ์",IF(J54&lt;=VLOOKUP(H54,เกณฑ์ความสูง!$A$5:$U$19,19,FALSE),"ค่อนข้างสูง","สูง"))))))</f>
        <v/>
      </c>
      <c r="N54" s="161"/>
      <c r="O54" s="374" t="str">
        <f>IF($E54="","",IF(N54="","",DATEDIF(ข้อมูลนักเรียน!$N52,N54,"Y")))</f>
        <v/>
      </c>
      <c r="P54" s="375"/>
      <c r="Q54" s="375"/>
      <c r="R54" s="418" t="str">
        <f t="shared" si="1"/>
        <v/>
      </c>
      <c r="S54" s="374" t="str">
        <f>IF($E54="","",IF($F54="ชาย",IF(R54&lt;=VLOOKUP(O54,เกณฑ์ดัชนีมวลกาย!$A$5:$U$19,3,FALSE),"ผอมมาก",IF(R54&lt;=VLOOKUP(O54,เกณฑ์ดัชนีมวลกาย!$A$5:$U$19,5,FALSE),"ผอม",IF(R54&lt;=VLOOKUP(O54,เกณฑ์ดัชนีมวลกาย!$A$5:$U$19,7,FALSE),"สมส่วน",IF(R54&lt;=VLOOKUP(O54,เกณฑ์ดัชนีมวลกาย!$A$5:$U$19,9,FALSE),"ท้วม","อ้วน")))),IF(R54&lt;=VLOOKUP(O54,เกณฑ์ดัชนีมวลกาย!$A$5:$U$19,13,FALSE),"ผอมมาก",IF(R54&lt;=VLOOKUP(O54,เกณฑ์ดัชนีมวลกาย!$A$5:$U$19,15,FALSE),"ผอม",IF(R54&lt;=VLOOKUP(O54,เกณฑ์ดัชนีมวลกาย!$A$5:$U$19,17,FALSE),"สมส่วน",IF(R54&lt;=VLOOKUP(O54,เกณฑ์ดัชนีมวลกาย!$A$5:$U$19,19,FALSE),"ท้วม","อ้วน"))))))</f>
        <v/>
      </c>
      <c r="T54" s="374" t="str">
        <f>IF($E54="","",IF($F54="ชาย",IF(Q54&lt;=VLOOKUP(O54,เกณฑ์ความสูง!$A$5:$U$19,3,FALSE),"เตี้ย",IF(Q54&lt;=VLOOKUP(O54,เกณฑ์ความสูง!$A$5:$U$19,5,FALSE),"ค่อนข้างเตี้ย",IF(Q54&lt;=VLOOKUP(O54,เกณฑ์ความสูง!$A$5:$U$19,7,FALSE),"ส่วนสูงตามเกณฑ์",IF(Q54&lt;=VLOOKUP(O54,เกณฑ์ความสูง!$A$5:$U$19,9,FALSE),"ค่อนข้างสูง","สูง")))),IF(Q54&lt;=VLOOKUP(O54,เกณฑ์ความสูง!$A$5:$U$19,13,FALSE),"เตี้ย",IF(Q54&lt;=VLOOKUP(O54,เกณฑ์ความสูง!$A$5:$U$19,15,FALSE),"ค่อนข้างเตี้ย",IF(Q54&lt;=VLOOKUP(O54,เกณฑ์ความสูง!$A$5:$U$19,17,FALSE),"ส่วนสูงตามเกณฑ์",IF(Q54&lt;=VLOOKUP(O54,เกณฑ์ความสูง!$A$5:$U$19,19,FALSE),"ค่อนข้างสูง","สูง"))))))</f>
        <v/>
      </c>
      <c r="U54" s="161"/>
      <c r="V54" s="374" t="str">
        <f>IF($E54="","",IF(U54="","",DATEDIF(ข้อมูลนักเรียน!$N52,U54,"Y")))</f>
        <v/>
      </c>
      <c r="W54" s="375"/>
      <c r="X54" s="375"/>
      <c r="Y54" s="418" t="str">
        <f t="shared" si="2"/>
        <v/>
      </c>
      <c r="Z54" s="374" t="str">
        <f>IF($E54="","",IF($F54="ชาย",IF(Y54&lt;=VLOOKUP(V54,เกณฑ์ดัชนีมวลกาย!$A$5:$U$19,3,FALSE),"ผอมมาก",IF(Y54&lt;=VLOOKUP(V54,เกณฑ์ดัชนีมวลกาย!$A$5:$U$19,5,FALSE),"ผอม",IF(Y54&lt;=VLOOKUP(V54,เกณฑ์ดัชนีมวลกาย!$A$5:$U$19,7,FALSE),"สมส่วน",IF(Y54&lt;=VLOOKUP(V54,เกณฑ์ดัชนีมวลกาย!$A$5:$U$19,9,FALSE),"ท้วม","อ้วน")))),IF(Y54&lt;=VLOOKUP(V54,เกณฑ์ดัชนีมวลกาย!$A$5:$U$19,13,FALSE),"ผอมมาก",IF(Y54&lt;=VLOOKUP(V54,เกณฑ์ดัชนีมวลกาย!$A$5:$U$19,15,FALSE),"ผอม",IF(Y54&lt;=VLOOKUP(V54,เกณฑ์ดัชนีมวลกาย!$A$5:$U$19,17,FALSE),"สมส่วน",IF(Y54&lt;=VLOOKUP(V54,เกณฑ์ดัชนีมวลกาย!$A$5:$U$19,19,FALSE),"ท้วม","อ้วน"))))))</f>
        <v/>
      </c>
      <c r="AA54" s="374" t="str">
        <f>IF($E54="","",IF($F54="ชาย",IF(X54&lt;=VLOOKUP(V54,เกณฑ์ความสูง!$A$5:$U$19,3,FALSE),"เตี้ย",IF(X54&lt;=VLOOKUP(V54,เกณฑ์ความสูง!$A$5:$U$19,5,FALSE),"ค่อนข้างเตี้ย",IF(X54&lt;=VLOOKUP(V54,เกณฑ์ความสูง!$A$5:$U$19,7,FALSE),"ส่วนสูงตามเกณฑ์",IF(X54&lt;=VLOOKUP(V54,เกณฑ์ความสูง!$A$5:$U$19,9,FALSE),"ค่อนข้างสูง","สูง")))),IF(X54&lt;=VLOOKUP(V54,เกณฑ์ความสูง!$A$5:$U$19,13,FALSE),"เตี้ย",IF(X54&lt;=VLOOKUP(V54,เกณฑ์ความสูง!$A$5:$U$19,15,FALSE),"ค่อนข้างเตี้ย",IF(X54&lt;=VLOOKUP(V54,เกณฑ์ความสูง!$A$5:$U$19,17,FALSE),"ส่วนสูงตามเกณฑ์",IF(X54&lt;=VLOOKUP(V54,เกณฑ์ความสูง!$A$5:$U$19,19,FALSE),"ค่อนข้างสูง","สูง"))))))</f>
        <v/>
      </c>
      <c r="AB54" s="161"/>
      <c r="AC54" s="374" t="str">
        <f>IF($E54="","",IF(AB54="","",DATEDIF(ข้อมูลนักเรียน!$N52,AB54,"Y")))</f>
        <v/>
      </c>
      <c r="AD54" s="375"/>
      <c r="AE54" s="375"/>
      <c r="AF54" s="418" t="str">
        <f t="shared" si="3"/>
        <v/>
      </c>
      <c r="AG54" s="374" t="str">
        <f>IF($E54="","",IF($F54="ชาย",IF(AF54&lt;=VLOOKUP(AC54,เกณฑ์ดัชนีมวลกาย!$A$5:$U$19,3,FALSE),"ผอมมาก",IF(AF54&lt;=VLOOKUP(AC54,เกณฑ์ดัชนีมวลกาย!$A$5:$U$19,5,FALSE),"ผอม",IF(AF54&lt;=VLOOKUP(AC54,เกณฑ์ดัชนีมวลกาย!$A$5:$U$19,7,FALSE),"สมส่วน",IF(AF54&lt;=VLOOKUP(AC54,เกณฑ์ดัชนีมวลกาย!$A$5:$U$19,9,FALSE),"ท้วม","อ้วน")))),IF(AF54&lt;=VLOOKUP(AC54,เกณฑ์ดัชนีมวลกาย!$A$5:$U$19,13,FALSE),"ผอมมาก",IF(AF54&lt;=VLOOKUP(AC54,เกณฑ์ดัชนีมวลกาย!$A$5:$U$19,15,FALSE),"ผอม",IF(AF54&lt;=VLOOKUP(AC54,เกณฑ์ดัชนีมวลกาย!$A$5:$U$19,17,FALSE),"สมส่วน",IF(AF54&lt;=VLOOKUP(AC54,เกณฑ์ดัชนีมวลกาย!$A$5:$U$19,19,FALSE),"ท้วม","อ้วน"))))))</f>
        <v/>
      </c>
      <c r="AH54" s="374" t="str">
        <f>IF($E54="","",IF($F54="ชาย",IF(AE54&lt;=VLOOKUP(AC54,เกณฑ์ความสูง!$A$5:$U$19,3,FALSE),"เตี้ย",IF(AE54&lt;=VLOOKUP(AC54,เกณฑ์ความสูง!$A$5:$U$19,5,FALSE),"ค่อนข้างเตี้ย",IF(AE54&lt;=VLOOKUP(AC54,เกณฑ์ความสูง!$A$5:$U$19,7,FALSE),"ส่วนสูงตามเกณฑ์",IF(AE54&lt;=VLOOKUP(AC54,เกณฑ์ความสูง!$A$5:$U$19,9,FALSE),"ค่อนข้างสูง","สูง")))),IF(AE54&lt;=VLOOKUP(AC54,เกณฑ์ความสูง!$A$5:$U$19,13,FALSE),"เตี้ย",IF(AE54&lt;=VLOOKUP(AC54,เกณฑ์ความสูง!$A$5:$U$19,15,FALSE),"ค่อนข้างเตี้ย",IF(AE54&lt;=VLOOKUP(AC54,เกณฑ์ความสูง!$A$5:$U$19,17,FALSE),"ส่วนสูงตามเกณฑ์",IF(AE54&lt;=VLOOKUP(AC54,เกณฑ์ความสูง!$A$5:$U$19,19,FALSE),"ค่อนข้างสูง","สูง"))))))</f>
        <v/>
      </c>
    </row>
    <row r="55" spans="1:34" ht="21" x14ac:dyDescent="0.3">
      <c r="A55" s="111"/>
      <c r="B55" s="111"/>
      <c r="C55" s="111"/>
      <c r="D55" s="371">
        <f>ข้อมูลนักเรียน!D53</f>
        <v>51</v>
      </c>
      <c r="E55" s="372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373" t="str">
        <f>IF(ข้อมูลนักเรียน!J53="","",ข้อมูลนักเรียน!J53)</f>
        <v/>
      </c>
      <c r="G55" s="161"/>
      <c r="H55" s="374" t="str">
        <f>IF($E55="","",IF(G55="","",DATEDIF(ข้อมูลนักเรียน!$N53,G55,"Y")))</f>
        <v/>
      </c>
      <c r="I55" s="375"/>
      <c r="J55" s="375"/>
      <c r="K55" s="418" t="str">
        <f t="shared" si="0"/>
        <v/>
      </c>
      <c r="L55" s="374" t="str">
        <f>IF($E55="","",IF($F55="ชาย",IF(K55&lt;=VLOOKUP(H55,เกณฑ์ดัชนีมวลกาย!$A$5:$U$19,3,FALSE),"ผอมมาก",IF(K55&lt;=VLOOKUP(H55,เกณฑ์ดัชนีมวลกาย!$A$5:$U$19,5,FALSE),"ผอม",IF(K55&lt;=VLOOKUP(H55,เกณฑ์ดัชนีมวลกาย!$A$5:$U$19,7,FALSE),"สมส่วน",IF(K55&lt;=VLOOKUP(H55,เกณฑ์ดัชนีมวลกาย!$A$5:$U$19,9,FALSE),"ท้วม","อ้วน")))),IF(K55&lt;=VLOOKUP(H55,เกณฑ์ดัชนีมวลกาย!$A$5:$U$19,13,FALSE),"ผอมมาก",IF(K55&lt;=VLOOKUP(H55,เกณฑ์ดัชนีมวลกาย!$A$5:$U$19,15,FALSE),"ผอม",IF(K55&lt;=VLOOKUP(H55,เกณฑ์ดัชนีมวลกาย!$A$5:$U$19,17,FALSE),"สมส่วน",IF(K55&lt;=VLOOKUP(H55,เกณฑ์ดัชนีมวลกาย!$A$5:$U$19,19,FALSE),"ท้วม","อ้วน"))))))</f>
        <v/>
      </c>
      <c r="M55" s="374" t="str">
        <f>IF($E55="","",IF($F55="ชาย",IF(J55&lt;=VLOOKUP(H55,เกณฑ์ความสูง!$A$5:$U$19,3,FALSE),"เตี้ย",IF(J55&lt;=VLOOKUP(H55,เกณฑ์ความสูง!$A$5:$U$19,5,FALSE),"ค่อนข้างเตี้ย",IF(J55&lt;=VLOOKUP(H55,เกณฑ์ความสูง!$A$5:$U$19,7,FALSE),"ส่วนสูงตามเกณฑ์",IF(J55&lt;=VLOOKUP(H55,เกณฑ์ความสูง!$A$5:$U$19,9,FALSE),"ค่อนข้างสูง","สูง")))),IF(J55&lt;=VLOOKUP(H55,เกณฑ์ความสูง!$A$5:$U$19,13,FALSE),"เตี้ย",IF(J55&lt;=VLOOKUP(H55,เกณฑ์ความสูง!$A$5:$U$19,15,FALSE),"ค่อนข้างเตี้ย",IF(J55&lt;=VLOOKUP(H55,เกณฑ์ความสูง!$A$5:$U$19,17,FALSE),"ส่วนสูงตามเกณฑ์",IF(J55&lt;=VLOOKUP(H55,เกณฑ์ความสูง!$A$5:$U$19,19,FALSE),"ค่อนข้างสูง","สูง"))))))</f>
        <v/>
      </c>
      <c r="N55" s="161"/>
      <c r="O55" s="374" t="str">
        <f>IF($E55="","",IF(N55="","",DATEDIF(ข้อมูลนักเรียน!$N53,N55,"Y")))</f>
        <v/>
      </c>
      <c r="P55" s="375"/>
      <c r="Q55" s="375"/>
      <c r="R55" s="418" t="str">
        <f t="shared" si="1"/>
        <v/>
      </c>
      <c r="S55" s="374" t="str">
        <f>IF($E55="","",IF($F55="ชาย",IF(R55&lt;=VLOOKUP(O55,เกณฑ์ดัชนีมวลกาย!$A$5:$U$19,3,FALSE),"ผอมมาก",IF(R55&lt;=VLOOKUP(O55,เกณฑ์ดัชนีมวลกาย!$A$5:$U$19,5,FALSE),"ผอม",IF(R55&lt;=VLOOKUP(O55,เกณฑ์ดัชนีมวลกาย!$A$5:$U$19,7,FALSE),"สมส่วน",IF(R55&lt;=VLOOKUP(O55,เกณฑ์ดัชนีมวลกาย!$A$5:$U$19,9,FALSE),"ท้วม","อ้วน")))),IF(R55&lt;=VLOOKUP(O55,เกณฑ์ดัชนีมวลกาย!$A$5:$U$19,13,FALSE),"ผอมมาก",IF(R55&lt;=VLOOKUP(O55,เกณฑ์ดัชนีมวลกาย!$A$5:$U$19,15,FALSE),"ผอม",IF(R55&lt;=VLOOKUP(O55,เกณฑ์ดัชนีมวลกาย!$A$5:$U$19,17,FALSE),"สมส่วน",IF(R55&lt;=VLOOKUP(O55,เกณฑ์ดัชนีมวลกาย!$A$5:$U$19,19,FALSE),"ท้วม","อ้วน"))))))</f>
        <v/>
      </c>
      <c r="T55" s="374" t="str">
        <f>IF($E55="","",IF($F55="ชาย",IF(Q55&lt;=VLOOKUP(O55,เกณฑ์ความสูง!$A$5:$U$19,3,FALSE),"เตี้ย",IF(Q55&lt;=VLOOKUP(O55,เกณฑ์ความสูง!$A$5:$U$19,5,FALSE),"ค่อนข้างเตี้ย",IF(Q55&lt;=VLOOKUP(O55,เกณฑ์ความสูง!$A$5:$U$19,7,FALSE),"ส่วนสูงตามเกณฑ์",IF(Q55&lt;=VLOOKUP(O55,เกณฑ์ความสูง!$A$5:$U$19,9,FALSE),"ค่อนข้างสูง","สูง")))),IF(Q55&lt;=VLOOKUP(O55,เกณฑ์ความสูง!$A$5:$U$19,13,FALSE),"เตี้ย",IF(Q55&lt;=VLOOKUP(O55,เกณฑ์ความสูง!$A$5:$U$19,15,FALSE),"ค่อนข้างเตี้ย",IF(Q55&lt;=VLOOKUP(O55,เกณฑ์ความสูง!$A$5:$U$19,17,FALSE),"ส่วนสูงตามเกณฑ์",IF(Q55&lt;=VLOOKUP(O55,เกณฑ์ความสูง!$A$5:$U$19,19,FALSE),"ค่อนข้างสูง","สูง"))))))</f>
        <v/>
      </c>
      <c r="U55" s="161"/>
      <c r="V55" s="374" t="str">
        <f>IF($E55="","",IF(U55="","",DATEDIF(ข้อมูลนักเรียน!$N53,U55,"Y")))</f>
        <v/>
      </c>
      <c r="W55" s="375"/>
      <c r="X55" s="375"/>
      <c r="Y55" s="418" t="str">
        <f t="shared" si="2"/>
        <v/>
      </c>
      <c r="Z55" s="374" t="str">
        <f>IF($E55="","",IF($F55="ชาย",IF(Y55&lt;=VLOOKUP(V55,เกณฑ์ดัชนีมวลกาย!$A$5:$U$19,3,FALSE),"ผอมมาก",IF(Y55&lt;=VLOOKUP(V55,เกณฑ์ดัชนีมวลกาย!$A$5:$U$19,5,FALSE),"ผอม",IF(Y55&lt;=VLOOKUP(V55,เกณฑ์ดัชนีมวลกาย!$A$5:$U$19,7,FALSE),"สมส่วน",IF(Y55&lt;=VLOOKUP(V55,เกณฑ์ดัชนีมวลกาย!$A$5:$U$19,9,FALSE),"ท้วม","อ้วน")))),IF(Y55&lt;=VLOOKUP(V55,เกณฑ์ดัชนีมวลกาย!$A$5:$U$19,13,FALSE),"ผอมมาก",IF(Y55&lt;=VLOOKUP(V55,เกณฑ์ดัชนีมวลกาย!$A$5:$U$19,15,FALSE),"ผอม",IF(Y55&lt;=VLOOKUP(V55,เกณฑ์ดัชนีมวลกาย!$A$5:$U$19,17,FALSE),"สมส่วน",IF(Y55&lt;=VLOOKUP(V55,เกณฑ์ดัชนีมวลกาย!$A$5:$U$19,19,FALSE),"ท้วม","อ้วน"))))))</f>
        <v/>
      </c>
      <c r="AA55" s="374" t="str">
        <f>IF($E55="","",IF($F55="ชาย",IF(X55&lt;=VLOOKUP(V55,เกณฑ์ความสูง!$A$5:$U$19,3,FALSE),"เตี้ย",IF(X55&lt;=VLOOKUP(V55,เกณฑ์ความสูง!$A$5:$U$19,5,FALSE),"ค่อนข้างเตี้ย",IF(X55&lt;=VLOOKUP(V55,เกณฑ์ความสูง!$A$5:$U$19,7,FALSE),"ส่วนสูงตามเกณฑ์",IF(X55&lt;=VLOOKUP(V55,เกณฑ์ความสูง!$A$5:$U$19,9,FALSE),"ค่อนข้างสูง","สูง")))),IF(X55&lt;=VLOOKUP(V55,เกณฑ์ความสูง!$A$5:$U$19,13,FALSE),"เตี้ย",IF(X55&lt;=VLOOKUP(V55,เกณฑ์ความสูง!$A$5:$U$19,15,FALSE),"ค่อนข้างเตี้ย",IF(X55&lt;=VLOOKUP(V55,เกณฑ์ความสูง!$A$5:$U$19,17,FALSE),"ส่วนสูงตามเกณฑ์",IF(X55&lt;=VLOOKUP(V55,เกณฑ์ความสูง!$A$5:$U$19,19,FALSE),"ค่อนข้างสูง","สูง"))))))</f>
        <v/>
      </c>
      <c r="AB55" s="161"/>
      <c r="AC55" s="374" t="str">
        <f>IF($E55="","",IF(AB55="","",DATEDIF(ข้อมูลนักเรียน!$N53,AB55,"Y")))</f>
        <v/>
      </c>
      <c r="AD55" s="375"/>
      <c r="AE55" s="375"/>
      <c r="AF55" s="418" t="str">
        <f t="shared" si="3"/>
        <v/>
      </c>
      <c r="AG55" s="374" t="str">
        <f>IF($E55="","",IF($F55="ชาย",IF(AF55&lt;=VLOOKUP(AC55,เกณฑ์ดัชนีมวลกาย!$A$5:$U$19,3,FALSE),"ผอมมาก",IF(AF55&lt;=VLOOKUP(AC55,เกณฑ์ดัชนีมวลกาย!$A$5:$U$19,5,FALSE),"ผอม",IF(AF55&lt;=VLOOKUP(AC55,เกณฑ์ดัชนีมวลกาย!$A$5:$U$19,7,FALSE),"สมส่วน",IF(AF55&lt;=VLOOKUP(AC55,เกณฑ์ดัชนีมวลกาย!$A$5:$U$19,9,FALSE),"ท้วม","อ้วน")))),IF(AF55&lt;=VLOOKUP(AC55,เกณฑ์ดัชนีมวลกาย!$A$5:$U$19,13,FALSE),"ผอมมาก",IF(AF55&lt;=VLOOKUP(AC55,เกณฑ์ดัชนีมวลกาย!$A$5:$U$19,15,FALSE),"ผอม",IF(AF55&lt;=VLOOKUP(AC55,เกณฑ์ดัชนีมวลกาย!$A$5:$U$19,17,FALSE),"สมส่วน",IF(AF55&lt;=VLOOKUP(AC55,เกณฑ์ดัชนีมวลกาย!$A$5:$U$19,19,FALSE),"ท้วม","อ้วน"))))))</f>
        <v/>
      </c>
      <c r="AH55" s="374" t="str">
        <f>IF($E55="","",IF($F55="ชาย",IF(AE55&lt;=VLOOKUP(AC55,เกณฑ์ความสูง!$A$5:$U$19,3,FALSE),"เตี้ย",IF(AE55&lt;=VLOOKUP(AC55,เกณฑ์ความสูง!$A$5:$U$19,5,FALSE),"ค่อนข้างเตี้ย",IF(AE55&lt;=VLOOKUP(AC55,เกณฑ์ความสูง!$A$5:$U$19,7,FALSE),"ส่วนสูงตามเกณฑ์",IF(AE55&lt;=VLOOKUP(AC55,เกณฑ์ความสูง!$A$5:$U$19,9,FALSE),"ค่อนข้างสูง","สูง")))),IF(AE55&lt;=VLOOKUP(AC55,เกณฑ์ความสูง!$A$5:$U$19,13,FALSE),"เตี้ย",IF(AE55&lt;=VLOOKUP(AC55,เกณฑ์ความสูง!$A$5:$U$19,15,FALSE),"ค่อนข้างเตี้ย",IF(AE55&lt;=VLOOKUP(AC55,เกณฑ์ความสูง!$A$5:$U$19,17,FALSE),"ส่วนสูงตามเกณฑ์",IF(AE55&lt;=VLOOKUP(AC55,เกณฑ์ความสูง!$A$5:$U$19,19,FALSE),"ค่อนข้างสูง","สูง"))))))</f>
        <v/>
      </c>
    </row>
    <row r="56" spans="1:34" ht="21" x14ac:dyDescent="0.3">
      <c r="A56" s="111"/>
      <c r="B56" s="111"/>
      <c r="C56" s="111"/>
      <c r="D56" s="371">
        <f>ข้อมูลนักเรียน!D54</f>
        <v>52</v>
      </c>
      <c r="E56" s="372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373" t="str">
        <f>IF(ข้อมูลนักเรียน!J54="","",ข้อมูลนักเรียน!J54)</f>
        <v/>
      </c>
      <c r="G56" s="161"/>
      <c r="H56" s="374" t="str">
        <f>IF($E56="","",IF(G56="","",DATEDIF(ข้อมูลนักเรียน!$N54,G56,"Y")))</f>
        <v/>
      </c>
      <c r="I56" s="375"/>
      <c r="J56" s="375"/>
      <c r="K56" s="418" t="str">
        <f t="shared" si="0"/>
        <v/>
      </c>
      <c r="L56" s="374" t="str">
        <f>IF($E56="","",IF($F56="ชาย",IF(K56&lt;=VLOOKUP(H56,เกณฑ์ดัชนีมวลกาย!$A$5:$U$19,3,FALSE),"ผอมมาก",IF(K56&lt;=VLOOKUP(H56,เกณฑ์ดัชนีมวลกาย!$A$5:$U$19,5,FALSE),"ผอม",IF(K56&lt;=VLOOKUP(H56,เกณฑ์ดัชนีมวลกาย!$A$5:$U$19,7,FALSE),"สมส่วน",IF(K56&lt;=VLOOKUP(H56,เกณฑ์ดัชนีมวลกาย!$A$5:$U$19,9,FALSE),"ท้วม","อ้วน")))),IF(K56&lt;=VLOOKUP(H56,เกณฑ์ดัชนีมวลกาย!$A$5:$U$19,13,FALSE),"ผอมมาก",IF(K56&lt;=VLOOKUP(H56,เกณฑ์ดัชนีมวลกาย!$A$5:$U$19,15,FALSE),"ผอม",IF(K56&lt;=VLOOKUP(H56,เกณฑ์ดัชนีมวลกาย!$A$5:$U$19,17,FALSE),"สมส่วน",IF(K56&lt;=VLOOKUP(H56,เกณฑ์ดัชนีมวลกาย!$A$5:$U$19,19,FALSE),"ท้วม","อ้วน"))))))</f>
        <v/>
      </c>
      <c r="M56" s="374" t="str">
        <f>IF($E56="","",IF($F56="ชาย",IF(J56&lt;=VLOOKUP(H56,เกณฑ์ความสูง!$A$5:$U$19,3,FALSE),"เตี้ย",IF(J56&lt;=VLOOKUP(H56,เกณฑ์ความสูง!$A$5:$U$19,5,FALSE),"ค่อนข้างเตี้ย",IF(J56&lt;=VLOOKUP(H56,เกณฑ์ความสูง!$A$5:$U$19,7,FALSE),"ส่วนสูงตามเกณฑ์",IF(J56&lt;=VLOOKUP(H56,เกณฑ์ความสูง!$A$5:$U$19,9,FALSE),"ค่อนข้างสูง","สูง")))),IF(J56&lt;=VLOOKUP(H56,เกณฑ์ความสูง!$A$5:$U$19,13,FALSE),"เตี้ย",IF(J56&lt;=VLOOKUP(H56,เกณฑ์ความสูง!$A$5:$U$19,15,FALSE),"ค่อนข้างเตี้ย",IF(J56&lt;=VLOOKUP(H56,เกณฑ์ความสูง!$A$5:$U$19,17,FALSE),"ส่วนสูงตามเกณฑ์",IF(J56&lt;=VLOOKUP(H56,เกณฑ์ความสูง!$A$5:$U$19,19,FALSE),"ค่อนข้างสูง","สูง"))))))</f>
        <v/>
      </c>
      <c r="N56" s="161"/>
      <c r="O56" s="374" t="str">
        <f>IF($E56="","",IF(N56="","",DATEDIF(ข้อมูลนักเรียน!$N54,N56,"Y")))</f>
        <v/>
      </c>
      <c r="P56" s="375"/>
      <c r="Q56" s="375"/>
      <c r="R56" s="418" t="str">
        <f t="shared" si="1"/>
        <v/>
      </c>
      <c r="S56" s="374" t="str">
        <f>IF($E56="","",IF($F56="ชาย",IF(R56&lt;=VLOOKUP(O56,เกณฑ์ดัชนีมวลกาย!$A$5:$U$19,3,FALSE),"ผอมมาก",IF(R56&lt;=VLOOKUP(O56,เกณฑ์ดัชนีมวลกาย!$A$5:$U$19,5,FALSE),"ผอม",IF(R56&lt;=VLOOKUP(O56,เกณฑ์ดัชนีมวลกาย!$A$5:$U$19,7,FALSE),"สมส่วน",IF(R56&lt;=VLOOKUP(O56,เกณฑ์ดัชนีมวลกาย!$A$5:$U$19,9,FALSE),"ท้วม","อ้วน")))),IF(R56&lt;=VLOOKUP(O56,เกณฑ์ดัชนีมวลกาย!$A$5:$U$19,13,FALSE),"ผอมมาก",IF(R56&lt;=VLOOKUP(O56,เกณฑ์ดัชนีมวลกาย!$A$5:$U$19,15,FALSE),"ผอม",IF(R56&lt;=VLOOKUP(O56,เกณฑ์ดัชนีมวลกาย!$A$5:$U$19,17,FALSE),"สมส่วน",IF(R56&lt;=VLOOKUP(O56,เกณฑ์ดัชนีมวลกาย!$A$5:$U$19,19,FALSE),"ท้วม","อ้วน"))))))</f>
        <v/>
      </c>
      <c r="T56" s="374" t="str">
        <f>IF($E56="","",IF($F56="ชาย",IF(Q56&lt;=VLOOKUP(O56,เกณฑ์ความสูง!$A$5:$U$19,3,FALSE),"เตี้ย",IF(Q56&lt;=VLOOKUP(O56,เกณฑ์ความสูง!$A$5:$U$19,5,FALSE),"ค่อนข้างเตี้ย",IF(Q56&lt;=VLOOKUP(O56,เกณฑ์ความสูง!$A$5:$U$19,7,FALSE),"ส่วนสูงตามเกณฑ์",IF(Q56&lt;=VLOOKUP(O56,เกณฑ์ความสูง!$A$5:$U$19,9,FALSE),"ค่อนข้างสูง","สูง")))),IF(Q56&lt;=VLOOKUP(O56,เกณฑ์ความสูง!$A$5:$U$19,13,FALSE),"เตี้ย",IF(Q56&lt;=VLOOKUP(O56,เกณฑ์ความสูง!$A$5:$U$19,15,FALSE),"ค่อนข้างเตี้ย",IF(Q56&lt;=VLOOKUP(O56,เกณฑ์ความสูง!$A$5:$U$19,17,FALSE),"ส่วนสูงตามเกณฑ์",IF(Q56&lt;=VLOOKUP(O56,เกณฑ์ความสูง!$A$5:$U$19,19,FALSE),"ค่อนข้างสูง","สูง"))))))</f>
        <v/>
      </c>
      <c r="U56" s="161"/>
      <c r="V56" s="374" t="str">
        <f>IF($E56="","",IF(U56="","",DATEDIF(ข้อมูลนักเรียน!$N54,U56,"Y")))</f>
        <v/>
      </c>
      <c r="W56" s="375"/>
      <c r="X56" s="375"/>
      <c r="Y56" s="418" t="str">
        <f t="shared" si="2"/>
        <v/>
      </c>
      <c r="Z56" s="374" t="str">
        <f>IF($E56="","",IF($F56="ชาย",IF(Y56&lt;=VLOOKUP(V56,เกณฑ์ดัชนีมวลกาย!$A$5:$U$19,3,FALSE),"ผอมมาก",IF(Y56&lt;=VLOOKUP(V56,เกณฑ์ดัชนีมวลกาย!$A$5:$U$19,5,FALSE),"ผอม",IF(Y56&lt;=VLOOKUP(V56,เกณฑ์ดัชนีมวลกาย!$A$5:$U$19,7,FALSE),"สมส่วน",IF(Y56&lt;=VLOOKUP(V56,เกณฑ์ดัชนีมวลกาย!$A$5:$U$19,9,FALSE),"ท้วม","อ้วน")))),IF(Y56&lt;=VLOOKUP(V56,เกณฑ์ดัชนีมวลกาย!$A$5:$U$19,13,FALSE),"ผอมมาก",IF(Y56&lt;=VLOOKUP(V56,เกณฑ์ดัชนีมวลกาย!$A$5:$U$19,15,FALSE),"ผอม",IF(Y56&lt;=VLOOKUP(V56,เกณฑ์ดัชนีมวลกาย!$A$5:$U$19,17,FALSE),"สมส่วน",IF(Y56&lt;=VLOOKUP(V56,เกณฑ์ดัชนีมวลกาย!$A$5:$U$19,19,FALSE),"ท้วม","อ้วน"))))))</f>
        <v/>
      </c>
      <c r="AA56" s="374" t="str">
        <f>IF($E56="","",IF($F56="ชาย",IF(X56&lt;=VLOOKUP(V56,เกณฑ์ความสูง!$A$5:$U$19,3,FALSE),"เตี้ย",IF(X56&lt;=VLOOKUP(V56,เกณฑ์ความสูง!$A$5:$U$19,5,FALSE),"ค่อนข้างเตี้ย",IF(X56&lt;=VLOOKUP(V56,เกณฑ์ความสูง!$A$5:$U$19,7,FALSE),"ส่วนสูงตามเกณฑ์",IF(X56&lt;=VLOOKUP(V56,เกณฑ์ความสูง!$A$5:$U$19,9,FALSE),"ค่อนข้างสูง","สูง")))),IF(X56&lt;=VLOOKUP(V56,เกณฑ์ความสูง!$A$5:$U$19,13,FALSE),"เตี้ย",IF(X56&lt;=VLOOKUP(V56,เกณฑ์ความสูง!$A$5:$U$19,15,FALSE),"ค่อนข้างเตี้ย",IF(X56&lt;=VLOOKUP(V56,เกณฑ์ความสูง!$A$5:$U$19,17,FALSE),"ส่วนสูงตามเกณฑ์",IF(X56&lt;=VLOOKUP(V56,เกณฑ์ความสูง!$A$5:$U$19,19,FALSE),"ค่อนข้างสูง","สูง"))))))</f>
        <v/>
      </c>
      <c r="AB56" s="161"/>
      <c r="AC56" s="374" t="str">
        <f>IF($E56="","",IF(AB56="","",DATEDIF(ข้อมูลนักเรียน!$N54,AB56,"Y")))</f>
        <v/>
      </c>
      <c r="AD56" s="375"/>
      <c r="AE56" s="375"/>
      <c r="AF56" s="418" t="str">
        <f t="shared" si="3"/>
        <v/>
      </c>
      <c r="AG56" s="374" t="str">
        <f>IF($E56="","",IF($F56="ชาย",IF(AF56&lt;=VLOOKUP(AC56,เกณฑ์ดัชนีมวลกาย!$A$5:$U$19,3,FALSE),"ผอมมาก",IF(AF56&lt;=VLOOKUP(AC56,เกณฑ์ดัชนีมวลกาย!$A$5:$U$19,5,FALSE),"ผอม",IF(AF56&lt;=VLOOKUP(AC56,เกณฑ์ดัชนีมวลกาย!$A$5:$U$19,7,FALSE),"สมส่วน",IF(AF56&lt;=VLOOKUP(AC56,เกณฑ์ดัชนีมวลกาย!$A$5:$U$19,9,FALSE),"ท้วม","อ้วน")))),IF(AF56&lt;=VLOOKUP(AC56,เกณฑ์ดัชนีมวลกาย!$A$5:$U$19,13,FALSE),"ผอมมาก",IF(AF56&lt;=VLOOKUP(AC56,เกณฑ์ดัชนีมวลกาย!$A$5:$U$19,15,FALSE),"ผอม",IF(AF56&lt;=VLOOKUP(AC56,เกณฑ์ดัชนีมวลกาย!$A$5:$U$19,17,FALSE),"สมส่วน",IF(AF56&lt;=VLOOKUP(AC56,เกณฑ์ดัชนีมวลกาย!$A$5:$U$19,19,FALSE),"ท้วม","อ้วน"))))))</f>
        <v/>
      </c>
      <c r="AH56" s="374" t="str">
        <f>IF($E56="","",IF($F56="ชาย",IF(AE56&lt;=VLOOKUP(AC56,เกณฑ์ความสูง!$A$5:$U$19,3,FALSE),"เตี้ย",IF(AE56&lt;=VLOOKUP(AC56,เกณฑ์ความสูง!$A$5:$U$19,5,FALSE),"ค่อนข้างเตี้ย",IF(AE56&lt;=VLOOKUP(AC56,เกณฑ์ความสูง!$A$5:$U$19,7,FALSE),"ส่วนสูงตามเกณฑ์",IF(AE56&lt;=VLOOKUP(AC56,เกณฑ์ความสูง!$A$5:$U$19,9,FALSE),"ค่อนข้างสูง","สูง")))),IF(AE56&lt;=VLOOKUP(AC56,เกณฑ์ความสูง!$A$5:$U$19,13,FALSE),"เตี้ย",IF(AE56&lt;=VLOOKUP(AC56,เกณฑ์ความสูง!$A$5:$U$19,15,FALSE),"ค่อนข้างเตี้ย",IF(AE56&lt;=VLOOKUP(AC56,เกณฑ์ความสูง!$A$5:$U$19,17,FALSE),"ส่วนสูงตามเกณฑ์",IF(AE56&lt;=VLOOKUP(AC56,เกณฑ์ความสูง!$A$5:$U$19,19,FALSE),"ค่อนข้างสูง","สูง"))))))</f>
        <v/>
      </c>
    </row>
    <row r="57" spans="1:34" ht="21" x14ac:dyDescent="0.3">
      <c r="A57" s="111"/>
      <c r="B57" s="111"/>
      <c r="C57" s="111"/>
      <c r="D57" s="371">
        <f>ข้อมูลนักเรียน!D55</f>
        <v>53</v>
      </c>
      <c r="E57" s="372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373" t="str">
        <f>IF(ข้อมูลนักเรียน!J55="","",ข้อมูลนักเรียน!J55)</f>
        <v/>
      </c>
      <c r="G57" s="161"/>
      <c r="H57" s="374" t="str">
        <f>IF($E57="","",IF(G57="","",DATEDIF(ข้อมูลนักเรียน!$N55,G57,"Y")))</f>
        <v/>
      </c>
      <c r="I57" s="375"/>
      <c r="J57" s="375"/>
      <c r="K57" s="418" t="str">
        <f t="shared" si="0"/>
        <v/>
      </c>
      <c r="L57" s="374" t="str">
        <f>IF($E57="","",IF($F57="ชาย",IF(K57&lt;=VLOOKUP(H57,เกณฑ์ดัชนีมวลกาย!$A$5:$U$19,3,FALSE),"ผอมมาก",IF(K57&lt;=VLOOKUP(H57,เกณฑ์ดัชนีมวลกาย!$A$5:$U$19,5,FALSE),"ผอม",IF(K57&lt;=VLOOKUP(H57,เกณฑ์ดัชนีมวลกาย!$A$5:$U$19,7,FALSE),"สมส่วน",IF(K57&lt;=VLOOKUP(H57,เกณฑ์ดัชนีมวลกาย!$A$5:$U$19,9,FALSE),"ท้วม","อ้วน")))),IF(K57&lt;=VLOOKUP(H57,เกณฑ์ดัชนีมวลกาย!$A$5:$U$19,13,FALSE),"ผอมมาก",IF(K57&lt;=VLOOKUP(H57,เกณฑ์ดัชนีมวลกาย!$A$5:$U$19,15,FALSE),"ผอม",IF(K57&lt;=VLOOKUP(H57,เกณฑ์ดัชนีมวลกาย!$A$5:$U$19,17,FALSE),"สมส่วน",IF(K57&lt;=VLOOKUP(H57,เกณฑ์ดัชนีมวลกาย!$A$5:$U$19,19,FALSE),"ท้วม","อ้วน"))))))</f>
        <v/>
      </c>
      <c r="M57" s="374" t="str">
        <f>IF($E57="","",IF($F57="ชาย",IF(J57&lt;=VLOOKUP(H57,เกณฑ์ความสูง!$A$5:$U$19,3,FALSE),"เตี้ย",IF(J57&lt;=VLOOKUP(H57,เกณฑ์ความสูง!$A$5:$U$19,5,FALSE),"ค่อนข้างเตี้ย",IF(J57&lt;=VLOOKUP(H57,เกณฑ์ความสูง!$A$5:$U$19,7,FALSE),"ส่วนสูงตามเกณฑ์",IF(J57&lt;=VLOOKUP(H57,เกณฑ์ความสูง!$A$5:$U$19,9,FALSE),"ค่อนข้างสูง","สูง")))),IF(J57&lt;=VLOOKUP(H57,เกณฑ์ความสูง!$A$5:$U$19,13,FALSE),"เตี้ย",IF(J57&lt;=VLOOKUP(H57,เกณฑ์ความสูง!$A$5:$U$19,15,FALSE),"ค่อนข้างเตี้ย",IF(J57&lt;=VLOOKUP(H57,เกณฑ์ความสูง!$A$5:$U$19,17,FALSE),"ส่วนสูงตามเกณฑ์",IF(J57&lt;=VLOOKUP(H57,เกณฑ์ความสูง!$A$5:$U$19,19,FALSE),"ค่อนข้างสูง","สูง"))))))</f>
        <v/>
      </c>
      <c r="N57" s="161"/>
      <c r="O57" s="374" t="str">
        <f>IF($E57="","",IF(N57="","",DATEDIF(ข้อมูลนักเรียน!$N55,N57,"Y")))</f>
        <v/>
      </c>
      <c r="P57" s="375"/>
      <c r="Q57" s="375"/>
      <c r="R57" s="418" t="str">
        <f t="shared" si="1"/>
        <v/>
      </c>
      <c r="S57" s="374" t="str">
        <f>IF($E57="","",IF($F57="ชาย",IF(R57&lt;=VLOOKUP(O57,เกณฑ์ดัชนีมวลกาย!$A$5:$U$19,3,FALSE),"ผอมมาก",IF(R57&lt;=VLOOKUP(O57,เกณฑ์ดัชนีมวลกาย!$A$5:$U$19,5,FALSE),"ผอม",IF(R57&lt;=VLOOKUP(O57,เกณฑ์ดัชนีมวลกาย!$A$5:$U$19,7,FALSE),"สมส่วน",IF(R57&lt;=VLOOKUP(O57,เกณฑ์ดัชนีมวลกาย!$A$5:$U$19,9,FALSE),"ท้วม","อ้วน")))),IF(R57&lt;=VLOOKUP(O57,เกณฑ์ดัชนีมวลกาย!$A$5:$U$19,13,FALSE),"ผอมมาก",IF(R57&lt;=VLOOKUP(O57,เกณฑ์ดัชนีมวลกาย!$A$5:$U$19,15,FALSE),"ผอม",IF(R57&lt;=VLOOKUP(O57,เกณฑ์ดัชนีมวลกาย!$A$5:$U$19,17,FALSE),"สมส่วน",IF(R57&lt;=VLOOKUP(O57,เกณฑ์ดัชนีมวลกาย!$A$5:$U$19,19,FALSE),"ท้วม","อ้วน"))))))</f>
        <v/>
      </c>
      <c r="T57" s="374" t="str">
        <f>IF($E57="","",IF($F57="ชาย",IF(Q57&lt;=VLOOKUP(O57,เกณฑ์ความสูง!$A$5:$U$19,3,FALSE),"เตี้ย",IF(Q57&lt;=VLOOKUP(O57,เกณฑ์ความสูง!$A$5:$U$19,5,FALSE),"ค่อนข้างเตี้ย",IF(Q57&lt;=VLOOKUP(O57,เกณฑ์ความสูง!$A$5:$U$19,7,FALSE),"ส่วนสูงตามเกณฑ์",IF(Q57&lt;=VLOOKUP(O57,เกณฑ์ความสูง!$A$5:$U$19,9,FALSE),"ค่อนข้างสูง","สูง")))),IF(Q57&lt;=VLOOKUP(O57,เกณฑ์ความสูง!$A$5:$U$19,13,FALSE),"เตี้ย",IF(Q57&lt;=VLOOKUP(O57,เกณฑ์ความสูง!$A$5:$U$19,15,FALSE),"ค่อนข้างเตี้ย",IF(Q57&lt;=VLOOKUP(O57,เกณฑ์ความสูง!$A$5:$U$19,17,FALSE),"ส่วนสูงตามเกณฑ์",IF(Q57&lt;=VLOOKUP(O57,เกณฑ์ความสูง!$A$5:$U$19,19,FALSE),"ค่อนข้างสูง","สูง"))))))</f>
        <v/>
      </c>
      <c r="U57" s="161"/>
      <c r="V57" s="374" t="str">
        <f>IF($E57="","",IF(U57="","",DATEDIF(ข้อมูลนักเรียน!$N55,U57,"Y")))</f>
        <v/>
      </c>
      <c r="W57" s="375"/>
      <c r="X57" s="375"/>
      <c r="Y57" s="418" t="str">
        <f t="shared" si="2"/>
        <v/>
      </c>
      <c r="Z57" s="374" t="str">
        <f>IF($E57="","",IF($F57="ชาย",IF(Y57&lt;=VLOOKUP(V57,เกณฑ์ดัชนีมวลกาย!$A$5:$U$19,3,FALSE),"ผอมมาก",IF(Y57&lt;=VLOOKUP(V57,เกณฑ์ดัชนีมวลกาย!$A$5:$U$19,5,FALSE),"ผอม",IF(Y57&lt;=VLOOKUP(V57,เกณฑ์ดัชนีมวลกาย!$A$5:$U$19,7,FALSE),"สมส่วน",IF(Y57&lt;=VLOOKUP(V57,เกณฑ์ดัชนีมวลกาย!$A$5:$U$19,9,FALSE),"ท้วม","อ้วน")))),IF(Y57&lt;=VLOOKUP(V57,เกณฑ์ดัชนีมวลกาย!$A$5:$U$19,13,FALSE),"ผอมมาก",IF(Y57&lt;=VLOOKUP(V57,เกณฑ์ดัชนีมวลกาย!$A$5:$U$19,15,FALSE),"ผอม",IF(Y57&lt;=VLOOKUP(V57,เกณฑ์ดัชนีมวลกาย!$A$5:$U$19,17,FALSE),"สมส่วน",IF(Y57&lt;=VLOOKUP(V57,เกณฑ์ดัชนีมวลกาย!$A$5:$U$19,19,FALSE),"ท้วม","อ้วน"))))))</f>
        <v/>
      </c>
      <c r="AA57" s="374" t="str">
        <f>IF($E57="","",IF($F57="ชาย",IF(X57&lt;=VLOOKUP(V57,เกณฑ์ความสูง!$A$5:$U$19,3,FALSE),"เตี้ย",IF(X57&lt;=VLOOKUP(V57,เกณฑ์ความสูง!$A$5:$U$19,5,FALSE),"ค่อนข้างเตี้ย",IF(X57&lt;=VLOOKUP(V57,เกณฑ์ความสูง!$A$5:$U$19,7,FALSE),"ส่วนสูงตามเกณฑ์",IF(X57&lt;=VLOOKUP(V57,เกณฑ์ความสูง!$A$5:$U$19,9,FALSE),"ค่อนข้างสูง","สูง")))),IF(X57&lt;=VLOOKUP(V57,เกณฑ์ความสูง!$A$5:$U$19,13,FALSE),"เตี้ย",IF(X57&lt;=VLOOKUP(V57,เกณฑ์ความสูง!$A$5:$U$19,15,FALSE),"ค่อนข้างเตี้ย",IF(X57&lt;=VLOOKUP(V57,เกณฑ์ความสูง!$A$5:$U$19,17,FALSE),"ส่วนสูงตามเกณฑ์",IF(X57&lt;=VLOOKUP(V57,เกณฑ์ความสูง!$A$5:$U$19,19,FALSE),"ค่อนข้างสูง","สูง"))))))</f>
        <v/>
      </c>
      <c r="AB57" s="161"/>
      <c r="AC57" s="374" t="str">
        <f>IF($E57="","",IF(AB57="","",DATEDIF(ข้อมูลนักเรียน!$N55,AB57,"Y")))</f>
        <v/>
      </c>
      <c r="AD57" s="375"/>
      <c r="AE57" s="375"/>
      <c r="AF57" s="418" t="str">
        <f t="shared" si="3"/>
        <v/>
      </c>
      <c r="AG57" s="374" t="str">
        <f>IF($E57="","",IF($F57="ชาย",IF(AF57&lt;=VLOOKUP(AC57,เกณฑ์ดัชนีมวลกาย!$A$5:$U$19,3,FALSE),"ผอมมาก",IF(AF57&lt;=VLOOKUP(AC57,เกณฑ์ดัชนีมวลกาย!$A$5:$U$19,5,FALSE),"ผอม",IF(AF57&lt;=VLOOKUP(AC57,เกณฑ์ดัชนีมวลกาย!$A$5:$U$19,7,FALSE),"สมส่วน",IF(AF57&lt;=VLOOKUP(AC57,เกณฑ์ดัชนีมวลกาย!$A$5:$U$19,9,FALSE),"ท้วม","อ้วน")))),IF(AF57&lt;=VLOOKUP(AC57,เกณฑ์ดัชนีมวลกาย!$A$5:$U$19,13,FALSE),"ผอมมาก",IF(AF57&lt;=VLOOKUP(AC57,เกณฑ์ดัชนีมวลกาย!$A$5:$U$19,15,FALSE),"ผอม",IF(AF57&lt;=VLOOKUP(AC57,เกณฑ์ดัชนีมวลกาย!$A$5:$U$19,17,FALSE),"สมส่วน",IF(AF57&lt;=VLOOKUP(AC57,เกณฑ์ดัชนีมวลกาย!$A$5:$U$19,19,FALSE),"ท้วม","อ้วน"))))))</f>
        <v/>
      </c>
      <c r="AH57" s="374" t="str">
        <f>IF($E57="","",IF($F57="ชาย",IF(AE57&lt;=VLOOKUP(AC57,เกณฑ์ความสูง!$A$5:$U$19,3,FALSE),"เตี้ย",IF(AE57&lt;=VLOOKUP(AC57,เกณฑ์ความสูง!$A$5:$U$19,5,FALSE),"ค่อนข้างเตี้ย",IF(AE57&lt;=VLOOKUP(AC57,เกณฑ์ความสูง!$A$5:$U$19,7,FALSE),"ส่วนสูงตามเกณฑ์",IF(AE57&lt;=VLOOKUP(AC57,เกณฑ์ความสูง!$A$5:$U$19,9,FALSE),"ค่อนข้างสูง","สูง")))),IF(AE57&lt;=VLOOKUP(AC57,เกณฑ์ความสูง!$A$5:$U$19,13,FALSE),"เตี้ย",IF(AE57&lt;=VLOOKUP(AC57,เกณฑ์ความสูง!$A$5:$U$19,15,FALSE),"ค่อนข้างเตี้ย",IF(AE57&lt;=VLOOKUP(AC57,เกณฑ์ความสูง!$A$5:$U$19,17,FALSE),"ส่วนสูงตามเกณฑ์",IF(AE57&lt;=VLOOKUP(AC57,เกณฑ์ความสูง!$A$5:$U$19,19,FALSE),"ค่อนข้างสูง","สูง"))))))</f>
        <v/>
      </c>
    </row>
    <row r="58" spans="1:34" ht="21" x14ac:dyDescent="0.3">
      <c r="A58" s="111"/>
      <c r="B58" s="111"/>
      <c r="C58" s="111"/>
      <c r="D58" s="371">
        <f>ข้อมูลนักเรียน!D56</f>
        <v>54</v>
      </c>
      <c r="E58" s="372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373" t="str">
        <f>IF(ข้อมูลนักเรียน!J56="","",ข้อมูลนักเรียน!J56)</f>
        <v/>
      </c>
      <c r="G58" s="161"/>
      <c r="H58" s="374" t="str">
        <f>IF($E58="","",IF(G58="","",DATEDIF(ข้อมูลนักเรียน!$N56,G58,"Y")))</f>
        <v/>
      </c>
      <c r="I58" s="375"/>
      <c r="J58" s="375"/>
      <c r="K58" s="418" t="str">
        <f t="shared" si="0"/>
        <v/>
      </c>
      <c r="L58" s="374" t="str">
        <f>IF($E58="","",IF($F58="ชาย",IF(K58&lt;=VLOOKUP(H58,เกณฑ์ดัชนีมวลกาย!$A$5:$U$19,3,FALSE),"ผอมมาก",IF(K58&lt;=VLOOKUP(H58,เกณฑ์ดัชนีมวลกาย!$A$5:$U$19,5,FALSE),"ผอม",IF(K58&lt;=VLOOKUP(H58,เกณฑ์ดัชนีมวลกาย!$A$5:$U$19,7,FALSE),"สมส่วน",IF(K58&lt;=VLOOKUP(H58,เกณฑ์ดัชนีมวลกาย!$A$5:$U$19,9,FALSE),"ท้วม","อ้วน")))),IF(K58&lt;=VLOOKUP(H58,เกณฑ์ดัชนีมวลกาย!$A$5:$U$19,13,FALSE),"ผอมมาก",IF(K58&lt;=VLOOKUP(H58,เกณฑ์ดัชนีมวลกาย!$A$5:$U$19,15,FALSE),"ผอม",IF(K58&lt;=VLOOKUP(H58,เกณฑ์ดัชนีมวลกาย!$A$5:$U$19,17,FALSE),"สมส่วน",IF(K58&lt;=VLOOKUP(H58,เกณฑ์ดัชนีมวลกาย!$A$5:$U$19,19,FALSE),"ท้วม","อ้วน"))))))</f>
        <v/>
      </c>
      <c r="M58" s="374" t="str">
        <f>IF($E58="","",IF($F58="ชาย",IF(J58&lt;=VLOOKUP(H58,เกณฑ์ความสูง!$A$5:$U$19,3,FALSE),"เตี้ย",IF(J58&lt;=VLOOKUP(H58,เกณฑ์ความสูง!$A$5:$U$19,5,FALSE),"ค่อนข้างเตี้ย",IF(J58&lt;=VLOOKUP(H58,เกณฑ์ความสูง!$A$5:$U$19,7,FALSE),"ส่วนสูงตามเกณฑ์",IF(J58&lt;=VLOOKUP(H58,เกณฑ์ความสูง!$A$5:$U$19,9,FALSE),"ค่อนข้างสูง","สูง")))),IF(J58&lt;=VLOOKUP(H58,เกณฑ์ความสูง!$A$5:$U$19,13,FALSE),"เตี้ย",IF(J58&lt;=VLOOKUP(H58,เกณฑ์ความสูง!$A$5:$U$19,15,FALSE),"ค่อนข้างเตี้ย",IF(J58&lt;=VLOOKUP(H58,เกณฑ์ความสูง!$A$5:$U$19,17,FALSE),"ส่วนสูงตามเกณฑ์",IF(J58&lt;=VLOOKUP(H58,เกณฑ์ความสูง!$A$5:$U$19,19,FALSE),"ค่อนข้างสูง","สูง"))))))</f>
        <v/>
      </c>
      <c r="N58" s="161"/>
      <c r="O58" s="374" t="str">
        <f>IF($E58="","",IF(N58="","",DATEDIF(ข้อมูลนักเรียน!$N56,N58,"Y")))</f>
        <v/>
      </c>
      <c r="P58" s="375"/>
      <c r="Q58" s="375"/>
      <c r="R58" s="418" t="str">
        <f t="shared" si="1"/>
        <v/>
      </c>
      <c r="S58" s="374" t="str">
        <f>IF($E58="","",IF($F58="ชาย",IF(R58&lt;=VLOOKUP(O58,เกณฑ์ดัชนีมวลกาย!$A$5:$U$19,3,FALSE),"ผอมมาก",IF(R58&lt;=VLOOKUP(O58,เกณฑ์ดัชนีมวลกาย!$A$5:$U$19,5,FALSE),"ผอม",IF(R58&lt;=VLOOKUP(O58,เกณฑ์ดัชนีมวลกาย!$A$5:$U$19,7,FALSE),"สมส่วน",IF(R58&lt;=VLOOKUP(O58,เกณฑ์ดัชนีมวลกาย!$A$5:$U$19,9,FALSE),"ท้วม","อ้วน")))),IF(R58&lt;=VLOOKUP(O58,เกณฑ์ดัชนีมวลกาย!$A$5:$U$19,13,FALSE),"ผอมมาก",IF(R58&lt;=VLOOKUP(O58,เกณฑ์ดัชนีมวลกาย!$A$5:$U$19,15,FALSE),"ผอม",IF(R58&lt;=VLOOKUP(O58,เกณฑ์ดัชนีมวลกาย!$A$5:$U$19,17,FALSE),"สมส่วน",IF(R58&lt;=VLOOKUP(O58,เกณฑ์ดัชนีมวลกาย!$A$5:$U$19,19,FALSE),"ท้วม","อ้วน"))))))</f>
        <v/>
      </c>
      <c r="T58" s="374" t="str">
        <f>IF($E58="","",IF($F58="ชาย",IF(Q58&lt;=VLOOKUP(O58,เกณฑ์ความสูง!$A$5:$U$19,3,FALSE),"เตี้ย",IF(Q58&lt;=VLOOKUP(O58,เกณฑ์ความสูง!$A$5:$U$19,5,FALSE),"ค่อนข้างเตี้ย",IF(Q58&lt;=VLOOKUP(O58,เกณฑ์ความสูง!$A$5:$U$19,7,FALSE),"ส่วนสูงตามเกณฑ์",IF(Q58&lt;=VLOOKUP(O58,เกณฑ์ความสูง!$A$5:$U$19,9,FALSE),"ค่อนข้างสูง","สูง")))),IF(Q58&lt;=VLOOKUP(O58,เกณฑ์ความสูง!$A$5:$U$19,13,FALSE),"เตี้ย",IF(Q58&lt;=VLOOKUP(O58,เกณฑ์ความสูง!$A$5:$U$19,15,FALSE),"ค่อนข้างเตี้ย",IF(Q58&lt;=VLOOKUP(O58,เกณฑ์ความสูง!$A$5:$U$19,17,FALSE),"ส่วนสูงตามเกณฑ์",IF(Q58&lt;=VLOOKUP(O58,เกณฑ์ความสูง!$A$5:$U$19,19,FALSE),"ค่อนข้างสูง","สูง"))))))</f>
        <v/>
      </c>
      <c r="U58" s="161"/>
      <c r="V58" s="374" t="str">
        <f>IF($E58="","",IF(U58="","",DATEDIF(ข้อมูลนักเรียน!$N56,U58,"Y")))</f>
        <v/>
      </c>
      <c r="W58" s="375"/>
      <c r="X58" s="375"/>
      <c r="Y58" s="418" t="str">
        <f t="shared" si="2"/>
        <v/>
      </c>
      <c r="Z58" s="374" t="str">
        <f>IF($E58="","",IF($F58="ชาย",IF(Y58&lt;=VLOOKUP(V58,เกณฑ์ดัชนีมวลกาย!$A$5:$U$19,3,FALSE),"ผอมมาก",IF(Y58&lt;=VLOOKUP(V58,เกณฑ์ดัชนีมวลกาย!$A$5:$U$19,5,FALSE),"ผอม",IF(Y58&lt;=VLOOKUP(V58,เกณฑ์ดัชนีมวลกาย!$A$5:$U$19,7,FALSE),"สมส่วน",IF(Y58&lt;=VLOOKUP(V58,เกณฑ์ดัชนีมวลกาย!$A$5:$U$19,9,FALSE),"ท้วม","อ้วน")))),IF(Y58&lt;=VLOOKUP(V58,เกณฑ์ดัชนีมวลกาย!$A$5:$U$19,13,FALSE),"ผอมมาก",IF(Y58&lt;=VLOOKUP(V58,เกณฑ์ดัชนีมวลกาย!$A$5:$U$19,15,FALSE),"ผอม",IF(Y58&lt;=VLOOKUP(V58,เกณฑ์ดัชนีมวลกาย!$A$5:$U$19,17,FALSE),"สมส่วน",IF(Y58&lt;=VLOOKUP(V58,เกณฑ์ดัชนีมวลกาย!$A$5:$U$19,19,FALSE),"ท้วม","อ้วน"))))))</f>
        <v/>
      </c>
      <c r="AA58" s="374" t="str">
        <f>IF($E58="","",IF($F58="ชาย",IF(X58&lt;=VLOOKUP(V58,เกณฑ์ความสูง!$A$5:$U$19,3,FALSE),"เตี้ย",IF(X58&lt;=VLOOKUP(V58,เกณฑ์ความสูง!$A$5:$U$19,5,FALSE),"ค่อนข้างเตี้ย",IF(X58&lt;=VLOOKUP(V58,เกณฑ์ความสูง!$A$5:$U$19,7,FALSE),"ส่วนสูงตามเกณฑ์",IF(X58&lt;=VLOOKUP(V58,เกณฑ์ความสูง!$A$5:$U$19,9,FALSE),"ค่อนข้างสูง","สูง")))),IF(X58&lt;=VLOOKUP(V58,เกณฑ์ความสูง!$A$5:$U$19,13,FALSE),"เตี้ย",IF(X58&lt;=VLOOKUP(V58,เกณฑ์ความสูง!$A$5:$U$19,15,FALSE),"ค่อนข้างเตี้ย",IF(X58&lt;=VLOOKUP(V58,เกณฑ์ความสูง!$A$5:$U$19,17,FALSE),"ส่วนสูงตามเกณฑ์",IF(X58&lt;=VLOOKUP(V58,เกณฑ์ความสูง!$A$5:$U$19,19,FALSE),"ค่อนข้างสูง","สูง"))))))</f>
        <v/>
      </c>
      <c r="AB58" s="161"/>
      <c r="AC58" s="374" t="str">
        <f>IF($E58="","",IF(AB58="","",DATEDIF(ข้อมูลนักเรียน!$N56,AB58,"Y")))</f>
        <v/>
      </c>
      <c r="AD58" s="375"/>
      <c r="AE58" s="375"/>
      <c r="AF58" s="418" t="str">
        <f t="shared" si="3"/>
        <v/>
      </c>
      <c r="AG58" s="374" t="str">
        <f>IF($E58="","",IF($F58="ชาย",IF(AF58&lt;=VLOOKUP(AC58,เกณฑ์ดัชนีมวลกาย!$A$5:$U$19,3,FALSE),"ผอมมาก",IF(AF58&lt;=VLOOKUP(AC58,เกณฑ์ดัชนีมวลกาย!$A$5:$U$19,5,FALSE),"ผอม",IF(AF58&lt;=VLOOKUP(AC58,เกณฑ์ดัชนีมวลกาย!$A$5:$U$19,7,FALSE),"สมส่วน",IF(AF58&lt;=VLOOKUP(AC58,เกณฑ์ดัชนีมวลกาย!$A$5:$U$19,9,FALSE),"ท้วม","อ้วน")))),IF(AF58&lt;=VLOOKUP(AC58,เกณฑ์ดัชนีมวลกาย!$A$5:$U$19,13,FALSE),"ผอมมาก",IF(AF58&lt;=VLOOKUP(AC58,เกณฑ์ดัชนีมวลกาย!$A$5:$U$19,15,FALSE),"ผอม",IF(AF58&lt;=VLOOKUP(AC58,เกณฑ์ดัชนีมวลกาย!$A$5:$U$19,17,FALSE),"สมส่วน",IF(AF58&lt;=VLOOKUP(AC58,เกณฑ์ดัชนีมวลกาย!$A$5:$U$19,19,FALSE),"ท้วม","อ้วน"))))))</f>
        <v/>
      </c>
      <c r="AH58" s="374" t="str">
        <f>IF($E58="","",IF($F58="ชาย",IF(AE58&lt;=VLOOKUP(AC58,เกณฑ์ความสูง!$A$5:$U$19,3,FALSE),"เตี้ย",IF(AE58&lt;=VLOOKUP(AC58,เกณฑ์ความสูง!$A$5:$U$19,5,FALSE),"ค่อนข้างเตี้ย",IF(AE58&lt;=VLOOKUP(AC58,เกณฑ์ความสูง!$A$5:$U$19,7,FALSE),"ส่วนสูงตามเกณฑ์",IF(AE58&lt;=VLOOKUP(AC58,เกณฑ์ความสูง!$A$5:$U$19,9,FALSE),"ค่อนข้างสูง","สูง")))),IF(AE58&lt;=VLOOKUP(AC58,เกณฑ์ความสูง!$A$5:$U$19,13,FALSE),"เตี้ย",IF(AE58&lt;=VLOOKUP(AC58,เกณฑ์ความสูง!$A$5:$U$19,15,FALSE),"ค่อนข้างเตี้ย",IF(AE58&lt;=VLOOKUP(AC58,เกณฑ์ความสูง!$A$5:$U$19,17,FALSE),"ส่วนสูงตามเกณฑ์",IF(AE58&lt;=VLOOKUP(AC58,เกณฑ์ความสูง!$A$5:$U$19,19,FALSE),"ค่อนข้างสูง","สูง"))))))</f>
        <v/>
      </c>
    </row>
    <row r="59" spans="1:34" ht="21" x14ac:dyDescent="0.3">
      <c r="A59" s="111"/>
      <c r="B59" s="111"/>
      <c r="C59" s="111"/>
      <c r="D59" s="371">
        <f>ข้อมูลนักเรียน!D57</f>
        <v>55</v>
      </c>
      <c r="E59" s="372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373" t="str">
        <f>IF(ข้อมูลนักเรียน!J57="","",ข้อมูลนักเรียน!J57)</f>
        <v/>
      </c>
      <c r="G59" s="161"/>
      <c r="H59" s="374" t="str">
        <f>IF($E59="","",IF(G59="","",DATEDIF(ข้อมูลนักเรียน!$N57,G59,"Y")))</f>
        <v/>
      </c>
      <c r="I59" s="375"/>
      <c r="J59" s="375"/>
      <c r="K59" s="418" t="str">
        <f t="shared" si="0"/>
        <v/>
      </c>
      <c r="L59" s="374" t="str">
        <f>IF($E59="","",IF($F59="ชาย",IF(K59&lt;=VLOOKUP(H59,เกณฑ์ดัชนีมวลกาย!$A$5:$U$19,3,FALSE),"ผอมมาก",IF(K59&lt;=VLOOKUP(H59,เกณฑ์ดัชนีมวลกาย!$A$5:$U$19,5,FALSE),"ผอม",IF(K59&lt;=VLOOKUP(H59,เกณฑ์ดัชนีมวลกาย!$A$5:$U$19,7,FALSE),"สมส่วน",IF(K59&lt;=VLOOKUP(H59,เกณฑ์ดัชนีมวลกาย!$A$5:$U$19,9,FALSE),"ท้วม","อ้วน")))),IF(K59&lt;=VLOOKUP(H59,เกณฑ์ดัชนีมวลกาย!$A$5:$U$19,13,FALSE),"ผอมมาก",IF(K59&lt;=VLOOKUP(H59,เกณฑ์ดัชนีมวลกาย!$A$5:$U$19,15,FALSE),"ผอม",IF(K59&lt;=VLOOKUP(H59,เกณฑ์ดัชนีมวลกาย!$A$5:$U$19,17,FALSE),"สมส่วน",IF(K59&lt;=VLOOKUP(H59,เกณฑ์ดัชนีมวลกาย!$A$5:$U$19,19,FALSE),"ท้วม","อ้วน"))))))</f>
        <v/>
      </c>
      <c r="M59" s="374" t="str">
        <f>IF($E59="","",IF($F59="ชาย",IF(J59&lt;=VLOOKUP(H59,เกณฑ์ความสูง!$A$5:$U$19,3,FALSE),"เตี้ย",IF(J59&lt;=VLOOKUP(H59,เกณฑ์ความสูง!$A$5:$U$19,5,FALSE),"ค่อนข้างเตี้ย",IF(J59&lt;=VLOOKUP(H59,เกณฑ์ความสูง!$A$5:$U$19,7,FALSE),"ส่วนสูงตามเกณฑ์",IF(J59&lt;=VLOOKUP(H59,เกณฑ์ความสูง!$A$5:$U$19,9,FALSE),"ค่อนข้างสูง","สูง")))),IF(J59&lt;=VLOOKUP(H59,เกณฑ์ความสูง!$A$5:$U$19,13,FALSE),"เตี้ย",IF(J59&lt;=VLOOKUP(H59,เกณฑ์ความสูง!$A$5:$U$19,15,FALSE),"ค่อนข้างเตี้ย",IF(J59&lt;=VLOOKUP(H59,เกณฑ์ความสูง!$A$5:$U$19,17,FALSE),"ส่วนสูงตามเกณฑ์",IF(J59&lt;=VLOOKUP(H59,เกณฑ์ความสูง!$A$5:$U$19,19,FALSE),"ค่อนข้างสูง","สูง"))))))</f>
        <v/>
      </c>
      <c r="N59" s="161"/>
      <c r="O59" s="374" t="str">
        <f>IF($E59="","",IF(N59="","",DATEDIF(ข้อมูลนักเรียน!$N57,N59,"Y")))</f>
        <v/>
      </c>
      <c r="P59" s="375"/>
      <c r="Q59" s="375"/>
      <c r="R59" s="418" t="str">
        <f t="shared" si="1"/>
        <v/>
      </c>
      <c r="S59" s="374" t="str">
        <f>IF($E59="","",IF($F59="ชาย",IF(R59&lt;=VLOOKUP(O59,เกณฑ์ดัชนีมวลกาย!$A$5:$U$19,3,FALSE),"ผอมมาก",IF(R59&lt;=VLOOKUP(O59,เกณฑ์ดัชนีมวลกาย!$A$5:$U$19,5,FALSE),"ผอม",IF(R59&lt;=VLOOKUP(O59,เกณฑ์ดัชนีมวลกาย!$A$5:$U$19,7,FALSE),"สมส่วน",IF(R59&lt;=VLOOKUP(O59,เกณฑ์ดัชนีมวลกาย!$A$5:$U$19,9,FALSE),"ท้วม","อ้วน")))),IF(R59&lt;=VLOOKUP(O59,เกณฑ์ดัชนีมวลกาย!$A$5:$U$19,13,FALSE),"ผอมมาก",IF(R59&lt;=VLOOKUP(O59,เกณฑ์ดัชนีมวลกาย!$A$5:$U$19,15,FALSE),"ผอม",IF(R59&lt;=VLOOKUP(O59,เกณฑ์ดัชนีมวลกาย!$A$5:$U$19,17,FALSE),"สมส่วน",IF(R59&lt;=VLOOKUP(O59,เกณฑ์ดัชนีมวลกาย!$A$5:$U$19,19,FALSE),"ท้วม","อ้วน"))))))</f>
        <v/>
      </c>
      <c r="T59" s="374" t="str">
        <f>IF($E59="","",IF($F59="ชาย",IF(Q59&lt;=VLOOKUP(O59,เกณฑ์ความสูง!$A$5:$U$19,3,FALSE),"เตี้ย",IF(Q59&lt;=VLOOKUP(O59,เกณฑ์ความสูง!$A$5:$U$19,5,FALSE),"ค่อนข้างเตี้ย",IF(Q59&lt;=VLOOKUP(O59,เกณฑ์ความสูง!$A$5:$U$19,7,FALSE),"ส่วนสูงตามเกณฑ์",IF(Q59&lt;=VLOOKUP(O59,เกณฑ์ความสูง!$A$5:$U$19,9,FALSE),"ค่อนข้างสูง","สูง")))),IF(Q59&lt;=VLOOKUP(O59,เกณฑ์ความสูง!$A$5:$U$19,13,FALSE),"เตี้ย",IF(Q59&lt;=VLOOKUP(O59,เกณฑ์ความสูง!$A$5:$U$19,15,FALSE),"ค่อนข้างเตี้ย",IF(Q59&lt;=VLOOKUP(O59,เกณฑ์ความสูง!$A$5:$U$19,17,FALSE),"ส่วนสูงตามเกณฑ์",IF(Q59&lt;=VLOOKUP(O59,เกณฑ์ความสูง!$A$5:$U$19,19,FALSE),"ค่อนข้างสูง","สูง"))))))</f>
        <v/>
      </c>
      <c r="U59" s="161"/>
      <c r="V59" s="374" t="str">
        <f>IF($E59="","",IF(U59="","",DATEDIF(ข้อมูลนักเรียน!$N57,U59,"Y")))</f>
        <v/>
      </c>
      <c r="W59" s="375"/>
      <c r="X59" s="375"/>
      <c r="Y59" s="418" t="str">
        <f t="shared" si="2"/>
        <v/>
      </c>
      <c r="Z59" s="374" t="str">
        <f>IF($E59="","",IF($F59="ชาย",IF(Y59&lt;=VLOOKUP(V59,เกณฑ์ดัชนีมวลกาย!$A$5:$U$19,3,FALSE),"ผอมมาก",IF(Y59&lt;=VLOOKUP(V59,เกณฑ์ดัชนีมวลกาย!$A$5:$U$19,5,FALSE),"ผอม",IF(Y59&lt;=VLOOKUP(V59,เกณฑ์ดัชนีมวลกาย!$A$5:$U$19,7,FALSE),"สมส่วน",IF(Y59&lt;=VLOOKUP(V59,เกณฑ์ดัชนีมวลกาย!$A$5:$U$19,9,FALSE),"ท้วม","อ้วน")))),IF(Y59&lt;=VLOOKUP(V59,เกณฑ์ดัชนีมวลกาย!$A$5:$U$19,13,FALSE),"ผอมมาก",IF(Y59&lt;=VLOOKUP(V59,เกณฑ์ดัชนีมวลกาย!$A$5:$U$19,15,FALSE),"ผอม",IF(Y59&lt;=VLOOKUP(V59,เกณฑ์ดัชนีมวลกาย!$A$5:$U$19,17,FALSE),"สมส่วน",IF(Y59&lt;=VLOOKUP(V59,เกณฑ์ดัชนีมวลกาย!$A$5:$U$19,19,FALSE),"ท้วม","อ้วน"))))))</f>
        <v/>
      </c>
      <c r="AA59" s="374" t="str">
        <f>IF($E59="","",IF($F59="ชาย",IF(X59&lt;=VLOOKUP(V59,เกณฑ์ความสูง!$A$5:$U$19,3,FALSE),"เตี้ย",IF(X59&lt;=VLOOKUP(V59,เกณฑ์ความสูง!$A$5:$U$19,5,FALSE),"ค่อนข้างเตี้ย",IF(X59&lt;=VLOOKUP(V59,เกณฑ์ความสูง!$A$5:$U$19,7,FALSE),"ส่วนสูงตามเกณฑ์",IF(X59&lt;=VLOOKUP(V59,เกณฑ์ความสูง!$A$5:$U$19,9,FALSE),"ค่อนข้างสูง","สูง")))),IF(X59&lt;=VLOOKUP(V59,เกณฑ์ความสูง!$A$5:$U$19,13,FALSE),"เตี้ย",IF(X59&lt;=VLOOKUP(V59,เกณฑ์ความสูง!$A$5:$U$19,15,FALSE),"ค่อนข้างเตี้ย",IF(X59&lt;=VLOOKUP(V59,เกณฑ์ความสูง!$A$5:$U$19,17,FALSE),"ส่วนสูงตามเกณฑ์",IF(X59&lt;=VLOOKUP(V59,เกณฑ์ความสูง!$A$5:$U$19,19,FALSE),"ค่อนข้างสูง","สูง"))))))</f>
        <v/>
      </c>
      <c r="AB59" s="161"/>
      <c r="AC59" s="374" t="str">
        <f>IF($E59="","",IF(AB59="","",DATEDIF(ข้อมูลนักเรียน!$N57,AB59,"Y")))</f>
        <v/>
      </c>
      <c r="AD59" s="375"/>
      <c r="AE59" s="375"/>
      <c r="AF59" s="418" t="str">
        <f t="shared" si="3"/>
        <v/>
      </c>
      <c r="AG59" s="374" t="str">
        <f>IF($E59="","",IF($F59="ชาย",IF(AF59&lt;=VLOOKUP(AC59,เกณฑ์ดัชนีมวลกาย!$A$5:$U$19,3,FALSE),"ผอมมาก",IF(AF59&lt;=VLOOKUP(AC59,เกณฑ์ดัชนีมวลกาย!$A$5:$U$19,5,FALSE),"ผอม",IF(AF59&lt;=VLOOKUP(AC59,เกณฑ์ดัชนีมวลกาย!$A$5:$U$19,7,FALSE),"สมส่วน",IF(AF59&lt;=VLOOKUP(AC59,เกณฑ์ดัชนีมวลกาย!$A$5:$U$19,9,FALSE),"ท้วม","อ้วน")))),IF(AF59&lt;=VLOOKUP(AC59,เกณฑ์ดัชนีมวลกาย!$A$5:$U$19,13,FALSE),"ผอมมาก",IF(AF59&lt;=VLOOKUP(AC59,เกณฑ์ดัชนีมวลกาย!$A$5:$U$19,15,FALSE),"ผอม",IF(AF59&lt;=VLOOKUP(AC59,เกณฑ์ดัชนีมวลกาย!$A$5:$U$19,17,FALSE),"สมส่วน",IF(AF59&lt;=VLOOKUP(AC59,เกณฑ์ดัชนีมวลกาย!$A$5:$U$19,19,FALSE),"ท้วม","อ้วน"))))))</f>
        <v/>
      </c>
      <c r="AH59" s="374" t="str">
        <f>IF($E59="","",IF($F59="ชาย",IF(AE59&lt;=VLOOKUP(AC59,เกณฑ์ความสูง!$A$5:$U$19,3,FALSE),"เตี้ย",IF(AE59&lt;=VLOOKUP(AC59,เกณฑ์ความสูง!$A$5:$U$19,5,FALSE),"ค่อนข้างเตี้ย",IF(AE59&lt;=VLOOKUP(AC59,เกณฑ์ความสูง!$A$5:$U$19,7,FALSE),"ส่วนสูงตามเกณฑ์",IF(AE59&lt;=VLOOKUP(AC59,เกณฑ์ความสูง!$A$5:$U$19,9,FALSE),"ค่อนข้างสูง","สูง")))),IF(AE59&lt;=VLOOKUP(AC59,เกณฑ์ความสูง!$A$5:$U$19,13,FALSE),"เตี้ย",IF(AE59&lt;=VLOOKUP(AC59,เกณฑ์ความสูง!$A$5:$U$19,15,FALSE),"ค่อนข้างเตี้ย",IF(AE59&lt;=VLOOKUP(AC59,เกณฑ์ความสูง!$A$5:$U$19,17,FALSE),"ส่วนสูงตามเกณฑ์",IF(AE59&lt;=VLOOKUP(AC59,เกณฑ์ความสูง!$A$5:$U$19,19,FALSE),"ค่อนข้างสูง","สูง"))))))</f>
        <v/>
      </c>
    </row>
    <row r="60" spans="1:34" ht="21" x14ac:dyDescent="0.3">
      <c r="A60" s="111"/>
      <c r="B60" s="111"/>
      <c r="C60" s="111"/>
      <c r="D60" s="371">
        <f>ข้อมูลนักเรียน!D58</f>
        <v>56</v>
      </c>
      <c r="E60" s="372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373" t="str">
        <f>IF(ข้อมูลนักเรียน!J58="","",ข้อมูลนักเรียน!J58)</f>
        <v/>
      </c>
      <c r="G60" s="161"/>
      <c r="H60" s="374" t="str">
        <f>IF($E60="","",IF(G60="","",DATEDIF(ข้อมูลนักเรียน!$N58,G60,"Y")))</f>
        <v/>
      </c>
      <c r="I60" s="375"/>
      <c r="J60" s="375"/>
      <c r="K60" s="418" t="str">
        <f t="shared" si="0"/>
        <v/>
      </c>
      <c r="L60" s="374" t="str">
        <f>IF($E60="","",IF($F60="ชาย",IF(K60&lt;=VLOOKUP(H60,เกณฑ์ดัชนีมวลกาย!$A$5:$U$19,3,FALSE),"ผอมมาก",IF(K60&lt;=VLOOKUP(H60,เกณฑ์ดัชนีมวลกาย!$A$5:$U$19,5,FALSE),"ผอม",IF(K60&lt;=VLOOKUP(H60,เกณฑ์ดัชนีมวลกาย!$A$5:$U$19,7,FALSE),"สมส่วน",IF(K60&lt;=VLOOKUP(H60,เกณฑ์ดัชนีมวลกาย!$A$5:$U$19,9,FALSE),"ท้วม","อ้วน")))),IF(K60&lt;=VLOOKUP(H60,เกณฑ์ดัชนีมวลกาย!$A$5:$U$19,13,FALSE),"ผอมมาก",IF(K60&lt;=VLOOKUP(H60,เกณฑ์ดัชนีมวลกาย!$A$5:$U$19,15,FALSE),"ผอม",IF(K60&lt;=VLOOKUP(H60,เกณฑ์ดัชนีมวลกาย!$A$5:$U$19,17,FALSE),"สมส่วน",IF(K60&lt;=VLOOKUP(H60,เกณฑ์ดัชนีมวลกาย!$A$5:$U$19,19,FALSE),"ท้วม","อ้วน"))))))</f>
        <v/>
      </c>
      <c r="M60" s="374" t="str">
        <f>IF($E60="","",IF($F60="ชาย",IF(J60&lt;=VLOOKUP(H60,เกณฑ์ความสูง!$A$5:$U$19,3,FALSE),"เตี้ย",IF(J60&lt;=VLOOKUP(H60,เกณฑ์ความสูง!$A$5:$U$19,5,FALSE),"ค่อนข้างเตี้ย",IF(J60&lt;=VLOOKUP(H60,เกณฑ์ความสูง!$A$5:$U$19,7,FALSE),"ส่วนสูงตามเกณฑ์",IF(J60&lt;=VLOOKUP(H60,เกณฑ์ความสูง!$A$5:$U$19,9,FALSE),"ค่อนข้างสูง","สูง")))),IF(J60&lt;=VLOOKUP(H60,เกณฑ์ความสูง!$A$5:$U$19,13,FALSE),"เตี้ย",IF(J60&lt;=VLOOKUP(H60,เกณฑ์ความสูง!$A$5:$U$19,15,FALSE),"ค่อนข้างเตี้ย",IF(J60&lt;=VLOOKUP(H60,เกณฑ์ความสูง!$A$5:$U$19,17,FALSE),"ส่วนสูงตามเกณฑ์",IF(J60&lt;=VLOOKUP(H60,เกณฑ์ความสูง!$A$5:$U$19,19,FALSE),"ค่อนข้างสูง","สูง"))))))</f>
        <v/>
      </c>
      <c r="N60" s="161"/>
      <c r="O60" s="374" t="str">
        <f>IF($E60="","",IF(N60="","",DATEDIF(ข้อมูลนักเรียน!$N58,N60,"Y")))</f>
        <v/>
      </c>
      <c r="P60" s="375"/>
      <c r="Q60" s="375"/>
      <c r="R60" s="418" t="str">
        <f t="shared" si="1"/>
        <v/>
      </c>
      <c r="S60" s="374" t="str">
        <f>IF($E60="","",IF($F60="ชาย",IF(R60&lt;=VLOOKUP(O60,เกณฑ์ดัชนีมวลกาย!$A$5:$U$19,3,FALSE),"ผอมมาก",IF(R60&lt;=VLOOKUP(O60,เกณฑ์ดัชนีมวลกาย!$A$5:$U$19,5,FALSE),"ผอม",IF(R60&lt;=VLOOKUP(O60,เกณฑ์ดัชนีมวลกาย!$A$5:$U$19,7,FALSE),"สมส่วน",IF(R60&lt;=VLOOKUP(O60,เกณฑ์ดัชนีมวลกาย!$A$5:$U$19,9,FALSE),"ท้วม","อ้วน")))),IF(R60&lt;=VLOOKUP(O60,เกณฑ์ดัชนีมวลกาย!$A$5:$U$19,13,FALSE),"ผอมมาก",IF(R60&lt;=VLOOKUP(O60,เกณฑ์ดัชนีมวลกาย!$A$5:$U$19,15,FALSE),"ผอม",IF(R60&lt;=VLOOKUP(O60,เกณฑ์ดัชนีมวลกาย!$A$5:$U$19,17,FALSE),"สมส่วน",IF(R60&lt;=VLOOKUP(O60,เกณฑ์ดัชนีมวลกาย!$A$5:$U$19,19,FALSE),"ท้วม","อ้วน"))))))</f>
        <v/>
      </c>
      <c r="T60" s="374" t="str">
        <f>IF($E60="","",IF($F60="ชาย",IF(Q60&lt;=VLOOKUP(O60,เกณฑ์ความสูง!$A$5:$U$19,3,FALSE),"เตี้ย",IF(Q60&lt;=VLOOKUP(O60,เกณฑ์ความสูง!$A$5:$U$19,5,FALSE),"ค่อนข้างเตี้ย",IF(Q60&lt;=VLOOKUP(O60,เกณฑ์ความสูง!$A$5:$U$19,7,FALSE),"ส่วนสูงตามเกณฑ์",IF(Q60&lt;=VLOOKUP(O60,เกณฑ์ความสูง!$A$5:$U$19,9,FALSE),"ค่อนข้างสูง","สูง")))),IF(Q60&lt;=VLOOKUP(O60,เกณฑ์ความสูง!$A$5:$U$19,13,FALSE),"เตี้ย",IF(Q60&lt;=VLOOKUP(O60,เกณฑ์ความสูง!$A$5:$U$19,15,FALSE),"ค่อนข้างเตี้ย",IF(Q60&lt;=VLOOKUP(O60,เกณฑ์ความสูง!$A$5:$U$19,17,FALSE),"ส่วนสูงตามเกณฑ์",IF(Q60&lt;=VLOOKUP(O60,เกณฑ์ความสูง!$A$5:$U$19,19,FALSE),"ค่อนข้างสูง","สูง"))))))</f>
        <v/>
      </c>
      <c r="U60" s="161"/>
      <c r="V60" s="374" t="str">
        <f>IF($E60="","",IF(U60="","",DATEDIF(ข้อมูลนักเรียน!$N58,U60,"Y")))</f>
        <v/>
      </c>
      <c r="W60" s="375"/>
      <c r="X60" s="375"/>
      <c r="Y60" s="418" t="str">
        <f t="shared" si="2"/>
        <v/>
      </c>
      <c r="Z60" s="374" t="str">
        <f>IF($E60="","",IF($F60="ชาย",IF(Y60&lt;=VLOOKUP(V60,เกณฑ์ดัชนีมวลกาย!$A$5:$U$19,3,FALSE),"ผอมมาก",IF(Y60&lt;=VLOOKUP(V60,เกณฑ์ดัชนีมวลกาย!$A$5:$U$19,5,FALSE),"ผอม",IF(Y60&lt;=VLOOKUP(V60,เกณฑ์ดัชนีมวลกาย!$A$5:$U$19,7,FALSE),"สมส่วน",IF(Y60&lt;=VLOOKUP(V60,เกณฑ์ดัชนีมวลกาย!$A$5:$U$19,9,FALSE),"ท้วม","อ้วน")))),IF(Y60&lt;=VLOOKUP(V60,เกณฑ์ดัชนีมวลกาย!$A$5:$U$19,13,FALSE),"ผอมมาก",IF(Y60&lt;=VLOOKUP(V60,เกณฑ์ดัชนีมวลกาย!$A$5:$U$19,15,FALSE),"ผอม",IF(Y60&lt;=VLOOKUP(V60,เกณฑ์ดัชนีมวลกาย!$A$5:$U$19,17,FALSE),"สมส่วน",IF(Y60&lt;=VLOOKUP(V60,เกณฑ์ดัชนีมวลกาย!$A$5:$U$19,19,FALSE),"ท้วม","อ้วน"))))))</f>
        <v/>
      </c>
      <c r="AA60" s="374" t="str">
        <f>IF($E60="","",IF($F60="ชาย",IF(X60&lt;=VLOOKUP(V60,เกณฑ์ความสูง!$A$5:$U$19,3,FALSE),"เตี้ย",IF(X60&lt;=VLOOKUP(V60,เกณฑ์ความสูง!$A$5:$U$19,5,FALSE),"ค่อนข้างเตี้ย",IF(X60&lt;=VLOOKUP(V60,เกณฑ์ความสูง!$A$5:$U$19,7,FALSE),"ส่วนสูงตามเกณฑ์",IF(X60&lt;=VLOOKUP(V60,เกณฑ์ความสูง!$A$5:$U$19,9,FALSE),"ค่อนข้างสูง","สูง")))),IF(X60&lt;=VLOOKUP(V60,เกณฑ์ความสูง!$A$5:$U$19,13,FALSE),"เตี้ย",IF(X60&lt;=VLOOKUP(V60,เกณฑ์ความสูง!$A$5:$U$19,15,FALSE),"ค่อนข้างเตี้ย",IF(X60&lt;=VLOOKUP(V60,เกณฑ์ความสูง!$A$5:$U$19,17,FALSE),"ส่วนสูงตามเกณฑ์",IF(X60&lt;=VLOOKUP(V60,เกณฑ์ความสูง!$A$5:$U$19,19,FALSE),"ค่อนข้างสูง","สูง"))))))</f>
        <v/>
      </c>
      <c r="AB60" s="161"/>
      <c r="AC60" s="374" t="str">
        <f>IF($E60="","",IF(AB60="","",DATEDIF(ข้อมูลนักเรียน!$N58,AB60,"Y")))</f>
        <v/>
      </c>
      <c r="AD60" s="375"/>
      <c r="AE60" s="375"/>
      <c r="AF60" s="418" t="str">
        <f t="shared" si="3"/>
        <v/>
      </c>
      <c r="AG60" s="374" t="str">
        <f>IF($E60="","",IF($F60="ชาย",IF(AF60&lt;=VLOOKUP(AC60,เกณฑ์ดัชนีมวลกาย!$A$5:$U$19,3,FALSE),"ผอมมาก",IF(AF60&lt;=VLOOKUP(AC60,เกณฑ์ดัชนีมวลกาย!$A$5:$U$19,5,FALSE),"ผอม",IF(AF60&lt;=VLOOKUP(AC60,เกณฑ์ดัชนีมวลกาย!$A$5:$U$19,7,FALSE),"สมส่วน",IF(AF60&lt;=VLOOKUP(AC60,เกณฑ์ดัชนีมวลกาย!$A$5:$U$19,9,FALSE),"ท้วม","อ้วน")))),IF(AF60&lt;=VLOOKUP(AC60,เกณฑ์ดัชนีมวลกาย!$A$5:$U$19,13,FALSE),"ผอมมาก",IF(AF60&lt;=VLOOKUP(AC60,เกณฑ์ดัชนีมวลกาย!$A$5:$U$19,15,FALSE),"ผอม",IF(AF60&lt;=VLOOKUP(AC60,เกณฑ์ดัชนีมวลกาย!$A$5:$U$19,17,FALSE),"สมส่วน",IF(AF60&lt;=VLOOKUP(AC60,เกณฑ์ดัชนีมวลกาย!$A$5:$U$19,19,FALSE),"ท้วม","อ้วน"))))))</f>
        <v/>
      </c>
      <c r="AH60" s="374" t="str">
        <f>IF($E60="","",IF($F60="ชาย",IF(AE60&lt;=VLOOKUP(AC60,เกณฑ์ความสูง!$A$5:$U$19,3,FALSE),"เตี้ย",IF(AE60&lt;=VLOOKUP(AC60,เกณฑ์ความสูง!$A$5:$U$19,5,FALSE),"ค่อนข้างเตี้ย",IF(AE60&lt;=VLOOKUP(AC60,เกณฑ์ความสูง!$A$5:$U$19,7,FALSE),"ส่วนสูงตามเกณฑ์",IF(AE60&lt;=VLOOKUP(AC60,เกณฑ์ความสูง!$A$5:$U$19,9,FALSE),"ค่อนข้างสูง","สูง")))),IF(AE60&lt;=VLOOKUP(AC60,เกณฑ์ความสูง!$A$5:$U$19,13,FALSE),"เตี้ย",IF(AE60&lt;=VLOOKUP(AC60,เกณฑ์ความสูง!$A$5:$U$19,15,FALSE),"ค่อนข้างเตี้ย",IF(AE60&lt;=VLOOKUP(AC60,เกณฑ์ความสูง!$A$5:$U$19,17,FALSE),"ส่วนสูงตามเกณฑ์",IF(AE60&lt;=VLOOKUP(AC60,เกณฑ์ความสูง!$A$5:$U$19,19,FALSE),"ค่อนข้างสูง","สูง"))))))</f>
        <v/>
      </c>
    </row>
    <row r="61" spans="1:34" ht="21" x14ac:dyDescent="0.3">
      <c r="A61" s="111"/>
      <c r="B61" s="111"/>
      <c r="C61" s="111"/>
      <c r="D61" s="371">
        <f>ข้อมูลนักเรียน!D59</f>
        <v>57</v>
      </c>
      <c r="E61" s="372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373" t="str">
        <f>IF(ข้อมูลนักเรียน!J59="","",ข้อมูลนักเรียน!J59)</f>
        <v/>
      </c>
      <c r="G61" s="161"/>
      <c r="H61" s="374" t="str">
        <f>IF($E61="","",IF(G61="","",DATEDIF(ข้อมูลนักเรียน!$N59,G61,"Y")))</f>
        <v/>
      </c>
      <c r="I61" s="375"/>
      <c r="J61" s="375"/>
      <c r="K61" s="418" t="str">
        <f t="shared" si="0"/>
        <v/>
      </c>
      <c r="L61" s="374" t="str">
        <f>IF($E61="","",IF($F61="ชาย",IF(K61&lt;=VLOOKUP(H61,เกณฑ์ดัชนีมวลกาย!$A$5:$U$19,3,FALSE),"ผอมมาก",IF(K61&lt;=VLOOKUP(H61,เกณฑ์ดัชนีมวลกาย!$A$5:$U$19,5,FALSE),"ผอม",IF(K61&lt;=VLOOKUP(H61,เกณฑ์ดัชนีมวลกาย!$A$5:$U$19,7,FALSE),"สมส่วน",IF(K61&lt;=VLOOKUP(H61,เกณฑ์ดัชนีมวลกาย!$A$5:$U$19,9,FALSE),"ท้วม","อ้วน")))),IF(K61&lt;=VLOOKUP(H61,เกณฑ์ดัชนีมวลกาย!$A$5:$U$19,13,FALSE),"ผอมมาก",IF(K61&lt;=VLOOKUP(H61,เกณฑ์ดัชนีมวลกาย!$A$5:$U$19,15,FALSE),"ผอม",IF(K61&lt;=VLOOKUP(H61,เกณฑ์ดัชนีมวลกาย!$A$5:$U$19,17,FALSE),"สมส่วน",IF(K61&lt;=VLOOKUP(H61,เกณฑ์ดัชนีมวลกาย!$A$5:$U$19,19,FALSE),"ท้วม","อ้วน"))))))</f>
        <v/>
      </c>
      <c r="M61" s="374" t="str">
        <f>IF($E61="","",IF($F61="ชาย",IF(J61&lt;=VLOOKUP(H61,เกณฑ์ความสูง!$A$5:$U$19,3,FALSE),"เตี้ย",IF(J61&lt;=VLOOKUP(H61,เกณฑ์ความสูง!$A$5:$U$19,5,FALSE),"ค่อนข้างเตี้ย",IF(J61&lt;=VLOOKUP(H61,เกณฑ์ความสูง!$A$5:$U$19,7,FALSE),"ส่วนสูงตามเกณฑ์",IF(J61&lt;=VLOOKUP(H61,เกณฑ์ความสูง!$A$5:$U$19,9,FALSE),"ค่อนข้างสูง","สูง")))),IF(J61&lt;=VLOOKUP(H61,เกณฑ์ความสูง!$A$5:$U$19,13,FALSE),"เตี้ย",IF(J61&lt;=VLOOKUP(H61,เกณฑ์ความสูง!$A$5:$U$19,15,FALSE),"ค่อนข้างเตี้ย",IF(J61&lt;=VLOOKUP(H61,เกณฑ์ความสูง!$A$5:$U$19,17,FALSE),"ส่วนสูงตามเกณฑ์",IF(J61&lt;=VLOOKUP(H61,เกณฑ์ความสูง!$A$5:$U$19,19,FALSE),"ค่อนข้างสูง","สูง"))))))</f>
        <v/>
      </c>
      <c r="N61" s="161"/>
      <c r="O61" s="374" t="str">
        <f>IF($E61="","",IF(N61="","",DATEDIF(ข้อมูลนักเรียน!$N59,N61,"Y")))</f>
        <v/>
      </c>
      <c r="P61" s="375"/>
      <c r="Q61" s="375"/>
      <c r="R61" s="418" t="str">
        <f t="shared" si="1"/>
        <v/>
      </c>
      <c r="S61" s="374" t="str">
        <f>IF($E61="","",IF($F61="ชาย",IF(R61&lt;=VLOOKUP(O61,เกณฑ์ดัชนีมวลกาย!$A$5:$U$19,3,FALSE),"ผอมมาก",IF(R61&lt;=VLOOKUP(O61,เกณฑ์ดัชนีมวลกาย!$A$5:$U$19,5,FALSE),"ผอม",IF(R61&lt;=VLOOKUP(O61,เกณฑ์ดัชนีมวลกาย!$A$5:$U$19,7,FALSE),"สมส่วน",IF(R61&lt;=VLOOKUP(O61,เกณฑ์ดัชนีมวลกาย!$A$5:$U$19,9,FALSE),"ท้วม","อ้วน")))),IF(R61&lt;=VLOOKUP(O61,เกณฑ์ดัชนีมวลกาย!$A$5:$U$19,13,FALSE),"ผอมมาก",IF(R61&lt;=VLOOKUP(O61,เกณฑ์ดัชนีมวลกาย!$A$5:$U$19,15,FALSE),"ผอม",IF(R61&lt;=VLOOKUP(O61,เกณฑ์ดัชนีมวลกาย!$A$5:$U$19,17,FALSE),"สมส่วน",IF(R61&lt;=VLOOKUP(O61,เกณฑ์ดัชนีมวลกาย!$A$5:$U$19,19,FALSE),"ท้วม","อ้วน"))))))</f>
        <v/>
      </c>
      <c r="T61" s="374" t="str">
        <f>IF($E61="","",IF($F61="ชาย",IF(Q61&lt;=VLOOKUP(O61,เกณฑ์ความสูง!$A$5:$U$19,3,FALSE),"เตี้ย",IF(Q61&lt;=VLOOKUP(O61,เกณฑ์ความสูง!$A$5:$U$19,5,FALSE),"ค่อนข้างเตี้ย",IF(Q61&lt;=VLOOKUP(O61,เกณฑ์ความสูง!$A$5:$U$19,7,FALSE),"ส่วนสูงตามเกณฑ์",IF(Q61&lt;=VLOOKUP(O61,เกณฑ์ความสูง!$A$5:$U$19,9,FALSE),"ค่อนข้างสูง","สูง")))),IF(Q61&lt;=VLOOKUP(O61,เกณฑ์ความสูง!$A$5:$U$19,13,FALSE),"เตี้ย",IF(Q61&lt;=VLOOKUP(O61,เกณฑ์ความสูง!$A$5:$U$19,15,FALSE),"ค่อนข้างเตี้ย",IF(Q61&lt;=VLOOKUP(O61,เกณฑ์ความสูง!$A$5:$U$19,17,FALSE),"ส่วนสูงตามเกณฑ์",IF(Q61&lt;=VLOOKUP(O61,เกณฑ์ความสูง!$A$5:$U$19,19,FALSE),"ค่อนข้างสูง","สูง"))))))</f>
        <v/>
      </c>
      <c r="U61" s="161"/>
      <c r="V61" s="374" t="str">
        <f>IF($E61="","",IF(U61="","",DATEDIF(ข้อมูลนักเรียน!$N59,U61,"Y")))</f>
        <v/>
      </c>
      <c r="W61" s="375"/>
      <c r="X61" s="375"/>
      <c r="Y61" s="418" t="str">
        <f t="shared" si="2"/>
        <v/>
      </c>
      <c r="Z61" s="374" t="str">
        <f>IF($E61="","",IF($F61="ชาย",IF(Y61&lt;=VLOOKUP(V61,เกณฑ์ดัชนีมวลกาย!$A$5:$U$19,3,FALSE),"ผอมมาก",IF(Y61&lt;=VLOOKUP(V61,เกณฑ์ดัชนีมวลกาย!$A$5:$U$19,5,FALSE),"ผอม",IF(Y61&lt;=VLOOKUP(V61,เกณฑ์ดัชนีมวลกาย!$A$5:$U$19,7,FALSE),"สมส่วน",IF(Y61&lt;=VLOOKUP(V61,เกณฑ์ดัชนีมวลกาย!$A$5:$U$19,9,FALSE),"ท้วม","อ้วน")))),IF(Y61&lt;=VLOOKUP(V61,เกณฑ์ดัชนีมวลกาย!$A$5:$U$19,13,FALSE),"ผอมมาก",IF(Y61&lt;=VLOOKUP(V61,เกณฑ์ดัชนีมวลกาย!$A$5:$U$19,15,FALSE),"ผอม",IF(Y61&lt;=VLOOKUP(V61,เกณฑ์ดัชนีมวลกาย!$A$5:$U$19,17,FALSE),"สมส่วน",IF(Y61&lt;=VLOOKUP(V61,เกณฑ์ดัชนีมวลกาย!$A$5:$U$19,19,FALSE),"ท้วม","อ้วน"))))))</f>
        <v/>
      </c>
      <c r="AA61" s="374" t="str">
        <f>IF($E61="","",IF($F61="ชาย",IF(X61&lt;=VLOOKUP(V61,เกณฑ์ความสูง!$A$5:$U$19,3,FALSE),"เตี้ย",IF(X61&lt;=VLOOKUP(V61,เกณฑ์ความสูง!$A$5:$U$19,5,FALSE),"ค่อนข้างเตี้ย",IF(X61&lt;=VLOOKUP(V61,เกณฑ์ความสูง!$A$5:$U$19,7,FALSE),"ส่วนสูงตามเกณฑ์",IF(X61&lt;=VLOOKUP(V61,เกณฑ์ความสูง!$A$5:$U$19,9,FALSE),"ค่อนข้างสูง","สูง")))),IF(X61&lt;=VLOOKUP(V61,เกณฑ์ความสูง!$A$5:$U$19,13,FALSE),"เตี้ย",IF(X61&lt;=VLOOKUP(V61,เกณฑ์ความสูง!$A$5:$U$19,15,FALSE),"ค่อนข้างเตี้ย",IF(X61&lt;=VLOOKUP(V61,เกณฑ์ความสูง!$A$5:$U$19,17,FALSE),"ส่วนสูงตามเกณฑ์",IF(X61&lt;=VLOOKUP(V61,เกณฑ์ความสูง!$A$5:$U$19,19,FALSE),"ค่อนข้างสูง","สูง"))))))</f>
        <v/>
      </c>
      <c r="AB61" s="161"/>
      <c r="AC61" s="374" t="str">
        <f>IF($E61="","",IF(AB61="","",DATEDIF(ข้อมูลนักเรียน!$N59,AB61,"Y")))</f>
        <v/>
      </c>
      <c r="AD61" s="375"/>
      <c r="AE61" s="375"/>
      <c r="AF61" s="418" t="str">
        <f t="shared" si="3"/>
        <v/>
      </c>
      <c r="AG61" s="374" t="str">
        <f>IF($E61="","",IF($F61="ชาย",IF(AF61&lt;=VLOOKUP(AC61,เกณฑ์ดัชนีมวลกาย!$A$5:$U$19,3,FALSE),"ผอมมาก",IF(AF61&lt;=VLOOKUP(AC61,เกณฑ์ดัชนีมวลกาย!$A$5:$U$19,5,FALSE),"ผอม",IF(AF61&lt;=VLOOKUP(AC61,เกณฑ์ดัชนีมวลกาย!$A$5:$U$19,7,FALSE),"สมส่วน",IF(AF61&lt;=VLOOKUP(AC61,เกณฑ์ดัชนีมวลกาย!$A$5:$U$19,9,FALSE),"ท้วม","อ้วน")))),IF(AF61&lt;=VLOOKUP(AC61,เกณฑ์ดัชนีมวลกาย!$A$5:$U$19,13,FALSE),"ผอมมาก",IF(AF61&lt;=VLOOKUP(AC61,เกณฑ์ดัชนีมวลกาย!$A$5:$U$19,15,FALSE),"ผอม",IF(AF61&lt;=VLOOKUP(AC61,เกณฑ์ดัชนีมวลกาย!$A$5:$U$19,17,FALSE),"สมส่วน",IF(AF61&lt;=VLOOKUP(AC61,เกณฑ์ดัชนีมวลกาย!$A$5:$U$19,19,FALSE),"ท้วม","อ้วน"))))))</f>
        <v/>
      </c>
      <c r="AH61" s="374" t="str">
        <f>IF($E61="","",IF($F61="ชาย",IF(AE61&lt;=VLOOKUP(AC61,เกณฑ์ความสูง!$A$5:$U$19,3,FALSE),"เตี้ย",IF(AE61&lt;=VLOOKUP(AC61,เกณฑ์ความสูง!$A$5:$U$19,5,FALSE),"ค่อนข้างเตี้ย",IF(AE61&lt;=VLOOKUP(AC61,เกณฑ์ความสูง!$A$5:$U$19,7,FALSE),"ส่วนสูงตามเกณฑ์",IF(AE61&lt;=VLOOKUP(AC61,เกณฑ์ความสูง!$A$5:$U$19,9,FALSE),"ค่อนข้างสูง","สูง")))),IF(AE61&lt;=VLOOKUP(AC61,เกณฑ์ความสูง!$A$5:$U$19,13,FALSE),"เตี้ย",IF(AE61&lt;=VLOOKUP(AC61,เกณฑ์ความสูง!$A$5:$U$19,15,FALSE),"ค่อนข้างเตี้ย",IF(AE61&lt;=VLOOKUP(AC61,เกณฑ์ความสูง!$A$5:$U$19,17,FALSE),"ส่วนสูงตามเกณฑ์",IF(AE61&lt;=VLOOKUP(AC61,เกณฑ์ความสูง!$A$5:$U$19,19,FALSE),"ค่อนข้างสูง","สูง"))))))</f>
        <v/>
      </c>
    </row>
    <row r="62" spans="1:34" ht="21" x14ac:dyDescent="0.3">
      <c r="A62" s="111"/>
      <c r="B62" s="111"/>
      <c r="C62" s="111"/>
      <c r="D62" s="371">
        <f>ข้อมูลนักเรียน!D60</f>
        <v>58</v>
      </c>
      <c r="E62" s="372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373" t="str">
        <f>IF(ข้อมูลนักเรียน!J60="","",ข้อมูลนักเรียน!J60)</f>
        <v/>
      </c>
      <c r="G62" s="161"/>
      <c r="H62" s="374" t="str">
        <f>IF($E62="","",IF(G62="","",DATEDIF(ข้อมูลนักเรียน!$N60,G62,"Y")))</f>
        <v/>
      </c>
      <c r="I62" s="375"/>
      <c r="J62" s="375"/>
      <c r="K62" s="418" t="str">
        <f t="shared" si="0"/>
        <v/>
      </c>
      <c r="L62" s="374" t="str">
        <f>IF($E62="","",IF($F62="ชาย",IF(K62&lt;=VLOOKUP(H62,เกณฑ์ดัชนีมวลกาย!$A$5:$U$19,3,FALSE),"ผอมมาก",IF(K62&lt;=VLOOKUP(H62,เกณฑ์ดัชนีมวลกาย!$A$5:$U$19,5,FALSE),"ผอม",IF(K62&lt;=VLOOKUP(H62,เกณฑ์ดัชนีมวลกาย!$A$5:$U$19,7,FALSE),"สมส่วน",IF(K62&lt;=VLOOKUP(H62,เกณฑ์ดัชนีมวลกาย!$A$5:$U$19,9,FALSE),"ท้วม","อ้วน")))),IF(K62&lt;=VLOOKUP(H62,เกณฑ์ดัชนีมวลกาย!$A$5:$U$19,13,FALSE),"ผอมมาก",IF(K62&lt;=VLOOKUP(H62,เกณฑ์ดัชนีมวลกาย!$A$5:$U$19,15,FALSE),"ผอม",IF(K62&lt;=VLOOKUP(H62,เกณฑ์ดัชนีมวลกาย!$A$5:$U$19,17,FALSE),"สมส่วน",IF(K62&lt;=VLOOKUP(H62,เกณฑ์ดัชนีมวลกาย!$A$5:$U$19,19,FALSE),"ท้วม","อ้วน"))))))</f>
        <v/>
      </c>
      <c r="M62" s="374" t="str">
        <f>IF($E62="","",IF($F62="ชาย",IF(J62&lt;=VLOOKUP(H62,เกณฑ์ความสูง!$A$5:$U$19,3,FALSE),"เตี้ย",IF(J62&lt;=VLOOKUP(H62,เกณฑ์ความสูง!$A$5:$U$19,5,FALSE),"ค่อนข้างเตี้ย",IF(J62&lt;=VLOOKUP(H62,เกณฑ์ความสูง!$A$5:$U$19,7,FALSE),"ส่วนสูงตามเกณฑ์",IF(J62&lt;=VLOOKUP(H62,เกณฑ์ความสูง!$A$5:$U$19,9,FALSE),"ค่อนข้างสูง","สูง")))),IF(J62&lt;=VLOOKUP(H62,เกณฑ์ความสูง!$A$5:$U$19,13,FALSE),"เตี้ย",IF(J62&lt;=VLOOKUP(H62,เกณฑ์ความสูง!$A$5:$U$19,15,FALSE),"ค่อนข้างเตี้ย",IF(J62&lt;=VLOOKUP(H62,เกณฑ์ความสูง!$A$5:$U$19,17,FALSE),"ส่วนสูงตามเกณฑ์",IF(J62&lt;=VLOOKUP(H62,เกณฑ์ความสูง!$A$5:$U$19,19,FALSE),"ค่อนข้างสูง","สูง"))))))</f>
        <v/>
      </c>
      <c r="N62" s="161"/>
      <c r="O62" s="374" t="str">
        <f>IF($E62="","",IF(N62="","",DATEDIF(ข้อมูลนักเรียน!$N60,N62,"Y")))</f>
        <v/>
      </c>
      <c r="P62" s="375"/>
      <c r="Q62" s="375"/>
      <c r="R62" s="418" t="str">
        <f t="shared" si="1"/>
        <v/>
      </c>
      <c r="S62" s="374" t="str">
        <f>IF($E62="","",IF($F62="ชาย",IF(R62&lt;=VLOOKUP(O62,เกณฑ์ดัชนีมวลกาย!$A$5:$U$19,3,FALSE),"ผอมมาก",IF(R62&lt;=VLOOKUP(O62,เกณฑ์ดัชนีมวลกาย!$A$5:$U$19,5,FALSE),"ผอม",IF(R62&lt;=VLOOKUP(O62,เกณฑ์ดัชนีมวลกาย!$A$5:$U$19,7,FALSE),"สมส่วน",IF(R62&lt;=VLOOKUP(O62,เกณฑ์ดัชนีมวลกาย!$A$5:$U$19,9,FALSE),"ท้วม","อ้วน")))),IF(R62&lt;=VLOOKUP(O62,เกณฑ์ดัชนีมวลกาย!$A$5:$U$19,13,FALSE),"ผอมมาก",IF(R62&lt;=VLOOKUP(O62,เกณฑ์ดัชนีมวลกาย!$A$5:$U$19,15,FALSE),"ผอม",IF(R62&lt;=VLOOKUP(O62,เกณฑ์ดัชนีมวลกาย!$A$5:$U$19,17,FALSE),"สมส่วน",IF(R62&lt;=VLOOKUP(O62,เกณฑ์ดัชนีมวลกาย!$A$5:$U$19,19,FALSE),"ท้วม","อ้วน"))))))</f>
        <v/>
      </c>
      <c r="T62" s="374" t="str">
        <f>IF($E62="","",IF($F62="ชาย",IF(Q62&lt;=VLOOKUP(O62,เกณฑ์ความสูง!$A$5:$U$19,3,FALSE),"เตี้ย",IF(Q62&lt;=VLOOKUP(O62,เกณฑ์ความสูง!$A$5:$U$19,5,FALSE),"ค่อนข้างเตี้ย",IF(Q62&lt;=VLOOKUP(O62,เกณฑ์ความสูง!$A$5:$U$19,7,FALSE),"ส่วนสูงตามเกณฑ์",IF(Q62&lt;=VLOOKUP(O62,เกณฑ์ความสูง!$A$5:$U$19,9,FALSE),"ค่อนข้างสูง","สูง")))),IF(Q62&lt;=VLOOKUP(O62,เกณฑ์ความสูง!$A$5:$U$19,13,FALSE),"เตี้ย",IF(Q62&lt;=VLOOKUP(O62,เกณฑ์ความสูง!$A$5:$U$19,15,FALSE),"ค่อนข้างเตี้ย",IF(Q62&lt;=VLOOKUP(O62,เกณฑ์ความสูง!$A$5:$U$19,17,FALSE),"ส่วนสูงตามเกณฑ์",IF(Q62&lt;=VLOOKUP(O62,เกณฑ์ความสูง!$A$5:$U$19,19,FALSE),"ค่อนข้างสูง","สูง"))))))</f>
        <v/>
      </c>
      <c r="U62" s="161"/>
      <c r="V62" s="374" t="str">
        <f>IF($E62="","",IF(U62="","",DATEDIF(ข้อมูลนักเรียน!$N60,U62,"Y")))</f>
        <v/>
      </c>
      <c r="W62" s="375"/>
      <c r="X62" s="375"/>
      <c r="Y62" s="418" t="str">
        <f t="shared" si="2"/>
        <v/>
      </c>
      <c r="Z62" s="374" t="str">
        <f>IF($E62="","",IF($F62="ชาย",IF(Y62&lt;=VLOOKUP(V62,เกณฑ์ดัชนีมวลกาย!$A$5:$U$19,3,FALSE),"ผอมมาก",IF(Y62&lt;=VLOOKUP(V62,เกณฑ์ดัชนีมวลกาย!$A$5:$U$19,5,FALSE),"ผอม",IF(Y62&lt;=VLOOKUP(V62,เกณฑ์ดัชนีมวลกาย!$A$5:$U$19,7,FALSE),"สมส่วน",IF(Y62&lt;=VLOOKUP(V62,เกณฑ์ดัชนีมวลกาย!$A$5:$U$19,9,FALSE),"ท้วม","อ้วน")))),IF(Y62&lt;=VLOOKUP(V62,เกณฑ์ดัชนีมวลกาย!$A$5:$U$19,13,FALSE),"ผอมมาก",IF(Y62&lt;=VLOOKUP(V62,เกณฑ์ดัชนีมวลกาย!$A$5:$U$19,15,FALSE),"ผอม",IF(Y62&lt;=VLOOKUP(V62,เกณฑ์ดัชนีมวลกาย!$A$5:$U$19,17,FALSE),"สมส่วน",IF(Y62&lt;=VLOOKUP(V62,เกณฑ์ดัชนีมวลกาย!$A$5:$U$19,19,FALSE),"ท้วม","อ้วน"))))))</f>
        <v/>
      </c>
      <c r="AA62" s="374" t="str">
        <f>IF($E62="","",IF($F62="ชาย",IF(X62&lt;=VLOOKUP(V62,เกณฑ์ความสูง!$A$5:$U$19,3,FALSE),"เตี้ย",IF(X62&lt;=VLOOKUP(V62,เกณฑ์ความสูง!$A$5:$U$19,5,FALSE),"ค่อนข้างเตี้ย",IF(X62&lt;=VLOOKUP(V62,เกณฑ์ความสูง!$A$5:$U$19,7,FALSE),"ส่วนสูงตามเกณฑ์",IF(X62&lt;=VLOOKUP(V62,เกณฑ์ความสูง!$A$5:$U$19,9,FALSE),"ค่อนข้างสูง","สูง")))),IF(X62&lt;=VLOOKUP(V62,เกณฑ์ความสูง!$A$5:$U$19,13,FALSE),"เตี้ย",IF(X62&lt;=VLOOKUP(V62,เกณฑ์ความสูง!$A$5:$U$19,15,FALSE),"ค่อนข้างเตี้ย",IF(X62&lt;=VLOOKUP(V62,เกณฑ์ความสูง!$A$5:$U$19,17,FALSE),"ส่วนสูงตามเกณฑ์",IF(X62&lt;=VLOOKUP(V62,เกณฑ์ความสูง!$A$5:$U$19,19,FALSE),"ค่อนข้างสูง","สูง"))))))</f>
        <v/>
      </c>
      <c r="AB62" s="161"/>
      <c r="AC62" s="374" t="str">
        <f>IF($E62="","",IF(AB62="","",DATEDIF(ข้อมูลนักเรียน!$N60,AB62,"Y")))</f>
        <v/>
      </c>
      <c r="AD62" s="375"/>
      <c r="AE62" s="375"/>
      <c r="AF62" s="418" t="str">
        <f t="shared" si="3"/>
        <v/>
      </c>
      <c r="AG62" s="374" t="str">
        <f>IF($E62="","",IF($F62="ชาย",IF(AF62&lt;=VLOOKUP(AC62,เกณฑ์ดัชนีมวลกาย!$A$5:$U$19,3,FALSE),"ผอมมาก",IF(AF62&lt;=VLOOKUP(AC62,เกณฑ์ดัชนีมวลกาย!$A$5:$U$19,5,FALSE),"ผอม",IF(AF62&lt;=VLOOKUP(AC62,เกณฑ์ดัชนีมวลกาย!$A$5:$U$19,7,FALSE),"สมส่วน",IF(AF62&lt;=VLOOKUP(AC62,เกณฑ์ดัชนีมวลกาย!$A$5:$U$19,9,FALSE),"ท้วม","อ้วน")))),IF(AF62&lt;=VLOOKUP(AC62,เกณฑ์ดัชนีมวลกาย!$A$5:$U$19,13,FALSE),"ผอมมาก",IF(AF62&lt;=VLOOKUP(AC62,เกณฑ์ดัชนีมวลกาย!$A$5:$U$19,15,FALSE),"ผอม",IF(AF62&lt;=VLOOKUP(AC62,เกณฑ์ดัชนีมวลกาย!$A$5:$U$19,17,FALSE),"สมส่วน",IF(AF62&lt;=VLOOKUP(AC62,เกณฑ์ดัชนีมวลกาย!$A$5:$U$19,19,FALSE),"ท้วม","อ้วน"))))))</f>
        <v/>
      </c>
      <c r="AH62" s="374" t="str">
        <f>IF($E62="","",IF($F62="ชาย",IF(AE62&lt;=VLOOKUP(AC62,เกณฑ์ความสูง!$A$5:$U$19,3,FALSE),"เตี้ย",IF(AE62&lt;=VLOOKUP(AC62,เกณฑ์ความสูง!$A$5:$U$19,5,FALSE),"ค่อนข้างเตี้ย",IF(AE62&lt;=VLOOKUP(AC62,เกณฑ์ความสูง!$A$5:$U$19,7,FALSE),"ส่วนสูงตามเกณฑ์",IF(AE62&lt;=VLOOKUP(AC62,เกณฑ์ความสูง!$A$5:$U$19,9,FALSE),"ค่อนข้างสูง","สูง")))),IF(AE62&lt;=VLOOKUP(AC62,เกณฑ์ความสูง!$A$5:$U$19,13,FALSE),"เตี้ย",IF(AE62&lt;=VLOOKUP(AC62,เกณฑ์ความสูง!$A$5:$U$19,15,FALSE),"ค่อนข้างเตี้ย",IF(AE62&lt;=VLOOKUP(AC62,เกณฑ์ความสูง!$A$5:$U$19,17,FALSE),"ส่วนสูงตามเกณฑ์",IF(AE62&lt;=VLOOKUP(AC62,เกณฑ์ความสูง!$A$5:$U$19,19,FALSE),"ค่อนข้างสูง","สูง"))))))</f>
        <v/>
      </c>
    </row>
    <row r="63" spans="1:34" ht="21" x14ac:dyDescent="0.3">
      <c r="A63" s="111"/>
      <c r="B63" s="111"/>
      <c r="C63" s="111"/>
      <c r="D63" s="371">
        <f>ข้อมูลนักเรียน!D61</f>
        <v>59</v>
      </c>
      <c r="E63" s="372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373" t="str">
        <f>IF(ข้อมูลนักเรียน!J61="","",ข้อมูลนักเรียน!J61)</f>
        <v/>
      </c>
      <c r="G63" s="161"/>
      <c r="H63" s="374" t="str">
        <f>IF($E63="","",IF(G63="","",DATEDIF(ข้อมูลนักเรียน!$N61,G63,"Y")))</f>
        <v/>
      </c>
      <c r="I63" s="375"/>
      <c r="J63" s="375"/>
      <c r="K63" s="418" t="str">
        <f t="shared" si="0"/>
        <v/>
      </c>
      <c r="L63" s="374" t="str">
        <f>IF($E63="","",IF($F63="ชาย",IF(K63&lt;=VLOOKUP(H63,เกณฑ์ดัชนีมวลกาย!$A$5:$U$19,3,FALSE),"ผอมมาก",IF(K63&lt;=VLOOKUP(H63,เกณฑ์ดัชนีมวลกาย!$A$5:$U$19,5,FALSE),"ผอม",IF(K63&lt;=VLOOKUP(H63,เกณฑ์ดัชนีมวลกาย!$A$5:$U$19,7,FALSE),"สมส่วน",IF(K63&lt;=VLOOKUP(H63,เกณฑ์ดัชนีมวลกาย!$A$5:$U$19,9,FALSE),"ท้วม","อ้วน")))),IF(K63&lt;=VLOOKUP(H63,เกณฑ์ดัชนีมวลกาย!$A$5:$U$19,13,FALSE),"ผอมมาก",IF(K63&lt;=VLOOKUP(H63,เกณฑ์ดัชนีมวลกาย!$A$5:$U$19,15,FALSE),"ผอม",IF(K63&lt;=VLOOKUP(H63,เกณฑ์ดัชนีมวลกาย!$A$5:$U$19,17,FALSE),"สมส่วน",IF(K63&lt;=VLOOKUP(H63,เกณฑ์ดัชนีมวลกาย!$A$5:$U$19,19,FALSE),"ท้วม","อ้วน"))))))</f>
        <v/>
      </c>
      <c r="M63" s="374" t="str">
        <f>IF($E63="","",IF($F63="ชาย",IF(J63&lt;=VLOOKUP(H63,เกณฑ์ความสูง!$A$5:$U$19,3,FALSE),"เตี้ย",IF(J63&lt;=VLOOKUP(H63,เกณฑ์ความสูง!$A$5:$U$19,5,FALSE),"ค่อนข้างเตี้ย",IF(J63&lt;=VLOOKUP(H63,เกณฑ์ความสูง!$A$5:$U$19,7,FALSE),"ส่วนสูงตามเกณฑ์",IF(J63&lt;=VLOOKUP(H63,เกณฑ์ความสูง!$A$5:$U$19,9,FALSE),"ค่อนข้างสูง","สูง")))),IF(J63&lt;=VLOOKUP(H63,เกณฑ์ความสูง!$A$5:$U$19,13,FALSE),"เตี้ย",IF(J63&lt;=VLOOKUP(H63,เกณฑ์ความสูง!$A$5:$U$19,15,FALSE),"ค่อนข้างเตี้ย",IF(J63&lt;=VLOOKUP(H63,เกณฑ์ความสูง!$A$5:$U$19,17,FALSE),"ส่วนสูงตามเกณฑ์",IF(J63&lt;=VLOOKUP(H63,เกณฑ์ความสูง!$A$5:$U$19,19,FALSE),"ค่อนข้างสูง","สูง"))))))</f>
        <v/>
      </c>
      <c r="N63" s="161"/>
      <c r="O63" s="374" t="str">
        <f>IF($E63="","",IF(N63="","",DATEDIF(ข้อมูลนักเรียน!$N61,N63,"Y")))</f>
        <v/>
      </c>
      <c r="P63" s="375"/>
      <c r="Q63" s="375"/>
      <c r="R63" s="418" t="str">
        <f t="shared" si="1"/>
        <v/>
      </c>
      <c r="S63" s="374" t="str">
        <f>IF($E63="","",IF($F63="ชาย",IF(R63&lt;=VLOOKUP(O63,เกณฑ์ดัชนีมวลกาย!$A$5:$U$19,3,FALSE),"ผอมมาก",IF(R63&lt;=VLOOKUP(O63,เกณฑ์ดัชนีมวลกาย!$A$5:$U$19,5,FALSE),"ผอม",IF(R63&lt;=VLOOKUP(O63,เกณฑ์ดัชนีมวลกาย!$A$5:$U$19,7,FALSE),"สมส่วน",IF(R63&lt;=VLOOKUP(O63,เกณฑ์ดัชนีมวลกาย!$A$5:$U$19,9,FALSE),"ท้วม","อ้วน")))),IF(R63&lt;=VLOOKUP(O63,เกณฑ์ดัชนีมวลกาย!$A$5:$U$19,13,FALSE),"ผอมมาก",IF(R63&lt;=VLOOKUP(O63,เกณฑ์ดัชนีมวลกาย!$A$5:$U$19,15,FALSE),"ผอม",IF(R63&lt;=VLOOKUP(O63,เกณฑ์ดัชนีมวลกาย!$A$5:$U$19,17,FALSE),"สมส่วน",IF(R63&lt;=VLOOKUP(O63,เกณฑ์ดัชนีมวลกาย!$A$5:$U$19,19,FALSE),"ท้วม","อ้วน"))))))</f>
        <v/>
      </c>
      <c r="T63" s="374" t="str">
        <f>IF($E63="","",IF($F63="ชาย",IF(Q63&lt;=VLOOKUP(O63,เกณฑ์ความสูง!$A$5:$U$19,3,FALSE),"เตี้ย",IF(Q63&lt;=VLOOKUP(O63,เกณฑ์ความสูง!$A$5:$U$19,5,FALSE),"ค่อนข้างเตี้ย",IF(Q63&lt;=VLOOKUP(O63,เกณฑ์ความสูง!$A$5:$U$19,7,FALSE),"ส่วนสูงตามเกณฑ์",IF(Q63&lt;=VLOOKUP(O63,เกณฑ์ความสูง!$A$5:$U$19,9,FALSE),"ค่อนข้างสูง","สูง")))),IF(Q63&lt;=VLOOKUP(O63,เกณฑ์ความสูง!$A$5:$U$19,13,FALSE),"เตี้ย",IF(Q63&lt;=VLOOKUP(O63,เกณฑ์ความสูง!$A$5:$U$19,15,FALSE),"ค่อนข้างเตี้ย",IF(Q63&lt;=VLOOKUP(O63,เกณฑ์ความสูง!$A$5:$U$19,17,FALSE),"ส่วนสูงตามเกณฑ์",IF(Q63&lt;=VLOOKUP(O63,เกณฑ์ความสูง!$A$5:$U$19,19,FALSE),"ค่อนข้างสูง","สูง"))))))</f>
        <v/>
      </c>
      <c r="U63" s="161"/>
      <c r="V63" s="374" t="str">
        <f>IF($E63="","",IF(U63="","",DATEDIF(ข้อมูลนักเรียน!$N61,U63,"Y")))</f>
        <v/>
      </c>
      <c r="W63" s="375"/>
      <c r="X63" s="375"/>
      <c r="Y63" s="418" t="str">
        <f t="shared" si="2"/>
        <v/>
      </c>
      <c r="Z63" s="374" t="str">
        <f>IF($E63="","",IF($F63="ชาย",IF(Y63&lt;=VLOOKUP(V63,เกณฑ์ดัชนีมวลกาย!$A$5:$U$19,3,FALSE),"ผอมมาก",IF(Y63&lt;=VLOOKUP(V63,เกณฑ์ดัชนีมวลกาย!$A$5:$U$19,5,FALSE),"ผอม",IF(Y63&lt;=VLOOKUP(V63,เกณฑ์ดัชนีมวลกาย!$A$5:$U$19,7,FALSE),"สมส่วน",IF(Y63&lt;=VLOOKUP(V63,เกณฑ์ดัชนีมวลกาย!$A$5:$U$19,9,FALSE),"ท้วม","อ้วน")))),IF(Y63&lt;=VLOOKUP(V63,เกณฑ์ดัชนีมวลกาย!$A$5:$U$19,13,FALSE),"ผอมมาก",IF(Y63&lt;=VLOOKUP(V63,เกณฑ์ดัชนีมวลกาย!$A$5:$U$19,15,FALSE),"ผอม",IF(Y63&lt;=VLOOKUP(V63,เกณฑ์ดัชนีมวลกาย!$A$5:$U$19,17,FALSE),"สมส่วน",IF(Y63&lt;=VLOOKUP(V63,เกณฑ์ดัชนีมวลกาย!$A$5:$U$19,19,FALSE),"ท้วม","อ้วน"))))))</f>
        <v/>
      </c>
      <c r="AA63" s="374" t="str">
        <f>IF($E63="","",IF($F63="ชาย",IF(X63&lt;=VLOOKUP(V63,เกณฑ์ความสูง!$A$5:$U$19,3,FALSE),"เตี้ย",IF(X63&lt;=VLOOKUP(V63,เกณฑ์ความสูง!$A$5:$U$19,5,FALSE),"ค่อนข้างเตี้ย",IF(X63&lt;=VLOOKUP(V63,เกณฑ์ความสูง!$A$5:$U$19,7,FALSE),"ส่วนสูงตามเกณฑ์",IF(X63&lt;=VLOOKUP(V63,เกณฑ์ความสูง!$A$5:$U$19,9,FALSE),"ค่อนข้างสูง","สูง")))),IF(X63&lt;=VLOOKUP(V63,เกณฑ์ความสูง!$A$5:$U$19,13,FALSE),"เตี้ย",IF(X63&lt;=VLOOKUP(V63,เกณฑ์ความสูง!$A$5:$U$19,15,FALSE),"ค่อนข้างเตี้ย",IF(X63&lt;=VLOOKUP(V63,เกณฑ์ความสูง!$A$5:$U$19,17,FALSE),"ส่วนสูงตามเกณฑ์",IF(X63&lt;=VLOOKUP(V63,เกณฑ์ความสูง!$A$5:$U$19,19,FALSE),"ค่อนข้างสูง","สูง"))))))</f>
        <v/>
      </c>
      <c r="AB63" s="161"/>
      <c r="AC63" s="374" t="str">
        <f>IF($E63="","",IF(AB63="","",DATEDIF(ข้อมูลนักเรียน!$N61,AB63,"Y")))</f>
        <v/>
      </c>
      <c r="AD63" s="375"/>
      <c r="AE63" s="375"/>
      <c r="AF63" s="418" t="str">
        <f t="shared" si="3"/>
        <v/>
      </c>
      <c r="AG63" s="374" t="str">
        <f>IF($E63="","",IF($F63="ชาย",IF(AF63&lt;=VLOOKUP(AC63,เกณฑ์ดัชนีมวลกาย!$A$5:$U$19,3,FALSE),"ผอมมาก",IF(AF63&lt;=VLOOKUP(AC63,เกณฑ์ดัชนีมวลกาย!$A$5:$U$19,5,FALSE),"ผอม",IF(AF63&lt;=VLOOKUP(AC63,เกณฑ์ดัชนีมวลกาย!$A$5:$U$19,7,FALSE),"สมส่วน",IF(AF63&lt;=VLOOKUP(AC63,เกณฑ์ดัชนีมวลกาย!$A$5:$U$19,9,FALSE),"ท้วม","อ้วน")))),IF(AF63&lt;=VLOOKUP(AC63,เกณฑ์ดัชนีมวลกาย!$A$5:$U$19,13,FALSE),"ผอมมาก",IF(AF63&lt;=VLOOKUP(AC63,เกณฑ์ดัชนีมวลกาย!$A$5:$U$19,15,FALSE),"ผอม",IF(AF63&lt;=VLOOKUP(AC63,เกณฑ์ดัชนีมวลกาย!$A$5:$U$19,17,FALSE),"สมส่วน",IF(AF63&lt;=VLOOKUP(AC63,เกณฑ์ดัชนีมวลกาย!$A$5:$U$19,19,FALSE),"ท้วม","อ้วน"))))))</f>
        <v/>
      </c>
      <c r="AH63" s="374" t="str">
        <f>IF($E63="","",IF($F63="ชาย",IF(AE63&lt;=VLOOKUP(AC63,เกณฑ์ความสูง!$A$5:$U$19,3,FALSE),"เตี้ย",IF(AE63&lt;=VLOOKUP(AC63,เกณฑ์ความสูง!$A$5:$U$19,5,FALSE),"ค่อนข้างเตี้ย",IF(AE63&lt;=VLOOKUP(AC63,เกณฑ์ความสูง!$A$5:$U$19,7,FALSE),"ส่วนสูงตามเกณฑ์",IF(AE63&lt;=VLOOKUP(AC63,เกณฑ์ความสูง!$A$5:$U$19,9,FALSE),"ค่อนข้างสูง","สูง")))),IF(AE63&lt;=VLOOKUP(AC63,เกณฑ์ความสูง!$A$5:$U$19,13,FALSE),"เตี้ย",IF(AE63&lt;=VLOOKUP(AC63,เกณฑ์ความสูง!$A$5:$U$19,15,FALSE),"ค่อนข้างเตี้ย",IF(AE63&lt;=VLOOKUP(AC63,เกณฑ์ความสูง!$A$5:$U$19,17,FALSE),"ส่วนสูงตามเกณฑ์",IF(AE63&lt;=VLOOKUP(AC63,เกณฑ์ความสูง!$A$5:$U$19,19,FALSE),"ค่อนข้างสูง","สูง"))))))</f>
        <v/>
      </c>
    </row>
    <row r="64" spans="1:34" ht="21" x14ac:dyDescent="0.3">
      <c r="A64" s="111"/>
      <c r="B64" s="111"/>
      <c r="C64" s="111"/>
      <c r="D64" s="371">
        <f>ข้อมูลนักเรียน!D62</f>
        <v>60</v>
      </c>
      <c r="E64" s="372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373" t="str">
        <f>IF(ข้อมูลนักเรียน!J62="","",ข้อมูลนักเรียน!J62)</f>
        <v/>
      </c>
      <c r="G64" s="161"/>
      <c r="H64" s="374" t="str">
        <f>IF($E64="","",IF(G64="","",DATEDIF(ข้อมูลนักเรียน!$N62,G64,"Y")))</f>
        <v/>
      </c>
      <c r="I64" s="375"/>
      <c r="J64" s="375"/>
      <c r="K64" s="418" t="str">
        <f t="shared" si="0"/>
        <v/>
      </c>
      <c r="L64" s="374" t="str">
        <f>IF($E64="","",IF($F64="ชาย",IF(K64&lt;=VLOOKUP(H64,เกณฑ์ดัชนีมวลกาย!$A$5:$U$19,3,FALSE),"ผอมมาก",IF(K64&lt;=VLOOKUP(H64,เกณฑ์ดัชนีมวลกาย!$A$5:$U$19,5,FALSE),"ผอม",IF(K64&lt;=VLOOKUP(H64,เกณฑ์ดัชนีมวลกาย!$A$5:$U$19,7,FALSE),"สมส่วน",IF(K64&lt;=VLOOKUP(H64,เกณฑ์ดัชนีมวลกาย!$A$5:$U$19,9,FALSE),"ท้วม","อ้วน")))),IF(K64&lt;=VLOOKUP(H64,เกณฑ์ดัชนีมวลกาย!$A$5:$U$19,13,FALSE),"ผอมมาก",IF(K64&lt;=VLOOKUP(H64,เกณฑ์ดัชนีมวลกาย!$A$5:$U$19,15,FALSE),"ผอม",IF(K64&lt;=VLOOKUP(H64,เกณฑ์ดัชนีมวลกาย!$A$5:$U$19,17,FALSE),"สมส่วน",IF(K64&lt;=VLOOKUP(H64,เกณฑ์ดัชนีมวลกาย!$A$5:$U$19,19,FALSE),"ท้วม","อ้วน"))))))</f>
        <v/>
      </c>
      <c r="M64" s="374" t="str">
        <f>IF($E64="","",IF($F64="ชาย",IF(J64&lt;=VLOOKUP(H64,เกณฑ์ความสูง!$A$5:$U$19,3,FALSE),"เตี้ย",IF(J64&lt;=VLOOKUP(H64,เกณฑ์ความสูง!$A$5:$U$19,5,FALSE),"ค่อนข้างเตี้ย",IF(J64&lt;=VLOOKUP(H64,เกณฑ์ความสูง!$A$5:$U$19,7,FALSE),"ส่วนสูงตามเกณฑ์",IF(J64&lt;=VLOOKUP(H64,เกณฑ์ความสูง!$A$5:$U$19,9,FALSE),"ค่อนข้างสูง","สูง")))),IF(J64&lt;=VLOOKUP(H64,เกณฑ์ความสูง!$A$5:$U$19,13,FALSE),"เตี้ย",IF(J64&lt;=VLOOKUP(H64,เกณฑ์ความสูง!$A$5:$U$19,15,FALSE),"ค่อนข้างเตี้ย",IF(J64&lt;=VLOOKUP(H64,เกณฑ์ความสูง!$A$5:$U$19,17,FALSE),"ส่วนสูงตามเกณฑ์",IF(J64&lt;=VLOOKUP(H64,เกณฑ์ความสูง!$A$5:$U$19,19,FALSE),"ค่อนข้างสูง","สูง"))))))</f>
        <v/>
      </c>
      <c r="N64" s="161"/>
      <c r="O64" s="374" t="str">
        <f>IF($E64="","",IF(N64="","",DATEDIF(ข้อมูลนักเรียน!$N62,N64,"Y")))</f>
        <v/>
      </c>
      <c r="P64" s="375"/>
      <c r="Q64" s="375"/>
      <c r="R64" s="418" t="str">
        <f t="shared" si="1"/>
        <v/>
      </c>
      <c r="S64" s="374" t="str">
        <f>IF($E64="","",IF($F64="ชาย",IF(R64&lt;=VLOOKUP(O64,เกณฑ์ดัชนีมวลกาย!$A$5:$U$19,3,FALSE),"ผอมมาก",IF(R64&lt;=VLOOKUP(O64,เกณฑ์ดัชนีมวลกาย!$A$5:$U$19,5,FALSE),"ผอม",IF(R64&lt;=VLOOKUP(O64,เกณฑ์ดัชนีมวลกาย!$A$5:$U$19,7,FALSE),"สมส่วน",IF(R64&lt;=VLOOKUP(O64,เกณฑ์ดัชนีมวลกาย!$A$5:$U$19,9,FALSE),"ท้วม","อ้วน")))),IF(R64&lt;=VLOOKUP(O64,เกณฑ์ดัชนีมวลกาย!$A$5:$U$19,13,FALSE),"ผอมมาก",IF(R64&lt;=VLOOKUP(O64,เกณฑ์ดัชนีมวลกาย!$A$5:$U$19,15,FALSE),"ผอม",IF(R64&lt;=VLOOKUP(O64,เกณฑ์ดัชนีมวลกาย!$A$5:$U$19,17,FALSE),"สมส่วน",IF(R64&lt;=VLOOKUP(O64,เกณฑ์ดัชนีมวลกาย!$A$5:$U$19,19,FALSE),"ท้วม","อ้วน"))))))</f>
        <v/>
      </c>
      <c r="T64" s="374" t="str">
        <f>IF($E64="","",IF($F64="ชาย",IF(Q64&lt;=VLOOKUP(O64,เกณฑ์ความสูง!$A$5:$U$19,3,FALSE),"เตี้ย",IF(Q64&lt;=VLOOKUP(O64,เกณฑ์ความสูง!$A$5:$U$19,5,FALSE),"ค่อนข้างเตี้ย",IF(Q64&lt;=VLOOKUP(O64,เกณฑ์ความสูง!$A$5:$U$19,7,FALSE),"ส่วนสูงตามเกณฑ์",IF(Q64&lt;=VLOOKUP(O64,เกณฑ์ความสูง!$A$5:$U$19,9,FALSE),"ค่อนข้างสูง","สูง")))),IF(Q64&lt;=VLOOKUP(O64,เกณฑ์ความสูง!$A$5:$U$19,13,FALSE),"เตี้ย",IF(Q64&lt;=VLOOKUP(O64,เกณฑ์ความสูง!$A$5:$U$19,15,FALSE),"ค่อนข้างเตี้ย",IF(Q64&lt;=VLOOKUP(O64,เกณฑ์ความสูง!$A$5:$U$19,17,FALSE),"ส่วนสูงตามเกณฑ์",IF(Q64&lt;=VLOOKUP(O64,เกณฑ์ความสูง!$A$5:$U$19,19,FALSE),"ค่อนข้างสูง","สูง"))))))</f>
        <v/>
      </c>
      <c r="U64" s="161"/>
      <c r="V64" s="374" t="str">
        <f>IF($E64="","",IF(U64="","",DATEDIF(ข้อมูลนักเรียน!$N62,U64,"Y")))</f>
        <v/>
      </c>
      <c r="W64" s="375"/>
      <c r="X64" s="375"/>
      <c r="Y64" s="418" t="str">
        <f t="shared" si="2"/>
        <v/>
      </c>
      <c r="Z64" s="374" t="str">
        <f>IF($E64="","",IF($F64="ชาย",IF(Y64&lt;=VLOOKUP(V64,เกณฑ์ดัชนีมวลกาย!$A$5:$U$19,3,FALSE),"ผอมมาก",IF(Y64&lt;=VLOOKUP(V64,เกณฑ์ดัชนีมวลกาย!$A$5:$U$19,5,FALSE),"ผอม",IF(Y64&lt;=VLOOKUP(V64,เกณฑ์ดัชนีมวลกาย!$A$5:$U$19,7,FALSE),"สมส่วน",IF(Y64&lt;=VLOOKUP(V64,เกณฑ์ดัชนีมวลกาย!$A$5:$U$19,9,FALSE),"ท้วม","อ้วน")))),IF(Y64&lt;=VLOOKUP(V64,เกณฑ์ดัชนีมวลกาย!$A$5:$U$19,13,FALSE),"ผอมมาก",IF(Y64&lt;=VLOOKUP(V64,เกณฑ์ดัชนีมวลกาย!$A$5:$U$19,15,FALSE),"ผอม",IF(Y64&lt;=VLOOKUP(V64,เกณฑ์ดัชนีมวลกาย!$A$5:$U$19,17,FALSE),"สมส่วน",IF(Y64&lt;=VLOOKUP(V64,เกณฑ์ดัชนีมวลกาย!$A$5:$U$19,19,FALSE),"ท้วม","อ้วน"))))))</f>
        <v/>
      </c>
      <c r="AA64" s="374" t="str">
        <f>IF($E64="","",IF($F64="ชาย",IF(X64&lt;=VLOOKUP(V64,เกณฑ์ความสูง!$A$5:$U$19,3,FALSE),"เตี้ย",IF(X64&lt;=VLOOKUP(V64,เกณฑ์ความสูง!$A$5:$U$19,5,FALSE),"ค่อนข้างเตี้ย",IF(X64&lt;=VLOOKUP(V64,เกณฑ์ความสูง!$A$5:$U$19,7,FALSE),"ส่วนสูงตามเกณฑ์",IF(X64&lt;=VLOOKUP(V64,เกณฑ์ความสูง!$A$5:$U$19,9,FALSE),"ค่อนข้างสูง","สูง")))),IF(X64&lt;=VLOOKUP(V64,เกณฑ์ความสูง!$A$5:$U$19,13,FALSE),"เตี้ย",IF(X64&lt;=VLOOKUP(V64,เกณฑ์ความสูง!$A$5:$U$19,15,FALSE),"ค่อนข้างเตี้ย",IF(X64&lt;=VLOOKUP(V64,เกณฑ์ความสูง!$A$5:$U$19,17,FALSE),"ส่วนสูงตามเกณฑ์",IF(X64&lt;=VLOOKUP(V64,เกณฑ์ความสูง!$A$5:$U$19,19,FALSE),"ค่อนข้างสูง","สูง"))))))</f>
        <v/>
      </c>
      <c r="AB64" s="161"/>
      <c r="AC64" s="374" t="str">
        <f>IF($E64="","",IF(AB64="","",DATEDIF(ข้อมูลนักเรียน!$N62,AB64,"Y")))</f>
        <v/>
      </c>
      <c r="AD64" s="375"/>
      <c r="AE64" s="375"/>
      <c r="AF64" s="418" t="str">
        <f t="shared" si="3"/>
        <v/>
      </c>
      <c r="AG64" s="374" t="str">
        <f>IF($E64="","",IF($F64="ชาย",IF(AF64&lt;=VLOOKUP(AC64,เกณฑ์ดัชนีมวลกาย!$A$5:$U$19,3,FALSE),"ผอมมาก",IF(AF64&lt;=VLOOKUP(AC64,เกณฑ์ดัชนีมวลกาย!$A$5:$U$19,5,FALSE),"ผอม",IF(AF64&lt;=VLOOKUP(AC64,เกณฑ์ดัชนีมวลกาย!$A$5:$U$19,7,FALSE),"สมส่วน",IF(AF64&lt;=VLOOKUP(AC64,เกณฑ์ดัชนีมวลกาย!$A$5:$U$19,9,FALSE),"ท้วม","อ้วน")))),IF(AF64&lt;=VLOOKUP(AC64,เกณฑ์ดัชนีมวลกาย!$A$5:$U$19,13,FALSE),"ผอมมาก",IF(AF64&lt;=VLOOKUP(AC64,เกณฑ์ดัชนีมวลกาย!$A$5:$U$19,15,FALSE),"ผอม",IF(AF64&lt;=VLOOKUP(AC64,เกณฑ์ดัชนีมวลกาย!$A$5:$U$19,17,FALSE),"สมส่วน",IF(AF64&lt;=VLOOKUP(AC64,เกณฑ์ดัชนีมวลกาย!$A$5:$U$19,19,FALSE),"ท้วม","อ้วน"))))))</f>
        <v/>
      </c>
      <c r="AH64" s="374" t="str">
        <f>IF($E64="","",IF($F64="ชาย",IF(AE64&lt;=VLOOKUP(AC64,เกณฑ์ความสูง!$A$5:$U$19,3,FALSE),"เตี้ย",IF(AE64&lt;=VLOOKUP(AC64,เกณฑ์ความสูง!$A$5:$U$19,5,FALSE),"ค่อนข้างเตี้ย",IF(AE64&lt;=VLOOKUP(AC64,เกณฑ์ความสูง!$A$5:$U$19,7,FALSE),"ส่วนสูงตามเกณฑ์",IF(AE64&lt;=VLOOKUP(AC64,เกณฑ์ความสูง!$A$5:$U$19,9,FALSE),"ค่อนข้างสูง","สูง")))),IF(AE64&lt;=VLOOKUP(AC64,เกณฑ์ความสูง!$A$5:$U$19,13,FALSE),"เตี้ย",IF(AE64&lt;=VLOOKUP(AC64,เกณฑ์ความสูง!$A$5:$U$19,15,FALSE),"ค่อนข้างเตี้ย",IF(AE64&lt;=VLOOKUP(AC64,เกณฑ์ความสูง!$A$5:$U$19,17,FALSE),"ส่วนสูงตามเกณฑ์",IF(AE64&lt;=VLOOKUP(AC64,เกณฑ์ความสูง!$A$5:$U$19,19,FALSE),"ค่อนข้างสูง","สูง"))))))</f>
        <v/>
      </c>
    </row>
  </sheetData>
  <protectedRanges>
    <protectedRange sqref="B1" name="ช่วง4"/>
    <protectedRange sqref="I5:K64 P5:R64 W5:Y64 AD5:AE64 G5:G64 N5:N64 U5:U64 AB5:AB64" name="ช่วง1_1"/>
  </protectedRanges>
  <mergeCells count="29">
    <mergeCell ref="AD3:AD4"/>
    <mergeCell ref="AE3:AE4"/>
    <mergeCell ref="AG3:AH3"/>
    <mergeCell ref="S3:T3"/>
    <mergeCell ref="U3:U4"/>
    <mergeCell ref="W3:W4"/>
    <mergeCell ref="X3:X4"/>
    <mergeCell ref="Z3:AA3"/>
    <mergeCell ref="AB3:AB4"/>
    <mergeCell ref="Y3:Y4"/>
    <mergeCell ref="AF3:AF4"/>
    <mergeCell ref="Q3:Q4"/>
    <mergeCell ref="D1:D4"/>
    <mergeCell ref="E1:E4"/>
    <mergeCell ref="F1:F4"/>
    <mergeCell ref="G1:T1"/>
    <mergeCell ref="G3:G4"/>
    <mergeCell ref="I3:I4"/>
    <mergeCell ref="J3:J4"/>
    <mergeCell ref="L3:M3"/>
    <mergeCell ref="N3:N4"/>
    <mergeCell ref="P3:P4"/>
    <mergeCell ref="K3:K4"/>
    <mergeCell ref="R3:R4"/>
    <mergeCell ref="U1:AH1"/>
    <mergeCell ref="G2:M2"/>
    <mergeCell ref="N2:T2"/>
    <mergeCell ref="U2:AA2"/>
    <mergeCell ref="AB2:AH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9567C1-4A57-4AF1-B194-1E6EFA7D9078}">
          <x14:formula1>
            <xm:f>รายการ!$K$2:$K$37</xm:f>
          </x14:formula1>
          <xm:sqref>B1</xm:sqref>
        </x14:dataValidation>
      </x14:dataValidations>
    </ext>
  </extLst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7717-2D06-4302-8DBB-52E878D304C3}">
  <sheetPr codeName="Sheet100"/>
  <dimension ref="A1:BF34"/>
  <sheetViews>
    <sheetView workbookViewId="0">
      <selection activeCell="F4" sqref="F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IF(ชี้วัด7!B3="","",ชี้วัด7!B3)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IF(ชี้วัด7!G2="","",ชี้วัด7!G2)</f>
        <v>ศ 1.1</v>
      </c>
      <c r="H2" s="116" t="str">
        <f>IF(ชี้วัด7!H2="","",ชี้วัด7!H2)</f>
        <v>ศ 1.1</v>
      </c>
      <c r="I2" s="116" t="str">
        <f>IF(ชี้วัด7!I2="","",ชี้วัด7!I2)</f>
        <v>ศ 1.1</v>
      </c>
      <c r="J2" s="116" t="str">
        <f>IF(ชี้วัด7!J2="","",ชี้วัด7!J2)</f>
        <v>ศ 1.1</v>
      </c>
      <c r="K2" s="116" t="str">
        <f>IF(ชี้วัด7!K2="","",ชี้วัด7!K2)</f>
        <v>ศ 1.1</v>
      </c>
      <c r="L2" s="116" t="str">
        <f>IF(ชี้วัด7!L2="","",ชี้วัด7!L2)</f>
        <v>ศ 1.1</v>
      </c>
      <c r="M2" s="116" t="str">
        <f>IF(ชี้วัด7!M2="","",ชี้วัด7!M2)</f>
        <v>ศ 1.1</v>
      </c>
      <c r="N2" s="116" t="str">
        <f>IF(ชี้วัด7!N2="","",ชี้วัด7!N2)</f>
        <v>ศ 1.2</v>
      </c>
      <c r="O2" s="116" t="str">
        <f>IF(ชี้วัด7!O2="","",ชี้วัด7!O2)</f>
        <v>ศ 1.2</v>
      </c>
      <c r="P2" s="116" t="str">
        <f>IF(ชี้วัด7!P2="","",ชี้วัด7!P2)</f>
        <v>ศ 1.2</v>
      </c>
      <c r="Q2" s="116" t="str">
        <f>IF(ชี้วัด7!Q2="","",ชี้วัด7!Q2)</f>
        <v>ศ 2.1</v>
      </c>
      <c r="R2" s="116" t="str">
        <f>IF(ชี้วัด7!R2="","",ชี้วัด7!R2)</f>
        <v>ศ 2.1</v>
      </c>
      <c r="S2" s="116" t="str">
        <f>IF(ชี้วัด7!S2="","",ชี้วัด7!S2)</f>
        <v>ศ 2.1</v>
      </c>
      <c r="T2" s="116" t="str">
        <f>IF(ชี้วัด7!T2="","",ชี้วัด7!T2)</f>
        <v>ศ 2.1</v>
      </c>
      <c r="U2" s="116" t="str">
        <f>IF(ชี้วัด7!U2="","",ชี้วัด7!U2)</f>
        <v>ศ 2.1</v>
      </c>
      <c r="V2" s="116" t="str">
        <f>IF(ชี้วัด7!V2="","",ชี้วัด7!V2)</f>
        <v>ศ 2.1</v>
      </c>
      <c r="W2" s="116" t="str">
        <f>IF(ชี้วัด7!W2="","",ชี้วัด7!W2)</f>
        <v>ศ 2.2</v>
      </c>
      <c r="X2" s="116" t="str">
        <f>IF(ชี้วัด7!X2="","",ชี้วัด7!X2)</f>
        <v>ศ 2.2</v>
      </c>
      <c r="Y2" s="116" t="str">
        <f>IF(ชี้วัด7!Y2="","",ชี้วัด7!Y2)</f>
        <v>ศ 2.2</v>
      </c>
      <c r="Z2" s="116" t="str">
        <f>IF(ชี้วัด7!Z2="","",ชี้วัด7!Z2)</f>
        <v>ศ 3.1</v>
      </c>
      <c r="AA2" s="116" t="str">
        <f>IF(ชี้วัด7!AA2="","",ชี้วัด7!AA2)</f>
        <v>ศ 3.1</v>
      </c>
      <c r="AB2" s="116" t="str">
        <f>IF(ชี้วัด7!AB2="","",ชี้วัด7!AB2)</f>
        <v>ศ 3.1</v>
      </c>
      <c r="AC2" s="116" t="str">
        <f>IF(ชี้วัด7!AC2="","",ชี้วัด7!AC2)</f>
        <v>ศ 3.1</v>
      </c>
      <c r="AD2" s="116" t="str">
        <f>IF(ชี้วัด7!AD2="","",ชี้วัด7!AD2)</f>
        <v>ศ 3.1</v>
      </c>
      <c r="AE2" s="116" t="str">
        <f>IF(ชี้วัด7!AE2="","",ชี้วัด7!AE2)</f>
        <v>ศ 3.1</v>
      </c>
      <c r="AF2" s="116" t="str">
        <f>IF(ชี้วัด7!AF2="","",ชี้วัด7!AF2)</f>
        <v>ศ 3.2</v>
      </c>
      <c r="AG2" s="116" t="str">
        <f>IF(ชี้วัด7!AG2="","",ชี้วัด7!AG2)</f>
        <v>ศ 3.2</v>
      </c>
      <c r="AH2" s="116" t="str">
        <f>IF(ชี้วัด7!AH2="","",ชี้วัด7!AH2)</f>
        <v/>
      </c>
      <c r="AI2" s="116" t="str">
        <f>IF(ชี้วัด7!AI2="","",ชี้วัด7!AI2)</f>
        <v/>
      </c>
      <c r="AJ2" s="116" t="str">
        <f>IF(ชี้วัด7!AJ2="","",ชี้วัด7!AJ2)</f>
        <v/>
      </c>
      <c r="AK2" s="116" t="str">
        <f>IF(ชี้วัด7!AK2="","",ชี้วัด7!AK2)</f>
        <v/>
      </c>
      <c r="AL2" s="116" t="str">
        <f>IF(ชี้วัด7!AL2="","",ชี้วัด7!AL2)</f>
        <v/>
      </c>
      <c r="AM2" s="116" t="str">
        <f>IF(ชี้วัด7!AM2="","",ชี้วัด7!AM2)</f>
        <v/>
      </c>
      <c r="AN2" s="116" t="str">
        <f>IF(ชี้วัด7!AN2="","",ชี้วัด7!AN2)</f>
        <v/>
      </c>
      <c r="AO2" s="116" t="str">
        <f>IF(ชี้วัด7!AO2="","",ชี้วัด7!AO2)</f>
        <v/>
      </c>
      <c r="AP2" s="116" t="str">
        <f>IF(ชี้วัด7!AP2="","",ชี้วัด7!AP2)</f>
        <v/>
      </c>
      <c r="AQ2" s="116" t="str">
        <f>IF(ชี้วัด7!AQ2="","",ชี้วัด7!AQ2)</f>
        <v/>
      </c>
      <c r="AR2" s="116" t="str">
        <f>IF(ชี้วัด7!AR2="","",ชี้วัด7!AR2)</f>
        <v/>
      </c>
      <c r="AS2" s="116" t="str">
        <f>IF(ชี้วัด7!AS2="","",ชี้วัด7!AS2)</f>
        <v/>
      </c>
      <c r="AT2" s="116" t="str">
        <f>IF(ชี้วัด7!AT2="","",ชี้วัด7!AT2)</f>
        <v/>
      </c>
      <c r="AU2" s="116" t="str">
        <f>IF(ชี้วัด7!AU2="","",ชี้วัด7!AU2)</f>
        <v/>
      </c>
      <c r="AV2" s="116" t="str">
        <f>IF(ชี้วัด7!AV2="","",ชี้วัด7!AV2)</f>
        <v/>
      </c>
      <c r="AW2" s="116" t="str">
        <f>IF(ชี้วัด7!AW2="","",ชี้วัด7!AW2)</f>
        <v/>
      </c>
      <c r="AX2" s="116" t="str">
        <f>IF(ชี้วัด7!AX2="","",ชี้วัด7!AX2)</f>
        <v/>
      </c>
      <c r="AY2" s="116" t="str">
        <f>IF(ชี้วัด7!AY2="","",ชี้วัด7!AY2)</f>
        <v/>
      </c>
      <c r="AZ2" s="116" t="str">
        <f>IF(ชี้วัด7!AZ2="","",ชี้วัด7!AZ2)</f>
        <v/>
      </c>
      <c r="BA2" s="116" t="str">
        <f>IF(ชี้วัด7!BA2="","",ชี้วัด7!BA2)</f>
        <v/>
      </c>
      <c r="BB2" s="116" t="str">
        <f>IF(ชี้วัด7!BB2="","",ชี้วัด7!BB2)</f>
        <v/>
      </c>
      <c r="BC2" s="116" t="str">
        <f>IF(ชี้วัด7!BC2="","",ชี้วัด7!BC2)</f>
        <v/>
      </c>
      <c r="BD2" s="116" t="str">
        <f>IF(ชี้วัด7!BD2="","",ชี้วัด7!BD2)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IF(ชี้วัด7!G3="","",ชี้วัด7!G3)</f>
        <v>ป. 6/1</v>
      </c>
      <c r="H3" s="116" t="str">
        <f>IF(ชี้วัด7!H3="","",ชี้วัด7!H3)</f>
        <v>ป. 6/2</v>
      </c>
      <c r="I3" s="116" t="str">
        <f>IF(ชี้วัด7!I3="","",ชี้วัด7!I3)</f>
        <v>ป. 6/3</v>
      </c>
      <c r="J3" s="116" t="str">
        <f>IF(ชี้วัด7!J3="","",ชี้วัด7!J3)</f>
        <v>ป. 6/4</v>
      </c>
      <c r="K3" s="116" t="str">
        <f>IF(ชี้วัด7!K3="","",ชี้วัด7!K3)</f>
        <v>ป. 6/5</v>
      </c>
      <c r="L3" s="116" t="str">
        <f>IF(ชี้วัด7!L3="","",ชี้วัด7!L3)</f>
        <v>ป. 6/6</v>
      </c>
      <c r="M3" s="116" t="str">
        <f>IF(ชี้วัด7!M3="","",ชี้วัด7!M3)</f>
        <v>ป. 6/7</v>
      </c>
      <c r="N3" s="116" t="str">
        <f>IF(ชี้วัด7!N3="","",ชี้วัด7!N3)</f>
        <v>ป. 6/1</v>
      </c>
      <c r="O3" s="116" t="str">
        <f>IF(ชี้วัด7!O3="","",ชี้วัด7!O3)</f>
        <v>ป. 6/2</v>
      </c>
      <c r="P3" s="116" t="str">
        <f>IF(ชี้วัด7!P3="","",ชี้วัด7!P3)</f>
        <v>ป. 6/3</v>
      </c>
      <c r="Q3" s="116" t="str">
        <f>IF(ชี้วัด7!Q3="","",ชี้วัด7!Q3)</f>
        <v>ป. 6/1</v>
      </c>
      <c r="R3" s="116" t="str">
        <f>IF(ชี้วัด7!R3="","",ชี้วัด7!R3)</f>
        <v>ป. 6/2</v>
      </c>
      <c r="S3" s="116" t="str">
        <f>IF(ชี้วัด7!S3="","",ชี้วัด7!S3)</f>
        <v>ป. 6/3</v>
      </c>
      <c r="T3" s="116" t="str">
        <f>IF(ชี้วัด7!T3="","",ชี้วัด7!T3)</f>
        <v>ป. 6/4</v>
      </c>
      <c r="U3" s="116" t="str">
        <f>IF(ชี้วัด7!U3="","",ชี้วัด7!U3)</f>
        <v>ป. 6/5</v>
      </c>
      <c r="V3" s="116" t="str">
        <f>IF(ชี้วัด7!V3="","",ชี้วัด7!V3)</f>
        <v>ป. 6/6</v>
      </c>
      <c r="W3" s="116" t="str">
        <f>IF(ชี้วัด7!W3="","",ชี้วัด7!W3)</f>
        <v>ป. 6/1</v>
      </c>
      <c r="X3" s="116" t="str">
        <f>IF(ชี้วัด7!X3="","",ชี้วัด7!X3)</f>
        <v>ป. 6/2</v>
      </c>
      <c r="Y3" s="116" t="str">
        <f>IF(ชี้วัด7!Y3="","",ชี้วัด7!Y3)</f>
        <v>ป. 6/3</v>
      </c>
      <c r="Z3" s="116" t="str">
        <f>IF(ชี้วัด7!Z3="","",ชี้วัด7!Z3)</f>
        <v>ป. 6/1</v>
      </c>
      <c r="AA3" s="116" t="str">
        <f>IF(ชี้วัด7!AA3="","",ชี้วัด7!AA3)</f>
        <v>ป. 6/2</v>
      </c>
      <c r="AB3" s="116" t="str">
        <f>IF(ชี้วัด7!AB3="","",ชี้วัด7!AB3)</f>
        <v>ป. 6/3</v>
      </c>
      <c r="AC3" s="116" t="str">
        <f>IF(ชี้วัด7!AC3="","",ชี้วัด7!AC3)</f>
        <v>ป. 6/4</v>
      </c>
      <c r="AD3" s="116" t="str">
        <f>IF(ชี้วัด7!AD3="","",ชี้วัด7!AD3)</f>
        <v>ป. 6/5</v>
      </c>
      <c r="AE3" s="116" t="str">
        <f>IF(ชี้วัด7!AE3="","",ชี้วัด7!AE3)</f>
        <v>ป. 6/6</v>
      </c>
      <c r="AF3" s="116" t="str">
        <f>IF(ชี้วัด7!AF3="","",ชี้วัด7!AF3)</f>
        <v>ป. 6/1</v>
      </c>
      <c r="AG3" s="116" t="str">
        <f>IF(ชี้วัด7!AG3="","",ชี้วัด7!AG3)</f>
        <v>ป. 6/2</v>
      </c>
      <c r="AH3" s="116" t="str">
        <f>IF(ชี้วัด7!AH3="","",ชี้วัด7!AH3)</f>
        <v/>
      </c>
      <c r="AI3" s="116" t="str">
        <f>IF(ชี้วัด7!AI3="","",ชี้วัด7!AI3)</f>
        <v/>
      </c>
      <c r="AJ3" s="116" t="str">
        <f>IF(ชี้วัด7!AJ3="","",ชี้วัด7!AJ3)</f>
        <v/>
      </c>
      <c r="AK3" s="116" t="str">
        <f>IF(ชี้วัด7!AK3="","",ชี้วัด7!AK3)</f>
        <v/>
      </c>
      <c r="AL3" s="116" t="str">
        <f>IF(ชี้วัด7!AL3="","",ชี้วัด7!AL3)</f>
        <v/>
      </c>
      <c r="AM3" s="116" t="str">
        <f>IF(ชี้วัด7!AM3="","",ชี้วัด7!AM3)</f>
        <v/>
      </c>
      <c r="AN3" s="116" t="str">
        <f>IF(ชี้วัด7!AN3="","",ชี้วัด7!AN3)</f>
        <v/>
      </c>
      <c r="AO3" s="116" t="str">
        <f>IF(ชี้วัด7!AO3="","",ชี้วัด7!AO3)</f>
        <v/>
      </c>
      <c r="AP3" s="116" t="str">
        <f>IF(ชี้วัด7!AP3="","",ชี้วัด7!AP3)</f>
        <v/>
      </c>
      <c r="AQ3" s="116" t="str">
        <f>IF(ชี้วัด7!AQ3="","",ชี้วัด7!AQ3)</f>
        <v/>
      </c>
      <c r="AR3" s="116" t="str">
        <f>IF(ชี้วัด7!AR3="","",ชี้วัด7!AR3)</f>
        <v/>
      </c>
      <c r="AS3" s="116" t="str">
        <f>IF(ชี้วัด7!AS3="","",ชี้วัด7!AS3)</f>
        <v/>
      </c>
      <c r="AT3" s="116" t="str">
        <f>IF(ชี้วัด7!AT3="","",ชี้วัด7!AT3)</f>
        <v/>
      </c>
      <c r="AU3" s="116" t="str">
        <f>IF(ชี้วัด7!AU3="","",ชี้วัด7!AU3)</f>
        <v/>
      </c>
      <c r="AV3" s="116" t="str">
        <f>IF(ชี้วัด7!AV3="","",ชี้วัด7!AV3)</f>
        <v/>
      </c>
      <c r="AW3" s="116" t="str">
        <f>IF(ชี้วัด7!AW3="","",ชี้วัด7!AW3)</f>
        <v/>
      </c>
      <c r="AX3" s="116" t="str">
        <f>IF(ชี้วัด7!AX3="","",ชี้วัด7!AX3)</f>
        <v/>
      </c>
      <c r="AY3" s="116" t="str">
        <f>IF(ชี้วัด7!AY3="","",ชี้วัด7!AY3)</f>
        <v/>
      </c>
      <c r="AZ3" s="116" t="str">
        <f>IF(ชี้วัด7!AZ3="","",ชี้วัด7!AZ3)</f>
        <v/>
      </c>
      <c r="BA3" s="116" t="str">
        <f>IF(ชี้วัด7!BA3="","",ชี้วัด7!BA3)</f>
        <v/>
      </c>
      <c r="BB3" s="116" t="str">
        <f>IF(ชี้วัด7!BB3="","",ชี้วัด7!BB3)</f>
        <v/>
      </c>
      <c r="BC3" s="116" t="str">
        <f>IF(ชี้วัด7!BC3="","",ชี้วัด7!BC3)</f>
        <v/>
      </c>
      <c r="BD3" s="116" t="str">
        <f>IF(ชี้วัด7!BD3="","",ชี้วัด7!BD3)</f>
        <v/>
      </c>
      <c r="BE3" s="112">
        <f>IF(ชี้วัด7!BE3="","",ชี้วัด7!BE3)</f>
        <v>27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IF(ชี้วัด7!G4="","",ชี้วัด7!G4)</f>
        <v>ระบุคู่สีตรงข้าม และอภิปรายเกี่ยวกับการใช้สีคู่ตรงข้ามในการถ่ายทอดความคิดและอารมณ์</v>
      </c>
      <c r="H4" s="119" t="str">
        <f>IF(ชี้วัด7!H4="","",ชี้วัด7!H4)</f>
        <v>อธิบายหลักการจัดขนาด สัดส่วนความสมดุลในการสร้างงานทัศนศิลป์</v>
      </c>
      <c r="I4" s="119" t="str">
        <f>IF(ชี้วัด7!I4="","",ชี้วัด7!I4)</f>
        <v>สร้างงานทัศนศิลป์จากรูปแบบ ๒ มิติ ๓ มิติ โดยใช้หลักการของแสงเงาและน้ำหนัก</v>
      </c>
      <c r="J4" s="119" t="str">
        <f>IF(ชี้วัด7!J4="","",ชี้วัด7!J4)</f>
        <v>สร้างสรรค์งานปั้นโดยใช้หลักการปั้นและลด</v>
      </c>
      <c r="K4" s="119" t="str">
        <f>IF(ชี้วัด7!K4="","",ชี้วัด7!K4)</f>
        <v>สร้างสรรค์งานทัศนศิลป์โดยใช้หลักการของรูปและพื้นที่ว่าง</v>
      </c>
      <c r="L4" s="119" t="str">
        <f>IF(ชี้วัด7!L4="","",ชี้วัด7!L4)</f>
        <v>สร้างสรรค์งานทัศนศิลป์โดยใช้คู่สีตรงข้าม หลักการจัดขนาด สัดส่วน และความสมดุล</v>
      </c>
      <c r="M4" s="119" t="str">
        <f>IF(ชี้วัด7!M4="","",ชี้วัด7!M4)</f>
        <v>สร้างงานทัศนศิลป์เป็นแผนภาพ แผนผังและภาพประกอบ เพื่อถ่ายทอดความคิดหรือเรื่องราวเกี่ยวกับเหตุการณ์ต่าง ๆ</v>
      </c>
      <c r="N4" s="119" t="str">
        <f>IF(ชี้วัด7!N4="","",ชี้วัด7!N4)</f>
        <v>บรรยายบทบาทของงานทัศนศิลป์ที่สะท้อนชีวิตและสังคม</v>
      </c>
      <c r="O4" s="119" t="str">
        <f>IF(ชี้วัด7!O4="","",ชี้วัด7!O4)</f>
        <v>อภิปรายเกี่ยวกับอิทธิพลของความเชื่อ ความศรัทธาในศาสนาที่มีผลต่องานทัศนศิลป์ในท้องถิ่น</v>
      </c>
      <c r="P4" s="119" t="str">
        <f>IF(ชี้วัด7!P4="","",ชี้วัด7!P4)</f>
        <v>ระบุและบรรยายอิทธิพลทางวัฒนธรรมในท้องถิ่นที่มีต่อการสร้างงานทัศนศิลป์ของบุคคล</v>
      </c>
      <c r="Q4" s="119" t="str">
        <f>IF(ชี้วัด7!Q4="","",ชี้วัด7!Q4)</f>
        <v>บรรยายเพลงที่ฟัง โดยอาศัยองค์ประกอบดนตรีและศัพท์สังคีต</v>
      </c>
      <c r="R4" s="119" t="str">
        <f>IF(ชี้วัด7!R4="","",ชี้วัด7!R4)</f>
        <v>จำแนกประเภทและบทบาทหน้าที่เครื่องดนตรีไทยและเครื่องดนตรีที่มาจากวัฒนธรรมต่าง ๆ</v>
      </c>
      <c r="S4" s="119" t="str">
        <f>IF(ชี้วัด7!S4="","",ชี้วัด7!S4)</f>
        <v>อ่าน เขียนโน๊ตไทยและโน๊ตสากลทำนองง่าย ๆ</v>
      </c>
      <c r="T4" s="119" t="str">
        <f>IF(ชี้วัด7!T4="","",ชี้วัด7!T4)</f>
        <v>ใช้เครื่องดนตรีบรรเลงประกอบการร้องเพลง ด้นสด ที่มีจังหวะและทำนองง่าย ๆ</v>
      </c>
      <c r="U4" s="119" t="str">
        <f>IF(ชี้วัด7!U4="","",ชี้วัด7!U4)</f>
        <v>บรรยายความรู้สึกที่มีต่อดนตรี</v>
      </c>
      <c r="V4" s="119" t="str">
        <f>IF(ชี้วัด7!V4="","",ชี้วัด7!V4)</f>
        <v>แสดงความคิดเห็นเกี่ยวกับทำนองจังหวะ การประสานเสียงและคุณภาพเสียงเพลงที่ฟัง</v>
      </c>
      <c r="W4" s="119" t="str">
        <f>IF(ชี้วัด7!W4="","",ชี้วัด7!W4)</f>
        <v>อธิบายเรื่องราวของดนตรีไทยในประวัติศาสตร์</v>
      </c>
      <c r="X4" s="119" t="str">
        <f>IF(ชี้วัด7!X4="","",ชี้วัด7!X4)</f>
        <v>จำแนกดนตรีที่มาจากยุคสมัยที่ต่างกัน</v>
      </c>
      <c r="Y4" s="119" t="str">
        <f>IF(ชี้วัด7!Y4="","",ชี้วัด7!Y4)</f>
        <v>อภิปรายอิทธิพลของวัฒนธรรมต่อดนตรีในท้องถิ่น</v>
      </c>
      <c r="Z4" s="119" t="str">
        <f>IF(ชี้วัด7!Z4="","",ชี้วัด7!Z4)</f>
        <v>สร้างสรรค์การเคลื่อนไหวและการแสดง โดยเน้นการถ่ายทอดลีลาหรืออารมณ์</v>
      </c>
      <c r="AA4" s="119" t="str">
        <f>IF(ชี้วัด7!AA4="","",ชี้วัด7!AA4)</f>
        <v>ออกแบบเครื่องแต่งกายหรืออุปกรณ์ประกอบการแสดงอย่างง่าย ๆ</v>
      </c>
      <c r="AB4" s="119" t="str">
        <f>IF(ชี้วัด7!AB4="","",ชี้วัด7!AB4)</f>
        <v>แสดงนาฏศิลป์และละครง่าย ๆ</v>
      </c>
      <c r="AC4" s="119" t="str">
        <f>IF(ชี้วัด7!AC4="","",ชี้วัด7!AC4)</f>
        <v>บรรยายความรู้สึกของตนเองที่มีต่องานนาฏศิลป์และการละครอย่างสร้างสรรค์</v>
      </c>
      <c r="AD4" s="119" t="str">
        <f>IF(ชี้วัด7!AD4="","",ชี้วัด7!AD4)</f>
        <v>แสดงความคิดเห็นในการชมการแสดง</v>
      </c>
      <c r="AE4" s="119" t="str">
        <f>IF(ชี้วัด7!AE4="","",ชี้วัด7!AE4)</f>
        <v>อธิบายความสัมพันธ์ระหว่างนาฏศิลป์และการละครกับสิ่งที่ประสบในชีวิตประจำวัน</v>
      </c>
      <c r="AF4" s="119" t="str">
        <f>IF(ชี้วัด7!AF4="","",ชี้วัด7!AF4)</f>
        <v>อธิบายสิ่งที่มีความสำคัญต่อการแสดงนาฏศิลป์และละคร</v>
      </c>
      <c r="AG4" s="119" t="str">
        <f>IF(ชี้วัด7!AG4="","",ชี้วัด7!AG4)</f>
        <v>ระบุประโยชน์ที่ได้รับจากการแสดงหรือการชมการแสดงนาฏศิลป์และละคร</v>
      </c>
      <c r="AH4" s="119" t="str">
        <f>IF(ชี้วัด7!AH4="","",ชี้วัด7!AH4)</f>
        <v/>
      </c>
      <c r="AI4" s="119" t="str">
        <f>IF(ชี้วัด7!AI4="","",ชี้วัด7!AI4)</f>
        <v/>
      </c>
      <c r="AJ4" s="119" t="str">
        <f>IF(ชี้วัด7!AJ4="","",ชี้วัด7!AJ4)</f>
        <v/>
      </c>
      <c r="AK4" s="119" t="str">
        <f>IF(ชี้วัด7!AK4="","",ชี้วัด7!AK4)</f>
        <v/>
      </c>
      <c r="AL4" s="119" t="str">
        <f>IF(ชี้วัด7!AL4="","",ชี้วัด7!AL4)</f>
        <v/>
      </c>
      <c r="AM4" s="119" t="str">
        <f>IF(ชี้วัด7!AM4="","",ชี้วัด7!AM4)</f>
        <v/>
      </c>
      <c r="AN4" s="119" t="str">
        <f>IF(ชี้วัด7!AN4="","",ชี้วัด7!AN4)</f>
        <v/>
      </c>
      <c r="AO4" s="119" t="str">
        <f>IF(ชี้วัด7!AO4="","",ชี้วัด7!AO4)</f>
        <v/>
      </c>
      <c r="AP4" s="119" t="str">
        <f>IF(ชี้วัด7!AP4="","",ชี้วัด7!AP4)</f>
        <v/>
      </c>
      <c r="AQ4" s="119" t="str">
        <f>IF(ชี้วัด7!AQ4="","",ชี้วัด7!AQ4)</f>
        <v/>
      </c>
      <c r="AR4" s="119" t="str">
        <f>IF(ชี้วัด7!AR4="","",ชี้วัด7!AR4)</f>
        <v/>
      </c>
      <c r="AS4" s="119" t="str">
        <f>IF(ชี้วัด7!AS4="","",ชี้วัด7!AS4)</f>
        <v/>
      </c>
      <c r="AT4" s="119" t="str">
        <f>IF(ชี้วัด7!AT4="","",ชี้วัด7!AT4)</f>
        <v/>
      </c>
      <c r="AU4" s="119" t="str">
        <f>IF(ชี้วัด7!AU4="","",ชี้วัด7!AU4)</f>
        <v/>
      </c>
      <c r="AV4" s="119" t="str">
        <f>IF(ชี้วัด7!AV4="","",ชี้วัด7!AV4)</f>
        <v/>
      </c>
      <c r="AW4" s="119" t="str">
        <f>IF(ชี้วัด7!AW4="","",ชี้วัด7!AW4)</f>
        <v/>
      </c>
      <c r="AX4" s="119" t="str">
        <f>IF(ชี้วัด7!AX4="","",ชี้วัด7!AX4)</f>
        <v/>
      </c>
      <c r="AY4" s="119" t="str">
        <f>IF(ชี้วัด7!AY4="","",ชี้วัด7!AY4)</f>
        <v/>
      </c>
      <c r="AZ4" s="119" t="str">
        <f>IF(ชี้วัด7!AZ4="","",ชี้วัด7!AZ4)</f>
        <v/>
      </c>
      <c r="BA4" s="119" t="str">
        <f>IF(ชี้วัด7!BA4="","",ชี้วัด7!BA4)</f>
        <v/>
      </c>
      <c r="BB4" s="119" t="str">
        <f>IF(ชี้วัด7!BB4="","",ชี้วัด7!BB4)</f>
        <v/>
      </c>
      <c r="BC4" s="119" t="str">
        <f>IF(ชี้วัด7!BC4="","",ชี้วัด7!BC4)</f>
        <v/>
      </c>
      <c r="BD4" s="119" t="str">
        <f>IF(ชี้วัด7!BD4="","",ชี้วัด7!BD4)</f>
        <v/>
      </c>
      <c r="BE4" s="307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IF($B$2=1,IF(ชี้วัด7!E5="","",ชี้วัด7!E5),IF(ชี้วัด7!E35="","",ชี้วัด7!E35))</f>
        <v/>
      </c>
      <c r="F5" s="118"/>
      <c r="G5" s="314" t="str">
        <f>IF($B$2=1,IF(ชี้วัด7!G5="","",ชี้วัด7!G5),IF(ชี้วัด7!G35="","",ชี้วัด7!G35))</f>
        <v/>
      </c>
      <c r="H5" s="314" t="str">
        <f>IF($B$2=1,IF(ชี้วัด7!H5="","",ชี้วัด7!H5),IF(ชี้วัด7!H35="","",ชี้วัด7!H35))</f>
        <v/>
      </c>
      <c r="I5" s="314" t="str">
        <f>IF($B$2=1,IF(ชี้วัด7!I5="","",ชี้วัด7!I5),IF(ชี้วัด7!I35="","",ชี้วัด7!I35))</f>
        <v/>
      </c>
      <c r="J5" s="314" t="str">
        <f>IF($B$2=1,IF(ชี้วัด7!J5="","",ชี้วัด7!J5),IF(ชี้วัด7!J35="","",ชี้วัด7!J35))</f>
        <v/>
      </c>
      <c r="K5" s="314" t="str">
        <f>IF($B$2=1,IF(ชี้วัด7!K5="","",ชี้วัด7!K5),IF(ชี้วัด7!K35="","",ชี้วัด7!K35))</f>
        <v/>
      </c>
      <c r="L5" s="314" t="str">
        <f>IF($B$2=1,IF(ชี้วัด7!L5="","",ชี้วัด7!L5),IF(ชี้วัด7!L35="","",ชี้วัด7!L35))</f>
        <v/>
      </c>
      <c r="M5" s="314" t="str">
        <f>IF($B$2=1,IF(ชี้วัด7!M5="","",ชี้วัด7!M5),IF(ชี้วัด7!M35="","",ชี้วัด7!M35))</f>
        <v/>
      </c>
      <c r="N5" s="314" t="str">
        <f>IF($B$2=1,IF(ชี้วัด7!N5="","",ชี้วัด7!N5),IF(ชี้วัด7!N35="","",ชี้วัด7!N35))</f>
        <v/>
      </c>
      <c r="O5" s="314" t="str">
        <f>IF($B$2=1,IF(ชี้วัด7!O5="","",ชี้วัด7!O5),IF(ชี้วัด7!O35="","",ชี้วัด7!O35))</f>
        <v/>
      </c>
      <c r="P5" s="314" t="str">
        <f>IF($B$2=1,IF(ชี้วัด7!P5="","",ชี้วัด7!P5),IF(ชี้วัด7!P35="","",ชี้วัด7!P35))</f>
        <v/>
      </c>
      <c r="Q5" s="314" t="str">
        <f>IF($B$2=1,IF(ชี้วัด7!Q5="","",ชี้วัด7!Q5),IF(ชี้วัด7!Q35="","",ชี้วัด7!Q35))</f>
        <v/>
      </c>
      <c r="R5" s="314" t="str">
        <f>IF($B$2=1,IF(ชี้วัด7!R5="","",ชี้วัด7!R5),IF(ชี้วัด7!R35="","",ชี้วัด7!R35))</f>
        <v/>
      </c>
      <c r="S5" s="314" t="str">
        <f>IF($B$2=1,IF(ชี้วัด7!S5="","",ชี้วัด7!S5),IF(ชี้วัด7!S35="","",ชี้วัด7!S35))</f>
        <v/>
      </c>
      <c r="T5" s="314" t="str">
        <f>IF($B$2=1,IF(ชี้วัด7!T5="","",ชี้วัด7!T5),IF(ชี้วัด7!T35="","",ชี้วัด7!T35))</f>
        <v/>
      </c>
      <c r="U5" s="314" t="str">
        <f>IF($B$2=1,IF(ชี้วัด7!U5="","",ชี้วัด7!U5),IF(ชี้วัด7!U35="","",ชี้วัด7!U35))</f>
        <v/>
      </c>
      <c r="V5" s="314" t="str">
        <f>IF($B$2=1,IF(ชี้วัด7!V5="","",ชี้วัด7!V5),IF(ชี้วัด7!V35="","",ชี้วัด7!V35))</f>
        <v/>
      </c>
      <c r="W5" s="314" t="str">
        <f>IF($B$2=1,IF(ชี้วัด7!W5="","",ชี้วัด7!W5),IF(ชี้วัด7!W35="","",ชี้วัด7!W35))</f>
        <v/>
      </c>
      <c r="X5" s="314" t="str">
        <f>IF($B$2=1,IF(ชี้วัด7!X5="","",ชี้วัด7!X5),IF(ชี้วัด7!X35="","",ชี้วัด7!X35))</f>
        <v/>
      </c>
      <c r="Y5" s="314" t="str">
        <f>IF($B$2=1,IF(ชี้วัด7!Y5="","",ชี้วัด7!Y5),IF(ชี้วัด7!Y35="","",ชี้วัด7!Y35))</f>
        <v/>
      </c>
      <c r="Z5" s="314" t="str">
        <f>IF($B$2=1,IF(ชี้วัด7!Z5="","",ชี้วัด7!Z5),IF(ชี้วัด7!Z35="","",ชี้วัด7!Z35))</f>
        <v/>
      </c>
      <c r="AA5" s="314" t="str">
        <f>IF($B$2=1,IF(ชี้วัด7!AA5="","",ชี้วัด7!AA5),IF(ชี้วัด7!AA35="","",ชี้วัด7!AA35))</f>
        <v/>
      </c>
      <c r="AB5" s="314" t="str">
        <f>IF($B$2=1,IF(ชี้วัด7!AB5="","",ชี้วัด7!AB5),IF(ชี้วัด7!AB35="","",ชี้วัด7!AB35))</f>
        <v/>
      </c>
      <c r="AC5" s="314" t="str">
        <f>IF($B$2=1,IF(ชี้วัด7!AC5="","",ชี้วัด7!AC5),IF(ชี้วัด7!AC35="","",ชี้วัด7!AC35))</f>
        <v/>
      </c>
      <c r="AD5" s="314" t="str">
        <f>IF($B$2=1,IF(ชี้วัด7!AD5="","",ชี้วัด7!AD5),IF(ชี้วัด7!AD35="","",ชี้วัด7!AD35))</f>
        <v/>
      </c>
      <c r="AE5" s="314" t="str">
        <f>IF($B$2=1,IF(ชี้วัด7!AE5="","",ชี้วัด7!AE5),IF(ชี้วัด7!AE35="","",ชี้วัด7!AE35))</f>
        <v/>
      </c>
      <c r="AF5" s="314" t="str">
        <f>IF($B$2=1,IF(ชี้วัด7!AF5="","",ชี้วัด7!AF5),IF(ชี้วัด7!AF35="","",ชี้วัด7!AF35))</f>
        <v/>
      </c>
      <c r="AG5" s="314" t="str">
        <f>IF($B$2=1,IF(ชี้วัด7!AG5="","",ชี้วัด7!AG5),IF(ชี้วัด7!AG35="","",ชี้วัด7!AG35))</f>
        <v/>
      </c>
      <c r="AH5" s="314" t="str">
        <f>IF($B$2=1,IF(ชี้วัด7!AH5="","",ชี้วัด7!AH5),IF(ชี้วัด7!AH35="","",ชี้วัด7!AH35))</f>
        <v/>
      </c>
      <c r="AI5" s="314" t="str">
        <f>IF($B$2=1,IF(ชี้วัด7!AI5="","",ชี้วัด7!AI5),IF(ชี้วัด7!AI35="","",ชี้วัด7!AI35))</f>
        <v/>
      </c>
      <c r="AJ5" s="314" t="str">
        <f>IF($B$2=1,IF(ชี้วัด7!AJ5="","",ชี้วัด7!AJ5),IF(ชี้วัด7!AJ35="","",ชี้วัด7!AJ35))</f>
        <v/>
      </c>
      <c r="AK5" s="314" t="str">
        <f>IF($B$2=1,IF(ชี้วัด7!AK5="","",ชี้วัด7!AK5),IF(ชี้วัด7!AK35="","",ชี้วัด7!AK35))</f>
        <v/>
      </c>
      <c r="AL5" s="314" t="str">
        <f>IF($B$2=1,IF(ชี้วัด7!AL5="","",ชี้วัด7!AL5),IF(ชี้วัด7!AL35="","",ชี้วัด7!AL35))</f>
        <v/>
      </c>
      <c r="AM5" s="314" t="str">
        <f>IF($B$2=1,IF(ชี้วัด7!AM5="","",ชี้วัด7!AM5),IF(ชี้วัด7!AM35="","",ชี้วัด7!AM35))</f>
        <v/>
      </c>
      <c r="AN5" s="314" t="str">
        <f>IF($B$2=1,IF(ชี้วัด7!AN5="","",ชี้วัด7!AN5),IF(ชี้วัด7!AN35="","",ชี้วัด7!AN35))</f>
        <v/>
      </c>
      <c r="AO5" s="314" t="str">
        <f>IF($B$2=1,IF(ชี้วัด7!AO5="","",ชี้วัด7!AO5),IF(ชี้วัด7!AO35="","",ชี้วัด7!AO35))</f>
        <v/>
      </c>
      <c r="AP5" s="314" t="str">
        <f>IF($B$2=1,IF(ชี้วัด7!AP5="","",ชี้วัด7!AP5),IF(ชี้วัด7!AP35="","",ชี้วัด7!AP35))</f>
        <v/>
      </c>
      <c r="AQ5" s="314" t="str">
        <f>IF($B$2=1,IF(ชี้วัด7!AQ5="","",ชี้วัด7!AQ5),IF(ชี้วัด7!AQ35="","",ชี้วัด7!AQ35))</f>
        <v/>
      </c>
      <c r="AR5" s="314" t="str">
        <f>IF($B$2=1,IF(ชี้วัด7!AR5="","",ชี้วัด7!AR5),IF(ชี้วัด7!AR35="","",ชี้วัด7!AR35))</f>
        <v/>
      </c>
      <c r="AS5" s="314" t="str">
        <f>IF($B$2=1,IF(ชี้วัด7!AS5="","",ชี้วัด7!AS5),IF(ชี้วัด7!AS35="","",ชี้วัด7!AS35))</f>
        <v/>
      </c>
      <c r="AT5" s="314" t="str">
        <f>IF($B$2=1,IF(ชี้วัด7!AT5="","",ชี้วัด7!AT5),IF(ชี้วัด7!AT35="","",ชี้วัด7!AT35))</f>
        <v/>
      </c>
      <c r="AU5" s="314" t="str">
        <f>IF($B$2=1,IF(ชี้วัด7!AU5="","",ชี้วัด7!AU5),IF(ชี้วัด7!AU35="","",ชี้วัด7!AU35))</f>
        <v/>
      </c>
      <c r="AV5" s="314" t="str">
        <f>IF($B$2=1,IF(ชี้วัด7!AV5="","",ชี้วัด7!AV5),IF(ชี้วัด7!AV35="","",ชี้วัด7!AV35))</f>
        <v/>
      </c>
      <c r="AW5" s="314" t="str">
        <f>IF($B$2=1,IF(ชี้วัด7!AW5="","",ชี้วัด7!AW5),IF(ชี้วัด7!AW35="","",ชี้วัด7!AW35))</f>
        <v/>
      </c>
      <c r="AX5" s="314" t="str">
        <f>IF($B$2=1,IF(ชี้วัด7!AX5="","",ชี้วัด7!AX5),IF(ชี้วัด7!AX35="","",ชี้วัด7!AX35))</f>
        <v/>
      </c>
      <c r="AY5" s="314" t="str">
        <f>IF($B$2=1,IF(ชี้วัด7!AY5="","",ชี้วัด7!AY5),IF(ชี้วัด7!AY35="","",ชี้วัด7!AY35))</f>
        <v/>
      </c>
      <c r="AZ5" s="314" t="str">
        <f>IF($B$2=1,IF(ชี้วัด7!AZ5="","",ชี้วัด7!AZ5),IF(ชี้วัด7!AZ35="","",ชี้วัด7!AZ35))</f>
        <v/>
      </c>
      <c r="BA5" s="314" t="str">
        <f>IF($B$2=1,IF(ชี้วัด7!BA5="","",ชี้วัด7!BA5),IF(ชี้วัด7!BA35="","",ชี้วัด7!BA35))</f>
        <v/>
      </c>
      <c r="BB5" s="314" t="str">
        <f>IF($B$2=1,IF(ชี้วัด7!BB5="","",ชี้วัด7!BB5),IF(ชี้วัด7!BB35="","",ชี้วัด7!BB35))</f>
        <v/>
      </c>
      <c r="BC5" s="314" t="str">
        <f>IF($B$2=1,IF(ชี้วัด7!BC5="","",ชี้วัด7!BC5),IF(ชี้วัด7!BC35="","",ชี้วัด7!BC35))</f>
        <v/>
      </c>
      <c r="BD5" s="314" t="str">
        <f>IF($B$2=1,IF(ชี้วัด7!BD5="","",ชี้วัด7!BD5),IF(ชี้วัด7!BD35="","",ชี้วัด7!BD35))</f>
        <v/>
      </c>
      <c r="BE5" s="116" t="str">
        <f>IF($B$2=1,IF(ชี้วัด7!BE5="","",ชี้วัด7!BE5),IF(ชี้วัด7!BE35="","",ชี้วัด7!BE35))</f>
        <v/>
      </c>
      <c r="BF5" s="116" t="str">
        <f>IF($B$2=1,IF(ชี้วัด7!BF5="","",ชี้วัด7!BF5),IF(ชี้วัด7!BF35="","",ชี้วัด7!BF35))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IF($B$2=1,IF(ชี้วัด7!E6="","",ชี้วัด7!E6),IF(ชี้วัด7!E36="","",ชี้วัด7!E36))</f>
        <v/>
      </c>
      <c r="F6" s="118"/>
      <c r="G6" s="314" t="str">
        <f>IF($B$2=1,IF(ชี้วัด7!G6="","",ชี้วัด7!G6),IF(ชี้วัด7!G36="","",ชี้วัด7!G36))</f>
        <v/>
      </c>
      <c r="H6" s="314" t="str">
        <f>IF($B$2=1,IF(ชี้วัด7!H6="","",ชี้วัด7!H6),IF(ชี้วัด7!H36="","",ชี้วัด7!H36))</f>
        <v/>
      </c>
      <c r="I6" s="314" t="str">
        <f>IF($B$2=1,IF(ชี้วัด7!I6="","",ชี้วัด7!I6),IF(ชี้วัด7!I36="","",ชี้วัด7!I36))</f>
        <v/>
      </c>
      <c r="J6" s="314" t="str">
        <f>IF($B$2=1,IF(ชี้วัด7!J6="","",ชี้วัด7!J6),IF(ชี้วัด7!J36="","",ชี้วัด7!J36))</f>
        <v/>
      </c>
      <c r="K6" s="314" t="str">
        <f>IF($B$2=1,IF(ชี้วัด7!K6="","",ชี้วัด7!K6),IF(ชี้วัด7!K36="","",ชี้วัด7!K36))</f>
        <v/>
      </c>
      <c r="L6" s="314" t="str">
        <f>IF($B$2=1,IF(ชี้วัด7!L6="","",ชี้วัด7!L6),IF(ชี้วัด7!L36="","",ชี้วัด7!L36))</f>
        <v/>
      </c>
      <c r="M6" s="314" t="str">
        <f>IF($B$2=1,IF(ชี้วัด7!M6="","",ชี้วัด7!M6),IF(ชี้วัด7!M36="","",ชี้วัด7!M36))</f>
        <v/>
      </c>
      <c r="N6" s="314" t="str">
        <f>IF($B$2=1,IF(ชี้วัด7!N6="","",ชี้วัด7!N6),IF(ชี้วัด7!N36="","",ชี้วัด7!N36))</f>
        <v/>
      </c>
      <c r="O6" s="314" t="str">
        <f>IF($B$2=1,IF(ชี้วัด7!O6="","",ชี้วัด7!O6),IF(ชี้วัด7!O36="","",ชี้วัด7!O36))</f>
        <v/>
      </c>
      <c r="P6" s="314" t="str">
        <f>IF($B$2=1,IF(ชี้วัด7!P6="","",ชี้วัด7!P6),IF(ชี้วัด7!P36="","",ชี้วัด7!P36))</f>
        <v/>
      </c>
      <c r="Q6" s="314" t="str">
        <f>IF($B$2=1,IF(ชี้วัด7!Q6="","",ชี้วัด7!Q6),IF(ชี้วัด7!Q36="","",ชี้วัด7!Q36))</f>
        <v/>
      </c>
      <c r="R6" s="314" t="str">
        <f>IF($B$2=1,IF(ชี้วัด7!R6="","",ชี้วัด7!R6),IF(ชี้วัด7!R36="","",ชี้วัด7!R36))</f>
        <v/>
      </c>
      <c r="S6" s="314" t="str">
        <f>IF($B$2=1,IF(ชี้วัด7!S6="","",ชี้วัด7!S6),IF(ชี้วัด7!S36="","",ชี้วัด7!S36))</f>
        <v/>
      </c>
      <c r="T6" s="314" t="str">
        <f>IF($B$2=1,IF(ชี้วัด7!T6="","",ชี้วัด7!T6),IF(ชี้วัด7!T36="","",ชี้วัด7!T36))</f>
        <v/>
      </c>
      <c r="U6" s="314" t="str">
        <f>IF($B$2=1,IF(ชี้วัด7!U6="","",ชี้วัด7!U6),IF(ชี้วัด7!U36="","",ชี้วัด7!U36))</f>
        <v/>
      </c>
      <c r="V6" s="314" t="str">
        <f>IF($B$2=1,IF(ชี้วัด7!V6="","",ชี้วัด7!V6),IF(ชี้วัด7!V36="","",ชี้วัด7!V36))</f>
        <v/>
      </c>
      <c r="W6" s="314" t="str">
        <f>IF($B$2=1,IF(ชี้วัด7!W6="","",ชี้วัด7!W6),IF(ชี้วัด7!W36="","",ชี้วัด7!W36))</f>
        <v/>
      </c>
      <c r="X6" s="314" t="str">
        <f>IF($B$2=1,IF(ชี้วัด7!X6="","",ชี้วัด7!X6),IF(ชี้วัด7!X36="","",ชี้วัด7!X36))</f>
        <v/>
      </c>
      <c r="Y6" s="314" t="str">
        <f>IF($B$2=1,IF(ชี้วัด7!Y6="","",ชี้วัด7!Y6),IF(ชี้วัด7!Y36="","",ชี้วัด7!Y36))</f>
        <v/>
      </c>
      <c r="Z6" s="314" t="str">
        <f>IF($B$2=1,IF(ชี้วัด7!Z6="","",ชี้วัด7!Z6),IF(ชี้วัด7!Z36="","",ชี้วัด7!Z36))</f>
        <v/>
      </c>
      <c r="AA6" s="314" t="str">
        <f>IF($B$2=1,IF(ชี้วัด7!AA6="","",ชี้วัด7!AA6),IF(ชี้วัด7!AA36="","",ชี้วัด7!AA36))</f>
        <v/>
      </c>
      <c r="AB6" s="314" t="str">
        <f>IF($B$2=1,IF(ชี้วัด7!AB6="","",ชี้วัด7!AB6),IF(ชี้วัด7!AB36="","",ชี้วัด7!AB36))</f>
        <v/>
      </c>
      <c r="AC6" s="314" t="str">
        <f>IF($B$2=1,IF(ชี้วัด7!AC6="","",ชี้วัด7!AC6),IF(ชี้วัด7!AC36="","",ชี้วัด7!AC36))</f>
        <v/>
      </c>
      <c r="AD6" s="314" t="str">
        <f>IF($B$2=1,IF(ชี้วัด7!AD6="","",ชี้วัด7!AD6),IF(ชี้วัด7!AD36="","",ชี้วัด7!AD36))</f>
        <v/>
      </c>
      <c r="AE6" s="314" t="str">
        <f>IF($B$2=1,IF(ชี้วัด7!AE6="","",ชี้วัด7!AE6),IF(ชี้วัด7!AE36="","",ชี้วัด7!AE36))</f>
        <v/>
      </c>
      <c r="AF6" s="314" t="str">
        <f>IF($B$2=1,IF(ชี้วัด7!AF6="","",ชี้วัด7!AF6),IF(ชี้วัด7!AF36="","",ชี้วัด7!AF36))</f>
        <v/>
      </c>
      <c r="AG6" s="314" t="str">
        <f>IF($B$2=1,IF(ชี้วัด7!AG6="","",ชี้วัด7!AG6),IF(ชี้วัด7!AG36="","",ชี้วัด7!AG36))</f>
        <v/>
      </c>
      <c r="AH6" s="314" t="str">
        <f>IF($B$2=1,IF(ชี้วัด7!AH6="","",ชี้วัด7!AH6),IF(ชี้วัด7!AH36="","",ชี้วัด7!AH36))</f>
        <v/>
      </c>
      <c r="AI6" s="314" t="str">
        <f>IF($B$2=1,IF(ชี้วัด7!AI6="","",ชี้วัด7!AI6),IF(ชี้วัด7!AI36="","",ชี้วัด7!AI36))</f>
        <v/>
      </c>
      <c r="AJ6" s="314" t="str">
        <f>IF($B$2=1,IF(ชี้วัด7!AJ6="","",ชี้วัด7!AJ6),IF(ชี้วัด7!AJ36="","",ชี้วัด7!AJ36))</f>
        <v/>
      </c>
      <c r="AK6" s="314" t="str">
        <f>IF($B$2=1,IF(ชี้วัด7!AK6="","",ชี้วัด7!AK6),IF(ชี้วัด7!AK36="","",ชี้วัด7!AK36))</f>
        <v/>
      </c>
      <c r="AL6" s="314" t="str">
        <f>IF($B$2=1,IF(ชี้วัด7!AL6="","",ชี้วัด7!AL6),IF(ชี้วัด7!AL36="","",ชี้วัด7!AL36))</f>
        <v/>
      </c>
      <c r="AM6" s="314" t="str">
        <f>IF($B$2=1,IF(ชี้วัด7!AM6="","",ชี้วัด7!AM6),IF(ชี้วัด7!AM36="","",ชี้วัด7!AM36))</f>
        <v/>
      </c>
      <c r="AN6" s="314" t="str">
        <f>IF($B$2=1,IF(ชี้วัด7!AN6="","",ชี้วัด7!AN6),IF(ชี้วัด7!AN36="","",ชี้วัด7!AN36))</f>
        <v/>
      </c>
      <c r="AO6" s="314" t="str">
        <f>IF($B$2=1,IF(ชี้วัด7!AO6="","",ชี้วัด7!AO6),IF(ชี้วัด7!AO36="","",ชี้วัด7!AO36))</f>
        <v/>
      </c>
      <c r="AP6" s="314" t="str">
        <f>IF($B$2=1,IF(ชี้วัด7!AP6="","",ชี้วัด7!AP6),IF(ชี้วัด7!AP36="","",ชี้วัด7!AP36))</f>
        <v/>
      </c>
      <c r="AQ6" s="314" t="str">
        <f>IF($B$2=1,IF(ชี้วัด7!AQ6="","",ชี้วัด7!AQ6),IF(ชี้วัด7!AQ36="","",ชี้วัด7!AQ36))</f>
        <v/>
      </c>
      <c r="AR6" s="314" t="str">
        <f>IF($B$2=1,IF(ชี้วัด7!AR6="","",ชี้วัด7!AR6),IF(ชี้วัด7!AR36="","",ชี้วัด7!AR36))</f>
        <v/>
      </c>
      <c r="AS6" s="314" t="str">
        <f>IF($B$2=1,IF(ชี้วัด7!AS6="","",ชี้วัด7!AS6),IF(ชี้วัด7!AS36="","",ชี้วัด7!AS36))</f>
        <v/>
      </c>
      <c r="AT6" s="314" t="str">
        <f>IF($B$2=1,IF(ชี้วัด7!AT6="","",ชี้วัด7!AT6),IF(ชี้วัด7!AT36="","",ชี้วัด7!AT36))</f>
        <v/>
      </c>
      <c r="AU6" s="314" t="str">
        <f>IF($B$2=1,IF(ชี้วัด7!AU6="","",ชี้วัด7!AU6),IF(ชี้วัด7!AU36="","",ชี้วัด7!AU36))</f>
        <v/>
      </c>
      <c r="AV6" s="314" t="str">
        <f>IF($B$2=1,IF(ชี้วัด7!AV6="","",ชี้วัด7!AV6),IF(ชี้วัด7!AV36="","",ชี้วัด7!AV36))</f>
        <v/>
      </c>
      <c r="AW6" s="314" t="str">
        <f>IF($B$2=1,IF(ชี้วัด7!AW6="","",ชี้วัด7!AW6),IF(ชี้วัด7!AW36="","",ชี้วัด7!AW36))</f>
        <v/>
      </c>
      <c r="AX6" s="314" t="str">
        <f>IF($B$2=1,IF(ชี้วัด7!AX6="","",ชี้วัด7!AX6),IF(ชี้วัด7!AX36="","",ชี้วัด7!AX36))</f>
        <v/>
      </c>
      <c r="AY6" s="314" t="str">
        <f>IF($B$2=1,IF(ชี้วัด7!AY6="","",ชี้วัด7!AY6),IF(ชี้วัด7!AY36="","",ชี้วัด7!AY36))</f>
        <v/>
      </c>
      <c r="AZ6" s="314" t="str">
        <f>IF($B$2=1,IF(ชี้วัด7!AZ6="","",ชี้วัด7!AZ6),IF(ชี้วัด7!AZ36="","",ชี้วัด7!AZ36))</f>
        <v/>
      </c>
      <c r="BA6" s="314" t="str">
        <f>IF($B$2=1,IF(ชี้วัด7!BA6="","",ชี้วัด7!BA6),IF(ชี้วัด7!BA36="","",ชี้วัด7!BA36))</f>
        <v/>
      </c>
      <c r="BB6" s="314" t="str">
        <f>IF($B$2=1,IF(ชี้วัด7!BB6="","",ชี้วัด7!BB6),IF(ชี้วัด7!BB36="","",ชี้วัด7!BB36))</f>
        <v/>
      </c>
      <c r="BC6" s="314" t="str">
        <f>IF($B$2=1,IF(ชี้วัด7!BC6="","",ชี้วัด7!BC6),IF(ชี้วัด7!BC36="","",ชี้วัด7!BC36))</f>
        <v/>
      </c>
      <c r="BD6" s="314" t="str">
        <f>IF($B$2=1,IF(ชี้วัด7!BD6="","",ชี้วัด7!BD6),IF(ชี้วัด7!BD36="","",ชี้วัด7!BD36))</f>
        <v/>
      </c>
      <c r="BE6" s="116" t="str">
        <f>IF($B$2=1,IF(ชี้วัด7!BE6="","",ชี้วัด7!BE6),IF(ชี้วัด7!BE36="","",ชี้วัด7!BE36))</f>
        <v/>
      </c>
      <c r="BF6" s="116" t="str">
        <f>IF($B$2=1,IF(ชี้วัด7!BF6="","",ชี้วัด7!BF6),IF(ชี้วัด7!BF36="","",ชี้วัด7!BF36))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IF($B$2=1,IF(ชี้วัด7!E7="","",ชี้วัด7!E7),IF(ชี้วัด7!E37="","",ชี้วัด7!E37))</f>
        <v/>
      </c>
      <c r="F7" s="118"/>
      <c r="G7" s="314" t="str">
        <f>IF($B$2=1,IF(ชี้วัด7!G7="","",ชี้วัด7!G7),IF(ชี้วัด7!G37="","",ชี้วัด7!G37))</f>
        <v/>
      </c>
      <c r="H7" s="314" t="str">
        <f>IF($B$2=1,IF(ชี้วัด7!H7="","",ชี้วัด7!H7),IF(ชี้วัด7!H37="","",ชี้วัด7!H37))</f>
        <v/>
      </c>
      <c r="I7" s="314" t="str">
        <f>IF($B$2=1,IF(ชี้วัด7!I7="","",ชี้วัด7!I7),IF(ชี้วัด7!I37="","",ชี้วัด7!I37))</f>
        <v/>
      </c>
      <c r="J7" s="314" t="str">
        <f>IF($B$2=1,IF(ชี้วัด7!J7="","",ชี้วัด7!J7),IF(ชี้วัด7!J37="","",ชี้วัด7!J37))</f>
        <v/>
      </c>
      <c r="K7" s="314" t="str">
        <f>IF($B$2=1,IF(ชี้วัด7!K7="","",ชี้วัด7!K7),IF(ชี้วัด7!K37="","",ชี้วัด7!K37))</f>
        <v/>
      </c>
      <c r="L7" s="314" t="str">
        <f>IF($B$2=1,IF(ชี้วัด7!L7="","",ชี้วัด7!L7),IF(ชี้วัด7!L37="","",ชี้วัด7!L37))</f>
        <v/>
      </c>
      <c r="M7" s="314" t="str">
        <f>IF($B$2=1,IF(ชี้วัด7!M7="","",ชี้วัด7!M7),IF(ชี้วัด7!M37="","",ชี้วัด7!M37))</f>
        <v/>
      </c>
      <c r="N7" s="314" t="str">
        <f>IF($B$2=1,IF(ชี้วัด7!N7="","",ชี้วัด7!N7),IF(ชี้วัด7!N37="","",ชี้วัด7!N37))</f>
        <v/>
      </c>
      <c r="O7" s="314" t="str">
        <f>IF($B$2=1,IF(ชี้วัด7!O7="","",ชี้วัด7!O7),IF(ชี้วัด7!O37="","",ชี้วัด7!O37))</f>
        <v/>
      </c>
      <c r="P7" s="314" t="str">
        <f>IF($B$2=1,IF(ชี้วัด7!P7="","",ชี้วัด7!P7),IF(ชี้วัด7!P37="","",ชี้วัด7!P37))</f>
        <v/>
      </c>
      <c r="Q7" s="314" t="str">
        <f>IF($B$2=1,IF(ชี้วัด7!Q7="","",ชี้วัด7!Q7),IF(ชี้วัด7!Q37="","",ชี้วัด7!Q37))</f>
        <v/>
      </c>
      <c r="R7" s="314" t="str">
        <f>IF($B$2=1,IF(ชี้วัด7!R7="","",ชี้วัด7!R7),IF(ชี้วัด7!R37="","",ชี้วัด7!R37))</f>
        <v/>
      </c>
      <c r="S7" s="314" t="str">
        <f>IF($B$2=1,IF(ชี้วัด7!S7="","",ชี้วัด7!S7),IF(ชี้วัด7!S37="","",ชี้วัด7!S37))</f>
        <v/>
      </c>
      <c r="T7" s="314" t="str">
        <f>IF($B$2=1,IF(ชี้วัด7!T7="","",ชี้วัด7!T7),IF(ชี้วัด7!T37="","",ชี้วัด7!T37))</f>
        <v/>
      </c>
      <c r="U7" s="314" t="str">
        <f>IF($B$2=1,IF(ชี้วัด7!U7="","",ชี้วัด7!U7),IF(ชี้วัด7!U37="","",ชี้วัด7!U37))</f>
        <v/>
      </c>
      <c r="V7" s="314" t="str">
        <f>IF($B$2=1,IF(ชี้วัด7!V7="","",ชี้วัด7!V7),IF(ชี้วัด7!V37="","",ชี้วัด7!V37))</f>
        <v/>
      </c>
      <c r="W7" s="314" t="str">
        <f>IF($B$2=1,IF(ชี้วัด7!W7="","",ชี้วัด7!W7),IF(ชี้วัด7!W37="","",ชี้วัด7!W37))</f>
        <v/>
      </c>
      <c r="X7" s="314" t="str">
        <f>IF($B$2=1,IF(ชี้วัด7!X7="","",ชี้วัด7!X7),IF(ชี้วัด7!X37="","",ชี้วัด7!X37))</f>
        <v/>
      </c>
      <c r="Y7" s="314" t="str">
        <f>IF($B$2=1,IF(ชี้วัด7!Y7="","",ชี้วัด7!Y7),IF(ชี้วัด7!Y37="","",ชี้วัด7!Y37))</f>
        <v/>
      </c>
      <c r="Z7" s="314" t="str">
        <f>IF($B$2=1,IF(ชี้วัด7!Z7="","",ชี้วัด7!Z7),IF(ชี้วัด7!Z37="","",ชี้วัด7!Z37))</f>
        <v/>
      </c>
      <c r="AA7" s="314" t="str">
        <f>IF($B$2=1,IF(ชี้วัด7!AA7="","",ชี้วัด7!AA7),IF(ชี้วัด7!AA37="","",ชี้วัด7!AA37))</f>
        <v/>
      </c>
      <c r="AB7" s="314" t="str">
        <f>IF($B$2=1,IF(ชี้วัด7!AB7="","",ชี้วัด7!AB7),IF(ชี้วัด7!AB37="","",ชี้วัด7!AB37))</f>
        <v/>
      </c>
      <c r="AC7" s="314" t="str">
        <f>IF($B$2=1,IF(ชี้วัด7!AC7="","",ชี้วัด7!AC7),IF(ชี้วัด7!AC37="","",ชี้วัด7!AC37))</f>
        <v/>
      </c>
      <c r="AD7" s="314" t="str">
        <f>IF($B$2=1,IF(ชี้วัด7!AD7="","",ชี้วัด7!AD7),IF(ชี้วัด7!AD37="","",ชี้วัด7!AD37))</f>
        <v/>
      </c>
      <c r="AE7" s="314" t="str">
        <f>IF($B$2=1,IF(ชี้วัด7!AE7="","",ชี้วัด7!AE7),IF(ชี้วัด7!AE37="","",ชี้วัด7!AE37))</f>
        <v/>
      </c>
      <c r="AF7" s="314" t="str">
        <f>IF($B$2=1,IF(ชี้วัด7!AF7="","",ชี้วัด7!AF7),IF(ชี้วัด7!AF37="","",ชี้วัด7!AF37))</f>
        <v/>
      </c>
      <c r="AG7" s="314" t="str">
        <f>IF($B$2=1,IF(ชี้วัด7!AG7="","",ชี้วัด7!AG7),IF(ชี้วัด7!AG37="","",ชี้วัด7!AG37))</f>
        <v/>
      </c>
      <c r="AH7" s="314" t="str">
        <f>IF($B$2=1,IF(ชี้วัด7!AH7="","",ชี้วัด7!AH7),IF(ชี้วัด7!AH37="","",ชี้วัด7!AH37))</f>
        <v/>
      </c>
      <c r="AI7" s="314" t="str">
        <f>IF($B$2=1,IF(ชี้วัด7!AI7="","",ชี้วัด7!AI7),IF(ชี้วัด7!AI37="","",ชี้วัด7!AI37))</f>
        <v/>
      </c>
      <c r="AJ7" s="314" t="str">
        <f>IF($B$2=1,IF(ชี้วัด7!AJ7="","",ชี้วัด7!AJ7),IF(ชี้วัด7!AJ37="","",ชี้วัด7!AJ37))</f>
        <v/>
      </c>
      <c r="AK7" s="314" t="str">
        <f>IF($B$2=1,IF(ชี้วัด7!AK7="","",ชี้วัด7!AK7),IF(ชี้วัด7!AK37="","",ชี้วัด7!AK37))</f>
        <v/>
      </c>
      <c r="AL7" s="314" t="str">
        <f>IF($B$2=1,IF(ชี้วัด7!AL7="","",ชี้วัด7!AL7),IF(ชี้วัด7!AL37="","",ชี้วัด7!AL37))</f>
        <v/>
      </c>
      <c r="AM7" s="314" t="str">
        <f>IF($B$2=1,IF(ชี้วัด7!AM7="","",ชี้วัด7!AM7),IF(ชี้วัด7!AM37="","",ชี้วัด7!AM37))</f>
        <v/>
      </c>
      <c r="AN7" s="314" t="str">
        <f>IF($B$2=1,IF(ชี้วัด7!AN7="","",ชี้วัด7!AN7),IF(ชี้วัด7!AN37="","",ชี้วัด7!AN37))</f>
        <v/>
      </c>
      <c r="AO7" s="314" t="str">
        <f>IF($B$2=1,IF(ชี้วัด7!AO7="","",ชี้วัด7!AO7),IF(ชี้วัด7!AO37="","",ชี้วัด7!AO37))</f>
        <v/>
      </c>
      <c r="AP7" s="314" t="str">
        <f>IF($B$2=1,IF(ชี้วัด7!AP7="","",ชี้วัด7!AP7),IF(ชี้วัด7!AP37="","",ชี้วัด7!AP37))</f>
        <v/>
      </c>
      <c r="AQ7" s="314" t="str">
        <f>IF($B$2=1,IF(ชี้วัด7!AQ7="","",ชี้วัด7!AQ7),IF(ชี้วัด7!AQ37="","",ชี้วัด7!AQ37))</f>
        <v/>
      </c>
      <c r="AR7" s="314" t="str">
        <f>IF($B$2=1,IF(ชี้วัด7!AR7="","",ชี้วัด7!AR7),IF(ชี้วัด7!AR37="","",ชี้วัด7!AR37))</f>
        <v/>
      </c>
      <c r="AS7" s="314" t="str">
        <f>IF($B$2=1,IF(ชี้วัด7!AS7="","",ชี้วัด7!AS7),IF(ชี้วัด7!AS37="","",ชี้วัด7!AS37))</f>
        <v/>
      </c>
      <c r="AT7" s="314" t="str">
        <f>IF($B$2=1,IF(ชี้วัด7!AT7="","",ชี้วัด7!AT7),IF(ชี้วัด7!AT37="","",ชี้วัด7!AT37))</f>
        <v/>
      </c>
      <c r="AU7" s="314" t="str">
        <f>IF($B$2=1,IF(ชี้วัด7!AU7="","",ชี้วัด7!AU7),IF(ชี้วัด7!AU37="","",ชี้วัด7!AU37))</f>
        <v/>
      </c>
      <c r="AV7" s="314" t="str">
        <f>IF($B$2=1,IF(ชี้วัด7!AV7="","",ชี้วัด7!AV7),IF(ชี้วัด7!AV37="","",ชี้วัด7!AV37))</f>
        <v/>
      </c>
      <c r="AW7" s="314" t="str">
        <f>IF($B$2=1,IF(ชี้วัด7!AW7="","",ชี้วัด7!AW7),IF(ชี้วัด7!AW37="","",ชี้วัด7!AW37))</f>
        <v/>
      </c>
      <c r="AX7" s="314" t="str">
        <f>IF($B$2=1,IF(ชี้วัด7!AX7="","",ชี้วัด7!AX7),IF(ชี้วัด7!AX37="","",ชี้วัด7!AX37))</f>
        <v/>
      </c>
      <c r="AY7" s="314" t="str">
        <f>IF($B$2=1,IF(ชี้วัด7!AY7="","",ชี้วัด7!AY7),IF(ชี้วัด7!AY37="","",ชี้วัด7!AY37))</f>
        <v/>
      </c>
      <c r="AZ7" s="314" t="str">
        <f>IF($B$2=1,IF(ชี้วัด7!AZ7="","",ชี้วัด7!AZ7),IF(ชี้วัด7!AZ37="","",ชี้วัด7!AZ37))</f>
        <v/>
      </c>
      <c r="BA7" s="314" t="str">
        <f>IF($B$2=1,IF(ชี้วัด7!BA7="","",ชี้วัด7!BA7),IF(ชี้วัด7!BA37="","",ชี้วัด7!BA37))</f>
        <v/>
      </c>
      <c r="BB7" s="314" t="str">
        <f>IF($B$2=1,IF(ชี้วัด7!BB7="","",ชี้วัด7!BB7),IF(ชี้วัด7!BB37="","",ชี้วัด7!BB37))</f>
        <v/>
      </c>
      <c r="BC7" s="314" t="str">
        <f>IF($B$2=1,IF(ชี้วัด7!BC7="","",ชี้วัด7!BC7),IF(ชี้วัด7!BC37="","",ชี้วัด7!BC37))</f>
        <v/>
      </c>
      <c r="BD7" s="314" t="str">
        <f>IF($B$2=1,IF(ชี้วัด7!BD7="","",ชี้วัด7!BD7),IF(ชี้วัด7!BD37="","",ชี้วัด7!BD37))</f>
        <v/>
      </c>
      <c r="BE7" s="116" t="str">
        <f>IF($B$2=1,IF(ชี้วัด7!BE7="","",ชี้วัด7!BE7),IF(ชี้วัด7!BE37="","",ชี้วัด7!BE37))</f>
        <v/>
      </c>
      <c r="BF7" s="116" t="str">
        <f>IF($B$2=1,IF(ชี้วัด7!BF7="","",ชี้วัด7!BF7),IF(ชี้วัด7!BF37="","",ชี้วัด7!BF37))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IF($B$2=1,IF(ชี้วัด7!E8="","",ชี้วัด7!E8),IF(ชี้วัด7!E38="","",ชี้วัด7!E38))</f>
        <v/>
      </c>
      <c r="F8" s="118"/>
      <c r="G8" s="314" t="str">
        <f>IF($B$2=1,IF(ชี้วัด7!G8="","",ชี้วัด7!G8),IF(ชี้วัด7!G38="","",ชี้วัด7!G38))</f>
        <v/>
      </c>
      <c r="H8" s="314" t="str">
        <f>IF($B$2=1,IF(ชี้วัด7!H8="","",ชี้วัด7!H8),IF(ชี้วัด7!H38="","",ชี้วัด7!H38))</f>
        <v/>
      </c>
      <c r="I8" s="314" t="str">
        <f>IF($B$2=1,IF(ชี้วัด7!I8="","",ชี้วัด7!I8),IF(ชี้วัด7!I38="","",ชี้วัด7!I38))</f>
        <v/>
      </c>
      <c r="J8" s="314" t="str">
        <f>IF($B$2=1,IF(ชี้วัด7!J8="","",ชี้วัด7!J8),IF(ชี้วัด7!J38="","",ชี้วัด7!J38))</f>
        <v/>
      </c>
      <c r="K8" s="314" t="str">
        <f>IF($B$2=1,IF(ชี้วัด7!K8="","",ชี้วัด7!K8),IF(ชี้วัด7!K38="","",ชี้วัด7!K38))</f>
        <v/>
      </c>
      <c r="L8" s="314" t="str">
        <f>IF($B$2=1,IF(ชี้วัด7!L8="","",ชี้วัด7!L8),IF(ชี้วัด7!L38="","",ชี้วัด7!L38))</f>
        <v/>
      </c>
      <c r="M8" s="314" t="str">
        <f>IF($B$2=1,IF(ชี้วัด7!M8="","",ชี้วัด7!M8),IF(ชี้วัด7!M38="","",ชี้วัด7!M38))</f>
        <v/>
      </c>
      <c r="N8" s="314" t="str">
        <f>IF($B$2=1,IF(ชี้วัด7!N8="","",ชี้วัด7!N8),IF(ชี้วัด7!N38="","",ชี้วัด7!N38))</f>
        <v/>
      </c>
      <c r="O8" s="314" t="str">
        <f>IF($B$2=1,IF(ชี้วัด7!O8="","",ชี้วัด7!O8),IF(ชี้วัด7!O38="","",ชี้วัด7!O38))</f>
        <v/>
      </c>
      <c r="P8" s="314" t="str">
        <f>IF($B$2=1,IF(ชี้วัด7!P8="","",ชี้วัด7!P8),IF(ชี้วัด7!P38="","",ชี้วัด7!P38))</f>
        <v/>
      </c>
      <c r="Q8" s="314" t="str">
        <f>IF($B$2=1,IF(ชี้วัด7!Q8="","",ชี้วัด7!Q8),IF(ชี้วัด7!Q38="","",ชี้วัด7!Q38))</f>
        <v/>
      </c>
      <c r="R8" s="314" t="str">
        <f>IF($B$2=1,IF(ชี้วัด7!R8="","",ชี้วัด7!R8),IF(ชี้วัด7!R38="","",ชี้วัด7!R38))</f>
        <v/>
      </c>
      <c r="S8" s="314" t="str">
        <f>IF($B$2=1,IF(ชี้วัด7!S8="","",ชี้วัด7!S8),IF(ชี้วัด7!S38="","",ชี้วัด7!S38))</f>
        <v/>
      </c>
      <c r="T8" s="314" t="str">
        <f>IF($B$2=1,IF(ชี้วัด7!T8="","",ชี้วัด7!T8),IF(ชี้วัด7!T38="","",ชี้วัด7!T38))</f>
        <v/>
      </c>
      <c r="U8" s="314" t="str">
        <f>IF($B$2=1,IF(ชี้วัด7!U8="","",ชี้วัด7!U8),IF(ชี้วัด7!U38="","",ชี้วัด7!U38))</f>
        <v/>
      </c>
      <c r="V8" s="314" t="str">
        <f>IF($B$2=1,IF(ชี้วัด7!V8="","",ชี้วัด7!V8),IF(ชี้วัด7!V38="","",ชี้วัด7!V38))</f>
        <v/>
      </c>
      <c r="W8" s="314" t="str">
        <f>IF($B$2=1,IF(ชี้วัด7!W8="","",ชี้วัด7!W8),IF(ชี้วัด7!W38="","",ชี้วัด7!W38))</f>
        <v/>
      </c>
      <c r="X8" s="314" t="str">
        <f>IF($B$2=1,IF(ชี้วัด7!X8="","",ชี้วัด7!X8),IF(ชี้วัด7!X38="","",ชี้วัด7!X38))</f>
        <v/>
      </c>
      <c r="Y8" s="314" t="str">
        <f>IF($B$2=1,IF(ชี้วัด7!Y8="","",ชี้วัด7!Y8),IF(ชี้วัด7!Y38="","",ชี้วัด7!Y38))</f>
        <v/>
      </c>
      <c r="Z8" s="314" t="str">
        <f>IF($B$2=1,IF(ชี้วัด7!Z8="","",ชี้วัด7!Z8),IF(ชี้วัด7!Z38="","",ชี้วัด7!Z38))</f>
        <v/>
      </c>
      <c r="AA8" s="314" t="str">
        <f>IF($B$2=1,IF(ชี้วัด7!AA8="","",ชี้วัด7!AA8),IF(ชี้วัด7!AA38="","",ชี้วัด7!AA38))</f>
        <v/>
      </c>
      <c r="AB8" s="314" t="str">
        <f>IF($B$2=1,IF(ชี้วัด7!AB8="","",ชี้วัด7!AB8),IF(ชี้วัด7!AB38="","",ชี้วัด7!AB38))</f>
        <v/>
      </c>
      <c r="AC8" s="314" t="str">
        <f>IF($B$2=1,IF(ชี้วัด7!AC8="","",ชี้วัด7!AC8),IF(ชี้วัด7!AC38="","",ชี้วัด7!AC38))</f>
        <v/>
      </c>
      <c r="AD8" s="314" t="str">
        <f>IF($B$2=1,IF(ชี้วัด7!AD8="","",ชี้วัด7!AD8),IF(ชี้วัด7!AD38="","",ชี้วัด7!AD38))</f>
        <v/>
      </c>
      <c r="AE8" s="314" t="str">
        <f>IF($B$2=1,IF(ชี้วัด7!AE8="","",ชี้วัด7!AE8),IF(ชี้วัด7!AE38="","",ชี้วัด7!AE38))</f>
        <v/>
      </c>
      <c r="AF8" s="314" t="str">
        <f>IF($B$2=1,IF(ชี้วัด7!AF8="","",ชี้วัด7!AF8),IF(ชี้วัด7!AF38="","",ชี้วัด7!AF38))</f>
        <v/>
      </c>
      <c r="AG8" s="314" t="str">
        <f>IF($B$2=1,IF(ชี้วัด7!AG8="","",ชี้วัด7!AG8),IF(ชี้วัด7!AG38="","",ชี้วัด7!AG38))</f>
        <v/>
      </c>
      <c r="AH8" s="314" t="str">
        <f>IF($B$2=1,IF(ชี้วัด7!AH8="","",ชี้วัด7!AH8),IF(ชี้วัด7!AH38="","",ชี้วัด7!AH38))</f>
        <v/>
      </c>
      <c r="AI8" s="314" t="str">
        <f>IF($B$2=1,IF(ชี้วัด7!AI8="","",ชี้วัด7!AI8),IF(ชี้วัด7!AI38="","",ชี้วัด7!AI38))</f>
        <v/>
      </c>
      <c r="AJ8" s="314" t="str">
        <f>IF($B$2=1,IF(ชี้วัด7!AJ8="","",ชี้วัด7!AJ8),IF(ชี้วัด7!AJ38="","",ชี้วัด7!AJ38))</f>
        <v/>
      </c>
      <c r="AK8" s="314" t="str">
        <f>IF($B$2=1,IF(ชี้วัด7!AK8="","",ชี้วัด7!AK8),IF(ชี้วัด7!AK38="","",ชี้วัด7!AK38))</f>
        <v/>
      </c>
      <c r="AL8" s="314" t="str">
        <f>IF($B$2=1,IF(ชี้วัด7!AL8="","",ชี้วัด7!AL8),IF(ชี้วัด7!AL38="","",ชี้วัด7!AL38))</f>
        <v/>
      </c>
      <c r="AM8" s="314" t="str">
        <f>IF($B$2=1,IF(ชี้วัด7!AM8="","",ชี้วัด7!AM8),IF(ชี้วัด7!AM38="","",ชี้วัด7!AM38))</f>
        <v/>
      </c>
      <c r="AN8" s="314" t="str">
        <f>IF($B$2=1,IF(ชี้วัด7!AN8="","",ชี้วัด7!AN8),IF(ชี้วัด7!AN38="","",ชี้วัด7!AN38))</f>
        <v/>
      </c>
      <c r="AO8" s="314" t="str">
        <f>IF($B$2=1,IF(ชี้วัด7!AO8="","",ชี้วัด7!AO8),IF(ชี้วัด7!AO38="","",ชี้วัด7!AO38))</f>
        <v/>
      </c>
      <c r="AP8" s="314" t="str">
        <f>IF($B$2=1,IF(ชี้วัด7!AP8="","",ชี้วัด7!AP8),IF(ชี้วัด7!AP38="","",ชี้วัด7!AP38))</f>
        <v/>
      </c>
      <c r="AQ8" s="314" t="str">
        <f>IF($B$2=1,IF(ชี้วัด7!AQ8="","",ชี้วัด7!AQ8),IF(ชี้วัด7!AQ38="","",ชี้วัด7!AQ38))</f>
        <v/>
      </c>
      <c r="AR8" s="314" t="str">
        <f>IF($B$2=1,IF(ชี้วัด7!AR8="","",ชี้วัด7!AR8),IF(ชี้วัด7!AR38="","",ชี้วัด7!AR38))</f>
        <v/>
      </c>
      <c r="AS8" s="314" t="str">
        <f>IF($B$2=1,IF(ชี้วัด7!AS8="","",ชี้วัด7!AS8),IF(ชี้วัด7!AS38="","",ชี้วัด7!AS38))</f>
        <v/>
      </c>
      <c r="AT8" s="314" t="str">
        <f>IF($B$2=1,IF(ชี้วัด7!AT8="","",ชี้วัด7!AT8),IF(ชี้วัด7!AT38="","",ชี้วัด7!AT38))</f>
        <v/>
      </c>
      <c r="AU8" s="314" t="str">
        <f>IF($B$2=1,IF(ชี้วัด7!AU8="","",ชี้วัด7!AU8),IF(ชี้วัด7!AU38="","",ชี้วัด7!AU38))</f>
        <v/>
      </c>
      <c r="AV8" s="314" t="str">
        <f>IF($B$2=1,IF(ชี้วัด7!AV8="","",ชี้วัด7!AV8),IF(ชี้วัด7!AV38="","",ชี้วัด7!AV38))</f>
        <v/>
      </c>
      <c r="AW8" s="314" t="str">
        <f>IF($B$2=1,IF(ชี้วัด7!AW8="","",ชี้วัด7!AW8),IF(ชี้วัด7!AW38="","",ชี้วัด7!AW38))</f>
        <v/>
      </c>
      <c r="AX8" s="314" t="str">
        <f>IF($B$2=1,IF(ชี้วัด7!AX8="","",ชี้วัด7!AX8),IF(ชี้วัด7!AX38="","",ชี้วัด7!AX38))</f>
        <v/>
      </c>
      <c r="AY8" s="314" t="str">
        <f>IF($B$2=1,IF(ชี้วัด7!AY8="","",ชี้วัด7!AY8),IF(ชี้วัด7!AY38="","",ชี้วัด7!AY38))</f>
        <v/>
      </c>
      <c r="AZ8" s="314" t="str">
        <f>IF($B$2=1,IF(ชี้วัด7!AZ8="","",ชี้วัด7!AZ8),IF(ชี้วัด7!AZ38="","",ชี้วัด7!AZ38))</f>
        <v/>
      </c>
      <c r="BA8" s="314" t="str">
        <f>IF($B$2=1,IF(ชี้วัด7!BA8="","",ชี้วัด7!BA8),IF(ชี้วัด7!BA38="","",ชี้วัด7!BA38))</f>
        <v/>
      </c>
      <c r="BB8" s="314" t="str">
        <f>IF($B$2=1,IF(ชี้วัด7!BB8="","",ชี้วัด7!BB8),IF(ชี้วัด7!BB38="","",ชี้วัด7!BB38))</f>
        <v/>
      </c>
      <c r="BC8" s="314" t="str">
        <f>IF($B$2=1,IF(ชี้วัด7!BC8="","",ชี้วัด7!BC8),IF(ชี้วัด7!BC38="","",ชี้วัด7!BC38))</f>
        <v/>
      </c>
      <c r="BD8" s="314" t="str">
        <f>IF($B$2=1,IF(ชี้วัด7!BD8="","",ชี้วัด7!BD8),IF(ชี้วัด7!BD38="","",ชี้วัด7!BD38))</f>
        <v/>
      </c>
      <c r="BE8" s="116" t="str">
        <f>IF($B$2=1,IF(ชี้วัด7!BE8="","",ชี้วัด7!BE8),IF(ชี้วัด7!BE38="","",ชี้วัด7!BE38))</f>
        <v/>
      </c>
      <c r="BF8" s="116" t="str">
        <f>IF($B$2=1,IF(ชี้วัด7!BF8="","",ชี้วัด7!BF8),IF(ชี้วัด7!BF38="","",ชี้วัด7!BF38))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IF($B$2=1,IF(ชี้วัด7!E9="","",ชี้วัด7!E9),IF(ชี้วัด7!E39="","",ชี้วัด7!E39))</f>
        <v/>
      </c>
      <c r="F9" s="118"/>
      <c r="G9" s="314" t="str">
        <f>IF($B$2=1,IF(ชี้วัด7!G9="","",ชี้วัด7!G9),IF(ชี้วัด7!G39="","",ชี้วัด7!G39))</f>
        <v/>
      </c>
      <c r="H9" s="314" t="str">
        <f>IF($B$2=1,IF(ชี้วัด7!H9="","",ชี้วัด7!H9),IF(ชี้วัด7!H39="","",ชี้วัด7!H39))</f>
        <v/>
      </c>
      <c r="I9" s="314" t="str">
        <f>IF($B$2=1,IF(ชี้วัด7!I9="","",ชี้วัด7!I9),IF(ชี้วัด7!I39="","",ชี้วัด7!I39))</f>
        <v/>
      </c>
      <c r="J9" s="314" t="str">
        <f>IF($B$2=1,IF(ชี้วัด7!J9="","",ชี้วัด7!J9),IF(ชี้วัด7!J39="","",ชี้วัด7!J39))</f>
        <v/>
      </c>
      <c r="K9" s="314" t="str">
        <f>IF($B$2=1,IF(ชี้วัด7!K9="","",ชี้วัด7!K9),IF(ชี้วัด7!K39="","",ชี้วัด7!K39))</f>
        <v/>
      </c>
      <c r="L9" s="314" t="str">
        <f>IF($B$2=1,IF(ชี้วัด7!L9="","",ชี้วัด7!L9),IF(ชี้วัด7!L39="","",ชี้วัด7!L39))</f>
        <v/>
      </c>
      <c r="M9" s="314" t="str">
        <f>IF($B$2=1,IF(ชี้วัด7!M9="","",ชี้วัด7!M9),IF(ชี้วัด7!M39="","",ชี้วัด7!M39))</f>
        <v/>
      </c>
      <c r="N9" s="314" t="str">
        <f>IF($B$2=1,IF(ชี้วัด7!N9="","",ชี้วัด7!N9),IF(ชี้วัด7!N39="","",ชี้วัด7!N39))</f>
        <v/>
      </c>
      <c r="O9" s="314" t="str">
        <f>IF($B$2=1,IF(ชี้วัด7!O9="","",ชี้วัด7!O9),IF(ชี้วัด7!O39="","",ชี้วัด7!O39))</f>
        <v/>
      </c>
      <c r="P9" s="314" t="str">
        <f>IF($B$2=1,IF(ชี้วัด7!P9="","",ชี้วัด7!P9),IF(ชี้วัด7!P39="","",ชี้วัด7!P39))</f>
        <v/>
      </c>
      <c r="Q9" s="314" t="str">
        <f>IF($B$2=1,IF(ชี้วัด7!Q9="","",ชี้วัด7!Q9),IF(ชี้วัด7!Q39="","",ชี้วัด7!Q39))</f>
        <v/>
      </c>
      <c r="R9" s="314" t="str">
        <f>IF($B$2=1,IF(ชี้วัด7!R9="","",ชี้วัด7!R9),IF(ชี้วัด7!R39="","",ชี้วัด7!R39))</f>
        <v/>
      </c>
      <c r="S9" s="314" t="str">
        <f>IF($B$2=1,IF(ชี้วัด7!S9="","",ชี้วัด7!S9),IF(ชี้วัด7!S39="","",ชี้วัด7!S39))</f>
        <v/>
      </c>
      <c r="T9" s="314" t="str">
        <f>IF($B$2=1,IF(ชี้วัด7!T9="","",ชี้วัด7!T9),IF(ชี้วัด7!T39="","",ชี้วัด7!T39))</f>
        <v/>
      </c>
      <c r="U9" s="314" t="str">
        <f>IF($B$2=1,IF(ชี้วัด7!U9="","",ชี้วัด7!U9),IF(ชี้วัด7!U39="","",ชี้วัด7!U39))</f>
        <v/>
      </c>
      <c r="V9" s="314" t="str">
        <f>IF($B$2=1,IF(ชี้วัด7!V9="","",ชี้วัด7!V9),IF(ชี้วัด7!V39="","",ชี้วัด7!V39))</f>
        <v/>
      </c>
      <c r="W9" s="314" t="str">
        <f>IF($B$2=1,IF(ชี้วัด7!W9="","",ชี้วัด7!W9),IF(ชี้วัด7!W39="","",ชี้วัด7!W39))</f>
        <v/>
      </c>
      <c r="X9" s="314" t="str">
        <f>IF($B$2=1,IF(ชี้วัด7!X9="","",ชี้วัด7!X9),IF(ชี้วัด7!X39="","",ชี้วัด7!X39))</f>
        <v/>
      </c>
      <c r="Y9" s="314" t="str">
        <f>IF($B$2=1,IF(ชี้วัด7!Y9="","",ชี้วัด7!Y9),IF(ชี้วัด7!Y39="","",ชี้วัด7!Y39))</f>
        <v/>
      </c>
      <c r="Z9" s="314" t="str">
        <f>IF($B$2=1,IF(ชี้วัด7!Z9="","",ชี้วัด7!Z9),IF(ชี้วัด7!Z39="","",ชี้วัด7!Z39))</f>
        <v/>
      </c>
      <c r="AA9" s="314" t="str">
        <f>IF($B$2=1,IF(ชี้วัด7!AA9="","",ชี้วัด7!AA9),IF(ชี้วัด7!AA39="","",ชี้วัด7!AA39))</f>
        <v/>
      </c>
      <c r="AB9" s="314" t="str">
        <f>IF($B$2=1,IF(ชี้วัด7!AB9="","",ชี้วัด7!AB9),IF(ชี้วัด7!AB39="","",ชี้วัด7!AB39))</f>
        <v/>
      </c>
      <c r="AC9" s="314" t="str">
        <f>IF($B$2=1,IF(ชี้วัด7!AC9="","",ชี้วัด7!AC9),IF(ชี้วัด7!AC39="","",ชี้วัด7!AC39))</f>
        <v/>
      </c>
      <c r="AD9" s="314" t="str">
        <f>IF($B$2=1,IF(ชี้วัด7!AD9="","",ชี้วัด7!AD9),IF(ชี้วัด7!AD39="","",ชี้วัด7!AD39))</f>
        <v/>
      </c>
      <c r="AE9" s="314" t="str">
        <f>IF($B$2=1,IF(ชี้วัด7!AE9="","",ชี้วัด7!AE9),IF(ชี้วัด7!AE39="","",ชี้วัด7!AE39))</f>
        <v/>
      </c>
      <c r="AF9" s="314" t="str">
        <f>IF($B$2=1,IF(ชี้วัด7!AF9="","",ชี้วัด7!AF9),IF(ชี้วัด7!AF39="","",ชี้วัด7!AF39))</f>
        <v/>
      </c>
      <c r="AG9" s="314" t="str">
        <f>IF($B$2=1,IF(ชี้วัด7!AG9="","",ชี้วัด7!AG9),IF(ชี้วัด7!AG39="","",ชี้วัด7!AG39))</f>
        <v/>
      </c>
      <c r="AH9" s="314" t="str">
        <f>IF($B$2=1,IF(ชี้วัด7!AH9="","",ชี้วัด7!AH9),IF(ชี้วัด7!AH39="","",ชี้วัด7!AH39))</f>
        <v/>
      </c>
      <c r="AI9" s="314" t="str">
        <f>IF($B$2=1,IF(ชี้วัด7!AI9="","",ชี้วัด7!AI9),IF(ชี้วัด7!AI39="","",ชี้วัด7!AI39))</f>
        <v/>
      </c>
      <c r="AJ9" s="314" t="str">
        <f>IF($B$2=1,IF(ชี้วัด7!AJ9="","",ชี้วัด7!AJ9),IF(ชี้วัด7!AJ39="","",ชี้วัด7!AJ39))</f>
        <v/>
      </c>
      <c r="AK9" s="314" t="str">
        <f>IF($B$2=1,IF(ชี้วัด7!AK9="","",ชี้วัด7!AK9),IF(ชี้วัด7!AK39="","",ชี้วัด7!AK39))</f>
        <v/>
      </c>
      <c r="AL9" s="314" t="str">
        <f>IF($B$2=1,IF(ชี้วัด7!AL9="","",ชี้วัด7!AL9),IF(ชี้วัด7!AL39="","",ชี้วัด7!AL39))</f>
        <v/>
      </c>
      <c r="AM9" s="314" t="str">
        <f>IF($B$2=1,IF(ชี้วัด7!AM9="","",ชี้วัด7!AM9),IF(ชี้วัด7!AM39="","",ชี้วัด7!AM39))</f>
        <v/>
      </c>
      <c r="AN9" s="314" t="str">
        <f>IF($B$2=1,IF(ชี้วัด7!AN9="","",ชี้วัด7!AN9),IF(ชี้วัด7!AN39="","",ชี้วัด7!AN39))</f>
        <v/>
      </c>
      <c r="AO9" s="314" t="str">
        <f>IF($B$2=1,IF(ชี้วัด7!AO9="","",ชี้วัด7!AO9),IF(ชี้วัด7!AO39="","",ชี้วัด7!AO39))</f>
        <v/>
      </c>
      <c r="AP9" s="314" t="str">
        <f>IF($B$2=1,IF(ชี้วัด7!AP9="","",ชี้วัด7!AP9),IF(ชี้วัด7!AP39="","",ชี้วัด7!AP39))</f>
        <v/>
      </c>
      <c r="AQ9" s="314" t="str">
        <f>IF($B$2=1,IF(ชี้วัด7!AQ9="","",ชี้วัด7!AQ9),IF(ชี้วัด7!AQ39="","",ชี้วัด7!AQ39))</f>
        <v/>
      </c>
      <c r="AR9" s="314" t="str">
        <f>IF($B$2=1,IF(ชี้วัด7!AR9="","",ชี้วัด7!AR9),IF(ชี้วัด7!AR39="","",ชี้วัด7!AR39))</f>
        <v/>
      </c>
      <c r="AS9" s="314" t="str">
        <f>IF($B$2=1,IF(ชี้วัด7!AS9="","",ชี้วัด7!AS9),IF(ชี้วัด7!AS39="","",ชี้วัด7!AS39))</f>
        <v/>
      </c>
      <c r="AT9" s="314" t="str">
        <f>IF($B$2=1,IF(ชี้วัด7!AT9="","",ชี้วัด7!AT9),IF(ชี้วัด7!AT39="","",ชี้วัด7!AT39))</f>
        <v/>
      </c>
      <c r="AU9" s="314" t="str">
        <f>IF($B$2=1,IF(ชี้วัด7!AU9="","",ชี้วัด7!AU9),IF(ชี้วัด7!AU39="","",ชี้วัด7!AU39))</f>
        <v/>
      </c>
      <c r="AV9" s="314" t="str">
        <f>IF($B$2=1,IF(ชี้วัด7!AV9="","",ชี้วัด7!AV9),IF(ชี้วัด7!AV39="","",ชี้วัด7!AV39))</f>
        <v/>
      </c>
      <c r="AW9" s="314" t="str">
        <f>IF($B$2=1,IF(ชี้วัด7!AW9="","",ชี้วัด7!AW9),IF(ชี้วัด7!AW39="","",ชี้วัด7!AW39))</f>
        <v/>
      </c>
      <c r="AX9" s="314" t="str">
        <f>IF($B$2=1,IF(ชี้วัด7!AX9="","",ชี้วัด7!AX9),IF(ชี้วัด7!AX39="","",ชี้วัด7!AX39))</f>
        <v/>
      </c>
      <c r="AY9" s="314" t="str">
        <f>IF($B$2=1,IF(ชี้วัด7!AY9="","",ชี้วัด7!AY9),IF(ชี้วัด7!AY39="","",ชี้วัด7!AY39))</f>
        <v/>
      </c>
      <c r="AZ9" s="314" t="str">
        <f>IF($B$2=1,IF(ชี้วัด7!AZ9="","",ชี้วัด7!AZ9),IF(ชี้วัด7!AZ39="","",ชี้วัด7!AZ39))</f>
        <v/>
      </c>
      <c r="BA9" s="314" t="str">
        <f>IF($B$2=1,IF(ชี้วัด7!BA9="","",ชี้วัด7!BA9),IF(ชี้วัด7!BA39="","",ชี้วัด7!BA39))</f>
        <v/>
      </c>
      <c r="BB9" s="314" t="str">
        <f>IF($B$2=1,IF(ชี้วัด7!BB9="","",ชี้วัด7!BB9),IF(ชี้วัด7!BB39="","",ชี้วัด7!BB39))</f>
        <v/>
      </c>
      <c r="BC9" s="314" t="str">
        <f>IF($B$2=1,IF(ชี้วัด7!BC9="","",ชี้วัด7!BC9),IF(ชี้วัด7!BC39="","",ชี้วัด7!BC39))</f>
        <v/>
      </c>
      <c r="BD9" s="314" t="str">
        <f>IF($B$2=1,IF(ชี้วัด7!BD9="","",ชี้วัด7!BD9),IF(ชี้วัด7!BD39="","",ชี้วัด7!BD39))</f>
        <v/>
      </c>
      <c r="BE9" s="116" t="str">
        <f>IF($B$2=1,IF(ชี้วัด7!BE9="","",ชี้วัด7!BE9),IF(ชี้วัด7!BE39="","",ชี้วัด7!BE39))</f>
        <v/>
      </c>
      <c r="BF9" s="116" t="str">
        <f>IF($B$2=1,IF(ชี้วัด7!BF9="","",ชี้วัด7!BF9),IF(ชี้วัด7!BF39="","",ชี้วัด7!BF39))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IF($B$2=1,IF(ชี้วัด7!E10="","",ชี้วัด7!E10),IF(ชี้วัด7!E40="","",ชี้วัด7!E40))</f>
        <v/>
      </c>
      <c r="F10" s="118"/>
      <c r="G10" s="314" t="str">
        <f>IF($B$2=1,IF(ชี้วัด7!G10="","",ชี้วัด7!G10),IF(ชี้วัด7!G40="","",ชี้วัด7!G40))</f>
        <v/>
      </c>
      <c r="H10" s="314" t="str">
        <f>IF($B$2=1,IF(ชี้วัด7!H10="","",ชี้วัด7!H10),IF(ชี้วัด7!H40="","",ชี้วัด7!H40))</f>
        <v/>
      </c>
      <c r="I10" s="314" t="str">
        <f>IF($B$2=1,IF(ชี้วัด7!I10="","",ชี้วัด7!I10),IF(ชี้วัด7!I40="","",ชี้วัด7!I40))</f>
        <v/>
      </c>
      <c r="J10" s="314" t="str">
        <f>IF($B$2=1,IF(ชี้วัด7!J10="","",ชี้วัด7!J10),IF(ชี้วัด7!J40="","",ชี้วัด7!J40))</f>
        <v/>
      </c>
      <c r="K10" s="314" t="str">
        <f>IF($B$2=1,IF(ชี้วัด7!K10="","",ชี้วัด7!K10),IF(ชี้วัด7!K40="","",ชี้วัด7!K40))</f>
        <v/>
      </c>
      <c r="L10" s="314" t="str">
        <f>IF($B$2=1,IF(ชี้วัด7!L10="","",ชี้วัด7!L10),IF(ชี้วัด7!L40="","",ชี้วัด7!L40))</f>
        <v/>
      </c>
      <c r="M10" s="314" t="str">
        <f>IF($B$2=1,IF(ชี้วัด7!M10="","",ชี้วัด7!M10),IF(ชี้วัด7!M40="","",ชี้วัด7!M40))</f>
        <v/>
      </c>
      <c r="N10" s="314" t="str">
        <f>IF($B$2=1,IF(ชี้วัด7!N10="","",ชี้วัด7!N10),IF(ชี้วัด7!N40="","",ชี้วัด7!N40))</f>
        <v/>
      </c>
      <c r="O10" s="314" t="str">
        <f>IF($B$2=1,IF(ชี้วัด7!O10="","",ชี้วัด7!O10),IF(ชี้วัด7!O40="","",ชี้วัด7!O40))</f>
        <v/>
      </c>
      <c r="P10" s="314" t="str">
        <f>IF($B$2=1,IF(ชี้วัด7!P10="","",ชี้วัด7!P10),IF(ชี้วัด7!P40="","",ชี้วัด7!P40))</f>
        <v/>
      </c>
      <c r="Q10" s="314" t="str">
        <f>IF($B$2=1,IF(ชี้วัด7!Q10="","",ชี้วัด7!Q10),IF(ชี้วัด7!Q40="","",ชี้วัด7!Q40))</f>
        <v/>
      </c>
      <c r="R10" s="314" t="str">
        <f>IF($B$2=1,IF(ชี้วัด7!R10="","",ชี้วัด7!R10),IF(ชี้วัด7!R40="","",ชี้วัด7!R40))</f>
        <v/>
      </c>
      <c r="S10" s="314" t="str">
        <f>IF($B$2=1,IF(ชี้วัด7!S10="","",ชี้วัด7!S10),IF(ชี้วัด7!S40="","",ชี้วัด7!S40))</f>
        <v/>
      </c>
      <c r="T10" s="314" t="str">
        <f>IF($B$2=1,IF(ชี้วัด7!T10="","",ชี้วัด7!T10),IF(ชี้วัด7!T40="","",ชี้วัด7!T40))</f>
        <v/>
      </c>
      <c r="U10" s="314" t="str">
        <f>IF($B$2=1,IF(ชี้วัด7!U10="","",ชี้วัด7!U10),IF(ชี้วัด7!U40="","",ชี้วัด7!U40))</f>
        <v/>
      </c>
      <c r="V10" s="314" t="str">
        <f>IF($B$2=1,IF(ชี้วัด7!V10="","",ชี้วัด7!V10),IF(ชี้วัด7!V40="","",ชี้วัด7!V40))</f>
        <v/>
      </c>
      <c r="W10" s="314" t="str">
        <f>IF($B$2=1,IF(ชี้วัด7!W10="","",ชี้วัด7!W10),IF(ชี้วัด7!W40="","",ชี้วัด7!W40))</f>
        <v/>
      </c>
      <c r="X10" s="314" t="str">
        <f>IF($B$2=1,IF(ชี้วัด7!X10="","",ชี้วัด7!X10),IF(ชี้วัด7!X40="","",ชี้วัด7!X40))</f>
        <v/>
      </c>
      <c r="Y10" s="314" t="str">
        <f>IF($B$2=1,IF(ชี้วัด7!Y10="","",ชี้วัด7!Y10),IF(ชี้วัด7!Y40="","",ชี้วัด7!Y40))</f>
        <v/>
      </c>
      <c r="Z10" s="314" t="str">
        <f>IF($B$2=1,IF(ชี้วัด7!Z10="","",ชี้วัด7!Z10),IF(ชี้วัด7!Z40="","",ชี้วัด7!Z40))</f>
        <v/>
      </c>
      <c r="AA10" s="314" t="str">
        <f>IF($B$2=1,IF(ชี้วัด7!AA10="","",ชี้วัด7!AA10),IF(ชี้วัด7!AA40="","",ชี้วัด7!AA40))</f>
        <v/>
      </c>
      <c r="AB10" s="314" t="str">
        <f>IF($B$2=1,IF(ชี้วัด7!AB10="","",ชี้วัด7!AB10),IF(ชี้วัด7!AB40="","",ชี้วัด7!AB40))</f>
        <v/>
      </c>
      <c r="AC10" s="314" t="str">
        <f>IF($B$2=1,IF(ชี้วัด7!AC10="","",ชี้วัด7!AC10),IF(ชี้วัด7!AC40="","",ชี้วัด7!AC40))</f>
        <v/>
      </c>
      <c r="AD10" s="314" t="str">
        <f>IF($B$2=1,IF(ชี้วัด7!AD10="","",ชี้วัด7!AD10),IF(ชี้วัด7!AD40="","",ชี้วัด7!AD40))</f>
        <v/>
      </c>
      <c r="AE10" s="314" t="str">
        <f>IF($B$2=1,IF(ชี้วัด7!AE10="","",ชี้วัด7!AE10),IF(ชี้วัด7!AE40="","",ชี้วัด7!AE40))</f>
        <v/>
      </c>
      <c r="AF10" s="314" t="str">
        <f>IF($B$2=1,IF(ชี้วัด7!AF10="","",ชี้วัด7!AF10),IF(ชี้วัด7!AF40="","",ชี้วัด7!AF40))</f>
        <v/>
      </c>
      <c r="AG10" s="314" t="str">
        <f>IF($B$2=1,IF(ชี้วัด7!AG10="","",ชี้วัด7!AG10),IF(ชี้วัด7!AG40="","",ชี้วัด7!AG40))</f>
        <v/>
      </c>
      <c r="AH10" s="314" t="str">
        <f>IF($B$2=1,IF(ชี้วัด7!AH10="","",ชี้วัด7!AH10),IF(ชี้วัด7!AH40="","",ชี้วัด7!AH40))</f>
        <v/>
      </c>
      <c r="AI10" s="314" t="str">
        <f>IF($B$2=1,IF(ชี้วัด7!AI10="","",ชี้วัด7!AI10),IF(ชี้วัด7!AI40="","",ชี้วัด7!AI40))</f>
        <v/>
      </c>
      <c r="AJ10" s="314" t="str">
        <f>IF($B$2=1,IF(ชี้วัด7!AJ10="","",ชี้วัด7!AJ10),IF(ชี้วัด7!AJ40="","",ชี้วัด7!AJ40))</f>
        <v/>
      </c>
      <c r="AK10" s="314" t="str">
        <f>IF($B$2=1,IF(ชี้วัด7!AK10="","",ชี้วัด7!AK10),IF(ชี้วัด7!AK40="","",ชี้วัด7!AK40))</f>
        <v/>
      </c>
      <c r="AL10" s="314" t="str">
        <f>IF($B$2=1,IF(ชี้วัด7!AL10="","",ชี้วัด7!AL10),IF(ชี้วัด7!AL40="","",ชี้วัด7!AL40))</f>
        <v/>
      </c>
      <c r="AM10" s="314" t="str">
        <f>IF($B$2=1,IF(ชี้วัด7!AM10="","",ชี้วัด7!AM10),IF(ชี้วัด7!AM40="","",ชี้วัด7!AM40))</f>
        <v/>
      </c>
      <c r="AN10" s="314" t="str">
        <f>IF($B$2=1,IF(ชี้วัด7!AN10="","",ชี้วัด7!AN10),IF(ชี้วัด7!AN40="","",ชี้วัด7!AN40))</f>
        <v/>
      </c>
      <c r="AO10" s="314" t="str">
        <f>IF($B$2=1,IF(ชี้วัด7!AO10="","",ชี้วัด7!AO10),IF(ชี้วัด7!AO40="","",ชี้วัด7!AO40))</f>
        <v/>
      </c>
      <c r="AP10" s="314" t="str">
        <f>IF($B$2=1,IF(ชี้วัด7!AP10="","",ชี้วัด7!AP10),IF(ชี้วัด7!AP40="","",ชี้วัด7!AP40))</f>
        <v/>
      </c>
      <c r="AQ10" s="314" t="str">
        <f>IF($B$2=1,IF(ชี้วัด7!AQ10="","",ชี้วัด7!AQ10),IF(ชี้วัด7!AQ40="","",ชี้วัด7!AQ40))</f>
        <v/>
      </c>
      <c r="AR10" s="314" t="str">
        <f>IF($B$2=1,IF(ชี้วัด7!AR10="","",ชี้วัด7!AR10),IF(ชี้วัด7!AR40="","",ชี้วัด7!AR40))</f>
        <v/>
      </c>
      <c r="AS10" s="314" t="str">
        <f>IF($B$2=1,IF(ชี้วัด7!AS10="","",ชี้วัด7!AS10),IF(ชี้วัด7!AS40="","",ชี้วัด7!AS40))</f>
        <v/>
      </c>
      <c r="AT10" s="314" t="str">
        <f>IF($B$2=1,IF(ชี้วัด7!AT10="","",ชี้วัด7!AT10),IF(ชี้วัด7!AT40="","",ชี้วัด7!AT40))</f>
        <v/>
      </c>
      <c r="AU10" s="314" t="str">
        <f>IF($B$2=1,IF(ชี้วัด7!AU10="","",ชี้วัด7!AU10),IF(ชี้วัด7!AU40="","",ชี้วัด7!AU40))</f>
        <v/>
      </c>
      <c r="AV10" s="314" t="str">
        <f>IF($B$2=1,IF(ชี้วัด7!AV10="","",ชี้วัด7!AV10),IF(ชี้วัด7!AV40="","",ชี้วัด7!AV40))</f>
        <v/>
      </c>
      <c r="AW10" s="314" t="str">
        <f>IF($B$2=1,IF(ชี้วัด7!AW10="","",ชี้วัด7!AW10),IF(ชี้วัด7!AW40="","",ชี้วัด7!AW40))</f>
        <v/>
      </c>
      <c r="AX10" s="314" t="str">
        <f>IF($B$2=1,IF(ชี้วัด7!AX10="","",ชี้วัด7!AX10),IF(ชี้วัด7!AX40="","",ชี้วัด7!AX40))</f>
        <v/>
      </c>
      <c r="AY10" s="314" t="str">
        <f>IF($B$2=1,IF(ชี้วัด7!AY10="","",ชี้วัด7!AY10),IF(ชี้วัด7!AY40="","",ชี้วัด7!AY40))</f>
        <v/>
      </c>
      <c r="AZ10" s="314" t="str">
        <f>IF($B$2=1,IF(ชี้วัด7!AZ10="","",ชี้วัด7!AZ10),IF(ชี้วัด7!AZ40="","",ชี้วัด7!AZ40))</f>
        <v/>
      </c>
      <c r="BA10" s="314" t="str">
        <f>IF($B$2=1,IF(ชี้วัด7!BA10="","",ชี้วัด7!BA10),IF(ชี้วัด7!BA40="","",ชี้วัด7!BA40))</f>
        <v/>
      </c>
      <c r="BB10" s="314" t="str">
        <f>IF($B$2=1,IF(ชี้วัด7!BB10="","",ชี้วัด7!BB10),IF(ชี้วัด7!BB40="","",ชี้วัด7!BB40))</f>
        <v/>
      </c>
      <c r="BC10" s="314" t="str">
        <f>IF($B$2=1,IF(ชี้วัด7!BC10="","",ชี้วัด7!BC10),IF(ชี้วัด7!BC40="","",ชี้วัด7!BC40))</f>
        <v/>
      </c>
      <c r="BD10" s="314" t="str">
        <f>IF($B$2=1,IF(ชี้วัด7!BD10="","",ชี้วัด7!BD10),IF(ชี้วัด7!BD40="","",ชี้วัด7!BD40))</f>
        <v/>
      </c>
      <c r="BE10" s="116" t="str">
        <f>IF($B$2=1,IF(ชี้วัด7!BE10="","",ชี้วัด7!BE10),IF(ชี้วัด7!BE40="","",ชี้วัด7!BE40))</f>
        <v/>
      </c>
      <c r="BF10" s="116" t="str">
        <f>IF($B$2=1,IF(ชี้วัด7!BF10="","",ชี้วัด7!BF10),IF(ชี้วัด7!BF40="","",ชี้วัด7!BF40))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IF($B$2=1,IF(ชี้วัด7!E11="","",ชี้วัด7!E11),IF(ชี้วัด7!E41="","",ชี้วัด7!E41))</f>
        <v/>
      </c>
      <c r="F11" s="118"/>
      <c r="G11" s="314" t="str">
        <f>IF($B$2=1,IF(ชี้วัด7!G11="","",ชี้วัด7!G11),IF(ชี้วัด7!G41="","",ชี้วัด7!G41))</f>
        <v/>
      </c>
      <c r="H11" s="314" t="str">
        <f>IF($B$2=1,IF(ชี้วัด7!H11="","",ชี้วัด7!H11),IF(ชี้วัด7!H41="","",ชี้วัด7!H41))</f>
        <v/>
      </c>
      <c r="I11" s="314" t="str">
        <f>IF($B$2=1,IF(ชี้วัด7!I11="","",ชี้วัด7!I11),IF(ชี้วัด7!I41="","",ชี้วัด7!I41))</f>
        <v/>
      </c>
      <c r="J11" s="314" t="str">
        <f>IF($B$2=1,IF(ชี้วัด7!J11="","",ชี้วัด7!J11),IF(ชี้วัด7!J41="","",ชี้วัด7!J41))</f>
        <v/>
      </c>
      <c r="K11" s="314" t="str">
        <f>IF($B$2=1,IF(ชี้วัด7!K11="","",ชี้วัด7!K11),IF(ชี้วัด7!K41="","",ชี้วัด7!K41))</f>
        <v/>
      </c>
      <c r="L11" s="314" t="str">
        <f>IF($B$2=1,IF(ชี้วัด7!L11="","",ชี้วัด7!L11),IF(ชี้วัด7!L41="","",ชี้วัด7!L41))</f>
        <v/>
      </c>
      <c r="M11" s="314" t="str">
        <f>IF($B$2=1,IF(ชี้วัด7!M11="","",ชี้วัด7!M11),IF(ชี้วัด7!M41="","",ชี้วัด7!M41))</f>
        <v/>
      </c>
      <c r="N11" s="314" t="str">
        <f>IF($B$2=1,IF(ชี้วัด7!N11="","",ชี้วัด7!N11),IF(ชี้วัด7!N41="","",ชี้วัด7!N41))</f>
        <v/>
      </c>
      <c r="O11" s="314" t="str">
        <f>IF($B$2=1,IF(ชี้วัด7!O11="","",ชี้วัด7!O11),IF(ชี้วัด7!O41="","",ชี้วัด7!O41))</f>
        <v/>
      </c>
      <c r="P11" s="314" t="str">
        <f>IF($B$2=1,IF(ชี้วัด7!P11="","",ชี้วัด7!P11),IF(ชี้วัด7!P41="","",ชี้วัด7!P41))</f>
        <v/>
      </c>
      <c r="Q11" s="314" t="str">
        <f>IF($B$2=1,IF(ชี้วัด7!Q11="","",ชี้วัด7!Q11),IF(ชี้วัด7!Q41="","",ชี้วัด7!Q41))</f>
        <v/>
      </c>
      <c r="R11" s="314" t="str">
        <f>IF($B$2=1,IF(ชี้วัด7!R11="","",ชี้วัด7!R11),IF(ชี้วัด7!R41="","",ชี้วัด7!R41))</f>
        <v/>
      </c>
      <c r="S11" s="314" t="str">
        <f>IF($B$2=1,IF(ชี้วัด7!S11="","",ชี้วัด7!S11),IF(ชี้วัด7!S41="","",ชี้วัด7!S41))</f>
        <v/>
      </c>
      <c r="T11" s="314" t="str">
        <f>IF($B$2=1,IF(ชี้วัด7!T11="","",ชี้วัด7!T11),IF(ชี้วัด7!T41="","",ชี้วัด7!T41))</f>
        <v/>
      </c>
      <c r="U11" s="314" t="str">
        <f>IF($B$2=1,IF(ชี้วัด7!U11="","",ชี้วัด7!U11),IF(ชี้วัด7!U41="","",ชี้วัด7!U41))</f>
        <v/>
      </c>
      <c r="V11" s="314" t="str">
        <f>IF($B$2=1,IF(ชี้วัด7!V11="","",ชี้วัด7!V11),IF(ชี้วัด7!V41="","",ชี้วัด7!V41))</f>
        <v/>
      </c>
      <c r="W11" s="314" t="str">
        <f>IF($B$2=1,IF(ชี้วัด7!W11="","",ชี้วัด7!W11),IF(ชี้วัด7!W41="","",ชี้วัด7!W41))</f>
        <v/>
      </c>
      <c r="X11" s="314" t="str">
        <f>IF($B$2=1,IF(ชี้วัด7!X11="","",ชี้วัด7!X11),IF(ชี้วัด7!X41="","",ชี้วัด7!X41))</f>
        <v/>
      </c>
      <c r="Y11" s="314" t="str">
        <f>IF($B$2=1,IF(ชี้วัด7!Y11="","",ชี้วัด7!Y11),IF(ชี้วัด7!Y41="","",ชี้วัด7!Y41))</f>
        <v/>
      </c>
      <c r="Z11" s="314" t="str">
        <f>IF($B$2=1,IF(ชี้วัด7!Z11="","",ชี้วัด7!Z11),IF(ชี้วัด7!Z41="","",ชี้วัด7!Z41))</f>
        <v/>
      </c>
      <c r="AA11" s="314" t="str">
        <f>IF($B$2=1,IF(ชี้วัด7!AA11="","",ชี้วัด7!AA11),IF(ชี้วัด7!AA41="","",ชี้วัด7!AA41))</f>
        <v/>
      </c>
      <c r="AB11" s="314" t="str">
        <f>IF($B$2=1,IF(ชี้วัด7!AB11="","",ชี้วัด7!AB11),IF(ชี้วัด7!AB41="","",ชี้วัด7!AB41))</f>
        <v/>
      </c>
      <c r="AC11" s="314" t="str">
        <f>IF($B$2=1,IF(ชี้วัด7!AC11="","",ชี้วัด7!AC11),IF(ชี้วัด7!AC41="","",ชี้วัด7!AC41))</f>
        <v/>
      </c>
      <c r="AD11" s="314" t="str">
        <f>IF($B$2=1,IF(ชี้วัด7!AD11="","",ชี้วัด7!AD11),IF(ชี้วัด7!AD41="","",ชี้วัด7!AD41))</f>
        <v/>
      </c>
      <c r="AE11" s="314" t="str">
        <f>IF($B$2=1,IF(ชี้วัด7!AE11="","",ชี้วัด7!AE11),IF(ชี้วัด7!AE41="","",ชี้วัด7!AE41))</f>
        <v/>
      </c>
      <c r="AF11" s="314" t="str">
        <f>IF($B$2=1,IF(ชี้วัด7!AF11="","",ชี้วัด7!AF11),IF(ชี้วัด7!AF41="","",ชี้วัด7!AF41))</f>
        <v/>
      </c>
      <c r="AG11" s="314" t="str">
        <f>IF($B$2=1,IF(ชี้วัด7!AG11="","",ชี้วัด7!AG11),IF(ชี้วัด7!AG41="","",ชี้วัด7!AG41))</f>
        <v/>
      </c>
      <c r="AH11" s="314" t="str">
        <f>IF($B$2=1,IF(ชี้วัด7!AH11="","",ชี้วัด7!AH11),IF(ชี้วัด7!AH41="","",ชี้วัด7!AH41))</f>
        <v/>
      </c>
      <c r="AI11" s="314" t="str">
        <f>IF($B$2=1,IF(ชี้วัด7!AI11="","",ชี้วัด7!AI11),IF(ชี้วัด7!AI41="","",ชี้วัด7!AI41))</f>
        <v/>
      </c>
      <c r="AJ11" s="314" t="str">
        <f>IF($B$2=1,IF(ชี้วัด7!AJ11="","",ชี้วัด7!AJ11),IF(ชี้วัด7!AJ41="","",ชี้วัด7!AJ41))</f>
        <v/>
      </c>
      <c r="AK11" s="314" t="str">
        <f>IF($B$2=1,IF(ชี้วัด7!AK11="","",ชี้วัด7!AK11),IF(ชี้วัด7!AK41="","",ชี้วัด7!AK41))</f>
        <v/>
      </c>
      <c r="AL11" s="314" t="str">
        <f>IF($B$2=1,IF(ชี้วัด7!AL11="","",ชี้วัด7!AL11),IF(ชี้วัด7!AL41="","",ชี้วัด7!AL41))</f>
        <v/>
      </c>
      <c r="AM11" s="314" t="str">
        <f>IF($B$2=1,IF(ชี้วัด7!AM11="","",ชี้วัด7!AM11),IF(ชี้วัด7!AM41="","",ชี้วัด7!AM41))</f>
        <v/>
      </c>
      <c r="AN11" s="314" t="str">
        <f>IF($B$2=1,IF(ชี้วัด7!AN11="","",ชี้วัด7!AN11),IF(ชี้วัด7!AN41="","",ชี้วัด7!AN41))</f>
        <v/>
      </c>
      <c r="AO11" s="314" t="str">
        <f>IF($B$2=1,IF(ชี้วัด7!AO11="","",ชี้วัด7!AO11),IF(ชี้วัด7!AO41="","",ชี้วัด7!AO41))</f>
        <v/>
      </c>
      <c r="AP11" s="314" t="str">
        <f>IF($B$2=1,IF(ชี้วัด7!AP11="","",ชี้วัด7!AP11),IF(ชี้วัด7!AP41="","",ชี้วัด7!AP41))</f>
        <v/>
      </c>
      <c r="AQ11" s="314" t="str">
        <f>IF($B$2=1,IF(ชี้วัด7!AQ11="","",ชี้วัด7!AQ11),IF(ชี้วัด7!AQ41="","",ชี้วัด7!AQ41))</f>
        <v/>
      </c>
      <c r="AR11" s="314" t="str">
        <f>IF($B$2=1,IF(ชี้วัด7!AR11="","",ชี้วัด7!AR11),IF(ชี้วัด7!AR41="","",ชี้วัด7!AR41))</f>
        <v/>
      </c>
      <c r="AS11" s="314" t="str">
        <f>IF($B$2=1,IF(ชี้วัด7!AS11="","",ชี้วัด7!AS11),IF(ชี้วัด7!AS41="","",ชี้วัด7!AS41))</f>
        <v/>
      </c>
      <c r="AT11" s="314" t="str">
        <f>IF($B$2=1,IF(ชี้วัด7!AT11="","",ชี้วัด7!AT11),IF(ชี้วัด7!AT41="","",ชี้วัด7!AT41))</f>
        <v/>
      </c>
      <c r="AU11" s="314" t="str">
        <f>IF($B$2=1,IF(ชี้วัด7!AU11="","",ชี้วัด7!AU11),IF(ชี้วัด7!AU41="","",ชี้วัด7!AU41))</f>
        <v/>
      </c>
      <c r="AV11" s="314" t="str">
        <f>IF($B$2=1,IF(ชี้วัด7!AV11="","",ชี้วัด7!AV11),IF(ชี้วัด7!AV41="","",ชี้วัด7!AV41))</f>
        <v/>
      </c>
      <c r="AW11" s="314" t="str">
        <f>IF($B$2=1,IF(ชี้วัด7!AW11="","",ชี้วัด7!AW11),IF(ชี้วัด7!AW41="","",ชี้วัด7!AW41))</f>
        <v/>
      </c>
      <c r="AX11" s="314" t="str">
        <f>IF($B$2=1,IF(ชี้วัด7!AX11="","",ชี้วัด7!AX11),IF(ชี้วัด7!AX41="","",ชี้วัด7!AX41))</f>
        <v/>
      </c>
      <c r="AY11" s="314" t="str">
        <f>IF($B$2=1,IF(ชี้วัด7!AY11="","",ชี้วัด7!AY11),IF(ชี้วัด7!AY41="","",ชี้วัด7!AY41))</f>
        <v/>
      </c>
      <c r="AZ11" s="314" t="str">
        <f>IF($B$2=1,IF(ชี้วัด7!AZ11="","",ชี้วัด7!AZ11),IF(ชี้วัด7!AZ41="","",ชี้วัด7!AZ41))</f>
        <v/>
      </c>
      <c r="BA11" s="314" t="str">
        <f>IF($B$2=1,IF(ชี้วัด7!BA11="","",ชี้วัด7!BA11),IF(ชี้วัด7!BA41="","",ชี้วัด7!BA41))</f>
        <v/>
      </c>
      <c r="BB11" s="314" t="str">
        <f>IF($B$2=1,IF(ชี้วัด7!BB11="","",ชี้วัด7!BB11),IF(ชี้วัด7!BB41="","",ชี้วัด7!BB41))</f>
        <v/>
      </c>
      <c r="BC11" s="314" t="str">
        <f>IF($B$2=1,IF(ชี้วัด7!BC11="","",ชี้วัด7!BC11),IF(ชี้วัด7!BC41="","",ชี้วัด7!BC41))</f>
        <v/>
      </c>
      <c r="BD11" s="314" t="str">
        <f>IF($B$2=1,IF(ชี้วัด7!BD11="","",ชี้วัด7!BD11),IF(ชี้วัด7!BD41="","",ชี้วัด7!BD41))</f>
        <v/>
      </c>
      <c r="BE11" s="116" t="str">
        <f>IF($B$2=1,IF(ชี้วัด7!BE11="","",ชี้วัด7!BE11),IF(ชี้วัด7!BE41="","",ชี้วัด7!BE41))</f>
        <v/>
      </c>
      <c r="BF11" s="116" t="str">
        <f>IF($B$2=1,IF(ชี้วัด7!BF11="","",ชี้วัด7!BF11),IF(ชี้วัด7!BF41="","",ชี้วัด7!BF41))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IF($B$2=1,IF(ชี้วัด7!E12="","",ชี้วัด7!E12),IF(ชี้วัด7!E42="","",ชี้วัด7!E42))</f>
        <v/>
      </c>
      <c r="F12" s="118"/>
      <c r="G12" s="314" t="str">
        <f>IF($B$2=1,IF(ชี้วัด7!G12="","",ชี้วัด7!G12),IF(ชี้วัด7!G42="","",ชี้วัด7!G42))</f>
        <v/>
      </c>
      <c r="H12" s="314" t="str">
        <f>IF($B$2=1,IF(ชี้วัด7!H12="","",ชี้วัด7!H12),IF(ชี้วัด7!H42="","",ชี้วัด7!H42))</f>
        <v/>
      </c>
      <c r="I12" s="314" t="str">
        <f>IF($B$2=1,IF(ชี้วัด7!I12="","",ชี้วัด7!I12),IF(ชี้วัด7!I42="","",ชี้วัด7!I42))</f>
        <v/>
      </c>
      <c r="J12" s="314" t="str">
        <f>IF($B$2=1,IF(ชี้วัด7!J12="","",ชี้วัด7!J12),IF(ชี้วัด7!J42="","",ชี้วัด7!J42))</f>
        <v/>
      </c>
      <c r="K12" s="314" t="str">
        <f>IF($B$2=1,IF(ชี้วัด7!K12="","",ชี้วัด7!K12),IF(ชี้วัด7!K42="","",ชี้วัด7!K42))</f>
        <v/>
      </c>
      <c r="L12" s="314" t="str">
        <f>IF($B$2=1,IF(ชี้วัด7!L12="","",ชี้วัด7!L12),IF(ชี้วัด7!L42="","",ชี้วัด7!L42))</f>
        <v/>
      </c>
      <c r="M12" s="314" t="str">
        <f>IF($B$2=1,IF(ชี้วัด7!M12="","",ชี้วัด7!M12),IF(ชี้วัด7!M42="","",ชี้วัด7!M42))</f>
        <v/>
      </c>
      <c r="N12" s="314" t="str">
        <f>IF($B$2=1,IF(ชี้วัด7!N12="","",ชี้วัด7!N12),IF(ชี้วัด7!N42="","",ชี้วัด7!N42))</f>
        <v/>
      </c>
      <c r="O12" s="314" t="str">
        <f>IF($B$2=1,IF(ชี้วัด7!O12="","",ชี้วัด7!O12),IF(ชี้วัด7!O42="","",ชี้วัด7!O42))</f>
        <v/>
      </c>
      <c r="P12" s="314" t="str">
        <f>IF($B$2=1,IF(ชี้วัด7!P12="","",ชี้วัด7!P12),IF(ชี้วัด7!P42="","",ชี้วัด7!P42))</f>
        <v/>
      </c>
      <c r="Q12" s="314" t="str">
        <f>IF($B$2=1,IF(ชี้วัด7!Q12="","",ชี้วัด7!Q12),IF(ชี้วัด7!Q42="","",ชี้วัด7!Q42))</f>
        <v/>
      </c>
      <c r="R12" s="314" t="str">
        <f>IF($B$2=1,IF(ชี้วัด7!R12="","",ชี้วัด7!R12),IF(ชี้วัด7!R42="","",ชี้วัด7!R42))</f>
        <v/>
      </c>
      <c r="S12" s="314" t="str">
        <f>IF($B$2=1,IF(ชี้วัด7!S12="","",ชี้วัด7!S12),IF(ชี้วัด7!S42="","",ชี้วัด7!S42))</f>
        <v/>
      </c>
      <c r="T12" s="314" t="str">
        <f>IF($B$2=1,IF(ชี้วัด7!T12="","",ชี้วัด7!T12),IF(ชี้วัด7!T42="","",ชี้วัด7!T42))</f>
        <v/>
      </c>
      <c r="U12" s="314" t="str">
        <f>IF($B$2=1,IF(ชี้วัด7!U12="","",ชี้วัด7!U12),IF(ชี้วัด7!U42="","",ชี้วัด7!U42))</f>
        <v/>
      </c>
      <c r="V12" s="314" t="str">
        <f>IF($B$2=1,IF(ชี้วัด7!V12="","",ชี้วัด7!V12),IF(ชี้วัด7!V42="","",ชี้วัด7!V42))</f>
        <v/>
      </c>
      <c r="W12" s="314" t="str">
        <f>IF($B$2=1,IF(ชี้วัด7!W12="","",ชี้วัด7!W12),IF(ชี้วัด7!W42="","",ชี้วัด7!W42))</f>
        <v/>
      </c>
      <c r="X12" s="314" t="str">
        <f>IF($B$2=1,IF(ชี้วัด7!X12="","",ชี้วัด7!X12),IF(ชี้วัด7!X42="","",ชี้วัด7!X42))</f>
        <v/>
      </c>
      <c r="Y12" s="314" t="str">
        <f>IF($B$2=1,IF(ชี้วัด7!Y12="","",ชี้วัด7!Y12),IF(ชี้วัด7!Y42="","",ชี้วัด7!Y42))</f>
        <v/>
      </c>
      <c r="Z12" s="314" t="str">
        <f>IF($B$2=1,IF(ชี้วัด7!Z12="","",ชี้วัด7!Z12),IF(ชี้วัด7!Z42="","",ชี้วัด7!Z42))</f>
        <v/>
      </c>
      <c r="AA12" s="314" t="str">
        <f>IF($B$2=1,IF(ชี้วัด7!AA12="","",ชี้วัด7!AA12),IF(ชี้วัด7!AA42="","",ชี้วัด7!AA42))</f>
        <v/>
      </c>
      <c r="AB12" s="314" t="str">
        <f>IF($B$2=1,IF(ชี้วัด7!AB12="","",ชี้วัด7!AB12),IF(ชี้วัด7!AB42="","",ชี้วัด7!AB42))</f>
        <v/>
      </c>
      <c r="AC12" s="314" t="str">
        <f>IF($B$2=1,IF(ชี้วัด7!AC12="","",ชี้วัด7!AC12),IF(ชี้วัด7!AC42="","",ชี้วัด7!AC42))</f>
        <v/>
      </c>
      <c r="AD12" s="314" t="str">
        <f>IF($B$2=1,IF(ชี้วัด7!AD12="","",ชี้วัด7!AD12),IF(ชี้วัด7!AD42="","",ชี้วัด7!AD42))</f>
        <v/>
      </c>
      <c r="AE12" s="314" t="str">
        <f>IF($B$2=1,IF(ชี้วัด7!AE12="","",ชี้วัด7!AE12),IF(ชี้วัด7!AE42="","",ชี้วัด7!AE42))</f>
        <v/>
      </c>
      <c r="AF12" s="314" t="str">
        <f>IF($B$2=1,IF(ชี้วัด7!AF12="","",ชี้วัด7!AF12),IF(ชี้วัด7!AF42="","",ชี้วัด7!AF42))</f>
        <v/>
      </c>
      <c r="AG12" s="314" t="str">
        <f>IF($B$2=1,IF(ชี้วัด7!AG12="","",ชี้วัด7!AG12),IF(ชี้วัด7!AG42="","",ชี้วัด7!AG42))</f>
        <v/>
      </c>
      <c r="AH12" s="314" t="str">
        <f>IF($B$2=1,IF(ชี้วัด7!AH12="","",ชี้วัด7!AH12),IF(ชี้วัด7!AH42="","",ชี้วัด7!AH42))</f>
        <v/>
      </c>
      <c r="AI12" s="314" t="str">
        <f>IF($B$2=1,IF(ชี้วัด7!AI12="","",ชี้วัด7!AI12),IF(ชี้วัด7!AI42="","",ชี้วัด7!AI42))</f>
        <v/>
      </c>
      <c r="AJ12" s="314" t="str">
        <f>IF($B$2=1,IF(ชี้วัด7!AJ12="","",ชี้วัด7!AJ12),IF(ชี้วัด7!AJ42="","",ชี้วัด7!AJ42))</f>
        <v/>
      </c>
      <c r="AK12" s="314" t="str">
        <f>IF($B$2=1,IF(ชี้วัด7!AK12="","",ชี้วัด7!AK12),IF(ชี้วัด7!AK42="","",ชี้วัด7!AK42))</f>
        <v/>
      </c>
      <c r="AL12" s="314" t="str">
        <f>IF($B$2=1,IF(ชี้วัด7!AL12="","",ชี้วัด7!AL12),IF(ชี้วัด7!AL42="","",ชี้วัด7!AL42))</f>
        <v/>
      </c>
      <c r="AM12" s="314" t="str">
        <f>IF($B$2=1,IF(ชี้วัด7!AM12="","",ชี้วัด7!AM12),IF(ชี้วัด7!AM42="","",ชี้วัด7!AM42))</f>
        <v/>
      </c>
      <c r="AN12" s="314" t="str">
        <f>IF($B$2=1,IF(ชี้วัด7!AN12="","",ชี้วัด7!AN12),IF(ชี้วัด7!AN42="","",ชี้วัด7!AN42))</f>
        <v/>
      </c>
      <c r="AO12" s="314" t="str">
        <f>IF($B$2=1,IF(ชี้วัด7!AO12="","",ชี้วัด7!AO12),IF(ชี้วัด7!AO42="","",ชี้วัด7!AO42))</f>
        <v/>
      </c>
      <c r="AP12" s="314" t="str">
        <f>IF($B$2=1,IF(ชี้วัด7!AP12="","",ชี้วัด7!AP12),IF(ชี้วัด7!AP42="","",ชี้วัด7!AP42))</f>
        <v/>
      </c>
      <c r="AQ12" s="314" t="str">
        <f>IF($B$2=1,IF(ชี้วัด7!AQ12="","",ชี้วัด7!AQ12),IF(ชี้วัด7!AQ42="","",ชี้วัด7!AQ42))</f>
        <v/>
      </c>
      <c r="AR12" s="314" t="str">
        <f>IF($B$2=1,IF(ชี้วัด7!AR12="","",ชี้วัด7!AR12),IF(ชี้วัด7!AR42="","",ชี้วัด7!AR42))</f>
        <v/>
      </c>
      <c r="AS12" s="314" t="str">
        <f>IF($B$2=1,IF(ชี้วัด7!AS12="","",ชี้วัด7!AS12),IF(ชี้วัด7!AS42="","",ชี้วัด7!AS42))</f>
        <v/>
      </c>
      <c r="AT12" s="314" t="str">
        <f>IF($B$2=1,IF(ชี้วัด7!AT12="","",ชี้วัด7!AT12),IF(ชี้วัด7!AT42="","",ชี้วัด7!AT42))</f>
        <v/>
      </c>
      <c r="AU12" s="314" t="str">
        <f>IF($B$2=1,IF(ชี้วัด7!AU12="","",ชี้วัด7!AU12),IF(ชี้วัด7!AU42="","",ชี้วัด7!AU42))</f>
        <v/>
      </c>
      <c r="AV12" s="314" t="str">
        <f>IF($B$2=1,IF(ชี้วัด7!AV12="","",ชี้วัด7!AV12),IF(ชี้วัด7!AV42="","",ชี้วัด7!AV42))</f>
        <v/>
      </c>
      <c r="AW12" s="314" t="str">
        <f>IF($B$2=1,IF(ชี้วัด7!AW12="","",ชี้วัด7!AW12),IF(ชี้วัด7!AW42="","",ชี้วัด7!AW42))</f>
        <v/>
      </c>
      <c r="AX12" s="314" t="str">
        <f>IF($B$2=1,IF(ชี้วัด7!AX12="","",ชี้วัด7!AX12),IF(ชี้วัด7!AX42="","",ชี้วัด7!AX42))</f>
        <v/>
      </c>
      <c r="AY12" s="314" t="str">
        <f>IF($B$2=1,IF(ชี้วัด7!AY12="","",ชี้วัด7!AY12),IF(ชี้วัด7!AY42="","",ชี้วัด7!AY42))</f>
        <v/>
      </c>
      <c r="AZ12" s="314" t="str">
        <f>IF($B$2=1,IF(ชี้วัด7!AZ12="","",ชี้วัด7!AZ12),IF(ชี้วัด7!AZ42="","",ชี้วัด7!AZ42))</f>
        <v/>
      </c>
      <c r="BA12" s="314" t="str">
        <f>IF($B$2=1,IF(ชี้วัด7!BA12="","",ชี้วัด7!BA12),IF(ชี้วัด7!BA42="","",ชี้วัด7!BA42))</f>
        <v/>
      </c>
      <c r="BB12" s="314" t="str">
        <f>IF($B$2=1,IF(ชี้วัด7!BB12="","",ชี้วัด7!BB12),IF(ชี้วัด7!BB42="","",ชี้วัด7!BB42))</f>
        <v/>
      </c>
      <c r="BC12" s="314" t="str">
        <f>IF($B$2=1,IF(ชี้วัด7!BC12="","",ชี้วัด7!BC12),IF(ชี้วัด7!BC42="","",ชี้วัด7!BC42))</f>
        <v/>
      </c>
      <c r="BD12" s="314" t="str">
        <f>IF($B$2=1,IF(ชี้วัด7!BD12="","",ชี้วัด7!BD12),IF(ชี้วัด7!BD42="","",ชี้วัด7!BD42))</f>
        <v/>
      </c>
      <c r="BE12" s="116" t="str">
        <f>IF($B$2=1,IF(ชี้วัด7!BE12="","",ชี้วัด7!BE12),IF(ชี้วัด7!BE42="","",ชี้วัด7!BE42))</f>
        <v/>
      </c>
      <c r="BF12" s="116" t="str">
        <f>IF($B$2=1,IF(ชี้วัด7!BF12="","",ชี้วัด7!BF12),IF(ชี้วัด7!BF42="","",ชี้วัด7!BF42))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IF($B$2=1,IF(ชี้วัด7!E13="","",ชี้วัด7!E13),IF(ชี้วัด7!E43="","",ชี้วัด7!E43))</f>
        <v/>
      </c>
      <c r="F13" s="118"/>
      <c r="G13" s="314" t="str">
        <f>IF($B$2=1,IF(ชี้วัด7!G13="","",ชี้วัด7!G13),IF(ชี้วัด7!G43="","",ชี้วัด7!G43))</f>
        <v/>
      </c>
      <c r="H13" s="314" t="str">
        <f>IF($B$2=1,IF(ชี้วัด7!H13="","",ชี้วัด7!H13),IF(ชี้วัด7!H43="","",ชี้วัด7!H43))</f>
        <v/>
      </c>
      <c r="I13" s="314" t="str">
        <f>IF($B$2=1,IF(ชี้วัด7!I13="","",ชี้วัด7!I13),IF(ชี้วัด7!I43="","",ชี้วัด7!I43))</f>
        <v/>
      </c>
      <c r="J13" s="314" t="str">
        <f>IF($B$2=1,IF(ชี้วัด7!J13="","",ชี้วัด7!J13),IF(ชี้วัด7!J43="","",ชี้วัด7!J43))</f>
        <v/>
      </c>
      <c r="K13" s="314" t="str">
        <f>IF($B$2=1,IF(ชี้วัด7!K13="","",ชี้วัด7!K13),IF(ชี้วัด7!K43="","",ชี้วัด7!K43))</f>
        <v/>
      </c>
      <c r="L13" s="314" t="str">
        <f>IF($B$2=1,IF(ชี้วัด7!L13="","",ชี้วัด7!L13),IF(ชี้วัด7!L43="","",ชี้วัด7!L43))</f>
        <v/>
      </c>
      <c r="M13" s="314" t="str">
        <f>IF($B$2=1,IF(ชี้วัด7!M13="","",ชี้วัด7!M13),IF(ชี้วัด7!M43="","",ชี้วัด7!M43))</f>
        <v/>
      </c>
      <c r="N13" s="314" t="str">
        <f>IF($B$2=1,IF(ชี้วัด7!N13="","",ชี้วัด7!N13),IF(ชี้วัด7!N43="","",ชี้วัด7!N43))</f>
        <v/>
      </c>
      <c r="O13" s="314" t="str">
        <f>IF($B$2=1,IF(ชี้วัด7!O13="","",ชี้วัด7!O13),IF(ชี้วัด7!O43="","",ชี้วัด7!O43))</f>
        <v/>
      </c>
      <c r="P13" s="314" t="str">
        <f>IF($B$2=1,IF(ชี้วัด7!P13="","",ชี้วัด7!P13),IF(ชี้วัด7!P43="","",ชี้วัด7!P43))</f>
        <v/>
      </c>
      <c r="Q13" s="314" t="str">
        <f>IF($B$2=1,IF(ชี้วัด7!Q13="","",ชี้วัด7!Q13),IF(ชี้วัด7!Q43="","",ชี้วัด7!Q43))</f>
        <v/>
      </c>
      <c r="R13" s="314" t="str">
        <f>IF($B$2=1,IF(ชี้วัด7!R13="","",ชี้วัด7!R13),IF(ชี้วัด7!R43="","",ชี้วัด7!R43))</f>
        <v/>
      </c>
      <c r="S13" s="314" t="str">
        <f>IF($B$2=1,IF(ชี้วัด7!S13="","",ชี้วัด7!S13),IF(ชี้วัด7!S43="","",ชี้วัด7!S43))</f>
        <v/>
      </c>
      <c r="T13" s="314" t="str">
        <f>IF($B$2=1,IF(ชี้วัด7!T13="","",ชี้วัด7!T13),IF(ชี้วัด7!T43="","",ชี้วัด7!T43))</f>
        <v/>
      </c>
      <c r="U13" s="314" t="str">
        <f>IF($B$2=1,IF(ชี้วัด7!U13="","",ชี้วัด7!U13),IF(ชี้วัด7!U43="","",ชี้วัด7!U43))</f>
        <v/>
      </c>
      <c r="V13" s="314" t="str">
        <f>IF($B$2=1,IF(ชี้วัด7!V13="","",ชี้วัด7!V13),IF(ชี้วัด7!V43="","",ชี้วัด7!V43))</f>
        <v/>
      </c>
      <c r="W13" s="314" t="str">
        <f>IF($B$2=1,IF(ชี้วัด7!W13="","",ชี้วัด7!W13),IF(ชี้วัด7!W43="","",ชี้วัด7!W43))</f>
        <v/>
      </c>
      <c r="X13" s="314" t="str">
        <f>IF($B$2=1,IF(ชี้วัด7!X13="","",ชี้วัด7!X13),IF(ชี้วัด7!X43="","",ชี้วัด7!X43))</f>
        <v/>
      </c>
      <c r="Y13" s="314" t="str">
        <f>IF($B$2=1,IF(ชี้วัด7!Y13="","",ชี้วัด7!Y13),IF(ชี้วัด7!Y43="","",ชี้วัด7!Y43))</f>
        <v/>
      </c>
      <c r="Z13" s="314" t="str">
        <f>IF($B$2=1,IF(ชี้วัด7!Z13="","",ชี้วัด7!Z13),IF(ชี้วัด7!Z43="","",ชี้วัด7!Z43))</f>
        <v/>
      </c>
      <c r="AA13" s="314" t="str">
        <f>IF($B$2=1,IF(ชี้วัด7!AA13="","",ชี้วัด7!AA13),IF(ชี้วัด7!AA43="","",ชี้วัด7!AA43))</f>
        <v/>
      </c>
      <c r="AB13" s="314" t="str">
        <f>IF($B$2=1,IF(ชี้วัด7!AB13="","",ชี้วัด7!AB13),IF(ชี้วัด7!AB43="","",ชี้วัด7!AB43))</f>
        <v/>
      </c>
      <c r="AC13" s="314" t="str">
        <f>IF($B$2=1,IF(ชี้วัด7!AC13="","",ชี้วัด7!AC13),IF(ชี้วัด7!AC43="","",ชี้วัด7!AC43))</f>
        <v/>
      </c>
      <c r="AD13" s="314" t="str">
        <f>IF($B$2=1,IF(ชี้วัด7!AD13="","",ชี้วัด7!AD13),IF(ชี้วัด7!AD43="","",ชี้วัด7!AD43))</f>
        <v/>
      </c>
      <c r="AE13" s="314" t="str">
        <f>IF($B$2=1,IF(ชี้วัด7!AE13="","",ชี้วัด7!AE13),IF(ชี้วัด7!AE43="","",ชี้วัด7!AE43))</f>
        <v/>
      </c>
      <c r="AF13" s="314" t="str">
        <f>IF($B$2=1,IF(ชี้วัด7!AF13="","",ชี้วัด7!AF13),IF(ชี้วัด7!AF43="","",ชี้วัด7!AF43))</f>
        <v/>
      </c>
      <c r="AG13" s="314" t="str">
        <f>IF($B$2=1,IF(ชี้วัด7!AG13="","",ชี้วัด7!AG13),IF(ชี้วัด7!AG43="","",ชี้วัด7!AG43))</f>
        <v/>
      </c>
      <c r="AH13" s="314" t="str">
        <f>IF($B$2=1,IF(ชี้วัด7!AH13="","",ชี้วัด7!AH13),IF(ชี้วัด7!AH43="","",ชี้วัด7!AH43))</f>
        <v/>
      </c>
      <c r="AI13" s="314" t="str">
        <f>IF($B$2=1,IF(ชี้วัด7!AI13="","",ชี้วัด7!AI13),IF(ชี้วัด7!AI43="","",ชี้วัด7!AI43))</f>
        <v/>
      </c>
      <c r="AJ13" s="314" t="str">
        <f>IF($B$2=1,IF(ชี้วัด7!AJ13="","",ชี้วัด7!AJ13),IF(ชี้วัด7!AJ43="","",ชี้วัด7!AJ43))</f>
        <v/>
      </c>
      <c r="AK13" s="314" t="str">
        <f>IF($B$2=1,IF(ชี้วัด7!AK13="","",ชี้วัด7!AK13),IF(ชี้วัด7!AK43="","",ชี้วัด7!AK43))</f>
        <v/>
      </c>
      <c r="AL13" s="314" t="str">
        <f>IF($B$2=1,IF(ชี้วัด7!AL13="","",ชี้วัด7!AL13),IF(ชี้วัด7!AL43="","",ชี้วัด7!AL43))</f>
        <v/>
      </c>
      <c r="AM13" s="314" t="str">
        <f>IF($B$2=1,IF(ชี้วัด7!AM13="","",ชี้วัด7!AM13),IF(ชี้วัด7!AM43="","",ชี้วัด7!AM43))</f>
        <v/>
      </c>
      <c r="AN13" s="314" t="str">
        <f>IF($B$2=1,IF(ชี้วัด7!AN13="","",ชี้วัด7!AN13),IF(ชี้วัด7!AN43="","",ชี้วัด7!AN43))</f>
        <v/>
      </c>
      <c r="AO13" s="314" t="str">
        <f>IF($B$2=1,IF(ชี้วัด7!AO13="","",ชี้วัด7!AO13),IF(ชี้วัด7!AO43="","",ชี้วัด7!AO43))</f>
        <v/>
      </c>
      <c r="AP13" s="314" t="str">
        <f>IF($B$2=1,IF(ชี้วัด7!AP13="","",ชี้วัด7!AP13),IF(ชี้วัด7!AP43="","",ชี้วัด7!AP43))</f>
        <v/>
      </c>
      <c r="AQ13" s="314" t="str">
        <f>IF($B$2=1,IF(ชี้วัด7!AQ13="","",ชี้วัด7!AQ13),IF(ชี้วัด7!AQ43="","",ชี้วัด7!AQ43))</f>
        <v/>
      </c>
      <c r="AR13" s="314" t="str">
        <f>IF($B$2=1,IF(ชี้วัด7!AR13="","",ชี้วัด7!AR13),IF(ชี้วัด7!AR43="","",ชี้วัด7!AR43))</f>
        <v/>
      </c>
      <c r="AS13" s="314" t="str">
        <f>IF($B$2=1,IF(ชี้วัด7!AS13="","",ชี้วัด7!AS13),IF(ชี้วัด7!AS43="","",ชี้วัด7!AS43))</f>
        <v/>
      </c>
      <c r="AT13" s="314" t="str">
        <f>IF($B$2=1,IF(ชี้วัด7!AT13="","",ชี้วัด7!AT13),IF(ชี้วัด7!AT43="","",ชี้วัด7!AT43))</f>
        <v/>
      </c>
      <c r="AU13" s="314" t="str">
        <f>IF($B$2=1,IF(ชี้วัด7!AU13="","",ชี้วัด7!AU13),IF(ชี้วัด7!AU43="","",ชี้วัด7!AU43))</f>
        <v/>
      </c>
      <c r="AV13" s="314" t="str">
        <f>IF($B$2=1,IF(ชี้วัด7!AV13="","",ชี้วัด7!AV13),IF(ชี้วัด7!AV43="","",ชี้วัด7!AV43))</f>
        <v/>
      </c>
      <c r="AW13" s="314" t="str">
        <f>IF($B$2=1,IF(ชี้วัด7!AW13="","",ชี้วัด7!AW13),IF(ชี้วัด7!AW43="","",ชี้วัด7!AW43))</f>
        <v/>
      </c>
      <c r="AX13" s="314" t="str">
        <f>IF($B$2=1,IF(ชี้วัด7!AX13="","",ชี้วัด7!AX13),IF(ชี้วัด7!AX43="","",ชี้วัด7!AX43))</f>
        <v/>
      </c>
      <c r="AY13" s="314" t="str">
        <f>IF($B$2=1,IF(ชี้วัด7!AY13="","",ชี้วัด7!AY13),IF(ชี้วัด7!AY43="","",ชี้วัด7!AY43))</f>
        <v/>
      </c>
      <c r="AZ13" s="314" t="str">
        <f>IF($B$2=1,IF(ชี้วัด7!AZ13="","",ชี้วัด7!AZ13),IF(ชี้วัด7!AZ43="","",ชี้วัด7!AZ43))</f>
        <v/>
      </c>
      <c r="BA13" s="314" t="str">
        <f>IF($B$2=1,IF(ชี้วัด7!BA13="","",ชี้วัด7!BA13),IF(ชี้วัด7!BA43="","",ชี้วัด7!BA43))</f>
        <v/>
      </c>
      <c r="BB13" s="314" t="str">
        <f>IF($B$2=1,IF(ชี้วัด7!BB13="","",ชี้วัด7!BB13),IF(ชี้วัด7!BB43="","",ชี้วัด7!BB43))</f>
        <v/>
      </c>
      <c r="BC13" s="314" t="str">
        <f>IF($B$2=1,IF(ชี้วัด7!BC13="","",ชี้วัด7!BC13),IF(ชี้วัด7!BC43="","",ชี้วัด7!BC43))</f>
        <v/>
      </c>
      <c r="BD13" s="314" t="str">
        <f>IF($B$2=1,IF(ชี้วัด7!BD13="","",ชี้วัด7!BD13),IF(ชี้วัด7!BD43="","",ชี้วัด7!BD43))</f>
        <v/>
      </c>
      <c r="BE13" s="116" t="str">
        <f>IF($B$2=1,IF(ชี้วัด7!BE13="","",ชี้วัด7!BE13),IF(ชี้วัด7!BE43="","",ชี้วัด7!BE43))</f>
        <v/>
      </c>
      <c r="BF13" s="116" t="str">
        <f>IF($B$2=1,IF(ชี้วัด7!BF13="","",ชี้วัด7!BF13),IF(ชี้วัด7!BF43="","",ชี้วัด7!BF43))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IF($B$2=1,IF(ชี้วัด7!E14="","",ชี้วัด7!E14),IF(ชี้วัด7!E44="","",ชี้วัด7!E44))</f>
        <v/>
      </c>
      <c r="F14" s="118"/>
      <c r="G14" s="314" t="str">
        <f>IF($B$2=1,IF(ชี้วัด7!G14="","",ชี้วัด7!G14),IF(ชี้วัด7!G44="","",ชี้วัด7!G44))</f>
        <v/>
      </c>
      <c r="H14" s="314" t="str">
        <f>IF($B$2=1,IF(ชี้วัด7!H14="","",ชี้วัด7!H14),IF(ชี้วัด7!H44="","",ชี้วัด7!H44))</f>
        <v/>
      </c>
      <c r="I14" s="314" t="str">
        <f>IF($B$2=1,IF(ชี้วัด7!I14="","",ชี้วัด7!I14),IF(ชี้วัด7!I44="","",ชี้วัด7!I44))</f>
        <v/>
      </c>
      <c r="J14" s="314" t="str">
        <f>IF($B$2=1,IF(ชี้วัด7!J14="","",ชี้วัด7!J14),IF(ชี้วัด7!J44="","",ชี้วัด7!J44))</f>
        <v/>
      </c>
      <c r="K14" s="314" t="str">
        <f>IF($B$2=1,IF(ชี้วัด7!K14="","",ชี้วัด7!K14),IF(ชี้วัด7!K44="","",ชี้วัด7!K44))</f>
        <v/>
      </c>
      <c r="L14" s="314" t="str">
        <f>IF($B$2=1,IF(ชี้วัด7!L14="","",ชี้วัด7!L14),IF(ชี้วัด7!L44="","",ชี้วัด7!L44))</f>
        <v/>
      </c>
      <c r="M14" s="314" t="str">
        <f>IF($B$2=1,IF(ชี้วัด7!M14="","",ชี้วัด7!M14),IF(ชี้วัด7!M44="","",ชี้วัด7!M44))</f>
        <v/>
      </c>
      <c r="N14" s="314" t="str">
        <f>IF($B$2=1,IF(ชี้วัด7!N14="","",ชี้วัด7!N14),IF(ชี้วัด7!N44="","",ชี้วัด7!N44))</f>
        <v/>
      </c>
      <c r="O14" s="314" t="str">
        <f>IF($B$2=1,IF(ชี้วัด7!O14="","",ชี้วัด7!O14),IF(ชี้วัด7!O44="","",ชี้วัด7!O44))</f>
        <v/>
      </c>
      <c r="P14" s="314" t="str">
        <f>IF($B$2=1,IF(ชี้วัด7!P14="","",ชี้วัด7!P14),IF(ชี้วัด7!P44="","",ชี้วัด7!P44))</f>
        <v/>
      </c>
      <c r="Q14" s="314" t="str">
        <f>IF($B$2=1,IF(ชี้วัด7!Q14="","",ชี้วัด7!Q14),IF(ชี้วัด7!Q44="","",ชี้วัด7!Q44))</f>
        <v/>
      </c>
      <c r="R14" s="314" t="str">
        <f>IF($B$2=1,IF(ชี้วัด7!R14="","",ชี้วัด7!R14),IF(ชี้วัด7!R44="","",ชี้วัด7!R44))</f>
        <v/>
      </c>
      <c r="S14" s="314" t="str">
        <f>IF($B$2=1,IF(ชี้วัด7!S14="","",ชี้วัด7!S14),IF(ชี้วัด7!S44="","",ชี้วัด7!S44))</f>
        <v/>
      </c>
      <c r="T14" s="314" t="str">
        <f>IF($B$2=1,IF(ชี้วัด7!T14="","",ชี้วัด7!T14),IF(ชี้วัด7!T44="","",ชี้วัด7!T44))</f>
        <v/>
      </c>
      <c r="U14" s="314" t="str">
        <f>IF($B$2=1,IF(ชี้วัด7!U14="","",ชี้วัด7!U14),IF(ชี้วัด7!U44="","",ชี้วัด7!U44))</f>
        <v/>
      </c>
      <c r="V14" s="314" t="str">
        <f>IF($B$2=1,IF(ชี้วัด7!V14="","",ชี้วัด7!V14),IF(ชี้วัด7!V44="","",ชี้วัด7!V44))</f>
        <v/>
      </c>
      <c r="W14" s="314" t="str">
        <f>IF($B$2=1,IF(ชี้วัด7!W14="","",ชี้วัด7!W14),IF(ชี้วัด7!W44="","",ชี้วัด7!W44))</f>
        <v/>
      </c>
      <c r="X14" s="314" t="str">
        <f>IF($B$2=1,IF(ชี้วัด7!X14="","",ชี้วัด7!X14),IF(ชี้วัด7!X44="","",ชี้วัด7!X44))</f>
        <v/>
      </c>
      <c r="Y14" s="314" t="str">
        <f>IF($B$2=1,IF(ชี้วัด7!Y14="","",ชี้วัด7!Y14),IF(ชี้วัด7!Y44="","",ชี้วัด7!Y44))</f>
        <v/>
      </c>
      <c r="Z14" s="314" t="str">
        <f>IF($B$2=1,IF(ชี้วัด7!Z14="","",ชี้วัด7!Z14),IF(ชี้วัด7!Z44="","",ชี้วัด7!Z44))</f>
        <v/>
      </c>
      <c r="AA14" s="314" t="str">
        <f>IF($B$2=1,IF(ชี้วัด7!AA14="","",ชี้วัด7!AA14),IF(ชี้วัด7!AA44="","",ชี้วัด7!AA44))</f>
        <v/>
      </c>
      <c r="AB14" s="314" t="str">
        <f>IF($B$2=1,IF(ชี้วัด7!AB14="","",ชี้วัด7!AB14),IF(ชี้วัด7!AB44="","",ชี้วัด7!AB44))</f>
        <v/>
      </c>
      <c r="AC14" s="314" t="str">
        <f>IF($B$2=1,IF(ชี้วัด7!AC14="","",ชี้วัด7!AC14),IF(ชี้วัด7!AC44="","",ชี้วัด7!AC44))</f>
        <v/>
      </c>
      <c r="AD14" s="314" t="str">
        <f>IF($B$2=1,IF(ชี้วัด7!AD14="","",ชี้วัด7!AD14),IF(ชี้วัด7!AD44="","",ชี้วัด7!AD44))</f>
        <v/>
      </c>
      <c r="AE14" s="314" t="str">
        <f>IF($B$2=1,IF(ชี้วัด7!AE14="","",ชี้วัด7!AE14),IF(ชี้วัด7!AE44="","",ชี้วัด7!AE44))</f>
        <v/>
      </c>
      <c r="AF14" s="314" t="str">
        <f>IF($B$2=1,IF(ชี้วัด7!AF14="","",ชี้วัด7!AF14),IF(ชี้วัด7!AF44="","",ชี้วัด7!AF44))</f>
        <v/>
      </c>
      <c r="AG14" s="314" t="str">
        <f>IF($B$2=1,IF(ชี้วัด7!AG14="","",ชี้วัด7!AG14),IF(ชี้วัด7!AG44="","",ชี้วัด7!AG44))</f>
        <v/>
      </c>
      <c r="AH14" s="314" t="str">
        <f>IF($B$2=1,IF(ชี้วัด7!AH14="","",ชี้วัด7!AH14),IF(ชี้วัด7!AH44="","",ชี้วัด7!AH44))</f>
        <v/>
      </c>
      <c r="AI14" s="314" t="str">
        <f>IF($B$2=1,IF(ชี้วัด7!AI14="","",ชี้วัด7!AI14),IF(ชี้วัด7!AI44="","",ชี้วัด7!AI44))</f>
        <v/>
      </c>
      <c r="AJ14" s="314" t="str">
        <f>IF($B$2=1,IF(ชี้วัด7!AJ14="","",ชี้วัด7!AJ14),IF(ชี้วัด7!AJ44="","",ชี้วัด7!AJ44))</f>
        <v/>
      </c>
      <c r="AK14" s="314" t="str">
        <f>IF($B$2=1,IF(ชี้วัด7!AK14="","",ชี้วัด7!AK14),IF(ชี้วัด7!AK44="","",ชี้วัด7!AK44))</f>
        <v/>
      </c>
      <c r="AL14" s="314" t="str">
        <f>IF($B$2=1,IF(ชี้วัด7!AL14="","",ชี้วัด7!AL14),IF(ชี้วัด7!AL44="","",ชี้วัด7!AL44))</f>
        <v/>
      </c>
      <c r="AM14" s="314" t="str">
        <f>IF($B$2=1,IF(ชี้วัด7!AM14="","",ชี้วัด7!AM14),IF(ชี้วัด7!AM44="","",ชี้วัด7!AM44))</f>
        <v/>
      </c>
      <c r="AN14" s="314" t="str">
        <f>IF($B$2=1,IF(ชี้วัด7!AN14="","",ชี้วัด7!AN14),IF(ชี้วัด7!AN44="","",ชี้วัด7!AN44))</f>
        <v/>
      </c>
      <c r="AO14" s="314" t="str">
        <f>IF($B$2=1,IF(ชี้วัด7!AO14="","",ชี้วัด7!AO14),IF(ชี้วัด7!AO44="","",ชี้วัด7!AO44))</f>
        <v/>
      </c>
      <c r="AP14" s="314" t="str">
        <f>IF($B$2=1,IF(ชี้วัด7!AP14="","",ชี้วัด7!AP14),IF(ชี้วัด7!AP44="","",ชี้วัด7!AP44))</f>
        <v/>
      </c>
      <c r="AQ14" s="314" t="str">
        <f>IF($B$2=1,IF(ชี้วัด7!AQ14="","",ชี้วัด7!AQ14),IF(ชี้วัด7!AQ44="","",ชี้วัด7!AQ44))</f>
        <v/>
      </c>
      <c r="AR14" s="314" t="str">
        <f>IF($B$2=1,IF(ชี้วัด7!AR14="","",ชี้วัด7!AR14),IF(ชี้วัด7!AR44="","",ชี้วัด7!AR44))</f>
        <v/>
      </c>
      <c r="AS14" s="314" t="str">
        <f>IF($B$2=1,IF(ชี้วัด7!AS14="","",ชี้วัด7!AS14),IF(ชี้วัด7!AS44="","",ชี้วัด7!AS44))</f>
        <v/>
      </c>
      <c r="AT14" s="314" t="str">
        <f>IF($B$2=1,IF(ชี้วัด7!AT14="","",ชี้วัด7!AT14),IF(ชี้วัด7!AT44="","",ชี้วัด7!AT44))</f>
        <v/>
      </c>
      <c r="AU14" s="314" t="str">
        <f>IF($B$2=1,IF(ชี้วัด7!AU14="","",ชี้วัด7!AU14),IF(ชี้วัด7!AU44="","",ชี้วัด7!AU44))</f>
        <v/>
      </c>
      <c r="AV14" s="314" t="str">
        <f>IF($B$2=1,IF(ชี้วัด7!AV14="","",ชี้วัด7!AV14),IF(ชี้วัด7!AV44="","",ชี้วัด7!AV44))</f>
        <v/>
      </c>
      <c r="AW14" s="314" t="str">
        <f>IF($B$2=1,IF(ชี้วัด7!AW14="","",ชี้วัด7!AW14),IF(ชี้วัด7!AW44="","",ชี้วัด7!AW44))</f>
        <v/>
      </c>
      <c r="AX14" s="314" t="str">
        <f>IF($B$2=1,IF(ชี้วัด7!AX14="","",ชี้วัด7!AX14),IF(ชี้วัด7!AX44="","",ชี้วัด7!AX44))</f>
        <v/>
      </c>
      <c r="AY14" s="314" t="str">
        <f>IF($B$2=1,IF(ชี้วัด7!AY14="","",ชี้วัด7!AY14),IF(ชี้วัด7!AY44="","",ชี้วัด7!AY44))</f>
        <v/>
      </c>
      <c r="AZ14" s="314" t="str">
        <f>IF($B$2=1,IF(ชี้วัด7!AZ14="","",ชี้วัด7!AZ14),IF(ชี้วัด7!AZ44="","",ชี้วัด7!AZ44))</f>
        <v/>
      </c>
      <c r="BA14" s="314" t="str">
        <f>IF($B$2=1,IF(ชี้วัด7!BA14="","",ชี้วัด7!BA14),IF(ชี้วัด7!BA44="","",ชี้วัด7!BA44))</f>
        <v/>
      </c>
      <c r="BB14" s="314" t="str">
        <f>IF($B$2=1,IF(ชี้วัด7!BB14="","",ชี้วัด7!BB14),IF(ชี้วัด7!BB44="","",ชี้วัด7!BB44))</f>
        <v/>
      </c>
      <c r="BC14" s="314" t="str">
        <f>IF($B$2=1,IF(ชี้วัด7!BC14="","",ชี้วัด7!BC14),IF(ชี้วัด7!BC44="","",ชี้วัด7!BC44))</f>
        <v/>
      </c>
      <c r="BD14" s="314" t="str">
        <f>IF($B$2=1,IF(ชี้วัด7!BD14="","",ชี้วัด7!BD14),IF(ชี้วัด7!BD44="","",ชี้วัด7!BD44))</f>
        <v/>
      </c>
      <c r="BE14" s="116" t="str">
        <f>IF($B$2=1,IF(ชี้วัด7!BE14="","",ชี้วัด7!BE14),IF(ชี้วัด7!BE44="","",ชี้วัด7!BE44))</f>
        <v/>
      </c>
      <c r="BF14" s="116" t="str">
        <f>IF($B$2=1,IF(ชี้วัด7!BF14="","",ชี้วัด7!BF14),IF(ชี้วัด7!BF44="","",ชี้วัด7!BF44))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IF($B$2=1,IF(ชี้วัด7!E15="","",ชี้วัด7!E15),IF(ชี้วัด7!E45="","",ชี้วัด7!E45))</f>
        <v/>
      </c>
      <c r="F15" s="118"/>
      <c r="G15" s="314" t="str">
        <f>IF($B$2=1,IF(ชี้วัด7!G15="","",ชี้วัด7!G15),IF(ชี้วัด7!G45="","",ชี้วัด7!G45))</f>
        <v/>
      </c>
      <c r="H15" s="314" t="str">
        <f>IF($B$2=1,IF(ชี้วัด7!H15="","",ชี้วัด7!H15),IF(ชี้วัด7!H45="","",ชี้วัด7!H45))</f>
        <v/>
      </c>
      <c r="I15" s="314" t="str">
        <f>IF($B$2=1,IF(ชี้วัด7!I15="","",ชี้วัด7!I15),IF(ชี้วัด7!I45="","",ชี้วัด7!I45))</f>
        <v/>
      </c>
      <c r="J15" s="314" t="str">
        <f>IF($B$2=1,IF(ชี้วัด7!J15="","",ชี้วัด7!J15),IF(ชี้วัด7!J45="","",ชี้วัด7!J45))</f>
        <v/>
      </c>
      <c r="K15" s="314" t="str">
        <f>IF($B$2=1,IF(ชี้วัด7!K15="","",ชี้วัด7!K15),IF(ชี้วัด7!K45="","",ชี้วัด7!K45))</f>
        <v/>
      </c>
      <c r="L15" s="314" t="str">
        <f>IF($B$2=1,IF(ชี้วัด7!L15="","",ชี้วัด7!L15),IF(ชี้วัด7!L45="","",ชี้วัด7!L45))</f>
        <v/>
      </c>
      <c r="M15" s="314" t="str">
        <f>IF($B$2=1,IF(ชี้วัด7!M15="","",ชี้วัด7!M15),IF(ชี้วัด7!M45="","",ชี้วัด7!M45))</f>
        <v/>
      </c>
      <c r="N15" s="314" t="str">
        <f>IF($B$2=1,IF(ชี้วัด7!N15="","",ชี้วัด7!N15),IF(ชี้วัด7!N45="","",ชี้วัด7!N45))</f>
        <v/>
      </c>
      <c r="O15" s="314" t="str">
        <f>IF($B$2=1,IF(ชี้วัด7!O15="","",ชี้วัด7!O15),IF(ชี้วัด7!O45="","",ชี้วัด7!O45))</f>
        <v/>
      </c>
      <c r="P15" s="314" t="str">
        <f>IF($B$2=1,IF(ชี้วัด7!P15="","",ชี้วัด7!P15),IF(ชี้วัด7!P45="","",ชี้วัด7!P45))</f>
        <v/>
      </c>
      <c r="Q15" s="314" t="str">
        <f>IF($B$2=1,IF(ชี้วัด7!Q15="","",ชี้วัด7!Q15),IF(ชี้วัด7!Q45="","",ชี้วัด7!Q45))</f>
        <v/>
      </c>
      <c r="R15" s="314" t="str">
        <f>IF($B$2=1,IF(ชี้วัด7!R15="","",ชี้วัด7!R15),IF(ชี้วัด7!R45="","",ชี้วัด7!R45))</f>
        <v/>
      </c>
      <c r="S15" s="314" t="str">
        <f>IF($B$2=1,IF(ชี้วัด7!S15="","",ชี้วัด7!S15),IF(ชี้วัด7!S45="","",ชี้วัด7!S45))</f>
        <v/>
      </c>
      <c r="T15" s="314" t="str">
        <f>IF($B$2=1,IF(ชี้วัด7!T15="","",ชี้วัด7!T15),IF(ชี้วัด7!T45="","",ชี้วัด7!T45))</f>
        <v/>
      </c>
      <c r="U15" s="314" t="str">
        <f>IF($B$2=1,IF(ชี้วัด7!U15="","",ชี้วัด7!U15),IF(ชี้วัด7!U45="","",ชี้วัด7!U45))</f>
        <v/>
      </c>
      <c r="V15" s="314" t="str">
        <f>IF($B$2=1,IF(ชี้วัด7!V15="","",ชี้วัด7!V15),IF(ชี้วัด7!V45="","",ชี้วัด7!V45))</f>
        <v/>
      </c>
      <c r="W15" s="314" t="str">
        <f>IF($B$2=1,IF(ชี้วัด7!W15="","",ชี้วัด7!W15),IF(ชี้วัด7!W45="","",ชี้วัด7!W45))</f>
        <v/>
      </c>
      <c r="X15" s="314" t="str">
        <f>IF($B$2=1,IF(ชี้วัด7!X15="","",ชี้วัด7!X15),IF(ชี้วัด7!X45="","",ชี้วัด7!X45))</f>
        <v/>
      </c>
      <c r="Y15" s="314" t="str">
        <f>IF($B$2=1,IF(ชี้วัด7!Y15="","",ชี้วัด7!Y15),IF(ชี้วัด7!Y45="","",ชี้วัด7!Y45))</f>
        <v/>
      </c>
      <c r="Z15" s="314" t="str">
        <f>IF($B$2=1,IF(ชี้วัด7!Z15="","",ชี้วัด7!Z15),IF(ชี้วัด7!Z45="","",ชี้วัด7!Z45))</f>
        <v/>
      </c>
      <c r="AA15" s="314" t="str">
        <f>IF($B$2=1,IF(ชี้วัด7!AA15="","",ชี้วัด7!AA15),IF(ชี้วัด7!AA45="","",ชี้วัด7!AA45))</f>
        <v/>
      </c>
      <c r="AB15" s="314" t="str">
        <f>IF($B$2=1,IF(ชี้วัด7!AB15="","",ชี้วัด7!AB15),IF(ชี้วัด7!AB45="","",ชี้วัด7!AB45))</f>
        <v/>
      </c>
      <c r="AC15" s="314" t="str">
        <f>IF($B$2=1,IF(ชี้วัด7!AC15="","",ชี้วัด7!AC15),IF(ชี้วัด7!AC45="","",ชี้วัด7!AC45))</f>
        <v/>
      </c>
      <c r="AD15" s="314" t="str">
        <f>IF($B$2=1,IF(ชี้วัด7!AD15="","",ชี้วัด7!AD15),IF(ชี้วัด7!AD45="","",ชี้วัด7!AD45))</f>
        <v/>
      </c>
      <c r="AE15" s="314" t="str">
        <f>IF($B$2=1,IF(ชี้วัด7!AE15="","",ชี้วัด7!AE15),IF(ชี้วัด7!AE45="","",ชี้วัด7!AE45))</f>
        <v/>
      </c>
      <c r="AF15" s="314" t="str">
        <f>IF($B$2=1,IF(ชี้วัด7!AF15="","",ชี้วัด7!AF15),IF(ชี้วัด7!AF45="","",ชี้วัด7!AF45))</f>
        <v/>
      </c>
      <c r="AG15" s="314" t="str">
        <f>IF($B$2=1,IF(ชี้วัด7!AG15="","",ชี้วัด7!AG15),IF(ชี้วัด7!AG45="","",ชี้วัด7!AG45))</f>
        <v/>
      </c>
      <c r="AH15" s="314" t="str">
        <f>IF($B$2=1,IF(ชี้วัด7!AH15="","",ชี้วัด7!AH15),IF(ชี้วัด7!AH45="","",ชี้วัด7!AH45))</f>
        <v/>
      </c>
      <c r="AI15" s="314" t="str">
        <f>IF($B$2=1,IF(ชี้วัด7!AI15="","",ชี้วัด7!AI15),IF(ชี้วัด7!AI45="","",ชี้วัด7!AI45))</f>
        <v/>
      </c>
      <c r="AJ15" s="314" t="str">
        <f>IF($B$2=1,IF(ชี้วัด7!AJ15="","",ชี้วัด7!AJ15),IF(ชี้วัด7!AJ45="","",ชี้วัด7!AJ45))</f>
        <v/>
      </c>
      <c r="AK15" s="314" t="str">
        <f>IF($B$2=1,IF(ชี้วัด7!AK15="","",ชี้วัด7!AK15),IF(ชี้วัด7!AK45="","",ชี้วัด7!AK45))</f>
        <v/>
      </c>
      <c r="AL15" s="314" t="str">
        <f>IF($B$2=1,IF(ชี้วัด7!AL15="","",ชี้วัด7!AL15),IF(ชี้วัด7!AL45="","",ชี้วัด7!AL45))</f>
        <v/>
      </c>
      <c r="AM15" s="314" t="str">
        <f>IF($B$2=1,IF(ชี้วัด7!AM15="","",ชี้วัด7!AM15),IF(ชี้วัด7!AM45="","",ชี้วัด7!AM45))</f>
        <v/>
      </c>
      <c r="AN15" s="314" t="str">
        <f>IF($B$2=1,IF(ชี้วัด7!AN15="","",ชี้วัด7!AN15),IF(ชี้วัด7!AN45="","",ชี้วัด7!AN45))</f>
        <v/>
      </c>
      <c r="AO15" s="314" t="str">
        <f>IF($B$2=1,IF(ชี้วัด7!AO15="","",ชี้วัด7!AO15),IF(ชี้วัด7!AO45="","",ชี้วัด7!AO45))</f>
        <v/>
      </c>
      <c r="AP15" s="314" t="str">
        <f>IF($B$2=1,IF(ชี้วัด7!AP15="","",ชี้วัด7!AP15),IF(ชี้วัด7!AP45="","",ชี้วัด7!AP45))</f>
        <v/>
      </c>
      <c r="AQ15" s="314" t="str">
        <f>IF($B$2=1,IF(ชี้วัด7!AQ15="","",ชี้วัด7!AQ15),IF(ชี้วัด7!AQ45="","",ชี้วัด7!AQ45))</f>
        <v/>
      </c>
      <c r="AR15" s="314" t="str">
        <f>IF($B$2=1,IF(ชี้วัด7!AR15="","",ชี้วัด7!AR15),IF(ชี้วัด7!AR45="","",ชี้วัด7!AR45))</f>
        <v/>
      </c>
      <c r="AS15" s="314" t="str">
        <f>IF($B$2=1,IF(ชี้วัด7!AS15="","",ชี้วัด7!AS15),IF(ชี้วัด7!AS45="","",ชี้วัด7!AS45))</f>
        <v/>
      </c>
      <c r="AT15" s="314" t="str">
        <f>IF($B$2=1,IF(ชี้วัด7!AT15="","",ชี้วัด7!AT15),IF(ชี้วัด7!AT45="","",ชี้วัด7!AT45))</f>
        <v/>
      </c>
      <c r="AU15" s="314" t="str">
        <f>IF($B$2=1,IF(ชี้วัด7!AU15="","",ชี้วัด7!AU15),IF(ชี้วัด7!AU45="","",ชี้วัด7!AU45))</f>
        <v/>
      </c>
      <c r="AV15" s="314" t="str">
        <f>IF($B$2=1,IF(ชี้วัด7!AV15="","",ชี้วัด7!AV15),IF(ชี้วัด7!AV45="","",ชี้วัด7!AV45))</f>
        <v/>
      </c>
      <c r="AW15" s="314" t="str">
        <f>IF($B$2=1,IF(ชี้วัด7!AW15="","",ชี้วัด7!AW15),IF(ชี้วัด7!AW45="","",ชี้วัด7!AW45))</f>
        <v/>
      </c>
      <c r="AX15" s="314" t="str">
        <f>IF($B$2=1,IF(ชี้วัด7!AX15="","",ชี้วัด7!AX15),IF(ชี้วัด7!AX45="","",ชี้วัด7!AX45))</f>
        <v/>
      </c>
      <c r="AY15" s="314" t="str">
        <f>IF($B$2=1,IF(ชี้วัด7!AY15="","",ชี้วัด7!AY15),IF(ชี้วัด7!AY45="","",ชี้วัด7!AY45))</f>
        <v/>
      </c>
      <c r="AZ15" s="314" t="str">
        <f>IF($B$2=1,IF(ชี้วัด7!AZ15="","",ชี้วัด7!AZ15),IF(ชี้วัด7!AZ45="","",ชี้วัด7!AZ45))</f>
        <v/>
      </c>
      <c r="BA15" s="314" t="str">
        <f>IF($B$2=1,IF(ชี้วัด7!BA15="","",ชี้วัด7!BA15),IF(ชี้วัด7!BA45="","",ชี้วัด7!BA45))</f>
        <v/>
      </c>
      <c r="BB15" s="314" t="str">
        <f>IF($B$2=1,IF(ชี้วัด7!BB15="","",ชี้วัด7!BB15),IF(ชี้วัด7!BB45="","",ชี้วัด7!BB45))</f>
        <v/>
      </c>
      <c r="BC15" s="314" t="str">
        <f>IF($B$2=1,IF(ชี้วัด7!BC15="","",ชี้วัด7!BC15),IF(ชี้วัด7!BC45="","",ชี้วัด7!BC45))</f>
        <v/>
      </c>
      <c r="BD15" s="314" t="str">
        <f>IF($B$2=1,IF(ชี้วัด7!BD15="","",ชี้วัด7!BD15),IF(ชี้วัด7!BD45="","",ชี้วัด7!BD45))</f>
        <v/>
      </c>
      <c r="BE15" s="116" t="str">
        <f>IF($B$2=1,IF(ชี้วัด7!BE15="","",ชี้วัด7!BE15),IF(ชี้วัด7!BE45="","",ชี้วัด7!BE45))</f>
        <v/>
      </c>
      <c r="BF15" s="116" t="str">
        <f>IF($B$2=1,IF(ชี้วัด7!BF15="","",ชี้วัด7!BF15),IF(ชี้วัด7!BF45="","",ชี้วัด7!BF45))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IF($B$2=1,IF(ชี้วัด7!E16="","",ชี้วัด7!E16),IF(ชี้วัด7!E46="","",ชี้วัด7!E46))</f>
        <v/>
      </c>
      <c r="F16" s="118"/>
      <c r="G16" s="314" t="str">
        <f>IF($B$2=1,IF(ชี้วัด7!G16="","",ชี้วัด7!G16),IF(ชี้วัด7!G46="","",ชี้วัด7!G46))</f>
        <v/>
      </c>
      <c r="H16" s="314" t="str">
        <f>IF($B$2=1,IF(ชี้วัด7!H16="","",ชี้วัด7!H16),IF(ชี้วัด7!H46="","",ชี้วัด7!H46))</f>
        <v/>
      </c>
      <c r="I16" s="314" t="str">
        <f>IF($B$2=1,IF(ชี้วัด7!I16="","",ชี้วัด7!I16),IF(ชี้วัด7!I46="","",ชี้วัด7!I46))</f>
        <v/>
      </c>
      <c r="J16" s="314" t="str">
        <f>IF($B$2=1,IF(ชี้วัด7!J16="","",ชี้วัด7!J16),IF(ชี้วัด7!J46="","",ชี้วัด7!J46))</f>
        <v/>
      </c>
      <c r="K16" s="314" t="str">
        <f>IF($B$2=1,IF(ชี้วัด7!K16="","",ชี้วัด7!K16),IF(ชี้วัด7!K46="","",ชี้วัด7!K46))</f>
        <v/>
      </c>
      <c r="L16" s="314" t="str">
        <f>IF($B$2=1,IF(ชี้วัด7!L16="","",ชี้วัด7!L16),IF(ชี้วัด7!L46="","",ชี้วัด7!L46))</f>
        <v/>
      </c>
      <c r="M16" s="314" t="str">
        <f>IF($B$2=1,IF(ชี้วัด7!M16="","",ชี้วัด7!M16),IF(ชี้วัด7!M46="","",ชี้วัด7!M46))</f>
        <v/>
      </c>
      <c r="N16" s="314" t="str">
        <f>IF($B$2=1,IF(ชี้วัด7!N16="","",ชี้วัด7!N16),IF(ชี้วัด7!N46="","",ชี้วัด7!N46))</f>
        <v/>
      </c>
      <c r="O16" s="314" t="str">
        <f>IF($B$2=1,IF(ชี้วัด7!O16="","",ชี้วัด7!O16),IF(ชี้วัด7!O46="","",ชี้วัด7!O46))</f>
        <v/>
      </c>
      <c r="P16" s="314" t="str">
        <f>IF($B$2=1,IF(ชี้วัด7!P16="","",ชี้วัด7!P16),IF(ชี้วัด7!P46="","",ชี้วัด7!P46))</f>
        <v/>
      </c>
      <c r="Q16" s="314" t="str">
        <f>IF($B$2=1,IF(ชี้วัด7!Q16="","",ชี้วัด7!Q16),IF(ชี้วัด7!Q46="","",ชี้วัด7!Q46))</f>
        <v/>
      </c>
      <c r="R16" s="314" t="str">
        <f>IF($B$2=1,IF(ชี้วัด7!R16="","",ชี้วัด7!R16),IF(ชี้วัด7!R46="","",ชี้วัด7!R46))</f>
        <v/>
      </c>
      <c r="S16" s="314" t="str">
        <f>IF($B$2=1,IF(ชี้วัด7!S16="","",ชี้วัด7!S16),IF(ชี้วัด7!S46="","",ชี้วัด7!S46))</f>
        <v/>
      </c>
      <c r="T16" s="314" t="str">
        <f>IF($B$2=1,IF(ชี้วัด7!T16="","",ชี้วัด7!T16),IF(ชี้วัด7!T46="","",ชี้วัด7!T46))</f>
        <v/>
      </c>
      <c r="U16" s="314" t="str">
        <f>IF($B$2=1,IF(ชี้วัด7!U16="","",ชี้วัด7!U16),IF(ชี้วัด7!U46="","",ชี้วัด7!U46))</f>
        <v/>
      </c>
      <c r="V16" s="314" t="str">
        <f>IF($B$2=1,IF(ชี้วัด7!V16="","",ชี้วัด7!V16),IF(ชี้วัด7!V46="","",ชี้วัด7!V46))</f>
        <v/>
      </c>
      <c r="W16" s="314" t="str">
        <f>IF($B$2=1,IF(ชี้วัด7!W16="","",ชี้วัด7!W16),IF(ชี้วัด7!W46="","",ชี้วัด7!W46))</f>
        <v/>
      </c>
      <c r="X16" s="314" t="str">
        <f>IF($B$2=1,IF(ชี้วัด7!X16="","",ชี้วัด7!X16),IF(ชี้วัด7!X46="","",ชี้วัด7!X46))</f>
        <v/>
      </c>
      <c r="Y16" s="314" t="str">
        <f>IF($B$2=1,IF(ชี้วัด7!Y16="","",ชี้วัด7!Y16),IF(ชี้วัด7!Y46="","",ชี้วัด7!Y46))</f>
        <v/>
      </c>
      <c r="Z16" s="314" t="str">
        <f>IF($B$2=1,IF(ชี้วัด7!Z16="","",ชี้วัด7!Z16),IF(ชี้วัด7!Z46="","",ชี้วัด7!Z46))</f>
        <v/>
      </c>
      <c r="AA16" s="314" t="str">
        <f>IF($B$2=1,IF(ชี้วัด7!AA16="","",ชี้วัด7!AA16),IF(ชี้วัด7!AA46="","",ชี้วัด7!AA46))</f>
        <v/>
      </c>
      <c r="AB16" s="314" t="str">
        <f>IF($B$2=1,IF(ชี้วัด7!AB16="","",ชี้วัด7!AB16),IF(ชี้วัด7!AB46="","",ชี้วัด7!AB46))</f>
        <v/>
      </c>
      <c r="AC16" s="314" t="str">
        <f>IF($B$2=1,IF(ชี้วัด7!AC16="","",ชี้วัด7!AC16),IF(ชี้วัด7!AC46="","",ชี้วัด7!AC46))</f>
        <v/>
      </c>
      <c r="AD16" s="314" t="str">
        <f>IF($B$2=1,IF(ชี้วัด7!AD16="","",ชี้วัด7!AD16),IF(ชี้วัด7!AD46="","",ชี้วัด7!AD46))</f>
        <v/>
      </c>
      <c r="AE16" s="314" t="str">
        <f>IF($B$2=1,IF(ชี้วัด7!AE16="","",ชี้วัด7!AE16),IF(ชี้วัด7!AE46="","",ชี้วัด7!AE46))</f>
        <v/>
      </c>
      <c r="AF16" s="314" t="str">
        <f>IF($B$2=1,IF(ชี้วัด7!AF16="","",ชี้วัด7!AF16),IF(ชี้วัด7!AF46="","",ชี้วัด7!AF46))</f>
        <v/>
      </c>
      <c r="AG16" s="314" t="str">
        <f>IF($B$2=1,IF(ชี้วัด7!AG16="","",ชี้วัด7!AG16),IF(ชี้วัด7!AG46="","",ชี้วัด7!AG46))</f>
        <v/>
      </c>
      <c r="AH16" s="314" t="str">
        <f>IF($B$2=1,IF(ชี้วัด7!AH16="","",ชี้วัด7!AH16),IF(ชี้วัด7!AH46="","",ชี้วัด7!AH46))</f>
        <v/>
      </c>
      <c r="AI16" s="314" t="str">
        <f>IF($B$2=1,IF(ชี้วัด7!AI16="","",ชี้วัด7!AI16),IF(ชี้วัด7!AI46="","",ชี้วัด7!AI46))</f>
        <v/>
      </c>
      <c r="AJ16" s="314" t="str">
        <f>IF($B$2=1,IF(ชี้วัด7!AJ16="","",ชี้วัด7!AJ16),IF(ชี้วัด7!AJ46="","",ชี้วัด7!AJ46))</f>
        <v/>
      </c>
      <c r="AK16" s="314" t="str">
        <f>IF($B$2=1,IF(ชี้วัด7!AK16="","",ชี้วัด7!AK16),IF(ชี้วัด7!AK46="","",ชี้วัด7!AK46))</f>
        <v/>
      </c>
      <c r="AL16" s="314" t="str">
        <f>IF($B$2=1,IF(ชี้วัด7!AL16="","",ชี้วัด7!AL16),IF(ชี้วัด7!AL46="","",ชี้วัด7!AL46))</f>
        <v/>
      </c>
      <c r="AM16" s="314" t="str">
        <f>IF($B$2=1,IF(ชี้วัด7!AM16="","",ชี้วัด7!AM16),IF(ชี้วัด7!AM46="","",ชี้วัด7!AM46))</f>
        <v/>
      </c>
      <c r="AN16" s="314" t="str">
        <f>IF($B$2=1,IF(ชี้วัด7!AN16="","",ชี้วัด7!AN16),IF(ชี้วัด7!AN46="","",ชี้วัด7!AN46))</f>
        <v/>
      </c>
      <c r="AO16" s="314" t="str">
        <f>IF($B$2=1,IF(ชี้วัด7!AO16="","",ชี้วัด7!AO16),IF(ชี้วัด7!AO46="","",ชี้วัด7!AO46))</f>
        <v/>
      </c>
      <c r="AP16" s="314" t="str">
        <f>IF($B$2=1,IF(ชี้วัด7!AP16="","",ชี้วัด7!AP16),IF(ชี้วัด7!AP46="","",ชี้วัด7!AP46))</f>
        <v/>
      </c>
      <c r="AQ16" s="314" t="str">
        <f>IF($B$2=1,IF(ชี้วัด7!AQ16="","",ชี้วัด7!AQ16),IF(ชี้วัด7!AQ46="","",ชี้วัด7!AQ46))</f>
        <v/>
      </c>
      <c r="AR16" s="314" t="str">
        <f>IF($B$2=1,IF(ชี้วัด7!AR16="","",ชี้วัด7!AR16),IF(ชี้วัด7!AR46="","",ชี้วัด7!AR46))</f>
        <v/>
      </c>
      <c r="AS16" s="314" t="str">
        <f>IF($B$2=1,IF(ชี้วัด7!AS16="","",ชี้วัด7!AS16),IF(ชี้วัด7!AS46="","",ชี้วัด7!AS46))</f>
        <v/>
      </c>
      <c r="AT16" s="314" t="str">
        <f>IF($B$2=1,IF(ชี้วัด7!AT16="","",ชี้วัด7!AT16),IF(ชี้วัด7!AT46="","",ชี้วัด7!AT46))</f>
        <v/>
      </c>
      <c r="AU16" s="314" t="str">
        <f>IF($B$2=1,IF(ชี้วัด7!AU16="","",ชี้วัด7!AU16),IF(ชี้วัด7!AU46="","",ชี้วัด7!AU46))</f>
        <v/>
      </c>
      <c r="AV16" s="314" t="str">
        <f>IF($B$2=1,IF(ชี้วัด7!AV16="","",ชี้วัด7!AV16),IF(ชี้วัด7!AV46="","",ชี้วัด7!AV46))</f>
        <v/>
      </c>
      <c r="AW16" s="314" t="str">
        <f>IF($B$2=1,IF(ชี้วัด7!AW16="","",ชี้วัด7!AW16),IF(ชี้วัด7!AW46="","",ชี้วัด7!AW46))</f>
        <v/>
      </c>
      <c r="AX16" s="314" t="str">
        <f>IF($B$2=1,IF(ชี้วัด7!AX16="","",ชี้วัด7!AX16),IF(ชี้วัด7!AX46="","",ชี้วัด7!AX46))</f>
        <v/>
      </c>
      <c r="AY16" s="314" t="str">
        <f>IF($B$2=1,IF(ชี้วัด7!AY16="","",ชี้วัด7!AY16),IF(ชี้วัด7!AY46="","",ชี้วัด7!AY46))</f>
        <v/>
      </c>
      <c r="AZ16" s="314" t="str">
        <f>IF($B$2=1,IF(ชี้วัด7!AZ16="","",ชี้วัด7!AZ16),IF(ชี้วัด7!AZ46="","",ชี้วัด7!AZ46))</f>
        <v/>
      </c>
      <c r="BA16" s="314" t="str">
        <f>IF($B$2=1,IF(ชี้วัด7!BA16="","",ชี้วัด7!BA16),IF(ชี้วัด7!BA46="","",ชี้วัด7!BA46))</f>
        <v/>
      </c>
      <c r="BB16" s="314" t="str">
        <f>IF($B$2=1,IF(ชี้วัด7!BB16="","",ชี้วัด7!BB16),IF(ชี้วัด7!BB46="","",ชี้วัด7!BB46))</f>
        <v/>
      </c>
      <c r="BC16" s="314" t="str">
        <f>IF($B$2=1,IF(ชี้วัด7!BC16="","",ชี้วัด7!BC16),IF(ชี้วัด7!BC46="","",ชี้วัด7!BC46))</f>
        <v/>
      </c>
      <c r="BD16" s="314" t="str">
        <f>IF($B$2=1,IF(ชี้วัด7!BD16="","",ชี้วัด7!BD16),IF(ชี้วัด7!BD46="","",ชี้วัด7!BD46))</f>
        <v/>
      </c>
      <c r="BE16" s="116" t="str">
        <f>IF($B$2=1,IF(ชี้วัด7!BE16="","",ชี้วัด7!BE16),IF(ชี้วัด7!BE46="","",ชี้วัด7!BE46))</f>
        <v/>
      </c>
      <c r="BF16" s="116" t="str">
        <f>IF($B$2=1,IF(ชี้วัด7!BF16="","",ชี้วัด7!BF16),IF(ชี้วัด7!BF46="","",ชี้วัด7!BF46))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IF($B$2=1,IF(ชี้วัด7!E17="","",ชี้วัด7!E17),IF(ชี้วัด7!E47="","",ชี้วัด7!E47))</f>
        <v/>
      </c>
      <c r="F17" s="118"/>
      <c r="G17" s="314" t="str">
        <f>IF($B$2=1,IF(ชี้วัด7!G17="","",ชี้วัด7!G17),IF(ชี้วัด7!G47="","",ชี้วัด7!G47))</f>
        <v/>
      </c>
      <c r="H17" s="314" t="str">
        <f>IF($B$2=1,IF(ชี้วัด7!H17="","",ชี้วัด7!H17),IF(ชี้วัด7!H47="","",ชี้วัด7!H47))</f>
        <v/>
      </c>
      <c r="I17" s="314" t="str">
        <f>IF($B$2=1,IF(ชี้วัด7!I17="","",ชี้วัด7!I17),IF(ชี้วัด7!I47="","",ชี้วัด7!I47))</f>
        <v/>
      </c>
      <c r="J17" s="314" t="str">
        <f>IF($B$2=1,IF(ชี้วัด7!J17="","",ชี้วัด7!J17),IF(ชี้วัด7!J47="","",ชี้วัด7!J47))</f>
        <v/>
      </c>
      <c r="K17" s="314" t="str">
        <f>IF($B$2=1,IF(ชี้วัด7!K17="","",ชี้วัด7!K17),IF(ชี้วัด7!K47="","",ชี้วัด7!K47))</f>
        <v/>
      </c>
      <c r="L17" s="314" t="str">
        <f>IF($B$2=1,IF(ชี้วัด7!L17="","",ชี้วัด7!L17),IF(ชี้วัด7!L47="","",ชี้วัด7!L47))</f>
        <v/>
      </c>
      <c r="M17" s="314" t="str">
        <f>IF($B$2=1,IF(ชี้วัด7!M17="","",ชี้วัด7!M17),IF(ชี้วัด7!M47="","",ชี้วัด7!M47))</f>
        <v/>
      </c>
      <c r="N17" s="314" t="str">
        <f>IF($B$2=1,IF(ชี้วัด7!N17="","",ชี้วัด7!N17),IF(ชี้วัด7!N47="","",ชี้วัด7!N47))</f>
        <v/>
      </c>
      <c r="O17" s="314" t="str">
        <f>IF($B$2=1,IF(ชี้วัด7!O17="","",ชี้วัด7!O17),IF(ชี้วัด7!O47="","",ชี้วัด7!O47))</f>
        <v/>
      </c>
      <c r="P17" s="314" t="str">
        <f>IF($B$2=1,IF(ชี้วัด7!P17="","",ชี้วัด7!P17),IF(ชี้วัด7!P47="","",ชี้วัด7!P47))</f>
        <v/>
      </c>
      <c r="Q17" s="314" t="str">
        <f>IF($B$2=1,IF(ชี้วัด7!Q17="","",ชี้วัด7!Q17),IF(ชี้วัด7!Q47="","",ชี้วัด7!Q47))</f>
        <v/>
      </c>
      <c r="R17" s="314" t="str">
        <f>IF($B$2=1,IF(ชี้วัด7!R17="","",ชี้วัด7!R17),IF(ชี้วัด7!R47="","",ชี้วัด7!R47))</f>
        <v/>
      </c>
      <c r="S17" s="314" t="str">
        <f>IF($B$2=1,IF(ชี้วัด7!S17="","",ชี้วัด7!S17),IF(ชี้วัด7!S47="","",ชี้วัด7!S47))</f>
        <v/>
      </c>
      <c r="T17" s="314" t="str">
        <f>IF($B$2=1,IF(ชี้วัด7!T17="","",ชี้วัด7!T17),IF(ชี้วัด7!T47="","",ชี้วัด7!T47))</f>
        <v/>
      </c>
      <c r="U17" s="314" t="str">
        <f>IF($B$2=1,IF(ชี้วัด7!U17="","",ชี้วัด7!U17),IF(ชี้วัด7!U47="","",ชี้วัด7!U47))</f>
        <v/>
      </c>
      <c r="V17" s="314" t="str">
        <f>IF($B$2=1,IF(ชี้วัด7!V17="","",ชี้วัด7!V17),IF(ชี้วัด7!V47="","",ชี้วัด7!V47))</f>
        <v/>
      </c>
      <c r="W17" s="314" t="str">
        <f>IF($B$2=1,IF(ชี้วัด7!W17="","",ชี้วัด7!W17),IF(ชี้วัด7!W47="","",ชี้วัด7!W47))</f>
        <v/>
      </c>
      <c r="X17" s="314" t="str">
        <f>IF($B$2=1,IF(ชี้วัด7!X17="","",ชี้วัด7!X17),IF(ชี้วัด7!X47="","",ชี้วัด7!X47))</f>
        <v/>
      </c>
      <c r="Y17" s="314" t="str">
        <f>IF($B$2=1,IF(ชี้วัด7!Y17="","",ชี้วัด7!Y17),IF(ชี้วัด7!Y47="","",ชี้วัด7!Y47))</f>
        <v/>
      </c>
      <c r="Z17" s="314" t="str">
        <f>IF($B$2=1,IF(ชี้วัด7!Z17="","",ชี้วัด7!Z17),IF(ชี้วัด7!Z47="","",ชี้วัด7!Z47))</f>
        <v/>
      </c>
      <c r="AA17" s="314" t="str">
        <f>IF($B$2=1,IF(ชี้วัด7!AA17="","",ชี้วัด7!AA17),IF(ชี้วัด7!AA47="","",ชี้วัด7!AA47))</f>
        <v/>
      </c>
      <c r="AB17" s="314" t="str">
        <f>IF($B$2=1,IF(ชี้วัด7!AB17="","",ชี้วัด7!AB17),IF(ชี้วัด7!AB47="","",ชี้วัด7!AB47))</f>
        <v/>
      </c>
      <c r="AC17" s="314" t="str">
        <f>IF($B$2=1,IF(ชี้วัด7!AC17="","",ชี้วัด7!AC17),IF(ชี้วัด7!AC47="","",ชี้วัด7!AC47))</f>
        <v/>
      </c>
      <c r="AD17" s="314" t="str">
        <f>IF($B$2=1,IF(ชี้วัด7!AD17="","",ชี้วัด7!AD17),IF(ชี้วัด7!AD47="","",ชี้วัด7!AD47))</f>
        <v/>
      </c>
      <c r="AE17" s="314" t="str">
        <f>IF($B$2=1,IF(ชี้วัด7!AE17="","",ชี้วัด7!AE17),IF(ชี้วัด7!AE47="","",ชี้วัด7!AE47))</f>
        <v/>
      </c>
      <c r="AF17" s="314" t="str">
        <f>IF($B$2=1,IF(ชี้วัด7!AF17="","",ชี้วัด7!AF17),IF(ชี้วัด7!AF47="","",ชี้วัด7!AF47))</f>
        <v/>
      </c>
      <c r="AG17" s="314" t="str">
        <f>IF($B$2=1,IF(ชี้วัด7!AG17="","",ชี้วัด7!AG17),IF(ชี้วัด7!AG47="","",ชี้วัด7!AG47))</f>
        <v/>
      </c>
      <c r="AH17" s="314" t="str">
        <f>IF($B$2=1,IF(ชี้วัด7!AH17="","",ชี้วัด7!AH17),IF(ชี้วัด7!AH47="","",ชี้วัด7!AH47))</f>
        <v/>
      </c>
      <c r="AI17" s="314" t="str">
        <f>IF($B$2=1,IF(ชี้วัด7!AI17="","",ชี้วัด7!AI17),IF(ชี้วัด7!AI47="","",ชี้วัด7!AI47))</f>
        <v/>
      </c>
      <c r="AJ17" s="314" t="str">
        <f>IF($B$2=1,IF(ชี้วัด7!AJ17="","",ชี้วัด7!AJ17),IF(ชี้วัด7!AJ47="","",ชี้วัด7!AJ47))</f>
        <v/>
      </c>
      <c r="AK17" s="314" t="str">
        <f>IF($B$2=1,IF(ชี้วัด7!AK17="","",ชี้วัด7!AK17),IF(ชี้วัด7!AK47="","",ชี้วัด7!AK47))</f>
        <v/>
      </c>
      <c r="AL17" s="314" t="str">
        <f>IF($B$2=1,IF(ชี้วัด7!AL17="","",ชี้วัด7!AL17),IF(ชี้วัด7!AL47="","",ชี้วัด7!AL47))</f>
        <v/>
      </c>
      <c r="AM17" s="314" t="str">
        <f>IF($B$2=1,IF(ชี้วัด7!AM17="","",ชี้วัด7!AM17),IF(ชี้วัด7!AM47="","",ชี้วัด7!AM47))</f>
        <v/>
      </c>
      <c r="AN17" s="314" t="str">
        <f>IF($B$2=1,IF(ชี้วัด7!AN17="","",ชี้วัด7!AN17),IF(ชี้วัด7!AN47="","",ชี้วัด7!AN47))</f>
        <v/>
      </c>
      <c r="AO17" s="314" t="str">
        <f>IF($B$2=1,IF(ชี้วัด7!AO17="","",ชี้วัด7!AO17),IF(ชี้วัด7!AO47="","",ชี้วัด7!AO47))</f>
        <v/>
      </c>
      <c r="AP17" s="314" t="str">
        <f>IF($B$2=1,IF(ชี้วัด7!AP17="","",ชี้วัด7!AP17),IF(ชี้วัด7!AP47="","",ชี้วัด7!AP47))</f>
        <v/>
      </c>
      <c r="AQ17" s="314" t="str">
        <f>IF($B$2=1,IF(ชี้วัด7!AQ17="","",ชี้วัด7!AQ17),IF(ชี้วัด7!AQ47="","",ชี้วัด7!AQ47))</f>
        <v/>
      </c>
      <c r="AR17" s="314" t="str">
        <f>IF($B$2=1,IF(ชี้วัด7!AR17="","",ชี้วัด7!AR17),IF(ชี้วัด7!AR47="","",ชี้วัด7!AR47))</f>
        <v/>
      </c>
      <c r="AS17" s="314" t="str">
        <f>IF($B$2=1,IF(ชี้วัด7!AS17="","",ชี้วัด7!AS17),IF(ชี้วัด7!AS47="","",ชี้วัด7!AS47))</f>
        <v/>
      </c>
      <c r="AT17" s="314" t="str">
        <f>IF($B$2=1,IF(ชี้วัด7!AT17="","",ชี้วัด7!AT17),IF(ชี้วัด7!AT47="","",ชี้วัด7!AT47))</f>
        <v/>
      </c>
      <c r="AU17" s="314" t="str">
        <f>IF($B$2=1,IF(ชี้วัด7!AU17="","",ชี้วัด7!AU17),IF(ชี้วัด7!AU47="","",ชี้วัด7!AU47))</f>
        <v/>
      </c>
      <c r="AV17" s="314" t="str">
        <f>IF($B$2=1,IF(ชี้วัด7!AV17="","",ชี้วัด7!AV17),IF(ชี้วัด7!AV47="","",ชี้วัด7!AV47))</f>
        <v/>
      </c>
      <c r="AW17" s="314" t="str">
        <f>IF($B$2=1,IF(ชี้วัด7!AW17="","",ชี้วัด7!AW17),IF(ชี้วัด7!AW47="","",ชี้วัด7!AW47))</f>
        <v/>
      </c>
      <c r="AX17" s="314" t="str">
        <f>IF($B$2=1,IF(ชี้วัด7!AX17="","",ชี้วัด7!AX17),IF(ชี้วัด7!AX47="","",ชี้วัด7!AX47))</f>
        <v/>
      </c>
      <c r="AY17" s="314" t="str">
        <f>IF($B$2=1,IF(ชี้วัด7!AY17="","",ชี้วัด7!AY17),IF(ชี้วัด7!AY47="","",ชี้วัด7!AY47))</f>
        <v/>
      </c>
      <c r="AZ17" s="314" t="str">
        <f>IF($B$2=1,IF(ชี้วัด7!AZ17="","",ชี้วัด7!AZ17),IF(ชี้วัด7!AZ47="","",ชี้วัด7!AZ47))</f>
        <v/>
      </c>
      <c r="BA17" s="314" t="str">
        <f>IF($B$2=1,IF(ชี้วัด7!BA17="","",ชี้วัด7!BA17),IF(ชี้วัด7!BA47="","",ชี้วัด7!BA47))</f>
        <v/>
      </c>
      <c r="BB17" s="314" t="str">
        <f>IF($B$2=1,IF(ชี้วัด7!BB17="","",ชี้วัด7!BB17),IF(ชี้วัด7!BB47="","",ชี้วัด7!BB47))</f>
        <v/>
      </c>
      <c r="BC17" s="314" t="str">
        <f>IF($B$2=1,IF(ชี้วัด7!BC17="","",ชี้วัด7!BC17),IF(ชี้วัด7!BC47="","",ชี้วัด7!BC47))</f>
        <v/>
      </c>
      <c r="BD17" s="314" t="str">
        <f>IF($B$2=1,IF(ชี้วัด7!BD17="","",ชี้วัด7!BD17),IF(ชี้วัด7!BD47="","",ชี้วัด7!BD47))</f>
        <v/>
      </c>
      <c r="BE17" s="116" t="str">
        <f>IF($B$2=1,IF(ชี้วัด7!BE17="","",ชี้วัด7!BE17),IF(ชี้วัด7!BE47="","",ชี้วัด7!BE47))</f>
        <v/>
      </c>
      <c r="BF17" s="116" t="str">
        <f>IF($B$2=1,IF(ชี้วัด7!BF17="","",ชี้วัด7!BF17),IF(ชี้วัด7!BF47="","",ชี้วัด7!BF47))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IF($B$2=1,IF(ชี้วัด7!E18="","",ชี้วัด7!E18),IF(ชี้วัด7!E48="","",ชี้วัด7!E48))</f>
        <v/>
      </c>
      <c r="F18" s="118"/>
      <c r="G18" s="314" t="str">
        <f>IF($B$2=1,IF(ชี้วัด7!G18="","",ชี้วัด7!G18),IF(ชี้วัด7!G48="","",ชี้วัด7!G48))</f>
        <v/>
      </c>
      <c r="H18" s="314" t="str">
        <f>IF($B$2=1,IF(ชี้วัด7!H18="","",ชี้วัด7!H18),IF(ชี้วัด7!H48="","",ชี้วัด7!H48))</f>
        <v/>
      </c>
      <c r="I18" s="314" t="str">
        <f>IF($B$2=1,IF(ชี้วัด7!I18="","",ชี้วัด7!I18),IF(ชี้วัด7!I48="","",ชี้วัด7!I48))</f>
        <v/>
      </c>
      <c r="J18" s="314" t="str">
        <f>IF($B$2=1,IF(ชี้วัด7!J18="","",ชี้วัด7!J18),IF(ชี้วัด7!J48="","",ชี้วัด7!J48))</f>
        <v/>
      </c>
      <c r="K18" s="314" t="str">
        <f>IF($B$2=1,IF(ชี้วัด7!K18="","",ชี้วัด7!K18),IF(ชี้วัด7!K48="","",ชี้วัด7!K48))</f>
        <v/>
      </c>
      <c r="L18" s="314" t="str">
        <f>IF($B$2=1,IF(ชี้วัด7!L18="","",ชี้วัด7!L18),IF(ชี้วัด7!L48="","",ชี้วัด7!L48))</f>
        <v/>
      </c>
      <c r="M18" s="314" t="str">
        <f>IF($B$2=1,IF(ชี้วัด7!M18="","",ชี้วัด7!M18),IF(ชี้วัด7!M48="","",ชี้วัด7!M48))</f>
        <v/>
      </c>
      <c r="N18" s="314" t="str">
        <f>IF($B$2=1,IF(ชี้วัด7!N18="","",ชี้วัด7!N18),IF(ชี้วัด7!N48="","",ชี้วัด7!N48))</f>
        <v/>
      </c>
      <c r="O18" s="314" t="str">
        <f>IF($B$2=1,IF(ชี้วัด7!O18="","",ชี้วัด7!O18),IF(ชี้วัด7!O48="","",ชี้วัด7!O48))</f>
        <v/>
      </c>
      <c r="P18" s="314" t="str">
        <f>IF($B$2=1,IF(ชี้วัด7!P18="","",ชี้วัด7!P18),IF(ชี้วัด7!P48="","",ชี้วัด7!P48))</f>
        <v/>
      </c>
      <c r="Q18" s="314" t="str">
        <f>IF($B$2=1,IF(ชี้วัด7!Q18="","",ชี้วัด7!Q18),IF(ชี้วัด7!Q48="","",ชี้วัด7!Q48))</f>
        <v/>
      </c>
      <c r="R18" s="314" t="str">
        <f>IF($B$2=1,IF(ชี้วัด7!R18="","",ชี้วัด7!R18),IF(ชี้วัด7!R48="","",ชี้วัด7!R48))</f>
        <v/>
      </c>
      <c r="S18" s="314" t="str">
        <f>IF($B$2=1,IF(ชี้วัด7!S18="","",ชี้วัด7!S18),IF(ชี้วัด7!S48="","",ชี้วัด7!S48))</f>
        <v/>
      </c>
      <c r="T18" s="314" t="str">
        <f>IF($B$2=1,IF(ชี้วัด7!T18="","",ชี้วัด7!T18),IF(ชี้วัด7!T48="","",ชี้วัด7!T48))</f>
        <v/>
      </c>
      <c r="U18" s="314" t="str">
        <f>IF($B$2=1,IF(ชี้วัด7!U18="","",ชี้วัด7!U18),IF(ชี้วัด7!U48="","",ชี้วัด7!U48))</f>
        <v/>
      </c>
      <c r="V18" s="314" t="str">
        <f>IF($B$2=1,IF(ชี้วัด7!V18="","",ชี้วัด7!V18),IF(ชี้วัด7!V48="","",ชี้วัด7!V48))</f>
        <v/>
      </c>
      <c r="W18" s="314" t="str">
        <f>IF($B$2=1,IF(ชี้วัด7!W18="","",ชี้วัด7!W18),IF(ชี้วัด7!W48="","",ชี้วัด7!W48))</f>
        <v/>
      </c>
      <c r="X18" s="314" t="str">
        <f>IF($B$2=1,IF(ชี้วัด7!X18="","",ชี้วัด7!X18),IF(ชี้วัด7!X48="","",ชี้วัด7!X48))</f>
        <v/>
      </c>
      <c r="Y18" s="314" t="str">
        <f>IF($B$2=1,IF(ชี้วัด7!Y18="","",ชี้วัด7!Y18),IF(ชี้วัด7!Y48="","",ชี้วัด7!Y48))</f>
        <v/>
      </c>
      <c r="Z18" s="314" t="str">
        <f>IF($B$2=1,IF(ชี้วัด7!Z18="","",ชี้วัด7!Z18),IF(ชี้วัด7!Z48="","",ชี้วัด7!Z48))</f>
        <v/>
      </c>
      <c r="AA18" s="314" t="str">
        <f>IF($B$2=1,IF(ชี้วัด7!AA18="","",ชี้วัด7!AA18),IF(ชี้วัด7!AA48="","",ชี้วัด7!AA48))</f>
        <v/>
      </c>
      <c r="AB18" s="314" t="str">
        <f>IF($B$2=1,IF(ชี้วัด7!AB18="","",ชี้วัด7!AB18),IF(ชี้วัด7!AB48="","",ชี้วัด7!AB48))</f>
        <v/>
      </c>
      <c r="AC18" s="314" t="str">
        <f>IF($B$2=1,IF(ชี้วัด7!AC18="","",ชี้วัด7!AC18),IF(ชี้วัด7!AC48="","",ชี้วัด7!AC48))</f>
        <v/>
      </c>
      <c r="AD18" s="314" t="str">
        <f>IF($B$2=1,IF(ชี้วัด7!AD18="","",ชี้วัด7!AD18),IF(ชี้วัด7!AD48="","",ชี้วัด7!AD48))</f>
        <v/>
      </c>
      <c r="AE18" s="314" t="str">
        <f>IF($B$2=1,IF(ชี้วัด7!AE18="","",ชี้วัด7!AE18),IF(ชี้วัด7!AE48="","",ชี้วัด7!AE48))</f>
        <v/>
      </c>
      <c r="AF18" s="314" t="str">
        <f>IF($B$2=1,IF(ชี้วัด7!AF18="","",ชี้วัด7!AF18),IF(ชี้วัด7!AF48="","",ชี้วัด7!AF48))</f>
        <v/>
      </c>
      <c r="AG18" s="314" t="str">
        <f>IF($B$2=1,IF(ชี้วัด7!AG18="","",ชี้วัด7!AG18),IF(ชี้วัด7!AG48="","",ชี้วัด7!AG48))</f>
        <v/>
      </c>
      <c r="AH18" s="314" t="str">
        <f>IF($B$2=1,IF(ชี้วัด7!AH18="","",ชี้วัด7!AH18),IF(ชี้วัด7!AH48="","",ชี้วัด7!AH48))</f>
        <v/>
      </c>
      <c r="AI18" s="314" t="str">
        <f>IF($B$2=1,IF(ชี้วัด7!AI18="","",ชี้วัด7!AI18),IF(ชี้วัด7!AI48="","",ชี้วัด7!AI48))</f>
        <v/>
      </c>
      <c r="AJ18" s="314" t="str">
        <f>IF($B$2=1,IF(ชี้วัด7!AJ18="","",ชี้วัด7!AJ18),IF(ชี้วัด7!AJ48="","",ชี้วัด7!AJ48))</f>
        <v/>
      </c>
      <c r="AK18" s="314" t="str">
        <f>IF($B$2=1,IF(ชี้วัด7!AK18="","",ชี้วัด7!AK18),IF(ชี้วัด7!AK48="","",ชี้วัด7!AK48))</f>
        <v/>
      </c>
      <c r="AL18" s="314" t="str">
        <f>IF($B$2=1,IF(ชี้วัด7!AL18="","",ชี้วัด7!AL18),IF(ชี้วัด7!AL48="","",ชี้วัด7!AL48))</f>
        <v/>
      </c>
      <c r="AM18" s="314" t="str">
        <f>IF($B$2=1,IF(ชี้วัด7!AM18="","",ชี้วัด7!AM18),IF(ชี้วัด7!AM48="","",ชี้วัด7!AM48))</f>
        <v/>
      </c>
      <c r="AN18" s="314" t="str">
        <f>IF($B$2=1,IF(ชี้วัด7!AN18="","",ชี้วัด7!AN18),IF(ชี้วัด7!AN48="","",ชี้วัด7!AN48))</f>
        <v/>
      </c>
      <c r="AO18" s="314" t="str">
        <f>IF($B$2=1,IF(ชี้วัด7!AO18="","",ชี้วัด7!AO18),IF(ชี้วัด7!AO48="","",ชี้วัด7!AO48))</f>
        <v/>
      </c>
      <c r="AP18" s="314" t="str">
        <f>IF($B$2=1,IF(ชี้วัด7!AP18="","",ชี้วัด7!AP18),IF(ชี้วัด7!AP48="","",ชี้วัด7!AP48))</f>
        <v/>
      </c>
      <c r="AQ18" s="314" t="str">
        <f>IF($B$2=1,IF(ชี้วัด7!AQ18="","",ชี้วัด7!AQ18),IF(ชี้วัด7!AQ48="","",ชี้วัด7!AQ48))</f>
        <v/>
      </c>
      <c r="AR18" s="314" t="str">
        <f>IF($B$2=1,IF(ชี้วัด7!AR18="","",ชี้วัด7!AR18),IF(ชี้วัด7!AR48="","",ชี้วัด7!AR48))</f>
        <v/>
      </c>
      <c r="AS18" s="314" t="str">
        <f>IF($B$2=1,IF(ชี้วัด7!AS18="","",ชี้วัด7!AS18),IF(ชี้วัด7!AS48="","",ชี้วัด7!AS48))</f>
        <v/>
      </c>
      <c r="AT18" s="314" t="str">
        <f>IF($B$2=1,IF(ชี้วัด7!AT18="","",ชี้วัด7!AT18),IF(ชี้วัด7!AT48="","",ชี้วัด7!AT48))</f>
        <v/>
      </c>
      <c r="AU18" s="314" t="str">
        <f>IF($B$2=1,IF(ชี้วัด7!AU18="","",ชี้วัด7!AU18),IF(ชี้วัด7!AU48="","",ชี้วัด7!AU48))</f>
        <v/>
      </c>
      <c r="AV18" s="314" t="str">
        <f>IF($B$2=1,IF(ชี้วัด7!AV18="","",ชี้วัด7!AV18),IF(ชี้วัด7!AV48="","",ชี้วัด7!AV48))</f>
        <v/>
      </c>
      <c r="AW18" s="314" t="str">
        <f>IF($B$2=1,IF(ชี้วัด7!AW18="","",ชี้วัด7!AW18),IF(ชี้วัด7!AW48="","",ชี้วัด7!AW48))</f>
        <v/>
      </c>
      <c r="AX18" s="314" t="str">
        <f>IF($B$2=1,IF(ชี้วัด7!AX18="","",ชี้วัด7!AX18),IF(ชี้วัด7!AX48="","",ชี้วัด7!AX48))</f>
        <v/>
      </c>
      <c r="AY18" s="314" t="str">
        <f>IF($B$2=1,IF(ชี้วัด7!AY18="","",ชี้วัด7!AY18),IF(ชี้วัด7!AY48="","",ชี้วัด7!AY48))</f>
        <v/>
      </c>
      <c r="AZ18" s="314" t="str">
        <f>IF($B$2=1,IF(ชี้วัด7!AZ18="","",ชี้วัด7!AZ18),IF(ชี้วัด7!AZ48="","",ชี้วัด7!AZ48))</f>
        <v/>
      </c>
      <c r="BA18" s="314" t="str">
        <f>IF($B$2=1,IF(ชี้วัด7!BA18="","",ชี้วัด7!BA18),IF(ชี้วัด7!BA48="","",ชี้วัด7!BA48))</f>
        <v/>
      </c>
      <c r="BB18" s="314" t="str">
        <f>IF($B$2=1,IF(ชี้วัด7!BB18="","",ชี้วัด7!BB18),IF(ชี้วัด7!BB48="","",ชี้วัด7!BB48))</f>
        <v/>
      </c>
      <c r="BC18" s="314" t="str">
        <f>IF($B$2=1,IF(ชี้วัด7!BC18="","",ชี้วัด7!BC18),IF(ชี้วัด7!BC48="","",ชี้วัด7!BC48))</f>
        <v/>
      </c>
      <c r="BD18" s="314" t="str">
        <f>IF($B$2=1,IF(ชี้วัด7!BD18="","",ชี้วัด7!BD18),IF(ชี้วัด7!BD48="","",ชี้วัด7!BD48))</f>
        <v/>
      </c>
      <c r="BE18" s="116" t="str">
        <f>IF($B$2=1,IF(ชี้วัด7!BE18="","",ชี้วัด7!BE18),IF(ชี้วัด7!BE48="","",ชี้วัด7!BE48))</f>
        <v/>
      </c>
      <c r="BF18" s="116" t="str">
        <f>IF($B$2=1,IF(ชี้วัด7!BF18="","",ชี้วัด7!BF18),IF(ชี้วัด7!BF48="","",ชี้วัด7!BF48))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IF($B$2=1,IF(ชี้วัด7!E19="","",ชี้วัด7!E19),IF(ชี้วัด7!E49="","",ชี้วัด7!E49))</f>
        <v/>
      </c>
      <c r="F19" s="118"/>
      <c r="G19" s="314" t="str">
        <f>IF($B$2=1,IF(ชี้วัด7!G19="","",ชี้วัด7!G19),IF(ชี้วัด7!G49="","",ชี้วัด7!G49))</f>
        <v/>
      </c>
      <c r="H19" s="314" t="str">
        <f>IF($B$2=1,IF(ชี้วัด7!H19="","",ชี้วัด7!H19),IF(ชี้วัด7!H49="","",ชี้วัด7!H49))</f>
        <v/>
      </c>
      <c r="I19" s="314" t="str">
        <f>IF($B$2=1,IF(ชี้วัด7!I19="","",ชี้วัด7!I19),IF(ชี้วัด7!I49="","",ชี้วัด7!I49))</f>
        <v/>
      </c>
      <c r="J19" s="314" t="str">
        <f>IF($B$2=1,IF(ชี้วัด7!J19="","",ชี้วัด7!J19),IF(ชี้วัด7!J49="","",ชี้วัด7!J49))</f>
        <v/>
      </c>
      <c r="K19" s="314" t="str">
        <f>IF($B$2=1,IF(ชี้วัด7!K19="","",ชี้วัด7!K19),IF(ชี้วัด7!K49="","",ชี้วัด7!K49))</f>
        <v/>
      </c>
      <c r="L19" s="314" t="str">
        <f>IF($B$2=1,IF(ชี้วัด7!L19="","",ชี้วัด7!L19),IF(ชี้วัด7!L49="","",ชี้วัด7!L49))</f>
        <v/>
      </c>
      <c r="M19" s="314" t="str">
        <f>IF($B$2=1,IF(ชี้วัด7!M19="","",ชี้วัด7!M19),IF(ชี้วัด7!M49="","",ชี้วัด7!M49))</f>
        <v/>
      </c>
      <c r="N19" s="314" t="str">
        <f>IF($B$2=1,IF(ชี้วัด7!N19="","",ชี้วัด7!N19),IF(ชี้วัด7!N49="","",ชี้วัด7!N49))</f>
        <v/>
      </c>
      <c r="O19" s="314" t="str">
        <f>IF($B$2=1,IF(ชี้วัด7!O19="","",ชี้วัด7!O19),IF(ชี้วัด7!O49="","",ชี้วัด7!O49))</f>
        <v/>
      </c>
      <c r="P19" s="314" t="str">
        <f>IF($B$2=1,IF(ชี้วัด7!P19="","",ชี้วัด7!P19),IF(ชี้วัด7!P49="","",ชี้วัด7!P49))</f>
        <v/>
      </c>
      <c r="Q19" s="314" t="str">
        <f>IF($B$2=1,IF(ชี้วัด7!Q19="","",ชี้วัด7!Q19),IF(ชี้วัด7!Q49="","",ชี้วัด7!Q49))</f>
        <v/>
      </c>
      <c r="R19" s="314" t="str">
        <f>IF($B$2=1,IF(ชี้วัด7!R19="","",ชี้วัด7!R19),IF(ชี้วัด7!R49="","",ชี้วัด7!R49))</f>
        <v/>
      </c>
      <c r="S19" s="314" t="str">
        <f>IF($B$2=1,IF(ชี้วัด7!S19="","",ชี้วัด7!S19),IF(ชี้วัด7!S49="","",ชี้วัด7!S49))</f>
        <v/>
      </c>
      <c r="T19" s="314" t="str">
        <f>IF($B$2=1,IF(ชี้วัด7!T19="","",ชี้วัด7!T19),IF(ชี้วัด7!T49="","",ชี้วัด7!T49))</f>
        <v/>
      </c>
      <c r="U19" s="314" t="str">
        <f>IF($B$2=1,IF(ชี้วัด7!U19="","",ชี้วัด7!U19),IF(ชี้วัด7!U49="","",ชี้วัด7!U49))</f>
        <v/>
      </c>
      <c r="V19" s="314" t="str">
        <f>IF($B$2=1,IF(ชี้วัด7!V19="","",ชี้วัด7!V19),IF(ชี้วัด7!V49="","",ชี้วัด7!V49))</f>
        <v/>
      </c>
      <c r="W19" s="314" t="str">
        <f>IF($B$2=1,IF(ชี้วัด7!W19="","",ชี้วัด7!W19),IF(ชี้วัด7!W49="","",ชี้วัด7!W49))</f>
        <v/>
      </c>
      <c r="X19" s="314" t="str">
        <f>IF($B$2=1,IF(ชี้วัด7!X19="","",ชี้วัด7!X19),IF(ชี้วัด7!X49="","",ชี้วัด7!X49))</f>
        <v/>
      </c>
      <c r="Y19" s="314" t="str">
        <f>IF($B$2=1,IF(ชี้วัด7!Y19="","",ชี้วัด7!Y19),IF(ชี้วัด7!Y49="","",ชี้วัด7!Y49))</f>
        <v/>
      </c>
      <c r="Z19" s="314" t="str">
        <f>IF($B$2=1,IF(ชี้วัด7!Z19="","",ชี้วัด7!Z19),IF(ชี้วัด7!Z49="","",ชี้วัด7!Z49))</f>
        <v/>
      </c>
      <c r="AA19" s="314" t="str">
        <f>IF($B$2=1,IF(ชี้วัด7!AA19="","",ชี้วัด7!AA19),IF(ชี้วัด7!AA49="","",ชี้วัด7!AA49))</f>
        <v/>
      </c>
      <c r="AB19" s="314" t="str">
        <f>IF($B$2=1,IF(ชี้วัด7!AB19="","",ชี้วัด7!AB19),IF(ชี้วัด7!AB49="","",ชี้วัด7!AB49))</f>
        <v/>
      </c>
      <c r="AC19" s="314" t="str">
        <f>IF($B$2=1,IF(ชี้วัด7!AC19="","",ชี้วัด7!AC19),IF(ชี้วัด7!AC49="","",ชี้วัด7!AC49))</f>
        <v/>
      </c>
      <c r="AD19" s="314" t="str">
        <f>IF($B$2=1,IF(ชี้วัด7!AD19="","",ชี้วัด7!AD19),IF(ชี้วัด7!AD49="","",ชี้วัด7!AD49))</f>
        <v/>
      </c>
      <c r="AE19" s="314" t="str">
        <f>IF($B$2=1,IF(ชี้วัด7!AE19="","",ชี้วัด7!AE19),IF(ชี้วัด7!AE49="","",ชี้วัด7!AE49))</f>
        <v/>
      </c>
      <c r="AF19" s="314" t="str">
        <f>IF($B$2=1,IF(ชี้วัด7!AF19="","",ชี้วัด7!AF19),IF(ชี้วัด7!AF49="","",ชี้วัด7!AF49))</f>
        <v/>
      </c>
      <c r="AG19" s="314" t="str">
        <f>IF($B$2=1,IF(ชี้วัด7!AG19="","",ชี้วัด7!AG19),IF(ชี้วัด7!AG49="","",ชี้วัด7!AG49))</f>
        <v/>
      </c>
      <c r="AH19" s="314" t="str">
        <f>IF($B$2=1,IF(ชี้วัด7!AH19="","",ชี้วัด7!AH19),IF(ชี้วัด7!AH49="","",ชี้วัด7!AH49))</f>
        <v/>
      </c>
      <c r="AI19" s="314" t="str">
        <f>IF($B$2=1,IF(ชี้วัด7!AI19="","",ชี้วัด7!AI19),IF(ชี้วัด7!AI49="","",ชี้วัด7!AI49))</f>
        <v/>
      </c>
      <c r="AJ19" s="314" t="str">
        <f>IF($B$2=1,IF(ชี้วัด7!AJ19="","",ชี้วัด7!AJ19),IF(ชี้วัด7!AJ49="","",ชี้วัด7!AJ49))</f>
        <v/>
      </c>
      <c r="AK19" s="314" t="str">
        <f>IF($B$2=1,IF(ชี้วัด7!AK19="","",ชี้วัด7!AK19),IF(ชี้วัด7!AK49="","",ชี้วัด7!AK49))</f>
        <v/>
      </c>
      <c r="AL19" s="314" t="str">
        <f>IF($B$2=1,IF(ชี้วัด7!AL19="","",ชี้วัด7!AL19),IF(ชี้วัด7!AL49="","",ชี้วัด7!AL49))</f>
        <v/>
      </c>
      <c r="AM19" s="314" t="str">
        <f>IF($B$2=1,IF(ชี้วัด7!AM19="","",ชี้วัด7!AM19),IF(ชี้วัด7!AM49="","",ชี้วัด7!AM49))</f>
        <v/>
      </c>
      <c r="AN19" s="314" t="str">
        <f>IF($B$2=1,IF(ชี้วัด7!AN19="","",ชี้วัด7!AN19),IF(ชี้วัด7!AN49="","",ชี้วัด7!AN49))</f>
        <v/>
      </c>
      <c r="AO19" s="314" t="str">
        <f>IF($B$2=1,IF(ชี้วัด7!AO19="","",ชี้วัด7!AO19),IF(ชี้วัด7!AO49="","",ชี้วัด7!AO49))</f>
        <v/>
      </c>
      <c r="AP19" s="314" t="str">
        <f>IF($B$2=1,IF(ชี้วัด7!AP19="","",ชี้วัด7!AP19),IF(ชี้วัด7!AP49="","",ชี้วัด7!AP49))</f>
        <v/>
      </c>
      <c r="AQ19" s="314" t="str">
        <f>IF($B$2=1,IF(ชี้วัด7!AQ19="","",ชี้วัด7!AQ19),IF(ชี้วัด7!AQ49="","",ชี้วัด7!AQ49))</f>
        <v/>
      </c>
      <c r="AR19" s="314" t="str">
        <f>IF($B$2=1,IF(ชี้วัด7!AR19="","",ชี้วัด7!AR19),IF(ชี้วัด7!AR49="","",ชี้วัด7!AR49))</f>
        <v/>
      </c>
      <c r="AS19" s="314" t="str">
        <f>IF($B$2=1,IF(ชี้วัด7!AS19="","",ชี้วัด7!AS19),IF(ชี้วัด7!AS49="","",ชี้วัด7!AS49))</f>
        <v/>
      </c>
      <c r="AT19" s="314" t="str">
        <f>IF($B$2=1,IF(ชี้วัด7!AT19="","",ชี้วัด7!AT19),IF(ชี้วัด7!AT49="","",ชี้วัด7!AT49))</f>
        <v/>
      </c>
      <c r="AU19" s="314" t="str">
        <f>IF($B$2=1,IF(ชี้วัด7!AU19="","",ชี้วัด7!AU19),IF(ชี้วัด7!AU49="","",ชี้วัด7!AU49))</f>
        <v/>
      </c>
      <c r="AV19" s="314" t="str">
        <f>IF($B$2=1,IF(ชี้วัด7!AV19="","",ชี้วัด7!AV19),IF(ชี้วัด7!AV49="","",ชี้วัด7!AV49))</f>
        <v/>
      </c>
      <c r="AW19" s="314" t="str">
        <f>IF($B$2=1,IF(ชี้วัด7!AW19="","",ชี้วัด7!AW19),IF(ชี้วัด7!AW49="","",ชี้วัด7!AW49))</f>
        <v/>
      </c>
      <c r="AX19" s="314" t="str">
        <f>IF($B$2=1,IF(ชี้วัด7!AX19="","",ชี้วัด7!AX19),IF(ชี้วัด7!AX49="","",ชี้วัด7!AX49))</f>
        <v/>
      </c>
      <c r="AY19" s="314" t="str">
        <f>IF($B$2=1,IF(ชี้วัด7!AY19="","",ชี้วัด7!AY19),IF(ชี้วัด7!AY49="","",ชี้วัด7!AY49))</f>
        <v/>
      </c>
      <c r="AZ19" s="314" t="str">
        <f>IF($B$2=1,IF(ชี้วัด7!AZ19="","",ชี้วัด7!AZ19),IF(ชี้วัด7!AZ49="","",ชี้วัด7!AZ49))</f>
        <v/>
      </c>
      <c r="BA19" s="314" t="str">
        <f>IF($B$2=1,IF(ชี้วัด7!BA19="","",ชี้วัด7!BA19),IF(ชี้วัด7!BA49="","",ชี้วัด7!BA49))</f>
        <v/>
      </c>
      <c r="BB19" s="314" t="str">
        <f>IF($B$2=1,IF(ชี้วัด7!BB19="","",ชี้วัด7!BB19),IF(ชี้วัด7!BB49="","",ชี้วัด7!BB49))</f>
        <v/>
      </c>
      <c r="BC19" s="314" t="str">
        <f>IF($B$2=1,IF(ชี้วัด7!BC19="","",ชี้วัด7!BC19),IF(ชี้วัด7!BC49="","",ชี้วัด7!BC49))</f>
        <v/>
      </c>
      <c r="BD19" s="314" t="str">
        <f>IF($B$2=1,IF(ชี้วัด7!BD19="","",ชี้วัด7!BD19),IF(ชี้วัด7!BD49="","",ชี้วัด7!BD49))</f>
        <v/>
      </c>
      <c r="BE19" s="116" t="str">
        <f>IF($B$2=1,IF(ชี้วัด7!BE19="","",ชี้วัด7!BE19),IF(ชี้วัด7!BE49="","",ชี้วัด7!BE49))</f>
        <v/>
      </c>
      <c r="BF19" s="116" t="str">
        <f>IF($B$2=1,IF(ชี้วัด7!BF19="","",ชี้วัด7!BF19),IF(ชี้วัด7!BF49="","",ชี้วัด7!BF49))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IF($B$2=1,IF(ชี้วัด7!E20="","",ชี้วัด7!E20),IF(ชี้วัด7!E50="","",ชี้วัด7!E50))</f>
        <v/>
      </c>
      <c r="F20" s="118"/>
      <c r="G20" s="314" t="str">
        <f>IF($B$2=1,IF(ชี้วัด7!G20="","",ชี้วัด7!G20),IF(ชี้วัด7!G50="","",ชี้วัด7!G50))</f>
        <v/>
      </c>
      <c r="H20" s="314" t="str">
        <f>IF($B$2=1,IF(ชี้วัด7!H20="","",ชี้วัด7!H20),IF(ชี้วัด7!H50="","",ชี้วัด7!H50))</f>
        <v/>
      </c>
      <c r="I20" s="314" t="str">
        <f>IF($B$2=1,IF(ชี้วัด7!I20="","",ชี้วัด7!I20),IF(ชี้วัด7!I50="","",ชี้วัด7!I50))</f>
        <v/>
      </c>
      <c r="J20" s="314" t="str">
        <f>IF($B$2=1,IF(ชี้วัด7!J20="","",ชี้วัด7!J20),IF(ชี้วัด7!J50="","",ชี้วัด7!J50))</f>
        <v/>
      </c>
      <c r="K20" s="314" t="str">
        <f>IF($B$2=1,IF(ชี้วัด7!K20="","",ชี้วัด7!K20),IF(ชี้วัด7!K50="","",ชี้วัด7!K50))</f>
        <v/>
      </c>
      <c r="L20" s="314" t="str">
        <f>IF($B$2=1,IF(ชี้วัด7!L20="","",ชี้วัด7!L20),IF(ชี้วัด7!L50="","",ชี้วัด7!L50))</f>
        <v/>
      </c>
      <c r="M20" s="314" t="str">
        <f>IF($B$2=1,IF(ชี้วัด7!M20="","",ชี้วัด7!M20),IF(ชี้วัด7!M50="","",ชี้วัด7!M50))</f>
        <v/>
      </c>
      <c r="N20" s="314" t="str">
        <f>IF($B$2=1,IF(ชี้วัด7!N20="","",ชี้วัด7!N20),IF(ชี้วัด7!N50="","",ชี้วัด7!N50))</f>
        <v/>
      </c>
      <c r="O20" s="314" t="str">
        <f>IF($B$2=1,IF(ชี้วัด7!O20="","",ชี้วัด7!O20),IF(ชี้วัด7!O50="","",ชี้วัด7!O50))</f>
        <v/>
      </c>
      <c r="P20" s="314" t="str">
        <f>IF($B$2=1,IF(ชี้วัด7!P20="","",ชี้วัด7!P20),IF(ชี้วัด7!P50="","",ชี้วัด7!P50))</f>
        <v/>
      </c>
      <c r="Q20" s="314" t="str">
        <f>IF($B$2=1,IF(ชี้วัด7!Q20="","",ชี้วัด7!Q20),IF(ชี้วัด7!Q50="","",ชี้วัด7!Q50))</f>
        <v/>
      </c>
      <c r="R20" s="314" t="str">
        <f>IF($B$2=1,IF(ชี้วัด7!R20="","",ชี้วัด7!R20),IF(ชี้วัด7!R50="","",ชี้วัด7!R50))</f>
        <v/>
      </c>
      <c r="S20" s="314" t="str">
        <f>IF($B$2=1,IF(ชี้วัด7!S20="","",ชี้วัด7!S20),IF(ชี้วัด7!S50="","",ชี้วัด7!S50))</f>
        <v/>
      </c>
      <c r="T20" s="314" t="str">
        <f>IF($B$2=1,IF(ชี้วัด7!T20="","",ชี้วัด7!T20),IF(ชี้วัด7!T50="","",ชี้วัด7!T50))</f>
        <v/>
      </c>
      <c r="U20" s="314" t="str">
        <f>IF($B$2=1,IF(ชี้วัด7!U20="","",ชี้วัด7!U20),IF(ชี้วัด7!U50="","",ชี้วัด7!U50))</f>
        <v/>
      </c>
      <c r="V20" s="314" t="str">
        <f>IF($B$2=1,IF(ชี้วัด7!V20="","",ชี้วัด7!V20),IF(ชี้วัด7!V50="","",ชี้วัด7!V50))</f>
        <v/>
      </c>
      <c r="W20" s="314" t="str">
        <f>IF($B$2=1,IF(ชี้วัด7!W20="","",ชี้วัด7!W20),IF(ชี้วัด7!W50="","",ชี้วัด7!W50))</f>
        <v/>
      </c>
      <c r="X20" s="314" t="str">
        <f>IF($B$2=1,IF(ชี้วัด7!X20="","",ชี้วัด7!X20),IF(ชี้วัด7!X50="","",ชี้วัด7!X50))</f>
        <v/>
      </c>
      <c r="Y20" s="314" t="str">
        <f>IF($B$2=1,IF(ชี้วัด7!Y20="","",ชี้วัด7!Y20),IF(ชี้วัด7!Y50="","",ชี้วัด7!Y50))</f>
        <v/>
      </c>
      <c r="Z20" s="314" t="str">
        <f>IF($B$2=1,IF(ชี้วัด7!Z20="","",ชี้วัด7!Z20),IF(ชี้วัด7!Z50="","",ชี้วัด7!Z50))</f>
        <v/>
      </c>
      <c r="AA20" s="314" t="str">
        <f>IF($B$2=1,IF(ชี้วัด7!AA20="","",ชี้วัด7!AA20),IF(ชี้วัด7!AA50="","",ชี้วัด7!AA50))</f>
        <v/>
      </c>
      <c r="AB20" s="314" t="str">
        <f>IF($B$2=1,IF(ชี้วัด7!AB20="","",ชี้วัด7!AB20),IF(ชี้วัด7!AB50="","",ชี้วัด7!AB50))</f>
        <v/>
      </c>
      <c r="AC20" s="314" t="str">
        <f>IF($B$2=1,IF(ชี้วัด7!AC20="","",ชี้วัด7!AC20),IF(ชี้วัด7!AC50="","",ชี้วัด7!AC50))</f>
        <v/>
      </c>
      <c r="AD20" s="314" t="str">
        <f>IF($B$2=1,IF(ชี้วัด7!AD20="","",ชี้วัด7!AD20),IF(ชี้วัด7!AD50="","",ชี้วัด7!AD50))</f>
        <v/>
      </c>
      <c r="AE20" s="314" t="str">
        <f>IF($B$2=1,IF(ชี้วัด7!AE20="","",ชี้วัด7!AE20),IF(ชี้วัด7!AE50="","",ชี้วัด7!AE50))</f>
        <v/>
      </c>
      <c r="AF20" s="314" t="str">
        <f>IF($B$2=1,IF(ชี้วัด7!AF20="","",ชี้วัด7!AF20),IF(ชี้วัด7!AF50="","",ชี้วัด7!AF50))</f>
        <v/>
      </c>
      <c r="AG20" s="314" t="str">
        <f>IF($B$2=1,IF(ชี้วัด7!AG20="","",ชี้วัด7!AG20),IF(ชี้วัด7!AG50="","",ชี้วัด7!AG50))</f>
        <v/>
      </c>
      <c r="AH20" s="314" t="str">
        <f>IF($B$2=1,IF(ชี้วัด7!AH20="","",ชี้วัด7!AH20),IF(ชี้วัด7!AH50="","",ชี้วัด7!AH50))</f>
        <v/>
      </c>
      <c r="AI20" s="314" t="str">
        <f>IF($B$2=1,IF(ชี้วัด7!AI20="","",ชี้วัด7!AI20),IF(ชี้วัด7!AI50="","",ชี้วัด7!AI50))</f>
        <v/>
      </c>
      <c r="AJ20" s="314" t="str">
        <f>IF($B$2=1,IF(ชี้วัด7!AJ20="","",ชี้วัด7!AJ20),IF(ชี้วัด7!AJ50="","",ชี้วัด7!AJ50))</f>
        <v/>
      </c>
      <c r="AK20" s="314" t="str">
        <f>IF($B$2=1,IF(ชี้วัด7!AK20="","",ชี้วัด7!AK20),IF(ชี้วัด7!AK50="","",ชี้วัด7!AK50))</f>
        <v/>
      </c>
      <c r="AL20" s="314" t="str">
        <f>IF($B$2=1,IF(ชี้วัด7!AL20="","",ชี้วัด7!AL20),IF(ชี้วัด7!AL50="","",ชี้วัด7!AL50))</f>
        <v/>
      </c>
      <c r="AM20" s="314" t="str">
        <f>IF($B$2=1,IF(ชี้วัด7!AM20="","",ชี้วัด7!AM20),IF(ชี้วัด7!AM50="","",ชี้วัด7!AM50))</f>
        <v/>
      </c>
      <c r="AN20" s="314" t="str">
        <f>IF($B$2=1,IF(ชี้วัด7!AN20="","",ชี้วัด7!AN20),IF(ชี้วัด7!AN50="","",ชี้วัด7!AN50))</f>
        <v/>
      </c>
      <c r="AO20" s="314" t="str">
        <f>IF($B$2=1,IF(ชี้วัด7!AO20="","",ชี้วัด7!AO20),IF(ชี้วัด7!AO50="","",ชี้วัด7!AO50))</f>
        <v/>
      </c>
      <c r="AP20" s="314" t="str">
        <f>IF($B$2=1,IF(ชี้วัด7!AP20="","",ชี้วัด7!AP20),IF(ชี้วัด7!AP50="","",ชี้วัด7!AP50))</f>
        <v/>
      </c>
      <c r="AQ20" s="314" t="str">
        <f>IF($B$2=1,IF(ชี้วัด7!AQ20="","",ชี้วัด7!AQ20),IF(ชี้วัด7!AQ50="","",ชี้วัด7!AQ50))</f>
        <v/>
      </c>
      <c r="AR20" s="314" t="str">
        <f>IF($B$2=1,IF(ชี้วัด7!AR20="","",ชี้วัด7!AR20),IF(ชี้วัด7!AR50="","",ชี้วัด7!AR50))</f>
        <v/>
      </c>
      <c r="AS20" s="314" t="str">
        <f>IF($B$2=1,IF(ชี้วัด7!AS20="","",ชี้วัด7!AS20),IF(ชี้วัด7!AS50="","",ชี้วัด7!AS50))</f>
        <v/>
      </c>
      <c r="AT20" s="314" t="str">
        <f>IF($B$2=1,IF(ชี้วัด7!AT20="","",ชี้วัด7!AT20),IF(ชี้วัด7!AT50="","",ชี้วัด7!AT50))</f>
        <v/>
      </c>
      <c r="AU20" s="314" t="str">
        <f>IF($B$2=1,IF(ชี้วัด7!AU20="","",ชี้วัด7!AU20),IF(ชี้วัด7!AU50="","",ชี้วัด7!AU50))</f>
        <v/>
      </c>
      <c r="AV20" s="314" t="str">
        <f>IF($B$2=1,IF(ชี้วัด7!AV20="","",ชี้วัด7!AV20),IF(ชี้วัด7!AV50="","",ชี้วัด7!AV50))</f>
        <v/>
      </c>
      <c r="AW20" s="314" t="str">
        <f>IF($B$2=1,IF(ชี้วัด7!AW20="","",ชี้วัด7!AW20),IF(ชี้วัด7!AW50="","",ชี้วัด7!AW50))</f>
        <v/>
      </c>
      <c r="AX20" s="314" t="str">
        <f>IF($B$2=1,IF(ชี้วัด7!AX20="","",ชี้วัด7!AX20),IF(ชี้วัด7!AX50="","",ชี้วัด7!AX50))</f>
        <v/>
      </c>
      <c r="AY20" s="314" t="str">
        <f>IF($B$2=1,IF(ชี้วัด7!AY20="","",ชี้วัด7!AY20),IF(ชี้วัด7!AY50="","",ชี้วัด7!AY50))</f>
        <v/>
      </c>
      <c r="AZ20" s="314" t="str">
        <f>IF($B$2=1,IF(ชี้วัด7!AZ20="","",ชี้วัด7!AZ20),IF(ชี้วัด7!AZ50="","",ชี้วัด7!AZ50))</f>
        <v/>
      </c>
      <c r="BA20" s="314" t="str">
        <f>IF($B$2=1,IF(ชี้วัด7!BA20="","",ชี้วัด7!BA20),IF(ชี้วัด7!BA50="","",ชี้วัด7!BA50))</f>
        <v/>
      </c>
      <c r="BB20" s="314" t="str">
        <f>IF($B$2=1,IF(ชี้วัด7!BB20="","",ชี้วัด7!BB20),IF(ชี้วัด7!BB50="","",ชี้วัด7!BB50))</f>
        <v/>
      </c>
      <c r="BC20" s="314" t="str">
        <f>IF($B$2=1,IF(ชี้วัด7!BC20="","",ชี้วัด7!BC20),IF(ชี้วัด7!BC50="","",ชี้วัด7!BC50))</f>
        <v/>
      </c>
      <c r="BD20" s="314" t="str">
        <f>IF($B$2=1,IF(ชี้วัด7!BD20="","",ชี้วัด7!BD20),IF(ชี้วัด7!BD50="","",ชี้วัด7!BD50))</f>
        <v/>
      </c>
      <c r="BE20" s="116" t="str">
        <f>IF($B$2=1,IF(ชี้วัด7!BE20="","",ชี้วัด7!BE20),IF(ชี้วัด7!BE50="","",ชี้วัด7!BE50))</f>
        <v/>
      </c>
      <c r="BF20" s="116" t="str">
        <f>IF($B$2=1,IF(ชี้วัด7!BF20="","",ชี้วัด7!BF20),IF(ชี้วัด7!BF50="","",ชี้วัด7!BF50))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IF($B$2=1,IF(ชี้วัด7!E21="","",ชี้วัด7!E21),IF(ชี้วัด7!E51="","",ชี้วัด7!E51))</f>
        <v/>
      </c>
      <c r="F21" s="118"/>
      <c r="G21" s="314" t="str">
        <f>IF($B$2=1,IF(ชี้วัด7!G21="","",ชี้วัด7!G21),IF(ชี้วัด7!G51="","",ชี้วัด7!G51))</f>
        <v/>
      </c>
      <c r="H21" s="314" t="str">
        <f>IF($B$2=1,IF(ชี้วัด7!H21="","",ชี้วัด7!H21),IF(ชี้วัด7!H51="","",ชี้วัด7!H51))</f>
        <v/>
      </c>
      <c r="I21" s="314" t="str">
        <f>IF($B$2=1,IF(ชี้วัด7!I21="","",ชี้วัด7!I21),IF(ชี้วัด7!I51="","",ชี้วัด7!I51))</f>
        <v/>
      </c>
      <c r="J21" s="314" t="str">
        <f>IF($B$2=1,IF(ชี้วัด7!J21="","",ชี้วัด7!J21),IF(ชี้วัด7!J51="","",ชี้วัด7!J51))</f>
        <v/>
      </c>
      <c r="K21" s="314" t="str">
        <f>IF($B$2=1,IF(ชี้วัด7!K21="","",ชี้วัด7!K21),IF(ชี้วัด7!K51="","",ชี้วัด7!K51))</f>
        <v/>
      </c>
      <c r="L21" s="314" t="str">
        <f>IF($B$2=1,IF(ชี้วัด7!L21="","",ชี้วัด7!L21),IF(ชี้วัด7!L51="","",ชี้วัด7!L51))</f>
        <v/>
      </c>
      <c r="M21" s="314" t="str">
        <f>IF($B$2=1,IF(ชี้วัด7!M21="","",ชี้วัด7!M21),IF(ชี้วัด7!M51="","",ชี้วัด7!M51))</f>
        <v/>
      </c>
      <c r="N21" s="314" t="str">
        <f>IF($B$2=1,IF(ชี้วัด7!N21="","",ชี้วัด7!N21),IF(ชี้วัด7!N51="","",ชี้วัด7!N51))</f>
        <v/>
      </c>
      <c r="O21" s="314" t="str">
        <f>IF($B$2=1,IF(ชี้วัด7!O21="","",ชี้วัด7!O21),IF(ชี้วัด7!O51="","",ชี้วัด7!O51))</f>
        <v/>
      </c>
      <c r="P21" s="314" t="str">
        <f>IF($B$2=1,IF(ชี้วัด7!P21="","",ชี้วัด7!P21),IF(ชี้วัด7!P51="","",ชี้วัด7!P51))</f>
        <v/>
      </c>
      <c r="Q21" s="314" t="str">
        <f>IF($B$2=1,IF(ชี้วัด7!Q21="","",ชี้วัด7!Q21),IF(ชี้วัด7!Q51="","",ชี้วัด7!Q51))</f>
        <v/>
      </c>
      <c r="R21" s="314" t="str">
        <f>IF($B$2=1,IF(ชี้วัด7!R21="","",ชี้วัด7!R21),IF(ชี้วัด7!R51="","",ชี้วัด7!R51))</f>
        <v/>
      </c>
      <c r="S21" s="314" t="str">
        <f>IF($B$2=1,IF(ชี้วัด7!S21="","",ชี้วัด7!S21),IF(ชี้วัด7!S51="","",ชี้วัด7!S51))</f>
        <v/>
      </c>
      <c r="T21" s="314" t="str">
        <f>IF($B$2=1,IF(ชี้วัด7!T21="","",ชี้วัด7!T21),IF(ชี้วัด7!T51="","",ชี้วัด7!T51))</f>
        <v/>
      </c>
      <c r="U21" s="314" t="str">
        <f>IF($B$2=1,IF(ชี้วัด7!U21="","",ชี้วัด7!U21),IF(ชี้วัด7!U51="","",ชี้วัด7!U51))</f>
        <v/>
      </c>
      <c r="V21" s="314" t="str">
        <f>IF($B$2=1,IF(ชี้วัด7!V21="","",ชี้วัด7!V21),IF(ชี้วัด7!V51="","",ชี้วัด7!V51))</f>
        <v/>
      </c>
      <c r="W21" s="314" t="str">
        <f>IF($B$2=1,IF(ชี้วัด7!W21="","",ชี้วัด7!W21),IF(ชี้วัด7!W51="","",ชี้วัด7!W51))</f>
        <v/>
      </c>
      <c r="X21" s="314" t="str">
        <f>IF($B$2=1,IF(ชี้วัด7!X21="","",ชี้วัด7!X21),IF(ชี้วัด7!X51="","",ชี้วัด7!X51))</f>
        <v/>
      </c>
      <c r="Y21" s="314" t="str">
        <f>IF($B$2=1,IF(ชี้วัด7!Y21="","",ชี้วัด7!Y21),IF(ชี้วัด7!Y51="","",ชี้วัด7!Y51))</f>
        <v/>
      </c>
      <c r="Z21" s="314" t="str">
        <f>IF($B$2=1,IF(ชี้วัด7!Z21="","",ชี้วัด7!Z21),IF(ชี้วัด7!Z51="","",ชี้วัด7!Z51))</f>
        <v/>
      </c>
      <c r="AA21" s="314" t="str">
        <f>IF($B$2=1,IF(ชี้วัด7!AA21="","",ชี้วัด7!AA21),IF(ชี้วัด7!AA51="","",ชี้วัด7!AA51))</f>
        <v/>
      </c>
      <c r="AB21" s="314" t="str">
        <f>IF($B$2=1,IF(ชี้วัด7!AB21="","",ชี้วัด7!AB21),IF(ชี้วัด7!AB51="","",ชี้วัด7!AB51))</f>
        <v/>
      </c>
      <c r="AC21" s="314" t="str">
        <f>IF($B$2=1,IF(ชี้วัด7!AC21="","",ชี้วัด7!AC21),IF(ชี้วัด7!AC51="","",ชี้วัด7!AC51))</f>
        <v/>
      </c>
      <c r="AD21" s="314" t="str">
        <f>IF($B$2=1,IF(ชี้วัด7!AD21="","",ชี้วัด7!AD21),IF(ชี้วัด7!AD51="","",ชี้วัด7!AD51))</f>
        <v/>
      </c>
      <c r="AE21" s="314" t="str">
        <f>IF($B$2=1,IF(ชี้วัด7!AE21="","",ชี้วัด7!AE21),IF(ชี้วัด7!AE51="","",ชี้วัด7!AE51))</f>
        <v/>
      </c>
      <c r="AF21" s="314" t="str">
        <f>IF($B$2=1,IF(ชี้วัด7!AF21="","",ชี้วัด7!AF21),IF(ชี้วัด7!AF51="","",ชี้วัด7!AF51))</f>
        <v/>
      </c>
      <c r="AG21" s="314" t="str">
        <f>IF($B$2=1,IF(ชี้วัด7!AG21="","",ชี้วัด7!AG21),IF(ชี้วัด7!AG51="","",ชี้วัด7!AG51))</f>
        <v/>
      </c>
      <c r="AH21" s="314" t="str">
        <f>IF($B$2=1,IF(ชี้วัด7!AH21="","",ชี้วัด7!AH21),IF(ชี้วัด7!AH51="","",ชี้วัด7!AH51))</f>
        <v/>
      </c>
      <c r="AI21" s="314" t="str">
        <f>IF($B$2=1,IF(ชี้วัด7!AI21="","",ชี้วัด7!AI21),IF(ชี้วัด7!AI51="","",ชี้วัด7!AI51))</f>
        <v/>
      </c>
      <c r="AJ21" s="314" t="str">
        <f>IF($B$2=1,IF(ชี้วัด7!AJ21="","",ชี้วัด7!AJ21),IF(ชี้วัด7!AJ51="","",ชี้วัด7!AJ51))</f>
        <v/>
      </c>
      <c r="AK21" s="314" t="str">
        <f>IF($B$2=1,IF(ชี้วัด7!AK21="","",ชี้วัด7!AK21),IF(ชี้วัด7!AK51="","",ชี้วัด7!AK51))</f>
        <v/>
      </c>
      <c r="AL21" s="314" t="str">
        <f>IF($B$2=1,IF(ชี้วัด7!AL21="","",ชี้วัด7!AL21),IF(ชี้วัด7!AL51="","",ชี้วัด7!AL51))</f>
        <v/>
      </c>
      <c r="AM21" s="314" t="str">
        <f>IF($B$2=1,IF(ชี้วัด7!AM21="","",ชี้วัด7!AM21),IF(ชี้วัด7!AM51="","",ชี้วัด7!AM51))</f>
        <v/>
      </c>
      <c r="AN21" s="314" t="str">
        <f>IF($B$2=1,IF(ชี้วัด7!AN21="","",ชี้วัด7!AN21),IF(ชี้วัด7!AN51="","",ชี้วัด7!AN51))</f>
        <v/>
      </c>
      <c r="AO21" s="314" t="str">
        <f>IF($B$2=1,IF(ชี้วัด7!AO21="","",ชี้วัด7!AO21),IF(ชี้วัด7!AO51="","",ชี้วัด7!AO51))</f>
        <v/>
      </c>
      <c r="AP21" s="314" t="str">
        <f>IF($B$2=1,IF(ชี้วัด7!AP21="","",ชี้วัด7!AP21),IF(ชี้วัด7!AP51="","",ชี้วัด7!AP51))</f>
        <v/>
      </c>
      <c r="AQ21" s="314" t="str">
        <f>IF($B$2=1,IF(ชี้วัด7!AQ21="","",ชี้วัด7!AQ21),IF(ชี้วัด7!AQ51="","",ชี้วัด7!AQ51))</f>
        <v/>
      </c>
      <c r="AR21" s="314" t="str">
        <f>IF($B$2=1,IF(ชี้วัด7!AR21="","",ชี้วัด7!AR21),IF(ชี้วัด7!AR51="","",ชี้วัด7!AR51))</f>
        <v/>
      </c>
      <c r="AS21" s="314" t="str">
        <f>IF($B$2=1,IF(ชี้วัด7!AS21="","",ชี้วัด7!AS21),IF(ชี้วัด7!AS51="","",ชี้วัด7!AS51))</f>
        <v/>
      </c>
      <c r="AT21" s="314" t="str">
        <f>IF($B$2=1,IF(ชี้วัด7!AT21="","",ชี้วัด7!AT21),IF(ชี้วัด7!AT51="","",ชี้วัด7!AT51))</f>
        <v/>
      </c>
      <c r="AU21" s="314" t="str">
        <f>IF($B$2=1,IF(ชี้วัด7!AU21="","",ชี้วัด7!AU21),IF(ชี้วัด7!AU51="","",ชี้วัด7!AU51))</f>
        <v/>
      </c>
      <c r="AV21" s="314" t="str">
        <f>IF($B$2=1,IF(ชี้วัด7!AV21="","",ชี้วัด7!AV21),IF(ชี้วัด7!AV51="","",ชี้วัด7!AV51))</f>
        <v/>
      </c>
      <c r="AW21" s="314" t="str">
        <f>IF($B$2=1,IF(ชี้วัด7!AW21="","",ชี้วัด7!AW21),IF(ชี้วัด7!AW51="","",ชี้วัด7!AW51))</f>
        <v/>
      </c>
      <c r="AX21" s="314" t="str">
        <f>IF($B$2=1,IF(ชี้วัด7!AX21="","",ชี้วัด7!AX21),IF(ชี้วัด7!AX51="","",ชี้วัด7!AX51))</f>
        <v/>
      </c>
      <c r="AY21" s="314" t="str">
        <f>IF($B$2=1,IF(ชี้วัด7!AY21="","",ชี้วัด7!AY21),IF(ชี้วัด7!AY51="","",ชี้วัด7!AY51))</f>
        <v/>
      </c>
      <c r="AZ21" s="314" t="str">
        <f>IF($B$2=1,IF(ชี้วัด7!AZ21="","",ชี้วัด7!AZ21),IF(ชี้วัด7!AZ51="","",ชี้วัด7!AZ51))</f>
        <v/>
      </c>
      <c r="BA21" s="314" t="str">
        <f>IF($B$2=1,IF(ชี้วัด7!BA21="","",ชี้วัด7!BA21),IF(ชี้วัด7!BA51="","",ชี้วัด7!BA51))</f>
        <v/>
      </c>
      <c r="BB21" s="314" t="str">
        <f>IF($B$2=1,IF(ชี้วัด7!BB21="","",ชี้วัด7!BB21),IF(ชี้วัด7!BB51="","",ชี้วัด7!BB51))</f>
        <v/>
      </c>
      <c r="BC21" s="314" t="str">
        <f>IF($B$2=1,IF(ชี้วัด7!BC21="","",ชี้วัด7!BC21),IF(ชี้วัด7!BC51="","",ชี้วัด7!BC51))</f>
        <v/>
      </c>
      <c r="BD21" s="314" t="str">
        <f>IF($B$2=1,IF(ชี้วัด7!BD21="","",ชี้วัด7!BD21),IF(ชี้วัด7!BD51="","",ชี้วัด7!BD51))</f>
        <v/>
      </c>
      <c r="BE21" s="116" t="str">
        <f>IF($B$2=1,IF(ชี้วัด7!BE21="","",ชี้วัด7!BE21),IF(ชี้วัด7!BE51="","",ชี้วัด7!BE51))</f>
        <v/>
      </c>
      <c r="BF21" s="116" t="str">
        <f>IF($B$2=1,IF(ชี้วัด7!BF21="","",ชี้วัด7!BF21),IF(ชี้วัด7!BF51="","",ชี้วัด7!BF51))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IF($B$2=1,IF(ชี้วัด7!E22="","",ชี้วัด7!E22),IF(ชี้วัด7!E52="","",ชี้วัด7!E52))</f>
        <v/>
      </c>
      <c r="F22" s="118"/>
      <c r="G22" s="314" t="str">
        <f>IF($B$2=1,IF(ชี้วัด7!G22="","",ชี้วัด7!G22),IF(ชี้วัด7!G52="","",ชี้วัด7!G52))</f>
        <v/>
      </c>
      <c r="H22" s="314" t="str">
        <f>IF($B$2=1,IF(ชี้วัด7!H22="","",ชี้วัด7!H22),IF(ชี้วัด7!H52="","",ชี้วัด7!H52))</f>
        <v/>
      </c>
      <c r="I22" s="314" t="str">
        <f>IF($B$2=1,IF(ชี้วัด7!I22="","",ชี้วัด7!I22),IF(ชี้วัด7!I52="","",ชี้วัด7!I52))</f>
        <v/>
      </c>
      <c r="J22" s="314" t="str">
        <f>IF($B$2=1,IF(ชี้วัด7!J22="","",ชี้วัด7!J22),IF(ชี้วัด7!J52="","",ชี้วัด7!J52))</f>
        <v/>
      </c>
      <c r="K22" s="314" t="str">
        <f>IF($B$2=1,IF(ชี้วัด7!K22="","",ชี้วัด7!K22),IF(ชี้วัด7!K52="","",ชี้วัด7!K52))</f>
        <v/>
      </c>
      <c r="L22" s="314" t="str">
        <f>IF($B$2=1,IF(ชี้วัด7!L22="","",ชี้วัด7!L22),IF(ชี้วัด7!L52="","",ชี้วัด7!L52))</f>
        <v/>
      </c>
      <c r="M22" s="314" t="str">
        <f>IF($B$2=1,IF(ชี้วัด7!M22="","",ชี้วัด7!M22),IF(ชี้วัด7!M52="","",ชี้วัด7!M52))</f>
        <v/>
      </c>
      <c r="N22" s="314" t="str">
        <f>IF($B$2=1,IF(ชี้วัด7!N22="","",ชี้วัด7!N22),IF(ชี้วัด7!N52="","",ชี้วัด7!N52))</f>
        <v/>
      </c>
      <c r="O22" s="314" t="str">
        <f>IF($B$2=1,IF(ชี้วัด7!O22="","",ชี้วัด7!O22),IF(ชี้วัด7!O52="","",ชี้วัด7!O52))</f>
        <v/>
      </c>
      <c r="P22" s="314" t="str">
        <f>IF($B$2=1,IF(ชี้วัด7!P22="","",ชี้วัด7!P22),IF(ชี้วัด7!P52="","",ชี้วัด7!P52))</f>
        <v/>
      </c>
      <c r="Q22" s="314" t="str">
        <f>IF($B$2=1,IF(ชี้วัด7!Q22="","",ชี้วัด7!Q22),IF(ชี้วัด7!Q52="","",ชี้วัด7!Q52))</f>
        <v/>
      </c>
      <c r="R22" s="314" t="str">
        <f>IF($B$2=1,IF(ชี้วัด7!R22="","",ชี้วัด7!R22),IF(ชี้วัด7!R52="","",ชี้วัด7!R52))</f>
        <v/>
      </c>
      <c r="S22" s="314" t="str">
        <f>IF($B$2=1,IF(ชี้วัด7!S22="","",ชี้วัด7!S22),IF(ชี้วัด7!S52="","",ชี้วัด7!S52))</f>
        <v/>
      </c>
      <c r="T22" s="314" t="str">
        <f>IF($B$2=1,IF(ชี้วัด7!T22="","",ชี้วัด7!T22),IF(ชี้วัด7!T52="","",ชี้วัด7!T52))</f>
        <v/>
      </c>
      <c r="U22" s="314" t="str">
        <f>IF($B$2=1,IF(ชี้วัด7!U22="","",ชี้วัด7!U22),IF(ชี้วัด7!U52="","",ชี้วัด7!U52))</f>
        <v/>
      </c>
      <c r="V22" s="314" t="str">
        <f>IF($B$2=1,IF(ชี้วัด7!V22="","",ชี้วัด7!V22),IF(ชี้วัด7!V52="","",ชี้วัด7!V52))</f>
        <v/>
      </c>
      <c r="W22" s="314" t="str">
        <f>IF($B$2=1,IF(ชี้วัด7!W22="","",ชี้วัด7!W22),IF(ชี้วัด7!W52="","",ชี้วัด7!W52))</f>
        <v/>
      </c>
      <c r="X22" s="314" t="str">
        <f>IF($B$2=1,IF(ชี้วัด7!X22="","",ชี้วัด7!X22),IF(ชี้วัด7!X52="","",ชี้วัด7!X52))</f>
        <v/>
      </c>
      <c r="Y22" s="314" t="str">
        <f>IF($B$2=1,IF(ชี้วัด7!Y22="","",ชี้วัด7!Y22),IF(ชี้วัด7!Y52="","",ชี้วัด7!Y52))</f>
        <v/>
      </c>
      <c r="Z22" s="314" t="str">
        <f>IF($B$2=1,IF(ชี้วัด7!Z22="","",ชี้วัด7!Z22),IF(ชี้วัด7!Z52="","",ชี้วัด7!Z52))</f>
        <v/>
      </c>
      <c r="AA22" s="314" t="str">
        <f>IF($B$2=1,IF(ชี้วัด7!AA22="","",ชี้วัด7!AA22),IF(ชี้วัด7!AA52="","",ชี้วัด7!AA52))</f>
        <v/>
      </c>
      <c r="AB22" s="314" t="str">
        <f>IF($B$2=1,IF(ชี้วัด7!AB22="","",ชี้วัด7!AB22),IF(ชี้วัด7!AB52="","",ชี้วัด7!AB52))</f>
        <v/>
      </c>
      <c r="AC22" s="314" t="str">
        <f>IF($B$2=1,IF(ชี้วัด7!AC22="","",ชี้วัด7!AC22),IF(ชี้วัด7!AC52="","",ชี้วัด7!AC52))</f>
        <v/>
      </c>
      <c r="AD22" s="314" t="str">
        <f>IF($B$2=1,IF(ชี้วัด7!AD22="","",ชี้วัด7!AD22),IF(ชี้วัด7!AD52="","",ชี้วัด7!AD52))</f>
        <v/>
      </c>
      <c r="AE22" s="314" t="str">
        <f>IF($B$2=1,IF(ชี้วัด7!AE22="","",ชี้วัด7!AE22),IF(ชี้วัด7!AE52="","",ชี้วัด7!AE52))</f>
        <v/>
      </c>
      <c r="AF22" s="314" t="str">
        <f>IF($B$2=1,IF(ชี้วัด7!AF22="","",ชี้วัด7!AF22),IF(ชี้วัด7!AF52="","",ชี้วัด7!AF52))</f>
        <v/>
      </c>
      <c r="AG22" s="314" t="str">
        <f>IF($B$2=1,IF(ชี้วัด7!AG22="","",ชี้วัด7!AG22),IF(ชี้วัด7!AG52="","",ชี้วัด7!AG52))</f>
        <v/>
      </c>
      <c r="AH22" s="314" t="str">
        <f>IF($B$2=1,IF(ชี้วัด7!AH22="","",ชี้วัด7!AH22),IF(ชี้วัด7!AH52="","",ชี้วัด7!AH52))</f>
        <v/>
      </c>
      <c r="AI22" s="314" t="str">
        <f>IF($B$2=1,IF(ชี้วัด7!AI22="","",ชี้วัด7!AI22),IF(ชี้วัด7!AI52="","",ชี้วัด7!AI52))</f>
        <v/>
      </c>
      <c r="AJ22" s="314" t="str">
        <f>IF($B$2=1,IF(ชี้วัด7!AJ22="","",ชี้วัด7!AJ22),IF(ชี้วัด7!AJ52="","",ชี้วัด7!AJ52))</f>
        <v/>
      </c>
      <c r="AK22" s="314" t="str">
        <f>IF($B$2=1,IF(ชี้วัด7!AK22="","",ชี้วัด7!AK22),IF(ชี้วัด7!AK52="","",ชี้วัด7!AK52))</f>
        <v/>
      </c>
      <c r="AL22" s="314" t="str">
        <f>IF($B$2=1,IF(ชี้วัด7!AL22="","",ชี้วัด7!AL22),IF(ชี้วัด7!AL52="","",ชี้วัด7!AL52))</f>
        <v/>
      </c>
      <c r="AM22" s="314" t="str">
        <f>IF($B$2=1,IF(ชี้วัด7!AM22="","",ชี้วัด7!AM22),IF(ชี้วัด7!AM52="","",ชี้วัด7!AM52))</f>
        <v/>
      </c>
      <c r="AN22" s="314" t="str">
        <f>IF($B$2=1,IF(ชี้วัด7!AN22="","",ชี้วัด7!AN22),IF(ชี้วัด7!AN52="","",ชี้วัด7!AN52))</f>
        <v/>
      </c>
      <c r="AO22" s="314" t="str">
        <f>IF($B$2=1,IF(ชี้วัด7!AO22="","",ชี้วัด7!AO22),IF(ชี้วัด7!AO52="","",ชี้วัด7!AO52))</f>
        <v/>
      </c>
      <c r="AP22" s="314" t="str">
        <f>IF($B$2=1,IF(ชี้วัด7!AP22="","",ชี้วัด7!AP22),IF(ชี้วัด7!AP52="","",ชี้วัด7!AP52))</f>
        <v/>
      </c>
      <c r="AQ22" s="314" t="str">
        <f>IF($B$2=1,IF(ชี้วัด7!AQ22="","",ชี้วัด7!AQ22),IF(ชี้วัด7!AQ52="","",ชี้วัด7!AQ52))</f>
        <v/>
      </c>
      <c r="AR22" s="314" t="str">
        <f>IF($B$2=1,IF(ชี้วัด7!AR22="","",ชี้วัด7!AR22),IF(ชี้วัด7!AR52="","",ชี้วัด7!AR52))</f>
        <v/>
      </c>
      <c r="AS22" s="314" t="str">
        <f>IF($B$2=1,IF(ชี้วัด7!AS22="","",ชี้วัด7!AS22),IF(ชี้วัด7!AS52="","",ชี้วัด7!AS52))</f>
        <v/>
      </c>
      <c r="AT22" s="314" t="str">
        <f>IF($B$2=1,IF(ชี้วัด7!AT22="","",ชี้วัด7!AT22),IF(ชี้วัด7!AT52="","",ชี้วัด7!AT52))</f>
        <v/>
      </c>
      <c r="AU22" s="314" t="str">
        <f>IF($B$2=1,IF(ชี้วัด7!AU22="","",ชี้วัด7!AU22),IF(ชี้วัด7!AU52="","",ชี้วัด7!AU52))</f>
        <v/>
      </c>
      <c r="AV22" s="314" t="str">
        <f>IF($B$2=1,IF(ชี้วัด7!AV22="","",ชี้วัด7!AV22),IF(ชี้วัด7!AV52="","",ชี้วัด7!AV52))</f>
        <v/>
      </c>
      <c r="AW22" s="314" t="str">
        <f>IF($B$2=1,IF(ชี้วัด7!AW22="","",ชี้วัด7!AW22),IF(ชี้วัด7!AW52="","",ชี้วัด7!AW52))</f>
        <v/>
      </c>
      <c r="AX22" s="314" t="str">
        <f>IF($B$2=1,IF(ชี้วัด7!AX22="","",ชี้วัด7!AX22),IF(ชี้วัด7!AX52="","",ชี้วัด7!AX52))</f>
        <v/>
      </c>
      <c r="AY22" s="314" t="str">
        <f>IF($B$2=1,IF(ชี้วัด7!AY22="","",ชี้วัด7!AY22),IF(ชี้วัด7!AY52="","",ชี้วัด7!AY52))</f>
        <v/>
      </c>
      <c r="AZ22" s="314" t="str">
        <f>IF($B$2=1,IF(ชี้วัด7!AZ22="","",ชี้วัด7!AZ22),IF(ชี้วัด7!AZ52="","",ชี้วัด7!AZ52))</f>
        <v/>
      </c>
      <c r="BA22" s="314" t="str">
        <f>IF($B$2=1,IF(ชี้วัด7!BA22="","",ชี้วัด7!BA22),IF(ชี้วัด7!BA52="","",ชี้วัด7!BA52))</f>
        <v/>
      </c>
      <c r="BB22" s="314" t="str">
        <f>IF($B$2=1,IF(ชี้วัด7!BB22="","",ชี้วัด7!BB22),IF(ชี้วัด7!BB52="","",ชี้วัด7!BB52))</f>
        <v/>
      </c>
      <c r="BC22" s="314" t="str">
        <f>IF($B$2=1,IF(ชี้วัด7!BC22="","",ชี้วัด7!BC22),IF(ชี้วัด7!BC52="","",ชี้วัด7!BC52))</f>
        <v/>
      </c>
      <c r="BD22" s="314" t="str">
        <f>IF($B$2=1,IF(ชี้วัด7!BD22="","",ชี้วัด7!BD22),IF(ชี้วัด7!BD52="","",ชี้วัด7!BD52))</f>
        <v/>
      </c>
      <c r="BE22" s="116" t="str">
        <f>IF($B$2=1,IF(ชี้วัด7!BE22="","",ชี้วัด7!BE22),IF(ชี้วัด7!BE52="","",ชี้วัด7!BE52))</f>
        <v/>
      </c>
      <c r="BF22" s="116" t="str">
        <f>IF($B$2=1,IF(ชี้วัด7!BF22="","",ชี้วัด7!BF22),IF(ชี้วัด7!BF52="","",ชี้วัด7!BF52))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IF($B$2=1,IF(ชี้วัด7!E23="","",ชี้วัด7!E23),IF(ชี้วัด7!E53="","",ชี้วัด7!E53))</f>
        <v/>
      </c>
      <c r="F23" s="118"/>
      <c r="G23" s="314" t="str">
        <f>IF($B$2=1,IF(ชี้วัด7!G23="","",ชี้วัด7!G23),IF(ชี้วัด7!G53="","",ชี้วัด7!G53))</f>
        <v/>
      </c>
      <c r="H23" s="314" t="str">
        <f>IF($B$2=1,IF(ชี้วัด7!H23="","",ชี้วัด7!H23),IF(ชี้วัด7!H53="","",ชี้วัด7!H53))</f>
        <v/>
      </c>
      <c r="I23" s="314" t="str">
        <f>IF($B$2=1,IF(ชี้วัด7!I23="","",ชี้วัด7!I23),IF(ชี้วัด7!I53="","",ชี้วัด7!I53))</f>
        <v/>
      </c>
      <c r="J23" s="314" t="str">
        <f>IF($B$2=1,IF(ชี้วัด7!J23="","",ชี้วัด7!J23),IF(ชี้วัด7!J53="","",ชี้วัด7!J53))</f>
        <v/>
      </c>
      <c r="K23" s="314" t="str">
        <f>IF($B$2=1,IF(ชี้วัด7!K23="","",ชี้วัด7!K23),IF(ชี้วัด7!K53="","",ชี้วัด7!K53))</f>
        <v/>
      </c>
      <c r="L23" s="314" t="str">
        <f>IF($B$2=1,IF(ชี้วัด7!L23="","",ชี้วัด7!L23),IF(ชี้วัด7!L53="","",ชี้วัด7!L53))</f>
        <v/>
      </c>
      <c r="M23" s="314" t="str">
        <f>IF($B$2=1,IF(ชี้วัด7!M23="","",ชี้วัด7!M23),IF(ชี้วัด7!M53="","",ชี้วัด7!M53))</f>
        <v/>
      </c>
      <c r="N23" s="314" t="str">
        <f>IF($B$2=1,IF(ชี้วัด7!N23="","",ชี้วัด7!N23),IF(ชี้วัด7!N53="","",ชี้วัด7!N53))</f>
        <v/>
      </c>
      <c r="O23" s="314" t="str">
        <f>IF($B$2=1,IF(ชี้วัด7!O23="","",ชี้วัด7!O23),IF(ชี้วัด7!O53="","",ชี้วัด7!O53))</f>
        <v/>
      </c>
      <c r="P23" s="314" t="str">
        <f>IF($B$2=1,IF(ชี้วัด7!P23="","",ชี้วัด7!P23),IF(ชี้วัด7!P53="","",ชี้วัด7!P53))</f>
        <v/>
      </c>
      <c r="Q23" s="314" t="str">
        <f>IF($B$2=1,IF(ชี้วัด7!Q23="","",ชี้วัด7!Q23),IF(ชี้วัด7!Q53="","",ชี้วัด7!Q53))</f>
        <v/>
      </c>
      <c r="R23" s="314" t="str">
        <f>IF($B$2=1,IF(ชี้วัด7!R23="","",ชี้วัด7!R23),IF(ชี้วัด7!R53="","",ชี้วัด7!R53))</f>
        <v/>
      </c>
      <c r="S23" s="314" t="str">
        <f>IF($B$2=1,IF(ชี้วัด7!S23="","",ชี้วัด7!S23),IF(ชี้วัด7!S53="","",ชี้วัด7!S53))</f>
        <v/>
      </c>
      <c r="T23" s="314" t="str">
        <f>IF($B$2=1,IF(ชี้วัด7!T23="","",ชี้วัด7!T23),IF(ชี้วัด7!T53="","",ชี้วัด7!T53))</f>
        <v/>
      </c>
      <c r="U23" s="314" t="str">
        <f>IF($B$2=1,IF(ชี้วัด7!U23="","",ชี้วัด7!U23),IF(ชี้วัด7!U53="","",ชี้วัด7!U53))</f>
        <v/>
      </c>
      <c r="V23" s="314" t="str">
        <f>IF($B$2=1,IF(ชี้วัด7!V23="","",ชี้วัด7!V23),IF(ชี้วัด7!V53="","",ชี้วัด7!V53))</f>
        <v/>
      </c>
      <c r="W23" s="314" t="str">
        <f>IF($B$2=1,IF(ชี้วัด7!W23="","",ชี้วัด7!W23),IF(ชี้วัด7!W53="","",ชี้วัด7!W53))</f>
        <v/>
      </c>
      <c r="X23" s="314" t="str">
        <f>IF($B$2=1,IF(ชี้วัด7!X23="","",ชี้วัด7!X23),IF(ชี้วัด7!X53="","",ชี้วัด7!X53))</f>
        <v/>
      </c>
      <c r="Y23" s="314" t="str">
        <f>IF($B$2=1,IF(ชี้วัด7!Y23="","",ชี้วัด7!Y23),IF(ชี้วัด7!Y53="","",ชี้วัด7!Y53))</f>
        <v/>
      </c>
      <c r="Z23" s="314" t="str">
        <f>IF($B$2=1,IF(ชี้วัด7!Z23="","",ชี้วัด7!Z23),IF(ชี้วัด7!Z53="","",ชี้วัด7!Z53))</f>
        <v/>
      </c>
      <c r="AA23" s="314" t="str">
        <f>IF($B$2=1,IF(ชี้วัด7!AA23="","",ชี้วัด7!AA23),IF(ชี้วัด7!AA53="","",ชี้วัด7!AA53))</f>
        <v/>
      </c>
      <c r="AB23" s="314" t="str">
        <f>IF($B$2=1,IF(ชี้วัด7!AB23="","",ชี้วัด7!AB23),IF(ชี้วัด7!AB53="","",ชี้วัด7!AB53))</f>
        <v/>
      </c>
      <c r="AC23" s="314" t="str">
        <f>IF($B$2=1,IF(ชี้วัด7!AC23="","",ชี้วัด7!AC23),IF(ชี้วัด7!AC53="","",ชี้วัด7!AC53))</f>
        <v/>
      </c>
      <c r="AD23" s="314" t="str">
        <f>IF($B$2=1,IF(ชี้วัด7!AD23="","",ชี้วัด7!AD23),IF(ชี้วัด7!AD53="","",ชี้วัด7!AD53))</f>
        <v/>
      </c>
      <c r="AE23" s="314" t="str">
        <f>IF($B$2=1,IF(ชี้วัด7!AE23="","",ชี้วัด7!AE23),IF(ชี้วัด7!AE53="","",ชี้วัด7!AE53))</f>
        <v/>
      </c>
      <c r="AF23" s="314" t="str">
        <f>IF($B$2=1,IF(ชี้วัด7!AF23="","",ชี้วัด7!AF23),IF(ชี้วัด7!AF53="","",ชี้วัด7!AF53))</f>
        <v/>
      </c>
      <c r="AG23" s="314" t="str">
        <f>IF($B$2=1,IF(ชี้วัด7!AG23="","",ชี้วัด7!AG23),IF(ชี้วัด7!AG53="","",ชี้วัด7!AG53))</f>
        <v/>
      </c>
      <c r="AH23" s="314" t="str">
        <f>IF($B$2=1,IF(ชี้วัด7!AH23="","",ชี้วัด7!AH23),IF(ชี้วัด7!AH53="","",ชี้วัด7!AH53))</f>
        <v/>
      </c>
      <c r="AI23" s="314" t="str">
        <f>IF($B$2=1,IF(ชี้วัด7!AI23="","",ชี้วัด7!AI23),IF(ชี้วัด7!AI53="","",ชี้วัด7!AI53))</f>
        <v/>
      </c>
      <c r="AJ23" s="314" t="str">
        <f>IF($B$2=1,IF(ชี้วัด7!AJ23="","",ชี้วัด7!AJ23),IF(ชี้วัด7!AJ53="","",ชี้วัด7!AJ53))</f>
        <v/>
      </c>
      <c r="AK23" s="314" t="str">
        <f>IF($B$2=1,IF(ชี้วัด7!AK23="","",ชี้วัด7!AK23),IF(ชี้วัด7!AK53="","",ชี้วัด7!AK53))</f>
        <v/>
      </c>
      <c r="AL23" s="314" t="str">
        <f>IF($B$2=1,IF(ชี้วัด7!AL23="","",ชี้วัด7!AL23),IF(ชี้วัด7!AL53="","",ชี้วัด7!AL53))</f>
        <v/>
      </c>
      <c r="AM23" s="314" t="str">
        <f>IF($B$2=1,IF(ชี้วัด7!AM23="","",ชี้วัด7!AM23),IF(ชี้วัด7!AM53="","",ชี้วัด7!AM53))</f>
        <v/>
      </c>
      <c r="AN23" s="314" t="str">
        <f>IF($B$2=1,IF(ชี้วัด7!AN23="","",ชี้วัด7!AN23),IF(ชี้วัด7!AN53="","",ชี้วัด7!AN53))</f>
        <v/>
      </c>
      <c r="AO23" s="314" t="str">
        <f>IF($B$2=1,IF(ชี้วัด7!AO23="","",ชี้วัด7!AO23),IF(ชี้วัด7!AO53="","",ชี้วัด7!AO53))</f>
        <v/>
      </c>
      <c r="AP23" s="314" t="str">
        <f>IF($B$2=1,IF(ชี้วัด7!AP23="","",ชี้วัด7!AP23),IF(ชี้วัด7!AP53="","",ชี้วัด7!AP53))</f>
        <v/>
      </c>
      <c r="AQ23" s="314" t="str">
        <f>IF($B$2=1,IF(ชี้วัด7!AQ23="","",ชี้วัด7!AQ23),IF(ชี้วัด7!AQ53="","",ชี้วัด7!AQ53))</f>
        <v/>
      </c>
      <c r="AR23" s="314" t="str">
        <f>IF($B$2=1,IF(ชี้วัด7!AR23="","",ชี้วัด7!AR23),IF(ชี้วัด7!AR53="","",ชี้วัด7!AR53))</f>
        <v/>
      </c>
      <c r="AS23" s="314" t="str">
        <f>IF($B$2=1,IF(ชี้วัด7!AS23="","",ชี้วัด7!AS23),IF(ชี้วัด7!AS53="","",ชี้วัด7!AS53))</f>
        <v/>
      </c>
      <c r="AT23" s="314" t="str">
        <f>IF($B$2=1,IF(ชี้วัด7!AT23="","",ชี้วัด7!AT23),IF(ชี้วัด7!AT53="","",ชี้วัด7!AT53))</f>
        <v/>
      </c>
      <c r="AU23" s="314" t="str">
        <f>IF($B$2=1,IF(ชี้วัด7!AU23="","",ชี้วัด7!AU23),IF(ชี้วัด7!AU53="","",ชี้วัด7!AU53))</f>
        <v/>
      </c>
      <c r="AV23" s="314" t="str">
        <f>IF($B$2=1,IF(ชี้วัด7!AV23="","",ชี้วัด7!AV23),IF(ชี้วัด7!AV53="","",ชี้วัด7!AV53))</f>
        <v/>
      </c>
      <c r="AW23" s="314" t="str">
        <f>IF($B$2=1,IF(ชี้วัด7!AW23="","",ชี้วัด7!AW23),IF(ชี้วัด7!AW53="","",ชี้วัด7!AW53))</f>
        <v/>
      </c>
      <c r="AX23" s="314" t="str">
        <f>IF($B$2=1,IF(ชี้วัด7!AX23="","",ชี้วัด7!AX23),IF(ชี้วัด7!AX53="","",ชี้วัด7!AX53))</f>
        <v/>
      </c>
      <c r="AY23" s="314" t="str">
        <f>IF($B$2=1,IF(ชี้วัด7!AY23="","",ชี้วัด7!AY23),IF(ชี้วัด7!AY53="","",ชี้วัด7!AY53))</f>
        <v/>
      </c>
      <c r="AZ23" s="314" t="str">
        <f>IF($B$2=1,IF(ชี้วัด7!AZ23="","",ชี้วัด7!AZ23),IF(ชี้วัด7!AZ53="","",ชี้วัด7!AZ53))</f>
        <v/>
      </c>
      <c r="BA23" s="314" t="str">
        <f>IF($B$2=1,IF(ชี้วัด7!BA23="","",ชี้วัด7!BA23),IF(ชี้วัด7!BA53="","",ชี้วัด7!BA53))</f>
        <v/>
      </c>
      <c r="BB23" s="314" t="str">
        <f>IF($B$2=1,IF(ชี้วัด7!BB23="","",ชี้วัด7!BB23),IF(ชี้วัด7!BB53="","",ชี้วัด7!BB53))</f>
        <v/>
      </c>
      <c r="BC23" s="314" t="str">
        <f>IF($B$2=1,IF(ชี้วัด7!BC23="","",ชี้วัด7!BC23),IF(ชี้วัด7!BC53="","",ชี้วัด7!BC53))</f>
        <v/>
      </c>
      <c r="BD23" s="314" t="str">
        <f>IF($B$2=1,IF(ชี้วัด7!BD23="","",ชี้วัด7!BD23),IF(ชี้วัด7!BD53="","",ชี้วัด7!BD53))</f>
        <v/>
      </c>
      <c r="BE23" s="116" t="str">
        <f>IF($B$2=1,IF(ชี้วัด7!BE23="","",ชี้วัด7!BE23),IF(ชี้วัด7!BE53="","",ชี้วัด7!BE53))</f>
        <v/>
      </c>
      <c r="BF23" s="116" t="str">
        <f>IF($B$2=1,IF(ชี้วัด7!BF23="","",ชี้วัด7!BF23),IF(ชี้วัด7!BF53="","",ชี้วัด7!BF53))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IF($B$2=1,IF(ชี้วัด7!E24="","",ชี้วัด7!E24),IF(ชี้วัด7!E54="","",ชี้วัด7!E54))</f>
        <v/>
      </c>
      <c r="F24" s="118"/>
      <c r="G24" s="314" t="str">
        <f>IF($B$2=1,IF(ชี้วัด7!G24="","",ชี้วัด7!G24),IF(ชี้วัด7!G54="","",ชี้วัด7!G54))</f>
        <v/>
      </c>
      <c r="H24" s="314" t="str">
        <f>IF($B$2=1,IF(ชี้วัด7!H24="","",ชี้วัด7!H24),IF(ชี้วัด7!H54="","",ชี้วัด7!H54))</f>
        <v/>
      </c>
      <c r="I24" s="314" t="str">
        <f>IF($B$2=1,IF(ชี้วัด7!I24="","",ชี้วัด7!I24),IF(ชี้วัด7!I54="","",ชี้วัด7!I54))</f>
        <v/>
      </c>
      <c r="J24" s="314" t="str">
        <f>IF($B$2=1,IF(ชี้วัด7!J24="","",ชี้วัด7!J24),IF(ชี้วัด7!J54="","",ชี้วัด7!J54))</f>
        <v/>
      </c>
      <c r="K24" s="314" t="str">
        <f>IF($B$2=1,IF(ชี้วัด7!K24="","",ชี้วัด7!K24),IF(ชี้วัด7!K54="","",ชี้วัด7!K54))</f>
        <v/>
      </c>
      <c r="L24" s="314" t="str">
        <f>IF($B$2=1,IF(ชี้วัด7!L24="","",ชี้วัด7!L24),IF(ชี้วัด7!L54="","",ชี้วัด7!L54))</f>
        <v/>
      </c>
      <c r="M24" s="314" t="str">
        <f>IF($B$2=1,IF(ชี้วัด7!M24="","",ชี้วัด7!M24),IF(ชี้วัด7!M54="","",ชี้วัด7!M54))</f>
        <v/>
      </c>
      <c r="N24" s="314" t="str">
        <f>IF($B$2=1,IF(ชี้วัด7!N24="","",ชี้วัด7!N24),IF(ชี้วัด7!N54="","",ชี้วัด7!N54))</f>
        <v/>
      </c>
      <c r="O24" s="314" t="str">
        <f>IF($B$2=1,IF(ชี้วัด7!O24="","",ชี้วัด7!O24),IF(ชี้วัด7!O54="","",ชี้วัด7!O54))</f>
        <v/>
      </c>
      <c r="P24" s="314" t="str">
        <f>IF($B$2=1,IF(ชี้วัด7!P24="","",ชี้วัด7!P24),IF(ชี้วัด7!P54="","",ชี้วัด7!P54))</f>
        <v/>
      </c>
      <c r="Q24" s="314" t="str">
        <f>IF($B$2=1,IF(ชี้วัด7!Q24="","",ชี้วัด7!Q24),IF(ชี้วัด7!Q54="","",ชี้วัด7!Q54))</f>
        <v/>
      </c>
      <c r="R24" s="314" t="str">
        <f>IF($B$2=1,IF(ชี้วัด7!R24="","",ชี้วัด7!R24),IF(ชี้วัด7!R54="","",ชี้วัด7!R54))</f>
        <v/>
      </c>
      <c r="S24" s="314" t="str">
        <f>IF($B$2=1,IF(ชี้วัด7!S24="","",ชี้วัด7!S24),IF(ชี้วัด7!S54="","",ชี้วัด7!S54))</f>
        <v/>
      </c>
      <c r="T24" s="314" t="str">
        <f>IF($B$2=1,IF(ชี้วัด7!T24="","",ชี้วัด7!T24),IF(ชี้วัด7!T54="","",ชี้วัด7!T54))</f>
        <v/>
      </c>
      <c r="U24" s="314" t="str">
        <f>IF($B$2=1,IF(ชี้วัด7!U24="","",ชี้วัด7!U24),IF(ชี้วัด7!U54="","",ชี้วัด7!U54))</f>
        <v/>
      </c>
      <c r="V24" s="314" t="str">
        <f>IF($B$2=1,IF(ชี้วัด7!V24="","",ชี้วัด7!V24),IF(ชี้วัด7!V54="","",ชี้วัด7!V54))</f>
        <v/>
      </c>
      <c r="W24" s="314" t="str">
        <f>IF($B$2=1,IF(ชี้วัด7!W24="","",ชี้วัด7!W24),IF(ชี้วัด7!W54="","",ชี้วัด7!W54))</f>
        <v/>
      </c>
      <c r="X24" s="314" t="str">
        <f>IF($B$2=1,IF(ชี้วัด7!X24="","",ชี้วัด7!X24),IF(ชี้วัด7!X54="","",ชี้วัด7!X54))</f>
        <v/>
      </c>
      <c r="Y24" s="314" t="str">
        <f>IF($B$2=1,IF(ชี้วัด7!Y24="","",ชี้วัด7!Y24),IF(ชี้วัด7!Y54="","",ชี้วัด7!Y54))</f>
        <v/>
      </c>
      <c r="Z24" s="314" t="str">
        <f>IF($B$2=1,IF(ชี้วัด7!Z24="","",ชี้วัด7!Z24),IF(ชี้วัด7!Z54="","",ชี้วัด7!Z54))</f>
        <v/>
      </c>
      <c r="AA24" s="314" t="str">
        <f>IF($B$2=1,IF(ชี้วัด7!AA24="","",ชี้วัด7!AA24),IF(ชี้วัด7!AA54="","",ชี้วัด7!AA54))</f>
        <v/>
      </c>
      <c r="AB24" s="314" t="str">
        <f>IF($B$2=1,IF(ชี้วัด7!AB24="","",ชี้วัด7!AB24),IF(ชี้วัด7!AB54="","",ชี้วัด7!AB54))</f>
        <v/>
      </c>
      <c r="AC24" s="314" t="str">
        <f>IF($B$2=1,IF(ชี้วัด7!AC24="","",ชี้วัด7!AC24),IF(ชี้วัด7!AC54="","",ชี้วัด7!AC54))</f>
        <v/>
      </c>
      <c r="AD24" s="314" t="str">
        <f>IF($B$2=1,IF(ชี้วัด7!AD24="","",ชี้วัด7!AD24),IF(ชี้วัด7!AD54="","",ชี้วัด7!AD54))</f>
        <v/>
      </c>
      <c r="AE24" s="314" t="str">
        <f>IF($B$2=1,IF(ชี้วัด7!AE24="","",ชี้วัด7!AE24),IF(ชี้วัด7!AE54="","",ชี้วัด7!AE54))</f>
        <v/>
      </c>
      <c r="AF24" s="314" t="str">
        <f>IF($B$2=1,IF(ชี้วัด7!AF24="","",ชี้วัด7!AF24),IF(ชี้วัด7!AF54="","",ชี้วัด7!AF54))</f>
        <v/>
      </c>
      <c r="AG24" s="314" t="str">
        <f>IF($B$2=1,IF(ชี้วัด7!AG24="","",ชี้วัด7!AG24),IF(ชี้วัด7!AG54="","",ชี้วัด7!AG54))</f>
        <v/>
      </c>
      <c r="AH24" s="314" t="str">
        <f>IF($B$2=1,IF(ชี้วัด7!AH24="","",ชี้วัด7!AH24),IF(ชี้วัด7!AH54="","",ชี้วัด7!AH54))</f>
        <v/>
      </c>
      <c r="AI24" s="314" t="str">
        <f>IF($B$2=1,IF(ชี้วัด7!AI24="","",ชี้วัด7!AI24),IF(ชี้วัด7!AI54="","",ชี้วัด7!AI54))</f>
        <v/>
      </c>
      <c r="AJ24" s="314" t="str">
        <f>IF($B$2=1,IF(ชี้วัด7!AJ24="","",ชี้วัด7!AJ24),IF(ชี้วัด7!AJ54="","",ชี้วัด7!AJ54))</f>
        <v/>
      </c>
      <c r="AK24" s="314" t="str">
        <f>IF($B$2=1,IF(ชี้วัด7!AK24="","",ชี้วัด7!AK24),IF(ชี้วัด7!AK54="","",ชี้วัด7!AK54))</f>
        <v/>
      </c>
      <c r="AL24" s="314" t="str">
        <f>IF($B$2=1,IF(ชี้วัด7!AL24="","",ชี้วัด7!AL24),IF(ชี้วัด7!AL54="","",ชี้วัด7!AL54))</f>
        <v/>
      </c>
      <c r="AM24" s="314" t="str">
        <f>IF($B$2=1,IF(ชี้วัด7!AM24="","",ชี้วัด7!AM24),IF(ชี้วัด7!AM54="","",ชี้วัด7!AM54))</f>
        <v/>
      </c>
      <c r="AN24" s="314" t="str">
        <f>IF($B$2=1,IF(ชี้วัด7!AN24="","",ชี้วัด7!AN24),IF(ชี้วัด7!AN54="","",ชี้วัด7!AN54))</f>
        <v/>
      </c>
      <c r="AO24" s="314" t="str">
        <f>IF($B$2=1,IF(ชี้วัด7!AO24="","",ชี้วัด7!AO24),IF(ชี้วัด7!AO54="","",ชี้วัด7!AO54))</f>
        <v/>
      </c>
      <c r="AP24" s="314" t="str">
        <f>IF($B$2=1,IF(ชี้วัด7!AP24="","",ชี้วัด7!AP24),IF(ชี้วัด7!AP54="","",ชี้วัด7!AP54))</f>
        <v/>
      </c>
      <c r="AQ24" s="314" t="str">
        <f>IF($B$2=1,IF(ชี้วัด7!AQ24="","",ชี้วัด7!AQ24),IF(ชี้วัด7!AQ54="","",ชี้วัด7!AQ54))</f>
        <v/>
      </c>
      <c r="AR24" s="314" t="str">
        <f>IF($B$2=1,IF(ชี้วัด7!AR24="","",ชี้วัด7!AR24),IF(ชี้วัด7!AR54="","",ชี้วัด7!AR54))</f>
        <v/>
      </c>
      <c r="AS24" s="314" t="str">
        <f>IF($B$2=1,IF(ชี้วัด7!AS24="","",ชี้วัด7!AS24),IF(ชี้วัด7!AS54="","",ชี้วัด7!AS54))</f>
        <v/>
      </c>
      <c r="AT24" s="314" t="str">
        <f>IF($B$2=1,IF(ชี้วัด7!AT24="","",ชี้วัด7!AT24),IF(ชี้วัด7!AT54="","",ชี้วัด7!AT54))</f>
        <v/>
      </c>
      <c r="AU24" s="314" t="str">
        <f>IF($B$2=1,IF(ชี้วัด7!AU24="","",ชี้วัด7!AU24),IF(ชี้วัด7!AU54="","",ชี้วัด7!AU54))</f>
        <v/>
      </c>
      <c r="AV24" s="314" t="str">
        <f>IF($B$2=1,IF(ชี้วัด7!AV24="","",ชี้วัด7!AV24),IF(ชี้วัด7!AV54="","",ชี้วัด7!AV54))</f>
        <v/>
      </c>
      <c r="AW24" s="314" t="str">
        <f>IF($B$2=1,IF(ชี้วัด7!AW24="","",ชี้วัด7!AW24),IF(ชี้วัด7!AW54="","",ชี้วัด7!AW54))</f>
        <v/>
      </c>
      <c r="AX24" s="314" t="str">
        <f>IF($B$2=1,IF(ชี้วัด7!AX24="","",ชี้วัด7!AX24),IF(ชี้วัด7!AX54="","",ชี้วัด7!AX54))</f>
        <v/>
      </c>
      <c r="AY24" s="314" t="str">
        <f>IF($B$2=1,IF(ชี้วัด7!AY24="","",ชี้วัด7!AY24),IF(ชี้วัด7!AY54="","",ชี้วัด7!AY54))</f>
        <v/>
      </c>
      <c r="AZ24" s="314" t="str">
        <f>IF($B$2=1,IF(ชี้วัด7!AZ24="","",ชี้วัด7!AZ24),IF(ชี้วัด7!AZ54="","",ชี้วัด7!AZ54))</f>
        <v/>
      </c>
      <c r="BA24" s="314" t="str">
        <f>IF($B$2=1,IF(ชี้วัด7!BA24="","",ชี้วัด7!BA24),IF(ชี้วัด7!BA54="","",ชี้วัด7!BA54))</f>
        <v/>
      </c>
      <c r="BB24" s="314" t="str">
        <f>IF($B$2=1,IF(ชี้วัด7!BB24="","",ชี้วัด7!BB24),IF(ชี้วัด7!BB54="","",ชี้วัด7!BB54))</f>
        <v/>
      </c>
      <c r="BC24" s="314" t="str">
        <f>IF($B$2=1,IF(ชี้วัด7!BC24="","",ชี้วัด7!BC24),IF(ชี้วัด7!BC54="","",ชี้วัด7!BC54))</f>
        <v/>
      </c>
      <c r="BD24" s="314" t="str">
        <f>IF($B$2=1,IF(ชี้วัด7!BD24="","",ชี้วัด7!BD24),IF(ชี้วัด7!BD54="","",ชี้วัด7!BD54))</f>
        <v/>
      </c>
      <c r="BE24" s="116" t="str">
        <f>IF($B$2=1,IF(ชี้วัด7!BE24="","",ชี้วัด7!BE24),IF(ชี้วัด7!BE54="","",ชี้วัด7!BE54))</f>
        <v/>
      </c>
      <c r="BF24" s="116" t="str">
        <f>IF($B$2=1,IF(ชี้วัด7!BF24="","",ชี้วัด7!BF24),IF(ชี้วัด7!BF54="","",ชี้วัด7!BF54))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IF($B$2=1,IF(ชี้วัด7!E25="","",ชี้วัด7!E25),IF(ชี้วัด7!E55="","",ชี้วัด7!E55))</f>
        <v/>
      </c>
      <c r="F25" s="118"/>
      <c r="G25" s="314" t="str">
        <f>IF($B$2=1,IF(ชี้วัด7!G25="","",ชี้วัด7!G25),IF(ชี้วัด7!G55="","",ชี้วัด7!G55))</f>
        <v/>
      </c>
      <c r="H25" s="314" t="str">
        <f>IF($B$2=1,IF(ชี้วัด7!H25="","",ชี้วัด7!H25),IF(ชี้วัด7!H55="","",ชี้วัด7!H55))</f>
        <v/>
      </c>
      <c r="I25" s="314" t="str">
        <f>IF($B$2=1,IF(ชี้วัด7!I25="","",ชี้วัด7!I25),IF(ชี้วัด7!I55="","",ชี้วัด7!I55))</f>
        <v/>
      </c>
      <c r="J25" s="314" t="str">
        <f>IF($B$2=1,IF(ชี้วัด7!J25="","",ชี้วัด7!J25),IF(ชี้วัด7!J55="","",ชี้วัด7!J55))</f>
        <v/>
      </c>
      <c r="K25" s="314" t="str">
        <f>IF($B$2=1,IF(ชี้วัด7!K25="","",ชี้วัด7!K25),IF(ชี้วัด7!K55="","",ชี้วัด7!K55))</f>
        <v/>
      </c>
      <c r="L25" s="314" t="str">
        <f>IF($B$2=1,IF(ชี้วัด7!L25="","",ชี้วัด7!L25),IF(ชี้วัด7!L55="","",ชี้วัด7!L55))</f>
        <v/>
      </c>
      <c r="M25" s="314" t="str">
        <f>IF($B$2=1,IF(ชี้วัด7!M25="","",ชี้วัด7!M25),IF(ชี้วัด7!M55="","",ชี้วัด7!M55))</f>
        <v/>
      </c>
      <c r="N25" s="314" t="str">
        <f>IF($B$2=1,IF(ชี้วัด7!N25="","",ชี้วัด7!N25),IF(ชี้วัด7!N55="","",ชี้วัด7!N55))</f>
        <v/>
      </c>
      <c r="O25" s="314" t="str">
        <f>IF($B$2=1,IF(ชี้วัด7!O25="","",ชี้วัด7!O25),IF(ชี้วัด7!O55="","",ชี้วัด7!O55))</f>
        <v/>
      </c>
      <c r="P25" s="314" t="str">
        <f>IF($B$2=1,IF(ชี้วัด7!P25="","",ชี้วัด7!P25),IF(ชี้วัด7!P55="","",ชี้วัด7!P55))</f>
        <v/>
      </c>
      <c r="Q25" s="314" t="str">
        <f>IF($B$2=1,IF(ชี้วัด7!Q25="","",ชี้วัด7!Q25),IF(ชี้วัด7!Q55="","",ชี้วัด7!Q55))</f>
        <v/>
      </c>
      <c r="R25" s="314" t="str">
        <f>IF($B$2=1,IF(ชี้วัด7!R25="","",ชี้วัด7!R25),IF(ชี้วัด7!R55="","",ชี้วัด7!R55))</f>
        <v/>
      </c>
      <c r="S25" s="314" t="str">
        <f>IF($B$2=1,IF(ชี้วัด7!S25="","",ชี้วัด7!S25),IF(ชี้วัด7!S55="","",ชี้วัด7!S55))</f>
        <v/>
      </c>
      <c r="T25" s="314" t="str">
        <f>IF($B$2=1,IF(ชี้วัด7!T25="","",ชี้วัด7!T25),IF(ชี้วัด7!T55="","",ชี้วัด7!T55))</f>
        <v/>
      </c>
      <c r="U25" s="314" t="str">
        <f>IF($B$2=1,IF(ชี้วัด7!U25="","",ชี้วัด7!U25),IF(ชี้วัด7!U55="","",ชี้วัด7!U55))</f>
        <v/>
      </c>
      <c r="V25" s="314" t="str">
        <f>IF($B$2=1,IF(ชี้วัด7!V25="","",ชี้วัด7!V25),IF(ชี้วัด7!V55="","",ชี้วัด7!V55))</f>
        <v/>
      </c>
      <c r="W25" s="314" t="str">
        <f>IF($B$2=1,IF(ชี้วัด7!W25="","",ชี้วัด7!W25),IF(ชี้วัด7!W55="","",ชี้วัด7!W55))</f>
        <v/>
      </c>
      <c r="X25" s="314" t="str">
        <f>IF($B$2=1,IF(ชี้วัด7!X25="","",ชี้วัด7!X25),IF(ชี้วัด7!X55="","",ชี้วัด7!X55))</f>
        <v/>
      </c>
      <c r="Y25" s="314" t="str">
        <f>IF($B$2=1,IF(ชี้วัด7!Y25="","",ชี้วัด7!Y25),IF(ชี้วัด7!Y55="","",ชี้วัด7!Y55))</f>
        <v/>
      </c>
      <c r="Z25" s="314" t="str">
        <f>IF($B$2=1,IF(ชี้วัด7!Z25="","",ชี้วัด7!Z25),IF(ชี้วัด7!Z55="","",ชี้วัด7!Z55))</f>
        <v/>
      </c>
      <c r="AA25" s="314" t="str">
        <f>IF($B$2=1,IF(ชี้วัด7!AA25="","",ชี้วัด7!AA25),IF(ชี้วัด7!AA55="","",ชี้วัด7!AA55))</f>
        <v/>
      </c>
      <c r="AB25" s="314" t="str">
        <f>IF($B$2=1,IF(ชี้วัด7!AB25="","",ชี้วัด7!AB25),IF(ชี้วัด7!AB55="","",ชี้วัด7!AB55))</f>
        <v/>
      </c>
      <c r="AC25" s="314" t="str">
        <f>IF($B$2=1,IF(ชี้วัด7!AC25="","",ชี้วัด7!AC25),IF(ชี้วัด7!AC55="","",ชี้วัด7!AC55))</f>
        <v/>
      </c>
      <c r="AD25" s="314" t="str">
        <f>IF($B$2=1,IF(ชี้วัด7!AD25="","",ชี้วัด7!AD25),IF(ชี้วัด7!AD55="","",ชี้วัด7!AD55))</f>
        <v/>
      </c>
      <c r="AE25" s="314" t="str">
        <f>IF($B$2=1,IF(ชี้วัด7!AE25="","",ชี้วัด7!AE25),IF(ชี้วัด7!AE55="","",ชี้วัด7!AE55))</f>
        <v/>
      </c>
      <c r="AF25" s="314" t="str">
        <f>IF($B$2=1,IF(ชี้วัด7!AF25="","",ชี้วัด7!AF25),IF(ชี้วัด7!AF55="","",ชี้วัด7!AF55))</f>
        <v/>
      </c>
      <c r="AG25" s="314" t="str">
        <f>IF($B$2=1,IF(ชี้วัด7!AG25="","",ชี้วัด7!AG25),IF(ชี้วัด7!AG55="","",ชี้วัด7!AG55))</f>
        <v/>
      </c>
      <c r="AH25" s="314" t="str">
        <f>IF($B$2=1,IF(ชี้วัด7!AH25="","",ชี้วัด7!AH25),IF(ชี้วัด7!AH55="","",ชี้วัด7!AH55))</f>
        <v/>
      </c>
      <c r="AI25" s="314" t="str">
        <f>IF($B$2=1,IF(ชี้วัด7!AI25="","",ชี้วัด7!AI25),IF(ชี้วัด7!AI55="","",ชี้วัด7!AI55))</f>
        <v/>
      </c>
      <c r="AJ25" s="314" t="str">
        <f>IF($B$2=1,IF(ชี้วัด7!AJ25="","",ชี้วัด7!AJ25),IF(ชี้วัด7!AJ55="","",ชี้วัด7!AJ55))</f>
        <v/>
      </c>
      <c r="AK25" s="314" t="str">
        <f>IF($B$2=1,IF(ชี้วัด7!AK25="","",ชี้วัด7!AK25),IF(ชี้วัด7!AK55="","",ชี้วัด7!AK55))</f>
        <v/>
      </c>
      <c r="AL25" s="314" t="str">
        <f>IF($B$2=1,IF(ชี้วัด7!AL25="","",ชี้วัด7!AL25),IF(ชี้วัด7!AL55="","",ชี้วัด7!AL55))</f>
        <v/>
      </c>
      <c r="AM25" s="314" t="str">
        <f>IF($B$2=1,IF(ชี้วัด7!AM25="","",ชี้วัด7!AM25),IF(ชี้วัด7!AM55="","",ชี้วัด7!AM55))</f>
        <v/>
      </c>
      <c r="AN25" s="314" t="str">
        <f>IF($B$2=1,IF(ชี้วัด7!AN25="","",ชี้วัด7!AN25),IF(ชี้วัด7!AN55="","",ชี้วัด7!AN55))</f>
        <v/>
      </c>
      <c r="AO25" s="314" t="str">
        <f>IF($B$2=1,IF(ชี้วัด7!AO25="","",ชี้วัด7!AO25),IF(ชี้วัด7!AO55="","",ชี้วัด7!AO55))</f>
        <v/>
      </c>
      <c r="AP25" s="314" t="str">
        <f>IF($B$2=1,IF(ชี้วัด7!AP25="","",ชี้วัด7!AP25),IF(ชี้วัด7!AP55="","",ชี้วัด7!AP55))</f>
        <v/>
      </c>
      <c r="AQ25" s="314" t="str">
        <f>IF($B$2=1,IF(ชี้วัด7!AQ25="","",ชี้วัด7!AQ25),IF(ชี้วัด7!AQ55="","",ชี้วัด7!AQ55))</f>
        <v/>
      </c>
      <c r="AR25" s="314" t="str">
        <f>IF($B$2=1,IF(ชี้วัด7!AR25="","",ชี้วัด7!AR25),IF(ชี้วัด7!AR55="","",ชี้วัด7!AR55))</f>
        <v/>
      </c>
      <c r="AS25" s="314" t="str">
        <f>IF($B$2=1,IF(ชี้วัด7!AS25="","",ชี้วัด7!AS25),IF(ชี้วัด7!AS55="","",ชี้วัด7!AS55))</f>
        <v/>
      </c>
      <c r="AT25" s="314" t="str">
        <f>IF($B$2=1,IF(ชี้วัด7!AT25="","",ชี้วัด7!AT25),IF(ชี้วัด7!AT55="","",ชี้วัด7!AT55))</f>
        <v/>
      </c>
      <c r="AU25" s="314" t="str">
        <f>IF($B$2=1,IF(ชี้วัด7!AU25="","",ชี้วัด7!AU25),IF(ชี้วัด7!AU55="","",ชี้วัด7!AU55))</f>
        <v/>
      </c>
      <c r="AV25" s="314" t="str">
        <f>IF($B$2=1,IF(ชี้วัด7!AV25="","",ชี้วัด7!AV25),IF(ชี้วัด7!AV55="","",ชี้วัด7!AV55))</f>
        <v/>
      </c>
      <c r="AW25" s="314" t="str">
        <f>IF($B$2=1,IF(ชี้วัด7!AW25="","",ชี้วัด7!AW25),IF(ชี้วัด7!AW55="","",ชี้วัด7!AW55))</f>
        <v/>
      </c>
      <c r="AX25" s="314" t="str">
        <f>IF($B$2=1,IF(ชี้วัด7!AX25="","",ชี้วัด7!AX25),IF(ชี้วัด7!AX55="","",ชี้วัด7!AX55))</f>
        <v/>
      </c>
      <c r="AY25" s="314" t="str">
        <f>IF($B$2=1,IF(ชี้วัด7!AY25="","",ชี้วัด7!AY25),IF(ชี้วัด7!AY55="","",ชี้วัด7!AY55))</f>
        <v/>
      </c>
      <c r="AZ25" s="314" t="str">
        <f>IF($B$2=1,IF(ชี้วัด7!AZ25="","",ชี้วัด7!AZ25),IF(ชี้วัด7!AZ55="","",ชี้วัด7!AZ55))</f>
        <v/>
      </c>
      <c r="BA25" s="314" t="str">
        <f>IF($B$2=1,IF(ชี้วัด7!BA25="","",ชี้วัด7!BA25),IF(ชี้วัด7!BA55="","",ชี้วัด7!BA55))</f>
        <v/>
      </c>
      <c r="BB25" s="314" t="str">
        <f>IF($B$2=1,IF(ชี้วัด7!BB25="","",ชี้วัด7!BB25),IF(ชี้วัด7!BB55="","",ชี้วัด7!BB55))</f>
        <v/>
      </c>
      <c r="BC25" s="314" t="str">
        <f>IF($B$2=1,IF(ชี้วัด7!BC25="","",ชี้วัด7!BC25),IF(ชี้วัด7!BC55="","",ชี้วัด7!BC55))</f>
        <v/>
      </c>
      <c r="BD25" s="314" t="str">
        <f>IF($B$2=1,IF(ชี้วัด7!BD25="","",ชี้วัด7!BD25),IF(ชี้วัด7!BD55="","",ชี้วัด7!BD55))</f>
        <v/>
      </c>
      <c r="BE25" s="116" t="str">
        <f>IF($B$2=1,IF(ชี้วัด7!BE25="","",ชี้วัด7!BE25),IF(ชี้วัด7!BE55="","",ชี้วัด7!BE55))</f>
        <v/>
      </c>
      <c r="BF25" s="116" t="str">
        <f>IF($B$2=1,IF(ชี้วัด7!BF25="","",ชี้วัด7!BF25),IF(ชี้วัด7!BF55="","",ชี้วัด7!BF55))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IF($B$2=1,IF(ชี้วัด7!E26="","",ชี้วัด7!E26),IF(ชี้วัด7!E56="","",ชี้วัด7!E56))</f>
        <v/>
      </c>
      <c r="F26" s="118"/>
      <c r="G26" s="314" t="str">
        <f>IF($B$2=1,IF(ชี้วัด7!G26="","",ชี้วัด7!G26),IF(ชี้วัด7!G56="","",ชี้วัด7!G56))</f>
        <v/>
      </c>
      <c r="H26" s="314" t="str">
        <f>IF($B$2=1,IF(ชี้วัด7!H26="","",ชี้วัด7!H26),IF(ชี้วัด7!H56="","",ชี้วัด7!H56))</f>
        <v/>
      </c>
      <c r="I26" s="314" t="str">
        <f>IF($B$2=1,IF(ชี้วัด7!I26="","",ชี้วัด7!I26),IF(ชี้วัด7!I56="","",ชี้วัด7!I56))</f>
        <v/>
      </c>
      <c r="J26" s="314" t="str">
        <f>IF($B$2=1,IF(ชี้วัด7!J26="","",ชี้วัด7!J26),IF(ชี้วัด7!J56="","",ชี้วัด7!J56))</f>
        <v/>
      </c>
      <c r="K26" s="314" t="str">
        <f>IF($B$2=1,IF(ชี้วัด7!K26="","",ชี้วัด7!K26),IF(ชี้วัด7!K56="","",ชี้วัด7!K56))</f>
        <v/>
      </c>
      <c r="L26" s="314" t="str">
        <f>IF($B$2=1,IF(ชี้วัด7!L26="","",ชี้วัด7!L26),IF(ชี้วัด7!L56="","",ชี้วัด7!L56))</f>
        <v/>
      </c>
      <c r="M26" s="314" t="str">
        <f>IF($B$2=1,IF(ชี้วัด7!M26="","",ชี้วัด7!M26),IF(ชี้วัด7!M56="","",ชี้วัด7!M56))</f>
        <v/>
      </c>
      <c r="N26" s="314" t="str">
        <f>IF($B$2=1,IF(ชี้วัด7!N26="","",ชี้วัด7!N26),IF(ชี้วัด7!N56="","",ชี้วัด7!N56))</f>
        <v/>
      </c>
      <c r="O26" s="314" t="str">
        <f>IF($B$2=1,IF(ชี้วัด7!O26="","",ชี้วัด7!O26),IF(ชี้วัด7!O56="","",ชี้วัด7!O56))</f>
        <v/>
      </c>
      <c r="P26" s="314" t="str">
        <f>IF($B$2=1,IF(ชี้วัด7!P26="","",ชี้วัด7!P26),IF(ชี้วัด7!P56="","",ชี้วัด7!P56))</f>
        <v/>
      </c>
      <c r="Q26" s="314" t="str">
        <f>IF($B$2=1,IF(ชี้วัด7!Q26="","",ชี้วัด7!Q26),IF(ชี้วัด7!Q56="","",ชี้วัด7!Q56))</f>
        <v/>
      </c>
      <c r="R26" s="314" t="str">
        <f>IF($B$2=1,IF(ชี้วัด7!R26="","",ชี้วัด7!R26),IF(ชี้วัด7!R56="","",ชี้วัด7!R56))</f>
        <v/>
      </c>
      <c r="S26" s="314" t="str">
        <f>IF($B$2=1,IF(ชี้วัด7!S26="","",ชี้วัด7!S26),IF(ชี้วัด7!S56="","",ชี้วัด7!S56))</f>
        <v/>
      </c>
      <c r="T26" s="314" t="str">
        <f>IF($B$2=1,IF(ชี้วัด7!T26="","",ชี้วัด7!T26),IF(ชี้วัด7!T56="","",ชี้วัด7!T56))</f>
        <v/>
      </c>
      <c r="U26" s="314" t="str">
        <f>IF($B$2=1,IF(ชี้วัด7!U26="","",ชี้วัด7!U26),IF(ชี้วัด7!U56="","",ชี้วัด7!U56))</f>
        <v/>
      </c>
      <c r="V26" s="314" t="str">
        <f>IF($B$2=1,IF(ชี้วัด7!V26="","",ชี้วัด7!V26),IF(ชี้วัด7!V56="","",ชี้วัด7!V56))</f>
        <v/>
      </c>
      <c r="W26" s="314" t="str">
        <f>IF($B$2=1,IF(ชี้วัด7!W26="","",ชี้วัด7!W26),IF(ชี้วัด7!W56="","",ชี้วัด7!W56))</f>
        <v/>
      </c>
      <c r="X26" s="314" t="str">
        <f>IF($B$2=1,IF(ชี้วัด7!X26="","",ชี้วัด7!X26),IF(ชี้วัด7!X56="","",ชี้วัด7!X56))</f>
        <v/>
      </c>
      <c r="Y26" s="314" t="str">
        <f>IF($B$2=1,IF(ชี้วัด7!Y26="","",ชี้วัด7!Y26),IF(ชี้วัด7!Y56="","",ชี้วัด7!Y56))</f>
        <v/>
      </c>
      <c r="Z26" s="314" t="str">
        <f>IF($B$2=1,IF(ชี้วัด7!Z26="","",ชี้วัด7!Z26),IF(ชี้วัด7!Z56="","",ชี้วัด7!Z56))</f>
        <v/>
      </c>
      <c r="AA26" s="314" t="str">
        <f>IF($B$2=1,IF(ชี้วัด7!AA26="","",ชี้วัด7!AA26),IF(ชี้วัด7!AA56="","",ชี้วัด7!AA56))</f>
        <v/>
      </c>
      <c r="AB26" s="314" t="str">
        <f>IF($B$2=1,IF(ชี้วัด7!AB26="","",ชี้วัด7!AB26),IF(ชี้วัด7!AB56="","",ชี้วัด7!AB56))</f>
        <v/>
      </c>
      <c r="AC26" s="314" t="str">
        <f>IF($B$2=1,IF(ชี้วัด7!AC26="","",ชี้วัด7!AC26),IF(ชี้วัด7!AC56="","",ชี้วัด7!AC56))</f>
        <v/>
      </c>
      <c r="AD26" s="314" t="str">
        <f>IF($B$2=1,IF(ชี้วัด7!AD26="","",ชี้วัด7!AD26),IF(ชี้วัด7!AD56="","",ชี้วัด7!AD56))</f>
        <v/>
      </c>
      <c r="AE26" s="314" t="str">
        <f>IF($B$2=1,IF(ชี้วัด7!AE26="","",ชี้วัด7!AE26),IF(ชี้วัด7!AE56="","",ชี้วัด7!AE56))</f>
        <v/>
      </c>
      <c r="AF26" s="314" t="str">
        <f>IF($B$2=1,IF(ชี้วัด7!AF26="","",ชี้วัด7!AF26),IF(ชี้วัด7!AF56="","",ชี้วัด7!AF56))</f>
        <v/>
      </c>
      <c r="AG26" s="314" t="str">
        <f>IF($B$2=1,IF(ชี้วัด7!AG26="","",ชี้วัด7!AG26),IF(ชี้วัด7!AG56="","",ชี้วัด7!AG56))</f>
        <v/>
      </c>
      <c r="AH26" s="314" t="str">
        <f>IF($B$2=1,IF(ชี้วัด7!AH26="","",ชี้วัด7!AH26),IF(ชี้วัด7!AH56="","",ชี้วัด7!AH56))</f>
        <v/>
      </c>
      <c r="AI26" s="314" t="str">
        <f>IF($B$2=1,IF(ชี้วัด7!AI26="","",ชี้วัด7!AI26),IF(ชี้วัด7!AI56="","",ชี้วัด7!AI56))</f>
        <v/>
      </c>
      <c r="AJ26" s="314" t="str">
        <f>IF($B$2=1,IF(ชี้วัด7!AJ26="","",ชี้วัด7!AJ26),IF(ชี้วัด7!AJ56="","",ชี้วัด7!AJ56))</f>
        <v/>
      </c>
      <c r="AK26" s="314" t="str">
        <f>IF($B$2=1,IF(ชี้วัด7!AK26="","",ชี้วัด7!AK26),IF(ชี้วัด7!AK56="","",ชี้วัด7!AK56))</f>
        <v/>
      </c>
      <c r="AL26" s="314" t="str">
        <f>IF($B$2=1,IF(ชี้วัด7!AL26="","",ชี้วัด7!AL26),IF(ชี้วัด7!AL56="","",ชี้วัด7!AL56))</f>
        <v/>
      </c>
      <c r="AM26" s="314" t="str">
        <f>IF($B$2=1,IF(ชี้วัด7!AM26="","",ชี้วัด7!AM26),IF(ชี้วัด7!AM56="","",ชี้วัด7!AM56))</f>
        <v/>
      </c>
      <c r="AN26" s="314" t="str">
        <f>IF($B$2=1,IF(ชี้วัด7!AN26="","",ชี้วัด7!AN26),IF(ชี้วัด7!AN56="","",ชี้วัด7!AN56))</f>
        <v/>
      </c>
      <c r="AO26" s="314" t="str">
        <f>IF($B$2=1,IF(ชี้วัด7!AO26="","",ชี้วัด7!AO26),IF(ชี้วัด7!AO56="","",ชี้วัด7!AO56))</f>
        <v/>
      </c>
      <c r="AP26" s="314" t="str">
        <f>IF($B$2=1,IF(ชี้วัด7!AP26="","",ชี้วัด7!AP26),IF(ชี้วัด7!AP56="","",ชี้วัด7!AP56))</f>
        <v/>
      </c>
      <c r="AQ26" s="314" t="str">
        <f>IF($B$2=1,IF(ชี้วัด7!AQ26="","",ชี้วัด7!AQ26),IF(ชี้วัด7!AQ56="","",ชี้วัด7!AQ56))</f>
        <v/>
      </c>
      <c r="AR26" s="314" t="str">
        <f>IF($B$2=1,IF(ชี้วัด7!AR26="","",ชี้วัด7!AR26),IF(ชี้วัด7!AR56="","",ชี้วัด7!AR56))</f>
        <v/>
      </c>
      <c r="AS26" s="314" t="str">
        <f>IF($B$2=1,IF(ชี้วัด7!AS26="","",ชี้วัด7!AS26),IF(ชี้วัด7!AS56="","",ชี้วัด7!AS56))</f>
        <v/>
      </c>
      <c r="AT26" s="314" t="str">
        <f>IF($B$2=1,IF(ชี้วัด7!AT26="","",ชี้วัด7!AT26),IF(ชี้วัด7!AT56="","",ชี้วัด7!AT56))</f>
        <v/>
      </c>
      <c r="AU26" s="314" t="str">
        <f>IF($B$2=1,IF(ชี้วัด7!AU26="","",ชี้วัด7!AU26),IF(ชี้วัด7!AU56="","",ชี้วัด7!AU56))</f>
        <v/>
      </c>
      <c r="AV26" s="314" t="str">
        <f>IF($B$2=1,IF(ชี้วัด7!AV26="","",ชี้วัด7!AV26),IF(ชี้วัด7!AV56="","",ชี้วัด7!AV56))</f>
        <v/>
      </c>
      <c r="AW26" s="314" t="str">
        <f>IF($B$2=1,IF(ชี้วัด7!AW26="","",ชี้วัด7!AW26),IF(ชี้วัด7!AW56="","",ชี้วัด7!AW56))</f>
        <v/>
      </c>
      <c r="AX26" s="314" t="str">
        <f>IF($B$2=1,IF(ชี้วัด7!AX26="","",ชี้วัด7!AX26),IF(ชี้วัด7!AX56="","",ชี้วัด7!AX56))</f>
        <v/>
      </c>
      <c r="AY26" s="314" t="str">
        <f>IF($B$2=1,IF(ชี้วัด7!AY26="","",ชี้วัด7!AY26),IF(ชี้วัด7!AY56="","",ชี้วัด7!AY56))</f>
        <v/>
      </c>
      <c r="AZ26" s="314" t="str">
        <f>IF($B$2=1,IF(ชี้วัด7!AZ26="","",ชี้วัด7!AZ26),IF(ชี้วัด7!AZ56="","",ชี้วัด7!AZ56))</f>
        <v/>
      </c>
      <c r="BA26" s="314" t="str">
        <f>IF($B$2=1,IF(ชี้วัด7!BA26="","",ชี้วัด7!BA26),IF(ชี้วัด7!BA56="","",ชี้วัด7!BA56))</f>
        <v/>
      </c>
      <c r="BB26" s="314" t="str">
        <f>IF($B$2=1,IF(ชี้วัด7!BB26="","",ชี้วัด7!BB26),IF(ชี้วัด7!BB56="","",ชี้วัด7!BB56))</f>
        <v/>
      </c>
      <c r="BC26" s="314" t="str">
        <f>IF($B$2=1,IF(ชี้วัด7!BC26="","",ชี้วัด7!BC26),IF(ชี้วัด7!BC56="","",ชี้วัด7!BC56))</f>
        <v/>
      </c>
      <c r="BD26" s="314" t="str">
        <f>IF($B$2=1,IF(ชี้วัด7!BD26="","",ชี้วัด7!BD26),IF(ชี้วัด7!BD56="","",ชี้วัด7!BD56))</f>
        <v/>
      </c>
      <c r="BE26" s="116" t="str">
        <f>IF($B$2=1,IF(ชี้วัด7!BE26="","",ชี้วัด7!BE26),IF(ชี้วัด7!BE56="","",ชี้วัด7!BE56))</f>
        <v/>
      </c>
      <c r="BF26" s="116" t="str">
        <f>IF($B$2=1,IF(ชี้วัด7!BF26="","",ชี้วัด7!BF26),IF(ชี้วัด7!BF56="","",ชี้วัด7!BF56))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IF($B$2=1,IF(ชี้วัด7!E27="","",ชี้วัด7!E27),IF(ชี้วัด7!E57="","",ชี้วัด7!E57))</f>
        <v/>
      </c>
      <c r="F27" s="118"/>
      <c r="G27" s="314" t="str">
        <f>IF($B$2=1,IF(ชี้วัด7!G27="","",ชี้วัด7!G27),IF(ชี้วัด7!G57="","",ชี้วัด7!G57))</f>
        <v/>
      </c>
      <c r="H27" s="314" t="str">
        <f>IF($B$2=1,IF(ชี้วัด7!H27="","",ชี้วัด7!H27),IF(ชี้วัด7!H57="","",ชี้วัด7!H57))</f>
        <v/>
      </c>
      <c r="I27" s="314" t="str">
        <f>IF($B$2=1,IF(ชี้วัด7!I27="","",ชี้วัด7!I27),IF(ชี้วัด7!I57="","",ชี้วัด7!I57))</f>
        <v/>
      </c>
      <c r="J27" s="314" t="str">
        <f>IF($B$2=1,IF(ชี้วัด7!J27="","",ชี้วัด7!J27),IF(ชี้วัด7!J57="","",ชี้วัด7!J57))</f>
        <v/>
      </c>
      <c r="K27" s="314" t="str">
        <f>IF($B$2=1,IF(ชี้วัด7!K27="","",ชี้วัด7!K27),IF(ชี้วัด7!K57="","",ชี้วัด7!K57))</f>
        <v/>
      </c>
      <c r="L27" s="314" t="str">
        <f>IF($B$2=1,IF(ชี้วัด7!L27="","",ชี้วัด7!L27),IF(ชี้วัด7!L57="","",ชี้วัด7!L57))</f>
        <v/>
      </c>
      <c r="M27" s="314" t="str">
        <f>IF($B$2=1,IF(ชี้วัด7!M27="","",ชี้วัด7!M27),IF(ชี้วัด7!M57="","",ชี้วัด7!M57))</f>
        <v/>
      </c>
      <c r="N27" s="314" t="str">
        <f>IF($B$2=1,IF(ชี้วัด7!N27="","",ชี้วัด7!N27),IF(ชี้วัด7!N57="","",ชี้วัด7!N57))</f>
        <v/>
      </c>
      <c r="O27" s="314" t="str">
        <f>IF($B$2=1,IF(ชี้วัด7!O27="","",ชี้วัด7!O27),IF(ชี้วัด7!O57="","",ชี้วัด7!O57))</f>
        <v/>
      </c>
      <c r="P27" s="314" t="str">
        <f>IF($B$2=1,IF(ชี้วัด7!P27="","",ชี้วัด7!P27),IF(ชี้วัด7!P57="","",ชี้วัด7!P57))</f>
        <v/>
      </c>
      <c r="Q27" s="314" t="str">
        <f>IF($B$2=1,IF(ชี้วัด7!Q27="","",ชี้วัด7!Q27),IF(ชี้วัด7!Q57="","",ชี้วัด7!Q57))</f>
        <v/>
      </c>
      <c r="R27" s="314" t="str">
        <f>IF($B$2=1,IF(ชี้วัด7!R27="","",ชี้วัด7!R27),IF(ชี้วัด7!R57="","",ชี้วัด7!R57))</f>
        <v/>
      </c>
      <c r="S27" s="314" t="str">
        <f>IF($B$2=1,IF(ชี้วัด7!S27="","",ชี้วัด7!S27),IF(ชี้วัด7!S57="","",ชี้วัด7!S57))</f>
        <v/>
      </c>
      <c r="T27" s="314" t="str">
        <f>IF($B$2=1,IF(ชี้วัด7!T27="","",ชี้วัด7!T27),IF(ชี้วัด7!T57="","",ชี้วัด7!T57))</f>
        <v/>
      </c>
      <c r="U27" s="314" t="str">
        <f>IF($B$2=1,IF(ชี้วัด7!U27="","",ชี้วัด7!U27),IF(ชี้วัด7!U57="","",ชี้วัด7!U57))</f>
        <v/>
      </c>
      <c r="V27" s="314" t="str">
        <f>IF($B$2=1,IF(ชี้วัด7!V27="","",ชี้วัด7!V27),IF(ชี้วัด7!V57="","",ชี้วัด7!V57))</f>
        <v/>
      </c>
      <c r="W27" s="314" t="str">
        <f>IF($B$2=1,IF(ชี้วัด7!W27="","",ชี้วัด7!W27),IF(ชี้วัด7!W57="","",ชี้วัด7!W57))</f>
        <v/>
      </c>
      <c r="X27" s="314" t="str">
        <f>IF($B$2=1,IF(ชี้วัด7!X27="","",ชี้วัด7!X27),IF(ชี้วัด7!X57="","",ชี้วัด7!X57))</f>
        <v/>
      </c>
      <c r="Y27" s="314" t="str">
        <f>IF($B$2=1,IF(ชี้วัด7!Y27="","",ชี้วัด7!Y27),IF(ชี้วัด7!Y57="","",ชี้วัด7!Y57))</f>
        <v/>
      </c>
      <c r="Z27" s="314" t="str">
        <f>IF($B$2=1,IF(ชี้วัด7!Z27="","",ชี้วัด7!Z27),IF(ชี้วัด7!Z57="","",ชี้วัด7!Z57))</f>
        <v/>
      </c>
      <c r="AA27" s="314" t="str">
        <f>IF($B$2=1,IF(ชี้วัด7!AA27="","",ชี้วัด7!AA27),IF(ชี้วัด7!AA57="","",ชี้วัด7!AA57))</f>
        <v/>
      </c>
      <c r="AB27" s="314" t="str">
        <f>IF($B$2=1,IF(ชี้วัด7!AB27="","",ชี้วัด7!AB27),IF(ชี้วัด7!AB57="","",ชี้วัด7!AB57))</f>
        <v/>
      </c>
      <c r="AC27" s="314" t="str">
        <f>IF($B$2=1,IF(ชี้วัด7!AC27="","",ชี้วัด7!AC27),IF(ชี้วัด7!AC57="","",ชี้วัด7!AC57))</f>
        <v/>
      </c>
      <c r="AD27" s="314" t="str">
        <f>IF($B$2=1,IF(ชี้วัด7!AD27="","",ชี้วัด7!AD27),IF(ชี้วัด7!AD57="","",ชี้วัด7!AD57))</f>
        <v/>
      </c>
      <c r="AE27" s="314" t="str">
        <f>IF($B$2=1,IF(ชี้วัด7!AE27="","",ชี้วัด7!AE27),IF(ชี้วัด7!AE57="","",ชี้วัด7!AE57))</f>
        <v/>
      </c>
      <c r="AF27" s="314" t="str">
        <f>IF($B$2=1,IF(ชี้วัด7!AF27="","",ชี้วัด7!AF27),IF(ชี้วัด7!AF57="","",ชี้วัด7!AF57))</f>
        <v/>
      </c>
      <c r="AG27" s="314" t="str">
        <f>IF($B$2=1,IF(ชี้วัด7!AG27="","",ชี้วัด7!AG27),IF(ชี้วัด7!AG57="","",ชี้วัด7!AG57))</f>
        <v/>
      </c>
      <c r="AH27" s="314" t="str">
        <f>IF($B$2=1,IF(ชี้วัด7!AH27="","",ชี้วัด7!AH27),IF(ชี้วัด7!AH57="","",ชี้วัด7!AH57))</f>
        <v/>
      </c>
      <c r="AI27" s="314" t="str">
        <f>IF($B$2=1,IF(ชี้วัด7!AI27="","",ชี้วัด7!AI27),IF(ชี้วัด7!AI57="","",ชี้วัด7!AI57))</f>
        <v/>
      </c>
      <c r="AJ27" s="314" t="str">
        <f>IF($B$2=1,IF(ชี้วัด7!AJ27="","",ชี้วัด7!AJ27),IF(ชี้วัด7!AJ57="","",ชี้วัด7!AJ57))</f>
        <v/>
      </c>
      <c r="AK27" s="314" t="str">
        <f>IF($B$2=1,IF(ชี้วัด7!AK27="","",ชี้วัด7!AK27),IF(ชี้วัด7!AK57="","",ชี้วัด7!AK57))</f>
        <v/>
      </c>
      <c r="AL27" s="314" t="str">
        <f>IF($B$2=1,IF(ชี้วัด7!AL27="","",ชี้วัด7!AL27),IF(ชี้วัด7!AL57="","",ชี้วัด7!AL57))</f>
        <v/>
      </c>
      <c r="AM27" s="314" t="str">
        <f>IF($B$2=1,IF(ชี้วัด7!AM27="","",ชี้วัด7!AM27),IF(ชี้วัด7!AM57="","",ชี้วัด7!AM57))</f>
        <v/>
      </c>
      <c r="AN27" s="314" t="str">
        <f>IF($B$2=1,IF(ชี้วัด7!AN27="","",ชี้วัด7!AN27),IF(ชี้วัด7!AN57="","",ชี้วัด7!AN57))</f>
        <v/>
      </c>
      <c r="AO27" s="314" t="str">
        <f>IF($B$2=1,IF(ชี้วัด7!AO27="","",ชี้วัด7!AO27),IF(ชี้วัด7!AO57="","",ชี้วัด7!AO57))</f>
        <v/>
      </c>
      <c r="AP27" s="314" t="str">
        <f>IF($B$2=1,IF(ชี้วัด7!AP27="","",ชี้วัด7!AP27),IF(ชี้วัด7!AP57="","",ชี้วัด7!AP57))</f>
        <v/>
      </c>
      <c r="AQ27" s="314" t="str">
        <f>IF($B$2=1,IF(ชี้วัด7!AQ27="","",ชี้วัด7!AQ27),IF(ชี้วัด7!AQ57="","",ชี้วัด7!AQ57))</f>
        <v/>
      </c>
      <c r="AR27" s="314" t="str">
        <f>IF($B$2=1,IF(ชี้วัด7!AR27="","",ชี้วัด7!AR27),IF(ชี้วัด7!AR57="","",ชี้วัด7!AR57))</f>
        <v/>
      </c>
      <c r="AS27" s="314" t="str">
        <f>IF($B$2=1,IF(ชี้วัด7!AS27="","",ชี้วัด7!AS27),IF(ชี้วัด7!AS57="","",ชี้วัด7!AS57))</f>
        <v/>
      </c>
      <c r="AT27" s="314" t="str">
        <f>IF($B$2=1,IF(ชี้วัด7!AT27="","",ชี้วัด7!AT27),IF(ชี้วัด7!AT57="","",ชี้วัด7!AT57))</f>
        <v/>
      </c>
      <c r="AU27" s="314" t="str">
        <f>IF($B$2=1,IF(ชี้วัด7!AU27="","",ชี้วัด7!AU27),IF(ชี้วัด7!AU57="","",ชี้วัด7!AU57))</f>
        <v/>
      </c>
      <c r="AV27" s="314" t="str">
        <f>IF($B$2=1,IF(ชี้วัด7!AV27="","",ชี้วัด7!AV27),IF(ชี้วัด7!AV57="","",ชี้วัด7!AV57))</f>
        <v/>
      </c>
      <c r="AW27" s="314" t="str">
        <f>IF($B$2=1,IF(ชี้วัด7!AW27="","",ชี้วัด7!AW27),IF(ชี้วัด7!AW57="","",ชี้วัด7!AW57))</f>
        <v/>
      </c>
      <c r="AX27" s="314" t="str">
        <f>IF($B$2=1,IF(ชี้วัด7!AX27="","",ชี้วัด7!AX27),IF(ชี้วัด7!AX57="","",ชี้วัด7!AX57))</f>
        <v/>
      </c>
      <c r="AY27" s="314" t="str">
        <f>IF($B$2=1,IF(ชี้วัด7!AY27="","",ชี้วัด7!AY27),IF(ชี้วัด7!AY57="","",ชี้วัด7!AY57))</f>
        <v/>
      </c>
      <c r="AZ27" s="314" t="str">
        <f>IF($B$2=1,IF(ชี้วัด7!AZ27="","",ชี้วัด7!AZ27),IF(ชี้วัด7!AZ57="","",ชี้วัด7!AZ57))</f>
        <v/>
      </c>
      <c r="BA27" s="314" t="str">
        <f>IF($B$2=1,IF(ชี้วัด7!BA27="","",ชี้วัด7!BA27),IF(ชี้วัด7!BA57="","",ชี้วัด7!BA57))</f>
        <v/>
      </c>
      <c r="BB27" s="314" t="str">
        <f>IF($B$2=1,IF(ชี้วัด7!BB27="","",ชี้วัด7!BB27),IF(ชี้วัด7!BB57="","",ชี้วัด7!BB57))</f>
        <v/>
      </c>
      <c r="BC27" s="314" t="str">
        <f>IF($B$2=1,IF(ชี้วัด7!BC27="","",ชี้วัด7!BC27),IF(ชี้วัด7!BC57="","",ชี้วัด7!BC57))</f>
        <v/>
      </c>
      <c r="BD27" s="314" t="str">
        <f>IF($B$2=1,IF(ชี้วัด7!BD27="","",ชี้วัด7!BD27),IF(ชี้วัด7!BD57="","",ชี้วัด7!BD57))</f>
        <v/>
      </c>
      <c r="BE27" s="116" t="str">
        <f>IF($B$2=1,IF(ชี้วัด7!BE27="","",ชี้วัด7!BE27),IF(ชี้วัด7!BE57="","",ชี้วัด7!BE57))</f>
        <v/>
      </c>
      <c r="BF27" s="116" t="str">
        <f>IF($B$2=1,IF(ชี้วัด7!BF27="","",ชี้วัด7!BF27),IF(ชี้วัด7!BF57="","",ชี้วัด7!BF57))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IF($B$2=1,IF(ชี้วัด7!E28="","",ชี้วัด7!E28),IF(ชี้วัด7!E58="","",ชี้วัด7!E58))</f>
        <v/>
      </c>
      <c r="F28" s="118"/>
      <c r="G28" s="314" t="str">
        <f>IF($B$2=1,IF(ชี้วัด7!G28="","",ชี้วัด7!G28),IF(ชี้วัด7!G58="","",ชี้วัด7!G58))</f>
        <v/>
      </c>
      <c r="H28" s="314" t="str">
        <f>IF($B$2=1,IF(ชี้วัด7!H28="","",ชี้วัด7!H28),IF(ชี้วัด7!H58="","",ชี้วัด7!H58))</f>
        <v/>
      </c>
      <c r="I28" s="314" t="str">
        <f>IF($B$2=1,IF(ชี้วัด7!I28="","",ชี้วัด7!I28),IF(ชี้วัด7!I58="","",ชี้วัด7!I58))</f>
        <v/>
      </c>
      <c r="J28" s="314" t="str">
        <f>IF($B$2=1,IF(ชี้วัด7!J28="","",ชี้วัด7!J28),IF(ชี้วัด7!J58="","",ชี้วัด7!J58))</f>
        <v/>
      </c>
      <c r="K28" s="314" t="str">
        <f>IF($B$2=1,IF(ชี้วัด7!K28="","",ชี้วัด7!K28),IF(ชี้วัด7!K58="","",ชี้วัด7!K58))</f>
        <v/>
      </c>
      <c r="L28" s="314" t="str">
        <f>IF($B$2=1,IF(ชี้วัด7!L28="","",ชี้วัด7!L28),IF(ชี้วัด7!L58="","",ชี้วัด7!L58))</f>
        <v/>
      </c>
      <c r="M28" s="314" t="str">
        <f>IF($B$2=1,IF(ชี้วัด7!M28="","",ชี้วัด7!M28),IF(ชี้วัด7!M58="","",ชี้วัด7!M58))</f>
        <v/>
      </c>
      <c r="N28" s="314" t="str">
        <f>IF($B$2=1,IF(ชี้วัด7!N28="","",ชี้วัด7!N28),IF(ชี้วัด7!N58="","",ชี้วัด7!N58))</f>
        <v/>
      </c>
      <c r="O28" s="314" t="str">
        <f>IF($B$2=1,IF(ชี้วัด7!O28="","",ชี้วัด7!O28),IF(ชี้วัด7!O58="","",ชี้วัด7!O58))</f>
        <v/>
      </c>
      <c r="P28" s="314" t="str">
        <f>IF($B$2=1,IF(ชี้วัด7!P28="","",ชี้วัด7!P28),IF(ชี้วัด7!P58="","",ชี้วัด7!P58))</f>
        <v/>
      </c>
      <c r="Q28" s="314" t="str">
        <f>IF($B$2=1,IF(ชี้วัด7!Q28="","",ชี้วัด7!Q28),IF(ชี้วัด7!Q58="","",ชี้วัด7!Q58))</f>
        <v/>
      </c>
      <c r="R28" s="314" t="str">
        <f>IF($B$2=1,IF(ชี้วัด7!R28="","",ชี้วัด7!R28),IF(ชี้วัด7!R58="","",ชี้วัด7!R58))</f>
        <v/>
      </c>
      <c r="S28" s="314" t="str">
        <f>IF($B$2=1,IF(ชี้วัด7!S28="","",ชี้วัด7!S28),IF(ชี้วัด7!S58="","",ชี้วัด7!S58))</f>
        <v/>
      </c>
      <c r="T28" s="314" t="str">
        <f>IF($B$2=1,IF(ชี้วัด7!T28="","",ชี้วัด7!T28),IF(ชี้วัด7!T58="","",ชี้วัด7!T58))</f>
        <v/>
      </c>
      <c r="U28" s="314" t="str">
        <f>IF($B$2=1,IF(ชี้วัด7!U28="","",ชี้วัด7!U28),IF(ชี้วัด7!U58="","",ชี้วัด7!U58))</f>
        <v/>
      </c>
      <c r="V28" s="314" t="str">
        <f>IF($B$2=1,IF(ชี้วัด7!V28="","",ชี้วัด7!V28),IF(ชี้วัด7!V58="","",ชี้วัด7!V58))</f>
        <v/>
      </c>
      <c r="W28" s="314" t="str">
        <f>IF($B$2=1,IF(ชี้วัด7!W28="","",ชี้วัด7!W28),IF(ชี้วัด7!W58="","",ชี้วัด7!W58))</f>
        <v/>
      </c>
      <c r="X28" s="314" t="str">
        <f>IF($B$2=1,IF(ชี้วัด7!X28="","",ชี้วัด7!X28),IF(ชี้วัด7!X58="","",ชี้วัด7!X58))</f>
        <v/>
      </c>
      <c r="Y28" s="314" t="str">
        <f>IF($B$2=1,IF(ชี้วัด7!Y28="","",ชี้วัด7!Y28),IF(ชี้วัด7!Y58="","",ชี้วัด7!Y58))</f>
        <v/>
      </c>
      <c r="Z28" s="314" t="str">
        <f>IF($B$2=1,IF(ชี้วัด7!Z28="","",ชี้วัด7!Z28),IF(ชี้วัด7!Z58="","",ชี้วัด7!Z58))</f>
        <v/>
      </c>
      <c r="AA28" s="314" t="str">
        <f>IF($B$2=1,IF(ชี้วัด7!AA28="","",ชี้วัด7!AA28),IF(ชี้วัด7!AA58="","",ชี้วัด7!AA58))</f>
        <v/>
      </c>
      <c r="AB28" s="314" t="str">
        <f>IF($B$2=1,IF(ชี้วัด7!AB28="","",ชี้วัด7!AB28),IF(ชี้วัด7!AB58="","",ชี้วัด7!AB58))</f>
        <v/>
      </c>
      <c r="AC28" s="314" t="str">
        <f>IF($B$2=1,IF(ชี้วัด7!AC28="","",ชี้วัด7!AC28),IF(ชี้วัด7!AC58="","",ชี้วัด7!AC58))</f>
        <v/>
      </c>
      <c r="AD28" s="314" t="str">
        <f>IF($B$2=1,IF(ชี้วัด7!AD28="","",ชี้วัด7!AD28),IF(ชี้วัด7!AD58="","",ชี้วัด7!AD58))</f>
        <v/>
      </c>
      <c r="AE28" s="314" t="str">
        <f>IF($B$2=1,IF(ชี้วัด7!AE28="","",ชี้วัด7!AE28),IF(ชี้วัด7!AE58="","",ชี้วัด7!AE58))</f>
        <v/>
      </c>
      <c r="AF28" s="314" t="str">
        <f>IF($B$2=1,IF(ชี้วัด7!AF28="","",ชี้วัด7!AF28),IF(ชี้วัด7!AF58="","",ชี้วัด7!AF58))</f>
        <v/>
      </c>
      <c r="AG28" s="314" t="str">
        <f>IF($B$2=1,IF(ชี้วัด7!AG28="","",ชี้วัด7!AG28),IF(ชี้วัด7!AG58="","",ชี้วัด7!AG58))</f>
        <v/>
      </c>
      <c r="AH28" s="314" t="str">
        <f>IF($B$2=1,IF(ชี้วัด7!AH28="","",ชี้วัด7!AH28),IF(ชี้วัด7!AH58="","",ชี้วัด7!AH58))</f>
        <v/>
      </c>
      <c r="AI28" s="314" t="str">
        <f>IF($B$2=1,IF(ชี้วัด7!AI28="","",ชี้วัด7!AI28),IF(ชี้วัด7!AI58="","",ชี้วัด7!AI58))</f>
        <v/>
      </c>
      <c r="AJ28" s="314" t="str">
        <f>IF($B$2=1,IF(ชี้วัด7!AJ28="","",ชี้วัด7!AJ28),IF(ชี้วัด7!AJ58="","",ชี้วัด7!AJ58))</f>
        <v/>
      </c>
      <c r="AK28" s="314" t="str">
        <f>IF($B$2=1,IF(ชี้วัด7!AK28="","",ชี้วัด7!AK28),IF(ชี้วัด7!AK58="","",ชี้วัด7!AK58))</f>
        <v/>
      </c>
      <c r="AL28" s="314" t="str">
        <f>IF($B$2=1,IF(ชี้วัด7!AL28="","",ชี้วัด7!AL28),IF(ชี้วัด7!AL58="","",ชี้วัด7!AL58))</f>
        <v/>
      </c>
      <c r="AM28" s="314" t="str">
        <f>IF($B$2=1,IF(ชี้วัด7!AM28="","",ชี้วัด7!AM28),IF(ชี้วัด7!AM58="","",ชี้วัด7!AM58))</f>
        <v/>
      </c>
      <c r="AN28" s="314" t="str">
        <f>IF($B$2=1,IF(ชี้วัด7!AN28="","",ชี้วัด7!AN28),IF(ชี้วัด7!AN58="","",ชี้วัด7!AN58))</f>
        <v/>
      </c>
      <c r="AO28" s="314" t="str">
        <f>IF($B$2=1,IF(ชี้วัด7!AO28="","",ชี้วัด7!AO28),IF(ชี้วัด7!AO58="","",ชี้วัด7!AO58))</f>
        <v/>
      </c>
      <c r="AP28" s="314" t="str">
        <f>IF($B$2=1,IF(ชี้วัด7!AP28="","",ชี้วัด7!AP28),IF(ชี้วัด7!AP58="","",ชี้วัด7!AP58))</f>
        <v/>
      </c>
      <c r="AQ28" s="314" t="str">
        <f>IF($B$2=1,IF(ชี้วัด7!AQ28="","",ชี้วัด7!AQ28),IF(ชี้วัด7!AQ58="","",ชี้วัด7!AQ58))</f>
        <v/>
      </c>
      <c r="AR28" s="314" t="str">
        <f>IF($B$2=1,IF(ชี้วัด7!AR28="","",ชี้วัด7!AR28),IF(ชี้วัด7!AR58="","",ชี้วัด7!AR58))</f>
        <v/>
      </c>
      <c r="AS28" s="314" t="str">
        <f>IF($B$2=1,IF(ชี้วัด7!AS28="","",ชี้วัด7!AS28),IF(ชี้วัด7!AS58="","",ชี้วัด7!AS58))</f>
        <v/>
      </c>
      <c r="AT28" s="314" t="str">
        <f>IF($B$2=1,IF(ชี้วัด7!AT28="","",ชี้วัด7!AT28),IF(ชี้วัด7!AT58="","",ชี้วัด7!AT58))</f>
        <v/>
      </c>
      <c r="AU28" s="314" t="str">
        <f>IF($B$2=1,IF(ชี้วัด7!AU28="","",ชี้วัด7!AU28),IF(ชี้วัด7!AU58="","",ชี้วัด7!AU58))</f>
        <v/>
      </c>
      <c r="AV28" s="314" t="str">
        <f>IF($B$2=1,IF(ชี้วัด7!AV28="","",ชี้วัด7!AV28),IF(ชี้วัด7!AV58="","",ชี้วัด7!AV58))</f>
        <v/>
      </c>
      <c r="AW28" s="314" t="str">
        <f>IF($B$2=1,IF(ชี้วัด7!AW28="","",ชี้วัด7!AW28),IF(ชี้วัด7!AW58="","",ชี้วัด7!AW58))</f>
        <v/>
      </c>
      <c r="AX28" s="314" t="str">
        <f>IF($B$2=1,IF(ชี้วัด7!AX28="","",ชี้วัด7!AX28),IF(ชี้วัด7!AX58="","",ชี้วัด7!AX58))</f>
        <v/>
      </c>
      <c r="AY28" s="314" t="str">
        <f>IF($B$2=1,IF(ชี้วัด7!AY28="","",ชี้วัด7!AY28),IF(ชี้วัด7!AY58="","",ชี้วัด7!AY58))</f>
        <v/>
      </c>
      <c r="AZ28" s="314" t="str">
        <f>IF($B$2=1,IF(ชี้วัด7!AZ28="","",ชี้วัด7!AZ28),IF(ชี้วัด7!AZ58="","",ชี้วัด7!AZ58))</f>
        <v/>
      </c>
      <c r="BA28" s="314" t="str">
        <f>IF($B$2=1,IF(ชี้วัด7!BA28="","",ชี้วัด7!BA28),IF(ชี้วัด7!BA58="","",ชี้วัด7!BA58))</f>
        <v/>
      </c>
      <c r="BB28" s="314" t="str">
        <f>IF($B$2=1,IF(ชี้วัด7!BB28="","",ชี้วัด7!BB28),IF(ชี้วัด7!BB58="","",ชี้วัด7!BB58))</f>
        <v/>
      </c>
      <c r="BC28" s="314" t="str">
        <f>IF($B$2=1,IF(ชี้วัด7!BC28="","",ชี้วัด7!BC28),IF(ชี้วัด7!BC58="","",ชี้วัด7!BC58))</f>
        <v/>
      </c>
      <c r="BD28" s="314" t="str">
        <f>IF($B$2=1,IF(ชี้วัด7!BD28="","",ชี้วัด7!BD28),IF(ชี้วัด7!BD58="","",ชี้วัด7!BD58))</f>
        <v/>
      </c>
      <c r="BE28" s="116" t="str">
        <f>IF($B$2=1,IF(ชี้วัด7!BE28="","",ชี้วัด7!BE28),IF(ชี้วัด7!BE58="","",ชี้วัด7!BE58))</f>
        <v/>
      </c>
      <c r="BF28" s="116" t="str">
        <f>IF($B$2=1,IF(ชี้วัด7!BF28="","",ชี้วัด7!BF28),IF(ชี้วัด7!BF58="","",ชี้วัด7!BF58))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IF($B$2=1,IF(ชี้วัด7!E29="","",ชี้วัด7!E29),IF(ชี้วัด7!E59="","",ชี้วัด7!E59))</f>
        <v/>
      </c>
      <c r="F29" s="118"/>
      <c r="G29" s="314" t="str">
        <f>IF($B$2=1,IF(ชี้วัด7!G29="","",ชี้วัด7!G29),IF(ชี้วัด7!G59="","",ชี้วัด7!G59))</f>
        <v/>
      </c>
      <c r="H29" s="314" t="str">
        <f>IF($B$2=1,IF(ชี้วัด7!H29="","",ชี้วัด7!H29),IF(ชี้วัด7!H59="","",ชี้วัด7!H59))</f>
        <v/>
      </c>
      <c r="I29" s="314" t="str">
        <f>IF($B$2=1,IF(ชี้วัด7!I29="","",ชี้วัด7!I29),IF(ชี้วัด7!I59="","",ชี้วัด7!I59))</f>
        <v/>
      </c>
      <c r="J29" s="314" t="str">
        <f>IF($B$2=1,IF(ชี้วัด7!J29="","",ชี้วัด7!J29),IF(ชี้วัด7!J59="","",ชี้วัด7!J59))</f>
        <v/>
      </c>
      <c r="K29" s="314" t="str">
        <f>IF($B$2=1,IF(ชี้วัด7!K29="","",ชี้วัด7!K29),IF(ชี้วัด7!K59="","",ชี้วัด7!K59))</f>
        <v/>
      </c>
      <c r="L29" s="314" t="str">
        <f>IF($B$2=1,IF(ชี้วัด7!L29="","",ชี้วัด7!L29),IF(ชี้วัด7!L59="","",ชี้วัด7!L59))</f>
        <v/>
      </c>
      <c r="M29" s="314" t="str">
        <f>IF($B$2=1,IF(ชี้วัด7!M29="","",ชี้วัด7!M29),IF(ชี้วัด7!M59="","",ชี้วัด7!M59))</f>
        <v/>
      </c>
      <c r="N29" s="314" t="str">
        <f>IF($B$2=1,IF(ชี้วัด7!N29="","",ชี้วัด7!N29),IF(ชี้วัด7!N59="","",ชี้วัด7!N59))</f>
        <v/>
      </c>
      <c r="O29" s="314" t="str">
        <f>IF($B$2=1,IF(ชี้วัด7!O29="","",ชี้วัด7!O29),IF(ชี้วัด7!O59="","",ชี้วัด7!O59))</f>
        <v/>
      </c>
      <c r="P29" s="314" t="str">
        <f>IF($B$2=1,IF(ชี้วัด7!P29="","",ชี้วัด7!P29),IF(ชี้วัด7!P59="","",ชี้วัด7!P59))</f>
        <v/>
      </c>
      <c r="Q29" s="314" t="str">
        <f>IF($B$2=1,IF(ชี้วัด7!Q29="","",ชี้วัด7!Q29),IF(ชี้วัด7!Q59="","",ชี้วัด7!Q59))</f>
        <v/>
      </c>
      <c r="R29" s="314" t="str">
        <f>IF($B$2=1,IF(ชี้วัด7!R29="","",ชี้วัด7!R29),IF(ชี้วัด7!R59="","",ชี้วัด7!R59))</f>
        <v/>
      </c>
      <c r="S29" s="314" t="str">
        <f>IF($B$2=1,IF(ชี้วัด7!S29="","",ชี้วัด7!S29),IF(ชี้วัด7!S59="","",ชี้วัด7!S59))</f>
        <v/>
      </c>
      <c r="T29" s="314" t="str">
        <f>IF($B$2=1,IF(ชี้วัด7!T29="","",ชี้วัด7!T29),IF(ชี้วัด7!T59="","",ชี้วัด7!T59))</f>
        <v/>
      </c>
      <c r="U29" s="314" t="str">
        <f>IF($B$2=1,IF(ชี้วัด7!U29="","",ชี้วัด7!U29),IF(ชี้วัด7!U59="","",ชี้วัด7!U59))</f>
        <v/>
      </c>
      <c r="V29" s="314" t="str">
        <f>IF($B$2=1,IF(ชี้วัด7!V29="","",ชี้วัด7!V29),IF(ชี้วัด7!V59="","",ชี้วัด7!V59))</f>
        <v/>
      </c>
      <c r="W29" s="314" t="str">
        <f>IF($B$2=1,IF(ชี้วัด7!W29="","",ชี้วัด7!W29),IF(ชี้วัด7!W59="","",ชี้วัด7!W59))</f>
        <v/>
      </c>
      <c r="X29" s="314" t="str">
        <f>IF($B$2=1,IF(ชี้วัด7!X29="","",ชี้วัด7!X29),IF(ชี้วัด7!X59="","",ชี้วัด7!X59))</f>
        <v/>
      </c>
      <c r="Y29" s="314" t="str">
        <f>IF($B$2=1,IF(ชี้วัด7!Y29="","",ชี้วัด7!Y29),IF(ชี้วัด7!Y59="","",ชี้วัด7!Y59))</f>
        <v/>
      </c>
      <c r="Z29" s="314" t="str">
        <f>IF($B$2=1,IF(ชี้วัด7!Z29="","",ชี้วัด7!Z29),IF(ชี้วัด7!Z59="","",ชี้วัด7!Z59))</f>
        <v/>
      </c>
      <c r="AA29" s="314" t="str">
        <f>IF($B$2=1,IF(ชี้วัด7!AA29="","",ชี้วัด7!AA29),IF(ชี้วัด7!AA59="","",ชี้วัด7!AA59))</f>
        <v/>
      </c>
      <c r="AB29" s="314" t="str">
        <f>IF($B$2=1,IF(ชี้วัด7!AB29="","",ชี้วัด7!AB29),IF(ชี้วัด7!AB59="","",ชี้วัด7!AB59))</f>
        <v/>
      </c>
      <c r="AC29" s="314" t="str">
        <f>IF($B$2=1,IF(ชี้วัด7!AC29="","",ชี้วัด7!AC29),IF(ชี้วัด7!AC59="","",ชี้วัด7!AC59))</f>
        <v/>
      </c>
      <c r="AD29" s="314" t="str">
        <f>IF($B$2=1,IF(ชี้วัด7!AD29="","",ชี้วัด7!AD29),IF(ชี้วัด7!AD59="","",ชี้วัด7!AD59))</f>
        <v/>
      </c>
      <c r="AE29" s="314" t="str">
        <f>IF($B$2=1,IF(ชี้วัด7!AE29="","",ชี้วัด7!AE29),IF(ชี้วัด7!AE59="","",ชี้วัด7!AE59))</f>
        <v/>
      </c>
      <c r="AF29" s="314" t="str">
        <f>IF($B$2=1,IF(ชี้วัด7!AF29="","",ชี้วัด7!AF29),IF(ชี้วัด7!AF59="","",ชี้วัด7!AF59))</f>
        <v/>
      </c>
      <c r="AG29" s="314" t="str">
        <f>IF($B$2=1,IF(ชี้วัด7!AG29="","",ชี้วัด7!AG29),IF(ชี้วัด7!AG59="","",ชี้วัด7!AG59))</f>
        <v/>
      </c>
      <c r="AH29" s="314" t="str">
        <f>IF($B$2=1,IF(ชี้วัด7!AH29="","",ชี้วัด7!AH29),IF(ชี้วัด7!AH59="","",ชี้วัด7!AH59))</f>
        <v/>
      </c>
      <c r="AI29" s="314" t="str">
        <f>IF($B$2=1,IF(ชี้วัด7!AI29="","",ชี้วัด7!AI29),IF(ชี้วัด7!AI59="","",ชี้วัด7!AI59))</f>
        <v/>
      </c>
      <c r="AJ29" s="314" t="str">
        <f>IF($B$2=1,IF(ชี้วัด7!AJ29="","",ชี้วัด7!AJ29),IF(ชี้วัด7!AJ59="","",ชี้วัด7!AJ59))</f>
        <v/>
      </c>
      <c r="AK29" s="314" t="str">
        <f>IF($B$2=1,IF(ชี้วัด7!AK29="","",ชี้วัด7!AK29),IF(ชี้วัด7!AK59="","",ชี้วัด7!AK59))</f>
        <v/>
      </c>
      <c r="AL29" s="314" t="str">
        <f>IF($B$2=1,IF(ชี้วัด7!AL29="","",ชี้วัด7!AL29),IF(ชี้วัด7!AL59="","",ชี้วัด7!AL59))</f>
        <v/>
      </c>
      <c r="AM29" s="314" t="str">
        <f>IF($B$2=1,IF(ชี้วัด7!AM29="","",ชี้วัด7!AM29),IF(ชี้วัด7!AM59="","",ชี้วัด7!AM59))</f>
        <v/>
      </c>
      <c r="AN29" s="314" t="str">
        <f>IF($B$2=1,IF(ชี้วัด7!AN29="","",ชี้วัด7!AN29),IF(ชี้วัด7!AN59="","",ชี้วัด7!AN59))</f>
        <v/>
      </c>
      <c r="AO29" s="314" t="str">
        <f>IF($B$2=1,IF(ชี้วัด7!AO29="","",ชี้วัด7!AO29),IF(ชี้วัด7!AO59="","",ชี้วัด7!AO59))</f>
        <v/>
      </c>
      <c r="AP29" s="314" t="str">
        <f>IF($B$2=1,IF(ชี้วัด7!AP29="","",ชี้วัด7!AP29),IF(ชี้วัด7!AP59="","",ชี้วัด7!AP59))</f>
        <v/>
      </c>
      <c r="AQ29" s="314" t="str">
        <f>IF($B$2=1,IF(ชี้วัด7!AQ29="","",ชี้วัด7!AQ29),IF(ชี้วัด7!AQ59="","",ชี้วัด7!AQ59))</f>
        <v/>
      </c>
      <c r="AR29" s="314" t="str">
        <f>IF($B$2=1,IF(ชี้วัด7!AR29="","",ชี้วัด7!AR29),IF(ชี้วัด7!AR59="","",ชี้วัด7!AR59))</f>
        <v/>
      </c>
      <c r="AS29" s="314" t="str">
        <f>IF($B$2=1,IF(ชี้วัด7!AS29="","",ชี้วัด7!AS29),IF(ชี้วัด7!AS59="","",ชี้วัด7!AS59))</f>
        <v/>
      </c>
      <c r="AT29" s="314" t="str">
        <f>IF($B$2=1,IF(ชี้วัด7!AT29="","",ชี้วัด7!AT29),IF(ชี้วัด7!AT59="","",ชี้วัด7!AT59))</f>
        <v/>
      </c>
      <c r="AU29" s="314" t="str">
        <f>IF($B$2=1,IF(ชี้วัด7!AU29="","",ชี้วัด7!AU29),IF(ชี้วัด7!AU59="","",ชี้วัด7!AU59))</f>
        <v/>
      </c>
      <c r="AV29" s="314" t="str">
        <f>IF($B$2=1,IF(ชี้วัด7!AV29="","",ชี้วัด7!AV29),IF(ชี้วัด7!AV59="","",ชี้วัด7!AV59))</f>
        <v/>
      </c>
      <c r="AW29" s="314" t="str">
        <f>IF($B$2=1,IF(ชี้วัด7!AW29="","",ชี้วัด7!AW29),IF(ชี้วัด7!AW59="","",ชี้วัด7!AW59))</f>
        <v/>
      </c>
      <c r="AX29" s="314" t="str">
        <f>IF($B$2=1,IF(ชี้วัด7!AX29="","",ชี้วัด7!AX29),IF(ชี้วัด7!AX59="","",ชี้วัด7!AX59))</f>
        <v/>
      </c>
      <c r="AY29" s="314" t="str">
        <f>IF($B$2=1,IF(ชี้วัด7!AY29="","",ชี้วัด7!AY29),IF(ชี้วัด7!AY59="","",ชี้วัด7!AY59))</f>
        <v/>
      </c>
      <c r="AZ29" s="314" t="str">
        <f>IF($B$2=1,IF(ชี้วัด7!AZ29="","",ชี้วัด7!AZ29),IF(ชี้วัด7!AZ59="","",ชี้วัด7!AZ59))</f>
        <v/>
      </c>
      <c r="BA29" s="314" t="str">
        <f>IF($B$2=1,IF(ชี้วัด7!BA29="","",ชี้วัด7!BA29),IF(ชี้วัด7!BA59="","",ชี้วัด7!BA59))</f>
        <v/>
      </c>
      <c r="BB29" s="314" t="str">
        <f>IF($B$2=1,IF(ชี้วัด7!BB29="","",ชี้วัด7!BB29),IF(ชี้วัด7!BB59="","",ชี้วัด7!BB59))</f>
        <v/>
      </c>
      <c r="BC29" s="314" t="str">
        <f>IF($B$2=1,IF(ชี้วัด7!BC29="","",ชี้วัด7!BC29),IF(ชี้วัด7!BC59="","",ชี้วัด7!BC59))</f>
        <v/>
      </c>
      <c r="BD29" s="314" t="str">
        <f>IF($B$2=1,IF(ชี้วัด7!BD29="","",ชี้วัด7!BD29),IF(ชี้วัด7!BD59="","",ชี้วัด7!BD59))</f>
        <v/>
      </c>
      <c r="BE29" s="116" t="str">
        <f>IF($B$2=1,IF(ชี้วัด7!BE29="","",ชี้วัด7!BE29),IF(ชี้วัด7!BE59="","",ชี้วัด7!BE59))</f>
        <v/>
      </c>
      <c r="BF29" s="116" t="str">
        <f>IF($B$2=1,IF(ชี้วัด7!BF29="","",ชี้วัด7!BF29),IF(ชี้วัด7!BF59="","",ชี้วัด7!BF59))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IF($B$2=1,IF(ชี้วัด7!E30="","",ชี้วัด7!E30),IF(ชี้วัด7!E60="","",ชี้วัด7!E60))</f>
        <v/>
      </c>
      <c r="F30" s="118"/>
      <c r="G30" s="314" t="str">
        <f>IF($B$2=1,IF(ชี้วัด7!G30="","",ชี้วัด7!G30),IF(ชี้วัด7!G60="","",ชี้วัด7!G60))</f>
        <v/>
      </c>
      <c r="H30" s="314" t="str">
        <f>IF($B$2=1,IF(ชี้วัด7!H30="","",ชี้วัด7!H30),IF(ชี้วัด7!H60="","",ชี้วัด7!H60))</f>
        <v/>
      </c>
      <c r="I30" s="314" t="str">
        <f>IF($B$2=1,IF(ชี้วัด7!I30="","",ชี้วัด7!I30),IF(ชี้วัด7!I60="","",ชี้วัด7!I60))</f>
        <v/>
      </c>
      <c r="J30" s="314" t="str">
        <f>IF($B$2=1,IF(ชี้วัด7!J30="","",ชี้วัด7!J30),IF(ชี้วัด7!J60="","",ชี้วัด7!J60))</f>
        <v/>
      </c>
      <c r="K30" s="314" t="str">
        <f>IF($B$2=1,IF(ชี้วัด7!K30="","",ชี้วัด7!K30),IF(ชี้วัด7!K60="","",ชี้วัด7!K60))</f>
        <v/>
      </c>
      <c r="L30" s="314" t="str">
        <f>IF($B$2=1,IF(ชี้วัด7!L30="","",ชี้วัด7!L30),IF(ชี้วัด7!L60="","",ชี้วัด7!L60))</f>
        <v/>
      </c>
      <c r="M30" s="314" t="str">
        <f>IF($B$2=1,IF(ชี้วัด7!M30="","",ชี้วัด7!M30),IF(ชี้วัด7!M60="","",ชี้วัด7!M60))</f>
        <v/>
      </c>
      <c r="N30" s="314" t="str">
        <f>IF($B$2=1,IF(ชี้วัด7!N30="","",ชี้วัด7!N30),IF(ชี้วัด7!N60="","",ชี้วัด7!N60))</f>
        <v/>
      </c>
      <c r="O30" s="314" t="str">
        <f>IF($B$2=1,IF(ชี้วัด7!O30="","",ชี้วัด7!O30),IF(ชี้วัด7!O60="","",ชี้วัด7!O60))</f>
        <v/>
      </c>
      <c r="P30" s="314" t="str">
        <f>IF($B$2=1,IF(ชี้วัด7!P30="","",ชี้วัด7!P30),IF(ชี้วัด7!P60="","",ชี้วัด7!P60))</f>
        <v/>
      </c>
      <c r="Q30" s="314" t="str">
        <f>IF($B$2=1,IF(ชี้วัด7!Q30="","",ชี้วัด7!Q30),IF(ชี้วัด7!Q60="","",ชี้วัด7!Q60))</f>
        <v/>
      </c>
      <c r="R30" s="314" t="str">
        <f>IF($B$2=1,IF(ชี้วัด7!R30="","",ชี้วัด7!R30),IF(ชี้วัด7!R60="","",ชี้วัด7!R60))</f>
        <v/>
      </c>
      <c r="S30" s="314" t="str">
        <f>IF($B$2=1,IF(ชี้วัด7!S30="","",ชี้วัด7!S30),IF(ชี้วัด7!S60="","",ชี้วัด7!S60))</f>
        <v/>
      </c>
      <c r="T30" s="314" t="str">
        <f>IF($B$2=1,IF(ชี้วัด7!T30="","",ชี้วัด7!T30),IF(ชี้วัด7!T60="","",ชี้วัด7!T60))</f>
        <v/>
      </c>
      <c r="U30" s="314" t="str">
        <f>IF($B$2=1,IF(ชี้วัด7!U30="","",ชี้วัด7!U30),IF(ชี้วัด7!U60="","",ชี้วัด7!U60))</f>
        <v/>
      </c>
      <c r="V30" s="314" t="str">
        <f>IF($B$2=1,IF(ชี้วัด7!V30="","",ชี้วัด7!V30),IF(ชี้วัด7!V60="","",ชี้วัด7!V60))</f>
        <v/>
      </c>
      <c r="W30" s="314" t="str">
        <f>IF($B$2=1,IF(ชี้วัด7!W30="","",ชี้วัด7!W30),IF(ชี้วัด7!W60="","",ชี้วัด7!W60))</f>
        <v/>
      </c>
      <c r="X30" s="314" t="str">
        <f>IF($B$2=1,IF(ชี้วัด7!X30="","",ชี้วัด7!X30),IF(ชี้วัด7!X60="","",ชี้วัด7!X60))</f>
        <v/>
      </c>
      <c r="Y30" s="314" t="str">
        <f>IF($B$2=1,IF(ชี้วัด7!Y30="","",ชี้วัด7!Y30),IF(ชี้วัด7!Y60="","",ชี้วัด7!Y60))</f>
        <v/>
      </c>
      <c r="Z30" s="314" t="str">
        <f>IF($B$2=1,IF(ชี้วัด7!Z30="","",ชี้วัด7!Z30),IF(ชี้วัด7!Z60="","",ชี้วัด7!Z60))</f>
        <v/>
      </c>
      <c r="AA30" s="314" t="str">
        <f>IF($B$2=1,IF(ชี้วัด7!AA30="","",ชี้วัด7!AA30),IF(ชี้วัด7!AA60="","",ชี้วัด7!AA60))</f>
        <v/>
      </c>
      <c r="AB30" s="314" t="str">
        <f>IF($B$2=1,IF(ชี้วัด7!AB30="","",ชี้วัด7!AB30),IF(ชี้วัด7!AB60="","",ชี้วัด7!AB60))</f>
        <v/>
      </c>
      <c r="AC30" s="314" t="str">
        <f>IF($B$2=1,IF(ชี้วัด7!AC30="","",ชี้วัด7!AC30),IF(ชี้วัด7!AC60="","",ชี้วัด7!AC60))</f>
        <v/>
      </c>
      <c r="AD30" s="314" t="str">
        <f>IF($B$2=1,IF(ชี้วัด7!AD30="","",ชี้วัด7!AD30),IF(ชี้วัด7!AD60="","",ชี้วัด7!AD60))</f>
        <v/>
      </c>
      <c r="AE30" s="314" t="str">
        <f>IF($B$2=1,IF(ชี้วัด7!AE30="","",ชี้วัด7!AE30),IF(ชี้วัด7!AE60="","",ชี้วัด7!AE60))</f>
        <v/>
      </c>
      <c r="AF30" s="314" t="str">
        <f>IF($B$2=1,IF(ชี้วัด7!AF30="","",ชี้วัด7!AF30),IF(ชี้วัด7!AF60="","",ชี้วัด7!AF60))</f>
        <v/>
      </c>
      <c r="AG30" s="314" t="str">
        <f>IF($B$2=1,IF(ชี้วัด7!AG30="","",ชี้วัด7!AG30),IF(ชี้วัด7!AG60="","",ชี้วัด7!AG60))</f>
        <v/>
      </c>
      <c r="AH30" s="314" t="str">
        <f>IF($B$2=1,IF(ชี้วัด7!AH30="","",ชี้วัด7!AH30),IF(ชี้วัด7!AH60="","",ชี้วัด7!AH60))</f>
        <v/>
      </c>
      <c r="AI30" s="314" t="str">
        <f>IF($B$2=1,IF(ชี้วัด7!AI30="","",ชี้วัด7!AI30),IF(ชี้วัด7!AI60="","",ชี้วัด7!AI60))</f>
        <v/>
      </c>
      <c r="AJ30" s="314" t="str">
        <f>IF($B$2=1,IF(ชี้วัด7!AJ30="","",ชี้วัด7!AJ30),IF(ชี้วัด7!AJ60="","",ชี้วัด7!AJ60))</f>
        <v/>
      </c>
      <c r="AK30" s="314" t="str">
        <f>IF($B$2=1,IF(ชี้วัด7!AK30="","",ชี้วัด7!AK30),IF(ชี้วัด7!AK60="","",ชี้วัด7!AK60))</f>
        <v/>
      </c>
      <c r="AL30" s="314" t="str">
        <f>IF($B$2=1,IF(ชี้วัด7!AL30="","",ชี้วัด7!AL30),IF(ชี้วัด7!AL60="","",ชี้วัด7!AL60))</f>
        <v/>
      </c>
      <c r="AM30" s="314" t="str">
        <f>IF($B$2=1,IF(ชี้วัด7!AM30="","",ชี้วัด7!AM30),IF(ชี้วัด7!AM60="","",ชี้วัด7!AM60))</f>
        <v/>
      </c>
      <c r="AN30" s="314" t="str">
        <f>IF($B$2=1,IF(ชี้วัด7!AN30="","",ชี้วัด7!AN30),IF(ชี้วัด7!AN60="","",ชี้วัด7!AN60))</f>
        <v/>
      </c>
      <c r="AO30" s="314" t="str">
        <f>IF($B$2=1,IF(ชี้วัด7!AO30="","",ชี้วัด7!AO30),IF(ชี้วัด7!AO60="","",ชี้วัด7!AO60))</f>
        <v/>
      </c>
      <c r="AP30" s="314" t="str">
        <f>IF($B$2=1,IF(ชี้วัด7!AP30="","",ชี้วัด7!AP30),IF(ชี้วัด7!AP60="","",ชี้วัด7!AP60))</f>
        <v/>
      </c>
      <c r="AQ30" s="314" t="str">
        <f>IF($B$2=1,IF(ชี้วัด7!AQ30="","",ชี้วัด7!AQ30),IF(ชี้วัด7!AQ60="","",ชี้วัด7!AQ60))</f>
        <v/>
      </c>
      <c r="AR30" s="314" t="str">
        <f>IF($B$2=1,IF(ชี้วัด7!AR30="","",ชี้วัด7!AR30),IF(ชี้วัด7!AR60="","",ชี้วัด7!AR60))</f>
        <v/>
      </c>
      <c r="AS30" s="314" t="str">
        <f>IF($B$2=1,IF(ชี้วัด7!AS30="","",ชี้วัด7!AS30),IF(ชี้วัด7!AS60="","",ชี้วัด7!AS60))</f>
        <v/>
      </c>
      <c r="AT30" s="314" t="str">
        <f>IF($B$2=1,IF(ชี้วัด7!AT30="","",ชี้วัด7!AT30),IF(ชี้วัด7!AT60="","",ชี้วัด7!AT60))</f>
        <v/>
      </c>
      <c r="AU30" s="314" t="str">
        <f>IF($B$2=1,IF(ชี้วัด7!AU30="","",ชี้วัด7!AU30),IF(ชี้วัด7!AU60="","",ชี้วัด7!AU60))</f>
        <v/>
      </c>
      <c r="AV30" s="314" t="str">
        <f>IF($B$2=1,IF(ชี้วัด7!AV30="","",ชี้วัด7!AV30),IF(ชี้วัด7!AV60="","",ชี้วัด7!AV60))</f>
        <v/>
      </c>
      <c r="AW30" s="314" t="str">
        <f>IF($B$2=1,IF(ชี้วัด7!AW30="","",ชี้วัด7!AW30),IF(ชี้วัด7!AW60="","",ชี้วัด7!AW60))</f>
        <v/>
      </c>
      <c r="AX30" s="314" t="str">
        <f>IF($B$2=1,IF(ชี้วัด7!AX30="","",ชี้วัด7!AX30),IF(ชี้วัด7!AX60="","",ชี้วัด7!AX60))</f>
        <v/>
      </c>
      <c r="AY30" s="314" t="str">
        <f>IF($B$2=1,IF(ชี้วัด7!AY30="","",ชี้วัด7!AY30),IF(ชี้วัด7!AY60="","",ชี้วัด7!AY60))</f>
        <v/>
      </c>
      <c r="AZ30" s="314" t="str">
        <f>IF($B$2=1,IF(ชี้วัด7!AZ30="","",ชี้วัด7!AZ30),IF(ชี้วัด7!AZ60="","",ชี้วัด7!AZ60))</f>
        <v/>
      </c>
      <c r="BA30" s="314" t="str">
        <f>IF($B$2=1,IF(ชี้วัด7!BA30="","",ชี้วัด7!BA30),IF(ชี้วัด7!BA60="","",ชี้วัด7!BA60))</f>
        <v/>
      </c>
      <c r="BB30" s="314" t="str">
        <f>IF($B$2=1,IF(ชี้วัด7!BB30="","",ชี้วัด7!BB30),IF(ชี้วัด7!BB60="","",ชี้วัด7!BB60))</f>
        <v/>
      </c>
      <c r="BC30" s="314" t="str">
        <f>IF($B$2=1,IF(ชี้วัด7!BC30="","",ชี้วัด7!BC30),IF(ชี้วัด7!BC60="","",ชี้วัด7!BC60))</f>
        <v/>
      </c>
      <c r="BD30" s="314" t="str">
        <f>IF($B$2=1,IF(ชี้วัด7!BD30="","",ชี้วัด7!BD30),IF(ชี้วัด7!BD60="","",ชี้วัด7!BD60))</f>
        <v/>
      </c>
      <c r="BE30" s="116" t="str">
        <f>IF($B$2=1,IF(ชี้วัด7!BE30="","",ชี้วัด7!BE30),IF(ชี้วัด7!BE60="","",ชี้วัด7!BE60))</f>
        <v/>
      </c>
      <c r="BF30" s="116" t="str">
        <f>IF($B$2=1,IF(ชี้วัด7!BF30="","",ชี้วัด7!BF30),IF(ชี้วัด7!BF60="","",ชี้วัด7!BF60))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IF($B$2=1,IF(ชี้วัด7!E31="","",ชี้วัด7!E31),IF(ชี้วัด7!E61="","",ชี้วัด7!E61))</f>
        <v/>
      </c>
      <c r="F31" s="118"/>
      <c r="G31" s="314" t="str">
        <f>IF($B$2=1,IF(ชี้วัด7!G31="","",ชี้วัด7!G31),IF(ชี้วัด7!G61="","",ชี้วัด7!G61))</f>
        <v/>
      </c>
      <c r="H31" s="314" t="str">
        <f>IF($B$2=1,IF(ชี้วัด7!H31="","",ชี้วัด7!H31),IF(ชี้วัด7!H61="","",ชี้วัด7!H61))</f>
        <v/>
      </c>
      <c r="I31" s="314" t="str">
        <f>IF($B$2=1,IF(ชี้วัด7!I31="","",ชี้วัด7!I31),IF(ชี้วัด7!I61="","",ชี้วัด7!I61))</f>
        <v/>
      </c>
      <c r="J31" s="314" t="str">
        <f>IF($B$2=1,IF(ชี้วัด7!J31="","",ชี้วัด7!J31),IF(ชี้วัด7!J61="","",ชี้วัด7!J61))</f>
        <v/>
      </c>
      <c r="K31" s="314" t="str">
        <f>IF($B$2=1,IF(ชี้วัด7!K31="","",ชี้วัด7!K31),IF(ชี้วัด7!K61="","",ชี้วัด7!K61))</f>
        <v/>
      </c>
      <c r="L31" s="314" t="str">
        <f>IF($B$2=1,IF(ชี้วัด7!L31="","",ชี้วัด7!L31),IF(ชี้วัด7!L61="","",ชี้วัด7!L61))</f>
        <v/>
      </c>
      <c r="M31" s="314" t="str">
        <f>IF($B$2=1,IF(ชี้วัด7!M31="","",ชี้วัด7!M31),IF(ชี้วัด7!M61="","",ชี้วัด7!M61))</f>
        <v/>
      </c>
      <c r="N31" s="314" t="str">
        <f>IF($B$2=1,IF(ชี้วัด7!N31="","",ชี้วัด7!N31),IF(ชี้วัด7!N61="","",ชี้วัด7!N61))</f>
        <v/>
      </c>
      <c r="O31" s="314" t="str">
        <f>IF($B$2=1,IF(ชี้วัด7!O31="","",ชี้วัด7!O31),IF(ชี้วัด7!O61="","",ชี้วัด7!O61))</f>
        <v/>
      </c>
      <c r="P31" s="314" t="str">
        <f>IF($B$2=1,IF(ชี้วัด7!P31="","",ชี้วัด7!P31),IF(ชี้วัด7!P61="","",ชี้วัด7!P61))</f>
        <v/>
      </c>
      <c r="Q31" s="314" t="str">
        <f>IF($B$2=1,IF(ชี้วัด7!Q31="","",ชี้วัด7!Q31),IF(ชี้วัด7!Q61="","",ชี้วัด7!Q61))</f>
        <v/>
      </c>
      <c r="R31" s="314" t="str">
        <f>IF($B$2=1,IF(ชี้วัด7!R31="","",ชี้วัด7!R31),IF(ชี้วัด7!R61="","",ชี้วัด7!R61))</f>
        <v/>
      </c>
      <c r="S31" s="314" t="str">
        <f>IF($B$2=1,IF(ชี้วัด7!S31="","",ชี้วัด7!S31),IF(ชี้วัด7!S61="","",ชี้วัด7!S61))</f>
        <v/>
      </c>
      <c r="T31" s="314" t="str">
        <f>IF($B$2=1,IF(ชี้วัด7!T31="","",ชี้วัด7!T31),IF(ชี้วัด7!T61="","",ชี้วัด7!T61))</f>
        <v/>
      </c>
      <c r="U31" s="314" t="str">
        <f>IF($B$2=1,IF(ชี้วัด7!U31="","",ชี้วัด7!U31),IF(ชี้วัด7!U61="","",ชี้วัด7!U61))</f>
        <v/>
      </c>
      <c r="V31" s="314" t="str">
        <f>IF($B$2=1,IF(ชี้วัด7!V31="","",ชี้วัด7!V31),IF(ชี้วัด7!V61="","",ชี้วัด7!V61))</f>
        <v/>
      </c>
      <c r="W31" s="314" t="str">
        <f>IF($B$2=1,IF(ชี้วัด7!W31="","",ชี้วัด7!W31),IF(ชี้วัด7!W61="","",ชี้วัด7!W61))</f>
        <v/>
      </c>
      <c r="X31" s="314" t="str">
        <f>IF($B$2=1,IF(ชี้วัด7!X31="","",ชี้วัด7!X31),IF(ชี้วัด7!X61="","",ชี้วัด7!X61))</f>
        <v/>
      </c>
      <c r="Y31" s="314" t="str">
        <f>IF($B$2=1,IF(ชี้วัด7!Y31="","",ชี้วัด7!Y31),IF(ชี้วัด7!Y61="","",ชี้วัด7!Y61))</f>
        <v/>
      </c>
      <c r="Z31" s="314" t="str">
        <f>IF($B$2=1,IF(ชี้วัด7!Z31="","",ชี้วัด7!Z31),IF(ชี้วัด7!Z61="","",ชี้วัด7!Z61))</f>
        <v/>
      </c>
      <c r="AA31" s="314" t="str">
        <f>IF($B$2=1,IF(ชี้วัด7!AA31="","",ชี้วัด7!AA31),IF(ชี้วัด7!AA61="","",ชี้วัด7!AA61))</f>
        <v/>
      </c>
      <c r="AB31" s="314" t="str">
        <f>IF($B$2=1,IF(ชี้วัด7!AB31="","",ชี้วัด7!AB31),IF(ชี้วัด7!AB61="","",ชี้วัด7!AB61))</f>
        <v/>
      </c>
      <c r="AC31" s="314" t="str">
        <f>IF($B$2=1,IF(ชี้วัด7!AC31="","",ชี้วัด7!AC31),IF(ชี้วัด7!AC61="","",ชี้วัด7!AC61))</f>
        <v/>
      </c>
      <c r="AD31" s="314" t="str">
        <f>IF($B$2=1,IF(ชี้วัด7!AD31="","",ชี้วัด7!AD31),IF(ชี้วัด7!AD61="","",ชี้วัด7!AD61))</f>
        <v/>
      </c>
      <c r="AE31" s="314" t="str">
        <f>IF($B$2=1,IF(ชี้วัด7!AE31="","",ชี้วัด7!AE31),IF(ชี้วัด7!AE61="","",ชี้วัด7!AE61))</f>
        <v/>
      </c>
      <c r="AF31" s="314" t="str">
        <f>IF($B$2=1,IF(ชี้วัด7!AF31="","",ชี้วัด7!AF31),IF(ชี้วัด7!AF61="","",ชี้วัด7!AF61))</f>
        <v/>
      </c>
      <c r="AG31" s="314" t="str">
        <f>IF($B$2=1,IF(ชี้วัด7!AG31="","",ชี้วัด7!AG31),IF(ชี้วัด7!AG61="","",ชี้วัด7!AG61))</f>
        <v/>
      </c>
      <c r="AH31" s="314" t="str">
        <f>IF($B$2=1,IF(ชี้วัด7!AH31="","",ชี้วัด7!AH31),IF(ชี้วัด7!AH61="","",ชี้วัด7!AH61))</f>
        <v/>
      </c>
      <c r="AI31" s="314" t="str">
        <f>IF($B$2=1,IF(ชี้วัด7!AI31="","",ชี้วัด7!AI31),IF(ชี้วัด7!AI61="","",ชี้วัด7!AI61))</f>
        <v/>
      </c>
      <c r="AJ31" s="314" t="str">
        <f>IF($B$2=1,IF(ชี้วัด7!AJ31="","",ชี้วัด7!AJ31),IF(ชี้วัด7!AJ61="","",ชี้วัด7!AJ61))</f>
        <v/>
      </c>
      <c r="AK31" s="314" t="str">
        <f>IF($B$2=1,IF(ชี้วัด7!AK31="","",ชี้วัด7!AK31),IF(ชี้วัด7!AK61="","",ชี้วัด7!AK61))</f>
        <v/>
      </c>
      <c r="AL31" s="314" t="str">
        <f>IF($B$2=1,IF(ชี้วัด7!AL31="","",ชี้วัด7!AL31),IF(ชี้วัด7!AL61="","",ชี้วัด7!AL61))</f>
        <v/>
      </c>
      <c r="AM31" s="314" t="str">
        <f>IF($B$2=1,IF(ชี้วัด7!AM31="","",ชี้วัด7!AM31),IF(ชี้วัด7!AM61="","",ชี้วัด7!AM61))</f>
        <v/>
      </c>
      <c r="AN31" s="314" t="str">
        <f>IF($B$2=1,IF(ชี้วัด7!AN31="","",ชี้วัด7!AN31),IF(ชี้วัด7!AN61="","",ชี้วัด7!AN61))</f>
        <v/>
      </c>
      <c r="AO31" s="314" t="str">
        <f>IF($B$2=1,IF(ชี้วัด7!AO31="","",ชี้วัด7!AO31),IF(ชี้วัด7!AO61="","",ชี้วัด7!AO61))</f>
        <v/>
      </c>
      <c r="AP31" s="314" t="str">
        <f>IF($B$2=1,IF(ชี้วัด7!AP31="","",ชี้วัด7!AP31),IF(ชี้วัด7!AP61="","",ชี้วัด7!AP61))</f>
        <v/>
      </c>
      <c r="AQ31" s="314" t="str">
        <f>IF($B$2=1,IF(ชี้วัด7!AQ31="","",ชี้วัด7!AQ31),IF(ชี้วัด7!AQ61="","",ชี้วัด7!AQ61))</f>
        <v/>
      </c>
      <c r="AR31" s="314" t="str">
        <f>IF($B$2=1,IF(ชี้วัด7!AR31="","",ชี้วัด7!AR31),IF(ชี้วัด7!AR61="","",ชี้วัด7!AR61))</f>
        <v/>
      </c>
      <c r="AS31" s="314" t="str">
        <f>IF($B$2=1,IF(ชี้วัด7!AS31="","",ชี้วัด7!AS31),IF(ชี้วัด7!AS61="","",ชี้วัด7!AS61))</f>
        <v/>
      </c>
      <c r="AT31" s="314" t="str">
        <f>IF($B$2=1,IF(ชี้วัด7!AT31="","",ชี้วัด7!AT31),IF(ชี้วัด7!AT61="","",ชี้วัด7!AT61))</f>
        <v/>
      </c>
      <c r="AU31" s="314" t="str">
        <f>IF($B$2=1,IF(ชี้วัด7!AU31="","",ชี้วัด7!AU31),IF(ชี้วัด7!AU61="","",ชี้วัด7!AU61))</f>
        <v/>
      </c>
      <c r="AV31" s="314" t="str">
        <f>IF($B$2=1,IF(ชี้วัด7!AV31="","",ชี้วัด7!AV31),IF(ชี้วัด7!AV61="","",ชี้วัด7!AV61))</f>
        <v/>
      </c>
      <c r="AW31" s="314" t="str">
        <f>IF($B$2=1,IF(ชี้วัด7!AW31="","",ชี้วัด7!AW31),IF(ชี้วัด7!AW61="","",ชี้วัด7!AW61))</f>
        <v/>
      </c>
      <c r="AX31" s="314" t="str">
        <f>IF($B$2=1,IF(ชี้วัด7!AX31="","",ชี้วัด7!AX31),IF(ชี้วัด7!AX61="","",ชี้วัด7!AX61))</f>
        <v/>
      </c>
      <c r="AY31" s="314" t="str">
        <f>IF($B$2=1,IF(ชี้วัด7!AY31="","",ชี้วัด7!AY31),IF(ชี้วัด7!AY61="","",ชี้วัด7!AY61))</f>
        <v/>
      </c>
      <c r="AZ31" s="314" t="str">
        <f>IF($B$2=1,IF(ชี้วัด7!AZ31="","",ชี้วัด7!AZ31),IF(ชี้วัด7!AZ61="","",ชี้วัด7!AZ61))</f>
        <v/>
      </c>
      <c r="BA31" s="314" t="str">
        <f>IF($B$2=1,IF(ชี้วัด7!BA31="","",ชี้วัด7!BA31),IF(ชี้วัด7!BA61="","",ชี้วัด7!BA61))</f>
        <v/>
      </c>
      <c r="BB31" s="314" t="str">
        <f>IF($B$2=1,IF(ชี้วัด7!BB31="","",ชี้วัด7!BB31),IF(ชี้วัด7!BB61="","",ชี้วัด7!BB61))</f>
        <v/>
      </c>
      <c r="BC31" s="314" t="str">
        <f>IF($B$2=1,IF(ชี้วัด7!BC31="","",ชี้วัด7!BC31),IF(ชี้วัด7!BC61="","",ชี้วัด7!BC61))</f>
        <v/>
      </c>
      <c r="BD31" s="314" t="str">
        <f>IF($B$2=1,IF(ชี้วัด7!BD31="","",ชี้วัด7!BD31),IF(ชี้วัด7!BD61="","",ชี้วัด7!BD61))</f>
        <v/>
      </c>
      <c r="BE31" s="116" t="str">
        <f>IF($B$2=1,IF(ชี้วัด7!BE31="","",ชี้วัด7!BE31),IF(ชี้วัด7!BE61="","",ชี้วัด7!BE61))</f>
        <v/>
      </c>
      <c r="BF31" s="116" t="str">
        <f>IF($B$2=1,IF(ชี้วัด7!BF31="","",ชี้วัด7!BF31),IF(ชี้วัด7!BF61="","",ชี้วัด7!BF61))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IF($B$2=1,IF(ชี้วัด7!E32="","",ชี้วัด7!E32),IF(ชี้วัด7!E62="","",ชี้วัด7!E62))</f>
        <v/>
      </c>
      <c r="F32" s="118"/>
      <c r="G32" s="314" t="str">
        <f>IF($B$2=1,IF(ชี้วัด7!G32="","",ชี้วัด7!G32),IF(ชี้วัด7!G62="","",ชี้วัด7!G62))</f>
        <v/>
      </c>
      <c r="H32" s="314" t="str">
        <f>IF($B$2=1,IF(ชี้วัด7!H32="","",ชี้วัด7!H32),IF(ชี้วัด7!H62="","",ชี้วัด7!H62))</f>
        <v/>
      </c>
      <c r="I32" s="314" t="str">
        <f>IF($B$2=1,IF(ชี้วัด7!I32="","",ชี้วัด7!I32),IF(ชี้วัด7!I62="","",ชี้วัด7!I62))</f>
        <v/>
      </c>
      <c r="J32" s="314" t="str">
        <f>IF($B$2=1,IF(ชี้วัด7!J32="","",ชี้วัด7!J32),IF(ชี้วัด7!J62="","",ชี้วัด7!J62))</f>
        <v/>
      </c>
      <c r="K32" s="314" t="str">
        <f>IF($B$2=1,IF(ชี้วัด7!K32="","",ชี้วัด7!K32),IF(ชี้วัด7!K62="","",ชี้วัด7!K62))</f>
        <v/>
      </c>
      <c r="L32" s="314" t="str">
        <f>IF($B$2=1,IF(ชี้วัด7!L32="","",ชี้วัด7!L32),IF(ชี้วัด7!L62="","",ชี้วัด7!L62))</f>
        <v/>
      </c>
      <c r="M32" s="314" t="str">
        <f>IF($B$2=1,IF(ชี้วัด7!M32="","",ชี้วัด7!M32),IF(ชี้วัด7!M62="","",ชี้วัด7!M62))</f>
        <v/>
      </c>
      <c r="N32" s="314" t="str">
        <f>IF($B$2=1,IF(ชี้วัด7!N32="","",ชี้วัด7!N32),IF(ชี้วัด7!N62="","",ชี้วัด7!N62))</f>
        <v/>
      </c>
      <c r="O32" s="314" t="str">
        <f>IF($B$2=1,IF(ชี้วัด7!O32="","",ชี้วัด7!O32),IF(ชี้วัด7!O62="","",ชี้วัด7!O62))</f>
        <v/>
      </c>
      <c r="P32" s="314" t="str">
        <f>IF($B$2=1,IF(ชี้วัด7!P32="","",ชี้วัด7!P32),IF(ชี้วัด7!P62="","",ชี้วัด7!P62))</f>
        <v/>
      </c>
      <c r="Q32" s="314" t="str">
        <f>IF($B$2=1,IF(ชี้วัด7!Q32="","",ชี้วัด7!Q32),IF(ชี้วัด7!Q62="","",ชี้วัด7!Q62))</f>
        <v/>
      </c>
      <c r="R32" s="314" t="str">
        <f>IF($B$2=1,IF(ชี้วัด7!R32="","",ชี้วัด7!R32),IF(ชี้วัด7!R62="","",ชี้วัด7!R62))</f>
        <v/>
      </c>
      <c r="S32" s="314" t="str">
        <f>IF($B$2=1,IF(ชี้วัด7!S32="","",ชี้วัด7!S32),IF(ชี้วัด7!S62="","",ชี้วัด7!S62))</f>
        <v/>
      </c>
      <c r="T32" s="314" t="str">
        <f>IF($B$2=1,IF(ชี้วัด7!T32="","",ชี้วัด7!T32),IF(ชี้วัด7!T62="","",ชี้วัด7!T62))</f>
        <v/>
      </c>
      <c r="U32" s="314" t="str">
        <f>IF($B$2=1,IF(ชี้วัด7!U32="","",ชี้วัด7!U32),IF(ชี้วัด7!U62="","",ชี้วัด7!U62))</f>
        <v/>
      </c>
      <c r="V32" s="314" t="str">
        <f>IF($B$2=1,IF(ชี้วัด7!V32="","",ชี้วัด7!V32),IF(ชี้วัด7!V62="","",ชี้วัด7!V62))</f>
        <v/>
      </c>
      <c r="W32" s="314" t="str">
        <f>IF($B$2=1,IF(ชี้วัด7!W32="","",ชี้วัด7!W32),IF(ชี้วัด7!W62="","",ชี้วัด7!W62))</f>
        <v/>
      </c>
      <c r="X32" s="314" t="str">
        <f>IF($B$2=1,IF(ชี้วัด7!X32="","",ชี้วัด7!X32),IF(ชี้วัด7!X62="","",ชี้วัด7!X62))</f>
        <v/>
      </c>
      <c r="Y32" s="314" t="str">
        <f>IF($B$2=1,IF(ชี้วัด7!Y32="","",ชี้วัด7!Y32),IF(ชี้วัด7!Y62="","",ชี้วัด7!Y62))</f>
        <v/>
      </c>
      <c r="Z32" s="314" t="str">
        <f>IF($B$2=1,IF(ชี้วัด7!Z32="","",ชี้วัด7!Z32),IF(ชี้วัด7!Z62="","",ชี้วัด7!Z62))</f>
        <v/>
      </c>
      <c r="AA32" s="314" t="str">
        <f>IF($B$2=1,IF(ชี้วัด7!AA32="","",ชี้วัด7!AA32),IF(ชี้วัด7!AA62="","",ชี้วัด7!AA62))</f>
        <v/>
      </c>
      <c r="AB32" s="314" t="str">
        <f>IF($B$2=1,IF(ชี้วัด7!AB32="","",ชี้วัด7!AB32),IF(ชี้วัด7!AB62="","",ชี้วัด7!AB62))</f>
        <v/>
      </c>
      <c r="AC32" s="314" t="str">
        <f>IF($B$2=1,IF(ชี้วัด7!AC32="","",ชี้วัด7!AC32),IF(ชี้วัด7!AC62="","",ชี้วัด7!AC62))</f>
        <v/>
      </c>
      <c r="AD32" s="314" t="str">
        <f>IF($B$2=1,IF(ชี้วัด7!AD32="","",ชี้วัด7!AD32),IF(ชี้วัด7!AD62="","",ชี้วัด7!AD62))</f>
        <v/>
      </c>
      <c r="AE32" s="314" t="str">
        <f>IF($B$2=1,IF(ชี้วัด7!AE32="","",ชี้วัด7!AE32),IF(ชี้วัด7!AE62="","",ชี้วัด7!AE62))</f>
        <v/>
      </c>
      <c r="AF32" s="314" t="str">
        <f>IF($B$2=1,IF(ชี้วัด7!AF32="","",ชี้วัด7!AF32),IF(ชี้วัด7!AF62="","",ชี้วัด7!AF62))</f>
        <v/>
      </c>
      <c r="AG32" s="314" t="str">
        <f>IF($B$2=1,IF(ชี้วัด7!AG32="","",ชี้วัด7!AG32),IF(ชี้วัด7!AG62="","",ชี้วัด7!AG62))</f>
        <v/>
      </c>
      <c r="AH32" s="314" t="str">
        <f>IF($B$2=1,IF(ชี้วัด7!AH32="","",ชี้วัด7!AH32),IF(ชี้วัด7!AH62="","",ชี้วัด7!AH62))</f>
        <v/>
      </c>
      <c r="AI32" s="314" t="str">
        <f>IF($B$2=1,IF(ชี้วัด7!AI32="","",ชี้วัด7!AI32),IF(ชี้วัด7!AI62="","",ชี้วัด7!AI62))</f>
        <v/>
      </c>
      <c r="AJ32" s="314" t="str">
        <f>IF($B$2=1,IF(ชี้วัด7!AJ32="","",ชี้วัด7!AJ32),IF(ชี้วัด7!AJ62="","",ชี้วัด7!AJ62))</f>
        <v/>
      </c>
      <c r="AK32" s="314" t="str">
        <f>IF($B$2=1,IF(ชี้วัด7!AK32="","",ชี้วัด7!AK32),IF(ชี้วัด7!AK62="","",ชี้วัด7!AK62))</f>
        <v/>
      </c>
      <c r="AL32" s="314" t="str">
        <f>IF($B$2=1,IF(ชี้วัด7!AL32="","",ชี้วัด7!AL32),IF(ชี้วัด7!AL62="","",ชี้วัด7!AL62))</f>
        <v/>
      </c>
      <c r="AM32" s="314" t="str">
        <f>IF($B$2=1,IF(ชี้วัด7!AM32="","",ชี้วัด7!AM32),IF(ชี้วัด7!AM62="","",ชี้วัด7!AM62))</f>
        <v/>
      </c>
      <c r="AN32" s="314" t="str">
        <f>IF($B$2=1,IF(ชี้วัด7!AN32="","",ชี้วัด7!AN32),IF(ชี้วัด7!AN62="","",ชี้วัด7!AN62))</f>
        <v/>
      </c>
      <c r="AO32" s="314" t="str">
        <f>IF($B$2=1,IF(ชี้วัด7!AO32="","",ชี้วัด7!AO32),IF(ชี้วัด7!AO62="","",ชี้วัด7!AO62))</f>
        <v/>
      </c>
      <c r="AP32" s="314" t="str">
        <f>IF($B$2=1,IF(ชี้วัด7!AP32="","",ชี้วัด7!AP32),IF(ชี้วัด7!AP62="","",ชี้วัด7!AP62))</f>
        <v/>
      </c>
      <c r="AQ32" s="314" t="str">
        <f>IF($B$2=1,IF(ชี้วัด7!AQ32="","",ชี้วัด7!AQ32),IF(ชี้วัด7!AQ62="","",ชี้วัด7!AQ62))</f>
        <v/>
      </c>
      <c r="AR32" s="314" t="str">
        <f>IF($B$2=1,IF(ชี้วัด7!AR32="","",ชี้วัด7!AR32),IF(ชี้วัด7!AR62="","",ชี้วัด7!AR62))</f>
        <v/>
      </c>
      <c r="AS32" s="314" t="str">
        <f>IF($B$2=1,IF(ชี้วัด7!AS32="","",ชี้วัด7!AS32),IF(ชี้วัด7!AS62="","",ชี้วัด7!AS62))</f>
        <v/>
      </c>
      <c r="AT32" s="314" t="str">
        <f>IF($B$2=1,IF(ชี้วัด7!AT32="","",ชี้วัด7!AT32),IF(ชี้วัด7!AT62="","",ชี้วัด7!AT62))</f>
        <v/>
      </c>
      <c r="AU32" s="314" t="str">
        <f>IF($B$2=1,IF(ชี้วัด7!AU32="","",ชี้วัด7!AU32),IF(ชี้วัด7!AU62="","",ชี้วัด7!AU62))</f>
        <v/>
      </c>
      <c r="AV32" s="314" t="str">
        <f>IF($B$2=1,IF(ชี้วัด7!AV32="","",ชี้วัด7!AV32),IF(ชี้วัด7!AV62="","",ชี้วัด7!AV62))</f>
        <v/>
      </c>
      <c r="AW32" s="314" t="str">
        <f>IF($B$2=1,IF(ชี้วัด7!AW32="","",ชี้วัด7!AW32),IF(ชี้วัด7!AW62="","",ชี้วัด7!AW62))</f>
        <v/>
      </c>
      <c r="AX32" s="314" t="str">
        <f>IF($B$2=1,IF(ชี้วัด7!AX32="","",ชี้วัด7!AX32),IF(ชี้วัด7!AX62="","",ชี้วัด7!AX62))</f>
        <v/>
      </c>
      <c r="AY32" s="314" t="str">
        <f>IF($B$2=1,IF(ชี้วัด7!AY32="","",ชี้วัด7!AY32),IF(ชี้วัด7!AY62="","",ชี้วัด7!AY62))</f>
        <v/>
      </c>
      <c r="AZ32" s="314" t="str">
        <f>IF($B$2=1,IF(ชี้วัด7!AZ32="","",ชี้วัด7!AZ32),IF(ชี้วัด7!AZ62="","",ชี้วัด7!AZ62))</f>
        <v/>
      </c>
      <c r="BA32" s="314" t="str">
        <f>IF($B$2=1,IF(ชี้วัด7!BA32="","",ชี้วัด7!BA32),IF(ชี้วัด7!BA62="","",ชี้วัด7!BA62))</f>
        <v/>
      </c>
      <c r="BB32" s="314" t="str">
        <f>IF($B$2=1,IF(ชี้วัด7!BB32="","",ชี้วัด7!BB32),IF(ชี้วัด7!BB62="","",ชี้วัด7!BB62))</f>
        <v/>
      </c>
      <c r="BC32" s="314" t="str">
        <f>IF($B$2=1,IF(ชี้วัด7!BC32="","",ชี้วัด7!BC32),IF(ชี้วัด7!BC62="","",ชี้วัด7!BC62))</f>
        <v/>
      </c>
      <c r="BD32" s="314" t="str">
        <f>IF($B$2=1,IF(ชี้วัด7!BD32="","",ชี้วัด7!BD32),IF(ชี้วัด7!BD62="","",ชี้วัด7!BD62))</f>
        <v/>
      </c>
      <c r="BE32" s="116" t="str">
        <f>IF($B$2=1,IF(ชี้วัด7!BE32="","",ชี้วัด7!BE32),IF(ชี้วัด7!BE62="","",ชี้วัด7!BE62))</f>
        <v/>
      </c>
      <c r="BF32" s="116" t="str">
        <f>IF($B$2=1,IF(ชี้วัด7!BF32="","",ชี้วัด7!BF32),IF(ชี้วัด7!BF62="","",ชี้วัด7!BF62))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IF($B$2=1,IF(ชี้วัด7!E33="","",ชี้วัด7!E33),IF(ชี้วัด7!E63="","",ชี้วัด7!E63))</f>
        <v/>
      </c>
      <c r="F33" s="118"/>
      <c r="G33" s="314" t="str">
        <f>IF($B$2=1,IF(ชี้วัด7!G33="","",ชี้วัด7!G33),IF(ชี้วัด7!G63="","",ชี้วัด7!G63))</f>
        <v/>
      </c>
      <c r="H33" s="314" t="str">
        <f>IF($B$2=1,IF(ชี้วัด7!H33="","",ชี้วัด7!H33),IF(ชี้วัด7!H63="","",ชี้วัด7!H63))</f>
        <v/>
      </c>
      <c r="I33" s="314" t="str">
        <f>IF($B$2=1,IF(ชี้วัด7!I33="","",ชี้วัด7!I33),IF(ชี้วัด7!I63="","",ชี้วัด7!I63))</f>
        <v/>
      </c>
      <c r="J33" s="314" t="str">
        <f>IF($B$2=1,IF(ชี้วัด7!J33="","",ชี้วัด7!J33),IF(ชี้วัด7!J63="","",ชี้วัด7!J63))</f>
        <v/>
      </c>
      <c r="K33" s="314" t="str">
        <f>IF($B$2=1,IF(ชี้วัด7!K33="","",ชี้วัด7!K33),IF(ชี้วัด7!K63="","",ชี้วัด7!K63))</f>
        <v/>
      </c>
      <c r="L33" s="314" t="str">
        <f>IF($B$2=1,IF(ชี้วัด7!L33="","",ชี้วัด7!L33),IF(ชี้วัด7!L63="","",ชี้วัด7!L63))</f>
        <v/>
      </c>
      <c r="M33" s="314" t="str">
        <f>IF($B$2=1,IF(ชี้วัด7!M33="","",ชี้วัด7!M33),IF(ชี้วัด7!M63="","",ชี้วัด7!M63))</f>
        <v/>
      </c>
      <c r="N33" s="314" t="str">
        <f>IF($B$2=1,IF(ชี้วัด7!N33="","",ชี้วัด7!N33),IF(ชี้วัด7!N63="","",ชี้วัด7!N63))</f>
        <v/>
      </c>
      <c r="O33" s="314" t="str">
        <f>IF($B$2=1,IF(ชี้วัด7!O33="","",ชี้วัด7!O33),IF(ชี้วัด7!O63="","",ชี้วัด7!O63))</f>
        <v/>
      </c>
      <c r="P33" s="314" t="str">
        <f>IF($B$2=1,IF(ชี้วัด7!P33="","",ชี้วัด7!P33),IF(ชี้วัด7!P63="","",ชี้วัด7!P63))</f>
        <v/>
      </c>
      <c r="Q33" s="314" t="str">
        <f>IF($B$2=1,IF(ชี้วัด7!Q33="","",ชี้วัด7!Q33),IF(ชี้วัด7!Q63="","",ชี้วัด7!Q63))</f>
        <v/>
      </c>
      <c r="R33" s="314" t="str">
        <f>IF($B$2=1,IF(ชี้วัด7!R33="","",ชี้วัด7!R33),IF(ชี้วัด7!R63="","",ชี้วัด7!R63))</f>
        <v/>
      </c>
      <c r="S33" s="314" t="str">
        <f>IF($B$2=1,IF(ชี้วัด7!S33="","",ชี้วัด7!S33),IF(ชี้วัด7!S63="","",ชี้วัด7!S63))</f>
        <v/>
      </c>
      <c r="T33" s="314" t="str">
        <f>IF($B$2=1,IF(ชี้วัด7!T33="","",ชี้วัด7!T33),IF(ชี้วัด7!T63="","",ชี้วัด7!T63))</f>
        <v/>
      </c>
      <c r="U33" s="314" t="str">
        <f>IF($B$2=1,IF(ชี้วัด7!U33="","",ชี้วัด7!U33),IF(ชี้วัด7!U63="","",ชี้วัด7!U63))</f>
        <v/>
      </c>
      <c r="V33" s="314" t="str">
        <f>IF($B$2=1,IF(ชี้วัด7!V33="","",ชี้วัด7!V33),IF(ชี้วัด7!V63="","",ชี้วัด7!V63))</f>
        <v/>
      </c>
      <c r="W33" s="314" t="str">
        <f>IF($B$2=1,IF(ชี้วัด7!W33="","",ชี้วัด7!W33),IF(ชี้วัด7!W63="","",ชี้วัด7!W63))</f>
        <v/>
      </c>
      <c r="X33" s="314" t="str">
        <f>IF($B$2=1,IF(ชี้วัด7!X33="","",ชี้วัด7!X33),IF(ชี้วัด7!X63="","",ชี้วัด7!X63))</f>
        <v/>
      </c>
      <c r="Y33" s="314" t="str">
        <f>IF($B$2=1,IF(ชี้วัด7!Y33="","",ชี้วัด7!Y33),IF(ชี้วัด7!Y63="","",ชี้วัด7!Y63))</f>
        <v/>
      </c>
      <c r="Z33" s="314" t="str">
        <f>IF($B$2=1,IF(ชี้วัด7!Z33="","",ชี้วัด7!Z33),IF(ชี้วัด7!Z63="","",ชี้วัด7!Z63))</f>
        <v/>
      </c>
      <c r="AA33" s="314" t="str">
        <f>IF($B$2=1,IF(ชี้วัด7!AA33="","",ชี้วัด7!AA33),IF(ชี้วัด7!AA63="","",ชี้วัด7!AA63))</f>
        <v/>
      </c>
      <c r="AB33" s="314" t="str">
        <f>IF($B$2=1,IF(ชี้วัด7!AB33="","",ชี้วัด7!AB33),IF(ชี้วัด7!AB63="","",ชี้วัด7!AB63))</f>
        <v/>
      </c>
      <c r="AC33" s="314" t="str">
        <f>IF($B$2=1,IF(ชี้วัด7!AC33="","",ชี้วัด7!AC33),IF(ชี้วัด7!AC63="","",ชี้วัด7!AC63))</f>
        <v/>
      </c>
      <c r="AD33" s="314" t="str">
        <f>IF($B$2=1,IF(ชี้วัด7!AD33="","",ชี้วัด7!AD33),IF(ชี้วัด7!AD63="","",ชี้วัด7!AD63))</f>
        <v/>
      </c>
      <c r="AE33" s="314" t="str">
        <f>IF($B$2=1,IF(ชี้วัด7!AE33="","",ชี้วัด7!AE33),IF(ชี้วัด7!AE63="","",ชี้วัด7!AE63))</f>
        <v/>
      </c>
      <c r="AF33" s="314" t="str">
        <f>IF($B$2=1,IF(ชี้วัด7!AF33="","",ชี้วัด7!AF33),IF(ชี้วัด7!AF63="","",ชี้วัด7!AF63))</f>
        <v/>
      </c>
      <c r="AG33" s="314" t="str">
        <f>IF($B$2=1,IF(ชี้วัด7!AG33="","",ชี้วัด7!AG33),IF(ชี้วัด7!AG63="","",ชี้วัด7!AG63))</f>
        <v/>
      </c>
      <c r="AH33" s="314" t="str">
        <f>IF($B$2=1,IF(ชี้วัด7!AH33="","",ชี้วัด7!AH33),IF(ชี้วัด7!AH63="","",ชี้วัด7!AH63))</f>
        <v/>
      </c>
      <c r="AI33" s="314" t="str">
        <f>IF($B$2=1,IF(ชี้วัด7!AI33="","",ชี้วัด7!AI33),IF(ชี้วัด7!AI63="","",ชี้วัด7!AI63))</f>
        <v/>
      </c>
      <c r="AJ33" s="314" t="str">
        <f>IF($B$2=1,IF(ชี้วัด7!AJ33="","",ชี้วัด7!AJ33),IF(ชี้วัด7!AJ63="","",ชี้วัด7!AJ63))</f>
        <v/>
      </c>
      <c r="AK33" s="314" t="str">
        <f>IF($B$2=1,IF(ชี้วัด7!AK33="","",ชี้วัด7!AK33),IF(ชี้วัด7!AK63="","",ชี้วัด7!AK63))</f>
        <v/>
      </c>
      <c r="AL33" s="314" t="str">
        <f>IF($B$2=1,IF(ชี้วัด7!AL33="","",ชี้วัด7!AL33),IF(ชี้วัด7!AL63="","",ชี้วัด7!AL63))</f>
        <v/>
      </c>
      <c r="AM33" s="314" t="str">
        <f>IF($B$2=1,IF(ชี้วัด7!AM33="","",ชี้วัด7!AM33),IF(ชี้วัด7!AM63="","",ชี้วัด7!AM63))</f>
        <v/>
      </c>
      <c r="AN33" s="314" t="str">
        <f>IF($B$2=1,IF(ชี้วัด7!AN33="","",ชี้วัด7!AN33),IF(ชี้วัด7!AN63="","",ชี้วัด7!AN63))</f>
        <v/>
      </c>
      <c r="AO33" s="314" t="str">
        <f>IF($B$2=1,IF(ชี้วัด7!AO33="","",ชี้วัด7!AO33),IF(ชี้วัด7!AO63="","",ชี้วัด7!AO63))</f>
        <v/>
      </c>
      <c r="AP33" s="314" t="str">
        <f>IF($B$2=1,IF(ชี้วัด7!AP33="","",ชี้วัด7!AP33),IF(ชี้วัด7!AP63="","",ชี้วัด7!AP63))</f>
        <v/>
      </c>
      <c r="AQ33" s="314" t="str">
        <f>IF($B$2=1,IF(ชี้วัด7!AQ33="","",ชี้วัด7!AQ33),IF(ชี้วัด7!AQ63="","",ชี้วัด7!AQ63))</f>
        <v/>
      </c>
      <c r="AR33" s="314" t="str">
        <f>IF($B$2=1,IF(ชี้วัด7!AR33="","",ชี้วัด7!AR33),IF(ชี้วัด7!AR63="","",ชี้วัด7!AR63))</f>
        <v/>
      </c>
      <c r="AS33" s="314" t="str">
        <f>IF($B$2=1,IF(ชี้วัด7!AS33="","",ชี้วัด7!AS33),IF(ชี้วัด7!AS63="","",ชี้วัด7!AS63))</f>
        <v/>
      </c>
      <c r="AT33" s="314" t="str">
        <f>IF($B$2=1,IF(ชี้วัด7!AT33="","",ชี้วัด7!AT33),IF(ชี้วัด7!AT63="","",ชี้วัด7!AT63))</f>
        <v/>
      </c>
      <c r="AU33" s="314" t="str">
        <f>IF($B$2=1,IF(ชี้วัด7!AU33="","",ชี้วัด7!AU33),IF(ชี้วัด7!AU63="","",ชี้วัด7!AU63))</f>
        <v/>
      </c>
      <c r="AV33" s="314" t="str">
        <f>IF($B$2=1,IF(ชี้วัด7!AV33="","",ชี้วัด7!AV33),IF(ชี้วัด7!AV63="","",ชี้วัด7!AV63))</f>
        <v/>
      </c>
      <c r="AW33" s="314" t="str">
        <f>IF($B$2=1,IF(ชี้วัด7!AW33="","",ชี้วัด7!AW33),IF(ชี้วัด7!AW63="","",ชี้วัด7!AW63))</f>
        <v/>
      </c>
      <c r="AX33" s="314" t="str">
        <f>IF($B$2=1,IF(ชี้วัด7!AX33="","",ชี้วัด7!AX33),IF(ชี้วัด7!AX63="","",ชี้วัด7!AX63))</f>
        <v/>
      </c>
      <c r="AY33" s="314" t="str">
        <f>IF($B$2=1,IF(ชี้วัด7!AY33="","",ชี้วัด7!AY33),IF(ชี้วัด7!AY63="","",ชี้วัด7!AY63))</f>
        <v/>
      </c>
      <c r="AZ33" s="314" t="str">
        <f>IF($B$2=1,IF(ชี้วัด7!AZ33="","",ชี้วัด7!AZ33),IF(ชี้วัด7!AZ63="","",ชี้วัด7!AZ63))</f>
        <v/>
      </c>
      <c r="BA33" s="314" t="str">
        <f>IF($B$2=1,IF(ชี้วัด7!BA33="","",ชี้วัด7!BA33),IF(ชี้วัด7!BA63="","",ชี้วัด7!BA63))</f>
        <v/>
      </c>
      <c r="BB33" s="314" t="str">
        <f>IF($B$2=1,IF(ชี้วัด7!BB33="","",ชี้วัด7!BB33),IF(ชี้วัด7!BB63="","",ชี้วัด7!BB63))</f>
        <v/>
      </c>
      <c r="BC33" s="314" t="str">
        <f>IF($B$2=1,IF(ชี้วัด7!BC33="","",ชี้วัด7!BC33),IF(ชี้วัด7!BC63="","",ชี้วัด7!BC63))</f>
        <v/>
      </c>
      <c r="BD33" s="314" t="str">
        <f>IF($B$2=1,IF(ชี้วัด7!BD33="","",ชี้วัด7!BD33),IF(ชี้วัด7!BD63="","",ชี้วัด7!BD63))</f>
        <v/>
      </c>
      <c r="BE33" s="116" t="str">
        <f>IF($B$2=1,IF(ชี้วัด7!BE33="","",ชี้วัด7!BE33),IF(ชี้วัด7!BE63="","",ชี้วัด7!BE63))</f>
        <v/>
      </c>
      <c r="BF33" s="116" t="str">
        <f>IF($B$2=1,IF(ชี้วัด7!BF33="","",ชี้วัด7!BF33),IF(ชี้วัด7!BF63="","",ชี้วัด7!BF63))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IF($B$2=1,IF(ชี้วัด7!E34="","",ชี้วัด7!E34),IF(ชี้วัด7!E64="","",ชี้วัด7!E64))</f>
        <v/>
      </c>
      <c r="F34" s="118"/>
      <c r="G34" s="314" t="str">
        <f>IF($B$2=1,IF(ชี้วัด7!G34="","",ชี้วัด7!G34),IF(ชี้วัด7!G64="","",ชี้วัด7!G64))</f>
        <v/>
      </c>
      <c r="H34" s="314" t="str">
        <f>IF($B$2=1,IF(ชี้วัด7!H34="","",ชี้วัด7!H34),IF(ชี้วัด7!H64="","",ชี้วัด7!H64))</f>
        <v/>
      </c>
      <c r="I34" s="314" t="str">
        <f>IF($B$2=1,IF(ชี้วัด7!I34="","",ชี้วัด7!I34),IF(ชี้วัด7!I64="","",ชี้วัด7!I64))</f>
        <v/>
      </c>
      <c r="J34" s="314" t="str">
        <f>IF($B$2=1,IF(ชี้วัด7!J34="","",ชี้วัด7!J34),IF(ชี้วัด7!J64="","",ชี้วัด7!J64))</f>
        <v/>
      </c>
      <c r="K34" s="314" t="str">
        <f>IF($B$2=1,IF(ชี้วัด7!K34="","",ชี้วัด7!K34),IF(ชี้วัด7!K64="","",ชี้วัด7!K64))</f>
        <v/>
      </c>
      <c r="L34" s="314" t="str">
        <f>IF($B$2=1,IF(ชี้วัด7!L34="","",ชี้วัด7!L34),IF(ชี้วัด7!L64="","",ชี้วัด7!L64))</f>
        <v/>
      </c>
      <c r="M34" s="314" t="str">
        <f>IF($B$2=1,IF(ชี้วัด7!M34="","",ชี้วัด7!M34),IF(ชี้วัด7!M64="","",ชี้วัด7!M64))</f>
        <v/>
      </c>
      <c r="N34" s="314" t="str">
        <f>IF($B$2=1,IF(ชี้วัด7!N34="","",ชี้วัด7!N34),IF(ชี้วัด7!N64="","",ชี้วัด7!N64))</f>
        <v/>
      </c>
      <c r="O34" s="314" t="str">
        <f>IF($B$2=1,IF(ชี้วัด7!O34="","",ชี้วัด7!O34),IF(ชี้วัด7!O64="","",ชี้วัด7!O64))</f>
        <v/>
      </c>
      <c r="P34" s="314" t="str">
        <f>IF($B$2=1,IF(ชี้วัด7!P34="","",ชี้วัด7!P34),IF(ชี้วัด7!P64="","",ชี้วัด7!P64))</f>
        <v/>
      </c>
      <c r="Q34" s="314" t="str">
        <f>IF($B$2=1,IF(ชี้วัด7!Q34="","",ชี้วัด7!Q34),IF(ชี้วัด7!Q64="","",ชี้วัด7!Q64))</f>
        <v/>
      </c>
      <c r="R34" s="314" t="str">
        <f>IF($B$2=1,IF(ชี้วัด7!R34="","",ชี้วัด7!R34),IF(ชี้วัด7!R64="","",ชี้วัด7!R64))</f>
        <v/>
      </c>
      <c r="S34" s="314" t="str">
        <f>IF($B$2=1,IF(ชี้วัด7!S34="","",ชี้วัด7!S34),IF(ชี้วัด7!S64="","",ชี้วัด7!S64))</f>
        <v/>
      </c>
      <c r="T34" s="314" t="str">
        <f>IF($B$2=1,IF(ชี้วัด7!T34="","",ชี้วัด7!T34),IF(ชี้วัด7!T64="","",ชี้วัด7!T64))</f>
        <v/>
      </c>
      <c r="U34" s="314" t="str">
        <f>IF($B$2=1,IF(ชี้วัด7!U34="","",ชี้วัด7!U34),IF(ชี้วัด7!U64="","",ชี้วัด7!U64))</f>
        <v/>
      </c>
      <c r="V34" s="314" t="str">
        <f>IF($B$2=1,IF(ชี้วัด7!V34="","",ชี้วัด7!V34),IF(ชี้วัด7!V64="","",ชี้วัด7!V64))</f>
        <v/>
      </c>
      <c r="W34" s="314" t="str">
        <f>IF($B$2=1,IF(ชี้วัด7!W34="","",ชี้วัด7!W34),IF(ชี้วัด7!W64="","",ชี้วัด7!W64))</f>
        <v/>
      </c>
      <c r="X34" s="314" t="str">
        <f>IF($B$2=1,IF(ชี้วัด7!X34="","",ชี้วัด7!X34),IF(ชี้วัด7!X64="","",ชี้วัด7!X64))</f>
        <v/>
      </c>
      <c r="Y34" s="314" t="str">
        <f>IF($B$2=1,IF(ชี้วัด7!Y34="","",ชี้วัด7!Y34),IF(ชี้วัด7!Y64="","",ชี้วัด7!Y64))</f>
        <v/>
      </c>
      <c r="Z34" s="314" t="str">
        <f>IF($B$2=1,IF(ชี้วัด7!Z34="","",ชี้วัด7!Z34),IF(ชี้วัด7!Z64="","",ชี้วัด7!Z64))</f>
        <v/>
      </c>
      <c r="AA34" s="314" t="str">
        <f>IF($B$2=1,IF(ชี้วัด7!AA34="","",ชี้วัด7!AA34),IF(ชี้วัด7!AA64="","",ชี้วัด7!AA64))</f>
        <v/>
      </c>
      <c r="AB34" s="314" t="str">
        <f>IF($B$2=1,IF(ชี้วัด7!AB34="","",ชี้วัด7!AB34),IF(ชี้วัด7!AB64="","",ชี้วัด7!AB64))</f>
        <v/>
      </c>
      <c r="AC34" s="314" t="str">
        <f>IF($B$2=1,IF(ชี้วัด7!AC34="","",ชี้วัด7!AC34),IF(ชี้วัด7!AC64="","",ชี้วัด7!AC64))</f>
        <v/>
      </c>
      <c r="AD34" s="314" t="str">
        <f>IF($B$2=1,IF(ชี้วัด7!AD34="","",ชี้วัด7!AD34),IF(ชี้วัด7!AD64="","",ชี้วัด7!AD64))</f>
        <v/>
      </c>
      <c r="AE34" s="314" t="str">
        <f>IF($B$2=1,IF(ชี้วัด7!AE34="","",ชี้วัด7!AE34),IF(ชี้วัด7!AE64="","",ชี้วัด7!AE64))</f>
        <v/>
      </c>
      <c r="AF34" s="314" t="str">
        <f>IF($B$2=1,IF(ชี้วัด7!AF34="","",ชี้วัด7!AF34),IF(ชี้วัด7!AF64="","",ชี้วัด7!AF64))</f>
        <v/>
      </c>
      <c r="AG34" s="314" t="str">
        <f>IF($B$2=1,IF(ชี้วัด7!AG34="","",ชี้วัด7!AG34),IF(ชี้วัด7!AG64="","",ชี้วัด7!AG64))</f>
        <v/>
      </c>
      <c r="AH34" s="314" t="str">
        <f>IF($B$2=1,IF(ชี้วัด7!AH34="","",ชี้วัด7!AH34),IF(ชี้วัด7!AH64="","",ชี้วัด7!AH64))</f>
        <v/>
      </c>
      <c r="AI34" s="314" t="str">
        <f>IF($B$2=1,IF(ชี้วัด7!AI34="","",ชี้วัด7!AI34),IF(ชี้วัด7!AI64="","",ชี้วัด7!AI64))</f>
        <v/>
      </c>
      <c r="AJ34" s="314" t="str">
        <f>IF($B$2=1,IF(ชี้วัด7!AJ34="","",ชี้วัด7!AJ34),IF(ชี้วัด7!AJ64="","",ชี้วัด7!AJ64))</f>
        <v/>
      </c>
      <c r="AK34" s="314" t="str">
        <f>IF($B$2=1,IF(ชี้วัด7!AK34="","",ชี้วัด7!AK34),IF(ชี้วัด7!AK64="","",ชี้วัด7!AK64))</f>
        <v/>
      </c>
      <c r="AL34" s="314" t="str">
        <f>IF($B$2=1,IF(ชี้วัด7!AL34="","",ชี้วัด7!AL34),IF(ชี้วัด7!AL64="","",ชี้วัด7!AL64))</f>
        <v/>
      </c>
      <c r="AM34" s="314" t="str">
        <f>IF($B$2=1,IF(ชี้วัด7!AM34="","",ชี้วัด7!AM34),IF(ชี้วัด7!AM64="","",ชี้วัด7!AM64))</f>
        <v/>
      </c>
      <c r="AN34" s="314" t="str">
        <f>IF($B$2=1,IF(ชี้วัด7!AN34="","",ชี้วัด7!AN34),IF(ชี้วัด7!AN64="","",ชี้วัด7!AN64))</f>
        <v/>
      </c>
      <c r="AO34" s="314" t="str">
        <f>IF($B$2=1,IF(ชี้วัด7!AO34="","",ชี้วัด7!AO34),IF(ชี้วัด7!AO64="","",ชี้วัด7!AO64))</f>
        <v/>
      </c>
      <c r="AP34" s="314" t="str">
        <f>IF($B$2=1,IF(ชี้วัด7!AP34="","",ชี้วัด7!AP34),IF(ชี้วัด7!AP64="","",ชี้วัด7!AP64))</f>
        <v/>
      </c>
      <c r="AQ34" s="314" t="str">
        <f>IF($B$2=1,IF(ชี้วัด7!AQ34="","",ชี้วัด7!AQ34),IF(ชี้วัด7!AQ64="","",ชี้วัด7!AQ64))</f>
        <v/>
      </c>
      <c r="AR34" s="314" t="str">
        <f>IF($B$2=1,IF(ชี้วัด7!AR34="","",ชี้วัด7!AR34),IF(ชี้วัด7!AR64="","",ชี้วัด7!AR64))</f>
        <v/>
      </c>
      <c r="AS34" s="314" t="str">
        <f>IF($B$2=1,IF(ชี้วัด7!AS34="","",ชี้วัด7!AS34),IF(ชี้วัด7!AS64="","",ชี้วัด7!AS64))</f>
        <v/>
      </c>
      <c r="AT34" s="314" t="str">
        <f>IF($B$2=1,IF(ชี้วัด7!AT34="","",ชี้วัด7!AT34),IF(ชี้วัด7!AT64="","",ชี้วัด7!AT64))</f>
        <v/>
      </c>
      <c r="AU34" s="314" t="str">
        <f>IF($B$2=1,IF(ชี้วัด7!AU34="","",ชี้วัด7!AU34),IF(ชี้วัด7!AU64="","",ชี้วัด7!AU64))</f>
        <v/>
      </c>
      <c r="AV34" s="314" t="str">
        <f>IF($B$2=1,IF(ชี้วัด7!AV34="","",ชี้วัด7!AV34),IF(ชี้วัด7!AV64="","",ชี้วัด7!AV64))</f>
        <v/>
      </c>
      <c r="AW34" s="314" t="str">
        <f>IF($B$2=1,IF(ชี้วัด7!AW34="","",ชี้วัด7!AW34),IF(ชี้วัด7!AW64="","",ชี้วัด7!AW64))</f>
        <v/>
      </c>
      <c r="AX34" s="314" t="str">
        <f>IF($B$2=1,IF(ชี้วัด7!AX34="","",ชี้วัด7!AX34),IF(ชี้วัด7!AX64="","",ชี้วัด7!AX64))</f>
        <v/>
      </c>
      <c r="AY34" s="314" t="str">
        <f>IF($B$2=1,IF(ชี้วัด7!AY34="","",ชี้วัด7!AY34),IF(ชี้วัด7!AY64="","",ชี้วัด7!AY64))</f>
        <v/>
      </c>
      <c r="AZ34" s="314" t="str">
        <f>IF($B$2=1,IF(ชี้วัด7!AZ34="","",ชี้วัด7!AZ34),IF(ชี้วัด7!AZ64="","",ชี้วัด7!AZ64))</f>
        <v/>
      </c>
      <c r="BA34" s="314" t="str">
        <f>IF($B$2=1,IF(ชี้วัด7!BA34="","",ชี้วัด7!BA34),IF(ชี้วัด7!BA64="","",ชี้วัด7!BA64))</f>
        <v/>
      </c>
      <c r="BB34" s="314" t="str">
        <f>IF($B$2=1,IF(ชี้วัด7!BB34="","",ชี้วัด7!BB34),IF(ชี้วัด7!BB64="","",ชี้วัด7!BB64))</f>
        <v/>
      </c>
      <c r="BC34" s="314" t="str">
        <f>IF($B$2=1,IF(ชี้วัด7!BC34="","",ชี้วัด7!BC34),IF(ชี้วัด7!BC64="","",ชี้วัด7!BC64))</f>
        <v/>
      </c>
      <c r="BD34" s="314" t="str">
        <f>IF($B$2=1,IF(ชี้วัด7!BD34="","",ชี้วัด7!BD34),IF(ชี้วัด7!BD64="","",ชี้วัด7!BD64))</f>
        <v/>
      </c>
      <c r="BE34" s="116" t="str">
        <f>IF($B$2=1,IF(ชี้วัด7!BE34="","",ชี้วัด7!BE34),IF(ชี้วัด7!BE64="","",ชี้วัด7!BE64))</f>
        <v/>
      </c>
      <c r="BF34" s="116" t="str">
        <f>IF($B$2=1,IF(ชี้วัด7!BF34="","",ชี้วัด7!BF34),IF(ชี้วัด7!BF64="","",ชี้วัด7!BF64))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27F2863-2319-4E74-9D6B-91CDA23CAD61}">
          <x14:formula1>
            <xm:f>รายการ!$M$2:$M$3</xm:f>
          </x14:formula1>
          <xm:sqref>B2</xm:sqref>
        </x14:dataValidation>
        <x14:dataValidation type="list" allowBlank="1" showInputMessage="1" showErrorMessage="1" xr:uid="{B2B8C187-291A-4690-A0F4-9E39E69F0E9F}">
          <x14:formula1>
            <xm:f>รายการ!$K$2:$K$37</xm:f>
          </x14:formula1>
          <xm:sqref>B1</xm:sqref>
        </x14:dataValidation>
      </x14:dataValidations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00EBF-0EAC-4973-A96B-67FB3E3DBB45}">
  <sheetPr codeName="Sheet101"/>
  <dimension ref="A1:BF34"/>
  <sheetViews>
    <sheetView workbookViewId="0">
      <selection activeCell="C1" sqref="C1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IF(ชี้วัด8!B3="","",ชี้วัด8!B3)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IF(ชี้วัด8!G2="","",ชี้วัด8!G2)</f>
        <v>ง 1.1</v>
      </c>
      <c r="H2" s="116" t="str">
        <f>IF(ชี้วัด8!H2="","",ชี้วัด8!H2)</f>
        <v>ง 1.1</v>
      </c>
      <c r="I2" s="116" t="str">
        <f>IF(ชี้วัด8!I2="","",ชี้วัด8!I2)</f>
        <v>ง 1.1</v>
      </c>
      <c r="J2" s="116" t="str">
        <f>IF(ชี้วัด8!J2="","",ชี้วัด8!J2)</f>
        <v>ง 2.1</v>
      </c>
      <c r="K2" s="116" t="str">
        <f>IF(ชี้วัด8!K2="","",ชี้วัด8!K2)</f>
        <v>ง 2.1</v>
      </c>
      <c r="L2" s="116" t="str">
        <f>IF(ชี้วัด8!L2="","",ชี้วัด8!L2)</f>
        <v>ง 2.1</v>
      </c>
      <c r="M2" s="116" t="str">
        <f>IF(ชี้วัด8!M2="","",ชี้วัด8!M2)</f>
        <v>ง 4.1</v>
      </c>
      <c r="N2" s="116" t="str">
        <f>IF(ชี้วัด8!N2="","",ชี้วัด8!N2)</f>
        <v>ง 4.1</v>
      </c>
      <c r="O2" s="116" t="str">
        <f>IF(ชี้วัด8!O2="","",ชี้วัด8!O2)</f>
        <v/>
      </c>
      <c r="P2" s="116" t="str">
        <f>IF(ชี้วัด8!P2="","",ชี้วัด8!P2)</f>
        <v/>
      </c>
      <c r="Q2" s="116" t="str">
        <f>IF(ชี้วัด8!Q2="","",ชี้วัด8!Q2)</f>
        <v/>
      </c>
      <c r="R2" s="116" t="str">
        <f>IF(ชี้วัด8!R2="","",ชี้วัด8!R2)</f>
        <v/>
      </c>
      <c r="S2" s="116" t="str">
        <f>IF(ชี้วัด8!S2="","",ชี้วัด8!S2)</f>
        <v/>
      </c>
      <c r="T2" s="116" t="str">
        <f>IF(ชี้วัด8!T2="","",ชี้วัด8!T2)</f>
        <v/>
      </c>
      <c r="U2" s="116" t="str">
        <f>IF(ชี้วัด8!U2="","",ชี้วัด8!U2)</f>
        <v/>
      </c>
      <c r="V2" s="116" t="str">
        <f>IF(ชี้วัด8!V2="","",ชี้วัด8!V2)</f>
        <v/>
      </c>
      <c r="W2" s="116" t="str">
        <f>IF(ชี้วัด8!W2="","",ชี้วัด8!W2)</f>
        <v/>
      </c>
      <c r="X2" s="116" t="str">
        <f>IF(ชี้วัด8!X2="","",ชี้วัด8!X2)</f>
        <v/>
      </c>
      <c r="Y2" s="116" t="str">
        <f>IF(ชี้วัด8!Y2="","",ชี้วัด8!Y2)</f>
        <v/>
      </c>
      <c r="Z2" s="116" t="str">
        <f>IF(ชี้วัด8!Z2="","",ชี้วัด8!Z2)</f>
        <v/>
      </c>
      <c r="AA2" s="116" t="str">
        <f>IF(ชี้วัด8!AA2="","",ชี้วัด8!AA2)</f>
        <v/>
      </c>
      <c r="AB2" s="116" t="str">
        <f>IF(ชี้วัด8!AB2="","",ชี้วัด8!AB2)</f>
        <v/>
      </c>
      <c r="AC2" s="116" t="str">
        <f>IF(ชี้วัด8!AC2="","",ชี้วัด8!AC2)</f>
        <v/>
      </c>
      <c r="AD2" s="116" t="str">
        <f>IF(ชี้วัด8!AD2="","",ชี้วัด8!AD2)</f>
        <v/>
      </c>
      <c r="AE2" s="116" t="str">
        <f>IF(ชี้วัด8!AE2="","",ชี้วัด8!AE2)</f>
        <v/>
      </c>
      <c r="AF2" s="116" t="str">
        <f>IF(ชี้วัด8!AF2="","",ชี้วัด8!AF2)</f>
        <v/>
      </c>
      <c r="AG2" s="116" t="str">
        <f>IF(ชี้วัด8!AG2="","",ชี้วัด8!AG2)</f>
        <v/>
      </c>
      <c r="AH2" s="116" t="str">
        <f>IF(ชี้วัด8!AH2="","",ชี้วัด8!AH2)</f>
        <v/>
      </c>
      <c r="AI2" s="116" t="str">
        <f>IF(ชี้วัด8!AI2="","",ชี้วัด8!AI2)</f>
        <v/>
      </c>
      <c r="AJ2" s="116" t="str">
        <f>IF(ชี้วัด8!AJ2="","",ชี้วัด8!AJ2)</f>
        <v/>
      </c>
      <c r="AK2" s="116" t="str">
        <f>IF(ชี้วัด8!AK2="","",ชี้วัด8!AK2)</f>
        <v/>
      </c>
      <c r="AL2" s="116" t="str">
        <f>IF(ชี้วัด8!AL2="","",ชี้วัด8!AL2)</f>
        <v/>
      </c>
      <c r="AM2" s="116" t="str">
        <f>IF(ชี้วัด8!AM2="","",ชี้วัด8!AM2)</f>
        <v/>
      </c>
      <c r="AN2" s="116" t="str">
        <f>IF(ชี้วัด8!AN2="","",ชี้วัด8!AN2)</f>
        <v/>
      </c>
      <c r="AO2" s="116" t="str">
        <f>IF(ชี้วัด8!AO2="","",ชี้วัด8!AO2)</f>
        <v/>
      </c>
      <c r="AP2" s="116" t="str">
        <f>IF(ชี้วัด8!AP2="","",ชี้วัด8!AP2)</f>
        <v/>
      </c>
      <c r="AQ2" s="116" t="str">
        <f>IF(ชี้วัด8!AQ2="","",ชี้วัด8!AQ2)</f>
        <v/>
      </c>
      <c r="AR2" s="116" t="str">
        <f>IF(ชี้วัด8!AR2="","",ชี้วัด8!AR2)</f>
        <v/>
      </c>
      <c r="AS2" s="116" t="str">
        <f>IF(ชี้วัด8!AS2="","",ชี้วัด8!AS2)</f>
        <v/>
      </c>
      <c r="AT2" s="116" t="str">
        <f>IF(ชี้วัด8!AT2="","",ชี้วัด8!AT2)</f>
        <v/>
      </c>
      <c r="AU2" s="116" t="str">
        <f>IF(ชี้วัด8!AU2="","",ชี้วัด8!AU2)</f>
        <v/>
      </c>
      <c r="AV2" s="116" t="str">
        <f>IF(ชี้วัด8!AV2="","",ชี้วัด8!AV2)</f>
        <v/>
      </c>
      <c r="AW2" s="116" t="str">
        <f>IF(ชี้วัด8!AW2="","",ชี้วัด8!AW2)</f>
        <v/>
      </c>
      <c r="AX2" s="116" t="str">
        <f>IF(ชี้วัด8!AX2="","",ชี้วัด8!AX2)</f>
        <v/>
      </c>
      <c r="AY2" s="116" t="str">
        <f>IF(ชี้วัด8!AY2="","",ชี้วัด8!AY2)</f>
        <v/>
      </c>
      <c r="AZ2" s="116" t="str">
        <f>IF(ชี้วัด8!AZ2="","",ชี้วัด8!AZ2)</f>
        <v/>
      </c>
      <c r="BA2" s="116" t="str">
        <f>IF(ชี้วัด8!BA2="","",ชี้วัด8!BA2)</f>
        <v/>
      </c>
      <c r="BB2" s="116" t="str">
        <f>IF(ชี้วัด8!BB2="","",ชี้วัด8!BB2)</f>
        <v/>
      </c>
      <c r="BC2" s="116" t="str">
        <f>IF(ชี้วัด8!BC2="","",ชี้วัด8!BC2)</f>
        <v/>
      </c>
      <c r="BD2" s="116" t="str">
        <f>IF(ชี้วัด8!BD2="","",ชี้วัด8!BD2)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IF(ชี้วัด8!G3="","",ชี้วัด8!G3)</f>
        <v>ป. 6/1</v>
      </c>
      <c r="H3" s="116" t="str">
        <f>IF(ชี้วัด8!H3="","",ชี้วัด8!H3)</f>
        <v>ป. 6/2</v>
      </c>
      <c r="I3" s="116" t="str">
        <f>IF(ชี้วัด8!I3="","",ชี้วัด8!I3)</f>
        <v>ป. 6/3</v>
      </c>
      <c r="J3" s="116" t="str">
        <f>IF(ชี้วัด8!J3="","",ชี้วัด8!J3)</f>
        <v>ป. 6/1</v>
      </c>
      <c r="K3" s="116" t="str">
        <f>IF(ชี้วัด8!K3="","",ชี้วัด8!K3)</f>
        <v>ป. 6/2</v>
      </c>
      <c r="L3" s="116" t="str">
        <f>IF(ชี้วัด8!L3="","",ชี้วัด8!L3)</f>
        <v>ป. 6/3</v>
      </c>
      <c r="M3" s="116" t="str">
        <f>IF(ชี้วัด8!M3="","",ชี้วัด8!M3)</f>
        <v>ป. 6/1</v>
      </c>
      <c r="N3" s="116" t="str">
        <f>IF(ชี้วัด8!N3="","",ชี้วัด8!N3)</f>
        <v>ป. 6/2</v>
      </c>
      <c r="O3" s="116" t="str">
        <f>IF(ชี้วัด8!O3="","",ชี้วัด8!O3)</f>
        <v/>
      </c>
      <c r="P3" s="116" t="str">
        <f>IF(ชี้วัด8!P3="","",ชี้วัด8!P3)</f>
        <v/>
      </c>
      <c r="Q3" s="116" t="str">
        <f>IF(ชี้วัด8!Q3="","",ชี้วัด8!Q3)</f>
        <v/>
      </c>
      <c r="R3" s="116" t="str">
        <f>IF(ชี้วัด8!R3="","",ชี้วัด8!R3)</f>
        <v/>
      </c>
      <c r="S3" s="116" t="str">
        <f>IF(ชี้วัด8!S3="","",ชี้วัด8!S3)</f>
        <v/>
      </c>
      <c r="T3" s="116" t="str">
        <f>IF(ชี้วัด8!T3="","",ชี้วัด8!T3)</f>
        <v/>
      </c>
      <c r="U3" s="116" t="str">
        <f>IF(ชี้วัด8!U3="","",ชี้วัด8!U3)</f>
        <v/>
      </c>
      <c r="V3" s="116" t="str">
        <f>IF(ชี้วัด8!V3="","",ชี้วัด8!V3)</f>
        <v/>
      </c>
      <c r="W3" s="116" t="str">
        <f>IF(ชี้วัด8!W3="","",ชี้วัด8!W3)</f>
        <v/>
      </c>
      <c r="X3" s="116" t="str">
        <f>IF(ชี้วัด8!X3="","",ชี้วัด8!X3)</f>
        <v/>
      </c>
      <c r="Y3" s="116" t="str">
        <f>IF(ชี้วัด8!Y3="","",ชี้วัด8!Y3)</f>
        <v/>
      </c>
      <c r="Z3" s="116" t="str">
        <f>IF(ชี้วัด8!Z3="","",ชี้วัด8!Z3)</f>
        <v/>
      </c>
      <c r="AA3" s="116" t="str">
        <f>IF(ชี้วัด8!AA3="","",ชี้วัด8!AA3)</f>
        <v/>
      </c>
      <c r="AB3" s="116" t="str">
        <f>IF(ชี้วัด8!AB3="","",ชี้วัด8!AB3)</f>
        <v/>
      </c>
      <c r="AC3" s="116" t="str">
        <f>IF(ชี้วัด8!AC3="","",ชี้วัด8!AC3)</f>
        <v/>
      </c>
      <c r="AD3" s="116" t="str">
        <f>IF(ชี้วัด8!AD3="","",ชี้วัด8!AD3)</f>
        <v/>
      </c>
      <c r="AE3" s="116" t="str">
        <f>IF(ชี้วัด8!AE3="","",ชี้วัด8!AE3)</f>
        <v/>
      </c>
      <c r="AF3" s="116" t="str">
        <f>IF(ชี้วัด8!AF3="","",ชี้วัด8!AF3)</f>
        <v/>
      </c>
      <c r="AG3" s="116" t="str">
        <f>IF(ชี้วัด8!AG3="","",ชี้วัด8!AG3)</f>
        <v/>
      </c>
      <c r="AH3" s="116" t="str">
        <f>IF(ชี้วัด8!AH3="","",ชี้วัด8!AH3)</f>
        <v/>
      </c>
      <c r="AI3" s="116" t="str">
        <f>IF(ชี้วัด8!AI3="","",ชี้วัด8!AI3)</f>
        <v/>
      </c>
      <c r="AJ3" s="116" t="str">
        <f>IF(ชี้วัด8!AJ3="","",ชี้วัด8!AJ3)</f>
        <v/>
      </c>
      <c r="AK3" s="116" t="str">
        <f>IF(ชี้วัด8!AK3="","",ชี้วัด8!AK3)</f>
        <v/>
      </c>
      <c r="AL3" s="116" t="str">
        <f>IF(ชี้วัด8!AL3="","",ชี้วัด8!AL3)</f>
        <v/>
      </c>
      <c r="AM3" s="116" t="str">
        <f>IF(ชี้วัด8!AM3="","",ชี้วัด8!AM3)</f>
        <v/>
      </c>
      <c r="AN3" s="116" t="str">
        <f>IF(ชี้วัด8!AN3="","",ชี้วัด8!AN3)</f>
        <v/>
      </c>
      <c r="AO3" s="116" t="str">
        <f>IF(ชี้วัด8!AO3="","",ชี้วัด8!AO3)</f>
        <v/>
      </c>
      <c r="AP3" s="116" t="str">
        <f>IF(ชี้วัด8!AP3="","",ชี้วัด8!AP3)</f>
        <v/>
      </c>
      <c r="AQ3" s="116" t="str">
        <f>IF(ชี้วัด8!AQ3="","",ชี้วัด8!AQ3)</f>
        <v/>
      </c>
      <c r="AR3" s="116" t="str">
        <f>IF(ชี้วัด8!AR3="","",ชี้วัด8!AR3)</f>
        <v/>
      </c>
      <c r="AS3" s="116" t="str">
        <f>IF(ชี้วัด8!AS3="","",ชี้วัด8!AS3)</f>
        <v/>
      </c>
      <c r="AT3" s="116" t="str">
        <f>IF(ชี้วัด8!AT3="","",ชี้วัด8!AT3)</f>
        <v/>
      </c>
      <c r="AU3" s="116" t="str">
        <f>IF(ชี้วัด8!AU3="","",ชี้วัด8!AU3)</f>
        <v/>
      </c>
      <c r="AV3" s="116" t="str">
        <f>IF(ชี้วัด8!AV3="","",ชี้วัด8!AV3)</f>
        <v/>
      </c>
      <c r="AW3" s="116" t="str">
        <f>IF(ชี้วัด8!AW3="","",ชี้วัด8!AW3)</f>
        <v/>
      </c>
      <c r="AX3" s="116" t="str">
        <f>IF(ชี้วัด8!AX3="","",ชี้วัด8!AX3)</f>
        <v/>
      </c>
      <c r="AY3" s="116" t="str">
        <f>IF(ชี้วัด8!AY3="","",ชี้วัด8!AY3)</f>
        <v/>
      </c>
      <c r="AZ3" s="116" t="str">
        <f>IF(ชี้วัด8!AZ3="","",ชี้วัด8!AZ3)</f>
        <v/>
      </c>
      <c r="BA3" s="116" t="str">
        <f>IF(ชี้วัด8!BA3="","",ชี้วัด8!BA3)</f>
        <v/>
      </c>
      <c r="BB3" s="116" t="str">
        <f>IF(ชี้วัด8!BB3="","",ชี้วัด8!BB3)</f>
        <v/>
      </c>
      <c r="BC3" s="116" t="str">
        <f>IF(ชี้วัด8!BC3="","",ชี้วัด8!BC3)</f>
        <v/>
      </c>
      <c r="BD3" s="116" t="str">
        <f>IF(ชี้วัด8!BD3="","",ชี้วัด8!BD3)</f>
        <v/>
      </c>
      <c r="BE3" s="112">
        <f>IF(ชี้วัด8!BE3="","",ชี้วัด8!BE3)</f>
        <v>8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IF(ชี้วัด8!G4="","",ชี้วัด8!G4)</f>
        <v>อภิปรายแนวทางในการทำงานและปรับปรุงการทำงานแต่ละขั้นตอน</v>
      </c>
      <c r="H4" s="119" t="str">
        <f>IF(ชี้วัด8!H4="","",ชี้วัด8!H4)</f>
        <v>ใช้ทักษะการจัดการในการทำงานและมีทักษะการทำงานร่วมกัน</v>
      </c>
      <c r="I4" s="119" t="str">
        <f>IF(ชี้วัด8!I4="","",ชี้วัด8!I4)</f>
        <v>ปฏิบัติตนอย่างมีมารยาทในการทำงานกับครอบครัวและผู้อื่น</v>
      </c>
      <c r="J4" s="119" t="str">
        <f>IF(ชี้วัด8!J4="","",ชี้วัด8!J4)</f>
        <v>อธิบายส่วนประกอบของเทคโนโลยี</v>
      </c>
      <c r="K4" s="119" t="str">
        <f>IF(ชี้วัด8!K4="","",ชี้วัด8!K4)</f>
        <v>สร้างสิ่งของเครื่องใช้ตาม ความสนใจอย่างปลอดภัย โดยกำหนดปัญหาหรือความต้องการ รวบรวมข้อมูล เลือกวิธีการ ออกแบบโดยถ่ายทอดความคิดเป็นภาพร่าง 3 มิติ หรือแผนที่ความคิด ลงมือสร้าง และประเมินผล</v>
      </c>
      <c r="L4" s="119" t="str">
        <f>IF(ชี้วัด8!L4="","",ชี้วัด8!L4)</f>
        <v>นำความรู้และทักษะการสร้างชิ้นงานไปประยุกต์ในการสร้างสิ่งของเครื่องใช้</v>
      </c>
      <c r="M4" s="119" t="str">
        <f>IF(ชี้วัด8!M4="","",ชี้วัด8!M4)</f>
        <v>สำรวจตนเองเพื่อวางแผน ในการเลือกอาชีพ</v>
      </c>
      <c r="N4" s="119" t="str">
        <f>IF(ชี้วัด8!N4="","",ชี้วัด8!N4)</f>
        <v>ระบุความรู้ ความสามารถ และคุณธรรมที่สัมพันธ์กับ อาชีพที่สนใจ</v>
      </c>
      <c r="O4" s="119" t="str">
        <f>IF(ชี้วัด8!O4="","",ชี้วัด8!O4)</f>
        <v/>
      </c>
      <c r="P4" s="119" t="str">
        <f>IF(ชี้วัด8!P4="","",ชี้วัด8!P4)</f>
        <v/>
      </c>
      <c r="Q4" s="119" t="str">
        <f>IF(ชี้วัด8!Q4="","",ชี้วัด8!Q4)</f>
        <v/>
      </c>
      <c r="R4" s="119" t="str">
        <f>IF(ชี้วัด8!R4="","",ชี้วัด8!R4)</f>
        <v/>
      </c>
      <c r="S4" s="119" t="str">
        <f>IF(ชี้วัด8!S4="","",ชี้วัด8!S4)</f>
        <v/>
      </c>
      <c r="T4" s="119" t="str">
        <f>IF(ชี้วัด8!T4="","",ชี้วัด8!T4)</f>
        <v/>
      </c>
      <c r="U4" s="119" t="str">
        <f>IF(ชี้วัด8!U4="","",ชี้วัด8!U4)</f>
        <v/>
      </c>
      <c r="V4" s="119" t="str">
        <f>IF(ชี้วัด8!V4="","",ชี้วัด8!V4)</f>
        <v/>
      </c>
      <c r="W4" s="119" t="str">
        <f>IF(ชี้วัด8!W4="","",ชี้วัด8!W4)</f>
        <v/>
      </c>
      <c r="X4" s="119" t="str">
        <f>IF(ชี้วัด8!X4="","",ชี้วัด8!X4)</f>
        <v/>
      </c>
      <c r="Y4" s="119" t="str">
        <f>IF(ชี้วัด8!Y4="","",ชี้วัด8!Y4)</f>
        <v/>
      </c>
      <c r="Z4" s="119" t="str">
        <f>IF(ชี้วัด8!Z4="","",ชี้วัด8!Z4)</f>
        <v/>
      </c>
      <c r="AA4" s="119" t="str">
        <f>IF(ชี้วัด8!AA4="","",ชี้วัด8!AA4)</f>
        <v/>
      </c>
      <c r="AB4" s="119" t="str">
        <f>IF(ชี้วัด8!AB4="","",ชี้วัด8!AB4)</f>
        <v/>
      </c>
      <c r="AC4" s="119" t="str">
        <f>IF(ชี้วัด8!AC4="","",ชี้วัด8!AC4)</f>
        <v/>
      </c>
      <c r="AD4" s="119" t="str">
        <f>IF(ชี้วัด8!AD4="","",ชี้วัด8!AD4)</f>
        <v/>
      </c>
      <c r="AE4" s="119" t="str">
        <f>IF(ชี้วัด8!AE4="","",ชี้วัด8!AE4)</f>
        <v/>
      </c>
      <c r="AF4" s="119" t="str">
        <f>IF(ชี้วัด8!AF4="","",ชี้วัด8!AF4)</f>
        <v/>
      </c>
      <c r="AG4" s="119" t="str">
        <f>IF(ชี้วัด8!AG4="","",ชี้วัด8!AG4)</f>
        <v/>
      </c>
      <c r="AH4" s="119" t="str">
        <f>IF(ชี้วัด8!AH4="","",ชี้วัด8!AH4)</f>
        <v/>
      </c>
      <c r="AI4" s="119" t="str">
        <f>IF(ชี้วัด8!AI4="","",ชี้วัด8!AI4)</f>
        <v/>
      </c>
      <c r="AJ4" s="119" t="str">
        <f>IF(ชี้วัด8!AJ4="","",ชี้วัด8!AJ4)</f>
        <v/>
      </c>
      <c r="AK4" s="119" t="str">
        <f>IF(ชี้วัด8!AK4="","",ชี้วัด8!AK4)</f>
        <v/>
      </c>
      <c r="AL4" s="119" t="str">
        <f>IF(ชี้วัด8!AL4="","",ชี้วัด8!AL4)</f>
        <v/>
      </c>
      <c r="AM4" s="119" t="str">
        <f>IF(ชี้วัด8!AM4="","",ชี้วัด8!AM4)</f>
        <v/>
      </c>
      <c r="AN4" s="119" t="str">
        <f>IF(ชี้วัด8!AN4="","",ชี้วัด8!AN4)</f>
        <v/>
      </c>
      <c r="AO4" s="119" t="str">
        <f>IF(ชี้วัด8!AO4="","",ชี้วัด8!AO4)</f>
        <v/>
      </c>
      <c r="AP4" s="119" t="str">
        <f>IF(ชี้วัด8!AP4="","",ชี้วัด8!AP4)</f>
        <v/>
      </c>
      <c r="AQ4" s="119" t="str">
        <f>IF(ชี้วัด8!AQ4="","",ชี้วัด8!AQ4)</f>
        <v/>
      </c>
      <c r="AR4" s="119" t="str">
        <f>IF(ชี้วัด8!AR4="","",ชี้วัด8!AR4)</f>
        <v/>
      </c>
      <c r="AS4" s="119" t="str">
        <f>IF(ชี้วัด8!AS4="","",ชี้วัด8!AS4)</f>
        <v/>
      </c>
      <c r="AT4" s="119" t="str">
        <f>IF(ชี้วัด8!AT4="","",ชี้วัด8!AT4)</f>
        <v/>
      </c>
      <c r="AU4" s="119" t="str">
        <f>IF(ชี้วัด8!AU4="","",ชี้วัด8!AU4)</f>
        <v/>
      </c>
      <c r="AV4" s="119" t="str">
        <f>IF(ชี้วัด8!AV4="","",ชี้วัด8!AV4)</f>
        <v/>
      </c>
      <c r="AW4" s="119" t="str">
        <f>IF(ชี้วัด8!AW4="","",ชี้วัด8!AW4)</f>
        <v/>
      </c>
      <c r="AX4" s="119" t="str">
        <f>IF(ชี้วัด8!AX4="","",ชี้วัด8!AX4)</f>
        <v/>
      </c>
      <c r="AY4" s="119" t="str">
        <f>IF(ชี้วัด8!AY4="","",ชี้วัด8!AY4)</f>
        <v/>
      </c>
      <c r="AZ4" s="119" t="str">
        <f>IF(ชี้วัด8!AZ4="","",ชี้วัด8!AZ4)</f>
        <v/>
      </c>
      <c r="BA4" s="119" t="str">
        <f>IF(ชี้วัด8!BA4="","",ชี้วัด8!BA4)</f>
        <v/>
      </c>
      <c r="BB4" s="119" t="str">
        <f>IF(ชี้วัด8!BB4="","",ชี้วัด8!BB4)</f>
        <v/>
      </c>
      <c r="BC4" s="119" t="str">
        <f>IF(ชี้วัด8!BC4="","",ชี้วัด8!BC4)</f>
        <v/>
      </c>
      <c r="BD4" s="119" t="str">
        <f>IF(ชี้วัด8!BD4="","",ชี้วัด8!BD4)</f>
        <v/>
      </c>
      <c r="BE4" s="307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IF($B$2=1,IF(ชี้วัด8!E5="","",ชี้วัด8!E5),IF(ชี้วัด8!E35="","",ชี้วัด8!E35))</f>
        <v/>
      </c>
      <c r="F5" s="118"/>
      <c r="G5" s="314" t="str">
        <f>IF($B$2=1,IF(ชี้วัด8!G5="","",ชี้วัด8!G5),IF(ชี้วัด8!G35="","",ชี้วัด8!G35))</f>
        <v/>
      </c>
      <c r="H5" s="314" t="str">
        <f>IF($B$2=1,IF(ชี้วัด8!H5="","",ชี้วัด8!H5),IF(ชี้วัด8!H35="","",ชี้วัด8!H35))</f>
        <v/>
      </c>
      <c r="I5" s="314" t="str">
        <f>IF($B$2=1,IF(ชี้วัด8!I5="","",ชี้วัด8!I5),IF(ชี้วัด8!I35="","",ชี้วัด8!I35))</f>
        <v/>
      </c>
      <c r="J5" s="314" t="str">
        <f>IF($B$2=1,IF(ชี้วัด8!J5="","",ชี้วัด8!J5),IF(ชี้วัด8!J35="","",ชี้วัด8!J35))</f>
        <v/>
      </c>
      <c r="K5" s="314" t="str">
        <f>IF($B$2=1,IF(ชี้วัด8!K5="","",ชี้วัด8!K5),IF(ชี้วัด8!K35="","",ชี้วัด8!K35))</f>
        <v/>
      </c>
      <c r="L5" s="314" t="str">
        <f>IF($B$2=1,IF(ชี้วัด8!L5="","",ชี้วัด8!L5),IF(ชี้วัด8!L35="","",ชี้วัด8!L35))</f>
        <v/>
      </c>
      <c r="M5" s="314" t="str">
        <f>IF($B$2=1,IF(ชี้วัด8!M5="","",ชี้วัด8!M5),IF(ชี้วัด8!M35="","",ชี้วัด8!M35))</f>
        <v/>
      </c>
      <c r="N5" s="314" t="str">
        <f>IF($B$2=1,IF(ชี้วัด8!N5="","",ชี้วัด8!N5),IF(ชี้วัด8!N35="","",ชี้วัด8!N35))</f>
        <v/>
      </c>
      <c r="O5" s="314" t="str">
        <f>IF($B$2=1,IF(ชี้วัด8!O5="","",ชี้วัด8!O5),IF(ชี้วัด8!O35="","",ชี้วัด8!O35))</f>
        <v/>
      </c>
      <c r="P5" s="314" t="str">
        <f>IF($B$2=1,IF(ชี้วัด8!P5="","",ชี้วัด8!P5),IF(ชี้วัด8!P35="","",ชี้วัด8!P35))</f>
        <v/>
      </c>
      <c r="Q5" s="314" t="str">
        <f>IF($B$2=1,IF(ชี้วัด8!Q5="","",ชี้วัด8!Q5),IF(ชี้วัด8!Q35="","",ชี้วัด8!Q35))</f>
        <v/>
      </c>
      <c r="R5" s="314" t="str">
        <f>IF($B$2=1,IF(ชี้วัด8!R5="","",ชี้วัด8!R5),IF(ชี้วัด8!R35="","",ชี้วัด8!R35))</f>
        <v/>
      </c>
      <c r="S5" s="314" t="str">
        <f>IF($B$2=1,IF(ชี้วัด8!S5="","",ชี้วัด8!S5),IF(ชี้วัด8!S35="","",ชี้วัด8!S35))</f>
        <v/>
      </c>
      <c r="T5" s="314" t="str">
        <f>IF($B$2=1,IF(ชี้วัด8!T5="","",ชี้วัด8!T5),IF(ชี้วัด8!T35="","",ชี้วัด8!T35))</f>
        <v/>
      </c>
      <c r="U5" s="314" t="str">
        <f>IF($B$2=1,IF(ชี้วัด8!U5="","",ชี้วัด8!U5),IF(ชี้วัด8!U35="","",ชี้วัด8!U35))</f>
        <v/>
      </c>
      <c r="V5" s="314" t="str">
        <f>IF($B$2=1,IF(ชี้วัด8!V5="","",ชี้วัด8!V5),IF(ชี้วัด8!V35="","",ชี้วัด8!V35))</f>
        <v/>
      </c>
      <c r="W5" s="314" t="str">
        <f>IF($B$2=1,IF(ชี้วัด8!W5="","",ชี้วัด8!W5),IF(ชี้วัด8!W35="","",ชี้วัด8!W35))</f>
        <v/>
      </c>
      <c r="X5" s="314" t="str">
        <f>IF($B$2=1,IF(ชี้วัด8!X5="","",ชี้วัด8!X5),IF(ชี้วัด8!X35="","",ชี้วัด8!X35))</f>
        <v/>
      </c>
      <c r="Y5" s="314" t="str">
        <f>IF($B$2=1,IF(ชี้วัด8!Y5="","",ชี้วัด8!Y5),IF(ชี้วัด8!Y35="","",ชี้วัด8!Y35))</f>
        <v/>
      </c>
      <c r="Z5" s="314" t="str">
        <f>IF($B$2=1,IF(ชี้วัด8!Z5="","",ชี้วัด8!Z5),IF(ชี้วัด8!Z35="","",ชี้วัด8!Z35))</f>
        <v/>
      </c>
      <c r="AA5" s="314" t="str">
        <f>IF($B$2=1,IF(ชี้วัด8!AA5="","",ชี้วัด8!AA5),IF(ชี้วัด8!AA35="","",ชี้วัด8!AA35))</f>
        <v/>
      </c>
      <c r="AB5" s="314" t="str">
        <f>IF($B$2=1,IF(ชี้วัด8!AB5="","",ชี้วัด8!AB5),IF(ชี้วัด8!AB35="","",ชี้วัด8!AB35))</f>
        <v/>
      </c>
      <c r="AC5" s="314" t="str">
        <f>IF($B$2=1,IF(ชี้วัด8!AC5="","",ชี้วัด8!AC5),IF(ชี้วัด8!AC35="","",ชี้วัด8!AC35))</f>
        <v/>
      </c>
      <c r="AD5" s="314" t="str">
        <f>IF($B$2=1,IF(ชี้วัด8!AD5="","",ชี้วัด8!AD5),IF(ชี้วัด8!AD35="","",ชี้วัด8!AD35))</f>
        <v/>
      </c>
      <c r="AE5" s="314" t="str">
        <f>IF($B$2=1,IF(ชี้วัด8!AE5="","",ชี้วัด8!AE5),IF(ชี้วัด8!AE35="","",ชี้วัด8!AE35))</f>
        <v/>
      </c>
      <c r="AF5" s="314" t="str">
        <f>IF($B$2=1,IF(ชี้วัด8!AF5="","",ชี้วัด8!AF5),IF(ชี้วัด8!AF35="","",ชี้วัด8!AF35))</f>
        <v/>
      </c>
      <c r="AG5" s="314" t="str">
        <f>IF($B$2=1,IF(ชี้วัด8!AG5="","",ชี้วัด8!AG5),IF(ชี้วัด8!AG35="","",ชี้วัด8!AG35))</f>
        <v/>
      </c>
      <c r="AH5" s="314" t="str">
        <f>IF($B$2=1,IF(ชี้วัด8!AH5="","",ชี้วัด8!AH5),IF(ชี้วัด8!AH35="","",ชี้วัด8!AH35))</f>
        <v/>
      </c>
      <c r="AI5" s="314" t="str">
        <f>IF($B$2=1,IF(ชี้วัด8!AI5="","",ชี้วัด8!AI5),IF(ชี้วัด8!AI35="","",ชี้วัด8!AI35))</f>
        <v/>
      </c>
      <c r="AJ5" s="314" t="str">
        <f>IF($B$2=1,IF(ชี้วัด8!AJ5="","",ชี้วัด8!AJ5),IF(ชี้วัด8!AJ35="","",ชี้วัด8!AJ35))</f>
        <v/>
      </c>
      <c r="AK5" s="314" t="str">
        <f>IF($B$2=1,IF(ชี้วัด8!AK5="","",ชี้วัด8!AK5),IF(ชี้วัด8!AK35="","",ชี้วัด8!AK35))</f>
        <v/>
      </c>
      <c r="AL5" s="314" t="str">
        <f>IF($B$2=1,IF(ชี้วัด8!AL5="","",ชี้วัด8!AL5),IF(ชี้วัด8!AL35="","",ชี้วัด8!AL35))</f>
        <v/>
      </c>
      <c r="AM5" s="314" t="str">
        <f>IF($B$2=1,IF(ชี้วัด8!AM5="","",ชี้วัด8!AM5),IF(ชี้วัด8!AM35="","",ชี้วัด8!AM35))</f>
        <v/>
      </c>
      <c r="AN5" s="314" t="str">
        <f>IF($B$2=1,IF(ชี้วัด8!AN5="","",ชี้วัด8!AN5),IF(ชี้วัด8!AN35="","",ชี้วัด8!AN35))</f>
        <v/>
      </c>
      <c r="AO5" s="314" t="str">
        <f>IF($B$2=1,IF(ชี้วัด8!AO5="","",ชี้วัด8!AO5),IF(ชี้วัด8!AO35="","",ชี้วัด8!AO35))</f>
        <v/>
      </c>
      <c r="AP5" s="314" t="str">
        <f>IF($B$2=1,IF(ชี้วัด8!AP5="","",ชี้วัด8!AP5),IF(ชี้วัด8!AP35="","",ชี้วัด8!AP35))</f>
        <v/>
      </c>
      <c r="AQ5" s="314" t="str">
        <f>IF($B$2=1,IF(ชี้วัด8!AQ5="","",ชี้วัด8!AQ5),IF(ชี้วัด8!AQ35="","",ชี้วัด8!AQ35))</f>
        <v/>
      </c>
      <c r="AR5" s="314" t="str">
        <f>IF($B$2=1,IF(ชี้วัด8!AR5="","",ชี้วัด8!AR5),IF(ชี้วัด8!AR35="","",ชี้วัด8!AR35))</f>
        <v/>
      </c>
      <c r="AS5" s="314" t="str">
        <f>IF($B$2=1,IF(ชี้วัด8!AS5="","",ชี้วัด8!AS5),IF(ชี้วัด8!AS35="","",ชี้วัด8!AS35))</f>
        <v/>
      </c>
      <c r="AT5" s="314" t="str">
        <f>IF($B$2=1,IF(ชี้วัด8!AT5="","",ชี้วัด8!AT5),IF(ชี้วัด8!AT35="","",ชี้วัด8!AT35))</f>
        <v/>
      </c>
      <c r="AU5" s="314" t="str">
        <f>IF($B$2=1,IF(ชี้วัด8!AU5="","",ชี้วัด8!AU5),IF(ชี้วัด8!AU35="","",ชี้วัด8!AU35))</f>
        <v/>
      </c>
      <c r="AV5" s="314" t="str">
        <f>IF($B$2=1,IF(ชี้วัด8!AV5="","",ชี้วัด8!AV5),IF(ชี้วัด8!AV35="","",ชี้วัด8!AV35))</f>
        <v/>
      </c>
      <c r="AW5" s="314" t="str">
        <f>IF($B$2=1,IF(ชี้วัด8!AW5="","",ชี้วัด8!AW5),IF(ชี้วัด8!AW35="","",ชี้วัด8!AW35))</f>
        <v/>
      </c>
      <c r="AX5" s="314" t="str">
        <f>IF($B$2=1,IF(ชี้วัด8!AX5="","",ชี้วัด8!AX5),IF(ชี้วัด8!AX35="","",ชี้วัด8!AX35))</f>
        <v/>
      </c>
      <c r="AY5" s="314" t="str">
        <f>IF($B$2=1,IF(ชี้วัด8!AY5="","",ชี้วัด8!AY5),IF(ชี้วัด8!AY35="","",ชี้วัด8!AY35))</f>
        <v/>
      </c>
      <c r="AZ5" s="314" t="str">
        <f>IF($B$2=1,IF(ชี้วัด8!AZ5="","",ชี้วัด8!AZ5),IF(ชี้วัด8!AZ35="","",ชี้วัด8!AZ35))</f>
        <v/>
      </c>
      <c r="BA5" s="314" t="str">
        <f>IF($B$2=1,IF(ชี้วัด8!BA5="","",ชี้วัด8!BA5),IF(ชี้วัด8!BA35="","",ชี้วัด8!BA35))</f>
        <v/>
      </c>
      <c r="BB5" s="314" t="str">
        <f>IF($B$2=1,IF(ชี้วัด8!BB5="","",ชี้วัด8!BB5),IF(ชี้วัด8!BB35="","",ชี้วัด8!BB35))</f>
        <v/>
      </c>
      <c r="BC5" s="314" t="str">
        <f>IF($B$2=1,IF(ชี้วัด8!BC5="","",ชี้วัด8!BC5),IF(ชี้วัด8!BC35="","",ชี้วัด8!BC35))</f>
        <v/>
      </c>
      <c r="BD5" s="314" t="str">
        <f>IF($B$2=1,IF(ชี้วัด8!BD5="","",ชี้วัด8!BD5),IF(ชี้วัด8!BD35="","",ชี้วัด8!BD35))</f>
        <v/>
      </c>
      <c r="BE5" s="116" t="str">
        <f>IF($B$2=1,IF(ชี้วัด8!BE5="","",ชี้วัด8!BE5),IF(ชี้วัด8!BE35="","",ชี้วัด8!BE35))</f>
        <v/>
      </c>
      <c r="BF5" s="116" t="str">
        <f>IF($B$2=1,IF(ชี้วัด8!BF5="","",ชี้วัด8!BF5),IF(ชี้วัด8!BF35="","",ชี้วัด8!BF35))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IF($B$2=1,IF(ชี้วัด8!E6="","",ชี้วัด8!E6),IF(ชี้วัด8!E36="","",ชี้วัด8!E36))</f>
        <v/>
      </c>
      <c r="F6" s="118"/>
      <c r="G6" s="314" t="str">
        <f>IF($B$2=1,IF(ชี้วัด8!G6="","",ชี้วัด8!G6),IF(ชี้วัด8!G36="","",ชี้วัด8!G36))</f>
        <v/>
      </c>
      <c r="H6" s="314" t="str">
        <f>IF($B$2=1,IF(ชี้วัด8!H6="","",ชี้วัด8!H6),IF(ชี้วัด8!H36="","",ชี้วัด8!H36))</f>
        <v/>
      </c>
      <c r="I6" s="314" t="str">
        <f>IF($B$2=1,IF(ชี้วัด8!I6="","",ชี้วัด8!I6),IF(ชี้วัด8!I36="","",ชี้วัด8!I36))</f>
        <v/>
      </c>
      <c r="J6" s="314" t="str">
        <f>IF($B$2=1,IF(ชี้วัด8!J6="","",ชี้วัด8!J6),IF(ชี้วัด8!J36="","",ชี้วัด8!J36))</f>
        <v/>
      </c>
      <c r="K6" s="314" t="str">
        <f>IF($B$2=1,IF(ชี้วัด8!K6="","",ชี้วัด8!K6),IF(ชี้วัด8!K36="","",ชี้วัด8!K36))</f>
        <v/>
      </c>
      <c r="L6" s="314" t="str">
        <f>IF($B$2=1,IF(ชี้วัด8!L6="","",ชี้วัด8!L6),IF(ชี้วัด8!L36="","",ชี้วัด8!L36))</f>
        <v/>
      </c>
      <c r="M6" s="314" t="str">
        <f>IF($B$2=1,IF(ชี้วัด8!M6="","",ชี้วัด8!M6),IF(ชี้วัด8!M36="","",ชี้วัด8!M36))</f>
        <v/>
      </c>
      <c r="N6" s="314" t="str">
        <f>IF($B$2=1,IF(ชี้วัด8!N6="","",ชี้วัด8!N6),IF(ชี้วัด8!N36="","",ชี้วัด8!N36))</f>
        <v/>
      </c>
      <c r="O6" s="314" t="str">
        <f>IF($B$2=1,IF(ชี้วัด8!O6="","",ชี้วัด8!O6),IF(ชี้วัด8!O36="","",ชี้วัด8!O36))</f>
        <v/>
      </c>
      <c r="P6" s="314" t="str">
        <f>IF($B$2=1,IF(ชี้วัด8!P6="","",ชี้วัด8!P6),IF(ชี้วัด8!P36="","",ชี้วัด8!P36))</f>
        <v/>
      </c>
      <c r="Q6" s="314" t="str">
        <f>IF($B$2=1,IF(ชี้วัด8!Q6="","",ชี้วัด8!Q6),IF(ชี้วัด8!Q36="","",ชี้วัด8!Q36))</f>
        <v/>
      </c>
      <c r="R6" s="314" t="str">
        <f>IF($B$2=1,IF(ชี้วัด8!R6="","",ชี้วัด8!R6),IF(ชี้วัด8!R36="","",ชี้วัด8!R36))</f>
        <v/>
      </c>
      <c r="S6" s="314" t="str">
        <f>IF($B$2=1,IF(ชี้วัด8!S6="","",ชี้วัด8!S6),IF(ชี้วัด8!S36="","",ชี้วัด8!S36))</f>
        <v/>
      </c>
      <c r="T6" s="314" t="str">
        <f>IF($B$2=1,IF(ชี้วัด8!T6="","",ชี้วัด8!T6),IF(ชี้วัด8!T36="","",ชี้วัด8!T36))</f>
        <v/>
      </c>
      <c r="U6" s="314" t="str">
        <f>IF($B$2=1,IF(ชี้วัด8!U6="","",ชี้วัด8!U6),IF(ชี้วัด8!U36="","",ชี้วัด8!U36))</f>
        <v/>
      </c>
      <c r="V6" s="314" t="str">
        <f>IF($B$2=1,IF(ชี้วัด8!V6="","",ชี้วัด8!V6),IF(ชี้วัด8!V36="","",ชี้วัด8!V36))</f>
        <v/>
      </c>
      <c r="W6" s="314" t="str">
        <f>IF($B$2=1,IF(ชี้วัด8!W6="","",ชี้วัด8!W6),IF(ชี้วัด8!W36="","",ชี้วัด8!W36))</f>
        <v/>
      </c>
      <c r="X6" s="314" t="str">
        <f>IF($B$2=1,IF(ชี้วัด8!X6="","",ชี้วัด8!X6),IF(ชี้วัด8!X36="","",ชี้วัด8!X36))</f>
        <v/>
      </c>
      <c r="Y6" s="314" t="str">
        <f>IF($B$2=1,IF(ชี้วัด8!Y6="","",ชี้วัด8!Y6),IF(ชี้วัด8!Y36="","",ชี้วัด8!Y36))</f>
        <v/>
      </c>
      <c r="Z6" s="314" t="str">
        <f>IF($B$2=1,IF(ชี้วัด8!Z6="","",ชี้วัด8!Z6),IF(ชี้วัด8!Z36="","",ชี้วัด8!Z36))</f>
        <v/>
      </c>
      <c r="AA6" s="314" t="str">
        <f>IF($B$2=1,IF(ชี้วัด8!AA6="","",ชี้วัด8!AA6),IF(ชี้วัด8!AA36="","",ชี้วัด8!AA36))</f>
        <v/>
      </c>
      <c r="AB6" s="314" t="str">
        <f>IF($B$2=1,IF(ชี้วัด8!AB6="","",ชี้วัด8!AB6),IF(ชี้วัด8!AB36="","",ชี้วัด8!AB36))</f>
        <v/>
      </c>
      <c r="AC6" s="314" t="str">
        <f>IF($B$2=1,IF(ชี้วัด8!AC6="","",ชี้วัด8!AC6),IF(ชี้วัด8!AC36="","",ชี้วัด8!AC36))</f>
        <v/>
      </c>
      <c r="AD6" s="314" t="str">
        <f>IF($B$2=1,IF(ชี้วัด8!AD6="","",ชี้วัด8!AD6),IF(ชี้วัด8!AD36="","",ชี้วัด8!AD36))</f>
        <v/>
      </c>
      <c r="AE6" s="314" t="str">
        <f>IF($B$2=1,IF(ชี้วัด8!AE6="","",ชี้วัด8!AE6),IF(ชี้วัด8!AE36="","",ชี้วัด8!AE36))</f>
        <v/>
      </c>
      <c r="AF6" s="314" t="str">
        <f>IF($B$2=1,IF(ชี้วัด8!AF6="","",ชี้วัด8!AF6),IF(ชี้วัด8!AF36="","",ชี้วัด8!AF36))</f>
        <v/>
      </c>
      <c r="AG6" s="314" t="str">
        <f>IF($B$2=1,IF(ชี้วัด8!AG6="","",ชี้วัด8!AG6),IF(ชี้วัด8!AG36="","",ชี้วัด8!AG36))</f>
        <v/>
      </c>
      <c r="AH6" s="314" t="str">
        <f>IF($B$2=1,IF(ชี้วัด8!AH6="","",ชี้วัด8!AH6),IF(ชี้วัด8!AH36="","",ชี้วัด8!AH36))</f>
        <v/>
      </c>
      <c r="AI6" s="314" t="str">
        <f>IF($B$2=1,IF(ชี้วัด8!AI6="","",ชี้วัด8!AI6),IF(ชี้วัด8!AI36="","",ชี้วัด8!AI36))</f>
        <v/>
      </c>
      <c r="AJ6" s="314" t="str">
        <f>IF($B$2=1,IF(ชี้วัด8!AJ6="","",ชี้วัด8!AJ6),IF(ชี้วัด8!AJ36="","",ชี้วัด8!AJ36))</f>
        <v/>
      </c>
      <c r="AK6" s="314" t="str">
        <f>IF($B$2=1,IF(ชี้วัด8!AK6="","",ชี้วัด8!AK6),IF(ชี้วัด8!AK36="","",ชี้วัด8!AK36))</f>
        <v/>
      </c>
      <c r="AL6" s="314" t="str">
        <f>IF($B$2=1,IF(ชี้วัด8!AL6="","",ชี้วัด8!AL6),IF(ชี้วัด8!AL36="","",ชี้วัด8!AL36))</f>
        <v/>
      </c>
      <c r="AM6" s="314" t="str">
        <f>IF($B$2=1,IF(ชี้วัด8!AM6="","",ชี้วัด8!AM6),IF(ชี้วัด8!AM36="","",ชี้วัด8!AM36))</f>
        <v/>
      </c>
      <c r="AN6" s="314" t="str">
        <f>IF($B$2=1,IF(ชี้วัด8!AN6="","",ชี้วัด8!AN6),IF(ชี้วัด8!AN36="","",ชี้วัด8!AN36))</f>
        <v/>
      </c>
      <c r="AO6" s="314" t="str">
        <f>IF($B$2=1,IF(ชี้วัด8!AO6="","",ชี้วัด8!AO6),IF(ชี้วัด8!AO36="","",ชี้วัด8!AO36))</f>
        <v/>
      </c>
      <c r="AP6" s="314" t="str">
        <f>IF($B$2=1,IF(ชี้วัด8!AP6="","",ชี้วัด8!AP6),IF(ชี้วัด8!AP36="","",ชี้วัด8!AP36))</f>
        <v/>
      </c>
      <c r="AQ6" s="314" t="str">
        <f>IF($B$2=1,IF(ชี้วัด8!AQ6="","",ชี้วัด8!AQ6),IF(ชี้วัด8!AQ36="","",ชี้วัด8!AQ36))</f>
        <v/>
      </c>
      <c r="AR6" s="314" t="str">
        <f>IF($B$2=1,IF(ชี้วัด8!AR6="","",ชี้วัด8!AR6),IF(ชี้วัด8!AR36="","",ชี้วัด8!AR36))</f>
        <v/>
      </c>
      <c r="AS6" s="314" t="str">
        <f>IF($B$2=1,IF(ชี้วัด8!AS6="","",ชี้วัด8!AS6),IF(ชี้วัด8!AS36="","",ชี้วัด8!AS36))</f>
        <v/>
      </c>
      <c r="AT6" s="314" t="str">
        <f>IF($B$2=1,IF(ชี้วัด8!AT6="","",ชี้วัด8!AT6),IF(ชี้วัด8!AT36="","",ชี้วัด8!AT36))</f>
        <v/>
      </c>
      <c r="AU6" s="314" t="str">
        <f>IF($B$2=1,IF(ชี้วัด8!AU6="","",ชี้วัด8!AU6),IF(ชี้วัด8!AU36="","",ชี้วัด8!AU36))</f>
        <v/>
      </c>
      <c r="AV6" s="314" t="str">
        <f>IF($B$2=1,IF(ชี้วัด8!AV6="","",ชี้วัด8!AV6),IF(ชี้วัด8!AV36="","",ชี้วัด8!AV36))</f>
        <v/>
      </c>
      <c r="AW6" s="314" t="str">
        <f>IF($B$2=1,IF(ชี้วัด8!AW6="","",ชี้วัด8!AW6),IF(ชี้วัด8!AW36="","",ชี้วัด8!AW36))</f>
        <v/>
      </c>
      <c r="AX6" s="314" t="str">
        <f>IF($B$2=1,IF(ชี้วัด8!AX6="","",ชี้วัด8!AX6),IF(ชี้วัด8!AX36="","",ชี้วัด8!AX36))</f>
        <v/>
      </c>
      <c r="AY6" s="314" t="str">
        <f>IF($B$2=1,IF(ชี้วัด8!AY6="","",ชี้วัด8!AY6),IF(ชี้วัด8!AY36="","",ชี้วัด8!AY36))</f>
        <v/>
      </c>
      <c r="AZ6" s="314" t="str">
        <f>IF($B$2=1,IF(ชี้วัด8!AZ6="","",ชี้วัด8!AZ6),IF(ชี้วัด8!AZ36="","",ชี้วัด8!AZ36))</f>
        <v/>
      </c>
      <c r="BA6" s="314" t="str">
        <f>IF($B$2=1,IF(ชี้วัด8!BA6="","",ชี้วัด8!BA6),IF(ชี้วัด8!BA36="","",ชี้วัด8!BA36))</f>
        <v/>
      </c>
      <c r="BB6" s="314" t="str">
        <f>IF($B$2=1,IF(ชี้วัด8!BB6="","",ชี้วัด8!BB6),IF(ชี้วัด8!BB36="","",ชี้วัด8!BB36))</f>
        <v/>
      </c>
      <c r="BC6" s="314" t="str">
        <f>IF($B$2=1,IF(ชี้วัด8!BC6="","",ชี้วัด8!BC6),IF(ชี้วัด8!BC36="","",ชี้วัด8!BC36))</f>
        <v/>
      </c>
      <c r="BD6" s="314" t="str">
        <f>IF($B$2=1,IF(ชี้วัด8!BD6="","",ชี้วัด8!BD6),IF(ชี้วัด8!BD36="","",ชี้วัด8!BD36))</f>
        <v/>
      </c>
      <c r="BE6" s="116" t="str">
        <f>IF($B$2=1,IF(ชี้วัด8!BE6="","",ชี้วัด8!BE6),IF(ชี้วัด8!BE36="","",ชี้วัด8!BE36))</f>
        <v/>
      </c>
      <c r="BF6" s="116" t="str">
        <f>IF($B$2=1,IF(ชี้วัด8!BF6="","",ชี้วัด8!BF6),IF(ชี้วัด8!BF36="","",ชี้วัด8!BF36))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IF($B$2=1,IF(ชี้วัด8!E7="","",ชี้วัด8!E7),IF(ชี้วัด8!E37="","",ชี้วัด8!E37))</f>
        <v/>
      </c>
      <c r="F7" s="118"/>
      <c r="G7" s="314" t="str">
        <f>IF($B$2=1,IF(ชี้วัด8!G7="","",ชี้วัด8!G7),IF(ชี้วัด8!G37="","",ชี้วัด8!G37))</f>
        <v/>
      </c>
      <c r="H7" s="314" t="str">
        <f>IF($B$2=1,IF(ชี้วัด8!H7="","",ชี้วัด8!H7),IF(ชี้วัด8!H37="","",ชี้วัด8!H37))</f>
        <v/>
      </c>
      <c r="I7" s="314" t="str">
        <f>IF($B$2=1,IF(ชี้วัด8!I7="","",ชี้วัด8!I7),IF(ชี้วัด8!I37="","",ชี้วัด8!I37))</f>
        <v/>
      </c>
      <c r="J7" s="314" t="str">
        <f>IF($B$2=1,IF(ชี้วัด8!J7="","",ชี้วัด8!J7),IF(ชี้วัด8!J37="","",ชี้วัด8!J37))</f>
        <v/>
      </c>
      <c r="K7" s="314" t="str">
        <f>IF($B$2=1,IF(ชี้วัด8!K7="","",ชี้วัด8!K7),IF(ชี้วัด8!K37="","",ชี้วัด8!K37))</f>
        <v/>
      </c>
      <c r="L7" s="314" t="str">
        <f>IF($B$2=1,IF(ชี้วัด8!L7="","",ชี้วัด8!L7),IF(ชี้วัด8!L37="","",ชี้วัด8!L37))</f>
        <v/>
      </c>
      <c r="M7" s="314" t="str">
        <f>IF($B$2=1,IF(ชี้วัด8!M7="","",ชี้วัด8!M7),IF(ชี้วัด8!M37="","",ชี้วัด8!M37))</f>
        <v/>
      </c>
      <c r="N7" s="314" t="str">
        <f>IF($B$2=1,IF(ชี้วัด8!N7="","",ชี้วัด8!N7),IF(ชี้วัด8!N37="","",ชี้วัด8!N37))</f>
        <v/>
      </c>
      <c r="O7" s="314" t="str">
        <f>IF($B$2=1,IF(ชี้วัด8!O7="","",ชี้วัด8!O7),IF(ชี้วัด8!O37="","",ชี้วัด8!O37))</f>
        <v/>
      </c>
      <c r="P7" s="314" t="str">
        <f>IF($B$2=1,IF(ชี้วัด8!P7="","",ชี้วัด8!P7),IF(ชี้วัด8!P37="","",ชี้วัด8!P37))</f>
        <v/>
      </c>
      <c r="Q7" s="314" t="str">
        <f>IF($B$2=1,IF(ชี้วัด8!Q7="","",ชี้วัด8!Q7),IF(ชี้วัด8!Q37="","",ชี้วัด8!Q37))</f>
        <v/>
      </c>
      <c r="R7" s="314" t="str">
        <f>IF($B$2=1,IF(ชี้วัด8!R7="","",ชี้วัด8!R7),IF(ชี้วัด8!R37="","",ชี้วัด8!R37))</f>
        <v/>
      </c>
      <c r="S7" s="314" t="str">
        <f>IF($B$2=1,IF(ชี้วัด8!S7="","",ชี้วัด8!S7),IF(ชี้วัด8!S37="","",ชี้วัด8!S37))</f>
        <v/>
      </c>
      <c r="T7" s="314" t="str">
        <f>IF($B$2=1,IF(ชี้วัด8!T7="","",ชี้วัด8!T7),IF(ชี้วัด8!T37="","",ชี้วัด8!T37))</f>
        <v/>
      </c>
      <c r="U7" s="314" t="str">
        <f>IF($B$2=1,IF(ชี้วัด8!U7="","",ชี้วัด8!U7),IF(ชี้วัด8!U37="","",ชี้วัด8!U37))</f>
        <v/>
      </c>
      <c r="V7" s="314" t="str">
        <f>IF($B$2=1,IF(ชี้วัด8!V7="","",ชี้วัด8!V7),IF(ชี้วัด8!V37="","",ชี้วัด8!V37))</f>
        <v/>
      </c>
      <c r="W7" s="314" t="str">
        <f>IF($B$2=1,IF(ชี้วัด8!W7="","",ชี้วัด8!W7),IF(ชี้วัด8!W37="","",ชี้วัด8!W37))</f>
        <v/>
      </c>
      <c r="X7" s="314" t="str">
        <f>IF($B$2=1,IF(ชี้วัด8!X7="","",ชี้วัด8!X7),IF(ชี้วัด8!X37="","",ชี้วัด8!X37))</f>
        <v/>
      </c>
      <c r="Y7" s="314" t="str">
        <f>IF($B$2=1,IF(ชี้วัด8!Y7="","",ชี้วัด8!Y7),IF(ชี้วัด8!Y37="","",ชี้วัด8!Y37))</f>
        <v/>
      </c>
      <c r="Z7" s="314" t="str">
        <f>IF($B$2=1,IF(ชี้วัด8!Z7="","",ชี้วัด8!Z7),IF(ชี้วัด8!Z37="","",ชี้วัด8!Z37))</f>
        <v/>
      </c>
      <c r="AA7" s="314" t="str">
        <f>IF($B$2=1,IF(ชี้วัด8!AA7="","",ชี้วัด8!AA7),IF(ชี้วัด8!AA37="","",ชี้วัด8!AA37))</f>
        <v/>
      </c>
      <c r="AB7" s="314" t="str">
        <f>IF($B$2=1,IF(ชี้วัด8!AB7="","",ชี้วัด8!AB7),IF(ชี้วัด8!AB37="","",ชี้วัด8!AB37))</f>
        <v/>
      </c>
      <c r="AC7" s="314" t="str">
        <f>IF($B$2=1,IF(ชี้วัด8!AC7="","",ชี้วัด8!AC7),IF(ชี้วัด8!AC37="","",ชี้วัด8!AC37))</f>
        <v/>
      </c>
      <c r="AD7" s="314" t="str">
        <f>IF($B$2=1,IF(ชี้วัด8!AD7="","",ชี้วัด8!AD7),IF(ชี้วัด8!AD37="","",ชี้วัด8!AD37))</f>
        <v/>
      </c>
      <c r="AE7" s="314" t="str">
        <f>IF($B$2=1,IF(ชี้วัด8!AE7="","",ชี้วัด8!AE7),IF(ชี้วัด8!AE37="","",ชี้วัด8!AE37))</f>
        <v/>
      </c>
      <c r="AF7" s="314" t="str">
        <f>IF($B$2=1,IF(ชี้วัด8!AF7="","",ชี้วัด8!AF7),IF(ชี้วัด8!AF37="","",ชี้วัด8!AF37))</f>
        <v/>
      </c>
      <c r="AG7" s="314" t="str">
        <f>IF($B$2=1,IF(ชี้วัด8!AG7="","",ชี้วัด8!AG7),IF(ชี้วัด8!AG37="","",ชี้วัด8!AG37))</f>
        <v/>
      </c>
      <c r="AH7" s="314" t="str">
        <f>IF($B$2=1,IF(ชี้วัด8!AH7="","",ชี้วัด8!AH7),IF(ชี้วัด8!AH37="","",ชี้วัด8!AH37))</f>
        <v/>
      </c>
      <c r="AI7" s="314" t="str">
        <f>IF($B$2=1,IF(ชี้วัด8!AI7="","",ชี้วัด8!AI7),IF(ชี้วัด8!AI37="","",ชี้วัด8!AI37))</f>
        <v/>
      </c>
      <c r="AJ7" s="314" t="str">
        <f>IF($B$2=1,IF(ชี้วัด8!AJ7="","",ชี้วัด8!AJ7),IF(ชี้วัด8!AJ37="","",ชี้วัด8!AJ37))</f>
        <v/>
      </c>
      <c r="AK7" s="314" t="str">
        <f>IF($B$2=1,IF(ชี้วัด8!AK7="","",ชี้วัด8!AK7),IF(ชี้วัด8!AK37="","",ชี้วัด8!AK37))</f>
        <v/>
      </c>
      <c r="AL7" s="314" t="str">
        <f>IF($B$2=1,IF(ชี้วัด8!AL7="","",ชี้วัด8!AL7),IF(ชี้วัด8!AL37="","",ชี้วัด8!AL37))</f>
        <v/>
      </c>
      <c r="AM7" s="314" t="str">
        <f>IF($B$2=1,IF(ชี้วัด8!AM7="","",ชี้วัด8!AM7),IF(ชี้วัด8!AM37="","",ชี้วัด8!AM37))</f>
        <v/>
      </c>
      <c r="AN7" s="314" t="str">
        <f>IF($B$2=1,IF(ชี้วัด8!AN7="","",ชี้วัด8!AN7),IF(ชี้วัด8!AN37="","",ชี้วัด8!AN37))</f>
        <v/>
      </c>
      <c r="AO7" s="314" t="str">
        <f>IF($B$2=1,IF(ชี้วัด8!AO7="","",ชี้วัด8!AO7),IF(ชี้วัด8!AO37="","",ชี้วัด8!AO37))</f>
        <v/>
      </c>
      <c r="AP7" s="314" t="str">
        <f>IF($B$2=1,IF(ชี้วัด8!AP7="","",ชี้วัด8!AP7),IF(ชี้วัด8!AP37="","",ชี้วัด8!AP37))</f>
        <v/>
      </c>
      <c r="AQ7" s="314" t="str">
        <f>IF($B$2=1,IF(ชี้วัด8!AQ7="","",ชี้วัด8!AQ7),IF(ชี้วัด8!AQ37="","",ชี้วัด8!AQ37))</f>
        <v/>
      </c>
      <c r="AR7" s="314" t="str">
        <f>IF($B$2=1,IF(ชี้วัด8!AR7="","",ชี้วัด8!AR7),IF(ชี้วัด8!AR37="","",ชี้วัด8!AR37))</f>
        <v/>
      </c>
      <c r="AS7" s="314" t="str">
        <f>IF($B$2=1,IF(ชี้วัด8!AS7="","",ชี้วัด8!AS7),IF(ชี้วัด8!AS37="","",ชี้วัด8!AS37))</f>
        <v/>
      </c>
      <c r="AT7" s="314" t="str">
        <f>IF($B$2=1,IF(ชี้วัด8!AT7="","",ชี้วัด8!AT7),IF(ชี้วัด8!AT37="","",ชี้วัด8!AT37))</f>
        <v/>
      </c>
      <c r="AU7" s="314" t="str">
        <f>IF($B$2=1,IF(ชี้วัด8!AU7="","",ชี้วัด8!AU7),IF(ชี้วัด8!AU37="","",ชี้วัด8!AU37))</f>
        <v/>
      </c>
      <c r="AV7" s="314" t="str">
        <f>IF($B$2=1,IF(ชี้วัด8!AV7="","",ชี้วัด8!AV7),IF(ชี้วัด8!AV37="","",ชี้วัด8!AV37))</f>
        <v/>
      </c>
      <c r="AW7" s="314" t="str">
        <f>IF($B$2=1,IF(ชี้วัด8!AW7="","",ชี้วัด8!AW7),IF(ชี้วัด8!AW37="","",ชี้วัด8!AW37))</f>
        <v/>
      </c>
      <c r="AX7" s="314" t="str">
        <f>IF($B$2=1,IF(ชี้วัด8!AX7="","",ชี้วัด8!AX7),IF(ชี้วัด8!AX37="","",ชี้วัด8!AX37))</f>
        <v/>
      </c>
      <c r="AY7" s="314" t="str">
        <f>IF($B$2=1,IF(ชี้วัด8!AY7="","",ชี้วัด8!AY7),IF(ชี้วัด8!AY37="","",ชี้วัด8!AY37))</f>
        <v/>
      </c>
      <c r="AZ7" s="314" t="str">
        <f>IF($B$2=1,IF(ชี้วัด8!AZ7="","",ชี้วัด8!AZ7),IF(ชี้วัด8!AZ37="","",ชี้วัด8!AZ37))</f>
        <v/>
      </c>
      <c r="BA7" s="314" t="str">
        <f>IF($B$2=1,IF(ชี้วัด8!BA7="","",ชี้วัด8!BA7),IF(ชี้วัด8!BA37="","",ชี้วัด8!BA37))</f>
        <v/>
      </c>
      <c r="BB7" s="314" t="str">
        <f>IF($B$2=1,IF(ชี้วัด8!BB7="","",ชี้วัด8!BB7),IF(ชี้วัด8!BB37="","",ชี้วัด8!BB37))</f>
        <v/>
      </c>
      <c r="BC7" s="314" t="str">
        <f>IF($B$2=1,IF(ชี้วัด8!BC7="","",ชี้วัด8!BC7),IF(ชี้วัด8!BC37="","",ชี้วัด8!BC37))</f>
        <v/>
      </c>
      <c r="BD7" s="314" t="str">
        <f>IF($B$2=1,IF(ชี้วัด8!BD7="","",ชี้วัด8!BD7),IF(ชี้วัด8!BD37="","",ชี้วัด8!BD37))</f>
        <v/>
      </c>
      <c r="BE7" s="116" t="str">
        <f>IF($B$2=1,IF(ชี้วัด8!BE7="","",ชี้วัด8!BE7),IF(ชี้วัด8!BE37="","",ชี้วัด8!BE37))</f>
        <v/>
      </c>
      <c r="BF7" s="116" t="str">
        <f>IF($B$2=1,IF(ชี้วัด8!BF7="","",ชี้วัด8!BF7),IF(ชี้วัด8!BF37="","",ชี้วัด8!BF37))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IF($B$2=1,IF(ชี้วัด8!E8="","",ชี้วัด8!E8),IF(ชี้วัด8!E38="","",ชี้วัด8!E38))</f>
        <v/>
      </c>
      <c r="F8" s="118"/>
      <c r="G8" s="314" t="str">
        <f>IF($B$2=1,IF(ชี้วัด8!G8="","",ชี้วัด8!G8),IF(ชี้วัด8!G38="","",ชี้วัด8!G38))</f>
        <v/>
      </c>
      <c r="H8" s="314" t="str">
        <f>IF($B$2=1,IF(ชี้วัด8!H8="","",ชี้วัด8!H8),IF(ชี้วัด8!H38="","",ชี้วัด8!H38))</f>
        <v/>
      </c>
      <c r="I8" s="314" t="str">
        <f>IF($B$2=1,IF(ชี้วัด8!I8="","",ชี้วัด8!I8),IF(ชี้วัด8!I38="","",ชี้วัด8!I38))</f>
        <v/>
      </c>
      <c r="J8" s="314" t="str">
        <f>IF($B$2=1,IF(ชี้วัด8!J8="","",ชี้วัด8!J8),IF(ชี้วัด8!J38="","",ชี้วัด8!J38))</f>
        <v/>
      </c>
      <c r="K8" s="314" t="str">
        <f>IF($B$2=1,IF(ชี้วัด8!K8="","",ชี้วัด8!K8),IF(ชี้วัด8!K38="","",ชี้วัด8!K38))</f>
        <v/>
      </c>
      <c r="L8" s="314" t="str">
        <f>IF($B$2=1,IF(ชี้วัด8!L8="","",ชี้วัด8!L8),IF(ชี้วัด8!L38="","",ชี้วัด8!L38))</f>
        <v/>
      </c>
      <c r="M8" s="314" t="str">
        <f>IF($B$2=1,IF(ชี้วัด8!M8="","",ชี้วัด8!M8),IF(ชี้วัด8!M38="","",ชี้วัด8!M38))</f>
        <v/>
      </c>
      <c r="N8" s="314" t="str">
        <f>IF($B$2=1,IF(ชี้วัด8!N8="","",ชี้วัด8!N8),IF(ชี้วัด8!N38="","",ชี้วัด8!N38))</f>
        <v/>
      </c>
      <c r="O8" s="314" t="str">
        <f>IF($B$2=1,IF(ชี้วัด8!O8="","",ชี้วัด8!O8),IF(ชี้วัด8!O38="","",ชี้วัด8!O38))</f>
        <v/>
      </c>
      <c r="P8" s="314" t="str">
        <f>IF($B$2=1,IF(ชี้วัด8!P8="","",ชี้วัด8!P8),IF(ชี้วัด8!P38="","",ชี้วัด8!P38))</f>
        <v/>
      </c>
      <c r="Q8" s="314" t="str">
        <f>IF($B$2=1,IF(ชี้วัด8!Q8="","",ชี้วัด8!Q8),IF(ชี้วัด8!Q38="","",ชี้วัด8!Q38))</f>
        <v/>
      </c>
      <c r="R8" s="314" t="str">
        <f>IF($B$2=1,IF(ชี้วัด8!R8="","",ชี้วัด8!R8),IF(ชี้วัด8!R38="","",ชี้วัด8!R38))</f>
        <v/>
      </c>
      <c r="S8" s="314" t="str">
        <f>IF($B$2=1,IF(ชี้วัด8!S8="","",ชี้วัด8!S8),IF(ชี้วัด8!S38="","",ชี้วัด8!S38))</f>
        <v/>
      </c>
      <c r="T8" s="314" t="str">
        <f>IF($B$2=1,IF(ชี้วัด8!T8="","",ชี้วัด8!T8),IF(ชี้วัด8!T38="","",ชี้วัด8!T38))</f>
        <v/>
      </c>
      <c r="U8" s="314" t="str">
        <f>IF($B$2=1,IF(ชี้วัด8!U8="","",ชี้วัด8!U8),IF(ชี้วัด8!U38="","",ชี้วัด8!U38))</f>
        <v/>
      </c>
      <c r="V8" s="314" t="str">
        <f>IF($B$2=1,IF(ชี้วัด8!V8="","",ชี้วัด8!V8),IF(ชี้วัด8!V38="","",ชี้วัด8!V38))</f>
        <v/>
      </c>
      <c r="W8" s="314" t="str">
        <f>IF($B$2=1,IF(ชี้วัด8!W8="","",ชี้วัด8!W8),IF(ชี้วัด8!W38="","",ชี้วัด8!W38))</f>
        <v/>
      </c>
      <c r="X8" s="314" t="str">
        <f>IF($B$2=1,IF(ชี้วัด8!X8="","",ชี้วัด8!X8),IF(ชี้วัด8!X38="","",ชี้วัด8!X38))</f>
        <v/>
      </c>
      <c r="Y8" s="314" t="str">
        <f>IF($B$2=1,IF(ชี้วัด8!Y8="","",ชี้วัด8!Y8),IF(ชี้วัด8!Y38="","",ชี้วัด8!Y38))</f>
        <v/>
      </c>
      <c r="Z8" s="314" t="str">
        <f>IF($B$2=1,IF(ชี้วัด8!Z8="","",ชี้วัด8!Z8),IF(ชี้วัด8!Z38="","",ชี้วัด8!Z38))</f>
        <v/>
      </c>
      <c r="AA8" s="314" t="str">
        <f>IF($B$2=1,IF(ชี้วัด8!AA8="","",ชี้วัด8!AA8),IF(ชี้วัด8!AA38="","",ชี้วัด8!AA38))</f>
        <v/>
      </c>
      <c r="AB8" s="314" t="str">
        <f>IF($B$2=1,IF(ชี้วัด8!AB8="","",ชี้วัด8!AB8),IF(ชี้วัด8!AB38="","",ชี้วัด8!AB38))</f>
        <v/>
      </c>
      <c r="AC8" s="314" t="str">
        <f>IF($B$2=1,IF(ชี้วัด8!AC8="","",ชี้วัด8!AC8),IF(ชี้วัด8!AC38="","",ชี้วัด8!AC38))</f>
        <v/>
      </c>
      <c r="AD8" s="314" t="str">
        <f>IF($B$2=1,IF(ชี้วัด8!AD8="","",ชี้วัด8!AD8),IF(ชี้วัด8!AD38="","",ชี้วัด8!AD38))</f>
        <v/>
      </c>
      <c r="AE8" s="314" t="str">
        <f>IF($B$2=1,IF(ชี้วัด8!AE8="","",ชี้วัด8!AE8),IF(ชี้วัด8!AE38="","",ชี้วัด8!AE38))</f>
        <v/>
      </c>
      <c r="AF8" s="314" t="str">
        <f>IF($B$2=1,IF(ชี้วัด8!AF8="","",ชี้วัด8!AF8),IF(ชี้วัด8!AF38="","",ชี้วัด8!AF38))</f>
        <v/>
      </c>
      <c r="AG8" s="314" t="str">
        <f>IF($B$2=1,IF(ชี้วัด8!AG8="","",ชี้วัด8!AG8),IF(ชี้วัด8!AG38="","",ชี้วัด8!AG38))</f>
        <v/>
      </c>
      <c r="AH8" s="314" t="str">
        <f>IF($B$2=1,IF(ชี้วัด8!AH8="","",ชี้วัด8!AH8),IF(ชี้วัด8!AH38="","",ชี้วัด8!AH38))</f>
        <v/>
      </c>
      <c r="AI8" s="314" t="str">
        <f>IF($B$2=1,IF(ชี้วัด8!AI8="","",ชี้วัด8!AI8),IF(ชี้วัด8!AI38="","",ชี้วัด8!AI38))</f>
        <v/>
      </c>
      <c r="AJ8" s="314" t="str">
        <f>IF($B$2=1,IF(ชี้วัด8!AJ8="","",ชี้วัด8!AJ8),IF(ชี้วัด8!AJ38="","",ชี้วัด8!AJ38))</f>
        <v/>
      </c>
      <c r="AK8" s="314" t="str">
        <f>IF($B$2=1,IF(ชี้วัด8!AK8="","",ชี้วัด8!AK8),IF(ชี้วัด8!AK38="","",ชี้วัด8!AK38))</f>
        <v/>
      </c>
      <c r="AL8" s="314" t="str">
        <f>IF($B$2=1,IF(ชี้วัด8!AL8="","",ชี้วัด8!AL8),IF(ชี้วัด8!AL38="","",ชี้วัด8!AL38))</f>
        <v/>
      </c>
      <c r="AM8" s="314" t="str">
        <f>IF($B$2=1,IF(ชี้วัด8!AM8="","",ชี้วัด8!AM8),IF(ชี้วัด8!AM38="","",ชี้วัด8!AM38))</f>
        <v/>
      </c>
      <c r="AN8" s="314" t="str">
        <f>IF($B$2=1,IF(ชี้วัด8!AN8="","",ชี้วัด8!AN8),IF(ชี้วัด8!AN38="","",ชี้วัด8!AN38))</f>
        <v/>
      </c>
      <c r="AO8" s="314" t="str">
        <f>IF($B$2=1,IF(ชี้วัด8!AO8="","",ชี้วัด8!AO8),IF(ชี้วัด8!AO38="","",ชี้วัด8!AO38))</f>
        <v/>
      </c>
      <c r="AP8" s="314" t="str">
        <f>IF($B$2=1,IF(ชี้วัด8!AP8="","",ชี้วัด8!AP8),IF(ชี้วัด8!AP38="","",ชี้วัด8!AP38))</f>
        <v/>
      </c>
      <c r="AQ8" s="314" t="str">
        <f>IF($B$2=1,IF(ชี้วัด8!AQ8="","",ชี้วัด8!AQ8),IF(ชี้วัด8!AQ38="","",ชี้วัด8!AQ38))</f>
        <v/>
      </c>
      <c r="AR8" s="314" t="str">
        <f>IF($B$2=1,IF(ชี้วัด8!AR8="","",ชี้วัด8!AR8),IF(ชี้วัด8!AR38="","",ชี้วัด8!AR38))</f>
        <v/>
      </c>
      <c r="AS8" s="314" t="str">
        <f>IF($B$2=1,IF(ชี้วัด8!AS8="","",ชี้วัด8!AS8),IF(ชี้วัด8!AS38="","",ชี้วัด8!AS38))</f>
        <v/>
      </c>
      <c r="AT8" s="314" t="str">
        <f>IF($B$2=1,IF(ชี้วัด8!AT8="","",ชี้วัด8!AT8),IF(ชี้วัด8!AT38="","",ชี้วัด8!AT38))</f>
        <v/>
      </c>
      <c r="AU8" s="314" t="str">
        <f>IF($B$2=1,IF(ชี้วัด8!AU8="","",ชี้วัด8!AU8),IF(ชี้วัด8!AU38="","",ชี้วัด8!AU38))</f>
        <v/>
      </c>
      <c r="AV8" s="314" t="str">
        <f>IF($B$2=1,IF(ชี้วัด8!AV8="","",ชี้วัด8!AV8),IF(ชี้วัด8!AV38="","",ชี้วัด8!AV38))</f>
        <v/>
      </c>
      <c r="AW8" s="314" t="str">
        <f>IF($B$2=1,IF(ชี้วัด8!AW8="","",ชี้วัด8!AW8),IF(ชี้วัด8!AW38="","",ชี้วัด8!AW38))</f>
        <v/>
      </c>
      <c r="AX8" s="314" t="str">
        <f>IF($B$2=1,IF(ชี้วัด8!AX8="","",ชี้วัด8!AX8),IF(ชี้วัด8!AX38="","",ชี้วัด8!AX38))</f>
        <v/>
      </c>
      <c r="AY8" s="314" t="str">
        <f>IF($B$2=1,IF(ชี้วัด8!AY8="","",ชี้วัด8!AY8),IF(ชี้วัด8!AY38="","",ชี้วัด8!AY38))</f>
        <v/>
      </c>
      <c r="AZ8" s="314" t="str">
        <f>IF($B$2=1,IF(ชี้วัด8!AZ8="","",ชี้วัด8!AZ8),IF(ชี้วัด8!AZ38="","",ชี้วัด8!AZ38))</f>
        <v/>
      </c>
      <c r="BA8" s="314" t="str">
        <f>IF($B$2=1,IF(ชี้วัด8!BA8="","",ชี้วัด8!BA8),IF(ชี้วัด8!BA38="","",ชี้วัด8!BA38))</f>
        <v/>
      </c>
      <c r="BB8" s="314" t="str">
        <f>IF($B$2=1,IF(ชี้วัด8!BB8="","",ชี้วัด8!BB8),IF(ชี้วัด8!BB38="","",ชี้วัด8!BB38))</f>
        <v/>
      </c>
      <c r="BC8" s="314" t="str">
        <f>IF($B$2=1,IF(ชี้วัด8!BC8="","",ชี้วัด8!BC8),IF(ชี้วัด8!BC38="","",ชี้วัด8!BC38))</f>
        <v/>
      </c>
      <c r="BD8" s="314" t="str">
        <f>IF($B$2=1,IF(ชี้วัด8!BD8="","",ชี้วัด8!BD8),IF(ชี้วัด8!BD38="","",ชี้วัด8!BD38))</f>
        <v/>
      </c>
      <c r="BE8" s="116" t="str">
        <f>IF($B$2=1,IF(ชี้วัด8!BE8="","",ชี้วัด8!BE8),IF(ชี้วัด8!BE38="","",ชี้วัด8!BE38))</f>
        <v/>
      </c>
      <c r="BF8" s="116" t="str">
        <f>IF($B$2=1,IF(ชี้วัด8!BF8="","",ชี้วัด8!BF8),IF(ชี้วัด8!BF38="","",ชี้วัด8!BF38))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IF($B$2=1,IF(ชี้วัด8!E9="","",ชี้วัด8!E9),IF(ชี้วัด8!E39="","",ชี้วัด8!E39))</f>
        <v/>
      </c>
      <c r="F9" s="118"/>
      <c r="G9" s="314" t="str">
        <f>IF($B$2=1,IF(ชี้วัด8!G9="","",ชี้วัด8!G9),IF(ชี้วัด8!G39="","",ชี้วัด8!G39))</f>
        <v/>
      </c>
      <c r="H9" s="314" t="str">
        <f>IF($B$2=1,IF(ชี้วัด8!H9="","",ชี้วัด8!H9),IF(ชี้วัด8!H39="","",ชี้วัด8!H39))</f>
        <v/>
      </c>
      <c r="I9" s="314" t="str">
        <f>IF($B$2=1,IF(ชี้วัด8!I9="","",ชี้วัด8!I9),IF(ชี้วัด8!I39="","",ชี้วัด8!I39))</f>
        <v/>
      </c>
      <c r="J9" s="314" t="str">
        <f>IF($B$2=1,IF(ชี้วัด8!J9="","",ชี้วัด8!J9),IF(ชี้วัด8!J39="","",ชี้วัด8!J39))</f>
        <v/>
      </c>
      <c r="K9" s="314" t="str">
        <f>IF($B$2=1,IF(ชี้วัด8!K9="","",ชี้วัด8!K9),IF(ชี้วัด8!K39="","",ชี้วัด8!K39))</f>
        <v/>
      </c>
      <c r="L9" s="314" t="str">
        <f>IF($B$2=1,IF(ชี้วัด8!L9="","",ชี้วัด8!L9),IF(ชี้วัด8!L39="","",ชี้วัด8!L39))</f>
        <v/>
      </c>
      <c r="M9" s="314" t="str">
        <f>IF($B$2=1,IF(ชี้วัด8!M9="","",ชี้วัด8!M9),IF(ชี้วัด8!M39="","",ชี้วัด8!M39))</f>
        <v/>
      </c>
      <c r="N9" s="314" t="str">
        <f>IF($B$2=1,IF(ชี้วัด8!N9="","",ชี้วัด8!N9),IF(ชี้วัด8!N39="","",ชี้วัด8!N39))</f>
        <v/>
      </c>
      <c r="O9" s="314" t="str">
        <f>IF($B$2=1,IF(ชี้วัด8!O9="","",ชี้วัด8!O9),IF(ชี้วัด8!O39="","",ชี้วัด8!O39))</f>
        <v/>
      </c>
      <c r="P9" s="314" t="str">
        <f>IF($B$2=1,IF(ชี้วัด8!P9="","",ชี้วัด8!P9),IF(ชี้วัด8!P39="","",ชี้วัด8!P39))</f>
        <v/>
      </c>
      <c r="Q9" s="314" t="str">
        <f>IF($B$2=1,IF(ชี้วัด8!Q9="","",ชี้วัด8!Q9),IF(ชี้วัด8!Q39="","",ชี้วัด8!Q39))</f>
        <v/>
      </c>
      <c r="R9" s="314" t="str">
        <f>IF($B$2=1,IF(ชี้วัด8!R9="","",ชี้วัด8!R9),IF(ชี้วัด8!R39="","",ชี้วัด8!R39))</f>
        <v/>
      </c>
      <c r="S9" s="314" t="str">
        <f>IF($B$2=1,IF(ชี้วัด8!S9="","",ชี้วัด8!S9),IF(ชี้วัด8!S39="","",ชี้วัด8!S39))</f>
        <v/>
      </c>
      <c r="T9" s="314" t="str">
        <f>IF($B$2=1,IF(ชี้วัด8!T9="","",ชี้วัด8!T9),IF(ชี้วัด8!T39="","",ชี้วัด8!T39))</f>
        <v/>
      </c>
      <c r="U9" s="314" t="str">
        <f>IF($B$2=1,IF(ชี้วัด8!U9="","",ชี้วัด8!U9),IF(ชี้วัด8!U39="","",ชี้วัด8!U39))</f>
        <v/>
      </c>
      <c r="V9" s="314" t="str">
        <f>IF($B$2=1,IF(ชี้วัด8!V9="","",ชี้วัด8!V9),IF(ชี้วัด8!V39="","",ชี้วัด8!V39))</f>
        <v/>
      </c>
      <c r="W9" s="314" t="str">
        <f>IF($B$2=1,IF(ชี้วัด8!W9="","",ชี้วัด8!W9),IF(ชี้วัด8!W39="","",ชี้วัด8!W39))</f>
        <v/>
      </c>
      <c r="X9" s="314" t="str">
        <f>IF($B$2=1,IF(ชี้วัด8!X9="","",ชี้วัด8!X9),IF(ชี้วัด8!X39="","",ชี้วัด8!X39))</f>
        <v/>
      </c>
      <c r="Y9" s="314" t="str">
        <f>IF($B$2=1,IF(ชี้วัด8!Y9="","",ชี้วัด8!Y9),IF(ชี้วัด8!Y39="","",ชี้วัด8!Y39))</f>
        <v/>
      </c>
      <c r="Z9" s="314" t="str">
        <f>IF($B$2=1,IF(ชี้วัด8!Z9="","",ชี้วัด8!Z9),IF(ชี้วัด8!Z39="","",ชี้วัด8!Z39))</f>
        <v/>
      </c>
      <c r="AA9" s="314" t="str">
        <f>IF($B$2=1,IF(ชี้วัด8!AA9="","",ชี้วัด8!AA9),IF(ชี้วัด8!AA39="","",ชี้วัด8!AA39))</f>
        <v/>
      </c>
      <c r="AB9" s="314" t="str">
        <f>IF($B$2=1,IF(ชี้วัด8!AB9="","",ชี้วัด8!AB9),IF(ชี้วัด8!AB39="","",ชี้วัด8!AB39))</f>
        <v/>
      </c>
      <c r="AC9" s="314" t="str">
        <f>IF($B$2=1,IF(ชี้วัด8!AC9="","",ชี้วัด8!AC9),IF(ชี้วัด8!AC39="","",ชี้วัด8!AC39))</f>
        <v/>
      </c>
      <c r="AD9" s="314" t="str">
        <f>IF($B$2=1,IF(ชี้วัด8!AD9="","",ชี้วัด8!AD9),IF(ชี้วัด8!AD39="","",ชี้วัด8!AD39))</f>
        <v/>
      </c>
      <c r="AE9" s="314" t="str">
        <f>IF($B$2=1,IF(ชี้วัด8!AE9="","",ชี้วัด8!AE9),IF(ชี้วัด8!AE39="","",ชี้วัด8!AE39))</f>
        <v/>
      </c>
      <c r="AF9" s="314" t="str">
        <f>IF($B$2=1,IF(ชี้วัด8!AF9="","",ชี้วัด8!AF9),IF(ชี้วัด8!AF39="","",ชี้วัด8!AF39))</f>
        <v/>
      </c>
      <c r="AG9" s="314" t="str">
        <f>IF($B$2=1,IF(ชี้วัด8!AG9="","",ชี้วัด8!AG9),IF(ชี้วัด8!AG39="","",ชี้วัด8!AG39))</f>
        <v/>
      </c>
      <c r="AH9" s="314" t="str">
        <f>IF($B$2=1,IF(ชี้วัด8!AH9="","",ชี้วัด8!AH9),IF(ชี้วัด8!AH39="","",ชี้วัด8!AH39))</f>
        <v/>
      </c>
      <c r="AI9" s="314" t="str">
        <f>IF($B$2=1,IF(ชี้วัด8!AI9="","",ชี้วัด8!AI9),IF(ชี้วัด8!AI39="","",ชี้วัด8!AI39))</f>
        <v/>
      </c>
      <c r="AJ9" s="314" t="str">
        <f>IF($B$2=1,IF(ชี้วัด8!AJ9="","",ชี้วัด8!AJ9),IF(ชี้วัด8!AJ39="","",ชี้วัด8!AJ39))</f>
        <v/>
      </c>
      <c r="AK9" s="314" t="str">
        <f>IF($B$2=1,IF(ชี้วัด8!AK9="","",ชี้วัด8!AK9),IF(ชี้วัด8!AK39="","",ชี้วัด8!AK39))</f>
        <v/>
      </c>
      <c r="AL9" s="314" t="str">
        <f>IF($B$2=1,IF(ชี้วัด8!AL9="","",ชี้วัด8!AL9),IF(ชี้วัด8!AL39="","",ชี้วัด8!AL39))</f>
        <v/>
      </c>
      <c r="AM9" s="314" t="str">
        <f>IF($B$2=1,IF(ชี้วัด8!AM9="","",ชี้วัด8!AM9),IF(ชี้วัด8!AM39="","",ชี้วัด8!AM39))</f>
        <v/>
      </c>
      <c r="AN9" s="314" t="str">
        <f>IF($B$2=1,IF(ชี้วัด8!AN9="","",ชี้วัด8!AN9),IF(ชี้วัด8!AN39="","",ชี้วัด8!AN39))</f>
        <v/>
      </c>
      <c r="AO9" s="314" t="str">
        <f>IF($B$2=1,IF(ชี้วัด8!AO9="","",ชี้วัด8!AO9),IF(ชี้วัด8!AO39="","",ชี้วัด8!AO39))</f>
        <v/>
      </c>
      <c r="AP9" s="314" t="str">
        <f>IF($B$2=1,IF(ชี้วัด8!AP9="","",ชี้วัด8!AP9),IF(ชี้วัด8!AP39="","",ชี้วัด8!AP39))</f>
        <v/>
      </c>
      <c r="AQ9" s="314" t="str">
        <f>IF($B$2=1,IF(ชี้วัด8!AQ9="","",ชี้วัด8!AQ9),IF(ชี้วัด8!AQ39="","",ชี้วัด8!AQ39))</f>
        <v/>
      </c>
      <c r="AR9" s="314" t="str">
        <f>IF($B$2=1,IF(ชี้วัด8!AR9="","",ชี้วัด8!AR9),IF(ชี้วัด8!AR39="","",ชี้วัด8!AR39))</f>
        <v/>
      </c>
      <c r="AS9" s="314" t="str">
        <f>IF($B$2=1,IF(ชี้วัด8!AS9="","",ชี้วัด8!AS9),IF(ชี้วัด8!AS39="","",ชี้วัด8!AS39))</f>
        <v/>
      </c>
      <c r="AT9" s="314" t="str">
        <f>IF($B$2=1,IF(ชี้วัด8!AT9="","",ชี้วัด8!AT9),IF(ชี้วัด8!AT39="","",ชี้วัด8!AT39))</f>
        <v/>
      </c>
      <c r="AU9" s="314" t="str">
        <f>IF($B$2=1,IF(ชี้วัด8!AU9="","",ชี้วัด8!AU9),IF(ชี้วัด8!AU39="","",ชี้วัด8!AU39))</f>
        <v/>
      </c>
      <c r="AV9" s="314" t="str">
        <f>IF($B$2=1,IF(ชี้วัด8!AV9="","",ชี้วัด8!AV9),IF(ชี้วัด8!AV39="","",ชี้วัด8!AV39))</f>
        <v/>
      </c>
      <c r="AW9" s="314" t="str">
        <f>IF($B$2=1,IF(ชี้วัด8!AW9="","",ชี้วัด8!AW9),IF(ชี้วัด8!AW39="","",ชี้วัด8!AW39))</f>
        <v/>
      </c>
      <c r="AX9" s="314" t="str">
        <f>IF($B$2=1,IF(ชี้วัด8!AX9="","",ชี้วัด8!AX9),IF(ชี้วัด8!AX39="","",ชี้วัด8!AX39))</f>
        <v/>
      </c>
      <c r="AY9" s="314" t="str">
        <f>IF($B$2=1,IF(ชี้วัด8!AY9="","",ชี้วัด8!AY9),IF(ชี้วัด8!AY39="","",ชี้วัด8!AY39))</f>
        <v/>
      </c>
      <c r="AZ9" s="314" t="str">
        <f>IF($B$2=1,IF(ชี้วัด8!AZ9="","",ชี้วัด8!AZ9),IF(ชี้วัด8!AZ39="","",ชี้วัด8!AZ39))</f>
        <v/>
      </c>
      <c r="BA9" s="314" t="str">
        <f>IF($B$2=1,IF(ชี้วัด8!BA9="","",ชี้วัด8!BA9),IF(ชี้วัด8!BA39="","",ชี้วัด8!BA39))</f>
        <v/>
      </c>
      <c r="BB9" s="314" t="str">
        <f>IF($B$2=1,IF(ชี้วัด8!BB9="","",ชี้วัด8!BB9),IF(ชี้วัด8!BB39="","",ชี้วัด8!BB39))</f>
        <v/>
      </c>
      <c r="BC9" s="314" t="str">
        <f>IF($B$2=1,IF(ชี้วัด8!BC9="","",ชี้วัด8!BC9),IF(ชี้วัด8!BC39="","",ชี้วัด8!BC39))</f>
        <v/>
      </c>
      <c r="BD9" s="314" t="str">
        <f>IF($B$2=1,IF(ชี้วัด8!BD9="","",ชี้วัด8!BD9),IF(ชี้วัด8!BD39="","",ชี้วัด8!BD39))</f>
        <v/>
      </c>
      <c r="BE9" s="116" t="str">
        <f>IF($B$2=1,IF(ชี้วัด8!BE9="","",ชี้วัด8!BE9),IF(ชี้วัด8!BE39="","",ชี้วัด8!BE39))</f>
        <v/>
      </c>
      <c r="BF9" s="116" t="str">
        <f>IF($B$2=1,IF(ชี้วัด8!BF9="","",ชี้วัด8!BF9),IF(ชี้วัด8!BF39="","",ชี้วัด8!BF39))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IF($B$2=1,IF(ชี้วัด8!E10="","",ชี้วัด8!E10),IF(ชี้วัด8!E40="","",ชี้วัด8!E40))</f>
        <v/>
      </c>
      <c r="F10" s="118"/>
      <c r="G10" s="314" t="str">
        <f>IF($B$2=1,IF(ชี้วัด8!G10="","",ชี้วัด8!G10),IF(ชี้วัด8!G40="","",ชี้วัด8!G40))</f>
        <v/>
      </c>
      <c r="H10" s="314" t="str">
        <f>IF($B$2=1,IF(ชี้วัด8!H10="","",ชี้วัด8!H10),IF(ชี้วัด8!H40="","",ชี้วัด8!H40))</f>
        <v/>
      </c>
      <c r="I10" s="314" t="str">
        <f>IF($B$2=1,IF(ชี้วัด8!I10="","",ชี้วัด8!I10),IF(ชี้วัด8!I40="","",ชี้วัด8!I40))</f>
        <v/>
      </c>
      <c r="J10" s="314" t="str">
        <f>IF($B$2=1,IF(ชี้วัด8!J10="","",ชี้วัด8!J10),IF(ชี้วัด8!J40="","",ชี้วัด8!J40))</f>
        <v/>
      </c>
      <c r="K10" s="314" t="str">
        <f>IF($B$2=1,IF(ชี้วัด8!K10="","",ชี้วัด8!K10),IF(ชี้วัด8!K40="","",ชี้วัด8!K40))</f>
        <v/>
      </c>
      <c r="L10" s="314" t="str">
        <f>IF($B$2=1,IF(ชี้วัด8!L10="","",ชี้วัด8!L10),IF(ชี้วัด8!L40="","",ชี้วัด8!L40))</f>
        <v/>
      </c>
      <c r="M10" s="314" t="str">
        <f>IF($B$2=1,IF(ชี้วัด8!M10="","",ชี้วัด8!M10),IF(ชี้วัด8!M40="","",ชี้วัด8!M40))</f>
        <v/>
      </c>
      <c r="N10" s="314" t="str">
        <f>IF($B$2=1,IF(ชี้วัด8!N10="","",ชี้วัด8!N10),IF(ชี้วัด8!N40="","",ชี้วัด8!N40))</f>
        <v/>
      </c>
      <c r="O10" s="314" t="str">
        <f>IF($B$2=1,IF(ชี้วัด8!O10="","",ชี้วัด8!O10),IF(ชี้วัด8!O40="","",ชี้วัด8!O40))</f>
        <v/>
      </c>
      <c r="P10" s="314" t="str">
        <f>IF($B$2=1,IF(ชี้วัด8!P10="","",ชี้วัด8!P10),IF(ชี้วัด8!P40="","",ชี้วัด8!P40))</f>
        <v/>
      </c>
      <c r="Q10" s="314" t="str">
        <f>IF($B$2=1,IF(ชี้วัด8!Q10="","",ชี้วัด8!Q10),IF(ชี้วัด8!Q40="","",ชี้วัด8!Q40))</f>
        <v/>
      </c>
      <c r="R10" s="314" t="str">
        <f>IF($B$2=1,IF(ชี้วัด8!R10="","",ชี้วัด8!R10),IF(ชี้วัด8!R40="","",ชี้วัด8!R40))</f>
        <v/>
      </c>
      <c r="S10" s="314" t="str">
        <f>IF($B$2=1,IF(ชี้วัด8!S10="","",ชี้วัด8!S10),IF(ชี้วัด8!S40="","",ชี้วัด8!S40))</f>
        <v/>
      </c>
      <c r="T10" s="314" t="str">
        <f>IF($B$2=1,IF(ชี้วัด8!T10="","",ชี้วัด8!T10),IF(ชี้วัด8!T40="","",ชี้วัด8!T40))</f>
        <v/>
      </c>
      <c r="U10" s="314" t="str">
        <f>IF($B$2=1,IF(ชี้วัด8!U10="","",ชี้วัด8!U10),IF(ชี้วัด8!U40="","",ชี้วัด8!U40))</f>
        <v/>
      </c>
      <c r="V10" s="314" t="str">
        <f>IF($B$2=1,IF(ชี้วัด8!V10="","",ชี้วัด8!V10),IF(ชี้วัด8!V40="","",ชี้วัด8!V40))</f>
        <v/>
      </c>
      <c r="W10" s="314" t="str">
        <f>IF($B$2=1,IF(ชี้วัด8!W10="","",ชี้วัด8!W10),IF(ชี้วัด8!W40="","",ชี้วัด8!W40))</f>
        <v/>
      </c>
      <c r="X10" s="314" t="str">
        <f>IF($B$2=1,IF(ชี้วัด8!X10="","",ชี้วัด8!X10),IF(ชี้วัด8!X40="","",ชี้วัด8!X40))</f>
        <v/>
      </c>
      <c r="Y10" s="314" t="str">
        <f>IF($B$2=1,IF(ชี้วัด8!Y10="","",ชี้วัด8!Y10),IF(ชี้วัด8!Y40="","",ชี้วัด8!Y40))</f>
        <v/>
      </c>
      <c r="Z10" s="314" t="str">
        <f>IF($B$2=1,IF(ชี้วัด8!Z10="","",ชี้วัด8!Z10),IF(ชี้วัด8!Z40="","",ชี้วัด8!Z40))</f>
        <v/>
      </c>
      <c r="AA10" s="314" t="str">
        <f>IF($B$2=1,IF(ชี้วัด8!AA10="","",ชี้วัด8!AA10),IF(ชี้วัด8!AA40="","",ชี้วัด8!AA40))</f>
        <v/>
      </c>
      <c r="AB10" s="314" t="str">
        <f>IF($B$2=1,IF(ชี้วัด8!AB10="","",ชี้วัด8!AB10),IF(ชี้วัด8!AB40="","",ชี้วัด8!AB40))</f>
        <v/>
      </c>
      <c r="AC10" s="314" t="str">
        <f>IF($B$2=1,IF(ชี้วัด8!AC10="","",ชี้วัด8!AC10),IF(ชี้วัด8!AC40="","",ชี้วัด8!AC40))</f>
        <v/>
      </c>
      <c r="AD10" s="314" t="str">
        <f>IF($B$2=1,IF(ชี้วัด8!AD10="","",ชี้วัด8!AD10),IF(ชี้วัด8!AD40="","",ชี้วัด8!AD40))</f>
        <v/>
      </c>
      <c r="AE10" s="314" t="str">
        <f>IF($B$2=1,IF(ชี้วัด8!AE10="","",ชี้วัด8!AE10),IF(ชี้วัด8!AE40="","",ชี้วัด8!AE40))</f>
        <v/>
      </c>
      <c r="AF10" s="314" t="str">
        <f>IF($B$2=1,IF(ชี้วัด8!AF10="","",ชี้วัด8!AF10),IF(ชี้วัด8!AF40="","",ชี้วัด8!AF40))</f>
        <v/>
      </c>
      <c r="AG10" s="314" t="str">
        <f>IF($B$2=1,IF(ชี้วัด8!AG10="","",ชี้วัด8!AG10),IF(ชี้วัด8!AG40="","",ชี้วัด8!AG40))</f>
        <v/>
      </c>
      <c r="AH10" s="314" t="str">
        <f>IF($B$2=1,IF(ชี้วัด8!AH10="","",ชี้วัด8!AH10),IF(ชี้วัด8!AH40="","",ชี้วัด8!AH40))</f>
        <v/>
      </c>
      <c r="AI10" s="314" t="str">
        <f>IF($B$2=1,IF(ชี้วัด8!AI10="","",ชี้วัด8!AI10),IF(ชี้วัด8!AI40="","",ชี้วัด8!AI40))</f>
        <v/>
      </c>
      <c r="AJ10" s="314" t="str">
        <f>IF($B$2=1,IF(ชี้วัด8!AJ10="","",ชี้วัด8!AJ10),IF(ชี้วัด8!AJ40="","",ชี้วัด8!AJ40))</f>
        <v/>
      </c>
      <c r="AK10" s="314" t="str">
        <f>IF($B$2=1,IF(ชี้วัด8!AK10="","",ชี้วัด8!AK10),IF(ชี้วัด8!AK40="","",ชี้วัด8!AK40))</f>
        <v/>
      </c>
      <c r="AL10" s="314" t="str">
        <f>IF($B$2=1,IF(ชี้วัด8!AL10="","",ชี้วัด8!AL10),IF(ชี้วัด8!AL40="","",ชี้วัด8!AL40))</f>
        <v/>
      </c>
      <c r="AM10" s="314" t="str">
        <f>IF($B$2=1,IF(ชี้วัด8!AM10="","",ชี้วัด8!AM10),IF(ชี้วัด8!AM40="","",ชี้วัด8!AM40))</f>
        <v/>
      </c>
      <c r="AN10" s="314" t="str">
        <f>IF($B$2=1,IF(ชี้วัด8!AN10="","",ชี้วัด8!AN10),IF(ชี้วัด8!AN40="","",ชี้วัด8!AN40))</f>
        <v/>
      </c>
      <c r="AO10" s="314" t="str">
        <f>IF($B$2=1,IF(ชี้วัด8!AO10="","",ชี้วัด8!AO10),IF(ชี้วัด8!AO40="","",ชี้วัด8!AO40))</f>
        <v/>
      </c>
      <c r="AP10" s="314" t="str">
        <f>IF($B$2=1,IF(ชี้วัด8!AP10="","",ชี้วัด8!AP10),IF(ชี้วัด8!AP40="","",ชี้วัด8!AP40))</f>
        <v/>
      </c>
      <c r="AQ10" s="314" t="str">
        <f>IF($B$2=1,IF(ชี้วัด8!AQ10="","",ชี้วัด8!AQ10),IF(ชี้วัด8!AQ40="","",ชี้วัด8!AQ40))</f>
        <v/>
      </c>
      <c r="AR10" s="314" t="str">
        <f>IF($B$2=1,IF(ชี้วัด8!AR10="","",ชี้วัด8!AR10),IF(ชี้วัด8!AR40="","",ชี้วัด8!AR40))</f>
        <v/>
      </c>
      <c r="AS10" s="314" t="str">
        <f>IF($B$2=1,IF(ชี้วัด8!AS10="","",ชี้วัด8!AS10),IF(ชี้วัด8!AS40="","",ชี้วัด8!AS40))</f>
        <v/>
      </c>
      <c r="AT10" s="314" t="str">
        <f>IF($B$2=1,IF(ชี้วัด8!AT10="","",ชี้วัด8!AT10),IF(ชี้วัด8!AT40="","",ชี้วัด8!AT40))</f>
        <v/>
      </c>
      <c r="AU10" s="314" t="str">
        <f>IF($B$2=1,IF(ชี้วัด8!AU10="","",ชี้วัด8!AU10),IF(ชี้วัด8!AU40="","",ชี้วัด8!AU40))</f>
        <v/>
      </c>
      <c r="AV10" s="314" t="str">
        <f>IF($B$2=1,IF(ชี้วัด8!AV10="","",ชี้วัด8!AV10),IF(ชี้วัด8!AV40="","",ชี้วัด8!AV40))</f>
        <v/>
      </c>
      <c r="AW10" s="314" t="str">
        <f>IF($B$2=1,IF(ชี้วัด8!AW10="","",ชี้วัด8!AW10),IF(ชี้วัด8!AW40="","",ชี้วัด8!AW40))</f>
        <v/>
      </c>
      <c r="AX10" s="314" t="str">
        <f>IF($B$2=1,IF(ชี้วัด8!AX10="","",ชี้วัด8!AX10),IF(ชี้วัด8!AX40="","",ชี้วัด8!AX40))</f>
        <v/>
      </c>
      <c r="AY10" s="314" t="str">
        <f>IF($B$2=1,IF(ชี้วัด8!AY10="","",ชี้วัด8!AY10),IF(ชี้วัด8!AY40="","",ชี้วัด8!AY40))</f>
        <v/>
      </c>
      <c r="AZ10" s="314" t="str">
        <f>IF($B$2=1,IF(ชี้วัด8!AZ10="","",ชี้วัด8!AZ10),IF(ชี้วัด8!AZ40="","",ชี้วัด8!AZ40))</f>
        <v/>
      </c>
      <c r="BA10" s="314" t="str">
        <f>IF($B$2=1,IF(ชี้วัด8!BA10="","",ชี้วัด8!BA10),IF(ชี้วัด8!BA40="","",ชี้วัด8!BA40))</f>
        <v/>
      </c>
      <c r="BB10" s="314" t="str">
        <f>IF($B$2=1,IF(ชี้วัด8!BB10="","",ชี้วัด8!BB10),IF(ชี้วัด8!BB40="","",ชี้วัด8!BB40))</f>
        <v/>
      </c>
      <c r="BC10" s="314" t="str">
        <f>IF($B$2=1,IF(ชี้วัด8!BC10="","",ชี้วัด8!BC10),IF(ชี้วัด8!BC40="","",ชี้วัด8!BC40))</f>
        <v/>
      </c>
      <c r="BD10" s="314" t="str">
        <f>IF($B$2=1,IF(ชี้วัด8!BD10="","",ชี้วัด8!BD10),IF(ชี้วัด8!BD40="","",ชี้วัด8!BD40))</f>
        <v/>
      </c>
      <c r="BE10" s="116" t="str">
        <f>IF($B$2=1,IF(ชี้วัด8!BE10="","",ชี้วัด8!BE10),IF(ชี้วัด8!BE40="","",ชี้วัด8!BE40))</f>
        <v/>
      </c>
      <c r="BF10" s="116" t="str">
        <f>IF($B$2=1,IF(ชี้วัด8!BF10="","",ชี้วัด8!BF10),IF(ชี้วัด8!BF40="","",ชี้วัด8!BF40))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IF($B$2=1,IF(ชี้วัด8!E11="","",ชี้วัด8!E11),IF(ชี้วัด8!E41="","",ชี้วัด8!E41))</f>
        <v/>
      </c>
      <c r="F11" s="118"/>
      <c r="G11" s="314" t="str">
        <f>IF($B$2=1,IF(ชี้วัด8!G11="","",ชี้วัด8!G11),IF(ชี้วัด8!G41="","",ชี้วัด8!G41))</f>
        <v/>
      </c>
      <c r="H11" s="314" t="str">
        <f>IF($B$2=1,IF(ชี้วัด8!H11="","",ชี้วัด8!H11),IF(ชี้วัด8!H41="","",ชี้วัด8!H41))</f>
        <v/>
      </c>
      <c r="I11" s="314" t="str">
        <f>IF($B$2=1,IF(ชี้วัด8!I11="","",ชี้วัด8!I11),IF(ชี้วัด8!I41="","",ชี้วัด8!I41))</f>
        <v/>
      </c>
      <c r="J11" s="314" t="str">
        <f>IF($B$2=1,IF(ชี้วัด8!J11="","",ชี้วัด8!J11),IF(ชี้วัด8!J41="","",ชี้วัด8!J41))</f>
        <v/>
      </c>
      <c r="K11" s="314" t="str">
        <f>IF($B$2=1,IF(ชี้วัด8!K11="","",ชี้วัด8!K11),IF(ชี้วัด8!K41="","",ชี้วัด8!K41))</f>
        <v/>
      </c>
      <c r="L11" s="314" t="str">
        <f>IF($B$2=1,IF(ชี้วัด8!L11="","",ชี้วัด8!L11),IF(ชี้วัด8!L41="","",ชี้วัด8!L41))</f>
        <v/>
      </c>
      <c r="M11" s="314" t="str">
        <f>IF($B$2=1,IF(ชี้วัด8!M11="","",ชี้วัด8!M11),IF(ชี้วัด8!M41="","",ชี้วัด8!M41))</f>
        <v/>
      </c>
      <c r="N11" s="314" t="str">
        <f>IF($B$2=1,IF(ชี้วัด8!N11="","",ชี้วัด8!N11),IF(ชี้วัด8!N41="","",ชี้วัด8!N41))</f>
        <v/>
      </c>
      <c r="O11" s="314" t="str">
        <f>IF($B$2=1,IF(ชี้วัด8!O11="","",ชี้วัด8!O11),IF(ชี้วัด8!O41="","",ชี้วัด8!O41))</f>
        <v/>
      </c>
      <c r="P11" s="314" t="str">
        <f>IF($B$2=1,IF(ชี้วัด8!P11="","",ชี้วัด8!P11),IF(ชี้วัด8!P41="","",ชี้วัด8!P41))</f>
        <v/>
      </c>
      <c r="Q11" s="314" t="str">
        <f>IF($B$2=1,IF(ชี้วัด8!Q11="","",ชี้วัด8!Q11),IF(ชี้วัด8!Q41="","",ชี้วัด8!Q41))</f>
        <v/>
      </c>
      <c r="R11" s="314" t="str">
        <f>IF($B$2=1,IF(ชี้วัด8!R11="","",ชี้วัด8!R11),IF(ชี้วัด8!R41="","",ชี้วัด8!R41))</f>
        <v/>
      </c>
      <c r="S11" s="314" t="str">
        <f>IF($B$2=1,IF(ชี้วัด8!S11="","",ชี้วัด8!S11),IF(ชี้วัด8!S41="","",ชี้วัด8!S41))</f>
        <v/>
      </c>
      <c r="T11" s="314" t="str">
        <f>IF($B$2=1,IF(ชี้วัด8!T11="","",ชี้วัด8!T11),IF(ชี้วัด8!T41="","",ชี้วัด8!T41))</f>
        <v/>
      </c>
      <c r="U11" s="314" t="str">
        <f>IF($B$2=1,IF(ชี้วัด8!U11="","",ชี้วัด8!U11),IF(ชี้วัด8!U41="","",ชี้วัด8!U41))</f>
        <v/>
      </c>
      <c r="V11" s="314" t="str">
        <f>IF($B$2=1,IF(ชี้วัด8!V11="","",ชี้วัด8!V11),IF(ชี้วัด8!V41="","",ชี้วัด8!V41))</f>
        <v/>
      </c>
      <c r="W11" s="314" t="str">
        <f>IF($B$2=1,IF(ชี้วัด8!W11="","",ชี้วัด8!W11),IF(ชี้วัด8!W41="","",ชี้วัด8!W41))</f>
        <v/>
      </c>
      <c r="X11" s="314" t="str">
        <f>IF($B$2=1,IF(ชี้วัด8!X11="","",ชี้วัด8!X11),IF(ชี้วัด8!X41="","",ชี้วัด8!X41))</f>
        <v/>
      </c>
      <c r="Y11" s="314" t="str">
        <f>IF($B$2=1,IF(ชี้วัด8!Y11="","",ชี้วัด8!Y11),IF(ชี้วัด8!Y41="","",ชี้วัด8!Y41))</f>
        <v/>
      </c>
      <c r="Z11" s="314" t="str">
        <f>IF($B$2=1,IF(ชี้วัด8!Z11="","",ชี้วัด8!Z11),IF(ชี้วัด8!Z41="","",ชี้วัด8!Z41))</f>
        <v/>
      </c>
      <c r="AA11" s="314" t="str">
        <f>IF($B$2=1,IF(ชี้วัด8!AA11="","",ชี้วัด8!AA11),IF(ชี้วัด8!AA41="","",ชี้วัด8!AA41))</f>
        <v/>
      </c>
      <c r="AB11" s="314" t="str">
        <f>IF($B$2=1,IF(ชี้วัด8!AB11="","",ชี้วัด8!AB11),IF(ชี้วัด8!AB41="","",ชี้วัด8!AB41))</f>
        <v/>
      </c>
      <c r="AC11" s="314" t="str">
        <f>IF($B$2=1,IF(ชี้วัด8!AC11="","",ชี้วัด8!AC11),IF(ชี้วัด8!AC41="","",ชี้วัด8!AC41))</f>
        <v/>
      </c>
      <c r="AD11" s="314" t="str">
        <f>IF($B$2=1,IF(ชี้วัด8!AD11="","",ชี้วัด8!AD11),IF(ชี้วัด8!AD41="","",ชี้วัด8!AD41))</f>
        <v/>
      </c>
      <c r="AE11" s="314" t="str">
        <f>IF($B$2=1,IF(ชี้วัด8!AE11="","",ชี้วัด8!AE11),IF(ชี้วัด8!AE41="","",ชี้วัด8!AE41))</f>
        <v/>
      </c>
      <c r="AF11" s="314" t="str">
        <f>IF($B$2=1,IF(ชี้วัด8!AF11="","",ชี้วัด8!AF11),IF(ชี้วัด8!AF41="","",ชี้วัด8!AF41))</f>
        <v/>
      </c>
      <c r="AG11" s="314" t="str">
        <f>IF($B$2=1,IF(ชี้วัด8!AG11="","",ชี้วัด8!AG11),IF(ชี้วัด8!AG41="","",ชี้วัด8!AG41))</f>
        <v/>
      </c>
      <c r="AH11" s="314" t="str">
        <f>IF($B$2=1,IF(ชี้วัด8!AH11="","",ชี้วัด8!AH11),IF(ชี้วัด8!AH41="","",ชี้วัด8!AH41))</f>
        <v/>
      </c>
      <c r="AI11" s="314" t="str">
        <f>IF($B$2=1,IF(ชี้วัด8!AI11="","",ชี้วัด8!AI11),IF(ชี้วัด8!AI41="","",ชี้วัด8!AI41))</f>
        <v/>
      </c>
      <c r="AJ11" s="314" t="str">
        <f>IF($B$2=1,IF(ชี้วัด8!AJ11="","",ชี้วัด8!AJ11),IF(ชี้วัด8!AJ41="","",ชี้วัด8!AJ41))</f>
        <v/>
      </c>
      <c r="AK11" s="314" t="str">
        <f>IF($B$2=1,IF(ชี้วัด8!AK11="","",ชี้วัด8!AK11),IF(ชี้วัด8!AK41="","",ชี้วัด8!AK41))</f>
        <v/>
      </c>
      <c r="AL11" s="314" t="str">
        <f>IF($B$2=1,IF(ชี้วัด8!AL11="","",ชี้วัด8!AL11),IF(ชี้วัด8!AL41="","",ชี้วัด8!AL41))</f>
        <v/>
      </c>
      <c r="AM11" s="314" t="str">
        <f>IF($B$2=1,IF(ชี้วัด8!AM11="","",ชี้วัด8!AM11),IF(ชี้วัด8!AM41="","",ชี้วัด8!AM41))</f>
        <v/>
      </c>
      <c r="AN11" s="314" t="str">
        <f>IF($B$2=1,IF(ชี้วัด8!AN11="","",ชี้วัด8!AN11),IF(ชี้วัด8!AN41="","",ชี้วัด8!AN41))</f>
        <v/>
      </c>
      <c r="AO11" s="314" t="str">
        <f>IF($B$2=1,IF(ชี้วัด8!AO11="","",ชี้วัด8!AO11),IF(ชี้วัด8!AO41="","",ชี้วัด8!AO41))</f>
        <v/>
      </c>
      <c r="AP11" s="314" t="str">
        <f>IF($B$2=1,IF(ชี้วัด8!AP11="","",ชี้วัด8!AP11),IF(ชี้วัด8!AP41="","",ชี้วัด8!AP41))</f>
        <v/>
      </c>
      <c r="AQ11" s="314" t="str">
        <f>IF($B$2=1,IF(ชี้วัด8!AQ11="","",ชี้วัด8!AQ11),IF(ชี้วัด8!AQ41="","",ชี้วัด8!AQ41))</f>
        <v/>
      </c>
      <c r="AR11" s="314" t="str">
        <f>IF($B$2=1,IF(ชี้วัด8!AR11="","",ชี้วัด8!AR11),IF(ชี้วัด8!AR41="","",ชี้วัด8!AR41))</f>
        <v/>
      </c>
      <c r="AS11" s="314" t="str">
        <f>IF($B$2=1,IF(ชี้วัด8!AS11="","",ชี้วัด8!AS11),IF(ชี้วัด8!AS41="","",ชี้วัด8!AS41))</f>
        <v/>
      </c>
      <c r="AT11" s="314" t="str">
        <f>IF($B$2=1,IF(ชี้วัด8!AT11="","",ชี้วัด8!AT11),IF(ชี้วัด8!AT41="","",ชี้วัด8!AT41))</f>
        <v/>
      </c>
      <c r="AU11" s="314" t="str">
        <f>IF($B$2=1,IF(ชี้วัด8!AU11="","",ชี้วัด8!AU11),IF(ชี้วัด8!AU41="","",ชี้วัด8!AU41))</f>
        <v/>
      </c>
      <c r="AV11" s="314" t="str">
        <f>IF($B$2=1,IF(ชี้วัด8!AV11="","",ชี้วัด8!AV11),IF(ชี้วัด8!AV41="","",ชี้วัด8!AV41))</f>
        <v/>
      </c>
      <c r="AW11" s="314" t="str">
        <f>IF($B$2=1,IF(ชี้วัด8!AW11="","",ชี้วัด8!AW11),IF(ชี้วัด8!AW41="","",ชี้วัด8!AW41))</f>
        <v/>
      </c>
      <c r="AX11" s="314" t="str">
        <f>IF($B$2=1,IF(ชี้วัด8!AX11="","",ชี้วัด8!AX11),IF(ชี้วัด8!AX41="","",ชี้วัด8!AX41))</f>
        <v/>
      </c>
      <c r="AY11" s="314" t="str">
        <f>IF($B$2=1,IF(ชี้วัด8!AY11="","",ชี้วัด8!AY11),IF(ชี้วัด8!AY41="","",ชี้วัด8!AY41))</f>
        <v/>
      </c>
      <c r="AZ11" s="314" t="str">
        <f>IF($B$2=1,IF(ชี้วัด8!AZ11="","",ชี้วัด8!AZ11),IF(ชี้วัด8!AZ41="","",ชี้วัด8!AZ41))</f>
        <v/>
      </c>
      <c r="BA11" s="314" t="str">
        <f>IF($B$2=1,IF(ชี้วัด8!BA11="","",ชี้วัด8!BA11),IF(ชี้วัด8!BA41="","",ชี้วัด8!BA41))</f>
        <v/>
      </c>
      <c r="BB11" s="314" t="str">
        <f>IF($B$2=1,IF(ชี้วัด8!BB11="","",ชี้วัด8!BB11),IF(ชี้วัด8!BB41="","",ชี้วัด8!BB41))</f>
        <v/>
      </c>
      <c r="BC11" s="314" t="str">
        <f>IF($B$2=1,IF(ชี้วัด8!BC11="","",ชี้วัด8!BC11),IF(ชี้วัด8!BC41="","",ชี้วัด8!BC41))</f>
        <v/>
      </c>
      <c r="BD11" s="314" t="str">
        <f>IF($B$2=1,IF(ชี้วัด8!BD11="","",ชี้วัด8!BD11),IF(ชี้วัด8!BD41="","",ชี้วัด8!BD41))</f>
        <v/>
      </c>
      <c r="BE11" s="116" t="str">
        <f>IF($B$2=1,IF(ชี้วัด8!BE11="","",ชี้วัด8!BE11),IF(ชี้วัด8!BE41="","",ชี้วัด8!BE41))</f>
        <v/>
      </c>
      <c r="BF11" s="116" t="str">
        <f>IF($B$2=1,IF(ชี้วัด8!BF11="","",ชี้วัด8!BF11),IF(ชี้วัด8!BF41="","",ชี้วัด8!BF41))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IF($B$2=1,IF(ชี้วัด8!E12="","",ชี้วัด8!E12),IF(ชี้วัด8!E42="","",ชี้วัด8!E42))</f>
        <v/>
      </c>
      <c r="F12" s="118"/>
      <c r="G12" s="314" t="str">
        <f>IF($B$2=1,IF(ชี้วัด8!G12="","",ชี้วัด8!G12),IF(ชี้วัด8!G42="","",ชี้วัด8!G42))</f>
        <v/>
      </c>
      <c r="H12" s="314" t="str">
        <f>IF($B$2=1,IF(ชี้วัด8!H12="","",ชี้วัด8!H12),IF(ชี้วัด8!H42="","",ชี้วัด8!H42))</f>
        <v/>
      </c>
      <c r="I12" s="314" t="str">
        <f>IF($B$2=1,IF(ชี้วัด8!I12="","",ชี้วัด8!I12),IF(ชี้วัด8!I42="","",ชี้วัด8!I42))</f>
        <v/>
      </c>
      <c r="J12" s="314" t="str">
        <f>IF($B$2=1,IF(ชี้วัด8!J12="","",ชี้วัด8!J12),IF(ชี้วัด8!J42="","",ชี้วัด8!J42))</f>
        <v/>
      </c>
      <c r="K12" s="314" t="str">
        <f>IF($B$2=1,IF(ชี้วัด8!K12="","",ชี้วัด8!K12),IF(ชี้วัด8!K42="","",ชี้วัด8!K42))</f>
        <v/>
      </c>
      <c r="L12" s="314" t="str">
        <f>IF($B$2=1,IF(ชี้วัด8!L12="","",ชี้วัด8!L12),IF(ชี้วัด8!L42="","",ชี้วัด8!L42))</f>
        <v/>
      </c>
      <c r="M12" s="314" t="str">
        <f>IF($B$2=1,IF(ชี้วัด8!M12="","",ชี้วัด8!M12),IF(ชี้วัด8!M42="","",ชี้วัด8!M42))</f>
        <v/>
      </c>
      <c r="N12" s="314" t="str">
        <f>IF($B$2=1,IF(ชี้วัด8!N12="","",ชี้วัด8!N12),IF(ชี้วัด8!N42="","",ชี้วัด8!N42))</f>
        <v/>
      </c>
      <c r="O12" s="314" t="str">
        <f>IF($B$2=1,IF(ชี้วัด8!O12="","",ชี้วัด8!O12),IF(ชี้วัด8!O42="","",ชี้วัด8!O42))</f>
        <v/>
      </c>
      <c r="P12" s="314" t="str">
        <f>IF($B$2=1,IF(ชี้วัด8!P12="","",ชี้วัด8!P12),IF(ชี้วัด8!P42="","",ชี้วัด8!P42))</f>
        <v/>
      </c>
      <c r="Q12" s="314" t="str">
        <f>IF($B$2=1,IF(ชี้วัด8!Q12="","",ชี้วัด8!Q12),IF(ชี้วัด8!Q42="","",ชี้วัด8!Q42))</f>
        <v/>
      </c>
      <c r="R12" s="314" t="str">
        <f>IF($B$2=1,IF(ชี้วัด8!R12="","",ชี้วัด8!R12),IF(ชี้วัด8!R42="","",ชี้วัด8!R42))</f>
        <v/>
      </c>
      <c r="S12" s="314" t="str">
        <f>IF($B$2=1,IF(ชี้วัด8!S12="","",ชี้วัด8!S12),IF(ชี้วัด8!S42="","",ชี้วัด8!S42))</f>
        <v/>
      </c>
      <c r="T12" s="314" t="str">
        <f>IF($B$2=1,IF(ชี้วัด8!T12="","",ชี้วัด8!T12),IF(ชี้วัด8!T42="","",ชี้วัด8!T42))</f>
        <v/>
      </c>
      <c r="U12" s="314" t="str">
        <f>IF($B$2=1,IF(ชี้วัด8!U12="","",ชี้วัด8!U12),IF(ชี้วัด8!U42="","",ชี้วัด8!U42))</f>
        <v/>
      </c>
      <c r="V12" s="314" t="str">
        <f>IF($B$2=1,IF(ชี้วัด8!V12="","",ชี้วัด8!V12),IF(ชี้วัด8!V42="","",ชี้วัด8!V42))</f>
        <v/>
      </c>
      <c r="W12" s="314" t="str">
        <f>IF($B$2=1,IF(ชี้วัด8!W12="","",ชี้วัด8!W12),IF(ชี้วัด8!W42="","",ชี้วัด8!W42))</f>
        <v/>
      </c>
      <c r="X12" s="314" t="str">
        <f>IF($B$2=1,IF(ชี้วัด8!X12="","",ชี้วัด8!X12),IF(ชี้วัด8!X42="","",ชี้วัด8!X42))</f>
        <v/>
      </c>
      <c r="Y12" s="314" t="str">
        <f>IF($B$2=1,IF(ชี้วัด8!Y12="","",ชี้วัด8!Y12),IF(ชี้วัด8!Y42="","",ชี้วัด8!Y42))</f>
        <v/>
      </c>
      <c r="Z12" s="314" t="str">
        <f>IF($B$2=1,IF(ชี้วัด8!Z12="","",ชี้วัด8!Z12),IF(ชี้วัด8!Z42="","",ชี้วัด8!Z42))</f>
        <v/>
      </c>
      <c r="AA12" s="314" t="str">
        <f>IF($B$2=1,IF(ชี้วัด8!AA12="","",ชี้วัด8!AA12),IF(ชี้วัด8!AA42="","",ชี้วัด8!AA42))</f>
        <v/>
      </c>
      <c r="AB12" s="314" t="str">
        <f>IF($B$2=1,IF(ชี้วัด8!AB12="","",ชี้วัด8!AB12),IF(ชี้วัด8!AB42="","",ชี้วัด8!AB42))</f>
        <v/>
      </c>
      <c r="AC12" s="314" t="str">
        <f>IF($B$2=1,IF(ชี้วัด8!AC12="","",ชี้วัด8!AC12),IF(ชี้วัด8!AC42="","",ชี้วัด8!AC42))</f>
        <v/>
      </c>
      <c r="AD12" s="314" t="str">
        <f>IF($B$2=1,IF(ชี้วัด8!AD12="","",ชี้วัด8!AD12),IF(ชี้วัด8!AD42="","",ชี้วัด8!AD42))</f>
        <v/>
      </c>
      <c r="AE12" s="314" t="str">
        <f>IF($B$2=1,IF(ชี้วัด8!AE12="","",ชี้วัด8!AE12),IF(ชี้วัด8!AE42="","",ชี้วัด8!AE42))</f>
        <v/>
      </c>
      <c r="AF12" s="314" t="str">
        <f>IF($B$2=1,IF(ชี้วัด8!AF12="","",ชี้วัด8!AF12),IF(ชี้วัด8!AF42="","",ชี้วัด8!AF42))</f>
        <v/>
      </c>
      <c r="AG12" s="314" t="str">
        <f>IF($B$2=1,IF(ชี้วัด8!AG12="","",ชี้วัด8!AG12),IF(ชี้วัด8!AG42="","",ชี้วัด8!AG42))</f>
        <v/>
      </c>
      <c r="AH12" s="314" t="str">
        <f>IF($B$2=1,IF(ชี้วัด8!AH12="","",ชี้วัด8!AH12),IF(ชี้วัด8!AH42="","",ชี้วัด8!AH42))</f>
        <v/>
      </c>
      <c r="AI12" s="314" t="str">
        <f>IF($B$2=1,IF(ชี้วัด8!AI12="","",ชี้วัด8!AI12),IF(ชี้วัด8!AI42="","",ชี้วัด8!AI42))</f>
        <v/>
      </c>
      <c r="AJ12" s="314" t="str">
        <f>IF($B$2=1,IF(ชี้วัด8!AJ12="","",ชี้วัด8!AJ12),IF(ชี้วัด8!AJ42="","",ชี้วัด8!AJ42))</f>
        <v/>
      </c>
      <c r="AK12" s="314" t="str">
        <f>IF($B$2=1,IF(ชี้วัด8!AK12="","",ชี้วัด8!AK12),IF(ชี้วัด8!AK42="","",ชี้วัด8!AK42))</f>
        <v/>
      </c>
      <c r="AL12" s="314" t="str">
        <f>IF($B$2=1,IF(ชี้วัด8!AL12="","",ชี้วัด8!AL12),IF(ชี้วัด8!AL42="","",ชี้วัด8!AL42))</f>
        <v/>
      </c>
      <c r="AM12" s="314" t="str">
        <f>IF($B$2=1,IF(ชี้วัด8!AM12="","",ชี้วัด8!AM12),IF(ชี้วัด8!AM42="","",ชี้วัด8!AM42))</f>
        <v/>
      </c>
      <c r="AN12" s="314" t="str">
        <f>IF($B$2=1,IF(ชี้วัด8!AN12="","",ชี้วัด8!AN12),IF(ชี้วัด8!AN42="","",ชี้วัด8!AN42))</f>
        <v/>
      </c>
      <c r="AO12" s="314" t="str">
        <f>IF($B$2=1,IF(ชี้วัด8!AO12="","",ชี้วัด8!AO12),IF(ชี้วัด8!AO42="","",ชี้วัด8!AO42))</f>
        <v/>
      </c>
      <c r="AP12" s="314" t="str">
        <f>IF($B$2=1,IF(ชี้วัด8!AP12="","",ชี้วัด8!AP12),IF(ชี้วัด8!AP42="","",ชี้วัด8!AP42))</f>
        <v/>
      </c>
      <c r="AQ12" s="314" t="str">
        <f>IF($B$2=1,IF(ชี้วัด8!AQ12="","",ชี้วัด8!AQ12),IF(ชี้วัด8!AQ42="","",ชี้วัด8!AQ42))</f>
        <v/>
      </c>
      <c r="AR12" s="314" t="str">
        <f>IF($B$2=1,IF(ชี้วัด8!AR12="","",ชี้วัด8!AR12),IF(ชี้วัด8!AR42="","",ชี้วัด8!AR42))</f>
        <v/>
      </c>
      <c r="AS12" s="314" t="str">
        <f>IF($B$2=1,IF(ชี้วัด8!AS12="","",ชี้วัด8!AS12),IF(ชี้วัด8!AS42="","",ชี้วัด8!AS42))</f>
        <v/>
      </c>
      <c r="AT12" s="314" t="str">
        <f>IF($B$2=1,IF(ชี้วัด8!AT12="","",ชี้วัด8!AT12),IF(ชี้วัด8!AT42="","",ชี้วัด8!AT42))</f>
        <v/>
      </c>
      <c r="AU12" s="314" t="str">
        <f>IF($B$2=1,IF(ชี้วัด8!AU12="","",ชี้วัด8!AU12),IF(ชี้วัด8!AU42="","",ชี้วัด8!AU42))</f>
        <v/>
      </c>
      <c r="AV12" s="314" t="str">
        <f>IF($B$2=1,IF(ชี้วัด8!AV12="","",ชี้วัด8!AV12),IF(ชี้วัด8!AV42="","",ชี้วัด8!AV42))</f>
        <v/>
      </c>
      <c r="AW12" s="314" t="str">
        <f>IF($B$2=1,IF(ชี้วัด8!AW12="","",ชี้วัด8!AW12),IF(ชี้วัด8!AW42="","",ชี้วัด8!AW42))</f>
        <v/>
      </c>
      <c r="AX12" s="314" t="str">
        <f>IF($B$2=1,IF(ชี้วัด8!AX12="","",ชี้วัด8!AX12),IF(ชี้วัด8!AX42="","",ชี้วัด8!AX42))</f>
        <v/>
      </c>
      <c r="AY12" s="314" t="str">
        <f>IF($B$2=1,IF(ชี้วัด8!AY12="","",ชี้วัด8!AY12),IF(ชี้วัด8!AY42="","",ชี้วัด8!AY42))</f>
        <v/>
      </c>
      <c r="AZ12" s="314" t="str">
        <f>IF($B$2=1,IF(ชี้วัด8!AZ12="","",ชี้วัด8!AZ12),IF(ชี้วัด8!AZ42="","",ชี้วัด8!AZ42))</f>
        <v/>
      </c>
      <c r="BA12" s="314" t="str">
        <f>IF($B$2=1,IF(ชี้วัด8!BA12="","",ชี้วัด8!BA12),IF(ชี้วัด8!BA42="","",ชี้วัด8!BA42))</f>
        <v/>
      </c>
      <c r="BB12" s="314" t="str">
        <f>IF($B$2=1,IF(ชี้วัด8!BB12="","",ชี้วัด8!BB12),IF(ชี้วัด8!BB42="","",ชี้วัด8!BB42))</f>
        <v/>
      </c>
      <c r="BC12" s="314" t="str">
        <f>IF($B$2=1,IF(ชี้วัด8!BC12="","",ชี้วัด8!BC12),IF(ชี้วัด8!BC42="","",ชี้วัด8!BC42))</f>
        <v/>
      </c>
      <c r="BD12" s="314" t="str">
        <f>IF($B$2=1,IF(ชี้วัด8!BD12="","",ชี้วัด8!BD12),IF(ชี้วัด8!BD42="","",ชี้วัด8!BD42))</f>
        <v/>
      </c>
      <c r="BE12" s="116" t="str">
        <f>IF($B$2=1,IF(ชี้วัด8!BE12="","",ชี้วัด8!BE12),IF(ชี้วัด8!BE42="","",ชี้วัด8!BE42))</f>
        <v/>
      </c>
      <c r="BF12" s="116" t="str">
        <f>IF($B$2=1,IF(ชี้วัด8!BF12="","",ชี้วัด8!BF12),IF(ชี้วัด8!BF42="","",ชี้วัด8!BF42))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IF($B$2=1,IF(ชี้วัด8!E13="","",ชี้วัด8!E13),IF(ชี้วัด8!E43="","",ชี้วัด8!E43))</f>
        <v/>
      </c>
      <c r="F13" s="118"/>
      <c r="G13" s="314" t="str">
        <f>IF($B$2=1,IF(ชี้วัด8!G13="","",ชี้วัด8!G13),IF(ชี้วัด8!G43="","",ชี้วัด8!G43))</f>
        <v/>
      </c>
      <c r="H13" s="314" t="str">
        <f>IF($B$2=1,IF(ชี้วัด8!H13="","",ชี้วัด8!H13),IF(ชี้วัด8!H43="","",ชี้วัด8!H43))</f>
        <v/>
      </c>
      <c r="I13" s="314" t="str">
        <f>IF($B$2=1,IF(ชี้วัด8!I13="","",ชี้วัด8!I13),IF(ชี้วัด8!I43="","",ชี้วัด8!I43))</f>
        <v/>
      </c>
      <c r="J13" s="314" t="str">
        <f>IF($B$2=1,IF(ชี้วัด8!J13="","",ชี้วัด8!J13),IF(ชี้วัด8!J43="","",ชี้วัด8!J43))</f>
        <v/>
      </c>
      <c r="K13" s="314" t="str">
        <f>IF($B$2=1,IF(ชี้วัด8!K13="","",ชี้วัด8!K13),IF(ชี้วัด8!K43="","",ชี้วัด8!K43))</f>
        <v/>
      </c>
      <c r="L13" s="314" t="str">
        <f>IF($B$2=1,IF(ชี้วัด8!L13="","",ชี้วัด8!L13),IF(ชี้วัด8!L43="","",ชี้วัด8!L43))</f>
        <v/>
      </c>
      <c r="M13" s="314" t="str">
        <f>IF($B$2=1,IF(ชี้วัด8!M13="","",ชี้วัด8!M13),IF(ชี้วัด8!M43="","",ชี้วัด8!M43))</f>
        <v/>
      </c>
      <c r="N13" s="314" t="str">
        <f>IF($B$2=1,IF(ชี้วัด8!N13="","",ชี้วัด8!N13),IF(ชี้วัด8!N43="","",ชี้วัด8!N43))</f>
        <v/>
      </c>
      <c r="O13" s="314" t="str">
        <f>IF($B$2=1,IF(ชี้วัด8!O13="","",ชี้วัด8!O13),IF(ชี้วัด8!O43="","",ชี้วัด8!O43))</f>
        <v/>
      </c>
      <c r="P13" s="314" t="str">
        <f>IF($B$2=1,IF(ชี้วัด8!P13="","",ชี้วัด8!P13),IF(ชี้วัด8!P43="","",ชี้วัด8!P43))</f>
        <v/>
      </c>
      <c r="Q13" s="314" t="str">
        <f>IF($B$2=1,IF(ชี้วัด8!Q13="","",ชี้วัด8!Q13),IF(ชี้วัด8!Q43="","",ชี้วัด8!Q43))</f>
        <v/>
      </c>
      <c r="R13" s="314" t="str">
        <f>IF($B$2=1,IF(ชี้วัด8!R13="","",ชี้วัด8!R13),IF(ชี้วัด8!R43="","",ชี้วัด8!R43))</f>
        <v/>
      </c>
      <c r="S13" s="314" t="str">
        <f>IF($B$2=1,IF(ชี้วัด8!S13="","",ชี้วัด8!S13),IF(ชี้วัด8!S43="","",ชี้วัด8!S43))</f>
        <v/>
      </c>
      <c r="T13" s="314" t="str">
        <f>IF($B$2=1,IF(ชี้วัด8!T13="","",ชี้วัด8!T13),IF(ชี้วัด8!T43="","",ชี้วัด8!T43))</f>
        <v/>
      </c>
      <c r="U13" s="314" t="str">
        <f>IF($B$2=1,IF(ชี้วัด8!U13="","",ชี้วัด8!U13),IF(ชี้วัด8!U43="","",ชี้วัด8!U43))</f>
        <v/>
      </c>
      <c r="V13" s="314" t="str">
        <f>IF($B$2=1,IF(ชี้วัด8!V13="","",ชี้วัด8!V13),IF(ชี้วัด8!V43="","",ชี้วัด8!V43))</f>
        <v/>
      </c>
      <c r="W13" s="314" t="str">
        <f>IF($B$2=1,IF(ชี้วัด8!W13="","",ชี้วัด8!W13),IF(ชี้วัด8!W43="","",ชี้วัด8!W43))</f>
        <v/>
      </c>
      <c r="X13" s="314" t="str">
        <f>IF($B$2=1,IF(ชี้วัด8!X13="","",ชี้วัด8!X13),IF(ชี้วัด8!X43="","",ชี้วัด8!X43))</f>
        <v/>
      </c>
      <c r="Y13" s="314" t="str">
        <f>IF($B$2=1,IF(ชี้วัด8!Y13="","",ชี้วัด8!Y13),IF(ชี้วัด8!Y43="","",ชี้วัด8!Y43))</f>
        <v/>
      </c>
      <c r="Z13" s="314" t="str">
        <f>IF($B$2=1,IF(ชี้วัด8!Z13="","",ชี้วัด8!Z13),IF(ชี้วัด8!Z43="","",ชี้วัด8!Z43))</f>
        <v/>
      </c>
      <c r="AA13" s="314" t="str">
        <f>IF($B$2=1,IF(ชี้วัด8!AA13="","",ชี้วัด8!AA13),IF(ชี้วัด8!AA43="","",ชี้วัด8!AA43))</f>
        <v/>
      </c>
      <c r="AB13" s="314" t="str">
        <f>IF($B$2=1,IF(ชี้วัด8!AB13="","",ชี้วัด8!AB13),IF(ชี้วัด8!AB43="","",ชี้วัด8!AB43))</f>
        <v/>
      </c>
      <c r="AC13" s="314" t="str">
        <f>IF($B$2=1,IF(ชี้วัด8!AC13="","",ชี้วัด8!AC13),IF(ชี้วัด8!AC43="","",ชี้วัด8!AC43))</f>
        <v/>
      </c>
      <c r="AD13" s="314" t="str">
        <f>IF($B$2=1,IF(ชี้วัด8!AD13="","",ชี้วัด8!AD13),IF(ชี้วัด8!AD43="","",ชี้วัด8!AD43))</f>
        <v/>
      </c>
      <c r="AE13" s="314" t="str">
        <f>IF($B$2=1,IF(ชี้วัด8!AE13="","",ชี้วัด8!AE13),IF(ชี้วัด8!AE43="","",ชี้วัด8!AE43))</f>
        <v/>
      </c>
      <c r="AF13" s="314" t="str">
        <f>IF($B$2=1,IF(ชี้วัด8!AF13="","",ชี้วัด8!AF13),IF(ชี้วัด8!AF43="","",ชี้วัด8!AF43))</f>
        <v/>
      </c>
      <c r="AG13" s="314" t="str">
        <f>IF($B$2=1,IF(ชี้วัด8!AG13="","",ชี้วัด8!AG13),IF(ชี้วัด8!AG43="","",ชี้วัด8!AG43))</f>
        <v/>
      </c>
      <c r="AH13" s="314" t="str">
        <f>IF($B$2=1,IF(ชี้วัด8!AH13="","",ชี้วัด8!AH13),IF(ชี้วัด8!AH43="","",ชี้วัด8!AH43))</f>
        <v/>
      </c>
      <c r="AI13" s="314" t="str">
        <f>IF($B$2=1,IF(ชี้วัด8!AI13="","",ชี้วัด8!AI13),IF(ชี้วัด8!AI43="","",ชี้วัด8!AI43))</f>
        <v/>
      </c>
      <c r="AJ13" s="314" t="str">
        <f>IF($B$2=1,IF(ชี้วัด8!AJ13="","",ชี้วัด8!AJ13),IF(ชี้วัด8!AJ43="","",ชี้วัด8!AJ43))</f>
        <v/>
      </c>
      <c r="AK13" s="314" t="str">
        <f>IF($B$2=1,IF(ชี้วัด8!AK13="","",ชี้วัด8!AK13),IF(ชี้วัด8!AK43="","",ชี้วัด8!AK43))</f>
        <v/>
      </c>
      <c r="AL13" s="314" t="str">
        <f>IF($B$2=1,IF(ชี้วัด8!AL13="","",ชี้วัด8!AL13),IF(ชี้วัด8!AL43="","",ชี้วัด8!AL43))</f>
        <v/>
      </c>
      <c r="AM13" s="314" t="str">
        <f>IF($B$2=1,IF(ชี้วัด8!AM13="","",ชี้วัด8!AM13),IF(ชี้วัด8!AM43="","",ชี้วัด8!AM43))</f>
        <v/>
      </c>
      <c r="AN13" s="314" t="str">
        <f>IF($B$2=1,IF(ชี้วัด8!AN13="","",ชี้วัด8!AN13),IF(ชี้วัด8!AN43="","",ชี้วัด8!AN43))</f>
        <v/>
      </c>
      <c r="AO13" s="314" t="str">
        <f>IF($B$2=1,IF(ชี้วัด8!AO13="","",ชี้วัด8!AO13),IF(ชี้วัด8!AO43="","",ชี้วัด8!AO43))</f>
        <v/>
      </c>
      <c r="AP13" s="314" t="str">
        <f>IF($B$2=1,IF(ชี้วัด8!AP13="","",ชี้วัด8!AP13),IF(ชี้วัด8!AP43="","",ชี้วัด8!AP43))</f>
        <v/>
      </c>
      <c r="AQ13" s="314" t="str">
        <f>IF($B$2=1,IF(ชี้วัด8!AQ13="","",ชี้วัด8!AQ13),IF(ชี้วัด8!AQ43="","",ชี้วัด8!AQ43))</f>
        <v/>
      </c>
      <c r="AR13" s="314" t="str">
        <f>IF($B$2=1,IF(ชี้วัด8!AR13="","",ชี้วัด8!AR13),IF(ชี้วัด8!AR43="","",ชี้วัด8!AR43))</f>
        <v/>
      </c>
      <c r="AS13" s="314" t="str">
        <f>IF($B$2=1,IF(ชี้วัด8!AS13="","",ชี้วัด8!AS13),IF(ชี้วัด8!AS43="","",ชี้วัด8!AS43))</f>
        <v/>
      </c>
      <c r="AT13" s="314" t="str">
        <f>IF($B$2=1,IF(ชี้วัด8!AT13="","",ชี้วัด8!AT13),IF(ชี้วัด8!AT43="","",ชี้วัด8!AT43))</f>
        <v/>
      </c>
      <c r="AU13" s="314" t="str">
        <f>IF($B$2=1,IF(ชี้วัด8!AU13="","",ชี้วัด8!AU13),IF(ชี้วัด8!AU43="","",ชี้วัด8!AU43))</f>
        <v/>
      </c>
      <c r="AV13" s="314" t="str">
        <f>IF($B$2=1,IF(ชี้วัด8!AV13="","",ชี้วัด8!AV13),IF(ชี้วัด8!AV43="","",ชี้วัด8!AV43))</f>
        <v/>
      </c>
      <c r="AW13" s="314" t="str">
        <f>IF($B$2=1,IF(ชี้วัด8!AW13="","",ชี้วัด8!AW13),IF(ชี้วัด8!AW43="","",ชี้วัด8!AW43))</f>
        <v/>
      </c>
      <c r="AX13" s="314" t="str">
        <f>IF($B$2=1,IF(ชี้วัด8!AX13="","",ชี้วัด8!AX13),IF(ชี้วัด8!AX43="","",ชี้วัด8!AX43))</f>
        <v/>
      </c>
      <c r="AY13" s="314" t="str">
        <f>IF($B$2=1,IF(ชี้วัด8!AY13="","",ชี้วัด8!AY13),IF(ชี้วัด8!AY43="","",ชี้วัด8!AY43))</f>
        <v/>
      </c>
      <c r="AZ13" s="314" t="str">
        <f>IF($B$2=1,IF(ชี้วัด8!AZ13="","",ชี้วัด8!AZ13),IF(ชี้วัด8!AZ43="","",ชี้วัด8!AZ43))</f>
        <v/>
      </c>
      <c r="BA13" s="314" t="str">
        <f>IF($B$2=1,IF(ชี้วัด8!BA13="","",ชี้วัด8!BA13),IF(ชี้วัด8!BA43="","",ชี้วัด8!BA43))</f>
        <v/>
      </c>
      <c r="BB13" s="314" t="str">
        <f>IF($B$2=1,IF(ชี้วัด8!BB13="","",ชี้วัด8!BB13),IF(ชี้วัด8!BB43="","",ชี้วัด8!BB43))</f>
        <v/>
      </c>
      <c r="BC13" s="314" t="str">
        <f>IF($B$2=1,IF(ชี้วัด8!BC13="","",ชี้วัด8!BC13),IF(ชี้วัด8!BC43="","",ชี้วัด8!BC43))</f>
        <v/>
      </c>
      <c r="BD13" s="314" t="str">
        <f>IF($B$2=1,IF(ชี้วัด8!BD13="","",ชี้วัด8!BD13),IF(ชี้วัด8!BD43="","",ชี้วัด8!BD43))</f>
        <v/>
      </c>
      <c r="BE13" s="116" t="str">
        <f>IF($B$2=1,IF(ชี้วัด8!BE13="","",ชี้วัด8!BE13),IF(ชี้วัด8!BE43="","",ชี้วัด8!BE43))</f>
        <v/>
      </c>
      <c r="BF13" s="116" t="str">
        <f>IF($B$2=1,IF(ชี้วัด8!BF13="","",ชี้วัด8!BF13),IF(ชี้วัด8!BF43="","",ชี้วัด8!BF43))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IF($B$2=1,IF(ชี้วัด8!E14="","",ชี้วัด8!E14),IF(ชี้วัด8!E44="","",ชี้วัด8!E44))</f>
        <v/>
      </c>
      <c r="F14" s="118"/>
      <c r="G14" s="314" t="str">
        <f>IF($B$2=1,IF(ชี้วัด8!G14="","",ชี้วัด8!G14),IF(ชี้วัด8!G44="","",ชี้วัด8!G44))</f>
        <v/>
      </c>
      <c r="H14" s="314" t="str">
        <f>IF($B$2=1,IF(ชี้วัด8!H14="","",ชี้วัด8!H14),IF(ชี้วัด8!H44="","",ชี้วัด8!H44))</f>
        <v/>
      </c>
      <c r="I14" s="314" t="str">
        <f>IF($B$2=1,IF(ชี้วัด8!I14="","",ชี้วัด8!I14),IF(ชี้วัด8!I44="","",ชี้วัด8!I44))</f>
        <v/>
      </c>
      <c r="J14" s="314" t="str">
        <f>IF($B$2=1,IF(ชี้วัด8!J14="","",ชี้วัด8!J14),IF(ชี้วัด8!J44="","",ชี้วัด8!J44))</f>
        <v/>
      </c>
      <c r="K14" s="314" t="str">
        <f>IF($B$2=1,IF(ชี้วัด8!K14="","",ชี้วัด8!K14),IF(ชี้วัด8!K44="","",ชี้วัด8!K44))</f>
        <v/>
      </c>
      <c r="L14" s="314" t="str">
        <f>IF($B$2=1,IF(ชี้วัด8!L14="","",ชี้วัด8!L14),IF(ชี้วัด8!L44="","",ชี้วัด8!L44))</f>
        <v/>
      </c>
      <c r="M14" s="314" t="str">
        <f>IF($B$2=1,IF(ชี้วัด8!M14="","",ชี้วัด8!M14),IF(ชี้วัด8!M44="","",ชี้วัด8!M44))</f>
        <v/>
      </c>
      <c r="N14" s="314" t="str">
        <f>IF($B$2=1,IF(ชี้วัด8!N14="","",ชี้วัด8!N14),IF(ชี้วัด8!N44="","",ชี้วัด8!N44))</f>
        <v/>
      </c>
      <c r="O14" s="314" t="str">
        <f>IF($B$2=1,IF(ชี้วัด8!O14="","",ชี้วัด8!O14),IF(ชี้วัด8!O44="","",ชี้วัด8!O44))</f>
        <v/>
      </c>
      <c r="P14" s="314" t="str">
        <f>IF($B$2=1,IF(ชี้วัด8!P14="","",ชี้วัด8!P14),IF(ชี้วัด8!P44="","",ชี้วัด8!P44))</f>
        <v/>
      </c>
      <c r="Q14" s="314" t="str">
        <f>IF($B$2=1,IF(ชี้วัด8!Q14="","",ชี้วัด8!Q14),IF(ชี้วัด8!Q44="","",ชี้วัด8!Q44))</f>
        <v/>
      </c>
      <c r="R14" s="314" t="str">
        <f>IF($B$2=1,IF(ชี้วัด8!R14="","",ชี้วัด8!R14),IF(ชี้วัด8!R44="","",ชี้วัด8!R44))</f>
        <v/>
      </c>
      <c r="S14" s="314" t="str">
        <f>IF($B$2=1,IF(ชี้วัด8!S14="","",ชี้วัด8!S14),IF(ชี้วัด8!S44="","",ชี้วัด8!S44))</f>
        <v/>
      </c>
      <c r="T14" s="314" t="str">
        <f>IF($B$2=1,IF(ชี้วัด8!T14="","",ชี้วัด8!T14),IF(ชี้วัด8!T44="","",ชี้วัด8!T44))</f>
        <v/>
      </c>
      <c r="U14" s="314" t="str">
        <f>IF($B$2=1,IF(ชี้วัด8!U14="","",ชี้วัด8!U14),IF(ชี้วัด8!U44="","",ชี้วัด8!U44))</f>
        <v/>
      </c>
      <c r="V14" s="314" t="str">
        <f>IF($B$2=1,IF(ชี้วัด8!V14="","",ชี้วัด8!V14),IF(ชี้วัด8!V44="","",ชี้วัด8!V44))</f>
        <v/>
      </c>
      <c r="W14" s="314" t="str">
        <f>IF($B$2=1,IF(ชี้วัด8!W14="","",ชี้วัด8!W14),IF(ชี้วัด8!W44="","",ชี้วัด8!W44))</f>
        <v/>
      </c>
      <c r="X14" s="314" t="str">
        <f>IF($B$2=1,IF(ชี้วัด8!X14="","",ชี้วัด8!X14),IF(ชี้วัด8!X44="","",ชี้วัด8!X44))</f>
        <v/>
      </c>
      <c r="Y14" s="314" t="str">
        <f>IF($B$2=1,IF(ชี้วัด8!Y14="","",ชี้วัด8!Y14),IF(ชี้วัด8!Y44="","",ชี้วัด8!Y44))</f>
        <v/>
      </c>
      <c r="Z14" s="314" t="str">
        <f>IF($B$2=1,IF(ชี้วัด8!Z14="","",ชี้วัด8!Z14),IF(ชี้วัด8!Z44="","",ชี้วัด8!Z44))</f>
        <v/>
      </c>
      <c r="AA14" s="314" t="str">
        <f>IF($B$2=1,IF(ชี้วัด8!AA14="","",ชี้วัด8!AA14),IF(ชี้วัด8!AA44="","",ชี้วัด8!AA44))</f>
        <v/>
      </c>
      <c r="AB14" s="314" t="str">
        <f>IF($B$2=1,IF(ชี้วัด8!AB14="","",ชี้วัด8!AB14),IF(ชี้วัด8!AB44="","",ชี้วัด8!AB44))</f>
        <v/>
      </c>
      <c r="AC14" s="314" t="str">
        <f>IF($B$2=1,IF(ชี้วัด8!AC14="","",ชี้วัด8!AC14),IF(ชี้วัด8!AC44="","",ชี้วัด8!AC44))</f>
        <v/>
      </c>
      <c r="AD14" s="314" t="str">
        <f>IF($B$2=1,IF(ชี้วัด8!AD14="","",ชี้วัด8!AD14),IF(ชี้วัด8!AD44="","",ชี้วัด8!AD44))</f>
        <v/>
      </c>
      <c r="AE14" s="314" t="str">
        <f>IF($B$2=1,IF(ชี้วัด8!AE14="","",ชี้วัด8!AE14),IF(ชี้วัด8!AE44="","",ชี้วัด8!AE44))</f>
        <v/>
      </c>
      <c r="AF14" s="314" t="str">
        <f>IF($B$2=1,IF(ชี้วัด8!AF14="","",ชี้วัด8!AF14),IF(ชี้วัด8!AF44="","",ชี้วัด8!AF44))</f>
        <v/>
      </c>
      <c r="AG14" s="314" t="str">
        <f>IF($B$2=1,IF(ชี้วัด8!AG14="","",ชี้วัด8!AG14),IF(ชี้วัด8!AG44="","",ชี้วัด8!AG44))</f>
        <v/>
      </c>
      <c r="AH14" s="314" t="str">
        <f>IF($B$2=1,IF(ชี้วัด8!AH14="","",ชี้วัด8!AH14),IF(ชี้วัด8!AH44="","",ชี้วัด8!AH44))</f>
        <v/>
      </c>
      <c r="AI14" s="314" t="str">
        <f>IF($B$2=1,IF(ชี้วัด8!AI14="","",ชี้วัด8!AI14),IF(ชี้วัด8!AI44="","",ชี้วัด8!AI44))</f>
        <v/>
      </c>
      <c r="AJ14" s="314" t="str">
        <f>IF($B$2=1,IF(ชี้วัด8!AJ14="","",ชี้วัด8!AJ14),IF(ชี้วัด8!AJ44="","",ชี้วัด8!AJ44))</f>
        <v/>
      </c>
      <c r="AK14" s="314" t="str">
        <f>IF($B$2=1,IF(ชี้วัด8!AK14="","",ชี้วัด8!AK14),IF(ชี้วัด8!AK44="","",ชี้วัด8!AK44))</f>
        <v/>
      </c>
      <c r="AL14" s="314" t="str">
        <f>IF($B$2=1,IF(ชี้วัด8!AL14="","",ชี้วัด8!AL14),IF(ชี้วัด8!AL44="","",ชี้วัด8!AL44))</f>
        <v/>
      </c>
      <c r="AM14" s="314" t="str">
        <f>IF($B$2=1,IF(ชี้วัด8!AM14="","",ชี้วัด8!AM14),IF(ชี้วัด8!AM44="","",ชี้วัด8!AM44))</f>
        <v/>
      </c>
      <c r="AN14" s="314" t="str">
        <f>IF($B$2=1,IF(ชี้วัด8!AN14="","",ชี้วัด8!AN14),IF(ชี้วัด8!AN44="","",ชี้วัด8!AN44))</f>
        <v/>
      </c>
      <c r="AO14" s="314" t="str">
        <f>IF($B$2=1,IF(ชี้วัด8!AO14="","",ชี้วัด8!AO14),IF(ชี้วัด8!AO44="","",ชี้วัด8!AO44))</f>
        <v/>
      </c>
      <c r="AP14" s="314" t="str">
        <f>IF($B$2=1,IF(ชี้วัด8!AP14="","",ชี้วัด8!AP14),IF(ชี้วัด8!AP44="","",ชี้วัด8!AP44))</f>
        <v/>
      </c>
      <c r="AQ14" s="314" t="str">
        <f>IF($B$2=1,IF(ชี้วัด8!AQ14="","",ชี้วัด8!AQ14),IF(ชี้วัด8!AQ44="","",ชี้วัด8!AQ44))</f>
        <v/>
      </c>
      <c r="AR14" s="314" t="str">
        <f>IF($B$2=1,IF(ชี้วัด8!AR14="","",ชี้วัด8!AR14),IF(ชี้วัด8!AR44="","",ชี้วัด8!AR44))</f>
        <v/>
      </c>
      <c r="AS14" s="314" t="str">
        <f>IF($B$2=1,IF(ชี้วัด8!AS14="","",ชี้วัด8!AS14),IF(ชี้วัด8!AS44="","",ชี้วัด8!AS44))</f>
        <v/>
      </c>
      <c r="AT14" s="314" t="str">
        <f>IF($B$2=1,IF(ชี้วัด8!AT14="","",ชี้วัด8!AT14),IF(ชี้วัด8!AT44="","",ชี้วัด8!AT44))</f>
        <v/>
      </c>
      <c r="AU14" s="314" t="str">
        <f>IF($B$2=1,IF(ชี้วัด8!AU14="","",ชี้วัด8!AU14),IF(ชี้วัด8!AU44="","",ชี้วัด8!AU44))</f>
        <v/>
      </c>
      <c r="AV14" s="314" t="str">
        <f>IF($B$2=1,IF(ชี้วัด8!AV14="","",ชี้วัด8!AV14),IF(ชี้วัด8!AV44="","",ชี้วัด8!AV44))</f>
        <v/>
      </c>
      <c r="AW14" s="314" t="str">
        <f>IF($B$2=1,IF(ชี้วัด8!AW14="","",ชี้วัด8!AW14),IF(ชี้วัด8!AW44="","",ชี้วัด8!AW44))</f>
        <v/>
      </c>
      <c r="AX14" s="314" t="str">
        <f>IF($B$2=1,IF(ชี้วัด8!AX14="","",ชี้วัด8!AX14),IF(ชี้วัด8!AX44="","",ชี้วัด8!AX44))</f>
        <v/>
      </c>
      <c r="AY14" s="314" t="str">
        <f>IF($B$2=1,IF(ชี้วัด8!AY14="","",ชี้วัด8!AY14),IF(ชี้วัด8!AY44="","",ชี้วัด8!AY44))</f>
        <v/>
      </c>
      <c r="AZ14" s="314" t="str">
        <f>IF($B$2=1,IF(ชี้วัด8!AZ14="","",ชี้วัด8!AZ14),IF(ชี้วัด8!AZ44="","",ชี้วัด8!AZ44))</f>
        <v/>
      </c>
      <c r="BA14" s="314" t="str">
        <f>IF($B$2=1,IF(ชี้วัด8!BA14="","",ชี้วัด8!BA14),IF(ชี้วัด8!BA44="","",ชี้วัด8!BA44))</f>
        <v/>
      </c>
      <c r="BB14" s="314" t="str">
        <f>IF($B$2=1,IF(ชี้วัด8!BB14="","",ชี้วัด8!BB14),IF(ชี้วัด8!BB44="","",ชี้วัด8!BB44))</f>
        <v/>
      </c>
      <c r="BC14" s="314" t="str">
        <f>IF($B$2=1,IF(ชี้วัด8!BC14="","",ชี้วัด8!BC14),IF(ชี้วัด8!BC44="","",ชี้วัด8!BC44))</f>
        <v/>
      </c>
      <c r="BD14" s="314" t="str">
        <f>IF($B$2=1,IF(ชี้วัด8!BD14="","",ชี้วัด8!BD14),IF(ชี้วัด8!BD44="","",ชี้วัด8!BD44))</f>
        <v/>
      </c>
      <c r="BE14" s="116" t="str">
        <f>IF($B$2=1,IF(ชี้วัด8!BE14="","",ชี้วัด8!BE14),IF(ชี้วัด8!BE44="","",ชี้วัด8!BE44))</f>
        <v/>
      </c>
      <c r="BF14" s="116" t="str">
        <f>IF($B$2=1,IF(ชี้วัด8!BF14="","",ชี้วัด8!BF14),IF(ชี้วัด8!BF44="","",ชี้วัด8!BF44))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IF($B$2=1,IF(ชี้วัด8!E15="","",ชี้วัด8!E15),IF(ชี้วัด8!E45="","",ชี้วัด8!E45))</f>
        <v/>
      </c>
      <c r="F15" s="118"/>
      <c r="G15" s="314" t="str">
        <f>IF($B$2=1,IF(ชี้วัด8!G15="","",ชี้วัด8!G15),IF(ชี้วัด8!G45="","",ชี้วัด8!G45))</f>
        <v/>
      </c>
      <c r="H15" s="314" t="str">
        <f>IF($B$2=1,IF(ชี้วัด8!H15="","",ชี้วัด8!H15),IF(ชี้วัด8!H45="","",ชี้วัด8!H45))</f>
        <v/>
      </c>
      <c r="I15" s="314" t="str">
        <f>IF($B$2=1,IF(ชี้วัด8!I15="","",ชี้วัด8!I15),IF(ชี้วัด8!I45="","",ชี้วัด8!I45))</f>
        <v/>
      </c>
      <c r="J15" s="314" t="str">
        <f>IF($B$2=1,IF(ชี้วัด8!J15="","",ชี้วัด8!J15),IF(ชี้วัด8!J45="","",ชี้วัด8!J45))</f>
        <v/>
      </c>
      <c r="K15" s="314" t="str">
        <f>IF($B$2=1,IF(ชี้วัด8!K15="","",ชี้วัด8!K15),IF(ชี้วัด8!K45="","",ชี้วัด8!K45))</f>
        <v/>
      </c>
      <c r="L15" s="314" t="str">
        <f>IF($B$2=1,IF(ชี้วัด8!L15="","",ชี้วัด8!L15),IF(ชี้วัด8!L45="","",ชี้วัด8!L45))</f>
        <v/>
      </c>
      <c r="M15" s="314" t="str">
        <f>IF($B$2=1,IF(ชี้วัด8!M15="","",ชี้วัด8!M15),IF(ชี้วัด8!M45="","",ชี้วัด8!M45))</f>
        <v/>
      </c>
      <c r="N15" s="314" t="str">
        <f>IF($B$2=1,IF(ชี้วัด8!N15="","",ชี้วัด8!N15),IF(ชี้วัด8!N45="","",ชี้วัด8!N45))</f>
        <v/>
      </c>
      <c r="O15" s="314" t="str">
        <f>IF($B$2=1,IF(ชี้วัด8!O15="","",ชี้วัด8!O15),IF(ชี้วัด8!O45="","",ชี้วัด8!O45))</f>
        <v/>
      </c>
      <c r="P15" s="314" t="str">
        <f>IF($B$2=1,IF(ชี้วัด8!P15="","",ชี้วัด8!P15),IF(ชี้วัด8!P45="","",ชี้วัด8!P45))</f>
        <v/>
      </c>
      <c r="Q15" s="314" t="str">
        <f>IF($B$2=1,IF(ชี้วัด8!Q15="","",ชี้วัด8!Q15),IF(ชี้วัด8!Q45="","",ชี้วัด8!Q45))</f>
        <v/>
      </c>
      <c r="R15" s="314" t="str">
        <f>IF($B$2=1,IF(ชี้วัด8!R15="","",ชี้วัด8!R15),IF(ชี้วัด8!R45="","",ชี้วัด8!R45))</f>
        <v/>
      </c>
      <c r="S15" s="314" t="str">
        <f>IF($B$2=1,IF(ชี้วัด8!S15="","",ชี้วัด8!S15),IF(ชี้วัด8!S45="","",ชี้วัด8!S45))</f>
        <v/>
      </c>
      <c r="T15" s="314" t="str">
        <f>IF($B$2=1,IF(ชี้วัด8!T15="","",ชี้วัด8!T15),IF(ชี้วัด8!T45="","",ชี้วัด8!T45))</f>
        <v/>
      </c>
      <c r="U15" s="314" t="str">
        <f>IF($B$2=1,IF(ชี้วัด8!U15="","",ชี้วัด8!U15),IF(ชี้วัด8!U45="","",ชี้วัด8!U45))</f>
        <v/>
      </c>
      <c r="V15" s="314" t="str">
        <f>IF($B$2=1,IF(ชี้วัด8!V15="","",ชี้วัด8!V15),IF(ชี้วัด8!V45="","",ชี้วัด8!V45))</f>
        <v/>
      </c>
      <c r="W15" s="314" t="str">
        <f>IF($B$2=1,IF(ชี้วัด8!W15="","",ชี้วัด8!W15),IF(ชี้วัด8!W45="","",ชี้วัด8!W45))</f>
        <v/>
      </c>
      <c r="X15" s="314" t="str">
        <f>IF($B$2=1,IF(ชี้วัด8!X15="","",ชี้วัด8!X15),IF(ชี้วัด8!X45="","",ชี้วัด8!X45))</f>
        <v/>
      </c>
      <c r="Y15" s="314" t="str">
        <f>IF($B$2=1,IF(ชี้วัด8!Y15="","",ชี้วัด8!Y15),IF(ชี้วัด8!Y45="","",ชี้วัด8!Y45))</f>
        <v/>
      </c>
      <c r="Z15" s="314" t="str">
        <f>IF($B$2=1,IF(ชี้วัด8!Z15="","",ชี้วัด8!Z15),IF(ชี้วัด8!Z45="","",ชี้วัด8!Z45))</f>
        <v/>
      </c>
      <c r="AA15" s="314" t="str">
        <f>IF($B$2=1,IF(ชี้วัด8!AA15="","",ชี้วัด8!AA15),IF(ชี้วัด8!AA45="","",ชี้วัด8!AA45))</f>
        <v/>
      </c>
      <c r="AB15" s="314" t="str">
        <f>IF($B$2=1,IF(ชี้วัด8!AB15="","",ชี้วัด8!AB15),IF(ชี้วัด8!AB45="","",ชี้วัด8!AB45))</f>
        <v/>
      </c>
      <c r="AC15" s="314" t="str">
        <f>IF($B$2=1,IF(ชี้วัด8!AC15="","",ชี้วัด8!AC15),IF(ชี้วัด8!AC45="","",ชี้วัด8!AC45))</f>
        <v/>
      </c>
      <c r="AD15" s="314" t="str">
        <f>IF($B$2=1,IF(ชี้วัด8!AD15="","",ชี้วัด8!AD15),IF(ชี้วัด8!AD45="","",ชี้วัด8!AD45))</f>
        <v/>
      </c>
      <c r="AE15" s="314" t="str">
        <f>IF($B$2=1,IF(ชี้วัด8!AE15="","",ชี้วัด8!AE15),IF(ชี้วัด8!AE45="","",ชี้วัด8!AE45))</f>
        <v/>
      </c>
      <c r="AF15" s="314" t="str">
        <f>IF($B$2=1,IF(ชี้วัด8!AF15="","",ชี้วัด8!AF15),IF(ชี้วัด8!AF45="","",ชี้วัด8!AF45))</f>
        <v/>
      </c>
      <c r="AG15" s="314" t="str">
        <f>IF($B$2=1,IF(ชี้วัด8!AG15="","",ชี้วัด8!AG15),IF(ชี้วัด8!AG45="","",ชี้วัด8!AG45))</f>
        <v/>
      </c>
      <c r="AH15" s="314" t="str">
        <f>IF($B$2=1,IF(ชี้วัด8!AH15="","",ชี้วัด8!AH15),IF(ชี้วัด8!AH45="","",ชี้วัด8!AH45))</f>
        <v/>
      </c>
      <c r="AI15" s="314" t="str">
        <f>IF($B$2=1,IF(ชี้วัด8!AI15="","",ชี้วัด8!AI15),IF(ชี้วัด8!AI45="","",ชี้วัด8!AI45))</f>
        <v/>
      </c>
      <c r="AJ15" s="314" t="str">
        <f>IF($B$2=1,IF(ชี้วัด8!AJ15="","",ชี้วัด8!AJ15),IF(ชี้วัด8!AJ45="","",ชี้วัด8!AJ45))</f>
        <v/>
      </c>
      <c r="AK15" s="314" t="str">
        <f>IF($B$2=1,IF(ชี้วัด8!AK15="","",ชี้วัด8!AK15),IF(ชี้วัด8!AK45="","",ชี้วัด8!AK45))</f>
        <v/>
      </c>
      <c r="AL15" s="314" t="str">
        <f>IF($B$2=1,IF(ชี้วัด8!AL15="","",ชี้วัด8!AL15),IF(ชี้วัด8!AL45="","",ชี้วัด8!AL45))</f>
        <v/>
      </c>
      <c r="AM15" s="314" t="str">
        <f>IF($B$2=1,IF(ชี้วัด8!AM15="","",ชี้วัด8!AM15),IF(ชี้วัด8!AM45="","",ชี้วัด8!AM45))</f>
        <v/>
      </c>
      <c r="AN15" s="314" t="str">
        <f>IF($B$2=1,IF(ชี้วัด8!AN15="","",ชี้วัด8!AN15),IF(ชี้วัด8!AN45="","",ชี้วัด8!AN45))</f>
        <v/>
      </c>
      <c r="AO15" s="314" t="str">
        <f>IF($B$2=1,IF(ชี้วัด8!AO15="","",ชี้วัด8!AO15),IF(ชี้วัด8!AO45="","",ชี้วัด8!AO45))</f>
        <v/>
      </c>
      <c r="AP15" s="314" t="str">
        <f>IF($B$2=1,IF(ชี้วัด8!AP15="","",ชี้วัด8!AP15),IF(ชี้วัด8!AP45="","",ชี้วัด8!AP45))</f>
        <v/>
      </c>
      <c r="AQ15" s="314" t="str">
        <f>IF($B$2=1,IF(ชี้วัด8!AQ15="","",ชี้วัด8!AQ15),IF(ชี้วัด8!AQ45="","",ชี้วัด8!AQ45))</f>
        <v/>
      </c>
      <c r="AR15" s="314" t="str">
        <f>IF($B$2=1,IF(ชี้วัด8!AR15="","",ชี้วัด8!AR15),IF(ชี้วัด8!AR45="","",ชี้วัด8!AR45))</f>
        <v/>
      </c>
      <c r="AS15" s="314" t="str">
        <f>IF($B$2=1,IF(ชี้วัด8!AS15="","",ชี้วัด8!AS15),IF(ชี้วัด8!AS45="","",ชี้วัด8!AS45))</f>
        <v/>
      </c>
      <c r="AT15" s="314" t="str">
        <f>IF($B$2=1,IF(ชี้วัด8!AT15="","",ชี้วัด8!AT15),IF(ชี้วัด8!AT45="","",ชี้วัด8!AT45))</f>
        <v/>
      </c>
      <c r="AU15" s="314" t="str">
        <f>IF($B$2=1,IF(ชี้วัด8!AU15="","",ชี้วัด8!AU15),IF(ชี้วัด8!AU45="","",ชี้วัด8!AU45))</f>
        <v/>
      </c>
      <c r="AV15" s="314" t="str">
        <f>IF($B$2=1,IF(ชี้วัด8!AV15="","",ชี้วัด8!AV15),IF(ชี้วัด8!AV45="","",ชี้วัด8!AV45))</f>
        <v/>
      </c>
      <c r="AW15" s="314" t="str">
        <f>IF($B$2=1,IF(ชี้วัด8!AW15="","",ชี้วัด8!AW15),IF(ชี้วัด8!AW45="","",ชี้วัด8!AW45))</f>
        <v/>
      </c>
      <c r="AX15" s="314" t="str">
        <f>IF($B$2=1,IF(ชี้วัด8!AX15="","",ชี้วัด8!AX15),IF(ชี้วัด8!AX45="","",ชี้วัด8!AX45))</f>
        <v/>
      </c>
      <c r="AY15" s="314" t="str">
        <f>IF($B$2=1,IF(ชี้วัด8!AY15="","",ชี้วัด8!AY15),IF(ชี้วัด8!AY45="","",ชี้วัด8!AY45))</f>
        <v/>
      </c>
      <c r="AZ15" s="314" t="str">
        <f>IF($B$2=1,IF(ชี้วัด8!AZ15="","",ชี้วัด8!AZ15),IF(ชี้วัด8!AZ45="","",ชี้วัด8!AZ45))</f>
        <v/>
      </c>
      <c r="BA15" s="314" t="str">
        <f>IF($B$2=1,IF(ชี้วัด8!BA15="","",ชี้วัด8!BA15),IF(ชี้วัด8!BA45="","",ชี้วัด8!BA45))</f>
        <v/>
      </c>
      <c r="BB15" s="314" t="str">
        <f>IF($B$2=1,IF(ชี้วัด8!BB15="","",ชี้วัด8!BB15),IF(ชี้วัด8!BB45="","",ชี้วัด8!BB45))</f>
        <v/>
      </c>
      <c r="BC15" s="314" t="str">
        <f>IF($B$2=1,IF(ชี้วัด8!BC15="","",ชี้วัด8!BC15),IF(ชี้วัด8!BC45="","",ชี้วัด8!BC45))</f>
        <v/>
      </c>
      <c r="BD15" s="314" t="str">
        <f>IF($B$2=1,IF(ชี้วัด8!BD15="","",ชี้วัด8!BD15),IF(ชี้วัด8!BD45="","",ชี้วัด8!BD45))</f>
        <v/>
      </c>
      <c r="BE15" s="116" t="str">
        <f>IF($B$2=1,IF(ชี้วัด8!BE15="","",ชี้วัด8!BE15),IF(ชี้วัด8!BE45="","",ชี้วัด8!BE45))</f>
        <v/>
      </c>
      <c r="BF15" s="116" t="str">
        <f>IF($B$2=1,IF(ชี้วัด8!BF15="","",ชี้วัด8!BF15),IF(ชี้วัด8!BF45="","",ชี้วัด8!BF45))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IF($B$2=1,IF(ชี้วัด8!E16="","",ชี้วัด8!E16),IF(ชี้วัด8!E46="","",ชี้วัด8!E46))</f>
        <v/>
      </c>
      <c r="F16" s="118"/>
      <c r="G16" s="314" t="str">
        <f>IF($B$2=1,IF(ชี้วัด8!G16="","",ชี้วัด8!G16),IF(ชี้วัด8!G46="","",ชี้วัด8!G46))</f>
        <v/>
      </c>
      <c r="H16" s="314" t="str">
        <f>IF($B$2=1,IF(ชี้วัด8!H16="","",ชี้วัด8!H16),IF(ชี้วัด8!H46="","",ชี้วัด8!H46))</f>
        <v/>
      </c>
      <c r="I16" s="314" t="str">
        <f>IF($B$2=1,IF(ชี้วัด8!I16="","",ชี้วัด8!I16),IF(ชี้วัด8!I46="","",ชี้วัด8!I46))</f>
        <v/>
      </c>
      <c r="J16" s="314" t="str">
        <f>IF($B$2=1,IF(ชี้วัด8!J16="","",ชี้วัด8!J16),IF(ชี้วัด8!J46="","",ชี้วัด8!J46))</f>
        <v/>
      </c>
      <c r="K16" s="314" t="str">
        <f>IF($B$2=1,IF(ชี้วัด8!K16="","",ชี้วัด8!K16),IF(ชี้วัด8!K46="","",ชี้วัด8!K46))</f>
        <v/>
      </c>
      <c r="L16" s="314" t="str">
        <f>IF($B$2=1,IF(ชี้วัด8!L16="","",ชี้วัด8!L16),IF(ชี้วัด8!L46="","",ชี้วัด8!L46))</f>
        <v/>
      </c>
      <c r="M16" s="314" t="str">
        <f>IF($B$2=1,IF(ชี้วัด8!M16="","",ชี้วัด8!M16),IF(ชี้วัด8!M46="","",ชี้วัด8!M46))</f>
        <v/>
      </c>
      <c r="N16" s="314" t="str">
        <f>IF($B$2=1,IF(ชี้วัด8!N16="","",ชี้วัด8!N16),IF(ชี้วัด8!N46="","",ชี้วัด8!N46))</f>
        <v/>
      </c>
      <c r="O16" s="314" t="str">
        <f>IF($B$2=1,IF(ชี้วัด8!O16="","",ชี้วัด8!O16),IF(ชี้วัด8!O46="","",ชี้วัด8!O46))</f>
        <v/>
      </c>
      <c r="P16" s="314" t="str">
        <f>IF($B$2=1,IF(ชี้วัด8!P16="","",ชี้วัด8!P16),IF(ชี้วัด8!P46="","",ชี้วัด8!P46))</f>
        <v/>
      </c>
      <c r="Q16" s="314" t="str">
        <f>IF($B$2=1,IF(ชี้วัด8!Q16="","",ชี้วัด8!Q16),IF(ชี้วัด8!Q46="","",ชี้วัด8!Q46))</f>
        <v/>
      </c>
      <c r="R16" s="314" t="str">
        <f>IF($B$2=1,IF(ชี้วัด8!R16="","",ชี้วัด8!R16),IF(ชี้วัด8!R46="","",ชี้วัด8!R46))</f>
        <v/>
      </c>
      <c r="S16" s="314" t="str">
        <f>IF($B$2=1,IF(ชี้วัด8!S16="","",ชี้วัด8!S16),IF(ชี้วัด8!S46="","",ชี้วัด8!S46))</f>
        <v/>
      </c>
      <c r="T16" s="314" t="str">
        <f>IF($B$2=1,IF(ชี้วัด8!T16="","",ชี้วัด8!T16),IF(ชี้วัด8!T46="","",ชี้วัด8!T46))</f>
        <v/>
      </c>
      <c r="U16" s="314" t="str">
        <f>IF($B$2=1,IF(ชี้วัด8!U16="","",ชี้วัด8!U16),IF(ชี้วัด8!U46="","",ชี้วัด8!U46))</f>
        <v/>
      </c>
      <c r="V16" s="314" t="str">
        <f>IF($B$2=1,IF(ชี้วัด8!V16="","",ชี้วัด8!V16),IF(ชี้วัด8!V46="","",ชี้วัด8!V46))</f>
        <v/>
      </c>
      <c r="W16" s="314" t="str">
        <f>IF($B$2=1,IF(ชี้วัด8!W16="","",ชี้วัด8!W16),IF(ชี้วัด8!W46="","",ชี้วัด8!W46))</f>
        <v/>
      </c>
      <c r="X16" s="314" t="str">
        <f>IF($B$2=1,IF(ชี้วัด8!X16="","",ชี้วัด8!X16),IF(ชี้วัด8!X46="","",ชี้วัด8!X46))</f>
        <v/>
      </c>
      <c r="Y16" s="314" t="str">
        <f>IF($B$2=1,IF(ชี้วัด8!Y16="","",ชี้วัด8!Y16),IF(ชี้วัด8!Y46="","",ชี้วัด8!Y46))</f>
        <v/>
      </c>
      <c r="Z16" s="314" t="str">
        <f>IF($B$2=1,IF(ชี้วัด8!Z16="","",ชี้วัด8!Z16),IF(ชี้วัด8!Z46="","",ชี้วัด8!Z46))</f>
        <v/>
      </c>
      <c r="AA16" s="314" t="str">
        <f>IF($B$2=1,IF(ชี้วัด8!AA16="","",ชี้วัด8!AA16),IF(ชี้วัด8!AA46="","",ชี้วัด8!AA46))</f>
        <v/>
      </c>
      <c r="AB16" s="314" t="str">
        <f>IF($B$2=1,IF(ชี้วัด8!AB16="","",ชี้วัด8!AB16),IF(ชี้วัด8!AB46="","",ชี้วัด8!AB46))</f>
        <v/>
      </c>
      <c r="AC16" s="314" t="str">
        <f>IF($B$2=1,IF(ชี้วัด8!AC16="","",ชี้วัด8!AC16),IF(ชี้วัด8!AC46="","",ชี้วัด8!AC46))</f>
        <v/>
      </c>
      <c r="AD16" s="314" t="str">
        <f>IF($B$2=1,IF(ชี้วัด8!AD16="","",ชี้วัด8!AD16),IF(ชี้วัด8!AD46="","",ชี้วัด8!AD46))</f>
        <v/>
      </c>
      <c r="AE16" s="314" t="str">
        <f>IF($B$2=1,IF(ชี้วัด8!AE16="","",ชี้วัด8!AE16),IF(ชี้วัด8!AE46="","",ชี้วัด8!AE46))</f>
        <v/>
      </c>
      <c r="AF16" s="314" t="str">
        <f>IF($B$2=1,IF(ชี้วัด8!AF16="","",ชี้วัด8!AF16),IF(ชี้วัด8!AF46="","",ชี้วัด8!AF46))</f>
        <v/>
      </c>
      <c r="AG16" s="314" t="str">
        <f>IF($B$2=1,IF(ชี้วัด8!AG16="","",ชี้วัด8!AG16),IF(ชี้วัด8!AG46="","",ชี้วัด8!AG46))</f>
        <v/>
      </c>
      <c r="AH16" s="314" t="str">
        <f>IF($B$2=1,IF(ชี้วัด8!AH16="","",ชี้วัด8!AH16),IF(ชี้วัด8!AH46="","",ชี้วัด8!AH46))</f>
        <v/>
      </c>
      <c r="AI16" s="314" t="str">
        <f>IF($B$2=1,IF(ชี้วัด8!AI16="","",ชี้วัด8!AI16),IF(ชี้วัด8!AI46="","",ชี้วัด8!AI46))</f>
        <v/>
      </c>
      <c r="AJ16" s="314" t="str">
        <f>IF($B$2=1,IF(ชี้วัด8!AJ16="","",ชี้วัด8!AJ16),IF(ชี้วัด8!AJ46="","",ชี้วัด8!AJ46))</f>
        <v/>
      </c>
      <c r="AK16" s="314" t="str">
        <f>IF($B$2=1,IF(ชี้วัด8!AK16="","",ชี้วัด8!AK16),IF(ชี้วัด8!AK46="","",ชี้วัด8!AK46))</f>
        <v/>
      </c>
      <c r="AL16" s="314" t="str">
        <f>IF($B$2=1,IF(ชี้วัด8!AL16="","",ชี้วัด8!AL16),IF(ชี้วัด8!AL46="","",ชี้วัด8!AL46))</f>
        <v/>
      </c>
      <c r="AM16" s="314" t="str">
        <f>IF($B$2=1,IF(ชี้วัด8!AM16="","",ชี้วัด8!AM16),IF(ชี้วัด8!AM46="","",ชี้วัด8!AM46))</f>
        <v/>
      </c>
      <c r="AN16" s="314" t="str">
        <f>IF($B$2=1,IF(ชี้วัด8!AN16="","",ชี้วัด8!AN16),IF(ชี้วัด8!AN46="","",ชี้วัด8!AN46))</f>
        <v/>
      </c>
      <c r="AO16" s="314" t="str">
        <f>IF($B$2=1,IF(ชี้วัด8!AO16="","",ชี้วัด8!AO16),IF(ชี้วัด8!AO46="","",ชี้วัด8!AO46))</f>
        <v/>
      </c>
      <c r="AP16" s="314" t="str">
        <f>IF($B$2=1,IF(ชี้วัด8!AP16="","",ชี้วัด8!AP16),IF(ชี้วัด8!AP46="","",ชี้วัด8!AP46))</f>
        <v/>
      </c>
      <c r="AQ16" s="314" t="str">
        <f>IF($B$2=1,IF(ชี้วัด8!AQ16="","",ชี้วัด8!AQ16),IF(ชี้วัด8!AQ46="","",ชี้วัด8!AQ46))</f>
        <v/>
      </c>
      <c r="AR16" s="314" t="str">
        <f>IF($B$2=1,IF(ชี้วัด8!AR16="","",ชี้วัด8!AR16),IF(ชี้วัด8!AR46="","",ชี้วัด8!AR46))</f>
        <v/>
      </c>
      <c r="AS16" s="314" t="str">
        <f>IF($B$2=1,IF(ชี้วัด8!AS16="","",ชี้วัด8!AS16),IF(ชี้วัด8!AS46="","",ชี้วัด8!AS46))</f>
        <v/>
      </c>
      <c r="AT16" s="314" t="str">
        <f>IF($B$2=1,IF(ชี้วัด8!AT16="","",ชี้วัด8!AT16),IF(ชี้วัด8!AT46="","",ชี้วัด8!AT46))</f>
        <v/>
      </c>
      <c r="AU16" s="314" t="str">
        <f>IF($B$2=1,IF(ชี้วัด8!AU16="","",ชี้วัด8!AU16),IF(ชี้วัด8!AU46="","",ชี้วัด8!AU46))</f>
        <v/>
      </c>
      <c r="AV16" s="314" t="str">
        <f>IF($B$2=1,IF(ชี้วัด8!AV16="","",ชี้วัด8!AV16),IF(ชี้วัด8!AV46="","",ชี้วัด8!AV46))</f>
        <v/>
      </c>
      <c r="AW16" s="314" t="str">
        <f>IF($B$2=1,IF(ชี้วัด8!AW16="","",ชี้วัด8!AW16),IF(ชี้วัด8!AW46="","",ชี้วัด8!AW46))</f>
        <v/>
      </c>
      <c r="AX16" s="314" t="str">
        <f>IF($B$2=1,IF(ชี้วัด8!AX16="","",ชี้วัด8!AX16),IF(ชี้วัด8!AX46="","",ชี้วัด8!AX46))</f>
        <v/>
      </c>
      <c r="AY16" s="314" t="str">
        <f>IF($B$2=1,IF(ชี้วัด8!AY16="","",ชี้วัด8!AY16),IF(ชี้วัด8!AY46="","",ชี้วัด8!AY46))</f>
        <v/>
      </c>
      <c r="AZ16" s="314" t="str">
        <f>IF($B$2=1,IF(ชี้วัด8!AZ16="","",ชี้วัด8!AZ16),IF(ชี้วัด8!AZ46="","",ชี้วัด8!AZ46))</f>
        <v/>
      </c>
      <c r="BA16" s="314" t="str">
        <f>IF($B$2=1,IF(ชี้วัด8!BA16="","",ชี้วัด8!BA16),IF(ชี้วัด8!BA46="","",ชี้วัด8!BA46))</f>
        <v/>
      </c>
      <c r="BB16" s="314" t="str">
        <f>IF($B$2=1,IF(ชี้วัด8!BB16="","",ชี้วัด8!BB16),IF(ชี้วัด8!BB46="","",ชี้วัด8!BB46))</f>
        <v/>
      </c>
      <c r="BC16" s="314" t="str">
        <f>IF($B$2=1,IF(ชี้วัด8!BC16="","",ชี้วัด8!BC16),IF(ชี้วัด8!BC46="","",ชี้วัด8!BC46))</f>
        <v/>
      </c>
      <c r="BD16" s="314" t="str">
        <f>IF($B$2=1,IF(ชี้วัด8!BD16="","",ชี้วัด8!BD16),IF(ชี้วัด8!BD46="","",ชี้วัด8!BD46))</f>
        <v/>
      </c>
      <c r="BE16" s="116" t="str">
        <f>IF($B$2=1,IF(ชี้วัด8!BE16="","",ชี้วัด8!BE16),IF(ชี้วัด8!BE46="","",ชี้วัด8!BE46))</f>
        <v/>
      </c>
      <c r="BF16" s="116" t="str">
        <f>IF($B$2=1,IF(ชี้วัด8!BF16="","",ชี้วัด8!BF16),IF(ชี้วัด8!BF46="","",ชี้วัด8!BF46))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IF($B$2=1,IF(ชี้วัด8!E17="","",ชี้วัด8!E17),IF(ชี้วัด8!E47="","",ชี้วัด8!E47))</f>
        <v/>
      </c>
      <c r="F17" s="118"/>
      <c r="G17" s="314" t="str">
        <f>IF($B$2=1,IF(ชี้วัด8!G17="","",ชี้วัด8!G17),IF(ชี้วัด8!G47="","",ชี้วัด8!G47))</f>
        <v/>
      </c>
      <c r="H17" s="314" t="str">
        <f>IF($B$2=1,IF(ชี้วัด8!H17="","",ชี้วัด8!H17),IF(ชี้วัด8!H47="","",ชี้วัด8!H47))</f>
        <v/>
      </c>
      <c r="I17" s="314" t="str">
        <f>IF($B$2=1,IF(ชี้วัด8!I17="","",ชี้วัด8!I17),IF(ชี้วัด8!I47="","",ชี้วัด8!I47))</f>
        <v/>
      </c>
      <c r="J17" s="314" t="str">
        <f>IF($B$2=1,IF(ชี้วัด8!J17="","",ชี้วัด8!J17),IF(ชี้วัด8!J47="","",ชี้วัด8!J47))</f>
        <v/>
      </c>
      <c r="K17" s="314" t="str">
        <f>IF($B$2=1,IF(ชี้วัด8!K17="","",ชี้วัด8!K17),IF(ชี้วัด8!K47="","",ชี้วัด8!K47))</f>
        <v/>
      </c>
      <c r="L17" s="314" t="str">
        <f>IF($B$2=1,IF(ชี้วัด8!L17="","",ชี้วัด8!L17),IF(ชี้วัด8!L47="","",ชี้วัด8!L47))</f>
        <v/>
      </c>
      <c r="M17" s="314" t="str">
        <f>IF($B$2=1,IF(ชี้วัด8!M17="","",ชี้วัด8!M17),IF(ชี้วัด8!M47="","",ชี้วัด8!M47))</f>
        <v/>
      </c>
      <c r="N17" s="314" t="str">
        <f>IF($B$2=1,IF(ชี้วัด8!N17="","",ชี้วัด8!N17),IF(ชี้วัด8!N47="","",ชี้วัด8!N47))</f>
        <v/>
      </c>
      <c r="O17" s="314" t="str">
        <f>IF($B$2=1,IF(ชี้วัด8!O17="","",ชี้วัด8!O17),IF(ชี้วัด8!O47="","",ชี้วัด8!O47))</f>
        <v/>
      </c>
      <c r="P17" s="314" t="str">
        <f>IF($B$2=1,IF(ชี้วัด8!P17="","",ชี้วัด8!P17),IF(ชี้วัด8!P47="","",ชี้วัด8!P47))</f>
        <v/>
      </c>
      <c r="Q17" s="314" t="str">
        <f>IF($B$2=1,IF(ชี้วัด8!Q17="","",ชี้วัด8!Q17),IF(ชี้วัด8!Q47="","",ชี้วัด8!Q47))</f>
        <v/>
      </c>
      <c r="R17" s="314" t="str">
        <f>IF($B$2=1,IF(ชี้วัด8!R17="","",ชี้วัด8!R17),IF(ชี้วัด8!R47="","",ชี้วัด8!R47))</f>
        <v/>
      </c>
      <c r="S17" s="314" t="str">
        <f>IF($B$2=1,IF(ชี้วัด8!S17="","",ชี้วัด8!S17),IF(ชี้วัด8!S47="","",ชี้วัด8!S47))</f>
        <v/>
      </c>
      <c r="T17" s="314" t="str">
        <f>IF($B$2=1,IF(ชี้วัด8!T17="","",ชี้วัด8!T17),IF(ชี้วัด8!T47="","",ชี้วัด8!T47))</f>
        <v/>
      </c>
      <c r="U17" s="314" t="str">
        <f>IF($B$2=1,IF(ชี้วัด8!U17="","",ชี้วัด8!U17),IF(ชี้วัด8!U47="","",ชี้วัด8!U47))</f>
        <v/>
      </c>
      <c r="V17" s="314" t="str">
        <f>IF($B$2=1,IF(ชี้วัด8!V17="","",ชี้วัด8!V17),IF(ชี้วัด8!V47="","",ชี้วัด8!V47))</f>
        <v/>
      </c>
      <c r="W17" s="314" t="str">
        <f>IF($B$2=1,IF(ชี้วัด8!W17="","",ชี้วัด8!W17),IF(ชี้วัด8!W47="","",ชี้วัด8!W47))</f>
        <v/>
      </c>
      <c r="X17" s="314" t="str">
        <f>IF($B$2=1,IF(ชี้วัด8!X17="","",ชี้วัด8!X17),IF(ชี้วัด8!X47="","",ชี้วัด8!X47))</f>
        <v/>
      </c>
      <c r="Y17" s="314" t="str">
        <f>IF($B$2=1,IF(ชี้วัด8!Y17="","",ชี้วัด8!Y17),IF(ชี้วัด8!Y47="","",ชี้วัด8!Y47))</f>
        <v/>
      </c>
      <c r="Z17" s="314" t="str">
        <f>IF($B$2=1,IF(ชี้วัด8!Z17="","",ชี้วัด8!Z17),IF(ชี้วัด8!Z47="","",ชี้วัด8!Z47))</f>
        <v/>
      </c>
      <c r="AA17" s="314" t="str">
        <f>IF($B$2=1,IF(ชี้วัด8!AA17="","",ชี้วัด8!AA17),IF(ชี้วัด8!AA47="","",ชี้วัด8!AA47))</f>
        <v/>
      </c>
      <c r="AB17" s="314" t="str">
        <f>IF($B$2=1,IF(ชี้วัด8!AB17="","",ชี้วัด8!AB17),IF(ชี้วัด8!AB47="","",ชี้วัด8!AB47))</f>
        <v/>
      </c>
      <c r="AC17" s="314" t="str">
        <f>IF($B$2=1,IF(ชี้วัด8!AC17="","",ชี้วัด8!AC17),IF(ชี้วัด8!AC47="","",ชี้วัด8!AC47))</f>
        <v/>
      </c>
      <c r="AD17" s="314" t="str">
        <f>IF($B$2=1,IF(ชี้วัด8!AD17="","",ชี้วัด8!AD17),IF(ชี้วัด8!AD47="","",ชี้วัด8!AD47))</f>
        <v/>
      </c>
      <c r="AE17" s="314" t="str">
        <f>IF($B$2=1,IF(ชี้วัด8!AE17="","",ชี้วัด8!AE17),IF(ชี้วัด8!AE47="","",ชี้วัด8!AE47))</f>
        <v/>
      </c>
      <c r="AF17" s="314" t="str">
        <f>IF($B$2=1,IF(ชี้วัด8!AF17="","",ชี้วัด8!AF17),IF(ชี้วัด8!AF47="","",ชี้วัด8!AF47))</f>
        <v/>
      </c>
      <c r="AG17" s="314" t="str">
        <f>IF($B$2=1,IF(ชี้วัด8!AG17="","",ชี้วัด8!AG17),IF(ชี้วัด8!AG47="","",ชี้วัด8!AG47))</f>
        <v/>
      </c>
      <c r="AH17" s="314" t="str">
        <f>IF($B$2=1,IF(ชี้วัด8!AH17="","",ชี้วัด8!AH17),IF(ชี้วัด8!AH47="","",ชี้วัด8!AH47))</f>
        <v/>
      </c>
      <c r="AI17" s="314" t="str">
        <f>IF($B$2=1,IF(ชี้วัด8!AI17="","",ชี้วัด8!AI17),IF(ชี้วัด8!AI47="","",ชี้วัด8!AI47))</f>
        <v/>
      </c>
      <c r="AJ17" s="314" t="str">
        <f>IF($B$2=1,IF(ชี้วัด8!AJ17="","",ชี้วัด8!AJ17),IF(ชี้วัด8!AJ47="","",ชี้วัด8!AJ47))</f>
        <v/>
      </c>
      <c r="AK17" s="314" t="str">
        <f>IF($B$2=1,IF(ชี้วัด8!AK17="","",ชี้วัด8!AK17),IF(ชี้วัด8!AK47="","",ชี้วัด8!AK47))</f>
        <v/>
      </c>
      <c r="AL17" s="314" t="str">
        <f>IF($B$2=1,IF(ชี้วัด8!AL17="","",ชี้วัด8!AL17),IF(ชี้วัด8!AL47="","",ชี้วัด8!AL47))</f>
        <v/>
      </c>
      <c r="AM17" s="314" t="str">
        <f>IF($B$2=1,IF(ชี้วัด8!AM17="","",ชี้วัด8!AM17),IF(ชี้วัด8!AM47="","",ชี้วัด8!AM47))</f>
        <v/>
      </c>
      <c r="AN17" s="314" t="str">
        <f>IF($B$2=1,IF(ชี้วัด8!AN17="","",ชี้วัด8!AN17),IF(ชี้วัด8!AN47="","",ชี้วัด8!AN47))</f>
        <v/>
      </c>
      <c r="AO17" s="314" t="str">
        <f>IF($B$2=1,IF(ชี้วัด8!AO17="","",ชี้วัด8!AO17),IF(ชี้วัด8!AO47="","",ชี้วัด8!AO47))</f>
        <v/>
      </c>
      <c r="AP17" s="314" t="str">
        <f>IF($B$2=1,IF(ชี้วัด8!AP17="","",ชี้วัด8!AP17),IF(ชี้วัด8!AP47="","",ชี้วัด8!AP47))</f>
        <v/>
      </c>
      <c r="AQ17" s="314" t="str">
        <f>IF($B$2=1,IF(ชี้วัด8!AQ17="","",ชี้วัด8!AQ17),IF(ชี้วัด8!AQ47="","",ชี้วัด8!AQ47))</f>
        <v/>
      </c>
      <c r="AR17" s="314" t="str">
        <f>IF($B$2=1,IF(ชี้วัด8!AR17="","",ชี้วัด8!AR17),IF(ชี้วัด8!AR47="","",ชี้วัด8!AR47))</f>
        <v/>
      </c>
      <c r="AS17" s="314" t="str">
        <f>IF($B$2=1,IF(ชี้วัด8!AS17="","",ชี้วัด8!AS17),IF(ชี้วัด8!AS47="","",ชี้วัด8!AS47))</f>
        <v/>
      </c>
      <c r="AT17" s="314" t="str">
        <f>IF($B$2=1,IF(ชี้วัด8!AT17="","",ชี้วัด8!AT17),IF(ชี้วัด8!AT47="","",ชี้วัด8!AT47))</f>
        <v/>
      </c>
      <c r="AU17" s="314" t="str">
        <f>IF($B$2=1,IF(ชี้วัด8!AU17="","",ชี้วัด8!AU17),IF(ชี้วัด8!AU47="","",ชี้วัด8!AU47))</f>
        <v/>
      </c>
      <c r="AV17" s="314" t="str">
        <f>IF($B$2=1,IF(ชี้วัด8!AV17="","",ชี้วัด8!AV17),IF(ชี้วัด8!AV47="","",ชี้วัด8!AV47))</f>
        <v/>
      </c>
      <c r="AW17" s="314" t="str">
        <f>IF($B$2=1,IF(ชี้วัด8!AW17="","",ชี้วัด8!AW17),IF(ชี้วัด8!AW47="","",ชี้วัด8!AW47))</f>
        <v/>
      </c>
      <c r="AX17" s="314" t="str">
        <f>IF($B$2=1,IF(ชี้วัด8!AX17="","",ชี้วัด8!AX17),IF(ชี้วัด8!AX47="","",ชี้วัด8!AX47))</f>
        <v/>
      </c>
      <c r="AY17" s="314" t="str">
        <f>IF($B$2=1,IF(ชี้วัด8!AY17="","",ชี้วัด8!AY17),IF(ชี้วัด8!AY47="","",ชี้วัด8!AY47))</f>
        <v/>
      </c>
      <c r="AZ17" s="314" t="str">
        <f>IF($B$2=1,IF(ชี้วัด8!AZ17="","",ชี้วัด8!AZ17),IF(ชี้วัด8!AZ47="","",ชี้วัด8!AZ47))</f>
        <v/>
      </c>
      <c r="BA17" s="314" t="str">
        <f>IF($B$2=1,IF(ชี้วัด8!BA17="","",ชี้วัด8!BA17),IF(ชี้วัด8!BA47="","",ชี้วัด8!BA47))</f>
        <v/>
      </c>
      <c r="BB17" s="314" t="str">
        <f>IF($B$2=1,IF(ชี้วัด8!BB17="","",ชี้วัด8!BB17),IF(ชี้วัด8!BB47="","",ชี้วัด8!BB47))</f>
        <v/>
      </c>
      <c r="BC17" s="314" t="str">
        <f>IF($B$2=1,IF(ชี้วัด8!BC17="","",ชี้วัด8!BC17),IF(ชี้วัด8!BC47="","",ชี้วัด8!BC47))</f>
        <v/>
      </c>
      <c r="BD17" s="314" t="str">
        <f>IF($B$2=1,IF(ชี้วัด8!BD17="","",ชี้วัด8!BD17),IF(ชี้วัด8!BD47="","",ชี้วัด8!BD47))</f>
        <v/>
      </c>
      <c r="BE17" s="116" t="str">
        <f>IF($B$2=1,IF(ชี้วัด8!BE17="","",ชี้วัด8!BE17),IF(ชี้วัด8!BE47="","",ชี้วัด8!BE47))</f>
        <v/>
      </c>
      <c r="BF17" s="116" t="str">
        <f>IF($B$2=1,IF(ชี้วัด8!BF17="","",ชี้วัด8!BF17),IF(ชี้วัด8!BF47="","",ชี้วัด8!BF47))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IF($B$2=1,IF(ชี้วัด8!E18="","",ชี้วัด8!E18),IF(ชี้วัด8!E48="","",ชี้วัด8!E48))</f>
        <v/>
      </c>
      <c r="F18" s="118"/>
      <c r="G18" s="314" t="str">
        <f>IF($B$2=1,IF(ชี้วัด8!G18="","",ชี้วัด8!G18),IF(ชี้วัด8!G48="","",ชี้วัด8!G48))</f>
        <v/>
      </c>
      <c r="H18" s="314" t="str">
        <f>IF($B$2=1,IF(ชี้วัด8!H18="","",ชี้วัด8!H18),IF(ชี้วัด8!H48="","",ชี้วัด8!H48))</f>
        <v/>
      </c>
      <c r="I18" s="314" t="str">
        <f>IF($B$2=1,IF(ชี้วัด8!I18="","",ชี้วัด8!I18),IF(ชี้วัด8!I48="","",ชี้วัด8!I48))</f>
        <v/>
      </c>
      <c r="J18" s="314" t="str">
        <f>IF($B$2=1,IF(ชี้วัด8!J18="","",ชี้วัด8!J18),IF(ชี้วัด8!J48="","",ชี้วัด8!J48))</f>
        <v/>
      </c>
      <c r="K18" s="314" t="str">
        <f>IF($B$2=1,IF(ชี้วัด8!K18="","",ชี้วัด8!K18),IF(ชี้วัด8!K48="","",ชี้วัด8!K48))</f>
        <v/>
      </c>
      <c r="L18" s="314" t="str">
        <f>IF($B$2=1,IF(ชี้วัด8!L18="","",ชี้วัด8!L18),IF(ชี้วัด8!L48="","",ชี้วัด8!L48))</f>
        <v/>
      </c>
      <c r="M18" s="314" t="str">
        <f>IF($B$2=1,IF(ชี้วัด8!M18="","",ชี้วัด8!M18),IF(ชี้วัด8!M48="","",ชี้วัด8!M48))</f>
        <v/>
      </c>
      <c r="N18" s="314" t="str">
        <f>IF($B$2=1,IF(ชี้วัด8!N18="","",ชี้วัด8!N18),IF(ชี้วัด8!N48="","",ชี้วัด8!N48))</f>
        <v/>
      </c>
      <c r="O18" s="314" t="str">
        <f>IF($B$2=1,IF(ชี้วัด8!O18="","",ชี้วัด8!O18),IF(ชี้วัด8!O48="","",ชี้วัด8!O48))</f>
        <v/>
      </c>
      <c r="P18" s="314" t="str">
        <f>IF($B$2=1,IF(ชี้วัด8!P18="","",ชี้วัด8!P18),IF(ชี้วัด8!P48="","",ชี้วัด8!P48))</f>
        <v/>
      </c>
      <c r="Q18" s="314" t="str">
        <f>IF($B$2=1,IF(ชี้วัด8!Q18="","",ชี้วัด8!Q18),IF(ชี้วัด8!Q48="","",ชี้วัด8!Q48))</f>
        <v/>
      </c>
      <c r="R18" s="314" t="str">
        <f>IF($B$2=1,IF(ชี้วัด8!R18="","",ชี้วัด8!R18),IF(ชี้วัด8!R48="","",ชี้วัด8!R48))</f>
        <v/>
      </c>
      <c r="S18" s="314" t="str">
        <f>IF($B$2=1,IF(ชี้วัด8!S18="","",ชี้วัด8!S18),IF(ชี้วัด8!S48="","",ชี้วัด8!S48))</f>
        <v/>
      </c>
      <c r="T18" s="314" t="str">
        <f>IF($B$2=1,IF(ชี้วัด8!T18="","",ชี้วัด8!T18),IF(ชี้วัด8!T48="","",ชี้วัด8!T48))</f>
        <v/>
      </c>
      <c r="U18" s="314" t="str">
        <f>IF($B$2=1,IF(ชี้วัด8!U18="","",ชี้วัด8!U18),IF(ชี้วัด8!U48="","",ชี้วัด8!U48))</f>
        <v/>
      </c>
      <c r="V18" s="314" t="str">
        <f>IF($B$2=1,IF(ชี้วัด8!V18="","",ชี้วัด8!V18),IF(ชี้วัด8!V48="","",ชี้วัด8!V48))</f>
        <v/>
      </c>
      <c r="W18" s="314" t="str">
        <f>IF($B$2=1,IF(ชี้วัด8!W18="","",ชี้วัด8!W18),IF(ชี้วัด8!W48="","",ชี้วัด8!W48))</f>
        <v/>
      </c>
      <c r="X18" s="314" t="str">
        <f>IF($B$2=1,IF(ชี้วัด8!X18="","",ชี้วัด8!X18),IF(ชี้วัด8!X48="","",ชี้วัด8!X48))</f>
        <v/>
      </c>
      <c r="Y18" s="314" t="str">
        <f>IF($B$2=1,IF(ชี้วัด8!Y18="","",ชี้วัด8!Y18),IF(ชี้วัด8!Y48="","",ชี้วัด8!Y48))</f>
        <v/>
      </c>
      <c r="Z18" s="314" t="str">
        <f>IF($B$2=1,IF(ชี้วัด8!Z18="","",ชี้วัด8!Z18),IF(ชี้วัด8!Z48="","",ชี้วัด8!Z48))</f>
        <v/>
      </c>
      <c r="AA18" s="314" t="str">
        <f>IF($B$2=1,IF(ชี้วัด8!AA18="","",ชี้วัด8!AA18),IF(ชี้วัด8!AA48="","",ชี้วัด8!AA48))</f>
        <v/>
      </c>
      <c r="AB18" s="314" t="str">
        <f>IF($B$2=1,IF(ชี้วัด8!AB18="","",ชี้วัด8!AB18),IF(ชี้วัด8!AB48="","",ชี้วัด8!AB48))</f>
        <v/>
      </c>
      <c r="AC18" s="314" t="str">
        <f>IF($B$2=1,IF(ชี้วัด8!AC18="","",ชี้วัด8!AC18),IF(ชี้วัด8!AC48="","",ชี้วัด8!AC48))</f>
        <v/>
      </c>
      <c r="AD18" s="314" t="str">
        <f>IF($B$2=1,IF(ชี้วัด8!AD18="","",ชี้วัด8!AD18),IF(ชี้วัด8!AD48="","",ชี้วัด8!AD48))</f>
        <v/>
      </c>
      <c r="AE18" s="314" t="str">
        <f>IF($B$2=1,IF(ชี้วัด8!AE18="","",ชี้วัด8!AE18),IF(ชี้วัด8!AE48="","",ชี้วัด8!AE48))</f>
        <v/>
      </c>
      <c r="AF18" s="314" t="str">
        <f>IF($B$2=1,IF(ชี้วัด8!AF18="","",ชี้วัด8!AF18),IF(ชี้วัด8!AF48="","",ชี้วัด8!AF48))</f>
        <v/>
      </c>
      <c r="AG18" s="314" t="str">
        <f>IF($B$2=1,IF(ชี้วัด8!AG18="","",ชี้วัด8!AG18),IF(ชี้วัด8!AG48="","",ชี้วัด8!AG48))</f>
        <v/>
      </c>
      <c r="AH18" s="314" t="str">
        <f>IF($B$2=1,IF(ชี้วัด8!AH18="","",ชี้วัด8!AH18),IF(ชี้วัด8!AH48="","",ชี้วัด8!AH48))</f>
        <v/>
      </c>
      <c r="AI18" s="314" t="str">
        <f>IF($B$2=1,IF(ชี้วัด8!AI18="","",ชี้วัด8!AI18),IF(ชี้วัด8!AI48="","",ชี้วัด8!AI48))</f>
        <v/>
      </c>
      <c r="AJ18" s="314" t="str">
        <f>IF($B$2=1,IF(ชี้วัด8!AJ18="","",ชี้วัด8!AJ18),IF(ชี้วัด8!AJ48="","",ชี้วัด8!AJ48))</f>
        <v/>
      </c>
      <c r="AK18" s="314" t="str">
        <f>IF($B$2=1,IF(ชี้วัด8!AK18="","",ชี้วัด8!AK18),IF(ชี้วัด8!AK48="","",ชี้วัด8!AK48))</f>
        <v/>
      </c>
      <c r="AL18" s="314" t="str">
        <f>IF($B$2=1,IF(ชี้วัด8!AL18="","",ชี้วัด8!AL18),IF(ชี้วัด8!AL48="","",ชี้วัด8!AL48))</f>
        <v/>
      </c>
      <c r="AM18" s="314" t="str">
        <f>IF($B$2=1,IF(ชี้วัด8!AM18="","",ชี้วัด8!AM18),IF(ชี้วัด8!AM48="","",ชี้วัด8!AM48))</f>
        <v/>
      </c>
      <c r="AN18" s="314" t="str">
        <f>IF($B$2=1,IF(ชี้วัด8!AN18="","",ชี้วัด8!AN18),IF(ชี้วัด8!AN48="","",ชี้วัด8!AN48))</f>
        <v/>
      </c>
      <c r="AO18" s="314" t="str">
        <f>IF($B$2=1,IF(ชี้วัด8!AO18="","",ชี้วัด8!AO18),IF(ชี้วัด8!AO48="","",ชี้วัด8!AO48))</f>
        <v/>
      </c>
      <c r="AP18" s="314" t="str">
        <f>IF($B$2=1,IF(ชี้วัด8!AP18="","",ชี้วัด8!AP18),IF(ชี้วัด8!AP48="","",ชี้วัด8!AP48))</f>
        <v/>
      </c>
      <c r="AQ18" s="314" t="str">
        <f>IF($B$2=1,IF(ชี้วัด8!AQ18="","",ชี้วัด8!AQ18),IF(ชี้วัด8!AQ48="","",ชี้วัด8!AQ48))</f>
        <v/>
      </c>
      <c r="AR18" s="314" t="str">
        <f>IF($B$2=1,IF(ชี้วัด8!AR18="","",ชี้วัด8!AR18),IF(ชี้วัด8!AR48="","",ชี้วัด8!AR48))</f>
        <v/>
      </c>
      <c r="AS18" s="314" t="str">
        <f>IF($B$2=1,IF(ชี้วัด8!AS18="","",ชี้วัด8!AS18),IF(ชี้วัด8!AS48="","",ชี้วัด8!AS48))</f>
        <v/>
      </c>
      <c r="AT18" s="314" t="str">
        <f>IF($B$2=1,IF(ชี้วัด8!AT18="","",ชี้วัด8!AT18),IF(ชี้วัด8!AT48="","",ชี้วัด8!AT48))</f>
        <v/>
      </c>
      <c r="AU18" s="314" t="str">
        <f>IF($B$2=1,IF(ชี้วัด8!AU18="","",ชี้วัด8!AU18),IF(ชี้วัด8!AU48="","",ชี้วัด8!AU48))</f>
        <v/>
      </c>
      <c r="AV18" s="314" t="str">
        <f>IF($B$2=1,IF(ชี้วัด8!AV18="","",ชี้วัด8!AV18),IF(ชี้วัด8!AV48="","",ชี้วัด8!AV48))</f>
        <v/>
      </c>
      <c r="AW18" s="314" t="str">
        <f>IF($B$2=1,IF(ชี้วัด8!AW18="","",ชี้วัด8!AW18),IF(ชี้วัด8!AW48="","",ชี้วัด8!AW48))</f>
        <v/>
      </c>
      <c r="AX18" s="314" t="str">
        <f>IF($B$2=1,IF(ชี้วัด8!AX18="","",ชี้วัด8!AX18),IF(ชี้วัด8!AX48="","",ชี้วัด8!AX48))</f>
        <v/>
      </c>
      <c r="AY18" s="314" t="str">
        <f>IF($B$2=1,IF(ชี้วัด8!AY18="","",ชี้วัด8!AY18),IF(ชี้วัด8!AY48="","",ชี้วัด8!AY48))</f>
        <v/>
      </c>
      <c r="AZ18" s="314" t="str">
        <f>IF($B$2=1,IF(ชี้วัด8!AZ18="","",ชี้วัด8!AZ18),IF(ชี้วัด8!AZ48="","",ชี้วัด8!AZ48))</f>
        <v/>
      </c>
      <c r="BA18" s="314" t="str">
        <f>IF($B$2=1,IF(ชี้วัด8!BA18="","",ชี้วัด8!BA18),IF(ชี้วัด8!BA48="","",ชี้วัด8!BA48))</f>
        <v/>
      </c>
      <c r="BB18" s="314" t="str">
        <f>IF($B$2=1,IF(ชี้วัด8!BB18="","",ชี้วัด8!BB18),IF(ชี้วัด8!BB48="","",ชี้วัด8!BB48))</f>
        <v/>
      </c>
      <c r="BC18" s="314" t="str">
        <f>IF($B$2=1,IF(ชี้วัด8!BC18="","",ชี้วัด8!BC18),IF(ชี้วัด8!BC48="","",ชี้วัด8!BC48))</f>
        <v/>
      </c>
      <c r="BD18" s="314" t="str">
        <f>IF($B$2=1,IF(ชี้วัด8!BD18="","",ชี้วัด8!BD18),IF(ชี้วัด8!BD48="","",ชี้วัด8!BD48))</f>
        <v/>
      </c>
      <c r="BE18" s="116" t="str">
        <f>IF($B$2=1,IF(ชี้วัด8!BE18="","",ชี้วัด8!BE18),IF(ชี้วัด8!BE48="","",ชี้วัด8!BE48))</f>
        <v/>
      </c>
      <c r="BF18" s="116" t="str">
        <f>IF($B$2=1,IF(ชี้วัด8!BF18="","",ชี้วัด8!BF18),IF(ชี้วัด8!BF48="","",ชี้วัด8!BF48))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IF($B$2=1,IF(ชี้วัด8!E19="","",ชี้วัด8!E19),IF(ชี้วัด8!E49="","",ชี้วัด8!E49))</f>
        <v/>
      </c>
      <c r="F19" s="118"/>
      <c r="G19" s="314" t="str">
        <f>IF($B$2=1,IF(ชี้วัด8!G19="","",ชี้วัด8!G19),IF(ชี้วัด8!G49="","",ชี้วัด8!G49))</f>
        <v/>
      </c>
      <c r="H19" s="314" t="str">
        <f>IF($B$2=1,IF(ชี้วัด8!H19="","",ชี้วัด8!H19),IF(ชี้วัด8!H49="","",ชี้วัด8!H49))</f>
        <v/>
      </c>
      <c r="I19" s="314" t="str">
        <f>IF($B$2=1,IF(ชี้วัด8!I19="","",ชี้วัด8!I19),IF(ชี้วัด8!I49="","",ชี้วัด8!I49))</f>
        <v/>
      </c>
      <c r="J19" s="314" t="str">
        <f>IF($B$2=1,IF(ชี้วัด8!J19="","",ชี้วัด8!J19),IF(ชี้วัด8!J49="","",ชี้วัด8!J49))</f>
        <v/>
      </c>
      <c r="K19" s="314" t="str">
        <f>IF($B$2=1,IF(ชี้วัด8!K19="","",ชี้วัด8!K19),IF(ชี้วัด8!K49="","",ชี้วัด8!K49))</f>
        <v/>
      </c>
      <c r="L19" s="314" t="str">
        <f>IF($B$2=1,IF(ชี้วัด8!L19="","",ชี้วัด8!L19),IF(ชี้วัด8!L49="","",ชี้วัด8!L49))</f>
        <v/>
      </c>
      <c r="M19" s="314" t="str">
        <f>IF($B$2=1,IF(ชี้วัด8!M19="","",ชี้วัด8!M19),IF(ชี้วัด8!M49="","",ชี้วัด8!M49))</f>
        <v/>
      </c>
      <c r="N19" s="314" t="str">
        <f>IF($B$2=1,IF(ชี้วัด8!N19="","",ชี้วัด8!N19),IF(ชี้วัด8!N49="","",ชี้วัด8!N49))</f>
        <v/>
      </c>
      <c r="O19" s="314" t="str">
        <f>IF($B$2=1,IF(ชี้วัด8!O19="","",ชี้วัด8!O19),IF(ชี้วัด8!O49="","",ชี้วัด8!O49))</f>
        <v/>
      </c>
      <c r="P19" s="314" t="str">
        <f>IF($B$2=1,IF(ชี้วัด8!P19="","",ชี้วัด8!P19),IF(ชี้วัด8!P49="","",ชี้วัด8!P49))</f>
        <v/>
      </c>
      <c r="Q19" s="314" t="str">
        <f>IF($B$2=1,IF(ชี้วัด8!Q19="","",ชี้วัด8!Q19),IF(ชี้วัด8!Q49="","",ชี้วัด8!Q49))</f>
        <v/>
      </c>
      <c r="R19" s="314" t="str">
        <f>IF($B$2=1,IF(ชี้วัด8!R19="","",ชี้วัด8!R19),IF(ชี้วัด8!R49="","",ชี้วัด8!R49))</f>
        <v/>
      </c>
      <c r="S19" s="314" t="str">
        <f>IF($B$2=1,IF(ชี้วัด8!S19="","",ชี้วัด8!S19),IF(ชี้วัด8!S49="","",ชี้วัด8!S49))</f>
        <v/>
      </c>
      <c r="T19" s="314" t="str">
        <f>IF($B$2=1,IF(ชี้วัด8!T19="","",ชี้วัด8!T19),IF(ชี้วัด8!T49="","",ชี้วัด8!T49))</f>
        <v/>
      </c>
      <c r="U19" s="314" t="str">
        <f>IF($B$2=1,IF(ชี้วัด8!U19="","",ชี้วัด8!U19),IF(ชี้วัด8!U49="","",ชี้วัด8!U49))</f>
        <v/>
      </c>
      <c r="V19" s="314" t="str">
        <f>IF($B$2=1,IF(ชี้วัด8!V19="","",ชี้วัด8!V19),IF(ชี้วัด8!V49="","",ชี้วัด8!V49))</f>
        <v/>
      </c>
      <c r="W19" s="314" t="str">
        <f>IF($B$2=1,IF(ชี้วัด8!W19="","",ชี้วัด8!W19),IF(ชี้วัด8!W49="","",ชี้วัด8!W49))</f>
        <v/>
      </c>
      <c r="X19" s="314" t="str">
        <f>IF($B$2=1,IF(ชี้วัด8!X19="","",ชี้วัด8!X19),IF(ชี้วัด8!X49="","",ชี้วัด8!X49))</f>
        <v/>
      </c>
      <c r="Y19" s="314" t="str">
        <f>IF($B$2=1,IF(ชี้วัด8!Y19="","",ชี้วัด8!Y19),IF(ชี้วัด8!Y49="","",ชี้วัด8!Y49))</f>
        <v/>
      </c>
      <c r="Z19" s="314" t="str">
        <f>IF($B$2=1,IF(ชี้วัด8!Z19="","",ชี้วัด8!Z19),IF(ชี้วัด8!Z49="","",ชี้วัด8!Z49))</f>
        <v/>
      </c>
      <c r="AA19" s="314" t="str">
        <f>IF($B$2=1,IF(ชี้วัด8!AA19="","",ชี้วัด8!AA19),IF(ชี้วัด8!AA49="","",ชี้วัด8!AA49))</f>
        <v/>
      </c>
      <c r="AB19" s="314" t="str">
        <f>IF($B$2=1,IF(ชี้วัด8!AB19="","",ชี้วัด8!AB19),IF(ชี้วัด8!AB49="","",ชี้วัด8!AB49))</f>
        <v/>
      </c>
      <c r="AC19" s="314" t="str">
        <f>IF($B$2=1,IF(ชี้วัด8!AC19="","",ชี้วัด8!AC19),IF(ชี้วัด8!AC49="","",ชี้วัด8!AC49))</f>
        <v/>
      </c>
      <c r="AD19" s="314" t="str">
        <f>IF($B$2=1,IF(ชี้วัด8!AD19="","",ชี้วัด8!AD19),IF(ชี้วัด8!AD49="","",ชี้วัด8!AD49))</f>
        <v/>
      </c>
      <c r="AE19" s="314" t="str">
        <f>IF($B$2=1,IF(ชี้วัด8!AE19="","",ชี้วัด8!AE19),IF(ชี้วัด8!AE49="","",ชี้วัด8!AE49))</f>
        <v/>
      </c>
      <c r="AF19" s="314" t="str">
        <f>IF($B$2=1,IF(ชี้วัด8!AF19="","",ชี้วัด8!AF19),IF(ชี้วัด8!AF49="","",ชี้วัด8!AF49))</f>
        <v/>
      </c>
      <c r="AG19" s="314" t="str">
        <f>IF($B$2=1,IF(ชี้วัด8!AG19="","",ชี้วัด8!AG19),IF(ชี้วัด8!AG49="","",ชี้วัด8!AG49))</f>
        <v/>
      </c>
      <c r="AH19" s="314" t="str">
        <f>IF($B$2=1,IF(ชี้วัด8!AH19="","",ชี้วัด8!AH19),IF(ชี้วัด8!AH49="","",ชี้วัด8!AH49))</f>
        <v/>
      </c>
      <c r="AI19" s="314" t="str">
        <f>IF($B$2=1,IF(ชี้วัด8!AI19="","",ชี้วัด8!AI19),IF(ชี้วัด8!AI49="","",ชี้วัด8!AI49))</f>
        <v/>
      </c>
      <c r="AJ19" s="314" t="str">
        <f>IF($B$2=1,IF(ชี้วัด8!AJ19="","",ชี้วัด8!AJ19),IF(ชี้วัด8!AJ49="","",ชี้วัด8!AJ49))</f>
        <v/>
      </c>
      <c r="AK19" s="314" t="str">
        <f>IF($B$2=1,IF(ชี้วัด8!AK19="","",ชี้วัด8!AK19),IF(ชี้วัด8!AK49="","",ชี้วัด8!AK49))</f>
        <v/>
      </c>
      <c r="AL19" s="314" t="str">
        <f>IF($B$2=1,IF(ชี้วัด8!AL19="","",ชี้วัด8!AL19),IF(ชี้วัด8!AL49="","",ชี้วัด8!AL49))</f>
        <v/>
      </c>
      <c r="AM19" s="314" t="str">
        <f>IF($B$2=1,IF(ชี้วัด8!AM19="","",ชี้วัด8!AM19),IF(ชี้วัด8!AM49="","",ชี้วัด8!AM49))</f>
        <v/>
      </c>
      <c r="AN19" s="314" t="str">
        <f>IF($B$2=1,IF(ชี้วัด8!AN19="","",ชี้วัด8!AN19),IF(ชี้วัด8!AN49="","",ชี้วัด8!AN49))</f>
        <v/>
      </c>
      <c r="AO19" s="314" t="str">
        <f>IF($B$2=1,IF(ชี้วัด8!AO19="","",ชี้วัด8!AO19),IF(ชี้วัด8!AO49="","",ชี้วัด8!AO49))</f>
        <v/>
      </c>
      <c r="AP19" s="314" t="str">
        <f>IF($B$2=1,IF(ชี้วัด8!AP19="","",ชี้วัด8!AP19),IF(ชี้วัด8!AP49="","",ชี้วัด8!AP49))</f>
        <v/>
      </c>
      <c r="AQ19" s="314" t="str">
        <f>IF($B$2=1,IF(ชี้วัด8!AQ19="","",ชี้วัด8!AQ19),IF(ชี้วัด8!AQ49="","",ชี้วัด8!AQ49))</f>
        <v/>
      </c>
      <c r="AR19" s="314" t="str">
        <f>IF($B$2=1,IF(ชี้วัด8!AR19="","",ชี้วัด8!AR19),IF(ชี้วัด8!AR49="","",ชี้วัด8!AR49))</f>
        <v/>
      </c>
      <c r="AS19" s="314" t="str">
        <f>IF($B$2=1,IF(ชี้วัด8!AS19="","",ชี้วัด8!AS19),IF(ชี้วัด8!AS49="","",ชี้วัด8!AS49))</f>
        <v/>
      </c>
      <c r="AT19" s="314" t="str">
        <f>IF($B$2=1,IF(ชี้วัด8!AT19="","",ชี้วัด8!AT19),IF(ชี้วัด8!AT49="","",ชี้วัด8!AT49))</f>
        <v/>
      </c>
      <c r="AU19" s="314" t="str">
        <f>IF($B$2=1,IF(ชี้วัด8!AU19="","",ชี้วัด8!AU19),IF(ชี้วัด8!AU49="","",ชี้วัด8!AU49))</f>
        <v/>
      </c>
      <c r="AV19" s="314" t="str">
        <f>IF($B$2=1,IF(ชี้วัด8!AV19="","",ชี้วัด8!AV19),IF(ชี้วัด8!AV49="","",ชี้วัด8!AV49))</f>
        <v/>
      </c>
      <c r="AW19" s="314" t="str">
        <f>IF($B$2=1,IF(ชี้วัด8!AW19="","",ชี้วัด8!AW19),IF(ชี้วัด8!AW49="","",ชี้วัด8!AW49))</f>
        <v/>
      </c>
      <c r="AX19" s="314" t="str">
        <f>IF($B$2=1,IF(ชี้วัด8!AX19="","",ชี้วัด8!AX19),IF(ชี้วัด8!AX49="","",ชี้วัด8!AX49))</f>
        <v/>
      </c>
      <c r="AY19" s="314" t="str">
        <f>IF($B$2=1,IF(ชี้วัด8!AY19="","",ชี้วัด8!AY19),IF(ชี้วัด8!AY49="","",ชี้วัด8!AY49))</f>
        <v/>
      </c>
      <c r="AZ19" s="314" t="str">
        <f>IF($B$2=1,IF(ชี้วัด8!AZ19="","",ชี้วัด8!AZ19),IF(ชี้วัด8!AZ49="","",ชี้วัด8!AZ49))</f>
        <v/>
      </c>
      <c r="BA19" s="314" t="str">
        <f>IF($B$2=1,IF(ชี้วัด8!BA19="","",ชี้วัด8!BA19),IF(ชี้วัด8!BA49="","",ชี้วัด8!BA49))</f>
        <v/>
      </c>
      <c r="BB19" s="314" t="str">
        <f>IF($B$2=1,IF(ชี้วัด8!BB19="","",ชี้วัด8!BB19),IF(ชี้วัด8!BB49="","",ชี้วัด8!BB49))</f>
        <v/>
      </c>
      <c r="BC19" s="314" t="str">
        <f>IF($B$2=1,IF(ชี้วัด8!BC19="","",ชี้วัด8!BC19),IF(ชี้วัด8!BC49="","",ชี้วัด8!BC49))</f>
        <v/>
      </c>
      <c r="BD19" s="314" t="str">
        <f>IF($B$2=1,IF(ชี้วัด8!BD19="","",ชี้วัด8!BD19),IF(ชี้วัด8!BD49="","",ชี้วัด8!BD49))</f>
        <v/>
      </c>
      <c r="BE19" s="116" t="str">
        <f>IF($B$2=1,IF(ชี้วัด8!BE19="","",ชี้วัด8!BE19),IF(ชี้วัด8!BE49="","",ชี้วัด8!BE49))</f>
        <v/>
      </c>
      <c r="BF19" s="116" t="str">
        <f>IF($B$2=1,IF(ชี้วัด8!BF19="","",ชี้วัด8!BF19),IF(ชี้วัด8!BF49="","",ชี้วัด8!BF49))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IF($B$2=1,IF(ชี้วัด8!E20="","",ชี้วัด8!E20),IF(ชี้วัด8!E50="","",ชี้วัด8!E50))</f>
        <v/>
      </c>
      <c r="F20" s="118"/>
      <c r="G20" s="314" t="str">
        <f>IF($B$2=1,IF(ชี้วัด8!G20="","",ชี้วัด8!G20),IF(ชี้วัด8!G50="","",ชี้วัด8!G50))</f>
        <v/>
      </c>
      <c r="H20" s="314" t="str">
        <f>IF($B$2=1,IF(ชี้วัด8!H20="","",ชี้วัด8!H20),IF(ชี้วัด8!H50="","",ชี้วัด8!H50))</f>
        <v/>
      </c>
      <c r="I20" s="314" t="str">
        <f>IF($B$2=1,IF(ชี้วัด8!I20="","",ชี้วัด8!I20),IF(ชี้วัด8!I50="","",ชี้วัด8!I50))</f>
        <v/>
      </c>
      <c r="J20" s="314" t="str">
        <f>IF($B$2=1,IF(ชี้วัด8!J20="","",ชี้วัด8!J20),IF(ชี้วัด8!J50="","",ชี้วัด8!J50))</f>
        <v/>
      </c>
      <c r="K20" s="314" t="str">
        <f>IF($B$2=1,IF(ชี้วัด8!K20="","",ชี้วัด8!K20),IF(ชี้วัด8!K50="","",ชี้วัด8!K50))</f>
        <v/>
      </c>
      <c r="L20" s="314" t="str">
        <f>IF($B$2=1,IF(ชี้วัด8!L20="","",ชี้วัด8!L20),IF(ชี้วัด8!L50="","",ชี้วัด8!L50))</f>
        <v/>
      </c>
      <c r="M20" s="314" t="str">
        <f>IF($B$2=1,IF(ชี้วัด8!M20="","",ชี้วัด8!M20),IF(ชี้วัด8!M50="","",ชี้วัด8!M50))</f>
        <v/>
      </c>
      <c r="N20" s="314" t="str">
        <f>IF($B$2=1,IF(ชี้วัด8!N20="","",ชี้วัด8!N20),IF(ชี้วัด8!N50="","",ชี้วัด8!N50))</f>
        <v/>
      </c>
      <c r="O20" s="314" t="str">
        <f>IF($B$2=1,IF(ชี้วัด8!O20="","",ชี้วัด8!O20),IF(ชี้วัด8!O50="","",ชี้วัด8!O50))</f>
        <v/>
      </c>
      <c r="P20" s="314" t="str">
        <f>IF($B$2=1,IF(ชี้วัด8!P20="","",ชี้วัด8!P20),IF(ชี้วัด8!P50="","",ชี้วัด8!P50))</f>
        <v/>
      </c>
      <c r="Q20" s="314" t="str">
        <f>IF($B$2=1,IF(ชี้วัด8!Q20="","",ชี้วัด8!Q20),IF(ชี้วัด8!Q50="","",ชี้วัด8!Q50))</f>
        <v/>
      </c>
      <c r="R20" s="314" t="str">
        <f>IF($B$2=1,IF(ชี้วัด8!R20="","",ชี้วัด8!R20),IF(ชี้วัด8!R50="","",ชี้วัด8!R50))</f>
        <v/>
      </c>
      <c r="S20" s="314" t="str">
        <f>IF($B$2=1,IF(ชี้วัด8!S20="","",ชี้วัด8!S20),IF(ชี้วัด8!S50="","",ชี้วัด8!S50))</f>
        <v/>
      </c>
      <c r="T20" s="314" t="str">
        <f>IF($B$2=1,IF(ชี้วัด8!T20="","",ชี้วัด8!T20),IF(ชี้วัด8!T50="","",ชี้วัด8!T50))</f>
        <v/>
      </c>
      <c r="U20" s="314" t="str">
        <f>IF($B$2=1,IF(ชี้วัด8!U20="","",ชี้วัด8!U20),IF(ชี้วัด8!U50="","",ชี้วัด8!U50))</f>
        <v/>
      </c>
      <c r="V20" s="314" t="str">
        <f>IF($B$2=1,IF(ชี้วัด8!V20="","",ชี้วัด8!V20),IF(ชี้วัด8!V50="","",ชี้วัด8!V50))</f>
        <v/>
      </c>
      <c r="W20" s="314" t="str">
        <f>IF($B$2=1,IF(ชี้วัด8!W20="","",ชี้วัด8!W20),IF(ชี้วัด8!W50="","",ชี้วัด8!W50))</f>
        <v/>
      </c>
      <c r="X20" s="314" t="str">
        <f>IF($B$2=1,IF(ชี้วัด8!X20="","",ชี้วัด8!X20),IF(ชี้วัด8!X50="","",ชี้วัด8!X50))</f>
        <v/>
      </c>
      <c r="Y20" s="314" t="str">
        <f>IF($B$2=1,IF(ชี้วัด8!Y20="","",ชี้วัด8!Y20),IF(ชี้วัด8!Y50="","",ชี้วัด8!Y50))</f>
        <v/>
      </c>
      <c r="Z20" s="314" t="str">
        <f>IF($B$2=1,IF(ชี้วัด8!Z20="","",ชี้วัด8!Z20),IF(ชี้วัด8!Z50="","",ชี้วัด8!Z50))</f>
        <v/>
      </c>
      <c r="AA20" s="314" t="str">
        <f>IF($B$2=1,IF(ชี้วัด8!AA20="","",ชี้วัด8!AA20),IF(ชี้วัด8!AA50="","",ชี้วัด8!AA50))</f>
        <v/>
      </c>
      <c r="AB20" s="314" t="str">
        <f>IF($B$2=1,IF(ชี้วัด8!AB20="","",ชี้วัด8!AB20),IF(ชี้วัด8!AB50="","",ชี้วัด8!AB50))</f>
        <v/>
      </c>
      <c r="AC20" s="314" t="str">
        <f>IF($B$2=1,IF(ชี้วัด8!AC20="","",ชี้วัด8!AC20),IF(ชี้วัด8!AC50="","",ชี้วัด8!AC50))</f>
        <v/>
      </c>
      <c r="AD20" s="314" t="str">
        <f>IF($B$2=1,IF(ชี้วัด8!AD20="","",ชี้วัด8!AD20),IF(ชี้วัด8!AD50="","",ชี้วัด8!AD50))</f>
        <v/>
      </c>
      <c r="AE20" s="314" t="str">
        <f>IF($B$2=1,IF(ชี้วัด8!AE20="","",ชี้วัด8!AE20),IF(ชี้วัด8!AE50="","",ชี้วัด8!AE50))</f>
        <v/>
      </c>
      <c r="AF20" s="314" t="str">
        <f>IF($B$2=1,IF(ชี้วัด8!AF20="","",ชี้วัด8!AF20),IF(ชี้วัด8!AF50="","",ชี้วัด8!AF50))</f>
        <v/>
      </c>
      <c r="AG20" s="314" t="str">
        <f>IF($B$2=1,IF(ชี้วัด8!AG20="","",ชี้วัด8!AG20),IF(ชี้วัด8!AG50="","",ชี้วัด8!AG50))</f>
        <v/>
      </c>
      <c r="AH20" s="314" t="str">
        <f>IF($B$2=1,IF(ชี้วัด8!AH20="","",ชี้วัด8!AH20),IF(ชี้วัด8!AH50="","",ชี้วัด8!AH50))</f>
        <v/>
      </c>
      <c r="AI20" s="314" t="str">
        <f>IF($B$2=1,IF(ชี้วัด8!AI20="","",ชี้วัด8!AI20),IF(ชี้วัด8!AI50="","",ชี้วัด8!AI50))</f>
        <v/>
      </c>
      <c r="AJ20" s="314" t="str">
        <f>IF($B$2=1,IF(ชี้วัด8!AJ20="","",ชี้วัด8!AJ20),IF(ชี้วัด8!AJ50="","",ชี้วัด8!AJ50))</f>
        <v/>
      </c>
      <c r="AK20" s="314" t="str">
        <f>IF($B$2=1,IF(ชี้วัด8!AK20="","",ชี้วัด8!AK20),IF(ชี้วัด8!AK50="","",ชี้วัด8!AK50))</f>
        <v/>
      </c>
      <c r="AL20" s="314" t="str">
        <f>IF($B$2=1,IF(ชี้วัด8!AL20="","",ชี้วัด8!AL20),IF(ชี้วัด8!AL50="","",ชี้วัด8!AL50))</f>
        <v/>
      </c>
      <c r="AM20" s="314" t="str">
        <f>IF($B$2=1,IF(ชี้วัด8!AM20="","",ชี้วัด8!AM20),IF(ชี้วัด8!AM50="","",ชี้วัด8!AM50))</f>
        <v/>
      </c>
      <c r="AN20" s="314" t="str">
        <f>IF($B$2=1,IF(ชี้วัด8!AN20="","",ชี้วัด8!AN20),IF(ชี้วัด8!AN50="","",ชี้วัด8!AN50))</f>
        <v/>
      </c>
      <c r="AO20" s="314" t="str">
        <f>IF($B$2=1,IF(ชี้วัด8!AO20="","",ชี้วัด8!AO20),IF(ชี้วัด8!AO50="","",ชี้วัด8!AO50))</f>
        <v/>
      </c>
      <c r="AP20" s="314" t="str">
        <f>IF($B$2=1,IF(ชี้วัด8!AP20="","",ชี้วัด8!AP20),IF(ชี้วัด8!AP50="","",ชี้วัด8!AP50))</f>
        <v/>
      </c>
      <c r="AQ20" s="314" t="str">
        <f>IF($B$2=1,IF(ชี้วัด8!AQ20="","",ชี้วัด8!AQ20),IF(ชี้วัด8!AQ50="","",ชี้วัด8!AQ50))</f>
        <v/>
      </c>
      <c r="AR20" s="314" t="str">
        <f>IF($B$2=1,IF(ชี้วัด8!AR20="","",ชี้วัด8!AR20),IF(ชี้วัด8!AR50="","",ชี้วัด8!AR50))</f>
        <v/>
      </c>
      <c r="AS20" s="314" t="str">
        <f>IF($B$2=1,IF(ชี้วัด8!AS20="","",ชี้วัด8!AS20),IF(ชี้วัด8!AS50="","",ชี้วัด8!AS50))</f>
        <v/>
      </c>
      <c r="AT20" s="314" t="str">
        <f>IF($B$2=1,IF(ชี้วัด8!AT20="","",ชี้วัด8!AT20),IF(ชี้วัด8!AT50="","",ชี้วัด8!AT50))</f>
        <v/>
      </c>
      <c r="AU20" s="314" t="str">
        <f>IF($B$2=1,IF(ชี้วัด8!AU20="","",ชี้วัด8!AU20),IF(ชี้วัด8!AU50="","",ชี้วัด8!AU50))</f>
        <v/>
      </c>
      <c r="AV20" s="314" t="str">
        <f>IF($B$2=1,IF(ชี้วัด8!AV20="","",ชี้วัด8!AV20),IF(ชี้วัด8!AV50="","",ชี้วัด8!AV50))</f>
        <v/>
      </c>
      <c r="AW20" s="314" t="str">
        <f>IF($B$2=1,IF(ชี้วัด8!AW20="","",ชี้วัด8!AW20),IF(ชี้วัด8!AW50="","",ชี้วัด8!AW50))</f>
        <v/>
      </c>
      <c r="AX20" s="314" t="str">
        <f>IF($B$2=1,IF(ชี้วัด8!AX20="","",ชี้วัด8!AX20),IF(ชี้วัด8!AX50="","",ชี้วัด8!AX50))</f>
        <v/>
      </c>
      <c r="AY20" s="314" t="str">
        <f>IF($B$2=1,IF(ชี้วัด8!AY20="","",ชี้วัด8!AY20),IF(ชี้วัด8!AY50="","",ชี้วัด8!AY50))</f>
        <v/>
      </c>
      <c r="AZ20" s="314" t="str">
        <f>IF($B$2=1,IF(ชี้วัด8!AZ20="","",ชี้วัด8!AZ20),IF(ชี้วัด8!AZ50="","",ชี้วัด8!AZ50))</f>
        <v/>
      </c>
      <c r="BA20" s="314" t="str">
        <f>IF($B$2=1,IF(ชี้วัด8!BA20="","",ชี้วัด8!BA20),IF(ชี้วัด8!BA50="","",ชี้วัด8!BA50))</f>
        <v/>
      </c>
      <c r="BB20" s="314" t="str">
        <f>IF($B$2=1,IF(ชี้วัด8!BB20="","",ชี้วัด8!BB20),IF(ชี้วัด8!BB50="","",ชี้วัด8!BB50))</f>
        <v/>
      </c>
      <c r="BC20" s="314" t="str">
        <f>IF($B$2=1,IF(ชี้วัด8!BC20="","",ชี้วัด8!BC20),IF(ชี้วัด8!BC50="","",ชี้วัด8!BC50))</f>
        <v/>
      </c>
      <c r="BD20" s="314" t="str">
        <f>IF($B$2=1,IF(ชี้วัด8!BD20="","",ชี้วัด8!BD20),IF(ชี้วัด8!BD50="","",ชี้วัด8!BD50))</f>
        <v/>
      </c>
      <c r="BE20" s="116" t="str">
        <f>IF($B$2=1,IF(ชี้วัด8!BE20="","",ชี้วัด8!BE20),IF(ชี้วัด8!BE50="","",ชี้วัด8!BE50))</f>
        <v/>
      </c>
      <c r="BF20" s="116" t="str">
        <f>IF($B$2=1,IF(ชี้วัด8!BF20="","",ชี้วัด8!BF20),IF(ชี้วัด8!BF50="","",ชี้วัด8!BF50))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IF($B$2=1,IF(ชี้วัด8!E21="","",ชี้วัด8!E21),IF(ชี้วัด8!E51="","",ชี้วัด8!E51))</f>
        <v/>
      </c>
      <c r="F21" s="118"/>
      <c r="G21" s="314" t="str">
        <f>IF($B$2=1,IF(ชี้วัด8!G21="","",ชี้วัด8!G21),IF(ชี้วัด8!G51="","",ชี้วัด8!G51))</f>
        <v/>
      </c>
      <c r="H21" s="314" t="str">
        <f>IF($B$2=1,IF(ชี้วัด8!H21="","",ชี้วัด8!H21),IF(ชี้วัด8!H51="","",ชี้วัด8!H51))</f>
        <v/>
      </c>
      <c r="I21" s="314" t="str">
        <f>IF($B$2=1,IF(ชี้วัด8!I21="","",ชี้วัด8!I21),IF(ชี้วัด8!I51="","",ชี้วัด8!I51))</f>
        <v/>
      </c>
      <c r="J21" s="314" t="str">
        <f>IF($B$2=1,IF(ชี้วัด8!J21="","",ชี้วัด8!J21),IF(ชี้วัด8!J51="","",ชี้วัด8!J51))</f>
        <v/>
      </c>
      <c r="K21" s="314" t="str">
        <f>IF($B$2=1,IF(ชี้วัด8!K21="","",ชี้วัด8!K21),IF(ชี้วัด8!K51="","",ชี้วัด8!K51))</f>
        <v/>
      </c>
      <c r="L21" s="314" t="str">
        <f>IF($B$2=1,IF(ชี้วัด8!L21="","",ชี้วัด8!L21),IF(ชี้วัด8!L51="","",ชี้วัด8!L51))</f>
        <v/>
      </c>
      <c r="M21" s="314" t="str">
        <f>IF($B$2=1,IF(ชี้วัด8!M21="","",ชี้วัด8!M21),IF(ชี้วัด8!M51="","",ชี้วัด8!M51))</f>
        <v/>
      </c>
      <c r="N21" s="314" t="str">
        <f>IF($B$2=1,IF(ชี้วัด8!N21="","",ชี้วัด8!N21),IF(ชี้วัด8!N51="","",ชี้วัด8!N51))</f>
        <v/>
      </c>
      <c r="O21" s="314" t="str">
        <f>IF($B$2=1,IF(ชี้วัด8!O21="","",ชี้วัด8!O21),IF(ชี้วัด8!O51="","",ชี้วัด8!O51))</f>
        <v/>
      </c>
      <c r="P21" s="314" t="str">
        <f>IF($B$2=1,IF(ชี้วัด8!P21="","",ชี้วัด8!P21),IF(ชี้วัด8!P51="","",ชี้วัด8!P51))</f>
        <v/>
      </c>
      <c r="Q21" s="314" t="str">
        <f>IF($B$2=1,IF(ชี้วัด8!Q21="","",ชี้วัด8!Q21),IF(ชี้วัด8!Q51="","",ชี้วัด8!Q51))</f>
        <v/>
      </c>
      <c r="R21" s="314" t="str">
        <f>IF($B$2=1,IF(ชี้วัด8!R21="","",ชี้วัด8!R21),IF(ชี้วัด8!R51="","",ชี้วัด8!R51))</f>
        <v/>
      </c>
      <c r="S21" s="314" t="str">
        <f>IF($B$2=1,IF(ชี้วัด8!S21="","",ชี้วัด8!S21),IF(ชี้วัด8!S51="","",ชี้วัด8!S51))</f>
        <v/>
      </c>
      <c r="T21" s="314" t="str">
        <f>IF($B$2=1,IF(ชี้วัด8!T21="","",ชี้วัด8!T21),IF(ชี้วัด8!T51="","",ชี้วัด8!T51))</f>
        <v/>
      </c>
      <c r="U21" s="314" t="str">
        <f>IF($B$2=1,IF(ชี้วัด8!U21="","",ชี้วัด8!U21),IF(ชี้วัด8!U51="","",ชี้วัด8!U51))</f>
        <v/>
      </c>
      <c r="V21" s="314" t="str">
        <f>IF($B$2=1,IF(ชี้วัด8!V21="","",ชี้วัด8!V21),IF(ชี้วัด8!V51="","",ชี้วัด8!V51))</f>
        <v/>
      </c>
      <c r="W21" s="314" t="str">
        <f>IF($B$2=1,IF(ชี้วัด8!W21="","",ชี้วัด8!W21),IF(ชี้วัด8!W51="","",ชี้วัด8!W51))</f>
        <v/>
      </c>
      <c r="X21" s="314" t="str">
        <f>IF($B$2=1,IF(ชี้วัด8!X21="","",ชี้วัด8!X21),IF(ชี้วัด8!X51="","",ชี้วัด8!X51))</f>
        <v/>
      </c>
      <c r="Y21" s="314" t="str">
        <f>IF($B$2=1,IF(ชี้วัด8!Y21="","",ชี้วัด8!Y21),IF(ชี้วัด8!Y51="","",ชี้วัด8!Y51))</f>
        <v/>
      </c>
      <c r="Z21" s="314" t="str">
        <f>IF($B$2=1,IF(ชี้วัด8!Z21="","",ชี้วัด8!Z21),IF(ชี้วัด8!Z51="","",ชี้วัด8!Z51))</f>
        <v/>
      </c>
      <c r="AA21" s="314" t="str">
        <f>IF($B$2=1,IF(ชี้วัด8!AA21="","",ชี้วัด8!AA21),IF(ชี้วัด8!AA51="","",ชี้วัด8!AA51))</f>
        <v/>
      </c>
      <c r="AB21" s="314" t="str">
        <f>IF($B$2=1,IF(ชี้วัด8!AB21="","",ชี้วัด8!AB21),IF(ชี้วัด8!AB51="","",ชี้วัด8!AB51))</f>
        <v/>
      </c>
      <c r="AC21" s="314" t="str">
        <f>IF($B$2=1,IF(ชี้วัด8!AC21="","",ชี้วัด8!AC21),IF(ชี้วัด8!AC51="","",ชี้วัด8!AC51))</f>
        <v/>
      </c>
      <c r="AD21" s="314" t="str">
        <f>IF($B$2=1,IF(ชี้วัด8!AD21="","",ชี้วัด8!AD21),IF(ชี้วัด8!AD51="","",ชี้วัด8!AD51))</f>
        <v/>
      </c>
      <c r="AE21" s="314" t="str">
        <f>IF($B$2=1,IF(ชี้วัด8!AE21="","",ชี้วัด8!AE21),IF(ชี้วัด8!AE51="","",ชี้วัด8!AE51))</f>
        <v/>
      </c>
      <c r="AF21" s="314" t="str">
        <f>IF($B$2=1,IF(ชี้วัด8!AF21="","",ชี้วัด8!AF21),IF(ชี้วัด8!AF51="","",ชี้วัด8!AF51))</f>
        <v/>
      </c>
      <c r="AG21" s="314" t="str">
        <f>IF($B$2=1,IF(ชี้วัด8!AG21="","",ชี้วัด8!AG21),IF(ชี้วัด8!AG51="","",ชี้วัด8!AG51))</f>
        <v/>
      </c>
      <c r="AH21" s="314" t="str">
        <f>IF($B$2=1,IF(ชี้วัด8!AH21="","",ชี้วัด8!AH21),IF(ชี้วัด8!AH51="","",ชี้วัด8!AH51))</f>
        <v/>
      </c>
      <c r="AI21" s="314" t="str">
        <f>IF($B$2=1,IF(ชี้วัด8!AI21="","",ชี้วัด8!AI21),IF(ชี้วัด8!AI51="","",ชี้วัด8!AI51))</f>
        <v/>
      </c>
      <c r="AJ21" s="314" t="str">
        <f>IF($B$2=1,IF(ชี้วัด8!AJ21="","",ชี้วัด8!AJ21),IF(ชี้วัด8!AJ51="","",ชี้วัด8!AJ51))</f>
        <v/>
      </c>
      <c r="AK21" s="314" t="str">
        <f>IF($B$2=1,IF(ชี้วัด8!AK21="","",ชี้วัด8!AK21),IF(ชี้วัด8!AK51="","",ชี้วัด8!AK51))</f>
        <v/>
      </c>
      <c r="AL21" s="314" t="str">
        <f>IF($B$2=1,IF(ชี้วัด8!AL21="","",ชี้วัด8!AL21),IF(ชี้วัด8!AL51="","",ชี้วัด8!AL51))</f>
        <v/>
      </c>
      <c r="AM21" s="314" t="str">
        <f>IF($B$2=1,IF(ชี้วัด8!AM21="","",ชี้วัด8!AM21),IF(ชี้วัด8!AM51="","",ชี้วัด8!AM51))</f>
        <v/>
      </c>
      <c r="AN21" s="314" t="str">
        <f>IF($B$2=1,IF(ชี้วัด8!AN21="","",ชี้วัด8!AN21),IF(ชี้วัด8!AN51="","",ชี้วัด8!AN51))</f>
        <v/>
      </c>
      <c r="AO21" s="314" t="str">
        <f>IF($B$2=1,IF(ชี้วัด8!AO21="","",ชี้วัด8!AO21),IF(ชี้วัด8!AO51="","",ชี้วัด8!AO51))</f>
        <v/>
      </c>
      <c r="AP21" s="314" t="str">
        <f>IF($B$2=1,IF(ชี้วัด8!AP21="","",ชี้วัด8!AP21),IF(ชี้วัด8!AP51="","",ชี้วัด8!AP51))</f>
        <v/>
      </c>
      <c r="AQ21" s="314" t="str">
        <f>IF($B$2=1,IF(ชี้วัด8!AQ21="","",ชี้วัด8!AQ21),IF(ชี้วัด8!AQ51="","",ชี้วัด8!AQ51))</f>
        <v/>
      </c>
      <c r="AR21" s="314" t="str">
        <f>IF($B$2=1,IF(ชี้วัด8!AR21="","",ชี้วัด8!AR21),IF(ชี้วัด8!AR51="","",ชี้วัด8!AR51))</f>
        <v/>
      </c>
      <c r="AS21" s="314" t="str">
        <f>IF($B$2=1,IF(ชี้วัด8!AS21="","",ชี้วัด8!AS21),IF(ชี้วัด8!AS51="","",ชี้วัด8!AS51))</f>
        <v/>
      </c>
      <c r="AT21" s="314" t="str">
        <f>IF($B$2=1,IF(ชี้วัด8!AT21="","",ชี้วัด8!AT21),IF(ชี้วัด8!AT51="","",ชี้วัด8!AT51))</f>
        <v/>
      </c>
      <c r="AU21" s="314" t="str">
        <f>IF($B$2=1,IF(ชี้วัด8!AU21="","",ชี้วัด8!AU21),IF(ชี้วัด8!AU51="","",ชี้วัด8!AU51))</f>
        <v/>
      </c>
      <c r="AV21" s="314" t="str">
        <f>IF($B$2=1,IF(ชี้วัด8!AV21="","",ชี้วัด8!AV21),IF(ชี้วัด8!AV51="","",ชี้วัด8!AV51))</f>
        <v/>
      </c>
      <c r="AW21" s="314" t="str">
        <f>IF($B$2=1,IF(ชี้วัด8!AW21="","",ชี้วัด8!AW21),IF(ชี้วัด8!AW51="","",ชี้วัด8!AW51))</f>
        <v/>
      </c>
      <c r="AX21" s="314" t="str">
        <f>IF($B$2=1,IF(ชี้วัด8!AX21="","",ชี้วัด8!AX21),IF(ชี้วัด8!AX51="","",ชี้วัด8!AX51))</f>
        <v/>
      </c>
      <c r="AY21" s="314" t="str">
        <f>IF($B$2=1,IF(ชี้วัด8!AY21="","",ชี้วัด8!AY21),IF(ชี้วัด8!AY51="","",ชี้วัด8!AY51))</f>
        <v/>
      </c>
      <c r="AZ21" s="314" t="str">
        <f>IF($B$2=1,IF(ชี้วัด8!AZ21="","",ชี้วัด8!AZ21),IF(ชี้วัด8!AZ51="","",ชี้วัด8!AZ51))</f>
        <v/>
      </c>
      <c r="BA21" s="314" t="str">
        <f>IF($B$2=1,IF(ชี้วัด8!BA21="","",ชี้วัด8!BA21),IF(ชี้วัด8!BA51="","",ชี้วัด8!BA51))</f>
        <v/>
      </c>
      <c r="BB21" s="314" t="str">
        <f>IF($B$2=1,IF(ชี้วัด8!BB21="","",ชี้วัด8!BB21),IF(ชี้วัด8!BB51="","",ชี้วัด8!BB51))</f>
        <v/>
      </c>
      <c r="BC21" s="314" t="str">
        <f>IF($B$2=1,IF(ชี้วัด8!BC21="","",ชี้วัด8!BC21),IF(ชี้วัด8!BC51="","",ชี้วัด8!BC51))</f>
        <v/>
      </c>
      <c r="BD21" s="314" t="str">
        <f>IF($B$2=1,IF(ชี้วัด8!BD21="","",ชี้วัด8!BD21),IF(ชี้วัด8!BD51="","",ชี้วัด8!BD51))</f>
        <v/>
      </c>
      <c r="BE21" s="116" t="str">
        <f>IF($B$2=1,IF(ชี้วัด8!BE21="","",ชี้วัด8!BE21),IF(ชี้วัด8!BE51="","",ชี้วัด8!BE51))</f>
        <v/>
      </c>
      <c r="BF21" s="116" t="str">
        <f>IF($B$2=1,IF(ชี้วัด8!BF21="","",ชี้วัด8!BF21),IF(ชี้วัด8!BF51="","",ชี้วัด8!BF51))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IF($B$2=1,IF(ชี้วัด8!E22="","",ชี้วัด8!E22),IF(ชี้วัด8!E52="","",ชี้วัด8!E52))</f>
        <v/>
      </c>
      <c r="F22" s="118"/>
      <c r="G22" s="314" t="str">
        <f>IF($B$2=1,IF(ชี้วัด8!G22="","",ชี้วัด8!G22),IF(ชี้วัด8!G52="","",ชี้วัด8!G52))</f>
        <v/>
      </c>
      <c r="H22" s="314" t="str">
        <f>IF($B$2=1,IF(ชี้วัด8!H22="","",ชี้วัด8!H22),IF(ชี้วัด8!H52="","",ชี้วัด8!H52))</f>
        <v/>
      </c>
      <c r="I22" s="314" t="str">
        <f>IF($B$2=1,IF(ชี้วัด8!I22="","",ชี้วัด8!I22),IF(ชี้วัด8!I52="","",ชี้วัด8!I52))</f>
        <v/>
      </c>
      <c r="J22" s="314" t="str">
        <f>IF($B$2=1,IF(ชี้วัด8!J22="","",ชี้วัด8!J22),IF(ชี้วัด8!J52="","",ชี้วัด8!J52))</f>
        <v/>
      </c>
      <c r="K22" s="314" t="str">
        <f>IF($B$2=1,IF(ชี้วัด8!K22="","",ชี้วัด8!K22),IF(ชี้วัด8!K52="","",ชี้วัด8!K52))</f>
        <v/>
      </c>
      <c r="L22" s="314" t="str">
        <f>IF($B$2=1,IF(ชี้วัด8!L22="","",ชี้วัด8!L22),IF(ชี้วัด8!L52="","",ชี้วัด8!L52))</f>
        <v/>
      </c>
      <c r="M22" s="314" t="str">
        <f>IF($B$2=1,IF(ชี้วัด8!M22="","",ชี้วัด8!M22),IF(ชี้วัด8!M52="","",ชี้วัด8!M52))</f>
        <v/>
      </c>
      <c r="N22" s="314" t="str">
        <f>IF($B$2=1,IF(ชี้วัด8!N22="","",ชี้วัด8!N22),IF(ชี้วัด8!N52="","",ชี้วัด8!N52))</f>
        <v/>
      </c>
      <c r="O22" s="314" t="str">
        <f>IF($B$2=1,IF(ชี้วัด8!O22="","",ชี้วัด8!O22),IF(ชี้วัด8!O52="","",ชี้วัด8!O52))</f>
        <v/>
      </c>
      <c r="P22" s="314" t="str">
        <f>IF($B$2=1,IF(ชี้วัด8!P22="","",ชี้วัด8!P22),IF(ชี้วัด8!P52="","",ชี้วัด8!P52))</f>
        <v/>
      </c>
      <c r="Q22" s="314" t="str">
        <f>IF($B$2=1,IF(ชี้วัด8!Q22="","",ชี้วัด8!Q22),IF(ชี้วัด8!Q52="","",ชี้วัด8!Q52))</f>
        <v/>
      </c>
      <c r="R22" s="314" t="str">
        <f>IF($B$2=1,IF(ชี้วัด8!R22="","",ชี้วัด8!R22),IF(ชี้วัด8!R52="","",ชี้วัด8!R52))</f>
        <v/>
      </c>
      <c r="S22" s="314" t="str">
        <f>IF($B$2=1,IF(ชี้วัด8!S22="","",ชี้วัด8!S22),IF(ชี้วัด8!S52="","",ชี้วัด8!S52))</f>
        <v/>
      </c>
      <c r="T22" s="314" t="str">
        <f>IF($B$2=1,IF(ชี้วัด8!T22="","",ชี้วัด8!T22),IF(ชี้วัด8!T52="","",ชี้วัด8!T52))</f>
        <v/>
      </c>
      <c r="U22" s="314" t="str">
        <f>IF($B$2=1,IF(ชี้วัด8!U22="","",ชี้วัด8!U22),IF(ชี้วัด8!U52="","",ชี้วัด8!U52))</f>
        <v/>
      </c>
      <c r="V22" s="314" t="str">
        <f>IF($B$2=1,IF(ชี้วัด8!V22="","",ชี้วัด8!V22),IF(ชี้วัด8!V52="","",ชี้วัด8!V52))</f>
        <v/>
      </c>
      <c r="W22" s="314" t="str">
        <f>IF($B$2=1,IF(ชี้วัด8!W22="","",ชี้วัด8!W22),IF(ชี้วัด8!W52="","",ชี้วัด8!W52))</f>
        <v/>
      </c>
      <c r="X22" s="314" t="str">
        <f>IF($B$2=1,IF(ชี้วัด8!X22="","",ชี้วัด8!X22),IF(ชี้วัด8!X52="","",ชี้วัด8!X52))</f>
        <v/>
      </c>
      <c r="Y22" s="314" t="str">
        <f>IF($B$2=1,IF(ชี้วัด8!Y22="","",ชี้วัด8!Y22),IF(ชี้วัด8!Y52="","",ชี้วัด8!Y52))</f>
        <v/>
      </c>
      <c r="Z22" s="314" t="str">
        <f>IF($B$2=1,IF(ชี้วัด8!Z22="","",ชี้วัด8!Z22),IF(ชี้วัด8!Z52="","",ชี้วัด8!Z52))</f>
        <v/>
      </c>
      <c r="AA22" s="314" t="str">
        <f>IF($B$2=1,IF(ชี้วัด8!AA22="","",ชี้วัด8!AA22),IF(ชี้วัด8!AA52="","",ชี้วัด8!AA52))</f>
        <v/>
      </c>
      <c r="AB22" s="314" t="str">
        <f>IF($B$2=1,IF(ชี้วัด8!AB22="","",ชี้วัด8!AB22),IF(ชี้วัด8!AB52="","",ชี้วัด8!AB52))</f>
        <v/>
      </c>
      <c r="AC22" s="314" t="str">
        <f>IF($B$2=1,IF(ชี้วัด8!AC22="","",ชี้วัด8!AC22),IF(ชี้วัด8!AC52="","",ชี้วัด8!AC52))</f>
        <v/>
      </c>
      <c r="AD22" s="314" t="str">
        <f>IF($B$2=1,IF(ชี้วัด8!AD22="","",ชี้วัด8!AD22),IF(ชี้วัด8!AD52="","",ชี้วัด8!AD52))</f>
        <v/>
      </c>
      <c r="AE22" s="314" t="str">
        <f>IF($B$2=1,IF(ชี้วัด8!AE22="","",ชี้วัด8!AE22),IF(ชี้วัด8!AE52="","",ชี้วัด8!AE52))</f>
        <v/>
      </c>
      <c r="AF22" s="314" t="str">
        <f>IF($B$2=1,IF(ชี้วัด8!AF22="","",ชี้วัด8!AF22),IF(ชี้วัด8!AF52="","",ชี้วัด8!AF52))</f>
        <v/>
      </c>
      <c r="AG22" s="314" t="str">
        <f>IF($B$2=1,IF(ชี้วัด8!AG22="","",ชี้วัด8!AG22),IF(ชี้วัด8!AG52="","",ชี้วัด8!AG52))</f>
        <v/>
      </c>
      <c r="AH22" s="314" t="str">
        <f>IF($B$2=1,IF(ชี้วัด8!AH22="","",ชี้วัด8!AH22),IF(ชี้วัด8!AH52="","",ชี้วัด8!AH52))</f>
        <v/>
      </c>
      <c r="AI22" s="314" t="str">
        <f>IF($B$2=1,IF(ชี้วัด8!AI22="","",ชี้วัด8!AI22),IF(ชี้วัด8!AI52="","",ชี้วัด8!AI52))</f>
        <v/>
      </c>
      <c r="AJ22" s="314" t="str">
        <f>IF($B$2=1,IF(ชี้วัด8!AJ22="","",ชี้วัด8!AJ22),IF(ชี้วัด8!AJ52="","",ชี้วัด8!AJ52))</f>
        <v/>
      </c>
      <c r="AK22" s="314" t="str">
        <f>IF($B$2=1,IF(ชี้วัด8!AK22="","",ชี้วัด8!AK22),IF(ชี้วัด8!AK52="","",ชี้วัด8!AK52))</f>
        <v/>
      </c>
      <c r="AL22" s="314" t="str">
        <f>IF($B$2=1,IF(ชี้วัด8!AL22="","",ชี้วัด8!AL22),IF(ชี้วัด8!AL52="","",ชี้วัด8!AL52))</f>
        <v/>
      </c>
      <c r="AM22" s="314" t="str">
        <f>IF($B$2=1,IF(ชี้วัด8!AM22="","",ชี้วัด8!AM22),IF(ชี้วัด8!AM52="","",ชี้วัด8!AM52))</f>
        <v/>
      </c>
      <c r="AN22" s="314" t="str">
        <f>IF($B$2=1,IF(ชี้วัด8!AN22="","",ชี้วัด8!AN22),IF(ชี้วัด8!AN52="","",ชี้วัด8!AN52))</f>
        <v/>
      </c>
      <c r="AO22" s="314" t="str">
        <f>IF($B$2=1,IF(ชี้วัด8!AO22="","",ชี้วัด8!AO22),IF(ชี้วัด8!AO52="","",ชี้วัด8!AO52))</f>
        <v/>
      </c>
      <c r="AP22" s="314" t="str">
        <f>IF($B$2=1,IF(ชี้วัด8!AP22="","",ชี้วัด8!AP22),IF(ชี้วัด8!AP52="","",ชี้วัด8!AP52))</f>
        <v/>
      </c>
      <c r="AQ22" s="314" t="str">
        <f>IF($B$2=1,IF(ชี้วัด8!AQ22="","",ชี้วัด8!AQ22),IF(ชี้วัด8!AQ52="","",ชี้วัด8!AQ52))</f>
        <v/>
      </c>
      <c r="AR22" s="314" t="str">
        <f>IF($B$2=1,IF(ชี้วัด8!AR22="","",ชี้วัด8!AR22),IF(ชี้วัด8!AR52="","",ชี้วัด8!AR52))</f>
        <v/>
      </c>
      <c r="AS22" s="314" t="str">
        <f>IF($B$2=1,IF(ชี้วัด8!AS22="","",ชี้วัด8!AS22),IF(ชี้วัด8!AS52="","",ชี้วัด8!AS52))</f>
        <v/>
      </c>
      <c r="AT22" s="314" t="str">
        <f>IF($B$2=1,IF(ชี้วัด8!AT22="","",ชี้วัด8!AT22),IF(ชี้วัด8!AT52="","",ชี้วัด8!AT52))</f>
        <v/>
      </c>
      <c r="AU22" s="314" t="str">
        <f>IF($B$2=1,IF(ชี้วัด8!AU22="","",ชี้วัด8!AU22),IF(ชี้วัด8!AU52="","",ชี้วัด8!AU52))</f>
        <v/>
      </c>
      <c r="AV22" s="314" t="str">
        <f>IF($B$2=1,IF(ชี้วัด8!AV22="","",ชี้วัด8!AV22),IF(ชี้วัด8!AV52="","",ชี้วัด8!AV52))</f>
        <v/>
      </c>
      <c r="AW22" s="314" t="str">
        <f>IF($B$2=1,IF(ชี้วัด8!AW22="","",ชี้วัด8!AW22),IF(ชี้วัด8!AW52="","",ชี้วัด8!AW52))</f>
        <v/>
      </c>
      <c r="AX22" s="314" t="str">
        <f>IF($B$2=1,IF(ชี้วัด8!AX22="","",ชี้วัด8!AX22),IF(ชี้วัด8!AX52="","",ชี้วัด8!AX52))</f>
        <v/>
      </c>
      <c r="AY22" s="314" t="str">
        <f>IF($B$2=1,IF(ชี้วัด8!AY22="","",ชี้วัด8!AY22),IF(ชี้วัด8!AY52="","",ชี้วัด8!AY52))</f>
        <v/>
      </c>
      <c r="AZ22" s="314" t="str">
        <f>IF($B$2=1,IF(ชี้วัด8!AZ22="","",ชี้วัด8!AZ22),IF(ชี้วัด8!AZ52="","",ชี้วัด8!AZ52))</f>
        <v/>
      </c>
      <c r="BA22" s="314" t="str">
        <f>IF($B$2=1,IF(ชี้วัด8!BA22="","",ชี้วัด8!BA22),IF(ชี้วัด8!BA52="","",ชี้วัด8!BA52))</f>
        <v/>
      </c>
      <c r="BB22" s="314" t="str">
        <f>IF($B$2=1,IF(ชี้วัด8!BB22="","",ชี้วัด8!BB22),IF(ชี้วัด8!BB52="","",ชี้วัด8!BB52))</f>
        <v/>
      </c>
      <c r="BC22" s="314" t="str">
        <f>IF($B$2=1,IF(ชี้วัด8!BC22="","",ชี้วัด8!BC22),IF(ชี้วัด8!BC52="","",ชี้วัด8!BC52))</f>
        <v/>
      </c>
      <c r="BD22" s="314" t="str">
        <f>IF($B$2=1,IF(ชี้วัด8!BD22="","",ชี้วัด8!BD22),IF(ชี้วัด8!BD52="","",ชี้วัด8!BD52))</f>
        <v/>
      </c>
      <c r="BE22" s="116" t="str">
        <f>IF($B$2=1,IF(ชี้วัด8!BE22="","",ชี้วัด8!BE22),IF(ชี้วัด8!BE52="","",ชี้วัด8!BE52))</f>
        <v/>
      </c>
      <c r="BF22" s="116" t="str">
        <f>IF($B$2=1,IF(ชี้วัด8!BF22="","",ชี้วัด8!BF22),IF(ชี้วัด8!BF52="","",ชี้วัด8!BF52))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IF($B$2=1,IF(ชี้วัด8!E23="","",ชี้วัด8!E23),IF(ชี้วัด8!E53="","",ชี้วัด8!E53))</f>
        <v/>
      </c>
      <c r="F23" s="118"/>
      <c r="G23" s="314" t="str">
        <f>IF($B$2=1,IF(ชี้วัด8!G23="","",ชี้วัด8!G23),IF(ชี้วัด8!G53="","",ชี้วัด8!G53))</f>
        <v/>
      </c>
      <c r="H23" s="314" t="str">
        <f>IF($B$2=1,IF(ชี้วัด8!H23="","",ชี้วัด8!H23),IF(ชี้วัด8!H53="","",ชี้วัด8!H53))</f>
        <v/>
      </c>
      <c r="I23" s="314" t="str">
        <f>IF($B$2=1,IF(ชี้วัด8!I23="","",ชี้วัด8!I23),IF(ชี้วัด8!I53="","",ชี้วัด8!I53))</f>
        <v/>
      </c>
      <c r="J23" s="314" t="str">
        <f>IF($B$2=1,IF(ชี้วัด8!J23="","",ชี้วัด8!J23),IF(ชี้วัด8!J53="","",ชี้วัด8!J53))</f>
        <v/>
      </c>
      <c r="K23" s="314" t="str">
        <f>IF($B$2=1,IF(ชี้วัด8!K23="","",ชี้วัด8!K23),IF(ชี้วัด8!K53="","",ชี้วัด8!K53))</f>
        <v/>
      </c>
      <c r="L23" s="314" t="str">
        <f>IF($B$2=1,IF(ชี้วัด8!L23="","",ชี้วัด8!L23),IF(ชี้วัด8!L53="","",ชี้วัด8!L53))</f>
        <v/>
      </c>
      <c r="M23" s="314" t="str">
        <f>IF($B$2=1,IF(ชี้วัด8!M23="","",ชี้วัด8!M23),IF(ชี้วัด8!M53="","",ชี้วัด8!M53))</f>
        <v/>
      </c>
      <c r="N23" s="314" t="str">
        <f>IF($B$2=1,IF(ชี้วัด8!N23="","",ชี้วัด8!N23),IF(ชี้วัด8!N53="","",ชี้วัด8!N53))</f>
        <v/>
      </c>
      <c r="O23" s="314" t="str">
        <f>IF($B$2=1,IF(ชี้วัด8!O23="","",ชี้วัด8!O23),IF(ชี้วัด8!O53="","",ชี้วัด8!O53))</f>
        <v/>
      </c>
      <c r="P23" s="314" t="str">
        <f>IF($B$2=1,IF(ชี้วัด8!P23="","",ชี้วัด8!P23),IF(ชี้วัด8!P53="","",ชี้วัด8!P53))</f>
        <v/>
      </c>
      <c r="Q23" s="314" t="str">
        <f>IF($B$2=1,IF(ชี้วัด8!Q23="","",ชี้วัด8!Q23),IF(ชี้วัด8!Q53="","",ชี้วัด8!Q53))</f>
        <v/>
      </c>
      <c r="R23" s="314" t="str">
        <f>IF($B$2=1,IF(ชี้วัด8!R23="","",ชี้วัด8!R23),IF(ชี้วัด8!R53="","",ชี้วัด8!R53))</f>
        <v/>
      </c>
      <c r="S23" s="314" t="str">
        <f>IF($B$2=1,IF(ชี้วัด8!S23="","",ชี้วัด8!S23),IF(ชี้วัด8!S53="","",ชี้วัด8!S53))</f>
        <v/>
      </c>
      <c r="T23" s="314" t="str">
        <f>IF($B$2=1,IF(ชี้วัด8!T23="","",ชี้วัด8!T23),IF(ชี้วัด8!T53="","",ชี้วัด8!T53))</f>
        <v/>
      </c>
      <c r="U23" s="314" t="str">
        <f>IF($B$2=1,IF(ชี้วัด8!U23="","",ชี้วัด8!U23),IF(ชี้วัด8!U53="","",ชี้วัด8!U53))</f>
        <v/>
      </c>
      <c r="V23" s="314" t="str">
        <f>IF($B$2=1,IF(ชี้วัด8!V23="","",ชี้วัด8!V23),IF(ชี้วัด8!V53="","",ชี้วัด8!V53))</f>
        <v/>
      </c>
      <c r="W23" s="314" t="str">
        <f>IF($B$2=1,IF(ชี้วัด8!W23="","",ชี้วัด8!W23),IF(ชี้วัด8!W53="","",ชี้วัด8!W53))</f>
        <v/>
      </c>
      <c r="X23" s="314" t="str">
        <f>IF($B$2=1,IF(ชี้วัด8!X23="","",ชี้วัด8!X23),IF(ชี้วัด8!X53="","",ชี้วัด8!X53))</f>
        <v/>
      </c>
      <c r="Y23" s="314" t="str">
        <f>IF($B$2=1,IF(ชี้วัด8!Y23="","",ชี้วัด8!Y23),IF(ชี้วัด8!Y53="","",ชี้วัด8!Y53))</f>
        <v/>
      </c>
      <c r="Z23" s="314" t="str">
        <f>IF($B$2=1,IF(ชี้วัด8!Z23="","",ชี้วัด8!Z23),IF(ชี้วัด8!Z53="","",ชี้วัด8!Z53))</f>
        <v/>
      </c>
      <c r="AA23" s="314" t="str">
        <f>IF($B$2=1,IF(ชี้วัด8!AA23="","",ชี้วัด8!AA23),IF(ชี้วัด8!AA53="","",ชี้วัด8!AA53))</f>
        <v/>
      </c>
      <c r="AB23" s="314" t="str">
        <f>IF($B$2=1,IF(ชี้วัด8!AB23="","",ชี้วัด8!AB23),IF(ชี้วัด8!AB53="","",ชี้วัด8!AB53))</f>
        <v/>
      </c>
      <c r="AC23" s="314" t="str">
        <f>IF($B$2=1,IF(ชี้วัด8!AC23="","",ชี้วัด8!AC23),IF(ชี้วัด8!AC53="","",ชี้วัด8!AC53))</f>
        <v/>
      </c>
      <c r="AD23" s="314" t="str">
        <f>IF($B$2=1,IF(ชี้วัด8!AD23="","",ชี้วัด8!AD23),IF(ชี้วัด8!AD53="","",ชี้วัด8!AD53))</f>
        <v/>
      </c>
      <c r="AE23" s="314" t="str">
        <f>IF($B$2=1,IF(ชี้วัด8!AE23="","",ชี้วัด8!AE23),IF(ชี้วัด8!AE53="","",ชี้วัด8!AE53))</f>
        <v/>
      </c>
      <c r="AF23" s="314" t="str">
        <f>IF($B$2=1,IF(ชี้วัด8!AF23="","",ชี้วัด8!AF23),IF(ชี้วัด8!AF53="","",ชี้วัด8!AF53))</f>
        <v/>
      </c>
      <c r="AG23" s="314" t="str">
        <f>IF($B$2=1,IF(ชี้วัด8!AG23="","",ชี้วัด8!AG23),IF(ชี้วัด8!AG53="","",ชี้วัด8!AG53))</f>
        <v/>
      </c>
      <c r="AH23" s="314" t="str">
        <f>IF($B$2=1,IF(ชี้วัด8!AH23="","",ชี้วัด8!AH23),IF(ชี้วัด8!AH53="","",ชี้วัด8!AH53))</f>
        <v/>
      </c>
      <c r="AI23" s="314" t="str">
        <f>IF($B$2=1,IF(ชี้วัด8!AI23="","",ชี้วัด8!AI23),IF(ชี้วัด8!AI53="","",ชี้วัด8!AI53))</f>
        <v/>
      </c>
      <c r="AJ23" s="314" t="str">
        <f>IF($B$2=1,IF(ชี้วัด8!AJ23="","",ชี้วัด8!AJ23),IF(ชี้วัด8!AJ53="","",ชี้วัด8!AJ53))</f>
        <v/>
      </c>
      <c r="AK23" s="314" t="str">
        <f>IF($B$2=1,IF(ชี้วัด8!AK23="","",ชี้วัด8!AK23),IF(ชี้วัด8!AK53="","",ชี้วัด8!AK53))</f>
        <v/>
      </c>
      <c r="AL23" s="314" t="str">
        <f>IF($B$2=1,IF(ชี้วัด8!AL23="","",ชี้วัด8!AL23),IF(ชี้วัด8!AL53="","",ชี้วัด8!AL53))</f>
        <v/>
      </c>
      <c r="AM23" s="314" t="str">
        <f>IF($B$2=1,IF(ชี้วัด8!AM23="","",ชี้วัด8!AM23),IF(ชี้วัด8!AM53="","",ชี้วัด8!AM53))</f>
        <v/>
      </c>
      <c r="AN23" s="314" t="str">
        <f>IF($B$2=1,IF(ชี้วัด8!AN23="","",ชี้วัด8!AN23),IF(ชี้วัด8!AN53="","",ชี้วัด8!AN53))</f>
        <v/>
      </c>
      <c r="AO23" s="314" t="str">
        <f>IF($B$2=1,IF(ชี้วัด8!AO23="","",ชี้วัด8!AO23),IF(ชี้วัด8!AO53="","",ชี้วัด8!AO53))</f>
        <v/>
      </c>
      <c r="AP23" s="314" t="str">
        <f>IF($B$2=1,IF(ชี้วัด8!AP23="","",ชี้วัด8!AP23),IF(ชี้วัด8!AP53="","",ชี้วัด8!AP53))</f>
        <v/>
      </c>
      <c r="AQ23" s="314" t="str">
        <f>IF($B$2=1,IF(ชี้วัด8!AQ23="","",ชี้วัด8!AQ23),IF(ชี้วัด8!AQ53="","",ชี้วัด8!AQ53))</f>
        <v/>
      </c>
      <c r="AR23" s="314" t="str">
        <f>IF($B$2=1,IF(ชี้วัด8!AR23="","",ชี้วัด8!AR23),IF(ชี้วัด8!AR53="","",ชี้วัด8!AR53))</f>
        <v/>
      </c>
      <c r="AS23" s="314" t="str">
        <f>IF($B$2=1,IF(ชี้วัด8!AS23="","",ชี้วัด8!AS23),IF(ชี้วัด8!AS53="","",ชี้วัด8!AS53))</f>
        <v/>
      </c>
      <c r="AT23" s="314" t="str">
        <f>IF($B$2=1,IF(ชี้วัด8!AT23="","",ชี้วัด8!AT23),IF(ชี้วัด8!AT53="","",ชี้วัด8!AT53))</f>
        <v/>
      </c>
      <c r="AU23" s="314" t="str">
        <f>IF($B$2=1,IF(ชี้วัด8!AU23="","",ชี้วัด8!AU23),IF(ชี้วัด8!AU53="","",ชี้วัด8!AU53))</f>
        <v/>
      </c>
      <c r="AV23" s="314" t="str">
        <f>IF($B$2=1,IF(ชี้วัด8!AV23="","",ชี้วัด8!AV23),IF(ชี้วัด8!AV53="","",ชี้วัด8!AV53))</f>
        <v/>
      </c>
      <c r="AW23" s="314" t="str">
        <f>IF($B$2=1,IF(ชี้วัด8!AW23="","",ชี้วัด8!AW23),IF(ชี้วัด8!AW53="","",ชี้วัด8!AW53))</f>
        <v/>
      </c>
      <c r="AX23" s="314" t="str">
        <f>IF($B$2=1,IF(ชี้วัด8!AX23="","",ชี้วัด8!AX23),IF(ชี้วัด8!AX53="","",ชี้วัด8!AX53))</f>
        <v/>
      </c>
      <c r="AY23" s="314" t="str">
        <f>IF($B$2=1,IF(ชี้วัด8!AY23="","",ชี้วัด8!AY23),IF(ชี้วัด8!AY53="","",ชี้วัด8!AY53))</f>
        <v/>
      </c>
      <c r="AZ23" s="314" t="str">
        <f>IF($B$2=1,IF(ชี้วัด8!AZ23="","",ชี้วัด8!AZ23),IF(ชี้วัด8!AZ53="","",ชี้วัด8!AZ53))</f>
        <v/>
      </c>
      <c r="BA23" s="314" t="str">
        <f>IF($B$2=1,IF(ชี้วัด8!BA23="","",ชี้วัด8!BA23),IF(ชี้วัด8!BA53="","",ชี้วัด8!BA53))</f>
        <v/>
      </c>
      <c r="BB23" s="314" t="str">
        <f>IF($B$2=1,IF(ชี้วัด8!BB23="","",ชี้วัด8!BB23),IF(ชี้วัด8!BB53="","",ชี้วัด8!BB53))</f>
        <v/>
      </c>
      <c r="BC23" s="314" t="str">
        <f>IF($B$2=1,IF(ชี้วัด8!BC23="","",ชี้วัด8!BC23),IF(ชี้วัด8!BC53="","",ชี้วัด8!BC53))</f>
        <v/>
      </c>
      <c r="BD23" s="314" t="str">
        <f>IF($B$2=1,IF(ชี้วัด8!BD23="","",ชี้วัด8!BD23),IF(ชี้วัด8!BD53="","",ชี้วัด8!BD53))</f>
        <v/>
      </c>
      <c r="BE23" s="116" t="str">
        <f>IF($B$2=1,IF(ชี้วัด8!BE23="","",ชี้วัด8!BE23),IF(ชี้วัด8!BE53="","",ชี้วัด8!BE53))</f>
        <v/>
      </c>
      <c r="BF23" s="116" t="str">
        <f>IF($B$2=1,IF(ชี้วัด8!BF23="","",ชี้วัด8!BF23),IF(ชี้วัด8!BF53="","",ชี้วัด8!BF53))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IF($B$2=1,IF(ชี้วัด8!E24="","",ชี้วัด8!E24),IF(ชี้วัด8!E54="","",ชี้วัด8!E54))</f>
        <v/>
      </c>
      <c r="F24" s="118"/>
      <c r="G24" s="314" t="str">
        <f>IF($B$2=1,IF(ชี้วัด8!G24="","",ชี้วัด8!G24),IF(ชี้วัด8!G54="","",ชี้วัด8!G54))</f>
        <v/>
      </c>
      <c r="H24" s="314" t="str">
        <f>IF($B$2=1,IF(ชี้วัด8!H24="","",ชี้วัด8!H24),IF(ชี้วัด8!H54="","",ชี้วัด8!H54))</f>
        <v/>
      </c>
      <c r="I24" s="314" t="str">
        <f>IF($B$2=1,IF(ชี้วัด8!I24="","",ชี้วัด8!I24),IF(ชี้วัด8!I54="","",ชี้วัด8!I54))</f>
        <v/>
      </c>
      <c r="J24" s="314" t="str">
        <f>IF($B$2=1,IF(ชี้วัด8!J24="","",ชี้วัด8!J24),IF(ชี้วัด8!J54="","",ชี้วัด8!J54))</f>
        <v/>
      </c>
      <c r="K24" s="314" t="str">
        <f>IF($B$2=1,IF(ชี้วัด8!K24="","",ชี้วัด8!K24),IF(ชี้วัด8!K54="","",ชี้วัด8!K54))</f>
        <v/>
      </c>
      <c r="L24" s="314" t="str">
        <f>IF($B$2=1,IF(ชี้วัด8!L24="","",ชี้วัด8!L24),IF(ชี้วัด8!L54="","",ชี้วัด8!L54))</f>
        <v/>
      </c>
      <c r="M24" s="314" t="str">
        <f>IF($B$2=1,IF(ชี้วัด8!M24="","",ชี้วัด8!M24),IF(ชี้วัด8!M54="","",ชี้วัด8!M54))</f>
        <v/>
      </c>
      <c r="N24" s="314" t="str">
        <f>IF($B$2=1,IF(ชี้วัด8!N24="","",ชี้วัด8!N24),IF(ชี้วัด8!N54="","",ชี้วัด8!N54))</f>
        <v/>
      </c>
      <c r="O24" s="314" t="str">
        <f>IF($B$2=1,IF(ชี้วัด8!O24="","",ชี้วัด8!O24),IF(ชี้วัด8!O54="","",ชี้วัด8!O54))</f>
        <v/>
      </c>
      <c r="P24" s="314" t="str">
        <f>IF($B$2=1,IF(ชี้วัด8!P24="","",ชี้วัด8!P24),IF(ชี้วัด8!P54="","",ชี้วัด8!P54))</f>
        <v/>
      </c>
      <c r="Q24" s="314" t="str">
        <f>IF($B$2=1,IF(ชี้วัด8!Q24="","",ชี้วัด8!Q24),IF(ชี้วัด8!Q54="","",ชี้วัด8!Q54))</f>
        <v/>
      </c>
      <c r="R24" s="314" t="str">
        <f>IF($B$2=1,IF(ชี้วัด8!R24="","",ชี้วัด8!R24),IF(ชี้วัด8!R54="","",ชี้วัด8!R54))</f>
        <v/>
      </c>
      <c r="S24" s="314" t="str">
        <f>IF($B$2=1,IF(ชี้วัด8!S24="","",ชี้วัด8!S24),IF(ชี้วัด8!S54="","",ชี้วัด8!S54))</f>
        <v/>
      </c>
      <c r="T24" s="314" t="str">
        <f>IF($B$2=1,IF(ชี้วัด8!T24="","",ชี้วัด8!T24),IF(ชี้วัด8!T54="","",ชี้วัด8!T54))</f>
        <v/>
      </c>
      <c r="U24" s="314" t="str">
        <f>IF($B$2=1,IF(ชี้วัด8!U24="","",ชี้วัด8!U24),IF(ชี้วัด8!U54="","",ชี้วัด8!U54))</f>
        <v/>
      </c>
      <c r="V24" s="314" t="str">
        <f>IF($B$2=1,IF(ชี้วัด8!V24="","",ชี้วัด8!V24),IF(ชี้วัด8!V54="","",ชี้วัด8!V54))</f>
        <v/>
      </c>
      <c r="W24" s="314" t="str">
        <f>IF($B$2=1,IF(ชี้วัด8!W24="","",ชี้วัด8!W24),IF(ชี้วัด8!W54="","",ชี้วัด8!W54))</f>
        <v/>
      </c>
      <c r="X24" s="314" t="str">
        <f>IF($B$2=1,IF(ชี้วัด8!X24="","",ชี้วัด8!X24),IF(ชี้วัด8!X54="","",ชี้วัด8!X54))</f>
        <v/>
      </c>
      <c r="Y24" s="314" t="str">
        <f>IF($B$2=1,IF(ชี้วัด8!Y24="","",ชี้วัด8!Y24),IF(ชี้วัด8!Y54="","",ชี้วัด8!Y54))</f>
        <v/>
      </c>
      <c r="Z24" s="314" t="str">
        <f>IF($B$2=1,IF(ชี้วัด8!Z24="","",ชี้วัด8!Z24),IF(ชี้วัด8!Z54="","",ชี้วัด8!Z54))</f>
        <v/>
      </c>
      <c r="AA24" s="314" t="str">
        <f>IF($B$2=1,IF(ชี้วัด8!AA24="","",ชี้วัด8!AA24),IF(ชี้วัด8!AA54="","",ชี้วัด8!AA54))</f>
        <v/>
      </c>
      <c r="AB24" s="314" t="str">
        <f>IF($B$2=1,IF(ชี้วัด8!AB24="","",ชี้วัด8!AB24),IF(ชี้วัด8!AB54="","",ชี้วัด8!AB54))</f>
        <v/>
      </c>
      <c r="AC24" s="314" t="str">
        <f>IF($B$2=1,IF(ชี้วัด8!AC24="","",ชี้วัด8!AC24),IF(ชี้วัด8!AC54="","",ชี้วัด8!AC54))</f>
        <v/>
      </c>
      <c r="AD24" s="314" t="str">
        <f>IF($B$2=1,IF(ชี้วัด8!AD24="","",ชี้วัด8!AD24),IF(ชี้วัด8!AD54="","",ชี้วัด8!AD54))</f>
        <v/>
      </c>
      <c r="AE24" s="314" t="str">
        <f>IF($B$2=1,IF(ชี้วัด8!AE24="","",ชี้วัด8!AE24),IF(ชี้วัด8!AE54="","",ชี้วัด8!AE54))</f>
        <v/>
      </c>
      <c r="AF24" s="314" t="str">
        <f>IF($B$2=1,IF(ชี้วัด8!AF24="","",ชี้วัด8!AF24),IF(ชี้วัด8!AF54="","",ชี้วัด8!AF54))</f>
        <v/>
      </c>
      <c r="AG24" s="314" t="str">
        <f>IF($B$2=1,IF(ชี้วัด8!AG24="","",ชี้วัด8!AG24),IF(ชี้วัด8!AG54="","",ชี้วัด8!AG54))</f>
        <v/>
      </c>
      <c r="AH24" s="314" t="str">
        <f>IF($B$2=1,IF(ชี้วัด8!AH24="","",ชี้วัด8!AH24),IF(ชี้วัด8!AH54="","",ชี้วัด8!AH54))</f>
        <v/>
      </c>
      <c r="AI24" s="314" t="str">
        <f>IF($B$2=1,IF(ชี้วัด8!AI24="","",ชี้วัด8!AI24),IF(ชี้วัด8!AI54="","",ชี้วัด8!AI54))</f>
        <v/>
      </c>
      <c r="AJ24" s="314" t="str">
        <f>IF($B$2=1,IF(ชี้วัด8!AJ24="","",ชี้วัด8!AJ24),IF(ชี้วัด8!AJ54="","",ชี้วัด8!AJ54))</f>
        <v/>
      </c>
      <c r="AK24" s="314" t="str">
        <f>IF($B$2=1,IF(ชี้วัด8!AK24="","",ชี้วัด8!AK24),IF(ชี้วัด8!AK54="","",ชี้วัด8!AK54))</f>
        <v/>
      </c>
      <c r="AL24" s="314" t="str">
        <f>IF($B$2=1,IF(ชี้วัด8!AL24="","",ชี้วัด8!AL24),IF(ชี้วัด8!AL54="","",ชี้วัด8!AL54))</f>
        <v/>
      </c>
      <c r="AM24" s="314" t="str">
        <f>IF($B$2=1,IF(ชี้วัด8!AM24="","",ชี้วัด8!AM24),IF(ชี้วัด8!AM54="","",ชี้วัด8!AM54))</f>
        <v/>
      </c>
      <c r="AN24" s="314" t="str">
        <f>IF($B$2=1,IF(ชี้วัด8!AN24="","",ชี้วัด8!AN24),IF(ชี้วัด8!AN54="","",ชี้วัด8!AN54))</f>
        <v/>
      </c>
      <c r="AO24" s="314" t="str">
        <f>IF($B$2=1,IF(ชี้วัด8!AO24="","",ชี้วัด8!AO24),IF(ชี้วัด8!AO54="","",ชี้วัด8!AO54))</f>
        <v/>
      </c>
      <c r="AP24" s="314" t="str">
        <f>IF($B$2=1,IF(ชี้วัด8!AP24="","",ชี้วัด8!AP24),IF(ชี้วัด8!AP54="","",ชี้วัด8!AP54))</f>
        <v/>
      </c>
      <c r="AQ24" s="314" t="str">
        <f>IF($B$2=1,IF(ชี้วัด8!AQ24="","",ชี้วัด8!AQ24),IF(ชี้วัด8!AQ54="","",ชี้วัด8!AQ54))</f>
        <v/>
      </c>
      <c r="AR24" s="314" t="str">
        <f>IF($B$2=1,IF(ชี้วัด8!AR24="","",ชี้วัด8!AR24),IF(ชี้วัด8!AR54="","",ชี้วัด8!AR54))</f>
        <v/>
      </c>
      <c r="AS24" s="314" t="str">
        <f>IF($B$2=1,IF(ชี้วัด8!AS24="","",ชี้วัด8!AS24),IF(ชี้วัด8!AS54="","",ชี้วัด8!AS54))</f>
        <v/>
      </c>
      <c r="AT24" s="314" t="str">
        <f>IF($B$2=1,IF(ชี้วัด8!AT24="","",ชี้วัด8!AT24),IF(ชี้วัด8!AT54="","",ชี้วัด8!AT54))</f>
        <v/>
      </c>
      <c r="AU24" s="314" t="str">
        <f>IF($B$2=1,IF(ชี้วัด8!AU24="","",ชี้วัด8!AU24),IF(ชี้วัด8!AU54="","",ชี้วัด8!AU54))</f>
        <v/>
      </c>
      <c r="AV24" s="314" t="str">
        <f>IF($B$2=1,IF(ชี้วัด8!AV24="","",ชี้วัด8!AV24),IF(ชี้วัด8!AV54="","",ชี้วัด8!AV54))</f>
        <v/>
      </c>
      <c r="AW24" s="314" t="str">
        <f>IF($B$2=1,IF(ชี้วัด8!AW24="","",ชี้วัด8!AW24),IF(ชี้วัด8!AW54="","",ชี้วัด8!AW54))</f>
        <v/>
      </c>
      <c r="AX24" s="314" t="str">
        <f>IF($B$2=1,IF(ชี้วัด8!AX24="","",ชี้วัด8!AX24),IF(ชี้วัด8!AX54="","",ชี้วัด8!AX54))</f>
        <v/>
      </c>
      <c r="AY24" s="314" t="str">
        <f>IF($B$2=1,IF(ชี้วัด8!AY24="","",ชี้วัด8!AY24),IF(ชี้วัด8!AY54="","",ชี้วัด8!AY54))</f>
        <v/>
      </c>
      <c r="AZ24" s="314" t="str">
        <f>IF($B$2=1,IF(ชี้วัด8!AZ24="","",ชี้วัด8!AZ24),IF(ชี้วัด8!AZ54="","",ชี้วัด8!AZ54))</f>
        <v/>
      </c>
      <c r="BA24" s="314" t="str">
        <f>IF($B$2=1,IF(ชี้วัด8!BA24="","",ชี้วัด8!BA24),IF(ชี้วัด8!BA54="","",ชี้วัด8!BA54))</f>
        <v/>
      </c>
      <c r="BB24" s="314" t="str">
        <f>IF($B$2=1,IF(ชี้วัด8!BB24="","",ชี้วัด8!BB24),IF(ชี้วัด8!BB54="","",ชี้วัด8!BB54))</f>
        <v/>
      </c>
      <c r="BC24" s="314" t="str">
        <f>IF($B$2=1,IF(ชี้วัด8!BC24="","",ชี้วัด8!BC24),IF(ชี้วัด8!BC54="","",ชี้วัด8!BC54))</f>
        <v/>
      </c>
      <c r="BD24" s="314" t="str">
        <f>IF($B$2=1,IF(ชี้วัด8!BD24="","",ชี้วัด8!BD24),IF(ชี้วัด8!BD54="","",ชี้วัด8!BD54))</f>
        <v/>
      </c>
      <c r="BE24" s="116" t="str">
        <f>IF($B$2=1,IF(ชี้วัด8!BE24="","",ชี้วัด8!BE24),IF(ชี้วัด8!BE54="","",ชี้วัด8!BE54))</f>
        <v/>
      </c>
      <c r="BF24" s="116" t="str">
        <f>IF($B$2=1,IF(ชี้วัด8!BF24="","",ชี้วัด8!BF24),IF(ชี้วัด8!BF54="","",ชี้วัด8!BF54))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IF($B$2=1,IF(ชี้วัด8!E25="","",ชี้วัด8!E25),IF(ชี้วัด8!E55="","",ชี้วัด8!E55))</f>
        <v/>
      </c>
      <c r="F25" s="118"/>
      <c r="G25" s="314" t="str">
        <f>IF($B$2=1,IF(ชี้วัด8!G25="","",ชี้วัด8!G25),IF(ชี้วัด8!G55="","",ชี้วัด8!G55))</f>
        <v/>
      </c>
      <c r="H25" s="314" t="str">
        <f>IF($B$2=1,IF(ชี้วัด8!H25="","",ชี้วัด8!H25),IF(ชี้วัด8!H55="","",ชี้วัด8!H55))</f>
        <v/>
      </c>
      <c r="I25" s="314" t="str">
        <f>IF($B$2=1,IF(ชี้วัด8!I25="","",ชี้วัด8!I25),IF(ชี้วัด8!I55="","",ชี้วัด8!I55))</f>
        <v/>
      </c>
      <c r="J25" s="314" t="str">
        <f>IF($B$2=1,IF(ชี้วัด8!J25="","",ชี้วัด8!J25),IF(ชี้วัด8!J55="","",ชี้วัด8!J55))</f>
        <v/>
      </c>
      <c r="K25" s="314" t="str">
        <f>IF($B$2=1,IF(ชี้วัด8!K25="","",ชี้วัด8!K25),IF(ชี้วัด8!K55="","",ชี้วัด8!K55))</f>
        <v/>
      </c>
      <c r="L25" s="314" t="str">
        <f>IF($B$2=1,IF(ชี้วัด8!L25="","",ชี้วัด8!L25),IF(ชี้วัด8!L55="","",ชี้วัด8!L55))</f>
        <v/>
      </c>
      <c r="M25" s="314" t="str">
        <f>IF($B$2=1,IF(ชี้วัด8!M25="","",ชี้วัด8!M25),IF(ชี้วัด8!M55="","",ชี้วัด8!M55))</f>
        <v/>
      </c>
      <c r="N25" s="314" t="str">
        <f>IF($B$2=1,IF(ชี้วัด8!N25="","",ชี้วัด8!N25),IF(ชี้วัด8!N55="","",ชี้วัด8!N55))</f>
        <v/>
      </c>
      <c r="O25" s="314" t="str">
        <f>IF($B$2=1,IF(ชี้วัด8!O25="","",ชี้วัด8!O25),IF(ชี้วัด8!O55="","",ชี้วัด8!O55))</f>
        <v/>
      </c>
      <c r="P25" s="314" t="str">
        <f>IF($B$2=1,IF(ชี้วัด8!P25="","",ชี้วัด8!P25),IF(ชี้วัด8!P55="","",ชี้วัด8!P55))</f>
        <v/>
      </c>
      <c r="Q25" s="314" t="str">
        <f>IF($B$2=1,IF(ชี้วัด8!Q25="","",ชี้วัด8!Q25),IF(ชี้วัด8!Q55="","",ชี้วัด8!Q55))</f>
        <v/>
      </c>
      <c r="R25" s="314" t="str">
        <f>IF($B$2=1,IF(ชี้วัด8!R25="","",ชี้วัด8!R25),IF(ชี้วัด8!R55="","",ชี้วัด8!R55))</f>
        <v/>
      </c>
      <c r="S25" s="314" t="str">
        <f>IF($B$2=1,IF(ชี้วัด8!S25="","",ชี้วัด8!S25),IF(ชี้วัด8!S55="","",ชี้วัด8!S55))</f>
        <v/>
      </c>
      <c r="T25" s="314" t="str">
        <f>IF($B$2=1,IF(ชี้วัด8!T25="","",ชี้วัด8!T25),IF(ชี้วัด8!T55="","",ชี้วัด8!T55))</f>
        <v/>
      </c>
      <c r="U25" s="314" t="str">
        <f>IF($B$2=1,IF(ชี้วัด8!U25="","",ชี้วัด8!U25),IF(ชี้วัด8!U55="","",ชี้วัด8!U55))</f>
        <v/>
      </c>
      <c r="V25" s="314" t="str">
        <f>IF($B$2=1,IF(ชี้วัด8!V25="","",ชี้วัด8!V25),IF(ชี้วัด8!V55="","",ชี้วัด8!V55))</f>
        <v/>
      </c>
      <c r="W25" s="314" t="str">
        <f>IF($B$2=1,IF(ชี้วัด8!W25="","",ชี้วัด8!W25),IF(ชี้วัด8!W55="","",ชี้วัด8!W55))</f>
        <v/>
      </c>
      <c r="X25" s="314" t="str">
        <f>IF($B$2=1,IF(ชี้วัด8!X25="","",ชี้วัด8!X25),IF(ชี้วัด8!X55="","",ชี้วัด8!X55))</f>
        <v/>
      </c>
      <c r="Y25" s="314" t="str">
        <f>IF($B$2=1,IF(ชี้วัด8!Y25="","",ชี้วัด8!Y25),IF(ชี้วัด8!Y55="","",ชี้วัด8!Y55))</f>
        <v/>
      </c>
      <c r="Z25" s="314" t="str">
        <f>IF($B$2=1,IF(ชี้วัด8!Z25="","",ชี้วัด8!Z25),IF(ชี้วัด8!Z55="","",ชี้วัด8!Z55))</f>
        <v/>
      </c>
      <c r="AA25" s="314" t="str">
        <f>IF($B$2=1,IF(ชี้วัด8!AA25="","",ชี้วัด8!AA25),IF(ชี้วัด8!AA55="","",ชี้วัด8!AA55))</f>
        <v/>
      </c>
      <c r="AB25" s="314" t="str">
        <f>IF($B$2=1,IF(ชี้วัด8!AB25="","",ชี้วัด8!AB25),IF(ชี้วัด8!AB55="","",ชี้วัด8!AB55))</f>
        <v/>
      </c>
      <c r="AC25" s="314" t="str">
        <f>IF($B$2=1,IF(ชี้วัด8!AC25="","",ชี้วัด8!AC25),IF(ชี้วัด8!AC55="","",ชี้วัด8!AC55))</f>
        <v/>
      </c>
      <c r="AD25" s="314" t="str">
        <f>IF($B$2=1,IF(ชี้วัด8!AD25="","",ชี้วัด8!AD25),IF(ชี้วัด8!AD55="","",ชี้วัด8!AD55))</f>
        <v/>
      </c>
      <c r="AE25" s="314" t="str">
        <f>IF($B$2=1,IF(ชี้วัด8!AE25="","",ชี้วัด8!AE25),IF(ชี้วัด8!AE55="","",ชี้วัด8!AE55))</f>
        <v/>
      </c>
      <c r="AF25" s="314" t="str">
        <f>IF($B$2=1,IF(ชี้วัด8!AF25="","",ชี้วัด8!AF25),IF(ชี้วัด8!AF55="","",ชี้วัด8!AF55))</f>
        <v/>
      </c>
      <c r="AG25" s="314" t="str">
        <f>IF($B$2=1,IF(ชี้วัด8!AG25="","",ชี้วัด8!AG25),IF(ชี้วัด8!AG55="","",ชี้วัด8!AG55))</f>
        <v/>
      </c>
      <c r="AH25" s="314" t="str">
        <f>IF($B$2=1,IF(ชี้วัด8!AH25="","",ชี้วัด8!AH25),IF(ชี้วัด8!AH55="","",ชี้วัด8!AH55))</f>
        <v/>
      </c>
      <c r="AI25" s="314" t="str">
        <f>IF($B$2=1,IF(ชี้วัด8!AI25="","",ชี้วัด8!AI25),IF(ชี้วัด8!AI55="","",ชี้วัด8!AI55))</f>
        <v/>
      </c>
      <c r="AJ25" s="314" t="str">
        <f>IF($B$2=1,IF(ชี้วัด8!AJ25="","",ชี้วัด8!AJ25),IF(ชี้วัด8!AJ55="","",ชี้วัด8!AJ55))</f>
        <v/>
      </c>
      <c r="AK25" s="314" t="str">
        <f>IF($B$2=1,IF(ชี้วัด8!AK25="","",ชี้วัด8!AK25),IF(ชี้วัด8!AK55="","",ชี้วัด8!AK55))</f>
        <v/>
      </c>
      <c r="AL25" s="314" t="str">
        <f>IF($B$2=1,IF(ชี้วัด8!AL25="","",ชี้วัด8!AL25),IF(ชี้วัด8!AL55="","",ชี้วัด8!AL55))</f>
        <v/>
      </c>
      <c r="AM25" s="314" t="str">
        <f>IF($B$2=1,IF(ชี้วัด8!AM25="","",ชี้วัด8!AM25),IF(ชี้วัด8!AM55="","",ชี้วัด8!AM55))</f>
        <v/>
      </c>
      <c r="AN25" s="314" t="str">
        <f>IF($B$2=1,IF(ชี้วัด8!AN25="","",ชี้วัด8!AN25),IF(ชี้วัด8!AN55="","",ชี้วัด8!AN55))</f>
        <v/>
      </c>
      <c r="AO25" s="314" t="str">
        <f>IF($B$2=1,IF(ชี้วัด8!AO25="","",ชี้วัด8!AO25),IF(ชี้วัด8!AO55="","",ชี้วัด8!AO55))</f>
        <v/>
      </c>
      <c r="AP25" s="314" t="str">
        <f>IF($B$2=1,IF(ชี้วัด8!AP25="","",ชี้วัด8!AP25),IF(ชี้วัด8!AP55="","",ชี้วัด8!AP55))</f>
        <v/>
      </c>
      <c r="AQ25" s="314" t="str">
        <f>IF($B$2=1,IF(ชี้วัด8!AQ25="","",ชี้วัด8!AQ25),IF(ชี้วัด8!AQ55="","",ชี้วัด8!AQ55))</f>
        <v/>
      </c>
      <c r="AR25" s="314" t="str">
        <f>IF($B$2=1,IF(ชี้วัด8!AR25="","",ชี้วัด8!AR25),IF(ชี้วัด8!AR55="","",ชี้วัด8!AR55))</f>
        <v/>
      </c>
      <c r="AS25" s="314" t="str">
        <f>IF($B$2=1,IF(ชี้วัด8!AS25="","",ชี้วัด8!AS25),IF(ชี้วัด8!AS55="","",ชี้วัด8!AS55))</f>
        <v/>
      </c>
      <c r="AT25" s="314" t="str">
        <f>IF($B$2=1,IF(ชี้วัด8!AT25="","",ชี้วัด8!AT25),IF(ชี้วัด8!AT55="","",ชี้วัด8!AT55))</f>
        <v/>
      </c>
      <c r="AU25" s="314" t="str">
        <f>IF($B$2=1,IF(ชี้วัด8!AU25="","",ชี้วัด8!AU25),IF(ชี้วัด8!AU55="","",ชี้วัด8!AU55))</f>
        <v/>
      </c>
      <c r="AV25" s="314" t="str">
        <f>IF($B$2=1,IF(ชี้วัด8!AV25="","",ชี้วัด8!AV25),IF(ชี้วัด8!AV55="","",ชี้วัด8!AV55))</f>
        <v/>
      </c>
      <c r="AW25" s="314" t="str">
        <f>IF($B$2=1,IF(ชี้วัด8!AW25="","",ชี้วัด8!AW25),IF(ชี้วัด8!AW55="","",ชี้วัด8!AW55))</f>
        <v/>
      </c>
      <c r="AX25" s="314" t="str">
        <f>IF($B$2=1,IF(ชี้วัด8!AX25="","",ชี้วัด8!AX25),IF(ชี้วัด8!AX55="","",ชี้วัด8!AX55))</f>
        <v/>
      </c>
      <c r="AY25" s="314" t="str">
        <f>IF($B$2=1,IF(ชี้วัด8!AY25="","",ชี้วัด8!AY25),IF(ชี้วัด8!AY55="","",ชี้วัด8!AY55))</f>
        <v/>
      </c>
      <c r="AZ25" s="314" t="str">
        <f>IF($B$2=1,IF(ชี้วัด8!AZ25="","",ชี้วัด8!AZ25),IF(ชี้วัด8!AZ55="","",ชี้วัด8!AZ55))</f>
        <v/>
      </c>
      <c r="BA25" s="314" t="str">
        <f>IF($B$2=1,IF(ชี้วัด8!BA25="","",ชี้วัด8!BA25),IF(ชี้วัด8!BA55="","",ชี้วัด8!BA55))</f>
        <v/>
      </c>
      <c r="BB25" s="314" t="str">
        <f>IF($B$2=1,IF(ชี้วัด8!BB25="","",ชี้วัด8!BB25),IF(ชี้วัด8!BB55="","",ชี้วัด8!BB55))</f>
        <v/>
      </c>
      <c r="BC25" s="314" t="str">
        <f>IF($B$2=1,IF(ชี้วัด8!BC25="","",ชี้วัด8!BC25),IF(ชี้วัด8!BC55="","",ชี้วัด8!BC55))</f>
        <v/>
      </c>
      <c r="BD25" s="314" t="str">
        <f>IF($B$2=1,IF(ชี้วัด8!BD25="","",ชี้วัด8!BD25),IF(ชี้วัด8!BD55="","",ชี้วัด8!BD55))</f>
        <v/>
      </c>
      <c r="BE25" s="116" t="str">
        <f>IF($B$2=1,IF(ชี้วัด8!BE25="","",ชี้วัด8!BE25),IF(ชี้วัด8!BE55="","",ชี้วัด8!BE55))</f>
        <v/>
      </c>
      <c r="BF25" s="116" t="str">
        <f>IF($B$2=1,IF(ชี้วัด8!BF25="","",ชี้วัด8!BF25),IF(ชี้วัด8!BF55="","",ชี้วัด8!BF55))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IF($B$2=1,IF(ชี้วัด8!E26="","",ชี้วัด8!E26),IF(ชี้วัด8!E56="","",ชี้วัด8!E56))</f>
        <v/>
      </c>
      <c r="F26" s="118"/>
      <c r="G26" s="314" t="str">
        <f>IF($B$2=1,IF(ชี้วัด8!G26="","",ชี้วัด8!G26),IF(ชี้วัด8!G56="","",ชี้วัด8!G56))</f>
        <v/>
      </c>
      <c r="H26" s="314" t="str">
        <f>IF($B$2=1,IF(ชี้วัด8!H26="","",ชี้วัด8!H26),IF(ชี้วัด8!H56="","",ชี้วัด8!H56))</f>
        <v/>
      </c>
      <c r="I26" s="314" t="str">
        <f>IF($B$2=1,IF(ชี้วัด8!I26="","",ชี้วัด8!I26),IF(ชี้วัด8!I56="","",ชี้วัด8!I56))</f>
        <v/>
      </c>
      <c r="J26" s="314" t="str">
        <f>IF($B$2=1,IF(ชี้วัด8!J26="","",ชี้วัด8!J26),IF(ชี้วัด8!J56="","",ชี้วัด8!J56))</f>
        <v/>
      </c>
      <c r="K26" s="314" t="str">
        <f>IF($B$2=1,IF(ชี้วัด8!K26="","",ชี้วัด8!K26),IF(ชี้วัด8!K56="","",ชี้วัด8!K56))</f>
        <v/>
      </c>
      <c r="L26" s="314" t="str">
        <f>IF($B$2=1,IF(ชี้วัด8!L26="","",ชี้วัด8!L26),IF(ชี้วัด8!L56="","",ชี้วัด8!L56))</f>
        <v/>
      </c>
      <c r="M26" s="314" t="str">
        <f>IF($B$2=1,IF(ชี้วัด8!M26="","",ชี้วัด8!M26),IF(ชี้วัด8!M56="","",ชี้วัด8!M56))</f>
        <v/>
      </c>
      <c r="N26" s="314" t="str">
        <f>IF($B$2=1,IF(ชี้วัด8!N26="","",ชี้วัด8!N26),IF(ชี้วัด8!N56="","",ชี้วัด8!N56))</f>
        <v/>
      </c>
      <c r="O26" s="314" t="str">
        <f>IF($B$2=1,IF(ชี้วัด8!O26="","",ชี้วัด8!O26),IF(ชี้วัด8!O56="","",ชี้วัด8!O56))</f>
        <v/>
      </c>
      <c r="P26" s="314" t="str">
        <f>IF($B$2=1,IF(ชี้วัด8!P26="","",ชี้วัด8!P26),IF(ชี้วัด8!P56="","",ชี้วัด8!P56))</f>
        <v/>
      </c>
      <c r="Q26" s="314" t="str">
        <f>IF($B$2=1,IF(ชี้วัด8!Q26="","",ชี้วัด8!Q26),IF(ชี้วัด8!Q56="","",ชี้วัด8!Q56))</f>
        <v/>
      </c>
      <c r="R26" s="314" t="str">
        <f>IF($B$2=1,IF(ชี้วัด8!R26="","",ชี้วัด8!R26),IF(ชี้วัด8!R56="","",ชี้วัด8!R56))</f>
        <v/>
      </c>
      <c r="S26" s="314" t="str">
        <f>IF($B$2=1,IF(ชี้วัด8!S26="","",ชี้วัด8!S26),IF(ชี้วัด8!S56="","",ชี้วัด8!S56))</f>
        <v/>
      </c>
      <c r="T26" s="314" t="str">
        <f>IF($B$2=1,IF(ชี้วัด8!T26="","",ชี้วัด8!T26),IF(ชี้วัด8!T56="","",ชี้วัด8!T56))</f>
        <v/>
      </c>
      <c r="U26" s="314" t="str">
        <f>IF($B$2=1,IF(ชี้วัด8!U26="","",ชี้วัด8!U26),IF(ชี้วัด8!U56="","",ชี้วัด8!U56))</f>
        <v/>
      </c>
      <c r="V26" s="314" t="str">
        <f>IF($B$2=1,IF(ชี้วัด8!V26="","",ชี้วัด8!V26),IF(ชี้วัด8!V56="","",ชี้วัด8!V56))</f>
        <v/>
      </c>
      <c r="W26" s="314" t="str">
        <f>IF($B$2=1,IF(ชี้วัด8!W26="","",ชี้วัด8!W26),IF(ชี้วัด8!W56="","",ชี้วัด8!W56))</f>
        <v/>
      </c>
      <c r="X26" s="314" t="str">
        <f>IF($B$2=1,IF(ชี้วัด8!X26="","",ชี้วัด8!X26),IF(ชี้วัด8!X56="","",ชี้วัด8!X56))</f>
        <v/>
      </c>
      <c r="Y26" s="314" t="str">
        <f>IF($B$2=1,IF(ชี้วัด8!Y26="","",ชี้วัด8!Y26),IF(ชี้วัด8!Y56="","",ชี้วัด8!Y56))</f>
        <v/>
      </c>
      <c r="Z26" s="314" t="str">
        <f>IF($B$2=1,IF(ชี้วัด8!Z26="","",ชี้วัด8!Z26),IF(ชี้วัด8!Z56="","",ชี้วัด8!Z56))</f>
        <v/>
      </c>
      <c r="AA26" s="314" t="str">
        <f>IF($B$2=1,IF(ชี้วัด8!AA26="","",ชี้วัด8!AA26),IF(ชี้วัด8!AA56="","",ชี้วัด8!AA56))</f>
        <v/>
      </c>
      <c r="AB26" s="314" t="str">
        <f>IF($B$2=1,IF(ชี้วัด8!AB26="","",ชี้วัด8!AB26),IF(ชี้วัด8!AB56="","",ชี้วัด8!AB56))</f>
        <v/>
      </c>
      <c r="AC26" s="314" t="str">
        <f>IF($B$2=1,IF(ชี้วัด8!AC26="","",ชี้วัด8!AC26),IF(ชี้วัด8!AC56="","",ชี้วัด8!AC56))</f>
        <v/>
      </c>
      <c r="AD26" s="314" t="str">
        <f>IF($B$2=1,IF(ชี้วัด8!AD26="","",ชี้วัด8!AD26),IF(ชี้วัด8!AD56="","",ชี้วัด8!AD56))</f>
        <v/>
      </c>
      <c r="AE26" s="314" t="str">
        <f>IF($B$2=1,IF(ชี้วัด8!AE26="","",ชี้วัด8!AE26),IF(ชี้วัด8!AE56="","",ชี้วัด8!AE56))</f>
        <v/>
      </c>
      <c r="AF26" s="314" t="str">
        <f>IF($B$2=1,IF(ชี้วัด8!AF26="","",ชี้วัด8!AF26),IF(ชี้วัด8!AF56="","",ชี้วัด8!AF56))</f>
        <v/>
      </c>
      <c r="AG26" s="314" t="str">
        <f>IF($B$2=1,IF(ชี้วัด8!AG26="","",ชี้วัด8!AG26),IF(ชี้วัด8!AG56="","",ชี้วัด8!AG56))</f>
        <v/>
      </c>
      <c r="AH26" s="314" t="str">
        <f>IF($B$2=1,IF(ชี้วัด8!AH26="","",ชี้วัด8!AH26),IF(ชี้วัด8!AH56="","",ชี้วัด8!AH56))</f>
        <v/>
      </c>
      <c r="AI26" s="314" t="str">
        <f>IF($B$2=1,IF(ชี้วัด8!AI26="","",ชี้วัด8!AI26),IF(ชี้วัด8!AI56="","",ชี้วัด8!AI56))</f>
        <v/>
      </c>
      <c r="AJ26" s="314" t="str">
        <f>IF($B$2=1,IF(ชี้วัด8!AJ26="","",ชี้วัด8!AJ26),IF(ชี้วัด8!AJ56="","",ชี้วัด8!AJ56))</f>
        <v/>
      </c>
      <c r="AK26" s="314" t="str">
        <f>IF($B$2=1,IF(ชี้วัด8!AK26="","",ชี้วัด8!AK26),IF(ชี้วัด8!AK56="","",ชี้วัด8!AK56))</f>
        <v/>
      </c>
      <c r="AL26" s="314" t="str">
        <f>IF($B$2=1,IF(ชี้วัด8!AL26="","",ชี้วัด8!AL26),IF(ชี้วัด8!AL56="","",ชี้วัด8!AL56))</f>
        <v/>
      </c>
      <c r="AM26" s="314" t="str">
        <f>IF($B$2=1,IF(ชี้วัด8!AM26="","",ชี้วัด8!AM26),IF(ชี้วัด8!AM56="","",ชี้วัด8!AM56))</f>
        <v/>
      </c>
      <c r="AN26" s="314" t="str">
        <f>IF($B$2=1,IF(ชี้วัด8!AN26="","",ชี้วัด8!AN26),IF(ชี้วัด8!AN56="","",ชี้วัด8!AN56))</f>
        <v/>
      </c>
      <c r="AO26" s="314" t="str">
        <f>IF($B$2=1,IF(ชี้วัด8!AO26="","",ชี้วัด8!AO26),IF(ชี้วัด8!AO56="","",ชี้วัด8!AO56))</f>
        <v/>
      </c>
      <c r="AP26" s="314" t="str">
        <f>IF($B$2=1,IF(ชี้วัด8!AP26="","",ชี้วัด8!AP26),IF(ชี้วัด8!AP56="","",ชี้วัด8!AP56))</f>
        <v/>
      </c>
      <c r="AQ26" s="314" t="str">
        <f>IF($B$2=1,IF(ชี้วัด8!AQ26="","",ชี้วัด8!AQ26),IF(ชี้วัด8!AQ56="","",ชี้วัด8!AQ56))</f>
        <v/>
      </c>
      <c r="AR26" s="314" t="str">
        <f>IF($B$2=1,IF(ชี้วัด8!AR26="","",ชี้วัด8!AR26),IF(ชี้วัด8!AR56="","",ชี้วัด8!AR56))</f>
        <v/>
      </c>
      <c r="AS26" s="314" t="str">
        <f>IF($B$2=1,IF(ชี้วัด8!AS26="","",ชี้วัด8!AS26),IF(ชี้วัด8!AS56="","",ชี้วัด8!AS56))</f>
        <v/>
      </c>
      <c r="AT26" s="314" t="str">
        <f>IF($B$2=1,IF(ชี้วัด8!AT26="","",ชี้วัด8!AT26),IF(ชี้วัด8!AT56="","",ชี้วัด8!AT56))</f>
        <v/>
      </c>
      <c r="AU26" s="314" t="str">
        <f>IF($B$2=1,IF(ชี้วัด8!AU26="","",ชี้วัด8!AU26),IF(ชี้วัด8!AU56="","",ชี้วัด8!AU56))</f>
        <v/>
      </c>
      <c r="AV26" s="314" t="str">
        <f>IF($B$2=1,IF(ชี้วัด8!AV26="","",ชี้วัด8!AV26),IF(ชี้วัด8!AV56="","",ชี้วัด8!AV56))</f>
        <v/>
      </c>
      <c r="AW26" s="314" t="str">
        <f>IF($B$2=1,IF(ชี้วัด8!AW26="","",ชี้วัด8!AW26),IF(ชี้วัด8!AW56="","",ชี้วัด8!AW56))</f>
        <v/>
      </c>
      <c r="AX26" s="314" t="str">
        <f>IF($B$2=1,IF(ชี้วัด8!AX26="","",ชี้วัด8!AX26),IF(ชี้วัด8!AX56="","",ชี้วัด8!AX56))</f>
        <v/>
      </c>
      <c r="AY26" s="314" t="str">
        <f>IF($B$2=1,IF(ชี้วัด8!AY26="","",ชี้วัด8!AY26),IF(ชี้วัด8!AY56="","",ชี้วัด8!AY56))</f>
        <v/>
      </c>
      <c r="AZ26" s="314" t="str">
        <f>IF($B$2=1,IF(ชี้วัด8!AZ26="","",ชี้วัด8!AZ26),IF(ชี้วัด8!AZ56="","",ชี้วัด8!AZ56))</f>
        <v/>
      </c>
      <c r="BA26" s="314" t="str">
        <f>IF($B$2=1,IF(ชี้วัด8!BA26="","",ชี้วัด8!BA26),IF(ชี้วัด8!BA56="","",ชี้วัด8!BA56))</f>
        <v/>
      </c>
      <c r="BB26" s="314" t="str">
        <f>IF($B$2=1,IF(ชี้วัด8!BB26="","",ชี้วัด8!BB26),IF(ชี้วัด8!BB56="","",ชี้วัด8!BB56))</f>
        <v/>
      </c>
      <c r="BC26" s="314" t="str">
        <f>IF($B$2=1,IF(ชี้วัด8!BC26="","",ชี้วัด8!BC26),IF(ชี้วัด8!BC56="","",ชี้วัด8!BC56))</f>
        <v/>
      </c>
      <c r="BD26" s="314" t="str">
        <f>IF($B$2=1,IF(ชี้วัด8!BD26="","",ชี้วัด8!BD26),IF(ชี้วัด8!BD56="","",ชี้วัด8!BD56))</f>
        <v/>
      </c>
      <c r="BE26" s="116" t="str">
        <f>IF($B$2=1,IF(ชี้วัด8!BE26="","",ชี้วัด8!BE26),IF(ชี้วัด8!BE56="","",ชี้วัด8!BE56))</f>
        <v/>
      </c>
      <c r="BF26" s="116" t="str">
        <f>IF($B$2=1,IF(ชี้วัด8!BF26="","",ชี้วัด8!BF26),IF(ชี้วัด8!BF56="","",ชี้วัด8!BF56))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IF($B$2=1,IF(ชี้วัด8!E27="","",ชี้วัด8!E27),IF(ชี้วัด8!E57="","",ชี้วัด8!E57))</f>
        <v/>
      </c>
      <c r="F27" s="118"/>
      <c r="G27" s="314" t="str">
        <f>IF($B$2=1,IF(ชี้วัด8!G27="","",ชี้วัด8!G27),IF(ชี้วัด8!G57="","",ชี้วัด8!G57))</f>
        <v/>
      </c>
      <c r="H27" s="314" t="str">
        <f>IF($B$2=1,IF(ชี้วัด8!H27="","",ชี้วัด8!H27),IF(ชี้วัด8!H57="","",ชี้วัด8!H57))</f>
        <v/>
      </c>
      <c r="I27" s="314" t="str">
        <f>IF($B$2=1,IF(ชี้วัด8!I27="","",ชี้วัด8!I27),IF(ชี้วัด8!I57="","",ชี้วัด8!I57))</f>
        <v/>
      </c>
      <c r="J27" s="314" t="str">
        <f>IF($B$2=1,IF(ชี้วัด8!J27="","",ชี้วัด8!J27),IF(ชี้วัด8!J57="","",ชี้วัด8!J57))</f>
        <v/>
      </c>
      <c r="K27" s="314" t="str">
        <f>IF($B$2=1,IF(ชี้วัด8!K27="","",ชี้วัด8!K27),IF(ชี้วัด8!K57="","",ชี้วัด8!K57))</f>
        <v/>
      </c>
      <c r="L27" s="314" t="str">
        <f>IF($B$2=1,IF(ชี้วัด8!L27="","",ชี้วัด8!L27),IF(ชี้วัด8!L57="","",ชี้วัด8!L57))</f>
        <v/>
      </c>
      <c r="M27" s="314" t="str">
        <f>IF($B$2=1,IF(ชี้วัด8!M27="","",ชี้วัด8!M27),IF(ชี้วัด8!M57="","",ชี้วัด8!M57))</f>
        <v/>
      </c>
      <c r="N27" s="314" t="str">
        <f>IF($B$2=1,IF(ชี้วัด8!N27="","",ชี้วัด8!N27),IF(ชี้วัด8!N57="","",ชี้วัด8!N57))</f>
        <v/>
      </c>
      <c r="O27" s="314" t="str">
        <f>IF($B$2=1,IF(ชี้วัด8!O27="","",ชี้วัด8!O27),IF(ชี้วัด8!O57="","",ชี้วัด8!O57))</f>
        <v/>
      </c>
      <c r="P27" s="314" t="str">
        <f>IF($B$2=1,IF(ชี้วัด8!P27="","",ชี้วัด8!P27),IF(ชี้วัด8!P57="","",ชี้วัด8!P57))</f>
        <v/>
      </c>
      <c r="Q27" s="314" t="str">
        <f>IF($B$2=1,IF(ชี้วัด8!Q27="","",ชี้วัด8!Q27),IF(ชี้วัด8!Q57="","",ชี้วัด8!Q57))</f>
        <v/>
      </c>
      <c r="R27" s="314" t="str">
        <f>IF($B$2=1,IF(ชี้วัด8!R27="","",ชี้วัด8!R27),IF(ชี้วัด8!R57="","",ชี้วัด8!R57))</f>
        <v/>
      </c>
      <c r="S27" s="314" t="str">
        <f>IF($B$2=1,IF(ชี้วัด8!S27="","",ชี้วัด8!S27),IF(ชี้วัด8!S57="","",ชี้วัด8!S57))</f>
        <v/>
      </c>
      <c r="T27" s="314" t="str">
        <f>IF($B$2=1,IF(ชี้วัด8!T27="","",ชี้วัด8!T27),IF(ชี้วัด8!T57="","",ชี้วัด8!T57))</f>
        <v/>
      </c>
      <c r="U27" s="314" t="str">
        <f>IF($B$2=1,IF(ชี้วัด8!U27="","",ชี้วัด8!U27),IF(ชี้วัด8!U57="","",ชี้วัด8!U57))</f>
        <v/>
      </c>
      <c r="V27" s="314" t="str">
        <f>IF($B$2=1,IF(ชี้วัด8!V27="","",ชี้วัด8!V27),IF(ชี้วัด8!V57="","",ชี้วัด8!V57))</f>
        <v/>
      </c>
      <c r="W27" s="314" t="str">
        <f>IF($B$2=1,IF(ชี้วัด8!W27="","",ชี้วัด8!W27),IF(ชี้วัด8!W57="","",ชี้วัด8!W57))</f>
        <v/>
      </c>
      <c r="X27" s="314" t="str">
        <f>IF($B$2=1,IF(ชี้วัด8!X27="","",ชี้วัด8!X27),IF(ชี้วัด8!X57="","",ชี้วัด8!X57))</f>
        <v/>
      </c>
      <c r="Y27" s="314" t="str">
        <f>IF($B$2=1,IF(ชี้วัด8!Y27="","",ชี้วัด8!Y27),IF(ชี้วัด8!Y57="","",ชี้วัด8!Y57))</f>
        <v/>
      </c>
      <c r="Z27" s="314" t="str">
        <f>IF($B$2=1,IF(ชี้วัด8!Z27="","",ชี้วัด8!Z27),IF(ชี้วัด8!Z57="","",ชี้วัด8!Z57))</f>
        <v/>
      </c>
      <c r="AA27" s="314" t="str">
        <f>IF($B$2=1,IF(ชี้วัด8!AA27="","",ชี้วัด8!AA27),IF(ชี้วัด8!AA57="","",ชี้วัด8!AA57))</f>
        <v/>
      </c>
      <c r="AB27" s="314" t="str">
        <f>IF($B$2=1,IF(ชี้วัด8!AB27="","",ชี้วัด8!AB27),IF(ชี้วัด8!AB57="","",ชี้วัด8!AB57))</f>
        <v/>
      </c>
      <c r="AC27" s="314" t="str">
        <f>IF($B$2=1,IF(ชี้วัด8!AC27="","",ชี้วัด8!AC27),IF(ชี้วัด8!AC57="","",ชี้วัด8!AC57))</f>
        <v/>
      </c>
      <c r="AD27" s="314" t="str">
        <f>IF($B$2=1,IF(ชี้วัด8!AD27="","",ชี้วัด8!AD27),IF(ชี้วัด8!AD57="","",ชี้วัด8!AD57))</f>
        <v/>
      </c>
      <c r="AE27" s="314" t="str">
        <f>IF($B$2=1,IF(ชี้วัด8!AE27="","",ชี้วัด8!AE27),IF(ชี้วัด8!AE57="","",ชี้วัด8!AE57))</f>
        <v/>
      </c>
      <c r="AF27" s="314" t="str">
        <f>IF($B$2=1,IF(ชี้วัด8!AF27="","",ชี้วัด8!AF27),IF(ชี้วัด8!AF57="","",ชี้วัด8!AF57))</f>
        <v/>
      </c>
      <c r="AG27" s="314" t="str">
        <f>IF($B$2=1,IF(ชี้วัด8!AG27="","",ชี้วัด8!AG27),IF(ชี้วัด8!AG57="","",ชี้วัด8!AG57))</f>
        <v/>
      </c>
      <c r="AH27" s="314" t="str">
        <f>IF($B$2=1,IF(ชี้วัด8!AH27="","",ชี้วัด8!AH27),IF(ชี้วัด8!AH57="","",ชี้วัด8!AH57))</f>
        <v/>
      </c>
      <c r="AI27" s="314" t="str">
        <f>IF($B$2=1,IF(ชี้วัด8!AI27="","",ชี้วัด8!AI27),IF(ชี้วัด8!AI57="","",ชี้วัด8!AI57))</f>
        <v/>
      </c>
      <c r="AJ27" s="314" t="str">
        <f>IF($B$2=1,IF(ชี้วัด8!AJ27="","",ชี้วัด8!AJ27),IF(ชี้วัด8!AJ57="","",ชี้วัด8!AJ57))</f>
        <v/>
      </c>
      <c r="AK27" s="314" t="str">
        <f>IF($B$2=1,IF(ชี้วัด8!AK27="","",ชี้วัด8!AK27),IF(ชี้วัด8!AK57="","",ชี้วัด8!AK57))</f>
        <v/>
      </c>
      <c r="AL27" s="314" t="str">
        <f>IF($B$2=1,IF(ชี้วัด8!AL27="","",ชี้วัด8!AL27),IF(ชี้วัด8!AL57="","",ชี้วัด8!AL57))</f>
        <v/>
      </c>
      <c r="AM27" s="314" t="str">
        <f>IF($B$2=1,IF(ชี้วัด8!AM27="","",ชี้วัด8!AM27),IF(ชี้วัด8!AM57="","",ชี้วัด8!AM57))</f>
        <v/>
      </c>
      <c r="AN27" s="314" t="str">
        <f>IF($B$2=1,IF(ชี้วัด8!AN27="","",ชี้วัด8!AN27),IF(ชี้วัด8!AN57="","",ชี้วัด8!AN57))</f>
        <v/>
      </c>
      <c r="AO27" s="314" t="str">
        <f>IF($B$2=1,IF(ชี้วัด8!AO27="","",ชี้วัด8!AO27),IF(ชี้วัด8!AO57="","",ชี้วัด8!AO57))</f>
        <v/>
      </c>
      <c r="AP27" s="314" t="str">
        <f>IF($B$2=1,IF(ชี้วัด8!AP27="","",ชี้วัด8!AP27),IF(ชี้วัด8!AP57="","",ชี้วัด8!AP57))</f>
        <v/>
      </c>
      <c r="AQ27" s="314" t="str">
        <f>IF($B$2=1,IF(ชี้วัด8!AQ27="","",ชี้วัด8!AQ27),IF(ชี้วัด8!AQ57="","",ชี้วัด8!AQ57))</f>
        <v/>
      </c>
      <c r="AR27" s="314" t="str">
        <f>IF($B$2=1,IF(ชี้วัด8!AR27="","",ชี้วัด8!AR27),IF(ชี้วัด8!AR57="","",ชี้วัด8!AR57))</f>
        <v/>
      </c>
      <c r="AS27" s="314" t="str">
        <f>IF($B$2=1,IF(ชี้วัด8!AS27="","",ชี้วัด8!AS27),IF(ชี้วัด8!AS57="","",ชี้วัด8!AS57))</f>
        <v/>
      </c>
      <c r="AT27" s="314" t="str">
        <f>IF($B$2=1,IF(ชี้วัด8!AT27="","",ชี้วัด8!AT27),IF(ชี้วัด8!AT57="","",ชี้วัด8!AT57))</f>
        <v/>
      </c>
      <c r="AU27" s="314" t="str">
        <f>IF($B$2=1,IF(ชี้วัด8!AU27="","",ชี้วัด8!AU27),IF(ชี้วัด8!AU57="","",ชี้วัด8!AU57))</f>
        <v/>
      </c>
      <c r="AV27" s="314" t="str">
        <f>IF($B$2=1,IF(ชี้วัด8!AV27="","",ชี้วัด8!AV27),IF(ชี้วัด8!AV57="","",ชี้วัด8!AV57))</f>
        <v/>
      </c>
      <c r="AW27" s="314" t="str">
        <f>IF($B$2=1,IF(ชี้วัด8!AW27="","",ชี้วัด8!AW27),IF(ชี้วัด8!AW57="","",ชี้วัด8!AW57))</f>
        <v/>
      </c>
      <c r="AX27" s="314" t="str">
        <f>IF($B$2=1,IF(ชี้วัด8!AX27="","",ชี้วัด8!AX27),IF(ชี้วัด8!AX57="","",ชี้วัด8!AX57))</f>
        <v/>
      </c>
      <c r="AY27" s="314" t="str">
        <f>IF($B$2=1,IF(ชี้วัด8!AY27="","",ชี้วัด8!AY27),IF(ชี้วัด8!AY57="","",ชี้วัด8!AY57))</f>
        <v/>
      </c>
      <c r="AZ27" s="314" t="str">
        <f>IF($B$2=1,IF(ชี้วัด8!AZ27="","",ชี้วัด8!AZ27),IF(ชี้วัด8!AZ57="","",ชี้วัด8!AZ57))</f>
        <v/>
      </c>
      <c r="BA27" s="314" t="str">
        <f>IF($B$2=1,IF(ชี้วัด8!BA27="","",ชี้วัด8!BA27),IF(ชี้วัด8!BA57="","",ชี้วัด8!BA57))</f>
        <v/>
      </c>
      <c r="BB27" s="314" t="str">
        <f>IF($B$2=1,IF(ชี้วัด8!BB27="","",ชี้วัด8!BB27),IF(ชี้วัด8!BB57="","",ชี้วัด8!BB57))</f>
        <v/>
      </c>
      <c r="BC27" s="314" t="str">
        <f>IF($B$2=1,IF(ชี้วัด8!BC27="","",ชี้วัด8!BC27),IF(ชี้วัด8!BC57="","",ชี้วัด8!BC57))</f>
        <v/>
      </c>
      <c r="BD27" s="314" t="str">
        <f>IF($B$2=1,IF(ชี้วัด8!BD27="","",ชี้วัด8!BD27),IF(ชี้วัด8!BD57="","",ชี้วัด8!BD57))</f>
        <v/>
      </c>
      <c r="BE27" s="116" t="str">
        <f>IF($B$2=1,IF(ชี้วัด8!BE27="","",ชี้วัด8!BE27),IF(ชี้วัด8!BE57="","",ชี้วัด8!BE57))</f>
        <v/>
      </c>
      <c r="BF27" s="116" t="str">
        <f>IF($B$2=1,IF(ชี้วัด8!BF27="","",ชี้วัด8!BF27),IF(ชี้วัด8!BF57="","",ชี้วัด8!BF57))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IF($B$2=1,IF(ชี้วัด8!E28="","",ชี้วัด8!E28),IF(ชี้วัด8!E58="","",ชี้วัด8!E58))</f>
        <v/>
      </c>
      <c r="F28" s="118"/>
      <c r="G28" s="314" t="str">
        <f>IF($B$2=1,IF(ชี้วัด8!G28="","",ชี้วัด8!G28),IF(ชี้วัด8!G58="","",ชี้วัด8!G58))</f>
        <v/>
      </c>
      <c r="H28" s="314" t="str">
        <f>IF($B$2=1,IF(ชี้วัด8!H28="","",ชี้วัด8!H28),IF(ชี้วัด8!H58="","",ชี้วัด8!H58))</f>
        <v/>
      </c>
      <c r="I28" s="314" t="str">
        <f>IF($B$2=1,IF(ชี้วัด8!I28="","",ชี้วัด8!I28),IF(ชี้วัด8!I58="","",ชี้วัด8!I58))</f>
        <v/>
      </c>
      <c r="J28" s="314" t="str">
        <f>IF($B$2=1,IF(ชี้วัด8!J28="","",ชี้วัด8!J28),IF(ชี้วัด8!J58="","",ชี้วัด8!J58))</f>
        <v/>
      </c>
      <c r="K28" s="314" t="str">
        <f>IF($B$2=1,IF(ชี้วัด8!K28="","",ชี้วัด8!K28),IF(ชี้วัด8!K58="","",ชี้วัด8!K58))</f>
        <v/>
      </c>
      <c r="L28" s="314" t="str">
        <f>IF($B$2=1,IF(ชี้วัด8!L28="","",ชี้วัด8!L28),IF(ชี้วัด8!L58="","",ชี้วัด8!L58))</f>
        <v/>
      </c>
      <c r="M28" s="314" t="str">
        <f>IF($B$2=1,IF(ชี้วัด8!M28="","",ชี้วัด8!M28),IF(ชี้วัด8!M58="","",ชี้วัด8!M58))</f>
        <v/>
      </c>
      <c r="N28" s="314" t="str">
        <f>IF($B$2=1,IF(ชี้วัด8!N28="","",ชี้วัด8!N28),IF(ชี้วัด8!N58="","",ชี้วัด8!N58))</f>
        <v/>
      </c>
      <c r="O28" s="314" t="str">
        <f>IF($B$2=1,IF(ชี้วัด8!O28="","",ชี้วัด8!O28),IF(ชี้วัด8!O58="","",ชี้วัด8!O58))</f>
        <v/>
      </c>
      <c r="P28" s="314" t="str">
        <f>IF($B$2=1,IF(ชี้วัด8!P28="","",ชี้วัด8!P28),IF(ชี้วัด8!P58="","",ชี้วัด8!P58))</f>
        <v/>
      </c>
      <c r="Q28" s="314" t="str">
        <f>IF($B$2=1,IF(ชี้วัด8!Q28="","",ชี้วัด8!Q28),IF(ชี้วัด8!Q58="","",ชี้วัด8!Q58))</f>
        <v/>
      </c>
      <c r="R28" s="314" t="str">
        <f>IF($B$2=1,IF(ชี้วัด8!R28="","",ชี้วัด8!R28),IF(ชี้วัด8!R58="","",ชี้วัด8!R58))</f>
        <v/>
      </c>
      <c r="S28" s="314" t="str">
        <f>IF($B$2=1,IF(ชี้วัด8!S28="","",ชี้วัด8!S28),IF(ชี้วัด8!S58="","",ชี้วัด8!S58))</f>
        <v/>
      </c>
      <c r="T28" s="314" t="str">
        <f>IF($B$2=1,IF(ชี้วัด8!T28="","",ชี้วัด8!T28),IF(ชี้วัด8!T58="","",ชี้วัด8!T58))</f>
        <v/>
      </c>
      <c r="U28" s="314" t="str">
        <f>IF($B$2=1,IF(ชี้วัด8!U28="","",ชี้วัด8!U28),IF(ชี้วัด8!U58="","",ชี้วัด8!U58))</f>
        <v/>
      </c>
      <c r="V28" s="314" t="str">
        <f>IF($B$2=1,IF(ชี้วัด8!V28="","",ชี้วัด8!V28),IF(ชี้วัด8!V58="","",ชี้วัด8!V58))</f>
        <v/>
      </c>
      <c r="W28" s="314" t="str">
        <f>IF($B$2=1,IF(ชี้วัด8!W28="","",ชี้วัด8!W28),IF(ชี้วัด8!W58="","",ชี้วัด8!W58))</f>
        <v/>
      </c>
      <c r="X28" s="314" t="str">
        <f>IF($B$2=1,IF(ชี้วัด8!X28="","",ชี้วัด8!X28),IF(ชี้วัด8!X58="","",ชี้วัด8!X58))</f>
        <v/>
      </c>
      <c r="Y28" s="314" t="str">
        <f>IF($B$2=1,IF(ชี้วัด8!Y28="","",ชี้วัด8!Y28),IF(ชี้วัด8!Y58="","",ชี้วัด8!Y58))</f>
        <v/>
      </c>
      <c r="Z28" s="314" t="str">
        <f>IF($B$2=1,IF(ชี้วัด8!Z28="","",ชี้วัด8!Z28),IF(ชี้วัด8!Z58="","",ชี้วัด8!Z58))</f>
        <v/>
      </c>
      <c r="AA28" s="314" t="str">
        <f>IF($B$2=1,IF(ชี้วัด8!AA28="","",ชี้วัด8!AA28),IF(ชี้วัด8!AA58="","",ชี้วัด8!AA58))</f>
        <v/>
      </c>
      <c r="AB28" s="314" t="str">
        <f>IF($B$2=1,IF(ชี้วัด8!AB28="","",ชี้วัด8!AB28),IF(ชี้วัด8!AB58="","",ชี้วัด8!AB58))</f>
        <v/>
      </c>
      <c r="AC28" s="314" t="str">
        <f>IF($B$2=1,IF(ชี้วัด8!AC28="","",ชี้วัด8!AC28),IF(ชี้วัด8!AC58="","",ชี้วัด8!AC58))</f>
        <v/>
      </c>
      <c r="AD28" s="314" t="str">
        <f>IF($B$2=1,IF(ชี้วัด8!AD28="","",ชี้วัด8!AD28),IF(ชี้วัด8!AD58="","",ชี้วัด8!AD58))</f>
        <v/>
      </c>
      <c r="AE28" s="314" t="str">
        <f>IF($B$2=1,IF(ชี้วัด8!AE28="","",ชี้วัด8!AE28),IF(ชี้วัด8!AE58="","",ชี้วัด8!AE58))</f>
        <v/>
      </c>
      <c r="AF28" s="314" t="str">
        <f>IF($B$2=1,IF(ชี้วัด8!AF28="","",ชี้วัด8!AF28),IF(ชี้วัด8!AF58="","",ชี้วัด8!AF58))</f>
        <v/>
      </c>
      <c r="AG28" s="314" t="str">
        <f>IF($B$2=1,IF(ชี้วัด8!AG28="","",ชี้วัด8!AG28),IF(ชี้วัด8!AG58="","",ชี้วัด8!AG58))</f>
        <v/>
      </c>
      <c r="AH28" s="314" t="str">
        <f>IF($B$2=1,IF(ชี้วัด8!AH28="","",ชี้วัด8!AH28),IF(ชี้วัด8!AH58="","",ชี้วัด8!AH58))</f>
        <v/>
      </c>
      <c r="AI28" s="314" t="str">
        <f>IF($B$2=1,IF(ชี้วัด8!AI28="","",ชี้วัด8!AI28),IF(ชี้วัด8!AI58="","",ชี้วัด8!AI58))</f>
        <v/>
      </c>
      <c r="AJ28" s="314" t="str">
        <f>IF($B$2=1,IF(ชี้วัด8!AJ28="","",ชี้วัด8!AJ28),IF(ชี้วัด8!AJ58="","",ชี้วัด8!AJ58))</f>
        <v/>
      </c>
      <c r="AK28" s="314" t="str">
        <f>IF($B$2=1,IF(ชี้วัด8!AK28="","",ชี้วัด8!AK28),IF(ชี้วัด8!AK58="","",ชี้วัด8!AK58))</f>
        <v/>
      </c>
      <c r="AL28" s="314" t="str">
        <f>IF($B$2=1,IF(ชี้วัด8!AL28="","",ชี้วัด8!AL28),IF(ชี้วัด8!AL58="","",ชี้วัด8!AL58))</f>
        <v/>
      </c>
      <c r="AM28" s="314" t="str">
        <f>IF($B$2=1,IF(ชี้วัด8!AM28="","",ชี้วัด8!AM28),IF(ชี้วัด8!AM58="","",ชี้วัด8!AM58))</f>
        <v/>
      </c>
      <c r="AN28" s="314" t="str">
        <f>IF($B$2=1,IF(ชี้วัด8!AN28="","",ชี้วัด8!AN28),IF(ชี้วัด8!AN58="","",ชี้วัด8!AN58))</f>
        <v/>
      </c>
      <c r="AO28" s="314" t="str">
        <f>IF($B$2=1,IF(ชี้วัด8!AO28="","",ชี้วัด8!AO28),IF(ชี้วัด8!AO58="","",ชี้วัด8!AO58))</f>
        <v/>
      </c>
      <c r="AP28" s="314" t="str">
        <f>IF($B$2=1,IF(ชี้วัด8!AP28="","",ชี้วัด8!AP28),IF(ชี้วัด8!AP58="","",ชี้วัด8!AP58))</f>
        <v/>
      </c>
      <c r="AQ28" s="314" t="str">
        <f>IF($B$2=1,IF(ชี้วัด8!AQ28="","",ชี้วัด8!AQ28),IF(ชี้วัด8!AQ58="","",ชี้วัด8!AQ58))</f>
        <v/>
      </c>
      <c r="AR28" s="314" t="str">
        <f>IF($B$2=1,IF(ชี้วัด8!AR28="","",ชี้วัด8!AR28),IF(ชี้วัด8!AR58="","",ชี้วัด8!AR58))</f>
        <v/>
      </c>
      <c r="AS28" s="314" t="str">
        <f>IF($B$2=1,IF(ชี้วัด8!AS28="","",ชี้วัด8!AS28),IF(ชี้วัด8!AS58="","",ชี้วัด8!AS58))</f>
        <v/>
      </c>
      <c r="AT28" s="314" t="str">
        <f>IF($B$2=1,IF(ชี้วัด8!AT28="","",ชี้วัด8!AT28),IF(ชี้วัด8!AT58="","",ชี้วัด8!AT58))</f>
        <v/>
      </c>
      <c r="AU28" s="314" t="str">
        <f>IF($B$2=1,IF(ชี้วัด8!AU28="","",ชี้วัด8!AU28),IF(ชี้วัด8!AU58="","",ชี้วัด8!AU58))</f>
        <v/>
      </c>
      <c r="AV28" s="314" t="str">
        <f>IF($B$2=1,IF(ชี้วัด8!AV28="","",ชี้วัด8!AV28),IF(ชี้วัด8!AV58="","",ชี้วัด8!AV58))</f>
        <v/>
      </c>
      <c r="AW28" s="314" t="str">
        <f>IF($B$2=1,IF(ชี้วัด8!AW28="","",ชี้วัด8!AW28),IF(ชี้วัด8!AW58="","",ชี้วัด8!AW58))</f>
        <v/>
      </c>
      <c r="AX28" s="314" t="str">
        <f>IF($B$2=1,IF(ชี้วัด8!AX28="","",ชี้วัด8!AX28),IF(ชี้วัด8!AX58="","",ชี้วัด8!AX58))</f>
        <v/>
      </c>
      <c r="AY28" s="314" t="str">
        <f>IF($B$2=1,IF(ชี้วัด8!AY28="","",ชี้วัด8!AY28),IF(ชี้วัด8!AY58="","",ชี้วัด8!AY58))</f>
        <v/>
      </c>
      <c r="AZ28" s="314" t="str">
        <f>IF($B$2=1,IF(ชี้วัด8!AZ28="","",ชี้วัด8!AZ28),IF(ชี้วัด8!AZ58="","",ชี้วัด8!AZ58))</f>
        <v/>
      </c>
      <c r="BA28" s="314" t="str">
        <f>IF($B$2=1,IF(ชี้วัด8!BA28="","",ชี้วัด8!BA28),IF(ชี้วัด8!BA58="","",ชี้วัด8!BA58))</f>
        <v/>
      </c>
      <c r="BB28" s="314" t="str">
        <f>IF($B$2=1,IF(ชี้วัด8!BB28="","",ชี้วัด8!BB28),IF(ชี้วัด8!BB58="","",ชี้วัด8!BB58))</f>
        <v/>
      </c>
      <c r="BC28" s="314" t="str">
        <f>IF($B$2=1,IF(ชี้วัด8!BC28="","",ชี้วัด8!BC28),IF(ชี้วัด8!BC58="","",ชี้วัด8!BC58))</f>
        <v/>
      </c>
      <c r="BD28" s="314" t="str">
        <f>IF($B$2=1,IF(ชี้วัด8!BD28="","",ชี้วัด8!BD28),IF(ชี้วัด8!BD58="","",ชี้วัด8!BD58))</f>
        <v/>
      </c>
      <c r="BE28" s="116" t="str">
        <f>IF($B$2=1,IF(ชี้วัด8!BE28="","",ชี้วัด8!BE28),IF(ชี้วัด8!BE58="","",ชี้วัด8!BE58))</f>
        <v/>
      </c>
      <c r="BF28" s="116" t="str">
        <f>IF($B$2=1,IF(ชี้วัด8!BF28="","",ชี้วัด8!BF28),IF(ชี้วัด8!BF58="","",ชี้วัด8!BF58))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IF($B$2=1,IF(ชี้วัด8!E29="","",ชี้วัด8!E29),IF(ชี้วัด8!E59="","",ชี้วัด8!E59))</f>
        <v/>
      </c>
      <c r="F29" s="118"/>
      <c r="G29" s="314" t="str">
        <f>IF($B$2=1,IF(ชี้วัด8!G29="","",ชี้วัด8!G29),IF(ชี้วัด8!G59="","",ชี้วัด8!G59))</f>
        <v/>
      </c>
      <c r="H29" s="314" t="str">
        <f>IF($B$2=1,IF(ชี้วัด8!H29="","",ชี้วัด8!H29),IF(ชี้วัด8!H59="","",ชี้วัด8!H59))</f>
        <v/>
      </c>
      <c r="I29" s="314" t="str">
        <f>IF($B$2=1,IF(ชี้วัด8!I29="","",ชี้วัด8!I29),IF(ชี้วัด8!I59="","",ชี้วัด8!I59))</f>
        <v/>
      </c>
      <c r="J29" s="314" t="str">
        <f>IF($B$2=1,IF(ชี้วัด8!J29="","",ชี้วัด8!J29),IF(ชี้วัด8!J59="","",ชี้วัด8!J59))</f>
        <v/>
      </c>
      <c r="K29" s="314" t="str">
        <f>IF($B$2=1,IF(ชี้วัด8!K29="","",ชี้วัด8!K29),IF(ชี้วัด8!K59="","",ชี้วัด8!K59))</f>
        <v/>
      </c>
      <c r="L29" s="314" t="str">
        <f>IF($B$2=1,IF(ชี้วัด8!L29="","",ชี้วัด8!L29),IF(ชี้วัด8!L59="","",ชี้วัด8!L59))</f>
        <v/>
      </c>
      <c r="M29" s="314" t="str">
        <f>IF($B$2=1,IF(ชี้วัด8!M29="","",ชี้วัด8!M29),IF(ชี้วัด8!M59="","",ชี้วัด8!M59))</f>
        <v/>
      </c>
      <c r="N29" s="314" t="str">
        <f>IF($B$2=1,IF(ชี้วัด8!N29="","",ชี้วัด8!N29),IF(ชี้วัด8!N59="","",ชี้วัด8!N59))</f>
        <v/>
      </c>
      <c r="O29" s="314" t="str">
        <f>IF($B$2=1,IF(ชี้วัด8!O29="","",ชี้วัด8!O29),IF(ชี้วัด8!O59="","",ชี้วัด8!O59))</f>
        <v/>
      </c>
      <c r="P29" s="314" t="str">
        <f>IF($B$2=1,IF(ชี้วัด8!P29="","",ชี้วัด8!P29),IF(ชี้วัด8!P59="","",ชี้วัด8!P59))</f>
        <v/>
      </c>
      <c r="Q29" s="314" t="str">
        <f>IF($B$2=1,IF(ชี้วัด8!Q29="","",ชี้วัด8!Q29),IF(ชี้วัด8!Q59="","",ชี้วัด8!Q59))</f>
        <v/>
      </c>
      <c r="R29" s="314" t="str">
        <f>IF($B$2=1,IF(ชี้วัด8!R29="","",ชี้วัด8!R29),IF(ชี้วัด8!R59="","",ชี้วัด8!R59))</f>
        <v/>
      </c>
      <c r="S29" s="314" t="str">
        <f>IF($B$2=1,IF(ชี้วัด8!S29="","",ชี้วัด8!S29),IF(ชี้วัด8!S59="","",ชี้วัด8!S59))</f>
        <v/>
      </c>
      <c r="T29" s="314" t="str">
        <f>IF($B$2=1,IF(ชี้วัด8!T29="","",ชี้วัด8!T29),IF(ชี้วัด8!T59="","",ชี้วัด8!T59))</f>
        <v/>
      </c>
      <c r="U29" s="314" t="str">
        <f>IF($B$2=1,IF(ชี้วัด8!U29="","",ชี้วัด8!U29),IF(ชี้วัด8!U59="","",ชี้วัด8!U59))</f>
        <v/>
      </c>
      <c r="V29" s="314" t="str">
        <f>IF($B$2=1,IF(ชี้วัด8!V29="","",ชี้วัด8!V29),IF(ชี้วัด8!V59="","",ชี้วัด8!V59))</f>
        <v/>
      </c>
      <c r="W29" s="314" t="str">
        <f>IF($B$2=1,IF(ชี้วัด8!W29="","",ชี้วัด8!W29),IF(ชี้วัด8!W59="","",ชี้วัด8!W59))</f>
        <v/>
      </c>
      <c r="X29" s="314" t="str">
        <f>IF($B$2=1,IF(ชี้วัด8!X29="","",ชี้วัด8!X29),IF(ชี้วัด8!X59="","",ชี้วัด8!X59))</f>
        <v/>
      </c>
      <c r="Y29" s="314" t="str">
        <f>IF($B$2=1,IF(ชี้วัด8!Y29="","",ชี้วัด8!Y29),IF(ชี้วัด8!Y59="","",ชี้วัด8!Y59))</f>
        <v/>
      </c>
      <c r="Z29" s="314" t="str">
        <f>IF($B$2=1,IF(ชี้วัด8!Z29="","",ชี้วัด8!Z29),IF(ชี้วัด8!Z59="","",ชี้วัด8!Z59))</f>
        <v/>
      </c>
      <c r="AA29" s="314" t="str">
        <f>IF($B$2=1,IF(ชี้วัด8!AA29="","",ชี้วัด8!AA29),IF(ชี้วัด8!AA59="","",ชี้วัด8!AA59))</f>
        <v/>
      </c>
      <c r="AB29" s="314" t="str">
        <f>IF($B$2=1,IF(ชี้วัด8!AB29="","",ชี้วัด8!AB29),IF(ชี้วัด8!AB59="","",ชี้วัด8!AB59))</f>
        <v/>
      </c>
      <c r="AC29" s="314" t="str">
        <f>IF($B$2=1,IF(ชี้วัด8!AC29="","",ชี้วัด8!AC29),IF(ชี้วัด8!AC59="","",ชี้วัด8!AC59))</f>
        <v/>
      </c>
      <c r="AD29" s="314" t="str">
        <f>IF($B$2=1,IF(ชี้วัด8!AD29="","",ชี้วัด8!AD29),IF(ชี้วัด8!AD59="","",ชี้วัด8!AD59))</f>
        <v/>
      </c>
      <c r="AE29" s="314" t="str">
        <f>IF($B$2=1,IF(ชี้วัด8!AE29="","",ชี้วัด8!AE29),IF(ชี้วัด8!AE59="","",ชี้วัด8!AE59))</f>
        <v/>
      </c>
      <c r="AF29" s="314" t="str">
        <f>IF($B$2=1,IF(ชี้วัด8!AF29="","",ชี้วัด8!AF29),IF(ชี้วัด8!AF59="","",ชี้วัด8!AF59))</f>
        <v/>
      </c>
      <c r="AG29" s="314" t="str">
        <f>IF($B$2=1,IF(ชี้วัด8!AG29="","",ชี้วัด8!AG29),IF(ชี้วัด8!AG59="","",ชี้วัด8!AG59))</f>
        <v/>
      </c>
      <c r="AH29" s="314" t="str">
        <f>IF($B$2=1,IF(ชี้วัด8!AH29="","",ชี้วัด8!AH29),IF(ชี้วัด8!AH59="","",ชี้วัด8!AH59))</f>
        <v/>
      </c>
      <c r="AI29" s="314" t="str">
        <f>IF($B$2=1,IF(ชี้วัด8!AI29="","",ชี้วัด8!AI29),IF(ชี้วัด8!AI59="","",ชี้วัด8!AI59))</f>
        <v/>
      </c>
      <c r="AJ29" s="314" t="str">
        <f>IF($B$2=1,IF(ชี้วัด8!AJ29="","",ชี้วัด8!AJ29),IF(ชี้วัด8!AJ59="","",ชี้วัด8!AJ59))</f>
        <v/>
      </c>
      <c r="AK29" s="314" t="str">
        <f>IF($B$2=1,IF(ชี้วัด8!AK29="","",ชี้วัด8!AK29),IF(ชี้วัด8!AK59="","",ชี้วัด8!AK59))</f>
        <v/>
      </c>
      <c r="AL29" s="314" t="str">
        <f>IF($B$2=1,IF(ชี้วัด8!AL29="","",ชี้วัด8!AL29),IF(ชี้วัด8!AL59="","",ชี้วัด8!AL59))</f>
        <v/>
      </c>
      <c r="AM29" s="314" t="str">
        <f>IF($B$2=1,IF(ชี้วัด8!AM29="","",ชี้วัด8!AM29),IF(ชี้วัด8!AM59="","",ชี้วัด8!AM59))</f>
        <v/>
      </c>
      <c r="AN29" s="314" t="str">
        <f>IF($B$2=1,IF(ชี้วัด8!AN29="","",ชี้วัด8!AN29),IF(ชี้วัด8!AN59="","",ชี้วัด8!AN59))</f>
        <v/>
      </c>
      <c r="AO29" s="314" t="str">
        <f>IF($B$2=1,IF(ชี้วัด8!AO29="","",ชี้วัด8!AO29),IF(ชี้วัด8!AO59="","",ชี้วัด8!AO59))</f>
        <v/>
      </c>
      <c r="AP29" s="314" t="str">
        <f>IF($B$2=1,IF(ชี้วัด8!AP29="","",ชี้วัด8!AP29),IF(ชี้วัด8!AP59="","",ชี้วัด8!AP59))</f>
        <v/>
      </c>
      <c r="AQ29" s="314" t="str">
        <f>IF($B$2=1,IF(ชี้วัด8!AQ29="","",ชี้วัด8!AQ29),IF(ชี้วัด8!AQ59="","",ชี้วัด8!AQ59))</f>
        <v/>
      </c>
      <c r="AR29" s="314" t="str">
        <f>IF($B$2=1,IF(ชี้วัด8!AR29="","",ชี้วัด8!AR29),IF(ชี้วัด8!AR59="","",ชี้วัด8!AR59))</f>
        <v/>
      </c>
      <c r="AS29" s="314" t="str">
        <f>IF($B$2=1,IF(ชี้วัด8!AS29="","",ชี้วัด8!AS29),IF(ชี้วัด8!AS59="","",ชี้วัด8!AS59))</f>
        <v/>
      </c>
      <c r="AT29" s="314" t="str">
        <f>IF($B$2=1,IF(ชี้วัด8!AT29="","",ชี้วัด8!AT29),IF(ชี้วัด8!AT59="","",ชี้วัด8!AT59))</f>
        <v/>
      </c>
      <c r="AU29" s="314" t="str">
        <f>IF($B$2=1,IF(ชี้วัด8!AU29="","",ชี้วัด8!AU29),IF(ชี้วัด8!AU59="","",ชี้วัด8!AU59))</f>
        <v/>
      </c>
      <c r="AV29" s="314" t="str">
        <f>IF($B$2=1,IF(ชี้วัด8!AV29="","",ชี้วัด8!AV29),IF(ชี้วัด8!AV59="","",ชี้วัด8!AV59))</f>
        <v/>
      </c>
      <c r="AW29" s="314" t="str">
        <f>IF($B$2=1,IF(ชี้วัด8!AW29="","",ชี้วัด8!AW29),IF(ชี้วัด8!AW59="","",ชี้วัด8!AW59))</f>
        <v/>
      </c>
      <c r="AX29" s="314" t="str">
        <f>IF($B$2=1,IF(ชี้วัด8!AX29="","",ชี้วัด8!AX29),IF(ชี้วัด8!AX59="","",ชี้วัด8!AX59))</f>
        <v/>
      </c>
      <c r="AY29" s="314" t="str">
        <f>IF($B$2=1,IF(ชี้วัด8!AY29="","",ชี้วัด8!AY29),IF(ชี้วัด8!AY59="","",ชี้วัด8!AY59))</f>
        <v/>
      </c>
      <c r="AZ29" s="314" t="str">
        <f>IF($B$2=1,IF(ชี้วัด8!AZ29="","",ชี้วัด8!AZ29),IF(ชี้วัด8!AZ59="","",ชี้วัด8!AZ59))</f>
        <v/>
      </c>
      <c r="BA29" s="314" t="str">
        <f>IF($B$2=1,IF(ชี้วัด8!BA29="","",ชี้วัด8!BA29),IF(ชี้วัด8!BA59="","",ชี้วัด8!BA59))</f>
        <v/>
      </c>
      <c r="BB29" s="314" t="str">
        <f>IF($B$2=1,IF(ชี้วัด8!BB29="","",ชี้วัด8!BB29),IF(ชี้วัด8!BB59="","",ชี้วัด8!BB59))</f>
        <v/>
      </c>
      <c r="BC29" s="314" t="str">
        <f>IF($B$2=1,IF(ชี้วัด8!BC29="","",ชี้วัด8!BC29),IF(ชี้วัด8!BC59="","",ชี้วัด8!BC59))</f>
        <v/>
      </c>
      <c r="BD29" s="314" t="str">
        <f>IF($B$2=1,IF(ชี้วัด8!BD29="","",ชี้วัด8!BD29),IF(ชี้วัด8!BD59="","",ชี้วัด8!BD59))</f>
        <v/>
      </c>
      <c r="BE29" s="116" t="str">
        <f>IF($B$2=1,IF(ชี้วัด8!BE29="","",ชี้วัด8!BE29),IF(ชี้วัด8!BE59="","",ชี้วัด8!BE59))</f>
        <v/>
      </c>
      <c r="BF29" s="116" t="str">
        <f>IF($B$2=1,IF(ชี้วัด8!BF29="","",ชี้วัด8!BF29),IF(ชี้วัด8!BF59="","",ชี้วัด8!BF59))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IF($B$2=1,IF(ชี้วัด8!E30="","",ชี้วัด8!E30),IF(ชี้วัด8!E60="","",ชี้วัด8!E60))</f>
        <v/>
      </c>
      <c r="F30" s="118"/>
      <c r="G30" s="314" t="str">
        <f>IF($B$2=1,IF(ชี้วัด8!G30="","",ชี้วัด8!G30),IF(ชี้วัด8!G60="","",ชี้วัด8!G60))</f>
        <v/>
      </c>
      <c r="H30" s="314" t="str">
        <f>IF($B$2=1,IF(ชี้วัด8!H30="","",ชี้วัด8!H30),IF(ชี้วัด8!H60="","",ชี้วัด8!H60))</f>
        <v/>
      </c>
      <c r="I30" s="314" t="str">
        <f>IF($B$2=1,IF(ชี้วัด8!I30="","",ชี้วัด8!I30),IF(ชี้วัด8!I60="","",ชี้วัด8!I60))</f>
        <v/>
      </c>
      <c r="J30" s="314" t="str">
        <f>IF($B$2=1,IF(ชี้วัด8!J30="","",ชี้วัด8!J30),IF(ชี้วัด8!J60="","",ชี้วัด8!J60))</f>
        <v/>
      </c>
      <c r="K30" s="314" t="str">
        <f>IF($B$2=1,IF(ชี้วัด8!K30="","",ชี้วัด8!K30),IF(ชี้วัด8!K60="","",ชี้วัด8!K60))</f>
        <v/>
      </c>
      <c r="L30" s="314" t="str">
        <f>IF($B$2=1,IF(ชี้วัด8!L30="","",ชี้วัด8!L30),IF(ชี้วัด8!L60="","",ชี้วัด8!L60))</f>
        <v/>
      </c>
      <c r="M30" s="314" t="str">
        <f>IF($B$2=1,IF(ชี้วัด8!M30="","",ชี้วัด8!M30),IF(ชี้วัด8!M60="","",ชี้วัด8!M60))</f>
        <v/>
      </c>
      <c r="N30" s="314" t="str">
        <f>IF($B$2=1,IF(ชี้วัด8!N30="","",ชี้วัด8!N30),IF(ชี้วัด8!N60="","",ชี้วัด8!N60))</f>
        <v/>
      </c>
      <c r="O30" s="314" t="str">
        <f>IF($B$2=1,IF(ชี้วัด8!O30="","",ชี้วัด8!O30),IF(ชี้วัด8!O60="","",ชี้วัด8!O60))</f>
        <v/>
      </c>
      <c r="P30" s="314" t="str">
        <f>IF($B$2=1,IF(ชี้วัด8!P30="","",ชี้วัด8!P30),IF(ชี้วัด8!P60="","",ชี้วัด8!P60))</f>
        <v/>
      </c>
      <c r="Q30" s="314" t="str">
        <f>IF($B$2=1,IF(ชี้วัด8!Q30="","",ชี้วัด8!Q30),IF(ชี้วัด8!Q60="","",ชี้วัด8!Q60))</f>
        <v/>
      </c>
      <c r="R30" s="314" t="str">
        <f>IF($B$2=1,IF(ชี้วัด8!R30="","",ชี้วัด8!R30),IF(ชี้วัด8!R60="","",ชี้วัด8!R60))</f>
        <v/>
      </c>
      <c r="S30" s="314" t="str">
        <f>IF($B$2=1,IF(ชี้วัด8!S30="","",ชี้วัด8!S30),IF(ชี้วัด8!S60="","",ชี้วัด8!S60))</f>
        <v/>
      </c>
      <c r="T30" s="314" t="str">
        <f>IF($B$2=1,IF(ชี้วัด8!T30="","",ชี้วัด8!T30),IF(ชี้วัด8!T60="","",ชี้วัด8!T60))</f>
        <v/>
      </c>
      <c r="U30" s="314" t="str">
        <f>IF($B$2=1,IF(ชี้วัด8!U30="","",ชี้วัด8!U30),IF(ชี้วัด8!U60="","",ชี้วัด8!U60))</f>
        <v/>
      </c>
      <c r="V30" s="314" t="str">
        <f>IF($B$2=1,IF(ชี้วัด8!V30="","",ชี้วัด8!V30),IF(ชี้วัด8!V60="","",ชี้วัด8!V60))</f>
        <v/>
      </c>
      <c r="W30" s="314" t="str">
        <f>IF($B$2=1,IF(ชี้วัด8!W30="","",ชี้วัด8!W30),IF(ชี้วัด8!W60="","",ชี้วัด8!W60))</f>
        <v/>
      </c>
      <c r="X30" s="314" t="str">
        <f>IF($B$2=1,IF(ชี้วัด8!X30="","",ชี้วัด8!X30),IF(ชี้วัด8!X60="","",ชี้วัด8!X60))</f>
        <v/>
      </c>
      <c r="Y30" s="314" t="str">
        <f>IF($B$2=1,IF(ชี้วัด8!Y30="","",ชี้วัด8!Y30),IF(ชี้วัด8!Y60="","",ชี้วัด8!Y60))</f>
        <v/>
      </c>
      <c r="Z30" s="314" t="str">
        <f>IF($B$2=1,IF(ชี้วัด8!Z30="","",ชี้วัด8!Z30),IF(ชี้วัด8!Z60="","",ชี้วัด8!Z60))</f>
        <v/>
      </c>
      <c r="AA30" s="314" t="str">
        <f>IF($B$2=1,IF(ชี้วัด8!AA30="","",ชี้วัด8!AA30),IF(ชี้วัด8!AA60="","",ชี้วัด8!AA60))</f>
        <v/>
      </c>
      <c r="AB30" s="314" t="str">
        <f>IF($B$2=1,IF(ชี้วัด8!AB30="","",ชี้วัด8!AB30),IF(ชี้วัด8!AB60="","",ชี้วัด8!AB60))</f>
        <v/>
      </c>
      <c r="AC30" s="314" t="str">
        <f>IF($B$2=1,IF(ชี้วัด8!AC30="","",ชี้วัด8!AC30),IF(ชี้วัด8!AC60="","",ชี้วัด8!AC60))</f>
        <v/>
      </c>
      <c r="AD30" s="314" t="str">
        <f>IF($B$2=1,IF(ชี้วัด8!AD30="","",ชี้วัด8!AD30),IF(ชี้วัด8!AD60="","",ชี้วัด8!AD60))</f>
        <v/>
      </c>
      <c r="AE30" s="314" t="str">
        <f>IF($B$2=1,IF(ชี้วัด8!AE30="","",ชี้วัด8!AE30),IF(ชี้วัด8!AE60="","",ชี้วัด8!AE60))</f>
        <v/>
      </c>
      <c r="AF30" s="314" t="str">
        <f>IF($B$2=1,IF(ชี้วัด8!AF30="","",ชี้วัด8!AF30),IF(ชี้วัด8!AF60="","",ชี้วัด8!AF60))</f>
        <v/>
      </c>
      <c r="AG30" s="314" t="str">
        <f>IF($B$2=1,IF(ชี้วัด8!AG30="","",ชี้วัด8!AG30),IF(ชี้วัด8!AG60="","",ชี้วัด8!AG60))</f>
        <v/>
      </c>
      <c r="AH30" s="314" t="str">
        <f>IF($B$2=1,IF(ชี้วัด8!AH30="","",ชี้วัด8!AH30),IF(ชี้วัด8!AH60="","",ชี้วัด8!AH60))</f>
        <v/>
      </c>
      <c r="AI30" s="314" t="str">
        <f>IF($B$2=1,IF(ชี้วัด8!AI30="","",ชี้วัด8!AI30),IF(ชี้วัด8!AI60="","",ชี้วัด8!AI60))</f>
        <v/>
      </c>
      <c r="AJ30" s="314" t="str">
        <f>IF($B$2=1,IF(ชี้วัด8!AJ30="","",ชี้วัด8!AJ30),IF(ชี้วัด8!AJ60="","",ชี้วัด8!AJ60))</f>
        <v/>
      </c>
      <c r="AK30" s="314" t="str">
        <f>IF($B$2=1,IF(ชี้วัด8!AK30="","",ชี้วัด8!AK30),IF(ชี้วัด8!AK60="","",ชี้วัด8!AK60))</f>
        <v/>
      </c>
      <c r="AL30" s="314" t="str">
        <f>IF($B$2=1,IF(ชี้วัด8!AL30="","",ชี้วัด8!AL30),IF(ชี้วัด8!AL60="","",ชี้วัด8!AL60))</f>
        <v/>
      </c>
      <c r="AM30" s="314" t="str">
        <f>IF($B$2=1,IF(ชี้วัด8!AM30="","",ชี้วัด8!AM30),IF(ชี้วัด8!AM60="","",ชี้วัด8!AM60))</f>
        <v/>
      </c>
      <c r="AN30" s="314" t="str">
        <f>IF($B$2=1,IF(ชี้วัด8!AN30="","",ชี้วัด8!AN30),IF(ชี้วัด8!AN60="","",ชี้วัด8!AN60))</f>
        <v/>
      </c>
      <c r="AO30" s="314" t="str">
        <f>IF($B$2=1,IF(ชี้วัด8!AO30="","",ชี้วัด8!AO30),IF(ชี้วัด8!AO60="","",ชี้วัด8!AO60))</f>
        <v/>
      </c>
      <c r="AP30" s="314" t="str">
        <f>IF($B$2=1,IF(ชี้วัด8!AP30="","",ชี้วัด8!AP30),IF(ชี้วัด8!AP60="","",ชี้วัด8!AP60))</f>
        <v/>
      </c>
      <c r="AQ30" s="314" t="str">
        <f>IF($B$2=1,IF(ชี้วัด8!AQ30="","",ชี้วัด8!AQ30),IF(ชี้วัด8!AQ60="","",ชี้วัด8!AQ60))</f>
        <v/>
      </c>
      <c r="AR30" s="314" t="str">
        <f>IF($B$2=1,IF(ชี้วัด8!AR30="","",ชี้วัด8!AR30),IF(ชี้วัด8!AR60="","",ชี้วัด8!AR60))</f>
        <v/>
      </c>
      <c r="AS30" s="314" t="str">
        <f>IF($B$2=1,IF(ชี้วัด8!AS30="","",ชี้วัด8!AS30),IF(ชี้วัด8!AS60="","",ชี้วัด8!AS60))</f>
        <v/>
      </c>
      <c r="AT30" s="314" t="str">
        <f>IF($B$2=1,IF(ชี้วัด8!AT30="","",ชี้วัด8!AT30),IF(ชี้วัด8!AT60="","",ชี้วัด8!AT60))</f>
        <v/>
      </c>
      <c r="AU30" s="314" t="str">
        <f>IF($B$2=1,IF(ชี้วัด8!AU30="","",ชี้วัด8!AU30),IF(ชี้วัด8!AU60="","",ชี้วัด8!AU60))</f>
        <v/>
      </c>
      <c r="AV30" s="314" t="str">
        <f>IF($B$2=1,IF(ชี้วัด8!AV30="","",ชี้วัด8!AV30),IF(ชี้วัด8!AV60="","",ชี้วัด8!AV60))</f>
        <v/>
      </c>
      <c r="AW30" s="314" t="str">
        <f>IF($B$2=1,IF(ชี้วัด8!AW30="","",ชี้วัด8!AW30),IF(ชี้วัด8!AW60="","",ชี้วัด8!AW60))</f>
        <v/>
      </c>
      <c r="AX30" s="314" t="str">
        <f>IF($B$2=1,IF(ชี้วัด8!AX30="","",ชี้วัด8!AX30),IF(ชี้วัด8!AX60="","",ชี้วัด8!AX60))</f>
        <v/>
      </c>
      <c r="AY30" s="314" t="str">
        <f>IF($B$2=1,IF(ชี้วัด8!AY30="","",ชี้วัด8!AY30),IF(ชี้วัด8!AY60="","",ชี้วัด8!AY60))</f>
        <v/>
      </c>
      <c r="AZ30" s="314" t="str">
        <f>IF($B$2=1,IF(ชี้วัด8!AZ30="","",ชี้วัด8!AZ30),IF(ชี้วัด8!AZ60="","",ชี้วัด8!AZ60))</f>
        <v/>
      </c>
      <c r="BA30" s="314" t="str">
        <f>IF($B$2=1,IF(ชี้วัด8!BA30="","",ชี้วัด8!BA30),IF(ชี้วัด8!BA60="","",ชี้วัด8!BA60))</f>
        <v/>
      </c>
      <c r="BB30" s="314" t="str">
        <f>IF($B$2=1,IF(ชี้วัด8!BB30="","",ชี้วัด8!BB30),IF(ชี้วัด8!BB60="","",ชี้วัด8!BB60))</f>
        <v/>
      </c>
      <c r="BC30" s="314" t="str">
        <f>IF($B$2=1,IF(ชี้วัด8!BC30="","",ชี้วัด8!BC30),IF(ชี้วัด8!BC60="","",ชี้วัด8!BC60))</f>
        <v/>
      </c>
      <c r="BD30" s="314" t="str">
        <f>IF($B$2=1,IF(ชี้วัด8!BD30="","",ชี้วัด8!BD30),IF(ชี้วัด8!BD60="","",ชี้วัด8!BD60))</f>
        <v/>
      </c>
      <c r="BE30" s="116" t="str">
        <f>IF($B$2=1,IF(ชี้วัด8!BE30="","",ชี้วัด8!BE30),IF(ชี้วัด8!BE60="","",ชี้วัด8!BE60))</f>
        <v/>
      </c>
      <c r="BF30" s="116" t="str">
        <f>IF($B$2=1,IF(ชี้วัด8!BF30="","",ชี้วัด8!BF30),IF(ชี้วัด8!BF60="","",ชี้วัด8!BF60))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IF($B$2=1,IF(ชี้วัด8!E31="","",ชี้วัด8!E31),IF(ชี้วัด8!E61="","",ชี้วัด8!E61))</f>
        <v/>
      </c>
      <c r="F31" s="118"/>
      <c r="G31" s="314" t="str">
        <f>IF($B$2=1,IF(ชี้วัด8!G31="","",ชี้วัด8!G31),IF(ชี้วัด8!G61="","",ชี้วัด8!G61))</f>
        <v/>
      </c>
      <c r="H31" s="314" t="str">
        <f>IF($B$2=1,IF(ชี้วัด8!H31="","",ชี้วัด8!H31),IF(ชี้วัด8!H61="","",ชี้วัด8!H61))</f>
        <v/>
      </c>
      <c r="I31" s="314" t="str">
        <f>IF($B$2=1,IF(ชี้วัด8!I31="","",ชี้วัด8!I31),IF(ชี้วัด8!I61="","",ชี้วัด8!I61))</f>
        <v/>
      </c>
      <c r="J31" s="314" t="str">
        <f>IF($B$2=1,IF(ชี้วัด8!J31="","",ชี้วัด8!J31),IF(ชี้วัด8!J61="","",ชี้วัด8!J61))</f>
        <v/>
      </c>
      <c r="K31" s="314" t="str">
        <f>IF($B$2=1,IF(ชี้วัด8!K31="","",ชี้วัด8!K31),IF(ชี้วัด8!K61="","",ชี้วัด8!K61))</f>
        <v/>
      </c>
      <c r="L31" s="314" t="str">
        <f>IF($B$2=1,IF(ชี้วัด8!L31="","",ชี้วัด8!L31),IF(ชี้วัด8!L61="","",ชี้วัด8!L61))</f>
        <v/>
      </c>
      <c r="M31" s="314" t="str">
        <f>IF($B$2=1,IF(ชี้วัด8!M31="","",ชี้วัด8!M31),IF(ชี้วัด8!M61="","",ชี้วัด8!M61))</f>
        <v/>
      </c>
      <c r="N31" s="314" t="str">
        <f>IF($B$2=1,IF(ชี้วัด8!N31="","",ชี้วัด8!N31),IF(ชี้วัด8!N61="","",ชี้วัด8!N61))</f>
        <v/>
      </c>
      <c r="O31" s="314" t="str">
        <f>IF($B$2=1,IF(ชี้วัด8!O31="","",ชี้วัด8!O31),IF(ชี้วัด8!O61="","",ชี้วัด8!O61))</f>
        <v/>
      </c>
      <c r="P31" s="314" t="str">
        <f>IF($B$2=1,IF(ชี้วัด8!P31="","",ชี้วัด8!P31),IF(ชี้วัด8!P61="","",ชี้วัด8!P61))</f>
        <v/>
      </c>
      <c r="Q31" s="314" t="str">
        <f>IF($B$2=1,IF(ชี้วัด8!Q31="","",ชี้วัด8!Q31),IF(ชี้วัด8!Q61="","",ชี้วัด8!Q61))</f>
        <v/>
      </c>
      <c r="R31" s="314" t="str">
        <f>IF($B$2=1,IF(ชี้วัด8!R31="","",ชี้วัด8!R31),IF(ชี้วัด8!R61="","",ชี้วัด8!R61))</f>
        <v/>
      </c>
      <c r="S31" s="314" t="str">
        <f>IF($B$2=1,IF(ชี้วัด8!S31="","",ชี้วัด8!S31),IF(ชี้วัด8!S61="","",ชี้วัด8!S61))</f>
        <v/>
      </c>
      <c r="T31" s="314" t="str">
        <f>IF($B$2=1,IF(ชี้วัด8!T31="","",ชี้วัด8!T31),IF(ชี้วัด8!T61="","",ชี้วัด8!T61))</f>
        <v/>
      </c>
      <c r="U31" s="314" t="str">
        <f>IF($B$2=1,IF(ชี้วัด8!U31="","",ชี้วัด8!U31),IF(ชี้วัด8!U61="","",ชี้วัด8!U61))</f>
        <v/>
      </c>
      <c r="V31" s="314" t="str">
        <f>IF($B$2=1,IF(ชี้วัด8!V31="","",ชี้วัด8!V31),IF(ชี้วัด8!V61="","",ชี้วัด8!V61))</f>
        <v/>
      </c>
      <c r="W31" s="314" t="str">
        <f>IF($B$2=1,IF(ชี้วัด8!W31="","",ชี้วัด8!W31),IF(ชี้วัด8!W61="","",ชี้วัด8!W61))</f>
        <v/>
      </c>
      <c r="X31" s="314" t="str">
        <f>IF($B$2=1,IF(ชี้วัด8!X31="","",ชี้วัด8!X31),IF(ชี้วัด8!X61="","",ชี้วัด8!X61))</f>
        <v/>
      </c>
      <c r="Y31" s="314" t="str">
        <f>IF($B$2=1,IF(ชี้วัด8!Y31="","",ชี้วัด8!Y31),IF(ชี้วัด8!Y61="","",ชี้วัด8!Y61))</f>
        <v/>
      </c>
      <c r="Z31" s="314" t="str">
        <f>IF($B$2=1,IF(ชี้วัด8!Z31="","",ชี้วัด8!Z31),IF(ชี้วัด8!Z61="","",ชี้วัด8!Z61))</f>
        <v/>
      </c>
      <c r="AA31" s="314" t="str">
        <f>IF($B$2=1,IF(ชี้วัด8!AA31="","",ชี้วัด8!AA31),IF(ชี้วัด8!AA61="","",ชี้วัด8!AA61))</f>
        <v/>
      </c>
      <c r="AB31" s="314" t="str">
        <f>IF($B$2=1,IF(ชี้วัด8!AB31="","",ชี้วัด8!AB31),IF(ชี้วัด8!AB61="","",ชี้วัด8!AB61))</f>
        <v/>
      </c>
      <c r="AC31" s="314" t="str">
        <f>IF($B$2=1,IF(ชี้วัด8!AC31="","",ชี้วัด8!AC31),IF(ชี้วัด8!AC61="","",ชี้วัด8!AC61))</f>
        <v/>
      </c>
      <c r="AD31" s="314" t="str">
        <f>IF($B$2=1,IF(ชี้วัด8!AD31="","",ชี้วัด8!AD31),IF(ชี้วัด8!AD61="","",ชี้วัด8!AD61))</f>
        <v/>
      </c>
      <c r="AE31" s="314" t="str">
        <f>IF($B$2=1,IF(ชี้วัด8!AE31="","",ชี้วัด8!AE31),IF(ชี้วัด8!AE61="","",ชี้วัด8!AE61))</f>
        <v/>
      </c>
      <c r="AF31" s="314" t="str">
        <f>IF($B$2=1,IF(ชี้วัด8!AF31="","",ชี้วัด8!AF31),IF(ชี้วัด8!AF61="","",ชี้วัด8!AF61))</f>
        <v/>
      </c>
      <c r="AG31" s="314" t="str">
        <f>IF($B$2=1,IF(ชี้วัด8!AG31="","",ชี้วัด8!AG31),IF(ชี้วัด8!AG61="","",ชี้วัด8!AG61))</f>
        <v/>
      </c>
      <c r="AH31" s="314" t="str">
        <f>IF($B$2=1,IF(ชี้วัด8!AH31="","",ชี้วัด8!AH31),IF(ชี้วัด8!AH61="","",ชี้วัด8!AH61))</f>
        <v/>
      </c>
      <c r="AI31" s="314" t="str">
        <f>IF($B$2=1,IF(ชี้วัด8!AI31="","",ชี้วัด8!AI31),IF(ชี้วัด8!AI61="","",ชี้วัด8!AI61))</f>
        <v/>
      </c>
      <c r="AJ31" s="314" t="str">
        <f>IF($B$2=1,IF(ชี้วัด8!AJ31="","",ชี้วัด8!AJ31),IF(ชี้วัด8!AJ61="","",ชี้วัด8!AJ61))</f>
        <v/>
      </c>
      <c r="AK31" s="314" t="str">
        <f>IF($B$2=1,IF(ชี้วัด8!AK31="","",ชี้วัด8!AK31),IF(ชี้วัด8!AK61="","",ชี้วัด8!AK61))</f>
        <v/>
      </c>
      <c r="AL31" s="314" t="str">
        <f>IF($B$2=1,IF(ชี้วัด8!AL31="","",ชี้วัด8!AL31),IF(ชี้วัด8!AL61="","",ชี้วัด8!AL61))</f>
        <v/>
      </c>
      <c r="AM31" s="314" t="str">
        <f>IF($B$2=1,IF(ชี้วัด8!AM31="","",ชี้วัด8!AM31),IF(ชี้วัด8!AM61="","",ชี้วัด8!AM61))</f>
        <v/>
      </c>
      <c r="AN31" s="314" t="str">
        <f>IF($B$2=1,IF(ชี้วัด8!AN31="","",ชี้วัด8!AN31),IF(ชี้วัด8!AN61="","",ชี้วัด8!AN61))</f>
        <v/>
      </c>
      <c r="AO31" s="314" t="str">
        <f>IF($B$2=1,IF(ชี้วัด8!AO31="","",ชี้วัด8!AO31),IF(ชี้วัด8!AO61="","",ชี้วัด8!AO61))</f>
        <v/>
      </c>
      <c r="AP31" s="314" t="str">
        <f>IF($B$2=1,IF(ชี้วัด8!AP31="","",ชี้วัด8!AP31),IF(ชี้วัด8!AP61="","",ชี้วัด8!AP61))</f>
        <v/>
      </c>
      <c r="AQ31" s="314" t="str">
        <f>IF($B$2=1,IF(ชี้วัด8!AQ31="","",ชี้วัด8!AQ31),IF(ชี้วัด8!AQ61="","",ชี้วัด8!AQ61))</f>
        <v/>
      </c>
      <c r="AR31" s="314" t="str">
        <f>IF($B$2=1,IF(ชี้วัด8!AR31="","",ชี้วัด8!AR31),IF(ชี้วัด8!AR61="","",ชี้วัด8!AR61))</f>
        <v/>
      </c>
      <c r="AS31" s="314" t="str">
        <f>IF($B$2=1,IF(ชี้วัด8!AS31="","",ชี้วัด8!AS31),IF(ชี้วัด8!AS61="","",ชี้วัด8!AS61))</f>
        <v/>
      </c>
      <c r="AT31" s="314" t="str">
        <f>IF($B$2=1,IF(ชี้วัด8!AT31="","",ชี้วัด8!AT31),IF(ชี้วัด8!AT61="","",ชี้วัด8!AT61))</f>
        <v/>
      </c>
      <c r="AU31" s="314" t="str">
        <f>IF($B$2=1,IF(ชี้วัด8!AU31="","",ชี้วัด8!AU31),IF(ชี้วัด8!AU61="","",ชี้วัด8!AU61))</f>
        <v/>
      </c>
      <c r="AV31" s="314" t="str">
        <f>IF($B$2=1,IF(ชี้วัด8!AV31="","",ชี้วัด8!AV31),IF(ชี้วัด8!AV61="","",ชี้วัด8!AV61))</f>
        <v/>
      </c>
      <c r="AW31" s="314" t="str">
        <f>IF($B$2=1,IF(ชี้วัด8!AW31="","",ชี้วัด8!AW31),IF(ชี้วัด8!AW61="","",ชี้วัด8!AW61))</f>
        <v/>
      </c>
      <c r="AX31" s="314" t="str">
        <f>IF($B$2=1,IF(ชี้วัด8!AX31="","",ชี้วัด8!AX31),IF(ชี้วัด8!AX61="","",ชี้วัด8!AX61))</f>
        <v/>
      </c>
      <c r="AY31" s="314" t="str">
        <f>IF($B$2=1,IF(ชี้วัด8!AY31="","",ชี้วัด8!AY31),IF(ชี้วัด8!AY61="","",ชี้วัด8!AY61))</f>
        <v/>
      </c>
      <c r="AZ31" s="314" t="str">
        <f>IF($B$2=1,IF(ชี้วัด8!AZ31="","",ชี้วัด8!AZ31),IF(ชี้วัด8!AZ61="","",ชี้วัด8!AZ61))</f>
        <v/>
      </c>
      <c r="BA31" s="314" t="str">
        <f>IF($B$2=1,IF(ชี้วัด8!BA31="","",ชี้วัด8!BA31),IF(ชี้วัด8!BA61="","",ชี้วัด8!BA61))</f>
        <v/>
      </c>
      <c r="BB31" s="314" t="str">
        <f>IF($B$2=1,IF(ชี้วัด8!BB31="","",ชี้วัด8!BB31),IF(ชี้วัด8!BB61="","",ชี้วัด8!BB61))</f>
        <v/>
      </c>
      <c r="BC31" s="314" t="str">
        <f>IF($B$2=1,IF(ชี้วัด8!BC31="","",ชี้วัด8!BC31),IF(ชี้วัด8!BC61="","",ชี้วัด8!BC61))</f>
        <v/>
      </c>
      <c r="BD31" s="314" t="str">
        <f>IF($B$2=1,IF(ชี้วัด8!BD31="","",ชี้วัด8!BD31),IF(ชี้วัด8!BD61="","",ชี้วัด8!BD61))</f>
        <v/>
      </c>
      <c r="BE31" s="116" t="str">
        <f>IF($B$2=1,IF(ชี้วัด8!BE31="","",ชี้วัด8!BE31),IF(ชี้วัด8!BE61="","",ชี้วัด8!BE61))</f>
        <v/>
      </c>
      <c r="BF31" s="116" t="str">
        <f>IF($B$2=1,IF(ชี้วัด8!BF31="","",ชี้วัด8!BF31),IF(ชี้วัด8!BF61="","",ชี้วัด8!BF61))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IF($B$2=1,IF(ชี้วัด8!E32="","",ชี้วัด8!E32),IF(ชี้วัด8!E62="","",ชี้วัด8!E62))</f>
        <v/>
      </c>
      <c r="F32" s="118"/>
      <c r="G32" s="314" t="str">
        <f>IF($B$2=1,IF(ชี้วัด8!G32="","",ชี้วัด8!G32),IF(ชี้วัด8!G62="","",ชี้วัด8!G62))</f>
        <v/>
      </c>
      <c r="H32" s="314" t="str">
        <f>IF($B$2=1,IF(ชี้วัด8!H32="","",ชี้วัด8!H32),IF(ชี้วัด8!H62="","",ชี้วัด8!H62))</f>
        <v/>
      </c>
      <c r="I32" s="314" t="str">
        <f>IF($B$2=1,IF(ชี้วัด8!I32="","",ชี้วัด8!I32),IF(ชี้วัด8!I62="","",ชี้วัด8!I62))</f>
        <v/>
      </c>
      <c r="J32" s="314" t="str">
        <f>IF($B$2=1,IF(ชี้วัด8!J32="","",ชี้วัด8!J32),IF(ชี้วัด8!J62="","",ชี้วัด8!J62))</f>
        <v/>
      </c>
      <c r="K32" s="314" t="str">
        <f>IF($B$2=1,IF(ชี้วัด8!K32="","",ชี้วัด8!K32),IF(ชี้วัด8!K62="","",ชี้วัด8!K62))</f>
        <v/>
      </c>
      <c r="L32" s="314" t="str">
        <f>IF($B$2=1,IF(ชี้วัด8!L32="","",ชี้วัด8!L32),IF(ชี้วัด8!L62="","",ชี้วัด8!L62))</f>
        <v/>
      </c>
      <c r="M32" s="314" t="str">
        <f>IF($B$2=1,IF(ชี้วัด8!M32="","",ชี้วัด8!M32),IF(ชี้วัด8!M62="","",ชี้วัด8!M62))</f>
        <v/>
      </c>
      <c r="N32" s="314" t="str">
        <f>IF($B$2=1,IF(ชี้วัด8!N32="","",ชี้วัด8!N32),IF(ชี้วัด8!N62="","",ชี้วัด8!N62))</f>
        <v/>
      </c>
      <c r="O32" s="314" t="str">
        <f>IF($B$2=1,IF(ชี้วัด8!O32="","",ชี้วัด8!O32),IF(ชี้วัด8!O62="","",ชี้วัด8!O62))</f>
        <v/>
      </c>
      <c r="P32" s="314" t="str">
        <f>IF($B$2=1,IF(ชี้วัด8!P32="","",ชี้วัด8!P32),IF(ชี้วัด8!P62="","",ชี้วัด8!P62))</f>
        <v/>
      </c>
      <c r="Q32" s="314" t="str">
        <f>IF($B$2=1,IF(ชี้วัด8!Q32="","",ชี้วัด8!Q32),IF(ชี้วัด8!Q62="","",ชี้วัด8!Q62))</f>
        <v/>
      </c>
      <c r="R32" s="314" t="str">
        <f>IF($B$2=1,IF(ชี้วัด8!R32="","",ชี้วัด8!R32),IF(ชี้วัด8!R62="","",ชี้วัด8!R62))</f>
        <v/>
      </c>
      <c r="S32" s="314" t="str">
        <f>IF($B$2=1,IF(ชี้วัด8!S32="","",ชี้วัด8!S32),IF(ชี้วัด8!S62="","",ชี้วัด8!S62))</f>
        <v/>
      </c>
      <c r="T32" s="314" t="str">
        <f>IF($B$2=1,IF(ชี้วัด8!T32="","",ชี้วัด8!T32),IF(ชี้วัด8!T62="","",ชี้วัด8!T62))</f>
        <v/>
      </c>
      <c r="U32" s="314" t="str">
        <f>IF($B$2=1,IF(ชี้วัด8!U32="","",ชี้วัด8!U32),IF(ชี้วัด8!U62="","",ชี้วัด8!U62))</f>
        <v/>
      </c>
      <c r="V32" s="314" t="str">
        <f>IF($B$2=1,IF(ชี้วัด8!V32="","",ชี้วัด8!V32),IF(ชี้วัด8!V62="","",ชี้วัด8!V62))</f>
        <v/>
      </c>
      <c r="W32" s="314" t="str">
        <f>IF($B$2=1,IF(ชี้วัด8!W32="","",ชี้วัด8!W32),IF(ชี้วัด8!W62="","",ชี้วัด8!W62))</f>
        <v/>
      </c>
      <c r="X32" s="314" t="str">
        <f>IF($B$2=1,IF(ชี้วัด8!X32="","",ชี้วัด8!X32),IF(ชี้วัด8!X62="","",ชี้วัด8!X62))</f>
        <v/>
      </c>
      <c r="Y32" s="314" t="str">
        <f>IF($B$2=1,IF(ชี้วัด8!Y32="","",ชี้วัด8!Y32),IF(ชี้วัด8!Y62="","",ชี้วัด8!Y62))</f>
        <v/>
      </c>
      <c r="Z32" s="314" t="str">
        <f>IF($B$2=1,IF(ชี้วัด8!Z32="","",ชี้วัด8!Z32),IF(ชี้วัด8!Z62="","",ชี้วัด8!Z62))</f>
        <v/>
      </c>
      <c r="AA32" s="314" t="str">
        <f>IF($B$2=1,IF(ชี้วัด8!AA32="","",ชี้วัด8!AA32),IF(ชี้วัด8!AA62="","",ชี้วัด8!AA62))</f>
        <v/>
      </c>
      <c r="AB32" s="314" t="str">
        <f>IF($B$2=1,IF(ชี้วัด8!AB32="","",ชี้วัด8!AB32),IF(ชี้วัด8!AB62="","",ชี้วัด8!AB62))</f>
        <v/>
      </c>
      <c r="AC32" s="314" t="str">
        <f>IF($B$2=1,IF(ชี้วัด8!AC32="","",ชี้วัด8!AC32),IF(ชี้วัด8!AC62="","",ชี้วัด8!AC62))</f>
        <v/>
      </c>
      <c r="AD32" s="314" t="str">
        <f>IF($B$2=1,IF(ชี้วัด8!AD32="","",ชี้วัด8!AD32),IF(ชี้วัด8!AD62="","",ชี้วัด8!AD62))</f>
        <v/>
      </c>
      <c r="AE32" s="314" t="str">
        <f>IF($B$2=1,IF(ชี้วัด8!AE32="","",ชี้วัด8!AE32),IF(ชี้วัด8!AE62="","",ชี้วัด8!AE62))</f>
        <v/>
      </c>
      <c r="AF32" s="314" t="str">
        <f>IF($B$2=1,IF(ชี้วัด8!AF32="","",ชี้วัด8!AF32),IF(ชี้วัด8!AF62="","",ชี้วัด8!AF62))</f>
        <v/>
      </c>
      <c r="AG32" s="314" t="str">
        <f>IF($B$2=1,IF(ชี้วัด8!AG32="","",ชี้วัด8!AG32),IF(ชี้วัด8!AG62="","",ชี้วัด8!AG62))</f>
        <v/>
      </c>
      <c r="AH32" s="314" t="str">
        <f>IF($B$2=1,IF(ชี้วัด8!AH32="","",ชี้วัด8!AH32),IF(ชี้วัด8!AH62="","",ชี้วัด8!AH62))</f>
        <v/>
      </c>
      <c r="AI32" s="314" t="str">
        <f>IF($B$2=1,IF(ชี้วัด8!AI32="","",ชี้วัด8!AI32),IF(ชี้วัด8!AI62="","",ชี้วัด8!AI62))</f>
        <v/>
      </c>
      <c r="AJ32" s="314" t="str">
        <f>IF($B$2=1,IF(ชี้วัด8!AJ32="","",ชี้วัด8!AJ32),IF(ชี้วัด8!AJ62="","",ชี้วัด8!AJ62))</f>
        <v/>
      </c>
      <c r="AK32" s="314" t="str">
        <f>IF($B$2=1,IF(ชี้วัด8!AK32="","",ชี้วัด8!AK32),IF(ชี้วัด8!AK62="","",ชี้วัด8!AK62))</f>
        <v/>
      </c>
      <c r="AL32" s="314" t="str">
        <f>IF($B$2=1,IF(ชี้วัด8!AL32="","",ชี้วัด8!AL32),IF(ชี้วัด8!AL62="","",ชี้วัด8!AL62))</f>
        <v/>
      </c>
      <c r="AM32" s="314" t="str">
        <f>IF($B$2=1,IF(ชี้วัด8!AM32="","",ชี้วัด8!AM32),IF(ชี้วัด8!AM62="","",ชี้วัด8!AM62))</f>
        <v/>
      </c>
      <c r="AN32" s="314" t="str">
        <f>IF($B$2=1,IF(ชี้วัด8!AN32="","",ชี้วัด8!AN32),IF(ชี้วัด8!AN62="","",ชี้วัด8!AN62))</f>
        <v/>
      </c>
      <c r="AO32" s="314" t="str">
        <f>IF($B$2=1,IF(ชี้วัด8!AO32="","",ชี้วัด8!AO32),IF(ชี้วัด8!AO62="","",ชี้วัด8!AO62))</f>
        <v/>
      </c>
      <c r="AP32" s="314" t="str">
        <f>IF($B$2=1,IF(ชี้วัด8!AP32="","",ชี้วัด8!AP32),IF(ชี้วัด8!AP62="","",ชี้วัด8!AP62))</f>
        <v/>
      </c>
      <c r="AQ32" s="314" t="str">
        <f>IF($B$2=1,IF(ชี้วัด8!AQ32="","",ชี้วัด8!AQ32),IF(ชี้วัด8!AQ62="","",ชี้วัด8!AQ62))</f>
        <v/>
      </c>
      <c r="AR32" s="314" t="str">
        <f>IF($B$2=1,IF(ชี้วัด8!AR32="","",ชี้วัด8!AR32),IF(ชี้วัด8!AR62="","",ชี้วัด8!AR62))</f>
        <v/>
      </c>
      <c r="AS32" s="314" t="str">
        <f>IF($B$2=1,IF(ชี้วัด8!AS32="","",ชี้วัด8!AS32),IF(ชี้วัด8!AS62="","",ชี้วัด8!AS62))</f>
        <v/>
      </c>
      <c r="AT32" s="314" t="str">
        <f>IF($B$2=1,IF(ชี้วัด8!AT32="","",ชี้วัด8!AT32),IF(ชี้วัด8!AT62="","",ชี้วัด8!AT62))</f>
        <v/>
      </c>
      <c r="AU32" s="314" t="str">
        <f>IF($B$2=1,IF(ชี้วัด8!AU32="","",ชี้วัด8!AU32),IF(ชี้วัด8!AU62="","",ชี้วัด8!AU62))</f>
        <v/>
      </c>
      <c r="AV32" s="314" t="str">
        <f>IF($B$2=1,IF(ชี้วัด8!AV32="","",ชี้วัด8!AV32),IF(ชี้วัด8!AV62="","",ชี้วัด8!AV62))</f>
        <v/>
      </c>
      <c r="AW32" s="314" t="str">
        <f>IF($B$2=1,IF(ชี้วัด8!AW32="","",ชี้วัด8!AW32),IF(ชี้วัด8!AW62="","",ชี้วัด8!AW62))</f>
        <v/>
      </c>
      <c r="AX32" s="314" t="str">
        <f>IF($B$2=1,IF(ชี้วัด8!AX32="","",ชี้วัด8!AX32),IF(ชี้วัด8!AX62="","",ชี้วัด8!AX62))</f>
        <v/>
      </c>
      <c r="AY32" s="314" t="str">
        <f>IF($B$2=1,IF(ชี้วัด8!AY32="","",ชี้วัด8!AY32),IF(ชี้วัด8!AY62="","",ชี้วัด8!AY62))</f>
        <v/>
      </c>
      <c r="AZ32" s="314" t="str">
        <f>IF($B$2=1,IF(ชี้วัด8!AZ32="","",ชี้วัด8!AZ32),IF(ชี้วัด8!AZ62="","",ชี้วัด8!AZ62))</f>
        <v/>
      </c>
      <c r="BA32" s="314" t="str">
        <f>IF($B$2=1,IF(ชี้วัด8!BA32="","",ชี้วัด8!BA32),IF(ชี้วัด8!BA62="","",ชี้วัด8!BA62))</f>
        <v/>
      </c>
      <c r="BB32" s="314" t="str">
        <f>IF($B$2=1,IF(ชี้วัด8!BB32="","",ชี้วัด8!BB32),IF(ชี้วัด8!BB62="","",ชี้วัด8!BB62))</f>
        <v/>
      </c>
      <c r="BC32" s="314" t="str">
        <f>IF($B$2=1,IF(ชี้วัด8!BC32="","",ชี้วัด8!BC32),IF(ชี้วัด8!BC62="","",ชี้วัด8!BC62))</f>
        <v/>
      </c>
      <c r="BD32" s="314" t="str">
        <f>IF($B$2=1,IF(ชี้วัด8!BD32="","",ชี้วัด8!BD32),IF(ชี้วัด8!BD62="","",ชี้วัด8!BD62))</f>
        <v/>
      </c>
      <c r="BE32" s="116" t="str">
        <f>IF($B$2=1,IF(ชี้วัด8!BE32="","",ชี้วัด8!BE32),IF(ชี้วัด8!BE62="","",ชี้วัด8!BE62))</f>
        <v/>
      </c>
      <c r="BF32" s="116" t="str">
        <f>IF($B$2=1,IF(ชี้วัด8!BF32="","",ชี้วัด8!BF32),IF(ชี้วัด8!BF62="","",ชี้วัด8!BF62))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IF($B$2=1,IF(ชี้วัด8!E33="","",ชี้วัด8!E33),IF(ชี้วัด8!E63="","",ชี้วัด8!E63))</f>
        <v/>
      </c>
      <c r="F33" s="118"/>
      <c r="G33" s="314" t="str">
        <f>IF($B$2=1,IF(ชี้วัด8!G33="","",ชี้วัด8!G33),IF(ชี้วัด8!G63="","",ชี้วัด8!G63))</f>
        <v/>
      </c>
      <c r="H33" s="314" t="str">
        <f>IF($B$2=1,IF(ชี้วัด8!H33="","",ชี้วัด8!H33),IF(ชี้วัด8!H63="","",ชี้วัด8!H63))</f>
        <v/>
      </c>
      <c r="I33" s="314" t="str">
        <f>IF($B$2=1,IF(ชี้วัด8!I33="","",ชี้วัด8!I33),IF(ชี้วัด8!I63="","",ชี้วัด8!I63))</f>
        <v/>
      </c>
      <c r="J33" s="314" t="str">
        <f>IF($B$2=1,IF(ชี้วัด8!J33="","",ชี้วัด8!J33),IF(ชี้วัด8!J63="","",ชี้วัด8!J63))</f>
        <v/>
      </c>
      <c r="K33" s="314" t="str">
        <f>IF($B$2=1,IF(ชี้วัด8!K33="","",ชี้วัด8!K33),IF(ชี้วัด8!K63="","",ชี้วัด8!K63))</f>
        <v/>
      </c>
      <c r="L33" s="314" t="str">
        <f>IF($B$2=1,IF(ชี้วัด8!L33="","",ชี้วัด8!L33),IF(ชี้วัด8!L63="","",ชี้วัด8!L63))</f>
        <v/>
      </c>
      <c r="M33" s="314" t="str">
        <f>IF($B$2=1,IF(ชี้วัด8!M33="","",ชี้วัด8!M33),IF(ชี้วัด8!M63="","",ชี้วัด8!M63))</f>
        <v/>
      </c>
      <c r="N33" s="314" t="str">
        <f>IF($B$2=1,IF(ชี้วัด8!N33="","",ชี้วัด8!N33),IF(ชี้วัด8!N63="","",ชี้วัด8!N63))</f>
        <v/>
      </c>
      <c r="O33" s="314" t="str">
        <f>IF($B$2=1,IF(ชี้วัด8!O33="","",ชี้วัด8!O33),IF(ชี้วัด8!O63="","",ชี้วัด8!O63))</f>
        <v/>
      </c>
      <c r="P33" s="314" t="str">
        <f>IF($B$2=1,IF(ชี้วัด8!P33="","",ชี้วัด8!P33),IF(ชี้วัด8!P63="","",ชี้วัด8!P63))</f>
        <v/>
      </c>
      <c r="Q33" s="314" t="str">
        <f>IF($B$2=1,IF(ชี้วัด8!Q33="","",ชี้วัด8!Q33),IF(ชี้วัด8!Q63="","",ชี้วัด8!Q63))</f>
        <v/>
      </c>
      <c r="R33" s="314" t="str">
        <f>IF($B$2=1,IF(ชี้วัด8!R33="","",ชี้วัด8!R33),IF(ชี้วัด8!R63="","",ชี้วัด8!R63))</f>
        <v/>
      </c>
      <c r="S33" s="314" t="str">
        <f>IF($B$2=1,IF(ชี้วัด8!S33="","",ชี้วัด8!S33),IF(ชี้วัด8!S63="","",ชี้วัด8!S63))</f>
        <v/>
      </c>
      <c r="T33" s="314" t="str">
        <f>IF($B$2=1,IF(ชี้วัด8!T33="","",ชี้วัด8!T33),IF(ชี้วัด8!T63="","",ชี้วัด8!T63))</f>
        <v/>
      </c>
      <c r="U33" s="314" t="str">
        <f>IF($B$2=1,IF(ชี้วัด8!U33="","",ชี้วัด8!U33),IF(ชี้วัด8!U63="","",ชี้วัด8!U63))</f>
        <v/>
      </c>
      <c r="V33" s="314" t="str">
        <f>IF($B$2=1,IF(ชี้วัด8!V33="","",ชี้วัด8!V33),IF(ชี้วัด8!V63="","",ชี้วัด8!V63))</f>
        <v/>
      </c>
      <c r="W33" s="314" t="str">
        <f>IF($B$2=1,IF(ชี้วัด8!W33="","",ชี้วัด8!W33),IF(ชี้วัด8!W63="","",ชี้วัด8!W63))</f>
        <v/>
      </c>
      <c r="X33" s="314" t="str">
        <f>IF($B$2=1,IF(ชี้วัด8!X33="","",ชี้วัด8!X33),IF(ชี้วัด8!X63="","",ชี้วัด8!X63))</f>
        <v/>
      </c>
      <c r="Y33" s="314" t="str">
        <f>IF($B$2=1,IF(ชี้วัด8!Y33="","",ชี้วัด8!Y33),IF(ชี้วัด8!Y63="","",ชี้วัด8!Y63))</f>
        <v/>
      </c>
      <c r="Z33" s="314" t="str">
        <f>IF($B$2=1,IF(ชี้วัด8!Z33="","",ชี้วัด8!Z33),IF(ชี้วัด8!Z63="","",ชี้วัด8!Z63))</f>
        <v/>
      </c>
      <c r="AA33" s="314" t="str">
        <f>IF($B$2=1,IF(ชี้วัด8!AA33="","",ชี้วัด8!AA33),IF(ชี้วัด8!AA63="","",ชี้วัด8!AA63))</f>
        <v/>
      </c>
      <c r="AB33" s="314" t="str">
        <f>IF($B$2=1,IF(ชี้วัด8!AB33="","",ชี้วัด8!AB33),IF(ชี้วัด8!AB63="","",ชี้วัด8!AB63))</f>
        <v/>
      </c>
      <c r="AC33" s="314" t="str">
        <f>IF($B$2=1,IF(ชี้วัด8!AC33="","",ชี้วัด8!AC33),IF(ชี้วัด8!AC63="","",ชี้วัด8!AC63))</f>
        <v/>
      </c>
      <c r="AD33" s="314" t="str">
        <f>IF($B$2=1,IF(ชี้วัด8!AD33="","",ชี้วัด8!AD33),IF(ชี้วัด8!AD63="","",ชี้วัด8!AD63))</f>
        <v/>
      </c>
      <c r="AE33" s="314" t="str">
        <f>IF($B$2=1,IF(ชี้วัด8!AE33="","",ชี้วัด8!AE33),IF(ชี้วัด8!AE63="","",ชี้วัด8!AE63))</f>
        <v/>
      </c>
      <c r="AF33" s="314" t="str">
        <f>IF($B$2=1,IF(ชี้วัด8!AF33="","",ชี้วัด8!AF33),IF(ชี้วัด8!AF63="","",ชี้วัด8!AF63))</f>
        <v/>
      </c>
      <c r="AG33" s="314" t="str">
        <f>IF($B$2=1,IF(ชี้วัด8!AG33="","",ชี้วัด8!AG33),IF(ชี้วัด8!AG63="","",ชี้วัด8!AG63))</f>
        <v/>
      </c>
      <c r="AH33" s="314" t="str">
        <f>IF($B$2=1,IF(ชี้วัด8!AH33="","",ชี้วัด8!AH33),IF(ชี้วัด8!AH63="","",ชี้วัด8!AH63))</f>
        <v/>
      </c>
      <c r="AI33" s="314" t="str">
        <f>IF($B$2=1,IF(ชี้วัด8!AI33="","",ชี้วัด8!AI33),IF(ชี้วัด8!AI63="","",ชี้วัด8!AI63))</f>
        <v/>
      </c>
      <c r="AJ33" s="314" t="str">
        <f>IF($B$2=1,IF(ชี้วัด8!AJ33="","",ชี้วัด8!AJ33),IF(ชี้วัด8!AJ63="","",ชี้วัด8!AJ63))</f>
        <v/>
      </c>
      <c r="AK33" s="314" t="str">
        <f>IF($B$2=1,IF(ชี้วัด8!AK33="","",ชี้วัด8!AK33),IF(ชี้วัด8!AK63="","",ชี้วัด8!AK63))</f>
        <v/>
      </c>
      <c r="AL33" s="314" t="str">
        <f>IF($B$2=1,IF(ชี้วัด8!AL33="","",ชี้วัด8!AL33),IF(ชี้วัด8!AL63="","",ชี้วัด8!AL63))</f>
        <v/>
      </c>
      <c r="AM33" s="314" t="str">
        <f>IF($B$2=1,IF(ชี้วัด8!AM33="","",ชี้วัด8!AM33),IF(ชี้วัด8!AM63="","",ชี้วัด8!AM63))</f>
        <v/>
      </c>
      <c r="AN33" s="314" t="str">
        <f>IF($B$2=1,IF(ชี้วัด8!AN33="","",ชี้วัด8!AN33),IF(ชี้วัด8!AN63="","",ชี้วัด8!AN63))</f>
        <v/>
      </c>
      <c r="AO33" s="314" t="str">
        <f>IF($B$2=1,IF(ชี้วัด8!AO33="","",ชี้วัด8!AO33),IF(ชี้วัด8!AO63="","",ชี้วัด8!AO63))</f>
        <v/>
      </c>
      <c r="AP33" s="314" t="str">
        <f>IF($B$2=1,IF(ชี้วัด8!AP33="","",ชี้วัด8!AP33),IF(ชี้วัด8!AP63="","",ชี้วัด8!AP63))</f>
        <v/>
      </c>
      <c r="AQ33" s="314" t="str">
        <f>IF($B$2=1,IF(ชี้วัด8!AQ33="","",ชี้วัด8!AQ33),IF(ชี้วัด8!AQ63="","",ชี้วัด8!AQ63))</f>
        <v/>
      </c>
      <c r="AR33" s="314" t="str">
        <f>IF($B$2=1,IF(ชี้วัด8!AR33="","",ชี้วัด8!AR33),IF(ชี้วัด8!AR63="","",ชี้วัด8!AR63))</f>
        <v/>
      </c>
      <c r="AS33" s="314" t="str">
        <f>IF($B$2=1,IF(ชี้วัด8!AS33="","",ชี้วัด8!AS33),IF(ชี้วัด8!AS63="","",ชี้วัด8!AS63))</f>
        <v/>
      </c>
      <c r="AT33" s="314" t="str">
        <f>IF($B$2=1,IF(ชี้วัด8!AT33="","",ชี้วัด8!AT33),IF(ชี้วัด8!AT63="","",ชี้วัด8!AT63))</f>
        <v/>
      </c>
      <c r="AU33" s="314" t="str">
        <f>IF($B$2=1,IF(ชี้วัด8!AU33="","",ชี้วัด8!AU33),IF(ชี้วัด8!AU63="","",ชี้วัด8!AU63))</f>
        <v/>
      </c>
      <c r="AV33" s="314" t="str">
        <f>IF($B$2=1,IF(ชี้วัด8!AV33="","",ชี้วัด8!AV33),IF(ชี้วัด8!AV63="","",ชี้วัด8!AV63))</f>
        <v/>
      </c>
      <c r="AW33" s="314" t="str">
        <f>IF($B$2=1,IF(ชี้วัด8!AW33="","",ชี้วัด8!AW33),IF(ชี้วัด8!AW63="","",ชี้วัด8!AW63))</f>
        <v/>
      </c>
      <c r="AX33" s="314" t="str">
        <f>IF($B$2=1,IF(ชี้วัด8!AX33="","",ชี้วัด8!AX33),IF(ชี้วัด8!AX63="","",ชี้วัด8!AX63))</f>
        <v/>
      </c>
      <c r="AY33" s="314" t="str">
        <f>IF($B$2=1,IF(ชี้วัด8!AY33="","",ชี้วัด8!AY33),IF(ชี้วัด8!AY63="","",ชี้วัด8!AY63))</f>
        <v/>
      </c>
      <c r="AZ33" s="314" t="str">
        <f>IF($B$2=1,IF(ชี้วัด8!AZ33="","",ชี้วัด8!AZ33),IF(ชี้วัด8!AZ63="","",ชี้วัด8!AZ63))</f>
        <v/>
      </c>
      <c r="BA33" s="314" t="str">
        <f>IF($B$2=1,IF(ชี้วัด8!BA33="","",ชี้วัด8!BA33),IF(ชี้วัด8!BA63="","",ชี้วัด8!BA63))</f>
        <v/>
      </c>
      <c r="BB33" s="314" t="str">
        <f>IF($B$2=1,IF(ชี้วัด8!BB33="","",ชี้วัด8!BB33),IF(ชี้วัด8!BB63="","",ชี้วัด8!BB63))</f>
        <v/>
      </c>
      <c r="BC33" s="314" t="str">
        <f>IF($B$2=1,IF(ชี้วัด8!BC33="","",ชี้วัด8!BC33),IF(ชี้วัด8!BC63="","",ชี้วัด8!BC63))</f>
        <v/>
      </c>
      <c r="BD33" s="314" t="str">
        <f>IF($B$2=1,IF(ชี้วัด8!BD33="","",ชี้วัด8!BD33),IF(ชี้วัด8!BD63="","",ชี้วัด8!BD63))</f>
        <v/>
      </c>
      <c r="BE33" s="116" t="str">
        <f>IF($B$2=1,IF(ชี้วัด8!BE33="","",ชี้วัด8!BE33),IF(ชี้วัด8!BE63="","",ชี้วัด8!BE63))</f>
        <v/>
      </c>
      <c r="BF33" s="116" t="str">
        <f>IF($B$2=1,IF(ชี้วัด8!BF33="","",ชี้วัด8!BF33),IF(ชี้วัด8!BF63="","",ชี้วัด8!BF63))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IF($B$2=1,IF(ชี้วัด8!E34="","",ชี้วัด8!E34),IF(ชี้วัด8!E64="","",ชี้วัด8!E64))</f>
        <v/>
      </c>
      <c r="F34" s="118"/>
      <c r="G34" s="314" t="str">
        <f>IF($B$2=1,IF(ชี้วัด8!G34="","",ชี้วัด8!G34),IF(ชี้วัด8!G64="","",ชี้วัด8!G64))</f>
        <v/>
      </c>
      <c r="H34" s="314" t="str">
        <f>IF($B$2=1,IF(ชี้วัด8!H34="","",ชี้วัด8!H34),IF(ชี้วัด8!H64="","",ชี้วัด8!H64))</f>
        <v/>
      </c>
      <c r="I34" s="314" t="str">
        <f>IF($B$2=1,IF(ชี้วัด8!I34="","",ชี้วัด8!I34),IF(ชี้วัด8!I64="","",ชี้วัด8!I64))</f>
        <v/>
      </c>
      <c r="J34" s="314" t="str">
        <f>IF($B$2=1,IF(ชี้วัด8!J34="","",ชี้วัด8!J34),IF(ชี้วัด8!J64="","",ชี้วัด8!J64))</f>
        <v/>
      </c>
      <c r="K34" s="314" t="str">
        <f>IF($B$2=1,IF(ชี้วัด8!K34="","",ชี้วัด8!K34),IF(ชี้วัด8!K64="","",ชี้วัด8!K64))</f>
        <v/>
      </c>
      <c r="L34" s="314" t="str">
        <f>IF($B$2=1,IF(ชี้วัด8!L34="","",ชี้วัด8!L34),IF(ชี้วัด8!L64="","",ชี้วัด8!L64))</f>
        <v/>
      </c>
      <c r="M34" s="314" t="str">
        <f>IF($B$2=1,IF(ชี้วัด8!M34="","",ชี้วัด8!M34),IF(ชี้วัด8!M64="","",ชี้วัด8!M64))</f>
        <v/>
      </c>
      <c r="N34" s="314" t="str">
        <f>IF($B$2=1,IF(ชี้วัด8!N34="","",ชี้วัด8!N34),IF(ชี้วัด8!N64="","",ชี้วัด8!N64))</f>
        <v/>
      </c>
      <c r="O34" s="314" t="str">
        <f>IF($B$2=1,IF(ชี้วัด8!O34="","",ชี้วัด8!O34),IF(ชี้วัด8!O64="","",ชี้วัด8!O64))</f>
        <v/>
      </c>
      <c r="P34" s="314" t="str">
        <f>IF($B$2=1,IF(ชี้วัด8!P34="","",ชี้วัด8!P34),IF(ชี้วัด8!P64="","",ชี้วัด8!P64))</f>
        <v/>
      </c>
      <c r="Q34" s="314" t="str">
        <f>IF($B$2=1,IF(ชี้วัด8!Q34="","",ชี้วัด8!Q34),IF(ชี้วัด8!Q64="","",ชี้วัด8!Q64))</f>
        <v/>
      </c>
      <c r="R34" s="314" t="str">
        <f>IF($B$2=1,IF(ชี้วัด8!R34="","",ชี้วัด8!R34),IF(ชี้วัด8!R64="","",ชี้วัด8!R64))</f>
        <v/>
      </c>
      <c r="S34" s="314" t="str">
        <f>IF($B$2=1,IF(ชี้วัด8!S34="","",ชี้วัด8!S34),IF(ชี้วัด8!S64="","",ชี้วัด8!S64))</f>
        <v/>
      </c>
      <c r="T34" s="314" t="str">
        <f>IF($B$2=1,IF(ชี้วัด8!T34="","",ชี้วัด8!T34),IF(ชี้วัด8!T64="","",ชี้วัด8!T64))</f>
        <v/>
      </c>
      <c r="U34" s="314" t="str">
        <f>IF($B$2=1,IF(ชี้วัด8!U34="","",ชี้วัด8!U34),IF(ชี้วัด8!U64="","",ชี้วัด8!U64))</f>
        <v/>
      </c>
      <c r="V34" s="314" t="str">
        <f>IF($B$2=1,IF(ชี้วัด8!V34="","",ชี้วัด8!V34),IF(ชี้วัด8!V64="","",ชี้วัด8!V64))</f>
        <v/>
      </c>
      <c r="W34" s="314" t="str">
        <f>IF($B$2=1,IF(ชี้วัด8!W34="","",ชี้วัด8!W34),IF(ชี้วัด8!W64="","",ชี้วัด8!W64))</f>
        <v/>
      </c>
      <c r="X34" s="314" t="str">
        <f>IF($B$2=1,IF(ชี้วัด8!X34="","",ชี้วัด8!X34),IF(ชี้วัด8!X64="","",ชี้วัด8!X64))</f>
        <v/>
      </c>
      <c r="Y34" s="314" t="str">
        <f>IF($B$2=1,IF(ชี้วัด8!Y34="","",ชี้วัด8!Y34),IF(ชี้วัด8!Y64="","",ชี้วัด8!Y64))</f>
        <v/>
      </c>
      <c r="Z34" s="314" t="str">
        <f>IF($B$2=1,IF(ชี้วัด8!Z34="","",ชี้วัด8!Z34),IF(ชี้วัด8!Z64="","",ชี้วัด8!Z64))</f>
        <v/>
      </c>
      <c r="AA34" s="314" t="str">
        <f>IF($B$2=1,IF(ชี้วัด8!AA34="","",ชี้วัด8!AA34),IF(ชี้วัด8!AA64="","",ชี้วัด8!AA64))</f>
        <v/>
      </c>
      <c r="AB34" s="314" t="str">
        <f>IF($B$2=1,IF(ชี้วัด8!AB34="","",ชี้วัด8!AB34),IF(ชี้วัด8!AB64="","",ชี้วัด8!AB64))</f>
        <v/>
      </c>
      <c r="AC34" s="314" t="str">
        <f>IF($B$2=1,IF(ชี้วัด8!AC34="","",ชี้วัด8!AC34),IF(ชี้วัด8!AC64="","",ชี้วัด8!AC64))</f>
        <v/>
      </c>
      <c r="AD34" s="314" t="str">
        <f>IF($B$2=1,IF(ชี้วัด8!AD34="","",ชี้วัด8!AD34),IF(ชี้วัด8!AD64="","",ชี้วัด8!AD64))</f>
        <v/>
      </c>
      <c r="AE34" s="314" t="str">
        <f>IF($B$2=1,IF(ชี้วัด8!AE34="","",ชี้วัด8!AE34),IF(ชี้วัด8!AE64="","",ชี้วัด8!AE64))</f>
        <v/>
      </c>
      <c r="AF34" s="314" t="str">
        <f>IF($B$2=1,IF(ชี้วัด8!AF34="","",ชี้วัด8!AF34),IF(ชี้วัด8!AF64="","",ชี้วัด8!AF64))</f>
        <v/>
      </c>
      <c r="AG34" s="314" t="str">
        <f>IF($B$2=1,IF(ชี้วัด8!AG34="","",ชี้วัด8!AG34),IF(ชี้วัด8!AG64="","",ชี้วัด8!AG64))</f>
        <v/>
      </c>
      <c r="AH34" s="314" t="str">
        <f>IF($B$2=1,IF(ชี้วัด8!AH34="","",ชี้วัด8!AH34),IF(ชี้วัด8!AH64="","",ชี้วัด8!AH64))</f>
        <v/>
      </c>
      <c r="AI34" s="314" t="str">
        <f>IF($B$2=1,IF(ชี้วัด8!AI34="","",ชี้วัด8!AI34),IF(ชี้วัด8!AI64="","",ชี้วัด8!AI64))</f>
        <v/>
      </c>
      <c r="AJ34" s="314" t="str">
        <f>IF($B$2=1,IF(ชี้วัด8!AJ34="","",ชี้วัด8!AJ34),IF(ชี้วัด8!AJ64="","",ชี้วัด8!AJ64))</f>
        <v/>
      </c>
      <c r="AK34" s="314" t="str">
        <f>IF($B$2=1,IF(ชี้วัด8!AK34="","",ชี้วัด8!AK34),IF(ชี้วัด8!AK64="","",ชี้วัด8!AK64))</f>
        <v/>
      </c>
      <c r="AL34" s="314" t="str">
        <f>IF($B$2=1,IF(ชี้วัด8!AL34="","",ชี้วัด8!AL34),IF(ชี้วัด8!AL64="","",ชี้วัด8!AL64))</f>
        <v/>
      </c>
      <c r="AM34" s="314" t="str">
        <f>IF($B$2=1,IF(ชี้วัด8!AM34="","",ชี้วัด8!AM34),IF(ชี้วัด8!AM64="","",ชี้วัด8!AM64))</f>
        <v/>
      </c>
      <c r="AN34" s="314" t="str">
        <f>IF($B$2=1,IF(ชี้วัด8!AN34="","",ชี้วัด8!AN34),IF(ชี้วัด8!AN64="","",ชี้วัด8!AN64))</f>
        <v/>
      </c>
      <c r="AO34" s="314" t="str">
        <f>IF($B$2=1,IF(ชี้วัด8!AO34="","",ชี้วัด8!AO34),IF(ชี้วัด8!AO64="","",ชี้วัด8!AO64))</f>
        <v/>
      </c>
      <c r="AP34" s="314" t="str">
        <f>IF($B$2=1,IF(ชี้วัด8!AP34="","",ชี้วัด8!AP34),IF(ชี้วัด8!AP64="","",ชี้วัด8!AP64))</f>
        <v/>
      </c>
      <c r="AQ34" s="314" t="str">
        <f>IF($B$2=1,IF(ชี้วัด8!AQ34="","",ชี้วัด8!AQ34),IF(ชี้วัด8!AQ64="","",ชี้วัด8!AQ64))</f>
        <v/>
      </c>
      <c r="AR34" s="314" t="str">
        <f>IF($B$2=1,IF(ชี้วัด8!AR34="","",ชี้วัด8!AR34),IF(ชี้วัด8!AR64="","",ชี้วัด8!AR64))</f>
        <v/>
      </c>
      <c r="AS34" s="314" t="str">
        <f>IF($B$2=1,IF(ชี้วัด8!AS34="","",ชี้วัด8!AS34),IF(ชี้วัด8!AS64="","",ชี้วัด8!AS64))</f>
        <v/>
      </c>
      <c r="AT34" s="314" t="str">
        <f>IF($B$2=1,IF(ชี้วัด8!AT34="","",ชี้วัด8!AT34),IF(ชี้วัด8!AT64="","",ชี้วัด8!AT64))</f>
        <v/>
      </c>
      <c r="AU34" s="314" t="str">
        <f>IF($B$2=1,IF(ชี้วัด8!AU34="","",ชี้วัด8!AU34),IF(ชี้วัด8!AU64="","",ชี้วัด8!AU64))</f>
        <v/>
      </c>
      <c r="AV34" s="314" t="str">
        <f>IF($B$2=1,IF(ชี้วัด8!AV34="","",ชี้วัด8!AV34),IF(ชี้วัด8!AV64="","",ชี้วัด8!AV64))</f>
        <v/>
      </c>
      <c r="AW34" s="314" t="str">
        <f>IF($B$2=1,IF(ชี้วัด8!AW34="","",ชี้วัด8!AW34),IF(ชี้วัด8!AW64="","",ชี้วัด8!AW64))</f>
        <v/>
      </c>
      <c r="AX34" s="314" t="str">
        <f>IF($B$2=1,IF(ชี้วัด8!AX34="","",ชี้วัด8!AX34),IF(ชี้วัด8!AX64="","",ชี้วัด8!AX64))</f>
        <v/>
      </c>
      <c r="AY34" s="314" t="str">
        <f>IF($B$2=1,IF(ชี้วัด8!AY34="","",ชี้วัด8!AY34),IF(ชี้วัด8!AY64="","",ชี้วัด8!AY64))</f>
        <v/>
      </c>
      <c r="AZ34" s="314" t="str">
        <f>IF($B$2=1,IF(ชี้วัด8!AZ34="","",ชี้วัด8!AZ34),IF(ชี้วัด8!AZ64="","",ชี้วัด8!AZ64))</f>
        <v/>
      </c>
      <c r="BA34" s="314" t="str">
        <f>IF($B$2=1,IF(ชี้วัด8!BA34="","",ชี้วัด8!BA34),IF(ชี้วัด8!BA64="","",ชี้วัด8!BA64))</f>
        <v/>
      </c>
      <c r="BB34" s="314" t="str">
        <f>IF($B$2=1,IF(ชี้วัด8!BB34="","",ชี้วัด8!BB34),IF(ชี้วัด8!BB64="","",ชี้วัด8!BB64))</f>
        <v/>
      </c>
      <c r="BC34" s="314" t="str">
        <f>IF($B$2=1,IF(ชี้วัด8!BC34="","",ชี้วัด8!BC34),IF(ชี้วัด8!BC64="","",ชี้วัด8!BC64))</f>
        <v/>
      </c>
      <c r="BD34" s="314" t="str">
        <f>IF($B$2=1,IF(ชี้วัด8!BD34="","",ชี้วัด8!BD34),IF(ชี้วัด8!BD64="","",ชี้วัด8!BD64))</f>
        <v/>
      </c>
      <c r="BE34" s="116" t="str">
        <f>IF($B$2=1,IF(ชี้วัด8!BE34="","",ชี้วัด8!BE34),IF(ชี้วัด8!BE64="","",ชี้วัด8!BE64))</f>
        <v/>
      </c>
      <c r="BF34" s="116" t="str">
        <f>IF($B$2=1,IF(ชี้วัด8!BF34="","",ชี้วัด8!BF34),IF(ชี้วัด8!BF64="","",ชี้วัด8!BF64))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DA7A5A-36CD-4121-8239-A35BFA493CE7}">
          <x14:formula1>
            <xm:f>รายการ!$M$2:$M$3</xm:f>
          </x14:formula1>
          <xm:sqref>B2</xm:sqref>
        </x14:dataValidation>
        <x14:dataValidation type="list" allowBlank="1" showInputMessage="1" showErrorMessage="1" xr:uid="{C6C7A4CE-D42C-4384-B1C6-EB989AF07F92}">
          <x14:formula1>
            <xm:f>รายการ!$K$2:$K$37</xm:f>
          </x14:formula1>
          <xm:sqref>B1</xm:sqref>
        </x14:dataValidation>
      </x14:dataValidations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76CF0-DCAB-49C4-9BE7-7F4DE1675E75}">
  <sheetPr codeName="Sheet102"/>
  <dimension ref="A1:BF34"/>
  <sheetViews>
    <sheetView workbookViewId="0">
      <selection activeCell="A4" sqref="A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IF(ชี้วัด9!B3="","",ชี้วัด9!B3)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IF(ชี้วัด9!G2="","",ชี้วัด9!G2)</f>
        <v>ต 1.1</v>
      </c>
      <c r="H2" s="116" t="str">
        <f>IF(ชี้วัด9!H2="","",ชี้วัด9!H2)</f>
        <v>ต 1.1</v>
      </c>
      <c r="I2" s="116" t="str">
        <f>IF(ชี้วัด9!I2="","",ชี้วัด9!I2)</f>
        <v>ต 1.1</v>
      </c>
      <c r="J2" s="116" t="str">
        <f>IF(ชี้วัด9!J2="","",ชี้วัด9!J2)</f>
        <v>ต 1.1</v>
      </c>
      <c r="K2" s="116" t="str">
        <f>IF(ชี้วัด9!K2="","",ชี้วัด9!K2)</f>
        <v>ต 1.1</v>
      </c>
      <c r="L2" s="116" t="str">
        <f>IF(ชี้วัด9!L2="","",ชี้วัด9!L2)</f>
        <v>ต 1.2</v>
      </c>
      <c r="M2" s="116" t="str">
        <f>IF(ชี้วัด9!M2="","",ชี้วัด9!M2)</f>
        <v>ต 1.2</v>
      </c>
      <c r="N2" s="116" t="str">
        <f>IF(ชี้วัด9!N2="","",ชี้วัด9!N2)</f>
        <v>ต 1.2</v>
      </c>
      <c r="O2" s="116" t="str">
        <f>IF(ชี้วัด9!O2="","",ชี้วัด9!O2)</f>
        <v>ต 1.2</v>
      </c>
      <c r="P2" s="116" t="str">
        <f>IF(ชี้วัด9!P2="","",ชี้วัด9!P2)</f>
        <v>ต 1.2</v>
      </c>
      <c r="Q2" s="116" t="str">
        <f>IF(ชี้วัด9!Q2="","",ชี้วัด9!Q2)</f>
        <v>ต 1.3</v>
      </c>
      <c r="R2" s="116" t="str">
        <f>IF(ชี้วัด9!R2="","",ชี้วัด9!R2)</f>
        <v>ต 1.3</v>
      </c>
      <c r="S2" s="116" t="str">
        <f>IF(ชี้วัด9!S2="","",ชี้วัด9!S2)</f>
        <v>ต 1.3</v>
      </c>
      <c r="T2" s="116" t="str">
        <f>IF(ชี้วัด9!T2="","",ชี้วัด9!T2)</f>
        <v>ต 2.1</v>
      </c>
      <c r="U2" s="116" t="str">
        <f>IF(ชี้วัด9!U2="","",ชี้วัด9!U2)</f>
        <v>ต 2.1</v>
      </c>
      <c r="V2" s="116" t="str">
        <f>IF(ชี้วัด9!V2="","",ชี้วัด9!V2)</f>
        <v>ต 2.1</v>
      </c>
      <c r="W2" s="116" t="str">
        <f>IF(ชี้วัด9!W2="","",ชี้วัด9!W2)</f>
        <v>ต 2.2</v>
      </c>
      <c r="X2" s="116" t="str">
        <f>IF(ชี้วัด9!X2="","",ชี้วัด9!X2)</f>
        <v>ต 2.2</v>
      </c>
      <c r="Y2" s="116" t="str">
        <f>IF(ชี้วัด9!Y2="","",ชี้วัด9!Y2)</f>
        <v>ต 3.1</v>
      </c>
      <c r="Z2" s="116" t="str">
        <f>IF(ชี้วัด9!Z2="","",ชี้วัด9!Z2)</f>
        <v>ต 4.1</v>
      </c>
      <c r="AA2" s="116" t="str">
        <f>IF(ชี้วัด9!AA2="","",ชี้วัด9!AA2)</f>
        <v>ต 4.2</v>
      </c>
      <c r="AB2" s="116" t="str">
        <f>IF(ชี้วัด9!AB2="","",ชี้วัด9!AB2)</f>
        <v/>
      </c>
      <c r="AC2" s="116" t="str">
        <f>IF(ชี้วัด9!AC2="","",ชี้วัด9!AC2)</f>
        <v/>
      </c>
      <c r="AD2" s="116" t="str">
        <f>IF(ชี้วัด9!AD2="","",ชี้วัด9!AD2)</f>
        <v/>
      </c>
      <c r="AE2" s="116" t="str">
        <f>IF(ชี้วัด9!AE2="","",ชี้วัด9!AE2)</f>
        <v/>
      </c>
      <c r="AF2" s="116" t="str">
        <f>IF(ชี้วัด9!AF2="","",ชี้วัด9!AF2)</f>
        <v/>
      </c>
      <c r="AG2" s="116" t="str">
        <f>IF(ชี้วัด9!AG2="","",ชี้วัด9!AG2)</f>
        <v/>
      </c>
      <c r="AH2" s="116" t="str">
        <f>IF(ชี้วัด9!AH2="","",ชี้วัด9!AH2)</f>
        <v/>
      </c>
      <c r="AI2" s="116" t="str">
        <f>IF(ชี้วัด9!AI2="","",ชี้วัด9!AI2)</f>
        <v/>
      </c>
      <c r="AJ2" s="116" t="str">
        <f>IF(ชี้วัด9!AJ2="","",ชี้วัด9!AJ2)</f>
        <v/>
      </c>
      <c r="AK2" s="116" t="str">
        <f>IF(ชี้วัด9!AK2="","",ชี้วัด9!AK2)</f>
        <v/>
      </c>
      <c r="AL2" s="116" t="str">
        <f>IF(ชี้วัด9!AL2="","",ชี้วัด9!AL2)</f>
        <v/>
      </c>
      <c r="AM2" s="116" t="str">
        <f>IF(ชี้วัด9!AM2="","",ชี้วัด9!AM2)</f>
        <v/>
      </c>
      <c r="AN2" s="116" t="str">
        <f>IF(ชี้วัด9!AN2="","",ชี้วัด9!AN2)</f>
        <v/>
      </c>
      <c r="AO2" s="116" t="str">
        <f>IF(ชี้วัด9!AO2="","",ชี้วัด9!AO2)</f>
        <v/>
      </c>
      <c r="AP2" s="116" t="str">
        <f>IF(ชี้วัด9!AP2="","",ชี้วัด9!AP2)</f>
        <v/>
      </c>
      <c r="AQ2" s="116" t="str">
        <f>IF(ชี้วัด9!AQ2="","",ชี้วัด9!AQ2)</f>
        <v/>
      </c>
      <c r="AR2" s="116" t="str">
        <f>IF(ชี้วัด9!AR2="","",ชี้วัด9!AR2)</f>
        <v/>
      </c>
      <c r="AS2" s="116" t="str">
        <f>IF(ชี้วัด9!AS2="","",ชี้วัด9!AS2)</f>
        <v/>
      </c>
      <c r="AT2" s="116" t="str">
        <f>IF(ชี้วัด9!AT2="","",ชี้วัด9!AT2)</f>
        <v/>
      </c>
      <c r="AU2" s="116" t="str">
        <f>IF(ชี้วัด9!AU2="","",ชี้วัด9!AU2)</f>
        <v/>
      </c>
      <c r="AV2" s="116" t="str">
        <f>IF(ชี้วัด9!AV2="","",ชี้วัด9!AV2)</f>
        <v/>
      </c>
      <c r="AW2" s="116" t="str">
        <f>IF(ชี้วัด9!AW2="","",ชี้วัด9!AW2)</f>
        <v/>
      </c>
      <c r="AX2" s="116" t="str">
        <f>IF(ชี้วัด9!AX2="","",ชี้วัด9!AX2)</f>
        <v/>
      </c>
      <c r="AY2" s="116" t="str">
        <f>IF(ชี้วัด9!AY2="","",ชี้วัด9!AY2)</f>
        <v/>
      </c>
      <c r="AZ2" s="116" t="str">
        <f>IF(ชี้วัด9!AZ2="","",ชี้วัด9!AZ2)</f>
        <v/>
      </c>
      <c r="BA2" s="116" t="str">
        <f>IF(ชี้วัด9!BA2="","",ชี้วัด9!BA2)</f>
        <v/>
      </c>
      <c r="BB2" s="116" t="str">
        <f>IF(ชี้วัด9!BB2="","",ชี้วัด9!BB2)</f>
        <v/>
      </c>
      <c r="BC2" s="116" t="str">
        <f>IF(ชี้วัด9!BC2="","",ชี้วัด9!BC2)</f>
        <v/>
      </c>
      <c r="BD2" s="116" t="str">
        <f>IF(ชี้วัด9!BD2="","",ชี้วัด9!BD2)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IF(ชี้วัด9!G3="","",ชี้วัด9!G3)</f>
        <v>ป. 6/1</v>
      </c>
      <c r="H3" s="116" t="str">
        <f>IF(ชี้วัด9!H3="","",ชี้วัด9!H3)</f>
        <v>ป. 6/2</v>
      </c>
      <c r="I3" s="116" t="str">
        <f>IF(ชี้วัด9!I3="","",ชี้วัด9!I3)</f>
        <v>ป. 6/3</v>
      </c>
      <c r="J3" s="116" t="str">
        <f>IF(ชี้วัด9!J3="","",ชี้วัด9!J3)</f>
        <v>ป. 6/4</v>
      </c>
      <c r="K3" s="116" t="str">
        <f>IF(ชี้วัด9!K3="","",ชี้วัด9!K3)</f>
        <v>ป. 6/5</v>
      </c>
      <c r="L3" s="116" t="str">
        <f>IF(ชี้วัด9!L3="","",ชี้วัด9!L3)</f>
        <v>ป. 6/1</v>
      </c>
      <c r="M3" s="116" t="str">
        <f>IF(ชี้วัด9!M3="","",ชี้วัด9!M3)</f>
        <v>ป. 6/2</v>
      </c>
      <c r="N3" s="116" t="str">
        <f>IF(ชี้วัด9!N3="","",ชี้วัด9!N3)</f>
        <v>ป. 6/3</v>
      </c>
      <c r="O3" s="116" t="str">
        <f>IF(ชี้วัด9!O3="","",ชี้วัด9!O3)</f>
        <v>ป. 6/4</v>
      </c>
      <c r="P3" s="116" t="str">
        <f>IF(ชี้วัด9!P3="","",ชี้วัด9!P3)</f>
        <v>ป. 6/5</v>
      </c>
      <c r="Q3" s="116" t="str">
        <f>IF(ชี้วัด9!Q3="","",ชี้วัด9!Q3)</f>
        <v>ป. 6/1</v>
      </c>
      <c r="R3" s="116" t="str">
        <f>IF(ชี้วัด9!R3="","",ชี้วัด9!R3)</f>
        <v>ป. 6/2</v>
      </c>
      <c r="S3" s="116" t="str">
        <f>IF(ชี้วัด9!S3="","",ชี้วัด9!S3)</f>
        <v>ป. 6/3</v>
      </c>
      <c r="T3" s="116" t="str">
        <f>IF(ชี้วัด9!T3="","",ชี้วัด9!T3)</f>
        <v>ป. 6/1</v>
      </c>
      <c r="U3" s="116" t="str">
        <f>IF(ชี้วัด9!U3="","",ชี้วัด9!U3)</f>
        <v>ป. 6/2</v>
      </c>
      <c r="V3" s="116" t="str">
        <f>IF(ชี้วัด9!V3="","",ชี้วัด9!V3)</f>
        <v>ป. 6/3</v>
      </c>
      <c r="W3" s="116" t="str">
        <f>IF(ชี้วัด9!W3="","",ชี้วัด9!W3)</f>
        <v>ป. 6/1</v>
      </c>
      <c r="X3" s="116" t="str">
        <f>IF(ชี้วัด9!X3="","",ชี้วัด9!X3)</f>
        <v>ป. 6/2</v>
      </c>
      <c r="Y3" s="116" t="str">
        <f>IF(ชี้วัด9!Y3="","",ชี้วัด9!Y3)</f>
        <v>ป. 6/1</v>
      </c>
      <c r="Z3" s="116" t="str">
        <f>IF(ชี้วัด9!Z3="","",ชี้วัด9!Z3)</f>
        <v>ป. 6/1</v>
      </c>
      <c r="AA3" s="116" t="str">
        <f>IF(ชี้วัด9!AA3="","",ชี้วัด9!AA3)</f>
        <v>ป. 6/1</v>
      </c>
      <c r="AB3" s="116" t="str">
        <f>IF(ชี้วัด9!AB3="","",ชี้วัด9!AB3)</f>
        <v/>
      </c>
      <c r="AC3" s="116" t="str">
        <f>IF(ชี้วัด9!AC3="","",ชี้วัด9!AC3)</f>
        <v/>
      </c>
      <c r="AD3" s="116" t="str">
        <f>IF(ชี้วัด9!AD3="","",ชี้วัด9!AD3)</f>
        <v/>
      </c>
      <c r="AE3" s="116" t="str">
        <f>IF(ชี้วัด9!AE3="","",ชี้วัด9!AE3)</f>
        <v/>
      </c>
      <c r="AF3" s="116" t="str">
        <f>IF(ชี้วัด9!AF3="","",ชี้วัด9!AF3)</f>
        <v/>
      </c>
      <c r="AG3" s="116" t="str">
        <f>IF(ชี้วัด9!AG3="","",ชี้วัด9!AG3)</f>
        <v/>
      </c>
      <c r="AH3" s="116" t="str">
        <f>IF(ชี้วัด9!AH3="","",ชี้วัด9!AH3)</f>
        <v/>
      </c>
      <c r="AI3" s="116" t="str">
        <f>IF(ชี้วัด9!AI3="","",ชี้วัด9!AI3)</f>
        <v/>
      </c>
      <c r="AJ3" s="116" t="str">
        <f>IF(ชี้วัด9!AJ3="","",ชี้วัด9!AJ3)</f>
        <v/>
      </c>
      <c r="AK3" s="116" t="str">
        <f>IF(ชี้วัด9!AK3="","",ชี้วัด9!AK3)</f>
        <v/>
      </c>
      <c r="AL3" s="116" t="str">
        <f>IF(ชี้วัด9!AL3="","",ชี้วัด9!AL3)</f>
        <v/>
      </c>
      <c r="AM3" s="116" t="str">
        <f>IF(ชี้วัด9!AM3="","",ชี้วัด9!AM3)</f>
        <v/>
      </c>
      <c r="AN3" s="116" t="str">
        <f>IF(ชี้วัด9!AN3="","",ชี้วัด9!AN3)</f>
        <v/>
      </c>
      <c r="AO3" s="116" t="str">
        <f>IF(ชี้วัด9!AO3="","",ชี้วัด9!AO3)</f>
        <v/>
      </c>
      <c r="AP3" s="116" t="str">
        <f>IF(ชี้วัด9!AP3="","",ชี้วัด9!AP3)</f>
        <v/>
      </c>
      <c r="AQ3" s="116" t="str">
        <f>IF(ชี้วัด9!AQ3="","",ชี้วัด9!AQ3)</f>
        <v/>
      </c>
      <c r="AR3" s="116" t="str">
        <f>IF(ชี้วัด9!AR3="","",ชี้วัด9!AR3)</f>
        <v/>
      </c>
      <c r="AS3" s="116" t="str">
        <f>IF(ชี้วัด9!AS3="","",ชี้วัด9!AS3)</f>
        <v/>
      </c>
      <c r="AT3" s="116" t="str">
        <f>IF(ชี้วัด9!AT3="","",ชี้วัด9!AT3)</f>
        <v/>
      </c>
      <c r="AU3" s="116" t="str">
        <f>IF(ชี้วัด9!AU3="","",ชี้วัด9!AU3)</f>
        <v/>
      </c>
      <c r="AV3" s="116" t="str">
        <f>IF(ชี้วัด9!AV3="","",ชี้วัด9!AV3)</f>
        <v/>
      </c>
      <c r="AW3" s="116" t="str">
        <f>IF(ชี้วัด9!AW3="","",ชี้วัด9!AW3)</f>
        <v/>
      </c>
      <c r="AX3" s="116" t="str">
        <f>IF(ชี้วัด9!AX3="","",ชี้วัด9!AX3)</f>
        <v/>
      </c>
      <c r="AY3" s="116" t="str">
        <f>IF(ชี้วัด9!AY3="","",ชี้วัด9!AY3)</f>
        <v/>
      </c>
      <c r="AZ3" s="116" t="str">
        <f>IF(ชี้วัด9!AZ3="","",ชี้วัด9!AZ3)</f>
        <v/>
      </c>
      <c r="BA3" s="116" t="str">
        <f>IF(ชี้วัด9!BA3="","",ชี้วัด9!BA3)</f>
        <v/>
      </c>
      <c r="BB3" s="116" t="str">
        <f>IF(ชี้วัด9!BB3="","",ชี้วัด9!BB3)</f>
        <v/>
      </c>
      <c r="BC3" s="116" t="str">
        <f>IF(ชี้วัด9!BC3="","",ชี้วัด9!BC3)</f>
        <v/>
      </c>
      <c r="BD3" s="116" t="str">
        <f>IF(ชี้วัด9!BD3="","",ชี้วัด9!BD3)</f>
        <v/>
      </c>
      <c r="BE3" s="112">
        <f>IF(ชี้วัด9!BE3="","",ชี้วัด9!BE3)</f>
        <v>21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IF(ชี้วัด9!G4="","",ชี้วัด9!G4)</f>
        <v>ปฏิบัติตามคำสั่ง คำขอร้อง และ คำแนะนำที่ฟังและอ่าน</v>
      </c>
      <c r="H4" s="119" t="str">
        <f>IF(ชี้วัด9!H4="","",ชี้วัด9!H4)</f>
        <v>อ่านออกเสียงข้อความ นิทาน และบทกลอนสั้นๆ ถูกต้องตาม หลักการอ่าน</v>
      </c>
      <c r="I4" s="119" t="str">
        <f>IF(ชี้วัด9!I4="","",ชี้วัด9!I4)</f>
        <v>เลือก/ระบุประโยค หรือข้อความสั้นๆ ตรงตามภาพ สัญลักษณ์ หรือ เครื่องหมายที่อ่าน</v>
      </c>
      <c r="J4" s="119" t="str">
        <f>IF(ชี้วัด9!J4="","",ชี้วัด9!J4)</f>
        <v>บอกใจความสำคัญและตอบคำถาม จากการฟังและอ่านบทสนทนา นิทาน ง่ายๆ และเรื่องเล่า</v>
      </c>
      <c r="K4" s="119" t="str">
        <f>IF(ชี้วัด9!K4="","",ชี้วัด9!K4)</f>
        <v>IDP 5.1 บอกคำศัพท์ให้ตรงกับภาพได้เร็ว 5.2 บอกประโยชน์และเห็นคุณค่าของการเรียนคำศัพท์ 5.3 แสดงออกในการประสานสัมพันธ์ประสาทสัมผัสทั้ง 5 ให้ถูกต้องรวดเร็ว 5.4 การนำคำศัพท์ไปใช้ในการสื่อสารในชีวิตประจำวัน</v>
      </c>
      <c r="L4" s="119" t="str">
        <f>IF(ชี้วัด9!L4="","",ชี้วัด9!L4)</f>
        <v>พูด/เขียนโต้ตอบในการสื่อสารระหว่างบุคคล</v>
      </c>
      <c r="M4" s="119" t="str">
        <f>IF(ชี้วัด9!M4="","",ชี้วัด9!M4)</f>
        <v>ใช้คำสั่ง คำขอร้อง คำขออนุญาต และให้คำแนะนำ</v>
      </c>
      <c r="N4" s="119" t="str">
        <f>IF(ชี้วัด9!N4="","",ชี้วัด9!N4)</f>
        <v>พูด/เขียน แสดงความต้องการ ขอความช่วยเหลือ ตอบรับ และปฏิเสธการให้ความช่วยเหลือในสถานการณ์ง่ายๆ</v>
      </c>
      <c r="O4" s="119" t="str">
        <f>IF(ชี้วัด9!O4="","",ชี้วัด9!O4)</f>
        <v>พูดและเขียนเพื่อขอและให้ข้อมูลเกี่ยวกับตนเอง เพื่อน ครอบครัว และเรื่องใกล้ตัว</v>
      </c>
      <c r="P4" s="119" t="str">
        <f>IF(ชี้วัด9!P4="","",ชี้วัด9!P4)</f>
        <v>พูด/เขียนแสดงความรู้สึกของตนเอง เกี่ยวกับเรื่องต่างๆ ใกล้ตัว กิจกรรมต่างๆ พร้อมทั้งให้เหตุผลสั้นๆ ประกอบ</v>
      </c>
      <c r="Q4" s="119" t="str">
        <f>IF(ชี้วัด9!Q4="","",ชี้วัด9!Q4)</f>
        <v>พูด/เขียน ให้ข้อมูลเกี่ยวกับตนเอง เพื่อน และสิ่งแวดล้อมใกล้ตัว</v>
      </c>
      <c r="R4" s="119" t="str">
        <f>IF(ชี้วัด9!R4="","",ชี้วัด9!R4)</f>
        <v>เขียนภาพ แผนผัง แผนภูมิ และ ตารางแสดงข้อมูลต่างๆ ที่ฟังหรืออ่าน</v>
      </c>
      <c r="S4" s="119" t="str">
        <f>IF(ชี้วัด9!S4="","",ชี้วัด9!S4)</f>
        <v>พูด/เขียน แสดงความคิดเห็นเกี่ยวกับเรื่องต่างๆ ใกล้ตัว</v>
      </c>
      <c r="T4" s="119" t="str">
        <f>IF(ชี้วัด9!T4="","",ชี้วัด9!T4)</f>
        <v>ใช้ถ้อยคำ น้ำเสียง และกิริยาท่าทางอย่างสุภาพ เหมาะสม ตามมารยาทสังคมและวัฒนธรรมของเจ้าของภาษา</v>
      </c>
      <c r="U4" s="119" t="str">
        <f>IF(ชี้วัด9!U4="","",ชี้วัด9!U4)</f>
        <v>ให้ข้อมูลเกี่ยวกับเทศกาล/วันสำคัญ/งานฉลอง/ชีวิตความเป็นอยู่ของเจ้าของภาษา</v>
      </c>
      <c r="V4" s="119" t="str">
        <f>IF(ชี้วัด9!V4="","",ชี้วัด9!V4)</f>
        <v>เข้าร่วมกิจกรรมทางภาษาและวัฒนธรรมตามความสนใจ</v>
      </c>
      <c r="W4" s="119" t="str">
        <f>IF(ชี้วัด9!W4="","",ชี้วัด9!W4)</f>
        <v>บอกความเหมือน/ความแตกต่างระหว่างการออกเสียงประโยคชนิดต่างๆ การใช้เครื่องหมายวรรคตอน และการลำดับคำตามโครงสร้างประโยคของภาษาต่างประเทศและภาษาไทย</v>
      </c>
      <c r="X4" s="119" t="str">
        <f>IF(ชี้วัด9!X4="","",ชี้วัด9!X4)</f>
        <v>เปรียบเทียบความเหมือน/ ความแตกต่างระหว่างเทศกาล งานฉลองและประเพณีของ เจ้าของภาษากับของไทย</v>
      </c>
      <c r="Y4" s="119" t="str">
        <f>IF(ชี้วัด9!Y4="","",ชี้วัด9!Y4)</f>
        <v>ค้นคว้า รวบรวมคำศัพท์ที่เกี่ยวข้องกับกลุ่มสาระการเรียนรู้อื่นจากแหล่งการเรียนรู้ และนำเสนอด้วยการพูด/การเขียน</v>
      </c>
      <c r="Z4" s="119" t="str">
        <f>IF(ชี้วัด9!Z4="","",ชี้วัด9!Z4)</f>
        <v>ใช้ภาษาสื่อสารในสถานการณ์ต่างๆ ที่เกิดขึ้นในห้องเรียนและสถานศึกษา</v>
      </c>
      <c r="AA4" s="119" t="str">
        <f>IF(ชี้วัด9!AA4="","",ชี้วัด9!AA4)</f>
        <v>ใช้ภาษาต่างประเทศในการสืบค้น และรวบรวมข้อมูลต่างๆ</v>
      </c>
      <c r="AB4" s="119" t="str">
        <f>IF(ชี้วัด9!AB4="","",ชี้วัด9!AB4)</f>
        <v/>
      </c>
      <c r="AC4" s="119" t="str">
        <f>IF(ชี้วัด9!AC4="","",ชี้วัด9!AC4)</f>
        <v/>
      </c>
      <c r="AD4" s="119" t="str">
        <f>IF(ชี้วัด9!AD4="","",ชี้วัด9!AD4)</f>
        <v/>
      </c>
      <c r="AE4" s="119" t="str">
        <f>IF(ชี้วัด9!AE4="","",ชี้วัด9!AE4)</f>
        <v/>
      </c>
      <c r="AF4" s="119" t="str">
        <f>IF(ชี้วัด9!AF4="","",ชี้วัด9!AF4)</f>
        <v/>
      </c>
      <c r="AG4" s="119" t="str">
        <f>IF(ชี้วัด9!AG4="","",ชี้วัด9!AG4)</f>
        <v/>
      </c>
      <c r="AH4" s="119" t="str">
        <f>IF(ชี้วัด9!AH4="","",ชี้วัด9!AH4)</f>
        <v/>
      </c>
      <c r="AI4" s="119" t="str">
        <f>IF(ชี้วัด9!AI4="","",ชี้วัด9!AI4)</f>
        <v/>
      </c>
      <c r="AJ4" s="119" t="str">
        <f>IF(ชี้วัด9!AJ4="","",ชี้วัด9!AJ4)</f>
        <v/>
      </c>
      <c r="AK4" s="119" t="str">
        <f>IF(ชี้วัด9!AK4="","",ชี้วัด9!AK4)</f>
        <v/>
      </c>
      <c r="AL4" s="119" t="str">
        <f>IF(ชี้วัด9!AL4="","",ชี้วัด9!AL4)</f>
        <v/>
      </c>
      <c r="AM4" s="119" t="str">
        <f>IF(ชี้วัด9!AM4="","",ชี้วัด9!AM4)</f>
        <v/>
      </c>
      <c r="AN4" s="119" t="str">
        <f>IF(ชี้วัด9!AN4="","",ชี้วัด9!AN4)</f>
        <v/>
      </c>
      <c r="AO4" s="119" t="str">
        <f>IF(ชี้วัด9!AO4="","",ชี้วัด9!AO4)</f>
        <v/>
      </c>
      <c r="AP4" s="119" t="str">
        <f>IF(ชี้วัด9!AP4="","",ชี้วัด9!AP4)</f>
        <v/>
      </c>
      <c r="AQ4" s="119" t="str">
        <f>IF(ชี้วัด9!AQ4="","",ชี้วัด9!AQ4)</f>
        <v/>
      </c>
      <c r="AR4" s="119" t="str">
        <f>IF(ชี้วัด9!AR4="","",ชี้วัด9!AR4)</f>
        <v/>
      </c>
      <c r="AS4" s="119" t="str">
        <f>IF(ชี้วัด9!AS4="","",ชี้วัด9!AS4)</f>
        <v/>
      </c>
      <c r="AT4" s="119" t="str">
        <f>IF(ชี้วัด9!AT4="","",ชี้วัด9!AT4)</f>
        <v/>
      </c>
      <c r="AU4" s="119" t="str">
        <f>IF(ชี้วัด9!AU4="","",ชี้วัด9!AU4)</f>
        <v/>
      </c>
      <c r="AV4" s="119" t="str">
        <f>IF(ชี้วัด9!AV4="","",ชี้วัด9!AV4)</f>
        <v/>
      </c>
      <c r="AW4" s="119" t="str">
        <f>IF(ชี้วัด9!AW4="","",ชี้วัด9!AW4)</f>
        <v/>
      </c>
      <c r="AX4" s="119" t="str">
        <f>IF(ชี้วัด9!AX4="","",ชี้วัด9!AX4)</f>
        <v/>
      </c>
      <c r="AY4" s="119" t="str">
        <f>IF(ชี้วัด9!AY4="","",ชี้วัด9!AY4)</f>
        <v/>
      </c>
      <c r="AZ4" s="119" t="str">
        <f>IF(ชี้วัด9!AZ4="","",ชี้วัด9!AZ4)</f>
        <v/>
      </c>
      <c r="BA4" s="119" t="str">
        <f>IF(ชี้วัด9!BA4="","",ชี้วัด9!BA4)</f>
        <v/>
      </c>
      <c r="BB4" s="119" t="str">
        <f>IF(ชี้วัด9!BB4="","",ชี้วัด9!BB4)</f>
        <v/>
      </c>
      <c r="BC4" s="119" t="str">
        <f>IF(ชี้วัด9!BC4="","",ชี้วัด9!BC4)</f>
        <v/>
      </c>
      <c r="BD4" s="119" t="str">
        <f>IF(ชี้วัด9!BD4="","",ชี้วัด9!BD4)</f>
        <v/>
      </c>
      <c r="BE4" s="307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IF($B$2=1,IF(ชี้วัด9!E5="","",ชี้วัด9!E5),IF(ชี้วัด9!E35="","",ชี้วัด9!E35))</f>
        <v/>
      </c>
      <c r="F5" s="118"/>
      <c r="G5" s="314" t="str">
        <f>IF($B$2=1,IF(ชี้วัด9!G5="","",ชี้วัด9!G5),IF(ชี้วัด9!G35="","",ชี้วัด9!G35))</f>
        <v/>
      </c>
      <c r="H5" s="314" t="str">
        <f>IF($B$2=1,IF(ชี้วัด9!H5="","",ชี้วัด9!H5),IF(ชี้วัด9!H35="","",ชี้วัด9!H35))</f>
        <v/>
      </c>
      <c r="I5" s="314" t="str">
        <f>IF($B$2=1,IF(ชี้วัด9!I5="","",ชี้วัด9!I5),IF(ชี้วัด9!I35="","",ชี้วัด9!I35))</f>
        <v/>
      </c>
      <c r="J5" s="314" t="str">
        <f>IF($B$2=1,IF(ชี้วัด9!J5="","",ชี้วัด9!J5),IF(ชี้วัด9!J35="","",ชี้วัด9!J35))</f>
        <v/>
      </c>
      <c r="K5" s="314" t="str">
        <f>IF($B$2=1,IF(ชี้วัด9!K5="","",ชี้วัด9!K5),IF(ชี้วัด9!K35="","",ชี้วัด9!K35))</f>
        <v/>
      </c>
      <c r="L5" s="314" t="str">
        <f>IF($B$2=1,IF(ชี้วัด9!L5="","",ชี้วัด9!L5),IF(ชี้วัด9!L35="","",ชี้วัด9!L35))</f>
        <v/>
      </c>
      <c r="M5" s="314" t="str">
        <f>IF($B$2=1,IF(ชี้วัด9!M5="","",ชี้วัด9!M5),IF(ชี้วัด9!M35="","",ชี้วัด9!M35))</f>
        <v/>
      </c>
      <c r="N5" s="314" t="str">
        <f>IF($B$2=1,IF(ชี้วัด9!N5="","",ชี้วัด9!N5),IF(ชี้วัด9!N35="","",ชี้วัด9!N35))</f>
        <v/>
      </c>
      <c r="O5" s="314" t="str">
        <f>IF($B$2=1,IF(ชี้วัด9!O5="","",ชี้วัด9!O5),IF(ชี้วัด9!O35="","",ชี้วัด9!O35))</f>
        <v/>
      </c>
      <c r="P5" s="314" t="str">
        <f>IF($B$2=1,IF(ชี้วัด9!P5="","",ชี้วัด9!P5),IF(ชี้วัด9!P35="","",ชี้วัด9!P35))</f>
        <v/>
      </c>
      <c r="Q5" s="314" t="str">
        <f>IF($B$2=1,IF(ชี้วัด9!Q5="","",ชี้วัด9!Q5),IF(ชี้วัด9!Q35="","",ชี้วัด9!Q35))</f>
        <v/>
      </c>
      <c r="R5" s="314" t="str">
        <f>IF($B$2=1,IF(ชี้วัด9!R5="","",ชี้วัด9!R5),IF(ชี้วัด9!R35="","",ชี้วัด9!R35))</f>
        <v/>
      </c>
      <c r="S5" s="314" t="str">
        <f>IF($B$2=1,IF(ชี้วัด9!S5="","",ชี้วัด9!S5),IF(ชี้วัด9!S35="","",ชี้วัด9!S35))</f>
        <v/>
      </c>
      <c r="T5" s="314" t="str">
        <f>IF($B$2=1,IF(ชี้วัด9!T5="","",ชี้วัด9!T5),IF(ชี้วัด9!T35="","",ชี้วัด9!T35))</f>
        <v/>
      </c>
      <c r="U5" s="314" t="str">
        <f>IF($B$2=1,IF(ชี้วัด9!U5="","",ชี้วัด9!U5),IF(ชี้วัด9!U35="","",ชี้วัด9!U35))</f>
        <v/>
      </c>
      <c r="V5" s="314" t="str">
        <f>IF($B$2=1,IF(ชี้วัด9!V5="","",ชี้วัด9!V5),IF(ชี้วัด9!V35="","",ชี้วัด9!V35))</f>
        <v/>
      </c>
      <c r="W5" s="314" t="str">
        <f>IF($B$2=1,IF(ชี้วัด9!W5="","",ชี้วัด9!W5),IF(ชี้วัด9!W35="","",ชี้วัด9!W35))</f>
        <v/>
      </c>
      <c r="X5" s="314" t="str">
        <f>IF($B$2=1,IF(ชี้วัด9!X5="","",ชี้วัด9!X5),IF(ชี้วัด9!X35="","",ชี้วัด9!X35))</f>
        <v/>
      </c>
      <c r="Y5" s="314" t="str">
        <f>IF($B$2=1,IF(ชี้วัด9!Y5="","",ชี้วัด9!Y5),IF(ชี้วัด9!Y35="","",ชี้วัด9!Y35))</f>
        <v/>
      </c>
      <c r="Z5" s="314" t="str">
        <f>IF($B$2=1,IF(ชี้วัด9!Z5="","",ชี้วัด9!Z5),IF(ชี้วัด9!Z35="","",ชี้วัด9!Z35))</f>
        <v/>
      </c>
      <c r="AA5" s="314" t="str">
        <f>IF($B$2=1,IF(ชี้วัด9!AA5="","",ชี้วัด9!AA5),IF(ชี้วัด9!AA35="","",ชี้วัด9!AA35))</f>
        <v/>
      </c>
      <c r="AB5" s="314" t="str">
        <f>IF($B$2=1,IF(ชี้วัด9!AB5="","",ชี้วัด9!AB5),IF(ชี้วัด9!AB35="","",ชี้วัด9!AB35))</f>
        <v/>
      </c>
      <c r="AC5" s="314" t="str">
        <f>IF($B$2=1,IF(ชี้วัด9!AC5="","",ชี้วัด9!AC5),IF(ชี้วัด9!AC35="","",ชี้วัด9!AC35))</f>
        <v/>
      </c>
      <c r="AD5" s="314" t="str">
        <f>IF($B$2=1,IF(ชี้วัด9!AD5="","",ชี้วัด9!AD5),IF(ชี้วัด9!AD35="","",ชี้วัด9!AD35))</f>
        <v/>
      </c>
      <c r="AE5" s="314" t="str">
        <f>IF($B$2=1,IF(ชี้วัด9!AE5="","",ชี้วัด9!AE5),IF(ชี้วัด9!AE35="","",ชี้วัด9!AE35))</f>
        <v/>
      </c>
      <c r="AF5" s="314" t="str">
        <f>IF($B$2=1,IF(ชี้วัด9!AF5="","",ชี้วัด9!AF5),IF(ชี้วัด9!AF35="","",ชี้วัด9!AF35))</f>
        <v/>
      </c>
      <c r="AG5" s="314" t="str">
        <f>IF($B$2=1,IF(ชี้วัด9!AG5="","",ชี้วัด9!AG5),IF(ชี้วัด9!AG35="","",ชี้วัด9!AG35))</f>
        <v/>
      </c>
      <c r="AH5" s="314" t="str">
        <f>IF($B$2=1,IF(ชี้วัด9!AH5="","",ชี้วัด9!AH5),IF(ชี้วัด9!AH35="","",ชี้วัด9!AH35))</f>
        <v/>
      </c>
      <c r="AI5" s="314" t="str">
        <f>IF($B$2=1,IF(ชี้วัด9!AI5="","",ชี้วัด9!AI5),IF(ชี้วัด9!AI35="","",ชี้วัด9!AI35))</f>
        <v/>
      </c>
      <c r="AJ5" s="314" t="str">
        <f>IF($B$2=1,IF(ชี้วัด9!AJ5="","",ชี้วัด9!AJ5),IF(ชี้วัด9!AJ35="","",ชี้วัด9!AJ35))</f>
        <v/>
      </c>
      <c r="AK5" s="314" t="str">
        <f>IF($B$2=1,IF(ชี้วัด9!AK5="","",ชี้วัด9!AK5),IF(ชี้วัด9!AK35="","",ชี้วัด9!AK35))</f>
        <v/>
      </c>
      <c r="AL5" s="314" t="str">
        <f>IF($B$2=1,IF(ชี้วัด9!AL5="","",ชี้วัด9!AL5),IF(ชี้วัด9!AL35="","",ชี้วัด9!AL35))</f>
        <v/>
      </c>
      <c r="AM5" s="314" t="str">
        <f>IF($B$2=1,IF(ชี้วัด9!AM5="","",ชี้วัด9!AM5),IF(ชี้วัด9!AM35="","",ชี้วัด9!AM35))</f>
        <v/>
      </c>
      <c r="AN5" s="314" t="str">
        <f>IF($B$2=1,IF(ชี้วัด9!AN5="","",ชี้วัด9!AN5),IF(ชี้วัด9!AN35="","",ชี้วัด9!AN35))</f>
        <v/>
      </c>
      <c r="AO5" s="314" t="str">
        <f>IF($B$2=1,IF(ชี้วัด9!AO5="","",ชี้วัด9!AO5),IF(ชี้วัด9!AO35="","",ชี้วัด9!AO35))</f>
        <v/>
      </c>
      <c r="AP5" s="314" t="str">
        <f>IF($B$2=1,IF(ชี้วัด9!AP5="","",ชี้วัด9!AP5),IF(ชี้วัด9!AP35="","",ชี้วัด9!AP35))</f>
        <v/>
      </c>
      <c r="AQ5" s="314" t="str">
        <f>IF($B$2=1,IF(ชี้วัด9!AQ5="","",ชี้วัด9!AQ5),IF(ชี้วัด9!AQ35="","",ชี้วัด9!AQ35))</f>
        <v/>
      </c>
      <c r="AR5" s="314" t="str">
        <f>IF($B$2=1,IF(ชี้วัด9!AR5="","",ชี้วัด9!AR5),IF(ชี้วัด9!AR35="","",ชี้วัด9!AR35))</f>
        <v/>
      </c>
      <c r="AS5" s="314" t="str">
        <f>IF($B$2=1,IF(ชี้วัด9!AS5="","",ชี้วัด9!AS5),IF(ชี้วัด9!AS35="","",ชี้วัด9!AS35))</f>
        <v/>
      </c>
      <c r="AT5" s="314" t="str">
        <f>IF($B$2=1,IF(ชี้วัด9!AT5="","",ชี้วัด9!AT5),IF(ชี้วัด9!AT35="","",ชี้วัด9!AT35))</f>
        <v/>
      </c>
      <c r="AU5" s="314" t="str">
        <f>IF($B$2=1,IF(ชี้วัด9!AU5="","",ชี้วัด9!AU5),IF(ชี้วัด9!AU35="","",ชี้วัด9!AU35))</f>
        <v/>
      </c>
      <c r="AV5" s="314" t="str">
        <f>IF($B$2=1,IF(ชี้วัด9!AV5="","",ชี้วัด9!AV5),IF(ชี้วัด9!AV35="","",ชี้วัด9!AV35))</f>
        <v/>
      </c>
      <c r="AW5" s="314" t="str">
        <f>IF($B$2=1,IF(ชี้วัด9!AW5="","",ชี้วัด9!AW5),IF(ชี้วัด9!AW35="","",ชี้วัด9!AW35))</f>
        <v/>
      </c>
      <c r="AX5" s="314" t="str">
        <f>IF($B$2=1,IF(ชี้วัด9!AX5="","",ชี้วัด9!AX5),IF(ชี้วัด9!AX35="","",ชี้วัด9!AX35))</f>
        <v/>
      </c>
      <c r="AY5" s="314" t="str">
        <f>IF($B$2=1,IF(ชี้วัด9!AY5="","",ชี้วัด9!AY5),IF(ชี้วัด9!AY35="","",ชี้วัด9!AY35))</f>
        <v/>
      </c>
      <c r="AZ5" s="314" t="str">
        <f>IF($B$2=1,IF(ชี้วัด9!AZ5="","",ชี้วัด9!AZ5),IF(ชี้วัด9!AZ35="","",ชี้วัด9!AZ35))</f>
        <v/>
      </c>
      <c r="BA5" s="314" t="str">
        <f>IF($B$2=1,IF(ชี้วัด9!BA5="","",ชี้วัด9!BA5),IF(ชี้วัด9!BA35="","",ชี้วัด9!BA35))</f>
        <v/>
      </c>
      <c r="BB5" s="314" t="str">
        <f>IF($B$2=1,IF(ชี้วัด9!BB5="","",ชี้วัด9!BB5),IF(ชี้วัด9!BB35="","",ชี้วัด9!BB35))</f>
        <v/>
      </c>
      <c r="BC5" s="314" t="str">
        <f>IF($B$2=1,IF(ชี้วัด9!BC5="","",ชี้วัด9!BC5),IF(ชี้วัด9!BC35="","",ชี้วัด9!BC35))</f>
        <v/>
      </c>
      <c r="BD5" s="314" t="str">
        <f>IF($B$2=1,IF(ชี้วัด9!BD5="","",ชี้วัด9!BD5),IF(ชี้วัด9!BD35="","",ชี้วัด9!BD35))</f>
        <v/>
      </c>
      <c r="BE5" s="116" t="str">
        <f>IF($B$2=1,IF(ชี้วัด9!BE5="","",ชี้วัด9!BE5),IF(ชี้วัด9!BE35="","",ชี้วัด9!BE35))</f>
        <v/>
      </c>
      <c r="BF5" s="116" t="str">
        <f>IF($B$2=1,IF(ชี้วัด9!BF5="","",ชี้วัด9!BF5),IF(ชี้วัด9!BF35="","",ชี้วัด9!BF35))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IF($B$2=1,IF(ชี้วัด9!E6="","",ชี้วัด9!E6),IF(ชี้วัด9!E36="","",ชี้วัด9!E36))</f>
        <v/>
      </c>
      <c r="F6" s="118"/>
      <c r="G6" s="314" t="str">
        <f>IF($B$2=1,IF(ชี้วัด9!G6="","",ชี้วัด9!G6),IF(ชี้วัด9!G36="","",ชี้วัด9!G36))</f>
        <v/>
      </c>
      <c r="H6" s="314" t="str">
        <f>IF($B$2=1,IF(ชี้วัด9!H6="","",ชี้วัด9!H6),IF(ชี้วัด9!H36="","",ชี้วัด9!H36))</f>
        <v/>
      </c>
      <c r="I6" s="314" t="str">
        <f>IF($B$2=1,IF(ชี้วัด9!I6="","",ชี้วัด9!I6),IF(ชี้วัด9!I36="","",ชี้วัด9!I36))</f>
        <v/>
      </c>
      <c r="J6" s="314" t="str">
        <f>IF($B$2=1,IF(ชี้วัด9!J6="","",ชี้วัด9!J6),IF(ชี้วัด9!J36="","",ชี้วัด9!J36))</f>
        <v/>
      </c>
      <c r="K6" s="314" t="str">
        <f>IF($B$2=1,IF(ชี้วัด9!K6="","",ชี้วัด9!K6),IF(ชี้วัด9!K36="","",ชี้วัด9!K36))</f>
        <v/>
      </c>
      <c r="L6" s="314" t="str">
        <f>IF($B$2=1,IF(ชี้วัด9!L6="","",ชี้วัด9!L6),IF(ชี้วัด9!L36="","",ชี้วัด9!L36))</f>
        <v/>
      </c>
      <c r="M6" s="314" t="str">
        <f>IF($B$2=1,IF(ชี้วัด9!M6="","",ชี้วัด9!M6),IF(ชี้วัด9!M36="","",ชี้วัด9!M36))</f>
        <v/>
      </c>
      <c r="N6" s="314" t="str">
        <f>IF($B$2=1,IF(ชี้วัด9!N6="","",ชี้วัด9!N6),IF(ชี้วัด9!N36="","",ชี้วัด9!N36))</f>
        <v/>
      </c>
      <c r="O6" s="314" t="str">
        <f>IF($B$2=1,IF(ชี้วัด9!O6="","",ชี้วัด9!O6),IF(ชี้วัด9!O36="","",ชี้วัด9!O36))</f>
        <v/>
      </c>
      <c r="P6" s="314" t="str">
        <f>IF($B$2=1,IF(ชี้วัด9!P6="","",ชี้วัด9!P6),IF(ชี้วัด9!P36="","",ชี้วัด9!P36))</f>
        <v/>
      </c>
      <c r="Q6" s="314" t="str">
        <f>IF($B$2=1,IF(ชี้วัด9!Q6="","",ชี้วัด9!Q6),IF(ชี้วัด9!Q36="","",ชี้วัด9!Q36))</f>
        <v/>
      </c>
      <c r="R6" s="314" t="str">
        <f>IF($B$2=1,IF(ชี้วัด9!R6="","",ชี้วัด9!R6),IF(ชี้วัด9!R36="","",ชี้วัด9!R36))</f>
        <v/>
      </c>
      <c r="S6" s="314" t="str">
        <f>IF($B$2=1,IF(ชี้วัด9!S6="","",ชี้วัด9!S6),IF(ชี้วัด9!S36="","",ชี้วัด9!S36))</f>
        <v/>
      </c>
      <c r="T6" s="314" t="str">
        <f>IF($B$2=1,IF(ชี้วัด9!T6="","",ชี้วัด9!T6),IF(ชี้วัด9!T36="","",ชี้วัด9!T36))</f>
        <v/>
      </c>
      <c r="U6" s="314" t="str">
        <f>IF($B$2=1,IF(ชี้วัด9!U6="","",ชี้วัด9!U6),IF(ชี้วัด9!U36="","",ชี้วัด9!U36))</f>
        <v/>
      </c>
      <c r="V6" s="314" t="str">
        <f>IF($B$2=1,IF(ชี้วัด9!V6="","",ชี้วัด9!V6),IF(ชี้วัด9!V36="","",ชี้วัด9!V36))</f>
        <v/>
      </c>
      <c r="W6" s="314" t="str">
        <f>IF($B$2=1,IF(ชี้วัด9!W6="","",ชี้วัด9!W6),IF(ชี้วัด9!W36="","",ชี้วัด9!W36))</f>
        <v/>
      </c>
      <c r="X6" s="314" t="str">
        <f>IF($B$2=1,IF(ชี้วัด9!X6="","",ชี้วัด9!X6),IF(ชี้วัด9!X36="","",ชี้วัด9!X36))</f>
        <v/>
      </c>
      <c r="Y6" s="314" t="str">
        <f>IF($B$2=1,IF(ชี้วัด9!Y6="","",ชี้วัด9!Y6),IF(ชี้วัด9!Y36="","",ชี้วัด9!Y36))</f>
        <v/>
      </c>
      <c r="Z6" s="314" t="str">
        <f>IF($B$2=1,IF(ชี้วัด9!Z6="","",ชี้วัด9!Z6),IF(ชี้วัด9!Z36="","",ชี้วัด9!Z36))</f>
        <v/>
      </c>
      <c r="AA6" s="314" t="str">
        <f>IF($B$2=1,IF(ชี้วัด9!AA6="","",ชี้วัด9!AA6),IF(ชี้วัด9!AA36="","",ชี้วัด9!AA36))</f>
        <v/>
      </c>
      <c r="AB6" s="314" t="str">
        <f>IF($B$2=1,IF(ชี้วัด9!AB6="","",ชี้วัด9!AB6),IF(ชี้วัด9!AB36="","",ชี้วัด9!AB36))</f>
        <v/>
      </c>
      <c r="AC6" s="314" t="str">
        <f>IF($B$2=1,IF(ชี้วัด9!AC6="","",ชี้วัด9!AC6),IF(ชี้วัด9!AC36="","",ชี้วัด9!AC36))</f>
        <v/>
      </c>
      <c r="AD6" s="314" t="str">
        <f>IF($B$2=1,IF(ชี้วัด9!AD6="","",ชี้วัด9!AD6),IF(ชี้วัด9!AD36="","",ชี้วัด9!AD36))</f>
        <v/>
      </c>
      <c r="AE6" s="314" t="str">
        <f>IF($B$2=1,IF(ชี้วัด9!AE6="","",ชี้วัด9!AE6),IF(ชี้วัด9!AE36="","",ชี้วัด9!AE36))</f>
        <v/>
      </c>
      <c r="AF6" s="314" t="str">
        <f>IF($B$2=1,IF(ชี้วัด9!AF6="","",ชี้วัด9!AF6),IF(ชี้วัด9!AF36="","",ชี้วัด9!AF36))</f>
        <v/>
      </c>
      <c r="AG6" s="314" t="str">
        <f>IF($B$2=1,IF(ชี้วัด9!AG6="","",ชี้วัด9!AG6),IF(ชี้วัด9!AG36="","",ชี้วัด9!AG36))</f>
        <v/>
      </c>
      <c r="AH6" s="314" t="str">
        <f>IF($B$2=1,IF(ชี้วัด9!AH6="","",ชี้วัด9!AH6),IF(ชี้วัด9!AH36="","",ชี้วัด9!AH36))</f>
        <v/>
      </c>
      <c r="AI6" s="314" t="str">
        <f>IF($B$2=1,IF(ชี้วัด9!AI6="","",ชี้วัด9!AI6),IF(ชี้วัด9!AI36="","",ชี้วัด9!AI36))</f>
        <v/>
      </c>
      <c r="AJ6" s="314" t="str">
        <f>IF($B$2=1,IF(ชี้วัด9!AJ6="","",ชี้วัด9!AJ6),IF(ชี้วัด9!AJ36="","",ชี้วัด9!AJ36))</f>
        <v/>
      </c>
      <c r="AK6" s="314" t="str">
        <f>IF($B$2=1,IF(ชี้วัด9!AK6="","",ชี้วัด9!AK6),IF(ชี้วัด9!AK36="","",ชี้วัด9!AK36))</f>
        <v/>
      </c>
      <c r="AL6" s="314" t="str">
        <f>IF($B$2=1,IF(ชี้วัด9!AL6="","",ชี้วัด9!AL6),IF(ชี้วัด9!AL36="","",ชี้วัด9!AL36))</f>
        <v/>
      </c>
      <c r="AM6" s="314" t="str">
        <f>IF($B$2=1,IF(ชี้วัด9!AM6="","",ชี้วัด9!AM6),IF(ชี้วัด9!AM36="","",ชี้วัด9!AM36))</f>
        <v/>
      </c>
      <c r="AN6" s="314" t="str">
        <f>IF($B$2=1,IF(ชี้วัด9!AN6="","",ชี้วัด9!AN6),IF(ชี้วัด9!AN36="","",ชี้วัด9!AN36))</f>
        <v/>
      </c>
      <c r="AO6" s="314" t="str">
        <f>IF($B$2=1,IF(ชี้วัด9!AO6="","",ชี้วัด9!AO6),IF(ชี้วัด9!AO36="","",ชี้วัด9!AO36))</f>
        <v/>
      </c>
      <c r="AP6" s="314" t="str">
        <f>IF($B$2=1,IF(ชี้วัด9!AP6="","",ชี้วัด9!AP6),IF(ชี้วัด9!AP36="","",ชี้วัด9!AP36))</f>
        <v/>
      </c>
      <c r="AQ6" s="314" t="str">
        <f>IF($B$2=1,IF(ชี้วัด9!AQ6="","",ชี้วัด9!AQ6),IF(ชี้วัด9!AQ36="","",ชี้วัด9!AQ36))</f>
        <v/>
      </c>
      <c r="AR6" s="314" t="str">
        <f>IF($B$2=1,IF(ชี้วัด9!AR6="","",ชี้วัด9!AR6),IF(ชี้วัด9!AR36="","",ชี้วัด9!AR36))</f>
        <v/>
      </c>
      <c r="AS6" s="314" t="str">
        <f>IF($B$2=1,IF(ชี้วัด9!AS6="","",ชี้วัด9!AS6),IF(ชี้วัด9!AS36="","",ชี้วัด9!AS36))</f>
        <v/>
      </c>
      <c r="AT6" s="314" t="str">
        <f>IF($B$2=1,IF(ชี้วัด9!AT6="","",ชี้วัด9!AT6),IF(ชี้วัด9!AT36="","",ชี้วัด9!AT36))</f>
        <v/>
      </c>
      <c r="AU6" s="314" t="str">
        <f>IF($B$2=1,IF(ชี้วัด9!AU6="","",ชี้วัด9!AU6),IF(ชี้วัด9!AU36="","",ชี้วัด9!AU36))</f>
        <v/>
      </c>
      <c r="AV6" s="314" t="str">
        <f>IF($B$2=1,IF(ชี้วัด9!AV6="","",ชี้วัด9!AV6),IF(ชี้วัด9!AV36="","",ชี้วัด9!AV36))</f>
        <v/>
      </c>
      <c r="AW6" s="314" t="str">
        <f>IF($B$2=1,IF(ชี้วัด9!AW6="","",ชี้วัด9!AW6),IF(ชี้วัด9!AW36="","",ชี้วัด9!AW36))</f>
        <v/>
      </c>
      <c r="AX6" s="314" t="str">
        <f>IF($B$2=1,IF(ชี้วัด9!AX6="","",ชี้วัด9!AX6),IF(ชี้วัด9!AX36="","",ชี้วัด9!AX36))</f>
        <v/>
      </c>
      <c r="AY6" s="314" t="str">
        <f>IF($B$2=1,IF(ชี้วัด9!AY6="","",ชี้วัด9!AY6),IF(ชี้วัด9!AY36="","",ชี้วัด9!AY36))</f>
        <v/>
      </c>
      <c r="AZ6" s="314" t="str">
        <f>IF($B$2=1,IF(ชี้วัด9!AZ6="","",ชี้วัด9!AZ6),IF(ชี้วัด9!AZ36="","",ชี้วัด9!AZ36))</f>
        <v/>
      </c>
      <c r="BA6" s="314" t="str">
        <f>IF($B$2=1,IF(ชี้วัด9!BA6="","",ชี้วัด9!BA6),IF(ชี้วัด9!BA36="","",ชี้วัด9!BA36))</f>
        <v/>
      </c>
      <c r="BB6" s="314" t="str">
        <f>IF($B$2=1,IF(ชี้วัด9!BB6="","",ชี้วัด9!BB6),IF(ชี้วัด9!BB36="","",ชี้วัด9!BB36))</f>
        <v/>
      </c>
      <c r="BC6" s="314" t="str">
        <f>IF($B$2=1,IF(ชี้วัด9!BC6="","",ชี้วัด9!BC6),IF(ชี้วัด9!BC36="","",ชี้วัด9!BC36))</f>
        <v/>
      </c>
      <c r="BD6" s="314" t="str">
        <f>IF($B$2=1,IF(ชี้วัด9!BD6="","",ชี้วัด9!BD6),IF(ชี้วัด9!BD36="","",ชี้วัด9!BD36))</f>
        <v/>
      </c>
      <c r="BE6" s="116" t="str">
        <f>IF($B$2=1,IF(ชี้วัด9!BE6="","",ชี้วัด9!BE6),IF(ชี้วัด9!BE36="","",ชี้วัด9!BE36))</f>
        <v/>
      </c>
      <c r="BF6" s="116" t="str">
        <f>IF($B$2=1,IF(ชี้วัด9!BF6="","",ชี้วัด9!BF6),IF(ชี้วัด9!BF36="","",ชี้วัด9!BF36))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IF($B$2=1,IF(ชี้วัด9!E7="","",ชี้วัด9!E7),IF(ชี้วัด9!E37="","",ชี้วัด9!E37))</f>
        <v/>
      </c>
      <c r="F7" s="118"/>
      <c r="G7" s="314" t="str">
        <f>IF($B$2=1,IF(ชี้วัด9!G7="","",ชี้วัด9!G7),IF(ชี้วัด9!G37="","",ชี้วัด9!G37))</f>
        <v/>
      </c>
      <c r="H7" s="314" t="str">
        <f>IF($B$2=1,IF(ชี้วัด9!H7="","",ชี้วัด9!H7),IF(ชี้วัด9!H37="","",ชี้วัด9!H37))</f>
        <v/>
      </c>
      <c r="I7" s="314" t="str">
        <f>IF($B$2=1,IF(ชี้วัด9!I7="","",ชี้วัด9!I7),IF(ชี้วัด9!I37="","",ชี้วัด9!I37))</f>
        <v/>
      </c>
      <c r="J7" s="314" t="str">
        <f>IF($B$2=1,IF(ชี้วัด9!J7="","",ชี้วัด9!J7),IF(ชี้วัด9!J37="","",ชี้วัด9!J37))</f>
        <v/>
      </c>
      <c r="K7" s="314" t="str">
        <f>IF($B$2=1,IF(ชี้วัด9!K7="","",ชี้วัด9!K7),IF(ชี้วัด9!K37="","",ชี้วัด9!K37))</f>
        <v/>
      </c>
      <c r="L7" s="314" t="str">
        <f>IF($B$2=1,IF(ชี้วัด9!L7="","",ชี้วัด9!L7),IF(ชี้วัด9!L37="","",ชี้วัด9!L37))</f>
        <v/>
      </c>
      <c r="M7" s="314" t="str">
        <f>IF($B$2=1,IF(ชี้วัด9!M7="","",ชี้วัด9!M7),IF(ชี้วัด9!M37="","",ชี้วัด9!M37))</f>
        <v/>
      </c>
      <c r="N7" s="314" t="str">
        <f>IF($B$2=1,IF(ชี้วัด9!N7="","",ชี้วัด9!N7),IF(ชี้วัด9!N37="","",ชี้วัด9!N37))</f>
        <v/>
      </c>
      <c r="O7" s="314" t="str">
        <f>IF($B$2=1,IF(ชี้วัด9!O7="","",ชี้วัด9!O7),IF(ชี้วัด9!O37="","",ชี้วัด9!O37))</f>
        <v/>
      </c>
      <c r="P7" s="314" t="str">
        <f>IF($B$2=1,IF(ชี้วัด9!P7="","",ชี้วัด9!P7),IF(ชี้วัด9!P37="","",ชี้วัด9!P37))</f>
        <v/>
      </c>
      <c r="Q7" s="314" t="str">
        <f>IF($B$2=1,IF(ชี้วัด9!Q7="","",ชี้วัด9!Q7),IF(ชี้วัด9!Q37="","",ชี้วัด9!Q37))</f>
        <v/>
      </c>
      <c r="R7" s="314" t="str">
        <f>IF($B$2=1,IF(ชี้วัด9!R7="","",ชี้วัด9!R7),IF(ชี้วัด9!R37="","",ชี้วัด9!R37))</f>
        <v/>
      </c>
      <c r="S7" s="314" t="str">
        <f>IF($B$2=1,IF(ชี้วัด9!S7="","",ชี้วัด9!S7),IF(ชี้วัด9!S37="","",ชี้วัด9!S37))</f>
        <v/>
      </c>
      <c r="T7" s="314" t="str">
        <f>IF($B$2=1,IF(ชี้วัด9!T7="","",ชี้วัด9!T7),IF(ชี้วัด9!T37="","",ชี้วัด9!T37))</f>
        <v/>
      </c>
      <c r="U7" s="314" t="str">
        <f>IF($B$2=1,IF(ชี้วัด9!U7="","",ชี้วัด9!U7),IF(ชี้วัด9!U37="","",ชี้วัด9!U37))</f>
        <v/>
      </c>
      <c r="V7" s="314" t="str">
        <f>IF($B$2=1,IF(ชี้วัด9!V7="","",ชี้วัด9!V7),IF(ชี้วัด9!V37="","",ชี้วัด9!V37))</f>
        <v/>
      </c>
      <c r="W7" s="314" t="str">
        <f>IF($B$2=1,IF(ชี้วัด9!W7="","",ชี้วัด9!W7),IF(ชี้วัด9!W37="","",ชี้วัด9!W37))</f>
        <v/>
      </c>
      <c r="X7" s="314" t="str">
        <f>IF($B$2=1,IF(ชี้วัด9!X7="","",ชี้วัด9!X7),IF(ชี้วัด9!X37="","",ชี้วัด9!X37))</f>
        <v/>
      </c>
      <c r="Y7" s="314" t="str">
        <f>IF($B$2=1,IF(ชี้วัด9!Y7="","",ชี้วัด9!Y7),IF(ชี้วัด9!Y37="","",ชี้วัด9!Y37))</f>
        <v/>
      </c>
      <c r="Z7" s="314" t="str">
        <f>IF($B$2=1,IF(ชี้วัด9!Z7="","",ชี้วัด9!Z7),IF(ชี้วัด9!Z37="","",ชี้วัด9!Z37))</f>
        <v/>
      </c>
      <c r="AA7" s="314" t="str">
        <f>IF($B$2=1,IF(ชี้วัด9!AA7="","",ชี้วัด9!AA7),IF(ชี้วัด9!AA37="","",ชี้วัด9!AA37))</f>
        <v/>
      </c>
      <c r="AB7" s="314" t="str">
        <f>IF($B$2=1,IF(ชี้วัด9!AB7="","",ชี้วัด9!AB7),IF(ชี้วัด9!AB37="","",ชี้วัด9!AB37))</f>
        <v/>
      </c>
      <c r="AC7" s="314" t="str">
        <f>IF($B$2=1,IF(ชี้วัด9!AC7="","",ชี้วัด9!AC7),IF(ชี้วัด9!AC37="","",ชี้วัด9!AC37))</f>
        <v/>
      </c>
      <c r="AD7" s="314" t="str">
        <f>IF($B$2=1,IF(ชี้วัด9!AD7="","",ชี้วัด9!AD7),IF(ชี้วัด9!AD37="","",ชี้วัด9!AD37))</f>
        <v/>
      </c>
      <c r="AE7" s="314" t="str">
        <f>IF($B$2=1,IF(ชี้วัด9!AE7="","",ชี้วัด9!AE7),IF(ชี้วัด9!AE37="","",ชี้วัด9!AE37))</f>
        <v/>
      </c>
      <c r="AF7" s="314" t="str">
        <f>IF($B$2=1,IF(ชี้วัด9!AF7="","",ชี้วัด9!AF7),IF(ชี้วัด9!AF37="","",ชี้วัด9!AF37))</f>
        <v/>
      </c>
      <c r="AG7" s="314" t="str">
        <f>IF($B$2=1,IF(ชี้วัด9!AG7="","",ชี้วัด9!AG7),IF(ชี้วัด9!AG37="","",ชี้วัด9!AG37))</f>
        <v/>
      </c>
      <c r="AH7" s="314" t="str">
        <f>IF($B$2=1,IF(ชี้วัด9!AH7="","",ชี้วัด9!AH7),IF(ชี้วัด9!AH37="","",ชี้วัด9!AH37))</f>
        <v/>
      </c>
      <c r="AI7" s="314" t="str">
        <f>IF($B$2=1,IF(ชี้วัด9!AI7="","",ชี้วัด9!AI7),IF(ชี้วัด9!AI37="","",ชี้วัด9!AI37))</f>
        <v/>
      </c>
      <c r="AJ7" s="314" t="str">
        <f>IF($B$2=1,IF(ชี้วัด9!AJ7="","",ชี้วัด9!AJ7),IF(ชี้วัด9!AJ37="","",ชี้วัด9!AJ37))</f>
        <v/>
      </c>
      <c r="AK7" s="314" t="str">
        <f>IF($B$2=1,IF(ชี้วัด9!AK7="","",ชี้วัด9!AK7),IF(ชี้วัด9!AK37="","",ชี้วัด9!AK37))</f>
        <v/>
      </c>
      <c r="AL7" s="314" t="str">
        <f>IF($B$2=1,IF(ชี้วัด9!AL7="","",ชี้วัด9!AL7),IF(ชี้วัด9!AL37="","",ชี้วัด9!AL37))</f>
        <v/>
      </c>
      <c r="AM7" s="314" t="str">
        <f>IF($B$2=1,IF(ชี้วัด9!AM7="","",ชี้วัด9!AM7),IF(ชี้วัด9!AM37="","",ชี้วัด9!AM37))</f>
        <v/>
      </c>
      <c r="AN7" s="314" t="str">
        <f>IF($B$2=1,IF(ชี้วัด9!AN7="","",ชี้วัด9!AN7),IF(ชี้วัด9!AN37="","",ชี้วัด9!AN37))</f>
        <v/>
      </c>
      <c r="AO7" s="314" t="str">
        <f>IF($B$2=1,IF(ชี้วัด9!AO7="","",ชี้วัด9!AO7),IF(ชี้วัด9!AO37="","",ชี้วัด9!AO37))</f>
        <v/>
      </c>
      <c r="AP7" s="314" t="str">
        <f>IF($B$2=1,IF(ชี้วัด9!AP7="","",ชี้วัด9!AP7),IF(ชี้วัด9!AP37="","",ชี้วัด9!AP37))</f>
        <v/>
      </c>
      <c r="AQ7" s="314" t="str">
        <f>IF($B$2=1,IF(ชี้วัด9!AQ7="","",ชี้วัด9!AQ7),IF(ชี้วัด9!AQ37="","",ชี้วัด9!AQ37))</f>
        <v/>
      </c>
      <c r="AR7" s="314" t="str">
        <f>IF($B$2=1,IF(ชี้วัด9!AR7="","",ชี้วัด9!AR7),IF(ชี้วัด9!AR37="","",ชี้วัด9!AR37))</f>
        <v/>
      </c>
      <c r="AS7" s="314" t="str">
        <f>IF($B$2=1,IF(ชี้วัด9!AS7="","",ชี้วัด9!AS7),IF(ชี้วัด9!AS37="","",ชี้วัด9!AS37))</f>
        <v/>
      </c>
      <c r="AT7" s="314" t="str">
        <f>IF($B$2=1,IF(ชี้วัด9!AT7="","",ชี้วัด9!AT7),IF(ชี้วัด9!AT37="","",ชี้วัด9!AT37))</f>
        <v/>
      </c>
      <c r="AU7" s="314" t="str">
        <f>IF($B$2=1,IF(ชี้วัด9!AU7="","",ชี้วัด9!AU7),IF(ชี้วัด9!AU37="","",ชี้วัด9!AU37))</f>
        <v/>
      </c>
      <c r="AV7" s="314" t="str">
        <f>IF($B$2=1,IF(ชี้วัด9!AV7="","",ชี้วัด9!AV7),IF(ชี้วัด9!AV37="","",ชี้วัด9!AV37))</f>
        <v/>
      </c>
      <c r="AW7" s="314" t="str">
        <f>IF($B$2=1,IF(ชี้วัด9!AW7="","",ชี้วัด9!AW7),IF(ชี้วัด9!AW37="","",ชี้วัด9!AW37))</f>
        <v/>
      </c>
      <c r="AX7" s="314" t="str">
        <f>IF($B$2=1,IF(ชี้วัด9!AX7="","",ชี้วัด9!AX7),IF(ชี้วัด9!AX37="","",ชี้วัด9!AX37))</f>
        <v/>
      </c>
      <c r="AY7" s="314" t="str">
        <f>IF($B$2=1,IF(ชี้วัด9!AY7="","",ชี้วัด9!AY7),IF(ชี้วัด9!AY37="","",ชี้วัด9!AY37))</f>
        <v/>
      </c>
      <c r="AZ7" s="314" t="str">
        <f>IF($B$2=1,IF(ชี้วัด9!AZ7="","",ชี้วัด9!AZ7),IF(ชี้วัด9!AZ37="","",ชี้วัด9!AZ37))</f>
        <v/>
      </c>
      <c r="BA7" s="314" t="str">
        <f>IF($B$2=1,IF(ชี้วัด9!BA7="","",ชี้วัด9!BA7),IF(ชี้วัด9!BA37="","",ชี้วัด9!BA37))</f>
        <v/>
      </c>
      <c r="BB7" s="314" t="str">
        <f>IF($B$2=1,IF(ชี้วัด9!BB7="","",ชี้วัด9!BB7),IF(ชี้วัด9!BB37="","",ชี้วัด9!BB37))</f>
        <v/>
      </c>
      <c r="BC7" s="314" t="str">
        <f>IF($B$2=1,IF(ชี้วัด9!BC7="","",ชี้วัด9!BC7),IF(ชี้วัด9!BC37="","",ชี้วัด9!BC37))</f>
        <v/>
      </c>
      <c r="BD7" s="314" t="str">
        <f>IF($B$2=1,IF(ชี้วัด9!BD7="","",ชี้วัด9!BD7),IF(ชี้วัด9!BD37="","",ชี้วัด9!BD37))</f>
        <v/>
      </c>
      <c r="BE7" s="116" t="str">
        <f>IF($B$2=1,IF(ชี้วัด9!BE7="","",ชี้วัด9!BE7),IF(ชี้วัด9!BE37="","",ชี้วัด9!BE37))</f>
        <v/>
      </c>
      <c r="BF7" s="116" t="str">
        <f>IF($B$2=1,IF(ชี้วัด9!BF7="","",ชี้วัด9!BF7),IF(ชี้วัด9!BF37="","",ชี้วัด9!BF37))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IF($B$2=1,IF(ชี้วัด9!E8="","",ชี้วัด9!E8),IF(ชี้วัด9!E38="","",ชี้วัด9!E38))</f>
        <v/>
      </c>
      <c r="F8" s="118"/>
      <c r="G8" s="314" t="str">
        <f>IF($B$2=1,IF(ชี้วัด9!G8="","",ชี้วัด9!G8),IF(ชี้วัด9!G38="","",ชี้วัด9!G38))</f>
        <v/>
      </c>
      <c r="H8" s="314" t="str">
        <f>IF($B$2=1,IF(ชี้วัด9!H8="","",ชี้วัด9!H8),IF(ชี้วัด9!H38="","",ชี้วัด9!H38))</f>
        <v/>
      </c>
      <c r="I8" s="314" t="str">
        <f>IF($B$2=1,IF(ชี้วัด9!I8="","",ชี้วัด9!I8),IF(ชี้วัด9!I38="","",ชี้วัด9!I38))</f>
        <v/>
      </c>
      <c r="J8" s="314" t="str">
        <f>IF($B$2=1,IF(ชี้วัด9!J8="","",ชี้วัด9!J8),IF(ชี้วัด9!J38="","",ชี้วัด9!J38))</f>
        <v/>
      </c>
      <c r="K8" s="314" t="str">
        <f>IF($B$2=1,IF(ชี้วัด9!K8="","",ชี้วัด9!K8),IF(ชี้วัด9!K38="","",ชี้วัด9!K38))</f>
        <v/>
      </c>
      <c r="L8" s="314" t="str">
        <f>IF($B$2=1,IF(ชี้วัด9!L8="","",ชี้วัด9!L8),IF(ชี้วัด9!L38="","",ชี้วัด9!L38))</f>
        <v/>
      </c>
      <c r="M8" s="314" t="str">
        <f>IF($B$2=1,IF(ชี้วัด9!M8="","",ชี้วัด9!M8),IF(ชี้วัด9!M38="","",ชี้วัด9!M38))</f>
        <v/>
      </c>
      <c r="N8" s="314" t="str">
        <f>IF($B$2=1,IF(ชี้วัด9!N8="","",ชี้วัด9!N8),IF(ชี้วัด9!N38="","",ชี้วัด9!N38))</f>
        <v/>
      </c>
      <c r="O8" s="314" t="str">
        <f>IF($B$2=1,IF(ชี้วัด9!O8="","",ชี้วัด9!O8),IF(ชี้วัด9!O38="","",ชี้วัด9!O38))</f>
        <v/>
      </c>
      <c r="P8" s="314" t="str">
        <f>IF($B$2=1,IF(ชี้วัด9!P8="","",ชี้วัด9!P8),IF(ชี้วัด9!P38="","",ชี้วัด9!P38))</f>
        <v/>
      </c>
      <c r="Q8" s="314" t="str">
        <f>IF($B$2=1,IF(ชี้วัด9!Q8="","",ชี้วัด9!Q8),IF(ชี้วัด9!Q38="","",ชี้วัด9!Q38))</f>
        <v/>
      </c>
      <c r="R8" s="314" t="str">
        <f>IF($B$2=1,IF(ชี้วัด9!R8="","",ชี้วัด9!R8),IF(ชี้วัด9!R38="","",ชี้วัด9!R38))</f>
        <v/>
      </c>
      <c r="S8" s="314" t="str">
        <f>IF($B$2=1,IF(ชี้วัด9!S8="","",ชี้วัด9!S8),IF(ชี้วัด9!S38="","",ชี้วัด9!S38))</f>
        <v/>
      </c>
      <c r="T8" s="314" t="str">
        <f>IF($B$2=1,IF(ชี้วัด9!T8="","",ชี้วัด9!T8),IF(ชี้วัด9!T38="","",ชี้วัด9!T38))</f>
        <v/>
      </c>
      <c r="U8" s="314" t="str">
        <f>IF($B$2=1,IF(ชี้วัด9!U8="","",ชี้วัด9!U8),IF(ชี้วัด9!U38="","",ชี้วัด9!U38))</f>
        <v/>
      </c>
      <c r="V8" s="314" t="str">
        <f>IF($B$2=1,IF(ชี้วัด9!V8="","",ชี้วัด9!V8),IF(ชี้วัด9!V38="","",ชี้วัด9!V38))</f>
        <v/>
      </c>
      <c r="W8" s="314" t="str">
        <f>IF($B$2=1,IF(ชี้วัด9!W8="","",ชี้วัด9!W8),IF(ชี้วัด9!W38="","",ชี้วัด9!W38))</f>
        <v/>
      </c>
      <c r="X8" s="314" t="str">
        <f>IF($B$2=1,IF(ชี้วัด9!X8="","",ชี้วัด9!X8),IF(ชี้วัด9!X38="","",ชี้วัด9!X38))</f>
        <v/>
      </c>
      <c r="Y8" s="314" t="str">
        <f>IF($B$2=1,IF(ชี้วัด9!Y8="","",ชี้วัด9!Y8),IF(ชี้วัด9!Y38="","",ชี้วัด9!Y38))</f>
        <v/>
      </c>
      <c r="Z8" s="314" t="str">
        <f>IF($B$2=1,IF(ชี้วัด9!Z8="","",ชี้วัด9!Z8),IF(ชี้วัด9!Z38="","",ชี้วัด9!Z38))</f>
        <v/>
      </c>
      <c r="AA8" s="314" t="str">
        <f>IF($B$2=1,IF(ชี้วัด9!AA8="","",ชี้วัด9!AA8),IF(ชี้วัด9!AA38="","",ชี้วัด9!AA38))</f>
        <v/>
      </c>
      <c r="AB8" s="314" t="str">
        <f>IF($B$2=1,IF(ชี้วัด9!AB8="","",ชี้วัด9!AB8),IF(ชี้วัด9!AB38="","",ชี้วัด9!AB38))</f>
        <v/>
      </c>
      <c r="AC8" s="314" t="str">
        <f>IF($B$2=1,IF(ชี้วัด9!AC8="","",ชี้วัด9!AC8),IF(ชี้วัด9!AC38="","",ชี้วัด9!AC38))</f>
        <v/>
      </c>
      <c r="AD8" s="314" t="str">
        <f>IF($B$2=1,IF(ชี้วัด9!AD8="","",ชี้วัด9!AD8),IF(ชี้วัด9!AD38="","",ชี้วัด9!AD38))</f>
        <v/>
      </c>
      <c r="AE8" s="314" t="str">
        <f>IF($B$2=1,IF(ชี้วัด9!AE8="","",ชี้วัด9!AE8),IF(ชี้วัด9!AE38="","",ชี้วัด9!AE38))</f>
        <v/>
      </c>
      <c r="AF8" s="314" t="str">
        <f>IF($B$2=1,IF(ชี้วัด9!AF8="","",ชี้วัด9!AF8),IF(ชี้วัด9!AF38="","",ชี้วัด9!AF38))</f>
        <v/>
      </c>
      <c r="AG8" s="314" t="str">
        <f>IF($B$2=1,IF(ชี้วัด9!AG8="","",ชี้วัด9!AG8),IF(ชี้วัด9!AG38="","",ชี้วัด9!AG38))</f>
        <v/>
      </c>
      <c r="AH8" s="314" t="str">
        <f>IF($B$2=1,IF(ชี้วัด9!AH8="","",ชี้วัด9!AH8),IF(ชี้วัด9!AH38="","",ชี้วัด9!AH38))</f>
        <v/>
      </c>
      <c r="AI8" s="314" t="str">
        <f>IF($B$2=1,IF(ชี้วัด9!AI8="","",ชี้วัด9!AI8),IF(ชี้วัด9!AI38="","",ชี้วัด9!AI38))</f>
        <v/>
      </c>
      <c r="AJ8" s="314" t="str">
        <f>IF($B$2=1,IF(ชี้วัด9!AJ8="","",ชี้วัด9!AJ8),IF(ชี้วัด9!AJ38="","",ชี้วัด9!AJ38))</f>
        <v/>
      </c>
      <c r="AK8" s="314" t="str">
        <f>IF($B$2=1,IF(ชี้วัด9!AK8="","",ชี้วัด9!AK8),IF(ชี้วัด9!AK38="","",ชี้วัด9!AK38))</f>
        <v/>
      </c>
      <c r="AL8" s="314" t="str">
        <f>IF($B$2=1,IF(ชี้วัด9!AL8="","",ชี้วัด9!AL8),IF(ชี้วัด9!AL38="","",ชี้วัด9!AL38))</f>
        <v/>
      </c>
      <c r="AM8" s="314" t="str">
        <f>IF($B$2=1,IF(ชี้วัด9!AM8="","",ชี้วัด9!AM8),IF(ชี้วัด9!AM38="","",ชี้วัด9!AM38))</f>
        <v/>
      </c>
      <c r="AN8" s="314" t="str">
        <f>IF($B$2=1,IF(ชี้วัด9!AN8="","",ชี้วัด9!AN8),IF(ชี้วัด9!AN38="","",ชี้วัด9!AN38))</f>
        <v/>
      </c>
      <c r="AO8" s="314" t="str">
        <f>IF($B$2=1,IF(ชี้วัด9!AO8="","",ชี้วัด9!AO8),IF(ชี้วัด9!AO38="","",ชี้วัด9!AO38))</f>
        <v/>
      </c>
      <c r="AP8" s="314" t="str">
        <f>IF($B$2=1,IF(ชี้วัด9!AP8="","",ชี้วัด9!AP8),IF(ชี้วัด9!AP38="","",ชี้วัด9!AP38))</f>
        <v/>
      </c>
      <c r="AQ8" s="314" t="str">
        <f>IF($B$2=1,IF(ชี้วัด9!AQ8="","",ชี้วัด9!AQ8),IF(ชี้วัด9!AQ38="","",ชี้วัด9!AQ38))</f>
        <v/>
      </c>
      <c r="AR8" s="314" t="str">
        <f>IF($B$2=1,IF(ชี้วัด9!AR8="","",ชี้วัด9!AR8),IF(ชี้วัด9!AR38="","",ชี้วัด9!AR38))</f>
        <v/>
      </c>
      <c r="AS8" s="314" t="str">
        <f>IF($B$2=1,IF(ชี้วัด9!AS8="","",ชี้วัด9!AS8),IF(ชี้วัด9!AS38="","",ชี้วัด9!AS38))</f>
        <v/>
      </c>
      <c r="AT8" s="314" t="str">
        <f>IF($B$2=1,IF(ชี้วัด9!AT8="","",ชี้วัด9!AT8),IF(ชี้วัด9!AT38="","",ชี้วัด9!AT38))</f>
        <v/>
      </c>
      <c r="AU8" s="314" t="str">
        <f>IF($B$2=1,IF(ชี้วัด9!AU8="","",ชี้วัด9!AU8),IF(ชี้วัด9!AU38="","",ชี้วัด9!AU38))</f>
        <v/>
      </c>
      <c r="AV8" s="314" t="str">
        <f>IF($B$2=1,IF(ชี้วัด9!AV8="","",ชี้วัด9!AV8),IF(ชี้วัด9!AV38="","",ชี้วัด9!AV38))</f>
        <v/>
      </c>
      <c r="AW8" s="314" t="str">
        <f>IF($B$2=1,IF(ชี้วัด9!AW8="","",ชี้วัด9!AW8),IF(ชี้วัด9!AW38="","",ชี้วัด9!AW38))</f>
        <v/>
      </c>
      <c r="AX8" s="314" t="str">
        <f>IF($B$2=1,IF(ชี้วัด9!AX8="","",ชี้วัด9!AX8),IF(ชี้วัด9!AX38="","",ชี้วัด9!AX38))</f>
        <v/>
      </c>
      <c r="AY8" s="314" t="str">
        <f>IF($B$2=1,IF(ชี้วัด9!AY8="","",ชี้วัด9!AY8),IF(ชี้วัด9!AY38="","",ชี้วัด9!AY38))</f>
        <v/>
      </c>
      <c r="AZ8" s="314" t="str">
        <f>IF($B$2=1,IF(ชี้วัด9!AZ8="","",ชี้วัด9!AZ8),IF(ชี้วัด9!AZ38="","",ชี้วัด9!AZ38))</f>
        <v/>
      </c>
      <c r="BA8" s="314" t="str">
        <f>IF($B$2=1,IF(ชี้วัด9!BA8="","",ชี้วัด9!BA8),IF(ชี้วัด9!BA38="","",ชี้วัด9!BA38))</f>
        <v/>
      </c>
      <c r="BB8" s="314" t="str">
        <f>IF($B$2=1,IF(ชี้วัด9!BB8="","",ชี้วัด9!BB8),IF(ชี้วัด9!BB38="","",ชี้วัด9!BB38))</f>
        <v/>
      </c>
      <c r="BC8" s="314" t="str">
        <f>IF($B$2=1,IF(ชี้วัด9!BC8="","",ชี้วัด9!BC8),IF(ชี้วัด9!BC38="","",ชี้วัด9!BC38))</f>
        <v/>
      </c>
      <c r="BD8" s="314" t="str">
        <f>IF($B$2=1,IF(ชี้วัด9!BD8="","",ชี้วัด9!BD8),IF(ชี้วัด9!BD38="","",ชี้วัด9!BD38))</f>
        <v/>
      </c>
      <c r="BE8" s="116" t="str">
        <f>IF($B$2=1,IF(ชี้วัด9!BE8="","",ชี้วัด9!BE8),IF(ชี้วัด9!BE38="","",ชี้วัด9!BE38))</f>
        <v/>
      </c>
      <c r="BF8" s="116" t="str">
        <f>IF($B$2=1,IF(ชี้วัด9!BF8="","",ชี้วัด9!BF8),IF(ชี้วัด9!BF38="","",ชี้วัด9!BF38))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IF($B$2=1,IF(ชี้วัด9!E9="","",ชี้วัด9!E9),IF(ชี้วัด9!E39="","",ชี้วัด9!E39))</f>
        <v/>
      </c>
      <c r="F9" s="118"/>
      <c r="G9" s="314" t="str">
        <f>IF($B$2=1,IF(ชี้วัด9!G9="","",ชี้วัด9!G9),IF(ชี้วัด9!G39="","",ชี้วัด9!G39))</f>
        <v/>
      </c>
      <c r="H9" s="314" t="str">
        <f>IF($B$2=1,IF(ชี้วัด9!H9="","",ชี้วัด9!H9),IF(ชี้วัด9!H39="","",ชี้วัด9!H39))</f>
        <v/>
      </c>
      <c r="I9" s="314" t="str">
        <f>IF($B$2=1,IF(ชี้วัด9!I9="","",ชี้วัด9!I9),IF(ชี้วัด9!I39="","",ชี้วัด9!I39))</f>
        <v/>
      </c>
      <c r="J9" s="314" t="str">
        <f>IF($B$2=1,IF(ชี้วัด9!J9="","",ชี้วัด9!J9),IF(ชี้วัด9!J39="","",ชี้วัด9!J39))</f>
        <v/>
      </c>
      <c r="K9" s="314" t="str">
        <f>IF($B$2=1,IF(ชี้วัด9!K9="","",ชี้วัด9!K9),IF(ชี้วัด9!K39="","",ชี้วัด9!K39))</f>
        <v/>
      </c>
      <c r="L9" s="314" t="str">
        <f>IF($B$2=1,IF(ชี้วัด9!L9="","",ชี้วัด9!L9),IF(ชี้วัด9!L39="","",ชี้วัด9!L39))</f>
        <v/>
      </c>
      <c r="M9" s="314" t="str">
        <f>IF($B$2=1,IF(ชี้วัด9!M9="","",ชี้วัด9!M9),IF(ชี้วัด9!M39="","",ชี้วัด9!M39))</f>
        <v/>
      </c>
      <c r="N9" s="314" t="str">
        <f>IF($B$2=1,IF(ชี้วัด9!N9="","",ชี้วัด9!N9),IF(ชี้วัด9!N39="","",ชี้วัด9!N39))</f>
        <v/>
      </c>
      <c r="O9" s="314" t="str">
        <f>IF($B$2=1,IF(ชี้วัด9!O9="","",ชี้วัด9!O9),IF(ชี้วัด9!O39="","",ชี้วัด9!O39))</f>
        <v/>
      </c>
      <c r="P9" s="314" t="str">
        <f>IF($B$2=1,IF(ชี้วัด9!P9="","",ชี้วัด9!P9),IF(ชี้วัด9!P39="","",ชี้วัด9!P39))</f>
        <v/>
      </c>
      <c r="Q9" s="314" t="str">
        <f>IF($B$2=1,IF(ชี้วัด9!Q9="","",ชี้วัด9!Q9),IF(ชี้วัด9!Q39="","",ชี้วัด9!Q39))</f>
        <v/>
      </c>
      <c r="R9" s="314" t="str">
        <f>IF($B$2=1,IF(ชี้วัด9!R9="","",ชี้วัด9!R9),IF(ชี้วัด9!R39="","",ชี้วัด9!R39))</f>
        <v/>
      </c>
      <c r="S9" s="314" t="str">
        <f>IF($B$2=1,IF(ชี้วัด9!S9="","",ชี้วัด9!S9),IF(ชี้วัด9!S39="","",ชี้วัด9!S39))</f>
        <v/>
      </c>
      <c r="T9" s="314" t="str">
        <f>IF($B$2=1,IF(ชี้วัด9!T9="","",ชี้วัด9!T9),IF(ชี้วัด9!T39="","",ชี้วัด9!T39))</f>
        <v/>
      </c>
      <c r="U9" s="314" t="str">
        <f>IF($B$2=1,IF(ชี้วัด9!U9="","",ชี้วัด9!U9),IF(ชี้วัด9!U39="","",ชี้วัด9!U39))</f>
        <v/>
      </c>
      <c r="V9" s="314" t="str">
        <f>IF($B$2=1,IF(ชี้วัด9!V9="","",ชี้วัด9!V9),IF(ชี้วัด9!V39="","",ชี้วัด9!V39))</f>
        <v/>
      </c>
      <c r="W9" s="314" t="str">
        <f>IF($B$2=1,IF(ชี้วัด9!W9="","",ชี้วัด9!W9),IF(ชี้วัด9!W39="","",ชี้วัด9!W39))</f>
        <v/>
      </c>
      <c r="X9" s="314" t="str">
        <f>IF($B$2=1,IF(ชี้วัด9!X9="","",ชี้วัด9!X9),IF(ชี้วัด9!X39="","",ชี้วัด9!X39))</f>
        <v/>
      </c>
      <c r="Y9" s="314" t="str">
        <f>IF($B$2=1,IF(ชี้วัด9!Y9="","",ชี้วัด9!Y9),IF(ชี้วัด9!Y39="","",ชี้วัด9!Y39))</f>
        <v/>
      </c>
      <c r="Z9" s="314" t="str">
        <f>IF($B$2=1,IF(ชี้วัด9!Z9="","",ชี้วัด9!Z9),IF(ชี้วัด9!Z39="","",ชี้วัด9!Z39))</f>
        <v/>
      </c>
      <c r="AA9" s="314" t="str">
        <f>IF($B$2=1,IF(ชี้วัด9!AA9="","",ชี้วัด9!AA9),IF(ชี้วัด9!AA39="","",ชี้วัด9!AA39))</f>
        <v/>
      </c>
      <c r="AB9" s="314" t="str">
        <f>IF($B$2=1,IF(ชี้วัด9!AB9="","",ชี้วัด9!AB9),IF(ชี้วัด9!AB39="","",ชี้วัด9!AB39))</f>
        <v/>
      </c>
      <c r="AC9" s="314" t="str">
        <f>IF($B$2=1,IF(ชี้วัด9!AC9="","",ชี้วัด9!AC9),IF(ชี้วัด9!AC39="","",ชี้วัด9!AC39))</f>
        <v/>
      </c>
      <c r="AD9" s="314" t="str">
        <f>IF($B$2=1,IF(ชี้วัด9!AD9="","",ชี้วัด9!AD9),IF(ชี้วัด9!AD39="","",ชี้วัด9!AD39))</f>
        <v/>
      </c>
      <c r="AE9" s="314" t="str">
        <f>IF($B$2=1,IF(ชี้วัด9!AE9="","",ชี้วัด9!AE9),IF(ชี้วัด9!AE39="","",ชี้วัด9!AE39))</f>
        <v/>
      </c>
      <c r="AF9" s="314" t="str">
        <f>IF($B$2=1,IF(ชี้วัด9!AF9="","",ชี้วัด9!AF9),IF(ชี้วัด9!AF39="","",ชี้วัด9!AF39))</f>
        <v/>
      </c>
      <c r="AG9" s="314" t="str">
        <f>IF($B$2=1,IF(ชี้วัด9!AG9="","",ชี้วัด9!AG9),IF(ชี้วัด9!AG39="","",ชี้วัด9!AG39))</f>
        <v/>
      </c>
      <c r="AH9" s="314" t="str">
        <f>IF($B$2=1,IF(ชี้วัด9!AH9="","",ชี้วัด9!AH9),IF(ชี้วัด9!AH39="","",ชี้วัด9!AH39))</f>
        <v/>
      </c>
      <c r="AI9" s="314" t="str">
        <f>IF($B$2=1,IF(ชี้วัด9!AI9="","",ชี้วัด9!AI9),IF(ชี้วัด9!AI39="","",ชี้วัด9!AI39))</f>
        <v/>
      </c>
      <c r="AJ9" s="314" t="str">
        <f>IF($B$2=1,IF(ชี้วัด9!AJ9="","",ชี้วัด9!AJ9),IF(ชี้วัด9!AJ39="","",ชี้วัด9!AJ39))</f>
        <v/>
      </c>
      <c r="AK9" s="314" t="str">
        <f>IF($B$2=1,IF(ชี้วัด9!AK9="","",ชี้วัด9!AK9),IF(ชี้วัด9!AK39="","",ชี้วัด9!AK39))</f>
        <v/>
      </c>
      <c r="AL9" s="314" t="str">
        <f>IF($B$2=1,IF(ชี้วัด9!AL9="","",ชี้วัด9!AL9),IF(ชี้วัด9!AL39="","",ชี้วัด9!AL39))</f>
        <v/>
      </c>
      <c r="AM9" s="314" t="str">
        <f>IF($B$2=1,IF(ชี้วัด9!AM9="","",ชี้วัด9!AM9),IF(ชี้วัด9!AM39="","",ชี้วัด9!AM39))</f>
        <v/>
      </c>
      <c r="AN9" s="314" t="str">
        <f>IF($B$2=1,IF(ชี้วัด9!AN9="","",ชี้วัด9!AN9),IF(ชี้วัด9!AN39="","",ชี้วัด9!AN39))</f>
        <v/>
      </c>
      <c r="AO9" s="314" t="str">
        <f>IF($B$2=1,IF(ชี้วัด9!AO9="","",ชี้วัด9!AO9),IF(ชี้วัด9!AO39="","",ชี้วัด9!AO39))</f>
        <v/>
      </c>
      <c r="AP9" s="314" t="str">
        <f>IF($B$2=1,IF(ชี้วัด9!AP9="","",ชี้วัด9!AP9),IF(ชี้วัด9!AP39="","",ชี้วัด9!AP39))</f>
        <v/>
      </c>
      <c r="AQ9" s="314" t="str">
        <f>IF($B$2=1,IF(ชี้วัด9!AQ9="","",ชี้วัด9!AQ9),IF(ชี้วัด9!AQ39="","",ชี้วัด9!AQ39))</f>
        <v/>
      </c>
      <c r="AR9" s="314" t="str">
        <f>IF($B$2=1,IF(ชี้วัด9!AR9="","",ชี้วัด9!AR9),IF(ชี้วัด9!AR39="","",ชี้วัด9!AR39))</f>
        <v/>
      </c>
      <c r="AS9" s="314" t="str">
        <f>IF($B$2=1,IF(ชี้วัด9!AS9="","",ชี้วัด9!AS9),IF(ชี้วัด9!AS39="","",ชี้วัด9!AS39))</f>
        <v/>
      </c>
      <c r="AT9" s="314" t="str">
        <f>IF($B$2=1,IF(ชี้วัด9!AT9="","",ชี้วัด9!AT9),IF(ชี้วัด9!AT39="","",ชี้วัด9!AT39))</f>
        <v/>
      </c>
      <c r="AU9" s="314" t="str">
        <f>IF($B$2=1,IF(ชี้วัด9!AU9="","",ชี้วัด9!AU9),IF(ชี้วัด9!AU39="","",ชี้วัด9!AU39))</f>
        <v/>
      </c>
      <c r="AV9" s="314" t="str">
        <f>IF($B$2=1,IF(ชี้วัด9!AV9="","",ชี้วัด9!AV9),IF(ชี้วัด9!AV39="","",ชี้วัด9!AV39))</f>
        <v/>
      </c>
      <c r="AW9" s="314" t="str">
        <f>IF($B$2=1,IF(ชี้วัด9!AW9="","",ชี้วัด9!AW9),IF(ชี้วัด9!AW39="","",ชี้วัด9!AW39))</f>
        <v/>
      </c>
      <c r="AX9" s="314" t="str">
        <f>IF($B$2=1,IF(ชี้วัด9!AX9="","",ชี้วัด9!AX9),IF(ชี้วัด9!AX39="","",ชี้วัด9!AX39))</f>
        <v/>
      </c>
      <c r="AY9" s="314" t="str">
        <f>IF($B$2=1,IF(ชี้วัด9!AY9="","",ชี้วัด9!AY9),IF(ชี้วัด9!AY39="","",ชี้วัด9!AY39))</f>
        <v/>
      </c>
      <c r="AZ9" s="314" t="str">
        <f>IF($B$2=1,IF(ชี้วัด9!AZ9="","",ชี้วัด9!AZ9),IF(ชี้วัด9!AZ39="","",ชี้วัด9!AZ39))</f>
        <v/>
      </c>
      <c r="BA9" s="314" t="str">
        <f>IF($B$2=1,IF(ชี้วัด9!BA9="","",ชี้วัด9!BA9),IF(ชี้วัด9!BA39="","",ชี้วัด9!BA39))</f>
        <v/>
      </c>
      <c r="BB9" s="314" t="str">
        <f>IF($B$2=1,IF(ชี้วัด9!BB9="","",ชี้วัด9!BB9),IF(ชี้วัด9!BB39="","",ชี้วัด9!BB39))</f>
        <v/>
      </c>
      <c r="BC9" s="314" t="str">
        <f>IF($B$2=1,IF(ชี้วัด9!BC9="","",ชี้วัด9!BC9),IF(ชี้วัด9!BC39="","",ชี้วัด9!BC39))</f>
        <v/>
      </c>
      <c r="BD9" s="314" t="str">
        <f>IF($B$2=1,IF(ชี้วัด9!BD9="","",ชี้วัด9!BD9),IF(ชี้วัด9!BD39="","",ชี้วัด9!BD39))</f>
        <v/>
      </c>
      <c r="BE9" s="116" t="str">
        <f>IF($B$2=1,IF(ชี้วัด9!BE9="","",ชี้วัด9!BE9),IF(ชี้วัด9!BE39="","",ชี้วัด9!BE39))</f>
        <v/>
      </c>
      <c r="BF9" s="116" t="str">
        <f>IF($B$2=1,IF(ชี้วัด9!BF9="","",ชี้วัด9!BF9),IF(ชี้วัด9!BF39="","",ชี้วัด9!BF39))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IF($B$2=1,IF(ชี้วัด9!E10="","",ชี้วัด9!E10),IF(ชี้วัด9!E40="","",ชี้วัด9!E40))</f>
        <v/>
      </c>
      <c r="F10" s="118"/>
      <c r="G10" s="314" t="str">
        <f>IF($B$2=1,IF(ชี้วัด9!G10="","",ชี้วัด9!G10),IF(ชี้วัด9!G40="","",ชี้วัด9!G40))</f>
        <v/>
      </c>
      <c r="H10" s="314" t="str">
        <f>IF($B$2=1,IF(ชี้วัด9!H10="","",ชี้วัด9!H10),IF(ชี้วัด9!H40="","",ชี้วัด9!H40))</f>
        <v/>
      </c>
      <c r="I10" s="314" t="str">
        <f>IF($B$2=1,IF(ชี้วัด9!I10="","",ชี้วัด9!I10),IF(ชี้วัด9!I40="","",ชี้วัด9!I40))</f>
        <v/>
      </c>
      <c r="J10" s="314" t="str">
        <f>IF($B$2=1,IF(ชี้วัด9!J10="","",ชี้วัด9!J10),IF(ชี้วัด9!J40="","",ชี้วัด9!J40))</f>
        <v/>
      </c>
      <c r="K10" s="314" t="str">
        <f>IF($B$2=1,IF(ชี้วัด9!K10="","",ชี้วัด9!K10),IF(ชี้วัด9!K40="","",ชี้วัด9!K40))</f>
        <v/>
      </c>
      <c r="L10" s="314" t="str">
        <f>IF($B$2=1,IF(ชี้วัด9!L10="","",ชี้วัด9!L10),IF(ชี้วัด9!L40="","",ชี้วัด9!L40))</f>
        <v/>
      </c>
      <c r="M10" s="314" t="str">
        <f>IF($B$2=1,IF(ชี้วัด9!M10="","",ชี้วัด9!M10),IF(ชี้วัด9!M40="","",ชี้วัด9!M40))</f>
        <v/>
      </c>
      <c r="N10" s="314" t="str">
        <f>IF($B$2=1,IF(ชี้วัด9!N10="","",ชี้วัด9!N10),IF(ชี้วัด9!N40="","",ชี้วัด9!N40))</f>
        <v/>
      </c>
      <c r="O10" s="314" t="str">
        <f>IF($B$2=1,IF(ชี้วัด9!O10="","",ชี้วัด9!O10),IF(ชี้วัด9!O40="","",ชี้วัด9!O40))</f>
        <v/>
      </c>
      <c r="P10" s="314" t="str">
        <f>IF($B$2=1,IF(ชี้วัด9!P10="","",ชี้วัด9!P10),IF(ชี้วัด9!P40="","",ชี้วัด9!P40))</f>
        <v/>
      </c>
      <c r="Q10" s="314" t="str">
        <f>IF($B$2=1,IF(ชี้วัด9!Q10="","",ชี้วัด9!Q10),IF(ชี้วัด9!Q40="","",ชี้วัด9!Q40))</f>
        <v/>
      </c>
      <c r="R10" s="314" t="str">
        <f>IF($B$2=1,IF(ชี้วัด9!R10="","",ชี้วัด9!R10),IF(ชี้วัด9!R40="","",ชี้วัด9!R40))</f>
        <v/>
      </c>
      <c r="S10" s="314" t="str">
        <f>IF($B$2=1,IF(ชี้วัด9!S10="","",ชี้วัด9!S10),IF(ชี้วัด9!S40="","",ชี้วัด9!S40))</f>
        <v/>
      </c>
      <c r="T10" s="314" t="str">
        <f>IF($B$2=1,IF(ชี้วัด9!T10="","",ชี้วัด9!T10),IF(ชี้วัด9!T40="","",ชี้วัด9!T40))</f>
        <v/>
      </c>
      <c r="U10" s="314" t="str">
        <f>IF($B$2=1,IF(ชี้วัด9!U10="","",ชี้วัด9!U10),IF(ชี้วัด9!U40="","",ชี้วัด9!U40))</f>
        <v/>
      </c>
      <c r="V10" s="314" t="str">
        <f>IF($B$2=1,IF(ชี้วัด9!V10="","",ชี้วัด9!V10),IF(ชี้วัด9!V40="","",ชี้วัด9!V40))</f>
        <v/>
      </c>
      <c r="W10" s="314" t="str">
        <f>IF($B$2=1,IF(ชี้วัด9!W10="","",ชี้วัด9!W10),IF(ชี้วัด9!W40="","",ชี้วัด9!W40))</f>
        <v/>
      </c>
      <c r="X10" s="314" t="str">
        <f>IF($B$2=1,IF(ชี้วัด9!X10="","",ชี้วัด9!X10),IF(ชี้วัด9!X40="","",ชี้วัด9!X40))</f>
        <v/>
      </c>
      <c r="Y10" s="314" t="str">
        <f>IF($B$2=1,IF(ชี้วัด9!Y10="","",ชี้วัด9!Y10),IF(ชี้วัด9!Y40="","",ชี้วัด9!Y40))</f>
        <v/>
      </c>
      <c r="Z10" s="314" t="str">
        <f>IF($B$2=1,IF(ชี้วัด9!Z10="","",ชี้วัด9!Z10),IF(ชี้วัด9!Z40="","",ชี้วัด9!Z40))</f>
        <v/>
      </c>
      <c r="AA10" s="314" t="str">
        <f>IF($B$2=1,IF(ชี้วัด9!AA10="","",ชี้วัด9!AA10),IF(ชี้วัด9!AA40="","",ชี้วัด9!AA40))</f>
        <v/>
      </c>
      <c r="AB10" s="314" t="str">
        <f>IF($B$2=1,IF(ชี้วัด9!AB10="","",ชี้วัด9!AB10),IF(ชี้วัด9!AB40="","",ชี้วัด9!AB40))</f>
        <v/>
      </c>
      <c r="AC10" s="314" t="str">
        <f>IF($B$2=1,IF(ชี้วัด9!AC10="","",ชี้วัด9!AC10),IF(ชี้วัด9!AC40="","",ชี้วัด9!AC40))</f>
        <v/>
      </c>
      <c r="AD10" s="314" t="str">
        <f>IF($B$2=1,IF(ชี้วัด9!AD10="","",ชี้วัด9!AD10),IF(ชี้วัด9!AD40="","",ชี้วัด9!AD40))</f>
        <v/>
      </c>
      <c r="AE10" s="314" t="str">
        <f>IF($B$2=1,IF(ชี้วัด9!AE10="","",ชี้วัด9!AE10),IF(ชี้วัด9!AE40="","",ชี้วัด9!AE40))</f>
        <v/>
      </c>
      <c r="AF10" s="314" t="str">
        <f>IF($B$2=1,IF(ชี้วัด9!AF10="","",ชี้วัด9!AF10),IF(ชี้วัด9!AF40="","",ชี้วัด9!AF40))</f>
        <v/>
      </c>
      <c r="AG10" s="314" t="str">
        <f>IF($B$2=1,IF(ชี้วัด9!AG10="","",ชี้วัด9!AG10),IF(ชี้วัด9!AG40="","",ชี้วัด9!AG40))</f>
        <v/>
      </c>
      <c r="AH10" s="314" t="str">
        <f>IF($B$2=1,IF(ชี้วัด9!AH10="","",ชี้วัด9!AH10),IF(ชี้วัด9!AH40="","",ชี้วัด9!AH40))</f>
        <v/>
      </c>
      <c r="AI10" s="314" t="str">
        <f>IF($B$2=1,IF(ชี้วัด9!AI10="","",ชี้วัด9!AI10),IF(ชี้วัด9!AI40="","",ชี้วัด9!AI40))</f>
        <v/>
      </c>
      <c r="AJ10" s="314" t="str">
        <f>IF($B$2=1,IF(ชี้วัด9!AJ10="","",ชี้วัด9!AJ10),IF(ชี้วัด9!AJ40="","",ชี้วัด9!AJ40))</f>
        <v/>
      </c>
      <c r="AK10" s="314" t="str">
        <f>IF($B$2=1,IF(ชี้วัด9!AK10="","",ชี้วัด9!AK10),IF(ชี้วัด9!AK40="","",ชี้วัด9!AK40))</f>
        <v/>
      </c>
      <c r="AL10" s="314" t="str">
        <f>IF($B$2=1,IF(ชี้วัด9!AL10="","",ชี้วัด9!AL10),IF(ชี้วัด9!AL40="","",ชี้วัด9!AL40))</f>
        <v/>
      </c>
      <c r="AM10" s="314" t="str">
        <f>IF($B$2=1,IF(ชี้วัด9!AM10="","",ชี้วัด9!AM10),IF(ชี้วัด9!AM40="","",ชี้วัด9!AM40))</f>
        <v/>
      </c>
      <c r="AN10" s="314" t="str">
        <f>IF($B$2=1,IF(ชี้วัด9!AN10="","",ชี้วัด9!AN10),IF(ชี้วัด9!AN40="","",ชี้วัด9!AN40))</f>
        <v/>
      </c>
      <c r="AO10" s="314" t="str">
        <f>IF($B$2=1,IF(ชี้วัด9!AO10="","",ชี้วัด9!AO10),IF(ชี้วัด9!AO40="","",ชี้วัด9!AO40))</f>
        <v/>
      </c>
      <c r="AP10" s="314" t="str">
        <f>IF($B$2=1,IF(ชี้วัด9!AP10="","",ชี้วัด9!AP10),IF(ชี้วัด9!AP40="","",ชี้วัด9!AP40))</f>
        <v/>
      </c>
      <c r="AQ10" s="314" t="str">
        <f>IF($B$2=1,IF(ชี้วัด9!AQ10="","",ชี้วัด9!AQ10),IF(ชี้วัด9!AQ40="","",ชี้วัด9!AQ40))</f>
        <v/>
      </c>
      <c r="AR10" s="314" t="str">
        <f>IF($B$2=1,IF(ชี้วัด9!AR10="","",ชี้วัด9!AR10),IF(ชี้วัด9!AR40="","",ชี้วัด9!AR40))</f>
        <v/>
      </c>
      <c r="AS10" s="314" t="str">
        <f>IF($B$2=1,IF(ชี้วัด9!AS10="","",ชี้วัด9!AS10),IF(ชี้วัด9!AS40="","",ชี้วัด9!AS40))</f>
        <v/>
      </c>
      <c r="AT10" s="314" t="str">
        <f>IF($B$2=1,IF(ชี้วัด9!AT10="","",ชี้วัด9!AT10),IF(ชี้วัด9!AT40="","",ชี้วัด9!AT40))</f>
        <v/>
      </c>
      <c r="AU10" s="314" t="str">
        <f>IF($B$2=1,IF(ชี้วัด9!AU10="","",ชี้วัด9!AU10),IF(ชี้วัด9!AU40="","",ชี้วัด9!AU40))</f>
        <v/>
      </c>
      <c r="AV10" s="314" t="str">
        <f>IF($B$2=1,IF(ชี้วัด9!AV10="","",ชี้วัด9!AV10),IF(ชี้วัด9!AV40="","",ชี้วัด9!AV40))</f>
        <v/>
      </c>
      <c r="AW10" s="314" t="str">
        <f>IF($B$2=1,IF(ชี้วัด9!AW10="","",ชี้วัด9!AW10),IF(ชี้วัด9!AW40="","",ชี้วัด9!AW40))</f>
        <v/>
      </c>
      <c r="AX10" s="314" t="str">
        <f>IF($B$2=1,IF(ชี้วัด9!AX10="","",ชี้วัด9!AX10),IF(ชี้วัด9!AX40="","",ชี้วัด9!AX40))</f>
        <v/>
      </c>
      <c r="AY10" s="314" t="str">
        <f>IF($B$2=1,IF(ชี้วัด9!AY10="","",ชี้วัด9!AY10),IF(ชี้วัด9!AY40="","",ชี้วัด9!AY40))</f>
        <v/>
      </c>
      <c r="AZ10" s="314" t="str">
        <f>IF($B$2=1,IF(ชี้วัด9!AZ10="","",ชี้วัด9!AZ10),IF(ชี้วัด9!AZ40="","",ชี้วัด9!AZ40))</f>
        <v/>
      </c>
      <c r="BA10" s="314" t="str">
        <f>IF($B$2=1,IF(ชี้วัด9!BA10="","",ชี้วัด9!BA10),IF(ชี้วัด9!BA40="","",ชี้วัด9!BA40))</f>
        <v/>
      </c>
      <c r="BB10" s="314" t="str">
        <f>IF($B$2=1,IF(ชี้วัด9!BB10="","",ชี้วัด9!BB10),IF(ชี้วัด9!BB40="","",ชี้วัด9!BB40))</f>
        <v/>
      </c>
      <c r="BC10" s="314" t="str">
        <f>IF($B$2=1,IF(ชี้วัด9!BC10="","",ชี้วัด9!BC10),IF(ชี้วัด9!BC40="","",ชี้วัด9!BC40))</f>
        <v/>
      </c>
      <c r="BD10" s="314" t="str">
        <f>IF($B$2=1,IF(ชี้วัด9!BD10="","",ชี้วัด9!BD10),IF(ชี้วัด9!BD40="","",ชี้วัด9!BD40))</f>
        <v/>
      </c>
      <c r="BE10" s="116" t="str">
        <f>IF($B$2=1,IF(ชี้วัด9!BE10="","",ชี้วัด9!BE10),IF(ชี้วัด9!BE40="","",ชี้วัด9!BE40))</f>
        <v/>
      </c>
      <c r="BF10" s="116" t="str">
        <f>IF($B$2=1,IF(ชี้วัด9!BF10="","",ชี้วัด9!BF10),IF(ชี้วัด9!BF40="","",ชี้วัด9!BF40))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IF($B$2=1,IF(ชี้วัด9!E11="","",ชี้วัด9!E11),IF(ชี้วัด9!E41="","",ชี้วัด9!E41))</f>
        <v/>
      </c>
      <c r="F11" s="118"/>
      <c r="G11" s="314" t="str">
        <f>IF($B$2=1,IF(ชี้วัด9!G11="","",ชี้วัด9!G11),IF(ชี้วัด9!G41="","",ชี้วัด9!G41))</f>
        <v/>
      </c>
      <c r="H11" s="314" t="str">
        <f>IF($B$2=1,IF(ชี้วัด9!H11="","",ชี้วัด9!H11),IF(ชี้วัด9!H41="","",ชี้วัด9!H41))</f>
        <v/>
      </c>
      <c r="I11" s="314" t="str">
        <f>IF($B$2=1,IF(ชี้วัด9!I11="","",ชี้วัด9!I11),IF(ชี้วัด9!I41="","",ชี้วัด9!I41))</f>
        <v/>
      </c>
      <c r="J11" s="314" t="str">
        <f>IF($B$2=1,IF(ชี้วัด9!J11="","",ชี้วัด9!J11),IF(ชี้วัด9!J41="","",ชี้วัด9!J41))</f>
        <v/>
      </c>
      <c r="K11" s="314" t="str">
        <f>IF($B$2=1,IF(ชี้วัด9!K11="","",ชี้วัด9!K11),IF(ชี้วัด9!K41="","",ชี้วัด9!K41))</f>
        <v/>
      </c>
      <c r="L11" s="314" t="str">
        <f>IF($B$2=1,IF(ชี้วัด9!L11="","",ชี้วัด9!L11),IF(ชี้วัด9!L41="","",ชี้วัด9!L41))</f>
        <v/>
      </c>
      <c r="M11" s="314" t="str">
        <f>IF($B$2=1,IF(ชี้วัด9!M11="","",ชี้วัด9!M11),IF(ชี้วัด9!M41="","",ชี้วัด9!M41))</f>
        <v/>
      </c>
      <c r="N11" s="314" t="str">
        <f>IF($B$2=1,IF(ชี้วัด9!N11="","",ชี้วัด9!N11),IF(ชี้วัด9!N41="","",ชี้วัด9!N41))</f>
        <v/>
      </c>
      <c r="O11" s="314" t="str">
        <f>IF($B$2=1,IF(ชี้วัด9!O11="","",ชี้วัด9!O11),IF(ชี้วัด9!O41="","",ชี้วัด9!O41))</f>
        <v/>
      </c>
      <c r="P11" s="314" t="str">
        <f>IF($B$2=1,IF(ชี้วัด9!P11="","",ชี้วัด9!P11),IF(ชี้วัด9!P41="","",ชี้วัด9!P41))</f>
        <v/>
      </c>
      <c r="Q11" s="314" t="str">
        <f>IF($B$2=1,IF(ชี้วัด9!Q11="","",ชี้วัด9!Q11),IF(ชี้วัด9!Q41="","",ชี้วัด9!Q41))</f>
        <v/>
      </c>
      <c r="R11" s="314" t="str">
        <f>IF($B$2=1,IF(ชี้วัด9!R11="","",ชี้วัด9!R11),IF(ชี้วัด9!R41="","",ชี้วัด9!R41))</f>
        <v/>
      </c>
      <c r="S11" s="314" t="str">
        <f>IF($B$2=1,IF(ชี้วัด9!S11="","",ชี้วัด9!S11),IF(ชี้วัด9!S41="","",ชี้วัด9!S41))</f>
        <v/>
      </c>
      <c r="T11" s="314" t="str">
        <f>IF($B$2=1,IF(ชี้วัด9!T11="","",ชี้วัด9!T11),IF(ชี้วัด9!T41="","",ชี้วัด9!T41))</f>
        <v/>
      </c>
      <c r="U11" s="314" t="str">
        <f>IF($B$2=1,IF(ชี้วัด9!U11="","",ชี้วัด9!U11),IF(ชี้วัด9!U41="","",ชี้วัด9!U41))</f>
        <v/>
      </c>
      <c r="V11" s="314" t="str">
        <f>IF($B$2=1,IF(ชี้วัด9!V11="","",ชี้วัด9!V11),IF(ชี้วัด9!V41="","",ชี้วัด9!V41))</f>
        <v/>
      </c>
      <c r="W11" s="314" t="str">
        <f>IF($B$2=1,IF(ชี้วัด9!W11="","",ชี้วัด9!W11),IF(ชี้วัด9!W41="","",ชี้วัด9!W41))</f>
        <v/>
      </c>
      <c r="X11" s="314" t="str">
        <f>IF($B$2=1,IF(ชี้วัด9!X11="","",ชี้วัด9!X11),IF(ชี้วัด9!X41="","",ชี้วัด9!X41))</f>
        <v/>
      </c>
      <c r="Y11" s="314" t="str">
        <f>IF($B$2=1,IF(ชี้วัด9!Y11="","",ชี้วัด9!Y11),IF(ชี้วัด9!Y41="","",ชี้วัด9!Y41))</f>
        <v/>
      </c>
      <c r="Z11" s="314" t="str">
        <f>IF($B$2=1,IF(ชี้วัด9!Z11="","",ชี้วัด9!Z11),IF(ชี้วัด9!Z41="","",ชี้วัด9!Z41))</f>
        <v/>
      </c>
      <c r="AA11" s="314" t="str">
        <f>IF($B$2=1,IF(ชี้วัด9!AA11="","",ชี้วัด9!AA11),IF(ชี้วัด9!AA41="","",ชี้วัด9!AA41))</f>
        <v/>
      </c>
      <c r="AB11" s="314" t="str">
        <f>IF($B$2=1,IF(ชี้วัด9!AB11="","",ชี้วัด9!AB11),IF(ชี้วัด9!AB41="","",ชี้วัด9!AB41))</f>
        <v/>
      </c>
      <c r="AC11" s="314" t="str">
        <f>IF($B$2=1,IF(ชี้วัด9!AC11="","",ชี้วัด9!AC11),IF(ชี้วัด9!AC41="","",ชี้วัด9!AC41))</f>
        <v/>
      </c>
      <c r="AD11" s="314" t="str">
        <f>IF($B$2=1,IF(ชี้วัด9!AD11="","",ชี้วัด9!AD11),IF(ชี้วัด9!AD41="","",ชี้วัด9!AD41))</f>
        <v/>
      </c>
      <c r="AE11" s="314" t="str">
        <f>IF($B$2=1,IF(ชี้วัด9!AE11="","",ชี้วัด9!AE11),IF(ชี้วัด9!AE41="","",ชี้วัด9!AE41))</f>
        <v/>
      </c>
      <c r="AF11" s="314" t="str">
        <f>IF($B$2=1,IF(ชี้วัด9!AF11="","",ชี้วัด9!AF11),IF(ชี้วัด9!AF41="","",ชี้วัด9!AF41))</f>
        <v/>
      </c>
      <c r="AG11" s="314" t="str">
        <f>IF($B$2=1,IF(ชี้วัด9!AG11="","",ชี้วัด9!AG11),IF(ชี้วัด9!AG41="","",ชี้วัด9!AG41))</f>
        <v/>
      </c>
      <c r="AH11" s="314" t="str">
        <f>IF($B$2=1,IF(ชี้วัด9!AH11="","",ชี้วัด9!AH11),IF(ชี้วัด9!AH41="","",ชี้วัด9!AH41))</f>
        <v/>
      </c>
      <c r="AI11" s="314" t="str">
        <f>IF($B$2=1,IF(ชี้วัด9!AI11="","",ชี้วัด9!AI11),IF(ชี้วัด9!AI41="","",ชี้วัด9!AI41))</f>
        <v/>
      </c>
      <c r="AJ11" s="314" t="str">
        <f>IF($B$2=1,IF(ชี้วัด9!AJ11="","",ชี้วัด9!AJ11),IF(ชี้วัด9!AJ41="","",ชี้วัด9!AJ41))</f>
        <v/>
      </c>
      <c r="AK11" s="314" t="str">
        <f>IF($B$2=1,IF(ชี้วัด9!AK11="","",ชี้วัด9!AK11),IF(ชี้วัด9!AK41="","",ชี้วัด9!AK41))</f>
        <v/>
      </c>
      <c r="AL11" s="314" t="str">
        <f>IF($B$2=1,IF(ชี้วัด9!AL11="","",ชี้วัด9!AL11),IF(ชี้วัด9!AL41="","",ชี้วัด9!AL41))</f>
        <v/>
      </c>
      <c r="AM11" s="314" t="str">
        <f>IF($B$2=1,IF(ชี้วัด9!AM11="","",ชี้วัด9!AM11),IF(ชี้วัด9!AM41="","",ชี้วัด9!AM41))</f>
        <v/>
      </c>
      <c r="AN11" s="314" t="str">
        <f>IF($B$2=1,IF(ชี้วัด9!AN11="","",ชี้วัด9!AN11),IF(ชี้วัด9!AN41="","",ชี้วัด9!AN41))</f>
        <v/>
      </c>
      <c r="AO11" s="314" t="str">
        <f>IF($B$2=1,IF(ชี้วัด9!AO11="","",ชี้วัด9!AO11),IF(ชี้วัด9!AO41="","",ชี้วัด9!AO41))</f>
        <v/>
      </c>
      <c r="AP11" s="314" t="str">
        <f>IF($B$2=1,IF(ชี้วัด9!AP11="","",ชี้วัด9!AP11),IF(ชี้วัด9!AP41="","",ชี้วัด9!AP41))</f>
        <v/>
      </c>
      <c r="AQ11" s="314" t="str">
        <f>IF($B$2=1,IF(ชี้วัด9!AQ11="","",ชี้วัด9!AQ11),IF(ชี้วัด9!AQ41="","",ชี้วัด9!AQ41))</f>
        <v/>
      </c>
      <c r="AR11" s="314" t="str">
        <f>IF($B$2=1,IF(ชี้วัด9!AR11="","",ชี้วัด9!AR11),IF(ชี้วัด9!AR41="","",ชี้วัด9!AR41))</f>
        <v/>
      </c>
      <c r="AS11" s="314" t="str">
        <f>IF($B$2=1,IF(ชี้วัด9!AS11="","",ชี้วัด9!AS11),IF(ชี้วัด9!AS41="","",ชี้วัด9!AS41))</f>
        <v/>
      </c>
      <c r="AT11" s="314" t="str">
        <f>IF($B$2=1,IF(ชี้วัด9!AT11="","",ชี้วัด9!AT11),IF(ชี้วัด9!AT41="","",ชี้วัด9!AT41))</f>
        <v/>
      </c>
      <c r="AU11" s="314" t="str">
        <f>IF($B$2=1,IF(ชี้วัด9!AU11="","",ชี้วัด9!AU11),IF(ชี้วัด9!AU41="","",ชี้วัด9!AU41))</f>
        <v/>
      </c>
      <c r="AV11" s="314" t="str">
        <f>IF($B$2=1,IF(ชี้วัด9!AV11="","",ชี้วัด9!AV11),IF(ชี้วัด9!AV41="","",ชี้วัด9!AV41))</f>
        <v/>
      </c>
      <c r="AW11" s="314" t="str">
        <f>IF($B$2=1,IF(ชี้วัด9!AW11="","",ชี้วัด9!AW11),IF(ชี้วัด9!AW41="","",ชี้วัด9!AW41))</f>
        <v/>
      </c>
      <c r="AX11" s="314" t="str">
        <f>IF($B$2=1,IF(ชี้วัด9!AX11="","",ชี้วัด9!AX11),IF(ชี้วัด9!AX41="","",ชี้วัด9!AX41))</f>
        <v/>
      </c>
      <c r="AY11" s="314" t="str">
        <f>IF($B$2=1,IF(ชี้วัด9!AY11="","",ชี้วัด9!AY11),IF(ชี้วัด9!AY41="","",ชี้วัด9!AY41))</f>
        <v/>
      </c>
      <c r="AZ11" s="314" t="str">
        <f>IF($B$2=1,IF(ชี้วัด9!AZ11="","",ชี้วัด9!AZ11),IF(ชี้วัด9!AZ41="","",ชี้วัด9!AZ41))</f>
        <v/>
      </c>
      <c r="BA11" s="314" t="str">
        <f>IF($B$2=1,IF(ชี้วัด9!BA11="","",ชี้วัด9!BA11),IF(ชี้วัด9!BA41="","",ชี้วัด9!BA41))</f>
        <v/>
      </c>
      <c r="BB11" s="314" t="str">
        <f>IF($B$2=1,IF(ชี้วัด9!BB11="","",ชี้วัด9!BB11),IF(ชี้วัด9!BB41="","",ชี้วัด9!BB41))</f>
        <v/>
      </c>
      <c r="BC11" s="314" t="str">
        <f>IF($B$2=1,IF(ชี้วัด9!BC11="","",ชี้วัด9!BC11),IF(ชี้วัด9!BC41="","",ชี้วัด9!BC41))</f>
        <v/>
      </c>
      <c r="BD11" s="314" t="str">
        <f>IF($B$2=1,IF(ชี้วัด9!BD11="","",ชี้วัด9!BD11),IF(ชี้วัด9!BD41="","",ชี้วัด9!BD41))</f>
        <v/>
      </c>
      <c r="BE11" s="116" t="str">
        <f>IF($B$2=1,IF(ชี้วัด9!BE11="","",ชี้วัด9!BE11),IF(ชี้วัด9!BE41="","",ชี้วัด9!BE41))</f>
        <v/>
      </c>
      <c r="BF11" s="116" t="str">
        <f>IF($B$2=1,IF(ชี้วัด9!BF11="","",ชี้วัด9!BF11),IF(ชี้วัด9!BF41="","",ชี้วัด9!BF41))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IF($B$2=1,IF(ชี้วัด9!E12="","",ชี้วัด9!E12),IF(ชี้วัด9!E42="","",ชี้วัด9!E42))</f>
        <v/>
      </c>
      <c r="F12" s="118"/>
      <c r="G12" s="314" t="str">
        <f>IF($B$2=1,IF(ชี้วัด9!G12="","",ชี้วัด9!G12),IF(ชี้วัด9!G42="","",ชี้วัด9!G42))</f>
        <v/>
      </c>
      <c r="H12" s="314" t="str">
        <f>IF($B$2=1,IF(ชี้วัด9!H12="","",ชี้วัด9!H12),IF(ชี้วัด9!H42="","",ชี้วัด9!H42))</f>
        <v/>
      </c>
      <c r="I12" s="314" t="str">
        <f>IF($B$2=1,IF(ชี้วัด9!I12="","",ชี้วัด9!I12),IF(ชี้วัด9!I42="","",ชี้วัด9!I42))</f>
        <v/>
      </c>
      <c r="J12" s="314" t="str">
        <f>IF($B$2=1,IF(ชี้วัด9!J12="","",ชี้วัด9!J12),IF(ชี้วัด9!J42="","",ชี้วัด9!J42))</f>
        <v/>
      </c>
      <c r="K12" s="314" t="str">
        <f>IF($B$2=1,IF(ชี้วัด9!K12="","",ชี้วัด9!K12),IF(ชี้วัด9!K42="","",ชี้วัด9!K42))</f>
        <v/>
      </c>
      <c r="L12" s="314" t="str">
        <f>IF($B$2=1,IF(ชี้วัด9!L12="","",ชี้วัด9!L12),IF(ชี้วัด9!L42="","",ชี้วัด9!L42))</f>
        <v/>
      </c>
      <c r="M12" s="314" t="str">
        <f>IF($B$2=1,IF(ชี้วัด9!M12="","",ชี้วัด9!M12),IF(ชี้วัด9!M42="","",ชี้วัด9!M42))</f>
        <v/>
      </c>
      <c r="N12" s="314" t="str">
        <f>IF($B$2=1,IF(ชี้วัด9!N12="","",ชี้วัด9!N12),IF(ชี้วัด9!N42="","",ชี้วัด9!N42))</f>
        <v/>
      </c>
      <c r="O12" s="314" t="str">
        <f>IF($B$2=1,IF(ชี้วัด9!O12="","",ชี้วัด9!O12),IF(ชี้วัด9!O42="","",ชี้วัด9!O42))</f>
        <v/>
      </c>
      <c r="P12" s="314" t="str">
        <f>IF($B$2=1,IF(ชี้วัด9!P12="","",ชี้วัด9!P12),IF(ชี้วัด9!P42="","",ชี้วัด9!P42))</f>
        <v/>
      </c>
      <c r="Q12" s="314" t="str">
        <f>IF($B$2=1,IF(ชี้วัด9!Q12="","",ชี้วัด9!Q12),IF(ชี้วัด9!Q42="","",ชี้วัด9!Q42))</f>
        <v/>
      </c>
      <c r="R12" s="314" t="str">
        <f>IF($B$2=1,IF(ชี้วัด9!R12="","",ชี้วัด9!R12),IF(ชี้วัด9!R42="","",ชี้วัด9!R42))</f>
        <v/>
      </c>
      <c r="S12" s="314" t="str">
        <f>IF($B$2=1,IF(ชี้วัด9!S12="","",ชี้วัด9!S12),IF(ชี้วัด9!S42="","",ชี้วัด9!S42))</f>
        <v/>
      </c>
      <c r="T12" s="314" t="str">
        <f>IF($B$2=1,IF(ชี้วัด9!T12="","",ชี้วัด9!T12),IF(ชี้วัด9!T42="","",ชี้วัด9!T42))</f>
        <v/>
      </c>
      <c r="U12" s="314" t="str">
        <f>IF($B$2=1,IF(ชี้วัด9!U12="","",ชี้วัด9!U12),IF(ชี้วัด9!U42="","",ชี้วัด9!U42))</f>
        <v/>
      </c>
      <c r="V12" s="314" t="str">
        <f>IF($B$2=1,IF(ชี้วัด9!V12="","",ชี้วัด9!V12),IF(ชี้วัด9!V42="","",ชี้วัด9!V42))</f>
        <v/>
      </c>
      <c r="W12" s="314" t="str">
        <f>IF($B$2=1,IF(ชี้วัด9!W12="","",ชี้วัด9!W12),IF(ชี้วัด9!W42="","",ชี้วัด9!W42))</f>
        <v/>
      </c>
      <c r="X12" s="314" t="str">
        <f>IF($B$2=1,IF(ชี้วัด9!X12="","",ชี้วัด9!X12),IF(ชี้วัด9!X42="","",ชี้วัด9!X42))</f>
        <v/>
      </c>
      <c r="Y12" s="314" t="str">
        <f>IF($B$2=1,IF(ชี้วัด9!Y12="","",ชี้วัด9!Y12),IF(ชี้วัด9!Y42="","",ชี้วัด9!Y42))</f>
        <v/>
      </c>
      <c r="Z12" s="314" t="str">
        <f>IF($B$2=1,IF(ชี้วัด9!Z12="","",ชี้วัด9!Z12),IF(ชี้วัด9!Z42="","",ชี้วัด9!Z42))</f>
        <v/>
      </c>
      <c r="AA12" s="314" t="str">
        <f>IF($B$2=1,IF(ชี้วัด9!AA12="","",ชี้วัด9!AA12),IF(ชี้วัด9!AA42="","",ชี้วัด9!AA42))</f>
        <v/>
      </c>
      <c r="AB12" s="314" t="str">
        <f>IF($B$2=1,IF(ชี้วัด9!AB12="","",ชี้วัด9!AB12),IF(ชี้วัด9!AB42="","",ชี้วัด9!AB42))</f>
        <v/>
      </c>
      <c r="AC12" s="314" t="str">
        <f>IF($B$2=1,IF(ชี้วัด9!AC12="","",ชี้วัด9!AC12),IF(ชี้วัด9!AC42="","",ชี้วัด9!AC42))</f>
        <v/>
      </c>
      <c r="AD12" s="314" t="str">
        <f>IF($B$2=1,IF(ชี้วัด9!AD12="","",ชี้วัด9!AD12),IF(ชี้วัด9!AD42="","",ชี้วัด9!AD42))</f>
        <v/>
      </c>
      <c r="AE12" s="314" t="str">
        <f>IF($B$2=1,IF(ชี้วัด9!AE12="","",ชี้วัด9!AE12),IF(ชี้วัด9!AE42="","",ชี้วัด9!AE42))</f>
        <v/>
      </c>
      <c r="AF12" s="314" t="str">
        <f>IF($B$2=1,IF(ชี้วัด9!AF12="","",ชี้วัด9!AF12),IF(ชี้วัด9!AF42="","",ชี้วัด9!AF42))</f>
        <v/>
      </c>
      <c r="AG12" s="314" t="str">
        <f>IF($B$2=1,IF(ชี้วัด9!AG12="","",ชี้วัด9!AG12),IF(ชี้วัด9!AG42="","",ชี้วัด9!AG42))</f>
        <v/>
      </c>
      <c r="AH12" s="314" t="str">
        <f>IF($B$2=1,IF(ชี้วัด9!AH12="","",ชี้วัด9!AH12),IF(ชี้วัด9!AH42="","",ชี้วัด9!AH42))</f>
        <v/>
      </c>
      <c r="AI12" s="314" t="str">
        <f>IF($B$2=1,IF(ชี้วัด9!AI12="","",ชี้วัด9!AI12),IF(ชี้วัด9!AI42="","",ชี้วัด9!AI42))</f>
        <v/>
      </c>
      <c r="AJ12" s="314" t="str">
        <f>IF($B$2=1,IF(ชี้วัด9!AJ12="","",ชี้วัด9!AJ12),IF(ชี้วัด9!AJ42="","",ชี้วัด9!AJ42))</f>
        <v/>
      </c>
      <c r="AK12" s="314" t="str">
        <f>IF($B$2=1,IF(ชี้วัด9!AK12="","",ชี้วัด9!AK12),IF(ชี้วัด9!AK42="","",ชี้วัด9!AK42))</f>
        <v/>
      </c>
      <c r="AL12" s="314" t="str">
        <f>IF($B$2=1,IF(ชี้วัด9!AL12="","",ชี้วัด9!AL12),IF(ชี้วัด9!AL42="","",ชี้วัด9!AL42))</f>
        <v/>
      </c>
      <c r="AM12" s="314" t="str">
        <f>IF($B$2=1,IF(ชี้วัด9!AM12="","",ชี้วัด9!AM12),IF(ชี้วัด9!AM42="","",ชี้วัด9!AM42))</f>
        <v/>
      </c>
      <c r="AN12" s="314" t="str">
        <f>IF($B$2=1,IF(ชี้วัด9!AN12="","",ชี้วัด9!AN12),IF(ชี้วัด9!AN42="","",ชี้วัด9!AN42))</f>
        <v/>
      </c>
      <c r="AO12" s="314" t="str">
        <f>IF($B$2=1,IF(ชี้วัด9!AO12="","",ชี้วัด9!AO12),IF(ชี้วัด9!AO42="","",ชี้วัด9!AO42))</f>
        <v/>
      </c>
      <c r="AP12" s="314" t="str">
        <f>IF($B$2=1,IF(ชี้วัด9!AP12="","",ชี้วัด9!AP12),IF(ชี้วัด9!AP42="","",ชี้วัด9!AP42))</f>
        <v/>
      </c>
      <c r="AQ12" s="314" t="str">
        <f>IF($B$2=1,IF(ชี้วัด9!AQ12="","",ชี้วัด9!AQ12),IF(ชี้วัด9!AQ42="","",ชี้วัด9!AQ42))</f>
        <v/>
      </c>
      <c r="AR12" s="314" t="str">
        <f>IF($B$2=1,IF(ชี้วัด9!AR12="","",ชี้วัด9!AR12),IF(ชี้วัด9!AR42="","",ชี้วัด9!AR42))</f>
        <v/>
      </c>
      <c r="AS12" s="314" t="str">
        <f>IF($B$2=1,IF(ชี้วัด9!AS12="","",ชี้วัด9!AS12),IF(ชี้วัด9!AS42="","",ชี้วัด9!AS42))</f>
        <v/>
      </c>
      <c r="AT12" s="314" t="str">
        <f>IF($B$2=1,IF(ชี้วัด9!AT12="","",ชี้วัด9!AT12),IF(ชี้วัด9!AT42="","",ชี้วัด9!AT42))</f>
        <v/>
      </c>
      <c r="AU12" s="314" t="str">
        <f>IF($B$2=1,IF(ชี้วัด9!AU12="","",ชี้วัด9!AU12),IF(ชี้วัด9!AU42="","",ชี้วัด9!AU42))</f>
        <v/>
      </c>
      <c r="AV12" s="314" t="str">
        <f>IF($B$2=1,IF(ชี้วัด9!AV12="","",ชี้วัด9!AV12),IF(ชี้วัด9!AV42="","",ชี้วัด9!AV42))</f>
        <v/>
      </c>
      <c r="AW12" s="314" t="str">
        <f>IF($B$2=1,IF(ชี้วัด9!AW12="","",ชี้วัด9!AW12),IF(ชี้วัด9!AW42="","",ชี้วัด9!AW42))</f>
        <v/>
      </c>
      <c r="AX12" s="314" t="str">
        <f>IF($B$2=1,IF(ชี้วัด9!AX12="","",ชี้วัด9!AX12),IF(ชี้วัด9!AX42="","",ชี้วัด9!AX42))</f>
        <v/>
      </c>
      <c r="AY12" s="314" t="str">
        <f>IF($B$2=1,IF(ชี้วัด9!AY12="","",ชี้วัด9!AY12),IF(ชี้วัด9!AY42="","",ชี้วัด9!AY42))</f>
        <v/>
      </c>
      <c r="AZ12" s="314" t="str">
        <f>IF($B$2=1,IF(ชี้วัด9!AZ12="","",ชี้วัด9!AZ12),IF(ชี้วัด9!AZ42="","",ชี้วัด9!AZ42))</f>
        <v/>
      </c>
      <c r="BA12" s="314" t="str">
        <f>IF($B$2=1,IF(ชี้วัด9!BA12="","",ชี้วัด9!BA12),IF(ชี้วัด9!BA42="","",ชี้วัด9!BA42))</f>
        <v/>
      </c>
      <c r="BB12" s="314" t="str">
        <f>IF($B$2=1,IF(ชี้วัด9!BB12="","",ชี้วัด9!BB12),IF(ชี้วัด9!BB42="","",ชี้วัด9!BB42))</f>
        <v/>
      </c>
      <c r="BC12" s="314" t="str">
        <f>IF($B$2=1,IF(ชี้วัด9!BC12="","",ชี้วัด9!BC12),IF(ชี้วัด9!BC42="","",ชี้วัด9!BC42))</f>
        <v/>
      </c>
      <c r="BD12" s="314" t="str">
        <f>IF($B$2=1,IF(ชี้วัด9!BD12="","",ชี้วัด9!BD12),IF(ชี้วัด9!BD42="","",ชี้วัด9!BD42))</f>
        <v/>
      </c>
      <c r="BE12" s="116" t="str">
        <f>IF($B$2=1,IF(ชี้วัด9!BE12="","",ชี้วัด9!BE12),IF(ชี้วัด9!BE42="","",ชี้วัด9!BE42))</f>
        <v/>
      </c>
      <c r="BF12" s="116" t="str">
        <f>IF($B$2=1,IF(ชี้วัด9!BF12="","",ชี้วัด9!BF12),IF(ชี้วัด9!BF42="","",ชี้วัด9!BF42))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IF($B$2=1,IF(ชี้วัด9!E13="","",ชี้วัด9!E13),IF(ชี้วัด9!E43="","",ชี้วัด9!E43))</f>
        <v/>
      </c>
      <c r="F13" s="118"/>
      <c r="G13" s="314" t="str">
        <f>IF($B$2=1,IF(ชี้วัด9!G13="","",ชี้วัด9!G13),IF(ชี้วัด9!G43="","",ชี้วัด9!G43))</f>
        <v/>
      </c>
      <c r="H13" s="314" t="str">
        <f>IF($B$2=1,IF(ชี้วัด9!H13="","",ชี้วัด9!H13),IF(ชี้วัด9!H43="","",ชี้วัด9!H43))</f>
        <v/>
      </c>
      <c r="I13" s="314" t="str">
        <f>IF($B$2=1,IF(ชี้วัด9!I13="","",ชี้วัด9!I13),IF(ชี้วัด9!I43="","",ชี้วัด9!I43))</f>
        <v/>
      </c>
      <c r="J13" s="314" t="str">
        <f>IF($B$2=1,IF(ชี้วัด9!J13="","",ชี้วัด9!J13),IF(ชี้วัด9!J43="","",ชี้วัด9!J43))</f>
        <v/>
      </c>
      <c r="K13" s="314" t="str">
        <f>IF($B$2=1,IF(ชี้วัด9!K13="","",ชี้วัด9!K13),IF(ชี้วัด9!K43="","",ชี้วัด9!K43))</f>
        <v/>
      </c>
      <c r="L13" s="314" t="str">
        <f>IF($B$2=1,IF(ชี้วัด9!L13="","",ชี้วัด9!L13),IF(ชี้วัด9!L43="","",ชี้วัด9!L43))</f>
        <v/>
      </c>
      <c r="M13" s="314" t="str">
        <f>IF($B$2=1,IF(ชี้วัด9!M13="","",ชี้วัด9!M13),IF(ชี้วัด9!M43="","",ชี้วัด9!M43))</f>
        <v/>
      </c>
      <c r="N13" s="314" t="str">
        <f>IF($B$2=1,IF(ชี้วัด9!N13="","",ชี้วัด9!N13),IF(ชี้วัด9!N43="","",ชี้วัด9!N43))</f>
        <v/>
      </c>
      <c r="O13" s="314" t="str">
        <f>IF($B$2=1,IF(ชี้วัด9!O13="","",ชี้วัด9!O13),IF(ชี้วัด9!O43="","",ชี้วัด9!O43))</f>
        <v/>
      </c>
      <c r="P13" s="314" t="str">
        <f>IF($B$2=1,IF(ชี้วัด9!P13="","",ชี้วัด9!P13),IF(ชี้วัด9!P43="","",ชี้วัด9!P43))</f>
        <v/>
      </c>
      <c r="Q13" s="314" t="str">
        <f>IF($B$2=1,IF(ชี้วัด9!Q13="","",ชี้วัด9!Q13),IF(ชี้วัด9!Q43="","",ชี้วัด9!Q43))</f>
        <v/>
      </c>
      <c r="R13" s="314" t="str">
        <f>IF($B$2=1,IF(ชี้วัด9!R13="","",ชี้วัด9!R13),IF(ชี้วัด9!R43="","",ชี้วัด9!R43))</f>
        <v/>
      </c>
      <c r="S13" s="314" t="str">
        <f>IF($B$2=1,IF(ชี้วัด9!S13="","",ชี้วัด9!S13),IF(ชี้วัด9!S43="","",ชี้วัด9!S43))</f>
        <v/>
      </c>
      <c r="T13" s="314" t="str">
        <f>IF($B$2=1,IF(ชี้วัด9!T13="","",ชี้วัด9!T13),IF(ชี้วัด9!T43="","",ชี้วัด9!T43))</f>
        <v/>
      </c>
      <c r="U13" s="314" t="str">
        <f>IF($B$2=1,IF(ชี้วัด9!U13="","",ชี้วัด9!U13),IF(ชี้วัด9!U43="","",ชี้วัด9!U43))</f>
        <v/>
      </c>
      <c r="V13" s="314" t="str">
        <f>IF($B$2=1,IF(ชี้วัด9!V13="","",ชี้วัด9!V13),IF(ชี้วัด9!V43="","",ชี้วัด9!V43))</f>
        <v/>
      </c>
      <c r="W13" s="314" t="str">
        <f>IF($B$2=1,IF(ชี้วัด9!W13="","",ชี้วัด9!W13),IF(ชี้วัด9!W43="","",ชี้วัด9!W43))</f>
        <v/>
      </c>
      <c r="X13" s="314" t="str">
        <f>IF($B$2=1,IF(ชี้วัด9!X13="","",ชี้วัด9!X13),IF(ชี้วัด9!X43="","",ชี้วัด9!X43))</f>
        <v/>
      </c>
      <c r="Y13" s="314" t="str">
        <f>IF($B$2=1,IF(ชี้วัด9!Y13="","",ชี้วัด9!Y13),IF(ชี้วัด9!Y43="","",ชี้วัด9!Y43))</f>
        <v/>
      </c>
      <c r="Z13" s="314" t="str">
        <f>IF($B$2=1,IF(ชี้วัด9!Z13="","",ชี้วัด9!Z13),IF(ชี้วัด9!Z43="","",ชี้วัด9!Z43))</f>
        <v/>
      </c>
      <c r="AA13" s="314" t="str">
        <f>IF($B$2=1,IF(ชี้วัด9!AA13="","",ชี้วัด9!AA13),IF(ชี้วัด9!AA43="","",ชี้วัด9!AA43))</f>
        <v/>
      </c>
      <c r="AB13" s="314" t="str">
        <f>IF($B$2=1,IF(ชี้วัด9!AB13="","",ชี้วัด9!AB13),IF(ชี้วัด9!AB43="","",ชี้วัด9!AB43))</f>
        <v/>
      </c>
      <c r="AC13" s="314" t="str">
        <f>IF($B$2=1,IF(ชี้วัด9!AC13="","",ชี้วัด9!AC13),IF(ชี้วัด9!AC43="","",ชี้วัด9!AC43))</f>
        <v/>
      </c>
      <c r="AD13" s="314" t="str">
        <f>IF($B$2=1,IF(ชี้วัด9!AD13="","",ชี้วัด9!AD13),IF(ชี้วัด9!AD43="","",ชี้วัด9!AD43))</f>
        <v/>
      </c>
      <c r="AE13" s="314" t="str">
        <f>IF($B$2=1,IF(ชี้วัด9!AE13="","",ชี้วัด9!AE13),IF(ชี้วัด9!AE43="","",ชี้วัด9!AE43))</f>
        <v/>
      </c>
      <c r="AF13" s="314" t="str">
        <f>IF($B$2=1,IF(ชี้วัด9!AF13="","",ชี้วัด9!AF13),IF(ชี้วัด9!AF43="","",ชี้วัด9!AF43))</f>
        <v/>
      </c>
      <c r="AG13" s="314" t="str">
        <f>IF($B$2=1,IF(ชี้วัด9!AG13="","",ชี้วัด9!AG13),IF(ชี้วัด9!AG43="","",ชี้วัด9!AG43))</f>
        <v/>
      </c>
      <c r="AH13" s="314" t="str">
        <f>IF($B$2=1,IF(ชี้วัด9!AH13="","",ชี้วัด9!AH13),IF(ชี้วัด9!AH43="","",ชี้วัด9!AH43))</f>
        <v/>
      </c>
      <c r="AI13" s="314" t="str">
        <f>IF($B$2=1,IF(ชี้วัด9!AI13="","",ชี้วัด9!AI13),IF(ชี้วัด9!AI43="","",ชี้วัด9!AI43))</f>
        <v/>
      </c>
      <c r="AJ13" s="314" t="str">
        <f>IF($B$2=1,IF(ชี้วัด9!AJ13="","",ชี้วัด9!AJ13),IF(ชี้วัด9!AJ43="","",ชี้วัด9!AJ43))</f>
        <v/>
      </c>
      <c r="AK13" s="314" t="str">
        <f>IF($B$2=1,IF(ชี้วัด9!AK13="","",ชี้วัด9!AK13),IF(ชี้วัด9!AK43="","",ชี้วัด9!AK43))</f>
        <v/>
      </c>
      <c r="AL13" s="314" t="str">
        <f>IF($B$2=1,IF(ชี้วัด9!AL13="","",ชี้วัด9!AL13),IF(ชี้วัด9!AL43="","",ชี้วัด9!AL43))</f>
        <v/>
      </c>
      <c r="AM13" s="314" t="str">
        <f>IF($B$2=1,IF(ชี้วัด9!AM13="","",ชี้วัด9!AM13),IF(ชี้วัด9!AM43="","",ชี้วัด9!AM43))</f>
        <v/>
      </c>
      <c r="AN13" s="314" t="str">
        <f>IF($B$2=1,IF(ชี้วัด9!AN13="","",ชี้วัด9!AN13),IF(ชี้วัด9!AN43="","",ชี้วัด9!AN43))</f>
        <v/>
      </c>
      <c r="AO13" s="314" t="str">
        <f>IF($B$2=1,IF(ชี้วัด9!AO13="","",ชี้วัด9!AO13),IF(ชี้วัด9!AO43="","",ชี้วัด9!AO43))</f>
        <v/>
      </c>
      <c r="AP13" s="314" t="str">
        <f>IF($B$2=1,IF(ชี้วัด9!AP13="","",ชี้วัด9!AP13),IF(ชี้วัด9!AP43="","",ชี้วัด9!AP43))</f>
        <v/>
      </c>
      <c r="AQ13" s="314" t="str">
        <f>IF($B$2=1,IF(ชี้วัด9!AQ13="","",ชี้วัด9!AQ13),IF(ชี้วัด9!AQ43="","",ชี้วัด9!AQ43))</f>
        <v/>
      </c>
      <c r="AR13" s="314" t="str">
        <f>IF($B$2=1,IF(ชี้วัด9!AR13="","",ชี้วัด9!AR13),IF(ชี้วัด9!AR43="","",ชี้วัด9!AR43))</f>
        <v/>
      </c>
      <c r="AS13" s="314" t="str">
        <f>IF($B$2=1,IF(ชี้วัด9!AS13="","",ชี้วัด9!AS13),IF(ชี้วัด9!AS43="","",ชี้วัด9!AS43))</f>
        <v/>
      </c>
      <c r="AT13" s="314" t="str">
        <f>IF($B$2=1,IF(ชี้วัด9!AT13="","",ชี้วัด9!AT13),IF(ชี้วัด9!AT43="","",ชี้วัด9!AT43))</f>
        <v/>
      </c>
      <c r="AU13" s="314" t="str">
        <f>IF($B$2=1,IF(ชี้วัด9!AU13="","",ชี้วัด9!AU13),IF(ชี้วัด9!AU43="","",ชี้วัด9!AU43))</f>
        <v/>
      </c>
      <c r="AV13" s="314" t="str">
        <f>IF($B$2=1,IF(ชี้วัด9!AV13="","",ชี้วัด9!AV13),IF(ชี้วัด9!AV43="","",ชี้วัด9!AV43))</f>
        <v/>
      </c>
      <c r="AW13" s="314" t="str">
        <f>IF($B$2=1,IF(ชี้วัด9!AW13="","",ชี้วัด9!AW13),IF(ชี้วัด9!AW43="","",ชี้วัด9!AW43))</f>
        <v/>
      </c>
      <c r="AX13" s="314" t="str">
        <f>IF($B$2=1,IF(ชี้วัด9!AX13="","",ชี้วัด9!AX13),IF(ชี้วัด9!AX43="","",ชี้วัด9!AX43))</f>
        <v/>
      </c>
      <c r="AY13" s="314" t="str">
        <f>IF($B$2=1,IF(ชี้วัด9!AY13="","",ชี้วัด9!AY13),IF(ชี้วัด9!AY43="","",ชี้วัด9!AY43))</f>
        <v/>
      </c>
      <c r="AZ13" s="314" t="str">
        <f>IF($B$2=1,IF(ชี้วัด9!AZ13="","",ชี้วัด9!AZ13),IF(ชี้วัด9!AZ43="","",ชี้วัด9!AZ43))</f>
        <v/>
      </c>
      <c r="BA13" s="314" t="str">
        <f>IF($B$2=1,IF(ชี้วัด9!BA13="","",ชี้วัด9!BA13),IF(ชี้วัด9!BA43="","",ชี้วัด9!BA43))</f>
        <v/>
      </c>
      <c r="BB13" s="314" t="str">
        <f>IF($B$2=1,IF(ชี้วัด9!BB13="","",ชี้วัด9!BB13),IF(ชี้วัด9!BB43="","",ชี้วัด9!BB43))</f>
        <v/>
      </c>
      <c r="BC13" s="314" t="str">
        <f>IF($B$2=1,IF(ชี้วัด9!BC13="","",ชี้วัด9!BC13),IF(ชี้วัด9!BC43="","",ชี้วัด9!BC43))</f>
        <v/>
      </c>
      <c r="BD13" s="314" t="str">
        <f>IF($B$2=1,IF(ชี้วัด9!BD13="","",ชี้วัด9!BD13),IF(ชี้วัด9!BD43="","",ชี้วัด9!BD43))</f>
        <v/>
      </c>
      <c r="BE13" s="116" t="str">
        <f>IF($B$2=1,IF(ชี้วัด9!BE13="","",ชี้วัด9!BE13),IF(ชี้วัด9!BE43="","",ชี้วัด9!BE43))</f>
        <v/>
      </c>
      <c r="BF13" s="116" t="str">
        <f>IF($B$2=1,IF(ชี้วัด9!BF13="","",ชี้วัด9!BF13),IF(ชี้วัด9!BF43="","",ชี้วัด9!BF43))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IF($B$2=1,IF(ชี้วัด9!E14="","",ชี้วัด9!E14),IF(ชี้วัด9!E44="","",ชี้วัด9!E44))</f>
        <v/>
      </c>
      <c r="F14" s="118"/>
      <c r="G14" s="314" t="str">
        <f>IF($B$2=1,IF(ชี้วัด9!G14="","",ชี้วัด9!G14),IF(ชี้วัด9!G44="","",ชี้วัด9!G44))</f>
        <v/>
      </c>
      <c r="H14" s="314" t="str">
        <f>IF($B$2=1,IF(ชี้วัด9!H14="","",ชี้วัด9!H14),IF(ชี้วัด9!H44="","",ชี้วัด9!H44))</f>
        <v/>
      </c>
      <c r="I14" s="314" t="str">
        <f>IF($B$2=1,IF(ชี้วัด9!I14="","",ชี้วัด9!I14),IF(ชี้วัด9!I44="","",ชี้วัด9!I44))</f>
        <v/>
      </c>
      <c r="J14" s="314" t="str">
        <f>IF($B$2=1,IF(ชี้วัด9!J14="","",ชี้วัด9!J14),IF(ชี้วัด9!J44="","",ชี้วัด9!J44))</f>
        <v/>
      </c>
      <c r="K14" s="314" t="str">
        <f>IF($B$2=1,IF(ชี้วัด9!K14="","",ชี้วัด9!K14),IF(ชี้วัด9!K44="","",ชี้วัด9!K44))</f>
        <v/>
      </c>
      <c r="L14" s="314" t="str">
        <f>IF($B$2=1,IF(ชี้วัด9!L14="","",ชี้วัด9!L14),IF(ชี้วัด9!L44="","",ชี้วัด9!L44))</f>
        <v/>
      </c>
      <c r="M14" s="314" t="str">
        <f>IF($B$2=1,IF(ชี้วัด9!M14="","",ชี้วัด9!M14),IF(ชี้วัด9!M44="","",ชี้วัด9!M44))</f>
        <v/>
      </c>
      <c r="N14" s="314" t="str">
        <f>IF($B$2=1,IF(ชี้วัด9!N14="","",ชี้วัด9!N14),IF(ชี้วัด9!N44="","",ชี้วัด9!N44))</f>
        <v/>
      </c>
      <c r="O14" s="314" t="str">
        <f>IF($B$2=1,IF(ชี้วัด9!O14="","",ชี้วัด9!O14),IF(ชี้วัด9!O44="","",ชี้วัด9!O44))</f>
        <v/>
      </c>
      <c r="P14" s="314" t="str">
        <f>IF($B$2=1,IF(ชี้วัด9!P14="","",ชี้วัด9!P14),IF(ชี้วัด9!P44="","",ชี้วัด9!P44))</f>
        <v/>
      </c>
      <c r="Q14" s="314" t="str">
        <f>IF($B$2=1,IF(ชี้วัด9!Q14="","",ชี้วัด9!Q14),IF(ชี้วัด9!Q44="","",ชี้วัด9!Q44))</f>
        <v/>
      </c>
      <c r="R14" s="314" t="str">
        <f>IF($B$2=1,IF(ชี้วัด9!R14="","",ชี้วัด9!R14),IF(ชี้วัด9!R44="","",ชี้วัด9!R44))</f>
        <v/>
      </c>
      <c r="S14" s="314" t="str">
        <f>IF($B$2=1,IF(ชี้วัด9!S14="","",ชี้วัด9!S14),IF(ชี้วัด9!S44="","",ชี้วัด9!S44))</f>
        <v/>
      </c>
      <c r="T14" s="314" t="str">
        <f>IF($B$2=1,IF(ชี้วัด9!T14="","",ชี้วัด9!T14),IF(ชี้วัด9!T44="","",ชี้วัด9!T44))</f>
        <v/>
      </c>
      <c r="U14" s="314" t="str">
        <f>IF($B$2=1,IF(ชี้วัด9!U14="","",ชี้วัด9!U14),IF(ชี้วัด9!U44="","",ชี้วัด9!U44))</f>
        <v/>
      </c>
      <c r="V14" s="314" t="str">
        <f>IF($B$2=1,IF(ชี้วัด9!V14="","",ชี้วัด9!V14),IF(ชี้วัด9!V44="","",ชี้วัด9!V44))</f>
        <v/>
      </c>
      <c r="W14" s="314" t="str">
        <f>IF($B$2=1,IF(ชี้วัด9!W14="","",ชี้วัด9!W14),IF(ชี้วัด9!W44="","",ชี้วัด9!W44))</f>
        <v/>
      </c>
      <c r="X14" s="314" t="str">
        <f>IF($B$2=1,IF(ชี้วัด9!X14="","",ชี้วัด9!X14),IF(ชี้วัด9!X44="","",ชี้วัด9!X44))</f>
        <v/>
      </c>
      <c r="Y14" s="314" t="str">
        <f>IF($B$2=1,IF(ชี้วัด9!Y14="","",ชี้วัด9!Y14),IF(ชี้วัด9!Y44="","",ชี้วัด9!Y44))</f>
        <v/>
      </c>
      <c r="Z14" s="314" t="str">
        <f>IF($B$2=1,IF(ชี้วัด9!Z14="","",ชี้วัด9!Z14),IF(ชี้วัด9!Z44="","",ชี้วัด9!Z44))</f>
        <v/>
      </c>
      <c r="AA14" s="314" t="str">
        <f>IF($B$2=1,IF(ชี้วัด9!AA14="","",ชี้วัด9!AA14),IF(ชี้วัด9!AA44="","",ชี้วัด9!AA44))</f>
        <v/>
      </c>
      <c r="AB14" s="314" t="str">
        <f>IF($B$2=1,IF(ชี้วัด9!AB14="","",ชี้วัด9!AB14),IF(ชี้วัด9!AB44="","",ชี้วัด9!AB44))</f>
        <v/>
      </c>
      <c r="AC14" s="314" t="str">
        <f>IF($B$2=1,IF(ชี้วัด9!AC14="","",ชี้วัด9!AC14),IF(ชี้วัด9!AC44="","",ชี้วัด9!AC44))</f>
        <v/>
      </c>
      <c r="AD14" s="314" t="str">
        <f>IF($B$2=1,IF(ชี้วัด9!AD14="","",ชี้วัด9!AD14),IF(ชี้วัด9!AD44="","",ชี้วัด9!AD44))</f>
        <v/>
      </c>
      <c r="AE14" s="314" t="str">
        <f>IF($B$2=1,IF(ชี้วัด9!AE14="","",ชี้วัด9!AE14),IF(ชี้วัด9!AE44="","",ชี้วัด9!AE44))</f>
        <v/>
      </c>
      <c r="AF14" s="314" t="str">
        <f>IF($B$2=1,IF(ชี้วัด9!AF14="","",ชี้วัด9!AF14),IF(ชี้วัด9!AF44="","",ชี้วัด9!AF44))</f>
        <v/>
      </c>
      <c r="AG14" s="314" t="str">
        <f>IF($B$2=1,IF(ชี้วัด9!AG14="","",ชี้วัด9!AG14),IF(ชี้วัด9!AG44="","",ชี้วัด9!AG44))</f>
        <v/>
      </c>
      <c r="AH14" s="314" t="str">
        <f>IF($B$2=1,IF(ชี้วัด9!AH14="","",ชี้วัด9!AH14),IF(ชี้วัด9!AH44="","",ชี้วัด9!AH44))</f>
        <v/>
      </c>
      <c r="AI14" s="314" t="str">
        <f>IF($B$2=1,IF(ชี้วัด9!AI14="","",ชี้วัด9!AI14),IF(ชี้วัด9!AI44="","",ชี้วัด9!AI44))</f>
        <v/>
      </c>
      <c r="AJ14" s="314" t="str">
        <f>IF($B$2=1,IF(ชี้วัด9!AJ14="","",ชี้วัด9!AJ14),IF(ชี้วัด9!AJ44="","",ชี้วัด9!AJ44))</f>
        <v/>
      </c>
      <c r="AK14" s="314" t="str">
        <f>IF($B$2=1,IF(ชี้วัด9!AK14="","",ชี้วัด9!AK14),IF(ชี้วัด9!AK44="","",ชี้วัด9!AK44))</f>
        <v/>
      </c>
      <c r="AL14" s="314" t="str">
        <f>IF($B$2=1,IF(ชี้วัด9!AL14="","",ชี้วัด9!AL14),IF(ชี้วัด9!AL44="","",ชี้วัด9!AL44))</f>
        <v/>
      </c>
      <c r="AM14" s="314" t="str">
        <f>IF($B$2=1,IF(ชี้วัด9!AM14="","",ชี้วัด9!AM14),IF(ชี้วัด9!AM44="","",ชี้วัด9!AM44))</f>
        <v/>
      </c>
      <c r="AN14" s="314" t="str">
        <f>IF($B$2=1,IF(ชี้วัด9!AN14="","",ชี้วัด9!AN14),IF(ชี้วัด9!AN44="","",ชี้วัด9!AN44))</f>
        <v/>
      </c>
      <c r="AO14" s="314" t="str">
        <f>IF($B$2=1,IF(ชี้วัด9!AO14="","",ชี้วัด9!AO14),IF(ชี้วัด9!AO44="","",ชี้วัด9!AO44))</f>
        <v/>
      </c>
      <c r="AP14" s="314" t="str">
        <f>IF($B$2=1,IF(ชี้วัด9!AP14="","",ชี้วัด9!AP14),IF(ชี้วัด9!AP44="","",ชี้วัด9!AP44))</f>
        <v/>
      </c>
      <c r="AQ14" s="314" t="str">
        <f>IF($B$2=1,IF(ชี้วัด9!AQ14="","",ชี้วัด9!AQ14),IF(ชี้วัด9!AQ44="","",ชี้วัด9!AQ44))</f>
        <v/>
      </c>
      <c r="AR14" s="314" t="str">
        <f>IF($B$2=1,IF(ชี้วัด9!AR14="","",ชี้วัด9!AR14),IF(ชี้วัด9!AR44="","",ชี้วัด9!AR44))</f>
        <v/>
      </c>
      <c r="AS14" s="314" t="str">
        <f>IF($B$2=1,IF(ชี้วัด9!AS14="","",ชี้วัด9!AS14),IF(ชี้วัด9!AS44="","",ชี้วัด9!AS44))</f>
        <v/>
      </c>
      <c r="AT14" s="314" t="str">
        <f>IF($B$2=1,IF(ชี้วัด9!AT14="","",ชี้วัด9!AT14),IF(ชี้วัด9!AT44="","",ชี้วัด9!AT44))</f>
        <v/>
      </c>
      <c r="AU14" s="314" t="str">
        <f>IF($B$2=1,IF(ชี้วัด9!AU14="","",ชี้วัด9!AU14),IF(ชี้วัด9!AU44="","",ชี้วัด9!AU44))</f>
        <v/>
      </c>
      <c r="AV14" s="314" t="str">
        <f>IF($B$2=1,IF(ชี้วัด9!AV14="","",ชี้วัด9!AV14),IF(ชี้วัด9!AV44="","",ชี้วัด9!AV44))</f>
        <v/>
      </c>
      <c r="AW14" s="314" t="str">
        <f>IF($B$2=1,IF(ชี้วัด9!AW14="","",ชี้วัด9!AW14),IF(ชี้วัด9!AW44="","",ชี้วัด9!AW44))</f>
        <v/>
      </c>
      <c r="AX14" s="314" t="str">
        <f>IF($B$2=1,IF(ชี้วัด9!AX14="","",ชี้วัด9!AX14),IF(ชี้วัด9!AX44="","",ชี้วัด9!AX44))</f>
        <v/>
      </c>
      <c r="AY14" s="314" t="str">
        <f>IF($B$2=1,IF(ชี้วัด9!AY14="","",ชี้วัด9!AY14),IF(ชี้วัด9!AY44="","",ชี้วัด9!AY44))</f>
        <v/>
      </c>
      <c r="AZ14" s="314" t="str">
        <f>IF($B$2=1,IF(ชี้วัด9!AZ14="","",ชี้วัด9!AZ14),IF(ชี้วัด9!AZ44="","",ชี้วัด9!AZ44))</f>
        <v/>
      </c>
      <c r="BA14" s="314" t="str">
        <f>IF($B$2=1,IF(ชี้วัด9!BA14="","",ชี้วัด9!BA14),IF(ชี้วัด9!BA44="","",ชี้วัด9!BA44))</f>
        <v/>
      </c>
      <c r="BB14" s="314" t="str">
        <f>IF($B$2=1,IF(ชี้วัด9!BB14="","",ชี้วัด9!BB14),IF(ชี้วัด9!BB44="","",ชี้วัด9!BB44))</f>
        <v/>
      </c>
      <c r="BC14" s="314" t="str">
        <f>IF($B$2=1,IF(ชี้วัด9!BC14="","",ชี้วัด9!BC14),IF(ชี้วัด9!BC44="","",ชี้วัด9!BC44))</f>
        <v/>
      </c>
      <c r="BD14" s="314" t="str">
        <f>IF($B$2=1,IF(ชี้วัด9!BD14="","",ชี้วัด9!BD14),IF(ชี้วัด9!BD44="","",ชี้วัด9!BD44))</f>
        <v/>
      </c>
      <c r="BE14" s="116" t="str">
        <f>IF($B$2=1,IF(ชี้วัด9!BE14="","",ชี้วัด9!BE14),IF(ชี้วัด9!BE44="","",ชี้วัด9!BE44))</f>
        <v/>
      </c>
      <c r="BF14" s="116" t="str">
        <f>IF($B$2=1,IF(ชี้วัด9!BF14="","",ชี้วัด9!BF14),IF(ชี้วัด9!BF44="","",ชี้วัด9!BF44))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IF($B$2=1,IF(ชี้วัด9!E15="","",ชี้วัด9!E15),IF(ชี้วัด9!E45="","",ชี้วัด9!E45))</f>
        <v/>
      </c>
      <c r="F15" s="118"/>
      <c r="G15" s="314" t="str">
        <f>IF($B$2=1,IF(ชี้วัด9!G15="","",ชี้วัด9!G15),IF(ชี้วัด9!G45="","",ชี้วัด9!G45))</f>
        <v/>
      </c>
      <c r="H15" s="314" t="str">
        <f>IF($B$2=1,IF(ชี้วัด9!H15="","",ชี้วัด9!H15),IF(ชี้วัด9!H45="","",ชี้วัด9!H45))</f>
        <v/>
      </c>
      <c r="I15" s="314" t="str">
        <f>IF($B$2=1,IF(ชี้วัด9!I15="","",ชี้วัด9!I15),IF(ชี้วัด9!I45="","",ชี้วัด9!I45))</f>
        <v/>
      </c>
      <c r="J15" s="314" t="str">
        <f>IF($B$2=1,IF(ชี้วัด9!J15="","",ชี้วัด9!J15),IF(ชี้วัด9!J45="","",ชี้วัด9!J45))</f>
        <v/>
      </c>
      <c r="K15" s="314" t="str">
        <f>IF($B$2=1,IF(ชี้วัด9!K15="","",ชี้วัด9!K15),IF(ชี้วัด9!K45="","",ชี้วัด9!K45))</f>
        <v/>
      </c>
      <c r="L15" s="314" t="str">
        <f>IF($B$2=1,IF(ชี้วัด9!L15="","",ชี้วัด9!L15),IF(ชี้วัด9!L45="","",ชี้วัด9!L45))</f>
        <v/>
      </c>
      <c r="M15" s="314" t="str">
        <f>IF($B$2=1,IF(ชี้วัด9!M15="","",ชี้วัด9!M15),IF(ชี้วัด9!M45="","",ชี้วัด9!M45))</f>
        <v/>
      </c>
      <c r="N15" s="314" t="str">
        <f>IF($B$2=1,IF(ชี้วัด9!N15="","",ชี้วัด9!N15),IF(ชี้วัด9!N45="","",ชี้วัด9!N45))</f>
        <v/>
      </c>
      <c r="O15" s="314" t="str">
        <f>IF($B$2=1,IF(ชี้วัด9!O15="","",ชี้วัด9!O15),IF(ชี้วัด9!O45="","",ชี้วัด9!O45))</f>
        <v/>
      </c>
      <c r="P15" s="314" t="str">
        <f>IF($B$2=1,IF(ชี้วัด9!P15="","",ชี้วัด9!P15),IF(ชี้วัด9!P45="","",ชี้วัด9!P45))</f>
        <v/>
      </c>
      <c r="Q15" s="314" t="str">
        <f>IF($B$2=1,IF(ชี้วัด9!Q15="","",ชี้วัด9!Q15),IF(ชี้วัด9!Q45="","",ชี้วัด9!Q45))</f>
        <v/>
      </c>
      <c r="R15" s="314" t="str">
        <f>IF($B$2=1,IF(ชี้วัด9!R15="","",ชี้วัด9!R15),IF(ชี้วัด9!R45="","",ชี้วัด9!R45))</f>
        <v/>
      </c>
      <c r="S15" s="314" t="str">
        <f>IF($B$2=1,IF(ชี้วัด9!S15="","",ชี้วัด9!S15),IF(ชี้วัด9!S45="","",ชี้วัด9!S45))</f>
        <v/>
      </c>
      <c r="T15" s="314" t="str">
        <f>IF($B$2=1,IF(ชี้วัด9!T15="","",ชี้วัด9!T15),IF(ชี้วัด9!T45="","",ชี้วัด9!T45))</f>
        <v/>
      </c>
      <c r="U15" s="314" t="str">
        <f>IF($B$2=1,IF(ชี้วัด9!U15="","",ชี้วัด9!U15),IF(ชี้วัด9!U45="","",ชี้วัด9!U45))</f>
        <v/>
      </c>
      <c r="V15" s="314" t="str">
        <f>IF($B$2=1,IF(ชี้วัด9!V15="","",ชี้วัด9!V15),IF(ชี้วัด9!V45="","",ชี้วัด9!V45))</f>
        <v/>
      </c>
      <c r="W15" s="314" t="str">
        <f>IF($B$2=1,IF(ชี้วัด9!W15="","",ชี้วัด9!W15),IF(ชี้วัด9!W45="","",ชี้วัด9!W45))</f>
        <v/>
      </c>
      <c r="X15" s="314" t="str">
        <f>IF($B$2=1,IF(ชี้วัด9!X15="","",ชี้วัด9!X15),IF(ชี้วัด9!X45="","",ชี้วัด9!X45))</f>
        <v/>
      </c>
      <c r="Y15" s="314" t="str">
        <f>IF($B$2=1,IF(ชี้วัด9!Y15="","",ชี้วัด9!Y15),IF(ชี้วัด9!Y45="","",ชี้วัด9!Y45))</f>
        <v/>
      </c>
      <c r="Z15" s="314" t="str">
        <f>IF($B$2=1,IF(ชี้วัด9!Z15="","",ชี้วัด9!Z15),IF(ชี้วัด9!Z45="","",ชี้วัด9!Z45))</f>
        <v/>
      </c>
      <c r="AA15" s="314" t="str">
        <f>IF($B$2=1,IF(ชี้วัด9!AA15="","",ชี้วัด9!AA15),IF(ชี้วัด9!AA45="","",ชี้วัด9!AA45))</f>
        <v/>
      </c>
      <c r="AB15" s="314" t="str">
        <f>IF($B$2=1,IF(ชี้วัด9!AB15="","",ชี้วัด9!AB15),IF(ชี้วัด9!AB45="","",ชี้วัด9!AB45))</f>
        <v/>
      </c>
      <c r="AC15" s="314" t="str">
        <f>IF($B$2=1,IF(ชี้วัด9!AC15="","",ชี้วัด9!AC15),IF(ชี้วัด9!AC45="","",ชี้วัด9!AC45))</f>
        <v/>
      </c>
      <c r="AD15" s="314" t="str">
        <f>IF($B$2=1,IF(ชี้วัด9!AD15="","",ชี้วัด9!AD15),IF(ชี้วัด9!AD45="","",ชี้วัด9!AD45))</f>
        <v/>
      </c>
      <c r="AE15" s="314" t="str">
        <f>IF($B$2=1,IF(ชี้วัด9!AE15="","",ชี้วัด9!AE15),IF(ชี้วัด9!AE45="","",ชี้วัด9!AE45))</f>
        <v/>
      </c>
      <c r="AF15" s="314" t="str">
        <f>IF($B$2=1,IF(ชี้วัด9!AF15="","",ชี้วัด9!AF15),IF(ชี้วัด9!AF45="","",ชี้วัด9!AF45))</f>
        <v/>
      </c>
      <c r="AG15" s="314" t="str">
        <f>IF($B$2=1,IF(ชี้วัด9!AG15="","",ชี้วัด9!AG15),IF(ชี้วัด9!AG45="","",ชี้วัด9!AG45))</f>
        <v/>
      </c>
      <c r="AH15" s="314" t="str">
        <f>IF($B$2=1,IF(ชี้วัด9!AH15="","",ชี้วัด9!AH15),IF(ชี้วัด9!AH45="","",ชี้วัด9!AH45))</f>
        <v/>
      </c>
      <c r="AI15" s="314" t="str">
        <f>IF($B$2=1,IF(ชี้วัด9!AI15="","",ชี้วัด9!AI15),IF(ชี้วัด9!AI45="","",ชี้วัด9!AI45))</f>
        <v/>
      </c>
      <c r="AJ15" s="314" t="str">
        <f>IF($B$2=1,IF(ชี้วัด9!AJ15="","",ชี้วัด9!AJ15),IF(ชี้วัด9!AJ45="","",ชี้วัด9!AJ45))</f>
        <v/>
      </c>
      <c r="AK15" s="314" t="str">
        <f>IF($B$2=1,IF(ชี้วัด9!AK15="","",ชี้วัด9!AK15),IF(ชี้วัด9!AK45="","",ชี้วัด9!AK45))</f>
        <v/>
      </c>
      <c r="AL15" s="314" t="str">
        <f>IF($B$2=1,IF(ชี้วัด9!AL15="","",ชี้วัด9!AL15),IF(ชี้วัด9!AL45="","",ชี้วัด9!AL45))</f>
        <v/>
      </c>
      <c r="AM15" s="314" t="str">
        <f>IF($B$2=1,IF(ชี้วัด9!AM15="","",ชี้วัด9!AM15),IF(ชี้วัด9!AM45="","",ชี้วัด9!AM45))</f>
        <v/>
      </c>
      <c r="AN15" s="314" t="str">
        <f>IF($B$2=1,IF(ชี้วัด9!AN15="","",ชี้วัด9!AN15),IF(ชี้วัด9!AN45="","",ชี้วัด9!AN45))</f>
        <v/>
      </c>
      <c r="AO15" s="314" t="str">
        <f>IF($B$2=1,IF(ชี้วัด9!AO15="","",ชี้วัด9!AO15),IF(ชี้วัด9!AO45="","",ชี้วัด9!AO45))</f>
        <v/>
      </c>
      <c r="AP15" s="314" t="str">
        <f>IF($B$2=1,IF(ชี้วัด9!AP15="","",ชี้วัด9!AP15),IF(ชี้วัด9!AP45="","",ชี้วัด9!AP45))</f>
        <v/>
      </c>
      <c r="AQ15" s="314" t="str">
        <f>IF($B$2=1,IF(ชี้วัด9!AQ15="","",ชี้วัด9!AQ15),IF(ชี้วัด9!AQ45="","",ชี้วัด9!AQ45))</f>
        <v/>
      </c>
      <c r="AR15" s="314" t="str">
        <f>IF($B$2=1,IF(ชี้วัด9!AR15="","",ชี้วัด9!AR15),IF(ชี้วัด9!AR45="","",ชี้วัด9!AR45))</f>
        <v/>
      </c>
      <c r="AS15" s="314" t="str">
        <f>IF($B$2=1,IF(ชี้วัด9!AS15="","",ชี้วัด9!AS15),IF(ชี้วัด9!AS45="","",ชี้วัด9!AS45))</f>
        <v/>
      </c>
      <c r="AT15" s="314" t="str">
        <f>IF($B$2=1,IF(ชี้วัด9!AT15="","",ชี้วัด9!AT15),IF(ชี้วัด9!AT45="","",ชี้วัด9!AT45))</f>
        <v/>
      </c>
      <c r="AU15" s="314" t="str">
        <f>IF($B$2=1,IF(ชี้วัด9!AU15="","",ชี้วัด9!AU15),IF(ชี้วัด9!AU45="","",ชี้วัด9!AU45))</f>
        <v/>
      </c>
      <c r="AV15" s="314" t="str">
        <f>IF($B$2=1,IF(ชี้วัด9!AV15="","",ชี้วัด9!AV15),IF(ชี้วัด9!AV45="","",ชี้วัด9!AV45))</f>
        <v/>
      </c>
      <c r="AW15" s="314" t="str">
        <f>IF($B$2=1,IF(ชี้วัด9!AW15="","",ชี้วัด9!AW15),IF(ชี้วัด9!AW45="","",ชี้วัด9!AW45))</f>
        <v/>
      </c>
      <c r="AX15" s="314" t="str">
        <f>IF($B$2=1,IF(ชี้วัด9!AX15="","",ชี้วัด9!AX15),IF(ชี้วัด9!AX45="","",ชี้วัด9!AX45))</f>
        <v/>
      </c>
      <c r="AY15" s="314" t="str">
        <f>IF($B$2=1,IF(ชี้วัด9!AY15="","",ชี้วัด9!AY15),IF(ชี้วัด9!AY45="","",ชี้วัด9!AY45))</f>
        <v/>
      </c>
      <c r="AZ15" s="314" t="str">
        <f>IF($B$2=1,IF(ชี้วัด9!AZ15="","",ชี้วัด9!AZ15),IF(ชี้วัด9!AZ45="","",ชี้วัด9!AZ45))</f>
        <v/>
      </c>
      <c r="BA15" s="314" t="str">
        <f>IF($B$2=1,IF(ชี้วัด9!BA15="","",ชี้วัด9!BA15),IF(ชี้วัด9!BA45="","",ชี้วัด9!BA45))</f>
        <v/>
      </c>
      <c r="BB15" s="314" t="str">
        <f>IF($B$2=1,IF(ชี้วัด9!BB15="","",ชี้วัด9!BB15),IF(ชี้วัด9!BB45="","",ชี้วัด9!BB45))</f>
        <v/>
      </c>
      <c r="BC15" s="314" t="str">
        <f>IF($B$2=1,IF(ชี้วัด9!BC15="","",ชี้วัด9!BC15),IF(ชี้วัด9!BC45="","",ชี้วัด9!BC45))</f>
        <v/>
      </c>
      <c r="BD15" s="314" t="str">
        <f>IF($B$2=1,IF(ชี้วัด9!BD15="","",ชี้วัด9!BD15),IF(ชี้วัด9!BD45="","",ชี้วัด9!BD45))</f>
        <v/>
      </c>
      <c r="BE15" s="116" t="str">
        <f>IF($B$2=1,IF(ชี้วัด9!BE15="","",ชี้วัด9!BE15),IF(ชี้วัด9!BE45="","",ชี้วัด9!BE45))</f>
        <v/>
      </c>
      <c r="BF15" s="116" t="str">
        <f>IF($B$2=1,IF(ชี้วัด9!BF15="","",ชี้วัด9!BF15),IF(ชี้วัด9!BF45="","",ชี้วัด9!BF45))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IF($B$2=1,IF(ชี้วัด9!E16="","",ชี้วัด9!E16),IF(ชี้วัด9!E46="","",ชี้วัด9!E46))</f>
        <v/>
      </c>
      <c r="F16" s="118"/>
      <c r="G16" s="314" t="str">
        <f>IF($B$2=1,IF(ชี้วัด9!G16="","",ชี้วัด9!G16),IF(ชี้วัด9!G46="","",ชี้วัด9!G46))</f>
        <v/>
      </c>
      <c r="H16" s="314" t="str">
        <f>IF($B$2=1,IF(ชี้วัด9!H16="","",ชี้วัด9!H16),IF(ชี้วัด9!H46="","",ชี้วัด9!H46))</f>
        <v/>
      </c>
      <c r="I16" s="314" t="str">
        <f>IF($B$2=1,IF(ชี้วัด9!I16="","",ชี้วัด9!I16),IF(ชี้วัด9!I46="","",ชี้วัด9!I46))</f>
        <v/>
      </c>
      <c r="J16" s="314" t="str">
        <f>IF($B$2=1,IF(ชี้วัด9!J16="","",ชี้วัด9!J16),IF(ชี้วัด9!J46="","",ชี้วัด9!J46))</f>
        <v/>
      </c>
      <c r="K16" s="314" t="str">
        <f>IF($B$2=1,IF(ชี้วัด9!K16="","",ชี้วัด9!K16),IF(ชี้วัด9!K46="","",ชี้วัด9!K46))</f>
        <v/>
      </c>
      <c r="L16" s="314" t="str">
        <f>IF($B$2=1,IF(ชี้วัด9!L16="","",ชี้วัด9!L16),IF(ชี้วัด9!L46="","",ชี้วัด9!L46))</f>
        <v/>
      </c>
      <c r="M16" s="314" t="str">
        <f>IF($B$2=1,IF(ชี้วัด9!M16="","",ชี้วัด9!M16),IF(ชี้วัด9!M46="","",ชี้วัด9!M46))</f>
        <v/>
      </c>
      <c r="N16" s="314" t="str">
        <f>IF($B$2=1,IF(ชี้วัด9!N16="","",ชี้วัด9!N16),IF(ชี้วัด9!N46="","",ชี้วัด9!N46))</f>
        <v/>
      </c>
      <c r="O16" s="314" t="str">
        <f>IF($B$2=1,IF(ชี้วัด9!O16="","",ชี้วัด9!O16),IF(ชี้วัด9!O46="","",ชี้วัด9!O46))</f>
        <v/>
      </c>
      <c r="P16" s="314" t="str">
        <f>IF($B$2=1,IF(ชี้วัด9!P16="","",ชี้วัด9!P16),IF(ชี้วัด9!P46="","",ชี้วัด9!P46))</f>
        <v/>
      </c>
      <c r="Q16" s="314" t="str">
        <f>IF($B$2=1,IF(ชี้วัด9!Q16="","",ชี้วัด9!Q16),IF(ชี้วัด9!Q46="","",ชี้วัด9!Q46))</f>
        <v/>
      </c>
      <c r="R16" s="314" t="str">
        <f>IF($B$2=1,IF(ชี้วัด9!R16="","",ชี้วัด9!R16),IF(ชี้วัด9!R46="","",ชี้วัด9!R46))</f>
        <v/>
      </c>
      <c r="S16" s="314" t="str">
        <f>IF($B$2=1,IF(ชี้วัด9!S16="","",ชี้วัด9!S16),IF(ชี้วัด9!S46="","",ชี้วัด9!S46))</f>
        <v/>
      </c>
      <c r="T16" s="314" t="str">
        <f>IF($B$2=1,IF(ชี้วัด9!T16="","",ชี้วัด9!T16),IF(ชี้วัด9!T46="","",ชี้วัด9!T46))</f>
        <v/>
      </c>
      <c r="U16" s="314" t="str">
        <f>IF($B$2=1,IF(ชี้วัด9!U16="","",ชี้วัด9!U16),IF(ชี้วัด9!U46="","",ชี้วัด9!U46))</f>
        <v/>
      </c>
      <c r="V16" s="314" t="str">
        <f>IF($B$2=1,IF(ชี้วัด9!V16="","",ชี้วัด9!V16),IF(ชี้วัด9!V46="","",ชี้วัด9!V46))</f>
        <v/>
      </c>
      <c r="W16" s="314" t="str">
        <f>IF($B$2=1,IF(ชี้วัด9!W16="","",ชี้วัด9!W16),IF(ชี้วัด9!W46="","",ชี้วัด9!W46))</f>
        <v/>
      </c>
      <c r="X16" s="314" t="str">
        <f>IF($B$2=1,IF(ชี้วัด9!X16="","",ชี้วัด9!X16),IF(ชี้วัด9!X46="","",ชี้วัด9!X46))</f>
        <v/>
      </c>
      <c r="Y16" s="314" t="str">
        <f>IF($B$2=1,IF(ชี้วัด9!Y16="","",ชี้วัด9!Y16),IF(ชี้วัด9!Y46="","",ชี้วัด9!Y46))</f>
        <v/>
      </c>
      <c r="Z16" s="314" t="str">
        <f>IF($B$2=1,IF(ชี้วัด9!Z16="","",ชี้วัด9!Z16),IF(ชี้วัด9!Z46="","",ชี้วัด9!Z46))</f>
        <v/>
      </c>
      <c r="AA16" s="314" t="str">
        <f>IF($B$2=1,IF(ชี้วัด9!AA16="","",ชี้วัด9!AA16),IF(ชี้วัด9!AA46="","",ชี้วัด9!AA46))</f>
        <v/>
      </c>
      <c r="AB16" s="314" t="str">
        <f>IF($B$2=1,IF(ชี้วัด9!AB16="","",ชี้วัด9!AB16),IF(ชี้วัด9!AB46="","",ชี้วัด9!AB46))</f>
        <v/>
      </c>
      <c r="AC16" s="314" t="str">
        <f>IF($B$2=1,IF(ชี้วัด9!AC16="","",ชี้วัด9!AC16),IF(ชี้วัด9!AC46="","",ชี้วัด9!AC46))</f>
        <v/>
      </c>
      <c r="AD16" s="314" t="str">
        <f>IF($B$2=1,IF(ชี้วัด9!AD16="","",ชี้วัด9!AD16),IF(ชี้วัด9!AD46="","",ชี้วัด9!AD46))</f>
        <v/>
      </c>
      <c r="AE16" s="314" t="str">
        <f>IF($B$2=1,IF(ชี้วัด9!AE16="","",ชี้วัด9!AE16),IF(ชี้วัด9!AE46="","",ชี้วัด9!AE46))</f>
        <v/>
      </c>
      <c r="AF16" s="314" t="str">
        <f>IF($B$2=1,IF(ชี้วัด9!AF16="","",ชี้วัด9!AF16),IF(ชี้วัด9!AF46="","",ชี้วัด9!AF46))</f>
        <v/>
      </c>
      <c r="AG16" s="314" t="str">
        <f>IF($B$2=1,IF(ชี้วัด9!AG16="","",ชี้วัด9!AG16),IF(ชี้วัด9!AG46="","",ชี้วัด9!AG46))</f>
        <v/>
      </c>
      <c r="AH16" s="314" t="str">
        <f>IF($B$2=1,IF(ชี้วัด9!AH16="","",ชี้วัด9!AH16),IF(ชี้วัด9!AH46="","",ชี้วัด9!AH46))</f>
        <v/>
      </c>
      <c r="AI16" s="314" t="str">
        <f>IF($B$2=1,IF(ชี้วัด9!AI16="","",ชี้วัด9!AI16),IF(ชี้วัด9!AI46="","",ชี้วัด9!AI46))</f>
        <v/>
      </c>
      <c r="AJ16" s="314" t="str">
        <f>IF($B$2=1,IF(ชี้วัด9!AJ16="","",ชี้วัด9!AJ16),IF(ชี้วัด9!AJ46="","",ชี้วัด9!AJ46))</f>
        <v/>
      </c>
      <c r="AK16" s="314" t="str">
        <f>IF($B$2=1,IF(ชี้วัด9!AK16="","",ชี้วัด9!AK16),IF(ชี้วัด9!AK46="","",ชี้วัด9!AK46))</f>
        <v/>
      </c>
      <c r="AL16" s="314" t="str">
        <f>IF($B$2=1,IF(ชี้วัด9!AL16="","",ชี้วัด9!AL16),IF(ชี้วัด9!AL46="","",ชี้วัด9!AL46))</f>
        <v/>
      </c>
      <c r="AM16" s="314" t="str">
        <f>IF($B$2=1,IF(ชี้วัด9!AM16="","",ชี้วัด9!AM16),IF(ชี้วัด9!AM46="","",ชี้วัด9!AM46))</f>
        <v/>
      </c>
      <c r="AN16" s="314" t="str">
        <f>IF($B$2=1,IF(ชี้วัด9!AN16="","",ชี้วัด9!AN16),IF(ชี้วัด9!AN46="","",ชี้วัด9!AN46))</f>
        <v/>
      </c>
      <c r="AO16" s="314" t="str">
        <f>IF($B$2=1,IF(ชี้วัด9!AO16="","",ชี้วัด9!AO16),IF(ชี้วัด9!AO46="","",ชี้วัด9!AO46))</f>
        <v/>
      </c>
      <c r="AP16" s="314" t="str">
        <f>IF($B$2=1,IF(ชี้วัด9!AP16="","",ชี้วัด9!AP16),IF(ชี้วัด9!AP46="","",ชี้วัด9!AP46))</f>
        <v/>
      </c>
      <c r="AQ16" s="314" t="str">
        <f>IF($B$2=1,IF(ชี้วัด9!AQ16="","",ชี้วัด9!AQ16),IF(ชี้วัด9!AQ46="","",ชี้วัด9!AQ46))</f>
        <v/>
      </c>
      <c r="AR16" s="314" t="str">
        <f>IF($B$2=1,IF(ชี้วัด9!AR16="","",ชี้วัด9!AR16),IF(ชี้วัด9!AR46="","",ชี้วัด9!AR46))</f>
        <v/>
      </c>
      <c r="AS16" s="314" t="str">
        <f>IF($B$2=1,IF(ชี้วัด9!AS16="","",ชี้วัด9!AS16),IF(ชี้วัด9!AS46="","",ชี้วัด9!AS46))</f>
        <v/>
      </c>
      <c r="AT16" s="314" t="str">
        <f>IF($B$2=1,IF(ชี้วัด9!AT16="","",ชี้วัด9!AT16),IF(ชี้วัด9!AT46="","",ชี้วัด9!AT46))</f>
        <v/>
      </c>
      <c r="AU16" s="314" t="str">
        <f>IF($B$2=1,IF(ชี้วัด9!AU16="","",ชี้วัด9!AU16),IF(ชี้วัด9!AU46="","",ชี้วัด9!AU46))</f>
        <v/>
      </c>
      <c r="AV16" s="314" t="str">
        <f>IF($B$2=1,IF(ชี้วัด9!AV16="","",ชี้วัด9!AV16),IF(ชี้วัด9!AV46="","",ชี้วัด9!AV46))</f>
        <v/>
      </c>
      <c r="AW16" s="314" t="str">
        <f>IF($B$2=1,IF(ชี้วัด9!AW16="","",ชี้วัด9!AW16),IF(ชี้วัด9!AW46="","",ชี้วัด9!AW46))</f>
        <v/>
      </c>
      <c r="AX16" s="314" t="str">
        <f>IF($B$2=1,IF(ชี้วัด9!AX16="","",ชี้วัด9!AX16),IF(ชี้วัด9!AX46="","",ชี้วัด9!AX46))</f>
        <v/>
      </c>
      <c r="AY16" s="314" t="str">
        <f>IF($B$2=1,IF(ชี้วัด9!AY16="","",ชี้วัด9!AY16),IF(ชี้วัด9!AY46="","",ชี้วัด9!AY46))</f>
        <v/>
      </c>
      <c r="AZ16" s="314" t="str">
        <f>IF($B$2=1,IF(ชี้วัด9!AZ16="","",ชี้วัด9!AZ16),IF(ชี้วัด9!AZ46="","",ชี้วัด9!AZ46))</f>
        <v/>
      </c>
      <c r="BA16" s="314" t="str">
        <f>IF($B$2=1,IF(ชี้วัด9!BA16="","",ชี้วัด9!BA16),IF(ชี้วัด9!BA46="","",ชี้วัด9!BA46))</f>
        <v/>
      </c>
      <c r="BB16" s="314" t="str">
        <f>IF($B$2=1,IF(ชี้วัด9!BB16="","",ชี้วัด9!BB16),IF(ชี้วัด9!BB46="","",ชี้วัด9!BB46))</f>
        <v/>
      </c>
      <c r="BC16" s="314" t="str">
        <f>IF($B$2=1,IF(ชี้วัด9!BC16="","",ชี้วัด9!BC16),IF(ชี้วัด9!BC46="","",ชี้วัด9!BC46))</f>
        <v/>
      </c>
      <c r="BD16" s="314" t="str">
        <f>IF($B$2=1,IF(ชี้วัด9!BD16="","",ชี้วัด9!BD16),IF(ชี้วัด9!BD46="","",ชี้วัด9!BD46))</f>
        <v/>
      </c>
      <c r="BE16" s="116" t="str">
        <f>IF($B$2=1,IF(ชี้วัด9!BE16="","",ชี้วัด9!BE16),IF(ชี้วัด9!BE46="","",ชี้วัด9!BE46))</f>
        <v/>
      </c>
      <c r="BF16" s="116" t="str">
        <f>IF($B$2=1,IF(ชี้วัด9!BF16="","",ชี้วัด9!BF16),IF(ชี้วัด9!BF46="","",ชี้วัด9!BF46))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IF($B$2=1,IF(ชี้วัด9!E17="","",ชี้วัด9!E17),IF(ชี้วัด9!E47="","",ชี้วัด9!E47))</f>
        <v/>
      </c>
      <c r="F17" s="118"/>
      <c r="G17" s="314" t="str">
        <f>IF($B$2=1,IF(ชี้วัด9!G17="","",ชี้วัด9!G17),IF(ชี้วัด9!G47="","",ชี้วัด9!G47))</f>
        <v/>
      </c>
      <c r="H17" s="314" t="str">
        <f>IF($B$2=1,IF(ชี้วัด9!H17="","",ชี้วัด9!H17),IF(ชี้วัด9!H47="","",ชี้วัด9!H47))</f>
        <v/>
      </c>
      <c r="I17" s="314" t="str">
        <f>IF($B$2=1,IF(ชี้วัด9!I17="","",ชี้วัด9!I17),IF(ชี้วัด9!I47="","",ชี้วัด9!I47))</f>
        <v/>
      </c>
      <c r="J17" s="314" t="str">
        <f>IF($B$2=1,IF(ชี้วัด9!J17="","",ชี้วัด9!J17),IF(ชี้วัด9!J47="","",ชี้วัด9!J47))</f>
        <v/>
      </c>
      <c r="K17" s="314" t="str">
        <f>IF($B$2=1,IF(ชี้วัด9!K17="","",ชี้วัด9!K17),IF(ชี้วัด9!K47="","",ชี้วัด9!K47))</f>
        <v/>
      </c>
      <c r="L17" s="314" t="str">
        <f>IF($B$2=1,IF(ชี้วัด9!L17="","",ชี้วัด9!L17),IF(ชี้วัด9!L47="","",ชี้วัด9!L47))</f>
        <v/>
      </c>
      <c r="M17" s="314" t="str">
        <f>IF($B$2=1,IF(ชี้วัด9!M17="","",ชี้วัด9!M17),IF(ชี้วัด9!M47="","",ชี้วัด9!M47))</f>
        <v/>
      </c>
      <c r="N17" s="314" t="str">
        <f>IF($B$2=1,IF(ชี้วัด9!N17="","",ชี้วัด9!N17),IF(ชี้วัด9!N47="","",ชี้วัด9!N47))</f>
        <v/>
      </c>
      <c r="O17" s="314" t="str">
        <f>IF($B$2=1,IF(ชี้วัด9!O17="","",ชี้วัด9!O17),IF(ชี้วัด9!O47="","",ชี้วัด9!O47))</f>
        <v/>
      </c>
      <c r="P17" s="314" t="str">
        <f>IF($B$2=1,IF(ชี้วัด9!P17="","",ชี้วัด9!P17),IF(ชี้วัด9!P47="","",ชี้วัด9!P47))</f>
        <v/>
      </c>
      <c r="Q17" s="314" t="str">
        <f>IF($B$2=1,IF(ชี้วัด9!Q17="","",ชี้วัด9!Q17),IF(ชี้วัด9!Q47="","",ชี้วัด9!Q47))</f>
        <v/>
      </c>
      <c r="R17" s="314" t="str">
        <f>IF($B$2=1,IF(ชี้วัด9!R17="","",ชี้วัด9!R17),IF(ชี้วัด9!R47="","",ชี้วัด9!R47))</f>
        <v/>
      </c>
      <c r="S17" s="314" t="str">
        <f>IF($B$2=1,IF(ชี้วัด9!S17="","",ชี้วัด9!S17),IF(ชี้วัด9!S47="","",ชี้วัด9!S47))</f>
        <v/>
      </c>
      <c r="T17" s="314" t="str">
        <f>IF($B$2=1,IF(ชี้วัด9!T17="","",ชี้วัด9!T17),IF(ชี้วัด9!T47="","",ชี้วัด9!T47))</f>
        <v/>
      </c>
      <c r="U17" s="314" t="str">
        <f>IF($B$2=1,IF(ชี้วัด9!U17="","",ชี้วัด9!U17),IF(ชี้วัด9!U47="","",ชี้วัด9!U47))</f>
        <v/>
      </c>
      <c r="V17" s="314" t="str">
        <f>IF($B$2=1,IF(ชี้วัด9!V17="","",ชี้วัด9!V17),IF(ชี้วัด9!V47="","",ชี้วัด9!V47))</f>
        <v/>
      </c>
      <c r="W17" s="314" t="str">
        <f>IF($B$2=1,IF(ชี้วัด9!W17="","",ชี้วัด9!W17),IF(ชี้วัด9!W47="","",ชี้วัด9!W47))</f>
        <v/>
      </c>
      <c r="X17" s="314" t="str">
        <f>IF($B$2=1,IF(ชี้วัด9!X17="","",ชี้วัด9!X17),IF(ชี้วัด9!X47="","",ชี้วัด9!X47))</f>
        <v/>
      </c>
      <c r="Y17" s="314" t="str">
        <f>IF($B$2=1,IF(ชี้วัด9!Y17="","",ชี้วัด9!Y17),IF(ชี้วัด9!Y47="","",ชี้วัด9!Y47))</f>
        <v/>
      </c>
      <c r="Z17" s="314" t="str">
        <f>IF($B$2=1,IF(ชี้วัด9!Z17="","",ชี้วัด9!Z17),IF(ชี้วัด9!Z47="","",ชี้วัด9!Z47))</f>
        <v/>
      </c>
      <c r="AA17" s="314" t="str">
        <f>IF($B$2=1,IF(ชี้วัด9!AA17="","",ชี้วัด9!AA17),IF(ชี้วัด9!AA47="","",ชี้วัด9!AA47))</f>
        <v/>
      </c>
      <c r="AB17" s="314" t="str">
        <f>IF($B$2=1,IF(ชี้วัด9!AB17="","",ชี้วัด9!AB17),IF(ชี้วัด9!AB47="","",ชี้วัด9!AB47))</f>
        <v/>
      </c>
      <c r="AC17" s="314" t="str">
        <f>IF($B$2=1,IF(ชี้วัด9!AC17="","",ชี้วัด9!AC17),IF(ชี้วัด9!AC47="","",ชี้วัด9!AC47))</f>
        <v/>
      </c>
      <c r="AD17" s="314" t="str">
        <f>IF($B$2=1,IF(ชี้วัด9!AD17="","",ชี้วัด9!AD17),IF(ชี้วัด9!AD47="","",ชี้วัด9!AD47))</f>
        <v/>
      </c>
      <c r="AE17" s="314" t="str">
        <f>IF($B$2=1,IF(ชี้วัด9!AE17="","",ชี้วัด9!AE17),IF(ชี้วัด9!AE47="","",ชี้วัด9!AE47))</f>
        <v/>
      </c>
      <c r="AF17" s="314" t="str">
        <f>IF($B$2=1,IF(ชี้วัด9!AF17="","",ชี้วัด9!AF17),IF(ชี้วัด9!AF47="","",ชี้วัด9!AF47))</f>
        <v/>
      </c>
      <c r="AG17" s="314" t="str">
        <f>IF($B$2=1,IF(ชี้วัด9!AG17="","",ชี้วัด9!AG17),IF(ชี้วัด9!AG47="","",ชี้วัด9!AG47))</f>
        <v/>
      </c>
      <c r="AH17" s="314" t="str">
        <f>IF($B$2=1,IF(ชี้วัด9!AH17="","",ชี้วัด9!AH17),IF(ชี้วัด9!AH47="","",ชี้วัด9!AH47))</f>
        <v/>
      </c>
      <c r="AI17" s="314" t="str">
        <f>IF($B$2=1,IF(ชี้วัด9!AI17="","",ชี้วัด9!AI17),IF(ชี้วัด9!AI47="","",ชี้วัด9!AI47))</f>
        <v/>
      </c>
      <c r="AJ17" s="314" t="str">
        <f>IF($B$2=1,IF(ชี้วัด9!AJ17="","",ชี้วัด9!AJ17),IF(ชี้วัด9!AJ47="","",ชี้วัด9!AJ47))</f>
        <v/>
      </c>
      <c r="AK17" s="314" t="str">
        <f>IF($B$2=1,IF(ชี้วัด9!AK17="","",ชี้วัด9!AK17),IF(ชี้วัด9!AK47="","",ชี้วัด9!AK47))</f>
        <v/>
      </c>
      <c r="AL17" s="314" t="str">
        <f>IF($B$2=1,IF(ชี้วัด9!AL17="","",ชี้วัด9!AL17),IF(ชี้วัด9!AL47="","",ชี้วัด9!AL47))</f>
        <v/>
      </c>
      <c r="AM17" s="314" t="str">
        <f>IF($B$2=1,IF(ชี้วัด9!AM17="","",ชี้วัด9!AM17),IF(ชี้วัด9!AM47="","",ชี้วัด9!AM47))</f>
        <v/>
      </c>
      <c r="AN17" s="314" t="str">
        <f>IF($B$2=1,IF(ชี้วัด9!AN17="","",ชี้วัด9!AN17),IF(ชี้วัด9!AN47="","",ชี้วัด9!AN47))</f>
        <v/>
      </c>
      <c r="AO17" s="314" t="str">
        <f>IF($B$2=1,IF(ชี้วัด9!AO17="","",ชี้วัด9!AO17),IF(ชี้วัด9!AO47="","",ชี้วัด9!AO47))</f>
        <v/>
      </c>
      <c r="AP17" s="314" t="str">
        <f>IF($B$2=1,IF(ชี้วัด9!AP17="","",ชี้วัด9!AP17),IF(ชี้วัด9!AP47="","",ชี้วัด9!AP47))</f>
        <v/>
      </c>
      <c r="AQ17" s="314" t="str">
        <f>IF($B$2=1,IF(ชี้วัด9!AQ17="","",ชี้วัด9!AQ17),IF(ชี้วัด9!AQ47="","",ชี้วัด9!AQ47))</f>
        <v/>
      </c>
      <c r="AR17" s="314" t="str">
        <f>IF($B$2=1,IF(ชี้วัด9!AR17="","",ชี้วัด9!AR17),IF(ชี้วัด9!AR47="","",ชี้วัด9!AR47))</f>
        <v/>
      </c>
      <c r="AS17" s="314" t="str">
        <f>IF($B$2=1,IF(ชี้วัด9!AS17="","",ชี้วัด9!AS17),IF(ชี้วัด9!AS47="","",ชี้วัด9!AS47))</f>
        <v/>
      </c>
      <c r="AT17" s="314" t="str">
        <f>IF($B$2=1,IF(ชี้วัด9!AT17="","",ชี้วัด9!AT17),IF(ชี้วัด9!AT47="","",ชี้วัด9!AT47))</f>
        <v/>
      </c>
      <c r="AU17" s="314" t="str">
        <f>IF($B$2=1,IF(ชี้วัด9!AU17="","",ชี้วัด9!AU17),IF(ชี้วัด9!AU47="","",ชี้วัด9!AU47))</f>
        <v/>
      </c>
      <c r="AV17" s="314" t="str">
        <f>IF($B$2=1,IF(ชี้วัด9!AV17="","",ชี้วัด9!AV17),IF(ชี้วัด9!AV47="","",ชี้วัด9!AV47))</f>
        <v/>
      </c>
      <c r="AW17" s="314" t="str">
        <f>IF($B$2=1,IF(ชี้วัด9!AW17="","",ชี้วัด9!AW17),IF(ชี้วัด9!AW47="","",ชี้วัด9!AW47))</f>
        <v/>
      </c>
      <c r="AX17" s="314" t="str">
        <f>IF($B$2=1,IF(ชี้วัด9!AX17="","",ชี้วัด9!AX17),IF(ชี้วัด9!AX47="","",ชี้วัด9!AX47))</f>
        <v/>
      </c>
      <c r="AY17" s="314" t="str">
        <f>IF($B$2=1,IF(ชี้วัด9!AY17="","",ชี้วัด9!AY17),IF(ชี้วัด9!AY47="","",ชี้วัด9!AY47))</f>
        <v/>
      </c>
      <c r="AZ17" s="314" t="str">
        <f>IF($B$2=1,IF(ชี้วัด9!AZ17="","",ชี้วัด9!AZ17),IF(ชี้วัด9!AZ47="","",ชี้วัด9!AZ47))</f>
        <v/>
      </c>
      <c r="BA17" s="314" t="str">
        <f>IF($B$2=1,IF(ชี้วัด9!BA17="","",ชี้วัด9!BA17),IF(ชี้วัด9!BA47="","",ชี้วัด9!BA47))</f>
        <v/>
      </c>
      <c r="BB17" s="314" t="str">
        <f>IF($B$2=1,IF(ชี้วัด9!BB17="","",ชี้วัด9!BB17),IF(ชี้วัด9!BB47="","",ชี้วัด9!BB47))</f>
        <v/>
      </c>
      <c r="BC17" s="314" t="str">
        <f>IF($B$2=1,IF(ชี้วัด9!BC17="","",ชี้วัด9!BC17),IF(ชี้วัด9!BC47="","",ชี้วัด9!BC47))</f>
        <v/>
      </c>
      <c r="BD17" s="314" t="str">
        <f>IF($B$2=1,IF(ชี้วัด9!BD17="","",ชี้วัด9!BD17),IF(ชี้วัด9!BD47="","",ชี้วัด9!BD47))</f>
        <v/>
      </c>
      <c r="BE17" s="116" t="str">
        <f>IF($B$2=1,IF(ชี้วัด9!BE17="","",ชี้วัด9!BE17),IF(ชี้วัด9!BE47="","",ชี้วัด9!BE47))</f>
        <v/>
      </c>
      <c r="BF17" s="116" t="str">
        <f>IF($B$2=1,IF(ชี้วัด9!BF17="","",ชี้วัด9!BF17),IF(ชี้วัด9!BF47="","",ชี้วัด9!BF47))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IF($B$2=1,IF(ชี้วัด9!E18="","",ชี้วัด9!E18),IF(ชี้วัด9!E48="","",ชี้วัด9!E48))</f>
        <v/>
      </c>
      <c r="F18" s="118"/>
      <c r="G18" s="314" t="str">
        <f>IF($B$2=1,IF(ชี้วัด9!G18="","",ชี้วัด9!G18),IF(ชี้วัด9!G48="","",ชี้วัด9!G48))</f>
        <v/>
      </c>
      <c r="H18" s="314" t="str">
        <f>IF($B$2=1,IF(ชี้วัด9!H18="","",ชี้วัด9!H18),IF(ชี้วัด9!H48="","",ชี้วัด9!H48))</f>
        <v/>
      </c>
      <c r="I18" s="314" t="str">
        <f>IF($B$2=1,IF(ชี้วัด9!I18="","",ชี้วัด9!I18),IF(ชี้วัด9!I48="","",ชี้วัด9!I48))</f>
        <v/>
      </c>
      <c r="J18" s="314" t="str">
        <f>IF($B$2=1,IF(ชี้วัด9!J18="","",ชี้วัด9!J18),IF(ชี้วัด9!J48="","",ชี้วัด9!J48))</f>
        <v/>
      </c>
      <c r="K18" s="314" t="str">
        <f>IF($B$2=1,IF(ชี้วัด9!K18="","",ชี้วัด9!K18),IF(ชี้วัด9!K48="","",ชี้วัด9!K48))</f>
        <v/>
      </c>
      <c r="L18" s="314" t="str">
        <f>IF($B$2=1,IF(ชี้วัด9!L18="","",ชี้วัด9!L18),IF(ชี้วัด9!L48="","",ชี้วัด9!L48))</f>
        <v/>
      </c>
      <c r="M18" s="314" t="str">
        <f>IF($B$2=1,IF(ชี้วัด9!M18="","",ชี้วัด9!M18),IF(ชี้วัด9!M48="","",ชี้วัด9!M48))</f>
        <v/>
      </c>
      <c r="N18" s="314" t="str">
        <f>IF($B$2=1,IF(ชี้วัด9!N18="","",ชี้วัด9!N18),IF(ชี้วัด9!N48="","",ชี้วัด9!N48))</f>
        <v/>
      </c>
      <c r="O18" s="314" t="str">
        <f>IF($B$2=1,IF(ชี้วัด9!O18="","",ชี้วัด9!O18),IF(ชี้วัด9!O48="","",ชี้วัด9!O48))</f>
        <v/>
      </c>
      <c r="P18" s="314" t="str">
        <f>IF($B$2=1,IF(ชี้วัด9!P18="","",ชี้วัด9!P18),IF(ชี้วัด9!P48="","",ชี้วัด9!P48))</f>
        <v/>
      </c>
      <c r="Q18" s="314" t="str">
        <f>IF($B$2=1,IF(ชี้วัด9!Q18="","",ชี้วัด9!Q18),IF(ชี้วัด9!Q48="","",ชี้วัด9!Q48))</f>
        <v/>
      </c>
      <c r="R18" s="314" t="str">
        <f>IF($B$2=1,IF(ชี้วัด9!R18="","",ชี้วัด9!R18),IF(ชี้วัด9!R48="","",ชี้วัด9!R48))</f>
        <v/>
      </c>
      <c r="S18" s="314" t="str">
        <f>IF($B$2=1,IF(ชี้วัด9!S18="","",ชี้วัด9!S18),IF(ชี้วัด9!S48="","",ชี้วัด9!S48))</f>
        <v/>
      </c>
      <c r="T18" s="314" t="str">
        <f>IF($B$2=1,IF(ชี้วัด9!T18="","",ชี้วัด9!T18),IF(ชี้วัด9!T48="","",ชี้วัด9!T48))</f>
        <v/>
      </c>
      <c r="U18" s="314" t="str">
        <f>IF($B$2=1,IF(ชี้วัด9!U18="","",ชี้วัด9!U18),IF(ชี้วัด9!U48="","",ชี้วัด9!U48))</f>
        <v/>
      </c>
      <c r="V18" s="314" t="str">
        <f>IF($B$2=1,IF(ชี้วัด9!V18="","",ชี้วัด9!V18),IF(ชี้วัด9!V48="","",ชี้วัด9!V48))</f>
        <v/>
      </c>
      <c r="W18" s="314" t="str">
        <f>IF($B$2=1,IF(ชี้วัด9!W18="","",ชี้วัด9!W18),IF(ชี้วัด9!W48="","",ชี้วัด9!W48))</f>
        <v/>
      </c>
      <c r="X18" s="314" t="str">
        <f>IF($B$2=1,IF(ชี้วัด9!X18="","",ชี้วัด9!X18),IF(ชี้วัด9!X48="","",ชี้วัด9!X48))</f>
        <v/>
      </c>
      <c r="Y18" s="314" t="str">
        <f>IF($B$2=1,IF(ชี้วัด9!Y18="","",ชี้วัด9!Y18),IF(ชี้วัด9!Y48="","",ชี้วัด9!Y48))</f>
        <v/>
      </c>
      <c r="Z18" s="314" t="str">
        <f>IF($B$2=1,IF(ชี้วัด9!Z18="","",ชี้วัด9!Z18),IF(ชี้วัด9!Z48="","",ชี้วัด9!Z48))</f>
        <v/>
      </c>
      <c r="AA18" s="314" t="str">
        <f>IF($B$2=1,IF(ชี้วัด9!AA18="","",ชี้วัด9!AA18),IF(ชี้วัด9!AA48="","",ชี้วัด9!AA48))</f>
        <v/>
      </c>
      <c r="AB18" s="314" t="str">
        <f>IF($B$2=1,IF(ชี้วัด9!AB18="","",ชี้วัด9!AB18),IF(ชี้วัด9!AB48="","",ชี้วัด9!AB48))</f>
        <v/>
      </c>
      <c r="AC18" s="314" t="str">
        <f>IF($B$2=1,IF(ชี้วัด9!AC18="","",ชี้วัด9!AC18),IF(ชี้วัด9!AC48="","",ชี้วัด9!AC48))</f>
        <v/>
      </c>
      <c r="AD18" s="314" t="str">
        <f>IF($B$2=1,IF(ชี้วัด9!AD18="","",ชี้วัด9!AD18),IF(ชี้วัด9!AD48="","",ชี้วัด9!AD48))</f>
        <v/>
      </c>
      <c r="AE18" s="314" t="str">
        <f>IF($B$2=1,IF(ชี้วัด9!AE18="","",ชี้วัด9!AE18),IF(ชี้วัด9!AE48="","",ชี้วัด9!AE48))</f>
        <v/>
      </c>
      <c r="AF18" s="314" t="str">
        <f>IF($B$2=1,IF(ชี้วัด9!AF18="","",ชี้วัด9!AF18),IF(ชี้วัด9!AF48="","",ชี้วัด9!AF48))</f>
        <v/>
      </c>
      <c r="AG18" s="314" t="str">
        <f>IF($B$2=1,IF(ชี้วัด9!AG18="","",ชี้วัด9!AG18),IF(ชี้วัด9!AG48="","",ชี้วัด9!AG48))</f>
        <v/>
      </c>
      <c r="AH18" s="314" t="str">
        <f>IF($B$2=1,IF(ชี้วัด9!AH18="","",ชี้วัด9!AH18),IF(ชี้วัด9!AH48="","",ชี้วัด9!AH48))</f>
        <v/>
      </c>
      <c r="AI18" s="314" t="str">
        <f>IF($B$2=1,IF(ชี้วัด9!AI18="","",ชี้วัด9!AI18),IF(ชี้วัด9!AI48="","",ชี้วัด9!AI48))</f>
        <v/>
      </c>
      <c r="AJ18" s="314" t="str">
        <f>IF($B$2=1,IF(ชี้วัด9!AJ18="","",ชี้วัด9!AJ18),IF(ชี้วัด9!AJ48="","",ชี้วัด9!AJ48))</f>
        <v/>
      </c>
      <c r="AK18" s="314" t="str">
        <f>IF($B$2=1,IF(ชี้วัด9!AK18="","",ชี้วัด9!AK18),IF(ชี้วัด9!AK48="","",ชี้วัด9!AK48))</f>
        <v/>
      </c>
      <c r="AL18" s="314" t="str">
        <f>IF($B$2=1,IF(ชี้วัด9!AL18="","",ชี้วัด9!AL18),IF(ชี้วัด9!AL48="","",ชี้วัด9!AL48))</f>
        <v/>
      </c>
      <c r="AM18" s="314" t="str">
        <f>IF($B$2=1,IF(ชี้วัด9!AM18="","",ชี้วัด9!AM18),IF(ชี้วัด9!AM48="","",ชี้วัด9!AM48))</f>
        <v/>
      </c>
      <c r="AN18" s="314" t="str">
        <f>IF($B$2=1,IF(ชี้วัด9!AN18="","",ชี้วัด9!AN18),IF(ชี้วัด9!AN48="","",ชี้วัด9!AN48))</f>
        <v/>
      </c>
      <c r="AO18" s="314" t="str">
        <f>IF($B$2=1,IF(ชี้วัด9!AO18="","",ชี้วัด9!AO18),IF(ชี้วัด9!AO48="","",ชี้วัด9!AO48))</f>
        <v/>
      </c>
      <c r="AP18" s="314" t="str">
        <f>IF($B$2=1,IF(ชี้วัด9!AP18="","",ชี้วัด9!AP18),IF(ชี้วัด9!AP48="","",ชี้วัด9!AP48))</f>
        <v/>
      </c>
      <c r="AQ18" s="314" t="str">
        <f>IF($B$2=1,IF(ชี้วัด9!AQ18="","",ชี้วัด9!AQ18),IF(ชี้วัด9!AQ48="","",ชี้วัด9!AQ48))</f>
        <v/>
      </c>
      <c r="AR18" s="314" t="str">
        <f>IF($B$2=1,IF(ชี้วัด9!AR18="","",ชี้วัด9!AR18),IF(ชี้วัด9!AR48="","",ชี้วัด9!AR48))</f>
        <v/>
      </c>
      <c r="AS18" s="314" t="str">
        <f>IF($B$2=1,IF(ชี้วัด9!AS18="","",ชี้วัด9!AS18),IF(ชี้วัด9!AS48="","",ชี้วัด9!AS48))</f>
        <v/>
      </c>
      <c r="AT18" s="314" t="str">
        <f>IF($B$2=1,IF(ชี้วัด9!AT18="","",ชี้วัด9!AT18),IF(ชี้วัด9!AT48="","",ชี้วัด9!AT48))</f>
        <v/>
      </c>
      <c r="AU18" s="314" t="str">
        <f>IF($B$2=1,IF(ชี้วัด9!AU18="","",ชี้วัด9!AU18),IF(ชี้วัด9!AU48="","",ชี้วัด9!AU48))</f>
        <v/>
      </c>
      <c r="AV18" s="314" t="str">
        <f>IF($B$2=1,IF(ชี้วัด9!AV18="","",ชี้วัด9!AV18),IF(ชี้วัด9!AV48="","",ชี้วัด9!AV48))</f>
        <v/>
      </c>
      <c r="AW18" s="314" t="str">
        <f>IF($B$2=1,IF(ชี้วัด9!AW18="","",ชี้วัด9!AW18),IF(ชี้วัด9!AW48="","",ชี้วัด9!AW48))</f>
        <v/>
      </c>
      <c r="AX18" s="314" t="str">
        <f>IF($B$2=1,IF(ชี้วัด9!AX18="","",ชี้วัด9!AX18),IF(ชี้วัด9!AX48="","",ชี้วัด9!AX48))</f>
        <v/>
      </c>
      <c r="AY18" s="314" t="str">
        <f>IF($B$2=1,IF(ชี้วัด9!AY18="","",ชี้วัด9!AY18),IF(ชี้วัด9!AY48="","",ชี้วัด9!AY48))</f>
        <v/>
      </c>
      <c r="AZ18" s="314" t="str">
        <f>IF($B$2=1,IF(ชี้วัด9!AZ18="","",ชี้วัด9!AZ18),IF(ชี้วัด9!AZ48="","",ชี้วัด9!AZ48))</f>
        <v/>
      </c>
      <c r="BA18" s="314" t="str">
        <f>IF($B$2=1,IF(ชี้วัด9!BA18="","",ชี้วัด9!BA18),IF(ชี้วัด9!BA48="","",ชี้วัด9!BA48))</f>
        <v/>
      </c>
      <c r="BB18" s="314" t="str">
        <f>IF($B$2=1,IF(ชี้วัด9!BB18="","",ชี้วัด9!BB18),IF(ชี้วัด9!BB48="","",ชี้วัด9!BB48))</f>
        <v/>
      </c>
      <c r="BC18" s="314" t="str">
        <f>IF($B$2=1,IF(ชี้วัด9!BC18="","",ชี้วัด9!BC18),IF(ชี้วัด9!BC48="","",ชี้วัด9!BC48))</f>
        <v/>
      </c>
      <c r="BD18" s="314" t="str">
        <f>IF($B$2=1,IF(ชี้วัด9!BD18="","",ชี้วัด9!BD18),IF(ชี้วัด9!BD48="","",ชี้วัด9!BD48))</f>
        <v/>
      </c>
      <c r="BE18" s="116" t="str">
        <f>IF($B$2=1,IF(ชี้วัด9!BE18="","",ชี้วัด9!BE18),IF(ชี้วัด9!BE48="","",ชี้วัด9!BE48))</f>
        <v/>
      </c>
      <c r="BF18" s="116" t="str">
        <f>IF($B$2=1,IF(ชี้วัด9!BF18="","",ชี้วัด9!BF18),IF(ชี้วัด9!BF48="","",ชี้วัด9!BF48))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IF($B$2=1,IF(ชี้วัด9!E19="","",ชี้วัด9!E19),IF(ชี้วัด9!E49="","",ชี้วัด9!E49))</f>
        <v/>
      </c>
      <c r="F19" s="118"/>
      <c r="G19" s="314" t="str">
        <f>IF($B$2=1,IF(ชี้วัด9!G19="","",ชี้วัด9!G19),IF(ชี้วัด9!G49="","",ชี้วัด9!G49))</f>
        <v/>
      </c>
      <c r="H19" s="314" t="str">
        <f>IF($B$2=1,IF(ชี้วัด9!H19="","",ชี้วัด9!H19),IF(ชี้วัด9!H49="","",ชี้วัด9!H49))</f>
        <v/>
      </c>
      <c r="I19" s="314" t="str">
        <f>IF($B$2=1,IF(ชี้วัด9!I19="","",ชี้วัด9!I19),IF(ชี้วัด9!I49="","",ชี้วัด9!I49))</f>
        <v/>
      </c>
      <c r="J19" s="314" t="str">
        <f>IF($B$2=1,IF(ชี้วัด9!J19="","",ชี้วัด9!J19),IF(ชี้วัด9!J49="","",ชี้วัด9!J49))</f>
        <v/>
      </c>
      <c r="K19" s="314" t="str">
        <f>IF($B$2=1,IF(ชี้วัด9!K19="","",ชี้วัด9!K19),IF(ชี้วัด9!K49="","",ชี้วัด9!K49))</f>
        <v/>
      </c>
      <c r="L19" s="314" t="str">
        <f>IF($B$2=1,IF(ชี้วัด9!L19="","",ชี้วัด9!L19),IF(ชี้วัด9!L49="","",ชี้วัด9!L49))</f>
        <v/>
      </c>
      <c r="M19" s="314" t="str">
        <f>IF($B$2=1,IF(ชี้วัด9!M19="","",ชี้วัด9!M19),IF(ชี้วัด9!M49="","",ชี้วัด9!M49))</f>
        <v/>
      </c>
      <c r="N19" s="314" t="str">
        <f>IF($B$2=1,IF(ชี้วัด9!N19="","",ชี้วัด9!N19),IF(ชี้วัด9!N49="","",ชี้วัด9!N49))</f>
        <v/>
      </c>
      <c r="O19" s="314" t="str">
        <f>IF($B$2=1,IF(ชี้วัด9!O19="","",ชี้วัด9!O19),IF(ชี้วัด9!O49="","",ชี้วัด9!O49))</f>
        <v/>
      </c>
      <c r="P19" s="314" t="str">
        <f>IF($B$2=1,IF(ชี้วัด9!P19="","",ชี้วัด9!P19),IF(ชี้วัด9!P49="","",ชี้วัด9!P49))</f>
        <v/>
      </c>
      <c r="Q19" s="314" t="str">
        <f>IF($B$2=1,IF(ชี้วัด9!Q19="","",ชี้วัด9!Q19),IF(ชี้วัด9!Q49="","",ชี้วัด9!Q49))</f>
        <v/>
      </c>
      <c r="R19" s="314" t="str">
        <f>IF($B$2=1,IF(ชี้วัด9!R19="","",ชี้วัด9!R19),IF(ชี้วัด9!R49="","",ชี้วัด9!R49))</f>
        <v/>
      </c>
      <c r="S19" s="314" t="str">
        <f>IF($B$2=1,IF(ชี้วัด9!S19="","",ชี้วัด9!S19),IF(ชี้วัด9!S49="","",ชี้วัด9!S49))</f>
        <v/>
      </c>
      <c r="T19" s="314" t="str">
        <f>IF($B$2=1,IF(ชี้วัด9!T19="","",ชี้วัด9!T19),IF(ชี้วัด9!T49="","",ชี้วัด9!T49))</f>
        <v/>
      </c>
      <c r="U19" s="314" t="str">
        <f>IF($B$2=1,IF(ชี้วัด9!U19="","",ชี้วัด9!U19),IF(ชี้วัด9!U49="","",ชี้วัด9!U49))</f>
        <v/>
      </c>
      <c r="V19" s="314" t="str">
        <f>IF($B$2=1,IF(ชี้วัด9!V19="","",ชี้วัด9!V19),IF(ชี้วัด9!V49="","",ชี้วัด9!V49))</f>
        <v/>
      </c>
      <c r="W19" s="314" t="str">
        <f>IF($B$2=1,IF(ชี้วัด9!W19="","",ชี้วัด9!W19),IF(ชี้วัด9!W49="","",ชี้วัด9!W49))</f>
        <v/>
      </c>
      <c r="X19" s="314" t="str">
        <f>IF($B$2=1,IF(ชี้วัด9!X19="","",ชี้วัด9!X19),IF(ชี้วัด9!X49="","",ชี้วัด9!X49))</f>
        <v/>
      </c>
      <c r="Y19" s="314" t="str">
        <f>IF($B$2=1,IF(ชี้วัด9!Y19="","",ชี้วัด9!Y19),IF(ชี้วัด9!Y49="","",ชี้วัด9!Y49))</f>
        <v/>
      </c>
      <c r="Z19" s="314" t="str">
        <f>IF($B$2=1,IF(ชี้วัด9!Z19="","",ชี้วัด9!Z19),IF(ชี้วัด9!Z49="","",ชี้วัด9!Z49))</f>
        <v/>
      </c>
      <c r="AA19" s="314" t="str">
        <f>IF($B$2=1,IF(ชี้วัด9!AA19="","",ชี้วัด9!AA19),IF(ชี้วัด9!AA49="","",ชี้วัด9!AA49))</f>
        <v/>
      </c>
      <c r="AB19" s="314" t="str">
        <f>IF($B$2=1,IF(ชี้วัด9!AB19="","",ชี้วัด9!AB19),IF(ชี้วัด9!AB49="","",ชี้วัด9!AB49))</f>
        <v/>
      </c>
      <c r="AC19" s="314" t="str">
        <f>IF($B$2=1,IF(ชี้วัด9!AC19="","",ชี้วัด9!AC19),IF(ชี้วัด9!AC49="","",ชี้วัด9!AC49))</f>
        <v/>
      </c>
      <c r="AD19" s="314" t="str">
        <f>IF($B$2=1,IF(ชี้วัด9!AD19="","",ชี้วัด9!AD19),IF(ชี้วัด9!AD49="","",ชี้วัด9!AD49))</f>
        <v/>
      </c>
      <c r="AE19" s="314" t="str">
        <f>IF($B$2=1,IF(ชี้วัด9!AE19="","",ชี้วัด9!AE19),IF(ชี้วัด9!AE49="","",ชี้วัด9!AE49))</f>
        <v/>
      </c>
      <c r="AF19" s="314" t="str">
        <f>IF($B$2=1,IF(ชี้วัด9!AF19="","",ชี้วัด9!AF19),IF(ชี้วัด9!AF49="","",ชี้วัด9!AF49))</f>
        <v/>
      </c>
      <c r="AG19" s="314" t="str">
        <f>IF($B$2=1,IF(ชี้วัด9!AG19="","",ชี้วัด9!AG19),IF(ชี้วัด9!AG49="","",ชี้วัด9!AG49))</f>
        <v/>
      </c>
      <c r="AH19" s="314" t="str">
        <f>IF($B$2=1,IF(ชี้วัด9!AH19="","",ชี้วัด9!AH19),IF(ชี้วัด9!AH49="","",ชี้วัด9!AH49))</f>
        <v/>
      </c>
      <c r="AI19" s="314" t="str">
        <f>IF($B$2=1,IF(ชี้วัด9!AI19="","",ชี้วัด9!AI19),IF(ชี้วัด9!AI49="","",ชี้วัด9!AI49))</f>
        <v/>
      </c>
      <c r="AJ19" s="314" t="str">
        <f>IF($B$2=1,IF(ชี้วัด9!AJ19="","",ชี้วัด9!AJ19),IF(ชี้วัด9!AJ49="","",ชี้วัด9!AJ49))</f>
        <v/>
      </c>
      <c r="AK19" s="314" t="str">
        <f>IF($B$2=1,IF(ชี้วัด9!AK19="","",ชี้วัด9!AK19),IF(ชี้วัด9!AK49="","",ชี้วัด9!AK49))</f>
        <v/>
      </c>
      <c r="AL19" s="314" t="str">
        <f>IF($B$2=1,IF(ชี้วัด9!AL19="","",ชี้วัด9!AL19),IF(ชี้วัด9!AL49="","",ชี้วัด9!AL49))</f>
        <v/>
      </c>
      <c r="AM19" s="314" t="str">
        <f>IF($B$2=1,IF(ชี้วัด9!AM19="","",ชี้วัด9!AM19),IF(ชี้วัด9!AM49="","",ชี้วัด9!AM49))</f>
        <v/>
      </c>
      <c r="AN19" s="314" t="str">
        <f>IF($B$2=1,IF(ชี้วัด9!AN19="","",ชี้วัด9!AN19),IF(ชี้วัด9!AN49="","",ชี้วัด9!AN49))</f>
        <v/>
      </c>
      <c r="AO19" s="314" t="str">
        <f>IF($B$2=1,IF(ชี้วัด9!AO19="","",ชี้วัด9!AO19),IF(ชี้วัด9!AO49="","",ชี้วัด9!AO49))</f>
        <v/>
      </c>
      <c r="AP19" s="314" t="str">
        <f>IF($B$2=1,IF(ชี้วัด9!AP19="","",ชี้วัด9!AP19),IF(ชี้วัด9!AP49="","",ชี้วัด9!AP49))</f>
        <v/>
      </c>
      <c r="AQ19" s="314" t="str">
        <f>IF($B$2=1,IF(ชี้วัด9!AQ19="","",ชี้วัด9!AQ19),IF(ชี้วัด9!AQ49="","",ชี้วัด9!AQ49))</f>
        <v/>
      </c>
      <c r="AR19" s="314" t="str">
        <f>IF($B$2=1,IF(ชี้วัด9!AR19="","",ชี้วัด9!AR19),IF(ชี้วัด9!AR49="","",ชี้วัด9!AR49))</f>
        <v/>
      </c>
      <c r="AS19" s="314" t="str">
        <f>IF($B$2=1,IF(ชี้วัด9!AS19="","",ชี้วัด9!AS19),IF(ชี้วัด9!AS49="","",ชี้วัด9!AS49))</f>
        <v/>
      </c>
      <c r="AT19" s="314" t="str">
        <f>IF($B$2=1,IF(ชี้วัด9!AT19="","",ชี้วัด9!AT19),IF(ชี้วัด9!AT49="","",ชี้วัด9!AT49))</f>
        <v/>
      </c>
      <c r="AU19" s="314" t="str">
        <f>IF($B$2=1,IF(ชี้วัด9!AU19="","",ชี้วัด9!AU19),IF(ชี้วัด9!AU49="","",ชี้วัด9!AU49))</f>
        <v/>
      </c>
      <c r="AV19" s="314" t="str">
        <f>IF($B$2=1,IF(ชี้วัด9!AV19="","",ชี้วัด9!AV19),IF(ชี้วัด9!AV49="","",ชี้วัด9!AV49))</f>
        <v/>
      </c>
      <c r="AW19" s="314" t="str">
        <f>IF($B$2=1,IF(ชี้วัด9!AW19="","",ชี้วัด9!AW19),IF(ชี้วัด9!AW49="","",ชี้วัด9!AW49))</f>
        <v/>
      </c>
      <c r="AX19" s="314" t="str">
        <f>IF($B$2=1,IF(ชี้วัด9!AX19="","",ชี้วัด9!AX19),IF(ชี้วัด9!AX49="","",ชี้วัด9!AX49))</f>
        <v/>
      </c>
      <c r="AY19" s="314" t="str">
        <f>IF($B$2=1,IF(ชี้วัด9!AY19="","",ชี้วัด9!AY19),IF(ชี้วัด9!AY49="","",ชี้วัด9!AY49))</f>
        <v/>
      </c>
      <c r="AZ19" s="314" t="str">
        <f>IF($B$2=1,IF(ชี้วัด9!AZ19="","",ชี้วัด9!AZ19),IF(ชี้วัด9!AZ49="","",ชี้วัด9!AZ49))</f>
        <v/>
      </c>
      <c r="BA19" s="314" t="str">
        <f>IF($B$2=1,IF(ชี้วัด9!BA19="","",ชี้วัด9!BA19),IF(ชี้วัด9!BA49="","",ชี้วัด9!BA49))</f>
        <v/>
      </c>
      <c r="BB19" s="314" t="str">
        <f>IF($B$2=1,IF(ชี้วัด9!BB19="","",ชี้วัด9!BB19),IF(ชี้วัด9!BB49="","",ชี้วัด9!BB49))</f>
        <v/>
      </c>
      <c r="BC19" s="314" t="str">
        <f>IF($B$2=1,IF(ชี้วัด9!BC19="","",ชี้วัด9!BC19),IF(ชี้วัด9!BC49="","",ชี้วัด9!BC49))</f>
        <v/>
      </c>
      <c r="BD19" s="314" t="str">
        <f>IF($B$2=1,IF(ชี้วัด9!BD19="","",ชี้วัด9!BD19),IF(ชี้วัด9!BD49="","",ชี้วัด9!BD49))</f>
        <v/>
      </c>
      <c r="BE19" s="116" t="str">
        <f>IF($B$2=1,IF(ชี้วัด9!BE19="","",ชี้วัด9!BE19),IF(ชี้วัด9!BE49="","",ชี้วัด9!BE49))</f>
        <v/>
      </c>
      <c r="BF19" s="116" t="str">
        <f>IF($B$2=1,IF(ชี้วัด9!BF19="","",ชี้วัด9!BF19),IF(ชี้วัด9!BF49="","",ชี้วัด9!BF49))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IF($B$2=1,IF(ชี้วัด9!E20="","",ชี้วัด9!E20),IF(ชี้วัด9!E50="","",ชี้วัด9!E50))</f>
        <v/>
      </c>
      <c r="F20" s="118"/>
      <c r="G20" s="314" t="str">
        <f>IF($B$2=1,IF(ชี้วัด9!G20="","",ชี้วัด9!G20),IF(ชี้วัด9!G50="","",ชี้วัด9!G50))</f>
        <v/>
      </c>
      <c r="H20" s="314" t="str">
        <f>IF($B$2=1,IF(ชี้วัด9!H20="","",ชี้วัด9!H20),IF(ชี้วัด9!H50="","",ชี้วัด9!H50))</f>
        <v/>
      </c>
      <c r="I20" s="314" t="str">
        <f>IF($B$2=1,IF(ชี้วัด9!I20="","",ชี้วัด9!I20),IF(ชี้วัด9!I50="","",ชี้วัด9!I50))</f>
        <v/>
      </c>
      <c r="J20" s="314" t="str">
        <f>IF($B$2=1,IF(ชี้วัด9!J20="","",ชี้วัด9!J20),IF(ชี้วัด9!J50="","",ชี้วัด9!J50))</f>
        <v/>
      </c>
      <c r="K20" s="314" t="str">
        <f>IF($B$2=1,IF(ชี้วัด9!K20="","",ชี้วัด9!K20),IF(ชี้วัด9!K50="","",ชี้วัด9!K50))</f>
        <v/>
      </c>
      <c r="L20" s="314" t="str">
        <f>IF($B$2=1,IF(ชี้วัด9!L20="","",ชี้วัด9!L20),IF(ชี้วัด9!L50="","",ชี้วัด9!L50))</f>
        <v/>
      </c>
      <c r="M20" s="314" t="str">
        <f>IF($B$2=1,IF(ชี้วัด9!M20="","",ชี้วัด9!M20),IF(ชี้วัด9!M50="","",ชี้วัด9!M50))</f>
        <v/>
      </c>
      <c r="N20" s="314" t="str">
        <f>IF($B$2=1,IF(ชี้วัด9!N20="","",ชี้วัด9!N20),IF(ชี้วัด9!N50="","",ชี้วัด9!N50))</f>
        <v/>
      </c>
      <c r="O20" s="314" t="str">
        <f>IF($B$2=1,IF(ชี้วัด9!O20="","",ชี้วัด9!O20),IF(ชี้วัด9!O50="","",ชี้วัด9!O50))</f>
        <v/>
      </c>
      <c r="P20" s="314" t="str">
        <f>IF($B$2=1,IF(ชี้วัด9!P20="","",ชี้วัด9!P20),IF(ชี้วัด9!P50="","",ชี้วัด9!P50))</f>
        <v/>
      </c>
      <c r="Q20" s="314" t="str">
        <f>IF($B$2=1,IF(ชี้วัด9!Q20="","",ชี้วัด9!Q20),IF(ชี้วัด9!Q50="","",ชี้วัด9!Q50))</f>
        <v/>
      </c>
      <c r="R20" s="314" t="str">
        <f>IF($B$2=1,IF(ชี้วัด9!R20="","",ชี้วัด9!R20),IF(ชี้วัด9!R50="","",ชี้วัด9!R50))</f>
        <v/>
      </c>
      <c r="S20" s="314" t="str">
        <f>IF($B$2=1,IF(ชี้วัด9!S20="","",ชี้วัด9!S20),IF(ชี้วัด9!S50="","",ชี้วัด9!S50))</f>
        <v/>
      </c>
      <c r="T20" s="314" t="str">
        <f>IF($B$2=1,IF(ชี้วัด9!T20="","",ชี้วัด9!T20),IF(ชี้วัด9!T50="","",ชี้วัด9!T50))</f>
        <v/>
      </c>
      <c r="U20" s="314" t="str">
        <f>IF($B$2=1,IF(ชี้วัด9!U20="","",ชี้วัด9!U20),IF(ชี้วัด9!U50="","",ชี้วัด9!U50))</f>
        <v/>
      </c>
      <c r="V20" s="314" t="str">
        <f>IF($B$2=1,IF(ชี้วัด9!V20="","",ชี้วัด9!V20),IF(ชี้วัด9!V50="","",ชี้วัด9!V50))</f>
        <v/>
      </c>
      <c r="W20" s="314" t="str">
        <f>IF($B$2=1,IF(ชี้วัด9!W20="","",ชี้วัด9!W20),IF(ชี้วัด9!W50="","",ชี้วัด9!W50))</f>
        <v/>
      </c>
      <c r="X20" s="314" t="str">
        <f>IF($B$2=1,IF(ชี้วัด9!X20="","",ชี้วัด9!X20),IF(ชี้วัด9!X50="","",ชี้วัด9!X50))</f>
        <v/>
      </c>
      <c r="Y20" s="314" t="str">
        <f>IF($B$2=1,IF(ชี้วัด9!Y20="","",ชี้วัด9!Y20),IF(ชี้วัด9!Y50="","",ชี้วัด9!Y50))</f>
        <v/>
      </c>
      <c r="Z20" s="314" t="str">
        <f>IF($B$2=1,IF(ชี้วัด9!Z20="","",ชี้วัด9!Z20),IF(ชี้วัด9!Z50="","",ชี้วัด9!Z50))</f>
        <v/>
      </c>
      <c r="AA20" s="314" t="str">
        <f>IF($B$2=1,IF(ชี้วัด9!AA20="","",ชี้วัด9!AA20),IF(ชี้วัด9!AA50="","",ชี้วัด9!AA50))</f>
        <v/>
      </c>
      <c r="AB20" s="314" t="str">
        <f>IF($B$2=1,IF(ชี้วัด9!AB20="","",ชี้วัด9!AB20),IF(ชี้วัด9!AB50="","",ชี้วัด9!AB50))</f>
        <v/>
      </c>
      <c r="AC20" s="314" t="str">
        <f>IF($B$2=1,IF(ชี้วัด9!AC20="","",ชี้วัด9!AC20),IF(ชี้วัด9!AC50="","",ชี้วัด9!AC50))</f>
        <v/>
      </c>
      <c r="AD20" s="314" t="str">
        <f>IF($B$2=1,IF(ชี้วัด9!AD20="","",ชี้วัด9!AD20),IF(ชี้วัด9!AD50="","",ชี้วัด9!AD50))</f>
        <v/>
      </c>
      <c r="AE20" s="314" t="str">
        <f>IF($B$2=1,IF(ชี้วัด9!AE20="","",ชี้วัด9!AE20),IF(ชี้วัด9!AE50="","",ชี้วัด9!AE50))</f>
        <v/>
      </c>
      <c r="AF20" s="314" t="str">
        <f>IF($B$2=1,IF(ชี้วัด9!AF20="","",ชี้วัด9!AF20),IF(ชี้วัด9!AF50="","",ชี้วัด9!AF50))</f>
        <v/>
      </c>
      <c r="AG20" s="314" t="str">
        <f>IF($B$2=1,IF(ชี้วัด9!AG20="","",ชี้วัด9!AG20),IF(ชี้วัด9!AG50="","",ชี้วัด9!AG50))</f>
        <v/>
      </c>
      <c r="AH20" s="314" t="str">
        <f>IF($B$2=1,IF(ชี้วัด9!AH20="","",ชี้วัด9!AH20),IF(ชี้วัด9!AH50="","",ชี้วัด9!AH50))</f>
        <v/>
      </c>
      <c r="AI20" s="314" t="str">
        <f>IF($B$2=1,IF(ชี้วัด9!AI20="","",ชี้วัด9!AI20),IF(ชี้วัด9!AI50="","",ชี้วัด9!AI50))</f>
        <v/>
      </c>
      <c r="AJ20" s="314" t="str">
        <f>IF($B$2=1,IF(ชี้วัด9!AJ20="","",ชี้วัด9!AJ20),IF(ชี้วัด9!AJ50="","",ชี้วัด9!AJ50))</f>
        <v/>
      </c>
      <c r="AK20" s="314" t="str">
        <f>IF($B$2=1,IF(ชี้วัด9!AK20="","",ชี้วัด9!AK20),IF(ชี้วัด9!AK50="","",ชี้วัด9!AK50))</f>
        <v/>
      </c>
      <c r="AL20" s="314" t="str">
        <f>IF($B$2=1,IF(ชี้วัด9!AL20="","",ชี้วัด9!AL20),IF(ชี้วัด9!AL50="","",ชี้วัด9!AL50))</f>
        <v/>
      </c>
      <c r="AM20" s="314" t="str">
        <f>IF($B$2=1,IF(ชี้วัด9!AM20="","",ชี้วัด9!AM20),IF(ชี้วัด9!AM50="","",ชี้วัด9!AM50))</f>
        <v/>
      </c>
      <c r="AN20" s="314" t="str">
        <f>IF($B$2=1,IF(ชี้วัด9!AN20="","",ชี้วัด9!AN20),IF(ชี้วัด9!AN50="","",ชี้วัด9!AN50))</f>
        <v/>
      </c>
      <c r="AO20" s="314" t="str">
        <f>IF($B$2=1,IF(ชี้วัด9!AO20="","",ชี้วัด9!AO20),IF(ชี้วัด9!AO50="","",ชี้วัด9!AO50))</f>
        <v/>
      </c>
      <c r="AP20" s="314" t="str">
        <f>IF($B$2=1,IF(ชี้วัด9!AP20="","",ชี้วัด9!AP20),IF(ชี้วัด9!AP50="","",ชี้วัด9!AP50))</f>
        <v/>
      </c>
      <c r="AQ20" s="314" t="str">
        <f>IF($B$2=1,IF(ชี้วัด9!AQ20="","",ชี้วัด9!AQ20),IF(ชี้วัด9!AQ50="","",ชี้วัด9!AQ50))</f>
        <v/>
      </c>
      <c r="AR20" s="314" t="str">
        <f>IF($B$2=1,IF(ชี้วัด9!AR20="","",ชี้วัด9!AR20),IF(ชี้วัด9!AR50="","",ชี้วัด9!AR50))</f>
        <v/>
      </c>
      <c r="AS20" s="314" t="str">
        <f>IF($B$2=1,IF(ชี้วัด9!AS20="","",ชี้วัด9!AS20),IF(ชี้วัด9!AS50="","",ชี้วัด9!AS50))</f>
        <v/>
      </c>
      <c r="AT20" s="314" t="str">
        <f>IF($B$2=1,IF(ชี้วัด9!AT20="","",ชี้วัด9!AT20),IF(ชี้วัด9!AT50="","",ชี้วัด9!AT50))</f>
        <v/>
      </c>
      <c r="AU20" s="314" t="str">
        <f>IF($B$2=1,IF(ชี้วัด9!AU20="","",ชี้วัด9!AU20),IF(ชี้วัด9!AU50="","",ชี้วัด9!AU50))</f>
        <v/>
      </c>
      <c r="AV20" s="314" t="str">
        <f>IF($B$2=1,IF(ชี้วัด9!AV20="","",ชี้วัด9!AV20),IF(ชี้วัด9!AV50="","",ชี้วัด9!AV50))</f>
        <v/>
      </c>
      <c r="AW20" s="314" t="str">
        <f>IF($B$2=1,IF(ชี้วัด9!AW20="","",ชี้วัด9!AW20),IF(ชี้วัด9!AW50="","",ชี้วัด9!AW50))</f>
        <v/>
      </c>
      <c r="AX20" s="314" t="str">
        <f>IF($B$2=1,IF(ชี้วัด9!AX20="","",ชี้วัด9!AX20),IF(ชี้วัด9!AX50="","",ชี้วัด9!AX50))</f>
        <v/>
      </c>
      <c r="AY20" s="314" t="str">
        <f>IF($B$2=1,IF(ชี้วัด9!AY20="","",ชี้วัด9!AY20),IF(ชี้วัด9!AY50="","",ชี้วัด9!AY50))</f>
        <v/>
      </c>
      <c r="AZ20" s="314" t="str">
        <f>IF($B$2=1,IF(ชี้วัด9!AZ20="","",ชี้วัด9!AZ20),IF(ชี้วัด9!AZ50="","",ชี้วัด9!AZ50))</f>
        <v/>
      </c>
      <c r="BA20" s="314" t="str">
        <f>IF($B$2=1,IF(ชี้วัด9!BA20="","",ชี้วัด9!BA20),IF(ชี้วัด9!BA50="","",ชี้วัด9!BA50))</f>
        <v/>
      </c>
      <c r="BB20" s="314" t="str">
        <f>IF($B$2=1,IF(ชี้วัด9!BB20="","",ชี้วัด9!BB20),IF(ชี้วัด9!BB50="","",ชี้วัด9!BB50))</f>
        <v/>
      </c>
      <c r="BC20" s="314" t="str">
        <f>IF($B$2=1,IF(ชี้วัด9!BC20="","",ชี้วัด9!BC20),IF(ชี้วัด9!BC50="","",ชี้วัด9!BC50))</f>
        <v/>
      </c>
      <c r="BD20" s="314" t="str">
        <f>IF($B$2=1,IF(ชี้วัด9!BD20="","",ชี้วัด9!BD20),IF(ชี้วัด9!BD50="","",ชี้วัด9!BD50))</f>
        <v/>
      </c>
      <c r="BE20" s="116" t="str">
        <f>IF($B$2=1,IF(ชี้วัด9!BE20="","",ชี้วัด9!BE20),IF(ชี้วัด9!BE50="","",ชี้วัด9!BE50))</f>
        <v/>
      </c>
      <c r="BF20" s="116" t="str">
        <f>IF($B$2=1,IF(ชี้วัด9!BF20="","",ชี้วัด9!BF20),IF(ชี้วัด9!BF50="","",ชี้วัด9!BF50))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IF($B$2=1,IF(ชี้วัด9!E21="","",ชี้วัด9!E21),IF(ชี้วัด9!E51="","",ชี้วัด9!E51))</f>
        <v/>
      </c>
      <c r="F21" s="118"/>
      <c r="G21" s="314" t="str">
        <f>IF($B$2=1,IF(ชี้วัด9!G21="","",ชี้วัด9!G21),IF(ชี้วัด9!G51="","",ชี้วัด9!G51))</f>
        <v/>
      </c>
      <c r="H21" s="314" t="str">
        <f>IF($B$2=1,IF(ชี้วัด9!H21="","",ชี้วัด9!H21),IF(ชี้วัด9!H51="","",ชี้วัด9!H51))</f>
        <v/>
      </c>
      <c r="I21" s="314" t="str">
        <f>IF($B$2=1,IF(ชี้วัด9!I21="","",ชี้วัด9!I21),IF(ชี้วัด9!I51="","",ชี้วัด9!I51))</f>
        <v/>
      </c>
      <c r="J21" s="314" t="str">
        <f>IF($B$2=1,IF(ชี้วัด9!J21="","",ชี้วัด9!J21),IF(ชี้วัด9!J51="","",ชี้วัด9!J51))</f>
        <v/>
      </c>
      <c r="K21" s="314" t="str">
        <f>IF($B$2=1,IF(ชี้วัด9!K21="","",ชี้วัด9!K21),IF(ชี้วัด9!K51="","",ชี้วัด9!K51))</f>
        <v/>
      </c>
      <c r="L21" s="314" t="str">
        <f>IF($B$2=1,IF(ชี้วัด9!L21="","",ชี้วัด9!L21),IF(ชี้วัด9!L51="","",ชี้วัด9!L51))</f>
        <v/>
      </c>
      <c r="M21" s="314" t="str">
        <f>IF($B$2=1,IF(ชี้วัด9!M21="","",ชี้วัด9!M21),IF(ชี้วัด9!M51="","",ชี้วัด9!M51))</f>
        <v/>
      </c>
      <c r="N21" s="314" t="str">
        <f>IF($B$2=1,IF(ชี้วัด9!N21="","",ชี้วัด9!N21),IF(ชี้วัด9!N51="","",ชี้วัด9!N51))</f>
        <v/>
      </c>
      <c r="O21" s="314" t="str">
        <f>IF($B$2=1,IF(ชี้วัด9!O21="","",ชี้วัด9!O21),IF(ชี้วัด9!O51="","",ชี้วัด9!O51))</f>
        <v/>
      </c>
      <c r="P21" s="314" t="str">
        <f>IF($B$2=1,IF(ชี้วัด9!P21="","",ชี้วัด9!P21),IF(ชี้วัด9!P51="","",ชี้วัด9!P51))</f>
        <v/>
      </c>
      <c r="Q21" s="314" t="str">
        <f>IF($B$2=1,IF(ชี้วัด9!Q21="","",ชี้วัด9!Q21),IF(ชี้วัด9!Q51="","",ชี้วัด9!Q51))</f>
        <v/>
      </c>
      <c r="R21" s="314" t="str">
        <f>IF($B$2=1,IF(ชี้วัด9!R21="","",ชี้วัด9!R21),IF(ชี้วัด9!R51="","",ชี้วัด9!R51))</f>
        <v/>
      </c>
      <c r="S21" s="314" t="str">
        <f>IF($B$2=1,IF(ชี้วัด9!S21="","",ชี้วัด9!S21),IF(ชี้วัด9!S51="","",ชี้วัด9!S51))</f>
        <v/>
      </c>
      <c r="T21" s="314" t="str">
        <f>IF($B$2=1,IF(ชี้วัด9!T21="","",ชี้วัด9!T21),IF(ชี้วัด9!T51="","",ชี้วัด9!T51))</f>
        <v/>
      </c>
      <c r="U21" s="314" t="str">
        <f>IF($B$2=1,IF(ชี้วัด9!U21="","",ชี้วัด9!U21),IF(ชี้วัด9!U51="","",ชี้วัด9!U51))</f>
        <v/>
      </c>
      <c r="V21" s="314" t="str">
        <f>IF($B$2=1,IF(ชี้วัด9!V21="","",ชี้วัด9!V21),IF(ชี้วัด9!V51="","",ชี้วัด9!V51))</f>
        <v/>
      </c>
      <c r="W21" s="314" t="str">
        <f>IF($B$2=1,IF(ชี้วัด9!W21="","",ชี้วัด9!W21),IF(ชี้วัด9!W51="","",ชี้วัด9!W51))</f>
        <v/>
      </c>
      <c r="X21" s="314" t="str">
        <f>IF($B$2=1,IF(ชี้วัด9!X21="","",ชี้วัด9!X21),IF(ชี้วัด9!X51="","",ชี้วัด9!X51))</f>
        <v/>
      </c>
      <c r="Y21" s="314" t="str">
        <f>IF($B$2=1,IF(ชี้วัด9!Y21="","",ชี้วัด9!Y21),IF(ชี้วัด9!Y51="","",ชี้วัด9!Y51))</f>
        <v/>
      </c>
      <c r="Z21" s="314" t="str">
        <f>IF($B$2=1,IF(ชี้วัด9!Z21="","",ชี้วัด9!Z21),IF(ชี้วัด9!Z51="","",ชี้วัด9!Z51))</f>
        <v/>
      </c>
      <c r="AA21" s="314" t="str">
        <f>IF($B$2=1,IF(ชี้วัด9!AA21="","",ชี้วัด9!AA21),IF(ชี้วัด9!AA51="","",ชี้วัด9!AA51))</f>
        <v/>
      </c>
      <c r="AB21" s="314" t="str">
        <f>IF($B$2=1,IF(ชี้วัด9!AB21="","",ชี้วัด9!AB21),IF(ชี้วัด9!AB51="","",ชี้วัด9!AB51))</f>
        <v/>
      </c>
      <c r="AC21" s="314" t="str">
        <f>IF($B$2=1,IF(ชี้วัด9!AC21="","",ชี้วัด9!AC21),IF(ชี้วัด9!AC51="","",ชี้วัด9!AC51))</f>
        <v/>
      </c>
      <c r="AD21" s="314" t="str">
        <f>IF($B$2=1,IF(ชี้วัด9!AD21="","",ชี้วัด9!AD21),IF(ชี้วัด9!AD51="","",ชี้วัด9!AD51))</f>
        <v/>
      </c>
      <c r="AE21" s="314" t="str">
        <f>IF($B$2=1,IF(ชี้วัด9!AE21="","",ชี้วัด9!AE21),IF(ชี้วัด9!AE51="","",ชี้วัด9!AE51))</f>
        <v/>
      </c>
      <c r="AF21" s="314" t="str">
        <f>IF($B$2=1,IF(ชี้วัด9!AF21="","",ชี้วัด9!AF21),IF(ชี้วัด9!AF51="","",ชี้วัด9!AF51))</f>
        <v/>
      </c>
      <c r="AG21" s="314" t="str">
        <f>IF($B$2=1,IF(ชี้วัด9!AG21="","",ชี้วัด9!AG21),IF(ชี้วัด9!AG51="","",ชี้วัด9!AG51))</f>
        <v/>
      </c>
      <c r="AH21" s="314" t="str">
        <f>IF($B$2=1,IF(ชี้วัด9!AH21="","",ชี้วัด9!AH21),IF(ชี้วัด9!AH51="","",ชี้วัด9!AH51))</f>
        <v/>
      </c>
      <c r="AI21" s="314" t="str">
        <f>IF($B$2=1,IF(ชี้วัด9!AI21="","",ชี้วัด9!AI21),IF(ชี้วัด9!AI51="","",ชี้วัด9!AI51))</f>
        <v/>
      </c>
      <c r="AJ21" s="314" t="str">
        <f>IF($B$2=1,IF(ชี้วัด9!AJ21="","",ชี้วัด9!AJ21),IF(ชี้วัด9!AJ51="","",ชี้วัด9!AJ51))</f>
        <v/>
      </c>
      <c r="AK21" s="314" t="str">
        <f>IF($B$2=1,IF(ชี้วัด9!AK21="","",ชี้วัด9!AK21),IF(ชี้วัด9!AK51="","",ชี้วัด9!AK51))</f>
        <v/>
      </c>
      <c r="AL21" s="314" t="str">
        <f>IF($B$2=1,IF(ชี้วัด9!AL21="","",ชี้วัด9!AL21),IF(ชี้วัด9!AL51="","",ชี้วัด9!AL51))</f>
        <v/>
      </c>
      <c r="AM21" s="314" t="str">
        <f>IF($B$2=1,IF(ชี้วัด9!AM21="","",ชี้วัด9!AM21),IF(ชี้วัด9!AM51="","",ชี้วัด9!AM51))</f>
        <v/>
      </c>
      <c r="AN21" s="314" t="str">
        <f>IF($B$2=1,IF(ชี้วัด9!AN21="","",ชี้วัด9!AN21),IF(ชี้วัด9!AN51="","",ชี้วัด9!AN51))</f>
        <v/>
      </c>
      <c r="AO21" s="314" t="str">
        <f>IF($B$2=1,IF(ชี้วัด9!AO21="","",ชี้วัด9!AO21),IF(ชี้วัด9!AO51="","",ชี้วัด9!AO51))</f>
        <v/>
      </c>
      <c r="AP21" s="314" t="str">
        <f>IF($B$2=1,IF(ชี้วัด9!AP21="","",ชี้วัด9!AP21),IF(ชี้วัด9!AP51="","",ชี้วัด9!AP51))</f>
        <v/>
      </c>
      <c r="AQ21" s="314" t="str">
        <f>IF($B$2=1,IF(ชี้วัด9!AQ21="","",ชี้วัด9!AQ21),IF(ชี้วัด9!AQ51="","",ชี้วัด9!AQ51))</f>
        <v/>
      </c>
      <c r="AR21" s="314" t="str">
        <f>IF($B$2=1,IF(ชี้วัด9!AR21="","",ชี้วัด9!AR21),IF(ชี้วัด9!AR51="","",ชี้วัด9!AR51))</f>
        <v/>
      </c>
      <c r="AS21" s="314" t="str">
        <f>IF($B$2=1,IF(ชี้วัด9!AS21="","",ชี้วัด9!AS21),IF(ชี้วัด9!AS51="","",ชี้วัด9!AS51))</f>
        <v/>
      </c>
      <c r="AT21" s="314" t="str">
        <f>IF($B$2=1,IF(ชี้วัด9!AT21="","",ชี้วัด9!AT21),IF(ชี้วัด9!AT51="","",ชี้วัด9!AT51))</f>
        <v/>
      </c>
      <c r="AU21" s="314" t="str">
        <f>IF($B$2=1,IF(ชี้วัด9!AU21="","",ชี้วัด9!AU21),IF(ชี้วัด9!AU51="","",ชี้วัด9!AU51))</f>
        <v/>
      </c>
      <c r="AV21" s="314" t="str">
        <f>IF($B$2=1,IF(ชี้วัด9!AV21="","",ชี้วัด9!AV21),IF(ชี้วัด9!AV51="","",ชี้วัด9!AV51))</f>
        <v/>
      </c>
      <c r="AW21" s="314" t="str">
        <f>IF($B$2=1,IF(ชี้วัด9!AW21="","",ชี้วัด9!AW21),IF(ชี้วัด9!AW51="","",ชี้วัด9!AW51))</f>
        <v/>
      </c>
      <c r="AX21" s="314" t="str">
        <f>IF($B$2=1,IF(ชี้วัด9!AX21="","",ชี้วัด9!AX21),IF(ชี้วัด9!AX51="","",ชี้วัด9!AX51))</f>
        <v/>
      </c>
      <c r="AY21" s="314" t="str">
        <f>IF($B$2=1,IF(ชี้วัด9!AY21="","",ชี้วัด9!AY21),IF(ชี้วัด9!AY51="","",ชี้วัด9!AY51))</f>
        <v/>
      </c>
      <c r="AZ21" s="314" t="str">
        <f>IF($B$2=1,IF(ชี้วัด9!AZ21="","",ชี้วัด9!AZ21),IF(ชี้วัด9!AZ51="","",ชี้วัด9!AZ51))</f>
        <v/>
      </c>
      <c r="BA21" s="314" t="str">
        <f>IF($B$2=1,IF(ชี้วัด9!BA21="","",ชี้วัด9!BA21),IF(ชี้วัด9!BA51="","",ชี้วัด9!BA51))</f>
        <v/>
      </c>
      <c r="BB21" s="314" t="str">
        <f>IF($B$2=1,IF(ชี้วัด9!BB21="","",ชี้วัด9!BB21),IF(ชี้วัด9!BB51="","",ชี้วัด9!BB51))</f>
        <v/>
      </c>
      <c r="BC21" s="314" t="str">
        <f>IF($B$2=1,IF(ชี้วัด9!BC21="","",ชี้วัด9!BC21),IF(ชี้วัด9!BC51="","",ชี้วัด9!BC51))</f>
        <v/>
      </c>
      <c r="BD21" s="314" t="str">
        <f>IF($B$2=1,IF(ชี้วัด9!BD21="","",ชี้วัด9!BD21),IF(ชี้วัด9!BD51="","",ชี้วัด9!BD51))</f>
        <v/>
      </c>
      <c r="BE21" s="116" t="str">
        <f>IF($B$2=1,IF(ชี้วัด9!BE21="","",ชี้วัด9!BE21),IF(ชี้วัด9!BE51="","",ชี้วัด9!BE51))</f>
        <v/>
      </c>
      <c r="BF21" s="116" t="str">
        <f>IF($B$2=1,IF(ชี้วัด9!BF21="","",ชี้วัด9!BF21),IF(ชี้วัด9!BF51="","",ชี้วัด9!BF51))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IF($B$2=1,IF(ชี้วัด9!E22="","",ชี้วัด9!E22),IF(ชี้วัด9!E52="","",ชี้วัด9!E52))</f>
        <v/>
      </c>
      <c r="F22" s="118"/>
      <c r="G22" s="314" t="str">
        <f>IF($B$2=1,IF(ชี้วัด9!G22="","",ชี้วัด9!G22),IF(ชี้วัด9!G52="","",ชี้วัด9!G52))</f>
        <v/>
      </c>
      <c r="H22" s="314" t="str">
        <f>IF($B$2=1,IF(ชี้วัด9!H22="","",ชี้วัด9!H22),IF(ชี้วัด9!H52="","",ชี้วัด9!H52))</f>
        <v/>
      </c>
      <c r="I22" s="314" t="str">
        <f>IF($B$2=1,IF(ชี้วัด9!I22="","",ชี้วัด9!I22),IF(ชี้วัด9!I52="","",ชี้วัด9!I52))</f>
        <v/>
      </c>
      <c r="J22" s="314" t="str">
        <f>IF($B$2=1,IF(ชี้วัด9!J22="","",ชี้วัด9!J22),IF(ชี้วัด9!J52="","",ชี้วัด9!J52))</f>
        <v/>
      </c>
      <c r="K22" s="314" t="str">
        <f>IF($B$2=1,IF(ชี้วัด9!K22="","",ชี้วัด9!K22),IF(ชี้วัด9!K52="","",ชี้วัด9!K52))</f>
        <v/>
      </c>
      <c r="L22" s="314" t="str">
        <f>IF($B$2=1,IF(ชี้วัด9!L22="","",ชี้วัด9!L22),IF(ชี้วัด9!L52="","",ชี้วัด9!L52))</f>
        <v/>
      </c>
      <c r="M22" s="314" t="str">
        <f>IF($B$2=1,IF(ชี้วัด9!M22="","",ชี้วัด9!M22),IF(ชี้วัด9!M52="","",ชี้วัด9!M52))</f>
        <v/>
      </c>
      <c r="N22" s="314" t="str">
        <f>IF($B$2=1,IF(ชี้วัด9!N22="","",ชี้วัด9!N22),IF(ชี้วัด9!N52="","",ชี้วัด9!N52))</f>
        <v/>
      </c>
      <c r="O22" s="314" t="str">
        <f>IF($B$2=1,IF(ชี้วัด9!O22="","",ชี้วัด9!O22),IF(ชี้วัด9!O52="","",ชี้วัด9!O52))</f>
        <v/>
      </c>
      <c r="P22" s="314" t="str">
        <f>IF($B$2=1,IF(ชี้วัด9!P22="","",ชี้วัด9!P22),IF(ชี้วัด9!P52="","",ชี้วัด9!P52))</f>
        <v/>
      </c>
      <c r="Q22" s="314" t="str">
        <f>IF($B$2=1,IF(ชี้วัด9!Q22="","",ชี้วัด9!Q22),IF(ชี้วัด9!Q52="","",ชี้วัด9!Q52))</f>
        <v/>
      </c>
      <c r="R22" s="314" t="str">
        <f>IF($B$2=1,IF(ชี้วัด9!R22="","",ชี้วัด9!R22),IF(ชี้วัด9!R52="","",ชี้วัด9!R52))</f>
        <v/>
      </c>
      <c r="S22" s="314" t="str">
        <f>IF($B$2=1,IF(ชี้วัด9!S22="","",ชี้วัด9!S22),IF(ชี้วัด9!S52="","",ชี้วัด9!S52))</f>
        <v/>
      </c>
      <c r="T22" s="314" t="str">
        <f>IF($B$2=1,IF(ชี้วัด9!T22="","",ชี้วัด9!T22),IF(ชี้วัด9!T52="","",ชี้วัด9!T52))</f>
        <v/>
      </c>
      <c r="U22" s="314" t="str">
        <f>IF($B$2=1,IF(ชี้วัด9!U22="","",ชี้วัด9!U22),IF(ชี้วัด9!U52="","",ชี้วัด9!U52))</f>
        <v/>
      </c>
      <c r="V22" s="314" t="str">
        <f>IF($B$2=1,IF(ชี้วัด9!V22="","",ชี้วัด9!V22),IF(ชี้วัด9!V52="","",ชี้วัด9!V52))</f>
        <v/>
      </c>
      <c r="W22" s="314" t="str">
        <f>IF($B$2=1,IF(ชี้วัด9!W22="","",ชี้วัด9!W22),IF(ชี้วัด9!W52="","",ชี้วัด9!W52))</f>
        <v/>
      </c>
      <c r="X22" s="314" t="str">
        <f>IF($B$2=1,IF(ชี้วัด9!X22="","",ชี้วัด9!X22),IF(ชี้วัด9!X52="","",ชี้วัด9!X52))</f>
        <v/>
      </c>
      <c r="Y22" s="314" t="str">
        <f>IF($B$2=1,IF(ชี้วัด9!Y22="","",ชี้วัด9!Y22),IF(ชี้วัด9!Y52="","",ชี้วัด9!Y52))</f>
        <v/>
      </c>
      <c r="Z22" s="314" t="str">
        <f>IF($B$2=1,IF(ชี้วัด9!Z22="","",ชี้วัด9!Z22),IF(ชี้วัด9!Z52="","",ชี้วัด9!Z52))</f>
        <v/>
      </c>
      <c r="AA22" s="314" t="str">
        <f>IF($B$2=1,IF(ชี้วัด9!AA22="","",ชี้วัด9!AA22),IF(ชี้วัด9!AA52="","",ชี้วัด9!AA52))</f>
        <v/>
      </c>
      <c r="AB22" s="314" t="str">
        <f>IF($B$2=1,IF(ชี้วัด9!AB22="","",ชี้วัด9!AB22),IF(ชี้วัด9!AB52="","",ชี้วัด9!AB52))</f>
        <v/>
      </c>
      <c r="AC22" s="314" t="str">
        <f>IF($B$2=1,IF(ชี้วัด9!AC22="","",ชี้วัด9!AC22),IF(ชี้วัด9!AC52="","",ชี้วัด9!AC52))</f>
        <v/>
      </c>
      <c r="AD22" s="314" t="str">
        <f>IF($B$2=1,IF(ชี้วัด9!AD22="","",ชี้วัด9!AD22),IF(ชี้วัด9!AD52="","",ชี้วัด9!AD52))</f>
        <v/>
      </c>
      <c r="AE22" s="314" t="str">
        <f>IF($B$2=1,IF(ชี้วัด9!AE22="","",ชี้วัด9!AE22),IF(ชี้วัด9!AE52="","",ชี้วัด9!AE52))</f>
        <v/>
      </c>
      <c r="AF22" s="314" t="str">
        <f>IF($B$2=1,IF(ชี้วัด9!AF22="","",ชี้วัด9!AF22),IF(ชี้วัด9!AF52="","",ชี้วัด9!AF52))</f>
        <v/>
      </c>
      <c r="AG22" s="314" t="str">
        <f>IF($B$2=1,IF(ชี้วัด9!AG22="","",ชี้วัด9!AG22),IF(ชี้วัด9!AG52="","",ชี้วัด9!AG52))</f>
        <v/>
      </c>
      <c r="AH22" s="314" t="str">
        <f>IF($B$2=1,IF(ชี้วัด9!AH22="","",ชี้วัด9!AH22),IF(ชี้วัด9!AH52="","",ชี้วัด9!AH52))</f>
        <v/>
      </c>
      <c r="AI22" s="314" t="str">
        <f>IF($B$2=1,IF(ชี้วัด9!AI22="","",ชี้วัด9!AI22),IF(ชี้วัด9!AI52="","",ชี้วัด9!AI52))</f>
        <v/>
      </c>
      <c r="AJ22" s="314" t="str">
        <f>IF($B$2=1,IF(ชี้วัด9!AJ22="","",ชี้วัด9!AJ22),IF(ชี้วัด9!AJ52="","",ชี้วัด9!AJ52))</f>
        <v/>
      </c>
      <c r="AK22" s="314" t="str">
        <f>IF($B$2=1,IF(ชี้วัด9!AK22="","",ชี้วัด9!AK22),IF(ชี้วัด9!AK52="","",ชี้วัด9!AK52))</f>
        <v/>
      </c>
      <c r="AL22" s="314" t="str">
        <f>IF($B$2=1,IF(ชี้วัด9!AL22="","",ชี้วัด9!AL22),IF(ชี้วัด9!AL52="","",ชี้วัด9!AL52))</f>
        <v/>
      </c>
      <c r="AM22" s="314" t="str">
        <f>IF($B$2=1,IF(ชี้วัด9!AM22="","",ชี้วัด9!AM22),IF(ชี้วัด9!AM52="","",ชี้วัด9!AM52))</f>
        <v/>
      </c>
      <c r="AN22" s="314" t="str">
        <f>IF($B$2=1,IF(ชี้วัด9!AN22="","",ชี้วัด9!AN22),IF(ชี้วัด9!AN52="","",ชี้วัด9!AN52))</f>
        <v/>
      </c>
      <c r="AO22" s="314" t="str">
        <f>IF($B$2=1,IF(ชี้วัด9!AO22="","",ชี้วัด9!AO22),IF(ชี้วัด9!AO52="","",ชี้วัด9!AO52))</f>
        <v/>
      </c>
      <c r="AP22" s="314" t="str">
        <f>IF($B$2=1,IF(ชี้วัด9!AP22="","",ชี้วัด9!AP22),IF(ชี้วัด9!AP52="","",ชี้วัด9!AP52))</f>
        <v/>
      </c>
      <c r="AQ22" s="314" t="str">
        <f>IF($B$2=1,IF(ชี้วัด9!AQ22="","",ชี้วัด9!AQ22),IF(ชี้วัด9!AQ52="","",ชี้วัด9!AQ52))</f>
        <v/>
      </c>
      <c r="AR22" s="314" t="str">
        <f>IF($B$2=1,IF(ชี้วัด9!AR22="","",ชี้วัด9!AR22),IF(ชี้วัด9!AR52="","",ชี้วัด9!AR52))</f>
        <v/>
      </c>
      <c r="AS22" s="314" t="str">
        <f>IF($B$2=1,IF(ชี้วัด9!AS22="","",ชี้วัด9!AS22),IF(ชี้วัด9!AS52="","",ชี้วัด9!AS52))</f>
        <v/>
      </c>
      <c r="AT22" s="314" t="str">
        <f>IF($B$2=1,IF(ชี้วัด9!AT22="","",ชี้วัด9!AT22),IF(ชี้วัด9!AT52="","",ชี้วัด9!AT52))</f>
        <v/>
      </c>
      <c r="AU22" s="314" t="str">
        <f>IF($B$2=1,IF(ชี้วัด9!AU22="","",ชี้วัด9!AU22),IF(ชี้วัด9!AU52="","",ชี้วัด9!AU52))</f>
        <v/>
      </c>
      <c r="AV22" s="314" t="str">
        <f>IF($B$2=1,IF(ชี้วัด9!AV22="","",ชี้วัด9!AV22),IF(ชี้วัด9!AV52="","",ชี้วัด9!AV52))</f>
        <v/>
      </c>
      <c r="AW22" s="314" t="str">
        <f>IF($B$2=1,IF(ชี้วัด9!AW22="","",ชี้วัด9!AW22),IF(ชี้วัด9!AW52="","",ชี้วัด9!AW52))</f>
        <v/>
      </c>
      <c r="AX22" s="314" t="str">
        <f>IF($B$2=1,IF(ชี้วัด9!AX22="","",ชี้วัด9!AX22),IF(ชี้วัด9!AX52="","",ชี้วัด9!AX52))</f>
        <v/>
      </c>
      <c r="AY22" s="314" t="str">
        <f>IF($B$2=1,IF(ชี้วัด9!AY22="","",ชี้วัด9!AY22),IF(ชี้วัด9!AY52="","",ชี้วัด9!AY52))</f>
        <v/>
      </c>
      <c r="AZ22" s="314" t="str">
        <f>IF($B$2=1,IF(ชี้วัด9!AZ22="","",ชี้วัด9!AZ22),IF(ชี้วัด9!AZ52="","",ชี้วัด9!AZ52))</f>
        <v/>
      </c>
      <c r="BA22" s="314" t="str">
        <f>IF($B$2=1,IF(ชี้วัด9!BA22="","",ชี้วัด9!BA22),IF(ชี้วัด9!BA52="","",ชี้วัด9!BA52))</f>
        <v/>
      </c>
      <c r="BB22" s="314" t="str">
        <f>IF($B$2=1,IF(ชี้วัด9!BB22="","",ชี้วัด9!BB22),IF(ชี้วัด9!BB52="","",ชี้วัด9!BB52))</f>
        <v/>
      </c>
      <c r="BC22" s="314" t="str">
        <f>IF($B$2=1,IF(ชี้วัด9!BC22="","",ชี้วัด9!BC22),IF(ชี้วัด9!BC52="","",ชี้วัด9!BC52))</f>
        <v/>
      </c>
      <c r="BD22" s="314" t="str">
        <f>IF($B$2=1,IF(ชี้วัด9!BD22="","",ชี้วัด9!BD22),IF(ชี้วัด9!BD52="","",ชี้วัด9!BD52))</f>
        <v/>
      </c>
      <c r="BE22" s="116" t="str">
        <f>IF($B$2=1,IF(ชี้วัด9!BE22="","",ชี้วัด9!BE22),IF(ชี้วัด9!BE52="","",ชี้วัด9!BE52))</f>
        <v/>
      </c>
      <c r="BF22" s="116" t="str">
        <f>IF($B$2=1,IF(ชี้วัด9!BF22="","",ชี้วัด9!BF22),IF(ชี้วัด9!BF52="","",ชี้วัด9!BF52))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IF($B$2=1,IF(ชี้วัด9!E23="","",ชี้วัด9!E23),IF(ชี้วัด9!E53="","",ชี้วัด9!E53))</f>
        <v/>
      </c>
      <c r="F23" s="118"/>
      <c r="G23" s="314" t="str">
        <f>IF($B$2=1,IF(ชี้วัด9!G23="","",ชี้วัด9!G23),IF(ชี้วัด9!G53="","",ชี้วัด9!G53))</f>
        <v/>
      </c>
      <c r="H23" s="314" t="str">
        <f>IF($B$2=1,IF(ชี้วัด9!H23="","",ชี้วัด9!H23),IF(ชี้วัด9!H53="","",ชี้วัด9!H53))</f>
        <v/>
      </c>
      <c r="I23" s="314" t="str">
        <f>IF($B$2=1,IF(ชี้วัด9!I23="","",ชี้วัด9!I23),IF(ชี้วัด9!I53="","",ชี้วัด9!I53))</f>
        <v/>
      </c>
      <c r="J23" s="314" t="str">
        <f>IF($B$2=1,IF(ชี้วัด9!J23="","",ชี้วัด9!J23),IF(ชี้วัด9!J53="","",ชี้วัด9!J53))</f>
        <v/>
      </c>
      <c r="K23" s="314" t="str">
        <f>IF($B$2=1,IF(ชี้วัด9!K23="","",ชี้วัด9!K23),IF(ชี้วัด9!K53="","",ชี้วัด9!K53))</f>
        <v/>
      </c>
      <c r="L23" s="314" t="str">
        <f>IF($B$2=1,IF(ชี้วัด9!L23="","",ชี้วัด9!L23),IF(ชี้วัด9!L53="","",ชี้วัด9!L53))</f>
        <v/>
      </c>
      <c r="M23" s="314" t="str">
        <f>IF($B$2=1,IF(ชี้วัด9!M23="","",ชี้วัด9!M23),IF(ชี้วัด9!M53="","",ชี้วัด9!M53))</f>
        <v/>
      </c>
      <c r="N23" s="314" t="str">
        <f>IF($B$2=1,IF(ชี้วัด9!N23="","",ชี้วัด9!N23),IF(ชี้วัด9!N53="","",ชี้วัด9!N53))</f>
        <v/>
      </c>
      <c r="O23" s="314" t="str">
        <f>IF($B$2=1,IF(ชี้วัด9!O23="","",ชี้วัด9!O23),IF(ชี้วัด9!O53="","",ชี้วัด9!O53))</f>
        <v/>
      </c>
      <c r="P23" s="314" t="str">
        <f>IF($B$2=1,IF(ชี้วัด9!P23="","",ชี้วัด9!P23),IF(ชี้วัด9!P53="","",ชี้วัด9!P53))</f>
        <v/>
      </c>
      <c r="Q23" s="314" t="str">
        <f>IF($B$2=1,IF(ชี้วัด9!Q23="","",ชี้วัด9!Q23),IF(ชี้วัด9!Q53="","",ชี้วัด9!Q53))</f>
        <v/>
      </c>
      <c r="R23" s="314" t="str">
        <f>IF($B$2=1,IF(ชี้วัด9!R23="","",ชี้วัด9!R23),IF(ชี้วัด9!R53="","",ชี้วัด9!R53))</f>
        <v/>
      </c>
      <c r="S23" s="314" t="str">
        <f>IF($B$2=1,IF(ชี้วัด9!S23="","",ชี้วัด9!S23),IF(ชี้วัด9!S53="","",ชี้วัด9!S53))</f>
        <v/>
      </c>
      <c r="T23" s="314" t="str">
        <f>IF($B$2=1,IF(ชี้วัด9!T23="","",ชี้วัด9!T23),IF(ชี้วัด9!T53="","",ชี้วัด9!T53))</f>
        <v/>
      </c>
      <c r="U23" s="314" t="str">
        <f>IF($B$2=1,IF(ชี้วัด9!U23="","",ชี้วัด9!U23),IF(ชี้วัด9!U53="","",ชี้วัด9!U53))</f>
        <v/>
      </c>
      <c r="V23" s="314" t="str">
        <f>IF($B$2=1,IF(ชี้วัด9!V23="","",ชี้วัด9!V23),IF(ชี้วัด9!V53="","",ชี้วัด9!V53))</f>
        <v/>
      </c>
      <c r="W23" s="314" t="str">
        <f>IF($B$2=1,IF(ชี้วัด9!W23="","",ชี้วัด9!W23),IF(ชี้วัด9!W53="","",ชี้วัด9!W53))</f>
        <v/>
      </c>
      <c r="X23" s="314" t="str">
        <f>IF($B$2=1,IF(ชี้วัด9!X23="","",ชี้วัด9!X23),IF(ชี้วัด9!X53="","",ชี้วัด9!X53))</f>
        <v/>
      </c>
      <c r="Y23" s="314" t="str">
        <f>IF($B$2=1,IF(ชี้วัด9!Y23="","",ชี้วัด9!Y23),IF(ชี้วัด9!Y53="","",ชี้วัด9!Y53))</f>
        <v/>
      </c>
      <c r="Z23" s="314" t="str">
        <f>IF($B$2=1,IF(ชี้วัด9!Z23="","",ชี้วัด9!Z23),IF(ชี้วัด9!Z53="","",ชี้วัด9!Z53))</f>
        <v/>
      </c>
      <c r="AA23" s="314" t="str">
        <f>IF($B$2=1,IF(ชี้วัด9!AA23="","",ชี้วัด9!AA23),IF(ชี้วัด9!AA53="","",ชี้วัด9!AA53))</f>
        <v/>
      </c>
      <c r="AB23" s="314" t="str">
        <f>IF($B$2=1,IF(ชี้วัด9!AB23="","",ชี้วัด9!AB23),IF(ชี้วัด9!AB53="","",ชี้วัด9!AB53))</f>
        <v/>
      </c>
      <c r="AC23" s="314" t="str">
        <f>IF($B$2=1,IF(ชี้วัด9!AC23="","",ชี้วัด9!AC23),IF(ชี้วัด9!AC53="","",ชี้วัด9!AC53))</f>
        <v/>
      </c>
      <c r="AD23" s="314" t="str">
        <f>IF($B$2=1,IF(ชี้วัด9!AD23="","",ชี้วัด9!AD23),IF(ชี้วัด9!AD53="","",ชี้วัด9!AD53))</f>
        <v/>
      </c>
      <c r="AE23" s="314" t="str">
        <f>IF($B$2=1,IF(ชี้วัด9!AE23="","",ชี้วัด9!AE23),IF(ชี้วัด9!AE53="","",ชี้วัด9!AE53))</f>
        <v/>
      </c>
      <c r="AF23" s="314" t="str">
        <f>IF($B$2=1,IF(ชี้วัด9!AF23="","",ชี้วัด9!AF23),IF(ชี้วัด9!AF53="","",ชี้วัด9!AF53))</f>
        <v/>
      </c>
      <c r="AG23" s="314" t="str">
        <f>IF($B$2=1,IF(ชี้วัด9!AG23="","",ชี้วัด9!AG23),IF(ชี้วัด9!AG53="","",ชี้วัด9!AG53))</f>
        <v/>
      </c>
      <c r="AH23" s="314" t="str">
        <f>IF($B$2=1,IF(ชี้วัด9!AH23="","",ชี้วัด9!AH23),IF(ชี้วัด9!AH53="","",ชี้วัด9!AH53))</f>
        <v/>
      </c>
      <c r="AI23" s="314" t="str">
        <f>IF($B$2=1,IF(ชี้วัด9!AI23="","",ชี้วัด9!AI23),IF(ชี้วัด9!AI53="","",ชี้วัด9!AI53))</f>
        <v/>
      </c>
      <c r="AJ23" s="314" t="str">
        <f>IF($B$2=1,IF(ชี้วัด9!AJ23="","",ชี้วัด9!AJ23),IF(ชี้วัด9!AJ53="","",ชี้วัด9!AJ53))</f>
        <v/>
      </c>
      <c r="AK23" s="314" t="str">
        <f>IF($B$2=1,IF(ชี้วัด9!AK23="","",ชี้วัด9!AK23),IF(ชี้วัด9!AK53="","",ชี้วัด9!AK53))</f>
        <v/>
      </c>
      <c r="AL23" s="314" t="str">
        <f>IF($B$2=1,IF(ชี้วัด9!AL23="","",ชี้วัด9!AL23),IF(ชี้วัด9!AL53="","",ชี้วัด9!AL53))</f>
        <v/>
      </c>
      <c r="AM23" s="314" t="str">
        <f>IF($B$2=1,IF(ชี้วัด9!AM23="","",ชี้วัด9!AM23),IF(ชี้วัด9!AM53="","",ชี้วัด9!AM53))</f>
        <v/>
      </c>
      <c r="AN23" s="314" t="str">
        <f>IF($B$2=1,IF(ชี้วัด9!AN23="","",ชี้วัด9!AN23),IF(ชี้วัด9!AN53="","",ชี้วัด9!AN53))</f>
        <v/>
      </c>
      <c r="AO23" s="314" t="str">
        <f>IF($B$2=1,IF(ชี้วัด9!AO23="","",ชี้วัด9!AO23),IF(ชี้วัด9!AO53="","",ชี้วัด9!AO53))</f>
        <v/>
      </c>
      <c r="AP23" s="314" t="str">
        <f>IF($B$2=1,IF(ชี้วัด9!AP23="","",ชี้วัด9!AP23),IF(ชี้วัด9!AP53="","",ชี้วัด9!AP53))</f>
        <v/>
      </c>
      <c r="AQ23" s="314" t="str">
        <f>IF($B$2=1,IF(ชี้วัด9!AQ23="","",ชี้วัด9!AQ23),IF(ชี้วัด9!AQ53="","",ชี้วัด9!AQ53))</f>
        <v/>
      </c>
      <c r="AR23" s="314" t="str">
        <f>IF($B$2=1,IF(ชี้วัด9!AR23="","",ชี้วัด9!AR23),IF(ชี้วัด9!AR53="","",ชี้วัด9!AR53))</f>
        <v/>
      </c>
      <c r="AS23" s="314" t="str">
        <f>IF($B$2=1,IF(ชี้วัด9!AS23="","",ชี้วัด9!AS23),IF(ชี้วัด9!AS53="","",ชี้วัด9!AS53))</f>
        <v/>
      </c>
      <c r="AT23" s="314" t="str">
        <f>IF($B$2=1,IF(ชี้วัด9!AT23="","",ชี้วัด9!AT23),IF(ชี้วัด9!AT53="","",ชี้วัด9!AT53))</f>
        <v/>
      </c>
      <c r="AU23" s="314" t="str">
        <f>IF($B$2=1,IF(ชี้วัด9!AU23="","",ชี้วัด9!AU23),IF(ชี้วัด9!AU53="","",ชี้วัด9!AU53))</f>
        <v/>
      </c>
      <c r="AV23" s="314" t="str">
        <f>IF($B$2=1,IF(ชี้วัด9!AV23="","",ชี้วัด9!AV23),IF(ชี้วัด9!AV53="","",ชี้วัด9!AV53))</f>
        <v/>
      </c>
      <c r="AW23" s="314" t="str">
        <f>IF($B$2=1,IF(ชี้วัด9!AW23="","",ชี้วัด9!AW23),IF(ชี้วัด9!AW53="","",ชี้วัด9!AW53))</f>
        <v/>
      </c>
      <c r="AX23" s="314" t="str">
        <f>IF($B$2=1,IF(ชี้วัด9!AX23="","",ชี้วัด9!AX23),IF(ชี้วัด9!AX53="","",ชี้วัด9!AX53))</f>
        <v/>
      </c>
      <c r="AY23" s="314" t="str">
        <f>IF($B$2=1,IF(ชี้วัด9!AY23="","",ชี้วัด9!AY23),IF(ชี้วัด9!AY53="","",ชี้วัด9!AY53))</f>
        <v/>
      </c>
      <c r="AZ23" s="314" t="str">
        <f>IF($B$2=1,IF(ชี้วัด9!AZ23="","",ชี้วัด9!AZ23),IF(ชี้วัด9!AZ53="","",ชี้วัด9!AZ53))</f>
        <v/>
      </c>
      <c r="BA23" s="314" t="str">
        <f>IF($B$2=1,IF(ชี้วัด9!BA23="","",ชี้วัด9!BA23),IF(ชี้วัด9!BA53="","",ชี้วัด9!BA53))</f>
        <v/>
      </c>
      <c r="BB23" s="314" t="str">
        <f>IF($B$2=1,IF(ชี้วัด9!BB23="","",ชี้วัด9!BB23),IF(ชี้วัด9!BB53="","",ชี้วัด9!BB53))</f>
        <v/>
      </c>
      <c r="BC23" s="314" t="str">
        <f>IF($B$2=1,IF(ชี้วัด9!BC23="","",ชี้วัด9!BC23),IF(ชี้วัด9!BC53="","",ชี้วัด9!BC53))</f>
        <v/>
      </c>
      <c r="BD23" s="314" t="str">
        <f>IF($B$2=1,IF(ชี้วัด9!BD23="","",ชี้วัด9!BD23),IF(ชี้วัด9!BD53="","",ชี้วัด9!BD53))</f>
        <v/>
      </c>
      <c r="BE23" s="116" t="str">
        <f>IF($B$2=1,IF(ชี้วัด9!BE23="","",ชี้วัด9!BE23),IF(ชี้วัด9!BE53="","",ชี้วัด9!BE53))</f>
        <v/>
      </c>
      <c r="BF23" s="116" t="str">
        <f>IF($B$2=1,IF(ชี้วัด9!BF23="","",ชี้วัด9!BF23),IF(ชี้วัด9!BF53="","",ชี้วัด9!BF53))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IF($B$2=1,IF(ชี้วัด9!E24="","",ชี้วัด9!E24),IF(ชี้วัด9!E54="","",ชี้วัด9!E54))</f>
        <v/>
      </c>
      <c r="F24" s="118"/>
      <c r="G24" s="314" t="str">
        <f>IF($B$2=1,IF(ชี้วัด9!G24="","",ชี้วัด9!G24),IF(ชี้วัด9!G54="","",ชี้วัด9!G54))</f>
        <v/>
      </c>
      <c r="H24" s="314" t="str">
        <f>IF($B$2=1,IF(ชี้วัด9!H24="","",ชี้วัด9!H24),IF(ชี้วัด9!H54="","",ชี้วัด9!H54))</f>
        <v/>
      </c>
      <c r="I24" s="314" t="str">
        <f>IF($B$2=1,IF(ชี้วัด9!I24="","",ชี้วัด9!I24),IF(ชี้วัด9!I54="","",ชี้วัด9!I54))</f>
        <v/>
      </c>
      <c r="J24" s="314" t="str">
        <f>IF($B$2=1,IF(ชี้วัด9!J24="","",ชี้วัด9!J24),IF(ชี้วัด9!J54="","",ชี้วัด9!J54))</f>
        <v/>
      </c>
      <c r="K24" s="314" t="str">
        <f>IF($B$2=1,IF(ชี้วัด9!K24="","",ชี้วัด9!K24),IF(ชี้วัด9!K54="","",ชี้วัด9!K54))</f>
        <v/>
      </c>
      <c r="L24" s="314" t="str">
        <f>IF($B$2=1,IF(ชี้วัด9!L24="","",ชี้วัด9!L24),IF(ชี้วัด9!L54="","",ชี้วัด9!L54))</f>
        <v/>
      </c>
      <c r="M24" s="314" t="str">
        <f>IF($B$2=1,IF(ชี้วัด9!M24="","",ชี้วัด9!M24),IF(ชี้วัด9!M54="","",ชี้วัด9!M54))</f>
        <v/>
      </c>
      <c r="N24" s="314" t="str">
        <f>IF($B$2=1,IF(ชี้วัด9!N24="","",ชี้วัด9!N24),IF(ชี้วัด9!N54="","",ชี้วัด9!N54))</f>
        <v/>
      </c>
      <c r="O24" s="314" t="str">
        <f>IF($B$2=1,IF(ชี้วัด9!O24="","",ชี้วัด9!O24),IF(ชี้วัด9!O54="","",ชี้วัด9!O54))</f>
        <v/>
      </c>
      <c r="P24" s="314" t="str">
        <f>IF($B$2=1,IF(ชี้วัด9!P24="","",ชี้วัด9!P24),IF(ชี้วัด9!P54="","",ชี้วัด9!P54))</f>
        <v/>
      </c>
      <c r="Q24" s="314" t="str">
        <f>IF($B$2=1,IF(ชี้วัด9!Q24="","",ชี้วัด9!Q24),IF(ชี้วัด9!Q54="","",ชี้วัด9!Q54))</f>
        <v/>
      </c>
      <c r="R24" s="314" t="str">
        <f>IF($B$2=1,IF(ชี้วัด9!R24="","",ชี้วัด9!R24),IF(ชี้วัด9!R54="","",ชี้วัด9!R54))</f>
        <v/>
      </c>
      <c r="S24" s="314" t="str">
        <f>IF($B$2=1,IF(ชี้วัด9!S24="","",ชี้วัด9!S24),IF(ชี้วัด9!S54="","",ชี้วัด9!S54))</f>
        <v/>
      </c>
      <c r="T24" s="314" t="str">
        <f>IF($B$2=1,IF(ชี้วัด9!T24="","",ชี้วัด9!T24),IF(ชี้วัด9!T54="","",ชี้วัด9!T54))</f>
        <v/>
      </c>
      <c r="U24" s="314" t="str">
        <f>IF($B$2=1,IF(ชี้วัด9!U24="","",ชี้วัด9!U24),IF(ชี้วัด9!U54="","",ชี้วัด9!U54))</f>
        <v/>
      </c>
      <c r="V24" s="314" t="str">
        <f>IF($B$2=1,IF(ชี้วัด9!V24="","",ชี้วัด9!V24),IF(ชี้วัด9!V54="","",ชี้วัด9!V54))</f>
        <v/>
      </c>
      <c r="W24" s="314" t="str">
        <f>IF($B$2=1,IF(ชี้วัด9!W24="","",ชี้วัด9!W24),IF(ชี้วัด9!W54="","",ชี้วัด9!W54))</f>
        <v/>
      </c>
      <c r="X24" s="314" t="str">
        <f>IF($B$2=1,IF(ชี้วัด9!X24="","",ชี้วัด9!X24),IF(ชี้วัด9!X54="","",ชี้วัด9!X54))</f>
        <v/>
      </c>
      <c r="Y24" s="314" t="str">
        <f>IF($B$2=1,IF(ชี้วัด9!Y24="","",ชี้วัด9!Y24),IF(ชี้วัด9!Y54="","",ชี้วัด9!Y54))</f>
        <v/>
      </c>
      <c r="Z24" s="314" t="str">
        <f>IF($B$2=1,IF(ชี้วัด9!Z24="","",ชี้วัด9!Z24),IF(ชี้วัด9!Z54="","",ชี้วัด9!Z54))</f>
        <v/>
      </c>
      <c r="AA24" s="314" t="str">
        <f>IF($B$2=1,IF(ชี้วัด9!AA24="","",ชี้วัด9!AA24),IF(ชี้วัด9!AA54="","",ชี้วัด9!AA54))</f>
        <v/>
      </c>
      <c r="AB24" s="314" t="str">
        <f>IF($B$2=1,IF(ชี้วัด9!AB24="","",ชี้วัด9!AB24),IF(ชี้วัด9!AB54="","",ชี้วัด9!AB54))</f>
        <v/>
      </c>
      <c r="AC24" s="314" t="str">
        <f>IF($B$2=1,IF(ชี้วัด9!AC24="","",ชี้วัด9!AC24),IF(ชี้วัด9!AC54="","",ชี้วัด9!AC54))</f>
        <v/>
      </c>
      <c r="AD24" s="314" t="str">
        <f>IF($B$2=1,IF(ชี้วัด9!AD24="","",ชี้วัด9!AD24),IF(ชี้วัด9!AD54="","",ชี้วัด9!AD54))</f>
        <v/>
      </c>
      <c r="AE24" s="314" t="str">
        <f>IF($B$2=1,IF(ชี้วัด9!AE24="","",ชี้วัด9!AE24),IF(ชี้วัด9!AE54="","",ชี้วัด9!AE54))</f>
        <v/>
      </c>
      <c r="AF24" s="314" t="str">
        <f>IF($B$2=1,IF(ชี้วัด9!AF24="","",ชี้วัด9!AF24),IF(ชี้วัด9!AF54="","",ชี้วัด9!AF54))</f>
        <v/>
      </c>
      <c r="AG24" s="314" t="str">
        <f>IF($B$2=1,IF(ชี้วัด9!AG24="","",ชี้วัด9!AG24),IF(ชี้วัด9!AG54="","",ชี้วัด9!AG54))</f>
        <v/>
      </c>
      <c r="AH24" s="314" t="str">
        <f>IF($B$2=1,IF(ชี้วัด9!AH24="","",ชี้วัด9!AH24),IF(ชี้วัด9!AH54="","",ชี้วัด9!AH54))</f>
        <v/>
      </c>
      <c r="AI24" s="314" t="str">
        <f>IF($B$2=1,IF(ชี้วัด9!AI24="","",ชี้วัด9!AI24),IF(ชี้วัด9!AI54="","",ชี้วัด9!AI54))</f>
        <v/>
      </c>
      <c r="AJ24" s="314" t="str">
        <f>IF($B$2=1,IF(ชี้วัด9!AJ24="","",ชี้วัด9!AJ24),IF(ชี้วัด9!AJ54="","",ชี้วัด9!AJ54))</f>
        <v/>
      </c>
      <c r="AK24" s="314" t="str">
        <f>IF($B$2=1,IF(ชี้วัด9!AK24="","",ชี้วัด9!AK24),IF(ชี้วัด9!AK54="","",ชี้วัด9!AK54))</f>
        <v/>
      </c>
      <c r="AL24" s="314" t="str">
        <f>IF($B$2=1,IF(ชี้วัด9!AL24="","",ชี้วัด9!AL24),IF(ชี้วัด9!AL54="","",ชี้วัด9!AL54))</f>
        <v/>
      </c>
      <c r="AM24" s="314" t="str">
        <f>IF($B$2=1,IF(ชี้วัด9!AM24="","",ชี้วัด9!AM24),IF(ชี้วัด9!AM54="","",ชี้วัด9!AM54))</f>
        <v/>
      </c>
      <c r="AN24" s="314" t="str">
        <f>IF($B$2=1,IF(ชี้วัด9!AN24="","",ชี้วัด9!AN24),IF(ชี้วัด9!AN54="","",ชี้วัด9!AN54))</f>
        <v/>
      </c>
      <c r="AO24" s="314" t="str">
        <f>IF($B$2=1,IF(ชี้วัด9!AO24="","",ชี้วัด9!AO24),IF(ชี้วัด9!AO54="","",ชี้วัด9!AO54))</f>
        <v/>
      </c>
      <c r="AP24" s="314" t="str">
        <f>IF($B$2=1,IF(ชี้วัด9!AP24="","",ชี้วัด9!AP24),IF(ชี้วัด9!AP54="","",ชี้วัด9!AP54))</f>
        <v/>
      </c>
      <c r="AQ24" s="314" t="str">
        <f>IF($B$2=1,IF(ชี้วัด9!AQ24="","",ชี้วัด9!AQ24),IF(ชี้วัด9!AQ54="","",ชี้วัด9!AQ54))</f>
        <v/>
      </c>
      <c r="AR24" s="314" t="str">
        <f>IF($B$2=1,IF(ชี้วัด9!AR24="","",ชี้วัด9!AR24),IF(ชี้วัด9!AR54="","",ชี้วัด9!AR54))</f>
        <v/>
      </c>
      <c r="AS24" s="314" t="str">
        <f>IF($B$2=1,IF(ชี้วัด9!AS24="","",ชี้วัด9!AS24),IF(ชี้วัด9!AS54="","",ชี้วัด9!AS54))</f>
        <v/>
      </c>
      <c r="AT24" s="314" t="str">
        <f>IF($B$2=1,IF(ชี้วัด9!AT24="","",ชี้วัด9!AT24),IF(ชี้วัด9!AT54="","",ชี้วัด9!AT54))</f>
        <v/>
      </c>
      <c r="AU24" s="314" t="str">
        <f>IF($B$2=1,IF(ชี้วัด9!AU24="","",ชี้วัด9!AU24),IF(ชี้วัด9!AU54="","",ชี้วัด9!AU54))</f>
        <v/>
      </c>
      <c r="AV24" s="314" t="str">
        <f>IF($B$2=1,IF(ชี้วัด9!AV24="","",ชี้วัด9!AV24),IF(ชี้วัด9!AV54="","",ชี้วัด9!AV54))</f>
        <v/>
      </c>
      <c r="AW24" s="314" t="str">
        <f>IF($B$2=1,IF(ชี้วัด9!AW24="","",ชี้วัด9!AW24),IF(ชี้วัด9!AW54="","",ชี้วัด9!AW54))</f>
        <v/>
      </c>
      <c r="AX24" s="314" t="str">
        <f>IF($B$2=1,IF(ชี้วัด9!AX24="","",ชี้วัด9!AX24),IF(ชี้วัด9!AX54="","",ชี้วัด9!AX54))</f>
        <v/>
      </c>
      <c r="AY24" s="314" t="str">
        <f>IF($B$2=1,IF(ชี้วัด9!AY24="","",ชี้วัด9!AY24),IF(ชี้วัด9!AY54="","",ชี้วัด9!AY54))</f>
        <v/>
      </c>
      <c r="AZ24" s="314" t="str">
        <f>IF($B$2=1,IF(ชี้วัด9!AZ24="","",ชี้วัด9!AZ24),IF(ชี้วัด9!AZ54="","",ชี้วัด9!AZ54))</f>
        <v/>
      </c>
      <c r="BA24" s="314" t="str">
        <f>IF($B$2=1,IF(ชี้วัด9!BA24="","",ชี้วัด9!BA24),IF(ชี้วัด9!BA54="","",ชี้วัด9!BA54))</f>
        <v/>
      </c>
      <c r="BB24" s="314" t="str">
        <f>IF($B$2=1,IF(ชี้วัด9!BB24="","",ชี้วัด9!BB24),IF(ชี้วัด9!BB54="","",ชี้วัด9!BB54))</f>
        <v/>
      </c>
      <c r="BC24" s="314" t="str">
        <f>IF($B$2=1,IF(ชี้วัด9!BC24="","",ชี้วัด9!BC24),IF(ชี้วัด9!BC54="","",ชี้วัด9!BC54))</f>
        <v/>
      </c>
      <c r="BD24" s="314" t="str">
        <f>IF($B$2=1,IF(ชี้วัด9!BD24="","",ชี้วัด9!BD24),IF(ชี้วัด9!BD54="","",ชี้วัด9!BD54))</f>
        <v/>
      </c>
      <c r="BE24" s="116" t="str">
        <f>IF($B$2=1,IF(ชี้วัด9!BE24="","",ชี้วัด9!BE24),IF(ชี้วัด9!BE54="","",ชี้วัด9!BE54))</f>
        <v/>
      </c>
      <c r="BF24" s="116" t="str">
        <f>IF($B$2=1,IF(ชี้วัด9!BF24="","",ชี้วัด9!BF24),IF(ชี้วัด9!BF54="","",ชี้วัด9!BF54))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IF($B$2=1,IF(ชี้วัด9!E25="","",ชี้วัด9!E25),IF(ชี้วัด9!E55="","",ชี้วัด9!E55))</f>
        <v/>
      </c>
      <c r="F25" s="118"/>
      <c r="G25" s="314" t="str">
        <f>IF($B$2=1,IF(ชี้วัด9!G25="","",ชี้วัด9!G25),IF(ชี้วัด9!G55="","",ชี้วัด9!G55))</f>
        <v/>
      </c>
      <c r="H25" s="314" t="str">
        <f>IF($B$2=1,IF(ชี้วัด9!H25="","",ชี้วัด9!H25),IF(ชี้วัด9!H55="","",ชี้วัด9!H55))</f>
        <v/>
      </c>
      <c r="I25" s="314" t="str">
        <f>IF($B$2=1,IF(ชี้วัด9!I25="","",ชี้วัด9!I25),IF(ชี้วัด9!I55="","",ชี้วัด9!I55))</f>
        <v/>
      </c>
      <c r="J25" s="314" t="str">
        <f>IF($B$2=1,IF(ชี้วัด9!J25="","",ชี้วัด9!J25),IF(ชี้วัด9!J55="","",ชี้วัด9!J55))</f>
        <v/>
      </c>
      <c r="K25" s="314" t="str">
        <f>IF($B$2=1,IF(ชี้วัด9!K25="","",ชี้วัด9!K25),IF(ชี้วัด9!K55="","",ชี้วัด9!K55))</f>
        <v/>
      </c>
      <c r="L25" s="314" t="str">
        <f>IF($B$2=1,IF(ชี้วัด9!L25="","",ชี้วัด9!L25),IF(ชี้วัด9!L55="","",ชี้วัด9!L55))</f>
        <v/>
      </c>
      <c r="M25" s="314" t="str">
        <f>IF($B$2=1,IF(ชี้วัด9!M25="","",ชี้วัด9!M25),IF(ชี้วัด9!M55="","",ชี้วัด9!M55))</f>
        <v/>
      </c>
      <c r="N25" s="314" t="str">
        <f>IF($B$2=1,IF(ชี้วัด9!N25="","",ชี้วัด9!N25),IF(ชี้วัด9!N55="","",ชี้วัด9!N55))</f>
        <v/>
      </c>
      <c r="O25" s="314" t="str">
        <f>IF($B$2=1,IF(ชี้วัด9!O25="","",ชี้วัด9!O25),IF(ชี้วัด9!O55="","",ชี้วัด9!O55))</f>
        <v/>
      </c>
      <c r="P25" s="314" t="str">
        <f>IF($B$2=1,IF(ชี้วัด9!P25="","",ชี้วัด9!P25),IF(ชี้วัด9!P55="","",ชี้วัด9!P55))</f>
        <v/>
      </c>
      <c r="Q25" s="314" t="str">
        <f>IF($B$2=1,IF(ชี้วัด9!Q25="","",ชี้วัด9!Q25),IF(ชี้วัด9!Q55="","",ชี้วัด9!Q55))</f>
        <v/>
      </c>
      <c r="R25" s="314" t="str">
        <f>IF($B$2=1,IF(ชี้วัด9!R25="","",ชี้วัด9!R25),IF(ชี้วัด9!R55="","",ชี้วัด9!R55))</f>
        <v/>
      </c>
      <c r="S25" s="314" t="str">
        <f>IF($B$2=1,IF(ชี้วัด9!S25="","",ชี้วัด9!S25),IF(ชี้วัด9!S55="","",ชี้วัด9!S55))</f>
        <v/>
      </c>
      <c r="T25" s="314" t="str">
        <f>IF($B$2=1,IF(ชี้วัด9!T25="","",ชี้วัด9!T25),IF(ชี้วัด9!T55="","",ชี้วัด9!T55))</f>
        <v/>
      </c>
      <c r="U25" s="314" t="str">
        <f>IF($B$2=1,IF(ชี้วัด9!U25="","",ชี้วัด9!U25),IF(ชี้วัด9!U55="","",ชี้วัด9!U55))</f>
        <v/>
      </c>
      <c r="V25" s="314" t="str">
        <f>IF($B$2=1,IF(ชี้วัด9!V25="","",ชี้วัด9!V25),IF(ชี้วัด9!V55="","",ชี้วัด9!V55))</f>
        <v/>
      </c>
      <c r="W25" s="314" t="str">
        <f>IF($B$2=1,IF(ชี้วัด9!W25="","",ชี้วัด9!W25),IF(ชี้วัด9!W55="","",ชี้วัด9!W55))</f>
        <v/>
      </c>
      <c r="X25" s="314" t="str">
        <f>IF($B$2=1,IF(ชี้วัด9!X25="","",ชี้วัด9!X25),IF(ชี้วัด9!X55="","",ชี้วัด9!X55))</f>
        <v/>
      </c>
      <c r="Y25" s="314" t="str">
        <f>IF($B$2=1,IF(ชี้วัด9!Y25="","",ชี้วัด9!Y25),IF(ชี้วัด9!Y55="","",ชี้วัด9!Y55))</f>
        <v/>
      </c>
      <c r="Z25" s="314" t="str">
        <f>IF($B$2=1,IF(ชี้วัด9!Z25="","",ชี้วัด9!Z25),IF(ชี้วัด9!Z55="","",ชี้วัด9!Z55))</f>
        <v/>
      </c>
      <c r="AA25" s="314" t="str">
        <f>IF($B$2=1,IF(ชี้วัด9!AA25="","",ชี้วัด9!AA25),IF(ชี้วัด9!AA55="","",ชี้วัด9!AA55))</f>
        <v/>
      </c>
      <c r="AB25" s="314" t="str">
        <f>IF($B$2=1,IF(ชี้วัด9!AB25="","",ชี้วัด9!AB25),IF(ชี้วัด9!AB55="","",ชี้วัด9!AB55))</f>
        <v/>
      </c>
      <c r="AC25" s="314" t="str">
        <f>IF($B$2=1,IF(ชี้วัด9!AC25="","",ชี้วัด9!AC25),IF(ชี้วัด9!AC55="","",ชี้วัด9!AC55))</f>
        <v/>
      </c>
      <c r="AD25" s="314" t="str">
        <f>IF($B$2=1,IF(ชี้วัด9!AD25="","",ชี้วัด9!AD25),IF(ชี้วัด9!AD55="","",ชี้วัด9!AD55))</f>
        <v/>
      </c>
      <c r="AE25" s="314" t="str">
        <f>IF($B$2=1,IF(ชี้วัด9!AE25="","",ชี้วัด9!AE25),IF(ชี้วัด9!AE55="","",ชี้วัด9!AE55))</f>
        <v/>
      </c>
      <c r="AF25" s="314" t="str">
        <f>IF($B$2=1,IF(ชี้วัด9!AF25="","",ชี้วัด9!AF25),IF(ชี้วัด9!AF55="","",ชี้วัด9!AF55))</f>
        <v/>
      </c>
      <c r="AG25" s="314" t="str">
        <f>IF($B$2=1,IF(ชี้วัด9!AG25="","",ชี้วัด9!AG25),IF(ชี้วัด9!AG55="","",ชี้วัด9!AG55))</f>
        <v/>
      </c>
      <c r="AH25" s="314" t="str">
        <f>IF($B$2=1,IF(ชี้วัด9!AH25="","",ชี้วัด9!AH25),IF(ชี้วัด9!AH55="","",ชี้วัด9!AH55))</f>
        <v/>
      </c>
      <c r="AI25" s="314" t="str">
        <f>IF($B$2=1,IF(ชี้วัด9!AI25="","",ชี้วัด9!AI25),IF(ชี้วัด9!AI55="","",ชี้วัด9!AI55))</f>
        <v/>
      </c>
      <c r="AJ25" s="314" t="str">
        <f>IF($B$2=1,IF(ชี้วัด9!AJ25="","",ชี้วัด9!AJ25),IF(ชี้วัด9!AJ55="","",ชี้วัด9!AJ55))</f>
        <v/>
      </c>
      <c r="AK25" s="314" t="str">
        <f>IF($B$2=1,IF(ชี้วัด9!AK25="","",ชี้วัด9!AK25),IF(ชี้วัด9!AK55="","",ชี้วัด9!AK55))</f>
        <v/>
      </c>
      <c r="AL25" s="314" t="str">
        <f>IF($B$2=1,IF(ชี้วัด9!AL25="","",ชี้วัด9!AL25),IF(ชี้วัด9!AL55="","",ชี้วัด9!AL55))</f>
        <v/>
      </c>
      <c r="AM25" s="314" t="str">
        <f>IF($B$2=1,IF(ชี้วัด9!AM25="","",ชี้วัด9!AM25),IF(ชี้วัด9!AM55="","",ชี้วัด9!AM55))</f>
        <v/>
      </c>
      <c r="AN25" s="314" t="str">
        <f>IF($B$2=1,IF(ชี้วัด9!AN25="","",ชี้วัด9!AN25),IF(ชี้วัด9!AN55="","",ชี้วัด9!AN55))</f>
        <v/>
      </c>
      <c r="AO25" s="314" t="str">
        <f>IF($B$2=1,IF(ชี้วัด9!AO25="","",ชี้วัด9!AO25),IF(ชี้วัด9!AO55="","",ชี้วัด9!AO55))</f>
        <v/>
      </c>
      <c r="AP25" s="314" t="str">
        <f>IF($B$2=1,IF(ชี้วัด9!AP25="","",ชี้วัด9!AP25),IF(ชี้วัด9!AP55="","",ชี้วัด9!AP55))</f>
        <v/>
      </c>
      <c r="AQ25" s="314" t="str">
        <f>IF($B$2=1,IF(ชี้วัด9!AQ25="","",ชี้วัด9!AQ25),IF(ชี้วัด9!AQ55="","",ชี้วัด9!AQ55))</f>
        <v/>
      </c>
      <c r="AR25" s="314" t="str">
        <f>IF($B$2=1,IF(ชี้วัด9!AR25="","",ชี้วัด9!AR25),IF(ชี้วัด9!AR55="","",ชี้วัด9!AR55))</f>
        <v/>
      </c>
      <c r="AS25" s="314" t="str">
        <f>IF($B$2=1,IF(ชี้วัด9!AS25="","",ชี้วัด9!AS25),IF(ชี้วัด9!AS55="","",ชี้วัด9!AS55))</f>
        <v/>
      </c>
      <c r="AT25" s="314" t="str">
        <f>IF($B$2=1,IF(ชี้วัด9!AT25="","",ชี้วัด9!AT25),IF(ชี้วัด9!AT55="","",ชี้วัด9!AT55))</f>
        <v/>
      </c>
      <c r="AU25" s="314" t="str">
        <f>IF($B$2=1,IF(ชี้วัด9!AU25="","",ชี้วัด9!AU25),IF(ชี้วัด9!AU55="","",ชี้วัด9!AU55))</f>
        <v/>
      </c>
      <c r="AV25" s="314" t="str">
        <f>IF($B$2=1,IF(ชี้วัด9!AV25="","",ชี้วัด9!AV25),IF(ชี้วัด9!AV55="","",ชี้วัด9!AV55))</f>
        <v/>
      </c>
      <c r="AW25" s="314" t="str">
        <f>IF($B$2=1,IF(ชี้วัด9!AW25="","",ชี้วัด9!AW25),IF(ชี้วัด9!AW55="","",ชี้วัด9!AW55))</f>
        <v/>
      </c>
      <c r="AX25" s="314" t="str">
        <f>IF($B$2=1,IF(ชี้วัด9!AX25="","",ชี้วัด9!AX25),IF(ชี้วัด9!AX55="","",ชี้วัด9!AX55))</f>
        <v/>
      </c>
      <c r="AY25" s="314" t="str">
        <f>IF($B$2=1,IF(ชี้วัด9!AY25="","",ชี้วัด9!AY25),IF(ชี้วัด9!AY55="","",ชี้วัด9!AY55))</f>
        <v/>
      </c>
      <c r="AZ25" s="314" t="str">
        <f>IF($B$2=1,IF(ชี้วัด9!AZ25="","",ชี้วัด9!AZ25),IF(ชี้วัด9!AZ55="","",ชี้วัด9!AZ55))</f>
        <v/>
      </c>
      <c r="BA25" s="314" t="str">
        <f>IF($B$2=1,IF(ชี้วัด9!BA25="","",ชี้วัด9!BA25),IF(ชี้วัด9!BA55="","",ชี้วัด9!BA55))</f>
        <v/>
      </c>
      <c r="BB25" s="314" t="str">
        <f>IF($B$2=1,IF(ชี้วัด9!BB25="","",ชี้วัด9!BB25),IF(ชี้วัด9!BB55="","",ชี้วัด9!BB55))</f>
        <v/>
      </c>
      <c r="BC25" s="314" t="str">
        <f>IF($B$2=1,IF(ชี้วัด9!BC25="","",ชี้วัด9!BC25),IF(ชี้วัด9!BC55="","",ชี้วัด9!BC55))</f>
        <v/>
      </c>
      <c r="BD25" s="314" t="str">
        <f>IF($B$2=1,IF(ชี้วัด9!BD25="","",ชี้วัด9!BD25),IF(ชี้วัด9!BD55="","",ชี้วัด9!BD55))</f>
        <v/>
      </c>
      <c r="BE25" s="116" t="str">
        <f>IF($B$2=1,IF(ชี้วัด9!BE25="","",ชี้วัด9!BE25),IF(ชี้วัด9!BE55="","",ชี้วัด9!BE55))</f>
        <v/>
      </c>
      <c r="BF25" s="116" t="str">
        <f>IF($B$2=1,IF(ชี้วัด9!BF25="","",ชี้วัด9!BF25),IF(ชี้วัด9!BF55="","",ชี้วัด9!BF55))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IF($B$2=1,IF(ชี้วัด9!E26="","",ชี้วัด9!E26),IF(ชี้วัด9!E56="","",ชี้วัด9!E56))</f>
        <v/>
      </c>
      <c r="F26" s="118"/>
      <c r="G26" s="314" t="str">
        <f>IF($B$2=1,IF(ชี้วัด9!G26="","",ชี้วัด9!G26),IF(ชี้วัด9!G56="","",ชี้วัด9!G56))</f>
        <v/>
      </c>
      <c r="H26" s="314" t="str">
        <f>IF($B$2=1,IF(ชี้วัด9!H26="","",ชี้วัด9!H26),IF(ชี้วัด9!H56="","",ชี้วัด9!H56))</f>
        <v/>
      </c>
      <c r="I26" s="314" t="str">
        <f>IF($B$2=1,IF(ชี้วัด9!I26="","",ชี้วัด9!I26),IF(ชี้วัด9!I56="","",ชี้วัด9!I56))</f>
        <v/>
      </c>
      <c r="J26" s="314" t="str">
        <f>IF($B$2=1,IF(ชี้วัด9!J26="","",ชี้วัด9!J26),IF(ชี้วัด9!J56="","",ชี้วัด9!J56))</f>
        <v/>
      </c>
      <c r="K26" s="314" t="str">
        <f>IF($B$2=1,IF(ชี้วัด9!K26="","",ชี้วัด9!K26),IF(ชี้วัด9!K56="","",ชี้วัด9!K56))</f>
        <v/>
      </c>
      <c r="L26" s="314" t="str">
        <f>IF($B$2=1,IF(ชี้วัด9!L26="","",ชี้วัด9!L26),IF(ชี้วัด9!L56="","",ชี้วัด9!L56))</f>
        <v/>
      </c>
      <c r="M26" s="314" t="str">
        <f>IF($B$2=1,IF(ชี้วัด9!M26="","",ชี้วัด9!M26),IF(ชี้วัด9!M56="","",ชี้วัด9!M56))</f>
        <v/>
      </c>
      <c r="N26" s="314" t="str">
        <f>IF($B$2=1,IF(ชี้วัด9!N26="","",ชี้วัด9!N26),IF(ชี้วัด9!N56="","",ชี้วัด9!N56))</f>
        <v/>
      </c>
      <c r="O26" s="314" t="str">
        <f>IF($B$2=1,IF(ชี้วัด9!O26="","",ชี้วัด9!O26),IF(ชี้วัด9!O56="","",ชี้วัด9!O56))</f>
        <v/>
      </c>
      <c r="P26" s="314" t="str">
        <f>IF($B$2=1,IF(ชี้วัด9!P26="","",ชี้วัด9!P26),IF(ชี้วัด9!P56="","",ชี้วัด9!P56))</f>
        <v/>
      </c>
      <c r="Q26" s="314" t="str">
        <f>IF($B$2=1,IF(ชี้วัด9!Q26="","",ชี้วัด9!Q26),IF(ชี้วัด9!Q56="","",ชี้วัด9!Q56))</f>
        <v/>
      </c>
      <c r="R26" s="314" t="str">
        <f>IF($B$2=1,IF(ชี้วัด9!R26="","",ชี้วัด9!R26),IF(ชี้วัด9!R56="","",ชี้วัด9!R56))</f>
        <v/>
      </c>
      <c r="S26" s="314" t="str">
        <f>IF($B$2=1,IF(ชี้วัด9!S26="","",ชี้วัด9!S26),IF(ชี้วัด9!S56="","",ชี้วัด9!S56))</f>
        <v/>
      </c>
      <c r="T26" s="314" t="str">
        <f>IF($B$2=1,IF(ชี้วัด9!T26="","",ชี้วัด9!T26),IF(ชี้วัด9!T56="","",ชี้วัด9!T56))</f>
        <v/>
      </c>
      <c r="U26" s="314" t="str">
        <f>IF($B$2=1,IF(ชี้วัด9!U26="","",ชี้วัด9!U26),IF(ชี้วัด9!U56="","",ชี้วัด9!U56))</f>
        <v/>
      </c>
      <c r="V26" s="314" t="str">
        <f>IF($B$2=1,IF(ชี้วัด9!V26="","",ชี้วัด9!V26),IF(ชี้วัด9!V56="","",ชี้วัด9!V56))</f>
        <v/>
      </c>
      <c r="W26" s="314" t="str">
        <f>IF($B$2=1,IF(ชี้วัด9!W26="","",ชี้วัด9!W26),IF(ชี้วัด9!W56="","",ชี้วัด9!W56))</f>
        <v/>
      </c>
      <c r="X26" s="314" t="str">
        <f>IF($B$2=1,IF(ชี้วัด9!X26="","",ชี้วัด9!X26),IF(ชี้วัด9!X56="","",ชี้วัด9!X56))</f>
        <v/>
      </c>
      <c r="Y26" s="314" t="str">
        <f>IF($B$2=1,IF(ชี้วัด9!Y26="","",ชี้วัด9!Y26),IF(ชี้วัด9!Y56="","",ชี้วัด9!Y56))</f>
        <v/>
      </c>
      <c r="Z26" s="314" t="str">
        <f>IF($B$2=1,IF(ชี้วัด9!Z26="","",ชี้วัด9!Z26),IF(ชี้วัด9!Z56="","",ชี้วัด9!Z56))</f>
        <v/>
      </c>
      <c r="AA26" s="314" t="str">
        <f>IF($B$2=1,IF(ชี้วัด9!AA26="","",ชี้วัด9!AA26),IF(ชี้วัด9!AA56="","",ชี้วัด9!AA56))</f>
        <v/>
      </c>
      <c r="AB26" s="314" t="str">
        <f>IF($B$2=1,IF(ชี้วัด9!AB26="","",ชี้วัด9!AB26),IF(ชี้วัด9!AB56="","",ชี้วัด9!AB56))</f>
        <v/>
      </c>
      <c r="AC26" s="314" t="str">
        <f>IF($B$2=1,IF(ชี้วัด9!AC26="","",ชี้วัด9!AC26),IF(ชี้วัด9!AC56="","",ชี้วัด9!AC56))</f>
        <v/>
      </c>
      <c r="AD26" s="314" t="str">
        <f>IF($B$2=1,IF(ชี้วัด9!AD26="","",ชี้วัด9!AD26),IF(ชี้วัด9!AD56="","",ชี้วัด9!AD56))</f>
        <v/>
      </c>
      <c r="AE26" s="314" t="str">
        <f>IF($B$2=1,IF(ชี้วัด9!AE26="","",ชี้วัด9!AE26),IF(ชี้วัด9!AE56="","",ชี้วัด9!AE56))</f>
        <v/>
      </c>
      <c r="AF26" s="314" t="str">
        <f>IF($B$2=1,IF(ชี้วัด9!AF26="","",ชี้วัด9!AF26),IF(ชี้วัด9!AF56="","",ชี้วัด9!AF56))</f>
        <v/>
      </c>
      <c r="AG26" s="314" t="str">
        <f>IF($B$2=1,IF(ชี้วัด9!AG26="","",ชี้วัด9!AG26),IF(ชี้วัด9!AG56="","",ชี้วัด9!AG56))</f>
        <v/>
      </c>
      <c r="AH26" s="314" t="str">
        <f>IF($B$2=1,IF(ชี้วัด9!AH26="","",ชี้วัด9!AH26),IF(ชี้วัด9!AH56="","",ชี้วัด9!AH56))</f>
        <v/>
      </c>
      <c r="AI26" s="314" t="str">
        <f>IF($B$2=1,IF(ชี้วัด9!AI26="","",ชี้วัด9!AI26),IF(ชี้วัด9!AI56="","",ชี้วัด9!AI56))</f>
        <v/>
      </c>
      <c r="AJ26" s="314" t="str">
        <f>IF($B$2=1,IF(ชี้วัด9!AJ26="","",ชี้วัด9!AJ26),IF(ชี้วัด9!AJ56="","",ชี้วัด9!AJ56))</f>
        <v/>
      </c>
      <c r="AK26" s="314" t="str">
        <f>IF($B$2=1,IF(ชี้วัด9!AK26="","",ชี้วัด9!AK26),IF(ชี้วัด9!AK56="","",ชี้วัด9!AK56))</f>
        <v/>
      </c>
      <c r="AL26" s="314" t="str">
        <f>IF($B$2=1,IF(ชี้วัด9!AL26="","",ชี้วัด9!AL26),IF(ชี้วัด9!AL56="","",ชี้วัด9!AL56))</f>
        <v/>
      </c>
      <c r="AM26" s="314" t="str">
        <f>IF($B$2=1,IF(ชี้วัด9!AM26="","",ชี้วัด9!AM26),IF(ชี้วัด9!AM56="","",ชี้วัด9!AM56))</f>
        <v/>
      </c>
      <c r="AN26" s="314" t="str">
        <f>IF($B$2=1,IF(ชี้วัด9!AN26="","",ชี้วัด9!AN26),IF(ชี้วัด9!AN56="","",ชี้วัด9!AN56))</f>
        <v/>
      </c>
      <c r="AO26" s="314" t="str">
        <f>IF($B$2=1,IF(ชี้วัด9!AO26="","",ชี้วัด9!AO26),IF(ชี้วัด9!AO56="","",ชี้วัด9!AO56))</f>
        <v/>
      </c>
      <c r="AP26" s="314" t="str">
        <f>IF($B$2=1,IF(ชี้วัด9!AP26="","",ชี้วัด9!AP26),IF(ชี้วัด9!AP56="","",ชี้วัด9!AP56))</f>
        <v/>
      </c>
      <c r="AQ26" s="314" t="str">
        <f>IF($B$2=1,IF(ชี้วัด9!AQ26="","",ชี้วัด9!AQ26),IF(ชี้วัด9!AQ56="","",ชี้วัด9!AQ56))</f>
        <v/>
      </c>
      <c r="AR26" s="314" t="str">
        <f>IF($B$2=1,IF(ชี้วัด9!AR26="","",ชี้วัด9!AR26),IF(ชี้วัด9!AR56="","",ชี้วัด9!AR56))</f>
        <v/>
      </c>
      <c r="AS26" s="314" t="str">
        <f>IF($B$2=1,IF(ชี้วัด9!AS26="","",ชี้วัด9!AS26),IF(ชี้วัด9!AS56="","",ชี้วัด9!AS56))</f>
        <v/>
      </c>
      <c r="AT26" s="314" t="str">
        <f>IF($B$2=1,IF(ชี้วัด9!AT26="","",ชี้วัด9!AT26),IF(ชี้วัด9!AT56="","",ชี้วัด9!AT56))</f>
        <v/>
      </c>
      <c r="AU26" s="314" t="str">
        <f>IF($B$2=1,IF(ชี้วัด9!AU26="","",ชี้วัด9!AU26),IF(ชี้วัด9!AU56="","",ชี้วัด9!AU56))</f>
        <v/>
      </c>
      <c r="AV26" s="314" t="str">
        <f>IF($B$2=1,IF(ชี้วัด9!AV26="","",ชี้วัด9!AV26),IF(ชี้วัด9!AV56="","",ชี้วัด9!AV56))</f>
        <v/>
      </c>
      <c r="AW26" s="314" t="str">
        <f>IF($B$2=1,IF(ชี้วัด9!AW26="","",ชี้วัด9!AW26),IF(ชี้วัด9!AW56="","",ชี้วัด9!AW56))</f>
        <v/>
      </c>
      <c r="AX26" s="314" t="str">
        <f>IF($B$2=1,IF(ชี้วัด9!AX26="","",ชี้วัด9!AX26),IF(ชี้วัด9!AX56="","",ชี้วัด9!AX56))</f>
        <v/>
      </c>
      <c r="AY26" s="314" t="str">
        <f>IF($B$2=1,IF(ชี้วัด9!AY26="","",ชี้วัด9!AY26),IF(ชี้วัด9!AY56="","",ชี้วัด9!AY56))</f>
        <v/>
      </c>
      <c r="AZ26" s="314" t="str">
        <f>IF($B$2=1,IF(ชี้วัด9!AZ26="","",ชี้วัด9!AZ26),IF(ชี้วัด9!AZ56="","",ชี้วัด9!AZ56))</f>
        <v/>
      </c>
      <c r="BA26" s="314" t="str">
        <f>IF($B$2=1,IF(ชี้วัด9!BA26="","",ชี้วัด9!BA26),IF(ชี้วัด9!BA56="","",ชี้วัด9!BA56))</f>
        <v/>
      </c>
      <c r="BB26" s="314" t="str">
        <f>IF($B$2=1,IF(ชี้วัด9!BB26="","",ชี้วัด9!BB26),IF(ชี้วัด9!BB56="","",ชี้วัด9!BB56))</f>
        <v/>
      </c>
      <c r="BC26" s="314" t="str">
        <f>IF($B$2=1,IF(ชี้วัด9!BC26="","",ชี้วัด9!BC26),IF(ชี้วัด9!BC56="","",ชี้วัด9!BC56))</f>
        <v/>
      </c>
      <c r="BD26" s="314" t="str">
        <f>IF($B$2=1,IF(ชี้วัด9!BD26="","",ชี้วัด9!BD26),IF(ชี้วัด9!BD56="","",ชี้วัด9!BD56))</f>
        <v/>
      </c>
      <c r="BE26" s="116" t="str">
        <f>IF($B$2=1,IF(ชี้วัด9!BE26="","",ชี้วัด9!BE26),IF(ชี้วัด9!BE56="","",ชี้วัด9!BE56))</f>
        <v/>
      </c>
      <c r="BF26" s="116" t="str">
        <f>IF($B$2=1,IF(ชี้วัด9!BF26="","",ชี้วัด9!BF26),IF(ชี้วัด9!BF56="","",ชี้วัด9!BF56))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IF($B$2=1,IF(ชี้วัด9!E27="","",ชี้วัด9!E27),IF(ชี้วัด9!E57="","",ชี้วัด9!E57))</f>
        <v/>
      </c>
      <c r="F27" s="118"/>
      <c r="G27" s="314" t="str">
        <f>IF($B$2=1,IF(ชี้วัด9!G27="","",ชี้วัด9!G27),IF(ชี้วัด9!G57="","",ชี้วัด9!G57))</f>
        <v/>
      </c>
      <c r="H27" s="314" t="str">
        <f>IF($B$2=1,IF(ชี้วัด9!H27="","",ชี้วัด9!H27),IF(ชี้วัด9!H57="","",ชี้วัด9!H57))</f>
        <v/>
      </c>
      <c r="I27" s="314" t="str">
        <f>IF($B$2=1,IF(ชี้วัด9!I27="","",ชี้วัด9!I27),IF(ชี้วัด9!I57="","",ชี้วัด9!I57))</f>
        <v/>
      </c>
      <c r="J27" s="314" t="str">
        <f>IF($B$2=1,IF(ชี้วัด9!J27="","",ชี้วัด9!J27),IF(ชี้วัด9!J57="","",ชี้วัด9!J57))</f>
        <v/>
      </c>
      <c r="K27" s="314" t="str">
        <f>IF($B$2=1,IF(ชี้วัด9!K27="","",ชี้วัด9!K27),IF(ชี้วัด9!K57="","",ชี้วัด9!K57))</f>
        <v/>
      </c>
      <c r="L27" s="314" t="str">
        <f>IF($B$2=1,IF(ชี้วัด9!L27="","",ชี้วัด9!L27),IF(ชี้วัด9!L57="","",ชี้วัด9!L57))</f>
        <v/>
      </c>
      <c r="M27" s="314" t="str">
        <f>IF($B$2=1,IF(ชี้วัด9!M27="","",ชี้วัด9!M27),IF(ชี้วัด9!M57="","",ชี้วัด9!M57))</f>
        <v/>
      </c>
      <c r="N27" s="314" t="str">
        <f>IF($B$2=1,IF(ชี้วัด9!N27="","",ชี้วัด9!N27),IF(ชี้วัด9!N57="","",ชี้วัด9!N57))</f>
        <v/>
      </c>
      <c r="O27" s="314" t="str">
        <f>IF($B$2=1,IF(ชี้วัด9!O27="","",ชี้วัด9!O27),IF(ชี้วัด9!O57="","",ชี้วัด9!O57))</f>
        <v/>
      </c>
      <c r="P27" s="314" t="str">
        <f>IF($B$2=1,IF(ชี้วัด9!P27="","",ชี้วัด9!P27),IF(ชี้วัด9!P57="","",ชี้วัด9!P57))</f>
        <v/>
      </c>
      <c r="Q27" s="314" t="str">
        <f>IF($B$2=1,IF(ชี้วัด9!Q27="","",ชี้วัด9!Q27),IF(ชี้วัด9!Q57="","",ชี้วัด9!Q57))</f>
        <v/>
      </c>
      <c r="R27" s="314" t="str">
        <f>IF($B$2=1,IF(ชี้วัด9!R27="","",ชี้วัด9!R27),IF(ชี้วัด9!R57="","",ชี้วัด9!R57))</f>
        <v/>
      </c>
      <c r="S27" s="314" t="str">
        <f>IF($B$2=1,IF(ชี้วัด9!S27="","",ชี้วัด9!S27),IF(ชี้วัด9!S57="","",ชี้วัด9!S57))</f>
        <v/>
      </c>
      <c r="T27" s="314" t="str">
        <f>IF($B$2=1,IF(ชี้วัด9!T27="","",ชี้วัด9!T27),IF(ชี้วัด9!T57="","",ชี้วัด9!T57))</f>
        <v/>
      </c>
      <c r="U27" s="314" t="str">
        <f>IF($B$2=1,IF(ชี้วัด9!U27="","",ชี้วัด9!U27),IF(ชี้วัด9!U57="","",ชี้วัด9!U57))</f>
        <v/>
      </c>
      <c r="V27" s="314" t="str">
        <f>IF($B$2=1,IF(ชี้วัด9!V27="","",ชี้วัด9!V27),IF(ชี้วัด9!V57="","",ชี้วัด9!V57))</f>
        <v/>
      </c>
      <c r="W27" s="314" t="str">
        <f>IF($B$2=1,IF(ชี้วัด9!W27="","",ชี้วัด9!W27),IF(ชี้วัด9!W57="","",ชี้วัด9!W57))</f>
        <v/>
      </c>
      <c r="X27" s="314" t="str">
        <f>IF($B$2=1,IF(ชี้วัด9!X27="","",ชี้วัด9!X27),IF(ชี้วัด9!X57="","",ชี้วัด9!X57))</f>
        <v/>
      </c>
      <c r="Y27" s="314" t="str">
        <f>IF($B$2=1,IF(ชี้วัด9!Y27="","",ชี้วัด9!Y27),IF(ชี้วัด9!Y57="","",ชี้วัด9!Y57))</f>
        <v/>
      </c>
      <c r="Z27" s="314" t="str">
        <f>IF($B$2=1,IF(ชี้วัด9!Z27="","",ชี้วัด9!Z27),IF(ชี้วัด9!Z57="","",ชี้วัด9!Z57))</f>
        <v/>
      </c>
      <c r="AA27" s="314" t="str">
        <f>IF($B$2=1,IF(ชี้วัด9!AA27="","",ชี้วัด9!AA27),IF(ชี้วัด9!AA57="","",ชี้วัด9!AA57))</f>
        <v/>
      </c>
      <c r="AB27" s="314" t="str">
        <f>IF($B$2=1,IF(ชี้วัด9!AB27="","",ชี้วัด9!AB27),IF(ชี้วัด9!AB57="","",ชี้วัด9!AB57))</f>
        <v/>
      </c>
      <c r="AC27" s="314" t="str">
        <f>IF($B$2=1,IF(ชี้วัด9!AC27="","",ชี้วัด9!AC27),IF(ชี้วัด9!AC57="","",ชี้วัด9!AC57))</f>
        <v/>
      </c>
      <c r="AD27" s="314" t="str">
        <f>IF($B$2=1,IF(ชี้วัด9!AD27="","",ชี้วัด9!AD27),IF(ชี้วัด9!AD57="","",ชี้วัด9!AD57))</f>
        <v/>
      </c>
      <c r="AE27" s="314" t="str">
        <f>IF($B$2=1,IF(ชี้วัด9!AE27="","",ชี้วัด9!AE27),IF(ชี้วัด9!AE57="","",ชี้วัด9!AE57))</f>
        <v/>
      </c>
      <c r="AF27" s="314" t="str">
        <f>IF($B$2=1,IF(ชี้วัด9!AF27="","",ชี้วัด9!AF27),IF(ชี้วัด9!AF57="","",ชี้วัด9!AF57))</f>
        <v/>
      </c>
      <c r="AG27" s="314" t="str">
        <f>IF($B$2=1,IF(ชี้วัด9!AG27="","",ชี้วัด9!AG27),IF(ชี้วัด9!AG57="","",ชี้วัด9!AG57))</f>
        <v/>
      </c>
      <c r="AH27" s="314" t="str">
        <f>IF($B$2=1,IF(ชี้วัด9!AH27="","",ชี้วัด9!AH27),IF(ชี้วัด9!AH57="","",ชี้วัด9!AH57))</f>
        <v/>
      </c>
      <c r="AI27" s="314" t="str">
        <f>IF($B$2=1,IF(ชี้วัด9!AI27="","",ชี้วัด9!AI27),IF(ชี้วัด9!AI57="","",ชี้วัด9!AI57))</f>
        <v/>
      </c>
      <c r="AJ27" s="314" t="str">
        <f>IF($B$2=1,IF(ชี้วัด9!AJ27="","",ชี้วัด9!AJ27),IF(ชี้วัด9!AJ57="","",ชี้วัด9!AJ57))</f>
        <v/>
      </c>
      <c r="AK27" s="314" t="str">
        <f>IF($B$2=1,IF(ชี้วัด9!AK27="","",ชี้วัด9!AK27),IF(ชี้วัด9!AK57="","",ชี้วัด9!AK57))</f>
        <v/>
      </c>
      <c r="AL27" s="314" t="str">
        <f>IF($B$2=1,IF(ชี้วัด9!AL27="","",ชี้วัด9!AL27),IF(ชี้วัด9!AL57="","",ชี้วัด9!AL57))</f>
        <v/>
      </c>
      <c r="AM27" s="314" t="str">
        <f>IF($B$2=1,IF(ชี้วัด9!AM27="","",ชี้วัด9!AM27),IF(ชี้วัด9!AM57="","",ชี้วัด9!AM57))</f>
        <v/>
      </c>
      <c r="AN27" s="314" t="str">
        <f>IF($B$2=1,IF(ชี้วัด9!AN27="","",ชี้วัด9!AN27),IF(ชี้วัด9!AN57="","",ชี้วัด9!AN57))</f>
        <v/>
      </c>
      <c r="AO27" s="314" t="str">
        <f>IF($B$2=1,IF(ชี้วัด9!AO27="","",ชี้วัด9!AO27),IF(ชี้วัด9!AO57="","",ชี้วัด9!AO57))</f>
        <v/>
      </c>
      <c r="AP27" s="314" t="str">
        <f>IF($B$2=1,IF(ชี้วัด9!AP27="","",ชี้วัด9!AP27),IF(ชี้วัด9!AP57="","",ชี้วัด9!AP57))</f>
        <v/>
      </c>
      <c r="AQ27" s="314" t="str">
        <f>IF($B$2=1,IF(ชี้วัด9!AQ27="","",ชี้วัด9!AQ27),IF(ชี้วัด9!AQ57="","",ชี้วัด9!AQ57))</f>
        <v/>
      </c>
      <c r="AR27" s="314" t="str">
        <f>IF($B$2=1,IF(ชี้วัด9!AR27="","",ชี้วัด9!AR27),IF(ชี้วัด9!AR57="","",ชี้วัด9!AR57))</f>
        <v/>
      </c>
      <c r="AS27" s="314" t="str">
        <f>IF($B$2=1,IF(ชี้วัด9!AS27="","",ชี้วัด9!AS27),IF(ชี้วัด9!AS57="","",ชี้วัด9!AS57))</f>
        <v/>
      </c>
      <c r="AT27" s="314" t="str">
        <f>IF($B$2=1,IF(ชี้วัด9!AT27="","",ชี้วัด9!AT27),IF(ชี้วัด9!AT57="","",ชี้วัด9!AT57))</f>
        <v/>
      </c>
      <c r="AU27" s="314" t="str">
        <f>IF($B$2=1,IF(ชี้วัด9!AU27="","",ชี้วัด9!AU27),IF(ชี้วัด9!AU57="","",ชี้วัด9!AU57))</f>
        <v/>
      </c>
      <c r="AV27" s="314" t="str">
        <f>IF($B$2=1,IF(ชี้วัด9!AV27="","",ชี้วัด9!AV27),IF(ชี้วัด9!AV57="","",ชี้วัด9!AV57))</f>
        <v/>
      </c>
      <c r="AW27" s="314" t="str">
        <f>IF($B$2=1,IF(ชี้วัด9!AW27="","",ชี้วัด9!AW27),IF(ชี้วัด9!AW57="","",ชี้วัด9!AW57))</f>
        <v/>
      </c>
      <c r="AX27" s="314" t="str">
        <f>IF($B$2=1,IF(ชี้วัด9!AX27="","",ชี้วัด9!AX27),IF(ชี้วัด9!AX57="","",ชี้วัด9!AX57))</f>
        <v/>
      </c>
      <c r="AY27" s="314" t="str">
        <f>IF($B$2=1,IF(ชี้วัด9!AY27="","",ชี้วัด9!AY27),IF(ชี้วัด9!AY57="","",ชี้วัด9!AY57))</f>
        <v/>
      </c>
      <c r="AZ27" s="314" t="str">
        <f>IF($B$2=1,IF(ชี้วัด9!AZ27="","",ชี้วัด9!AZ27),IF(ชี้วัด9!AZ57="","",ชี้วัด9!AZ57))</f>
        <v/>
      </c>
      <c r="BA27" s="314" t="str">
        <f>IF($B$2=1,IF(ชี้วัด9!BA27="","",ชี้วัด9!BA27),IF(ชี้วัด9!BA57="","",ชี้วัด9!BA57))</f>
        <v/>
      </c>
      <c r="BB27" s="314" t="str">
        <f>IF($B$2=1,IF(ชี้วัด9!BB27="","",ชี้วัด9!BB27),IF(ชี้วัด9!BB57="","",ชี้วัด9!BB57))</f>
        <v/>
      </c>
      <c r="BC27" s="314" t="str">
        <f>IF($B$2=1,IF(ชี้วัด9!BC27="","",ชี้วัด9!BC27),IF(ชี้วัด9!BC57="","",ชี้วัด9!BC57))</f>
        <v/>
      </c>
      <c r="BD27" s="314" t="str">
        <f>IF($B$2=1,IF(ชี้วัด9!BD27="","",ชี้วัด9!BD27),IF(ชี้วัด9!BD57="","",ชี้วัด9!BD57))</f>
        <v/>
      </c>
      <c r="BE27" s="116" t="str">
        <f>IF($B$2=1,IF(ชี้วัด9!BE27="","",ชี้วัด9!BE27),IF(ชี้วัด9!BE57="","",ชี้วัด9!BE57))</f>
        <v/>
      </c>
      <c r="BF27" s="116" t="str">
        <f>IF($B$2=1,IF(ชี้วัด9!BF27="","",ชี้วัด9!BF27),IF(ชี้วัด9!BF57="","",ชี้วัด9!BF57))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IF($B$2=1,IF(ชี้วัด9!E28="","",ชี้วัด9!E28),IF(ชี้วัด9!E58="","",ชี้วัด9!E58))</f>
        <v/>
      </c>
      <c r="F28" s="118"/>
      <c r="G28" s="314" t="str">
        <f>IF($B$2=1,IF(ชี้วัด9!G28="","",ชี้วัด9!G28),IF(ชี้วัด9!G58="","",ชี้วัด9!G58))</f>
        <v/>
      </c>
      <c r="H28" s="314" t="str">
        <f>IF($B$2=1,IF(ชี้วัด9!H28="","",ชี้วัด9!H28),IF(ชี้วัด9!H58="","",ชี้วัด9!H58))</f>
        <v/>
      </c>
      <c r="I28" s="314" t="str">
        <f>IF($B$2=1,IF(ชี้วัด9!I28="","",ชี้วัด9!I28),IF(ชี้วัด9!I58="","",ชี้วัด9!I58))</f>
        <v/>
      </c>
      <c r="J28" s="314" t="str">
        <f>IF($B$2=1,IF(ชี้วัด9!J28="","",ชี้วัด9!J28),IF(ชี้วัด9!J58="","",ชี้วัด9!J58))</f>
        <v/>
      </c>
      <c r="K28" s="314" t="str">
        <f>IF($B$2=1,IF(ชี้วัด9!K28="","",ชี้วัด9!K28),IF(ชี้วัด9!K58="","",ชี้วัด9!K58))</f>
        <v/>
      </c>
      <c r="L28" s="314" t="str">
        <f>IF($B$2=1,IF(ชี้วัด9!L28="","",ชี้วัด9!L28),IF(ชี้วัด9!L58="","",ชี้วัด9!L58))</f>
        <v/>
      </c>
      <c r="M28" s="314" t="str">
        <f>IF($B$2=1,IF(ชี้วัด9!M28="","",ชี้วัด9!M28),IF(ชี้วัด9!M58="","",ชี้วัด9!M58))</f>
        <v/>
      </c>
      <c r="N28" s="314" t="str">
        <f>IF($B$2=1,IF(ชี้วัด9!N28="","",ชี้วัด9!N28),IF(ชี้วัด9!N58="","",ชี้วัด9!N58))</f>
        <v/>
      </c>
      <c r="O28" s="314" t="str">
        <f>IF($B$2=1,IF(ชี้วัด9!O28="","",ชี้วัด9!O28),IF(ชี้วัด9!O58="","",ชี้วัด9!O58))</f>
        <v/>
      </c>
      <c r="P28" s="314" t="str">
        <f>IF($B$2=1,IF(ชี้วัด9!P28="","",ชี้วัด9!P28),IF(ชี้วัด9!P58="","",ชี้วัด9!P58))</f>
        <v/>
      </c>
      <c r="Q28" s="314" t="str">
        <f>IF($B$2=1,IF(ชี้วัด9!Q28="","",ชี้วัด9!Q28),IF(ชี้วัด9!Q58="","",ชี้วัด9!Q58))</f>
        <v/>
      </c>
      <c r="R28" s="314" t="str">
        <f>IF($B$2=1,IF(ชี้วัด9!R28="","",ชี้วัด9!R28),IF(ชี้วัด9!R58="","",ชี้วัด9!R58))</f>
        <v/>
      </c>
      <c r="S28" s="314" t="str">
        <f>IF($B$2=1,IF(ชี้วัด9!S28="","",ชี้วัด9!S28),IF(ชี้วัด9!S58="","",ชี้วัด9!S58))</f>
        <v/>
      </c>
      <c r="T28" s="314" t="str">
        <f>IF($B$2=1,IF(ชี้วัด9!T28="","",ชี้วัด9!T28),IF(ชี้วัด9!T58="","",ชี้วัด9!T58))</f>
        <v/>
      </c>
      <c r="U28" s="314" t="str">
        <f>IF($B$2=1,IF(ชี้วัด9!U28="","",ชี้วัด9!U28),IF(ชี้วัด9!U58="","",ชี้วัด9!U58))</f>
        <v/>
      </c>
      <c r="V28" s="314" t="str">
        <f>IF($B$2=1,IF(ชี้วัด9!V28="","",ชี้วัด9!V28),IF(ชี้วัด9!V58="","",ชี้วัด9!V58))</f>
        <v/>
      </c>
      <c r="W28" s="314" t="str">
        <f>IF($B$2=1,IF(ชี้วัด9!W28="","",ชี้วัด9!W28),IF(ชี้วัด9!W58="","",ชี้วัด9!W58))</f>
        <v/>
      </c>
      <c r="X28" s="314" t="str">
        <f>IF($B$2=1,IF(ชี้วัด9!X28="","",ชี้วัด9!X28),IF(ชี้วัด9!X58="","",ชี้วัด9!X58))</f>
        <v/>
      </c>
      <c r="Y28" s="314" t="str">
        <f>IF($B$2=1,IF(ชี้วัด9!Y28="","",ชี้วัด9!Y28),IF(ชี้วัด9!Y58="","",ชี้วัด9!Y58))</f>
        <v/>
      </c>
      <c r="Z28" s="314" t="str">
        <f>IF($B$2=1,IF(ชี้วัด9!Z28="","",ชี้วัด9!Z28),IF(ชี้วัด9!Z58="","",ชี้วัด9!Z58))</f>
        <v/>
      </c>
      <c r="AA28" s="314" t="str">
        <f>IF($B$2=1,IF(ชี้วัด9!AA28="","",ชี้วัด9!AA28),IF(ชี้วัด9!AA58="","",ชี้วัด9!AA58))</f>
        <v/>
      </c>
      <c r="AB28" s="314" t="str">
        <f>IF($B$2=1,IF(ชี้วัด9!AB28="","",ชี้วัด9!AB28),IF(ชี้วัด9!AB58="","",ชี้วัด9!AB58))</f>
        <v/>
      </c>
      <c r="AC28" s="314" t="str">
        <f>IF($B$2=1,IF(ชี้วัด9!AC28="","",ชี้วัด9!AC28),IF(ชี้วัด9!AC58="","",ชี้วัด9!AC58))</f>
        <v/>
      </c>
      <c r="AD28" s="314" t="str">
        <f>IF($B$2=1,IF(ชี้วัด9!AD28="","",ชี้วัด9!AD28),IF(ชี้วัด9!AD58="","",ชี้วัด9!AD58))</f>
        <v/>
      </c>
      <c r="AE28" s="314" t="str">
        <f>IF($B$2=1,IF(ชี้วัด9!AE28="","",ชี้วัด9!AE28),IF(ชี้วัด9!AE58="","",ชี้วัด9!AE58))</f>
        <v/>
      </c>
      <c r="AF28" s="314" t="str">
        <f>IF($B$2=1,IF(ชี้วัด9!AF28="","",ชี้วัด9!AF28),IF(ชี้วัด9!AF58="","",ชี้วัด9!AF58))</f>
        <v/>
      </c>
      <c r="AG28" s="314" t="str">
        <f>IF($B$2=1,IF(ชี้วัด9!AG28="","",ชี้วัด9!AG28),IF(ชี้วัด9!AG58="","",ชี้วัด9!AG58))</f>
        <v/>
      </c>
      <c r="AH28" s="314" t="str">
        <f>IF($B$2=1,IF(ชี้วัด9!AH28="","",ชี้วัด9!AH28),IF(ชี้วัด9!AH58="","",ชี้วัด9!AH58))</f>
        <v/>
      </c>
      <c r="AI28" s="314" t="str">
        <f>IF($B$2=1,IF(ชี้วัด9!AI28="","",ชี้วัด9!AI28),IF(ชี้วัด9!AI58="","",ชี้วัด9!AI58))</f>
        <v/>
      </c>
      <c r="AJ28" s="314" t="str">
        <f>IF($B$2=1,IF(ชี้วัด9!AJ28="","",ชี้วัด9!AJ28),IF(ชี้วัด9!AJ58="","",ชี้วัด9!AJ58))</f>
        <v/>
      </c>
      <c r="AK28" s="314" t="str">
        <f>IF($B$2=1,IF(ชี้วัด9!AK28="","",ชี้วัด9!AK28),IF(ชี้วัด9!AK58="","",ชี้วัด9!AK58))</f>
        <v/>
      </c>
      <c r="AL28" s="314" t="str">
        <f>IF($B$2=1,IF(ชี้วัด9!AL28="","",ชี้วัด9!AL28),IF(ชี้วัด9!AL58="","",ชี้วัด9!AL58))</f>
        <v/>
      </c>
      <c r="AM28" s="314" t="str">
        <f>IF($B$2=1,IF(ชี้วัด9!AM28="","",ชี้วัด9!AM28),IF(ชี้วัด9!AM58="","",ชี้วัด9!AM58))</f>
        <v/>
      </c>
      <c r="AN28" s="314" t="str">
        <f>IF($B$2=1,IF(ชี้วัด9!AN28="","",ชี้วัด9!AN28),IF(ชี้วัด9!AN58="","",ชี้วัด9!AN58))</f>
        <v/>
      </c>
      <c r="AO28" s="314" t="str">
        <f>IF($B$2=1,IF(ชี้วัด9!AO28="","",ชี้วัด9!AO28),IF(ชี้วัด9!AO58="","",ชี้วัด9!AO58))</f>
        <v/>
      </c>
      <c r="AP28" s="314" t="str">
        <f>IF($B$2=1,IF(ชี้วัด9!AP28="","",ชี้วัด9!AP28),IF(ชี้วัด9!AP58="","",ชี้วัด9!AP58))</f>
        <v/>
      </c>
      <c r="AQ28" s="314" t="str">
        <f>IF($B$2=1,IF(ชี้วัด9!AQ28="","",ชี้วัด9!AQ28),IF(ชี้วัด9!AQ58="","",ชี้วัด9!AQ58))</f>
        <v/>
      </c>
      <c r="AR28" s="314" t="str">
        <f>IF($B$2=1,IF(ชี้วัด9!AR28="","",ชี้วัด9!AR28),IF(ชี้วัด9!AR58="","",ชี้วัด9!AR58))</f>
        <v/>
      </c>
      <c r="AS28" s="314" t="str">
        <f>IF($B$2=1,IF(ชี้วัด9!AS28="","",ชี้วัด9!AS28),IF(ชี้วัด9!AS58="","",ชี้วัด9!AS58))</f>
        <v/>
      </c>
      <c r="AT28" s="314" t="str">
        <f>IF($B$2=1,IF(ชี้วัด9!AT28="","",ชี้วัด9!AT28),IF(ชี้วัด9!AT58="","",ชี้วัด9!AT58))</f>
        <v/>
      </c>
      <c r="AU28" s="314" t="str">
        <f>IF($B$2=1,IF(ชี้วัด9!AU28="","",ชี้วัด9!AU28),IF(ชี้วัด9!AU58="","",ชี้วัด9!AU58))</f>
        <v/>
      </c>
      <c r="AV28" s="314" t="str">
        <f>IF($B$2=1,IF(ชี้วัด9!AV28="","",ชี้วัด9!AV28),IF(ชี้วัด9!AV58="","",ชี้วัด9!AV58))</f>
        <v/>
      </c>
      <c r="AW28" s="314" t="str">
        <f>IF($B$2=1,IF(ชี้วัด9!AW28="","",ชี้วัด9!AW28),IF(ชี้วัด9!AW58="","",ชี้วัด9!AW58))</f>
        <v/>
      </c>
      <c r="AX28" s="314" t="str">
        <f>IF($B$2=1,IF(ชี้วัด9!AX28="","",ชี้วัด9!AX28),IF(ชี้วัด9!AX58="","",ชี้วัด9!AX58))</f>
        <v/>
      </c>
      <c r="AY28" s="314" t="str">
        <f>IF($B$2=1,IF(ชี้วัด9!AY28="","",ชี้วัด9!AY28),IF(ชี้วัด9!AY58="","",ชี้วัด9!AY58))</f>
        <v/>
      </c>
      <c r="AZ28" s="314" t="str">
        <f>IF($B$2=1,IF(ชี้วัด9!AZ28="","",ชี้วัด9!AZ28),IF(ชี้วัด9!AZ58="","",ชี้วัด9!AZ58))</f>
        <v/>
      </c>
      <c r="BA28" s="314" t="str">
        <f>IF($B$2=1,IF(ชี้วัด9!BA28="","",ชี้วัด9!BA28),IF(ชี้วัด9!BA58="","",ชี้วัด9!BA58))</f>
        <v/>
      </c>
      <c r="BB28" s="314" t="str">
        <f>IF($B$2=1,IF(ชี้วัด9!BB28="","",ชี้วัด9!BB28),IF(ชี้วัด9!BB58="","",ชี้วัด9!BB58))</f>
        <v/>
      </c>
      <c r="BC28" s="314" t="str">
        <f>IF($B$2=1,IF(ชี้วัด9!BC28="","",ชี้วัด9!BC28),IF(ชี้วัด9!BC58="","",ชี้วัด9!BC58))</f>
        <v/>
      </c>
      <c r="BD28" s="314" t="str">
        <f>IF($B$2=1,IF(ชี้วัด9!BD28="","",ชี้วัด9!BD28),IF(ชี้วัด9!BD58="","",ชี้วัด9!BD58))</f>
        <v/>
      </c>
      <c r="BE28" s="116" t="str">
        <f>IF($B$2=1,IF(ชี้วัด9!BE28="","",ชี้วัด9!BE28),IF(ชี้วัด9!BE58="","",ชี้วัด9!BE58))</f>
        <v/>
      </c>
      <c r="BF28" s="116" t="str">
        <f>IF($B$2=1,IF(ชี้วัด9!BF28="","",ชี้วัด9!BF28),IF(ชี้วัด9!BF58="","",ชี้วัด9!BF58))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IF($B$2=1,IF(ชี้วัด9!E29="","",ชี้วัด9!E29),IF(ชี้วัด9!E59="","",ชี้วัด9!E59))</f>
        <v/>
      </c>
      <c r="F29" s="118"/>
      <c r="G29" s="314" t="str">
        <f>IF($B$2=1,IF(ชี้วัด9!G29="","",ชี้วัด9!G29),IF(ชี้วัด9!G59="","",ชี้วัด9!G59))</f>
        <v/>
      </c>
      <c r="H29" s="314" t="str">
        <f>IF($B$2=1,IF(ชี้วัด9!H29="","",ชี้วัด9!H29),IF(ชี้วัด9!H59="","",ชี้วัด9!H59))</f>
        <v/>
      </c>
      <c r="I29" s="314" t="str">
        <f>IF($B$2=1,IF(ชี้วัด9!I29="","",ชี้วัด9!I29),IF(ชี้วัด9!I59="","",ชี้วัด9!I59))</f>
        <v/>
      </c>
      <c r="J29" s="314" t="str">
        <f>IF($B$2=1,IF(ชี้วัด9!J29="","",ชี้วัด9!J29),IF(ชี้วัด9!J59="","",ชี้วัด9!J59))</f>
        <v/>
      </c>
      <c r="K29" s="314" t="str">
        <f>IF($B$2=1,IF(ชี้วัด9!K29="","",ชี้วัด9!K29),IF(ชี้วัด9!K59="","",ชี้วัด9!K59))</f>
        <v/>
      </c>
      <c r="L29" s="314" t="str">
        <f>IF($B$2=1,IF(ชี้วัด9!L29="","",ชี้วัด9!L29),IF(ชี้วัด9!L59="","",ชี้วัด9!L59))</f>
        <v/>
      </c>
      <c r="M29" s="314" t="str">
        <f>IF($B$2=1,IF(ชี้วัด9!M29="","",ชี้วัด9!M29),IF(ชี้วัด9!M59="","",ชี้วัด9!M59))</f>
        <v/>
      </c>
      <c r="N29" s="314" t="str">
        <f>IF($B$2=1,IF(ชี้วัด9!N29="","",ชี้วัด9!N29),IF(ชี้วัด9!N59="","",ชี้วัด9!N59))</f>
        <v/>
      </c>
      <c r="O29" s="314" t="str">
        <f>IF($B$2=1,IF(ชี้วัด9!O29="","",ชี้วัด9!O29),IF(ชี้วัด9!O59="","",ชี้วัด9!O59))</f>
        <v/>
      </c>
      <c r="P29" s="314" t="str">
        <f>IF($B$2=1,IF(ชี้วัด9!P29="","",ชี้วัด9!P29),IF(ชี้วัด9!P59="","",ชี้วัด9!P59))</f>
        <v/>
      </c>
      <c r="Q29" s="314" t="str">
        <f>IF($B$2=1,IF(ชี้วัด9!Q29="","",ชี้วัด9!Q29),IF(ชี้วัด9!Q59="","",ชี้วัด9!Q59))</f>
        <v/>
      </c>
      <c r="R29" s="314" t="str">
        <f>IF($B$2=1,IF(ชี้วัด9!R29="","",ชี้วัด9!R29),IF(ชี้วัด9!R59="","",ชี้วัด9!R59))</f>
        <v/>
      </c>
      <c r="S29" s="314" t="str">
        <f>IF($B$2=1,IF(ชี้วัด9!S29="","",ชี้วัด9!S29),IF(ชี้วัด9!S59="","",ชี้วัด9!S59))</f>
        <v/>
      </c>
      <c r="T29" s="314" t="str">
        <f>IF($B$2=1,IF(ชี้วัด9!T29="","",ชี้วัด9!T29),IF(ชี้วัด9!T59="","",ชี้วัด9!T59))</f>
        <v/>
      </c>
      <c r="U29" s="314" t="str">
        <f>IF($B$2=1,IF(ชี้วัด9!U29="","",ชี้วัด9!U29),IF(ชี้วัด9!U59="","",ชี้วัด9!U59))</f>
        <v/>
      </c>
      <c r="V29" s="314" t="str">
        <f>IF($B$2=1,IF(ชี้วัด9!V29="","",ชี้วัด9!V29),IF(ชี้วัด9!V59="","",ชี้วัด9!V59))</f>
        <v/>
      </c>
      <c r="W29" s="314" t="str">
        <f>IF($B$2=1,IF(ชี้วัด9!W29="","",ชี้วัด9!W29),IF(ชี้วัด9!W59="","",ชี้วัด9!W59))</f>
        <v/>
      </c>
      <c r="X29" s="314" t="str">
        <f>IF($B$2=1,IF(ชี้วัด9!X29="","",ชี้วัด9!X29),IF(ชี้วัด9!X59="","",ชี้วัด9!X59))</f>
        <v/>
      </c>
      <c r="Y29" s="314" t="str">
        <f>IF($B$2=1,IF(ชี้วัด9!Y29="","",ชี้วัด9!Y29),IF(ชี้วัด9!Y59="","",ชี้วัด9!Y59))</f>
        <v/>
      </c>
      <c r="Z29" s="314" t="str">
        <f>IF($B$2=1,IF(ชี้วัด9!Z29="","",ชี้วัด9!Z29),IF(ชี้วัด9!Z59="","",ชี้วัด9!Z59))</f>
        <v/>
      </c>
      <c r="AA29" s="314" t="str">
        <f>IF($B$2=1,IF(ชี้วัด9!AA29="","",ชี้วัด9!AA29),IF(ชี้วัด9!AA59="","",ชี้วัด9!AA59))</f>
        <v/>
      </c>
      <c r="AB29" s="314" t="str">
        <f>IF($B$2=1,IF(ชี้วัด9!AB29="","",ชี้วัด9!AB29),IF(ชี้วัด9!AB59="","",ชี้วัด9!AB59))</f>
        <v/>
      </c>
      <c r="AC29" s="314" t="str">
        <f>IF($B$2=1,IF(ชี้วัด9!AC29="","",ชี้วัด9!AC29),IF(ชี้วัด9!AC59="","",ชี้วัด9!AC59))</f>
        <v/>
      </c>
      <c r="AD29" s="314" t="str">
        <f>IF($B$2=1,IF(ชี้วัด9!AD29="","",ชี้วัด9!AD29),IF(ชี้วัด9!AD59="","",ชี้วัด9!AD59))</f>
        <v/>
      </c>
      <c r="AE29" s="314" t="str">
        <f>IF($B$2=1,IF(ชี้วัด9!AE29="","",ชี้วัด9!AE29),IF(ชี้วัด9!AE59="","",ชี้วัด9!AE59))</f>
        <v/>
      </c>
      <c r="AF29" s="314" t="str">
        <f>IF($B$2=1,IF(ชี้วัด9!AF29="","",ชี้วัด9!AF29),IF(ชี้วัด9!AF59="","",ชี้วัด9!AF59))</f>
        <v/>
      </c>
      <c r="AG29" s="314" t="str">
        <f>IF($B$2=1,IF(ชี้วัด9!AG29="","",ชี้วัด9!AG29),IF(ชี้วัด9!AG59="","",ชี้วัด9!AG59))</f>
        <v/>
      </c>
      <c r="AH29" s="314" t="str">
        <f>IF($B$2=1,IF(ชี้วัด9!AH29="","",ชี้วัด9!AH29),IF(ชี้วัด9!AH59="","",ชี้วัด9!AH59))</f>
        <v/>
      </c>
      <c r="AI29" s="314" t="str">
        <f>IF($B$2=1,IF(ชี้วัด9!AI29="","",ชี้วัด9!AI29),IF(ชี้วัด9!AI59="","",ชี้วัด9!AI59))</f>
        <v/>
      </c>
      <c r="AJ29" s="314" t="str">
        <f>IF($B$2=1,IF(ชี้วัด9!AJ29="","",ชี้วัด9!AJ29),IF(ชี้วัด9!AJ59="","",ชี้วัด9!AJ59))</f>
        <v/>
      </c>
      <c r="AK29" s="314" t="str">
        <f>IF($B$2=1,IF(ชี้วัด9!AK29="","",ชี้วัด9!AK29),IF(ชี้วัด9!AK59="","",ชี้วัด9!AK59))</f>
        <v/>
      </c>
      <c r="AL29" s="314" t="str">
        <f>IF($B$2=1,IF(ชี้วัด9!AL29="","",ชี้วัด9!AL29),IF(ชี้วัด9!AL59="","",ชี้วัด9!AL59))</f>
        <v/>
      </c>
      <c r="AM29" s="314" t="str">
        <f>IF($B$2=1,IF(ชี้วัด9!AM29="","",ชี้วัด9!AM29),IF(ชี้วัด9!AM59="","",ชี้วัด9!AM59))</f>
        <v/>
      </c>
      <c r="AN29" s="314" t="str">
        <f>IF($B$2=1,IF(ชี้วัด9!AN29="","",ชี้วัด9!AN29),IF(ชี้วัด9!AN59="","",ชี้วัด9!AN59))</f>
        <v/>
      </c>
      <c r="AO29" s="314" t="str">
        <f>IF($B$2=1,IF(ชี้วัด9!AO29="","",ชี้วัด9!AO29),IF(ชี้วัด9!AO59="","",ชี้วัด9!AO59))</f>
        <v/>
      </c>
      <c r="AP29" s="314" t="str">
        <f>IF($B$2=1,IF(ชี้วัด9!AP29="","",ชี้วัด9!AP29),IF(ชี้วัด9!AP59="","",ชี้วัด9!AP59))</f>
        <v/>
      </c>
      <c r="AQ29" s="314" t="str">
        <f>IF($B$2=1,IF(ชี้วัด9!AQ29="","",ชี้วัด9!AQ29),IF(ชี้วัด9!AQ59="","",ชี้วัด9!AQ59))</f>
        <v/>
      </c>
      <c r="AR29" s="314" t="str">
        <f>IF($B$2=1,IF(ชี้วัด9!AR29="","",ชี้วัด9!AR29),IF(ชี้วัด9!AR59="","",ชี้วัด9!AR59))</f>
        <v/>
      </c>
      <c r="AS29" s="314" t="str">
        <f>IF($B$2=1,IF(ชี้วัด9!AS29="","",ชี้วัด9!AS29),IF(ชี้วัด9!AS59="","",ชี้วัด9!AS59))</f>
        <v/>
      </c>
      <c r="AT29" s="314" t="str">
        <f>IF($B$2=1,IF(ชี้วัด9!AT29="","",ชี้วัด9!AT29),IF(ชี้วัด9!AT59="","",ชี้วัด9!AT59))</f>
        <v/>
      </c>
      <c r="AU29" s="314" t="str">
        <f>IF($B$2=1,IF(ชี้วัด9!AU29="","",ชี้วัด9!AU29),IF(ชี้วัด9!AU59="","",ชี้วัด9!AU59))</f>
        <v/>
      </c>
      <c r="AV29" s="314" t="str">
        <f>IF($B$2=1,IF(ชี้วัด9!AV29="","",ชี้วัด9!AV29),IF(ชี้วัด9!AV59="","",ชี้วัด9!AV59))</f>
        <v/>
      </c>
      <c r="AW29" s="314" t="str">
        <f>IF($B$2=1,IF(ชี้วัด9!AW29="","",ชี้วัด9!AW29),IF(ชี้วัด9!AW59="","",ชี้วัด9!AW59))</f>
        <v/>
      </c>
      <c r="AX29" s="314" t="str">
        <f>IF($B$2=1,IF(ชี้วัด9!AX29="","",ชี้วัด9!AX29),IF(ชี้วัด9!AX59="","",ชี้วัด9!AX59))</f>
        <v/>
      </c>
      <c r="AY29" s="314" t="str">
        <f>IF($B$2=1,IF(ชี้วัด9!AY29="","",ชี้วัด9!AY29),IF(ชี้วัด9!AY59="","",ชี้วัด9!AY59))</f>
        <v/>
      </c>
      <c r="AZ29" s="314" t="str">
        <f>IF($B$2=1,IF(ชี้วัด9!AZ29="","",ชี้วัด9!AZ29),IF(ชี้วัด9!AZ59="","",ชี้วัด9!AZ59))</f>
        <v/>
      </c>
      <c r="BA29" s="314" t="str">
        <f>IF($B$2=1,IF(ชี้วัด9!BA29="","",ชี้วัด9!BA29),IF(ชี้วัด9!BA59="","",ชี้วัด9!BA59))</f>
        <v/>
      </c>
      <c r="BB29" s="314" t="str">
        <f>IF($B$2=1,IF(ชี้วัด9!BB29="","",ชี้วัด9!BB29),IF(ชี้วัด9!BB59="","",ชี้วัด9!BB59))</f>
        <v/>
      </c>
      <c r="BC29" s="314" t="str">
        <f>IF($B$2=1,IF(ชี้วัด9!BC29="","",ชี้วัด9!BC29),IF(ชี้วัด9!BC59="","",ชี้วัด9!BC59))</f>
        <v/>
      </c>
      <c r="BD29" s="314" t="str">
        <f>IF($B$2=1,IF(ชี้วัด9!BD29="","",ชี้วัด9!BD29),IF(ชี้วัด9!BD59="","",ชี้วัด9!BD59))</f>
        <v/>
      </c>
      <c r="BE29" s="116" t="str">
        <f>IF($B$2=1,IF(ชี้วัด9!BE29="","",ชี้วัด9!BE29),IF(ชี้วัด9!BE59="","",ชี้วัด9!BE59))</f>
        <v/>
      </c>
      <c r="BF29" s="116" t="str">
        <f>IF($B$2=1,IF(ชี้วัด9!BF29="","",ชี้วัด9!BF29),IF(ชี้วัด9!BF59="","",ชี้วัด9!BF59))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IF($B$2=1,IF(ชี้วัด9!E30="","",ชี้วัด9!E30),IF(ชี้วัด9!E60="","",ชี้วัด9!E60))</f>
        <v/>
      </c>
      <c r="F30" s="118"/>
      <c r="G30" s="314" t="str">
        <f>IF($B$2=1,IF(ชี้วัด9!G30="","",ชี้วัด9!G30),IF(ชี้วัด9!G60="","",ชี้วัด9!G60))</f>
        <v/>
      </c>
      <c r="H30" s="314" t="str">
        <f>IF($B$2=1,IF(ชี้วัด9!H30="","",ชี้วัด9!H30),IF(ชี้วัด9!H60="","",ชี้วัด9!H60))</f>
        <v/>
      </c>
      <c r="I30" s="314" t="str">
        <f>IF($B$2=1,IF(ชี้วัด9!I30="","",ชี้วัด9!I30),IF(ชี้วัด9!I60="","",ชี้วัด9!I60))</f>
        <v/>
      </c>
      <c r="J30" s="314" t="str">
        <f>IF($B$2=1,IF(ชี้วัด9!J30="","",ชี้วัด9!J30),IF(ชี้วัด9!J60="","",ชี้วัด9!J60))</f>
        <v/>
      </c>
      <c r="K30" s="314" t="str">
        <f>IF($B$2=1,IF(ชี้วัด9!K30="","",ชี้วัด9!K30),IF(ชี้วัด9!K60="","",ชี้วัด9!K60))</f>
        <v/>
      </c>
      <c r="L30" s="314" t="str">
        <f>IF($B$2=1,IF(ชี้วัด9!L30="","",ชี้วัด9!L30),IF(ชี้วัด9!L60="","",ชี้วัด9!L60))</f>
        <v/>
      </c>
      <c r="M30" s="314" t="str">
        <f>IF($B$2=1,IF(ชี้วัด9!M30="","",ชี้วัด9!M30),IF(ชี้วัด9!M60="","",ชี้วัด9!M60))</f>
        <v/>
      </c>
      <c r="N30" s="314" t="str">
        <f>IF($B$2=1,IF(ชี้วัด9!N30="","",ชี้วัด9!N30),IF(ชี้วัด9!N60="","",ชี้วัด9!N60))</f>
        <v/>
      </c>
      <c r="O30" s="314" t="str">
        <f>IF($B$2=1,IF(ชี้วัด9!O30="","",ชี้วัด9!O30),IF(ชี้วัด9!O60="","",ชี้วัด9!O60))</f>
        <v/>
      </c>
      <c r="P30" s="314" t="str">
        <f>IF($B$2=1,IF(ชี้วัด9!P30="","",ชี้วัด9!P30),IF(ชี้วัด9!P60="","",ชี้วัด9!P60))</f>
        <v/>
      </c>
      <c r="Q30" s="314" t="str">
        <f>IF($B$2=1,IF(ชี้วัด9!Q30="","",ชี้วัด9!Q30),IF(ชี้วัด9!Q60="","",ชี้วัด9!Q60))</f>
        <v/>
      </c>
      <c r="R30" s="314" t="str">
        <f>IF($B$2=1,IF(ชี้วัด9!R30="","",ชี้วัด9!R30),IF(ชี้วัด9!R60="","",ชี้วัด9!R60))</f>
        <v/>
      </c>
      <c r="S30" s="314" t="str">
        <f>IF($B$2=1,IF(ชี้วัด9!S30="","",ชี้วัด9!S30),IF(ชี้วัด9!S60="","",ชี้วัด9!S60))</f>
        <v/>
      </c>
      <c r="T30" s="314" t="str">
        <f>IF($B$2=1,IF(ชี้วัด9!T30="","",ชี้วัด9!T30),IF(ชี้วัด9!T60="","",ชี้วัด9!T60))</f>
        <v/>
      </c>
      <c r="U30" s="314" t="str">
        <f>IF($B$2=1,IF(ชี้วัด9!U30="","",ชี้วัด9!U30),IF(ชี้วัด9!U60="","",ชี้วัด9!U60))</f>
        <v/>
      </c>
      <c r="V30" s="314" t="str">
        <f>IF($B$2=1,IF(ชี้วัด9!V30="","",ชี้วัด9!V30),IF(ชี้วัด9!V60="","",ชี้วัด9!V60))</f>
        <v/>
      </c>
      <c r="W30" s="314" t="str">
        <f>IF($B$2=1,IF(ชี้วัด9!W30="","",ชี้วัด9!W30),IF(ชี้วัด9!W60="","",ชี้วัด9!W60))</f>
        <v/>
      </c>
      <c r="X30" s="314" t="str">
        <f>IF($B$2=1,IF(ชี้วัด9!X30="","",ชี้วัด9!X30),IF(ชี้วัด9!X60="","",ชี้วัด9!X60))</f>
        <v/>
      </c>
      <c r="Y30" s="314" t="str">
        <f>IF($B$2=1,IF(ชี้วัด9!Y30="","",ชี้วัด9!Y30),IF(ชี้วัด9!Y60="","",ชี้วัด9!Y60))</f>
        <v/>
      </c>
      <c r="Z30" s="314" t="str">
        <f>IF($B$2=1,IF(ชี้วัด9!Z30="","",ชี้วัด9!Z30),IF(ชี้วัด9!Z60="","",ชี้วัด9!Z60))</f>
        <v/>
      </c>
      <c r="AA30" s="314" t="str">
        <f>IF($B$2=1,IF(ชี้วัด9!AA30="","",ชี้วัด9!AA30),IF(ชี้วัด9!AA60="","",ชี้วัด9!AA60))</f>
        <v/>
      </c>
      <c r="AB30" s="314" t="str">
        <f>IF($B$2=1,IF(ชี้วัด9!AB30="","",ชี้วัด9!AB30),IF(ชี้วัด9!AB60="","",ชี้วัด9!AB60))</f>
        <v/>
      </c>
      <c r="AC30" s="314" t="str">
        <f>IF($B$2=1,IF(ชี้วัด9!AC30="","",ชี้วัด9!AC30),IF(ชี้วัด9!AC60="","",ชี้วัด9!AC60))</f>
        <v/>
      </c>
      <c r="AD30" s="314" t="str">
        <f>IF($B$2=1,IF(ชี้วัด9!AD30="","",ชี้วัด9!AD30),IF(ชี้วัด9!AD60="","",ชี้วัด9!AD60))</f>
        <v/>
      </c>
      <c r="AE30" s="314" t="str">
        <f>IF($B$2=1,IF(ชี้วัด9!AE30="","",ชี้วัด9!AE30),IF(ชี้วัด9!AE60="","",ชี้วัด9!AE60))</f>
        <v/>
      </c>
      <c r="AF30" s="314" t="str">
        <f>IF($B$2=1,IF(ชี้วัด9!AF30="","",ชี้วัด9!AF30),IF(ชี้วัด9!AF60="","",ชี้วัด9!AF60))</f>
        <v/>
      </c>
      <c r="AG30" s="314" t="str">
        <f>IF($B$2=1,IF(ชี้วัด9!AG30="","",ชี้วัด9!AG30),IF(ชี้วัด9!AG60="","",ชี้วัด9!AG60))</f>
        <v/>
      </c>
      <c r="AH30" s="314" t="str">
        <f>IF($B$2=1,IF(ชี้วัด9!AH30="","",ชี้วัด9!AH30),IF(ชี้วัด9!AH60="","",ชี้วัด9!AH60))</f>
        <v/>
      </c>
      <c r="AI30" s="314" t="str">
        <f>IF($B$2=1,IF(ชี้วัด9!AI30="","",ชี้วัด9!AI30),IF(ชี้วัด9!AI60="","",ชี้วัด9!AI60))</f>
        <v/>
      </c>
      <c r="AJ30" s="314" t="str">
        <f>IF($B$2=1,IF(ชี้วัด9!AJ30="","",ชี้วัด9!AJ30),IF(ชี้วัด9!AJ60="","",ชี้วัด9!AJ60))</f>
        <v/>
      </c>
      <c r="AK30" s="314" t="str">
        <f>IF($B$2=1,IF(ชี้วัด9!AK30="","",ชี้วัด9!AK30),IF(ชี้วัด9!AK60="","",ชี้วัด9!AK60))</f>
        <v/>
      </c>
      <c r="AL30" s="314" t="str">
        <f>IF($B$2=1,IF(ชี้วัด9!AL30="","",ชี้วัด9!AL30),IF(ชี้วัด9!AL60="","",ชี้วัด9!AL60))</f>
        <v/>
      </c>
      <c r="AM30" s="314" t="str">
        <f>IF($B$2=1,IF(ชี้วัด9!AM30="","",ชี้วัด9!AM30),IF(ชี้วัด9!AM60="","",ชี้วัด9!AM60))</f>
        <v/>
      </c>
      <c r="AN30" s="314" t="str">
        <f>IF($B$2=1,IF(ชี้วัด9!AN30="","",ชี้วัด9!AN30),IF(ชี้วัด9!AN60="","",ชี้วัด9!AN60))</f>
        <v/>
      </c>
      <c r="AO30" s="314" t="str">
        <f>IF($B$2=1,IF(ชี้วัด9!AO30="","",ชี้วัด9!AO30),IF(ชี้วัด9!AO60="","",ชี้วัด9!AO60))</f>
        <v/>
      </c>
      <c r="AP30" s="314" t="str">
        <f>IF($B$2=1,IF(ชี้วัด9!AP30="","",ชี้วัด9!AP30),IF(ชี้วัด9!AP60="","",ชี้วัด9!AP60))</f>
        <v/>
      </c>
      <c r="AQ30" s="314" t="str">
        <f>IF($B$2=1,IF(ชี้วัด9!AQ30="","",ชี้วัด9!AQ30),IF(ชี้วัด9!AQ60="","",ชี้วัด9!AQ60))</f>
        <v/>
      </c>
      <c r="AR30" s="314" t="str">
        <f>IF($B$2=1,IF(ชี้วัด9!AR30="","",ชี้วัด9!AR30),IF(ชี้วัด9!AR60="","",ชี้วัด9!AR60))</f>
        <v/>
      </c>
      <c r="AS30" s="314" t="str">
        <f>IF($B$2=1,IF(ชี้วัด9!AS30="","",ชี้วัด9!AS30),IF(ชี้วัด9!AS60="","",ชี้วัด9!AS60))</f>
        <v/>
      </c>
      <c r="AT30" s="314" t="str">
        <f>IF($B$2=1,IF(ชี้วัด9!AT30="","",ชี้วัด9!AT30),IF(ชี้วัด9!AT60="","",ชี้วัด9!AT60))</f>
        <v/>
      </c>
      <c r="AU30" s="314" t="str">
        <f>IF($B$2=1,IF(ชี้วัด9!AU30="","",ชี้วัด9!AU30),IF(ชี้วัด9!AU60="","",ชี้วัด9!AU60))</f>
        <v/>
      </c>
      <c r="AV30" s="314" t="str">
        <f>IF($B$2=1,IF(ชี้วัด9!AV30="","",ชี้วัด9!AV30),IF(ชี้วัด9!AV60="","",ชี้วัด9!AV60))</f>
        <v/>
      </c>
      <c r="AW30" s="314" t="str">
        <f>IF($B$2=1,IF(ชี้วัด9!AW30="","",ชี้วัด9!AW30),IF(ชี้วัด9!AW60="","",ชี้วัด9!AW60))</f>
        <v/>
      </c>
      <c r="AX30" s="314" t="str">
        <f>IF($B$2=1,IF(ชี้วัด9!AX30="","",ชี้วัด9!AX30),IF(ชี้วัด9!AX60="","",ชี้วัด9!AX60))</f>
        <v/>
      </c>
      <c r="AY30" s="314" t="str">
        <f>IF($B$2=1,IF(ชี้วัด9!AY30="","",ชี้วัด9!AY30),IF(ชี้วัด9!AY60="","",ชี้วัด9!AY60))</f>
        <v/>
      </c>
      <c r="AZ30" s="314" t="str">
        <f>IF($B$2=1,IF(ชี้วัด9!AZ30="","",ชี้วัด9!AZ30),IF(ชี้วัด9!AZ60="","",ชี้วัด9!AZ60))</f>
        <v/>
      </c>
      <c r="BA30" s="314" t="str">
        <f>IF($B$2=1,IF(ชี้วัด9!BA30="","",ชี้วัด9!BA30),IF(ชี้วัด9!BA60="","",ชี้วัด9!BA60))</f>
        <v/>
      </c>
      <c r="BB30" s="314" t="str">
        <f>IF($B$2=1,IF(ชี้วัด9!BB30="","",ชี้วัด9!BB30),IF(ชี้วัด9!BB60="","",ชี้วัด9!BB60))</f>
        <v/>
      </c>
      <c r="BC30" s="314" t="str">
        <f>IF($B$2=1,IF(ชี้วัด9!BC30="","",ชี้วัด9!BC30),IF(ชี้วัด9!BC60="","",ชี้วัด9!BC60))</f>
        <v/>
      </c>
      <c r="BD30" s="314" t="str">
        <f>IF($B$2=1,IF(ชี้วัด9!BD30="","",ชี้วัด9!BD30),IF(ชี้วัด9!BD60="","",ชี้วัด9!BD60))</f>
        <v/>
      </c>
      <c r="BE30" s="116" t="str">
        <f>IF($B$2=1,IF(ชี้วัด9!BE30="","",ชี้วัด9!BE30),IF(ชี้วัด9!BE60="","",ชี้วัด9!BE60))</f>
        <v/>
      </c>
      <c r="BF30" s="116" t="str">
        <f>IF($B$2=1,IF(ชี้วัด9!BF30="","",ชี้วัด9!BF30),IF(ชี้วัด9!BF60="","",ชี้วัด9!BF60))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IF($B$2=1,IF(ชี้วัด9!E31="","",ชี้วัด9!E31),IF(ชี้วัด9!E61="","",ชี้วัด9!E61))</f>
        <v/>
      </c>
      <c r="F31" s="118"/>
      <c r="G31" s="314" t="str">
        <f>IF($B$2=1,IF(ชี้วัด9!G31="","",ชี้วัด9!G31),IF(ชี้วัด9!G61="","",ชี้วัด9!G61))</f>
        <v/>
      </c>
      <c r="H31" s="314" t="str">
        <f>IF($B$2=1,IF(ชี้วัด9!H31="","",ชี้วัด9!H31),IF(ชี้วัด9!H61="","",ชี้วัด9!H61))</f>
        <v/>
      </c>
      <c r="I31" s="314" t="str">
        <f>IF($B$2=1,IF(ชี้วัด9!I31="","",ชี้วัด9!I31),IF(ชี้วัด9!I61="","",ชี้วัด9!I61))</f>
        <v/>
      </c>
      <c r="J31" s="314" t="str">
        <f>IF($B$2=1,IF(ชี้วัด9!J31="","",ชี้วัด9!J31),IF(ชี้วัด9!J61="","",ชี้วัด9!J61))</f>
        <v/>
      </c>
      <c r="K31" s="314" t="str">
        <f>IF($B$2=1,IF(ชี้วัด9!K31="","",ชี้วัด9!K31),IF(ชี้วัด9!K61="","",ชี้วัด9!K61))</f>
        <v/>
      </c>
      <c r="L31" s="314" t="str">
        <f>IF($B$2=1,IF(ชี้วัด9!L31="","",ชี้วัด9!L31),IF(ชี้วัด9!L61="","",ชี้วัด9!L61))</f>
        <v/>
      </c>
      <c r="M31" s="314" t="str">
        <f>IF($B$2=1,IF(ชี้วัด9!M31="","",ชี้วัด9!M31),IF(ชี้วัด9!M61="","",ชี้วัด9!M61))</f>
        <v/>
      </c>
      <c r="N31" s="314" t="str">
        <f>IF($B$2=1,IF(ชี้วัด9!N31="","",ชี้วัด9!N31),IF(ชี้วัด9!N61="","",ชี้วัด9!N61))</f>
        <v/>
      </c>
      <c r="O31" s="314" t="str">
        <f>IF($B$2=1,IF(ชี้วัด9!O31="","",ชี้วัด9!O31),IF(ชี้วัด9!O61="","",ชี้วัด9!O61))</f>
        <v/>
      </c>
      <c r="P31" s="314" t="str">
        <f>IF($B$2=1,IF(ชี้วัด9!P31="","",ชี้วัด9!P31),IF(ชี้วัด9!P61="","",ชี้วัด9!P61))</f>
        <v/>
      </c>
      <c r="Q31" s="314" t="str">
        <f>IF($B$2=1,IF(ชี้วัด9!Q31="","",ชี้วัด9!Q31),IF(ชี้วัด9!Q61="","",ชี้วัด9!Q61))</f>
        <v/>
      </c>
      <c r="R31" s="314" t="str">
        <f>IF($B$2=1,IF(ชี้วัด9!R31="","",ชี้วัด9!R31),IF(ชี้วัด9!R61="","",ชี้วัด9!R61))</f>
        <v/>
      </c>
      <c r="S31" s="314" t="str">
        <f>IF($B$2=1,IF(ชี้วัด9!S31="","",ชี้วัด9!S31),IF(ชี้วัด9!S61="","",ชี้วัด9!S61))</f>
        <v/>
      </c>
      <c r="T31" s="314" t="str">
        <f>IF($B$2=1,IF(ชี้วัด9!T31="","",ชี้วัด9!T31),IF(ชี้วัด9!T61="","",ชี้วัด9!T61))</f>
        <v/>
      </c>
      <c r="U31" s="314" t="str">
        <f>IF($B$2=1,IF(ชี้วัด9!U31="","",ชี้วัด9!U31),IF(ชี้วัด9!U61="","",ชี้วัด9!U61))</f>
        <v/>
      </c>
      <c r="V31" s="314" t="str">
        <f>IF($B$2=1,IF(ชี้วัด9!V31="","",ชี้วัด9!V31),IF(ชี้วัด9!V61="","",ชี้วัด9!V61))</f>
        <v/>
      </c>
      <c r="W31" s="314" t="str">
        <f>IF($B$2=1,IF(ชี้วัด9!W31="","",ชี้วัด9!W31),IF(ชี้วัด9!W61="","",ชี้วัด9!W61))</f>
        <v/>
      </c>
      <c r="X31" s="314" t="str">
        <f>IF($B$2=1,IF(ชี้วัด9!X31="","",ชี้วัด9!X31),IF(ชี้วัด9!X61="","",ชี้วัด9!X61))</f>
        <v/>
      </c>
      <c r="Y31" s="314" t="str">
        <f>IF($B$2=1,IF(ชี้วัด9!Y31="","",ชี้วัด9!Y31),IF(ชี้วัด9!Y61="","",ชี้วัด9!Y61))</f>
        <v/>
      </c>
      <c r="Z31" s="314" t="str">
        <f>IF($B$2=1,IF(ชี้วัด9!Z31="","",ชี้วัด9!Z31),IF(ชี้วัด9!Z61="","",ชี้วัด9!Z61))</f>
        <v/>
      </c>
      <c r="AA31" s="314" t="str">
        <f>IF($B$2=1,IF(ชี้วัด9!AA31="","",ชี้วัด9!AA31),IF(ชี้วัด9!AA61="","",ชี้วัด9!AA61))</f>
        <v/>
      </c>
      <c r="AB31" s="314" t="str">
        <f>IF($B$2=1,IF(ชี้วัด9!AB31="","",ชี้วัด9!AB31),IF(ชี้วัด9!AB61="","",ชี้วัด9!AB61))</f>
        <v/>
      </c>
      <c r="AC31" s="314" t="str">
        <f>IF($B$2=1,IF(ชี้วัด9!AC31="","",ชี้วัด9!AC31),IF(ชี้วัด9!AC61="","",ชี้วัด9!AC61))</f>
        <v/>
      </c>
      <c r="AD31" s="314" t="str">
        <f>IF($B$2=1,IF(ชี้วัด9!AD31="","",ชี้วัด9!AD31),IF(ชี้วัด9!AD61="","",ชี้วัด9!AD61))</f>
        <v/>
      </c>
      <c r="AE31" s="314" t="str">
        <f>IF($B$2=1,IF(ชี้วัด9!AE31="","",ชี้วัด9!AE31),IF(ชี้วัด9!AE61="","",ชี้วัด9!AE61))</f>
        <v/>
      </c>
      <c r="AF31" s="314" t="str">
        <f>IF($B$2=1,IF(ชี้วัด9!AF31="","",ชี้วัด9!AF31),IF(ชี้วัด9!AF61="","",ชี้วัด9!AF61))</f>
        <v/>
      </c>
      <c r="AG31" s="314" t="str">
        <f>IF($B$2=1,IF(ชี้วัด9!AG31="","",ชี้วัด9!AG31),IF(ชี้วัด9!AG61="","",ชี้วัด9!AG61))</f>
        <v/>
      </c>
      <c r="AH31" s="314" t="str">
        <f>IF($B$2=1,IF(ชี้วัด9!AH31="","",ชี้วัด9!AH31),IF(ชี้วัด9!AH61="","",ชี้วัด9!AH61))</f>
        <v/>
      </c>
      <c r="AI31" s="314" t="str">
        <f>IF($B$2=1,IF(ชี้วัด9!AI31="","",ชี้วัด9!AI31),IF(ชี้วัด9!AI61="","",ชี้วัด9!AI61))</f>
        <v/>
      </c>
      <c r="AJ31" s="314" t="str">
        <f>IF($B$2=1,IF(ชี้วัด9!AJ31="","",ชี้วัด9!AJ31),IF(ชี้วัด9!AJ61="","",ชี้วัด9!AJ61))</f>
        <v/>
      </c>
      <c r="AK31" s="314" t="str">
        <f>IF($B$2=1,IF(ชี้วัด9!AK31="","",ชี้วัด9!AK31),IF(ชี้วัด9!AK61="","",ชี้วัด9!AK61))</f>
        <v/>
      </c>
      <c r="AL31" s="314" t="str">
        <f>IF($B$2=1,IF(ชี้วัด9!AL31="","",ชี้วัด9!AL31),IF(ชี้วัด9!AL61="","",ชี้วัด9!AL61))</f>
        <v/>
      </c>
      <c r="AM31" s="314" t="str">
        <f>IF($B$2=1,IF(ชี้วัด9!AM31="","",ชี้วัด9!AM31),IF(ชี้วัด9!AM61="","",ชี้วัด9!AM61))</f>
        <v/>
      </c>
      <c r="AN31" s="314" t="str">
        <f>IF($B$2=1,IF(ชี้วัด9!AN31="","",ชี้วัด9!AN31),IF(ชี้วัด9!AN61="","",ชี้วัด9!AN61))</f>
        <v/>
      </c>
      <c r="AO31" s="314" t="str">
        <f>IF($B$2=1,IF(ชี้วัด9!AO31="","",ชี้วัด9!AO31),IF(ชี้วัด9!AO61="","",ชี้วัด9!AO61))</f>
        <v/>
      </c>
      <c r="AP31" s="314" t="str">
        <f>IF($B$2=1,IF(ชี้วัด9!AP31="","",ชี้วัด9!AP31),IF(ชี้วัด9!AP61="","",ชี้วัด9!AP61))</f>
        <v/>
      </c>
      <c r="AQ31" s="314" t="str">
        <f>IF($B$2=1,IF(ชี้วัด9!AQ31="","",ชี้วัด9!AQ31),IF(ชี้วัด9!AQ61="","",ชี้วัด9!AQ61))</f>
        <v/>
      </c>
      <c r="AR31" s="314" t="str">
        <f>IF($B$2=1,IF(ชี้วัด9!AR31="","",ชี้วัด9!AR31),IF(ชี้วัด9!AR61="","",ชี้วัด9!AR61))</f>
        <v/>
      </c>
      <c r="AS31" s="314" t="str">
        <f>IF($B$2=1,IF(ชี้วัด9!AS31="","",ชี้วัด9!AS31),IF(ชี้วัด9!AS61="","",ชี้วัด9!AS61))</f>
        <v/>
      </c>
      <c r="AT31" s="314" t="str">
        <f>IF($B$2=1,IF(ชี้วัด9!AT31="","",ชี้วัด9!AT31),IF(ชี้วัด9!AT61="","",ชี้วัด9!AT61))</f>
        <v/>
      </c>
      <c r="AU31" s="314" t="str">
        <f>IF($B$2=1,IF(ชี้วัด9!AU31="","",ชี้วัด9!AU31),IF(ชี้วัด9!AU61="","",ชี้วัด9!AU61))</f>
        <v/>
      </c>
      <c r="AV31" s="314" t="str">
        <f>IF($B$2=1,IF(ชี้วัด9!AV31="","",ชี้วัด9!AV31),IF(ชี้วัด9!AV61="","",ชี้วัด9!AV61))</f>
        <v/>
      </c>
      <c r="AW31" s="314" t="str">
        <f>IF($B$2=1,IF(ชี้วัด9!AW31="","",ชี้วัด9!AW31),IF(ชี้วัด9!AW61="","",ชี้วัด9!AW61))</f>
        <v/>
      </c>
      <c r="AX31" s="314" t="str">
        <f>IF($B$2=1,IF(ชี้วัด9!AX31="","",ชี้วัด9!AX31),IF(ชี้วัด9!AX61="","",ชี้วัด9!AX61))</f>
        <v/>
      </c>
      <c r="AY31" s="314" t="str">
        <f>IF($B$2=1,IF(ชี้วัด9!AY31="","",ชี้วัด9!AY31),IF(ชี้วัด9!AY61="","",ชี้วัด9!AY61))</f>
        <v/>
      </c>
      <c r="AZ31" s="314" t="str">
        <f>IF($B$2=1,IF(ชี้วัด9!AZ31="","",ชี้วัด9!AZ31),IF(ชี้วัด9!AZ61="","",ชี้วัด9!AZ61))</f>
        <v/>
      </c>
      <c r="BA31" s="314" t="str">
        <f>IF($B$2=1,IF(ชี้วัด9!BA31="","",ชี้วัด9!BA31),IF(ชี้วัด9!BA61="","",ชี้วัด9!BA61))</f>
        <v/>
      </c>
      <c r="BB31" s="314" t="str">
        <f>IF($B$2=1,IF(ชี้วัด9!BB31="","",ชี้วัด9!BB31),IF(ชี้วัด9!BB61="","",ชี้วัด9!BB61))</f>
        <v/>
      </c>
      <c r="BC31" s="314" t="str">
        <f>IF($B$2=1,IF(ชี้วัด9!BC31="","",ชี้วัด9!BC31),IF(ชี้วัด9!BC61="","",ชี้วัด9!BC61))</f>
        <v/>
      </c>
      <c r="BD31" s="314" t="str">
        <f>IF($B$2=1,IF(ชี้วัด9!BD31="","",ชี้วัด9!BD31),IF(ชี้วัด9!BD61="","",ชี้วัด9!BD61))</f>
        <v/>
      </c>
      <c r="BE31" s="116" t="str">
        <f>IF($B$2=1,IF(ชี้วัด9!BE31="","",ชี้วัด9!BE31),IF(ชี้วัด9!BE61="","",ชี้วัด9!BE61))</f>
        <v/>
      </c>
      <c r="BF31" s="116" t="str">
        <f>IF($B$2=1,IF(ชี้วัด9!BF31="","",ชี้วัด9!BF31),IF(ชี้วัด9!BF61="","",ชี้วัด9!BF61))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IF($B$2=1,IF(ชี้วัด9!E32="","",ชี้วัด9!E32),IF(ชี้วัด9!E62="","",ชี้วัด9!E62))</f>
        <v/>
      </c>
      <c r="F32" s="118"/>
      <c r="G32" s="314" t="str">
        <f>IF($B$2=1,IF(ชี้วัด9!G32="","",ชี้วัด9!G32),IF(ชี้วัด9!G62="","",ชี้วัด9!G62))</f>
        <v/>
      </c>
      <c r="H32" s="314" t="str">
        <f>IF($B$2=1,IF(ชี้วัด9!H32="","",ชี้วัด9!H32),IF(ชี้วัด9!H62="","",ชี้วัด9!H62))</f>
        <v/>
      </c>
      <c r="I32" s="314" t="str">
        <f>IF($B$2=1,IF(ชี้วัด9!I32="","",ชี้วัด9!I32),IF(ชี้วัด9!I62="","",ชี้วัด9!I62))</f>
        <v/>
      </c>
      <c r="J32" s="314" t="str">
        <f>IF($B$2=1,IF(ชี้วัด9!J32="","",ชี้วัด9!J32),IF(ชี้วัด9!J62="","",ชี้วัด9!J62))</f>
        <v/>
      </c>
      <c r="K32" s="314" t="str">
        <f>IF($B$2=1,IF(ชี้วัด9!K32="","",ชี้วัด9!K32),IF(ชี้วัด9!K62="","",ชี้วัด9!K62))</f>
        <v/>
      </c>
      <c r="L32" s="314" t="str">
        <f>IF($B$2=1,IF(ชี้วัด9!L32="","",ชี้วัด9!L32),IF(ชี้วัด9!L62="","",ชี้วัด9!L62))</f>
        <v/>
      </c>
      <c r="M32" s="314" t="str">
        <f>IF($B$2=1,IF(ชี้วัด9!M32="","",ชี้วัด9!M32),IF(ชี้วัด9!M62="","",ชี้วัด9!M62))</f>
        <v/>
      </c>
      <c r="N32" s="314" t="str">
        <f>IF($B$2=1,IF(ชี้วัด9!N32="","",ชี้วัด9!N32),IF(ชี้วัด9!N62="","",ชี้วัด9!N62))</f>
        <v/>
      </c>
      <c r="O32" s="314" t="str">
        <f>IF($B$2=1,IF(ชี้วัด9!O32="","",ชี้วัด9!O32),IF(ชี้วัด9!O62="","",ชี้วัด9!O62))</f>
        <v/>
      </c>
      <c r="P32" s="314" t="str">
        <f>IF($B$2=1,IF(ชี้วัด9!P32="","",ชี้วัด9!P32),IF(ชี้วัด9!P62="","",ชี้วัด9!P62))</f>
        <v/>
      </c>
      <c r="Q32" s="314" t="str">
        <f>IF($B$2=1,IF(ชี้วัด9!Q32="","",ชี้วัด9!Q32),IF(ชี้วัด9!Q62="","",ชี้วัด9!Q62))</f>
        <v/>
      </c>
      <c r="R32" s="314" t="str">
        <f>IF($B$2=1,IF(ชี้วัด9!R32="","",ชี้วัด9!R32),IF(ชี้วัด9!R62="","",ชี้วัด9!R62))</f>
        <v/>
      </c>
      <c r="S32" s="314" t="str">
        <f>IF($B$2=1,IF(ชี้วัด9!S32="","",ชี้วัด9!S32),IF(ชี้วัด9!S62="","",ชี้วัด9!S62))</f>
        <v/>
      </c>
      <c r="T32" s="314" t="str">
        <f>IF($B$2=1,IF(ชี้วัด9!T32="","",ชี้วัด9!T32),IF(ชี้วัด9!T62="","",ชี้วัด9!T62))</f>
        <v/>
      </c>
      <c r="U32" s="314" t="str">
        <f>IF($B$2=1,IF(ชี้วัด9!U32="","",ชี้วัด9!U32),IF(ชี้วัด9!U62="","",ชี้วัด9!U62))</f>
        <v/>
      </c>
      <c r="V32" s="314" t="str">
        <f>IF($B$2=1,IF(ชี้วัด9!V32="","",ชี้วัด9!V32),IF(ชี้วัด9!V62="","",ชี้วัด9!V62))</f>
        <v/>
      </c>
      <c r="W32" s="314" t="str">
        <f>IF($B$2=1,IF(ชี้วัด9!W32="","",ชี้วัด9!W32),IF(ชี้วัด9!W62="","",ชี้วัด9!W62))</f>
        <v/>
      </c>
      <c r="X32" s="314" t="str">
        <f>IF($B$2=1,IF(ชี้วัด9!X32="","",ชี้วัด9!X32),IF(ชี้วัด9!X62="","",ชี้วัด9!X62))</f>
        <v/>
      </c>
      <c r="Y32" s="314" t="str">
        <f>IF($B$2=1,IF(ชี้วัด9!Y32="","",ชี้วัด9!Y32),IF(ชี้วัด9!Y62="","",ชี้วัด9!Y62))</f>
        <v/>
      </c>
      <c r="Z32" s="314" t="str">
        <f>IF($B$2=1,IF(ชี้วัด9!Z32="","",ชี้วัด9!Z32),IF(ชี้วัด9!Z62="","",ชี้วัด9!Z62))</f>
        <v/>
      </c>
      <c r="AA32" s="314" t="str">
        <f>IF($B$2=1,IF(ชี้วัด9!AA32="","",ชี้วัด9!AA32),IF(ชี้วัด9!AA62="","",ชี้วัด9!AA62))</f>
        <v/>
      </c>
      <c r="AB32" s="314" t="str">
        <f>IF($B$2=1,IF(ชี้วัด9!AB32="","",ชี้วัด9!AB32),IF(ชี้วัด9!AB62="","",ชี้วัด9!AB62))</f>
        <v/>
      </c>
      <c r="AC32" s="314" t="str">
        <f>IF($B$2=1,IF(ชี้วัด9!AC32="","",ชี้วัด9!AC32),IF(ชี้วัด9!AC62="","",ชี้วัด9!AC62))</f>
        <v/>
      </c>
      <c r="AD32" s="314" t="str">
        <f>IF($B$2=1,IF(ชี้วัด9!AD32="","",ชี้วัด9!AD32),IF(ชี้วัด9!AD62="","",ชี้วัด9!AD62))</f>
        <v/>
      </c>
      <c r="AE32" s="314" t="str">
        <f>IF($B$2=1,IF(ชี้วัด9!AE32="","",ชี้วัด9!AE32),IF(ชี้วัด9!AE62="","",ชี้วัด9!AE62))</f>
        <v/>
      </c>
      <c r="AF32" s="314" t="str">
        <f>IF($B$2=1,IF(ชี้วัด9!AF32="","",ชี้วัด9!AF32),IF(ชี้วัด9!AF62="","",ชี้วัด9!AF62))</f>
        <v/>
      </c>
      <c r="AG32" s="314" t="str">
        <f>IF($B$2=1,IF(ชี้วัด9!AG32="","",ชี้วัด9!AG32),IF(ชี้วัด9!AG62="","",ชี้วัด9!AG62))</f>
        <v/>
      </c>
      <c r="AH32" s="314" t="str">
        <f>IF($B$2=1,IF(ชี้วัด9!AH32="","",ชี้วัด9!AH32),IF(ชี้วัด9!AH62="","",ชี้วัด9!AH62))</f>
        <v/>
      </c>
      <c r="AI32" s="314" t="str">
        <f>IF($B$2=1,IF(ชี้วัด9!AI32="","",ชี้วัด9!AI32),IF(ชี้วัด9!AI62="","",ชี้วัด9!AI62))</f>
        <v/>
      </c>
      <c r="AJ32" s="314" t="str">
        <f>IF($B$2=1,IF(ชี้วัด9!AJ32="","",ชี้วัด9!AJ32),IF(ชี้วัด9!AJ62="","",ชี้วัด9!AJ62))</f>
        <v/>
      </c>
      <c r="AK32" s="314" t="str">
        <f>IF($B$2=1,IF(ชี้วัด9!AK32="","",ชี้วัด9!AK32),IF(ชี้วัด9!AK62="","",ชี้วัด9!AK62))</f>
        <v/>
      </c>
      <c r="AL32" s="314" t="str">
        <f>IF($B$2=1,IF(ชี้วัด9!AL32="","",ชี้วัด9!AL32),IF(ชี้วัด9!AL62="","",ชี้วัด9!AL62))</f>
        <v/>
      </c>
      <c r="AM32" s="314" t="str">
        <f>IF($B$2=1,IF(ชี้วัด9!AM32="","",ชี้วัด9!AM32),IF(ชี้วัด9!AM62="","",ชี้วัด9!AM62))</f>
        <v/>
      </c>
      <c r="AN32" s="314" t="str">
        <f>IF($B$2=1,IF(ชี้วัด9!AN32="","",ชี้วัด9!AN32),IF(ชี้วัด9!AN62="","",ชี้วัด9!AN62))</f>
        <v/>
      </c>
      <c r="AO32" s="314" t="str">
        <f>IF($B$2=1,IF(ชี้วัด9!AO32="","",ชี้วัด9!AO32),IF(ชี้วัด9!AO62="","",ชี้วัด9!AO62))</f>
        <v/>
      </c>
      <c r="AP32" s="314" t="str">
        <f>IF($B$2=1,IF(ชี้วัด9!AP32="","",ชี้วัด9!AP32),IF(ชี้วัด9!AP62="","",ชี้วัด9!AP62))</f>
        <v/>
      </c>
      <c r="AQ32" s="314" t="str">
        <f>IF($B$2=1,IF(ชี้วัด9!AQ32="","",ชี้วัด9!AQ32),IF(ชี้วัด9!AQ62="","",ชี้วัด9!AQ62))</f>
        <v/>
      </c>
      <c r="AR32" s="314" t="str">
        <f>IF($B$2=1,IF(ชี้วัด9!AR32="","",ชี้วัด9!AR32),IF(ชี้วัด9!AR62="","",ชี้วัด9!AR62))</f>
        <v/>
      </c>
      <c r="AS32" s="314" t="str">
        <f>IF($B$2=1,IF(ชี้วัด9!AS32="","",ชี้วัด9!AS32),IF(ชี้วัด9!AS62="","",ชี้วัด9!AS62))</f>
        <v/>
      </c>
      <c r="AT32" s="314" t="str">
        <f>IF($B$2=1,IF(ชี้วัด9!AT32="","",ชี้วัด9!AT32),IF(ชี้วัด9!AT62="","",ชี้วัด9!AT62))</f>
        <v/>
      </c>
      <c r="AU32" s="314" t="str">
        <f>IF($B$2=1,IF(ชี้วัด9!AU32="","",ชี้วัด9!AU32),IF(ชี้วัด9!AU62="","",ชี้วัด9!AU62))</f>
        <v/>
      </c>
      <c r="AV32" s="314" t="str">
        <f>IF($B$2=1,IF(ชี้วัด9!AV32="","",ชี้วัด9!AV32),IF(ชี้วัด9!AV62="","",ชี้วัด9!AV62))</f>
        <v/>
      </c>
      <c r="AW32" s="314" t="str">
        <f>IF($B$2=1,IF(ชี้วัด9!AW32="","",ชี้วัด9!AW32),IF(ชี้วัด9!AW62="","",ชี้วัด9!AW62))</f>
        <v/>
      </c>
      <c r="AX32" s="314" t="str">
        <f>IF($B$2=1,IF(ชี้วัด9!AX32="","",ชี้วัด9!AX32),IF(ชี้วัด9!AX62="","",ชี้วัด9!AX62))</f>
        <v/>
      </c>
      <c r="AY32" s="314" t="str">
        <f>IF($B$2=1,IF(ชี้วัด9!AY32="","",ชี้วัด9!AY32),IF(ชี้วัด9!AY62="","",ชี้วัด9!AY62))</f>
        <v/>
      </c>
      <c r="AZ32" s="314" t="str">
        <f>IF($B$2=1,IF(ชี้วัด9!AZ32="","",ชี้วัด9!AZ32),IF(ชี้วัด9!AZ62="","",ชี้วัด9!AZ62))</f>
        <v/>
      </c>
      <c r="BA32" s="314" t="str">
        <f>IF($B$2=1,IF(ชี้วัด9!BA32="","",ชี้วัด9!BA32),IF(ชี้วัด9!BA62="","",ชี้วัด9!BA62))</f>
        <v/>
      </c>
      <c r="BB32" s="314" t="str">
        <f>IF($B$2=1,IF(ชี้วัด9!BB32="","",ชี้วัด9!BB32),IF(ชี้วัด9!BB62="","",ชี้วัด9!BB62))</f>
        <v/>
      </c>
      <c r="BC32" s="314" t="str">
        <f>IF($B$2=1,IF(ชี้วัด9!BC32="","",ชี้วัด9!BC32),IF(ชี้วัด9!BC62="","",ชี้วัด9!BC62))</f>
        <v/>
      </c>
      <c r="BD32" s="314" t="str">
        <f>IF($B$2=1,IF(ชี้วัด9!BD32="","",ชี้วัด9!BD32),IF(ชี้วัด9!BD62="","",ชี้วัด9!BD62))</f>
        <v/>
      </c>
      <c r="BE32" s="116" t="str">
        <f>IF($B$2=1,IF(ชี้วัด9!BE32="","",ชี้วัด9!BE32),IF(ชี้วัด9!BE62="","",ชี้วัด9!BE62))</f>
        <v/>
      </c>
      <c r="BF32" s="116" t="str">
        <f>IF($B$2=1,IF(ชี้วัด9!BF32="","",ชี้วัด9!BF32),IF(ชี้วัด9!BF62="","",ชี้วัด9!BF62))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IF($B$2=1,IF(ชี้วัด9!E33="","",ชี้วัด9!E33),IF(ชี้วัด9!E63="","",ชี้วัด9!E63))</f>
        <v/>
      </c>
      <c r="F33" s="118"/>
      <c r="G33" s="314" t="str">
        <f>IF($B$2=1,IF(ชี้วัด9!G33="","",ชี้วัด9!G33),IF(ชี้วัด9!G63="","",ชี้วัด9!G63))</f>
        <v/>
      </c>
      <c r="H33" s="314" t="str">
        <f>IF($B$2=1,IF(ชี้วัด9!H33="","",ชี้วัด9!H33),IF(ชี้วัด9!H63="","",ชี้วัด9!H63))</f>
        <v/>
      </c>
      <c r="I33" s="314" t="str">
        <f>IF($B$2=1,IF(ชี้วัด9!I33="","",ชี้วัด9!I33),IF(ชี้วัด9!I63="","",ชี้วัด9!I63))</f>
        <v/>
      </c>
      <c r="J33" s="314" t="str">
        <f>IF($B$2=1,IF(ชี้วัด9!J33="","",ชี้วัด9!J33),IF(ชี้วัด9!J63="","",ชี้วัด9!J63))</f>
        <v/>
      </c>
      <c r="K33" s="314" t="str">
        <f>IF($B$2=1,IF(ชี้วัด9!K33="","",ชี้วัด9!K33),IF(ชี้วัด9!K63="","",ชี้วัด9!K63))</f>
        <v/>
      </c>
      <c r="L33" s="314" t="str">
        <f>IF($B$2=1,IF(ชี้วัด9!L33="","",ชี้วัด9!L33),IF(ชี้วัด9!L63="","",ชี้วัด9!L63))</f>
        <v/>
      </c>
      <c r="M33" s="314" t="str">
        <f>IF($B$2=1,IF(ชี้วัด9!M33="","",ชี้วัด9!M33),IF(ชี้วัด9!M63="","",ชี้วัด9!M63))</f>
        <v/>
      </c>
      <c r="N33" s="314" t="str">
        <f>IF($B$2=1,IF(ชี้วัด9!N33="","",ชี้วัด9!N33),IF(ชี้วัด9!N63="","",ชี้วัด9!N63))</f>
        <v/>
      </c>
      <c r="O33" s="314" t="str">
        <f>IF($B$2=1,IF(ชี้วัด9!O33="","",ชี้วัด9!O33),IF(ชี้วัด9!O63="","",ชี้วัด9!O63))</f>
        <v/>
      </c>
      <c r="P33" s="314" t="str">
        <f>IF($B$2=1,IF(ชี้วัด9!P33="","",ชี้วัด9!P33),IF(ชี้วัด9!P63="","",ชี้วัด9!P63))</f>
        <v/>
      </c>
      <c r="Q33" s="314" t="str">
        <f>IF($B$2=1,IF(ชี้วัด9!Q33="","",ชี้วัด9!Q33),IF(ชี้วัด9!Q63="","",ชี้วัด9!Q63))</f>
        <v/>
      </c>
      <c r="R33" s="314" t="str">
        <f>IF($B$2=1,IF(ชี้วัด9!R33="","",ชี้วัด9!R33),IF(ชี้วัด9!R63="","",ชี้วัด9!R63))</f>
        <v/>
      </c>
      <c r="S33" s="314" t="str">
        <f>IF($B$2=1,IF(ชี้วัด9!S33="","",ชี้วัด9!S33),IF(ชี้วัด9!S63="","",ชี้วัด9!S63))</f>
        <v/>
      </c>
      <c r="T33" s="314" t="str">
        <f>IF($B$2=1,IF(ชี้วัด9!T33="","",ชี้วัด9!T33),IF(ชี้วัด9!T63="","",ชี้วัด9!T63))</f>
        <v/>
      </c>
      <c r="U33" s="314" t="str">
        <f>IF($B$2=1,IF(ชี้วัด9!U33="","",ชี้วัด9!U33),IF(ชี้วัด9!U63="","",ชี้วัด9!U63))</f>
        <v/>
      </c>
      <c r="V33" s="314" t="str">
        <f>IF($B$2=1,IF(ชี้วัด9!V33="","",ชี้วัด9!V33),IF(ชี้วัด9!V63="","",ชี้วัด9!V63))</f>
        <v/>
      </c>
      <c r="W33" s="314" t="str">
        <f>IF($B$2=1,IF(ชี้วัด9!W33="","",ชี้วัด9!W33),IF(ชี้วัด9!W63="","",ชี้วัด9!W63))</f>
        <v/>
      </c>
      <c r="X33" s="314" t="str">
        <f>IF($B$2=1,IF(ชี้วัด9!X33="","",ชี้วัด9!X33),IF(ชี้วัด9!X63="","",ชี้วัด9!X63))</f>
        <v/>
      </c>
      <c r="Y33" s="314" t="str">
        <f>IF($B$2=1,IF(ชี้วัด9!Y33="","",ชี้วัด9!Y33),IF(ชี้วัด9!Y63="","",ชี้วัด9!Y63))</f>
        <v/>
      </c>
      <c r="Z33" s="314" t="str">
        <f>IF($B$2=1,IF(ชี้วัด9!Z33="","",ชี้วัด9!Z33),IF(ชี้วัด9!Z63="","",ชี้วัด9!Z63))</f>
        <v/>
      </c>
      <c r="AA33" s="314" t="str">
        <f>IF($B$2=1,IF(ชี้วัด9!AA33="","",ชี้วัด9!AA33),IF(ชี้วัด9!AA63="","",ชี้วัด9!AA63))</f>
        <v/>
      </c>
      <c r="AB33" s="314" t="str">
        <f>IF($B$2=1,IF(ชี้วัด9!AB33="","",ชี้วัด9!AB33),IF(ชี้วัด9!AB63="","",ชี้วัด9!AB63))</f>
        <v/>
      </c>
      <c r="AC33" s="314" t="str">
        <f>IF($B$2=1,IF(ชี้วัด9!AC33="","",ชี้วัด9!AC33),IF(ชี้วัด9!AC63="","",ชี้วัด9!AC63))</f>
        <v/>
      </c>
      <c r="AD33" s="314" t="str">
        <f>IF($B$2=1,IF(ชี้วัด9!AD33="","",ชี้วัด9!AD33),IF(ชี้วัด9!AD63="","",ชี้วัด9!AD63))</f>
        <v/>
      </c>
      <c r="AE33" s="314" t="str">
        <f>IF($B$2=1,IF(ชี้วัด9!AE33="","",ชี้วัด9!AE33),IF(ชี้วัด9!AE63="","",ชี้วัด9!AE63))</f>
        <v/>
      </c>
      <c r="AF33" s="314" t="str">
        <f>IF($B$2=1,IF(ชี้วัด9!AF33="","",ชี้วัด9!AF33),IF(ชี้วัด9!AF63="","",ชี้วัด9!AF63))</f>
        <v/>
      </c>
      <c r="AG33" s="314" t="str">
        <f>IF($B$2=1,IF(ชี้วัด9!AG33="","",ชี้วัด9!AG33),IF(ชี้วัด9!AG63="","",ชี้วัด9!AG63))</f>
        <v/>
      </c>
      <c r="AH33" s="314" t="str">
        <f>IF($B$2=1,IF(ชี้วัด9!AH33="","",ชี้วัด9!AH33),IF(ชี้วัด9!AH63="","",ชี้วัด9!AH63))</f>
        <v/>
      </c>
      <c r="AI33" s="314" t="str">
        <f>IF($B$2=1,IF(ชี้วัด9!AI33="","",ชี้วัด9!AI33),IF(ชี้วัด9!AI63="","",ชี้วัด9!AI63))</f>
        <v/>
      </c>
      <c r="AJ33" s="314" t="str">
        <f>IF($B$2=1,IF(ชี้วัด9!AJ33="","",ชี้วัด9!AJ33),IF(ชี้วัด9!AJ63="","",ชี้วัด9!AJ63))</f>
        <v/>
      </c>
      <c r="AK33" s="314" t="str">
        <f>IF($B$2=1,IF(ชี้วัด9!AK33="","",ชี้วัด9!AK33),IF(ชี้วัด9!AK63="","",ชี้วัด9!AK63))</f>
        <v/>
      </c>
      <c r="AL33" s="314" t="str">
        <f>IF($B$2=1,IF(ชี้วัด9!AL33="","",ชี้วัด9!AL33),IF(ชี้วัด9!AL63="","",ชี้วัด9!AL63))</f>
        <v/>
      </c>
      <c r="AM33" s="314" t="str">
        <f>IF($B$2=1,IF(ชี้วัด9!AM33="","",ชี้วัด9!AM33),IF(ชี้วัด9!AM63="","",ชี้วัด9!AM63))</f>
        <v/>
      </c>
      <c r="AN33" s="314" t="str">
        <f>IF($B$2=1,IF(ชี้วัด9!AN33="","",ชี้วัด9!AN33),IF(ชี้วัด9!AN63="","",ชี้วัด9!AN63))</f>
        <v/>
      </c>
      <c r="AO33" s="314" t="str">
        <f>IF($B$2=1,IF(ชี้วัด9!AO33="","",ชี้วัด9!AO33),IF(ชี้วัด9!AO63="","",ชี้วัด9!AO63))</f>
        <v/>
      </c>
      <c r="AP33" s="314" t="str">
        <f>IF($B$2=1,IF(ชี้วัด9!AP33="","",ชี้วัด9!AP33),IF(ชี้วัด9!AP63="","",ชี้วัด9!AP63))</f>
        <v/>
      </c>
      <c r="AQ33" s="314" t="str">
        <f>IF($B$2=1,IF(ชี้วัด9!AQ33="","",ชี้วัด9!AQ33),IF(ชี้วัด9!AQ63="","",ชี้วัด9!AQ63))</f>
        <v/>
      </c>
      <c r="AR33" s="314" t="str">
        <f>IF($B$2=1,IF(ชี้วัด9!AR33="","",ชี้วัด9!AR33),IF(ชี้วัด9!AR63="","",ชี้วัด9!AR63))</f>
        <v/>
      </c>
      <c r="AS33" s="314" t="str">
        <f>IF($B$2=1,IF(ชี้วัด9!AS33="","",ชี้วัด9!AS33),IF(ชี้วัด9!AS63="","",ชี้วัด9!AS63))</f>
        <v/>
      </c>
      <c r="AT33" s="314" t="str">
        <f>IF($B$2=1,IF(ชี้วัด9!AT33="","",ชี้วัด9!AT33),IF(ชี้วัด9!AT63="","",ชี้วัด9!AT63))</f>
        <v/>
      </c>
      <c r="AU33" s="314" t="str">
        <f>IF($B$2=1,IF(ชี้วัด9!AU33="","",ชี้วัด9!AU33),IF(ชี้วัด9!AU63="","",ชี้วัด9!AU63))</f>
        <v/>
      </c>
      <c r="AV33" s="314" t="str">
        <f>IF($B$2=1,IF(ชี้วัด9!AV33="","",ชี้วัด9!AV33),IF(ชี้วัด9!AV63="","",ชี้วัด9!AV63))</f>
        <v/>
      </c>
      <c r="AW33" s="314" t="str">
        <f>IF($B$2=1,IF(ชี้วัด9!AW33="","",ชี้วัด9!AW33),IF(ชี้วัด9!AW63="","",ชี้วัด9!AW63))</f>
        <v/>
      </c>
      <c r="AX33" s="314" t="str">
        <f>IF($B$2=1,IF(ชี้วัด9!AX33="","",ชี้วัด9!AX33),IF(ชี้วัด9!AX63="","",ชี้วัด9!AX63))</f>
        <v/>
      </c>
      <c r="AY33" s="314" t="str">
        <f>IF($B$2=1,IF(ชี้วัด9!AY33="","",ชี้วัด9!AY33),IF(ชี้วัด9!AY63="","",ชี้วัด9!AY63))</f>
        <v/>
      </c>
      <c r="AZ33" s="314" t="str">
        <f>IF($B$2=1,IF(ชี้วัด9!AZ33="","",ชี้วัด9!AZ33),IF(ชี้วัด9!AZ63="","",ชี้วัด9!AZ63))</f>
        <v/>
      </c>
      <c r="BA33" s="314" t="str">
        <f>IF($B$2=1,IF(ชี้วัด9!BA33="","",ชี้วัด9!BA33),IF(ชี้วัด9!BA63="","",ชี้วัด9!BA63))</f>
        <v/>
      </c>
      <c r="BB33" s="314" t="str">
        <f>IF($B$2=1,IF(ชี้วัด9!BB33="","",ชี้วัด9!BB33),IF(ชี้วัด9!BB63="","",ชี้วัด9!BB63))</f>
        <v/>
      </c>
      <c r="BC33" s="314" t="str">
        <f>IF($B$2=1,IF(ชี้วัด9!BC33="","",ชี้วัด9!BC33),IF(ชี้วัด9!BC63="","",ชี้วัด9!BC63))</f>
        <v/>
      </c>
      <c r="BD33" s="314" t="str">
        <f>IF($B$2=1,IF(ชี้วัด9!BD33="","",ชี้วัด9!BD33),IF(ชี้วัด9!BD63="","",ชี้วัด9!BD63))</f>
        <v/>
      </c>
      <c r="BE33" s="116" t="str">
        <f>IF($B$2=1,IF(ชี้วัด9!BE33="","",ชี้วัด9!BE33),IF(ชี้วัด9!BE63="","",ชี้วัด9!BE63))</f>
        <v/>
      </c>
      <c r="BF33" s="116" t="str">
        <f>IF($B$2=1,IF(ชี้วัด9!BF33="","",ชี้วัด9!BF33),IF(ชี้วัด9!BF63="","",ชี้วัด9!BF63))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IF($B$2=1,IF(ชี้วัด9!E34="","",ชี้วัด9!E34),IF(ชี้วัด9!E64="","",ชี้วัด9!E64))</f>
        <v/>
      </c>
      <c r="F34" s="118"/>
      <c r="G34" s="314" t="str">
        <f>IF($B$2=1,IF(ชี้วัด9!G34="","",ชี้วัด9!G34),IF(ชี้วัด9!G64="","",ชี้วัด9!G64))</f>
        <v/>
      </c>
      <c r="H34" s="314" t="str">
        <f>IF($B$2=1,IF(ชี้วัด9!H34="","",ชี้วัด9!H34),IF(ชี้วัด9!H64="","",ชี้วัด9!H64))</f>
        <v/>
      </c>
      <c r="I34" s="314" t="str">
        <f>IF($B$2=1,IF(ชี้วัด9!I34="","",ชี้วัด9!I34),IF(ชี้วัด9!I64="","",ชี้วัด9!I64))</f>
        <v/>
      </c>
      <c r="J34" s="314" t="str">
        <f>IF($B$2=1,IF(ชี้วัด9!J34="","",ชี้วัด9!J34),IF(ชี้วัด9!J64="","",ชี้วัด9!J64))</f>
        <v/>
      </c>
      <c r="K34" s="314" t="str">
        <f>IF($B$2=1,IF(ชี้วัด9!K34="","",ชี้วัด9!K34),IF(ชี้วัด9!K64="","",ชี้วัด9!K64))</f>
        <v/>
      </c>
      <c r="L34" s="314" t="str">
        <f>IF($B$2=1,IF(ชี้วัด9!L34="","",ชี้วัด9!L34),IF(ชี้วัด9!L64="","",ชี้วัด9!L64))</f>
        <v/>
      </c>
      <c r="M34" s="314" t="str">
        <f>IF($B$2=1,IF(ชี้วัด9!M34="","",ชี้วัด9!M34),IF(ชี้วัด9!M64="","",ชี้วัด9!M64))</f>
        <v/>
      </c>
      <c r="N34" s="314" t="str">
        <f>IF($B$2=1,IF(ชี้วัด9!N34="","",ชี้วัด9!N34),IF(ชี้วัด9!N64="","",ชี้วัด9!N64))</f>
        <v/>
      </c>
      <c r="O34" s="314" t="str">
        <f>IF($B$2=1,IF(ชี้วัด9!O34="","",ชี้วัด9!O34),IF(ชี้วัด9!O64="","",ชี้วัด9!O64))</f>
        <v/>
      </c>
      <c r="P34" s="314" t="str">
        <f>IF($B$2=1,IF(ชี้วัด9!P34="","",ชี้วัด9!P34),IF(ชี้วัด9!P64="","",ชี้วัด9!P64))</f>
        <v/>
      </c>
      <c r="Q34" s="314" t="str">
        <f>IF($B$2=1,IF(ชี้วัด9!Q34="","",ชี้วัด9!Q34),IF(ชี้วัด9!Q64="","",ชี้วัด9!Q64))</f>
        <v/>
      </c>
      <c r="R34" s="314" t="str">
        <f>IF($B$2=1,IF(ชี้วัด9!R34="","",ชี้วัด9!R34),IF(ชี้วัด9!R64="","",ชี้วัด9!R64))</f>
        <v/>
      </c>
      <c r="S34" s="314" t="str">
        <f>IF($B$2=1,IF(ชี้วัด9!S34="","",ชี้วัด9!S34),IF(ชี้วัด9!S64="","",ชี้วัด9!S64))</f>
        <v/>
      </c>
      <c r="T34" s="314" t="str">
        <f>IF($B$2=1,IF(ชี้วัด9!T34="","",ชี้วัด9!T34),IF(ชี้วัด9!T64="","",ชี้วัด9!T64))</f>
        <v/>
      </c>
      <c r="U34" s="314" t="str">
        <f>IF($B$2=1,IF(ชี้วัด9!U34="","",ชี้วัด9!U34),IF(ชี้วัด9!U64="","",ชี้วัด9!U64))</f>
        <v/>
      </c>
      <c r="V34" s="314" t="str">
        <f>IF($B$2=1,IF(ชี้วัด9!V34="","",ชี้วัด9!V34),IF(ชี้วัด9!V64="","",ชี้วัด9!V64))</f>
        <v/>
      </c>
      <c r="W34" s="314" t="str">
        <f>IF($B$2=1,IF(ชี้วัด9!W34="","",ชี้วัด9!W34),IF(ชี้วัด9!W64="","",ชี้วัด9!W64))</f>
        <v/>
      </c>
      <c r="X34" s="314" t="str">
        <f>IF($B$2=1,IF(ชี้วัด9!X34="","",ชี้วัด9!X34),IF(ชี้วัด9!X64="","",ชี้วัด9!X64))</f>
        <v/>
      </c>
      <c r="Y34" s="314" t="str">
        <f>IF($B$2=1,IF(ชี้วัด9!Y34="","",ชี้วัด9!Y34),IF(ชี้วัด9!Y64="","",ชี้วัด9!Y64))</f>
        <v/>
      </c>
      <c r="Z34" s="314" t="str">
        <f>IF($B$2=1,IF(ชี้วัด9!Z34="","",ชี้วัด9!Z34),IF(ชี้วัด9!Z64="","",ชี้วัด9!Z64))</f>
        <v/>
      </c>
      <c r="AA34" s="314" t="str">
        <f>IF($B$2=1,IF(ชี้วัด9!AA34="","",ชี้วัด9!AA34),IF(ชี้วัด9!AA64="","",ชี้วัด9!AA64))</f>
        <v/>
      </c>
      <c r="AB34" s="314" t="str">
        <f>IF($B$2=1,IF(ชี้วัด9!AB34="","",ชี้วัด9!AB34),IF(ชี้วัด9!AB64="","",ชี้วัด9!AB64))</f>
        <v/>
      </c>
      <c r="AC34" s="314" t="str">
        <f>IF($B$2=1,IF(ชี้วัด9!AC34="","",ชี้วัด9!AC34),IF(ชี้วัด9!AC64="","",ชี้วัด9!AC64))</f>
        <v/>
      </c>
      <c r="AD34" s="314" t="str">
        <f>IF($B$2=1,IF(ชี้วัด9!AD34="","",ชี้วัด9!AD34),IF(ชี้วัด9!AD64="","",ชี้วัด9!AD64))</f>
        <v/>
      </c>
      <c r="AE34" s="314" t="str">
        <f>IF($B$2=1,IF(ชี้วัด9!AE34="","",ชี้วัด9!AE34),IF(ชี้วัด9!AE64="","",ชี้วัด9!AE64))</f>
        <v/>
      </c>
      <c r="AF34" s="314" t="str">
        <f>IF($B$2=1,IF(ชี้วัด9!AF34="","",ชี้วัด9!AF34),IF(ชี้วัด9!AF64="","",ชี้วัด9!AF64))</f>
        <v/>
      </c>
      <c r="AG34" s="314" t="str">
        <f>IF($B$2=1,IF(ชี้วัด9!AG34="","",ชี้วัด9!AG34),IF(ชี้วัด9!AG64="","",ชี้วัด9!AG64))</f>
        <v/>
      </c>
      <c r="AH34" s="314" t="str">
        <f>IF($B$2=1,IF(ชี้วัด9!AH34="","",ชี้วัด9!AH34),IF(ชี้วัด9!AH64="","",ชี้วัด9!AH64))</f>
        <v/>
      </c>
      <c r="AI34" s="314" t="str">
        <f>IF($B$2=1,IF(ชี้วัด9!AI34="","",ชี้วัด9!AI34),IF(ชี้วัด9!AI64="","",ชี้วัด9!AI64))</f>
        <v/>
      </c>
      <c r="AJ34" s="314" t="str">
        <f>IF($B$2=1,IF(ชี้วัด9!AJ34="","",ชี้วัด9!AJ34),IF(ชี้วัด9!AJ64="","",ชี้วัด9!AJ64))</f>
        <v/>
      </c>
      <c r="AK34" s="314" t="str">
        <f>IF($B$2=1,IF(ชี้วัด9!AK34="","",ชี้วัด9!AK34),IF(ชี้วัด9!AK64="","",ชี้วัด9!AK64))</f>
        <v/>
      </c>
      <c r="AL34" s="314" t="str">
        <f>IF($B$2=1,IF(ชี้วัด9!AL34="","",ชี้วัด9!AL34),IF(ชี้วัด9!AL64="","",ชี้วัด9!AL64))</f>
        <v/>
      </c>
      <c r="AM34" s="314" t="str">
        <f>IF($B$2=1,IF(ชี้วัด9!AM34="","",ชี้วัด9!AM34),IF(ชี้วัด9!AM64="","",ชี้วัด9!AM64))</f>
        <v/>
      </c>
      <c r="AN34" s="314" t="str">
        <f>IF($B$2=1,IF(ชี้วัด9!AN34="","",ชี้วัด9!AN34),IF(ชี้วัด9!AN64="","",ชี้วัด9!AN64))</f>
        <v/>
      </c>
      <c r="AO34" s="314" t="str">
        <f>IF($B$2=1,IF(ชี้วัด9!AO34="","",ชี้วัด9!AO34),IF(ชี้วัด9!AO64="","",ชี้วัด9!AO64))</f>
        <v/>
      </c>
      <c r="AP34" s="314" t="str">
        <f>IF($B$2=1,IF(ชี้วัด9!AP34="","",ชี้วัด9!AP34),IF(ชี้วัด9!AP64="","",ชี้วัด9!AP64))</f>
        <v/>
      </c>
      <c r="AQ34" s="314" t="str">
        <f>IF($B$2=1,IF(ชี้วัด9!AQ34="","",ชี้วัด9!AQ34),IF(ชี้วัด9!AQ64="","",ชี้วัด9!AQ64))</f>
        <v/>
      </c>
      <c r="AR34" s="314" t="str">
        <f>IF($B$2=1,IF(ชี้วัด9!AR34="","",ชี้วัด9!AR34),IF(ชี้วัด9!AR64="","",ชี้วัด9!AR64))</f>
        <v/>
      </c>
      <c r="AS34" s="314" t="str">
        <f>IF($B$2=1,IF(ชี้วัด9!AS34="","",ชี้วัด9!AS34),IF(ชี้วัด9!AS64="","",ชี้วัด9!AS64))</f>
        <v/>
      </c>
      <c r="AT34" s="314" t="str">
        <f>IF($B$2=1,IF(ชี้วัด9!AT34="","",ชี้วัด9!AT34),IF(ชี้วัด9!AT64="","",ชี้วัด9!AT64))</f>
        <v/>
      </c>
      <c r="AU34" s="314" t="str">
        <f>IF($B$2=1,IF(ชี้วัด9!AU34="","",ชี้วัด9!AU34),IF(ชี้วัด9!AU64="","",ชี้วัด9!AU64))</f>
        <v/>
      </c>
      <c r="AV34" s="314" t="str">
        <f>IF($B$2=1,IF(ชี้วัด9!AV34="","",ชี้วัด9!AV34),IF(ชี้วัด9!AV64="","",ชี้วัด9!AV64))</f>
        <v/>
      </c>
      <c r="AW34" s="314" t="str">
        <f>IF($B$2=1,IF(ชี้วัด9!AW34="","",ชี้วัด9!AW34),IF(ชี้วัด9!AW64="","",ชี้วัด9!AW64))</f>
        <v/>
      </c>
      <c r="AX34" s="314" t="str">
        <f>IF($B$2=1,IF(ชี้วัด9!AX34="","",ชี้วัด9!AX34),IF(ชี้วัด9!AX64="","",ชี้วัด9!AX64))</f>
        <v/>
      </c>
      <c r="AY34" s="314" t="str">
        <f>IF($B$2=1,IF(ชี้วัด9!AY34="","",ชี้วัด9!AY34),IF(ชี้วัด9!AY64="","",ชี้วัด9!AY64))</f>
        <v/>
      </c>
      <c r="AZ34" s="314" t="str">
        <f>IF($B$2=1,IF(ชี้วัด9!AZ34="","",ชี้วัด9!AZ34),IF(ชี้วัด9!AZ64="","",ชี้วัด9!AZ64))</f>
        <v/>
      </c>
      <c r="BA34" s="314" t="str">
        <f>IF($B$2=1,IF(ชี้วัด9!BA34="","",ชี้วัด9!BA34),IF(ชี้วัด9!BA64="","",ชี้วัด9!BA64))</f>
        <v/>
      </c>
      <c r="BB34" s="314" t="str">
        <f>IF($B$2=1,IF(ชี้วัด9!BB34="","",ชี้วัด9!BB34),IF(ชี้วัด9!BB64="","",ชี้วัด9!BB64))</f>
        <v/>
      </c>
      <c r="BC34" s="314" t="str">
        <f>IF($B$2=1,IF(ชี้วัด9!BC34="","",ชี้วัด9!BC34),IF(ชี้วัด9!BC64="","",ชี้วัด9!BC64))</f>
        <v/>
      </c>
      <c r="BD34" s="314" t="str">
        <f>IF($B$2=1,IF(ชี้วัด9!BD34="","",ชี้วัด9!BD34),IF(ชี้วัด9!BD64="","",ชี้วัด9!BD64))</f>
        <v/>
      </c>
      <c r="BE34" s="116" t="str">
        <f>IF($B$2=1,IF(ชี้วัด9!BE34="","",ชี้วัด9!BE34),IF(ชี้วัด9!BE64="","",ชี้วัด9!BE64))</f>
        <v/>
      </c>
      <c r="BF34" s="116" t="str">
        <f>IF($B$2=1,IF(ชี้วัด9!BF34="","",ชี้วัด9!BF34),IF(ชี้วัด9!BF64="","",ชี้วัด9!BF64))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ADB4DD-3186-4A85-9F00-12889F4C3552}">
          <x14:formula1>
            <xm:f>รายการ!$M$2:$M$3</xm:f>
          </x14:formula1>
          <xm:sqref>B2</xm:sqref>
        </x14:dataValidation>
        <x14:dataValidation type="list" allowBlank="1" showInputMessage="1" showErrorMessage="1" xr:uid="{9CCFE537-CFEC-4750-ADA4-9BBF52791EA5}">
          <x14:formula1>
            <xm:f>รายการ!$K$2:$K$37</xm:f>
          </x14:formula1>
          <xm:sqref>B1</xm:sqref>
        </x14:dataValidation>
      </x14:dataValidations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3EC9B-E396-4859-AF97-06B8A4263271}">
  <sheetPr codeName="Sheet103"/>
  <dimension ref="A1:BF34"/>
  <sheetViews>
    <sheetView workbookViewId="0">
      <selection activeCell="A4" sqref="A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IF(ชี้วัด10!B3="","",ชี้วัด10!B3)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IF(ชี้วัด10!G2="","",ชี้วัด10!G2)</f>
        <v>ต 1.3</v>
      </c>
      <c r="H2" s="116" t="str">
        <f>IF(ชี้วัด10!H2="","",ชี้วัด10!H2)</f>
        <v>ต 2.1</v>
      </c>
      <c r="I2" s="116" t="str">
        <f>IF(ชี้วัด10!I2="","",ชี้วัด10!I2)</f>
        <v>ต 2.1</v>
      </c>
      <c r="J2" s="116" t="str">
        <f>IF(ชี้วัด10!J2="","",ชี้วัด10!J2)</f>
        <v>ต 2.1</v>
      </c>
      <c r="K2" s="116" t="str">
        <f>IF(ชี้วัด10!K2="","",ชี้วัด10!K2)</f>
        <v>ต 2.2</v>
      </c>
      <c r="L2" s="116" t="str">
        <f>IF(ชี้วัด10!L2="","",ชี้วัด10!L2)</f>
        <v>ต 2.2</v>
      </c>
      <c r="M2" s="116" t="str">
        <f>IF(ชี้วัด10!M2="","",ชี้วัด10!M2)</f>
        <v>ต 3.1</v>
      </c>
      <c r="N2" s="116" t="str">
        <f>IF(ชี้วัด10!N2="","",ชี้วัด10!N2)</f>
        <v>ต 4.1</v>
      </c>
      <c r="O2" s="116" t="str">
        <f>IF(ชี้วัด10!O2="","",ชี้วัด10!O2)</f>
        <v>ต 4.2</v>
      </c>
      <c r="P2" s="116" t="str">
        <f>IF(ชี้วัด10!P2="","",ชี้วัด10!P2)</f>
        <v>จ 5.1</v>
      </c>
      <c r="Q2" s="116" t="str">
        <f>IF(ชี้วัด10!Q2="","",ชี้วัด10!Q2)</f>
        <v/>
      </c>
      <c r="R2" s="116" t="str">
        <f>IF(ชี้วัด10!R2="","",ชี้วัด10!R2)</f>
        <v/>
      </c>
      <c r="S2" s="116" t="str">
        <f>IF(ชี้วัด10!S2="","",ชี้วัด10!S2)</f>
        <v/>
      </c>
      <c r="T2" s="116" t="str">
        <f>IF(ชี้วัด10!T2="","",ชี้วัด10!T2)</f>
        <v/>
      </c>
      <c r="U2" s="116" t="str">
        <f>IF(ชี้วัด10!U2="","",ชี้วัด10!U2)</f>
        <v/>
      </c>
      <c r="V2" s="116" t="str">
        <f>IF(ชี้วัด10!V2="","",ชี้วัด10!V2)</f>
        <v/>
      </c>
      <c r="W2" s="116" t="str">
        <f>IF(ชี้วัด10!W2="","",ชี้วัด10!W2)</f>
        <v/>
      </c>
      <c r="X2" s="116" t="str">
        <f>IF(ชี้วัด10!X2="","",ชี้วัด10!X2)</f>
        <v/>
      </c>
      <c r="Y2" s="116" t="str">
        <f>IF(ชี้วัด10!Y2="","",ชี้วัด10!Y2)</f>
        <v/>
      </c>
      <c r="Z2" s="116" t="str">
        <f>IF(ชี้วัด10!Z2="","",ชี้วัด10!Z2)</f>
        <v/>
      </c>
      <c r="AA2" s="116" t="str">
        <f>IF(ชี้วัด10!AA2="","",ชี้วัด10!AA2)</f>
        <v/>
      </c>
      <c r="AB2" s="116" t="str">
        <f>IF(ชี้วัด10!AB2="","",ชี้วัด10!AB2)</f>
        <v/>
      </c>
      <c r="AC2" s="116" t="str">
        <f>IF(ชี้วัด10!AC2="","",ชี้วัด10!AC2)</f>
        <v/>
      </c>
      <c r="AD2" s="116" t="str">
        <f>IF(ชี้วัด10!AD2="","",ชี้วัด10!AD2)</f>
        <v/>
      </c>
      <c r="AE2" s="116" t="str">
        <f>IF(ชี้วัด10!AE2="","",ชี้วัด10!AE2)</f>
        <v/>
      </c>
      <c r="AF2" s="116" t="str">
        <f>IF(ชี้วัด10!AF2="","",ชี้วัด10!AF2)</f>
        <v/>
      </c>
      <c r="AG2" s="116" t="str">
        <f>IF(ชี้วัด10!AG2="","",ชี้วัด10!AG2)</f>
        <v/>
      </c>
      <c r="AH2" s="116" t="str">
        <f>IF(ชี้วัด10!AH2="","",ชี้วัด10!AH2)</f>
        <v/>
      </c>
      <c r="AI2" s="116" t="str">
        <f>IF(ชี้วัด10!AI2="","",ชี้วัด10!AI2)</f>
        <v/>
      </c>
      <c r="AJ2" s="116" t="str">
        <f>IF(ชี้วัด10!AJ2="","",ชี้วัด10!AJ2)</f>
        <v/>
      </c>
      <c r="AK2" s="116" t="str">
        <f>IF(ชี้วัด10!AK2="","",ชี้วัด10!AK2)</f>
        <v/>
      </c>
      <c r="AL2" s="116" t="str">
        <f>IF(ชี้วัด10!AL2="","",ชี้วัด10!AL2)</f>
        <v/>
      </c>
      <c r="AM2" s="116" t="str">
        <f>IF(ชี้วัด10!AM2="","",ชี้วัด10!AM2)</f>
        <v/>
      </c>
      <c r="AN2" s="116" t="str">
        <f>IF(ชี้วัด10!AN2="","",ชี้วัด10!AN2)</f>
        <v/>
      </c>
      <c r="AO2" s="116" t="str">
        <f>IF(ชี้วัด10!AO2="","",ชี้วัด10!AO2)</f>
        <v/>
      </c>
      <c r="AP2" s="116" t="str">
        <f>IF(ชี้วัด10!AP2="","",ชี้วัด10!AP2)</f>
        <v/>
      </c>
      <c r="AQ2" s="116" t="str">
        <f>IF(ชี้วัด10!AQ2="","",ชี้วัด10!AQ2)</f>
        <v/>
      </c>
      <c r="AR2" s="116" t="str">
        <f>IF(ชี้วัด10!AR2="","",ชี้วัด10!AR2)</f>
        <v/>
      </c>
      <c r="AS2" s="116" t="str">
        <f>IF(ชี้วัด10!AS2="","",ชี้วัด10!AS2)</f>
        <v/>
      </c>
      <c r="AT2" s="116" t="str">
        <f>IF(ชี้วัด10!AT2="","",ชี้วัด10!AT2)</f>
        <v/>
      </c>
      <c r="AU2" s="116" t="str">
        <f>IF(ชี้วัด10!AU2="","",ชี้วัด10!AU2)</f>
        <v/>
      </c>
      <c r="AV2" s="116" t="str">
        <f>IF(ชี้วัด10!AV2="","",ชี้วัด10!AV2)</f>
        <v/>
      </c>
      <c r="AW2" s="116" t="str">
        <f>IF(ชี้วัด10!AW2="","",ชี้วัด10!AW2)</f>
        <v/>
      </c>
      <c r="AX2" s="116" t="str">
        <f>IF(ชี้วัด10!AX2="","",ชี้วัด10!AX2)</f>
        <v/>
      </c>
      <c r="AY2" s="116" t="str">
        <f>IF(ชี้วัด10!AY2="","",ชี้วัด10!AY2)</f>
        <v/>
      </c>
      <c r="AZ2" s="116" t="str">
        <f>IF(ชี้วัด10!AZ2="","",ชี้วัด10!AZ2)</f>
        <v/>
      </c>
      <c r="BA2" s="116" t="str">
        <f>IF(ชี้วัด10!BA2="","",ชี้วัด10!BA2)</f>
        <v/>
      </c>
      <c r="BB2" s="116" t="str">
        <f>IF(ชี้วัด10!BB2="","",ชี้วัด10!BB2)</f>
        <v/>
      </c>
      <c r="BC2" s="116" t="str">
        <f>IF(ชี้วัด10!BC2="","",ชี้วัด10!BC2)</f>
        <v/>
      </c>
      <c r="BD2" s="116" t="str">
        <f>IF(ชี้วัด10!BD2="","",ชี้วัด10!BD2)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IF(ชี้วัด10!G3="","",ชี้วัด10!G3)</f>
        <v>ป. 6/3</v>
      </c>
      <c r="H3" s="116" t="str">
        <f>IF(ชี้วัด10!H3="","",ชี้วัด10!H3)</f>
        <v xml:space="preserve">ป. 6/1  </v>
      </c>
      <c r="I3" s="116" t="str">
        <f>IF(ชี้วัด10!I3="","",ชี้วัด10!I3)</f>
        <v>ป. 6/2</v>
      </c>
      <c r="J3" s="116" t="str">
        <f>IF(ชี้วัด10!J3="","",ชี้วัด10!J3)</f>
        <v>ป. 6/3</v>
      </c>
      <c r="K3" s="116" t="str">
        <f>IF(ชี้วัด10!K3="","",ชี้วัด10!K3)</f>
        <v xml:space="preserve">ป. 6/1  </v>
      </c>
      <c r="L3" s="116" t="str">
        <f>IF(ชี้วัด10!L3="","",ชี้วัด10!L3)</f>
        <v>ป. 6/2</v>
      </c>
      <c r="M3" s="116" t="str">
        <f>IF(ชี้วัด10!M3="","",ชี้วัด10!M3)</f>
        <v xml:space="preserve">ป. 6/1  </v>
      </c>
      <c r="N3" s="116" t="str">
        <f>IF(ชี้วัด10!N3="","",ชี้วัด10!N3)</f>
        <v xml:space="preserve">ป. 6/1  </v>
      </c>
      <c r="O3" s="116" t="str">
        <f>IF(ชี้วัด10!O3="","",ชี้วัด10!O3)</f>
        <v>ป. 6/2</v>
      </c>
      <c r="P3" s="116" t="str">
        <f>IF(ชี้วัด10!P3="","",ชี้วัด10!P3)</f>
        <v>ป. 6/10</v>
      </c>
      <c r="Q3" s="116" t="str">
        <f>IF(ชี้วัด10!Q3="","",ชี้วัด10!Q3)</f>
        <v/>
      </c>
      <c r="R3" s="116" t="str">
        <f>IF(ชี้วัด10!R3="","",ชี้วัด10!R3)</f>
        <v/>
      </c>
      <c r="S3" s="116" t="str">
        <f>IF(ชี้วัด10!S3="","",ชี้วัด10!S3)</f>
        <v/>
      </c>
      <c r="T3" s="116" t="str">
        <f>IF(ชี้วัด10!T3="","",ชี้วัด10!T3)</f>
        <v/>
      </c>
      <c r="U3" s="116" t="str">
        <f>IF(ชี้วัด10!U3="","",ชี้วัด10!U3)</f>
        <v/>
      </c>
      <c r="V3" s="116" t="str">
        <f>IF(ชี้วัด10!V3="","",ชี้วัด10!V3)</f>
        <v/>
      </c>
      <c r="W3" s="116" t="str">
        <f>IF(ชี้วัด10!W3="","",ชี้วัด10!W3)</f>
        <v/>
      </c>
      <c r="X3" s="116" t="str">
        <f>IF(ชี้วัด10!X3="","",ชี้วัด10!X3)</f>
        <v/>
      </c>
      <c r="Y3" s="116" t="str">
        <f>IF(ชี้วัด10!Y3="","",ชี้วัด10!Y3)</f>
        <v/>
      </c>
      <c r="Z3" s="116" t="str">
        <f>IF(ชี้วัด10!Z3="","",ชี้วัด10!Z3)</f>
        <v/>
      </c>
      <c r="AA3" s="116" t="str">
        <f>IF(ชี้วัด10!AA3="","",ชี้วัด10!AA3)</f>
        <v/>
      </c>
      <c r="AB3" s="116" t="str">
        <f>IF(ชี้วัด10!AB3="","",ชี้วัด10!AB3)</f>
        <v/>
      </c>
      <c r="AC3" s="116" t="str">
        <f>IF(ชี้วัด10!AC3="","",ชี้วัด10!AC3)</f>
        <v/>
      </c>
      <c r="AD3" s="116" t="str">
        <f>IF(ชี้วัด10!AD3="","",ชี้วัด10!AD3)</f>
        <v/>
      </c>
      <c r="AE3" s="116" t="str">
        <f>IF(ชี้วัด10!AE3="","",ชี้วัด10!AE3)</f>
        <v/>
      </c>
      <c r="AF3" s="116" t="str">
        <f>IF(ชี้วัด10!AF3="","",ชี้วัด10!AF3)</f>
        <v/>
      </c>
      <c r="AG3" s="116" t="str">
        <f>IF(ชี้วัด10!AG3="","",ชี้วัด10!AG3)</f>
        <v/>
      </c>
      <c r="AH3" s="116" t="str">
        <f>IF(ชี้วัด10!AH3="","",ชี้วัด10!AH3)</f>
        <v/>
      </c>
      <c r="AI3" s="116" t="str">
        <f>IF(ชี้วัด10!AI3="","",ชี้วัด10!AI3)</f>
        <v/>
      </c>
      <c r="AJ3" s="116" t="str">
        <f>IF(ชี้วัด10!AJ3="","",ชี้วัด10!AJ3)</f>
        <v/>
      </c>
      <c r="AK3" s="116" t="str">
        <f>IF(ชี้วัด10!AK3="","",ชี้วัด10!AK3)</f>
        <v/>
      </c>
      <c r="AL3" s="116" t="str">
        <f>IF(ชี้วัด10!AL3="","",ชี้วัด10!AL3)</f>
        <v/>
      </c>
      <c r="AM3" s="116" t="str">
        <f>IF(ชี้วัด10!AM3="","",ชี้วัด10!AM3)</f>
        <v/>
      </c>
      <c r="AN3" s="116" t="str">
        <f>IF(ชี้วัด10!AN3="","",ชี้วัด10!AN3)</f>
        <v/>
      </c>
      <c r="AO3" s="116" t="str">
        <f>IF(ชี้วัด10!AO3="","",ชี้วัด10!AO3)</f>
        <v/>
      </c>
      <c r="AP3" s="116" t="str">
        <f>IF(ชี้วัด10!AP3="","",ชี้วัด10!AP3)</f>
        <v/>
      </c>
      <c r="AQ3" s="116" t="str">
        <f>IF(ชี้วัด10!AQ3="","",ชี้วัด10!AQ3)</f>
        <v/>
      </c>
      <c r="AR3" s="116" t="str">
        <f>IF(ชี้วัด10!AR3="","",ชี้วัด10!AR3)</f>
        <v/>
      </c>
      <c r="AS3" s="116" t="str">
        <f>IF(ชี้วัด10!AS3="","",ชี้วัด10!AS3)</f>
        <v/>
      </c>
      <c r="AT3" s="116" t="str">
        <f>IF(ชี้วัด10!AT3="","",ชี้วัด10!AT3)</f>
        <v/>
      </c>
      <c r="AU3" s="116" t="str">
        <f>IF(ชี้วัด10!AU3="","",ชี้วัด10!AU3)</f>
        <v/>
      </c>
      <c r="AV3" s="116" t="str">
        <f>IF(ชี้วัด10!AV3="","",ชี้วัด10!AV3)</f>
        <v/>
      </c>
      <c r="AW3" s="116" t="str">
        <f>IF(ชี้วัด10!AW3="","",ชี้วัด10!AW3)</f>
        <v/>
      </c>
      <c r="AX3" s="116" t="str">
        <f>IF(ชี้วัด10!AX3="","",ชี้วัด10!AX3)</f>
        <v/>
      </c>
      <c r="AY3" s="116" t="str">
        <f>IF(ชี้วัด10!AY3="","",ชี้วัด10!AY3)</f>
        <v/>
      </c>
      <c r="AZ3" s="116" t="str">
        <f>IF(ชี้วัด10!AZ3="","",ชี้วัด10!AZ3)</f>
        <v/>
      </c>
      <c r="BA3" s="116" t="str">
        <f>IF(ชี้วัด10!BA3="","",ชี้วัด10!BA3)</f>
        <v/>
      </c>
      <c r="BB3" s="116" t="str">
        <f>IF(ชี้วัด10!BB3="","",ชี้วัด10!BB3)</f>
        <v/>
      </c>
      <c r="BC3" s="116" t="str">
        <f>IF(ชี้วัด10!BC3="","",ชี้วัด10!BC3)</f>
        <v/>
      </c>
      <c r="BD3" s="116" t="str">
        <f>IF(ชี้วัด10!BD3="","",ชี้วัด10!BD3)</f>
        <v/>
      </c>
      <c r="BE3" s="112">
        <f>IF(ชี้วัด10!BE3="","",ชี้วัด10!BE3)</f>
        <v>10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IF(ชี้วัด10!G4="","",ชี้วัด10!G4)</f>
        <v xml:space="preserve"> พูด/เขียนแสดงความคิดเห็นเกี่ยวกับเรื่องต่างๆ ใกล้ตัว </v>
      </c>
      <c r="H4" s="119" t="str">
        <f>IF(ชี้วัด10!H4="","",ชี้วัด10!H4)</f>
        <v>ใช้ถ้อยคำ น้ำเสียง และกิริยาท่าทางอย่างสุภาพ เหมาะสม ตามมารยาทสังคม และวัฒนธรรมของเจ้าของภาษา</v>
      </c>
      <c r="I4" s="119" t="str">
        <f>IF(ชี้วัด10!I4="","",ชี้วัด10!I4)</f>
        <v>ให้ข้อมูลเกี่ยวกับเทศกาล/วันสำคัญ/งานฉลอง/ชีวิตความเป็นอยู่ของเจ้าของภาษา</v>
      </c>
      <c r="J4" s="119" t="str">
        <f>IF(ชี้วัด10!J4="","",ชี้วัด10!J4)</f>
        <v>เข้าร่วมกิจกรรมทางภาษาและวัฒนธรรมตามความสนใจ</v>
      </c>
      <c r="K4" s="119" t="str">
        <f>IF(ชี้วัด10!K4="","",ชี้วัด10!K4)</f>
        <v>บอกความเหมือน/ความแตกต่างระหว่างการออกเสียงประโยคชนิดต่างๆ การใช้เครื่องหมายวรรคตอน และการลำดับค าตาม</v>
      </c>
      <c r="L4" s="119" t="str">
        <f>IF(ชี้วัด10!L4="","",ชี้วัด10!L4)</f>
        <v>เปรียบเทียบความเหมือน/ความแตกต่าง ระหว่างเทศกาล งานฉลองและประเพณีของ เจ้าของภาษากับของไทย</v>
      </c>
      <c r="M4" s="119" t="str">
        <f>IF(ชี้วัด10!M4="","",ชี้วัด10!M4)</f>
        <v>ค้นคว้า รวบรวมคำศัพท์ที่เกี่ยวข้องกับกลุ่มสาระการเรียนรู้อื่นจากแหล่งเรียนรู้และนำเสนอด้วยการพูด/การเขียน</v>
      </c>
      <c r="N4" s="119" t="str">
        <f>IF(ชี้วัด10!N4="","",ชี้วัด10!N4)</f>
        <v>ใช้ภาษาสื่อสาร ในสถานการณ์ต่างๆ ที่เกิดขึ้นในห้องเรียนและสถานศึกษา</v>
      </c>
      <c r="O4" s="119" t="str">
        <f>IF(ชี้วัด10!O4="","",ชี้วัด10!O4)</f>
        <v xml:space="preserve">. ใช้ภาษา ต่างประเทศในการสืบค้น และรวบรวมข้อมูลต่างๆ </v>
      </c>
      <c r="P4" s="119" t="str">
        <f>IF(ชี้วัด10!P4="","",ชี้วัด10!P4)</f>
        <v>ปฏิบัติตนเป็นผู้มีวินัยในตนเอง</v>
      </c>
      <c r="Q4" s="119" t="str">
        <f>IF(ชี้วัด10!Q4="","",ชี้วัด10!Q4)</f>
        <v/>
      </c>
      <c r="R4" s="119" t="str">
        <f>IF(ชี้วัด10!R4="","",ชี้วัด10!R4)</f>
        <v/>
      </c>
      <c r="S4" s="119" t="str">
        <f>IF(ชี้วัด10!S4="","",ชี้วัด10!S4)</f>
        <v/>
      </c>
      <c r="T4" s="119" t="str">
        <f>IF(ชี้วัด10!T4="","",ชี้วัด10!T4)</f>
        <v/>
      </c>
      <c r="U4" s="119" t="str">
        <f>IF(ชี้วัด10!U4="","",ชี้วัด10!U4)</f>
        <v/>
      </c>
      <c r="V4" s="119" t="str">
        <f>IF(ชี้วัด10!V4="","",ชี้วัด10!V4)</f>
        <v/>
      </c>
      <c r="W4" s="119" t="str">
        <f>IF(ชี้วัด10!W4="","",ชี้วัด10!W4)</f>
        <v/>
      </c>
      <c r="X4" s="119" t="str">
        <f>IF(ชี้วัด10!X4="","",ชี้วัด10!X4)</f>
        <v/>
      </c>
      <c r="Y4" s="119" t="str">
        <f>IF(ชี้วัด10!Y4="","",ชี้วัด10!Y4)</f>
        <v/>
      </c>
      <c r="Z4" s="119" t="str">
        <f>IF(ชี้วัด10!Z4="","",ชี้วัด10!Z4)</f>
        <v/>
      </c>
      <c r="AA4" s="119" t="str">
        <f>IF(ชี้วัด10!AA4="","",ชี้วัด10!AA4)</f>
        <v/>
      </c>
      <c r="AB4" s="119" t="str">
        <f>IF(ชี้วัด10!AB4="","",ชี้วัด10!AB4)</f>
        <v/>
      </c>
      <c r="AC4" s="119" t="str">
        <f>IF(ชี้วัด10!AC4="","",ชี้วัด10!AC4)</f>
        <v/>
      </c>
      <c r="AD4" s="119" t="str">
        <f>IF(ชี้วัด10!AD4="","",ชี้วัด10!AD4)</f>
        <v/>
      </c>
      <c r="AE4" s="119" t="str">
        <f>IF(ชี้วัด10!AE4="","",ชี้วัด10!AE4)</f>
        <v/>
      </c>
      <c r="AF4" s="119" t="str">
        <f>IF(ชี้วัด10!AF4="","",ชี้วัด10!AF4)</f>
        <v/>
      </c>
      <c r="AG4" s="119" t="str">
        <f>IF(ชี้วัด10!AG4="","",ชี้วัด10!AG4)</f>
        <v/>
      </c>
      <c r="AH4" s="119" t="str">
        <f>IF(ชี้วัด10!AH4="","",ชี้วัด10!AH4)</f>
        <v/>
      </c>
      <c r="AI4" s="119" t="str">
        <f>IF(ชี้วัด10!AI4="","",ชี้วัด10!AI4)</f>
        <v/>
      </c>
      <c r="AJ4" s="119" t="str">
        <f>IF(ชี้วัด10!AJ4="","",ชี้วัด10!AJ4)</f>
        <v/>
      </c>
      <c r="AK4" s="119" t="str">
        <f>IF(ชี้วัด10!AK4="","",ชี้วัด10!AK4)</f>
        <v/>
      </c>
      <c r="AL4" s="119" t="str">
        <f>IF(ชี้วัด10!AL4="","",ชี้วัด10!AL4)</f>
        <v/>
      </c>
      <c r="AM4" s="119" t="str">
        <f>IF(ชี้วัด10!AM4="","",ชี้วัด10!AM4)</f>
        <v/>
      </c>
      <c r="AN4" s="119" t="str">
        <f>IF(ชี้วัด10!AN4="","",ชี้วัด10!AN4)</f>
        <v/>
      </c>
      <c r="AO4" s="119" t="str">
        <f>IF(ชี้วัด10!AO4="","",ชี้วัด10!AO4)</f>
        <v/>
      </c>
      <c r="AP4" s="119" t="str">
        <f>IF(ชี้วัด10!AP4="","",ชี้วัด10!AP4)</f>
        <v/>
      </c>
      <c r="AQ4" s="119" t="str">
        <f>IF(ชี้วัด10!AQ4="","",ชี้วัด10!AQ4)</f>
        <v/>
      </c>
      <c r="AR4" s="119" t="str">
        <f>IF(ชี้วัด10!AR4="","",ชี้วัด10!AR4)</f>
        <v/>
      </c>
      <c r="AS4" s="119" t="str">
        <f>IF(ชี้วัด10!AS4="","",ชี้วัด10!AS4)</f>
        <v/>
      </c>
      <c r="AT4" s="119" t="str">
        <f>IF(ชี้วัด10!AT4="","",ชี้วัด10!AT4)</f>
        <v/>
      </c>
      <c r="AU4" s="119" t="str">
        <f>IF(ชี้วัด10!AU4="","",ชี้วัด10!AU4)</f>
        <v/>
      </c>
      <c r="AV4" s="119" t="str">
        <f>IF(ชี้วัด10!AV4="","",ชี้วัด10!AV4)</f>
        <v/>
      </c>
      <c r="AW4" s="119" t="str">
        <f>IF(ชี้วัด10!AW4="","",ชี้วัด10!AW4)</f>
        <v/>
      </c>
      <c r="AX4" s="119" t="str">
        <f>IF(ชี้วัด10!AX4="","",ชี้วัด10!AX4)</f>
        <v/>
      </c>
      <c r="AY4" s="119" t="str">
        <f>IF(ชี้วัด10!AY4="","",ชี้วัด10!AY4)</f>
        <v/>
      </c>
      <c r="AZ4" s="119" t="str">
        <f>IF(ชี้วัด10!AZ4="","",ชี้วัด10!AZ4)</f>
        <v/>
      </c>
      <c r="BA4" s="119" t="str">
        <f>IF(ชี้วัด10!BA4="","",ชี้วัด10!BA4)</f>
        <v/>
      </c>
      <c r="BB4" s="119" t="str">
        <f>IF(ชี้วัด10!BB4="","",ชี้วัด10!BB4)</f>
        <v/>
      </c>
      <c r="BC4" s="119" t="str">
        <f>IF(ชี้วัด10!BC4="","",ชี้วัด10!BC4)</f>
        <v/>
      </c>
      <c r="BD4" s="119" t="str">
        <f>IF(ชี้วัด10!BD4="","",ชี้วัด10!BD4)</f>
        <v/>
      </c>
      <c r="BE4" s="307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IF($B$2=1,IF(ชี้วัด10!E5="","",ชี้วัด10!E5),IF(ชี้วัด10!E35="","",ชี้วัด10!E35))</f>
        <v/>
      </c>
      <c r="F5" s="118"/>
      <c r="G5" s="314" t="str">
        <f>IF($B$2=1,IF(ชี้วัด10!G5="","",ชี้วัด10!G5),IF(ชี้วัด10!G35="","",ชี้วัด10!G35))</f>
        <v/>
      </c>
      <c r="H5" s="314" t="str">
        <f>IF($B$2=1,IF(ชี้วัด10!H5="","",ชี้วัด10!H5),IF(ชี้วัด10!H35="","",ชี้วัด10!H35))</f>
        <v/>
      </c>
      <c r="I5" s="314" t="str">
        <f>IF($B$2=1,IF(ชี้วัด10!I5="","",ชี้วัด10!I5),IF(ชี้วัด10!I35="","",ชี้วัด10!I35))</f>
        <v/>
      </c>
      <c r="J5" s="314" t="str">
        <f>IF($B$2=1,IF(ชี้วัด10!J5="","",ชี้วัด10!J5),IF(ชี้วัด10!J35="","",ชี้วัด10!J35))</f>
        <v/>
      </c>
      <c r="K5" s="314" t="str">
        <f>IF($B$2=1,IF(ชี้วัด10!K5="","",ชี้วัด10!K5),IF(ชี้วัด10!K35="","",ชี้วัด10!K35))</f>
        <v/>
      </c>
      <c r="L5" s="314" t="str">
        <f>IF($B$2=1,IF(ชี้วัด10!L5="","",ชี้วัด10!L5),IF(ชี้วัด10!L35="","",ชี้วัด10!L35))</f>
        <v/>
      </c>
      <c r="M5" s="314" t="str">
        <f>IF($B$2=1,IF(ชี้วัด10!M5="","",ชี้วัด10!M5),IF(ชี้วัด10!M35="","",ชี้วัด10!M35))</f>
        <v/>
      </c>
      <c r="N5" s="314" t="str">
        <f>IF($B$2=1,IF(ชี้วัด10!N5="","",ชี้วัด10!N5),IF(ชี้วัด10!N35="","",ชี้วัด10!N35))</f>
        <v/>
      </c>
      <c r="O5" s="314" t="str">
        <f>IF($B$2=1,IF(ชี้วัด10!O5="","",ชี้วัด10!O5),IF(ชี้วัด10!O35="","",ชี้วัด10!O35))</f>
        <v/>
      </c>
      <c r="P5" s="314" t="str">
        <f>IF($B$2=1,IF(ชี้วัด10!P5="","",ชี้วัด10!P5),IF(ชี้วัด10!P35="","",ชี้วัด10!P35))</f>
        <v/>
      </c>
      <c r="Q5" s="314" t="str">
        <f>IF($B$2=1,IF(ชี้วัด10!Q5="","",ชี้วัด10!Q5),IF(ชี้วัด10!Q35="","",ชี้วัด10!Q35))</f>
        <v/>
      </c>
      <c r="R5" s="314" t="str">
        <f>IF($B$2=1,IF(ชี้วัด10!R5="","",ชี้วัด10!R5),IF(ชี้วัด10!R35="","",ชี้วัด10!R35))</f>
        <v/>
      </c>
      <c r="S5" s="314" t="str">
        <f>IF($B$2=1,IF(ชี้วัด10!S5="","",ชี้วัด10!S5),IF(ชี้วัด10!S35="","",ชี้วัด10!S35))</f>
        <v/>
      </c>
      <c r="T5" s="314" t="str">
        <f>IF($B$2=1,IF(ชี้วัด10!T5="","",ชี้วัด10!T5),IF(ชี้วัด10!T35="","",ชี้วัด10!T35))</f>
        <v/>
      </c>
      <c r="U5" s="314" t="str">
        <f>IF($B$2=1,IF(ชี้วัด10!U5="","",ชี้วัด10!U5),IF(ชี้วัด10!U35="","",ชี้วัด10!U35))</f>
        <v/>
      </c>
      <c r="V5" s="314" t="str">
        <f>IF($B$2=1,IF(ชี้วัด10!V5="","",ชี้วัด10!V5),IF(ชี้วัด10!V35="","",ชี้วัด10!V35))</f>
        <v/>
      </c>
      <c r="W5" s="314" t="str">
        <f>IF($B$2=1,IF(ชี้วัด10!W5="","",ชี้วัด10!W5),IF(ชี้วัด10!W35="","",ชี้วัด10!W35))</f>
        <v/>
      </c>
      <c r="X5" s="314" t="str">
        <f>IF($B$2=1,IF(ชี้วัด10!X5="","",ชี้วัด10!X5),IF(ชี้วัด10!X35="","",ชี้วัด10!X35))</f>
        <v/>
      </c>
      <c r="Y5" s="314" t="str">
        <f>IF($B$2=1,IF(ชี้วัด10!Y5="","",ชี้วัด10!Y5),IF(ชี้วัด10!Y35="","",ชี้วัด10!Y35))</f>
        <v/>
      </c>
      <c r="Z5" s="314" t="str">
        <f>IF($B$2=1,IF(ชี้วัด10!Z5="","",ชี้วัด10!Z5),IF(ชี้วัด10!Z35="","",ชี้วัด10!Z35))</f>
        <v/>
      </c>
      <c r="AA5" s="314" t="str">
        <f>IF($B$2=1,IF(ชี้วัด10!AA5="","",ชี้วัด10!AA5),IF(ชี้วัด10!AA35="","",ชี้วัด10!AA35))</f>
        <v/>
      </c>
      <c r="AB5" s="314" t="str">
        <f>IF($B$2=1,IF(ชี้วัด10!AB5="","",ชี้วัด10!AB5),IF(ชี้วัด10!AB35="","",ชี้วัด10!AB35))</f>
        <v/>
      </c>
      <c r="AC5" s="314" t="str">
        <f>IF($B$2=1,IF(ชี้วัด10!AC5="","",ชี้วัด10!AC5),IF(ชี้วัด10!AC35="","",ชี้วัด10!AC35))</f>
        <v/>
      </c>
      <c r="AD5" s="314" t="str">
        <f>IF($B$2=1,IF(ชี้วัด10!AD5="","",ชี้วัด10!AD5),IF(ชี้วัด10!AD35="","",ชี้วัด10!AD35))</f>
        <v/>
      </c>
      <c r="AE5" s="314" t="str">
        <f>IF($B$2=1,IF(ชี้วัด10!AE5="","",ชี้วัด10!AE5),IF(ชี้วัด10!AE35="","",ชี้วัด10!AE35))</f>
        <v/>
      </c>
      <c r="AF5" s="314" t="str">
        <f>IF($B$2=1,IF(ชี้วัด10!AF5="","",ชี้วัด10!AF5),IF(ชี้วัด10!AF35="","",ชี้วัด10!AF35))</f>
        <v/>
      </c>
      <c r="AG5" s="314" t="str">
        <f>IF($B$2=1,IF(ชี้วัด10!AG5="","",ชี้วัด10!AG5),IF(ชี้วัด10!AG35="","",ชี้วัด10!AG35))</f>
        <v/>
      </c>
      <c r="AH5" s="314" t="str">
        <f>IF($B$2=1,IF(ชี้วัด10!AH5="","",ชี้วัด10!AH5),IF(ชี้วัด10!AH35="","",ชี้วัด10!AH35))</f>
        <v/>
      </c>
      <c r="AI5" s="314" t="str">
        <f>IF($B$2=1,IF(ชี้วัด10!AI5="","",ชี้วัด10!AI5),IF(ชี้วัด10!AI35="","",ชี้วัด10!AI35))</f>
        <v/>
      </c>
      <c r="AJ5" s="314" t="str">
        <f>IF($B$2=1,IF(ชี้วัด10!AJ5="","",ชี้วัด10!AJ5),IF(ชี้วัด10!AJ35="","",ชี้วัด10!AJ35))</f>
        <v/>
      </c>
      <c r="AK5" s="314" t="str">
        <f>IF($B$2=1,IF(ชี้วัด10!AK5="","",ชี้วัด10!AK5),IF(ชี้วัด10!AK35="","",ชี้วัด10!AK35))</f>
        <v/>
      </c>
      <c r="AL5" s="314" t="str">
        <f>IF($B$2=1,IF(ชี้วัด10!AL5="","",ชี้วัด10!AL5),IF(ชี้วัด10!AL35="","",ชี้วัด10!AL35))</f>
        <v/>
      </c>
      <c r="AM5" s="314" t="str">
        <f>IF($B$2=1,IF(ชี้วัด10!AM5="","",ชี้วัด10!AM5),IF(ชี้วัด10!AM35="","",ชี้วัด10!AM35))</f>
        <v/>
      </c>
      <c r="AN5" s="314" t="str">
        <f>IF($B$2=1,IF(ชี้วัด10!AN5="","",ชี้วัด10!AN5),IF(ชี้วัด10!AN35="","",ชี้วัด10!AN35))</f>
        <v/>
      </c>
      <c r="AO5" s="314" t="str">
        <f>IF($B$2=1,IF(ชี้วัด10!AO5="","",ชี้วัด10!AO5),IF(ชี้วัด10!AO35="","",ชี้วัด10!AO35))</f>
        <v/>
      </c>
      <c r="AP5" s="314" t="str">
        <f>IF($B$2=1,IF(ชี้วัด10!AP5="","",ชี้วัด10!AP5),IF(ชี้วัด10!AP35="","",ชี้วัด10!AP35))</f>
        <v/>
      </c>
      <c r="AQ5" s="314" t="str">
        <f>IF($B$2=1,IF(ชี้วัด10!AQ5="","",ชี้วัด10!AQ5),IF(ชี้วัด10!AQ35="","",ชี้วัด10!AQ35))</f>
        <v/>
      </c>
      <c r="AR5" s="314" t="str">
        <f>IF($B$2=1,IF(ชี้วัด10!AR5="","",ชี้วัด10!AR5),IF(ชี้วัด10!AR35="","",ชี้วัด10!AR35))</f>
        <v/>
      </c>
      <c r="AS5" s="314" t="str">
        <f>IF($B$2=1,IF(ชี้วัด10!AS5="","",ชี้วัด10!AS5),IF(ชี้วัด10!AS35="","",ชี้วัด10!AS35))</f>
        <v/>
      </c>
      <c r="AT5" s="314" t="str">
        <f>IF($B$2=1,IF(ชี้วัด10!AT5="","",ชี้วัด10!AT5),IF(ชี้วัด10!AT35="","",ชี้วัด10!AT35))</f>
        <v/>
      </c>
      <c r="AU5" s="314" t="str">
        <f>IF($B$2=1,IF(ชี้วัด10!AU5="","",ชี้วัด10!AU5),IF(ชี้วัด10!AU35="","",ชี้วัด10!AU35))</f>
        <v/>
      </c>
      <c r="AV5" s="314" t="str">
        <f>IF($B$2=1,IF(ชี้วัด10!AV5="","",ชี้วัด10!AV5),IF(ชี้วัด10!AV35="","",ชี้วัด10!AV35))</f>
        <v/>
      </c>
      <c r="AW5" s="314" t="str">
        <f>IF($B$2=1,IF(ชี้วัด10!AW5="","",ชี้วัด10!AW5),IF(ชี้วัด10!AW35="","",ชี้วัด10!AW35))</f>
        <v/>
      </c>
      <c r="AX5" s="314" t="str">
        <f>IF($B$2=1,IF(ชี้วัด10!AX5="","",ชี้วัด10!AX5),IF(ชี้วัด10!AX35="","",ชี้วัด10!AX35))</f>
        <v/>
      </c>
      <c r="AY5" s="314" t="str">
        <f>IF($B$2=1,IF(ชี้วัด10!AY5="","",ชี้วัด10!AY5),IF(ชี้วัด10!AY35="","",ชี้วัด10!AY35))</f>
        <v/>
      </c>
      <c r="AZ5" s="314" t="str">
        <f>IF($B$2=1,IF(ชี้วัด10!AZ5="","",ชี้วัด10!AZ5),IF(ชี้วัด10!AZ35="","",ชี้วัด10!AZ35))</f>
        <v/>
      </c>
      <c r="BA5" s="314" t="str">
        <f>IF($B$2=1,IF(ชี้วัด10!BA5="","",ชี้วัด10!BA5),IF(ชี้วัด10!BA35="","",ชี้วัด10!BA35))</f>
        <v/>
      </c>
      <c r="BB5" s="314" t="str">
        <f>IF($B$2=1,IF(ชี้วัด10!BB5="","",ชี้วัด10!BB5),IF(ชี้วัด10!BB35="","",ชี้วัด10!BB35))</f>
        <v/>
      </c>
      <c r="BC5" s="314" t="str">
        <f>IF($B$2=1,IF(ชี้วัด10!BC5="","",ชี้วัด10!BC5),IF(ชี้วัด10!BC35="","",ชี้วัด10!BC35))</f>
        <v/>
      </c>
      <c r="BD5" s="314" t="str">
        <f>IF($B$2=1,IF(ชี้วัด10!BD5="","",ชี้วัด10!BD5),IF(ชี้วัด10!BD35="","",ชี้วัด10!BD35))</f>
        <v/>
      </c>
      <c r="BE5" s="116" t="str">
        <f>IF($B$2=1,IF(ชี้วัด10!BE5="","",ชี้วัด10!BE5),IF(ชี้วัด10!BE35="","",ชี้วัด10!BE35))</f>
        <v/>
      </c>
      <c r="BF5" s="116" t="str">
        <f>IF($B$2=1,IF(ชี้วัด10!BF5="","",ชี้วัด10!BF5),IF(ชี้วัด10!BF35="","",ชี้วัด10!BF35))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IF($B$2=1,IF(ชี้วัด10!E6="","",ชี้วัด10!E6),IF(ชี้วัด10!E36="","",ชี้วัด10!E36))</f>
        <v/>
      </c>
      <c r="F6" s="118"/>
      <c r="G6" s="314" t="str">
        <f>IF($B$2=1,IF(ชี้วัด10!G6="","",ชี้วัด10!G6),IF(ชี้วัด10!G36="","",ชี้วัด10!G36))</f>
        <v/>
      </c>
      <c r="H6" s="314" t="str">
        <f>IF($B$2=1,IF(ชี้วัด10!H6="","",ชี้วัด10!H6),IF(ชี้วัด10!H36="","",ชี้วัด10!H36))</f>
        <v/>
      </c>
      <c r="I6" s="314" t="str">
        <f>IF($B$2=1,IF(ชี้วัด10!I6="","",ชี้วัด10!I6),IF(ชี้วัด10!I36="","",ชี้วัด10!I36))</f>
        <v/>
      </c>
      <c r="J6" s="314" t="str">
        <f>IF($B$2=1,IF(ชี้วัด10!J6="","",ชี้วัด10!J6),IF(ชี้วัด10!J36="","",ชี้วัด10!J36))</f>
        <v/>
      </c>
      <c r="K6" s="314" t="str">
        <f>IF($B$2=1,IF(ชี้วัด10!K6="","",ชี้วัด10!K6),IF(ชี้วัด10!K36="","",ชี้วัด10!K36))</f>
        <v/>
      </c>
      <c r="L6" s="314" t="str">
        <f>IF($B$2=1,IF(ชี้วัด10!L6="","",ชี้วัด10!L6),IF(ชี้วัด10!L36="","",ชี้วัด10!L36))</f>
        <v/>
      </c>
      <c r="M6" s="314" t="str">
        <f>IF($B$2=1,IF(ชี้วัด10!M6="","",ชี้วัด10!M6),IF(ชี้วัด10!M36="","",ชี้วัด10!M36))</f>
        <v/>
      </c>
      <c r="N6" s="314" t="str">
        <f>IF($B$2=1,IF(ชี้วัด10!N6="","",ชี้วัด10!N6),IF(ชี้วัด10!N36="","",ชี้วัด10!N36))</f>
        <v/>
      </c>
      <c r="O6" s="314" t="str">
        <f>IF($B$2=1,IF(ชี้วัด10!O6="","",ชี้วัด10!O6),IF(ชี้วัด10!O36="","",ชี้วัด10!O36))</f>
        <v/>
      </c>
      <c r="P6" s="314" t="str">
        <f>IF($B$2=1,IF(ชี้วัด10!P6="","",ชี้วัด10!P6),IF(ชี้วัด10!P36="","",ชี้วัด10!P36))</f>
        <v/>
      </c>
      <c r="Q6" s="314" t="str">
        <f>IF($B$2=1,IF(ชี้วัด10!Q6="","",ชี้วัด10!Q6),IF(ชี้วัด10!Q36="","",ชี้วัด10!Q36))</f>
        <v/>
      </c>
      <c r="R6" s="314" t="str">
        <f>IF($B$2=1,IF(ชี้วัด10!R6="","",ชี้วัด10!R6),IF(ชี้วัด10!R36="","",ชี้วัด10!R36))</f>
        <v/>
      </c>
      <c r="S6" s="314" t="str">
        <f>IF($B$2=1,IF(ชี้วัด10!S6="","",ชี้วัด10!S6),IF(ชี้วัด10!S36="","",ชี้วัด10!S36))</f>
        <v/>
      </c>
      <c r="T6" s="314" t="str">
        <f>IF($B$2=1,IF(ชี้วัด10!T6="","",ชี้วัด10!T6),IF(ชี้วัด10!T36="","",ชี้วัด10!T36))</f>
        <v/>
      </c>
      <c r="U6" s="314" t="str">
        <f>IF($B$2=1,IF(ชี้วัด10!U6="","",ชี้วัด10!U6),IF(ชี้วัด10!U36="","",ชี้วัด10!U36))</f>
        <v/>
      </c>
      <c r="V6" s="314" t="str">
        <f>IF($B$2=1,IF(ชี้วัด10!V6="","",ชี้วัด10!V6),IF(ชี้วัด10!V36="","",ชี้วัด10!V36))</f>
        <v/>
      </c>
      <c r="W6" s="314" t="str">
        <f>IF($B$2=1,IF(ชี้วัด10!W6="","",ชี้วัด10!W6),IF(ชี้วัด10!W36="","",ชี้วัด10!W36))</f>
        <v/>
      </c>
      <c r="X6" s="314" t="str">
        <f>IF($B$2=1,IF(ชี้วัด10!X6="","",ชี้วัด10!X6),IF(ชี้วัด10!X36="","",ชี้วัด10!X36))</f>
        <v/>
      </c>
      <c r="Y6" s="314" t="str">
        <f>IF($B$2=1,IF(ชี้วัด10!Y6="","",ชี้วัด10!Y6),IF(ชี้วัด10!Y36="","",ชี้วัด10!Y36))</f>
        <v/>
      </c>
      <c r="Z6" s="314" t="str">
        <f>IF($B$2=1,IF(ชี้วัด10!Z6="","",ชี้วัด10!Z6),IF(ชี้วัด10!Z36="","",ชี้วัด10!Z36))</f>
        <v/>
      </c>
      <c r="AA6" s="314" t="str">
        <f>IF($B$2=1,IF(ชี้วัด10!AA6="","",ชี้วัด10!AA6),IF(ชี้วัด10!AA36="","",ชี้วัด10!AA36))</f>
        <v/>
      </c>
      <c r="AB6" s="314" t="str">
        <f>IF($B$2=1,IF(ชี้วัด10!AB6="","",ชี้วัด10!AB6),IF(ชี้วัด10!AB36="","",ชี้วัด10!AB36))</f>
        <v/>
      </c>
      <c r="AC6" s="314" t="str">
        <f>IF($B$2=1,IF(ชี้วัด10!AC6="","",ชี้วัด10!AC6),IF(ชี้วัด10!AC36="","",ชี้วัด10!AC36))</f>
        <v/>
      </c>
      <c r="AD6" s="314" t="str">
        <f>IF($B$2=1,IF(ชี้วัด10!AD6="","",ชี้วัด10!AD6),IF(ชี้วัด10!AD36="","",ชี้วัด10!AD36))</f>
        <v/>
      </c>
      <c r="AE6" s="314" t="str">
        <f>IF($B$2=1,IF(ชี้วัด10!AE6="","",ชี้วัด10!AE6),IF(ชี้วัด10!AE36="","",ชี้วัด10!AE36))</f>
        <v/>
      </c>
      <c r="AF6" s="314" t="str">
        <f>IF($B$2=1,IF(ชี้วัด10!AF6="","",ชี้วัด10!AF6),IF(ชี้วัด10!AF36="","",ชี้วัด10!AF36))</f>
        <v/>
      </c>
      <c r="AG6" s="314" t="str">
        <f>IF($B$2=1,IF(ชี้วัด10!AG6="","",ชี้วัด10!AG6),IF(ชี้วัด10!AG36="","",ชี้วัด10!AG36))</f>
        <v/>
      </c>
      <c r="AH6" s="314" t="str">
        <f>IF($B$2=1,IF(ชี้วัด10!AH6="","",ชี้วัด10!AH6),IF(ชี้วัด10!AH36="","",ชี้วัด10!AH36))</f>
        <v/>
      </c>
      <c r="AI6" s="314" t="str">
        <f>IF($B$2=1,IF(ชี้วัด10!AI6="","",ชี้วัด10!AI6),IF(ชี้วัด10!AI36="","",ชี้วัด10!AI36))</f>
        <v/>
      </c>
      <c r="AJ6" s="314" t="str">
        <f>IF($B$2=1,IF(ชี้วัด10!AJ6="","",ชี้วัด10!AJ6),IF(ชี้วัด10!AJ36="","",ชี้วัด10!AJ36))</f>
        <v/>
      </c>
      <c r="AK6" s="314" t="str">
        <f>IF($B$2=1,IF(ชี้วัด10!AK6="","",ชี้วัด10!AK6),IF(ชี้วัด10!AK36="","",ชี้วัด10!AK36))</f>
        <v/>
      </c>
      <c r="AL6" s="314" t="str">
        <f>IF($B$2=1,IF(ชี้วัด10!AL6="","",ชี้วัด10!AL6),IF(ชี้วัด10!AL36="","",ชี้วัด10!AL36))</f>
        <v/>
      </c>
      <c r="AM6" s="314" t="str">
        <f>IF($B$2=1,IF(ชี้วัด10!AM6="","",ชี้วัด10!AM6),IF(ชี้วัด10!AM36="","",ชี้วัด10!AM36))</f>
        <v/>
      </c>
      <c r="AN6" s="314" t="str">
        <f>IF($B$2=1,IF(ชี้วัด10!AN6="","",ชี้วัด10!AN6),IF(ชี้วัด10!AN36="","",ชี้วัด10!AN36))</f>
        <v/>
      </c>
      <c r="AO6" s="314" t="str">
        <f>IF($B$2=1,IF(ชี้วัด10!AO6="","",ชี้วัด10!AO6),IF(ชี้วัด10!AO36="","",ชี้วัด10!AO36))</f>
        <v/>
      </c>
      <c r="AP6" s="314" t="str">
        <f>IF($B$2=1,IF(ชี้วัด10!AP6="","",ชี้วัด10!AP6),IF(ชี้วัด10!AP36="","",ชี้วัด10!AP36))</f>
        <v/>
      </c>
      <c r="AQ6" s="314" t="str">
        <f>IF($B$2=1,IF(ชี้วัด10!AQ6="","",ชี้วัด10!AQ6),IF(ชี้วัด10!AQ36="","",ชี้วัด10!AQ36))</f>
        <v/>
      </c>
      <c r="AR6" s="314" t="str">
        <f>IF($B$2=1,IF(ชี้วัด10!AR6="","",ชี้วัด10!AR6),IF(ชี้วัด10!AR36="","",ชี้วัด10!AR36))</f>
        <v/>
      </c>
      <c r="AS6" s="314" t="str">
        <f>IF($B$2=1,IF(ชี้วัด10!AS6="","",ชี้วัด10!AS6),IF(ชี้วัด10!AS36="","",ชี้วัด10!AS36))</f>
        <v/>
      </c>
      <c r="AT6" s="314" t="str">
        <f>IF($B$2=1,IF(ชี้วัด10!AT6="","",ชี้วัด10!AT6),IF(ชี้วัด10!AT36="","",ชี้วัด10!AT36))</f>
        <v/>
      </c>
      <c r="AU6" s="314" t="str">
        <f>IF($B$2=1,IF(ชี้วัด10!AU6="","",ชี้วัด10!AU6),IF(ชี้วัด10!AU36="","",ชี้วัด10!AU36))</f>
        <v/>
      </c>
      <c r="AV6" s="314" t="str">
        <f>IF($B$2=1,IF(ชี้วัด10!AV6="","",ชี้วัด10!AV6),IF(ชี้วัด10!AV36="","",ชี้วัด10!AV36))</f>
        <v/>
      </c>
      <c r="AW6" s="314" t="str">
        <f>IF($B$2=1,IF(ชี้วัด10!AW6="","",ชี้วัด10!AW6),IF(ชี้วัด10!AW36="","",ชี้วัด10!AW36))</f>
        <v/>
      </c>
      <c r="AX6" s="314" t="str">
        <f>IF($B$2=1,IF(ชี้วัด10!AX6="","",ชี้วัด10!AX6),IF(ชี้วัด10!AX36="","",ชี้วัด10!AX36))</f>
        <v/>
      </c>
      <c r="AY6" s="314" t="str">
        <f>IF($B$2=1,IF(ชี้วัด10!AY6="","",ชี้วัด10!AY6),IF(ชี้วัด10!AY36="","",ชี้วัด10!AY36))</f>
        <v/>
      </c>
      <c r="AZ6" s="314" t="str">
        <f>IF($B$2=1,IF(ชี้วัด10!AZ6="","",ชี้วัด10!AZ6),IF(ชี้วัด10!AZ36="","",ชี้วัด10!AZ36))</f>
        <v/>
      </c>
      <c r="BA6" s="314" t="str">
        <f>IF($B$2=1,IF(ชี้วัด10!BA6="","",ชี้วัด10!BA6),IF(ชี้วัด10!BA36="","",ชี้วัด10!BA36))</f>
        <v/>
      </c>
      <c r="BB6" s="314" t="str">
        <f>IF($B$2=1,IF(ชี้วัด10!BB6="","",ชี้วัด10!BB6),IF(ชี้วัด10!BB36="","",ชี้วัด10!BB36))</f>
        <v/>
      </c>
      <c r="BC6" s="314" t="str">
        <f>IF($B$2=1,IF(ชี้วัด10!BC6="","",ชี้วัด10!BC6),IF(ชี้วัด10!BC36="","",ชี้วัด10!BC36))</f>
        <v/>
      </c>
      <c r="BD6" s="314" t="str">
        <f>IF($B$2=1,IF(ชี้วัด10!BD6="","",ชี้วัด10!BD6),IF(ชี้วัด10!BD36="","",ชี้วัด10!BD36))</f>
        <v/>
      </c>
      <c r="BE6" s="116" t="str">
        <f>IF($B$2=1,IF(ชี้วัด10!BE6="","",ชี้วัด10!BE6),IF(ชี้วัด10!BE36="","",ชี้วัด10!BE36))</f>
        <v/>
      </c>
      <c r="BF6" s="116" t="str">
        <f>IF($B$2=1,IF(ชี้วัด10!BF6="","",ชี้วัด10!BF6),IF(ชี้วัด10!BF36="","",ชี้วัด10!BF36))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IF($B$2=1,IF(ชี้วัด10!E7="","",ชี้วัด10!E7),IF(ชี้วัด10!E37="","",ชี้วัด10!E37))</f>
        <v/>
      </c>
      <c r="F7" s="118"/>
      <c r="G7" s="314" t="str">
        <f>IF($B$2=1,IF(ชี้วัด10!G7="","",ชี้วัด10!G7),IF(ชี้วัด10!G37="","",ชี้วัด10!G37))</f>
        <v/>
      </c>
      <c r="H7" s="314" t="str">
        <f>IF($B$2=1,IF(ชี้วัด10!H7="","",ชี้วัด10!H7),IF(ชี้วัด10!H37="","",ชี้วัด10!H37))</f>
        <v/>
      </c>
      <c r="I7" s="314" t="str">
        <f>IF($B$2=1,IF(ชี้วัด10!I7="","",ชี้วัด10!I7),IF(ชี้วัด10!I37="","",ชี้วัด10!I37))</f>
        <v/>
      </c>
      <c r="J7" s="314" t="str">
        <f>IF($B$2=1,IF(ชี้วัด10!J7="","",ชี้วัด10!J7),IF(ชี้วัด10!J37="","",ชี้วัด10!J37))</f>
        <v/>
      </c>
      <c r="K7" s="314" t="str">
        <f>IF($B$2=1,IF(ชี้วัด10!K7="","",ชี้วัด10!K7),IF(ชี้วัด10!K37="","",ชี้วัด10!K37))</f>
        <v/>
      </c>
      <c r="L7" s="314" t="str">
        <f>IF($B$2=1,IF(ชี้วัด10!L7="","",ชี้วัด10!L7),IF(ชี้วัด10!L37="","",ชี้วัด10!L37))</f>
        <v/>
      </c>
      <c r="M7" s="314" t="str">
        <f>IF($B$2=1,IF(ชี้วัด10!M7="","",ชี้วัด10!M7),IF(ชี้วัด10!M37="","",ชี้วัด10!M37))</f>
        <v/>
      </c>
      <c r="N7" s="314" t="str">
        <f>IF($B$2=1,IF(ชี้วัด10!N7="","",ชี้วัด10!N7),IF(ชี้วัด10!N37="","",ชี้วัด10!N37))</f>
        <v/>
      </c>
      <c r="O7" s="314" t="str">
        <f>IF($B$2=1,IF(ชี้วัด10!O7="","",ชี้วัด10!O7),IF(ชี้วัด10!O37="","",ชี้วัด10!O37))</f>
        <v/>
      </c>
      <c r="P7" s="314" t="str">
        <f>IF($B$2=1,IF(ชี้วัด10!P7="","",ชี้วัด10!P7),IF(ชี้วัด10!P37="","",ชี้วัด10!P37))</f>
        <v/>
      </c>
      <c r="Q7" s="314" t="str">
        <f>IF($B$2=1,IF(ชี้วัด10!Q7="","",ชี้วัด10!Q7),IF(ชี้วัด10!Q37="","",ชี้วัด10!Q37))</f>
        <v/>
      </c>
      <c r="R7" s="314" t="str">
        <f>IF($B$2=1,IF(ชี้วัด10!R7="","",ชี้วัด10!R7),IF(ชี้วัด10!R37="","",ชี้วัด10!R37))</f>
        <v/>
      </c>
      <c r="S7" s="314" t="str">
        <f>IF($B$2=1,IF(ชี้วัด10!S7="","",ชี้วัด10!S7),IF(ชี้วัด10!S37="","",ชี้วัด10!S37))</f>
        <v/>
      </c>
      <c r="T7" s="314" t="str">
        <f>IF($B$2=1,IF(ชี้วัด10!T7="","",ชี้วัด10!T7),IF(ชี้วัด10!T37="","",ชี้วัด10!T37))</f>
        <v/>
      </c>
      <c r="U7" s="314" t="str">
        <f>IF($B$2=1,IF(ชี้วัด10!U7="","",ชี้วัด10!U7),IF(ชี้วัด10!U37="","",ชี้วัด10!U37))</f>
        <v/>
      </c>
      <c r="V7" s="314" t="str">
        <f>IF($B$2=1,IF(ชี้วัด10!V7="","",ชี้วัด10!V7),IF(ชี้วัด10!V37="","",ชี้วัด10!V37))</f>
        <v/>
      </c>
      <c r="W7" s="314" t="str">
        <f>IF($B$2=1,IF(ชี้วัด10!W7="","",ชี้วัด10!W7),IF(ชี้วัด10!W37="","",ชี้วัด10!W37))</f>
        <v/>
      </c>
      <c r="X7" s="314" t="str">
        <f>IF($B$2=1,IF(ชี้วัด10!X7="","",ชี้วัด10!X7),IF(ชี้วัด10!X37="","",ชี้วัด10!X37))</f>
        <v/>
      </c>
      <c r="Y7" s="314" t="str">
        <f>IF($B$2=1,IF(ชี้วัด10!Y7="","",ชี้วัด10!Y7),IF(ชี้วัด10!Y37="","",ชี้วัด10!Y37))</f>
        <v/>
      </c>
      <c r="Z7" s="314" t="str">
        <f>IF($B$2=1,IF(ชี้วัด10!Z7="","",ชี้วัด10!Z7),IF(ชี้วัด10!Z37="","",ชี้วัด10!Z37))</f>
        <v/>
      </c>
      <c r="AA7" s="314" t="str">
        <f>IF($B$2=1,IF(ชี้วัด10!AA7="","",ชี้วัด10!AA7),IF(ชี้วัด10!AA37="","",ชี้วัด10!AA37))</f>
        <v/>
      </c>
      <c r="AB7" s="314" t="str">
        <f>IF($B$2=1,IF(ชี้วัด10!AB7="","",ชี้วัด10!AB7),IF(ชี้วัด10!AB37="","",ชี้วัด10!AB37))</f>
        <v/>
      </c>
      <c r="AC7" s="314" t="str">
        <f>IF($B$2=1,IF(ชี้วัด10!AC7="","",ชี้วัด10!AC7),IF(ชี้วัด10!AC37="","",ชี้วัด10!AC37))</f>
        <v/>
      </c>
      <c r="AD7" s="314" t="str">
        <f>IF($B$2=1,IF(ชี้วัด10!AD7="","",ชี้วัด10!AD7),IF(ชี้วัด10!AD37="","",ชี้วัด10!AD37))</f>
        <v/>
      </c>
      <c r="AE7" s="314" t="str">
        <f>IF($B$2=1,IF(ชี้วัด10!AE7="","",ชี้วัด10!AE7),IF(ชี้วัด10!AE37="","",ชี้วัด10!AE37))</f>
        <v/>
      </c>
      <c r="AF7" s="314" t="str">
        <f>IF($B$2=1,IF(ชี้วัด10!AF7="","",ชี้วัด10!AF7),IF(ชี้วัด10!AF37="","",ชี้วัด10!AF37))</f>
        <v/>
      </c>
      <c r="AG7" s="314" t="str">
        <f>IF($B$2=1,IF(ชี้วัด10!AG7="","",ชี้วัด10!AG7),IF(ชี้วัด10!AG37="","",ชี้วัด10!AG37))</f>
        <v/>
      </c>
      <c r="AH7" s="314" t="str">
        <f>IF($B$2=1,IF(ชี้วัด10!AH7="","",ชี้วัด10!AH7),IF(ชี้วัด10!AH37="","",ชี้วัด10!AH37))</f>
        <v/>
      </c>
      <c r="AI7" s="314" t="str">
        <f>IF($B$2=1,IF(ชี้วัด10!AI7="","",ชี้วัด10!AI7),IF(ชี้วัด10!AI37="","",ชี้วัด10!AI37))</f>
        <v/>
      </c>
      <c r="AJ7" s="314" t="str">
        <f>IF($B$2=1,IF(ชี้วัด10!AJ7="","",ชี้วัด10!AJ7),IF(ชี้วัด10!AJ37="","",ชี้วัด10!AJ37))</f>
        <v/>
      </c>
      <c r="AK7" s="314" t="str">
        <f>IF($B$2=1,IF(ชี้วัด10!AK7="","",ชี้วัด10!AK7),IF(ชี้วัด10!AK37="","",ชี้วัด10!AK37))</f>
        <v/>
      </c>
      <c r="AL7" s="314" t="str">
        <f>IF($B$2=1,IF(ชี้วัด10!AL7="","",ชี้วัด10!AL7),IF(ชี้วัด10!AL37="","",ชี้วัด10!AL37))</f>
        <v/>
      </c>
      <c r="AM7" s="314" t="str">
        <f>IF($B$2=1,IF(ชี้วัด10!AM7="","",ชี้วัด10!AM7),IF(ชี้วัด10!AM37="","",ชี้วัด10!AM37))</f>
        <v/>
      </c>
      <c r="AN7" s="314" t="str">
        <f>IF($B$2=1,IF(ชี้วัด10!AN7="","",ชี้วัด10!AN7),IF(ชี้วัด10!AN37="","",ชี้วัด10!AN37))</f>
        <v/>
      </c>
      <c r="AO7" s="314" t="str">
        <f>IF($B$2=1,IF(ชี้วัด10!AO7="","",ชี้วัด10!AO7),IF(ชี้วัด10!AO37="","",ชี้วัด10!AO37))</f>
        <v/>
      </c>
      <c r="AP7" s="314" t="str">
        <f>IF($B$2=1,IF(ชี้วัด10!AP7="","",ชี้วัด10!AP7),IF(ชี้วัด10!AP37="","",ชี้วัด10!AP37))</f>
        <v/>
      </c>
      <c r="AQ7" s="314" t="str">
        <f>IF($B$2=1,IF(ชี้วัด10!AQ7="","",ชี้วัด10!AQ7),IF(ชี้วัด10!AQ37="","",ชี้วัด10!AQ37))</f>
        <v/>
      </c>
      <c r="AR7" s="314" t="str">
        <f>IF($B$2=1,IF(ชี้วัด10!AR7="","",ชี้วัด10!AR7),IF(ชี้วัด10!AR37="","",ชี้วัด10!AR37))</f>
        <v/>
      </c>
      <c r="AS7" s="314" t="str">
        <f>IF($B$2=1,IF(ชี้วัด10!AS7="","",ชี้วัด10!AS7),IF(ชี้วัด10!AS37="","",ชี้วัด10!AS37))</f>
        <v/>
      </c>
      <c r="AT7" s="314" t="str">
        <f>IF($B$2=1,IF(ชี้วัด10!AT7="","",ชี้วัด10!AT7),IF(ชี้วัด10!AT37="","",ชี้วัด10!AT37))</f>
        <v/>
      </c>
      <c r="AU7" s="314" t="str">
        <f>IF($B$2=1,IF(ชี้วัด10!AU7="","",ชี้วัด10!AU7),IF(ชี้วัด10!AU37="","",ชี้วัด10!AU37))</f>
        <v/>
      </c>
      <c r="AV7" s="314" t="str">
        <f>IF($B$2=1,IF(ชี้วัด10!AV7="","",ชี้วัด10!AV7),IF(ชี้วัด10!AV37="","",ชี้วัด10!AV37))</f>
        <v/>
      </c>
      <c r="AW7" s="314" t="str">
        <f>IF($B$2=1,IF(ชี้วัด10!AW7="","",ชี้วัด10!AW7),IF(ชี้วัด10!AW37="","",ชี้วัด10!AW37))</f>
        <v/>
      </c>
      <c r="AX7" s="314" t="str">
        <f>IF($B$2=1,IF(ชี้วัด10!AX7="","",ชี้วัด10!AX7),IF(ชี้วัด10!AX37="","",ชี้วัด10!AX37))</f>
        <v/>
      </c>
      <c r="AY7" s="314" t="str">
        <f>IF($B$2=1,IF(ชี้วัด10!AY7="","",ชี้วัด10!AY7),IF(ชี้วัด10!AY37="","",ชี้วัด10!AY37))</f>
        <v/>
      </c>
      <c r="AZ7" s="314" t="str">
        <f>IF($B$2=1,IF(ชี้วัด10!AZ7="","",ชี้วัด10!AZ7),IF(ชี้วัด10!AZ37="","",ชี้วัด10!AZ37))</f>
        <v/>
      </c>
      <c r="BA7" s="314" t="str">
        <f>IF($B$2=1,IF(ชี้วัด10!BA7="","",ชี้วัด10!BA7),IF(ชี้วัด10!BA37="","",ชี้วัด10!BA37))</f>
        <v/>
      </c>
      <c r="BB7" s="314" t="str">
        <f>IF($B$2=1,IF(ชี้วัด10!BB7="","",ชี้วัด10!BB7),IF(ชี้วัด10!BB37="","",ชี้วัด10!BB37))</f>
        <v/>
      </c>
      <c r="BC7" s="314" t="str">
        <f>IF($B$2=1,IF(ชี้วัด10!BC7="","",ชี้วัด10!BC7),IF(ชี้วัด10!BC37="","",ชี้วัด10!BC37))</f>
        <v/>
      </c>
      <c r="BD7" s="314" t="str">
        <f>IF($B$2=1,IF(ชี้วัด10!BD7="","",ชี้วัด10!BD7),IF(ชี้วัด10!BD37="","",ชี้วัด10!BD37))</f>
        <v/>
      </c>
      <c r="BE7" s="116" t="str">
        <f>IF($B$2=1,IF(ชี้วัด10!BE7="","",ชี้วัด10!BE7),IF(ชี้วัด10!BE37="","",ชี้วัด10!BE37))</f>
        <v/>
      </c>
      <c r="BF7" s="116" t="str">
        <f>IF($B$2=1,IF(ชี้วัด10!BF7="","",ชี้วัด10!BF7),IF(ชี้วัด10!BF37="","",ชี้วัด10!BF37))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IF($B$2=1,IF(ชี้วัด10!E8="","",ชี้วัด10!E8),IF(ชี้วัด10!E38="","",ชี้วัด10!E38))</f>
        <v/>
      </c>
      <c r="F8" s="118"/>
      <c r="G8" s="314" t="str">
        <f>IF($B$2=1,IF(ชี้วัด10!G8="","",ชี้วัด10!G8),IF(ชี้วัด10!G38="","",ชี้วัด10!G38))</f>
        <v/>
      </c>
      <c r="H8" s="314" t="str">
        <f>IF($B$2=1,IF(ชี้วัด10!H8="","",ชี้วัด10!H8),IF(ชี้วัด10!H38="","",ชี้วัด10!H38))</f>
        <v/>
      </c>
      <c r="I8" s="314" t="str">
        <f>IF($B$2=1,IF(ชี้วัด10!I8="","",ชี้วัด10!I8),IF(ชี้วัด10!I38="","",ชี้วัด10!I38))</f>
        <v/>
      </c>
      <c r="J8" s="314" t="str">
        <f>IF($B$2=1,IF(ชี้วัด10!J8="","",ชี้วัด10!J8),IF(ชี้วัด10!J38="","",ชี้วัด10!J38))</f>
        <v/>
      </c>
      <c r="K8" s="314" t="str">
        <f>IF($B$2=1,IF(ชี้วัด10!K8="","",ชี้วัด10!K8),IF(ชี้วัด10!K38="","",ชี้วัด10!K38))</f>
        <v/>
      </c>
      <c r="L8" s="314" t="str">
        <f>IF($B$2=1,IF(ชี้วัด10!L8="","",ชี้วัด10!L8),IF(ชี้วัด10!L38="","",ชี้วัด10!L38))</f>
        <v/>
      </c>
      <c r="M8" s="314" t="str">
        <f>IF($B$2=1,IF(ชี้วัด10!M8="","",ชี้วัด10!M8),IF(ชี้วัด10!M38="","",ชี้วัด10!M38))</f>
        <v/>
      </c>
      <c r="N8" s="314" t="str">
        <f>IF($B$2=1,IF(ชี้วัด10!N8="","",ชี้วัด10!N8),IF(ชี้วัด10!N38="","",ชี้วัด10!N38))</f>
        <v/>
      </c>
      <c r="O8" s="314" t="str">
        <f>IF($B$2=1,IF(ชี้วัด10!O8="","",ชี้วัด10!O8),IF(ชี้วัด10!O38="","",ชี้วัด10!O38))</f>
        <v/>
      </c>
      <c r="P8" s="314" t="str">
        <f>IF($B$2=1,IF(ชี้วัด10!P8="","",ชี้วัด10!P8),IF(ชี้วัด10!P38="","",ชี้วัด10!P38))</f>
        <v/>
      </c>
      <c r="Q8" s="314" t="str">
        <f>IF($B$2=1,IF(ชี้วัด10!Q8="","",ชี้วัด10!Q8),IF(ชี้วัด10!Q38="","",ชี้วัด10!Q38))</f>
        <v/>
      </c>
      <c r="R8" s="314" t="str">
        <f>IF($B$2=1,IF(ชี้วัด10!R8="","",ชี้วัด10!R8),IF(ชี้วัด10!R38="","",ชี้วัด10!R38))</f>
        <v/>
      </c>
      <c r="S8" s="314" t="str">
        <f>IF($B$2=1,IF(ชี้วัด10!S8="","",ชี้วัด10!S8),IF(ชี้วัด10!S38="","",ชี้วัด10!S38))</f>
        <v/>
      </c>
      <c r="T8" s="314" t="str">
        <f>IF($B$2=1,IF(ชี้วัด10!T8="","",ชี้วัด10!T8),IF(ชี้วัด10!T38="","",ชี้วัด10!T38))</f>
        <v/>
      </c>
      <c r="U8" s="314" t="str">
        <f>IF($B$2=1,IF(ชี้วัด10!U8="","",ชี้วัด10!U8),IF(ชี้วัด10!U38="","",ชี้วัด10!U38))</f>
        <v/>
      </c>
      <c r="V8" s="314" t="str">
        <f>IF($B$2=1,IF(ชี้วัด10!V8="","",ชี้วัด10!V8),IF(ชี้วัด10!V38="","",ชี้วัด10!V38))</f>
        <v/>
      </c>
      <c r="W8" s="314" t="str">
        <f>IF($B$2=1,IF(ชี้วัด10!W8="","",ชี้วัด10!W8),IF(ชี้วัด10!W38="","",ชี้วัด10!W38))</f>
        <v/>
      </c>
      <c r="X8" s="314" t="str">
        <f>IF($B$2=1,IF(ชี้วัด10!X8="","",ชี้วัด10!X8),IF(ชี้วัด10!X38="","",ชี้วัด10!X38))</f>
        <v/>
      </c>
      <c r="Y8" s="314" t="str">
        <f>IF($B$2=1,IF(ชี้วัด10!Y8="","",ชี้วัด10!Y8),IF(ชี้วัด10!Y38="","",ชี้วัด10!Y38))</f>
        <v/>
      </c>
      <c r="Z8" s="314" t="str">
        <f>IF($B$2=1,IF(ชี้วัด10!Z8="","",ชี้วัด10!Z8),IF(ชี้วัด10!Z38="","",ชี้วัด10!Z38))</f>
        <v/>
      </c>
      <c r="AA8" s="314" t="str">
        <f>IF($B$2=1,IF(ชี้วัด10!AA8="","",ชี้วัด10!AA8),IF(ชี้วัด10!AA38="","",ชี้วัด10!AA38))</f>
        <v/>
      </c>
      <c r="AB8" s="314" t="str">
        <f>IF($B$2=1,IF(ชี้วัด10!AB8="","",ชี้วัด10!AB8),IF(ชี้วัด10!AB38="","",ชี้วัด10!AB38))</f>
        <v/>
      </c>
      <c r="AC8" s="314" t="str">
        <f>IF($B$2=1,IF(ชี้วัด10!AC8="","",ชี้วัด10!AC8),IF(ชี้วัด10!AC38="","",ชี้วัด10!AC38))</f>
        <v/>
      </c>
      <c r="AD8" s="314" t="str">
        <f>IF($B$2=1,IF(ชี้วัด10!AD8="","",ชี้วัด10!AD8),IF(ชี้วัด10!AD38="","",ชี้วัด10!AD38))</f>
        <v/>
      </c>
      <c r="AE8" s="314" t="str">
        <f>IF($B$2=1,IF(ชี้วัด10!AE8="","",ชี้วัด10!AE8),IF(ชี้วัด10!AE38="","",ชี้วัด10!AE38))</f>
        <v/>
      </c>
      <c r="AF8" s="314" t="str">
        <f>IF($B$2=1,IF(ชี้วัด10!AF8="","",ชี้วัด10!AF8),IF(ชี้วัด10!AF38="","",ชี้วัด10!AF38))</f>
        <v/>
      </c>
      <c r="AG8" s="314" t="str">
        <f>IF($B$2=1,IF(ชี้วัด10!AG8="","",ชี้วัด10!AG8),IF(ชี้วัด10!AG38="","",ชี้วัด10!AG38))</f>
        <v/>
      </c>
      <c r="AH8" s="314" t="str">
        <f>IF($B$2=1,IF(ชี้วัด10!AH8="","",ชี้วัด10!AH8),IF(ชี้วัด10!AH38="","",ชี้วัด10!AH38))</f>
        <v/>
      </c>
      <c r="AI8" s="314" t="str">
        <f>IF($B$2=1,IF(ชี้วัด10!AI8="","",ชี้วัด10!AI8),IF(ชี้วัด10!AI38="","",ชี้วัด10!AI38))</f>
        <v/>
      </c>
      <c r="AJ8" s="314" t="str">
        <f>IF($B$2=1,IF(ชี้วัด10!AJ8="","",ชี้วัด10!AJ8),IF(ชี้วัด10!AJ38="","",ชี้วัด10!AJ38))</f>
        <v/>
      </c>
      <c r="AK8" s="314" t="str">
        <f>IF($B$2=1,IF(ชี้วัด10!AK8="","",ชี้วัด10!AK8),IF(ชี้วัด10!AK38="","",ชี้วัด10!AK38))</f>
        <v/>
      </c>
      <c r="AL8" s="314" t="str">
        <f>IF($B$2=1,IF(ชี้วัด10!AL8="","",ชี้วัด10!AL8),IF(ชี้วัด10!AL38="","",ชี้วัด10!AL38))</f>
        <v/>
      </c>
      <c r="AM8" s="314" t="str">
        <f>IF($B$2=1,IF(ชี้วัด10!AM8="","",ชี้วัด10!AM8),IF(ชี้วัด10!AM38="","",ชี้วัด10!AM38))</f>
        <v/>
      </c>
      <c r="AN8" s="314" t="str">
        <f>IF($B$2=1,IF(ชี้วัด10!AN8="","",ชี้วัด10!AN8),IF(ชี้วัด10!AN38="","",ชี้วัด10!AN38))</f>
        <v/>
      </c>
      <c r="AO8" s="314" t="str">
        <f>IF($B$2=1,IF(ชี้วัด10!AO8="","",ชี้วัด10!AO8),IF(ชี้วัด10!AO38="","",ชี้วัด10!AO38))</f>
        <v/>
      </c>
      <c r="AP8" s="314" t="str">
        <f>IF($B$2=1,IF(ชี้วัด10!AP8="","",ชี้วัด10!AP8),IF(ชี้วัด10!AP38="","",ชี้วัด10!AP38))</f>
        <v/>
      </c>
      <c r="AQ8" s="314" t="str">
        <f>IF($B$2=1,IF(ชี้วัด10!AQ8="","",ชี้วัด10!AQ8),IF(ชี้วัด10!AQ38="","",ชี้วัด10!AQ38))</f>
        <v/>
      </c>
      <c r="AR8" s="314" t="str">
        <f>IF($B$2=1,IF(ชี้วัด10!AR8="","",ชี้วัด10!AR8),IF(ชี้วัด10!AR38="","",ชี้วัด10!AR38))</f>
        <v/>
      </c>
      <c r="AS8" s="314" t="str">
        <f>IF($B$2=1,IF(ชี้วัด10!AS8="","",ชี้วัด10!AS8),IF(ชี้วัด10!AS38="","",ชี้วัด10!AS38))</f>
        <v/>
      </c>
      <c r="AT8" s="314" t="str">
        <f>IF($B$2=1,IF(ชี้วัด10!AT8="","",ชี้วัด10!AT8),IF(ชี้วัด10!AT38="","",ชี้วัด10!AT38))</f>
        <v/>
      </c>
      <c r="AU8" s="314" t="str">
        <f>IF($B$2=1,IF(ชี้วัด10!AU8="","",ชี้วัด10!AU8),IF(ชี้วัด10!AU38="","",ชี้วัด10!AU38))</f>
        <v/>
      </c>
      <c r="AV8" s="314" t="str">
        <f>IF($B$2=1,IF(ชี้วัด10!AV8="","",ชี้วัด10!AV8),IF(ชี้วัด10!AV38="","",ชี้วัด10!AV38))</f>
        <v/>
      </c>
      <c r="AW8" s="314" t="str">
        <f>IF($B$2=1,IF(ชี้วัด10!AW8="","",ชี้วัด10!AW8),IF(ชี้วัด10!AW38="","",ชี้วัด10!AW38))</f>
        <v/>
      </c>
      <c r="AX8" s="314" t="str">
        <f>IF($B$2=1,IF(ชี้วัด10!AX8="","",ชี้วัด10!AX8),IF(ชี้วัด10!AX38="","",ชี้วัด10!AX38))</f>
        <v/>
      </c>
      <c r="AY8" s="314" t="str">
        <f>IF($B$2=1,IF(ชี้วัด10!AY8="","",ชี้วัด10!AY8),IF(ชี้วัด10!AY38="","",ชี้วัด10!AY38))</f>
        <v/>
      </c>
      <c r="AZ8" s="314" t="str">
        <f>IF($B$2=1,IF(ชี้วัด10!AZ8="","",ชี้วัด10!AZ8),IF(ชี้วัด10!AZ38="","",ชี้วัด10!AZ38))</f>
        <v/>
      </c>
      <c r="BA8" s="314" t="str">
        <f>IF($B$2=1,IF(ชี้วัด10!BA8="","",ชี้วัด10!BA8),IF(ชี้วัด10!BA38="","",ชี้วัด10!BA38))</f>
        <v/>
      </c>
      <c r="BB8" s="314" t="str">
        <f>IF($B$2=1,IF(ชี้วัด10!BB8="","",ชี้วัด10!BB8),IF(ชี้วัด10!BB38="","",ชี้วัด10!BB38))</f>
        <v/>
      </c>
      <c r="BC8" s="314" t="str">
        <f>IF($B$2=1,IF(ชี้วัด10!BC8="","",ชี้วัด10!BC8),IF(ชี้วัด10!BC38="","",ชี้วัด10!BC38))</f>
        <v/>
      </c>
      <c r="BD8" s="314" t="str">
        <f>IF($B$2=1,IF(ชี้วัด10!BD8="","",ชี้วัด10!BD8),IF(ชี้วัด10!BD38="","",ชี้วัด10!BD38))</f>
        <v/>
      </c>
      <c r="BE8" s="116" t="str">
        <f>IF($B$2=1,IF(ชี้วัด10!BE8="","",ชี้วัด10!BE8),IF(ชี้วัด10!BE38="","",ชี้วัด10!BE38))</f>
        <v/>
      </c>
      <c r="BF8" s="116" t="str">
        <f>IF($B$2=1,IF(ชี้วัด10!BF8="","",ชี้วัด10!BF8),IF(ชี้วัด10!BF38="","",ชี้วัด10!BF38))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IF($B$2=1,IF(ชี้วัด10!E9="","",ชี้วัด10!E9),IF(ชี้วัด10!E39="","",ชี้วัด10!E39))</f>
        <v/>
      </c>
      <c r="F9" s="118"/>
      <c r="G9" s="314" t="str">
        <f>IF($B$2=1,IF(ชี้วัด10!G9="","",ชี้วัด10!G9),IF(ชี้วัด10!G39="","",ชี้วัด10!G39))</f>
        <v/>
      </c>
      <c r="H9" s="314" t="str">
        <f>IF($B$2=1,IF(ชี้วัด10!H9="","",ชี้วัด10!H9),IF(ชี้วัด10!H39="","",ชี้วัด10!H39))</f>
        <v/>
      </c>
      <c r="I9" s="314" t="str">
        <f>IF($B$2=1,IF(ชี้วัด10!I9="","",ชี้วัด10!I9),IF(ชี้วัด10!I39="","",ชี้วัด10!I39))</f>
        <v/>
      </c>
      <c r="J9" s="314" t="str">
        <f>IF($B$2=1,IF(ชี้วัด10!J9="","",ชี้วัด10!J9),IF(ชี้วัด10!J39="","",ชี้วัด10!J39))</f>
        <v/>
      </c>
      <c r="K9" s="314" t="str">
        <f>IF($B$2=1,IF(ชี้วัด10!K9="","",ชี้วัด10!K9),IF(ชี้วัด10!K39="","",ชี้วัด10!K39))</f>
        <v/>
      </c>
      <c r="L9" s="314" t="str">
        <f>IF($B$2=1,IF(ชี้วัด10!L9="","",ชี้วัด10!L9),IF(ชี้วัด10!L39="","",ชี้วัด10!L39))</f>
        <v/>
      </c>
      <c r="M9" s="314" t="str">
        <f>IF($B$2=1,IF(ชี้วัด10!M9="","",ชี้วัด10!M9),IF(ชี้วัด10!M39="","",ชี้วัด10!M39))</f>
        <v/>
      </c>
      <c r="N9" s="314" t="str">
        <f>IF($B$2=1,IF(ชี้วัด10!N9="","",ชี้วัด10!N9),IF(ชี้วัด10!N39="","",ชี้วัด10!N39))</f>
        <v/>
      </c>
      <c r="O9" s="314" t="str">
        <f>IF($B$2=1,IF(ชี้วัด10!O9="","",ชี้วัด10!O9),IF(ชี้วัด10!O39="","",ชี้วัด10!O39))</f>
        <v/>
      </c>
      <c r="P9" s="314" t="str">
        <f>IF($B$2=1,IF(ชี้วัด10!P9="","",ชี้วัด10!P9),IF(ชี้วัด10!P39="","",ชี้วัด10!P39))</f>
        <v/>
      </c>
      <c r="Q9" s="314" t="str">
        <f>IF($B$2=1,IF(ชี้วัด10!Q9="","",ชี้วัด10!Q9),IF(ชี้วัด10!Q39="","",ชี้วัด10!Q39))</f>
        <v/>
      </c>
      <c r="R9" s="314" t="str">
        <f>IF($B$2=1,IF(ชี้วัด10!R9="","",ชี้วัด10!R9),IF(ชี้วัด10!R39="","",ชี้วัด10!R39))</f>
        <v/>
      </c>
      <c r="S9" s="314" t="str">
        <f>IF($B$2=1,IF(ชี้วัด10!S9="","",ชี้วัด10!S9),IF(ชี้วัด10!S39="","",ชี้วัด10!S39))</f>
        <v/>
      </c>
      <c r="T9" s="314" t="str">
        <f>IF($B$2=1,IF(ชี้วัด10!T9="","",ชี้วัด10!T9),IF(ชี้วัด10!T39="","",ชี้วัด10!T39))</f>
        <v/>
      </c>
      <c r="U9" s="314" t="str">
        <f>IF($B$2=1,IF(ชี้วัด10!U9="","",ชี้วัด10!U9),IF(ชี้วัด10!U39="","",ชี้วัด10!U39))</f>
        <v/>
      </c>
      <c r="V9" s="314" t="str">
        <f>IF($B$2=1,IF(ชี้วัด10!V9="","",ชี้วัด10!V9),IF(ชี้วัด10!V39="","",ชี้วัด10!V39))</f>
        <v/>
      </c>
      <c r="W9" s="314" t="str">
        <f>IF($B$2=1,IF(ชี้วัด10!W9="","",ชี้วัด10!W9),IF(ชี้วัด10!W39="","",ชี้วัด10!W39))</f>
        <v/>
      </c>
      <c r="X9" s="314" t="str">
        <f>IF($B$2=1,IF(ชี้วัด10!X9="","",ชี้วัด10!X9),IF(ชี้วัด10!X39="","",ชี้วัด10!X39))</f>
        <v/>
      </c>
      <c r="Y9" s="314" t="str">
        <f>IF($B$2=1,IF(ชี้วัด10!Y9="","",ชี้วัด10!Y9),IF(ชี้วัด10!Y39="","",ชี้วัด10!Y39))</f>
        <v/>
      </c>
      <c r="Z9" s="314" t="str">
        <f>IF($B$2=1,IF(ชี้วัด10!Z9="","",ชี้วัด10!Z9),IF(ชี้วัด10!Z39="","",ชี้วัด10!Z39))</f>
        <v/>
      </c>
      <c r="AA9" s="314" t="str">
        <f>IF($B$2=1,IF(ชี้วัด10!AA9="","",ชี้วัด10!AA9),IF(ชี้วัด10!AA39="","",ชี้วัด10!AA39))</f>
        <v/>
      </c>
      <c r="AB9" s="314" t="str">
        <f>IF($B$2=1,IF(ชี้วัด10!AB9="","",ชี้วัด10!AB9),IF(ชี้วัด10!AB39="","",ชี้วัด10!AB39))</f>
        <v/>
      </c>
      <c r="AC9" s="314" t="str">
        <f>IF($B$2=1,IF(ชี้วัด10!AC9="","",ชี้วัด10!AC9),IF(ชี้วัด10!AC39="","",ชี้วัด10!AC39))</f>
        <v/>
      </c>
      <c r="AD9" s="314" t="str">
        <f>IF($B$2=1,IF(ชี้วัด10!AD9="","",ชี้วัด10!AD9),IF(ชี้วัด10!AD39="","",ชี้วัด10!AD39))</f>
        <v/>
      </c>
      <c r="AE9" s="314" t="str">
        <f>IF($B$2=1,IF(ชี้วัด10!AE9="","",ชี้วัด10!AE9),IF(ชี้วัด10!AE39="","",ชี้วัด10!AE39))</f>
        <v/>
      </c>
      <c r="AF9" s="314" t="str">
        <f>IF($B$2=1,IF(ชี้วัด10!AF9="","",ชี้วัด10!AF9),IF(ชี้วัด10!AF39="","",ชี้วัด10!AF39))</f>
        <v/>
      </c>
      <c r="AG9" s="314" t="str">
        <f>IF($B$2=1,IF(ชี้วัด10!AG9="","",ชี้วัด10!AG9),IF(ชี้วัด10!AG39="","",ชี้วัด10!AG39))</f>
        <v/>
      </c>
      <c r="AH9" s="314" t="str">
        <f>IF($B$2=1,IF(ชี้วัด10!AH9="","",ชี้วัด10!AH9),IF(ชี้วัด10!AH39="","",ชี้วัด10!AH39))</f>
        <v/>
      </c>
      <c r="AI9" s="314" t="str">
        <f>IF($B$2=1,IF(ชี้วัด10!AI9="","",ชี้วัด10!AI9),IF(ชี้วัด10!AI39="","",ชี้วัด10!AI39))</f>
        <v/>
      </c>
      <c r="AJ9" s="314" t="str">
        <f>IF($B$2=1,IF(ชี้วัด10!AJ9="","",ชี้วัด10!AJ9),IF(ชี้วัด10!AJ39="","",ชี้วัด10!AJ39))</f>
        <v/>
      </c>
      <c r="AK9" s="314" t="str">
        <f>IF($B$2=1,IF(ชี้วัด10!AK9="","",ชี้วัด10!AK9),IF(ชี้วัด10!AK39="","",ชี้วัด10!AK39))</f>
        <v/>
      </c>
      <c r="AL9" s="314" t="str">
        <f>IF($B$2=1,IF(ชี้วัด10!AL9="","",ชี้วัด10!AL9),IF(ชี้วัด10!AL39="","",ชี้วัด10!AL39))</f>
        <v/>
      </c>
      <c r="AM9" s="314" t="str">
        <f>IF($B$2=1,IF(ชี้วัด10!AM9="","",ชี้วัด10!AM9),IF(ชี้วัด10!AM39="","",ชี้วัด10!AM39))</f>
        <v/>
      </c>
      <c r="AN9" s="314" t="str">
        <f>IF($B$2=1,IF(ชี้วัด10!AN9="","",ชี้วัด10!AN9),IF(ชี้วัด10!AN39="","",ชี้วัด10!AN39))</f>
        <v/>
      </c>
      <c r="AO9" s="314" t="str">
        <f>IF($B$2=1,IF(ชี้วัด10!AO9="","",ชี้วัด10!AO9),IF(ชี้วัด10!AO39="","",ชี้วัด10!AO39))</f>
        <v/>
      </c>
      <c r="AP9" s="314" t="str">
        <f>IF($B$2=1,IF(ชี้วัด10!AP9="","",ชี้วัด10!AP9),IF(ชี้วัด10!AP39="","",ชี้วัด10!AP39))</f>
        <v/>
      </c>
      <c r="AQ9" s="314" t="str">
        <f>IF($B$2=1,IF(ชี้วัด10!AQ9="","",ชี้วัด10!AQ9),IF(ชี้วัด10!AQ39="","",ชี้วัด10!AQ39))</f>
        <v/>
      </c>
      <c r="AR9" s="314" t="str">
        <f>IF($B$2=1,IF(ชี้วัด10!AR9="","",ชี้วัด10!AR9),IF(ชี้วัด10!AR39="","",ชี้วัด10!AR39))</f>
        <v/>
      </c>
      <c r="AS9" s="314" t="str">
        <f>IF($B$2=1,IF(ชี้วัด10!AS9="","",ชี้วัด10!AS9),IF(ชี้วัด10!AS39="","",ชี้วัด10!AS39))</f>
        <v/>
      </c>
      <c r="AT9" s="314" t="str">
        <f>IF($B$2=1,IF(ชี้วัด10!AT9="","",ชี้วัด10!AT9),IF(ชี้วัด10!AT39="","",ชี้วัด10!AT39))</f>
        <v/>
      </c>
      <c r="AU9" s="314" t="str">
        <f>IF($B$2=1,IF(ชี้วัด10!AU9="","",ชี้วัด10!AU9),IF(ชี้วัด10!AU39="","",ชี้วัด10!AU39))</f>
        <v/>
      </c>
      <c r="AV9" s="314" t="str">
        <f>IF($B$2=1,IF(ชี้วัด10!AV9="","",ชี้วัด10!AV9),IF(ชี้วัด10!AV39="","",ชี้วัด10!AV39))</f>
        <v/>
      </c>
      <c r="AW9" s="314" t="str">
        <f>IF($B$2=1,IF(ชี้วัด10!AW9="","",ชี้วัด10!AW9),IF(ชี้วัด10!AW39="","",ชี้วัด10!AW39))</f>
        <v/>
      </c>
      <c r="AX9" s="314" t="str">
        <f>IF($B$2=1,IF(ชี้วัด10!AX9="","",ชี้วัด10!AX9),IF(ชี้วัด10!AX39="","",ชี้วัด10!AX39))</f>
        <v/>
      </c>
      <c r="AY9" s="314" t="str">
        <f>IF($B$2=1,IF(ชี้วัด10!AY9="","",ชี้วัด10!AY9),IF(ชี้วัด10!AY39="","",ชี้วัด10!AY39))</f>
        <v/>
      </c>
      <c r="AZ9" s="314" t="str">
        <f>IF($B$2=1,IF(ชี้วัด10!AZ9="","",ชี้วัด10!AZ9),IF(ชี้วัด10!AZ39="","",ชี้วัด10!AZ39))</f>
        <v/>
      </c>
      <c r="BA9" s="314" t="str">
        <f>IF($B$2=1,IF(ชี้วัด10!BA9="","",ชี้วัด10!BA9),IF(ชี้วัด10!BA39="","",ชี้วัด10!BA39))</f>
        <v/>
      </c>
      <c r="BB9" s="314" t="str">
        <f>IF($B$2=1,IF(ชี้วัด10!BB9="","",ชี้วัด10!BB9),IF(ชี้วัด10!BB39="","",ชี้วัด10!BB39))</f>
        <v/>
      </c>
      <c r="BC9" s="314" t="str">
        <f>IF($B$2=1,IF(ชี้วัด10!BC9="","",ชี้วัด10!BC9),IF(ชี้วัด10!BC39="","",ชี้วัด10!BC39))</f>
        <v/>
      </c>
      <c r="BD9" s="314" t="str">
        <f>IF($B$2=1,IF(ชี้วัด10!BD9="","",ชี้วัด10!BD9),IF(ชี้วัด10!BD39="","",ชี้วัด10!BD39))</f>
        <v/>
      </c>
      <c r="BE9" s="116" t="str">
        <f>IF($B$2=1,IF(ชี้วัด10!BE9="","",ชี้วัด10!BE9),IF(ชี้วัด10!BE39="","",ชี้วัด10!BE39))</f>
        <v/>
      </c>
      <c r="BF9" s="116" t="str">
        <f>IF($B$2=1,IF(ชี้วัด10!BF9="","",ชี้วัด10!BF9),IF(ชี้วัด10!BF39="","",ชี้วัด10!BF39))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IF($B$2=1,IF(ชี้วัด10!E10="","",ชี้วัด10!E10),IF(ชี้วัด10!E40="","",ชี้วัด10!E40))</f>
        <v/>
      </c>
      <c r="F10" s="118"/>
      <c r="G10" s="314" t="str">
        <f>IF($B$2=1,IF(ชี้วัด10!G10="","",ชี้วัด10!G10),IF(ชี้วัด10!G40="","",ชี้วัด10!G40))</f>
        <v/>
      </c>
      <c r="H10" s="314" t="str">
        <f>IF($B$2=1,IF(ชี้วัด10!H10="","",ชี้วัด10!H10),IF(ชี้วัด10!H40="","",ชี้วัด10!H40))</f>
        <v/>
      </c>
      <c r="I10" s="314" t="str">
        <f>IF($B$2=1,IF(ชี้วัด10!I10="","",ชี้วัด10!I10),IF(ชี้วัด10!I40="","",ชี้วัด10!I40))</f>
        <v/>
      </c>
      <c r="J10" s="314" t="str">
        <f>IF($B$2=1,IF(ชี้วัด10!J10="","",ชี้วัด10!J10),IF(ชี้วัด10!J40="","",ชี้วัด10!J40))</f>
        <v/>
      </c>
      <c r="K10" s="314" t="str">
        <f>IF($B$2=1,IF(ชี้วัด10!K10="","",ชี้วัด10!K10),IF(ชี้วัด10!K40="","",ชี้วัด10!K40))</f>
        <v/>
      </c>
      <c r="L10" s="314" t="str">
        <f>IF($B$2=1,IF(ชี้วัด10!L10="","",ชี้วัด10!L10),IF(ชี้วัด10!L40="","",ชี้วัด10!L40))</f>
        <v/>
      </c>
      <c r="M10" s="314" t="str">
        <f>IF($B$2=1,IF(ชี้วัด10!M10="","",ชี้วัด10!M10),IF(ชี้วัด10!M40="","",ชี้วัด10!M40))</f>
        <v/>
      </c>
      <c r="N10" s="314" t="str">
        <f>IF($B$2=1,IF(ชี้วัด10!N10="","",ชี้วัด10!N10),IF(ชี้วัด10!N40="","",ชี้วัด10!N40))</f>
        <v/>
      </c>
      <c r="O10" s="314" t="str">
        <f>IF($B$2=1,IF(ชี้วัด10!O10="","",ชี้วัด10!O10),IF(ชี้วัด10!O40="","",ชี้วัด10!O40))</f>
        <v/>
      </c>
      <c r="P10" s="314" t="str">
        <f>IF($B$2=1,IF(ชี้วัด10!P10="","",ชี้วัด10!P10),IF(ชี้วัด10!P40="","",ชี้วัด10!P40))</f>
        <v/>
      </c>
      <c r="Q10" s="314" t="str">
        <f>IF($B$2=1,IF(ชี้วัด10!Q10="","",ชี้วัด10!Q10),IF(ชี้วัด10!Q40="","",ชี้วัด10!Q40))</f>
        <v/>
      </c>
      <c r="R10" s="314" t="str">
        <f>IF($B$2=1,IF(ชี้วัด10!R10="","",ชี้วัด10!R10),IF(ชี้วัด10!R40="","",ชี้วัด10!R40))</f>
        <v/>
      </c>
      <c r="S10" s="314" t="str">
        <f>IF($B$2=1,IF(ชี้วัด10!S10="","",ชี้วัด10!S10),IF(ชี้วัด10!S40="","",ชี้วัด10!S40))</f>
        <v/>
      </c>
      <c r="T10" s="314" t="str">
        <f>IF($B$2=1,IF(ชี้วัด10!T10="","",ชี้วัด10!T10),IF(ชี้วัด10!T40="","",ชี้วัด10!T40))</f>
        <v/>
      </c>
      <c r="U10" s="314" t="str">
        <f>IF($B$2=1,IF(ชี้วัด10!U10="","",ชี้วัด10!U10),IF(ชี้วัด10!U40="","",ชี้วัด10!U40))</f>
        <v/>
      </c>
      <c r="V10" s="314" t="str">
        <f>IF($B$2=1,IF(ชี้วัด10!V10="","",ชี้วัด10!V10),IF(ชี้วัด10!V40="","",ชี้วัด10!V40))</f>
        <v/>
      </c>
      <c r="W10" s="314" t="str">
        <f>IF($B$2=1,IF(ชี้วัด10!W10="","",ชี้วัด10!W10),IF(ชี้วัด10!W40="","",ชี้วัด10!W40))</f>
        <v/>
      </c>
      <c r="X10" s="314" t="str">
        <f>IF($B$2=1,IF(ชี้วัด10!X10="","",ชี้วัด10!X10),IF(ชี้วัด10!X40="","",ชี้วัด10!X40))</f>
        <v/>
      </c>
      <c r="Y10" s="314" t="str">
        <f>IF($B$2=1,IF(ชี้วัด10!Y10="","",ชี้วัด10!Y10),IF(ชี้วัด10!Y40="","",ชี้วัด10!Y40))</f>
        <v/>
      </c>
      <c r="Z10" s="314" t="str">
        <f>IF($B$2=1,IF(ชี้วัด10!Z10="","",ชี้วัด10!Z10),IF(ชี้วัด10!Z40="","",ชี้วัด10!Z40))</f>
        <v/>
      </c>
      <c r="AA10" s="314" t="str">
        <f>IF($B$2=1,IF(ชี้วัด10!AA10="","",ชี้วัด10!AA10),IF(ชี้วัด10!AA40="","",ชี้วัด10!AA40))</f>
        <v/>
      </c>
      <c r="AB10" s="314" t="str">
        <f>IF($B$2=1,IF(ชี้วัด10!AB10="","",ชี้วัด10!AB10),IF(ชี้วัด10!AB40="","",ชี้วัด10!AB40))</f>
        <v/>
      </c>
      <c r="AC10" s="314" t="str">
        <f>IF($B$2=1,IF(ชี้วัด10!AC10="","",ชี้วัด10!AC10),IF(ชี้วัด10!AC40="","",ชี้วัด10!AC40))</f>
        <v/>
      </c>
      <c r="AD10" s="314" t="str">
        <f>IF($B$2=1,IF(ชี้วัด10!AD10="","",ชี้วัด10!AD10),IF(ชี้วัด10!AD40="","",ชี้วัด10!AD40))</f>
        <v/>
      </c>
      <c r="AE10" s="314" t="str">
        <f>IF($B$2=1,IF(ชี้วัด10!AE10="","",ชี้วัด10!AE10),IF(ชี้วัด10!AE40="","",ชี้วัด10!AE40))</f>
        <v/>
      </c>
      <c r="AF10" s="314" t="str">
        <f>IF($B$2=1,IF(ชี้วัด10!AF10="","",ชี้วัด10!AF10),IF(ชี้วัด10!AF40="","",ชี้วัด10!AF40))</f>
        <v/>
      </c>
      <c r="AG10" s="314" t="str">
        <f>IF($B$2=1,IF(ชี้วัด10!AG10="","",ชี้วัด10!AG10),IF(ชี้วัด10!AG40="","",ชี้วัด10!AG40))</f>
        <v/>
      </c>
      <c r="AH10" s="314" t="str">
        <f>IF($B$2=1,IF(ชี้วัด10!AH10="","",ชี้วัด10!AH10),IF(ชี้วัด10!AH40="","",ชี้วัด10!AH40))</f>
        <v/>
      </c>
      <c r="AI10" s="314" t="str">
        <f>IF($B$2=1,IF(ชี้วัด10!AI10="","",ชี้วัด10!AI10),IF(ชี้วัด10!AI40="","",ชี้วัด10!AI40))</f>
        <v/>
      </c>
      <c r="AJ10" s="314" t="str">
        <f>IF($B$2=1,IF(ชี้วัด10!AJ10="","",ชี้วัด10!AJ10),IF(ชี้วัด10!AJ40="","",ชี้วัด10!AJ40))</f>
        <v/>
      </c>
      <c r="AK10" s="314" t="str">
        <f>IF($B$2=1,IF(ชี้วัด10!AK10="","",ชี้วัด10!AK10),IF(ชี้วัด10!AK40="","",ชี้วัด10!AK40))</f>
        <v/>
      </c>
      <c r="AL10" s="314" t="str">
        <f>IF($B$2=1,IF(ชี้วัด10!AL10="","",ชี้วัด10!AL10),IF(ชี้วัด10!AL40="","",ชี้วัด10!AL40))</f>
        <v/>
      </c>
      <c r="AM10" s="314" t="str">
        <f>IF($B$2=1,IF(ชี้วัด10!AM10="","",ชี้วัด10!AM10),IF(ชี้วัด10!AM40="","",ชี้วัด10!AM40))</f>
        <v/>
      </c>
      <c r="AN10" s="314" t="str">
        <f>IF($B$2=1,IF(ชี้วัด10!AN10="","",ชี้วัด10!AN10),IF(ชี้วัด10!AN40="","",ชี้วัด10!AN40))</f>
        <v/>
      </c>
      <c r="AO10" s="314" t="str">
        <f>IF($B$2=1,IF(ชี้วัด10!AO10="","",ชี้วัด10!AO10),IF(ชี้วัด10!AO40="","",ชี้วัด10!AO40))</f>
        <v/>
      </c>
      <c r="AP10" s="314" t="str">
        <f>IF($B$2=1,IF(ชี้วัด10!AP10="","",ชี้วัด10!AP10),IF(ชี้วัด10!AP40="","",ชี้วัด10!AP40))</f>
        <v/>
      </c>
      <c r="AQ10" s="314" t="str">
        <f>IF($B$2=1,IF(ชี้วัด10!AQ10="","",ชี้วัด10!AQ10),IF(ชี้วัด10!AQ40="","",ชี้วัด10!AQ40))</f>
        <v/>
      </c>
      <c r="AR10" s="314" t="str">
        <f>IF($B$2=1,IF(ชี้วัด10!AR10="","",ชี้วัด10!AR10),IF(ชี้วัด10!AR40="","",ชี้วัด10!AR40))</f>
        <v/>
      </c>
      <c r="AS10" s="314" t="str">
        <f>IF($B$2=1,IF(ชี้วัด10!AS10="","",ชี้วัด10!AS10),IF(ชี้วัด10!AS40="","",ชี้วัด10!AS40))</f>
        <v/>
      </c>
      <c r="AT10" s="314" t="str">
        <f>IF($B$2=1,IF(ชี้วัด10!AT10="","",ชี้วัด10!AT10),IF(ชี้วัด10!AT40="","",ชี้วัด10!AT40))</f>
        <v/>
      </c>
      <c r="AU10" s="314" t="str">
        <f>IF($B$2=1,IF(ชี้วัด10!AU10="","",ชี้วัด10!AU10),IF(ชี้วัด10!AU40="","",ชี้วัด10!AU40))</f>
        <v/>
      </c>
      <c r="AV10" s="314" t="str">
        <f>IF($B$2=1,IF(ชี้วัด10!AV10="","",ชี้วัด10!AV10),IF(ชี้วัด10!AV40="","",ชี้วัด10!AV40))</f>
        <v/>
      </c>
      <c r="AW10" s="314" t="str">
        <f>IF($B$2=1,IF(ชี้วัด10!AW10="","",ชี้วัด10!AW10),IF(ชี้วัด10!AW40="","",ชี้วัด10!AW40))</f>
        <v/>
      </c>
      <c r="AX10" s="314" t="str">
        <f>IF($B$2=1,IF(ชี้วัด10!AX10="","",ชี้วัด10!AX10),IF(ชี้วัด10!AX40="","",ชี้วัด10!AX40))</f>
        <v/>
      </c>
      <c r="AY10" s="314" t="str">
        <f>IF($B$2=1,IF(ชี้วัด10!AY10="","",ชี้วัด10!AY10),IF(ชี้วัด10!AY40="","",ชี้วัด10!AY40))</f>
        <v/>
      </c>
      <c r="AZ10" s="314" t="str">
        <f>IF($B$2=1,IF(ชี้วัด10!AZ10="","",ชี้วัด10!AZ10),IF(ชี้วัด10!AZ40="","",ชี้วัด10!AZ40))</f>
        <v/>
      </c>
      <c r="BA10" s="314" t="str">
        <f>IF($B$2=1,IF(ชี้วัด10!BA10="","",ชี้วัด10!BA10),IF(ชี้วัด10!BA40="","",ชี้วัด10!BA40))</f>
        <v/>
      </c>
      <c r="BB10" s="314" t="str">
        <f>IF($B$2=1,IF(ชี้วัด10!BB10="","",ชี้วัด10!BB10),IF(ชี้วัด10!BB40="","",ชี้วัด10!BB40))</f>
        <v/>
      </c>
      <c r="BC10" s="314" t="str">
        <f>IF($B$2=1,IF(ชี้วัด10!BC10="","",ชี้วัด10!BC10),IF(ชี้วัด10!BC40="","",ชี้วัด10!BC40))</f>
        <v/>
      </c>
      <c r="BD10" s="314" t="str">
        <f>IF($B$2=1,IF(ชี้วัด10!BD10="","",ชี้วัด10!BD10),IF(ชี้วัด10!BD40="","",ชี้วัด10!BD40))</f>
        <v/>
      </c>
      <c r="BE10" s="116" t="str">
        <f>IF($B$2=1,IF(ชี้วัด10!BE10="","",ชี้วัด10!BE10),IF(ชี้วัด10!BE40="","",ชี้วัด10!BE40))</f>
        <v/>
      </c>
      <c r="BF10" s="116" t="str">
        <f>IF($B$2=1,IF(ชี้วัด10!BF10="","",ชี้วัด10!BF10),IF(ชี้วัด10!BF40="","",ชี้วัด10!BF40))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IF($B$2=1,IF(ชี้วัด10!E11="","",ชี้วัด10!E11),IF(ชี้วัด10!E41="","",ชี้วัด10!E41))</f>
        <v/>
      </c>
      <c r="F11" s="118"/>
      <c r="G11" s="314" t="str">
        <f>IF($B$2=1,IF(ชี้วัด10!G11="","",ชี้วัด10!G11),IF(ชี้วัด10!G41="","",ชี้วัด10!G41))</f>
        <v/>
      </c>
      <c r="H11" s="314" t="str">
        <f>IF($B$2=1,IF(ชี้วัด10!H11="","",ชี้วัด10!H11),IF(ชี้วัด10!H41="","",ชี้วัด10!H41))</f>
        <v/>
      </c>
      <c r="I11" s="314" t="str">
        <f>IF($B$2=1,IF(ชี้วัด10!I11="","",ชี้วัด10!I11),IF(ชี้วัด10!I41="","",ชี้วัด10!I41))</f>
        <v/>
      </c>
      <c r="J11" s="314" t="str">
        <f>IF($B$2=1,IF(ชี้วัด10!J11="","",ชี้วัด10!J11),IF(ชี้วัด10!J41="","",ชี้วัด10!J41))</f>
        <v/>
      </c>
      <c r="K11" s="314" t="str">
        <f>IF($B$2=1,IF(ชี้วัด10!K11="","",ชี้วัด10!K11),IF(ชี้วัด10!K41="","",ชี้วัด10!K41))</f>
        <v/>
      </c>
      <c r="L11" s="314" t="str">
        <f>IF($B$2=1,IF(ชี้วัด10!L11="","",ชี้วัด10!L11),IF(ชี้วัด10!L41="","",ชี้วัด10!L41))</f>
        <v/>
      </c>
      <c r="M11" s="314" t="str">
        <f>IF($B$2=1,IF(ชี้วัด10!M11="","",ชี้วัด10!M11),IF(ชี้วัด10!M41="","",ชี้วัด10!M41))</f>
        <v/>
      </c>
      <c r="N11" s="314" t="str">
        <f>IF($B$2=1,IF(ชี้วัด10!N11="","",ชี้วัด10!N11),IF(ชี้วัด10!N41="","",ชี้วัด10!N41))</f>
        <v/>
      </c>
      <c r="O11" s="314" t="str">
        <f>IF($B$2=1,IF(ชี้วัด10!O11="","",ชี้วัด10!O11),IF(ชี้วัด10!O41="","",ชี้วัด10!O41))</f>
        <v/>
      </c>
      <c r="P11" s="314" t="str">
        <f>IF($B$2=1,IF(ชี้วัด10!P11="","",ชี้วัด10!P11),IF(ชี้วัด10!P41="","",ชี้วัด10!P41))</f>
        <v/>
      </c>
      <c r="Q11" s="314" t="str">
        <f>IF($B$2=1,IF(ชี้วัด10!Q11="","",ชี้วัด10!Q11),IF(ชี้วัด10!Q41="","",ชี้วัด10!Q41))</f>
        <v/>
      </c>
      <c r="R11" s="314" t="str">
        <f>IF($B$2=1,IF(ชี้วัด10!R11="","",ชี้วัด10!R11),IF(ชี้วัด10!R41="","",ชี้วัด10!R41))</f>
        <v/>
      </c>
      <c r="S11" s="314" t="str">
        <f>IF($B$2=1,IF(ชี้วัด10!S11="","",ชี้วัด10!S11),IF(ชี้วัด10!S41="","",ชี้วัด10!S41))</f>
        <v/>
      </c>
      <c r="T11" s="314" t="str">
        <f>IF($B$2=1,IF(ชี้วัด10!T11="","",ชี้วัด10!T11),IF(ชี้วัด10!T41="","",ชี้วัด10!T41))</f>
        <v/>
      </c>
      <c r="U11" s="314" t="str">
        <f>IF($B$2=1,IF(ชี้วัด10!U11="","",ชี้วัด10!U11),IF(ชี้วัด10!U41="","",ชี้วัด10!U41))</f>
        <v/>
      </c>
      <c r="V11" s="314" t="str">
        <f>IF($B$2=1,IF(ชี้วัด10!V11="","",ชี้วัด10!V11),IF(ชี้วัด10!V41="","",ชี้วัด10!V41))</f>
        <v/>
      </c>
      <c r="W11" s="314" t="str">
        <f>IF($B$2=1,IF(ชี้วัด10!W11="","",ชี้วัด10!W11),IF(ชี้วัด10!W41="","",ชี้วัด10!W41))</f>
        <v/>
      </c>
      <c r="X11" s="314" t="str">
        <f>IF($B$2=1,IF(ชี้วัด10!X11="","",ชี้วัด10!X11),IF(ชี้วัด10!X41="","",ชี้วัด10!X41))</f>
        <v/>
      </c>
      <c r="Y11" s="314" t="str">
        <f>IF($B$2=1,IF(ชี้วัด10!Y11="","",ชี้วัด10!Y11),IF(ชี้วัด10!Y41="","",ชี้วัด10!Y41))</f>
        <v/>
      </c>
      <c r="Z11" s="314" t="str">
        <f>IF($B$2=1,IF(ชี้วัด10!Z11="","",ชี้วัด10!Z11),IF(ชี้วัด10!Z41="","",ชี้วัด10!Z41))</f>
        <v/>
      </c>
      <c r="AA11" s="314" t="str">
        <f>IF($B$2=1,IF(ชี้วัด10!AA11="","",ชี้วัด10!AA11),IF(ชี้วัด10!AA41="","",ชี้วัด10!AA41))</f>
        <v/>
      </c>
      <c r="AB11" s="314" t="str">
        <f>IF($B$2=1,IF(ชี้วัด10!AB11="","",ชี้วัด10!AB11),IF(ชี้วัด10!AB41="","",ชี้วัด10!AB41))</f>
        <v/>
      </c>
      <c r="AC11" s="314" t="str">
        <f>IF($B$2=1,IF(ชี้วัด10!AC11="","",ชี้วัด10!AC11),IF(ชี้วัด10!AC41="","",ชี้วัด10!AC41))</f>
        <v/>
      </c>
      <c r="AD11" s="314" t="str">
        <f>IF($B$2=1,IF(ชี้วัด10!AD11="","",ชี้วัด10!AD11),IF(ชี้วัด10!AD41="","",ชี้วัด10!AD41))</f>
        <v/>
      </c>
      <c r="AE11" s="314" t="str">
        <f>IF($B$2=1,IF(ชี้วัด10!AE11="","",ชี้วัด10!AE11),IF(ชี้วัด10!AE41="","",ชี้วัด10!AE41))</f>
        <v/>
      </c>
      <c r="AF11" s="314" t="str">
        <f>IF($B$2=1,IF(ชี้วัด10!AF11="","",ชี้วัด10!AF11),IF(ชี้วัด10!AF41="","",ชี้วัด10!AF41))</f>
        <v/>
      </c>
      <c r="AG11" s="314" t="str">
        <f>IF($B$2=1,IF(ชี้วัด10!AG11="","",ชี้วัด10!AG11),IF(ชี้วัด10!AG41="","",ชี้วัด10!AG41))</f>
        <v/>
      </c>
      <c r="AH11" s="314" t="str">
        <f>IF($B$2=1,IF(ชี้วัด10!AH11="","",ชี้วัด10!AH11),IF(ชี้วัด10!AH41="","",ชี้วัด10!AH41))</f>
        <v/>
      </c>
      <c r="AI11" s="314" t="str">
        <f>IF($B$2=1,IF(ชี้วัด10!AI11="","",ชี้วัด10!AI11),IF(ชี้วัด10!AI41="","",ชี้วัด10!AI41))</f>
        <v/>
      </c>
      <c r="AJ11" s="314" t="str">
        <f>IF($B$2=1,IF(ชี้วัด10!AJ11="","",ชี้วัด10!AJ11),IF(ชี้วัด10!AJ41="","",ชี้วัด10!AJ41))</f>
        <v/>
      </c>
      <c r="AK11" s="314" t="str">
        <f>IF($B$2=1,IF(ชี้วัด10!AK11="","",ชี้วัด10!AK11),IF(ชี้วัด10!AK41="","",ชี้วัด10!AK41))</f>
        <v/>
      </c>
      <c r="AL11" s="314" t="str">
        <f>IF($B$2=1,IF(ชี้วัด10!AL11="","",ชี้วัด10!AL11),IF(ชี้วัด10!AL41="","",ชี้วัด10!AL41))</f>
        <v/>
      </c>
      <c r="AM11" s="314" t="str">
        <f>IF($B$2=1,IF(ชี้วัด10!AM11="","",ชี้วัด10!AM11),IF(ชี้วัด10!AM41="","",ชี้วัด10!AM41))</f>
        <v/>
      </c>
      <c r="AN11" s="314" t="str">
        <f>IF($B$2=1,IF(ชี้วัด10!AN11="","",ชี้วัด10!AN11),IF(ชี้วัด10!AN41="","",ชี้วัด10!AN41))</f>
        <v/>
      </c>
      <c r="AO11" s="314" t="str">
        <f>IF($B$2=1,IF(ชี้วัด10!AO11="","",ชี้วัด10!AO11),IF(ชี้วัด10!AO41="","",ชี้วัด10!AO41))</f>
        <v/>
      </c>
      <c r="AP11" s="314" t="str">
        <f>IF($B$2=1,IF(ชี้วัด10!AP11="","",ชี้วัด10!AP11),IF(ชี้วัด10!AP41="","",ชี้วัด10!AP41))</f>
        <v/>
      </c>
      <c r="AQ11" s="314" t="str">
        <f>IF($B$2=1,IF(ชี้วัด10!AQ11="","",ชี้วัด10!AQ11),IF(ชี้วัด10!AQ41="","",ชี้วัด10!AQ41))</f>
        <v/>
      </c>
      <c r="AR11" s="314" t="str">
        <f>IF($B$2=1,IF(ชี้วัด10!AR11="","",ชี้วัด10!AR11),IF(ชี้วัด10!AR41="","",ชี้วัด10!AR41))</f>
        <v/>
      </c>
      <c r="AS11" s="314" t="str">
        <f>IF($B$2=1,IF(ชี้วัด10!AS11="","",ชี้วัด10!AS11),IF(ชี้วัด10!AS41="","",ชี้วัด10!AS41))</f>
        <v/>
      </c>
      <c r="AT11" s="314" t="str">
        <f>IF($B$2=1,IF(ชี้วัด10!AT11="","",ชี้วัด10!AT11),IF(ชี้วัด10!AT41="","",ชี้วัด10!AT41))</f>
        <v/>
      </c>
      <c r="AU11" s="314" t="str">
        <f>IF($B$2=1,IF(ชี้วัด10!AU11="","",ชี้วัด10!AU11),IF(ชี้วัด10!AU41="","",ชี้วัด10!AU41))</f>
        <v/>
      </c>
      <c r="AV11" s="314" t="str">
        <f>IF($B$2=1,IF(ชี้วัด10!AV11="","",ชี้วัด10!AV11),IF(ชี้วัด10!AV41="","",ชี้วัด10!AV41))</f>
        <v/>
      </c>
      <c r="AW11" s="314" t="str">
        <f>IF($B$2=1,IF(ชี้วัด10!AW11="","",ชี้วัด10!AW11),IF(ชี้วัด10!AW41="","",ชี้วัด10!AW41))</f>
        <v/>
      </c>
      <c r="AX11" s="314" t="str">
        <f>IF($B$2=1,IF(ชี้วัด10!AX11="","",ชี้วัด10!AX11),IF(ชี้วัด10!AX41="","",ชี้วัด10!AX41))</f>
        <v/>
      </c>
      <c r="AY11" s="314" t="str">
        <f>IF($B$2=1,IF(ชี้วัด10!AY11="","",ชี้วัด10!AY11),IF(ชี้วัด10!AY41="","",ชี้วัด10!AY41))</f>
        <v/>
      </c>
      <c r="AZ11" s="314" t="str">
        <f>IF($B$2=1,IF(ชี้วัด10!AZ11="","",ชี้วัด10!AZ11),IF(ชี้วัด10!AZ41="","",ชี้วัด10!AZ41))</f>
        <v/>
      </c>
      <c r="BA11" s="314" t="str">
        <f>IF($B$2=1,IF(ชี้วัด10!BA11="","",ชี้วัด10!BA11),IF(ชี้วัด10!BA41="","",ชี้วัด10!BA41))</f>
        <v/>
      </c>
      <c r="BB11" s="314" t="str">
        <f>IF($B$2=1,IF(ชี้วัด10!BB11="","",ชี้วัด10!BB11),IF(ชี้วัด10!BB41="","",ชี้วัด10!BB41))</f>
        <v/>
      </c>
      <c r="BC11" s="314" t="str">
        <f>IF($B$2=1,IF(ชี้วัด10!BC11="","",ชี้วัด10!BC11),IF(ชี้วัด10!BC41="","",ชี้วัด10!BC41))</f>
        <v/>
      </c>
      <c r="BD11" s="314" t="str">
        <f>IF($B$2=1,IF(ชี้วัด10!BD11="","",ชี้วัด10!BD11),IF(ชี้วัด10!BD41="","",ชี้วัด10!BD41))</f>
        <v/>
      </c>
      <c r="BE11" s="116" t="str">
        <f>IF($B$2=1,IF(ชี้วัด10!BE11="","",ชี้วัด10!BE11),IF(ชี้วัด10!BE41="","",ชี้วัด10!BE41))</f>
        <v/>
      </c>
      <c r="BF11" s="116" t="str">
        <f>IF($B$2=1,IF(ชี้วัด10!BF11="","",ชี้วัด10!BF11),IF(ชี้วัด10!BF41="","",ชี้วัด10!BF41))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IF($B$2=1,IF(ชี้วัด10!E12="","",ชี้วัด10!E12),IF(ชี้วัด10!E42="","",ชี้วัด10!E42))</f>
        <v/>
      </c>
      <c r="F12" s="118"/>
      <c r="G12" s="314" t="str">
        <f>IF($B$2=1,IF(ชี้วัด10!G12="","",ชี้วัด10!G12),IF(ชี้วัด10!G42="","",ชี้วัด10!G42))</f>
        <v/>
      </c>
      <c r="H12" s="314" t="str">
        <f>IF($B$2=1,IF(ชี้วัด10!H12="","",ชี้วัด10!H12),IF(ชี้วัด10!H42="","",ชี้วัด10!H42))</f>
        <v/>
      </c>
      <c r="I12" s="314" t="str">
        <f>IF($B$2=1,IF(ชี้วัด10!I12="","",ชี้วัด10!I12),IF(ชี้วัด10!I42="","",ชี้วัด10!I42))</f>
        <v/>
      </c>
      <c r="J12" s="314" t="str">
        <f>IF($B$2=1,IF(ชี้วัด10!J12="","",ชี้วัด10!J12),IF(ชี้วัด10!J42="","",ชี้วัด10!J42))</f>
        <v/>
      </c>
      <c r="K12" s="314" t="str">
        <f>IF($B$2=1,IF(ชี้วัด10!K12="","",ชี้วัด10!K12),IF(ชี้วัด10!K42="","",ชี้วัด10!K42))</f>
        <v/>
      </c>
      <c r="L12" s="314" t="str">
        <f>IF($B$2=1,IF(ชี้วัด10!L12="","",ชี้วัด10!L12),IF(ชี้วัด10!L42="","",ชี้วัด10!L42))</f>
        <v/>
      </c>
      <c r="M12" s="314" t="str">
        <f>IF($B$2=1,IF(ชี้วัด10!M12="","",ชี้วัด10!M12),IF(ชี้วัด10!M42="","",ชี้วัด10!M42))</f>
        <v/>
      </c>
      <c r="N12" s="314" t="str">
        <f>IF($B$2=1,IF(ชี้วัด10!N12="","",ชี้วัด10!N12),IF(ชี้วัด10!N42="","",ชี้วัด10!N42))</f>
        <v/>
      </c>
      <c r="O12" s="314" t="str">
        <f>IF($B$2=1,IF(ชี้วัด10!O12="","",ชี้วัด10!O12),IF(ชี้วัด10!O42="","",ชี้วัด10!O42))</f>
        <v/>
      </c>
      <c r="P12" s="314" t="str">
        <f>IF($B$2=1,IF(ชี้วัด10!P12="","",ชี้วัด10!P12),IF(ชี้วัด10!P42="","",ชี้วัด10!P42))</f>
        <v/>
      </c>
      <c r="Q12" s="314" t="str">
        <f>IF($B$2=1,IF(ชี้วัด10!Q12="","",ชี้วัด10!Q12),IF(ชี้วัด10!Q42="","",ชี้วัด10!Q42))</f>
        <v/>
      </c>
      <c r="R12" s="314" t="str">
        <f>IF($B$2=1,IF(ชี้วัด10!R12="","",ชี้วัด10!R12),IF(ชี้วัด10!R42="","",ชี้วัด10!R42))</f>
        <v/>
      </c>
      <c r="S12" s="314" t="str">
        <f>IF($B$2=1,IF(ชี้วัด10!S12="","",ชี้วัด10!S12),IF(ชี้วัด10!S42="","",ชี้วัด10!S42))</f>
        <v/>
      </c>
      <c r="T12" s="314" t="str">
        <f>IF($B$2=1,IF(ชี้วัด10!T12="","",ชี้วัด10!T12),IF(ชี้วัด10!T42="","",ชี้วัด10!T42))</f>
        <v/>
      </c>
      <c r="U12" s="314" t="str">
        <f>IF($B$2=1,IF(ชี้วัด10!U12="","",ชี้วัด10!U12),IF(ชี้วัด10!U42="","",ชี้วัด10!U42))</f>
        <v/>
      </c>
      <c r="V12" s="314" t="str">
        <f>IF($B$2=1,IF(ชี้วัด10!V12="","",ชี้วัด10!V12),IF(ชี้วัด10!V42="","",ชี้วัด10!V42))</f>
        <v/>
      </c>
      <c r="W12" s="314" t="str">
        <f>IF($B$2=1,IF(ชี้วัด10!W12="","",ชี้วัด10!W12),IF(ชี้วัด10!W42="","",ชี้วัด10!W42))</f>
        <v/>
      </c>
      <c r="X12" s="314" t="str">
        <f>IF($B$2=1,IF(ชี้วัด10!X12="","",ชี้วัด10!X12),IF(ชี้วัด10!X42="","",ชี้วัด10!X42))</f>
        <v/>
      </c>
      <c r="Y12" s="314" t="str">
        <f>IF($B$2=1,IF(ชี้วัด10!Y12="","",ชี้วัด10!Y12),IF(ชี้วัด10!Y42="","",ชี้วัด10!Y42))</f>
        <v/>
      </c>
      <c r="Z12" s="314" t="str">
        <f>IF($B$2=1,IF(ชี้วัด10!Z12="","",ชี้วัด10!Z12),IF(ชี้วัด10!Z42="","",ชี้วัด10!Z42))</f>
        <v/>
      </c>
      <c r="AA12" s="314" t="str">
        <f>IF($B$2=1,IF(ชี้วัด10!AA12="","",ชี้วัด10!AA12),IF(ชี้วัด10!AA42="","",ชี้วัด10!AA42))</f>
        <v/>
      </c>
      <c r="AB12" s="314" t="str">
        <f>IF($B$2=1,IF(ชี้วัด10!AB12="","",ชี้วัด10!AB12),IF(ชี้วัด10!AB42="","",ชี้วัด10!AB42))</f>
        <v/>
      </c>
      <c r="AC12" s="314" t="str">
        <f>IF($B$2=1,IF(ชี้วัด10!AC12="","",ชี้วัด10!AC12),IF(ชี้วัด10!AC42="","",ชี้วัด10!AC42))</f>
        <v/>
      </c>
      <c r="AD12" s="314" t="str">
        <f>IF($B$2=1,IF(ชี้วัด10!AD12="","",ชี้วัด10!AD12),IF(ชี้วัด10!AD42="","",ชี้วัด10!AD42))</f>
        <v/>
      </c>
      <c r="AE12" s="314" t="str">
        <f>IF($B$2=1,IF(ชี้วัด10!AE12="","",ชี้วัด10!AE12),IF(ชี้วัด10!AE42="","",ชี้วัด10!AE42))</f>
        <v/>
      </c>
      <c r="AF12" s="314" t="str">
        <f>IF($B$2=1,IF(ชี้วัด10!AF12="","",ชี้วัด10!AF12),IF(ชี้วัด10!AF42="","",ชี้วัด10!AF42))</f>
        <v/>
      </c>
      <c r="AG12" s="314" t="str">
        <f>IF($B$2=1,IF(ชี้วัด10!AG12="","",ชี้วัด10!AG12),IF(ชี้วัด10!AG42="","",ชี้วัด10!AG42))</f>
        <v/>
      </c>
      <c r="AH12" s="314" t="str">
        <f>IF($B$2=1,IF(ชี้วัด10!AH12="","",ชี้วัด10!AH12),IF(ชี้วัด10!AH42="","",ชี้วัด10!AH42))</f>
        <v/>
      </c>
      <c r="AI12" s="314" t="str">
        <f>IF($B$2=1,IF(ชี้วัด10!AI12="","",ชี้วัด10!AI12),IF(ชี้วัด10!AI42="","",ชี้วัด10!AI42))</f>
        <v/>
      </c>
      <c r="AJ12" s="314" t="str">
        <f>IF($B$2=1,IF(ชี้วัด10!AJ12="","",ชี้วัด10!AJ12),IF(ชี้วัด10!AJ42="","",ชี้วัด10!AJ42))</f>
        <v/>
      </c>
      <c r="AK12" s="314" t="str">
        <f>IF($B$2=1,IF(ชี้วัด10!AK12="","",ชี้วัด10!AK12),IF(ชี้วัด10!AK42="","",ชี้วัด10!AK42))</f>
        <v/>
      </c>
      <c r="AL12" s="314" t="str">
        <f>IF($B$2=1,IF(ชี้วัด10!AL12="","",ชี้วัด10!AL12),IF(ชี้วัด10!AL42="","",ชี้วัด10!AL42))</f>
        <v/>
      </c>
      <c r="AM12" s="314" t="str">
        <f>IF($B$2=1,IF(ชี้วัด10!AM12="","",ชี้วัด10!AM12),IF(ชี้วัด10!AM42="","",ชี้วัด10!AM42))</f>
        <v/>
      </c>
      <c r="AN12" s="314" t="str">
        <f>IF($B$2=1,IF(ชี้วัด10!AN12="","",ชี้วัด10!AN12),IF(ชี้วัด10!AN42="","",ชี้วัด10!AN42))</f>
        <v/>
      </c>
      <c r="AO12" s="314" t="str">
        <f>IF($B$2=1,IF(ชี้วัด10!AO12="","",ชี้วัด10!AO12),IF(ชี้วัด10!AO42="","",ชี้วัด10!AO42))</f>
        <v/>
      </c>
      <c r="AP12" s="314" t="str">
        <f>IF($B$2=1,IF(ชี้วัด10!AP12="","",ชี้วัด10!AP12),IF(ชี้วัด10!AP42="","",ชี้วัด10!AP42))</f>
        <v/>
      </c>
      <c r="AQ12" s="314" t="str">
        <f>IF($B$2=1,IF(ชี้วัด10!AQ12="","",ชี้วัด10!AQ12),IF(ชี้วัด10!AQ42="","",ชี้วัด10!AQ42))</f>
        <v/>
      </c>
      <c r="AR12" s="314" t="str">
        <f>IF($B$2=1,IF(ชี้วัด10!AR12="","",ชี้วัด10!AR12),IF(ชี้วัด10!AR42="","",ชี้วัด10!AR42))</f>
        <v/>
      </c>
      <c r="AS12" s="314" t="str">
        <f>IF($B$2=1,IF(ชี้วัด10!AS12="","",ชี้วัด10!AS12),IF(ชี้วัด10!AS42="","",ชี้วัด10!AS42))</f>
        <v/>
      </c>
      <c r="AT12" s="314" t="str">
        <f>IF($B$2=1,IF(ชี้วัด10!AT12="","",ชี้วัด10!AT12),IF(ชี้วัด10!AT42="","",ชี้วัด10!AT42))</f>
        <v/>
      </c>
      <c r="AU12" s="314" t="str">
        <f>IF($B$2=1,IF(ชี้วัด10!AU12="","",ชี้วัด10!AU12),IF(ชี้วัด10!AU42="","",ชี้วัด10!AU42))</f>
        <v/>
      </c>
      <c r="AV12" s="314" t="str">
        <f>IF($B$2=1,IF(ชี้วัด10!AV12="","",ชี้วัด10!AV12),IF(ชี้วัด10!AV42="","",ชี้วัด10!AV42))</f>
        <v/>
      </c>
      <c r="AW12" s="314" t="str">
        <f>IF($B$2=1,IF(ชี้วัด10!AW12="","",ชี้วัด10!AW12),IF(ชี้วัด10!AW42="","",ชี้วัด10!AW42))</f>
        <v/>
      </c>
      <c r="AX12" s="314" t="str">
        <f>IF($B$2=1,IF(ชี้วัด10!AX12="","",ชี้วัด10!AX12),IF(ชี้วัด10!AX42="","",ชี้วัด10!AX42))</f>
        <v/>
      </c>
      <c r="AY12" s="314" t="str">
        <f>IF($B$2=1,IF(ชี้วัด10!AY12="","",ชี้วัด10!AY12),IF(ชี้วัด10!AY42="","",ชี้วัด10!AY42))</f>
        <v/>
      </c>
      <c r="AZ12" s="314" t="str">
        <f>IF($B$2=1,IF(ชี้วัด10!AZ12="","",ชี้วัด10!AZ12),IF(ชี้วัด10!AZ42="","",ชี้วัด10!AZ42))</f>
        <v/>
      </c>
      <c r="BA12" s="314" t="str">
        <f>IF($B$2=1,IF(ชี้วัด10!BA12="","",ชี้วัด10!BA12),IF(ชี้วัด10!BA42="","",ชี้วัด10!BA42))</f>
        <v/>
      </c>
      <c r="BB12" s="314" t="str">
        <f>IF($B$2=1,IF(ชี้วัด10!BB12="","",ชี้วัด10!BB12),IF(ชี้วัด10!BB42="","",ชี้วัด10!BB42))</f>
        <v/>
      </c>
      <c r="BC12" s="314" t="str">
        <f>IF($B$2=1,IF(ชี้วัด10!BC12="","",ชี้วัด10!BC12),IF(ชี้วัด10!BC42="","",ชี้วัด10!BC42))</f>
        <v/>
      </c>
      <c r="BD12" s="314" t="str">
        <f>IF($B$2=1,IF(ชี้วัด10!BD12="","",ชี้วัด10!BD12),IF(ชี้วัด10!BD42="","",ชี้วัด10!BD42))</f>
        <v/>
      </c>
      <c r="BE12" s="116" t="str">
        <f>IF($B$2=1,IF(ชี้วัด10!BE12="","",ชี้วัด10!BE12),IF(ชี้วัด10!BE42="","",ชี้วัด10!BE42))</f>
        <v/>
      </c>
      <c r="BF12" s="116" t="str">
        <f>IF($B$2=1,IF(ชี้วัด10!BF12="","",ชี้วัด10!BF12),IF(ชี้วัด10!BF42="","",ชี้วัด10!BF42))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IF($B$2=1,IF(ชี้วัด10!E13="","",ชี้วัด10!E13),IF(ชี้วัด10!E43="","",ชี้วัด10!E43))</f>
        <v/>
      </c>
      <c r="F13" s="118"/>
      <c r="G13" s="314" t="str">
        <f>IF($B$2=1,IF(ชี้วัด10!G13="","",ชี้วัด10!G13),IF(ชี้วัด10!G43="","",ชี้วัด10!G43))</f>
        <v/>
      </c>
      <c r="H13" s="314" t="str">
        <f>IF($B$2=1,IF(ชี้วัด10!H13="","",ชี้วัด10!H13),IF(ชี้วัด10!H43="","",ชี้วัด10!H43))</f>
        <v/>
      </c>
      <c r="I13" s="314" t="str">
        <f>IF($B$2=1,IF(ชี้วัด10!I13="","",ชี้วัด10!I13),IF(ชี้วัด10!I43="","",ชี้วัด10!I43))</f>
        <v/>
      </c>
      <c r="J13" s="314" t="str">
        <f>IF($B$2=1,IF(ชี้วัด10!J13="","",ชี้วัด10!J13),IF(ชี้วัด10!J43="","",ชี้วัด10!J43))</f>
        <v/>
      </c>
      <c r="K13" s="314" t="str">
        <f>IF($B$2=1,IF(ชี้วัด10!K13="","",ชี้วัด10!K13),IF(ชี้วัด10!K43="","",ชี้วัด10!K43))</f>
        <v/>
      </c>
      <c r="L13" s="314" t="str">
        <f>IF($B$2=1,IF(ชี้วัด10!L13="","",ชี้วัด10!L13),IF(ชี้วัด10!L43="","",ชี้วัด10!L43))</f>
        <v/>
      </c>
      <c r="M13" s="314" t="str">
        <f>IF($B$2=1,IF(ชี้วัด10!M13="","",ชี้วัด10!M13),IF(ชี้วัด10!M43="","",ชี้วัด10!M43))</f>
        <v/>
      </c>
      <c r="N13" s="314" t="str">
        <f>IF($B$2=1,IF(ชี้วัด10!N13="","",ชี้วัด10!N13),IF(ชี้วัด10!N43="","",ชี้วัด10!N43))</f>
        <v/>
      </c>
      <c r="O13" s="314" t="str">
        <f>IF($B$2=1,IF(ชี้วัด10!O13="","",ชี้วัด10!O13),IF(ชี้วัด10!O43="","",ชี้วัด10!O43))</f>
        <v/>
      </c>
      <c r="P13" s="314" t="str">
        <f>IF($B$2=1,IF(ชี้วัด10!P13="","",ชี้วัด10!P13),IF(ชี้วัด10!P43="","",ชี้วัด10!P43))</f>
        <v/>
      </c>
      <c r="Q13" s="314" t="str">
        <f>IF($B$2=1,IF(ชี้วัด10!Q13="","",ชี้วัด10!Q13),IF(ชี้วัด10!Q43="","",ชี้วัด10!Q43))</f>
        <v/>
      </c>
      <c r="R13" s="314" t="str">
        <f>IF($B$2=1,IF(ชี้วัด10!R13="","",ชี้วัด10!R13),IF(ชี้วัด10!R43="","",ชี้วัด10!R43))</f>
        <v/>
      </c>
      <c r="S13" s="314" t="str">
        <f>IF($B$2=1,IF(ชี้วัด10!S13="","",ชี้วัด10!S13),IF(ชี้วัด10!S43="","",ชี้วัด10!S43))</f>
        <v/>
      </c>
      <c r="T13" s="314" t="str">
        <f>IF($B$2=1,IF(ชี้วัด10!T13="","",ชี้วัด10!T13),IF(ชี้วัด10!T43="","",ชี้วัด10!T43))</f>
        <v/>
      </c>
      <c r="U13" s="314" t="str">
        <f>IF($B$2=1,IF(ชี้วัด10!U13="","",ชี้วัด10!U13),IF(ชี้วัด10!U43="","",ชี้วัด10!U43))</f>
        <v/>
      </c>
      <c r="V13" s="314" t="str">
        <f>IF($B$2=1,IF(ชี้วัด10!V13="","",ชี้วัด10!V13),IF(ชี้วัด10!V43="","",ชี้วัด10!V43))</f>
        <v/>
      </c>
      <c r="W13" s="314" t="str">
        <f>IF($B$2=1,IF(ชี้วัด10!W13="","",ชี้วัด10!W13),IF(ชี้วัด10!W43="","",ชี้วัด10!W43))</f>
        <v/>
      </c>
      <c r="X13" s="314" t="str">
        <f>IF($B$2=1,IF(ชี้วัด10!X13="","",ชี้วัด10!X13),IF(ชี้วัด10!X43="","",ชี้วัด10!X43))</f>
        <v/>
      </c>
      <c r="Y13" s="314" t="str">
        <f>IF($B$2=1,IF(ชี้วัด10!Y13="","",ชี้วัด10!Y13),IF(ชี้วัด10!Y43="","",ชี้วัด10!Y43))</f>
        <v/>
      </c>
      <c r="Z13" s="314" t="str">
        <f>IF($B$2=1,IF(ชี้วัด10!Z13="","",ชี้วัด10!Z13),IF(ชี้วัด10!Z43="","",ชี้วัด10!Z43))</f>
        <v/>
      </c>
      <c r="AA13" s="314" t="str">
        <f>IF($B$2=1,IF(ชี้วัด10!AA13="","",ชี้วัด10!AA13),IF(ชี้วัด10!AA43="","",ชี้วัด10!AA43))</f>
        <v/>
      </c>
      <c r="AB13" s="314" t="str">
        <f>IF($B$2=1,IF(ชี้วัด10!AB13="","",ชี้วัด10!AB13),IF(ชี้วัด10!AB43="","",ชี้วัด10!AB43))</f>
        <v/>
      </c>
      <c r="AC13" s="314" t="str">
        <f>IF($B$2=1,IF(ชี้วัด10!AC13="","",ชี้วัด10!AC13),IF(ชี้วัด10!AC43="","",ชี้วัด10!AC43))</f>
        <v/>
      </c>
      <c r="AD13" s="314" t="str">
        <f>IF($B$2=1,IF(ชี้วัด10!AD13="","",ชี้วัด10!AD13),IF(ชี้วัด10!AD43="","",ชี้วัด10!AD43))</f>
        <v/>
      </c>
      <c r="AE13" s="314" t="str">
        <f>IF($B$2=1,IF(ชี้วัด10!AE13="","",ชี้วัด10!AE13),IF(ชี้วัด10!AE43="","",ชี้วัด10!AE43))</f>
        <v/>
      </c>
      <c r="AF13" s="314" t="str">
        <f>IF($B$2=1,IF(ชี้วัด10!AF13="","",ชี้วัด10!AF13),IF(ชี้วัด10!AF43="","",ชี้วัด10!AF43))</f>
        <v/>
      </c>
      <c r="AG13" s="314" t="str">
        <f>IF($B$2=1,IF(ชี้วัด10!AG13="","",ชี้วัด10!AG13),IF(ชี้วัด10!AG43="","",ชี้วัด10!AG43))</f>
        <v/>
      </c>
      <c r="AH13" s="314" t="str">
        <f>IF($B$2=1,IF(ชี้วัด10!AH13="","",ชี้วัด10!AH13),IF(ชี้วัด10!AH43="","",ชี้วัด10!AH43))</f>
        <v/>
      </c>
      <c r="AI13" s="314" t="str">
        <f>IF($B$2=1,IF(ชี้วัด10!AI13="","",ชี้วัด10!AI13),IF(ชี้วัด10!AI43="","",ชี้วัด10!AI43))</f>
        <v/>
      </c>
      <c r="AJ13" s="314" t="str">
        <f>IF($B$2=1,IF(ชี้วัด10!AJ13="","",ชี้วัด10!AJ13),IF(ชี้วัด10!AJ43="","",ชี้วัด10!AJ43))</f>
        <v/>
      </c>
      <c r="AK13" s="314" t="str">
        <f>IF($B$2=1,IF(ชี้วัด10!AK13="","",ชี้วัด10!AK13),IF(ชี้วัด10!AK43="","",ชี้วัด10!AK43))</f>
        <v/>
      </c>
      <c r="AL13" s="314" t="str">
        <f>IF($B$2=1,IF(ชี้วัด10!AL13="","",ชี้วัด10!AL13),IF(ชี้วัด10!AL43="","",ชี้วัด10!AL43))</f>
        <v/>
      </c>
      <c r="AM13" s="314" t="str">
        <f>IF($B$2=1,IF(ชี้วัด10!AM13="","",ชี้วัด10!AM13),IF(ชี้วัด10!AM43="","",ชี้วัด10!AM43))</f>
        <v/>
      </c>
      <c r="AN13" s="314" t="str">
        <f>IF($B$2=1,IF(ชี้วัด10!AN13="","",ชี้วัด10!AN13),IF(ชี้วัด10!AN43="","",ชี้วัด10!AN43))</f>
        <v/>
      </c>
      <c r="AO13" s="314" t="str">
        <f>IF($B$2=1,IF(ชี้วัด10!AO13="","",ชี้วัด10!AO13),IF(ชี้วัด10!AO43="","",ชี้วัด10!AO43))</f>
        <v/>
      </c>
      <c r="AP13" s="314" t="str">
        <f>IF($B$2=1,IF(ชี้วัด10!AP13="","",ชี้วัด10!AP13),IF(ชี้วัด10!AP43="","",ชี้วัด10!AP43))</f>
        <v/>
      </c>
      <c r="AQ13" s="314" t="str">
        <f>IF($B$2=1,IF(ชี้วัด10!AQ13="","",ชี้วัด10!AQ13),IF(ชี้วัด10!AQ43="","",ชี้วัด10!AQ43))</f>
        <v/>
      </c>
      <c r="AR13" s="314" t="str">
        <f>IF($B$2=1,IF(ชี้วัด10!AR13="","",ชี้วัด10!AR13),IF(ชี้วัด10!AR43="","",ชี้วัด10!AR43))</f>
        <v/>
      </c>
      <c r="AS13" s="314" t="str">
        <f>IF($B$2=1,IF(ชี้วัด10!AS13="","",ชี้วัด10!AS13),IF(ชี้วัด10!AS43="","",ชี้วัด10!AS43))</f>
        <v/>
      </c>
      <c r="AT13" s="314" t="str">
        <f>IF($B$2=1,IF(ชี้วัด10!AT13="","",ชี้วัด10!AT13),IF(ชี้วัด10!AT43="","",ชี้วัด10!AT43))</f>
        <v/>
      </c>
      <c r="AU13" s="314" t="str">
        <f>IF($B$2=1,IF(ชี้วัด10!AU13="","",ชี้วัด10!AU13),IF(ชี้วัด10!AU43="","",ชี้วัด10!AU43))</f>
        <v/>
      </c>
      <c r="AV13" s="314" t="str">
        <f>IF($B$2=1,IF(ชี้วัด10!AV13="","",ชี้วัด10!AV13),IF(ชี้วัด10!AV43="","",ชี้วัด10!AV43))</f>
        <v/>
      </c>
      <c r="AW13" s="314" t="str">
        <f>IF($B$2=1,IF(ชี้วัด10!AW13="","",ชี้วัด10!AW13),IF(ชี้วัด10!AW43="","",ชี้วัด10!AW43))</f>
        <v/>
      </c>
      <c r="AX13" s="314" t="str">
        <f>IF($B$2=1,IF(ชี้วัด10!AX13="","",ชี้วัด10!AX13),IF(ชี้วัด10!AX43="","",ชี้วัด10!AX43))</f>
        <v/>
      </c>
      <c r="AY13" s="314" t="str">
        <f>IF($B$2=1,IF(ชี้วัด10!AY13="","",ชี้วัด10!AY13),IF(ชี้วัด10!AY43="","",ชี้วัด10!AY43))</f>
        <v/>
      </c>
      <c r="AZ13" s="314" t="str">
        <f>IF($B$2=1,IF(ชี้วัด10!AZ13="","",ชี้วัด10!AZ13),IF(ชี้วัด10!AZ43="","",ชี้วัด10!AZ43))</f>
        <v/>
      </c>
      <c r="BA13" s="314" t="str">
        <f>IF($B$2=1,IF(ชี้วัด10!BA13="","",ชี้วัด10!BA13),IF(ชี้วัด10!BA43="","",ชี้วัด10!BA43))</f>
        <v/>
      </c>
      <c r="BB13" s="314" t="str">
        <f>IF($B$2=1,IF(ชี้วัด10!BB13="","",ชี้วัด10!BB13),IF(ชี้วัด10!BB43="","",ชี้วัด10!BB43))</f>
        <v/>
      </c>
      <c r="BC13" s="314" t="str">
        <f>IF($B$2=1,IF(ชี้วัด10!BC13="","",ชี้วัด10!BC13),IF(ชี้วัด10!BC43="","",ชี้วัด10!BC43))</f>
        <v/>
      </c>
      <c r="BD13" s="314" t="str">
        <f>IF($B$2=1,IF(ชี้วัด10!BD13="","",ชี้วัด10!BD13),IF(ชี้วัด10!BD43="","",ชี้วัด10!BD43))</f>
        <v/>
      </c>
      <c r="BE13" s="116" t="str">
        <f>IF($B$2=1,IF(ชี้วัด10!BE13="","",ชี้วัด10!BE13),IF(ชี้วัด10!BE43="","",ชี้วัด10!BE43))</f>
        <v/>
      </c>
      <c r="BF13" s="116" t="str">
        <f>IF($B$2=1,IF(ชี้วัด10!BF13="","",ชี้วัด10!BF13),IF(ชี้วัด10!BF43="","",ชี้วัด10!BF43))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IF($B$2=1,IF(ชี้วัด10!E14="","",ชี้วัด10!E14),IF(ชี้วัด10!E44="","",ชี้วัด10!E44))</f>
        <v/>
      </c>
      <c r="F14" s="118"/>
      <c r="G14" s="314" t="str">
        <f>IF($B$2=1,IF(ชี้วัด10!G14="","",ชี้วัด10!G14),IF(ชี้วัด10!G44="","",ชี้วัด10!G44))</f>
        <v/>
      </c>
      <c r="H14" s="314" t="str">
        <f>IF($B$2=1,IF(ชี้วัด10!H14="","",ชี้วัด10!H14),IF(ชี้วัด10!H44="","",ชี้วัด10!H44))</f>
        <v/>
      </c>
      <c r="I14" s="314" t="str">
        <f>IF($B$2=1,IF(ชี้วัด10!I14="","",ชี้วัด10!I14),IF(ชี้วัด10!I44="","",ชี้วัด10!I44))</f>
        <v/>
      </c>
      <c r="J14" s="314" t="str">
        <f>IF($B$2=1,IF(ชี้วัด10!J14="","",ชี้วัด10!J14),IF(ชี้วัด10!J44="","",ชี้วัด10!J44))</f>
        <v/>
      </c>
      <c r="K14" s="314" t="str">
        <f>IF($B$2=1,IF(ชี้วัด10!K14="","",ชี้วัด10!K14),IF(ชี้วัด10!K44="","",ชี้วัด10!K44))</f>
        <v/>
      </c>
      <c r="L14" s="314" t="str">
        <f>IF($B$2=1,IF(ชี้วัด10!L14="","",ชี้วัด10!L14),IF(ชี้วัด10!L44="","",ชี้วัด10!L44))</f>
        <v/>
      </c>
      <c r="M14" s="314" t="str">
        <f>IF($B$2=1,IF(ชี้วัด10!M14="","",ชี้วัด10!M14),IF(ชี้วัด10!M44="","",ชี้วัด10!M44))</f>
        <v/>
      </c>
      <c r="N14" s="314" t="str">
        <f>IF($B$2=1,IF(ชี้วัด10!N14="","",ชี้วัด10!N14),IF(ชี้วัด10!N44="","",ชี้วัด10!N44))</f>
        <v/>
      </c>
      <c r="O14" s="314" t="str">
        <f>IF($B$2=1,IF(ชี้วัด10!O14="","",ชี้วัด10!O14),IF(ชี้วัด10!O44="","",ชี้วัด10!O44))</f>
        <v/>
      </c>
      <c r="P14" s="314" t="str">
        <f>IF($B$2=1,IF(ชี้วัด10!P14="","",ชี้วัด10!P14),IF(ชี้วัด10!P44="","",ชี้วัด10!P44))</f>
        <v/>
      </c>
      <c r="Q14" s="314" t="str">
        <f>IF($B$2=1,IF(ชี้วัด10!Q14="","",ชี้วัด10!Q14),IF(ชี้วัด10!Q44="","",ชี้วัด10!Q44))</f>
        <v/>
      </c>
      <c r="R14" s="314" t="str">
        <f>IF($B$2=1,IF(ชี้วัด10!R14="","",ชี้วัด10!R14),IF(ชี้วัด10!R44="","",ชี้วัด10!R44))</f>
        <v/>
      </c>
      <c r="S14" s="314" t="str">
        <f>IF($B$2=1,IF(ชี้วัด10!S14="","",ชี้วัด10!S14),IF(ชี้วัด10!S44="","",ชี้วัด10!S44))</f>
        <v/>
      </c>
      <c r="T14" s="314" t="str">
        <f>IF($B$2=1,IF(ชี้วัด10!T14="","",ชี้วัด10!T14),IF(ชี้วัด10!T44="","",ชี้วัด10!T44))</f>
        <v/>
      </c>
      <c r="U14" s="314" t="str">
        <f>IF($B$2=1,IF(ชี้วัด10!U14="","",ชี้วัด10!U14),IF(ชี้วัด10!U44="","",ชี้วัด10!U44))</f>
        <v/>
      </c>
      <c r="V14" s="314" t="str">
        <f>IF($B$2=1,IF(ชี้วัด10!V14="","",ชี้วัด10!V14),IF(ชี้วัด10!V44="","",ชี้วัด10!V44))</f>
        <v/>
      </c>
      <c r="W14" s="314" t="str">
        <f>IF($B$2=1,IF(ชี้วัด10!W14="","",ชี้วัด10!W14),IF(ชี้วัด10!W44="","",ชี้วัด10!W44))</f>
        <v/>
      </c>
      <c r="X14" s="314" t="str">
        <f>IF($B$2=1,IF(ชี้วัด10!X14="","",ชี้วัด10!X14),IF(ชี้วัด10!X44="","",ชี้วัด10!X44))</f>
        <v/>
      </c>
      <c r="Y14" s="314" t="str">
        <f>IF($B$2=1,IF(ชี้วัด10!Y14="","",ชี้วัด10!Y14),IF(ชี้วัด10!Y44="","",ชี้วัด10!Y44))</f>
        <v/>
      </c>
      <c r="Z14" s="314" t="str">
        <f>IF($B$2=1,IF(ชี้วัด10!Z14="","",ชี้วัด10!Z14),IF(ชี้วัด10!Z44="","",ชี้วัด10!Z44))</f>
        <v/>
      </c>
      <c r="AA14" s="314" t="str">
        <f>IF($B$2=1,IF(ชี้วัด10!AA14="","",ชี้วัด10!AA14),IF(ชี้วัด10!AA44="","",ชี้วัด10!AA44))</f>
        <v/>
      </c>
      <c r="AB14" s="314" t="str">
        <f>IF($B$2=1,IF(ชี้วัด10!AB14="","",ชี้วัด10!AB14),IF(ชี้วัด10!AB44="","",ชี้วัด10!AB44))</f>
        <v/>
      </c>
      <c r="AC14" s="314" t="str">
        <f>IF($B$2=1,IF(ชี้วัด10!AC14="","",ชี้วัด10!AC14),IF(ชี้วัด10!AC44="","",ชี้วัด10!AC44))</f>
        <v/>
      </c>
      <c r="AD14" s="314" t="str">
        <f>IF($B$2=1,IF(ชี้วัด10!AD14="","",ชี้วัด10!AD14),IF(ชี้วัด10!AD44="","",ชี้วัด10!AD44))</f>
        <v/>
      </c>
      <c r="AE14" s="314" t="str">
        <f>IF($B$2=1,IF(ชี้วัด10!AE14="","",ชี้วัด10!AE14),IF(ชี้วัด10!AE44="","",ชี้วัด10!AE44))</f>
        <v/>
      </c>
      <c r="AF14" s="314" t="str">
        <f>IF($B$2=1,IF(ชี้วัด10!AF14="","",ชี้วัด10!AF14),IF(ชี้วัด10!AF44="","",ชี้วัด10!AF44))</f>
        <v/>
      </c>
      <c r="AG14" s="314" t="str">
        <f>IF($B$2=1,IF(ชี้วัด10!AG14="","",ชี้วัด10!AG14),IF(ชี้วัด10!AG44="","",ชี้วัด10!AG44))</f>
        <v/>
      </c>
      <c r="AH14" s="314" t="str">
        <f>IF($B$2=1,IF(ชี้วัด10!AH14="","",ชี้วัด10!AH14),IF(ชี้วัด10!AH44="","",ชี้วัด10!AH44))</f>
        <v/>
      </c>
      <c r="AI14" s="314" t="str">
        <f>IF($B$2=1,IF(ชี้วัด10!AI14="","",ชี้วัด10!AI14),IF(ชี้วัด10!AI44="","",ชี้วัด10!AI44))</f>
        <v/>
      </c>
      <c r="AJ14" s="314" t="str">
        <f>IF($B$2=1,IF(ชี้วัด10!AJ14="","",ชี้วัด10!AJ14),IF(ชี้วัด10!AJ44="","",ชี้วัด10!AJ44))</f>
        <v/>
      </c>
      <c r="AK14" s="314" t="str">
        <f>IF($B$2=1,IF(ชี้วัด10!AK14="","",ชี้วัด10!AK14),IF(ชี้วัด10!AK44="","",ชี้วัด10!AK44))</f>
        <v/>
      </c>
      <c r="AL14" s="314" t="str">
        <f>IF($B$2=1,IF(ชี้วัด10!AL14="","",ชี้วัด10!AL14),IF(ชี้วัด10!AL44="","",ชี้วัด10!AL44))</f>
        <v/>
      </c>
      <c r="AM14" s="314" t="str">
        <f>IF($B$2=1,IF(ชี้วัด10!AM14="","",ชี้วัด10!AM14),IF(ชี้วัด10!AM44="","",ชี้วัด10!AM44))</f>
        <v/>
      </c>
      <c r="AN14" s="314" t="str">
        <f>IF($B$2=1,IF(ชี้วัด10!AN14="","",ชี้วัด10!AN14),IF(ชี้วัด10!AN44="","",ชี้วัด10!AN44))</f>
        <v/>
      </c>
      <c r="AO14" s="314" t="str">
        <f>IF($B$2=1,IF(ชี้วัด10!AO14="","",ชี้วัด10!AO14),IF(ชี้วัด10!AO44="","",ชี้วัด10!AO44))</f>
        <v/>
      </c>
      <c r="AP14" s="314" t="str">
        <f>IF($B$2=1,IF(ชี้วัด10!AP14="","",ชี้วัด10!AP14),IF(ชี้วัด10!AP44="","",ชี้วัด10!AP44))</f>
        <v/>
      </c>
      <c r="AQ14" s="314" t="str">
        <f>IF($B$2=1,IF(ชี้วัด10!AQ14="","",ชี้วัด10!AQ14),IF(ชี้วัด10!AQ44="","",ชี้วัด10!AQ44))</f>
        <v/>
      </c>
      <c r="AR14" s="314" t="str">
        <f>IF($B$2=1,IF(ชี้วัด10!AR14="","",ชี้วัด10!AR14),IF(ชี้วัด10!AR44="","",ชี้วัด10!AR44))</f>
        <v/>
      </c>
      <c r="AS14" s="314" t="str">
        <f>IF($B$2=1,IF(ชี้วัด10!AS14="","",ชี้วัด10!AS14),IF(ชี้วัด10!AS44="","",ชี้วัด10!AS44))</f>
        <v/>
      </c>
      <c r="AT14" s="314" t="str">
        <f>IF($B$2=1,IF(ชี้วัด10!AT14="","",ชี้วัด10!AT14),IF(ชี้วัด10!AT44="","",ชี้วัด10!AT44))</f>
        <v/>
      </c>
      <c r="AU14" s="314" t="str">
        <f>IF($B$2=1,IF(ชี้วัด10!AU14="","",ชี้วัด10!AU14),IF(ชี้วัด10!AU44="","",ชี้วัด10!AU44))</f>
        <v/>
      </c>
      <c r="AV14" s="314" t="str">
        <f>IF($B$2=1,IF(ชี้วัด10!AV14="","",ชี้วัด10!AV14),IF(ชี้วัด10!AV44="","",ชี้วัด10!AV44))</f>
        <v/>
      </c>
      <c r="AW14" s="314" t="str">
        <f>IF($B$2=1,IF(ชี้วัด10!AW14="","",ชี้วัด10!AW14),IF(ชี้วัด10!AW44="","",ชี้วัด10!AW44))</f>
        <v/>
      </c>
      <c r="AX14" s="314" t="str">
        <f>IF($B$2=1,IF(ชี้วัด10!AX14="","",ชี้วัด10!AX14),IF(ชี้วัด10!AX44="","",ชี้วัด10!AX44))</f>
        <v/>
      </c>
      <c r="AY14" s="314" t="str">
        <f>IF($B$2=1,IF(ชี้วัด10!AY14="","",ชี้วัด10!AY14),IF(ชี้วัด10!AY44="","",ชี้วัด10!AY44))</f>
        <v/>
      </c>
      <c r="AZ14" s="314" t="str">
        <f>IF($B$2=1,IF(ชี้วัด10!AZ14="","",ชี้วัด10!AZ14),IF(ชี้วัด10!AZ44="","",ชี้วัด10!AZ44))</f>
        <v/>
      </c>
      <c r="BA14" s="314" t="str">
        <f>IF($B$2=1,IF(ชี้วัด10!BA14="","",ชี้วัด10!BA14),IF(ชี้วัด10!BA44="","",ชี้วัด10!BA44))</f>
        <v/>
      </c>
      <c r="BB14" s="314" t="str">
        <f>IF($B$2=1,IF(ชี้วัด10!BB14="","",ชี้วัด10!BB14),IF(ชี้วัด10!BB44="","",ชี้วัด10!BB44))</f>
        <v/>
      </c>
      <c r="BC14" s="314" t="str">
        <f>IF($B$2=1,IF(ชี้วัด10!BC14="","",ชี้วัด10!BC14),IF(ชี้วัด10!BC44="","",ชี้วัด10!BC44))</f>
        <v/>
      </c>
      <c r="BD14" s="314" t="str">
        <f>IF($B$2=1,IF(ชี้วัด10!BD14="","",ชี้วัด10!BD14),IF(ชี้วัด10!BD44="","",ชี้วัด10!BD44))</f>
        <v/>
      </c>
      <c r="BE14" s="116" t="str">
        <f>IF($B$2=1,IF(ชี้วัด10!BE14="","",ชี้วัด10!BE14),IF(ชี้วัด10!BE44="","",ชี้วัด10!BE44))</f>
        <v/>
      </c>
      <c r="BF14" s="116" t="str">
        <f>IF($B$2=1,IF(ชี้วัด10!BF14="","",ชี้วัด10!BF14),IF(ชี้วัด10!BF44="","",ชี้วัด10!BF44))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IF($B$2=1,IF(ชี้วัด10!E15="","",ชี้วัด10!E15),IF(ชี้วัด10!E45="","",ชี้วัด10!E45))</f>
        <v/>
      </c>
      <c r="F15" s="118"/>
      <c r="G15" s="314" t="str">
        <f>IF($B$2=1,IF(ชี้วัด10!G15="","",ชี้วัด10!G15),IF(ชี้วัด10!G45="","",ชี้วัด10!G45))</f>
        <v/>
      </c>
      <c r="H15" s="314" t="str">
        <f>IF($B$2=1,IF(ชี้วัด10!H15="","",ชี้วัด10!H15),IF(ชี้วัด10!H45="","",ชี้วัด10!H45))</f>
        <v/>
      </c>
      <c r="I15" s="314" t="str">
        <f>IF($B$2=1,IF(ชี้วัด10!I15="","",ชี้วัด10!I15),IF(ชี้วัด10!I45="","",ชี้วัด10!I45))</f>
        <v/>
      </c>
      <c r="J15" s="314" t="str">
        <f>IF($B$2=1,IF(ชี้วัด10!J15="","",ชี้วัด10!J15),IF(ชี้วัด10!J45="","",ชี้วัด10!J45))</f>
        <v/>
      </c>
      <c r="K15" s="314" t="str">
        <f>IF($B$2=1,IF(ชี้วัด10!K15="","",ชี้วัด10!K15),IF(ชี้วัด10!K45="","",ชี้วัด10!K45))</f>
        <v/>
      </c>
      <c r="L15" s="314" t="str">
        <f>IF($B$2=1,IF(ชี้วัด10!L15="","",ชี้วัด10!L15),IF(ชี้วัด10!L45="","",ชี้วัด10!L45))</f>
        <v/>
      </c>
      <c r="M15" s="314" t="str">
        <f>IF($B$2=1,IF(ชี้วัด10!M15="","",ชี้วัด10!M15),IF(ชี้วัด10!M45="","",ชี้วัด10!M45))</f>
        <v/>
      </c>
      <c r="N15" s="314" t="str">
        <f>IF($B$2=1,IF(ชี้วัด10!N15="","",ชี้วัด10!N15),IF(ชี้วัด10!N45="","",ชี้วัด10!N45))</f>
        <v/>
      </c>
      <c r="O15" s="314" t="str">
        <f>IF($B$2=1,IF(ชี้วัด10!O15="","",ชี้วัด10!O15),IF(ชี้วัด10!O45="","",ชี้วัด10!O45))</f>
        <v/>
      </c>
      <c r="P15" s="314" t="str">
        <f>IF($B$2=1,IF(ชี้วัด10!P15="","",ชี้วัด10!P15),IF(ชี้วัด10!P45="","",ชี้วัด10!P45))</f>
        <v/>
      </c>
      <c r="Q15" s="314" t="str">
        <f>IF($B$2=1,IF(ชี้วัด10!Q15="","",ชี้วัด10!Q15),IF(ชี้วัด10!Q45="","",ชี้วัด10!Q45))</f>
        <v/>
      </c>
      <c r="R15" s="314" t="str">
        <f>IF($B$2=1,IF(ชี้วัด10!R15="","",ชี้วัด10!R15),IF(ชี้วัด10!R45="","",ชี้วัด10!R45))</f>
        <v/>
      </c>
      <c r="S15" s="314" t="str">
        <f>IF($B$2=1,IF(ชี้วัด10!S15="","",ชี้วัด10!S15),IF(ชี้วัด10!S45="","",ชี้วัด10!S45))</f>
        <v/>
      </c>
      <c r="T15" s="314" t="str">
        <f>IF($B$2=1,IF(ชี้วัด10!T15="","",ชี้วัด10!T15),IF(ชี้วัด10!T45="","",ชี้วัด10!T45))</f>
        <v/>
      </c>
      <c r="U15" s="314" t="str">
        <f>IF($B$2=1,IF(ชี้วัด10!U15="","",ชี้วัด10!U15),IF(ชี้วัด10!U45="","",ชี้วัด10!U45))</f>
        <v/>
      </c>
      <c r="V15" s="314" t="str">
        <f>IF($B$2=1,IF(ชี้วัด10!V15="","",ชี้วัด10!V15),IF(ชี้วัด10!V45="","",ชี้วัด10!V45))</f>
        <v/>
      </c>
      <c r="W15" s="314" t="str">
        <f>IF($B$2=1,IF(ชี้วัด10!W15="","",ชี้วัด10!W15),IF(ชี้วัด10!W45="","",ชี้วัด10!W45))</f>
        <v/>
      </c>
      <c r="X15" s="314" t="str">
        <f>IF($B$2=1,IF(ชี้วัด10!X15="","",ชี้วัด10!X15),IF(ชี้วัด10!X45="","",ชี้วัด10!X45))</f>
        <v/>
      </c>
      <c r="Y15" s="314" t="str">
        <f>IF($B$2=1,IF(ชี้วัด10!Y15="","",ชี้วัด10!Y15),IF(ชี้วัด10!Y45="","",ชี้วัด10!Y45))</f>
        <v/>
      </c>
      <c r="Z15" s="314" t="str">
        <f>IF($B$2=1,IF(ชี้วัด10!Z15="","",ชี้วัด10!Z15),IF(ชี้วัด10!Z45="","",ชี้วัด10!Z45))</f>
        <v/>
      </c>
      <c r="AA15" s="314" t="str">
        <f>IF($B$2=1,IF(ชี้วัด10!AA15="","",ชี้วัด10!AA15),IF(ชี้วัด10!AA45="","",ชี้วัด10!AA45))</f>
        <v/>
      </c>
      <c r="AB15" s="314" t="str">
        <f>IF($B$2=1,IF(ชี้วัด10!AB15="","",ชี้วัด10!AB15),IF(ชี้วัด10!AB45="","",ชี้วัด10!AB45))</f>
        <v/>
      </c>
      <c r="AC15" s="314" t="str">
        <f>IF($B$2=1,IF(ชี้วัด10!AC15="","",ชี้วัด10!AC15),IF(ชี้วัด10!AC45="","",ชี้วัด10!AC45))</f>
        <v/>
      </c>
      <c r="AD15" s="314" t="str">
        <f>IF($B$2=1,IF(ชี้วัด10!AD15="","",ชี้วัด10!AD15),IF(ชี้วัด10!AD45="","",ชี้วัด10!AD45))</f>
        <v/>
      </c>
      <c r="AE15" s="314" t="str">
        <f>IF($B$2=1,IF(ชี้วัด10!AE15="","",ชี้วัด10!AE15),IF(ชี้วัด10!AE45="","",ชี้วัด10!AE45))</f>
        <v/>
      </c>
      <c r="AF15" s="314" t="str">
        <f>IF($B$2=1,IF(ชี้วัด10!AF15="","",ชี้วัด10!AF15),IF(ชี้วัด10!AF45="","",ชี้วัด10!AF45))</f>
        <v/>
      </c>
      <c r="AG15" s="314" t="str">
        <f>IF($B$2=1,IF(ชี้วัด10!AG15="","",ชี้วัด10!AG15),IF(ชี้วัด10!AG45="","",ชี้วัด10!AG45))</f>
        <v/>
      </c>
      <c r="AH15" s="314" t="str">
        <f>IF($B$2=1,IF(ชี้วัด10!AH15="","",ชี้วัด10!AH15),IF(ชี้วัด10!AH45="","",ชี้วัด10!AH45))</f>
        <v/>
      </c>
      <c r="AI15" s="314" t="str">
        <f>IF($B$2=1,IF(ชี้วัด10!AI15="","",ชี้วัด10!AI15),IF(ชี้วัด10!AI45="","",ชี้วัด10!AI45))</f>
        <v/>
      </c>
      <c r="AJ15" s="314" t="str">
        <f>IF($B$2=1,IF(ชี้วัด10!AJ15="","",ชี้วัด10!AJ15),IF(ชี้วัด10!AJ45="","",ชี้วัด10!AJ45))</f>
        <v/>
      </c>
      <c r="AK15" s="314" t="str">
        <f>IF($B$2=1,IF(ชี้วัด10!AK15="","",ชี้วัด10!AK15),IF(ชี้วัด10!AK45="","",ชี้วัด10!AK45))</f>
        <v/>
      </c>
      <c r="AL15" s="314" t="str">
        <f>IF($B$2=1,IF(ชี้วัด10!AL15="","",ชี้วัด10!AL15),IF(ชี้วัด10!AL45="","",ชี้วัด10!AL45))</f>
        <v/>
      </c>
      <c r="AM15" s="314" t="str">
        <f>IF($B$2=1,IF(ชี้วัด10!AM15="","",ชี้วัด10!AM15),IF(ชี้วัด10!AM45="","",ชี้วัด10!AM45))</f>
        <v/>
      </c>
      <c r="AN15" s="314" t="str">
        <f>IF($B$2=1,IF(ชี้วัด10!AN15="","",ชี้วัด10!AN15),IF(ชี้วัด10!AN45="","",ชี้วัด10!AN45))</f>
        <v/>
      </c>
      <c r="AO15" s="314" t="str">
        <f>IF($B$2=1,IF(ชี้วัด10!AO15="","",ชี้วัด10!AO15),IF(ชี้วัด10!AO45="","",ชี้วัด10!AO45))</f>
        <v/>
      </c>
      <c r="AP15" s="314" t="str">
        <f>IF($B$2=1,IF(ชี้วัด10!AP15="","",ชี้วัด10!AP15),IF(ชี้วัด10!AP45="","",ชี้วัด10!AP45))</f>
        <v/>
      </c>
      <c r="AQ15" s="314" t="str">
        <f>IF($B$2=1,IF(ชี้วัด10!AQ15="","",ชี้วัด10!AQ15),IF(ชี้วัด10!AQ45="","",ชี้วัด10!AQ45))</f>
        <v/>
      </c>
      <c r="AR15" s="314" t="str">
        <f>IF($B$2=1,IF(ชี้วัด10!AR15="","",ชี้วัด10!AR15),IF(ชี้วัด10!AR45="","",ชี้วัด10!AR45))</f>
        <v/>
      </c>
      <c r="AS15" s="314" t="str">
        <f>IF($B$2=1,IF(ชี้วัด10!AS15="","",ชี้วัด10!AS15),IF(ชี้วัด10!AS45="","",ชี้วัด10!AS45))</f>
        <v/>
      </c>
      <c r="AT15" s="314" t="str">
        <f>IF($B$2=1,IF(ชี้วัด10!AT15="","",ชี้วัด10!AT15),IF(ชี้วัด10!AT45="","",ชี้วัด10!AT45))</f>
        <v/>
      </c>
      <c r="AU15" s="314" t="str">
        <f>IF($B$2=1,IF(ชี้วัด10!AU15="","",ชี้วัด10!AU15),IF(ชี้วัด10!AU45="","",ชี้วัด10!AU45))</f>
        <v/>
      </c>
      <c r="AV15" s="314" t="str">
        <f>IF($B$2=1,IF(ชี้วัด10!AV15="","",ชี้วัด10!AV15),IF(ชี้วัด10!AV45="","",ชี้วัด10!AV45))</f>
        <v/>
      </c>
      <c r="AW15" s="314" t="str">
        <f>IF($B$2=1,IF(ชี้วัด10!AW15="","",ชี้วัด10!AW15),IF(ชี้วัด10!AW45="","",ชี้วัด10!AW45))</f>
        <v/>
      </c>
      <c r="AX15" s="314" t="str">
        <f>IF($B$2=1,IF(ชี้วัด10!AX15="","",ชี้วัด10!AX15),IF(ชี้วัด10!AX45="","",ชี้วัด10!AX45))</f>
        <v/>
      </c>
      <c r="AY15" s="314" t="str">
        <f>IF($B$2=1,IF(ชี้วัด10!AY15="","",ชี้วัด10!AY15),IF(ชี้วัด10!AY45="","",ชี้วัด10!AY45))</f>
        <v/>
      </c>
      <c r="AZ15" s="314" t="str">
        <f>IF($B$2=1,IF(ชี้วัด10!AZ15="","",ชี้วัด10!AZ15),IF(ชี้วัด10!AZ45="","",ชี้วัด10!AZ45))</f>
        <v/>
      </c>
      <c r="BA15" s="314" t="str">
        <f>IF($B$2=1,IF(ชี้วัด10!BA15="","",ชี้วัด10!BA15),IF(ชี้วัด10!BA45="","",ชี้วัด10!BA45))</f>
        <v/>
      </c>
      <c r="BB15" s="314" t="str">
        <f>IF($B$2=1,IF(ชี้วัด10!BB15="","",ชี้วัด10!BB15),IF(ชี้วัด10!BB45="","",ชี้วัด10!BB45))</f>
        <v/>
      </c>
      <c r="BC15" s="314" t="str">
        <f>IF($B$2=1,IF(ชี้วัด10!BC15="","",ชี้วัด10!BC15),IF(ชี้วัด10!BC45="","",ชี้วัด10!BC45))</f>
        <v/>
      </c>
      <c r="BD15" s="314" t="str">
        <f>IF($B$2=1,IF(ชี้วัด10!BD15="","",ชี้วัด10!BD15),IF(ชี้วัด10!BD45="","",ชี้วัด10!BD45))</f>
        <v/>
      </c>
      <c r="BE15" s="116" t="str">
        <f>IF($B$2=1,IF(ชี้วัด10!BE15="","",ชี้วัด10!BE15),IF(ชี้วัด10!BE45="","",ชี้วัด10!BE45))</f>
        <v/>
      </c>
      <c r="BF15" s="116" t="str">
        <f>IF($B$2=1,IF(ชี้วัด10!BF15="","",ชี้วัด10!BF15),IF(ชี้วัด10!BF45="","",ชี้วัด10!BF45))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IF($B$2=1,IF(ชี้วัด10!E16="","",ชี้วัด10!E16),IF(ชี้วัด10!E46="","",ชี้วัด10!E46))</f>
        <v/>
      </c>
      <c r="F16" s="118"/>
      <c r="G16" s="314" t="str">
        <f>IF($B$2=1,IF(ชี้วัด10!G16="","",ชี้วัด10!G16),IF(ชี้วัด10!G46="","",ชี้วัด10!G46))</f>
        <v/>
      </c>
      <c r="H16" s="314" t="str">
        <f>IF($B$2=1,IF(ชี้วัด10!H16="","",ชี้วัด10!H16),IF(ชี้วัด10!H46="","",ชี้วัด10!H46))</f>
        <v/>
      </c>
      <c r="I16" s="314" t="str">
        <f>IF($B$2=1,IF(ชี้วัด10!I16="","",ชี้วัด10!I16),IF(ชี้วัด10!I46="","",ชี้วัด10!I46))</f>
        <v/>
      </c>
      <c r="J16" s="314" t="str">
        <f>IF($B$2=1,IF(ชี้วัด10!J16="","",ชี้วัด10!J16),IF(ชี้วัด10!J46="","",ชี้วัด10!J46))</f>
        <v/>
      </c>
      <c r="K16" s="314" t="str">
        <f>IF($B$2=1,IF(ชี้วัด10!K16="","",ชี้วัด10!K16),IF(ชี้วัด10!K46="","",ชี้วัด10!K46))</f>
        <v/>
      </c>
      <c r="L16" s="314" t="str">
        <f>IF($B$2=1,IF(ชี้วัด10!L16="","",ชี้วัด10!L16),IF(ชี้วัด10!L46="","",ชี้วัด10!L46))</f>
        <v/>
      </c>
      <c r="M16" s="314" t="str">
        <f>IF($B$2=1,IF(ชี้วัด10!M16="","",ชี้วัด10!M16),IF(ชี้วัด10!M46="","",ชี้วัด10!M46))</f>
        <v/>
      </c>
      <c r="N16" s="314" t="str">
        <f>IF($B$2=1,IF(ชี้วัด10!N16="","",ชี้วัด10!N16),IF(ชี้วัด10!N46="","",ชี้วัด10!N46))</f>
        <v/>
      </c>
      <c r="O16" s="314" t="str">
        <f>IF($B$2=1,IF(ชี้วัด10!O16="","",ชี้วัด10!O16),IF(ชี้วัด10!O46="","",ชี้วัด10!O46))</f>
        <v/>
      </c>
      <c r="P16" s="314" t="str">
        <f>IF($B$2=1,IF(ชี้วัด10!P16="","",ชี้วัด10!P16),IF(ชี้วัด10!P46="","",ชี้วัด10!P46))</f>
        <v/>
      </c>
      <c r="Q16" s="314" t="str">
        <f>IF($B$2=1,IF(ชี้วัด10!Q16="","",ชี้วัด10!Q16),IF(ชี้วัด10!Q46="","",ชี้วัด10!Q46))</f>
        <v/>
      </c>
      <c r="R16" s="314" t="str">
        <f>IF($B$2=1,IF(ชี้วัด10!R16="","",ชี้วัด10!R16),IF(ชี้วัด10!R46="","",ชี้วัด10!R46))</f>
        <v/>
      </c>
      <c r="S16" s="314" t="str">
        <f>IF($B$2=1,IF(ชี้วัด10!S16="","",ชี้วัด10!S16),IF(ชี้วัด10!S46="","",ชี้วัด10!S46))</f>
        <v/>
      </c>
      <c r="T16" s="314" t="str">
        <f>IF($B$2=1,IF(ชี้วัด10!T16="","",ชี้วัด10!T16),IF(ชี้วัด10!T46="","",ชี้วัด10!T46))</f>
        <v/>
      </c>
      <c r="U16" s="314" t="str">
        <f>IF($B$2=1,IF(ชี้วัด10!U16="","",ชี้วัด10!U16),IF(ชี้วัด10!U46="","",ชี้วัด10!U46))</f>
        <v/>
      </c>
      <c r="V16" s="314" t="str">
        <f>IF($B$2=1,IF(ชี้วัด10!V16="","",ชี้วัด10!V16),IF(ชี้วัด10!V46="","",ชี้วัด10!V46))</f>
        <v/>
      </c>
      <c r="W16" s="314" t="str">
        <f>IF($B$2=1,IF(ชี้วัด10!W16="","",ชี้วัด10!W16),IF(ชี้วัด10!W46="","",ชี้วัด10!W46))</f>
        <v/>
      </c>
      <c r="X16" s="314" t="str">
        <f>IF($B$2=1,IF(ชี้วัด10!X16="","",ชี้วัด10!X16),IF(ชี้วัด10!X46="","",ชี้วัด10!X46))</f>
        <v/>
      </c>
      <c r="Y16" s="314" t="str">
        <f>IF($B$2=1,IF(ชี้วัด10!Y16="","",ชี้วัด10!Y16),IF(ชี้วัด10!Y46="","",ชี้วัด10!Y46))</f>
        <v/>
      </c>
      <c r="Z16" s="314" t="str">
        <f>IF($B$2=1,IF(ชี้วัด10!Z16="","",ชี้วัด10!Z16),IF(ชี้วัด10!Z46="","",ชี้วัด10!Z46))</f>
        <v/>
      </c>
      <c r="AA16" s="314" t="str">
        <f>IF($B$2=1,IF(ชี้วัด10!AA16="","",ชี้วัด10!AA16),IF(ชี้วัด10!AA46="","",ชี้วัด10!AA46))</f>
        <v/>
      </c>
      <c r="AB16" s="314" t="str">
        <f>IF($B$2=1,IF(ชี้วัด10!AB16="","",ชี้วัด10!AB16),IF(ชี้วัด10!AB46="","",ชี้วัด10!AB46))</f>
        <v/>
      </c>
      <c r="AC16" s="314" t="str">
        <f>IF($B$2=1,IF(ชี้วัด10!AC16="","",ชี้วัด10!AC16),IF(ชี้วัด10!AC46="","",ชี้วัด10!AC46))</f>
        <v/>
      </c>
      <c r="AD16" s="314" t="str">
        <f>IF($B$2=1,IF(ชี้วัด10!AD16="","",ชี้วัด10!AD16),IF(ชี้วัด10!AD46="","",ชี้วัด10!AD46))</f>
        <v/>
      </c>
      <c r="AE16" s="314" t="str">
        <f>IF($B$2=1,IF(ชี้วัด10!AE16="","",ชี้วัด10!AE16),IF(ชี้วัด10!AE46="","",ชี้วัด10!AE46))</f>
        <v/>
      </c>
      <c r="AF16" s="314" t="str">
        <f>IF($B$2=1,IF(ชี้วัด10!AF16="","",ชี้วัด10!AF16),IF(ชี้วัด10!AF46="","",ชี้วัด10!AF46))</f>
        <v/>
      </c>
      <c r="AG16" s="314" t="str">
        <f>IF($B$2=1,IF(ชี้วัด10!AG16="","",ชี้วัด10!AG16),IF(ชี้วัด10!AG46="","",ชี้วัด10!AG46))</f>
        <v/>
      </c>
      <c r="AH16" s="314" t="str">
        <f>IF($B$2=1,IF(ชี้วัด10!AH16="","",ชี้วัด10!AH16),IF(ชี้วัด10!AH46="","",ชี้วัด10!AH46))</f>
        <v/>
      </c>
      <c r="AI16" s="314" t="str">
        <f>IF($B$2=1,IF(ชี้วัด10!AI16="","",ชี้วัด10!AI16),IF(ชี้วัด10!AI46="","",ชี้วัด10!AI46))</f>
        <v/>
      </c>
      <c r="AJ16" s="314" t="str">
        <f>IF($B$2=1,IF(ชี้วัด10!AJ16="","",ชี้วัด10!AJ16),IF(ชี้วัด10!AJ46="","",ชี้วัด10!AJ46))</f>
        <v/>
      </c>
      <c r="AK16" s="314" t="str">
        <f>IF($B$2=1,IF(ชี้วัด10!AK16="","",ชี้วัด10!AK16),IF(ชี้วัด10!AK46="","",ชี้วัด10!AK46))</f>
        <v/>
      </c>
      <c r="AL16" s="314" t="str">
        <f>IF($B$2=1,IF(ชี้วัด10!AL16="","",ชี้วัด10!AL16),IF(ชี้วัด10!AL46="","",ชี้วัด10!AL46))</f>
        <v/>
      </c>
      <c r="AM16" s="314" t="str">
        <f>IF($B$2=1,IF(ชี้วัด10!AM16="","",ชี้วัด10!AM16),IF(ชี้วัด10!AM46="","",ชี้วัด10!AM46))</f>
        <v/>
      </c>
      <c r="AN16" s="314" t="str">
        <f>IF($B$2=1,IF(ชี้วัด10!AN16="","",ชี้วัด10!AN16),IF(ชี้วัด10!AN46="","",ชี้วัด10!AN46))</f>
        <v/>
      </c>
      <c r="AO16" s="314" t="str">
        <f>IF($B$2=1,IF(ชี้วัด10!AO16="","",ชี้วัด10!AO16),IF(ชี้วัด10!AO46="","",ชี้วัด10!AO46))</f>
        <v/>
      </c>
      <c r="AP16" s="314" t="str">
        <f>IF($B$2=1,IF(ชี้วัด10!AP16="","",ชี้วัด10!AP16),IF(ชี้วัด10!AP46="","",ชี้วัด10!AP46))</f>
        <v/>
      </c>
      <c r="AQ16" s="314" t="str">
        <f>IF($B$2=1,IF(ชี้วัด10!AQ16="","",ชี้วัด10!AQ16),IF(ชี้วัด10!AQ46="","",ชี้วัด10!AQ46))</f>
        <v/>
      </c>
      <c r="AR16" s="314" t="str">
        <f>IF($B$2=1,IF(ชี้วัด10!AR16="","",ชี้วัด10!AR16),IF(ชี้วัด10!AR46="","",ชี้วัด10!AR46))</f>
        <v/>
      </c>
      <c r="AS16" s="314" t="str">
        <f>IF($B$2=1,IF(ชี้วัด10!AS16="","",ชี้วัด10!AS16),IF(ชี้วัด10!AS46="","",ชี้วัด10!AS46))</f>
        <v/>
      </c>
      <c r="AT16" s="314" t="str">
        <f>IF($B$2=1,IF(ชี้วัด10!AT16="","",ชี้วัด10!AT16),IF(ชี้วัด10!AT46="","",ชี้วัด10!AT46))</f>
        <v/>
      </c>
      <c r="AU16" s="314" t="str">
        <f>IF($B$2=1,IF(ชี้วัด10!AU16="","",ชี้วัด10!AU16),IF(ชี้วัด10!AU46="","",ชี้วัด10!AU46))</f>
        <v/>
      </c>
      <c r="AV16" s="314" t="str">
        <f>IF($B$2=1,IF(ชี้วัด10!AV16="","",ชี้วัด10!AV16),IF(ชี้วัด10!AV46="","",ชี้วัด10!AV46))</f>
        <v/>
      </c>
      <c r="AW16" s="314" t="str">
        <f>IF($B$2=1,IF(ชี้วัด10!AW16="","",ชี้วัด10!AW16),IF(ชี้วัด10!AW46="","",ชี้วัด10!AW46))</f>
        <v/>
      </c>
      <c r="AX16" s="314" t="str">
        <f>IF($B$2=1,IF(ชี้วัด10!AX16="","",ชี้วัด10!AX16),IF(ชี้วัด10!AX46="","",ชี้วัด10!AX46))</f>
        <v/>
      </c>
      <c r="AY16" s="314" t="str">
        <f>IF($B$2=1,IF(ชี้วัด10!AY16="","",ชี้วัด10!AY16),IF(ชี้วัด10!AY46="","",ชี้วัด10!AY46))</f>
        <v/>
      </c>
      <c r="AZ16" s="314" t="str">
        <f>IF($B$2=1,IF(ชี้วัด10!AZ16="","",ชี้วัด10!AZ16),IF(ชี้วัด10!AZ46="","",ชี้วัด10!AZ46))</f>
        <v/>
      </c>
      <c r="BA16" s="314" t="str">
        <f>IF($B$2=1,IF(ชี้วัด10!BA16="","",ชี้วัด10!BA16),IF(ชี้วัด10!BA46="","",ชี้วัด10!BA46))</f>
        <v/>
      </c>
      <c r="BB16" s="314" t="str">
        <f>IF($B$2=1,IF(ชี้วัด10!BB16="","",ชี้วัด10!BB16),IF(ชี้วัด10!BB46="","",ชี้วัด10!BB46))</f>
        <v/>
      </c>
      <c r="BC16" s="314" t="str">
        <f>IF($B$2=1,IF(ชี้วัด10!BC16="","",ชี้วัด10!BC16),IF(ชี้วัด10!BC46="","",ชี้วัด10!BC46))</f>
        <v/>
      </c>
      <c r="BD16" s="314" t="str">
        <f>IF($B$2=1,IF(ชี้วัด10!BD16="","",ชี้วัด10!BD16),IF(ชี้วัด10!BD46="","",ชี้วัด10!BD46))</f>
        <v/>
      </c>
      <c r="BE16" s="116" t="str">
        <f>IF($B$2=1,IF(ชี้วัด10!BE16="","",ชี้วัด10!BE16),IF(ชี้วัด10!BE46="","",ชี้วัด10!BE46))</f>
        <v/>
      </c>
      <c r="BF16" s="116" t="str">
        <f>IF($B$2=1,IF(ชี้วัด10!BF16="","",ชี้วัด10!BF16),IF(ชี้วัด10!BF46="","",ชี้วัด10!BF46))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IF($B$2=1,IF(ชี้วัด10!E17="","",ชี้วัด10!E17),IF(ชี้วัด10!E47="","",ชี้วัด10!E47))</f>
        <v/>
      </c>
      <c r="F17" s="118"/>
      <c r="G17" s="314" t="str">
        <f>IF($B$2=1,IF(ชี้วัด10!G17="","",ชี้วัด10!G17),IF(ชี้วัด10!G47="","",ชี้วัด10!G47))</f>
        <v/>
      </c>
      <c r="H17" s="314" t="str">
        <f>IF($B$2=1,IF(ชี้วัด10!H17="","",ชี้วัด10!H17),IF(ชี้วัด10!H47="","",ชี้วัด10!H47))</f>
        <v/>
      </c>
      <c r="I17" s="314" t="str">
        <f>IF($B$2=1,IF(ชี้วัด10!I17="","",ชี้วัด10!I17),IF(ชี้วัด10!I47="","",ชี้วัด10!I47))</f>
        <v/>
      </c>
      <c r="J17" s="314" t="str">
        <f>IF($B$2=1,IF(ชี้วัด10!J17="","",ชี้วัด10!J17),IF(ชี้วัด10!J47="","",ชี้วัด10!J47))</f>
        <v/>
      </c>
      <c r="K17" s="314" t="str">
        <f>IF($B$2=1,IF(ชี้วัด10!K17="","",ชี้วัด10!K17),IF(ชี้วัด10!K47="","",ชี้วัด10!K47))</f>
        <v/>
      </c>
      <c r="L17" s="314" t="str">
        <f>IF($B$2=1,IF(ชี้วัด10!L17="","",ชี้วัด10!L17),IF(ชี้วัด10!L47="","",ชี้วัด10!L47))</f>
        <v/>
      </c>
      <c r="M17" s="314" t="str">
        <f>IF($B$2=1,IF(ชี้วัด10!M17="","",ชี้วัด10!M17),IF(ชี้วัด10!M47="","",ชี้วัด10!M47))</f>
        <v/>
      </c>
      <c r="N17" s="314" t="str">
        <f>IF($B$2=1,IF(ชี้วัด10!N17="","",ชี้วัด10!N17),IF(ชี้วัด10!N47="","",ชี้วัด10!N47))</f>
        <v/>
      </c>
      <c r="O17" s="314" t="str">
        <f>IF($B$2=1,IF(ชี้วัด10!O17="","",ชี้วัด10!O17),IF(ชี้วัด10!O47="","",ชี้วัด10!O47))</f>
        <v/>
      </c>
      <c r="P17" s="314" t="str">
        <f>IF($B$2=1,IF(ชี้วัด10!P17="","",ชี้วัด10!P17),IF(ชี้วัด10!P47="","",ชี้วัด10!P47))</f>
        <v/>
      </c>
      <c r="Q17" s="314" t="str">
        <f>IF($B$2=1,IF(ชี้วัด10!Q17="","",ชี้วัด10!Q17),IF(ชี้วัด10!Q47="","",ชี้วัด10!Q47))</f>
        <v/>
      </c>
      <c r="R17" s="314" t="str">
        <f>IF($B$2=1,IF(ชี้วัด10!R17="","",ชี้วัด10!R17),IF(ชี้วัด10!R47="","",ชี้วัด10!R47))</f>
        <v/>
      </c>
      <c r="S17" s="314" t="str">
        <f>IF($B$2=1,IF(ชี้วัด10!S17="","",ชี้วัด10!S17),IF(ชี้วัด10!S47="","",ชี้วัด10!S47))</f>
        <v/>
      </c>
      <c r="T17" s="314" t="str">
        <f>IF($B$2=1,IF(ชี้วัด10!T17="","",ชี้วัด10!T17),IF(ชี้วัด10!T47="","",ชี้วัด10!T47))</f>
        <v/>
      </c>
      <c r="U17" s="314" t="str">
        <f>IF($B$2=1,IF(ชี้วัด10!U17="","",ชี้วัด10!U17),IF(ชี้วัด10!U47="","",ชี้วัด10!U47))</f>
        <v/>
      </c>
      <c r="V17" s="314" t="str">
        <f>IF($B$2=1,IF(ชี้วัด10!V17="","",ชี้วัด10!V17),IF(ชี้วัด10!V47="","",ชี้วัด10!V47))</f>
        <v/>
      </c>
      <c r="W17" s="314" t="str">
        <f>IF($B$2=1,IF(ชี้วัด10!W17="","",ชี้วัด10!W17),IF(ชี้วัด10!W47="","",ชี้วัด10!W47))</f>
        <v/>
      </c>
      <c r="X17" s="314" t="str">
        <f>IF($B$2=1,IF(ชี้วัด10!X17="","",ชี้วัด10!X17),IF(ชี้วัด10!X47="","",ชี้วัด10!X47))</f>
        <v/>
      </c>
      <c r="Y17" s="314" t="str">
        <f>IF($B$2=1,IF(ชี้วัด10!Y17="","",ชี้วัด10!Y17),IF(ชี้วัด10!Y47="","",ชี้วัด10!Y47))</f>
        <v/>
      </c>
      <c r="Z17" s="314" t="str">
        <f>IF($B$2=1,IF(ชี้วัด10!Z17="","",ชี้วัด10!Z17),IF(ชี้วัด10!Z47="","",ชี้วัด10!Z47))</f>
        <v/>
      </c>
      <c r="AA17" s="314" t="str">
        <f>IF($B$2=1,IF(ชี้วัด10!AA17="","",ชี้วัด10!AA17),IF(ชี้วัด10!AA47="","",ชี้วัด10!AA47))</f>
        <v/>
      </c>
      <c r="AB17" s="314" t="str">
        <f>IF($B$2=1,IF(ชี้วัด10!AB17="","",ชี้วัด10!AB17),IF(ชี้วัด10!AB47="","",ชี้วัด10!AB47))</f>
        <v/>
      </c>
      <c r="AC17" s="314" t="str">
        <f>IF($B$2=1,IF(ชี้วัด10!AC17="","",ชี้วัด10!AC17),IF(ชี้วัด10!AC47="","",ชี้วัด10!AC47))</f>
        <v/>
      </c>
      <c r="AD17" s="314" t="str">
        <f>IF($B$2=1,IF(ชี้วัด10!AD17="","",ชี้วัด10!AD17),IF(ชี้วัด10!AD47="","",ชี้วัด10!AD47))</f>
        <v/>
      </c>
      <c r="AE17" s="314" t="str">
        <f>IF($B$2=1,IF(ชี้วัด10!AE17="","",ชี้วัด10!AE17),IF(ชี้วัด10!AE47="","",ชี้วัด10!AE47))</f>
        <v/>
      </c>
      <c r="AF17" s="314" t="str">
        <f>IF($B$2=1,IF(ชี้วัด10!AF17="","",ชี้วัด10!AF17),IF(ชี้วัด10!AF47="","",ชี้วัด10!AF47))</f>
        <v/>
      </c>
      <c r="AG17" s="314" t="str">
        <f>IF($B$2=1,IF(ชี้วัด10!AG17="","",ชี้วัด10!AG17),IF(ชี้วัด10!AG47="","",ชี้วัด10!AG47))</f>
        <v/>
      </c>
      <c r="AH17" s="314" t="str">
        <f>IF($B$2=1,IF(ชี้วัด10!AH17="","",ชี้วัด10!AH17),IF(ชี้วัด10!AH47="","",ชี้วัด10!AH47))</f>
        <v/>
      </c>
      <c r="AI17" s="314" t="str">
        <f>IF($B$2=1,IF(ชี้วัด10!AI17="","",ชี้วัด10!AI17),IF(ชี้วัด10!AI47="","",ชี้วัด10!AI47))</f>
        <v/>
      </c>
      <c r="AJ17" s="314" t="str">
        <f>IF($B$2=1,IF(ชี้วัด10!AJ17="","",ชี้วัด10!AJ17),IF(ชี้วัด10!AJ47="","",ชี้วัด10!AJ47))</f>
        <v/>
      </c>
      <c r="AK17" s="314" t="str">
        <f>IF($B$2=1,IF(ชี้วัด10!AK17="","",ชี้วัด10!AK17),IF(ชี้วัด10!AK47="","",ชี้วัด10!AK47))</f>
        <v/>
      </c>
      <c r="AL17" s="314" t="str">
        <f>IF($B$2=1,IF(ชี้วัด10!AL17="","",ชี้วัด10!AL17),IF(ชี้วัด10!AL47="","",ชี้วัด10!AL47))</f>
        <v/>
      </c>
      <c r="AM17" s="314" t="str">
        <f>IF($B$2=1,IF(ชี้วัด10!AM17="","",ชี้วัด10!AM17),IF(ชี้วัด10!AM47="","",ชี้วัด10!AM47))</f>
        <v/>
      </c>
      <c r="AN17" s="314" t="str">
        <f>IF($B$2=1,IF(ชี้วัด10!AN17="","",ชี้วัด10!AN17),IF(ชี้วัด10!AN47="","",ชี้วัด10!AN47))</f>
        <v/>
      </c>
      <c r="AO17" s="314" t="str">
        <f>IF($B$2=1,IF(ชี้วัด10!AO17="","",ชี้วัด10!AO17),IF(ชี้วัด10!AO47="","",ชี้วัด10!AO47))</f>
        <v/>
      </c>
      <c r="AP17" s="314" t="str">
        <f>IF($B$2=1,IF(ชี้วัด10!AP17="","",ชี้วัด10!AP17),IF(ชี้วัด10!AP47="","",ชี้วัด10!AP47))</f>
        <v/>
      </c>
      <c r="AQ17" s="314" t="str">
        <f>IF($B$2=1,IF(ชี้วัด10!AQ17="","",ชี้วัด10!AQ17),IF(ชี้วัด10!AQ47="","",ชี้วัด10!AQ47))</f>
        <v/>
      </c>
      <c r="AR17" s="314" t="str">
        <f>IF($B$2=1,IF(ชี้วัด10!AR17="","",ชี้วัด10!AR17),IF(ชี้วัด10!AR47="","",ชี้วัด10!AR47))</f>
        <v/>
      </c>
      <c r="AS17" s="314" t="str">
        <f>IF($B$2=1,IF(ชี้วัด10!AS17="","",ชี้วัด10!AS17),IF(ชี้วัด10!AS47="","",ชี้วัด10!AS47))</f>
        <v/>
      </c>
      <c r="AT17" s="314" t="str">
        <f>IF($B$2=1,IF(ชี้วัด10!AT17="","",ชี้วัด10!AT17),IF(ชี้วัด10!AT47="","",ชี้วัด10!AT47))</f>
        <v/>
      </c>
      <c r="AU17" s="314" t="str">
        <f>IF($B$2=1,IF(ชี้วัด10!AU17="","",ชี้วัด10!AU17),IF(ชี้วัด10!AU47="","",ชี้วัด10!AU47))</f>
        <v/>
      </c>
      <c r="AV17" s="314" t="str">
        <f>IF($B$2=1,IF(ชี้วัด10!AV17="","",ชี้วัด10!AV17),IF(ชี้วัด10!AV47="","",ชี้วัด10!AV47))</f>
        <v/>
      </c>
      <c r="AW17" s="314" t="str">
        <f>IF($B$2=1,IF(ชี้วัด10!AW17="","",ชี้วัด10!AW17),IF(ชี้วัด10!AW47="","",ชี้วัด10!AW47))</f>
        <v/>
      </c>
      <c r="AX17" s="314" t="str">
        <f>IF($B$2=1,IF(ชี้วัด10!AX17="","",ชี้วัด10!AX17),IF(ชี้วัด10!AX47="","",ชี้วัด10!AX47))</f>
        <v/>
      </c>
      <c r="AY17" s="314" t="str">
        <f>IF($B$2=1,IF(ชี้วัด10!AY17="","",ชี้วัด10!AY17),IF(ชี้วัด10!AY47="","",ชี้วัด10!AY47))</f>
        <v/>
      </c>
      <c r="AZ17" s="314" t="str">
        <f>IF($B$2=1,IF(ชี้วัด10!AZ17="","",ชี้วัด10!AZ17),IF(ชี้วัด10!AZ47="","",ชี้วัด10!AZ47))</f>
        <v/>
      </c>
      <c r="BA17" s="314" t="str">
        <f>IF($B$2=1,IF(ชี้วัด10!BA17="","",ชี้วัด10!BA17),IF(ชี้วัด10!BA47="","",ชี้วัด10!BA47))</f>
        <v/>
      </c>
      <c r="BB17" s="314" t="str">
        <f>IF($B$2=1,IF(ชี้วัด10!BB17="","",ชี้วัด10!BB17),IF(ชี้วัด10!BB47="","",ชี้วัด10!BB47))</f>
        <v/>
      </c>
      <c r="BC17" s="314" t="str">
        <f>IF($B$2=1,IF(ชี้วัด10!BC17="","",ชี้วัด10!BC17),IF(ชี้วัด10!BC47="","",ชี้วัด10!BC47))</f>
        <v/>
      </c>
      <c r="BD17" s="314" t="str">
        <f>IF($B$2=1,IF(ชี้วัด10!BD17="","",ชี้วัด10!BD17),IF(ชี้วัด10!BD47="","",ชี้วัด10!BD47))</f>
        <v/>
      </c>
      <c r="BE17" s="116" t="str">
        <f>IF($B$2=1,IF(ชี้วัด10!BE17="","",ชี้วัด10!BE17),IF(ชี้วัด10!BE47="","",ชี้วัด10!BE47))</f>
        <v/>
      </c>
      <c r="BF17" s="116" t="str">
        <f>IF($B$2=1,IF(ชี้วัด10!BF17="","",ชี้วัด10!BF17),IF(ชี้วัด10!BF47="","",ชี้วัด10!BF47))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IF($B$2=1,IF(ชี้วัด10!E18="","",ชี้วัด10!E18),IF(ชี้วัด10!E48="","",ชี้วัด10!E48))</f>
        <v/>
      </c>
      <c r="F18" s="118"/>
      <c r="G18" s="314" t="str">
        <f>IF($B$2=1,IF(ชี้วัด10!G18="","",ชี้วัด10!G18),IF(ชี้วัด10!G48="","",ชี้วัด10!G48))</f>
        <v/>
      </c>
      <c r="H18" s="314" t="str">
        <f>IF($B$2=1,IF(ชี้วัด10!H18="","",ชี้วัด10!H18),IF(ชี้วัด10!H48="","",ชี้วัด10!H48))</f>
        <v/>
      </c>
      <c r="I18" s="314" t="str">
        <f>IF($B$2=1,IF(ชี้วัด10!I18="","",ชี้วัด10!I18),IF(ชี้วัด10!I48="","",ชี้วัด10!I48))</f>
        <v/>
      </c>
      <c r="J18" s="314" t="str">
        <f>IF($B$2=1,IF(ชี้วัด10!J18="","",ชี้วัด10!J18),IF(ชี้วัด10!J48="","",ชี้วัด10!J48))</f>
        <v/>
      </c>
      <c r="K18" s="314" t="str">
        <f>IF($B$2=1,IF(ชี้วัด10!K18="","",ชี้วัด10!K18),IF(ชี้วัด10!K48="","",ชี้วัด10!K48))</f>
        <v/>
      </c>
      <c r="L18" s="314" t="str">
        <f>IF($B$2=1,IF(ชี้วัด10!L18="","",ชี้วัด10!L18),IF(ชี้วัด10!L48="","",ชี้วัด10!L48))</f>
        <v/>
      </c>
      <c r="M18" s="314" t="str">
        <f>IF($B$2=1,IF(ชี้วัด10!M18="","",ชี้วัด10!M18),IF(ชี้วัด10!M48="","",ชี้วัด10!M48))</f>
        <v/>
      </c>
      <c r="N18" s="314" t="str">
        <f>IF($B$2=1,IF(ชี้วัด10!N18="","",ชี้วัด10!N18),IF(ชี้วัด10!N48="","",ชี้วัด10!N48))</f>
        <v/>
      </c>
      <c r="O18" s="314" t="str">
        <f>IF($B$2=1,IF(ชี้วัด10!O18="","",ชี้วัด10!O18),IF(ชี้วัด10!O48="","",ชี้วัด10!O48))</f>
        <v/>
      </c>
      <c r="P18" s="314" t="str">
        <f>IF($B$2=1,IF(ชี้วัด10!P18="","",ชี้วัด10!P18),IF(ชี้วัด10!P48="","",ชี้วัด10!P48))</f>
        <v/>
      </c>
      <c r="Q18" s="314" t="str">
        <f>IF($B$2=1,IF(ชี้วัด10!Q18="","",ชี้วัด10!Q18),IF(ชี้วัด10!Q48="","",ชี้วัด10!Q48))</f>
        <v/>
      </c>
      <c r="R18" s="314" t="str">
        <f>IF($B$2=1,IF(ชี้วัด10!R18="","",ชี้วัด10!R18),IF(ชี้วัด10!R48="","",ชี้วัด10!R48))</f>
        <v/>
      </c>
      <c r="S18" s="314" t="str">
        <f>IF($B$2=1,IF(ชี้วัด10!S18="","",ชี้วัด10!S18),IF(ชี้วัด10!S48="","",ชี้วัด10!S48))</f>
        <v/>
      </c>
      <c r="T18" s="314" t="str">
        <f>IF($B$2=1,IF(ชี้วัด10!T18="","",ชี้วัด10!T18),IF(ชี้วัด10!T48="","",ชี้วัด10!T48))</f>
        <v/>
      </c>
      <c r="U18" s="314" t="str">
        <f>IF($B$2=1,IF(ชี้วัด10!U18="","",ชี้วัด10!U18),IF(ชี้วัด10!U48="","",ชี้วัด10!U48))</f>
        <v/>
      </c>
      <c r="V18" s="314" t="str">
        <f>IF($B$2=1,IF(ชี้วัด10!V18="","",ชี้วัด10!V18),IF(ชี้วัด10!V48="","",ชี้วัด10!V48))</f>
        <v/>
      </c>
      <c r="W18" s="314" t="str">
        <f>IF($B$2=1,IF(ชี้วัด10!W18="","",ชี้วัด10!W18),IF(ชี้วัด10!W48="","",ชี้วัด10!W48))</f>
        <v/>
      </c>
      <c r="X18" s="314" t="str">
        <f>IF($B$2=1,IF(ชี้วัด10!X18="","",ชี้วัด10!X18),IF(ชี้วัด10!X48="","",ชี้วัด10!X48))</f>
        <v/>
      </c>
      <c r="Y18" s="314" t="str">
        <f>IF($B$2=1,IF(ชี้วัด10!Y18="","",ชี้วัด10!Y18),IF(ชี้วัด10!Y48="","",ชี้วัด10!Y48))</f>
        <v/>
      </c>
      <c r="Z18" s="314" t="str">
        <f>IF($B$2=1,IF(ชี้วัด10!Z18="","",ชี้วัด10!Z18),IF(ชี้วัด10!Z48="","",ชี้วัด10!Z48))</f>
        <v/>
      </c>
      <c r="AA18" s="314" t="str">
        <f>IF($B$2=1,IF(ชี้วัด10!AA18="","",ชี้วัด10!AA18),IF(ชี้วัด10!AA48="","",ชี้วัด10!AA48))</f>
        <v/>
      </c>
      <c r="AB18" s="314" t="str">
        <f>IF($B$2=1,IF(ชี้วัด10!AB18="","",ชี้วัด10!AB18),IF(ชี้วัด10!AB48="","",ชี้วัด10!AB48))</f>
        <v/>
      </c>
      <c r="AC18" s="314" t="str">
        <f>IF($B$2=1,IF(ชี้วัด10!AC18="","",ชี้วัด10!AC18),IF(ชี้วัด10!AC48="","",ชี้วัด10!AC48))</f>
        <v/>
      </c>
      <c r="AD18" s="314" t="str">
        <f>IF($B$2=1,IF(ชี้วัด10!AD18="","",ชี้วัด10!AD18),IF(ชี้วัด10!AD48="","",ชี้วัด10!AD48))</f>
        <v/>
      </c>
      <c r="AE18" s="314" t="str">
        <f>IF($B$2=1,IF(ชี้วัด10!AE18="","",ชี้วัด10!AE18),IF(ชี้วัด10!AE48="","",ชี้วัด10!AE48))</f>
        <v/>
      </c>
      <c r="AF18" s="314" t="str">
        <f>IF($B$2=1,IF(ชี้วัด10!AF18="","",ชี้วัด10!AF18),IF(ชี้วัด10!AF48="","",ชี้วัด10!AF48))</f>
        <v/>
      </c>
      <c r="AG18" s="314" t="str">
        <f>IF($B$2=1,IF(ชี้วัด10!AG18="","",ชี้วัด10!AG18),IF(ชี้วัด10!AG48="","",ชี้วัด10!AG48))</f>
        <v/>
      </c>
      <c r="AH18" s="314" t="str">
        <f>IF($B$2=1,IF(ชี้วัด10!AH18="","",ชี้วัด10!AH18),IF(ชี้วัด10!AH48="","",ชี้วัด10!AH48))</f>
        <v/>
      </c>
      <c r="AI18" s="314" t="str">
        <f>IF($B$2=1,IF(ชี้วัด10!AI18="","",ชี้วัด10!AI18),IF(ชี้วัด10!AI48="","",ชี้วัด10!AI48))</f>
        <v/>
      </c>
      <c r="AJ18" s="314" t="str">
        <f>IF($B$2=1,IF(ชี้วัด10!AJ18="","",ชี้วัด10!AJ18),IF(ชี้วัด10!AJ48="","",ชี้วัด10!AJ48))</f>
        <v/>
      </c>
      <c r="AK18" s="314" t="str">
        <f>IF($B$2=1,IF(ชี้วัด10!AK18="","",ชี้วัด10!AK18),IF(ชี้วัด10!AK48="","",ชี้วัด10!AK48))</f>
        <v/>
      </c>
      <c r="AL18" s="314" t="str">
        <f>IF($B$2=1,IF(ชี้วัด10!AL18="","",ชี้วัด10!AL18),IF(ชี้วัด10!AL48="","",ชี้วัด10!AL48))</f>
        <v/>
      </c>
      <c r="AM18" s="314" t="str">
        <f>IF($B$2=1,IF(ชี้วัด10!AM18="","",ชี้วัด10!AM18),IF(ชี้วัด10!AM48="","",ชี้วัด10!AM48))</f>
        <v/>
      </c>
      <c r="AN18" s="314" t="str">
        <f>IF($B$2=1,IF(ชี้วัด10!AN18="","",ชี้วัด10!AN18),IF(ชี้วัด10!AN48="","",ชี้วัด10!AN48))</f>
        <v/>
      </c>
      <c r="AO18" s="314" t="str">
        <f>IF($B$2=1,IF(ชี้วัด10!AO18="","",ชี้วัด10!AO18),IF(ชี้วัด10!AO48="","",ชี้วัด10!AO48))</f>
        <v/>
      </c>
      <c r="AP18" s="314" t="str">
        <f>IF($B$2=1,IF(ชี้วัด10!AP18="","",ชี้วัด10!AP18),IF(ชี้วัด10!AP48="","",ชี้วัด10!AP48))</f>
        <v/>
      </c>
      <c r="AQ18" s="314" t="str">
        <f>IF($B$2=1,IF(ชี้วัด10!AQ18="","",ชี้วัด10!AQ18),IF(ชี้วัด10!AQ48="","",ชี้วัด10!AQ48))</f>
        <v/>
      </c>
      <c r="AR18" s="314" t="str">
        <f>IF($B$2=1,IF(ชี้วัด10!AR18="","",ชี้วัด10!AR18),IF(ชี้วัด10!AR48="","",ชี้วัด10!AR48))</f>
        <v/>
      </c>
      <c r="AS18" s="314" t="str">
        <f>IF($B$2=1,IF(ชี้วัด10!AS18="","",ชี้วัด10!AS18),IF(ชี้วัด10!AS48="","",ชี้วัด10!AS48))</f>
        <v/>
      </c>
      <c r="AT18" s="314" t="str">
        <f>IF($B$2=1,IF(ชี้วัด10!AT18="","",ชี้วัด10!AT18),IF(ชี้วัด10!AT48="","",ชี้วัด10!AT48))</f>
        <v/>
      </c>
      <c r="AU18" s="314" t="str">
        <f>IF($B$2=1,IF(ชี้วัด10!AU18="","",ชี้วัด10!AU18),IF(ชี้วัด10!AU48="","",ชี้วัด10!AU48))</f>
        <v/>
      </c>
      <c r="AV18" s="314" t="str">
        <f>IF($B$2=1,IF(ชี้วัด10!AV18="","",ชี้วัด10!AV18),IF(ชี้วัด10!AV48="","",ชี้วัด10!AV48))</f>
        <v/>
      </c>
      <c r="AW18" s="314" t="str">
        <f>IF($B$2=1,IF(ชี้วัด10!AW18="","",ชี้วัด10!AW18),IF(ชี้วัด10!AW48="","",ชี้วัด10!AW48))</f>
        <v/>
      </c>
      <c r="AX18" s="314" t="str">
        <f>IF($B$2=1,IF(ชี้วัด10!AX18="","",ชี้วัด10!AX18),IF(ชี้วัด10!AX48="","",ชี้วัด10!AX48))</f>
        <v/>
      </c>
      <c r="AY18" s="314" t="str">
        <f>IF($B$2=1,IF(ชี้วัด10!AY18="","",ชี้วัด10!AY18),IF(ชี้วัด10!AY48="","",ชี้วัด10!AY48))</f>
        <v/>
      </c>
      <c r="AZ18" s="314" t="str">
        <f>IF($B$2=1,IF(ชี้วัด10!AZ18="","",ชี้วัด10!AZ18),IF(ชี้วัด10!AZ48="","",ชี้วัด10!AZ48))</f>
        <v/>
      </c>
      <c r="BA18" s="314" t="str">
        <f>IF($B$2=1,IF(ชี้วัด10!BA18="","",ชี้วัด10!BA18),IF(ชี้วัด10!BA48="","",ชี้วัด10!BA48))</f>
        <v/>
      </c>
      <c r="BB18" s="314" t="str">
        <f>IF($B$2=1,IF(ชี้วัด10!BB18="","",ชี้วัด10!BB18),IF(ชี้วัด10!BB48="","",ชี้วัด10!BB48))</f>
        <v/>
      </c>
      <c r="BC18" s="314" t="str">
        <f>IF($B$2=1,IF(ชี้วัด10!BC18="","",ชี้วัด10!BC18),IF(ชี้วัด10!BC48="","",ชี้วัด10!BC48))</f>
        <v/>
      </c>
      <c r="BD18" s="314" t="str">
        <f>IF($B$2=1,IF(ชี้วัด10!BD18="","",ชี้วัด10!BD18),IF(ชี้วัด10!BD48="","",ชี้วัด10!BD48))</f>
        <v/>
      </c>
      <c r="BE18" s="116" t="str">
        <f>IF($B$2=1,IF(ชี้วัด10!BE18="","",ชี้วัด10!BE18),IF(ชี้วัด10!BE48="","",ชี้วัด10!BE48))</f>
        <v/>
      </c>
      <c r="BF18" s="116" t="str">
        <f>IF($B$2=1,IF(ชี้วัด10!BF18="","",ชี้วัด10!BF18),IF(ชี้วัด10!BF48="","",ชี้วัด10!BF48))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IF($B$2=1,IF(ชี้วัด10!E19="","",ชี้วัด10!E19),IF(ชี้วัด10!E49="","",ชี้วัด10!E49))</f>
        <v/>
      </c>
      <c r="F19" s="118"/>
      <c r="G19" s="314" t="str">
        <f>IF($B$2=1,IF(ชี้วัด10!G19="","",ชี้วัด10!G19),IF(ชี้วัด10!G49="","",ชี้วัด10!G49))</f>
        <v/>
      </c>
      <c r="H19" s="314" t="str">
        <f>IF($B$2=1,IF(ชี้วัด10!H19="","",ชี้วัด10!H19),IF(ชี้วัด10!H49="","",ชี้วัด10!H49))</f>
        <v/>
      </c>
      <c r="I19" s="314" t="str">
        <f>IF($B$2=1,IF(ชี้วัด10!I19="","",ชี้วัด10!I19),IF(ชี้วัด10!I49="","",ชี้วัด10!I49))</f>
        <v/>
      </c>
      <c r="J19" s="314" t="str">
        <f>IF($B$2=1,IF(ชี้วัด10!J19="","",ชี้วัด10!J19),IF(ชี้วัด10!J49="","",ชี้วัด10!J49))</f>
        <v/>
      </c>
      <c r="K19" s="314" t="str">
        <f>IF($B$2=1,IF(ชี้วัด10!K19="","",ชี้วัด10!K19),IF(ชี้วัด10!K49="","",ชี้วัด10!K49))</f>
        <v/>
      </c>
      <c r="L19" s="314" t="str">
        <f>IF($B$2=1,IF(ชี้วัด10!L19="","",ชี้วัด10!L19),IF(ชี้วัด10!L49="","",ชี้วัด10!L49))</f>
        <v/>
      </c>
      <c r="M19" s="314" t="str">
        <f>IF($B$2=1,IF(ชี้วัด10!M19="","",ชี้วัด10!M19),IF(ชี้วัด10!M49="","",ชี้วัด10!M49))</f>
        <v/>
      </c>
      <c r="N19" s="314" t="str">
        <f>IF($B$2=1,IF(ชี้วัด10!N19="","",ชี้วัด10!N19),IF(ชี้วัด10!N49="","",ชี้วัด10!N49))</f>
        <v/>
      </c>
      <c r="O19" s="314" t="str">
        <f>IF($B$2=1,IF(ชี้วัด10!O19="","",ชี้วัด10!O19),IF(ชี้วัด10!O49="","",ชี้วัด10!O49))</f>
        <v/>
      </c>
      <c r="P19" s="314" t="str">
        <f>IF($B$2=1,IF(ชี้วัด10!P19="","",ชี้วัด10!P19),IF(ชี้วัด10!P49="","",ชี้วัด10!P49))</f>
        <v/>
      </c>
      <c r="Q19" s="314" t="str">
        <f>IF($B$2=1,IF(ชี้วัด10!Q19="","",ชี้วัด10!Q19),IF(ชี้วัด10!Q49="","",ชี้วัด10!Q49))</f>
        <v/>
      </c>
      <c r="R19" s="314" t="str">
        <f>IF($B$2=1,IF(ชี้วัด10!R19="","",ชี้วัด10!R19),IF(ชี้วัด10!R49="","",ชี้วัด10!R49))</f>
        <v/>
      </c>
      <c r="S19" s="314" t="str">
        <f>IF($B$2=1,IF(ชี้วัด10!S19="","",ชี้วัด10!S19),IF(ชี้วัด10!S49="","",ชี้วัด10!S49))</f>
        <v/>
      </c>
      <c r="T19" s="314" t="str">
        <f>IF($B$2=1,IF(ชี้วัด10!T19="","",ชี้วัด10!T19),IF(ชี้วัด10!T49="","",ชี้วัด10!T49))</f>
        <v/>
      </c>
      <c r="U19" s="314" t="str">
        <f>IF($B$2=1,IF(ชี้วัด10!U19="","",ชี้วัด10!U19),IF(ชี้วัด10!U49="","",ชี้วัด10!U49))</f>
        <v/>
      </c>
      <c r="V19" s="314" t="str">
        <f>IF($B$2=1,IF(ชี้วัด10!V19="","",ชี้วัด10!V19),IF(ชี้วัด10!V49="","",ชี้วัด10!V49))</f>
        <v/>
      </c>
      <c r="W19" s="314" t="str">
        <f>IF($B$2=1,IF(ชี้วัด10!W19="","",ชี้วัด10!W19),IF(ชี้วัด10!W49="","",ชี้วัด10!W49))</f>
        <v/>
      </c>
      <c r="X19" s="314" t="str">
        <f>IF($B$2=1,IF(ชี้วัด10!X19="","",ชี้วัด10!X19),IF(ชี้วัด10!X49="","",ชี้วัด10!X49))</f>
        <v/>
      </c>
      <c r="Y19" s="314" t="str">
        <f>IF($B$2=1,IF(ชี้วัด10!Y19="","",ชี้วัด10!Y19),IF(ชี้วัด10!Y49="","",ชี้วัด10!Y49))</f>
        <v/>
      </c>
      <c r="Z19" s="314" t="str">
        <f>IF($B$2=1,IF(ชี้วัด10!Z19="","",ชี้วัด10!Z19),IF(ชี้วัด10!Z49="","",ชี้วัด10!Z49))</f>
        <v/>
      </c>
      <c r="AA19" s="314" t="str">
        <f>IF($B$2=1,IF(ชี้วัด10!AA19="","",ชี้วัด10!AA19),IF(ชี้วัด10!AA49="","",ชี้วัด10!AA49))</f>
        <v/>
      </c>
      <c r="AB19" s="314" t="str">
        <f>IF($B$2=1,IF(ชี้วัด10!AB19="","",ชี้วัด10!AB19),IF(ชี้วัด10!AB49="","",ชี้วัด10!AB49))</f>
        <v/>
      </c>
      <c r="AC19" s="314" t="str">
        <f>IF($B$2=1,IF(ชี้วัด10!AC19="","",ชี้วัด10!AC19),IF(ชี้วัด10!AC49="","",ชี้วัด10!AC49))</f>
        <v/>
      </c>
      <c r="AD19" s="314" t="str">
        <f>IF($B$2=1,IF(ชี้วัด10!AD19="","",ชี้วัด10!AD19),IF(ชี้วัด10!AD49="","",ชี้วัด10!AD49))</f>
        <v/>
      </c>
      <c r="AE19" s="314" t="str">
        <f>IF($B$2=1,IF(ชี้วัด10!AE19="","",ชี้วัด10!AE19),IF(ชี้วัด10!AE49="","",ชี้วัด10!AE49))</f>
        <v/>
      </c>
      <c r="AF19" s="314" t="str">
        <f>IF($B$2=1,IF(ชี้วัด10!AF19="","",ชี้วัด10!AF19),IF(ชี้วัด10!AF49="","",ชี้วัด10!AF49))</f>
        <v/>
      </c>
      <c r="AG19" s="314" t="str">
        <f>IF($B$2=1,IF(ชี้วัด10!AG19="","",ชี้วัด10!AG19),IF(ชี้วัด10!AG49="","",ชี้วัด10!AG49))</f>
        <v/>
      </c>
      <c r="AH19" s="314" t="str">
        <f>IF($B$2=1,IF(ชี้วัด10!AH19="","",ชี้วัด10!AH19),IF(ชี้วัด10!AH49="","",ชี้วัด10!AH49))</f>
        <v/>
      </c>
      <c r="AI19" s="314" t="str">
        <f>IF($B$2=1,IF(ชี้วัด10!AI19="","",ชี้วัด10!AI19),IF(ชี้วัด10!AI49="","",ชี้วัด10!AI49))</f>
        <v/>
      </c>
      <c r="AJ19" s="314" t="str">
        <f>IF($B$2=1,IF(ชี้วัด10!AJ19="","",ชี้วัด10!AJ19),IF(ชี้วัด10!AJ49="","",ชี้วัด10!AJ49))</f>
        <v/>
      </c>
      <c r="AK19" s="314" t="str">
        <f>IF($B$2=1,IF(ชี้วัด10!AK19="","",ชี้วัด10!AK19),IF(ชี้วัด10!AK49="","",ชี้วัด10!AK49))</f>
        <v/>
      </c>
      <c r="AL19" s="314" t="str">
        <f>IF($B$2=1,IF(ชี้วัด10!AL19="","",ชี้วัด10!AL19),IF(ชี้วัด10!AL49="","",ชี้วัด10!AL49))</f>
        <v/>
      </c>
      <c r="AM19" s="314" t="str">
        <f>IF($B$2=1,IF(ชี้วัด10!AM19="","",ชี้วัด10!AM19),IF(ชี้วัด10!AM49="","",ชี้วัด10!AM49))</f>
        <v/>
      </c>
      <c r="AN19" s="314" t="str">
        <f>IF($B$2=1,IF(ชี้วัด10!AN19="","",ชี้วัด10!AN19),IF(ชี้วัด10!AN49="","",ชี้วัด10!AN49))</f>
        <v/>
      </c>
      <c r="AO19" s="314" t="str">
        <f>IF($B$2=1,IF(ชี้วัด10!AO19="","",ชี้วัด10!AO19),IF(ชี้วัด10!AO49="","",ชี้วัด10!AO49))</f>
        <v/>
      </c>
      <c r="AP19" s="314" t="str">
        <f>IF($B$2=1,IF(ชี้วัด10!AP19="","",ชี้วัด10!AP19),IF(ชี้วัด10!AP49="","",ชี้วัด10!AP49))</f>
        <v/>
      </c>
      <c r="AQ19" s="314" t="str">
        <f>IF($B$2=1,IF(ชี้วัด10!AQ19="","",ชี้วัด10!AQ19),IF(ชี้วัด10!AQ49="","",ชี้วัด10!AQ49))</f>
        <v/>
      </c>
      <c r="AR19" s="314" t="str">
        <f>IF($B$2=1,IF(ชี้วัด10!AR19="","",ชี้วัด10!AR19),IF(ชี้วัด10!AR49="","",ชี้วัด10!AR49))</f>
        <v/>
      </c>
      <c r="AS19" s="314" t="str">
        <f>IF($B$2=1,IF(ชี้วัด10!AS19="","",ชี้วัด10!AS19),IF(ชี้วัด10!AS49="","",ชี้วัด10!AS49))</f>
        <v/>
      </c>
      <c r="AT19" s="314" t="str">
        <f>IF($B$2=1,IF(ชี้วัด10!AT19="","",ชี้วัด10!AT19),IF(ชี้วัด10!AT49="","",ชี้วัด10!AT49))</f>
        <v/>
      </c>
      <c r="AU19" s="314" t="str">
        <f>IF($B$2=1,IF(ชี้วัด10!AU19="","",ชี้วัด10!AU19),IF(ชี้วัด10!AU49="","",ชี้วัด10!AU49))</f>
        <v/>
      </c>
      <c r="AV19" s="314" t="str">
        <f>IF($B$2=1,IF(ชี้วัด10!AV19="","",ชี้วัด10!AV19),IF(ชี้วัด10!AV49="","",ชี้วัด10!AV49))</f>
        <v/>
      </c>
      <c r="AW19" s="314" t="str">
        <f>IF($B$2=1,IF(ชี้วัด10!AW19="","",ชี้วัด10!AW19),IF(ชี้วัด10!AW49="","",ชี้วัด10!AW49))</f>
        <v/>
      </c>
      <c r="AX19" s="314" t="str">
        <f>IF($B$2=1,IF(ชี้วัด10!AX19="","",ชี้วัด10!AX19),IF(ชี้วัด10!AX49="","",ชี้วัด10!AX49))</f>
        <v/>
      </c>
      <c r="AY19" s="314" t="str">
        <f>IF($B$2=1,IF(ชี้วัด10!AY19="","",ชี้วัด10!AY19),IF(ชี้วัด10!AY49="","",ชี้วัด10!AY49))</f>
        <v/>
      </c>
      <c r="AZ19" s="314" t="str">
        <f>IF($B$2=1,IF(ชี้วัด10!AZ19="","",ชี้วัด10!AZ19),IF(ชี้วัด10!AZ49="","",ชี้วัด10!AZ49))</f>
        <v/>
      </c>
      <c r="BA19" s="314" t="str">
        <f>IF($B$2=1,IF(ชี้วัด10!BA19="","",ชี้วัด10!BA19),IF(ชี้วัด10!BA49="","",ชี้วัด10!BA49))</f>
        <v/>
      </c>
      <c r="BB19" s="314" t="str">
        <f>IF($B$2=1,IF(ชี้วัด10!BB19="","",ชี้วัด10!BB19),IF(ชี้วัด10!BB49="","",ชี้วัด10!BB49))</f>
        <v/>
      </c>
      <c r="BC19" s="314" t="str">
        <f>IF($B$2=1,IF(ชี้วัด10!BC19="","",ชี้วัด10!BC19),IF(ชี้วัด10!BC49="","",ชี้วัด10!BC49))</f>
        <v/>
      </c>
      <c r="BD19" s="314" t="str">
        <f>IF($B$2=1,IF(ชี้วัด10!BD19="","",ชี้วัด10!BD19),IF(ชี้วัด10!BD49="","",ชี้วัด10!BD49))</f>
        <v/>
      </c>
      <c r="BE19" s="116" t="str">
        <f>IF($B$2=1,IF(ชี้วัด10!BE19="","",ชี้วัด10!BE19),IF(ชี้วัด10!BE49="","",ชี้วัด10!BE49))</f>
        <v/>
      </c>
      <c r="BF19" s="116" t="str">
        <f>IF($B$2=1,IF(ชี้วัด10!BF19="","",ชี้วัด10!BF19),IF(ชี้วัด10!BF49="","",ชี้วัด10!BF49))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IF($B$2=1,IF(ชี้วัด10!E20="","",ชี้วัด10!E20),IF(ชี้วัด10!E50="","",ชี้วัด10!E50))</f>
        <v/>
      </c>
      <c r="F20" s="118"/>
      <c r="G20" s="314" t="str">
        <f>IF($B$2=1,IF(ชี้วัด10!G20="","",ชี้วัด10!G20),IF(ชี้วัด10!G50="","",ชี้วัด10!G50))</f>
        <v/>
      </c>
      <c r="H20" s="314" t="str">
        <f>IF($B$2=1,IF(ชี้วัด10!H20="","",ชี้วัด10!H20),IF(ชี้วัด10!H50="","",ชี้วัด10!H50))</f>
        <v/>
      </c>
      <c r="I20" s="314" t="str">
        <f>IF($B$2=1,IF(ชี้วัด10!I20="","",ชี้วัด10!I20),IF(ชี้วัด10!I50="","",ชี้วัด10!I50))</f>
        <v/>
      </c>
      <c r="J20" s="314" t="str">
        <f>IF($B$2=1,IF(ชี้วัด10!J20="","",ชี้วัด10!J20),IF(ชี้วัด10!J50="","",ชี้วัด10!J50))</f>
        <v/>
      </c>
      <c r="K20" s="314" t="str">
        <f>IF($B$2=1,IF(ชี้วัด10!K20="","",ชี้วัด10!K20),IF(ชี้วัด10!K50="","",ชี้วัด10!K50))</f>
        <v/>
      </c>
      <c r="L20" s="314" t="str">
        <f>IF($B$2=1,IF(ชี้วัด10!L20="","",ชี้วัด10!L20),IF(ชี้วัด10!L50="","",ชี้วัด10!L50))</f>
        <v/>
      </c>
      <c r="M20" s="314" t="str">
        <f>IF($B$2=1,IF(ชี้วัด10!M20="","",ชี้วัด10!M20),IF(ชี้วัด10!M50="","",ชี้วัด10!M50))</f>
        <v/>
      </c>
      <c r="N20" s="314" t="str">
        <f>IF($B$2=1,IF(ชี้วัด10!N20="","",ชี้วัด10!N20),IF(ชี้วัด10!N50="","",ชี้วัด10!N50))</f>
        <v/>
      </c>
      <c r="O20" s="314" t="str">
        <f>IF($B$2=1,IF(ชี้วัด10!O20="","",ชี้วัด10!O20),IF(ชี้วัด10!O50="","",ชี้วัด10!O50))</f>
        <v/>
      </c>
      <c r="P20" s="314" t="str">
        <f>IF($B$2=1,IF(ชี้วัด10!P20="","",ชี้วัด10!P20),IF(ชี้วัด10!P50="","",ชี้วัด10!P50))</f>
        <v/>
      </c>
      <c r="Q20" s="314" t="str">
        <f>IF($B$2=1,IF(ชี้วัด10!Q20="","",ชี้วัด10!Q20),IF(ชี้วัด10!Q50="","",ชี้วัด10!Q50))</f>
        <v/>
      </c>
      <c r="R20" s="314" t="str">
        <f>IF($B$2=1,IF(ชี้วัด10!R20="","",ชี้วัด10!R20),IF(ชี้วัด10!R50="","",ชี้วัด10!R50))</f>
        <v/>
      </c>
      <c r="S20" s="314" t="str">
        <f>IF($B$2=1,IF(ชี้วัด10!S20="","",ชี้วัด10!S20),IF(ชี้วัด10!S50="","",ชี้วัด10!S50))</f>
        <v/>
      </c>
      <c r="T20" s="314" t="str">
        <f>IF($B$2=1,IF(ชี้วัด10!T20="","",ชี้วัด10!T20),IF(ชี้วัด10!T50="","",ชี้วัด10!T50))</f>
        <v/>
      </c>
      <c r="U20" s="314" t="str">
        <f>IF($B$2=1,IF(ชี้วัด10!U20="","",ชี้วัด10!U20),IF(ชี้วัด10!U50="","",ชี้วัด10!U50))</f>
        <v/>
      </c>
      <c r="V20" s="314" t="str">
        <f>IF($B$2=1,IF(ชี้วัด10!V20="","",ชี้วัด10!V20),IF(ชี้วัด10!V50="","",ชี้วัด10!V50))</f>
        <v/>
      </c>
      <c r="W20" s="314" t="str">
        <f>IF($B$2=1,IF(ชี้วัด10!W20="","",ชี้วัด10!W20),IF(ชี้วัด10!W50="","",ชี้วัด10!W50))</f>
        <v/>
      </c>
      <c r="X20" s="314" t="str">
        <f>IF($B$2=1,IF(ชี้วัด10!X20="","",ชี้วัด10!X20),IF(ชี้วัด10!X50="","",ชี้วัด10!X50))</f>
        <v/>
      </c>
      <c r="Y20" s="314" t="str">
        <f>IF($B$2=1,IF(ชี้วัด10!Y20="","",ชี้วัด10!Y20),IF(ชี้วัด10!Y50="","",ชี้วัด10!Y50))</f>
        <v/>
      </c>
      <c r="Z20" s="314" t="str">
        <f>IF($B$2=1,IF(ชี้วัด10!Z20="","",ชี้วัด10!Z20),IF(ชี้วัด10!Z50="","",ชี้วัด10!Z50))</f>
        <v/>
      </c>
      <c r="AA20" s="314" t="str">
        <f>IF($B$2=1,IF(ชี้วัด10!AA20="","",ชี้วัด10!AA20),IF(ชี้วัด10!AA50="","",ชี้วัด10!AA50))</f>
        <v/>
      </c>
      <c r="AB20" s="314" t="str">
        <f>IF($B$2=1,IF(ชี้วัด10!AB20="","",ชี้วัด10!AB20),IF(ชี้วัด10!AB50="","",ชี้วัด10!AB50))</f>
        <v/>
      </c>
      <c r="AC20" s="314" t="str">
        <f>IF($B$2=1,IF(ชี้วัด10!AC20="","",ชี้วัด10!AC20),IF(ชี้วัด10!AC50="","",ชี้วัด10!AC50))</f>
        <v/>
      </c>
      <c r="AD20" s="314" t="str">
        <f>IF($B$2=1,IF(ชี้วัด10!AD20="","",ชี้วัด10!AD20),IF(ชี้วัด10!AD50="","",ชี้วัด10!AD50))</f>
        <v/>
      </c>
      <c r="AE20" s="314" t="str">
        <f>IF($B$2=1,IF(ชี้วัด10!AE20="","",ชี้วัด10!AE20),IF(ชี้วัด10!AE50="","",ชี้วัด10!AE50))</f>
        <v/>
      </c>
      <c r="AF20" s="314" t="str">
        <f>IF($B$2=1,IF(ชี้วัด10!AF20="","",ชี้วัด10!AF20),IF(ชี้วัด10!AF50="","",ชี้วัด10!AF50))</f>
        <v/>
      </c>
      <c r="AG20" s="314" t="str">
        <f>IF($B$2=1,IF(ชี้วัด10!AG20="","",ชี้วัด10!AG20),IF(ชี้วัด10!AG50="","",ชี้วัด10!AG50))</f>
        <v/>
      </c>
      <c r="AH20" s="314" t="str">
        <f>IF($B$2=1,IF(ชี้วัด10!AH20="","",ชี้วัด10!AH20),IF(ชี้วัด10!AH50="","",ชี้วัด10!AH50))</f>
        <v/>
      </c>
      <c r="AI20" s="314" t="str">
        <f>IF($B$2=1,IF(ชี้วัด10!AI20="","",ชี้วัด10!AI20),IF(ชี้วัด10!AI50="","",ชี้วัด10!AI50))</f>
        <v/>
      </c>
      <c r="AJ20" s="314" t="str">
        <f>IF($B$2=1,IF(ชี้วัด10!AJ20="","",ชี้วัด10!AJ20),IF(ชี้วัด10!AJ50="","",ชี้วัด10!AJ50))</f>
        <v/>
      </c>
      <c r="AK20" s="314" t="str">
        <f>IF($B$2=1,IF(ชี้วัด10!AK20="","",ชี้วัด10!AK20),IF(ชี้วัด10!AK50="","",ชี้วัด10!AK50))</f>
        <v/>
      </c>
      <c r="AL20" s="314" t="str">
        <f>IF($B$2=1,IF(ชี้วัด10!AL20="","",ชี้วัด10!AL20),IF(ชี้วัด10!AL50="","",ชี้วัด10!AL50))</f>
        <v/>
      </c>
      <c r="AM20" s="314" t="str">
        <f>IF($B$2=1,IF(ชี้วัด10!AM20="","",ชี้วัด10!AM20),IF(ชี้วัด10!AM50="","",ชี้วัด10!AM50))</f>
        <v/>
      </c>
      <c r="AN20" s="314" t="str">
        <f>IF($B$2=1,IF(ชี้วัด10!AN20="","",ชี้วัด10!AN20),IF(ชี้วัด10!AN50="","",ชี้วัด10!AN50))</f>
        <v/>
      </c>
      <c r="AO20" s="314" t="str">
        <f>IF($B$2=1,IF(ชี้วัด10!AO20="","",ชี้วัด10!AO20),IF(ชี้วัด10!AO50="","",ชี้วัด10!AO50))</f>
        <v/>
      </c>
      <c r="AP20" s="314" t="str">
        <f>IF($B$2=1,IF(ชี้วัด10!AP20="","",ชี้วัด10!AP20),IF(ชี้วัด10!AP50="","",ชี้วัด10!AP50))</f>
        <v/>
      </c>
      <c r="AQ20" s="314" t="str">
        <f>IF($B$2=1,IF(ชี้วัด10!AQ20="","",ชี้วัด10!AQ20),IF(ชี้วัด10!AQ50="","",ชี้วัด10!AQ50))</f>
        <v/>
      </c>
      <c r="AR20" s="314" t="str">
        <f>IF($B$2=1,IF(ชี้วัด10!AR20="","",ชี้วัด10!AR20),IF(ชี้วัด10!AR50="","",ชี้วัด10!AR50))</f>
        <v/>
      </c>
      <c r="AS20" s="314" t="str">
        <f>IF($B$2=1,IF(ชี้วัด10!AS20="","",ชี้วัด10!AS20),IF(ชี้วัด10!AS50="","",ชี้วัด10!AS50))</f>
        <v/>
      </c>
      <c r="AT20" s="314" t="str">
        <f>IF($B$2=1,IF(ชี้วัด10!AT20="","",ชี้วัด10!AT20),IF(ชี้วัด10!AT50="","",ชี้วัด10!AT50))</f>
        <v/>
      </c>
      <c r="AU20" s="314" t="str">
        <f>IF($B$2=1,IF(ชี้วัด10!AU20="","",ชี้วัด10!AU20),IF(ชี้วัด10!AU50="","",ชี้วัด10!AU50))</f>
        <v/>
      </c>
      <c r="AV20" s="314" t="str">
        <f>IF($B$2=1,IF(ชี้วัด10!AV20="","",ชี้วัด10!AV20),IF(ชี้วัด10!AV50="","",ชี้วัด10!AV50))</f>
        <v/>
      </c>
      <c r="AW20" s="314" t="str">
        <f>IF($B$2=1,IF(ชี้วัด10!AW20="","",ชี้วัด10!AW20),IF(ชี้วัด10!AW50="","",ชี้วัด10!AW50))</f>
        <v/>
      </c>
      <c r="AX20" s="314" t="str">
        <f>IF($B$2=1,IF(ชี้วัด10!AX20="","",ชี้วัด10!AX20),IF(ชี้วัด10!AX50="","",ชี้วัด10!AX50))</f>
        <v/>
      </c>
      <c r="AY20" s="314" t="str">
        <f>IF($B$2=1,IF(ชี้วัด10!AY20="","",ชี้วัด10!AY20),IF(ชี้วัด10!AY50="","",ชี้วัด10!AY50))</f>
        <v/>
      </c>
      <c r="AZ20" s="314" t="str">
        <f>IF($B$2=1,IF(ชี้วัด10!AZ20="","",ชี้วัด10!AZ20),IF(ชี้วัด10!AZ50="","",ชี้วัด10!AZ50))</f>
        <v/>
      </c>
      <c r="BA20" s="314" t="str">
        <f>IF($B$2=1,IF(ชี้วัด10!BA20="","",ชี้วัด10!BA20),IF(ชี้วัด10!BA50="","",ชี้วัด10!BA50))</f>
        <v/>
      </c>
      <c r="BB20" s="314" t="str">
        <f>IF($B$2=1,IF(ชี้วัด10!BB20="","",ชี้วัด10!BB20),IF(ชี้วัด10!BB50="","",ชี้วัด10!BB50))</f>
        <v/>
      </c>
      <c r="BC20" s="314" t="str">
        <f>IF($B$2=1,IF(ชี้วัด10!BC20="","",ชี้วัด10!BC20),IF(ชี้วัด10!BC50="","",ชี้วัด10!BC50))</f>
        <v/>
      </c>
      <c r="BD20" s="314" t="str">
        <f>IF($B$2=1,IF(ชี้วัด10!BD20="","",ชี้วัด10!BD20),IF(ชี้วัด10!BD50="","",ชี้วัด10!BD50))</f>
        <v/>
      </c>
      <c r="BE20" s="116" t="str">
        <f>IF($B$2=1,IF(ชี้วัด10!BE20="","",ชี้วัด10!BE20),IF(ชี้วัด10!BE50="","",ชี้วัด10!BE50))</f>
        <v/>
      </c>
      <c r="BF20" s="116" t="str">
        <f>IF($B$2=1,IF(ชี้วัด10!BF20="","",ชี้วัด10!BF20),IF(ชี้วัด10!BF50="","",ชี้วัด10!BF50))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IF($B$2=1,IF(ชี้วัด10!E21="","",ชี้วัด10!E21),IF(ชี้วัด10!E51="","",ชี้วัด10!E51))</f>
        <v/>
      </c>
      <c r="F21" s="118"/>
      <c r="G21" s="314" t="str">
        <f>IF($B$2=1,IF(ชี้วัด10!G21="","",ชี้วัด10!G21),IF(ชี้วัด10!G51="","",ชี้วัด10!G51))</f>
        <v/>
      </c>
      <c r="H21" s="314" t="str">
        <f>IF($B$2=1,IF(ชี้วัด10!H21="","",ชี้วัด10!H21),IF(ชี้วัด10!H51="","",ชี้วัด10!H51))</f>
        <v/>
      </c>
      <c r="I21" s="314" t="str">
        <f>IF($B$2=1,IF(ชี้วัด10!I21="","",ชี้วัด10!I21),IF(ชี้วัด10!I51="","",ชี้วัด10!I51))</f>
        <v/>
      </c>
      <c r="J21" s="314" t="str">
        <f>IF($B$2=1,IF(ชี้วัด10!J21="","",ชี้วัด10!J21),IF(ชี้วัด10!J51="","",ชี้วัด10!J51))</f>
        <v/>
      </c>
      <c r="K21" s="314" t="str">
        <f>IF($B$2=1,IF(ชี้วัด10!K21="","",ชี้วัด10!K21),IF(ชี้วัด10!K51="","",ชี้วัด10!K51))</f>
        <v/>
      </c>
      <c r="L21" s="314" t="str">
        <f>IF($B$2=1,IF(ชี้วัด10!L21="","",ชี้วัด10!L21),IF(ชี้วัด10!L51="","",ชี้วัด10!L51))</f>
        <v/>
      </c>
      <c r="M21" s="314" t="str">
        <f>IF($B$2=1,IF(ชี้วัด10!M21="","",ชี้วัด10!M21),IF(ชี้วัด10!M51="","",ชี้วัด10!M51))</f>
        <v/>
      </c>
      <c r="N21" s="314" t="str">
        <f>IF($B$2=1,IF(ชี้วัด10!N21="","",ชี้วัด10!N21),IF(ชี้วัด10!N51="","",ชี้วัด10!N51))</f>
        <v/>
      </c>
      <c r="O21" s="314" t="str">
        <f>IF($B$2=1,IF(ชี้วัด10!O21="","",ชี้วัด10!O21),IF(ชี้วัด10!O51="","",ชี้วัด10!O51))</f>
        <v/>
      </c>
      <c r="P21" s="314" t="str">
        <f>IF($B$2=1,IF(ชี้วัด10!P21="","",ชี้วัด10!P21),IF(ชี้วัด10!P51="","",ชี้วัด10!P51))</f>
        <v/>
      </c>
      <c r="Q21" s="314" t="str">
        <f>IF($B$2=1,IF(ชี้วัด10!Q21="","",ชี้วัด10!Q21),IF(ชี้วัด10!Q51="","",ชี้วัด10!Q51))</f>
        <v/>
      </c>
      <c r="R21" s="314" t="str">
        <f>IF($B$2=1,IF(ชี้วัด10!R21="","",ชี้วัด10!R21),IF(ชี้วัด10!R51="","",ชี้วัด10!R51))</f>
        <v/>
      </c>
      <c r="S21" s="314" t="str">
        <f>IF($B$2=1,IF(ชี้วัด10!S21="","",ชี้วัด10!S21),IF(ชี้วัด10!S51="","",ชี้วัด10!S51))</f>
        <v/>
      </c>
      <c r="T21" s="314" t="str">
        <f>IF($B$2=1,IF(ชี้วัด10!T21="","",ชี้วัด10!T21),IF(ชี้วัด10!T51="","",ชี้วัด10!T51))</f>
        <v/>
      </c>
      <c r="U21" s="314" t="str">
        <f>IF($B$2=1,IF(ชี้วัด10!U21="","",ชี้วัด10!U21),IF(ชี้วัด10!U51="","",ชี้วัด10!U51))</f>
        <v/>
      </c>
      <c r="V21" s="314" t="str">
        <f>IF($B$2=1,IF(ชี้วัด10!V21="","",ชี้วัด10!V21),IF(ชี้วัด10!V51="","",ชี้วัด10!V51))</f>
        <v/>
      </c>
      <c r="W21" s="314" t="str">
        <f>IF($B$2=1,IF(ชี้วัด10!W21="","",ชี้วัด10!W21),IF(ชี้วัด10!W51="","",ชี้วัด10!W51))</f>
        <v/>
      </c>
      <c r="X21" s="314" t="str">
        <f>IF($B$2=1,IF(ชี้วัด10!X21="","",ชี้วัด10!X21),IF(ชี้วัด10!X51="","",ชี้วัด10!X51))</f>
        <v/>
      </c>
      <c r="Y21" s="314" t="str">
        <f>IF($B$2=1,IF(ชี้วัด10!Y21="","",ชี้วัด10!Y21),IF(ชี้วัด10!Y51="","",ชี้วัด10!Y51))</f>
        <v/>
      </c>
      <c r="Z21" s="314" t="str">
        <f>IF($B$2=1,IF(ชี้วัด10!Z21="","",ชี้วัด10!Z21),IF(ชี้วัด10!Z51="","",ชี้วัด10!Z51))</f>
        <v/>
      </c>
      <c r="AA21" s="314" t="str">
        <f>IF($B$2=1,IF(ชี้วัด10!AA21="","",ชี้วัด10!AA21),IF(ชี้วัด10!AA51="","",ชี้วัด10!AA51))</f>
        <v/>
      </c>
      <c r="AB21" s="314" t="str">
        <f>IF($B$2=1,IF(ชี้วัด10!AB21="","",ชี้วัด10!AB21),IF(ชี้วัด10!AB51="","",ชี้วัด10!AB51))</f>
        <v/>
      </c>
      <c r="AC21" s="314" t="str">
        <f>IF($B$2=1,IF(ชี้วัด10!AC21="","",ชี้วัด10!AC21),IF(ชี้วัด10!AC51="","",ชี้วัด10!AC51))</f>
        <v/>
      </c>
      <c r="AD21" s="314" t="str">
        <f>IF($B$2=1,IF(ชี้วัด10!AD21="","",ชี้วัด10!AD21),IF(ชี้วัด10!AD51="","",ชี้วัด10!AD51))</f>
        <v/>
      </c>
      <c r="AE21" s="314" t="str">
        <f>IF($B$2=1,IF(ชี้วัด10!AE21="","",ชี้วัด10!AE21),IF(ชี้วัด10!AE51="","",ชี้วัด10!AE51))</f>
        <v/>
      </c>
      <c r="AF21" s="314" t="str">
        <f>IF($B$2=1,IF(ชี้วัด10!AF21="","",ชี้วัด10!AF21),IF(ชี้วัด10!AF51="","",ชี้วัด10!AF51))</f>
        <v/>
      </c>
      <c r="AG21" s="314" t="str">
        <f>IF($B$2=1,IF(ชี้วัด10!AG21="","",ชี้วัด10!AG21),IF(ชี้วัด10!AG51="","",ชี้วัด10!AG51))</f>
        <v/>
      </c>
      <c r="AH21" s="314" t="str">
        <f>IF($B$2=1,IF(ชี้วัด10!AH21="","",ชี้วัด10!AH21),IF(ชี้วัด10!AH51="","",ชี้วัด10!AH51))</f>
        <v/>
      </c>
      <c r="AI21" s="314" t="str">
        <f>IF($B$2=1,IF(ชี้วัด10!AI21="","",ชี้วัด10!AI21),IF(ชี้วัด10!AI51="","",ชี้วัด10!AI51))</f>
        <v/>
      </c>
      <c r="AJ21" s="314" t="str">
        <f>IF($B$2=1,IF(ชี้วัด10!AJ21="","",ชี้วัด10!AJ21),IF(ชี้วัด10!AJ51="","",ชี้วัด10!AJ51))</f>
        <v/>
      </c>
      <c r="AK21" s="314" t="str">
        <f>IF($B$2=1,IF(ชี้วัด10!AK21="","",ชี้วัด10!AK21),IF(ชี้วัด10!AK51="","",ชี้วัด10!AK51))</f>
        <v/>
      </c>
      <c r="AL21" s="314" t="str">
        <f>IF($B$2=1,IF(ชี้วัด10!AL21="","",ชี้วัด10!AL21),IF(ชี้วัด10!AL51="","",ชี้วัด10!AL51))</f>
        <v/>
      </c>
      <c r="AM21" s="314" t="str">
        <f>IF($B$2=1,IF(ชี้วัด10!AM21="","",ชี้วัด10!AM21),IF(ชี้วัด10!AM51="","",ชี้วัด10!AM51))</f>
        <v/>
      </c>
      <c r="AN21" s="314" t="str">
        <f>IF($B$2=1,IF(ชี้วัด10!AN21="","",ชี้วัด10!AN21),IF(ชี้วัด10!AN51="","",ชี้วัด10!AN51))</f>
        <v/>
      </c>
      <c r="AO21" s="314" t="str">
        <f>IF($B$2=1,IF(ชี้วัด10!AO21="","",ชี้วัด10!AO21),IF(ชี้วัด10!AO51="","",ชี้วัด10!AO51))</f>
        <v/>
      </c>
      <c r="AP21" s="314" t="str">
        <f>IF($B$2=1,IF(ชี้วัด10!AP21="","",ชี้วัด10!AP21),IF(ชี้วัด10!AP51="","",ชี้วัด10!AP51))</f>
        <v/>
      </c>
      <c r="AQ21" s="314" t="str">
        <f>IF($B$2=1,IF(ชี้วัด10!AQ21="","",ชี้วัด10!AQ21),IF(ชี้วัด10!AQ51="","",ชี้วัด10!AQ51))</f>
        <v/>
      </c>
      <c r="AR21" s="314" t="str">
        <f>IF($B$2=1,IF(ชี้วัด10!AR21="","",ชี้วัด10!AR21),IF(ชี้วัด10!AR51="","",ชี้วัด10!AR51))</f>
        <v/>
      </c>
      <c r="AS21" s="314" t="str">
        <f>IF($B$2=1,IF(ชี้วัด10!AS21="","",ชี้วัด10!AS21),IF(ชี้วัด10!AS51="","",ชี้วัด10!AS51))</f>
        <v/>
      </c>
      <c r="AT21" s="314" t="str">
        <f>IF($B$2=1,IF(ชี้วัด10!AT21="","",ชี้วัด10!AT21),IF(ชี้วัด10!AT51="","",ชี้วัด10!AT51))</f>
        <v/>
      </c>
      <c r="AU21" s="314" t="str">
        <f>IF($B$2=1,IF(ชี้วัด10!AU21="","",ชี้วัด10!AU21),IF(ชี้วัด10!AU51="","",ชี้วัด10!AU51))</f>
        <v/>
      </c>
      <c r="AV21" s="314" t="str">
        <f>IF($B$2=1,IF(ชี้วัด10!AV21="","",ชี้วัด10!AV21),IF(ชี้วัด10!AV51="","",ชี้วัด10!AV51))</f>
        <v/>
      </c>
      <c r="AW21" s="314" t="str">
        <f>IF($B$2=1,IF(ชี้วัด10!AW21="","",ชี้วัด10!AW21),IF(ชี้วัด10!AW51="","",ชี้วัด10!AW51))</f>
        <v/>
      </c>
      <c r="AX21" s="314" t="str">
        <f>IF($B$2=1,IF(ชี้วัด10!AX21="","",ชี้วัด10!AX21),IF(ชี้วัด10!AX51="","",ชี้วัด10!AX51))</f>
        <v/>
      </c>
      <c r="AY21" s="314" t="str">
        <f>IF($B$2=1,IF(ชี้วัด10!AY21="","",ชี้วัด10!AY21),IF(ชี้วัด10!AY51="","",ชี้วัด10!AY51))</f>
        <v/>
      </c>
      <c r="AZ21" s="314" t="str">
        <f>IF($B$2=1,IF(ชี้วัด10!AZ21="","",ชี้วัด10!AZ21),IF(ชี้วัด10!AZ51="","",ชี้วัด10!AZ51))</f>
        <v/>
      </c>
      <c r="BA21" s="314" t="str">
        <f>IF($B$2=1,IF(ชี้วัด10!BA21="","",ชี้วัด10!BA21),IF(ชี้วัด10!BA51="","",ชี้วัด10!BA51))</f>
        <v/>
      </c>
      <c r="BB21" s="314" t="str">
        <f>IF($B$2=1,IF(ชี้วัด10!BB21="","",ชี้วัด10!BB21),IF(ชี้วัด10!BB51="","",ชี้วัด10!BB51))</f>
        <v/>
      </c>
      <c r="BC21" s="314" t="str">
        <f>IF($B$2=1,IF(ชี้วัด10!BC21="","",ชี้วัด10!BC21),IF(ชี้วัด10!BC51="","",ชี้วัด10!BC51))</f>
        <v/>
      </c>
      <c r="BD21" s="314" t="str">
        <f>IF($B$2=1,IF(ชี้วัด10!BD21="","",ชี้วัด10!BD21),IF(ชี้วัด10!BD51="","",ชี้วัด10!BD51))</f>
        <v/>
      </c>
      <c r="BE21" s="116" t="str">
        <f>IF($B$2=1,IF(ชี้วัด10!BE21="","",ชี้วัด10!BE21),IF(ชี้วัด10!BE51="","",ชี้วัด10!BE51))</f>
        <v/>
      </c>
      <c r="BF21" s="116" t="str">
        <f>IF($B$2=1,IF(ชี้วัด10!BF21="","",ชี้วัด10!BF21),IF(ชี้วัด10!BF51="","",ชี้วัด10!BF51))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IF($B$2=1,IF(ชี้วัด10!E22="","",ชี้วัด10!E22),IF(ชี้วัด10!E52="","",ชี้วัด10!E52))</f>
        <v/>
      </c>
      <c r="F22" s="118"/>
      <c r="G22" s="314" t="str">
        <f>IF($B$2=1,IF(ชี้วัด10!G22="","",ชี้วัด10!G22),IF(ชี้วัด10!G52="","",ชี้วัด10!G52))</f>
        <v/>
      </c>
      <c r="H22" s="314" t="str">
        <f>IF($B$2=1,IF(ชี้วัด10!H22="","",ชี้วัด10!H22),IF(ชี้วัด10!H52="","",ชี้วัด10!H52))</f>
        <v/>
      </c>
      <c r="I22" s="314" t="str">
        <f>IF($B$2=1,IF(ชี้วัด10!I22="","",ชี้วัด10!I22),IF(ชี้วัด10!I52="","",ชี้วัด10!I52))</f>
        <v/>
      </c>
      <c r="J22" s="314" t="str">
        <f>IF($B$2=1,IF(ชี้วัด10!J22="","",ชี้วัด10!J22),IF(ชี้วัด10!J52="","",ชี้วัด10!J52))</f>
        <v/>
      </c>
      <c r="K22" s="314" t="str">
        <f>IF($B$2=1,IF(ชี้วัด10!K22="","",ชี้วัด10!K22),IF(ชี้วัด10!K52="","",ชี้วัด10!K52))</f>
        <v/>
      </c>
      <c r="L22" s="314" t="str">
        <f>IF($B$2=1,IF(ชี้วัด10!L22="","",ชี้วัด10!L22),IF(ชี้วัด10!L52="","",ชี้วัด10!L52))</f>
        <v/>
      </c>
      <c r="M22" s="314" t="str">
        <f>IF($B$2=1,IF(ชี้วัด10!M22="","",ชี้วัด10!M22),IF(ชี้วัด10!M52="","",ชี้วัด10!M52))</f>
        <v/>
      </c>
      <c r="N22" s="314" t="str">
        <f>IF($B$2=1,IF(ชี้วัด10!N22="","",ชี้วัด10!N22),IF(ชี้วัด10!N52="","",ชี้วัด10!N52))</f>
        <v/>
      </c>
      <c r="O22" s="314" t="str">
        <f>IF($B$2=1,IF(ชี้วัด10!O22="","",ชี้วัด10!O22),IF(ชี้วัด10!O52="","",ชี้วัด10!O52))</f>
        <v/>
      </c>
      <c r="P22" s="314" t="str">
        <f>IF($B$2=1,IF(ชี้วัด10!P22="","",ชี้วัด10!P22),IF(ชี้วัด10!P52="","",ชี้วัด10!P52))</f>
        <v/>
      </c>
      <c r="Q22" s="314" t="str">
        <f>IF($B$2=1,IF(ชี้วัด10!Q22="","",ชี้วัด10!Q22),IF(ชี้วัด10!Q52="","",ชี้วัด10!Q52))</f>
        <v/>
      </c>
      <c r="R22" s="314" t="str">
        <f>IF($B$2=1,IF(ชี้วัด10!R22="","",ชี้วัด10!R22),IF(ชี้วัด10!R52="","",ชี้วัด10!R52))</f>
        <v/>
      </c>
      <c r="S22" s="314" t="str">
        <f>IF($B$2=1,IF(ชี้วัด10!S22="","",ชี้วัด10!S22),IF(ชี้วัด10!S52="","",ชี้วัด10!S52))</f>
        <v/>
      </c>
      <c r="T22" s="314" t="str">
        <f>IF($B$2=1,IF(ชี้วัด10!T22="","",ชี้วัด10!T22),IF(ชี้วัด10!T52="","",ชี้วัด10!T52))</f>
        <v/>
      </c>
      <c r="U22" s="314" t="str">
        <f>IF($B$2=1,IF(ชี้วัด10!U22="","",ชี้วัด10!U22),IF(ชี้วัด10!U52="","",ชี้วัด10!U52))</f>
        <v/>
      </c>
      <c r="V22" s="314" t="str">
        <f>IF($B$2=1,IF(ชี้วัด10!V22="","",ชี้วัด10!V22),IF(ชี้วัด10!V52="","",ชี้วัด10!V52))</f>
        <v/>
      </c>
      <c r="W22" s="314" t="str">
        <f>IF($B$2=1,IF(ชี้วัด10!W22="","",ชี้วัด10!W22),IF(ชี้วัด10!W52="","",ชี้วัด10!W52))</f>
        <v/>
      </c>
      <c r="X22" s="314" t="str">
        <f>IF($B$2=1,IF(ชี้วัด10!X22="","",ชี้วัด10!X22),IF(ชี้วัด10!X52="","",ชี้วัด10!X52))</f>
        <v/>
      </c>
      <c r="Y22" s="314" t="str">
        <f>IF($B$2=1,IF(ชี้วัด10!Y22="","",ชี้วัด10!Y22),IF(ชี้วัด10!Y52="","",ชี้วัด10!Y52))</f>
        <v/>
      </c>
      <c r="Z22" s="314" t="str">
        <f>IF($B$2=1,IF(ชี้วัด10!Z22="","",ชี้วัด10!Z22),IF(ชี้วัด10!Z52="","",ชี้วัด10!Z52))</f>
        <v/>
      </c>
      <c r="AA22" s="314" t="str">
        <f>IF($B$2=1,IF(ชี้วัด10!AA22="","",ชี้วัด10!AA22),IF(ชี้วัด10!AA52="","",ชี้วัด10!AA52))</f>
        <v/>
      </c>
      <c r="AB22" s="314" t="str">
        <f>IF($B$2=1,IF(ชี้วัด10!AB22="","",ชี้วัด10!AB22),IF(ชี้วัด10!AB52="","",ชี้วัด10!AB52))</f>
        <v/>
      </c>
      <c r="AC22" s="314" t="str">
        <f>IF($B$2=1,IF(ชี้วัด10!AC22="","",ชี้วัด10!AC22),IF(ชี้วัด10!AC52="","",ชี้วัด10!AC52))</f>
        <v/>
      </c>
      <c r="AD22" s="314" t="str">
        <f>IF($B$2=1,IF(ชี้วัด10!AD22="","",ชี้วัด10!AD22),IF(ชี้วัด10!AD52="","",ชี้วัด10!AD52))</f>
        <v/>
      </c>
      <c r="AE22" s="314" t="str">
        <f>IF($B$2=1,IF(ชี้วัด10!AE22="","",ชี้วัด10!AE22),IF(ชี้วัด10!AE52="","",ชี้วัด10!AE52))</f>
        <v/>
      </c>
      <c r="AF22" s="314" t="str">
        <f>IF($B$2=1,IF(ชี้วัด10!AF22="","",ชี้วัด10!AF22),IF(ชี้วัด10!AF52="","",ชี้วัด10!AF52))</f>
        <v/>
      </c>
      <c r="AG22" s="314" t="str">
        <f>IF($B$2=1,IF(ชี้วัด10!AG22="","",ชี้วัด10!AG22),IF(ชี้วัด10!AG52="","",ชี้วัด10!AG52))</f>
        <v/>
      </c>
      <c r="AH22" s="314" t="str">
        <f>IF($B$2=1,IF(ชี้วัด10!AH22="","",ชี้วัด10!AH22),IF(ชี้วัด10!AH52="","",ชี้วัด10!AH52))</f>
        <v/>
      </c>
      <c r="AI22" s="314" t="str">
        <f>IF($B$2=1,IF(ชี้วัด10!AI22="","",ชี้วัด10!AI22),IF(ชี้วัด10!AI52="","",ชี้วัด10!AI52))</f>
        <v/>
      </c>
      <c r="AJ22" s="314" t="str">
        <f>IF($B$2=1,IF(ชี้วัด10!AJ22="","",ชี้วัด10!AJ22),IF(ชี้วัด10!AJ52="","",ชี้วัด10!AJ52))</f>
        <v/>
      </c>
      <c r="AK22" s="314" t="str">
        <f>IF($B$2=1,IF(ชี้วัด10!AK22="","",ชี้วัด10!AK22),IF(ชี้วัด10!AK52="","",ชี้วัด10!AK52))</f>
        <v/>
      </c>
      <c r="AL22" s="314" t="str">
        <f>IF($B$2=1,IF(ชี้วัด10!AL22="","",ชี้วัด10!AL22),IF(ชี้วัด10!AL52="","",ชี้วัด10!AL52))</f>
        <v/>
      </c>
      <c r="AM22" s="314" t="str">
        <f>IF($B$2=1,IF(ชี้วัด10!AM22="","",ชี้วัด10!AM22),IF(ชี้วัด10!AM52="","",ชี้วัด10!AM52))</f>
        <v/>
      </c>
      <c r="AN22" s="314" t="str">
        <f>IF($B$2=1,IF(ชี้วัด10!AN22="","",ชี้วัด10!AN22),IF(ชี้วัด10!AN52="","",ชี้วัด10!AN52))</f>
        <v/>
      </c>
      <c r="AO22" s="314" t="str">
        <f>IF($B$2=1,IF(ชี้วัด10!AO22="","",ชี้วัด10!AO22),IF(ชี้วัด10!AO52="","",ชี้วัด10!AO52))</f>
        <v/>
      </c>
      <c r="AP22" s="314" t="str">
        <f>IF($B$2=1,IF(ชี้วัด10!AP22="","",ชี้วัด10!AP22),IF(ชี้วัด10!AP52="","",ชี้วัด10!AP52))</f>
        <v/>
      </c>
      <c r="AQ22" s="314" t="str">
        <f>IF($B$2=1,IF(ชี้วัด10!AQ22="","",ชี้วัด10!AQ22),IF(ชี้วัด10!AQ52="","",ชี้วัด10!AQ52))</f>
        <v/>
      </c>
      <c r="AR22" s="314" t="str">
        <f>IF($B$2=1,IF(ชี้วัด10!AR22="","",ชี้วัด10!AR22),IF(ชี้วัด10!AR52="","",ชี้วัด10!AR52))</f>
        <v/>
      </c>
      <c r="AS22" s="314" t="str">
        <f>IF($B$2=1,IF(ชี้วัด10!AS22="","",ชี้วัด10!AS22),IF(ชี้วัด10!AS52="","",ชี้วัด10!AS52))</f>
        <v/>
      </c>
      <c r="AT22" s="314" t="str">
        <f>IF($B$2=1,IF(ชี้วัด10!AT22="","",ชี้วัด10!AT22),IF(ชี้วัด10!AT52="","",ชี้วัด10!AT52))</f>
        <v/>
      </c>
      <c r="AU22" s="314" t="str">
        <f>IF($B$2=1,IF(ชี้วัด10!AU22="","",ชี้วัด10!AU22),IF(ชี้วัด10!AU52="","",ชี้วัด10!AU52))</f>
        <v/>
      </c>
      <c r="AV22" s="314" t="str">
        <f>IF($B$2=1,IF(ชี้วัด10!AV22="","",ชี้วัด10!AV22),IF(ชี้วัด10!AV52="","",ชี้วัด10!AV52))</f>
        <v/>
      </c>
      <c r="AW22" s="314" t="str">
        <f>IF($B$2=1,IF(ชี้วัด10!AW22="","",ชี้วัด10!AW22),IF(ชี้วัด10!AW52="","",ชี้วัด10!AW52))</f>
        <v/>
      </c>
      <c r="AX22" s="314" t="str">
        <f>IF($B$2=1,IF(ชี้วัด10!AX22="","",ชี้วัด10!AX22),IF(ชี้วัด10!AX52="","",ชี้วัด10!AX52))</f>
        <v/>
      </c>
      <c r="AY22" s="314" t="str">
        <f>IF($B$2=1,IF(ชี้วัด10!AY22="","",ชี้วัด10!AY22),IF(ชี้วัด10!AY52="","",ชี้วัด10!AY52))</f>
        <v/>
      </c>
      <c r="AZ22" s="314" t="str">
        <f>IF($B$2=1,IF(ชี้วัด10!AZ22="","",ชี้วัด10!AZ22),IF(ชี้วัด10!AZ52="","",ชี้วัด10!AZ52))</f>
        <v/>
      </c>
      <c r="BA22" s="314" t="str">
        <f>IF($B$2=1,IF(ชี้วัด10!BA22="","",ชี้วัด10!BA22),IF(ชี้วัด10!BA52="","",ชี้วัด10!BA52))</f>
        <v/>
      </c>
      <c r="BB22" s="314" t="str">
        <f>IF($B$2=1,IF(ชี้วัด10!BB22="","",ชี้วัด10!BB22),IF(ชี้วัด10!BB52="","",ชี้วัด10!BB52))</f>
        <v/>
      </c>
      <c r="BC22" s="314" t="str">
        <f>IF($B$2=1,IF(ชี้วัด10!BC22="","",ชี้วัด10!BC22),IF(ชี้วัด10!BC52="","",ชี้วัด10!BC52))</f>
        <v/>
      </c>
      <c r="BD22" s="314" t="str">
        <f>IF($B$2=1,IF(ชี้วัด10!BD22="","",ชี้วัด10!BD22),IF(ชี้วัด10!BD52="","",ชี้วัด10!BD52))</f>
        <v/>
      </c>
      <c r="BE22" s="116" t="str">
        <f>IF($B$2=1,IF(ชี้วัด10!BE22="","",ชี้วัด10!BE22),IF(ชี้วัด10!BE52="","",ชี้วัด10!BE52))</f>
        <v/>
      </c>
      <c r="BF22" s="116" t="str">
        <f>IF($B$2=1,IF(ชี้วัด10!BF22="","",ชี้วัด10!BF22),IF(ชี้วัด10!BF52="","",ชี้วัด10!BF52))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IF($B$2=1,IF(ชี้วัด10!E23="","",ชี้วัด10!E23),IF(ชี้วัด10!E53="","",ชี้วัด10!E53))</f>
        <v/>
      </c>
      <c r="F23" s="118"/>
      <c r="G23" s="314" t="str">
        <f>IF($B$2=1,IF(ชี้วัด10!G23="","",ชี้วัด10!G23),IF(ชี้วัด10!G53="","",ชี้วัด10!G53))</f>
        <v/>
      </c>
      <c r="H23" s="314" t="str">
        <f>IF($B$2=1,IF(ชี้วัด10!H23="","",ชี้วัด10!H23),IF(ชี้วัด10!H53="","",ชี้วัด10!H53))</f>
        <v/>
      </c>
      <c r="I23" s="314" t="str">
        <f>IF($B$2=1,IF(ชี้วัด10!I23="","",ชี้วัด10!I23),IF(ชี้วัด10!I53="","",ชี้วัด10!I53))</f>
        <v/>
      </c>
      <c r="J23" s="314" t="str">
        <f>IF($B$2=1,IF(ชี้วัด10!J23="","",ชี้วัด10!J23),IF(ชี้วัด10!J53="","",ชี้วัด10!J53))</f>
        <v/>
      </c>
      <c r="K23" s="314" t="str">
        <f>IF($B$2=1,IF(ชี้วัด10!K23="","",ชี้วัด10!K23),IF(ชี้วัด10!K53="","",ชี้วัด10!K53))</f>
        <v/>
      </c>
      <c r="L23" s="314" t="str">
        <f>IF($B$2=1,IF(ชี้วัด10!L23="","",ชี้วัด10!L23),IF(ชี้วัด10!L53="","",ชี้วัด10!L53))</f>
        <v/>
      </c>
      <c r="M23" s="314" t="str">
        <f>IF($B$2=1,IF(ชี้วัด10!M23="","",ชี้วัด10!M23),IF(ชี้วัด10!M53="","",ชี้วัด10!M53))</f>
        <v/>
      </c>
      <c r="N23" s="314" t="str">
        <f>IF($B$2=1,IF(ชี้วัด10!N23="","",ชี้วัด10!N23),IF(ชี้วัด10!N53="","",ชี้วัด10!N53))</f>
        <v/>
      </c>
      <c r="O23" s="314" t="str">
        <f>IF($B$2=1,IF(ชี้วัด10!O23="","",ชี้วัด10!O23),IF(ชี้วัด10!O53="","",ชี้วัด10!O53))</f>
        <v/>
      </c>
      <c r="P23" s="314" t="str">
        <f>IF($B$2=1,IF(ชี้วัด10!P23="","",ชี้วัด10!P23),IF(ชี้วัด10!P53="","",ชี้วัด10!P53))</f>
        <v/>
      </c>
      <c r="Q23" s="314" t="str">
        <f>IF($B$2=1,IF(ชี้วัด10!Q23="","",ชี้วัด10!Q23),IF(ชี้วัด10!Q53="","",ชี้วัด10!Q53))</f>
        <v/>
      </c>
      <c r="R23" s="314" t="str">
        <f>IF($B$2=1,IF(ชี้วัด10!R23="","",ชี้วัด10!R23),IF(ชี้วัด10!R53="","",ชี้วัด10!R53))</f>
        <v/>
      </c>
      <c r="S23" s="314" t="str">
        <f>IF($B$2=1,IF(ชี้วัด10!S23="","",ชี้วัด10!S23),IF(ชี้วัด10!S53="","",ชี้วัด10!S53))</f>
        <v/>
      </c>
      <c r="T23" s="314" t="str">
        <f>IF($B$2=1,IF(ชี้วัด10!T23="","",ชี้วัด10!T23),IF(ชี้วัด10!T53="","",ชี้วัด10!T53))</f>
        <v/>
      </c>
      <c r="U23" s="314" t="str">
        <f>IF($B$2=1,IF(ชี้วัด10!U23="","",ชี้วัด10!U23),IF(ชี้วัด10!U53="","",ชี้วัด10!U53))</f>
        <v/>
      </c>
      <c r="V23" s="314" t="str">
        <f>IF($B$2=1,IF(ชี้วัด10!V23="","",ชี้วัด10!V23),IF(ชี้วัด10!V53="","",ชี้วัด10!V53))</f>
        <v/>
      </c>
      <c r="W23" s="314" t="str">
        <f>IF($B$2=1,IF(ชี้วัด10!W23="","",ชี้วัด10!W23),IF(ชี้วัด10!W53="","",ชี้วัด10!W53))</f>
        <v/>
      </c>
      <c r="X23" s="314" t="str">
        <f>IF($B$2=1,IF(ชี้วัด10!X23="","",ชี้วัด10!X23),IF(ชี้วัด10!X53="","",ชี้วัด10!X53))</f>
        <v/>
      </c>
      <c r="Y23" s="314" t="str">
        <f>IF($B$2=1,IF(ชี้วัด10!Y23="","",ชี้วัด10!Y23),IF(ชี้วัด10!Y53="","",ชี้วัด10!Y53))</f>
        <v/>
      </c>
      <c r="Z23" s="314" t="str">
        <f>IF($B$2=1,IF(ชี้วัด10!Z23="","",ชี้วัด10!Z23),IF(ชี้วัด10!Z53="","",ชี้วัด10!Z53))</f>
        <v/>
      </c>
      <c r="AA23" s="314" t="str">
        <f>IF($B$2=1,IF(ชี้วัด10!AA23="","",ชี้วัด10!AA23),IF(ชี้วัด10!AA53="","",ชี้วัด10!AA53))</f>
        <v/>
      </c>
      <c r="AB23" s="314" t="str">
        <f>IF($B$2=1,IF(ชี้วัด10!AB23="","",ชี้วัด10!AB23),IF(ชี้วัด10!AB53="","",ชี้วัด10!AB53))</f>
        <v/>
      </c>
      <c r="AC23" s="314" t="str">
        <f>IF($B$2=1,IF(ชี้วัด10!AC23="","",ชี้วัด10!AC23),IF(ชี้วัด10!AC53="","",ชี้วัด10!AC53))</f>
        <v/>
      </c>
      <c r="AD23" s="314" t="str">
        <f>IF($B$2=1,IF(ชี้วัด10!AD23="","",ชี้วัด10!AD23),IF(ชี้วัด10!AD53="","",ชี้วัด10!AD53))</f>
        <v/>
      </c>
      <c r="AE23" s="314" t="str">
        <f>IF($B$2=1,IF(ชี้วัด10!AE23="","",ชี้วัด10!AE23),IF(ชี้วัด10!AE53="","",ชี้วัด10!AE53))</f>
        <v/>
      </c>
      <c r="AF23" s="314" t="str">
        <f>IF($B$2=1,IF(ชี้วัด10!AF23="","",ชี้วัด10!AF23),IF(ชี้วัด10!AF53="","",ชี้วัด10!AF53))</f>
        <v/>
      </c>
      <c r="AG23" s="314" t="str">
        <f>IF($B$2=1,IF(ชี้วัด10!AG23="","",ชี้วัด10!AG23),IF(ชี้วัด10!AG53="","",ชี้วัด10!AG53))</f>
        <v/>
      </c>
      <c r="AH23" s="314" t="str">
        <f>IF($B$2=1,IF(ชี้วัด10!AH23="","",ชี้วัด10!AH23),IF(ชี้วัด10!AH53="","",ชี้วัด10!AH53))</f>
        <v/>
      </c>
      <c r="AI23" s="314" t="str">
        <f>IF($B$2=1,IF(ชี้วัด10!AI23="","",ชี้วัด10!AI23),IF(ชี้วัด10!AI53="","",ชี้วัด10!AI53))</f>
        <v/>
      </c>
      <c r="AJ23" s="314" t="str">
        <f>IF($B$2=1,IF(ชี้วัด10!AJ23="","",ชี้วัด10!AJ23),IF(ชี้วัด10!AJ53="","",ชี้วัด10!AJ53))</f>
        <v/>
      </c>
      <c r="AK23" s="314" t="str">
        <f>IF($B$2=1,IF(ชี้วัด10!AK23="","",ชี้วัด10!AK23),IF(ชี้วัด10!AK53="","",ชี้วัด10!AK53))</f>
        <v/>
      </c>
      <c r="AL23" s="314" t="str">
        <f>IF($B$2=1,IF(ชี้วัด10!AL23="","",ชี้วัด10!AL23),IF(ชี้วัด10!AL53="","",ชี้วัด10!AL53))</f>
        <v/>
      </c>
      <c r="AM23" s="314" t="str">
        <f>IF($B$2=1,IF(ชี้วัด10!AM23="","",ชี้วัด10!AM23),IF(ชี้วัด10!AM53="","",ชี้วัด10!AM53))</f>
        <v/>
      </c>
      <c r="AN23" s="314" t="str">
        <f>IF($B$2=1,IF(ชี้วัด10!AN23="","",ชี้วัด10!AN23),IF(ชี้วัด10!AN53="","",ชี้วัด10!AN53))</f>
        <v/>
      </c>
      <c r="AO23" s="314" t="str">
        <f>IF($B$2=1,IF(ชี้วัด10!AO23="","",ชี้วัด10!AO23),IF(ชี้วัด10!AO53="","",ชี้วัด10!AO53))</f>
        <v/>
      </c>
      <c r="AP23" s="314" t="str">
        <f>IF($B$2=1,IF(ชี้วัด10!AP23="","",ชี้วัด10!AP23),IF(ชี้วัด10!AP53="","",ชี้วัด10!AP53))</f>
        <v/>
      </c>
      <c r="AQ23" s="314" t="str">
        <f>IF($B$2=1,IF(ชี้วัด10!AQ23="","",ชี้วัด10!AQ23),IF(ชี้วัด10!AQ53="","",ชี้วัด10!AQ53))</f>
        <v/>
      </c>
      <c r="AR23" s="314" t="str">
        <f>IF($B$2=1,IF(ชี้วัด10!AR23="","",ชี้วัด10!AR23),IF(ชี้วัด10!AR53="","",ชี้วัด10!AR53))</f>
        <v/>
      </c>
      <c r="AS23" s="314" t="str">
        <f>IF($B$2=1,IF(ชี้วัด10!AS23="","",ชี้วัด10!AS23),IF(ชี้วัด10!AS53="","",ชี้วัด10!AS53))</f>
        <v/>
      </c>
      <c r="AT23" s="314" t="str">
        <f>IF($B$2=1,IF(ชี้วัด10!AT23="","",ชี้วัด10!AT23),IF(ชี้วัด10!AT53="","",ชี้วัด10!AT53))</f>
        <v/>
      </c>
      <c r="AU23" s="314" t="str">
        <f>IF($B$2=1,IF(ชี้วัด10!AU23="","",ชี้วัด10!AU23),IF(ชี้วัด10!AU53="","",ชี้วัด10!AU53))</f>
        <v/>
      </c>
      <c r="AV23" s="314" t="str">
        <f>IF($B$2=1,IF(ชี้วัด10!AV23="","",ชี้วัด10!AV23),IF(ชี้วัด10!AV53="","",ชี้วัด10!AV53))</f>
        <v/>
      </c>
      <c r="AW23" s="314" t="str">
        <f>IF($B$2=1,IF(ชี้วัด10!AW23="","",ชี้วัด10!AW23),IF(ชี้วัด10!AW53="","",ชี้วัด10!AW53))</f>
        <v/>
      </c>
      <c r="AX23" s="314" t="str">
        <f>IF($B$2=1,IF(ชี้วัด10!AX23="","",ชี้วัด10!AX23),IF(ชี้วัด10!AX53="","",ชี้วัด10!AX53))</f>
        <v/>
      </c>
      <c r="AY23" s="314" t="str">
        <f>IF($B$2=1,IF(ชี้วัด10!AY23="","",ชี้วัด10!AY23),IF(ชี้วัด10!AY53="","",ชี้วัด10!AY53))</f>
        <v/>
      </c>
      <c r="AZ23" s="314" t="str">
        <f>IF($B$2=1,IF(ชี้วัด10!AZ23="","",ชี้วัด10!AZ23),IF(ชี้วัด10!AZ53="","",ชี้วัด10!AZ53))</f>
        <v/>
      </c>
      <c r="BA23" s="314" t="str">
        <f>IF($B$2=1,IF(ชี้วัด10!BA23="","",ชี้วัด10!BA23),IF(ชี้วัด10!BA53="","",ชี้วัด10!BA53))</f>
        <v/>
      </c>
      <c r="BB23" s="314" t="str">
        <f>IF($B$2=1,IF(ชี้วัด10!BB23="","",ชี้วัด10!BB23),IF(ชี้วัด10!BB53="","",ชี้วัด10!BB53))</f>
        <v/>
      </c>
      <c r="BC23" s="314" t="str">
        <f>IF($B$2=1,IF(ชี้วัด10!BC23="","",ชี้วัด10!BC23),IF(ชี้วัด10!BC53="","",ชี้วัด10!BC53))</f>
        <v/>
      </c>
      <c r="BD23" s="314" t="str">
        <f>IF($B$2=1,IF(ชี้วัด10!BD23="","",ชี้วัด10!BD23),IF(ชี้วัด10!BD53="","",ชี้วัด10!BD53))</f>
        <v/>
      </c>
      <c r="BE23" s="116" t="str">
        <f>IF($B$2=1,IF(ชี้วัด10!BE23="","",ชี้วัด10!BE23),IF(ชี้วัด10!BE53="","",ชี้วัด10!BE53))</f>
        <v/>
      </c>
      <c r="BF23" s="116" t="str">
        <f>IF($B$2=1,IF(ชี้วัด10!BF23="","",ชี้วัด10!BF23),IF(ชี้วัด10!BF53="","",ชี้วัด10!BF53))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IF($B$2=1,IF(ชี้วัด10!E24="","",ชี้วัด10!E24),IF(ชี้วัด10!E54="","",ชี้วัด10!E54))</f>
        <v/>
      </c>
      <c r="F24" s="118"/>
      <c r="G24" s="314" t="str">
        <f>IF($B$2=1,IF(ชี้วัด10!G24="","",ชี้วัด10!G24),IF(ชี้วัด10!G54="","",ชี้วัด10!G54))</f>
        <v/>
      </c>
      <c r="H24" s="314" t="str">
        <f>IF($B$2=1,IF(ชี้วัด10!H24="","",ชี้วัด10!H24),IF(ชี้วัด10!H54="","",ชี้วัด10!H54))</f>
        <v/>
      </c>
      <c r="I24" s="314" t="str">
        <f>IF($B$2=1,IF(ชี้วัด10!I24="","",ชี้วัด10!I24),IF(ชี้วัด10!I54="","",ชี้วัด10!I54))</f>
        <v/>
      </c>
      <c r="J24" s="314" t="str">
        <f>IF($B$2=1,IF(ชี้วัด10!J24="","",ชี้วัด10!J24),IF(ชี้วัด10!J54="","",ชี้วัด10!J54))</f>
        <v/>
      </c>
      <c r="K24" s="314" t="str">
        <f>IF($B$2=1,IF(ชี้วัด10!K24="","",ชี้วัด10!K24),IF(ชี้วัด10!K54="","",ชี้วัด10!K54))</f>
        <v/>
      </c>
      <c r="L24" s="314" t="str">
        <f>IF($B$2=1,IF(ชี้วัด10!L24="","",ชี้วัด10!L24),IF(ชี้วัด10!L54="","",ชี้วัด10!L54))</f>
        <v/>
      </c>
      <c r="M24" s="314" t="str">
        <f>IF($B$2=1,IF(ชี้วัด10!M24="","",ชี้วัด10!M24),IF(ชี้วัด10!M54="","",ชี้วัด10!M54))</f>
        <v/>
      </c>
      <c r="N24" s="314" t="str">
        <f>IF($B$2=1,IF(ชี้วัด10!N24="","",ชี้วัด10!N24),IF(ชี้วัด10!N54="","",ชี้วัด10!N54))</f>
        <v/>
      </c>
      <c r="O24" s="314" t="str">
        <f>IF($B$2=1,IF(ชี้วัด10!O24="","",ชี้วัด10!O24),IF(ชี้วัด10!O54="","",ชี้วัด10!O54))</f>
        <v/>
      </c>
      <c r="P24" s="314" t="str">
        <f>IF($B$2=1,IF(ชี้วัด10!P24="","",ชี้วัด10!P24),IF(ชี้วัด10!P54="","",ชี้วัด10!P54))</f>
        <v/>
      </c>
      <c r="Q24" s="314" t="str">
        <f>IF($B$2=1,IF(ชี้วัด10!Q24="","",ชี้วัด10!Q24),IF(ชี้วัด10!Q54="","",ชี้วัด10!Q54))</f>
        <v/>
      </c>
      <c r="R24" s="314" t="str">
        <f>IF($B$2=1,IF(ชี้วัด10!R24="","",ชี้วัด10!R24),IF(ชี้วัด10!R54="","",ชี้วัด10!R54))</f>
        <v/>
      </c>
      <c r="S24" s="314" t="str">
        <f>IF($B$2=1,IF(ชี้วัด10!S24="","",ชี้วัด10!S24),IF(ชี้วัด10!S54="","",ชี้วัด10!S54))</f>
        <v/>
      </c>
      <c r="T24" s="314" t="str">
        <f>IF($B$2=1,IF(ชี้วัด10!T24="","",ชี้วัด10!T24),IF(ชี้วัด10!T54="","",ชี้วัด10!T54))</f>
        <v/>
      </c>
      <c r="U24" s="314" t="str">
        <f>IF($B$2=1,IF(ชี้วัด10!U24="","",ชี้วัด10!U24),IF(ชี้วัด10!U54="","",ชี้วัด10!U54))</f>
        <v/>
      </c>
      <c r="V24" s="314" t="str">
        <f>IF($B$2=1,IF(ชี้วัด10!V24="","",ชี้วัด10!V24),IF(ชี้วัด10!V54="","",ชี้วัด10!V54))</f>
        <v/>
      </c>
      <c r="W24" s="314" t="str">
        <f>IF($B$2=1,IF(ชี้วัด10!W24="","",ชี้วัด10!W24),IF(ชี้วัด10!W54="","",ชี้วัด10!W54))</f>
        <v/>
      </c>
      <c r="X24" s="314" t="str">
        <f>IF($B$2=1,IF(ชี้วัด10!X24="","",ชี้วัด10!X24),IF(ชี้วัด10!X54="","",ชี้วัด10!X54))</f>
        <v/>
      </c>
      <c r="Y24" s="314" t="str">
        <f>IF($B$2=1,IF(ชี้วัด10!Y24="","",ชี้วัด10!Y24),IF(ชี้วัด10!Y54="","",ชี้วัด10!Y54))</f>
        <v/>
      </c>
      <c r="Z24" s="314" t="str">
        <f>IF($B$2=1,IF(ชี้วัด10!Z24="","",ชี้วัด10!Z24),IF(ชี้วัด10!Z54="","",ชี้วัด10!Z54))</f>
        <v/>
      </c>
      <c r="AA24" s="314" t="str">
        <f>IF($B$2=1,IF(ชี้วัด10!AA24="","",ชี้วัด10!AA24),IF(ชี้วัด10!AA54="","",ชี้วัด10!AA54))</f>
        <v/>
      </c>
      <c r="AB24" s="314" t="str">
        <f>IF($B$2=1,IF(ชี้วัด10!AB24="","",ชี้วัด10!AB24),IF(ชี้วัด10!AB54="","",ชี้วัด10!AB54))</f>
        <v/>
      </c>
      <c r="AC24" s="314" t="str">
        <f>IF($B$2=1,IF(ชี้วัด10!AC24="","",ชี้วัด10!AC24),IF(ชี้วัด10!AC54="","",ชี้วัด10!AC54))</f>
        <v/>
      </c>
      <c r="AD24" s="314" t="str">
        <f>IF($B$2=1,IF(ชี้วัด10!AD24="","",ชี้วัด10!AD24),IF(ชี้วัด10!AD54="","",ชี้วัด10!AD54))</f>
        <v/>
      </c>
      <c r="AE24" s="314" t="str">
        <f>IF($B$2=1,IF(ชี้วัด10!AE24="","",ชี้วัด10!AE24),IF(ชี้วัด10!AE54="","",ชี้วัด10!AE54))</f>
        <v/>
      </c>
      <c r="AF24" s="314" t="str">
        <f>IF($B$2=1,IF(ชี้วัด10!AF24="","",ชี้วัด10!AF24),IF(ชี้วัด10!AF54="","",ชี้วัด10!AF54))</f>
        <v/>
      </c>
      <c r="AG24" s="314" t="str">
        <f>IF($B$2=1,IF(ชี้วัด10!AG24="","",ชี้วัด10!AG24),IF(ชี้วัด10!AG54="","",ชี้วัด10!AG54))</f>
        <v/>
      </c>
      <c r="AH24" s="314" t="str">
        <f>IF($B$2=1,IF(ชี้วัด10!AH24="","",ชี้วัด10!AH24),IF(ชี้วัด10!AH54="","",ชี้วัด10!AH54))</f>
        <v/>
      </c>
      <c r="AI24" s="314" t="str">
        <f>IF($B$2=1,IF(ชี้วัด10!AI24="","",ชี้วัด10!AI24),IF(ชี้วัด10!AI54="","",ชี้วัด10!AI54))</f>
        <v/>
      </c>
      <c r="AJ24" s="314" t="str">
        <f>IF($B$2=1,IF(ชี้วัด10!AJ24="","",ชี้วัด10!AJ24),IF(ชี้วัด10!AJ54="","",ชี้วัด10!AJ54))</f>
        <v/>
      </c>
      <c r="AK24" s="314" t="str">
        <f>IF($B$2=1,IF(ชี้วัด10!AK24="","",ชี้วัด10!AK24),IF(ชี้วัด10!AK54="","",ชี้วัด10!AK54))</f>
        <v/>
      </c>
      <c r="AL24" s="314" t="str">
        <f>IF($B$2=1,IF(ชี้วัด10!AL24="","",ชี้วัด10!AL24),IF(ชี้วัด10!AL54="","",ชี้วัด10!AL54))</f>
        <v/>
      </c>
      <c r="AM24" s="314" t="str">
        <f>IF($B$2=1,IF(ชี้วัด10!AM24="","",ชี้วัด10!AM24),IF(ชี้วัด10!AM54="","",ชี้วัด10!AM54))</f>
        <v/>
      </c>
      <c r="AN24" s="314" t="str">
        <f>IF($B$2=1,IF(ชี้วัด10!AN24="","",ชี้วัด10!AN24),IF(ชี้วัด10!AN54="","",ชี้วัด10!AN54))</f>
        <v/>
      </c>
      <c r="AO24" s="314" t="str">
        <f>IF($B$2=1,IF(ชี้วัด10!AO24="","",ชี้วัด10!AO24),IF(ชี้วัด10!AO54="","",ชี้วัด10!AO54))</f>
        <v/>
      </c>
      <c r="AP24" s="314" t="str">
        <f>IF($B$2=1,IF(ชี้วัด10!AP24="","",ชี้วัด10!AP24),IF(ชี้วัด10!AP54="","",ชี้วัด10!AP54))</f>
        <v/>
      </c>
      <c r="AQ24" s="314" t="str">
        <f>IF($B$2=1,IF(ชี้วัด10!AQ24="","",ชี้วัด10!AQ24),IF(ชี้วัด10!AQ54="","",ชี้วัด10!AQ54))</f>
        <v/>
      </c>
      <c r="AR24" s="314" t="str">
        <f>IF($B$2=1,IF(ชี้วัด10!AR24="","",ชี้วัด10!AR24),IF(ชี้วัด10!AR54="","",ชี้วัด10!AR54))</f>
        <v/>
      </c>
      <c r="AS24" s="314" t="str">
        <f>IF($B$2=1,IF(ชี้วัด10!AS24="","",ชี้วัด10!AS24),IF(ชี้วัด10!AS54="","",ชี้วัด10!AS54))</f>
        <v/>
      </c>
      <c r="AT24" s="314" t="str">
        <f>IF($B$2=1,IF(ชี้วัด10!AT24="","",ชี้วัด10!AT24),IF(ชี้วัด10!AT54="","",ชี้วัด10!AT54))</f>
        <v/>
      </c>
      <c r="AU24" s="314" t="str">
        <f>IF($B$2=1,IF(ชี้วัด10!AU24="","",ชี้วัด10!AU24),IF(ชี้วัด10!AU54="","",ชี้วัด10!AU54))</f>
        <v/>
      </c>
      <c r="AV24" s="314" t="str">
        <f>IF($B$2=1,IF(ชี้วัด10!AV24="","",ชี้วัด10!AV24),IF(ชี้วัด10!AV54="","",ชี้วัด10!AV54))</f>
        <v/>
      </c>
      <c r="AW24" s="314" t="str">
        <f>IF($B$2=1,IF(ชี้วัด10!AW24="","",ชี้วัด10!AW24),IF(ชี้วัด10!AW54="","",ชี้วัด10!AW54))</f>
        <v/>
      </c>
      <c r="AX24" s="314" t="str">
        <f>IF($B$2=1,IF(ชี้วัด10!AX24="","",ชี้วัด10!AX24),IF(ชี้วัด10!AX54="","",ชี้วัด10!AX54))</f>
        <v/>
      </c>
      <c r="AY24" s="314" t="str">
        <f>IF($B$2=1,IF(ชี้วัด10!AY24="","",ชี้วัด10!AY24),IF(ชี้วัด10!AY54="","",ชี้วัด10!AY54))</f>
        <v/>
      </c>
      <c r="AZ24" s="314" t="str">
        <f>IF($B$2=1,IF(ชี้วัด10!AZ24="","",ชี้วัด10!AZ24),IF(ชี้วัด10!AZ54="","",ชี้วัด10!AZ54))</f>
        <v/>
      </c>
      <c r="BA24" s="314" t="str">
        <f>IF($B$2=1,IF(ชี้วัด10!BA24="","",ชี้วัด10!BA24),IF(ชี้วัด10!BA54="","",ชี้วัด10!BA54))</f>
        <v/>
      </c>
      <c r="BB24" s="314" t="str">
        <f>IF($B$2=1,IF(ชี้วัด10!BB24="","",ชี้วัด10!BB24),IF(ชี้วัด10!BB54="","",ชี้วัด10!BB54))</f>
        <v/>
      </c>
      <c r="BC24" s="314" t="str">
        <f>IF($B$2=1,IF(ชี้วัด10!BC24="","",ชี้วัด10!BC24),IF(ชี้วัด10!BC54="","",ชี้วัด10!BC54))</f>
        <v/>
      </c>
      <c r="BD24" s="314" t="str">
        <f>IF($B$2=1,IF(ชี้วัด10!BD24="","",ชี้วัด10!BD24),IF(ชี้วัด10!BD54="","",ชี้วัด10!BD54))</f>
        <v/>
      </c>
      <c r="BE24" s="116" t="str">
        <f>IF($B$2=1,IF(ชี้วัด10!BE24="","",ชี้วัด10!BE24),IF(ชี้วัด10!BE54="","",ชี้วัด10!BE54))</f>
        <v/>
      </c>
      <c r="BF24" s="116" t="str">
        <f>IF($B$2=1,IF(ชี้วัด10!BF24="","",ชี้วัด10!BF24),IF(ชี้วัด10!BF54="","",ชี้วัด10!BF54))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IF($B$2=1,IF(ชี้วัด10!E25="","",ชี้วัด10!E25),IF(ชี้วัด10!E55="","",ชี้วัด10!E55))</f>
        <v/>
      </c>
      <c r="F25" s="118"/>
      <c r="G25" s="314" t="str">
        <f>IF($B$2=1,IF(ชี้วัด10!G25="","",ชี้วัด10!G25),IF(ชี้วัด10!G55="","",ชี้วัด10!G55))</f>
        <v/>
      </c>
      <c r="H25" s="314" t="str">
        <f>IF($B$2=1,IF(ชี้วัด10!H25="","",ชี้วัด10!H25),IF(ชี้วัด10!H55="","",ชี้วัด10!H55))</f>
        <v/>
      </c>
      <c r="I25" s="314" t="str">
        <f>IF($B$2=1,IF(ชี้วัด10!I25="","",ชี้วัด10!I25),IF(ชี้วัด10!I55="","",ชี้วัด10!I55))</f>
        <v/>
      </c>
      <c r="J25" s="314" t="str">
        <f>IF($B$2=1,IF(ชี้วัด10!J25="","",ชี้วัด10!J25),IF(ชี้วัด10!J55="","",ชี้วัด10!J55))</f>
        <v/>
      </c>
      <c r="K25" s="314" t="str">
        <f>IF($B$2=1,IF(ชี้วัด10!K25="","",ชี้วัด10!K25),IF(ชี้วัด10!K55="","",ชี้วัด10!K55))</f>
        <v/>
      </c>
      <c r="L25" s="314" t="str">
        <f>IF($B$2=1,IF(ชี้วัด10!L25="","",ชี้วัด10!L25),IF(ชี้วัด10!L55="","",ชี้วัด10!L55))</f>
        <v/>
      </c>
      <c r="M25" s="314" t="str">
        <f>IF($B$2=1,IF(ชี้วัด10!M25="","",ชี้วัด10!M25),IF(ชี้วัด10!M55="","",ชี้วัด10!M55))</f>
        <v/>
      </c>
      <c r="N25" s="314" t="str">
        <f>IF($B$2=1,IF(ชี้วัด10!N25="","",ชี้วัด10!N25),IF(ชี้วัด10!N55="","",ชี้วัด10!N55))</f>
        <v/>
      </c>
      <c r="O25" s="314" t="str">
        <f>IF($B$2=1,IF(ชี้วัด10!O25="","",ชี้วัด10!O25),IF(ชี้วัด10!O55="","",ชี้วัด10!O55))</f>
        <v/>
      </c>
      <c r="P25" s="314" t="str">
        <f>IF($B$2=1,IF(ชี้วัด10!P25="","",ชี้วัด10!P25),IF(ชี้วัด10!P55="","",ชี้วัด10!P55))</f>
        <v/>
      </c>
      <c r="Q25" s="314" t="str">
        <f>IF($B$2=1,IF(ชี้วัด10!Q25="","",ชี้วัด10!Q25),IF(ชี้วัด10!Q55="","",ชี้วัด10!Q55))</f>
        <v/>
      </c>
      <c r="R25" s="314" t="str">
        <f>IF($B$2=1,IF(ชี้วัด10!R25="","",ชี้วัด10!R25),IF(ชี้วัด10!R55="","",ชี้วัด10!R55))</f>
        <v/>
      </c>
      <c r="S25" s="314" t="str">
        <f>IF($B$2=1,IF(ชี้วัด10!S25="","",ชี้วัด10!S25),IF(ชี้วัด10!S55="","",ชี้วัด10!S55))</f>
        <v/>
      </c>
      <c r="T25" s="314" t="str">
        <f>IF($B$2=1,IF(ชี้วัด10!T25="","",ชี้วัด10!T25),IF(ชี้วัด10!T55="","",ชี้วัด10!T55))</f>
        <v/>
      </c>
      <c r="U25" s="314" t="str">
        <f>IF($B$2=1,IF(ชี้วัด10!U25="","",ชี้วัด10!U25),IF(ชี้วัด10!U55="","",ชี้วัด10!U55))</f>
        <v/>
      </c>
      <c r="V25" s="314" t="str">
        <f>IF($B$2=1,IF(ชี้วัด10!V25="","",ชี้วัด10!V25),IF(ชี้วัด10!V55="","",ชี้วัด10!V55))</f>
        <v/>
      </c>
      <c r="W25" s="314" t="str">
        <f>IF($B$2=1,IF(ชี้วัด10!W25="","",ชี้วัด10!W25),IF(ชี้วัด10!W55="","",ชี้วัด10!W55))</f>
        <v/>
      </c>
      <c r="X25" s="314" t="str">
        <f>IF($B$2=1,IF(ชี้วัด10!X25="","",ชี้วัด10!X25),IF(ชี้วัด10!X55="","",ชี้วัด10!X55))</f>
        <v/>
      </c>
      <c r="Y25" s="314" t="str">
        <f>IF($B$2=1,IF(ชี้วัด10!Y25="","",ชี้วัด10!Y25),IF(ชี้วัด10!Y55="","",ชี้วัด10!Y55))</f>
        <v/>
      </c>
      <c r="Z25" s="314" t="str">
        <f>IF($B$2=1,IF(ชี้วัด10!Z25="","",ชี้วัด10!Z25),IF(ชี้วัด10!Z55="","",ชี้วัด10!Z55))</f>
        <v/>
      </c>
      <c r="AA25" s="314" t="str">
        <f>IF($B$2=1,IF(ชี้วัด10!AA25="","",ชี้วัด10!AA25),IF(ชี้วัด10!AA55="","",ชี้วัด10!AA55))</f>
        <v/>
      </c>
      <c r="AB25" s="314" t="str">
        <f>IF($B$2=1,IF(ชี้วัด10!AB25="","",ชี้วัด10!AB25),IF(ชี้วัด10!AB55="","",ชี้วัด10!AB55))</f>
        <v/>
      </c>
      <c r="AC25" s="314" t="str">
        <f>IF($B$2=1,IF(ชี้วัด10!AC25="","",ชี้วัด10!AC25),IF(ชี้วัด10!AC55="","",ชี้วัด10!AC55))</f>
        <v/>
      </c>
      <c r="AD25" s="314" t="str">
        <f>IF($B$2=1,IF(ชี้วัด10!AD25="","",ชี้วัด10!AD25),IF(ชี้วัด10!AD55="","",ชี้วัด10!AD55))</f>
        <v/>
      </c>
      <c r="AE25" s="314" t="str">
        <f>IF($B$2=1,IF(ชี้วัด10!AE25="","",ชี้วัด10!AE25),IF(ชี้วัด10!AE55="","",ชี้วัด10!AE55))</f>
        <v/>
      </c>
      <c r="AF25" s="314" t="str">
        <f>IF($B$2=1,IF(ชี้วัด10!AF25="","",ชี้วัด10!AF25),IF(ชี้วัด10!AF55="","",ชี้วัด10!AF55))</f>
        <v/>
      </c>
      <c r="AG25" s="314" t="str">
        <f>IF($B$2=1,IF(ชี้วัด10!AG25="","",ชี้วัด10!AG25),IF(ชี้วัด10!AG55="","",ชี้วัด10!AG55))</f>
        <v/>
      </c>
      <c r="AH25" s="314" t="str">
        <f>IF($B$2=1,IF(ชี้วัด10!AH25="","",ชี้วัด10!AH25),IF(ชี้วัด10!AH55="","",ชี้วัด10!AH55))</f>
        <v/>
      </c>
      <c r="AI25" s="314" t="str">
        <f>IF($B$2=1,IF(ชี้วัด10!AI25="","",ชี้วัด10!AI25),IF(ชี้วัด10!AI55="","",ชี้วัด10!AI55))</f>
        <v/>
      </c>
      <c r="AJ25" s="314" t="str">
        <f>IF($B$2=1,IF(ชี้วัด10!AJ25="","",ชี้วัด10!AJ25),IF(ชี้วัด10!AJ55="","",ชี้วัด10!AJ55))</f>
        <v/>
      </c>
      <c r="AK25" s="314" t="str">
        <f>IF($B$2=1,IF(ชี้วัด10!AK25="","",ชี้วัด10!AK25),IF(ชี้วัด10!AK55="","",ชี้วัด10!AK55))</f>
        <v/>
      </c>
      <c r="AL25" s="314" t="str">
        <f>IF($B$2=1,IF(ชี้วัด10!AL25="","",ชี้วัด10!AL25),IF(ชี้วัด10!AL55="","",ชี้วัด10!AL55))</f>
        <v/>
      </c>
      <c r="AM25" s="314" t="str">
        <f>IF($B$2=1,IF(ชี้วัด10!AM25="","",ชี้วัด10!AM25),IF(ชี้วัด10!AM55="","",ชี้วัด10!AM55))</f>
        <v/>
      </c>
      <c r="AN25" s="314" t="str">
        <f>IF($B$2=1,IF(ชี้วัด10!AN25="","",ชี้วัด10!AN25),IF(ชี้วัด10!AN55="","",ชี้วัด10!AN55))</f>
        <v/>
      </c>
      <c r="AO25" s="314" t="str">
        <f>IF($B$2=1,IF(ชี้วัด10!AO25="","",ชี้วัด10!AO25),IF(ชี้วัด10!AO55="","",ชี้วัด10!AO55))</f>
        <v/>
      </c>
      <c r="AP25" s="314" t="str">
        <f>IF($B$2=1,IF(ชี้วัด10!AP25="","",ชี้วัด10!AP25),IF(ชี้วัด10!AP55="","",ชี้วัด10!AP55))</f>
        <v/>
      </c>
      <c r="AQ25" s="314" t="str">
        <f>IF($B$2=1,IF(ชี้วัด10!AQ25="","",ชี้วัด10!AQ25),IF(ชี้วัด10!AQ55="","",ชี้วัด10!AQ55))</f>
        <v/>
      </c>
      <c r="AR25" s="314" t="str">
        <f>IF($B$2=1,IF(ชี้วัด10!AR25="","",ชี้วัด10!AR25),IF(ชี้วัด10!AR55="","",ชี้วัด10!AR55))</f>
        <v/>
      </c>
      <c r="AS25" s="314" t="str">
        <f>IF($B$2=1,IF(ชี้วัด10!AS25="","",ชี้วัด10!AS25),IF(ชี้วัด10!AS55="","",ชี้วัด10!AS55))</f>
        <v/>
      </c>
      <c r="AT25" s="314" t="str">
        <f>IF($B$2=1,IF(ชี้วัด10!AT25="","",ชี้วัด10!AT25),IF(ชี้วัด10!AT55="","",ชี้วัด10!AT55))</f>
        <v/>
      </c>
      <c r="AU25" s="314" t="str">
        <f>IF($B$2=1,IF(ชี้วัด10!AU25="","",ชี้วัด10!AU25),IF(ชี้วัด10!AU55="","",ชี้วัด10!AU55))</f>
        <v/>
      </c>
      <c r="AV25" s="314" t="str">
        <f>IF($B$2=1,IF(ชี้วัด10!AV25="","",ชี้วัด10!AV25),IF(ชี้วัด10!AV55="","",ชี้วัด10!AV55))</f>
        <v/>
      </c>
      <c r="AW25" s="314" t="str">
        <f>IF($B$2=1,IF(ชี้วัด10!AW25="","",ชี้วัด10!AW25),IF(ชี้วัด10!AW55="","",ชี้วัด10!AW55))</f>
        <v/>
      </c>
      <c r="AX25" s="314" t="str">
        <f>IF($B$2=1,IF(ชี้วัด10!AX25="","",ชี้วัด10!AX25),IF(ชี้วัด10!AX55="","",ชี้วัด10!AX55))</f>
        <v/>
      </c>
      <c r="AY25" s="314" t="str">
        <f>IF($B$2=1,IF(ชี้วัด10!AY25="","",ชี้วัด10!AY25),IF(ชี้วัด10!AY55="","",ชี้วัด10!AY55))</f>
        <v/>
      </c>
      <c r="AZ25" s="314" t="str">
        <f>IF($B$2=1,IF(ชี้วัด10!AZ25="","",ชี้วัด10!AZ25),IF(ชี้วัด10!AZ55="","",ชี้วัด10!AZ55))</f>
        <v/>
      </c>
      <c r="BA25" s="314" t="str">
        <f>IF($B$2=1,IF(ชี้วัด10!BA25="","",ชี้วัด10!BA25),IF(ชี้วัด10!BA55="","",ชี้วัด10!BA55))</f>
        <v/>
      </c>
      <c r="BB25" s="314" t="str">
        <f>IF($B$2=1,IF(ชี้วัด10!BB25="","",ชี้วัด10!BB25),IF(ชี้วัด10!BB55="","",ชี้วัด10!BB55))</f>
        <v/>
      </c>
      <c r="BC25" s="314" t="str">
        <f>IF($B$2=1,IF(ชี้วัด10!BC25="","",ชี้วัด10!BC25),IF(ชี้วัด10!BC55="","",ชี้วัด10!BC55))</f>
        <v/>
      </c>
      <c r="BD25" s="314" t="str">
        <f>IF($B$2=1,IF(ชี้วัด10!BD25="","",ชี้วัด10!BD25),IF(ชี้วัด10!BD55="","",ชี้วัด10!BD55))</f>
        <v/>
      </c>
      <c r="BE25" s="116" t="str">
        <f>IF($B$2=1,IF(ชี้วัด10!BE25="","",ชี้วัด10!BE25),IF(ชี้วัด10!BE55="","",ชี้วัด10!BE55))</f>
        <v/>
      </c>
      <c r="BF25" s="116" t="str">
        <f>IF($B$2=1,IF(ชี้วัด10!BF25="","",ชี้วัด10!BF25),IF(ชี้วัด10!BF55="","",ชี้วัด10!BF55))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IF($B$2=1,IF(ชี้วัด10!E26="","",ชี้วัด10!E26),IF(ชี้วัด10!E56="","",ชี้วัด10!E56))</f>
        <v/>
      </c>
      <c r="F26" s="118"/>
      <c r="G26" s="314" t="str">
        <f>IF($B$2=1,IF(ชี้วัด10!G26="","",ชี้วัด10!G26),IF(ชี้วัด10!G56="","",ชี้วัด10!G56))</f>
        <v/>
      </c>
      <c r="H26" s="314" t="str">
        <f>IF($B$2=1,IF(ชี้วัด10!H26="","",ชี้วัด10!H26),IF(ชี้วัด10!H56="","",ชี้วัด10!H56))</f>
        <v/>
      </c>
      <c r="I26" s="314" t="str">
        <f>IF($B$2=1,IF(ชี้วัด10!I26="","",ชี้วัด10!I26),IF(ชี้วัด10!I56="","",ชี้วัด10!I56))</f>
        <v/>
      </c>
      <c r="J26" s="314" t="str">
        <f>IF($B$2=1,IF(ชี้วัด10!J26="","",ชี้วัด10!J26),IF(ชี้วัด10!J56="","",ชี้วัด10!J56))</f>
        <v/>
      </c>
      <c r="K26" s="314" t="str">
        <f>IF($B$2=1,IF(ชี้วัด10!K26="","",ชี้วัด10!K26),IF(ชี้วัด10!K56="","",ชี้วัด10!K56))</f>
        <v/>
      </c>
      <c r="L26" s="314" t="str">
        <f>IF($B$2=1,IF(ชี้วัด10!L26="","",ชี้วัด10!L26),IF(ชี้วัด10!L56="","",ชี้วัด10!L56))</f>
        <v/>
      </c>
      <c r="M26" s="314" t="str">
        <f>IF($B$2=1,IF(ชี้วัด10!M26="","",ชี้วัด10!M26),IF(ชี้วัด10!M56="","",ชี้วัด10!M56))</f>
        <v/>
      </c>
      <c r="N26" s="314" t="str">
        <f>IF($B$2=1,IF(ชี้วัด10!N26="","",ชี้วัด10!N26),IF(ชี้วัด10!N56="","",ชี้วัด10!N56))</f>
        <v/>
      </c>
      <c r="O26" s="314" t="str">
        <f>IF($B$2=1,IF(ชี้วัด10!O26="","",ชี้วัด10!O26),IF(ชี้วัด10!O56="","",ชี้วัด10!O56))</f>
        <v/>
      </c>
      <c r="P26" s="314" t="str">
        <f>IF($B$2=1,IF(ชี้วัด10!P26="","",ชี้วัด10!P26),IF(ชี้วัด10!P56="","",ชี้วัด10!P56))</f>
        <v/>
      </c>
      <c r="Q26" s="314" t="str">
        <f>IF($B$2=1,IF(ชี้วัด10!Q26="","",ชี้วัด10!Q26),IF(ชี้วัด10!Q56="","",ชี้วัด10!Q56))</f>
        <v/>
      </c>
      <c r="R26" s="314" t="str">
        <f>IF($B$2=1,IF(ชี้วัด10!R26="","",ชี้วัด10!R26),IF(ชี้วัด10!R56="","",ชี้วัด10!R56))</f>
        <v/>
      </c>
      <c r="S26" s="314" t="str">
        <f>IF($B$2=1,IF(ชี้วัด10!S26="","",ชี้วัด10!S26),IF(ชี้วัด10!S56="","",ชี้วัด10!S56))</f>
        <v/>
      </c>
      <c r="T26" s="314" t="str">
        <f>IF($B$2=1,IF(ชี้วัด10!T26="","",ชี้วัด10!T26),IF(ชี้วัด10!T56="","",ชี้วัด10!T56))</f>
        <v/>
      </c>
      <c r="U26" s="314" t="str">
        <f>IF($B$2=1,IF(ชี้วัด10!U26="","",ชี้วัด10!U26),IF(ชี้วัด10!U56="","",ชี้วัด10!U56))</f>
        <v/>
      </c>
      <c r="V26" s="314" t="str">
        <f>IF($B$2=1,IF(ชี้วัด10!V26="","",ชี้วัด10!V26),IF(ชี้วัด10!V56="","",ชี้วัด10!V56))</f>
        <v/>
      </c>
      <c r="W26" s="314" t="str">
        <f>IF($B$2=1,IF(ชี้วัด10!W26="","",ชี้วัด10!W26),IF(ชี้วัด10!W56="","",ชี้วัด10!W56))</f>
        <v/>
      </c>
      <c r="X26" s="314" t="str">
        <f>IF($B$2=1,IF(ชี้วัด10!X26="","",ชี้วัด10!X26),IF(ชี้วัด10!X56="","",ชี้วัด10!X56))</f>
        <v/>
      </c>
      <c r="Y26" s="314" t="str">
        <f>IF($B$2=1,IF(ชี้วัด10!Y26="","",ชี้วัด10!Y26),IF(ชี้วัด10!Y56="","",ชี้วัด10!Y56))</f>
        <v/>
      </c>
      <c r="Z26" s="314" t="str">
        <f>IF($B$2=1,IF(ชี้วัด10!Z26="","",ชี้วัด10!Z26),IF(ชี้วัด10!Z56="","",ชี้วัด10!Z56))</f>
        <v/>
      </c>
      <c r="AA26" s="314" t="str">
        <f>IF($B$2=1,IF(ชี้วัด10!AA26="","",ชี้วัด10!AA26),IF(ชี้วัด10!AA56="","",ชี้วัด10!AA56))</f>
        <v/>
      </c>
      <c r="AB26" s="314" t="str">
        <f>IF($B$2=1,IF(ชี้วัด10!AB26="","",ชี้วัด10!AB26),IF(ชี้วัด10!AB56="","",ชี้วัด10!AB56))</f>
        <v/>
      </c>
      <c r="AC26" s="314" t="str">
        <f>IF($B$2=1,IF(ชี้วัด10!AC26="","",ชี้วัด10!AC26),IF(ชี้วัด10!AC56="","",ชี้วัด10!AC56))</f>
        <v/>
      </c>
      <c r="AD26" s="314" t="str">
        <f>IF($B$2=1,IF(ชี้วัด10!AD26="","",ชี้วัด10!AD26),IF(ชี้วัด10!AD56="","",ชี้วัด10!AD56))</f>
        <v/>
      </c>
      <c r="AE26" s="314" t="str">
        <f>IF($B$2=1,IF(ชี้วัด10!AE26="","",ชี้วัด10!AE26),IF(ชี้วัด10!AE56="","",ชี้วัด10!AE56))</f>
        <v/>
      </c>
      <c r="AF26" s="314" t="str">
        <f>IF($B$2=1,IF(ชี้วัด10!AF26="","",ชี้วัด10!AF26),IF(ชี้วัด10!AF56="","",ชี้วัด10!AF56))</f>
        <v/>
      </c>
      <c r="AG26" s="314" t="str">
        <f>IF($B$2=1,IF(ชี้วัด10!AG26="","",ชี้วัด10!AG26),IF(ชี้วัด10!AG56="","",ชี้วัด10!AG56))</f>
        <v/>
      </c>
      <c r="AH26" s="314" t="str">
        <f>IF($B$2=1,IF(ชี้วัด10!AH26="","",ชี้วัด10!AH26),IF(ชี้วัด10!AH56="","",ชี้วัด10!AH56))</f>
        <v/>
      </c>
      <c r="AI26" s="314" t="str">
        <f>IF($B$2=1,IF(ชี้วัด10!AI26="","",ชี้วัด10!AI26),IF(ชี้วัด10!AI56="","",ชี้วัด10!AI56))</f>
        <v/>
      </c>
      <c r="AJ26" s="314" t="str">
        <f>IF($B$2=1,IF(ชี้วัด10!AJ26="","",ชี้วัด10!AJ26),IF(ชี้วัด10!AJ56="","",ชี้วัด10!AJ56))</f>
        <v/>
      </c>
      <c r="AK26" s="314" t="str">
        <f>IF($B$2=1,IF(ชี้วัด10!AK26="","",ชี้วัด10!AK26),IF(ชี้วัด10!AK56="","",ชี้วัด10!AK56))</f>
        <v/>
      </c>
      <c r="AL26" s="314" t="str">
        <f>IF($B$2=1,IF(ชี้วัด10!AL26="","",ชี้วัด10!AL26),IF(ชี้วัด10!AL56="","",ชี้วัด10!AL56))</f>
        <v/>
      </c>
      <c r="AM26" s="314" t="str">
        <f>IF($B$2=1,IF(ชี้วัด10!AM26="","",ชี้วัด10!AM26),IF(ชี้วัด10!AM56="","",ชี้วัด10!AM56))</f>
        <v/>
      </c>
      <c r="AN26" s="314" t="str">
        <f>IF($B$2=1,IF(ชี้วัด10!AN26="","",ชี้วัด10!AN26),IF(ชี้วัด10!AN56="","",ชี้วัด10!AN56))</f>
        <v/>
      </c>
      <c r="AO26" s="314" t="str">
        <f>IF($B$2=1,IF(ชี้วัด10!AO26="","",ชี้วัด10!AO26),IF(ชี้วัด10!AO56="","",ชี้วัด10!AO56))</f>
        <v/>
      </c>
      <c r="AP26" s="314" t="str">
        <f>IF($B$2=1,IF(ชี้วัด10!AP26="","",ชี้วัด10!AP26),IF(ชี้วัด10!AP56="","",ชี้วัด10!AP56))</f>
        <v/>
      </c>
      <c r="AQ26" s="314" t="str">
        <f>IF($B$2=1,IF(ชี้วัด10!AQ26="","",ชี้วัด10!AQ26),IF(ชี้วัด10!AQ56="","",ชี้วัด10!AQ56))</f>
        <v/>
      </c>
      <c r="AR26" s="314" t="str">
        <f>IF($B$2=1,IF(ชี้วัด10!AR26="","",ชี้วัด10!AR26),IF(ชี้วัด10!AR56="","",ชี้วัด10!AR56))</f>
        <v/>
      </c>
      <c r="AS26" s="314" t="str">
        <f>IF($B$2=1,IF(ชี้วัด10!AS26="","",ชี้วัด10!AS26),IF(ชี้วัด10!AS56="","",ชี้วัด10!AS56))</f>
        <v/>
      </c>
      <c r="AT26" s="314" t="str">
        <f>IF($B$2=1,IF(ชี้วัด10!AT26="","",ชี้วัด10!AT26),IF(ชี้วัด10!AT56="","",ชี้วัด10!AT56))</f>
        <v/>
      </c>
      <c r="AU26" s="314" t="str">
        <f>IF($B$2=1,IF(ชี้วัด10!AU26="","",ชี้วัด10!AU26),IF(ชี้วัด10!AU56="","",ชี้วัด10!AU56))</f>
        <v/>
      </c>
      <c r="AV26" s="314" t="str">
        <f>IF($B$2=1,IF(ชี้วัด10!AV26="","",ชี้วัด10!AV26),IF(ชี้วัด10!AV56="","",ชี้วัด10!AV56))</f>
        <v/>
      </c>
      <c r="AW26" s="314" t="str">
        <f>IF($B$2=1,IF(ชี้วัด10!AW26="","",ชี้วัด10!AW26),IF(ชี้วัด10!AW56="","",ชี้วัด10!AW56))</f>
        <v/>
      </c>
      <c r="AX26" s="314" t="str">
        <f>IF($B$2=1,IF(ชี้วัด10!AX26="","",ชี้วัด10!AX26),IF(ชี้วัด10!AX56="","",ชี้วัด10!AX56))</f>
        <v/>
      </c>
      <c r="AY26" s="314" t="str">
        <f>IF($B$2=1,IF(ชี้วัด10!AY26="","",ชี้วัด10!AY26),IF(ชี้วัด10!AY56="","",ชี้วัด10!AY56))</f>
        <v/>
      </c>
      <c r="AZ26" s="314" t="str">
        <f>IF($B$2=1,IF(ชี้วัด10!AZ26="","",ชี้วัด10!AZ26),IF(ชี้วัด10!AZ56="","",ชี้วัด10!AZ56))</f>
        <v/>
      </c>
      <c r="BA26" s="314" t="str">
        <f>IF($B$2=1,IF(ชี้วัด10!BA26="","",ชี้วัด10!BA26),IF(ชี้วัด10!BA56="","",ชี้วัด10!BA56))</f>
        <v/>
      </c>
      <c r="BB26" s="314" t="str">
        <f>IF($B$2=1,IF(ชี้วัด10!BB26="","",ชี้วัด10!BB26),IF(ชี้วัด10!BB56="","",ชี้วัด10!BB56))</f>
        <v/>
      </c>
      <c r="BC26" s="314" t="str">
        <f>IF($B$2=1,IF(ชี้วัด10!BC26="","",ชี้วัด10!BC26),IF(ชี้วัด10!BC56="","",ชี้วัด10!BC56))</f>
        <v/>
      </c>
      <c r="BD26" s="314" t="str">
        <f>IF($B$2=1,IF(ชี้วัด10!BD26="","",ชี้วัด10!BD26),IF(ชี้วัด10!BD56="","",ชี้วัด10!BD56))</f>
        <v/>
      </c>
      <c r="BE26" s="116" t="str">
        <f>IF($B$2=1,IF(ชี้วัด10!BE26="","",ชี้วัด10!BE26),IF(ชี้วัด10!BE56="","",ชี้วัด10!BE56))</f>
        <v/>
      </c>
      <c r="BF26" s="116" t="str">
        <f>IF($B$2=1,IF(ชี้วัด10!BF26="","",ชี้วัด10!BF26),IF(ชี้วัด10!BF56="","",ชี้วัด10!BF56))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IF($B$2=1,IF(ชี้วัด10!E27="","",ชี้วัด10!E27),IF(ชี้วัด10!E57="","",ชี้วัด10!E57))</f>
        <v/>
      </c>
      <c r="F27" s="118"/>
      <c r="G27" s="314" t="str">
        <f>IF($B$2=1,IF(ชี้วัด10!G27="","",ชี้วัด10!G27),IF(ชี้วัด10!G57="","",ชี้วัด10!G57))</f>
        <v/>
      </c>
      <c r="H27" s="314" t="str">
        <f>IF($B$2=1,IF(ชี้วัด10!H27="","",ชี้วัด10!H27),IF(ชี้วัด10!H57="","",ชี้วัด10!H57))</f>
        <v/>
      </c>
      <c r="I27" s="314" t="str">
        <f>IF($B$2=1,IF(ชี้วัด10!I27="","",ชี้วัด10!I27),IF(ชี้วัด10!I57="","",ชี้วัด10!I57))</f>
        <v/>
      </c>
      <c r="J27" s="314" t="str">
        <f>IF($B$2=1,IF(ชี้วัด10!J27="","",ชี้วัด10!J27),IF(ชี้วัด10!J57="","",ชี้วัด10!J57))</f>
        <v/>
      </c>
      <c r="K27" s="314" t="str">
        <f>IF($B$2=1,IF(ชี้วัด10!K27="","",ชี้วัด10!K27),IF(ชี้วัด10!K57="","",ชี้วัด10!K57))</f>
        <v/>
      </c>
      <c r="L27" s="314" t="str">
        <f>IF($B$2=1,IF(ชี้วัด10!L27="","",ชี้วัด10!L27),IF(ชี้วัด10!L57="","",ชี้วัด10!L57))</f>
        <v/>
      </c>
      <c r="M27" s="314" t="str">
        <f>IF($B$2=1,IF(ชี้วัด10!M27="","",ชี้วัด10!M27),IF(ชี้วัด10!M57="","",ชี้วัด10!M57))</f>
        <v/>
      </c>
      <c r="N27" s="314" t="str">
        <f>IF($B$2=1,IF(ชี้วัด10!N27="","",ชี้วัด10!N27),IF(ชี้วัด10!N57="","",ชี้วัด10!N57))</f>
        <v/>
      </c>
      <c r="O27" s="314" t="str">
        <f>IF($B$2=1,IF(ชี้วัด10!O27="","",ชี้วัด10!O27),IF(ชี้วัด10!O57="","",ชี้วัด10!O57))</f>
        <v/>
      </c>
      <c r="P27" s="314" t="str">
        <f>IF($B$2=1,IF(ชี้วัด10!P27="","",ชี้วัด10!P27),IF(ชี้วัด10!P57="","",ชี้วัด10!P57))</f>
        <v/>
      </c>
      <c r="Q27" s="314" t="str">
        <f>IF($B$2=1,IF(ชี้วัด10!Q27="","",ชี้วัด10!Q27),IF(ชี้วัด10!Q57="","",ชี้วัด10!Q57))</f>
        <v/>
      </c>
      <c r="R27" s="314" t="str">
        <f>IF($B$2=1,IF(ชี้วัด10!R27="","",ชี้วัด10!R27),IF(ชี้วัด10!R57="","",ชี้วัด10!R57))</f>
        <v/>
      </c>
      <c r="S27" s="314" t="str">
        <f>IF($B$2=1,IF(ชี้วัด10!S27="","",ชี้วัด10!S27),IF(ชี้วัด10!S57="","",ชี้วัด10!S57))</f>
        <v/>
      </c>
      <c r="T27" s="314" t="str">
        <f>IF($B$2=1,IF(ชี้วัด10!T27="","",ชี้วัด10!T27),IF(ชี้วัด10!T57="","",ชี้วัด10!T57))</f>
        <v/>
      </c>
      <c r="U27" s="314" t="str">
        <f>IF($B$2=1,IF(ชี้วัด10!U27="","",ชี้วัด10!U27),IF(ชี้วัด10!U57="","",ชี้วัด10!U57))</f>
        <v/>
      </c>
      <c r="V27" s="314" t="str">
        <f>IF($B$2=1,IF(ชี้วัด10!V27="","",ชี้วัด10!V27),IF(ชี้วัด10!V57="","",ชี้วัด10!V57))</f>
        <v/>
      </c>
      <c r="W27" s="314" t="str">
        <f>IF($B$2=1,IF(ชี้วัด10!W27="","",ชี้วัด10!W27),IF(ชี้วัด10!W57="","",ชี้วัด10!W57))</f>
        <v/>
      </c>
      <c r="X27" s="314" t="str">
        <f>IF($B$2=1,IF(ชี้วัด10!X27="","",ชี้วัด10!X27),IF(ชี้วัด10!X57="","",ชี้วัด10!X57))</f>
        <v/>
      </c>
      <c r="Y27" s="314" t="str">
        <f>IF($B$2=1,IF(ชี้วัด10!Y27="","",ชี้วัด10!Y27),IF(ชี้วัด10!Y57="","",ชี้วัด10!Y57))</f>
        <v/>
      </c>
      <c r="Z27" s="314" t="str">
        <f>IF($B$2=1,IF(ชี้วัด10!Z27="","",ชี้วัด10!Z27),IF(ชี้วัด10!Z57="","",ชี้วัด10!Z57))</f>
        <v/>
      </c>
      <c r="AA27" s="314" t="str">
        <f>IF($B$2=1,IF(ชี้วัด10!AA27="","",ชี้วัด10!AA27),IF(ชี้วัด10!AA57="","",ชี้วัด10!AA57))</f>
        <v/>
      </c>
      <c r="AB27" s="314" t="str">
        <f>IF($B$2=1,IF(ชี้วัด10!AB27="","",ชี้วัด10!AB27),IF(ชี้วัด10!AB57="","",ชี้วัด10!AB57))</f>
        <v/>
      </c>
      <c r="AC27" s="314" t="str">
        <f>IF($B$2=1,IF(ชี้วัด10!AC27="","",ชี้วัด10!AC27),IF(ชี้วัด10!AC57="","",ชี้วัด10!AC57))</f>
        <v/>
      </c>
      <c r="AD27" s="314" t="str">
        <f>IF($B$2=1,IF(ชี้วัด10!AD27="","",ชี้วัด10!AD27),IF(ชี้วัด10!AD57="","",ชี้วัด10!AD57))</f>
        <v/>
      </c>
      <c r="AE27" s="314" t="str">
        <f>IF($B$2=1,IF(ชี้วัด10!AE27="","",ชี้วัด10!AE27),IF(ชี้วัด10!AE57="","",ชี้วัด10!AE57))</f>
        <v/>
      </c>
      <c r="AF27" s="314" t="str">
        <f>IF($B$2=1,IF(ชี้วัด10!AF27="","",ชี้วัด10!AF27),IF(ชี้วัด10!AF57="","",ชี้วัด10!AF57))</f>
        <v/>
      </c>
      <c r="AG27" s="314" t="str">
        <f>IF($B$2=1,IF(ชี้วัด10!AG27="","",ชี้วัด10!AG27),IF(ชี้วัด10!AG57="","",ชี้วัด10!AG57))</f>
        <v/>
      </c>
      <c r="AH27" s="314" t="str">
        <f>IF($B$2=1,IF(ชี้วัด10!AH27="","",ชี้วัด10!AH27),IF(ชี้วัด10!AH57="","",ชี้วัด10!AH57))</f>
        <v/>
      </c>
      <c r="AI27" s="314" t="str">
        <f>IF($B$2=1,IF(ชี้วัด10!AI27="","",ชี้วัด10!AI27),IF(ชี้วัด10!AI57="","",ชี้วัด10!AI57))</f>
        <v/>
      </c>
      <c r="AJ27" s="314" t="str">
        <f>IF($B$2=1,IF(ชี้วัด10!AJ27="","",ชี้วัด10!AJ27),IF(ชี้วัด10!AJ57="","",ชี้วัด10!AJ57))</f>
        <v/>
      </c>
      <c r="AK27" s="314" t="str">
        <f>IF($B$2=1,IF(ชี้วัด10!AK27="","",ชี้วัด10!AK27),IF(ชี้วัด10!AK57="","",ชี้วัด10!AK57))</f>
        <v/>
      </c>
      <c r="AL27" s="314" t="str">
        <f>IF($B$2=1,IF(ชี้วัด10!AL27="","",ชี้วัด10!AL27),IF(ชี้วัด10!AL57="","",ชี้วัด10!AL57))</f>
        <v/>
      </c>
      <c r="AM27" s="314" t="str">
        <f>IF($B$2=1,IF(ชี้วัด10!AM27="","",ชี้วัด10!AM27),IF(ชี้วัด10!AM57="","",ชี้วัด10!AM57))</f>
        <v/>
      </c>
      <c r="AN27" s="314" t="str">
        <f>IF($B$2=1,IF(ชี้วัด10!AN27="","",ชี้วัด10!AN27),IF(ชี้วัด10!AN57="","",ชี้วัด10!AN57))</f>
        <v/>
      </c>
      <c r="AO27" s="314" t="str">
        <f>IF($B$2=1,IF(ชี้วัด10!AO27="","",ชี้วัด10!AO27),IF(ชี้วัด10!AO57="","",ชี้วัด10!AO57))</f>
        <v/>
      </c>
      <c r="AP27" s="314" t="str">
        <f>IF($B$2=1,IF(ชี้วัด10!AP27="","",ชี้วัด10!AP27),IF(ชี้วัด10!AP57="","",ชี้วัด10!AP57))</f>
        <v/>
      </c>
      <c r="AQ27" s="314" t="str">
        <f>IF($B$2=1,IF(ชี้วัด10!AQ27="","",ชี้วัด10!AQ27),IF(ชี้วัด10!AQ57="","",ชี้วัด10!AQ57))</f>
        <v/>
      </c>
      <c r="AR27" s="314" t="str">
        <f>IF($B$2=1,IF(ชี้วัด10!AR27="","",ชี้วัด10!AR27),IF(ชี้วัด10!AR57="","",ชี้วัด10!AR57))</f>
        <v/>
      </c>
      <c r="AS27" s="314" t="str">
        <f>IF($B$2=1,IF(ชี้วัด10!AS27="","",ชี้วัด10!AS27),IF(ชี้วัด10!AS57="","",ชี้วัด10!AS57))</f>
        <v/>
      </c>
      <c r="AT27" s="314" t="str">
        <f>IF($B$2=1,IF(ชี้วัด10!AT27="","",ชี้วัด10!AT27),IF(ชี้วัด10!AT57="","",ชี้วัด10!AT57))</f>
        <v/>
      </c>
      <c r="AU27" s="314" t="str">
        <f>IF($B$2=1,IF(ชี้วัด10!AU27="","",ชี้วัด10!AU27),IF(ชี้วัด10!AU57="","",ชี้วัด10!AU57))</f>
        <v/>
      </c>
      <c r="AV27" s="314" t="str">
        <f>IF($B$2=1,IF(ชี้วัด10!AV27="","",ชี้วัด10!AV27),IF(ชี้วัด10!AV57="","",ชี้วัด10!AV57))</f>
        <v/>
      </c>
      <c r="AW27" s="314" t="str">
        <f>IF($B$2=1,IF(ชี้วัด10!AW27="","",ชี้วัด10!AW27),IF(ชี้วัด10!AW57="","",ชี้วัด10!AW57))</f>
        <v/>
      </c>
      <c r="AX27" s="314" t="str">
        <f>IF($B$2=1,IF(ชี้วัด10!AX27="","",ชี้วัด10!AX27),IF(ชี้วัด10!AX57="","",ชี้วัด10!AX57))</f>
        <v/>
      </c>
      <c r="AY27" s="314" t="str">
        <f>IF($B$2=1,IF(ชี้วัด10!AY27="","",ชี้วัด10!AY27),IF(ชี้วัด10!AY57="","",ชี้วัด10!AY57))</f>
        <v/>
      </c>
      <c r="AZ27" s="314" t="str">
        <f>IF($B$2=1,IF(ชี้วัด10!AZ27="","",ชี้วัด10!AZ27),IF(ชี้วัด10!AZ57="","",ชี้วัด10!AZ57))</f>
        <v/>
      </c>
      <c r="BA27" s="314" t="str">
        <f>IF($B$2=1,IF(ชี้วัด10!BA27="","",ชี้วัด10!BA27),IF(ชี้วัด10!BA57="","",ชี้วัด10!BA57))</f>
        <v/>
      </c>
      <c r="BB27" s="314" t="str">
        <f>IF($B$2=1,IF(ชี้วัด10!BB27="","",ชี้วัด10!BB27),IF(ชี้วัด10!BB57="","",ชี้วัด10!BB57))</f>
        <v/>
      </c>
      <c r="BC27" s="314" t="str">
        <f>IF($B$2=1,IF(ชี้วัด10!BC27="","",ชี้วัด10!BC27),IF(ชี้วัด10!BC57="","",ชี้วัด10!BC57))</f>
        <v/>
      </c>
      <c r="BD27" s="314" t="str">
        <f>IF($B$2=1,IF(ชี้วัด10!BD27="","",ชี้วัด10!BD27),IF(ชี้วัด10!BD57="","",ชี้วัด10!BD57))</f>
        <v/>
      </c>
      <c r="BE27" s="116" t="str">
        <f>IF($B$2=1,IF(ชี้วัด10!BE27="","",ชี้วัด10!BE27),IF(ชี้วัด10!BE57="","",ชี้วัด10!BE57))</f>
        <v/>
      </c>
      <c r="BF27" s="116" t="str">
        <f>IF($B$2=1,IF(ชี้วัด10!BF27="","",ชี้วัด10!BF27),IF(ชี้วัด10!BF57="","",ชี้วัด10!BF57))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IF($B$2=1,IF(ชี้วัด10!E28="","",ชี้วัด10!E28),IF(ชี้วัด10!E58="","",ชี้วัด10!E58))</f>
        <v/>
      </c>
      <c r="F28" s="118"/>
      <c r="G28" s="314" t="str">
        <f>IF($B$2=1,IF(ชี้วัด10!G28="","",ชี้วัด10!G28),IF(ชี้วัด10!G58="","",ชี้วัด10!G58))</f>
        <v/>
      </c>
      <c r="H28" s="314" t="str">
        <f>IF($B$2=1,IF(ชี้วัด10!H28="","",ชี้วัด10!H28),IF(ชี้วัด10!H58="","",ชี้วัด10!H58))</f>
        <v/>
      </c>
      <c r="I28" s="314" t="str">
        <f>IF($B$2=1,IF(ชี้วัด10!I28="","",ชี้วัด10!I28),IF(ชี้วัด10!I58="","",ชี้วัด10!I58))</f>
        <v/>
      </c>
      <c r="J28" s="314" t="str">
        <f>IF($B$2=1,IF(ชี้วัด10!J28="","",ชี้วัด10!J28),IF(ชี้วัด10!J58="","",ชี้วัด10!J58))</f>
        <v/>
      </c>
      <c r="K28" s="314" t="str">
        <f>IF($B$2=1,IF(ชี้วัด10!K28="","",ชี้วัด10!K28),IF(ชี้วัด10!K58="","",ชี้วัด10!K58))</f>
        <v/>
      </c>
      <c r="L28" s="314" t="str">
        <f>IF($B$2=1,IF(ชี้วัด10!L28="","",ชี้วัด10!L28),IF(ชี้วัด10!L58="","",ชี้วัด10!L58))</f>
        <v/>
      </c>
      <c r="M28" s="314" t="str">
        <f>IF($B$2=1,IF(ชี้วัด10!M28="","",ชี้วัด10!M28),IF(ชี้วัด10!M58="","",ชี้วัด10!M58))</f>
        <v/>
      </c>
      <c r="N28" s="314" t="str">
        <f>IF($B$2=1,IF(ชี้วัด10!N28="","",ชี้วัด10!N28),IF(ชี้วัด10!N58="","",ชี้วัด10!N58))</f>
        <v/>
      </c>
      <c r="O28" s="314" t="str">
        <f>IF($B$2=1,IF(ชี้วัด10!O28="","",ชี้วัด10!O28),IF(ชี้วัด10!O58="","",ชี้วัด10!O58))</f>
        <v/>
      </c>
      <c r="P28" s="314" t="str">
        <f>IF($B$2=1,IF(ชี้วัด10!P28="","",ชี้วัด10!P28),IF(ชี้วัด10!P58="","",ชี้วัด10!P58))</f>
        <v/>
      </c>
      <c r="Q28" s="314" t="str">
        <f>IF($B$2=1,IF(ชี้วัด10!Q28="","",ชี้วัด10!Q28),IF(ชี้วัด10!Q58="","",ชี้วัด10!Q58))</f>
        <v/>
      </c>
      <c r="R28" s="314" t="str">
        <f>IF($B$2=1,IF(ชี้วัด10!R28="","",ชี้วัด10!R28),IF(ชี้วัด10!R58="","",ชี้วัด10!R58))</f>
        <v/>
      </c>
      <c r="S28" s="314" t="str">
        <f>IF($B$2=1,IF(ชี้วัด10!S28="","",ชี้วัด10!S28),IF(ชี้วัด10!S58="","",ชี้วัด10!S58))</f>
        <v/>
      </c>
      <c r="T28" s="314" t="str">
        <f>IF($B$2=1,IF(ชี้วัด10!T28="","",ชี้วัด10!T28),IF(ชี้วัด10!T58="","",ชี้วัด10!T58))</f>
        <v/>
      </c>
      <c r="U28" s="314" t="str">
        <f>IF($B$2=1,IF(ชี้วัด10!U28="","",ชี้วัด10!U28),IF(ชี้วัด10!U58="","",ชี้วัด10!U58))</f>
        <v/>
      </c>
      <c r="V28" s="314" t="str">
        <f>IF($B$2=1,IF(ชี้วัด10!V28="","",ชี้วัด10!V28),IF(ชี้วัด10!V58="","",ชี้วัด10!V58))</f>
        <v/>
      </c>
      <c r="W28" s="314" t="str">
        <f>IF($B$2=1,IF(ชี้วัด10!W28="","",ชี้วัด10!W28),IF(ชี้วัด10!W58="","",ชี้วัด10!W58))</f>
        <v/>
      </c>
      <c r="X28" s="314" t="str">
        <f>IF($B$2=1,IF(ชี้วัด10!X28="","",ชี้วัด10!X28),IF(ชี้วัด10!X58="","",ชี้วัด10!X58))</f>
        <v/>
      </c>
      <c r="Y28" s="314" t="str">
        <f>IF($B$2=1,IF(ชี้วัด10!Y28="","",ชี้วัด10!Y28),IF(ชี้วัด10!Y58="","",ชี้วัด10!Y58))</f>
        <v/>
      </c>
      <c r="Z28" s="314" t="str">
        <f>IF($B$2=1,IF(ชี้วัด10!Z28="","",ชี้วัด10!Z28),IF(ชี้วัด10!Z58="","",ชี้วัด10!Z58))</f>
        <v/>
      </c>
      <c r="AA28" s="314" t="str">
        <f>IF($B$2=1,IF(ชี้วัด10!AA28="","",ชี้วัด10!AA28),IF(ชี้วัด10!AA58="","",ชี้วัด10!AA58))</f>
        <v/>
      </c>
      <c r="AB28" s="314" t="str">
        <f>IF($B$2=1,IF(ชี้วัด10!AB28="","",ชี้วัด10!AB28),IF(ชี้วัด10!AB58="","",ชี้วัด10!AB58))</f>
        <v/>
      </c>
      <c r="AC28" s="314" t="str">
        <f>IF($B$2=1,IF(ชี้วัด10!AC28="","",ชี้วัด10!AC28),IF(ชี้วัด10!AC58="","",ชี้วัด10!AC58))</f>
        <v/>
      </c>
      <c r="AD28" s="314" t="str">
        <f>IF($B$2=1,IF(ชี้วัด10!AD28="","",ชี้วัด10!AD28),IF(ชี้วัด10!AD58="","",ชี้วัด10!AD58))</f>
        <v/>
      </c>
      <c r="AE28" s="314" t="str">
        <f>IF($B$2=1,IF(ชี้วัด10!AE28="","",ชี้วัด10!AE28),IF(ชี้วัด10!AE58="","",ชี้วัด10!AE58))</f>
        <v/>
      </c>
      <c r="AF28" s="314" t="str">
        <f>IF($B$2=1,IF(ชี้วัด10!AF28="","",ชี้วัด10!AF28),IF(ชี้วัด10!AF58="","",ชี้วัด10!AF58))</f>
        <v/>
      </c>
      <c r="AG28" s="314" t="str">
        <f>IF($B$2=1,IF(ชี้วัด10!AG28="","",ชี้วัด10!AG28),IF(ชี้วัด10!AG58="","",ชี้วัด10!AG58))</f>
        <v/>
      </c>
      <c r="AH28" s="314" t="str">
        <f>IF($B$2=1,IF(ชี้วัด10!AH28="","",ชี้วัด10!AH28),IF(ชี้วัด10!AH58="","",ชี้วัด10!AH58))</f>
        <v/>
      </c>
      <c r="AI28" s="314" t="str">
        <f>IF($B$2=1,IF(ชี้วัด10!AI28="","",ชี้วัด10!AI28),IF(ชี้วัด10!AI58="","",ชี้วัด10!AI58))</f>
        <v/>
      </c>
      <c r="AJ28" s="314" t="str">
        <f>IF($B$2=1,IF(ชี้วัด10!AJ28="","",ชี้วัด10!AJ28),IF(ชี้วัด10!AJ58="","",ชี้วัด10!AJ58))</f>
        <v/>
      </c>
      <c r="AK28" s="314" t="str">
        <f>IF($B$2=1,IF(ชี้วัด10!AK28="","",ชี้วัด10!AK28),IF(ชี้วัด10!AK58="","",ชี้วัด10!AK58))</f>
        <v/>
      </c>
      <c r="AL28" s="314" t="str">
        <f>IF($B$2=1,IF(ชี้วัด10!AL28="","",ชี้วัด10!AL28),IF(ชี้วัด10!AL58="","",ชี้วัด10!AL58))</f>
        <v/>
      </c>
      <c r="AM28" s="314" t="str">
        <f>IF($B$2=1,IF(ชี้วัด10!AM28="","",ชี้วัด10!AM28),IF(ชี้วัด10!AM58="","",ชี้วัด10!AM58))</f>
        <v/>
      </c>
      <c r="AN28" s="314" t="str">
        <f>IF($B$2=1,IF(ชี้วัด10!AN28="","",ชี้วัด10!AN28),IF(ชี้วัด10!AN58="","",ชี้วัด10!AN58))</f>
        <v/>
      </c>
      <c r="AO28" s="314" t="str">
        <f>IF($B$2=1,IF(ชี้วัด10!AO28="","",ชี้วัด10!AO28),IF(ชี้วัด10!AO58="","",ชี้วัด10!AO58))</f>
        <v/>
      </c>
      <c r="AP28" s="314" t="str">
        <f>IF($B$2=1,IF(ชี้วัด10!AP28="","",ชี้วัด10!AP28),IF(ชี้วัด10!AP58="","",ชี้วัด10!AP58))</f>
        <v/>
      </c>
      <c r="AQ28" s="314" t="str">
        <f>IF($B$2=1,IF(ชี้วัด10!AQ28="","",ชี้วัด10!AQ28),IF(ชี้วัด10!AQ58="","",ชี้วัด10!AQ58))</f>
        <v/>
      </c>
      <c r="AR28" s="314" t="str">
        <f>IF($B$2=1,IF(ชี้วัด10!AR28="","",ชี้วัด10!AR28),IF(ชี้วัด10!AR58="","",ชี้วัด10!AR58))</f>
        <v/>
      </c>
      <c r="AS28" s="314" t="str">
        <f>IF($B$2=1,IF(ชี้วัด10!AS28="","",ชี้วัด10!AS28),IF(ชี้วัด10!AS58="","",ชี้วัด10!AS58))</f>
        <v/>
      </c>
      <c r="AT28" s="314" t="str">
        <f>IF($B$2=1,IF(ชี้วัด10!AT28="","",ชี้วัด10!AT28),IF(ชี้วัด10!AT58="","",ชี้วัด10!AT58))</f>
        <v/>
      </c>
      <c r="AU28" s="314" t="str">
        <f>IF($B$2=1,IF(ชี้วัด10!AU28="","",ชี้วัด10!AU28),IF(ชี้วัด10!AU58="","",ชี้วัด10!AU58))</f>
        <v/>
      </c>
      <c r="AV28" s="314" t="str">
        <f>IF($B$2=1,IF(ชี้วัด10!AV28="","",ชี้วัด10!AV28),IF(ชี้วัด10!AV58="","",ชี้วัด10!AV58))</f>
        <v/>
      </c>
      <c r="AW28" s="314" t="str">
        <f>IF($B$2=1,IF(ชี้วัด10!AW28="","",ชี้วัด10!AW28),IF(ชี้วัด10!AW58="","",ชี้วัด10!AW58))</f>
        <v/>
      </c>
      <c r="AX28" s="314" t="str">
        <f>IF($B$2=1,IF(ชี้วัด10!AX28="","",ชี้วัด10!AX28),IF(ชี้วัด10!AX58="","",ชี้วัด10!AX58))</f>
        <v/>
      </c>
      <c r="AY28" s="314" t="str">
        <f>IF($B$2=1,IF(ชี้วัด10!AY28="","",ชี้วัด10!AY28),IF(ชี้วัด10!AY58="","",ชี้วัด10!AY58))</f>
        <v/>
      </c>
      <c r="AZ28" s="314" t="str">
        <f>IF($B$2=1,IF(ชี้วัด10!AZ28="","",ชี้วัด10!AZ28),IF(ชี้วัด10!AZ58="","",ชี้วัด10!AZ58))</f>
        <v/>
      </c>
      <c r="BA28" s="314" t="str">
        <f>IF($B$2=1,IF(ชี้วัด10!BA28="","",ชี้วัด10!BA28),IF(ชี้วัด10!BA58="","",ชี้วัด10!BA58))</f>
        <v/>
      </c>
      <c r="BB28" s="314" t="str">
        <f>IF($B$2=1,IF(ชี้วัด10!BB28="","",ชี้วัด10!BB28),IF(ชี้วัด10!BB58="","",ชี้วัด10!BB58))</f>
        <v/>
      </c>
      <c r="BC28" s="314" t="str">
        <f>IF($B$2=1,IF(ชี้วัด10!BC28="","",ชี้วัด10!BC28),IF(ชี้วัด10!BC58="","",ชี้วัด10!BC58))</f>
        <v/>
      </c>
      <c r="BD28" s="314" t="str">
        <f>IF($B$2=1,IF(ชี้วัด10!BD28="","",ชี้วัด10!BD28),IF(ชี้วัด10!BD58="","",ชี้วัด10!BD58))</f>
        <v/>
      </c>
      <c r="BE28" s="116" t="str">
        <f>IF($B$2=1,IF(ชี้วัด10!BE28="","",ชี้วัด10!BE28),IF(ชี้วัด10!BE58="","",ชี้วัด10!BE58))</f>
        <v/>
      </c>
      <c r="BF28" s="116" t="str">
        <f>IF($B$2=1,IF(ชี้วัด10!BF28="","",ชี้วัด10!BF28),IF(ชี้วัด10!BF58="","",ชี้วัด10!BF58))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IF($B$2=1,IF(ชี้วัด10!E29="","",ชี้วัด10!E29),IF(ชี้วัด10!E59="","",ชี้วัด10!E59))</f>
        <v/>
      </c>
      <c r="F29" s="118"/>
      <c r="G29" s="314" t="str">
        <f>IF($B$2=1,IF(ชี้วัด10!G29="","",ชี้วัด10!G29),IF(ชี้วัด10!G59="","",ชี้วัด10!G59))</f>
        <v/>
      </c>
      <c r="H29" s="314" t="str">
        <f>IF($B$2=1,IF(ชี้วัด10!H29="","",ชี้วัด10!H29),IF(ชี้วัด10!H59="","",ชี้วัด10!H59))</f>
        <v/>
      </c>
      <c r="I29" s="314" t="str">
        <f>IF($B$2=1,IF(ชี้วัด10!I29="","",ชี้วัด10!I29),IF(ชี้วัด10!I59="","",ชี้วัด10!I59))</f>
        <v/>
      </c>
      <c r="J29" s="314" t="str">
        <f>IF($B$2=1,IF(ชี้วัด10!J29="","",ชี้วัด10!J29),IF(ชี้วัด10!J59="","",ชี้วัด10!J59))</f>
        <v/>
      </c>
      <c r="K29" s="314" t="str">
        <f>IF($B$2=1,IF(ชี้วัด10!K29="","",ชี้วัด10!K29),IF(ชี้วัด10!K59="","",ชี้วัด10!K59))</f>
        <v/>
      </c>
      <c r="L29" s="314" t="str">
        <f>IF($B$2=1,IF(ชี้วัด10!L29="","",ชี้วัด10!L29),IF(ชี้วัด10!L59="","",ชี้วัด10!L59))</f>
        <v/>
      </c>
      <c r="M29" s="314" t="str">
        <f>IF($B$2=1,IF(ชี้วัด10!M29="","",ชี้วัด10!M29),IF(ชี้วัด10!M59="","",ชี้วัด10!M59))</f>
        <v/>
      </c>
      <c r="N29" s="314" t="str">
        <f>IF($B$2=1,IF(ชี้วัด10!N29="","",ชี้วัด10!N29),IF(ชี้วัด10!N59="","",ชี้วัด10!N59))</f>
        <v/>
      </c>
      <c r="O29" s="314" t="str">
        <f>IF($B$2=1,IF(ชี้วัด10!O29="","",ชี้วัด10!O29),IF(ชี้วัด10!O59="","",ชี้วัด10!O59))</f>
        <v/>
      </c>
      <c r="P29" s="314" t="str">
        <f>IF($B$2=1,IF(ชี้วัด10!P29="","",ชี้วัด10!P29),IF(ชี้วัด10!P59="","",ชี้วัด10!P59))</f>
        <v/>
      </c>
      <c r="Q29" s="314" t="str">
        <f>IF($B$2=1,IF(ชี้วัด10!Q29="","",ชี้วัด10!Q29),IF(ชี้วัด10!Q59="","",ชี้วัด10!Q59))</f>
        <v/>
      </c>
      <c r="R29" s="314" t="str">
        <f>IF($B$2=1,IF(ชี้วัด10!R29="","",ชี้วัด10!R29),IF(ชี้วัด10!R59="","",ชี้วัด10!R59))</f>
        <v/>
      </c>
      <c r="S29" s="314" t="str">
        <f>IF($B$2=1,IF(ชี้วัด10!S29="","",ชี้วัด10!S29),IF(ชี้วัด10!S59="","",ชี้วัด10!S59))</f>
        <v/>
      </c>
      <c r="T29" s="314" t="str">
        <f>IF($B$2=1,IF(ชี้วัด10!T29="","",ชี้วัด10!T29),IF(ชี้วัด10!T59="","",ชี้วัด10!T59))</f>
        <v/>
      </c>
      <c r="U29" s="314" t="str">
        <f>IF($B$2=1,IF(ชี้วัด10!U29="","",ชี้วัด10!U29),IF(ชี้วัด10!U59="","",ชี้วัด10!U59))</f>
        <v/>
      </c>
      <c r="V29" s="314" t="str">
        <f>IF($B$2=1,IF(ชี้วัด10!V29="","",ชี้วัด10!V29),IF(ชี้วัด10!V59="","",ชี้วัด10!V59))</f>
        <v/>
      </c>
      <c r="W29" s="314" t="str">
        <f>IF($B$2=1,IF(ชี้วัด10!W29="","",ชี้วัด10!W29),IF(ชี้วัด10!W59="","",ชี้วัด10!W59))</f>
        <v/>
      </c>
      <c r="X29" s="314" t="str">
        <f>IF($B$2=1,IF(ชี้วัด10!X29="","",ชี้วัด10!X29),IF(ชี้วัด10!X59="","",ชี้วัด10!X59))</f>
        <v/>
      </c>
      <c r="Y29" s="314" t="str">
        <f>IF($B$2=1,IF(ชี้วัด10!Y29="","",ชี้วัด10!Y29),IF(ชี้วัด10!Y59="","",ชี้วัด10!Y59))</f>
        <v/>
      </c>
      <c r="Z29" s="314" t="str">
        <f>IF($B$2=1,IF(ชี้วัด10!Z29="","",ชี้วัด10!Z29),IF(ชี้วัด10!Z59="","",ชี้วัด10!Z59))</f>
        <v/>
      </c>
      <c r="AA29" s="314" t="str">
        <f>IF($B$2=1,IF(ชี้วัด10!AA29="","",ชี้วัด10!AA29),IF(ชี้วัด10!AA59="","",ชี้วัด10!AA59))</f>
        <v/>
      </c>
      <c r="AB29" s="314" t="str">
        <f>IF($B$2=1,IF(ชี้วัด10!AB29="","",ชี้วัด10!AB29),IF(ชี้วัด10!AB59="","",ชี้วัด10!AB59))</f>
        <v/>
      </c>
      <c r="AC29" s="314" t="str">
        <f>IF($B$2=1,IF(ชี้วัด10!AC29="","",ชี้วัด10!AC29),IF(ชี้วัด10!AC59="","",ชี้วัด10!AC59))</f>
        <v/>
      </c>
      <c r="AD29" s="314" t="str">
        <f>IF($B$2=1,IF(ชี้วัด10!AD29="","",ชี้วัด10!AD29),IF(ชี้วัด10!AD59="","",ชี้วัด10!AD59))</f>
        <v/>
      </c>
      <c r="AE29" s="314" t="str">
        <f>IF($B$2=1,IF(ชี้วัด10!AE29="","",ชี้วัด10!AE29),IF(ชี้วัด10!AE59="","",ชี้วัด10!AE59))</f>
        <v/>
      </c>
      <c r="AF29" s="314" t="str">
        <f>IF($B$2=1,IF(ชี้วัด10!AF29="","",ชี้วัด10!AF29),IF(ชี้วัด10!AF59="","",ชี้วัด10!AF59))</f>
        <v/>
      </c>
      <c r="AG29" s="314" t="str">
        <f>IF($B$2=1,IF(ชี้วัด10!AG29="","",ชี้วัด10!AG29),IF(ชี้วัด10!AG59="","",ชี้วัด10!AG59))</f>
        <v/>
      </c>
      <c r="AH29" s="314" t="str">
        <f>IF($B$2=1,IF(ชี้วัด10!AH29="","",ชี้วัด10!AH29),IF(ชี้วัด10!AH59="","",ชี้วัด10!AH59))</f>
        <v/>
      </c>
      <c r="AI29" s="314" t="str">
        <f>IF($B$2=1,IF(ชี้วัด10!AI29="","",ชี้วัด10!AI29),IF(ชี้วัด10!AI59="","",ชี้วัด10!AI59))</f>
        <v/>
      </c>
      <c r="AJ29" s="314" t="str">
        <f>IF($B$2=1,IF(ชี้วัด10!AJ29="","",ชี้วัด10!AJ29),IF(ชี้วัด10!AJ59="","",ชี้วัด10!AJ59))</f>
        <v/>
      </c>
      <c r="AK29" s="314" t="str">
        <f>IF($B$2=1,IF(ชี้วัด10!AK29="","",ชี้วัด10!AK29),IF(ชี้วัด10!AK59="","",ชี้วัด10!AK59))</f>
        <v/>
      </c>
      <c r="AL29" s="314" t="str">
        <f>IF($B$2=1,IF(ชี้วัด10!AL29="","",ชี้วัด10!AL29),IF(ชี้วัด10!AL59="","",ชี้วัด10!AL59))</f>
        <v/>
      </c>
      <c r="AM29" s="314" t="str">
        <f>IF($B$2=1,IF(ชี้วัด10!AM29="","",ชี้วัด10!AM29),IF(ชี้วัด10!AM59="","",ชี้วัด10!AM59))</f>
        <v/>
      </c>
      <c r="AN29" s="314" t="str">
        <f>IF($B$2=1,IF(ชี้วัด10!AN29="","",ชี้วัด10!AN29),IF(ชี้วัด10!AN59="","",ชี้วัด10!AN59))</f>
        <v/>
      </c>
      <c r="AO29" s="314" t="str">
        <f>IF($B$2=1,IF(ชี้วัด10!AO29="","",ชี้วัด10!AO29),IF(ชี้วัด10!AO59="","",ชี้วัด10!AO59))</f>
        <v/>
      </c>
      <c r="AP29" s="314" t="str">
        <f>IF($B$2=1,IF(ชี้วัด10!AP29="","",ชี้วัด10!AP29),IF(ชี้วัด10!AP59="","",ชี้วัด10!AP59))</f>
        <v/>
      </c>
      <c r="AQ29" s="314" t="str">
        <f>IF($B$2=1,IF(ชี้วัด10!AQ29="","",ชี้วัด10!AQ29),IF(ชี้วัด10!AQ59="","",ชี้วัด10!AQ59))</f>
        <v/>
      </c>
      <c r="AR29" s="314" t="str">
        <f>IF($B$2=1,IF(ชี้วัด10!AR29="","",ชี้วัด10!AR29),IF(ชี้วัด10!AR59="","",ชี้วัด10!AR59))</f>
        <v/>
      </c>
      <c r="AS29" s="314" t="str">
        <f>IF($B$2=1,IF(ชี้วัด10!AS29="","",ชี้วัด10!AS29),IF(ชี้วัด10!AS59="","",ชี้วัด10!AS59))</f>
        <v/>
      </c>
      <c r="AT29" s="314" t="str">
        <f>IF($B$2=1,IF(ชี้วัด10!AT29="","",ชี้วัด10!AT29),IF(ชี้วัด10!AT59="","",ชี้วัด10!AT59))</f>
        <v/>
      </c>
      <c r="AU29" s="314" t="str">
        <f>IF($B$2=1,IF(ชี้วัด10!AU29="","",ชี้วัด10!AU29),IF(ชี้วัด10!AU59="","",ชี้วัด10!AU59))</f>
        <v/>
      </c>
      <c r="AV29" s="314" t="str">
        <f>IF($B$2=1,IF(ชี้วัด10!AV29="","",ชี้วัด10!AV29),IF(ชี้วัด10!AV59="","",ชี้วัด10!AV59))</f>
        <v/>
      </c>
      <c r="AW29" s="314" t="str">
        <f>IF($B$2=1,IF(ชี้วัด10!AW29="","",ชี้วัด10!AW29),IF(ชี้วัด10!AW59="","",ชี้วัด10!AW59))</f>
        <v/>
      </c>
      <c r="AX29" s="314" t="str">
        <f>IF($B$2=1,IF(ชี้วัด10!AX29="","",ชี้วัด10!AX29),IF(ชี้วัด10!AX59="","",ชี้วัด10!AX59))</f>
        <v/>
      </c>
      <c r="AY29" s="314" t="str">
        <f>IF($B$2=1,IF(ชี้วัด10!AY29="","",ชี้วัด10!AY29),IF(ชี้วัด10!AY59="","",ชี้วัด10!AY59))</f>
        <v/>
      </c>
      <c r="AZ29" s="314" t="str">
        <f>IF($B$2=1,IF(ชี้วัด10!AZ29="","",ชี้วัด10!AZ29),IF(ชี้วัด10!AZ59="","",ชี้วัด10!AZ59))</f>
        <v/>
      </c>
      <c r="BA29" s="314" t="str">
        <f>IF($B$2=1,IF(ชี้วัด10!BA29="","",ชี้วัด10!BA29),IF(ชี้วัด10!BA59="","",ชี้วัด10!BA59))</f>
        <v/>
      </c>
      <c r="BB29" s="314" t="str">
        <f>IF($B$2=1,IF(ชี้วัด10!BB29="","",ชี้วัด10!BB29),IF(ชี้วัด10!BB59="","",ชี้วัด10!BB59))</f>
        <v/>
      </c>
      <c r="BC29" s="314" t="str">
        <f>IF($B$2=1,IF(ชี้วัด10!BC29="","",ชี้วัด10!BC29),IF(ชี้วัด10!BC59="","",ชี้วัด10!BC59))</f>
        <v/>
      </c>
      <c r="BD29" s="314" t="str">
        <f>IF($B$2=1,IF(ชี้วัด10!BD29="","",ชี้วัด10!BD29),IF(ชี้วัด10!BD59="","",ชี้วัด10!BD59))</f>
        <v/>
      </c>
      <c r="BE29" s="116" t="str">
        <f>IF($B$2=1,IF(ชี้วัด10!BE29="","",ชี้วัด10!BE29),IF(ชี้วัด10!BE59="","",ชี้วัด10!BE59))</f>
        <v/>
      </c>
      <c r="BF29" s="116" t="str">
        <f>IF($B$2=1,IF(ชี้วัด10!BF29="","",ชี้วัด10!BF29),IF(ชี้วัด10!BF59="","",ชี้วัด10!BF59))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IF($B$2=1,IF(ชี้วัด10!E30="","",ชี้วัด10!E30),IF(ชี้วัด10!E60="","",ชี้วัด10!E60))</f>
        <v/>
      </c>
      <c r="F30" s="118"/>
      <c r="G30" s="314" t="str">
        <f>IF($B$2=1,IF(ชี้วัด10!G30="","",ชี้วัด10!G30),IF(ชี้วัด10!G60="","",ชี้วัด10!G60))</f>
        <v/>
      </c>
      <c r="H30" s="314" t="str">
        <f>IF($B$2=1,IF(ชี้วัด10!H30="","",ชี้วัด10!H30),IF(ชี้วัด10!H60="","",ชี้วัด10!H60))</f>
        <v/>
      </c>
      <c r="I30" s="314" t="str">
        <f>IF($B$2=1,IF(ชี้วัด10!I30="","",ชี้วัด10!I30),IF(ชี้วัด10!I60="","",ชี้วัด10!I60))</f>
        <v/>
      </c>
      <c r="J30" s="314" t="str">
        <f>IF($B$2=1,IF(ชี้วัด10!J30="","",ชี้วัด10!J30),IF(ชี้วัด10!J60="","",ชี้วัด10!J60))</f>
        <v/>
      </c>
      <c r="K30" s="314" t="str">
        <f>IF($B$2=1,IF(ชี้วัด10!K30="","",ชี้วัด10!K30),IF(ชี้วัด10!K60="","",ชี้วัด10!K60))</f>
        <v/>
      </c>
      <c r="L30" s="314" t="str">
        <f>IF($B$2=1,IF(ชี้วัด10!L30="","",ชี้วัด10!L30),IF(ชี้วัด10!L60="","",ชี้วัด10!L60))</f>
        <v/>
      </c>
      <c r="M30" s="314" t="str">
        <f>IF($B$2=1,IF(ชี้วัด10!M30="","",ชี้วัด10!M30),IF(ชี้วัด10!M60="","",ชี้วัด10!M60))</f>
        <v/>
      </c>
      <c r="N30" s="314" t="str">
        <f>IF($B$2=1,IF(ชี้วัด10!N30="","",ชี้วัด10!N30),IF(ชี้วัด10!N60="","",ชี้วัด10!N60))</f>
        <v/>
      </c>
      <c r="O30" s="314" t="str">
        <f>IF($B$2=1,IF(ชี้วัด10!O30="","",ชี้วัด10!O30),IF(ชี้วัด10!O60="","",ชี้วัด10!O60))</f>
        <v/>
      </c>
      <c r="P30" s="314" t="str">
        <f>IF($B$2=1,IF(ชี้วัด10!P30="","",ชี้วัด10!P30),IF(ชี้วัด10!P60="","",ชี้วัด10!P60))</f>
        <v/>
      </c>
      <c r="Q30" s="314" t="str">
        <f>IF($B$2=1,IF(ชี้วัด10!Q30="","",ชี้วัด10!Q30),IF(ชี้วัด10!Q60="","",ชี้วัด10!Q60))</f>
        <v/>
      </c>
      <c r="R30" s="314" t="str">
        <f>IF($B$2=1,IF(ชี้วัด10!R30="","",ชี้วัด10!R30),IF(ชี้วัด10!R60="","",ชี้วัด10!R60))</f>
        <v/>
      </c>
      <c r="S30" s="314" t="str">
        <f>IF($B$2=1,IF(ชี้วัด10!S30="","",ชี้วัด10!S30),IF(ชี้วัด10!S60="","",ชี้วัด10!S60))</f>
        <v/>
      </c>
      <c r="T30" s="314" t="str">
        <f>IF($B$2=1,IF(ชี้วัด10!T30="","",ชี้วัด10!T30),IF(ชี้วัด10!T60="","",ชี้วัด10!T60))</f>
        <v/>
      </c>
      <c r="U30" s="314" t="str">
        <f>IF($B$2=1,IF(ชี้วัด10!U30="","",ชี้วัด10!U30),IF(ชี้วัด10!U60="","",ชี้วัด10!U60))</f>
        <v/>
      </c>
      <c r="V30" s="314" t="str">
        <f>IF($B$2=1,IF(ชี้วัด10!V30="","",ชี้วัด10!V30),IF(ชี้วัด10!V60="","",ชี้วัด10!V60))</f>
        <v/>
      </c>
      <c r="W30" s="314" t="str">
        <f>IF($B$2=1,IF(ชี้วัด10!W30="","",ชี้วัด10!W30),IF(ชี้วัด10!W60="","",ชี้วัด10!W60))</f>
        <v/>
      </c>
      <c r="X30" s="314" t="str">
        <f>IF($B$2=1,IF(ชี้วัด10!X30="","",ชี้วัด10!X30),IF(ชี้วัด10!X60="","",ชี้วัด10!X60))</f>
        <v/>
      </c>
      <c r="Y30" s="314" t="str">
        <f>IF($B$2=1,IF(ชี้วัด10!Y30="","",ชี้วัด10!Y30),IF(ชี้วัด10!Y60="","",ชี้วัด10!Y60))</f>
        <v/>
      </c>
      <c r="Z30" s="314" t="str">
        <f>IF($B$2=1,IF(ชี้วัด10!Z30="","",ชี้วัด10!Z30),IF(ชี้วัด10!Z60="","",ชี้วัด10!Z60))</f>
        <v/>
      </c>
      <c r="AA30" s="314" t="str">
        <f>IF($B$2=1,IF(ชี้วัด10!AA30="","",ชี้วัด10!AA30),IF(ชี้วัด10!AA60="","",ชี้วัด10!AA60))</f>
        <v/>
      </c>
      <c r="AB30" s="314" t="str">
        <f>IF($B$2=1,IF(ชี้วัด10!AB30="","",ชี้วัด10!AB30),IF(ชี้วัด10!AB60="","",ชี้วัด10!AB60))</f>
        <v/>
      </c>
      <c r="AC30" s="314" t="str">
        <f>IF($B$2=1,IF(ชี้วัด10!AC30="","",ชี้วัด10!AC30),IF(ชี้วัด10!AC60="","",ชี้วัด10!AC60))</f>
        <v/>
      </c>
      <c r="AD30" s="314" t="str">
        <f>IF($B$2=1,IF(ชี้วัด10!AD30="","",ชี้วัด10!AD30),IF(ชี้วัด10!AD60="","",ชี้วัด10!AD60))</f>
        <v/>
      </c>
      <c r="AE30" s="314" t="str">
        <f>IF($B$2=1,IF(ชี้วัด10!AE30="","",ชี้วัด10!AE30),IF(ชี้วัด10!AE60="","",ชี้วัด10!AE60))</f>
        <v/>
      </c>
      <c r="AF30" s="314" t="str">
        <f>IF($B$2=1,IF(ชี้วัด10!AF30="","",ชี้วัด10!AF30),IF(ชี้วัด10!AF60="","",ชี้วัด10!AF60))</f>
        <v/>
      </c>
      <c r="AG30" s="314" t="str">
        <f>IF($B$2=1,IF(ชี้วัด10!AG30="","",ชี้วัด10!AG30),IF(ชี้วัด10!AG60="","",ชี้วัด10!AG60))</f>
        <v/>
      </c>
      <c r="AH30" s="314" t="str">
        <f>IF($B$2=1,IF(ชี้วัด10!AH30="","",ชี้วัด10!AH30),IF(ชี้วัด10!AH60="","",ชี้วัด10!AH60))</f>
        <v/>
      </c>
      <c r="AI30" s="314" t="str">
        <f>IF($B$2=1,IF(ชี้วัด10!AI30="","",ชี้วัด10!AI30),IF(ชี้วัด10!AI60="","",ชี้วัด10!AI60))</f>
        <v/>
      </c>
      <c r="AJ30" s="314" t="str">
        <f>IF($B$2=1,IF(ชี้วัด10!AJ30="","",ชี้วัด10!AJ30),IF(ชี้วัด10!AJ60="","",ชี้วัด10!AJ60))</f>
        <v/>
      </c>
      <c r="AK30" s="314" t="str">
        <f>IF($B$2=1,IF(ชี้วัด10!AK30="","",ชี้วัด10!AK30),IF(ชี้วัด10!AK60="","",ชี้วัด10!AK60))</f>
        <v/>
      </c>
      <c r="AL30" s="314" t="str">
        <f>IF($B$2=1,IF(ชี้วัด10!AL30="","",ชี้วัด10!AL30),IF(ชี้วัด10!AL60="","",ชี้วัด10!AL60))</f>
        <v/>
      </c>
      <c r="AM30" s="314" t="str">
        <f>IF($B$2=1,IF(ชี้วัด10!AM30="","",ชี้วัด10!AM30),IF(ชี้วัด10!AM60="","",ชี้วัด10!AM60))</f>
        <v/>
      </c>
      <c r="AN30" s="314" t="str">
        <f>IF($B$2=1,IF(ชี้วัด10!AN30="","",ชี้วัด10!AN30),IF(ชี้วัด10!AN60="","",ชี้วัด10!AN60))</f>
        <v/>
      </c>
      <c r="AO30" s="314" t="str">
        <f>IF($B$2=1,IF(ชี้วัด10!AO30="","",ชี้วัด10!AO30),IF(ชี้วัด10!AO60="","",ชี้วัด10!AO60))</f>
        <v/>
      </c>
      <c r="AP30" s="314" t="str">
        <f>IF($B$2=1,IF(ชี้วัด10!AP30="","",ชี้วัด10!AP30),IF(ชี้วัด10!AP60="","",ชี้วัด10!AP60))</f>
        <v/>
      </c>
      <c r="AQ30" s="314" t="str">
        <f>IF($B$2=1,IF(ชี้วัด10!AQ30="","",ชี้วัด10!AQ30),IF(ชี้วัด10!AQ60="","",ชี้วัด10!AQ60))</f>
        <v/>
      </c>
      <c r="AR30" s="314" t="str">
        <f>IF($B$2=1,IF(ชี้วัด10!AR30="","",ชี้วัด10!AR30),IF(ชี้วัด10!AR60="","",ชี้วัด10!AR60))</f>
        <v/>
      </c>
      <c r="AS30" s="314" t="str">
        <f>IF($B$2=1,IF(ชี้วัด10!AS30="","",ชี้วัด10!AS30),IF(ชี้วัด10!AS60="","",ชี้วัด10!AS60))</f>
        <v/>
      </c>
      <c r="AT30" s="314" t="str">
        <f>IF($B$2=1,IF(ชี้วัด10!AT30="","",ชี้วัด10!AT30),IF(ชี้วัด10!AT60="","",ชี้วัด10!AT60))</f>
        <v/>
      </c>
      <c r="AU30" s="314" t="str">
        <f>IF($B$2=1,IF(ชี้วัด10!AU30="","",ชี้วัด10!AU30),IF(ชี้วัด10!AU60="","",ชี้วัด10!AU60))</f>
        <v/>
      </c>
      <c r="AV30" s="314" t="str">
        <f>IF($B$2=1,IF(ชี้วัด10!AV30="","",ชี้วัด10!AV30),IF(ชี้วัด10!AV60="","",ชี้วัด10!AV60))</f>
        <v/>
      </c>
      <c r="AW30" s="314" t="str">
        <f>IF($B$2=1,IF(ชี้วัด10!AW30="","",ชี้วัด10!AW30),IF(ชี้วัด10!AW60="","",ชี้วัด10!AW60))</f>
        <v/>
      </c>
      <c r="AX30" s="314" t="str">
        <f>IF($B$2=1,IF(ชี้วัด10!AX30="","",ชี้วัด10!AX30),IF(ชี้วัด10!AX60="","",ชี้วัด10!AX60))</f>
        <v/>
      </c>
      <c r="AY30" s="314" t="str">
        <f>IF($B$2=1,IF(ชี้วัด10!AY30="","",ชี้วัด10!AY30),IF(ชี้วัด10!AY60="","",ชี้วัด10!AY60))</f>
        <v/>
      </c>
      <c r="AZ30" s="314" t="str">
        <f>IF($B$2=1,IF(ชี้วัด10!AZ30="","",ชี้วัด10!AZ30),IF(ชี้วัด10!AZ60="","",ชี้วัด10!AZ60))</f>
        <v/>
      </c>
      <c r="BA30" s="314" t="str">
        <f>IF($B$2=1,IF(ชี้วัด10!BA30="","",ชี้วัด10!BA30),IF(ชี้วัด10!BA60="","",ชี้วัด10!BA60))</f>
        <v/>
      </c>
      <c r="BB30" s="314" t="str">
        <f>IF($B$2=1,IF(ชี้วัด10!BB30="","",ชี้วัด10!BB30),IF(ชี้วัด10!BB60="","",ชี้วัด10!BB60))</f>
        <v/>
      </c>
      <c r="BC30" s="314" t="str">
        <f>IF($B$2=1,IF(ชี้วัด10!BC30="","",ชี้วัด10!BC30),IF(ชี้วัด10!BC60="","",ชี้วัด10!BC60))</f>
        <v/>
      </c>
      <c r="BD30" s="314" t="str">
        <f>IF($B$2=1,IF(ชี้วัด10!BD30="","",ชี้วัด10!BD30),IF(ชี้วัด10!BD60="","",ชี้วัด10!BD60))</f>
        <v/>
      </c>
      <c r="BE30" s="116" t="str">
        <f>IF($B$2=1,IF(ชี้วัด10!BE30="","",ชี้วัด10!BE30),IF(ชี้วัด10!BE60="","",ชี้วัด10!BE60))</f>
        <v/>
      </c>
      <c r="BF30" s="116" t="str">
        <f>IF($B$2=1,IF(ชี้วัด10!BF30="","",ชี้วัด10!BF30),IF(ชี้วัด10!BF60="","",ชี้วัด10!BF60))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IF($B$2=1,IF(ชี้วัด10!E31="","",ชี้วัด10!E31),IF(ชี้วัด10!E61="","",ชี้วัด10!E61))</f>
        <v/>
      </c>
      <c r="F31" s="118"/>
      <c r="G31" s="314" t="str">
        <f>IF($B$2=1,IF(ชี้วัด10!G31="","",ชี้วัด10!G31),IF(ชี้วัด10!G61="","",ชี้วัด10!G61))</f>
        <v/>
      </c>
      <c r="H31" s="314" t="str">
        <f>IF($B$2=1,IF(ชี้วัด10!H31="","",ชี้วัด10!H31),IF(ชี้วัด10!H61="","",ชี้วัด10!H61))</f>
        <v/>
      </c>
      <c r="I31" s="314" t="str">
        <f>IF($B$2=1,IF(ชี้วัด10!I31="","",ชี้วัด10!I31),IF(ชี้วัด10!I61="","",ชี้วัด10!I61))</f>
        <v/>
      </c>
      <c r="J31" s="314" t="str">
        <f>IF($B$2=1,IF(ชี้วัด10!J31="","",ชี้วัด10!J31),IF(ชี้วัด10!J61="","",ชี้วัด10!J61))</f>
        <v/>
      </c>
      <c r="K31" s="314" t="str">
        <f>IF($B$2=1,IF(ชี้วัด10!K31="","",ชี้วัด10!K31),IF(ชี้วัด10!K61="","",ชี้วัด10!K61))</f>
        <v/>
      </c>
      <c r="L31" s="314" t="str">
        <f>IF($B$2=1,IF(ชี้วัด10!L31="","",ชี้วัด10!L31),IF(ชี้วัด10!L61="","",ชี้วัด10!L61))</f>
        <v/>
      </c>
      <c r="M31" s="314" t="str">
        <f>IF($B$2=1,IF(ชี้วัด10!M31="","",ชี้วัด10!M31),IF(ชี้วัด10!M61="","",ชี้วัด10!M61))</f>
        <v/>
      </c>
      <c r="N31" s="314" t="str">
        <f>IF($B$2=1,IF(ชี้วัด10!N31="","",ชี้วัด10!N31),IF(ชี้วัด10!N61="","",ชี้วัด10!N61))</f>
        <v/>
      </c>
      <c r="O31" s="314" t="str">
        <f>IF($B$2=1,IF(ชี้วัด10!O31="","",ชี้วัด10!O31),IF(ชี้วัด10!O61="","",ชี้วัด10!O61))</f>
        <v/>
      </c>
      <c r="P31" s="314" t="str">
        <f>IF($B$2=1,IF(ชี้วัด10!P31="","",ชี้วัด10!P31),IF(ชี้วัด10!P61="","",ชี้วัด10!P61))</f>
        <v/>
      </c>
      <c r="Q31" s="314" t="str">
        <f>IF($B$2=1,IF(ชี้วัด10!Q31="","",ชี้วัด10!Q31),IF(ชี้วัด10!Q61="","",ชี้วัด10!Q61))</f>
        <v/>
      </c>
      <c r="R31" s="314" t="str">
        <f>IF($B$2=1,IF(ชี้วัด10!R31="","",ชี้วัด10!R31),IF(ชี้วัด10!R61="","",ชี้วัด10!R61))</f>
        <v/>
      </c>
      <c r="S31" s="314" t="str">
        <f>IF($B$2=1,IF(ชี้วัด10!S31="","",ชี้วัด10!S31),IF(ชี้วัด10!S61="","",ชี้วัด10!S61))</f>
        <v/>
      </c>
      <c r="T31" s="314" t="str">
        <f>IF($B$2=1,IF(ชี้วัด10!T31="","",ชี้วัด10!T31),IF(ชี้วัด10!T61="","",ชี้วัด10!T61))</f>
        <v/>
      </c>
      <c r="U31" s="314" t="str">
        <f>IF($B$2=1,IF(ชี้วัด10!U31="","",ชี้วัด10!U31),IF(ชี้วัด10!U61="","",ชี้วัด10!U61))</f>
        <v/>
      </c>
      <c r="V31" s="314" t="str">
        <f>IF($B$2=1,IF(ชี้วัด10!V31="","",ชี้วัด10!V31),IF(ชี้วัด10!V61="","",ชี้วัด10!V61))</f>
        <v/>
      </c>
      <c r="W31" s="314" t="str">
        <f>IF($B$2=1,IF(ชี้วัด10!W31="","",ชี้วัด10!W31),IF(ชี้วัด10!W61="","",ชี้วัด10!W61))</f>
        <v/>
      </c>
      <c r="X31" s="314" t="str">
        <f>IF($B$2=1,IF(ชี้วัด10!X31="","",ชี้วัด10!X31),IF(ชี้วัด10!X61="","",ชี้วัด10!X61))</f>
        <v/>
      </c>
      <c r="Y31" s="314" t="str">
        <f>IF($B$2=1,IF(ชี้วัด10!Y31="","",ชี้วัด10!Y31),IF(ชี้วัด10!Y61="","",ชี้วัด10!Y61))</f>
        <v/>
      </c>
      <c r="Z31" s="314" t="str">
        <f>IF($B$2=1,IF(ชี้วัด10!Z31="","",ชี้วัด10!Z31),IF(ชี้วัด10!Z61="","",ชี้วัด10!Z61))</f>
        <v/>
      </c>
      <c r="AA31" s="314" t="str">
        <f>IF($B$2=1,IF(ชี้วัด10!AA31="","",ชี้วัด10!AA31),IF(ชี้วัด10!AA61="","",ชี้วัด10!AA61))</f>
        <v/>
      </c>
      <c r="AB31" s="314" t="str">
        <f>IF($B$2=1,IF(ชี้วัด10!AB31="","",ชี้วัด10!AB31),IF(ชี้วัด10!AB61="","",ชี้วัด10!AB61))</f>
        <v/>
      </c>
      <c r="AC31" s="314" t="str">
        <f>IF($B$2=1,IF(ชี้วัด10!AC31="","",ชี้วัด10!AC31),IF(ชี้วัด10!AC61="","",ชี้วัด10!AC61))</f>
        <v/>
      </c>
      <c r="AD31" s="314" t="str">
        <f>IF($B$2=1,IF(ชี้วัด10!AD31="","",ชี้วัด10!AD31),IF(ชี้วัด10!AD61="","",ชี้วัด10!AD61))</f>
        <v/>
      </c>
      <c r="AE31" s="314" t="str">
        <f>IF($B$2=1,IF(ชี้วัด10!AE31="","",ชี้วัด10!AE31),IF(ชี้วัด10!AE61="","",ชี้วัด10!AE61))</f>
        <v/>
      </c>
      <c r="AF31" s="314" t="str">
        <f>IF($B$2=1,IF(ชี้วัด10!AF31="","",ชี้วัด10!AF31),IF(ชี้วัด10!AF61="","",ชี้วัด10!AF61))</f>
        <v/>
      </c>
      <c r="AG31" s="314" t="str">
        <f>IF($B$2=1,IF(ชี้วัด10!AG31="","",ชี้วัด10!AG31),IF(ชี้วัด10!AG61="","",ชี้วัด10!AG61))</f>
        <v/>
      </c>
      <c r="AH31" s="314" t="str">
        <f>IF($B$2=1,IF(ชี้วัด10!AH31="","",ชี้วัด10!AH31),IF(ชี้วัด10!AH61="","",ชี้วัด10!AH61))</f>
        <v/>
      </c>
      <c r="AI31" s="314" t="str">
        <f>IF($B$2=1,IF(ชี้วัด10!AI31="","",ชี้วัด10!AI31),IF(ชี้วัด10!AI61="","",ชี้วัด10!AI61))</f>
        <v/>
      </c>
      <c r="AJ31" s="314" t="str">
        <f>IF($B$2=1,IF(ชี้วัด10!AJ31="","",ชี้วัด10!AJ31),IF(ชี้วัด10!AJ61="","",ชี้วัด10!AJ61))</f>
        <v/>
      </c>
      <c r="AK31" s="314" t="str">
        <f>IF($B$2=1,IF(ชี้วัด10!AK31="","",ชี้วัด10!AK31),IF(ชี้วัด10!AK61="","",ชี้วัด10!AK61))</f>
        <v/>
      </c>
      <c r="AL31" s="314" t="str">
        <f>IF($B$2=1,IF(ชี้วัด10!AL31="","",ชี้วัด10!AL31),IF(ชี้วัด10!AL61="","",ชี้วัด10!AL61))</f>
        <v/>
      </c>
      <c r="AM31" s="314" t="str">
        <f>IF($B$2=1,IF(ชี้วัด10!AM31="","",ชี้วัด10!AM31),IF(ชี้วัด10!AM61="","",ชี้วัด10!AM61))</f>
        <v/>
      </c>
      <c r="AN31" s="314" t="str">
        <f>IF($B$2=1,IF(ชี้วัด10!AN31="","",ชี้วัด10!AN31),IF(ชี้วัด10!AN61="","",ชี้วัด10!AN61))</f>
        <v/>
      </c>
      <c r="AO31" s="314" t="str">
        <f>IF($B$2=1,IF(ชี้วัด10!AO31="","",ชี้วัด10!AO31),IF(ชี้วัด10!AO61="","",ชี้วัด10!AO61))</f>
        <v/>
      </c>
      <c r="AP31" s="314" t="str">
        <f>IF($B$2=1,IF(ชี้วัด10!AP31="","",ชี้วัด10!AP31),IF(ชี้วัด10!AP61="","",ชี้วัด10!AP61))</f>
        <v/>
      </c>
      <c r="AQ31" s="314" t="str">
        <f>IF($B$2=1,IF(ชี้วัด10!AQ31="","",ชี้วัด10!AQ31),IF(ชี้วัด10!AQ61="","",ชี้วัด10!AQ61))</f>
        <v/>
      </c>
      <c r="AR31" s="314" t="str">
        <f>IF($B$2=1,IF(ชี้วัด10!AR31="","",ชี้วัด10!AR31),IF(ชี้วัด10!AR61="","",ชี้วัด10!AR61))</f>
        <v/>
      </c>
      <c r="AS31" s="314" t="str">
        <f>IF($B$2=1,IF(ชี้วัด10!AS31="","",ชี้วัด10!AS31),IF(ชี้วัด10!AS61="","",ชี้วัด10!AS61))</f>
        <v/>
      </c>
      <c r="AT31" s="314" t="str">
        <f>IF($B$2=1,IF(ชี้วัด10!AT31="","",ชี้วัด10!AT31),IF(ชี้วัด10!AT61="","",ชี้วัด10!AT61))</f>
        <v/>
      </c>
      <c r="AU31" s="314" t="str">
        <f>IF($B$2=1,IF(ชี้วัด10!AU31="","",ชี้วัด10!AU31),IF(ชี้วัด10!AU61="","",ชี้วัด10!AU61))</f>
        <v/>
      </c>
      <c r="AV31" s="314" t="str">
        <f>IF($B$2=1,IF(ชี้วัด10!AV31="","",ชี้วัด10!AV31),IF(ชี้วัด10!AV61="","",ชี้วัด10!AV61))</f>
        <v/>
      </c>
      <c r="AW31" s="314" t="str">
        <f>IF($B$2=1,IF(ชี้วัด10!AW31="","",ชี้วัด10!AW31),IF(ชี้วัด10!AW61="","",ชี้วัด10!AW61))</f>
        <v/>
      </c>
      <c r="AX31" s="314" t="str">
        <f>IF($B$2=1,IF(ชี้วัด10!AX31="","",ชี้วัด10!AX31),IF(ชี้วัด10!AX61="","",ชี้วัด10!AX61))</f>
        <v/>
      </c>
      <c r="AY31" s="314" t="str">
        <f>IF($B$2=1,IF(ชี้วัด10!AY31="","",ชี้วัด10!AY31),IF(ชี้วัด10!AY61="","",ชี้วัด10!AY61))</f>
        <v/>
      </c>
      <c r="AZ31" s="314" t="str">
        <f>IF($B$2=1,IF(ชี้วัด10!AZ31="","",ชี้วัด10!AZ31),IF(ชี้วัด10!AZ61="","",ชี้วัด10!AZ61))</f>
        <v/>
      </c>
      <c r="BA31" s="314" t="str">
        <f>IF($B$2=1,IF(ชี้วัด10!BA31="","",ชี้วัด10!BA31),IF(ชี้วัด10!BA61="","",ชี้วัด10!BA61))</f>
        <v/>
      </c>
      <c r="BB31" s="314" t="str">
        <f>IF($B$2=1,IF(ชี้วัด10!BB31="","",ชี้วัด10!BB31),IF(ชี้วัด10!BB61="","",ชี้วัด10!BB61))</f>
        <v/>
      </c>
      <c r="BC31" s="314" t="str">
        <f>IF($B$2=1,IF(ชี้วัด10!BC31="","",ชี้วัด10!BC31),IF(ชี้วัด10!BC61="","",ชี้วัด10!BC61))</f>
        <v/>
      </c>
      <c r="BD31" s="314" t="str">
        <f>IF($B$2=1,IF(ชี้วัด10!BD31="","",ชี้วัด10!BD31),IF(ชี้วัด10!BD61="","",ชี้วัด10!BD61))</f>
        <v/>
      </c>
      <c r="BE31" s="116" t="str">
        <f>IF($B$2=1,IF(ชี้วัด10!BE31="","",ชี้วัด10!BE31),IF(ชี้วัด10!BE61="","",ชี้วัด10!BE61))</f>
        <v/>
      </c>
      <c r="BF31" s="116" t="str">
        <f>IF($B$2=1,IF(ชี้วัด10!BF31="","",ชี้วัด10!BF31),IF(ชี้วัด10!BF61="","",ชี้วัด10!BF61))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IF($B$2=1,IF(ชี้วัด10!E32="","",ชี้วัด10!E32),IF(ชี้วัด10!E62="","",ชี้วัด10!E62))</f>
        <v/>
      </c>
      <c r="F32" s="118"/>
      <c r="G32" s="314" t="str">
        <f>IF($B$2=1,IF(ชี้วัด10!G32="","",ชี้วัด10!G32),IF(ชี้วัด10!G62="","",ชี้วัด10!G62))</f>
        <v/>
      </c>
      <c r="H32" s="314" t="str">
        <f>IF($B$2=1,IF(ชี้วัด10!H32="","",ชี้วัด10!H32),IF(ชี้วัด10!H62="","",ชี้วัด10!H62))</f>
        <v/>
      </c>
      <c r="I32" s="314" t="str">
        <f>IF($B$2=1,IF(ชี้วัด10!I32="","",ชี้วัด10!I32),IF(ชี้วัด10!I62="","",ชี้วัด10!I62))</f>
        <v/>
      </c>
      <c r="J32" s="314" t="str">
        <f>IF($B$2=1,IF(ชี้วัด10!J32="","",ชี้วัด10!J32),IF(ชี้วัด10!J62="","",ชี้วัด10!J62))</f>
        <v/>
      </c>
      <c r="K32" s="314" t="str">
        <f>IF($B$2=1,IF(ชี้วัด10!K32="","",ชี้วัด10!K32),IF(ชี้วัด10!K62="","",ชี้วัด10!K62))</f>
        <v/>
      </c>
      <c r="L32" s="314" t="str">
        <f>IF($B$2=1,IF(ชี้วัด10!L32="","",ชี้วัด10!L32),IF(ชี้วัด10!L62="","",ชี้วัด10!L62))</f>
        <v/>
      </c>
      <c r="M32" s="314" t="str">
        <f>IF($B$2=1,IF(ชี้วัด10!M32="","",ชี้วัด10!M32),IF(ชี้วัด10!M62="","",ชี้วัด10!M62))</f>
        <v/>
      </c>
      <c r="N32" s="314" t="str">
        <f>IF($B$2=1,IF(ชี้วัด10!N32="","",ชี้วัด10!N32),IF(ชี้วัด10!N62="","",ชี้วัด10!N62))</f>
        <v/>
      </c>
      <c r="O32" s="314" t="str">
        <f>IF($B$2=1,IF(ชี้วัด10!O32="","",ชี้วัด10!O32),IF(ชี้วัด10!O62="","",ชี้วัด10!O62))</f>
        <v/>
      </c>
      <c r="P32" s="314" t="str">
        <f>IF($B$2=1,IF(ชี้วัด10!P32="","",ชี้วัด10!P32),IF(ชี้วัด10!P62="","",ชี้วัด10!P62))</f>
        <v/>
      </c>
      <c r="Q32" s="314" t="str">
        <f>IF($B$2=1,IF(ชี้วัด10!Q32="","",ชี้วัด10!Q32),IF(ชี้วัด10!Q62="","",ชี้วัด10!Q62))</f>
        <v/>
      </c>
      <c r="R32" s="314" t="str">
        <f>IF($B$2=1,IF(ชี้วัด10!R32="","",ชี้วัด10!R32),IF(ชี้วัด10!R62="","",ชี้วัด10!R62))</f>
        <v/>
      </c>
      <c r="S32" s="314" t="str">
        <f>IF($B$2=1,IF(ชี้วัด10!S32="","",ชี้วัด10!S32),IF(ชี้วัด10!S62="","",ชี้วัด10!S62))</f>
        <v/>
      </c>
      <c r="T32" s="314" t="str">
        <f>IF($B$2=1,IF(ชี้วัด10!T32="","",ชี้วัด10!T32),IF(ชี้วัด10!T62="","",ชี้วัด10!T62))</f>
        <v/>
      </c>
      <c r="U32" s="314" t="str">
        <f>IF($B$2=1,IF(ชี้วัด10!U32="","",ชี้วัด10!U32),IF(ชี้วัด10!U62="","",ชี้วัด10!U62))</f>
        <v/>
      </c>
      <c r="V32" s="314" t="str">
        <f>IF($B$2=1,IF(ชี้วัด10!V32="","",ชี้วัด10!V32),IF(ชี้วัด10!V62="","",ชี้วัด10!V62))</f>
        <v/>
      </c>
      <c r="W32" s="314" t="str">
        <f>IF($B$2=1,IF(ชี้วัด10!W32="","",ชี้วัด10!W32),IF(ชี้วัด10!W62="","",ชี้วัด10!W62))</f>
        <v/>
      </c>
      <c r="X32" s="314" t="str">
        <f>IF($B$2=1,IF(ชี้วัด10!X32="","",ชี้วัด10!X32),IF(ชี้วัด10!X62="","",ชี้วัด10!X62))</f>
        <v/>
      </c>
      <c r="Y32" s="314" t="str">
        <f>IF($B$2=1,IF(ชี้วัด10!Y32="","",ชี้วัด10!Y32),IF(ชี้วัด10!Y62="","",ชี้วัด10!Y62))</f>
        <v/>
      </c>
      <c r="Z32" s="314" t="str">
        <f>IF($B$2=1,IF(ชี้วัด10!Z32="","",ชี้วัด10!Z32),IF(ชี้วัด10!Z62="","",ชี้วัด10!Z62))</f>
        <v/>
      </c>
      <c r="AA32" s="314" t="str">
        <f>IF($B$2=1,IF(ชี้วัด10!AA32="","",ชี้วัด10!AA32),IF(ชี้วัด10!AA62="","",ชี้วัด10!AA62))</f>
        <v/>
      </c>
      <c r="AB32" s="314" t="str">
        <f>IF($B$2=1,IF(ชี้วัด10!AB32="","",ชี้วัด10!AB32),IF(ชี้วัด10!AB62="","",ชี้วัด10!AB62))</f>
        <v/>
      </c>
      <c r="AC32" s="314" t="str">
        <f>IF($B$2=1,IF(ชี้วัด10!AC32="","",ชี้วัด10!AC32),IF(ชี้วัด10!AC62="","",ชี้วัด10!AC62))</f>
        <v/>
      </c>
      <c r="AD32" s="314" t="str">
        <f>IF($B$2=1,IF(ชี้วัด10!AD32="","",ชี้วัด10!AD32),IF(ชี้วัด10!AD62="","",ชี้วัด10!AD62))</f>
        <v/>
      </c>
      <c r="AE32" s="314" t="str">
        <f>IF($B$2=1,IF(ชี้วัด10!AE32="","",ชี้วัด10!AE32),IF(ชี้วัด10!AE62="","",ชี้วัด10!AE62))</f>
        <v/>
      </c>
      <c r="AF32" s="314" t="str">
        <f>IF($B$2=1,IF(ชี้วัด10!AF32="","",ชี้วัด10!AF32),IF(ชี้วัด10!AF62="","",ชี้วัด10!AF62))</f>
        <v/>
      </c>
      <c r="AG32" s="314" t="str">
        <f>IF($B$2=1,IF(ชี้วัด10!AG32="","",ชี้วัด10!AG32),IF(ชี้วัด10!AG62="","",ชี้วัด10!AG62))</f>
        <v/>
      </c>
      <c r="AH32" s="314" t="str">
        <f>IF($B$2=1,IF(ชี้วัด10!AH32="","",ชี้วัด10!AH32),IF(ชี้วัด10!AH62="","",ชี้วัด10!AH62))</f>
        <v/>
      </c>
      <c r="AI32" s="314" t="str">
        <f>IF($B$2=1,IF(ชี้วัด10!AI32="","",ชี้วัด10!AI32),IF(ชี้วัด10!AI62="","",ชี้วัด10!AI62))</f>
        <v/>
      </c>
      <c r="AJ32" s="314" t="str">
        <f>IF($B$2=1,IF(ชี้วัด10!AJ32="","",ชี้วัด10!AJ32),IF(ชี้วัด10!AJ62="","",ชี้วัด10!AJ62))</f>
        <v/>
      </c>
      <c r="AK32" s="314" t="str">
        <f>IF($B$2=1,IF(ชี้วัด10!AK32="","",ชี้วัด10!AK32),IF(ชี้วัด10!AK62="","",ชี้วัด10!AK62))</f>
        <v/>
      </c>
      <c r="AL32" s="314" t="str">
        <f>IF($B$2=1,IF(ชี้วัด10!AL32="","",ชี้วัด10!AL32),IF(ชี้วัด10!AL62="","",ชี้วัด10!AL62))</f>
        <v/>
      </c>
      <c r="AM32" s="314" t="str">
        <f>IF($B$2=1,IF(ชี้วัด10!AM32="","",ชี้วัด10!AM32),IF(ชี้วัด10!AM62="","",ชี้วัด10!AM62))</f>
        <v/>
      </c>
      <c r="AN32" s="314" t="str">
        <f>IF($B$2=1,IF(ชี้วัด10!AN32="","",ชี้วัด10!AN32),IF(ชี้วัด10!AN62="","",ชี้วัด10!AN62))</f>
        <v/>
      </c>
      <c r="AO32" s="314" t="str">
        <f>IF($B$2=1,IF(ชี้วัด10!AO32="","",ชี้วัด10!AO32),IF(ชี้วัด10!AO62="","",ชี้วัด10!AO62))</f>
        <v/>
      </c>
      <c r="AP32" s="314" t="str">
        <f>IF($B$2=1,IF(ชี้วัด10!AP32="","",ชี้วัด10!AP32),IF(ชี้วัด10!AP62="","",ชี้วัด10!AP62))</f>
        <v/>
      </c>
      <c r="AQ32" s="314" t="str">
        <f>IF($B$2=1,IF(ชี้วัด10!AQ32="","",ชี้วัด10!AQ32),IF(ชี้วัด10!AQ62="","",ชี้วัด10!AQ62))</f>
        <v/>
      </c>
      <c r="AR32" s="314" t="str">
        <f>IF($B$2=1,IF(ชี้วัด10!AR32="","",ชี้วัด10!AR32),IF(ชี้วัด10!AR62="","",ชี้วัด10!AR62))</f>
        <v/>
      </c>
      <c r="AS32" s="314" t="str">
        <f>IF($B$2=1,IF(ชี้วัด10!AS32="","",ชี้วัด10!AS32),IF(ชี้วัด10!AS62="","",ชี้วัด10!AS62))</f>
        <v/>
      </c>
      <c r="AT32" s="314" t="str">
        <f>IF($B$2=1,IF(ชี้วัด10!AT32="","",ชี้วัด10!AT32),IF(ชี้วัด10!AT62="","",ชี้วัด10!AT62))</f>
        <v/>
      </c>
      <c r="AU32" s="314" t="str">
        <f>IF($B$2=1,IF(ชี้วัด10!AU32="","",ชี้วัด10!AU32),IF(ชี้วัด10!AU62="","",ชี้วัด10!AU62))</f>
        <v/>
      </c>
      <c r="AV32" s="314" t="str">
        <f>IF($B$2=1,IF(ชี้วัด10!AV32="","",ชี้วัด10!AV32),IF(ชี้วัด10!AV62="","",ชี้วัด10!AV62))</f>
        <v/>
      </c>
      <c r="AW32" s="314" t="str">
        <f>IF($B$2=1,IF(ชี้วัด10!AW32="","",ชี้วัด10!AW32),IF(ชี้วัด10!AW62="","",ชี้วัด10!AW62))</f>
        <v/>
      </c>
      <c r="AX32" s="314" t="str">
        <f>IF($B$2=1,IF(ชี้วัด10!AX32="","",ชี้วัด10!AX32),IF(ชี้วัด10!AX62="","",ชี้วัด10!AX62))</f>
        <v/>
      </c>
      <c r="AY32" s="314" t="str">
        <f>IF($B$2=1,IF(ชี้วัด10!AY32="","",ชี้วัด10!AY32),IF(ชี้วัด10!AY62="","",ชี้วัด10!AY62))</f>
        <v/>
      </c>
      <c r="AZ32" s="314" t="str">
        <f>IF($B$2=1,IF(ชี้วัด10!AZ32="","",ชี้วัด10!AZ32),IF(ชี้วัด10!AZ62="","",ชี้วัด10!AZ62))</f>
        <v/>
      </c>
      <c r="BA32" s="314" t="str">
        <f>IF($B$2=1,IF(ชี้วัด10!BA32="","",ชี้วัด10!BA32),IF(ชี้วัด10!BA62="","",ชี้วัด10!BA62))</f>
        <v/>
      </c>
      <c r="BB32" s="314" t="str">
        <f>IF($B$2=1,IF(ชี้วัด10!BB32="","",ชี้วัด10!BB32),IF(ชี้วัด10!BB62="","",ชี้วัด10!BB62))</f>
        <v/>
      </c>
      <c r="BC32" s="314" t="str">
        <f>IF($B$2=1,IF(ชี้วัด10!BC32="","",ชี้วัด10!BC32),IF(ชี้วัด10!BC62="","",ชี้วัด10!BC62))</f>
        <v/>
      </c>
      <c r="BD32" s="314" t="str">
        <f>IF($B$2=1,IF(ชี้วัด10!BD32="","",ชี้วัด10!BD32),IF(ชี้วัด10!BD62="","",ชี้วัด10!BD62))</f>
        <v/>
      </c>
      <c r="BE32" s="116" t="str">
        <f>IF($B$2=1,IF(ชี้วัด10!BE32="","",ชี้วัด10!BE32),IF(ชี้วัด10!BE62="","",ชี้วัด10!BE62))</f>
        <v/>
      </c>
      <c r="BF32" s="116" t="str">
        <f>IF($B$2=1,IF(ชี้วัด10!BF32="","",ชี้วัด10!BF32),IF(ชี้วัด10!BF62="","",ชี้วัด10!BF62))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IF($B$2=1,IF(ชี้วัด10!E33="","",ชี้วัด10!E33),IF(ชี้วัด10!E63="","",ชี้วัด10!E63))</f>
        <v/>
      </c>
      <c r="F33" s="118"/>
      <c r="G33" s="314" t="str">
        <f>IF($B$2=1,IF(ชี้วัด10!G33="","",ชี้วัด10!G33),IF(ชี้วัด10!G63="","",ชี้วัด10!G63))</f>
        <v/>
      </c>
      <c r="H33" s="314" t="str">
        <f>IF($B$2=1,IF(ชี้วัด10!H33="","",ชี้วัด10!H33),IF(ชี้วัด10!H63="","",ชี้วัด10!H63))</f>
        <v/>
      </c>
      <c r="I33" s="314" t="str">
        <f>IF($B$2=1,IF(ชี้วัด10!I33="","",ชี้วัด10!I33),IF(ชี้วัด10!I63="","",ชี้วัด10!I63))</f>
        <v/>
      </c>
      <c r="J33" s="314" t="str">
        <f>IF($B$2=1,IF(ชี้วัด10!J33="","",ชี้วัด10!J33),IF(ชี้วัด10!J63="","",ชี้วัด10!J63))</f>
        <v/>
      </c>
      <c r="K33" s="314" t="str">
        <f>IF($B$2=1,IF(ชี้วัด10!K33="","",ชี้วัด10!K33),IF(ชี้วัด10!K63="","",ชี้วัด10!K63))</f>
        <v/>
      </c>
      <c r="L33" s="314" t="str">
        <f>IF($B$2=1,IF(ชี้วัด10!L33="","",ชี้วัด10!L33),IF(ชี้วัด10!L63="","",ชี้วัด10!L63))</f>
        <v/>
      </c>
      <c r="M33" s="314" t="str">
        <f>IF($B$2=1,IF(ชี้วัด10!M33="","",ชี้วัด10!M33),IF(ชี้วัด10!M63="","",ชี้วัด10!M63))</f>
        <v/>
      </c>
      <c r="N33" s="314" t="str">
        <f>IF($B$2=1,IF(ชี้วัด10!N33="","",ชี้วัด10!N33),IF(ชี้วัด10!N63="","",ชี้วัด10!N63))</f>
        <v/>
      </c>
      <c r="O33" s="314" t="str">
        <f>IF($B$2=1,IF(ชี้วัด10!O33="","",ชี้วัด10!O33),IF(ชี้วัด10!O63="","",ชี้วัด10!O63))</f>
        <v/>
      </c>
      <c r="P33" s="314" t="str">
        <f>IF($B$2=1,IF(ชี้วัด10!P33="","",ชี้วัด10!P33),IF(ชี้วัด10!P63="","",ชี้วัด10!P63))</f>
        <v/>
      </c>
      <c r="Q33" s="314" t="str">
        <f>IF($B$2=1,IF(ชี้วัด10!Q33="","",ชี้วัด10!Q33),IF(ชี้วัด10!Q63="","",ชี้วัด10!Q63))</f>
        <v/>
      </c>
      <c r="R33" s="314" t="str">
        <f>IF($B$2=1,IF(ชี้วัด10!R33="","",ชี้วัด10!R33),IF(ชี้วัด10!R63="","",ชี้วัด10!R63))</f>
        <v/>
      </c>
      <c r="S33" s="314" t="str">
        <f>IF($B$2=1,IF(ชี้วัด10!S33="","",ชี้วัด10!S33),IF(ชี้วัด10!S63="","",ชี้วัด10!S63))</f>
        <v/>
      </c>
      <c r="T33" s="314" t="str">
        <f>IF($B$2=1,IF(ชี้วัด10!T33="","",ชี้วัด10!T33),IF(ชี้วัด10!T63="","",ชี้วัด10!T63))</f>
        <v/>
      </c>
      <c r="U33" s="314" t="str">
        <f>IF($B$2=1,IF(ชี้วัด10!U33="","",ชี้วัด10!U33),IF(ชี้วัด10!U63="","",ชี้วัด10!U63))</f>
        <v/>
      </c>
      <c r="V33" s="314" t="str">
        <f>IF($B$2=1,IF(ชี้วัด10!V33="","",ชี้วัด10!V33),IF(ชี้วัด10!V63="","",ชี้วัด10!V63))</f>
        <v/>
      </c>
      <c r="W33" s="314" t="str">
        <f>IF($B$2=1,IF(ชี้วัด10!W33="","",ชี้วัด10!W33),IF(ชี้วัด10!W63="","",ชี้วัด10!W63))</f>
        <v/>
      </c>
      <c r="X33" s="314" t="str">
        <f>IF($B$2=1,IF(ชี้วัด10!X33="","",ชี้วัด10!X33),IF(ชี้วัด10!X63="","",ชี้วัด10!X63))</f>
        <v/>
      </c>
      <c r="Y33" s="314" t="str">
        <f>IF($B$2=1,IF(ชี้วัด10!Y33="","",ชี้วัด10!Y33),IF(ชี้วัด10!Y63="","",ชี้วัด10!Y63))</f>
        <v/>
      </c>
      <c r="Z33" s="314" t="str">
        <f>IF($B$2=1,IF(ชี้วัด10!Z33="","",ชี้วัด10!Z33),IF(ชี้วัด10!Z63="","",ชี้วัด10!Z63))</f>
        <v/>
      </c>
      <c r="AA33" s="314" t="str">
        <f>IF($B$2=1,IF(ชี้วัด10!AA33="","",ชี้วัด10!AA33),IF(ชี้วัด10!AA63="","",ชี้วัด10!AA63))</f>
        <v/>
      </c>
      <c r="AB33" s="314" t="str">
        <f>IF($B$2=1,IF(ชี้วัด10!AB33="","",ชี้วัด10!AB33),IF(ชี้วัด10!AB63="","",ชี้วัด10!AB63))</f>
        <v/>
      </c>
      <c r="AC33" s="314" t="str">
        <f>IF($B$2=1,IF(ชี้วัด10!AC33="","",ชี้วัด10!AC33),IF(ชี้วัด10!AC63="","",ชี้วัด10!AC63))</f>
        <v/>
      </c>
      <c r="AD33" s="314" t="str">
        <f>IF($B$2=1,IF(ชี้วัด10!AD33="","",ชี้วัด10!AD33),IF(ชี้วัด10!AD63="","",ชี้วัด10!AD63))</f>
        <v/>
      </c>
      <c r="AE33" s="314" t="str">
        <f>IF($B$2=1,IF(ชี้วัด10!AE33="","",ชี้วัด10!AE33),IF(ชี้วัด10!AE63="","",ชี้วัด10!AE63))</f>
        <v/>
      </c>
      <c r="AF33" s="314" t="str">
        <f>IF($B$2=1,IF(ชี้วัด10!AF33="","",ชี้วัด10!AF33),IF(ชี้วัด10!AF63="","",ชี้วัด10!AF63))</f>
        <v/>
      </c>
      <c r="AG33" s="314" t="str">
        <f>IF($B$2=1,IF(ชี้วัด10!AG33="","",ชี้วัด10!AG33),IF(ชี้วัด10!AG63="","",ชี้วัด10!AG63))</f>
        <v/>
      </c>
      <c r="AH33" s="314" t="str">
        <f>IF($B$2=1,IF(ชี้วัด10!AH33="","",ชี้วัด10!AH33),IF(ชี้วัด10!AH63="","",ชี้วัด10!AH63))</f>
        <v/>
      </c>
      <c r="AI33" s="314" t="str">
        <f>IF($B$2=1,IF(ชี้วัด10!AI33="","",ชี้วัด10!AI33),IF(ชี้วัด10!AI63="","",ชี้วัด10!AI63))</f>
        <v/>
      </c>
      <c r="AJ33" s="314" t="str">
        <f>IF($B$2=1,IF(ชี้วัด10!AJ33="","",ชี้วัด10!AJ33),IF(ชี้วัด10!AJ63="","",ชี้วัด10!AJ63))</f>
        <v/>
      </c>
      <c r="AK33" s="314" t="str">
        <f>IF($B$2=1,IF(ชี้วัด10!AK33="","",ชี้วัด10!AK33),IF(ชี้วัด10!AK63="","",ชี้วัด10!AK63))</f>
        <v/>
      </c>
      <c r="AL33" s="314" t="str">
        <f>IF($B$2=1,IF(ชี้วัด10!AL33="","",ชี้วัด10!AL33),IF(ชี้วัด10!AL63="","",ชี้วัด10!AL63))</f>
        <v/>
      </c>
      <c r="AM33" s="314" t="str">
        <f>IF($B$2=1,IF(ชี้วัด10!AM33="","",ชี้วัด10!AM33),IF(ชี้วัด10!AM63="","",ชี้วัด10!AM63))</f>
        <v/>
      </c>
      <c r="AN33" s="314" t="str">
        <f>IF($B$2=1,IF(ชี้วัด10!AN33="","",ชี้วัด10!AN33),IF(ชี้วัด10!AN63="","",ชี้วัด10!AN63))</f>
        <v/>
      </c>
      <c r="AO33" s="314" t="str">
        <f>IF($B$2=1,IF(ชี้วัด10!AO33="","",ชี้วัด10!AO33),IF(ชี้วัด10!AO63="","",ชี้วัด10!AO63))</f>
        <v/>
      </c>
      <c r="AP33" s="314" t="str">
        <f>IF($B$2=1,IF(ชี้วัด10!AP33="","",ชี้วัด10!AP33),IF(ชี้วัด10!AP63="","",ชี้วัด10!AP63))</f>
        <v/>
      </c>
      <c r="AQ33" s="314" t="str">
        <f>IF($B$2=1,IF(ชี้วัด10!AQ33="","",ชี้วัด10!AQ33),IF(ชี้วัด10!AQ63="","",ชี้วัด10!AQ63))</f>
        <v/>
      </c>
      <c r="AR33" s="314" t="str">
        <f>IF($B$2=1,IF(ชี้วัด10!AR33="","",ชี้วัด10!AR33),IF(ชี้วัด10!AR63="","",ชี้วัด10!AR63))</f>
        <v/>
      </c>
      <c r="AS33" s="314" t="str">
        <f>IF($B$2=1,IF(ชี้วัด10!AS33="","",ชี้วัด10!AS33),IF(ชี้วัด10!AS63="","",ชี้วัด10!AS63))</f>
        <v/>
      </c>
      <c r="AT33" s="314" t="str">
        <f>IF($B$2=1,IF(ชี้วัด10!AT33="","",ชี้วัด10!AT33),IF(ชี้วัด10!AT63="","",ชี้วัด10!AT63))</f>
        <v/>
      </c>
      <c r="AU33" s="314" t="str">
        <f>IF($B$2=1,IF(ชี้วัด10!AU33="","",ชี้วัด10!AU33),IF(ชี้วัด10!AU63="","",ชี้วัด10!AU63))</f>
        <v/>
      </c>
      <c r="AV33" s="314" t="str">
        <f>IF($B$2=1,IF(ชี้วัด10!AV33="","",ชี้วัด10!AV33),IF(ชี้วัด10!AV63="","",ชี้วัด10!AV63))</f>
        <v/>
      </c>
      <c r="AW33" s="314" t="str">
        <f>IF($B$2=1,IF(ชี้วัด10!AW33="","",ชี้วัด10!AW33),IF(ชี้วัด10!AW63="","",ชี้วัด10!AW63))</f>
        <v/>
      </c>
      <c r="AX33" s="314" t="str">
        <f>IF($B$2=1,IF(ชี้วัด10!AX33="","",ชี้วัด10!AX33),IF(ชี้วัด10!AX63="","",ชี้วัด10!AX63))</f>
        <v/>
      </c>
      <c r="AY33" s="314" t="str">
        <f>IF($B$2=1,IF(ชี้วัด10!AY33="","",ชี้วัด10!AY33),IF(ชี้วัด10!AY63="","",ชี้วัด10!AY63))</f>
        <v/>
      </c>
      <c r="AZ33" s="314" t="str">
        <f>IF($B$2=1,IF(ชี้วัด10!AZ33="","",ชี้วัด10!AZ33),IF(ชี้วัด10!AZ63="","",ชี้วัด10!AZ63))</f>
        <v/>
      </c>
      <c r="BA33" s="314" t="str">
        <f>IF($B$2=1,IF(ชี้วัด10!BA33="","",ชี้วัด10!BA33),IF(ชี้วัด10!BA63="","",ชี้วัด10!BA63))</f>
        <v/>
      </c>
      <c r="BB33" s="314" t="str">
        <f>IF($B$2=1,IF(ชี้วัด10!BB33="","",ชี้วัด10!BB33),IF(ชี้วัด10!BB63="","",ชี้วัด10!BB63))</f>
        <v/>
      </c>
      <c r="BC33" s="314" t="str">
        <f>IF($B$2=1,IF(ชี้วัด10!BC33="","",ชี้วัด10!BC33),IF(ชี้วัด10!BC63="","",ชี้วัด10!BC63))</f>
        <v/>
      </c>
      <c r="BD33" s="314" t="str">
        <f>IF($B$2=1,IF(ชี้วัด10!BD33="","",ชี้วัด10!BD33),IF(ชี้วัด10!BD63="","",ชี้วัด10!BD63))</f>
        <v/>
      </c>
      <c r="BE33" s="116" t="str">
        <f>IF($B$2=1,IF(ชี้วัด10!BE33="","",ชี้วัด10!BE33),IF(ชี้วัด10!BE63="","",ชี้วัด10!BE63))</f>
        <v/>
      </c>
      <c r="BF33" s="116" t="str">
        <f>IF($B$2=1,IF(ชี้วัด10!BF33="","",ชี้วัด10!BF33),IF(ชี้วัด10!BF63="","",ชี้วัด10!BF63))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IF($B$2=1,IF(ชี้วัด10!E34="","",ชี้วัด10!E34),IF(ชี้วัด10!E64="","",ชี้วัด10!E64))</f>
        <v/>
      </c>
      <c r="F34" s="118"/>
      <c r="G34" s="314" t="str">
        <f>IF($B$2=1,IF(ชี้วัด10!G34="","",ชี้วัด10!G34),IF(ชี้วัด10!G64="","",ชี้วัด10!G64))</f>
        <v/>
      </c>
      <c r="H34" s="314" t="str">
        <f>IF($B$2=1,IF(ชี้วัด10!H34="","",ชี้วัด10!H34),IF(ชี้วัด10!H64="","",ชี้วัด10!H64))</f>
        <v/>
      </c>
      <c r="I34" s="314" t="str">
        <f>IF($B$2=1,IF(ชี้วัด10!I34="","",ชี้วัด10!I34),IF(ชี้วัด10!I64="","",ชี้วัด10!I64))</f>
        <v/>
      </c>
      <c r="J34" s="314" t="str">
        <f>IF($B$2=1,IF(ชี้วัด10!J34="","",ชี้วัด10!J34),IF(ชี้วัด10!J64="","",ชี้วัด10!J64))</f>
        <v/>
      </c>
      <c r="K34" s="314" t="str">
        <f>IF($B$2=1,IF(ชี้วัด10!K34="","",ชี้วัด10!K34),IF(ชี้วัด10!K64="","",ชี้วัด10!K64))</f>
        <v/>
      </c>
      <c r="L34" s="314" t="str">
        <f>IF($B$2=1,IF(ชี้วัด10!L34="","",ชี้วัด10!L34),IF(ชี้วัด10!L64="","",ชี้วัด10!L64))</f>
        <v/>
      </c>
      <c r="M34" s="314" t="str">
        <f>IF($B$2=1,IF(ชี้วัด10!M34="","",ชี้วัด10!M34),IF(ชี้วัด10!M64="","",ชี้วัด10!M64))</f>
        <v/>
      </c>
      <c r="N34" s="314" t="str">
        <f>IF($B$2=1,IF(ชี้วัด10!N34="","",ชี้วัด10!N34),IF(ชี้วัด10!N64="","",ชี้วัด10!N64))</f>
        <v/>
      </c>
      <c r="O34" s="314" t="str">
        <f>IF($B$2=1,IF(ชี้วัด10!O34="","",ชี้วัด10!O34),IF(ชี้วัด10!O64="","",ชี้วัด10!O64))</f>
        <v/>
      </c>
      <c r="P34" s="314" t="str">
        <f>IF($B$2=1,IF(ชี้วัด10!P34="","",ชี้วัด10!P34),IF(ชี้วัด10!P64="","",ชี้วัด10!P64))</f>
        <v/>
      </c>
      <c r="Q34" s="314" t="str">
        <f>IF($B$2=1,IF(ชี้วัด10!Q34="","",ชี้วัด10!Q34),IF(ชี้วัด10!Q64="","",ชี้วัด10!Q64))</f>
        <v/>
      </c>
      <c r="R34" s="314" t="str">
        <f>IF($B$2=1,IF(ชี้วัด10!R34="","",ชี้วัด10!R34),IF(ชี้วัด10!R64="","",ชี้วัด10!R64))</f>
        <v/>
      </c>
      <c r="S34" s="314" t="str">
        <f>IF($B$2=1,IF(ชี้วัด10!S34="","",ชี้วัด10!S34),IF(ชี้วัด10!S64="","",ชี้วัด10!S64))</f>
        <v/>
      </c>
      <c r="T34" s="314" t="str">
        <f>IF($B$2=1,IF(ชี้วัด10!T34="","",ชี้วัด10!T34),IF(ชี้วัด10!T64="","",ชี้วัด10!T64))</f>
        <v/>
      </c>
      <c r="U34" s="314" t="str">
        <f>IF($B$2=1,IF(ชี้วัด10!U34="","",ชี้วัด10!U34),IF(ชี้วัด10!U64="","",ชี้วัด10!U64))</f>
        <v/>
      </c>
      <c r="V34" s="314" t="str">
        <f>IF($B$2=1,IF(ชี้วัด10!V34="","",ชี้วัด10!V34),IF(ชี้วัด10!V64="","",ชี้วัด10!V64))</f>
        <v/>
      </c>
      <c r="W34" s="314" t="str">
        <f>IF($B$2=1,IF(ชี้วัด10!W34="","",ชี้วัด10!W34),IF(ชี้วัด10!W64="","",ชี้วัด10!W64))</f>
        <v/>
      </c>
      <c r="X34" s="314" t="str">
        <f>IF($B$2=1,IF(ชี้วัด10!X34="","",ชี้วัด10!X34),IF(ชี้วัด10!X64="","",ชี้วัด10!X64))</f>
        <v/>
      </c>
      <c r="Y34" s="314" t="str">
        <f>IF($B$2=1,IF(ชี้วัด10!Y34="","",ชี้วัด10!Y34),IF(ชี้วัด10!Y64="","",ชี้วัด10!Y64))</f>
        <v/>
      </c>
      <c r="Z34" s="314" t="str">
        <f>IF($B$2=1,IF(ชี้วัด10!Z34="","",ชี้วัด10!Z34),IF(ชี้วัด10!Z64="","",ชี้วัด10!Z64))</f>
        <v/>
      </c>
      <c r="AA34" s="314" t="str">
        <f>IF($B$2=1,IF(ชี้วัด10!AA34="","",ชี้วัด10!AA34),IF(ชี้วัด10!AA64="","",ชี้วัด10!AA64))</f>
        <v/>
      </c>
      <c r="AB34" s="314" t="str">
        <f>IF($B$2=1,IF(ชี้วัด10!AB34="","",ชี้วัด10!AB34),IF(ชี้วัด10!AB64="","",ชี้วัด10!AB64))</f>
        <v/>
      </c>
      <c r="AC34" s="314" t="str">
        <f>IF($B$2=1,IF(ชี้วัด10!AC34="","",ชี้วัด10!AC34),IF(ชี้วัด10!AC64="","",ชี้วัด10!AC64))</f>
        <v/>
      </c>
      <c r="AD34" s="314" t="str">
        <f>IF($B$2=1,IF(ชี้วัด10!AD34="","",ชี้วัด10!AD34),IF(ชี้วัด10!AD64="","",ชี้วัด10!AD64))</f>
        <v/>
      </c>
      <c r="AE34" s="314" t="str">
        <f>IF($B$2=1,IF(ชี้วัด10!AE34="","",ชี้วัด10!AE34),IF(ชี้วัด10!AE64="","",ชี้วัด10!AE64))</f>
        <v/>
      </c>
      <c r="AF34" s="314" t="str">
        <f>IF($B$2=1,IF(ชี้วัด10!AF34="","",ชี้วัด10!AF34),IF(ชี้วัด10!AF64="","",ชี้วัด10!AF64))</f>
        <v/>
      </c>
      <c r="AG34" s="314" t="str">
        <f>IF($B$2=1,IF(ชี้วัด10!AG34="","",ชี้วัด10!AG34),IF(ชี้วัด10!AG64="","",ชี้วัด10!AG64))</f>
        <v/>
      </c>
      <c r="AH34" s="314" t="str">
        <f>IF($B$2=1,IF(ชี้วัด10!AH34="","",ชี้วัด10!AH34),IF(ชี้วัด10!AH64="","",ชี้วัด10!AH64))</f>
        <v/>
      </c>
      <c r="AI34" s="314" t="str">
        <f>IF($B$2=1,IF(ชี้วัด10!AI34="","",ชี้วัด10!AI34),IF(ชี้วัด10!AI64="","",ชี้วัด10!AI64))</f>
        <v/>
      </c>
      <c r="AJ34" s="314" t="str">
        <f>IF($B$2=1,IF(ชี้วัด10!AJ34="","",ชี้วัด10!AJ34),IF(ชี้วัด10!AJ64="","",ชี้วัด10!AJ64))</f>
        <v/>
      </c>
      <c r="AK34" s="314" t="str">
        <f>IF($B$2=1,IF(ชี้วัด10!AK34="","",ชี้วัด10!AK34),IF(ชี้วัด10!AK64="","",ชี้วัด10!AK64))</f>
        <v/>
      </c>
      <c r="AL34" s="314" t="str">
        <f>IF($B$2=1,IF(ชี้วัด10!AL34="","",ชี้วัด10!AL34),IF(ชี้วัด10!AL64="","",ชี้วัด10!AL64))</f>
        <v/>
      </c>
      <c r="AM34" s="314" t="str">
        <f>IF($B$2=1,IF(ชี้วัด10!AM34="","",ชี้วัด10!AM34),IF(ชี้วัด10!AM64="","",ชี้วัด10!AM64))</f>
        <v/>
      </c>
      <c r="AN34" s="314" t="str">
        <f>IF($B$2=1,IF(ชี้วัด10!AN34="","",ชี้วัด10!AN34),IF(ชี้วัด10!AN64="","",ชี้วัด10!AN64))</f>
        <v/>
      </c>
      <c r="AO34" s="314" t="str">
        <f>IF($B$2=1,IF(ชี้วัด10!AO34="","",ชี้วัด10!AO34),IF(ชี้วัด10!AO64="","",ชี้วัด10!AO64))</f>
        <v/>
      </c>
      <c r="AP34" s="314" t="str">
        <f>IF($B$2=1,IF(ชี้วัด10!AP34="","",ชี้วัด10!AP34),IF(ชี้วัด10!AP64="","",ชี้วัด10!AP64))</f>
        <v/>
      </c>
      <c r="AQ34" s="314" t="str">
        <f>IF($B$2=1,IF(ชี้วัด10!AQ34="","",ชี้วัด10!AQ34),IF(ชี้วัด10!AQ64="","",ชี้วัด10!AQ64))</f>
        <v/>
      </c>
      <c r="AR34" s="314" t="str">
        <f>IF($B$2=1,IF(ชี้วัด10!AR34="","",ชี้วัด10!AR34),IF(ชี้วัด10!AR64="","",ชี้วัด10!AR64))</f>
        <v/>
      </c>
      <c r="AS34" s="314" t="str">
        <f>IF($B$2=1,IF(ชี้วัด10!AS34="","",ชี้วัด10!AS34),IF(ชี้วัด10!AS64="","",ชี้วัด10!AS64))</f>
        <v/>
      </c>
      <c r="AT34" s="314" t="str">
        <f>IF($B$2=1,IF(ชี้วัด10!AT34="","",ชี้วัด10!AT34),IF(ชี้วัด10!AT64="","",ชี้วัด10!AT64))</f>
        <v/>
      </c>
      <c r="AU34" s="314" t="str">
        <f>IF($B$2=1,IF(ชี้วัด10!AU34="","",ชี้วัด10!AU34),IF(ชี้วัด10!AU64="","",ชี้วัด10!AU64))</f>
        <v/>
      </c>
      <c r="AV34" s="314" t="str">
        <f>IF($B$2=1,IF(ชี้วัด10!AV34="","",ชี้วัด10!AV34),IF(ชี้วัด10!AV64="","",ชี้วัด10!AV64))</f>
        <v/>
      </c>
      <c r="AW34" s="314" t="str">
        <f>IF($B$2=1,IF(ชี้วัด10!AW34="","",ชี้วัด10!AW34),IF(ชี้วัด10!AW64="","",ชี้วัด10!AW64))</f>
        <v/>
      </c>
      <c r="AX34" s="314" t="str">
        <f>IF($B$2=1,IF(ชี้วัด10!AX34="","",ชี้วัด10!AX34),IF(ชี้วัด10!AX64="","",ชี้วัด10!AX64))</f>
        <v/>
      </c>
      <c r="AY34" s="314" t="str">
        <f>IF($B$2=1,IF(ชี้วัด10!AY34="","",ชี้วัด10!AY34),IF(ชี้วัด10!AY64="","",ชี้วัด10!AY64))</f>
        <v/>
      </c>
      <c r="AZ34" s="314" t="str">
        <f>IF($B$2=1,IF(ชี้วัด10!AZ34="","",ชี้วัด10!AZ34),IF(ชี้วัด10!AZ64="","",ชี้วัด10!AZ64))</f>
        <v/>
      </c>
      <c r="BA34" s="314" t="str">
        <f>IF($B$2=1,IF(ชี้วัด10!BA34="","",ชี้วัด10!BA34),IF(ชี้วัด10!BA64="","",ชี้วัด10!BA64))</f>
        <v/>
      </c>
      <c r="BB34" s="314" t="str">
        <f>IF($B$2=1,IF(ชี้วัด10!BB34="","",ชี้วัด10!BB34),IF(ชี้วัด10!BB64="","",ชี้วัด10!BB64))</f>
        <v/>
      </c>
      <c r="BC34" s="314" t="str">
        <f>IF($B$2=1,IF(ชี้วัด10!BC34="","",ชี้วัด10!BC34),IF(ชี้วัด10!BC64="","",ชี้วัด10!BC64))</f>
        <v/>
      </c>
      <c r="BD34" s="314" t="str">
        <f>IF($B$2=1,IF(ชี้วัด10!BD34="","",ชี้วัด10!BD34),IF(ชี้วัด10!BD64="","",ชี้วัด10!BD64))</f>
        <v/>
      </c>
      <c r="BE34" s="116" t="str">
        <f>IF($B$2=1,IF(ชี้วัด10!BE34="","",ชี้วัด10!BE34),IF(ชี้วัด10!BE64="","",ชี้วัด10!BE64))</f>
        <v/>
      </c>
      <c r="BF34" s="116" t="str">
        <f>IF($B$2=1,IF(ชี้วัด10!BF34="","",ชี้วัด10!BF34),IF(ชี้วัด10!BF64="","",ชี้วัด10!BF64))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FDA4863-543C-4746-B7D1-AA9C6C72CB65}">
          <x14:formula1>
            <xm:f>รายการ!$M$2:$M$3</xm:f>
          </x14:formula1>
          <xm:sqref>B2</xm:sqref>
        </x14:dataValidation>
        <x14:dataValidation type="list" allowBlank="1" showInputMessage="1" showErrorMessage="1" xr:uid="{B24BEB11-2445-4758-B3B9-FC157DF88731}">
          <x14:formula1>
            <xm:f>รายการ!$K$2:$K$37</xm:f>
          </x14:formula1>
          <xm:sqref>B1</xm:sqref>
        </x14:dataValidation>
      </x14:dataValidations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A6C40-834F-4B2A-9F7F-D7875268198E}">
  <sheetPr codeName="Sheet104"/>
  <dimension ref="A1:BF34"/>
  <sheetViews>
    <sheetView workbookViewId="0">
      <selection activeCell="A4" sqref="A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IF(ชี้วัด11!B3="","",ชี้วัด11!B3)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IF(ชี้วัด11!G2="","",ชี้วัด11!G2)</f>
        <v>ต 1.1</v>
      </c>
      <c r="H2" s="116" t="str">
        <f>IF(ชี้วัด11!H2="","",ชี้วัด11!H2)</f>
        <v>ต 1.1</v>
      </c>
      <c r="I2" s="116" t="str">
        <f>IF(ชี้วัด11!I2="","",ชี้วัด11!I2)</f>
        <v>ต 1.1</v>
      </c>
      <c r="J2" s="116" t="str">
        <f>IF(ชี้วัด11!J2="","",ชี้วัด11!J2)</f>
        <v>ต 1.1</v>
      </c>
      <c r="K2" s="116" t="str">
        <f>IF(ชี้วัด11!K2="","",ชี้วัด11!K2)</f>
        <v>ต 1.2</v>
      </c>
      <c r="L2" s="116" t="str">
        <f>IF(ชี้วัด11!L2="","",ชี้วัด11!L2)</f>
        <v>ต 1.2</v>
      </c>
      <c r="M2" s="116" t="str">
        <f>IF(ชี้วัด11!M2="","",ชี้วัด11!M2)</f>
        <v>ต 1.2</v>
      </c>
      <c r="N2" s="116" t="str">
        <f>IF(ชี้วัด11!N2="","",ชี้วัด11!N2)</f>
        <v>ต 1.2</v>
      </c>
      <c r="O2" s="116" t="str">
        <f>IF(ชี้วัด11!O2="","",ชี้วัด11!O2)</f>
        <v>ต 1.2</v>
      </c>
      <c r="P2" s="116" t="str">
        <f>IF(ชี้วัด11!P2="","",ชี้วัด11!P2)</f>
        <v>ต 1.3</v>
      </c>
      <c r="Q2" s="116" t="str">
        <f>IF(ชี้วัด11!Q2="","",ชี้วัด11!Q2)</f>
        <v>ต 1.3</v>
      </c>
      <c r="R2" s="116" t="str">
        <f>IF(ชี้วัด11!R2="","",ชี้วัด11!R2)</f>
        <v/>
      </c>
      <c r="S2" s="116" t="str">
        <f>IF(ชี้วัด11!S2="","",ชี้วัด11!S2)</f>
        <v/>
      </c>
      <c r="T2" s="116" t="str">
        <f>IF(ชี้วัด11!T2="","",ชี้วัด11!T2)</f>
        <v/>
      </c>
      <c r="U2" s="116" t="str">
        <f>IF(ชี้วัด11!U2="","",ชี้วัด11!U2)</f>
        <v/>
      </c>
      <c r="V2" s="116" t="str">
        <f>IF(ชี้วัด11!V2="","",ชี้วัด11!V2)</f>
        <v/>
      </c>
      <c r="W2" s="116" t="str">
        <f>IF(ชี้วัด11!W2="","",ชี้วัด11!W2)</f>
        <v/>
      </c>
      <c r="X2" s="116" t="str">
        <f>IF(ชี้วัด11!X2="","",ชี้วัด11!X2)</f>
        <v/>
      </c>
      <c r="Y2" s="116" t="str">
        <f>IF(ชี้วัด11!Y2="","",ชี้วัด11!Y2)</f>
        <v/>
      </c>
      <c r="Z2" s="116" t="str">
        <f>IF(ชี้วัด11!Z2="","",ชี้วัด11!Z2)</f>
        <v/>
      </c>
      <c r="AA2" s="116" t="str">
        <f>IF(ชี้วัด11!AA2="","",ชี้วัด11!AA2)</f>
        <v/>
      </c>
      <c r="AB2" s="116" t="str">
        <f>IF(ชี้วัด11!AB2="","",ชี้วัด11!AB2)</f>
        <v/>
      </c>
      <c r="AC2" s="116" t="str">
        <f>IF(ชี้วัด11!AC2="","",ชี้วัด11!AC2)</f>
        <v/>
      </c>
      <c r="AD2" s="116" t="str">
        <f>IF(ชี้วัด11!AD2="","",ชี้วัด11!AD2)</f>
        <v/>
      </c>
      <c r="AE2" s="116" t="str">
        <f>IF(ชี้วัด11!AE2="","",ชี้วัด11!AE2)</f>
        <v/>
      </c>
      <c r="AF2" s="116" t="str">
        <f>IF(ชี้วัด11!AF2="","",ชี้วัด11!AF2)</f>
        <v/>
      </c>
      <c r="AG2" s="116" t="str">
        <f>IF(ชี้วัด11!AG2="","",ชี้วัด11!AG2)</f>
        <v/>
      </c>
      <c r="AH2" s="116" t="str">
        <f>IF(ชี้วัด11!AH2="","",ชี้วัด11!AH2)</f>
        <v/>
      </c>
      <c r="AI2" s="116" t="str">
        <f>IF(ชี้วัด11!AI2="","",ชี้วัด11!AI2)</f>
        <v/>
      </c>
      <c r="AJ2" s="116" t="str">
        <f>IF(ชี้วัด11!AJ2="","",ชี้วัด11!AJ2)</f>
        <v/>
      </c>
      <c r="AK2" s="116" t="str">
        <f>IF(ชี้วัด11!AK2="","",ชี้วัด11!AK2)</f>
        <v/>
      </c>
      <c r="AL2" s="116" t="str">
        <f>IF(ชี้วัด11!AL2="","",ชี้วัด11!AL2)</f>
        <v/>
      </c>
      <c r="AM2" s="116" t="str">
        <f>IF(ชี้วัด11!AM2="","",ชี้วัด11!AM2)</f>
        <v/>
      </c>
      <c r="AN2" s="116" t="str">
        <f>IF(ชี้วัด11!AN2="","",ชี้วัด11!AN2)</f>
        <v/>
      </c>
      <c r="AO2" s="116" t="str">
        <f>IF(ชี้วัด11!AO2="","",ชี้วัด11!AO2)</f>
        <v/>
      </c>
      <c r="AP2" s="116" t="str">
        <f>IF(ชี้วัด11!AP2="","",ชี้วัด11!AP2)</f>
        <v/>
      </c>
      <c r="AQ2" s="116" t="str">
        <f>IF(ชี้วัด11!AQ2="","",ชี้วัด11!AQ2)</f>
        <v/>
      </c>
      <c r="AR2" s="116" t="str">
        <f>IF(ชี้วัด11!AR2="","",ชี้วัด11!AR2)</f>
        <v/>
      </c>
      <c r="AS2" s="116" t="str">
        <f>IF(ชี้วัด11!AS2="","",ชี้วัด11!AS2)</f>
        <v/>
      </c>
      <c r="AT2" s="116" t="str">
        <f>IF(ชี้วัด11!AT2="","",ชี้วัด11!AT2)</f>
        <v/>
      </c>
      <c r="AU2" s="116" t="str">
        <f>IF(ชี้วัด11!AU2="","",ชี้วัด11!AU2)</f>
        <v/>
      </c>
      <c r="AV2" s="116" t="str">
        <f>IF(ชี้วัด11!AV2="","",ชี้วัด11!AV2)</f>
        <v/>
      </c>
      <c r="AW2" s="116" t="str">
        <f>IF(ชี้วัด11!AW2="","",ชี้วัด11!AW2)</f>
        <v/>
      </c>
      <c r="AX2" s="116" t="str">
        <f>IF(ชี้วัด11!AX2="","",ชี้วัด11!AX2)</f>
        <v/>
      </c>
      <c r="AY2" s="116" t="str">
        <f>IF(ชี้วัด11!AY2="","",ชี้วัด11!AY2)</f>
        <v/>
      </c>
      <c r="AZ2" s="116" t="str">
        <f>IF(ชี้วัด11!AZ2="","",ชี้วัด11!AZ2)</f>
        <v/>
      </c>
      <c r="BA2" s="116" t="str">
        <f>IF(ชี้วัด11!BA2="","",ชี้วัด11!BA2)</f>
        <v/>
      </c>
      <c r="BB2" s="116" t="str">
        <f>IF(ชี้วัด11!BB2="","",ชี้วัด11!BB2)</f>
        <v/>
      </c>
      <c r="BC2" s="116" t="str">
        <f>IF(ชี้วัด11!BC2="","",ชี้วัด11!BC2)</f>
        <v/>
      </c>
      <c r="BD2" s="116" t="str">
        <f>IF(ชี้วัด11!BD2="","",ชี้วัด11!BD2)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IF(ชี้วัด11!G3="","",ชี้วัด11!G3)</f>
        <v xml:space="preserve">ป. 6/1  </v>
      </c>
      <c r="H3" s="116" t="str">
        <f>IF(ชี้วัด11!H3="","",ชี้วัด11!H3)</f>
        <v>ป. 6/2</v>
      </c>
      <c r="I3" s="116" t="str">
        <f>IF(ชี้วัด11!I3="","",ชี้วัด11!I3)</f>
        <v>ป. 6/3</v>
      </c>
      <c r="J3" s="116" t="str">
        <f>IF(ชี้วัด11!J3="","",ชี้วัด11!J3)</f>
        <v>ป. 6/4</v>
      </c>
      <c r="K3" s="116" t="str">
        <f>IF(ชี้วัด11!K3="","",ชี้วัด11!K3)</f>
        <v xml:space="preserve">ป. 6/1  </v>
      </c>
      <c r="L3" s="116" t="str">
        <f>IF(ชี้วัด11!L3="","",ชี้วัด11!L3)</f>
        <v>ป. 6/2</v>
      </c>
      <c r="M3" s="116" t="str">
        <f>IF(ชี้วัด11!M3="","",ชี้วัด11!M3)</f>
        <v>ป. 6/3</v>
      </c>
      <c r="N3" s="116" t="str">
        <f>IF(ชี้วัด11!N3="","",ชี้วัด11!N3)</f>
        <v>ป. 6/4</v>
      </c>
      <c r="O3" s="116" t="str">
        <f>IF(ชี้วัด11!O3="","",ชี้วัด11!O3)</f>
        <v>ป. 6/5</v>
      </c>
      <c r="P3" s="116" t="str">
        <f>IF(ชี้วัด11!P3="","",ชี้วัด11!P3)</f>
        <v xml:space="preserve">ป. 6/1  </v>
      </c>
      <c r="Q3" s="116" t="str">
        <f>IF(ชี้วัด11!Q3="","",ชี้วัด11!Q3)</f>
        <v>ป. 6/2</v>
      </c>
      <c r="R3" s="116" t="str">
        <f>IF(ชี้วัด11!R3="","",ชี้วัด11!R3)</f>
        <v/>
      </c>
      <c r="S3" s="116" t="str">
        <f>IF(ชี้วัด11!S3="","",ชี้วัด11!S3)</f>
        <v/>
      </c>
      <c r="T3" s="116" t="str">
        <f>IF(ชี้วัด11!T3="","",ชี้วัด11!T3)</f>
        <v/>
      </c>
      <c r="U3" s="116" t="str">
        <f>IF(ชี้วัด11!U3="","",ชี้วัด11!U3)</f>
        <v/>
      </c>
      <c r="V3" s="116" t="str">
        <f>IF(ชี้วัด11!V3="","",ชี้วัด11!V3)</f>
        <v/>
      </c>
      <c r="W3" s="116" t="str">
        <f>IF(ชี้วัด11!W3="","",ชี้วัด11!W3)</f>
        <v/>
      </c>
      <c r="X3" s="116" t="str">
        <f>IF(ชี้วัด11!X3="","",ชี้วัด11!X3)</f>
        <v/>
      </c>
      <c r="Y3" s="116" t="str">
        <f>IF(ชี้วัด11!Y3="","",ชี้วัด11!Y3)</f>
        <v/>
      </c>
      <c r="Z3" s="116" t="str">
        <f>IF(ชี้วัด11!Z3="","",ชี้วัด11!Z3)</f>
        <v/>
      </c>
      <c r="AA3" s="116" t="str">
        <f>IF(ชี้วัด11!AA3="","",ชี้วัด11!AA3)</f>
        <v/>
      </c>
      <c r="AB3" s="116" t="str">
        <f>IF(ชี้วัด11!AB3="","",ชี้วัด11!AB3)</f>
        <v/>
      </c>
      <c r="AC3" s="116" t="str">
        <f>IF(ชี้วัด11!AC3="","",ชี้วัด11!AC3)</f>
        <v/>
      </c>
      <c r="AD3" s="116" t="str">
        <f>IF(ชี้วัด11!AD3="","",ชี้วัด11!AD3)</f>
        <v/>
      </c>
      <c r="AE3" s="116" t="str">
        <f>IF(ชี้วัด11!AE3="","",ชี้วัด11!AE3)</f>
        <v/>
      </c>
      <c r="AF3" s="116" t="str">
        <f>IF(ชี้วัด11!AF3="","",ชี้วัด11!AF3)</f>
        <v/>
      </c>
      <c r="AG3" s="116" t="str">
        <f>IF(ชี้วัด11!AG3="","",ชี้วัด11!AG3)</f>
        <v/>
      </c>
      <c r="AH3" s="116" t="str">
        <f>IF(ชี้วัด11!AH3="","",ชี้วัด11!AH3)</f>
        <v/>
      </c>
      <c r="AI3" s="116" t="str">
        <f>IF(ชี้วัด11!AI3="","",ชี้วัด11!AI3)</f>
        <v/>
      </c>
      <c r="AJ3" s="116" t="str">
        <f>IF(ชี้วัด11!AJ3="","",ชี้วัด11!AJ3)</f>
        <v/>
      </c>
      <c r="AK3" s="116" t="str">
        <f>IF(ชี้วัด11!AK3="","",ชี้วัด11!AK3)</f>
        <v/>
      </c>
      <c r="AL3" s="116" t="str">
        <f>IF(ชี้วัด11!AL3="","",ชี้วัด11!AL3)</f>
        <v/>
      </c>
      <c r="AM3" s="116" t="str">
        <f>IF(ชี้วัด11!AM3="","",ชี้วัด11!AM3)</f>
        <v/>
      </c>
      <c r="AN3" s="116" t="str">
        <f>IF(ชี้วัด11!AN3="","",ชี้วัด11!AN3)</f>
        <v/>
      </c>
      <c r="AO3" s="116" t="str">
        <f>IF(ชี้วัด11!AO3="","",ชี้วัด11!AO3)</f>
        <v/>
      </c>
      <c r="AP3" s="116" t="str">
        <f>IF(ชี้วัด11!AP3="","",ชี้วัด11!AP3)</f>
        <v/>
      </c>
      <c r="AQ3" s="116" t="str">
        <f>IF(ชี้วัด11!AQ3="","",ชี้วัด11!AQ3)</f>
        <v/>
      </c>
      <c r="AR3" s="116" t="str">
        <f>IF(ชี้วัด11!AR3="","",ชี้วัด11!AR3)</f>
        <v/>
      </c>
      <c r="AS3" s="116" t="str">
        <f>IF(ชี้วัด11!AS3="","",ชี้วัด11!AS3)</f>
        <v/>
      </c>
      <c r="AT3" s="116" t="str">
        <f>IF(ชี้วัด11!AT3="","",ชี้วัด11!AT3)</f>
        <v/>
      </c>
      <c r="AU3" s="116" t="str">
        <f>IF(ชี้วัด11!AU3="","",ชี้วัด11!AU3)</f>
        <v/>
      </c>
      <c r="AV3" s="116" t="str">
        <f>IF(ชี้วัด11!AV3="","",ชี้วัด11!AV3)</f>
        <v/>
      </c>
      <c r="AW3" s="116" t="str">
        <f>IF(ชี้วัด11!AW3="","",ชี้วัด11!AW3)</f>
        <v/>
      </c>
      <c r="AX3" s="116" t="str">
        <f>IF(ชี้วัด11!AX3="","",ชี้วัด11!AX3)</f>
        <v/>
      </c>
      <c r="AY3" s="116" t="str">
        <f>IF(ชี้วัด11!AY3="","",ชี้วัด11!AY3)</f>
        <v/>
      </c>
      <c r="AZ3" s="116" t="str">
        <f>IF(ชี้วัด11!AZ3="","",ชี้วัด11!AZ3)</f>
        <v/>
      </c>
      <c r="BA3" s="116" t="str">
        <f>IF(ชี้วัด11!BA3="","",ชี้วัด11!BA3)</f>
        <v/>
      </c>
      <c r="BB3" s="116" t="str">
        <f>IF(ชี้วัด11!BB3="","",ชี้วัด11!BB3)</f>
        <v/>
      </c>
      <c r="BC3" s="116" t="str">
        <f>IF(ชี้วัด11!BC3="","",ชี้วัด11!BC3)</f>
        <v/>
      </c>
      <c r="BD3" s="116" t="str">
        <f>IF(ชี้วัด11!BD3="","",ชี้วัด11!BD3)</f>
        <v/>
      </c>
      <c r="BE3" s="112">
        <f>IF(ชี้วัด11!BE3="","",ชี้วัด11!BE3)</f>
        <v>11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IF(ชี้วัด11!G4="","",ชี้วัด11!G4)</f>
        <v xml:space="preserve">ปฏิบัติตามคำสั่ง คำขอร้อง และคำแนะนำ ที่ฟังและอ่าน </v>
      </c>
      <c r="H4" s="119" t="str">
        <f>IF(ชี้วัด11!H4="","",ชี้วัด11!H4)</f>
        <v xml:space="preserve">อ่านออกเสียงข้อความ นิทานและบทกลอนสั้นๆถูกต้องตาม หลักการอ่าน </v>
      </c>
      <c r="I4" s="119" t="str">
        <f>IF(ชี้วัด11!I4="","",ชี้วัด11!I4)</f>
        <v>เลือก/ระบุประโยคหรือข้อความสั้นๆ ตรงตามภาพสัญลักษณ์หรือเครื่องหมายที่อ่าน</v>
      </c>
      <c r="J4" s="119" t="str">
        <f>IF(ชี้วัด11!J4="","",ชี้วัด11!J4)</f>
        <v>บอกใจความสำคัญ และตอบคำถามจากการฟังและอ่าน บทสนทนา นิทานง่ายๆ และเรื่องเล่า</v>
      </c>
      <c r="K4" s="119" t="str">
        <f>IF(ชี้วัด11!K4="","",ชี้วัด11!K4)</f>
        <v>พูด/เขียนโต้ตอบในการสื่อสารระหว่างบุคคล</v>
      </c>
      <c r="L4" s="119" t="str">
        <f>IF(ชี้วัด11!L4="","",ชี้วัด11!L4)</f>
        <v>ใช้คำสั่ง คำขอร้อง และให้คำแนะนำ</v>
      </c>
      <c r="M4" s="119" t="str">
        <f>IF(ชี้วัด11!M4="","",ชี้วัด11!M4)</f>
        <v xml:space="preserve">พูด/เขียนแสดงความต้องการ ขอความช่วยเหลือ ตอบรับและปฏิเสธการให้ความช่วยเหลือ ในสถานการณ์ง่ายๆ </v>
      </c>
      <c r="N4" s="119" t="str">
        <f>IF(ชี้วัด11!N4="","",ชี้วัด11!N4)</f>
        <v>พูดและเขียนเพื่อขอและให้ข้อมูลเกี่ยวกับตนเอง เพื่อนครอบครัว และเรื่องใกล้ตัว</v>
      </c>
      <c r="O4" s="119" t="str">
        <f>IF(ชี้วัด11!O4="","",ชี้วัด11!O4)</f>
        <v>พูด/เขียนแสดงความรู้สึกของตนเอง เกี่ยวกับเรื่องต่างๆ ใกล้ตัว กิจกรรมต่างๆ พร้อมทั้งให้เหตุผลสั้นๆประกอบ</v>
      </c>
      <c r="P4" s="119" t="str">
        <f>IF(ชี้วัด11!P4="","",ชี้วัด11!P4)</f>
        <v>พูด/เขียนให้ข้อมูลเกี่ยวกับตนเอง เพื่อน และสิ่งแวดล้อมใกล้ตัว</v>
      </c>
      <c r="Q4" s="119" t="str">
        <f>IF(ชี้วัด11!Q4="","",ชี้วัด11!Q4)</f>
        <v xml:space="preserve">เขียนภาพ แผนผัง แผนภูมิ และตารางแสดงข้อมูลต่างๆ ตามที่ฟังหรืออ่าน </v>
      </c>
      <c r="R4" s="119" t="str">
        <f>IF(ชี้วัด11!R4="","",ชี้วัด11!R4)</f>
        <v/>
      </c>
      <c r="S4" s="119" t="str">
        <f>IF(ชี้วัด11!S4="","",ชี้วัด11!S4)</f>
        <v/>
      </c>
      <c r="T4" s="119" t="str">
        <f>IF(ชี้วัด11!T4="","",ชี้วัด11!T4)</f>
        <v/>
      </c>
      <c r="U4" s="119" t="str">
        <f>IF(ชี้วัด11!U4="","",ชี้วัด11!U4)</f>
        <v/>
      </c>
      <c r="V4" s="119" t="str">
        <f>IF(ชี้วัด11!V4="","",ชี้วัด11!V4)</f>
        <v/>
      </c>
      <c r="W4" s="119" t="str">
        <f>IF(ชี้วัด11!W4="","",ชี้วัด11!W4)</f>
        <v/>
      </c>
      <c r="X4" s="119" t="str">
        <f>IF(ชี้วัด11!X4="","",ชี้วัด11!X4)</f>
        <v/>
      </c>
      <c r="Y4" s="119" t="str">
        <f>IF(ชี้วัด11!Y4="","",ชี้วัด11!Y4)</f>
        <v/>
      </c>
      <c r="Z4" s="119" t="str">
        <f>IF(ชี้วัด11!Z4="","",ชี้วัด11!Z4)</f>
        <v/>
      </c>
      <c r="AA4" s="119" t="str">
        <f>IF(ชี้วัด11!AA4="","",ชี้วัด11!AA4)</f>
        <v/>
      </c>
      <c r="AB4" s="119" t="str">
        <f>IF(ชี้วัด11!AB4="","",ชี้วัด11!AB4)</f>
        <v/>
      </c>
      <c r="AC4" s="119" t="str">
        <f>IF(ชี้วัด11!AC4="","",ชี้วัด11!AC4)</f>
        <v/>
      </c>
      <c r="AD4" s="119" t="str">
        <f>IF(ชี้วัด11!AD4="","",ชี้วัด11!AD4)</f>
        <v/>
      </c>
      <c r="AE4" s="119" t="str">
        <f>IF(ชี้วัด11!AE4="","",ชี้วัด11!AE4)</f>
        <v/>
      </c>
      <c r="AF4" s="119" t="str">
        <f>IF(ชี้วัด11!AF4="","",ชี้วัด11!AF4)</f>
        <v/>
      </c>
      <c r="AG4" s="119" t="str">
        <f>IF(ชี้วัด11!AG4="","",ชี้วัด11!AG4)</f>
        <v/>
      </c>
      <c r="AH4" s="119" t="str">
        <f>IF(ชี้วัด11!AH4="","",ชี้วัด11!AH4)</f>
        <v/>
      </c>
      <c r="AI4" s="119" t="str">
        <f>IF(ชี้วัด11!AI4="","",ชี้วัด11!AI4)</f>
        <v/>
      </c>
      <c r="AJ4" s="119" t="str">
        <f>IF(ชี้วัด11!AJ4="","",ชี้วัด11!AJ4)</f>
        <v/>
      </c>
      <c r="AK4" s="119" t="str">
        <f>IF(ชี้วัด11!AK4="","",ชี้วัด11!AK4)</f>
        <v/>
      </c>
      <c r="AL4" s="119" t="str">
        <f>IF(ชี้วัด11!AL4="","",ชี้วัด11!AL4)</f>
        <v/>
      </c>
      <c r="AM4" s="119" t="str">
        <f>IF(ชี้วัด11!AM4="","",ชี้วัด11!AM4)</f>
        <v/>
      </c>
      <c r="AN4" s="119" t="str">
        <f>IF(ชี้วัด11!AN4="","",ชี้วัด11!AN4)</f>
        <v/>
      </c>
      <c r="AO4" s="119" t="str">
        <f>IF(ชี้วัด11!AO4="","",ชี้วัด11!AO4)</f>
        <v/>
      </c>
      <c r="AP4" s="119" t="str">
        <f>IF(ชี้วัด11!AP4="","",ชี้วัด11!AP4)</f>
        <v/>
      </c>
      <c r="AQ4" s="119" t="str">
        <f>IF(ชี้วัด11!AQ4="","",ชี้วัด11!AQ4)</f>
        <v/>
      </c>
      <c r="AR4" s="119" t="str">
        <f>IF(ชี้วัด11!AR4="","",ชี้วัด11!AR4)</f>
        <v/>
      </c>
      <c r="AS4" s="119" t="str">
        <f>IF(ชี้วัด11!AS4="","",ชี้วัด11!AS4)</f>
        <v/>
      </c>
      <c r="AT4" s="119" t="str">
        <f>IF(ชี้วัด11!AT4="","",ชี้วัด11!AT4)</f>
        <v/>
      </c>
      <c r="AU4" s="119" t="str">
        <f>IF(ชี้วัด11!AU4="","",ชี้วัด11!AU4)</f>
        <v/>
      </c>
      <c r="AV4" s="119" t="str">
        <f>IF(ชี้วัด11!AV4="","",ชี้วัด11!AV4)</f>
        <v/>
      </c>
      <c r="AW4" s="119" t="str">
        <f>IF(ชี้วัด11!AW4="","",ชี้วัด11!AW4)</f>
        <v/>
      </c>
      <c r="AX4" s="119" t="str">
        <f>IF(ชี้วัด11!AX4="","",ชี้วัด11!AX4)</f>
        <v/>
      </c>
      <c r="AY4" s="119" t="str">
        <f>IF(ชี้วัด11!AY4="","",ชี้วัด11!AY4)</f>
        <v/>
      </c>
      <c r="AZ4" s="119" t="str">
        <f>IF(ชี้วัด11!AZ4="","",ชี้วัด11!AZ4)</f>
        <v/>
      </c>
      <c r="BA4" s="119" t="str">
        <f>IF(ชี้วัด11!BA4="","",ชี้วัด11!BA4)</f>
        <v/>
      </c>
      <c r="BB4" s="119" t="str">
        <f>IF(ชี้วัด11!BB4="","",ชี้วัด11!BB4)</f>
        <v/>
      </c>
      <c r="BC4" s="119" t="str">
        <f>IF(ชี้วัด11!BC4="","",ชี้วัด11!BC4)</f>
        <v/>
      </c>
      <c r="BD4" s="119" t="str">
        <f>IF(ชี้วัด11!BD4="","",ชี้วัด11!BD4)</f>
        <v/>
      </c>
      <c r="BE4" s="307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IF($B$2=1,IF(ชี้วัด11!E5="","",ชี้วัด11!E5),IF(ชี้วัด11!E35="","",ชี้วัด11!E35))</f>
        <v/>
      </c>
      <c r="F5" s="118"/>
      <c r="G5" s="314" t="str">
        <f>IF($B$2=1,IF(ชี้วัด11!G5="","",ชี้วัด11!G5),IF(ชี้วัด11!G35="","",ชี้วัด11!G35))</f>
        <v/>
      </c>
      <c r="H5" s="314" t="str">
        <f>IF($B$2=1,IF(ชี้วัด11!H5="","",ชี้วัด11!H5),IF(ชี้วัด11!H35="","",ชี้วัด11!H35))</f>
        <v/>
      </c>
      <c r="I5" s="314" t="str">
        <f>IF($B$2=1,IF(ชี้วัด11!I5="","",ชี้วัด11!I5),IF(ชี้วัด11!I35="","",ชี้วัด11!I35))</f>
        <v/>
      </c>
      <c r="J5" s="314" t="str">
        <f>IF($B$2=1,IF(ชี้วัด11!J5="","",ชี้วัด11!J5),IF(ชี้วัด11!J35="","",ชี้วัด11!J35))</f>
        <v/>
      </c>
      <c r="K5" s="314" t="str">
        <f>IF($B$2=1,IF(ชี้วัด11!K5="","",ชี้วัด11!K5),IF(ชี้วัด11!K35="","",ชี้วัด11!K35))</f>
        <v/>
      </c>
      <c r="L5" s="314" t="str">
        <f>IF($B$2=1,IF(ชี้วัด11!L5="","",ชี้วัด11!L5),IF(ชี้วัด11!L35="","",ชี้วัด11!L35))</f>
        <v/>
      </c>
      <c r="M5" s="314" t="str">
        <f>IF($B$2=1,IF(ชี้วัด11!M5="","",ชี้วัด11!M5),IF(ชี้วัด11!M35="","",ชี้วัด11!M35))</f>
        <v/>
      </c>
      <c r="N5" s="314" t="str">
        <f>IF($B$2=1,IF(ชี้วัด11!N5="","",ชี้วัด11!N5),IF(ชี้วัด11!N35="","",ชี้วัด11!N35))</f>
        <v/>
      </c>
      <c r="O5" s="314" t="str">
        <f>IF($B$2=1,IF(ชี้วัด11!O5="","",ชี้วัด11!O5),IF(ชี้วัด11!O35="","",ชี้วัด11!O35))</f>
        <v/>
      </c>
      <c r="P5" s="314" t="str">
        <f>IF($B$2=1,IF(ชี้วัด11!P5="","",ชี้วัด11!P5),IF(ชี้วัด11!P35="","",ชี้วัด11!P35))</f>
        <v/>
      </c>
      <c r="Q5" s="314" t="str">
        <f>IF($B$2=1,IF(ชี้วัด11!Q5="","",ชี้วัด11!Q5),IF(ชี้วัด11!Q35="","",ชี้วัด11!Q35))</f>
        <v/>
      </c>
      <c r="R5" s="314" t="str">
        <f>IF($B$2=1,IF(ชี้วัด11!R5="","",ชี้วัด11!R5),IF(ชี้วัด11!R35="","",ชี้วัด11!R35))</f>
        <v/>
      </c>
      <c r="S5" s="314" t="str">
        <f>IF($B$2=1,IF(ชี้วัด11!S5="","",ชี้วัด11!S5),IF(ชี้วัด11!S35="","",ชี้วัด11!S35))</f>
        <v/>
      </c>
      <c r="T5" s="314" t="str">
        <f>IF($B$2=1,IF(ชี้วัด11!T5="","",ชี้วัด11!T5),IF(ชี้วัด11!T35="","",ชี้วัด11!T35))</f>
        <v/>
      </c>
      <c r="U5" s="314" t="str">
        <f>IF($B$2=1,IF(ชี้วัด11!U5="","",ชี้วัด11!U5),IF(ชี้วัด11!U35="","",ชี้วัด11!U35))</f>
        <v/>
      </c>
      <c r="V5" s="314" t="str">
        <f>IF($B$2=1,IF(ชี้วัด11!V5="","",ชี้วัด11!V5),IF(ชี้วัด11!V35="","",ชี้วัด11!V35))</f>
        <v/>
      </c>
      <c r="W5" s="314" t="str">
        <f>IF($B$2=1,IF(ชี้วัด11!W5="","",ชี้วัด11!W5),IF(ชี้วัด11!W35="","",ชี้วัด11!W35))</f>
        <v/>
      </c>
      <c r="X5" s="314" t="str">
        <f>IF($B$2=1,IF(ชี้วัด11!X5="","",ชี้วัด11!X5),IF(ชี้วัด11!X35="","",ชี้วัด11!X35))</f>
        <v/>
      </c>
      <c r="Y5" s="314" t="str">
        <f>IF($B$2=1,IF(ชี้วัด11!Y5="","",ชี้วัด11!Y5),IF(ชี้วัด11!Y35="","",ชี้วัด11!Y35))</f>
        <v/>
      </c>
      <c r="Z5" s="314" t="str">
        <f>IF($B$2=1,IF(ชี้วัด11!Z5="","",ชี้วัด11!Z5),IF(ชี้วัด11!Z35="","",ชี้วัด11!Z35))</f>
        <v/>
      </c>
      <c r="AA5" s="314" t="str">
        <f>IF($B$2=1,IF(ชี้วัด11!AA5="","",ชี้วัด11!AA5),IF(ชี้วัด11!AA35="","",ชี้วัด11!AA35))</f>
        <v/>
      </c>
      <c r="AB5" s="314" t="str">
        <f>IF($B$2=1,IF(ชี้วัด11!AB5="","",ชี้วัด11!AB5),IF(ชี้วัด11!AB35="","",ชี้วัด11!AB35))</f>
        <v/>
      </c>
      <c r="AC5" s="314" t="str">
        <f>IF($B$2=1,IF(ชี้วัด11!AC5="","",ชี้วัด11!AC5),IF(ชี้วัด11!AC35="","",ชี้วัด11!AC35))</f>
        <v/>
      </c>
      <c r="AD5" s="314" t="str">
        <f>IF($B$2=1,IF(ชี้วัด11!AD5="","",ชี้วัด11!AD5),IF(ชี้วัด11!AD35="","",ชี้วัด11!AD35))</f>
        <v/>
      </c>
      <c r="AE5" s="314" t="str">
        <f>IF($B$2=1,IF(ชี้วัด11!AE5="","",ชี้วัด11!AE5),IF(ชี้วัด11!AE35="","",ชี้วัด11!AE35))</f>
        <v/>
      </c>
      <c r="AF5" s="314" t="str">
        <f>IF($B$2=1,IF(ชี้วัด11!AF5="","",ชี้วัด11!AF5),IF(ชี้วัด11!AF35="","",ชี้วัด11!AF35))</f>
        <v/>
      </c>
      <c r="AG5" s="314" t="str">
        <f>IF($B$2=1,IF(ชี้วัด11!AG5="","",ชี้วัด11!AG5),IF(ชี้วัด11!AG35="","",ชี้วัด11!AG35))</f>
        <v/>
      </c>
      <c r="AH5" s="314" t="str">
        <f>IF($B$2=1,IF(ชี้วัด11!AH5="","",ชี้วัด11!AH5),IF(ชี้วัด11!AH35="","",ชี้วัด11!AH35))</f>
        <v/>
      </c>
      <c r="AI5" s="314" t="str">
        <f>IF($B$2=1,IF(ชี้วัด11!AI5="","",ชี้วัด11!AI5),IF(ชี้วัด11!AI35="","",ชี้วัด11!AI35))</f>
        <v/>
      </c>
      <c r="AJ5" s="314" t="str">
        <f>IF($B$2=1,IF(ชี้วัด11!AJ5="","",ชี้วัด11!AJ5),IF(ชี้วัด11!AJ35="","",ชี้วัด11!AJ35))</f>
        <v/>
      </c>
      <c r="AK5" s="314" t="str">
        <f>IF($B$2=1,IF(ชี้วัด11!AK5="","",ชี้วัด11!AK5),IF(ชี้วัด11!AK35="","",ชี้วัด11!AK35))</f>
        <v/>
      </c>
      <c r="AL5" s="314" t="str">
        <f>IF($B$2=1,IF(ชี้วัด11!AL5="","",ชี้วัด11!AL5),IF(ชี้วัด11!AL35="","",ชี้วัด11!AL35))</f>
        <v/>
      </c>
      <c r="AM5" s="314" t="str">
        <f>IF($B$2=1,IF(ชี้วัด11!AM5="","",ชี้วัด11!AM5),IF(ชี้วัด11!AM35="","",ชี้วัด11!AM35))</f>
        <v/>
      </c>
      <c r="AN5" s="314" t="str">
        <f>IF($B$2=1,IF(ชี้วัด11!AN5="","",ชี้วัด11!AN5),IF(ชี้วัด11!AN35="","",ชี้วัด11!AN35))</f>
        <v/>
      </c>
      <c r="AO5" s="314" t="str">
        <f>IF($B$2=1,IF(ชี้วัด11!AO5="","",ชี้วัด11!AO5),IF(ชี้วัด11!AO35="","",ชี้วัด11!AO35))</f>
        <v/>
      </c>
      <c r="AP5" s="314" t="str">
        <f>IF($B$2=1,IF(ชี้วัด11!AP5="","",ชี้วัด11!AP5),IF(ชี้วัด11!AP35="","",ชี้วัด11!AP35))</f>
        <v/>
      </c>
      <c r="AQ5" s="314" t="str">
        <f>IF($B$2=1,IF(ชี้วัด11!AQ5="","",ชี้วัด11!AQ5),IF(ชี้วัด11!AQ35="","",ชี้วัด11!AQ35))</f>
        <v/>
      </c>
      <c r="AR5" s="314" t="str">
        <f>IF($B$2=1,IF(ชี้วัด11!AR5="","",ชี้วัด11!AR5),IF(ชี้วัด11!AR35="","",ชี้วัด11!AR35))</f>
        <v/>
      </c>
      <c r="AS5" s="314" t="str">
        <f>IF($B$2=1,IF(ชี้วัด11!AS5="","",ชี้วัด11!AS5),IF(ชี้วัด11!AS35="","",ชี้วัด11!AS35))</f>
        <v/>
      </c>
      <c r="AT5" s="314" t="str">
        <f>IF($B$2=1,IF(ชี้วัด11!AT5="","",ชี้วัด11!AT5),IF(ชี้วัด11!AT35="","",ชี้วัด11!AT35))</f>
        <v/>
      </c>
      <c r="AU5" s="314" t="str">
        <f>IF($B$2=1,IF(ชี้วัด11!AU5="","",ชี้วัด11!AU5),IF(ชี้วัด11!AU35="","",ชี้วัด11!AU35))</f>
        <v/>
      </c>
      <c r="AV5" s="314" t="str">
        <f>IF($B$2=1,IF(ชี้วัด11!AV5="","",ชี้วัด11!AV5),IF(ชี้วัด11!AV35="","",ชี้วัด11!AV35))</f>
        <v/>
      </c>
      <c r="AW5" s="314" t="str">
        <f>IF($B$2=1,IF(ชี้วัด11!AW5="","",ชี้วัด11!AW5),IF(ชี้วัด11!AW35="","",ชี้วัด11!AW35))</f>
        <v/>
      </c>
      <c r="AX5" s="314" t="str">
        <f>IF($B$2=1,IF(ชี้วัด11!AX5="","",ชี้วัด11!AX5),IF(ชี้วัด11!AX35="","",ชี้วัด11!AX35))</f>
        <v/>
      </c>
      <c r="AY5" s="314" t="str">
        <f>IF($B$2=1,IF(ชี้วัด11!AY5="","",ชี้วัด11!AY5),IF(ชี้วัด11!AY35="","",ชี้วัด11!AY35))</f>
        <v/>
      </c>
      <c r="AZ5" s="314" t="str">
        <f>IF($B$2=1,IF(ชี้วัด11!AZ5="","",ชี้วัด11!AZ5),IF(ชี้วัด11!AZ35="","",ชี้วัด11!AZ35))</f>
        <v/>
      </c>
      <c r="BA5" s="314" t="str">
        <f>IF($B$2=1,IF(ชี้วัด11!BA5="","",ชี้วัด11!BA5),IF(ชี้วัด11!BA35="","",ชี้วัด11!BA35))</f>
        <v/>
      </c>
      <c r="BB5" s="314" t="str">
        <f>IF($B$2=1,IF(ชี้วัด11!BB5="","",ชี้วัด11!BB5),IF(ชี้วัด11!BB35="","",ชี้วัด11!BB35))</f>
        <v/>
      </c>
      <c r="BC5" s="314" t="str">
        <f>IF($B$2=1,IF(ชี้วัด11!BC5="","",ชี้วัด11!BC5),IF(ชี้วัด11!BC35="","",ชี้วัด11!BC35))</f>
        <v/>
      </c>
      <c r="BD5" s="314" t="str">
        <f>IF($B$2=1,IF(ชี้วัด11!BD5="","",ชี้วัด11!BD5),IF(ชี้วัด11!BD35="","",ชี้วัด11!BD35))</f>
        <v/>
      </c>
      <c r="BE5" s="116" t="str">
        <f>IF($B$2=1,IF(ชี้วัด11!BE5="","",ชี้วัด11!BE5),IF(ชี้วัด11!BE35="","",ชี้วัด11!BE35))</f>
        <v/>
      </c>
      <c r="BF5" s="116" t="str">
        <f>IF($B$2=1,IF(ชี้วัด11!BF5="","",ชี้วัด11!BF5),IF(ชี้วัด11!BF35="","",ชี้วัด11!BF35))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IF($B$2=1,IF(ชี้วัด11!E6="","",ชี้วัด11!E6),IF(ชี้วัด11!E36="","",ชี้วัด11!E36))</f>
        <v/>
      </c>
      <c r="F6" s="118"/>
      <c r="G6" s="314" t="str">
        <f>IF($B$2=1,IF(ชี้วัด11!G6="","",ชี้วัด11!G6),IF(ชี้วัด11!G36="","",ชี้วัด11!G36))</f>
        <v/>
      </c>
      <c r="H6" s="314" t="str">
        <f>IF($B$2=1,IF(ชี้วัด11!H6="","",ชี้วัด11!H6),IF(ชี้วัด11!H36="","",ชี้วัด11!H36))</f>
        <v/>
      </c>
      <c r="I6" s="314" t="str">
        <f>IF($B$2=1,IF(ชี้วัด11!I6="","",ชี้วัด11!I6),IF(ชี้วัด11!I36="","",ชี้วัด11!I36))</f>
        <v/>
      </c>
      <c r="J6" s="314" t="str">
        <f>IF($B$2=1,IF(ชี้วัด11!J6="","",ชี้วัด11!J6),IF(ชี้วัด11!J36="","",ชี้วัด11!J36))</f>
        <v/>
      </c>
      <c r="K6" s="314" t="str">
        <f>IF($B$2=1,IF(ชี้วัด11!K6="","",ชี้วัด11!K6),IF(ชี้วัด11!K36="","",ชี้วัด11!K36))</f>
        <v/>
      </c>
      <c r="L6" s="314" t="str">
        <f>IF($B$2=1,IF(ชี้วัด11!L6="","",ชี้วัด11!L6),IF(ชี้วัด11!L36="","",ชี้วัด11!L36))</f>
        <v/>
      </c>
      <c r="M6" s="314" t="str">
        <f>IF($B$2=1,IF(ชี้วัด11!M6="","",ชี้วัด11!M6),IF(ชี้วัด11!M36="","",ชี้วัด11!M36))</f>
        <v/>
      </c>
      <c r="N6" s="314" t="str">
        <f>IF($B$2=1,IF(ชี้วัด11!N6="","",ชี้วัด11!N6),IF(ชี้วัด11!N36="","",ชี้วัด11!N36))</f>
        <v/>
      </c>
      <c r="O6" s="314" t="str">
        <f>IF($B$2=1,IF(ชี้วัด11!O6="","",ชี้วัด11!O6),IF(ชี้วัด11!O36="","",ชี้วัด11!O36))</f>
        <v/>
      </c>
      <c r="P6" s="314" t="str">
        <f>IF($B$2=1,IF(ชี้วัด11!P6="","",ชี้วัด11!P6),IF(ชี้วัด11!P36="","",ชี้วัด11!P36))</f>
        <v/>
      </c>
      <c r="Q6" s="314" t="str">
        <f>IF($B$2=1,IF(ชี้วัด11!Q6="","",ชี้วัด11!Q6),IF(ชี้วัด11!Q36="","",ชี้วัด11!Q36))</f>
        <v/>
      </c>
      <c r="R6" s="314" t="str">
        <f>IF($B$2=1,IF(ชี้วัด11!R6="","",ชี้วัด11!R6),IF(ชี้วัด11!R36="","",ชี้วัด11!R36))</f>
        <v/>
      </c>
      <c r="S6" s="314" t="str">
        <f>IF($B$2=1,IF(ชี้วัด11!S6="","",ชี้วัด11!S6),IF(ชี้วัด11!S36="","",ชี้วัด11!S36))</f>
        <v/>
      </c>
      <c r="T6" s="314" t="str">
        <f>IF($B$2=1,IF(ชี้วัด11!T6="","",ชี้วัด11!T6),IF(ชี้วัด11!T36="","",ชี้วัด11!T36))</f>
        <v/>
      </c>
      <c r="U6" s="314" t="str">
        <f>IF($B$2=1,IF(ชี้วัด11!U6="","",ชี้วัด11!U6),IF(ชี้วัด11!U36="","",ชี้วัด11!U36))</f>
        <v/>
      </c>
      <c r="V6" s="314" t="str">
        <f>IF($B$2=1,IF(ชี้วัด11!V6="","",ชี้วัด11!V6),IF(ชี้วัด11!V36="","",ชี้วัด11!V36))</f>
        <v/>
      </c>
      <c r="W6" s="314" t="str">
        <f>IF($B$2=1,IF(ชี้วัด11!W6="","",ชี้วัด11!W6),IF(ชี้วัด11!W36="","",ชี้วัด11!W36))</f>
        <v/>
      </c>
      <c r="X6" s="314" t="str">
        <f>IF($B$2=1,IF(ชี้วัด11!X6="","",ชี้วัด11!X6),IF(ชี้วัด11!X36="","",ชี้วัด11!X36))</f>
        <v/>
      </c>
      <c r="Y6" s="314" t="str">
        <f>IF($B$2=1,IF(ชี้วัด11!Y6="","",ชี้วัด11!Y6),IF(ชี้วัด11!Y36="","",ชี้วัด11!Y36))</f>
        <v/>
      </c>
      <c r="Z6" s="314" t="str">
        <f>IF($B$2=1,IF(ชี้วัด11!Z6="","",ชี้วัด11!Z6),IF(ชี้วัด11!Z36="","",ชี้วัด11!Z36))</f>
        <v/>
      </c>
      <c r="AA6" s="314" t="str">
        <f>IF($B$2=1,IF(ชี้วัด11!AA6="","",ชี้วัด11!AA6),IF(ชี้วัด11!AA36="","",ชี้วัด11!AA36))</f>
        <v/>
      </c>
      <c r="AB6" s="314" t="str">
        <f>IF($B$2=1,IF(ชี้วัด11!AB6="","",ชี้วัด11!AB6),IF(ชี้วัด11!AB36="","",ชี้วัด11!AB36))</f>
        <v/>
      </c>
      <c r="AC6" s="314" t="str">
        <f>IF($B$2=1,IF(ชี้วัด11!AC6="","",ชี้วัด11!AC6),IF(ชี้วัด11!AC36="","",ชี้วัด11!AC36))</f>
        <v/>
      </c>
      <c r="AD6" s="314" t="str">
        <f>IF($B$2=1,IF(ชี้วัด11!AD6="","",ชี้วัด11!AD6),IF(ชี้วัด11!AD36="","",ชี้วัด11!AD36))</f>
        <v/>
      </c>
      <c r="AE6" s="314" t="str">
        <f>IF($B$2=1,IF(ชี้วัด11!AE6="","",ชี้วัด11!AE6),IF(ชี้วัด11!AE36="","",ชี้วัด11!AE36))</f>
        <v/>
      </c>
      <c r="AF6" s="314" t="str">
        <f>IF($B$2=1,IF(ชี้วัด11!AF6="","",ชี้วัด11!AF6),IF(ชี้วัด11!AF36="","",ชี้วัด11!AF36))</f>
        <v/>
      </c>
      <c r="AG6" s="314" t="str">
        <f>IF($B$2=1,IF(ชี้วัด11!AG6="","",ชี้วัด11!AG6),IF(ชี้วัด11!AG36="","",ชี้วัด11!AG36))</f>
        <v/>
      </c>
      <c r="AH6" s="314" t="str">
        <f>IF($B$2=1,IF(ชี้วัด11!AH6="","",ชี้วัด11!AH6),IF(ชี้วัด11!AH36="","",ชี้วัด11!AH36))</f>
        <v/>
      </c>
      <c r="AI6" s="314" t="str">
        <f>IF($B$2=1,IF(ชี้วัด11!AI6="","",ชี้วัด11!AI6),IF(ชี้วัด11!AI36="","",ชี้วัด11!AI36))</f>
        <v/>
      </c>
      <c r="AJ6" s="314" t="str">
        <f>IF($B$2=1,IF(ชี้วัด11!AJ6="","",ชี้วัด11!AJ6),IF(ชี้วัด11!AJ36="","",ชี้วัด11!AJ36))</f>
        <v/>
      </c>
      <c r="AK6" s="314" t="str">
        <f>IF($B$2=1,IF(ชี้วัด11!AK6="","",ชี้วัด11!AK6),IF(ชี้วัด11!AK36="","",ชี้วัด11!AK36))</f>
        <v/>
      </c>
      <c r="AL6" s="314" t="str">
        <f>IF($B$2=1,IF(ชี้วัด11!AL6="","",ชี้วัด11!AL6),IF(ชี้วัด11!AL36="","",ชี้วัด11!AL36))</f>
        <v/>
      </c>
      <c r="AM6" s="314" t="str">
        <f>IF($B$2=1,IF(ชี้วัด11!AM6="","",ชี้วัด11!AM6),IF(ชี้วัด11!AM36="","",ชี้วัด11!AM36))</f>
        <v/>
      </c>
      <c r="AN6" s="314" t="str">
        <f>IF($B$2=1,IF(ชี้วัด11!AN6="","",ชี้วัด11!AN6),IF(ชี้วัด11!AN36="","",ชี้วัด11!AN36))</f>
        <v/>
      </c>
      <c r="AO6" s="314" t="str">
        <f>IF($B$2=1,IF(ชี้วัด11!AO6="","",ชี้วัด11!AO6),IF(ชี้วัด11!AO36="","",ชี้วัด11!AO36))</f>
        <v/>
      </c>
      <c r="AP6" s="314" t="str">
        <f>IF($B$2=1,IF(ชี้วัด11!AP6="","",ชี้วัด11!AP6),IF(ชี้วัด11!AP36="","",ชี้วัด11!AP36))</f>
        <v/>
      </c>
      <c r="AQ6" s="314" t="str">
        <f>IF($B$2=1,IF(ชี้วัด11!AQ6="","",ชี้วัด11!AQ6),IF(ชี้วัด11!AQ36="","",ชี้วัด11!AQ36))</f>
        <v/>
      </c>
      <c r="AR6" s="314" t="str">
        <f>IF($B$2=1,IF(ชี้วัด11!AR6="","",ชี้วัด11!AR6),IF(ชี้วัด11!AR36="","",ชี้วัด11!AR36))</f>
        <v/>
      </c>
      <c r="AS6" s="314" t="str">
        <f>IF($B$2=1,IF(ชี้วัด11!AS6="","",ชี้วัด11!AS6),IF(ชี้วัด11!AS36="","",ชี้วัด11!AS36))</f>
        <v/>
      </c>
      <c r="AT6" s="314" t="str">
        <f>IF($B$2=1,IF(ชี้วัด11!AT6="","",ชี้วัด11!AT6),IF(ชี้วัด11!AT36="","",ชี้วัด11!AT36))</f>
        <v/>
      </c>
      <c r="AU6" s="314" t="str">
        <f>IF($B$2=1,IF(ชี้วัด11!AU6="","",ชี้วัด11!AU6),IF(ชี้วัด11!AU36="","",ชี้วัด11!AU36))</f>
        <v/>
      </c>
      <c r="AV6" s="314" t="str">
        <f>IF($B$2=1,IF(ชี้วัด11!AV6="","",ชี้วัด11!AV6),IF(ชี้วัด11!AV36="","",ชี้วัด11!AV36))</f>
        <v/>
      </c>
      <c r="AW6" s="314" t="str">
        <f>IF($B$2=1,IF(ชี้วัด11!AW6="","",ชี้วัด11!AW6),IF(ชี้วัด11!AW36="","",ชี้วัด11!AW36))</f>
        <v/>
      </c>
      <c r="AX6" s="314" t="str">
        <f>IF($B$2=1,IF(ชี้วัด11!AX6="","",ชี้วัด11!AX6),IF(ชี้วัด11!AX36="","",ชี้วัด11!AX36))</f>
        <v/>
      </c>
      <c r="AY6" s="314" t="str">
        <f>IF($B$2=1,IF(ชี้วัด11!AY6="","",ชี้วัด11!AY6),IF(ชี้วัด11!AY36="","",ชี้วัด11!AY36))</f>
        <v/>
      </c>
      <c r="AZ6" s="314" t="str">
        <f>IF($B$2=1,IF(ชี้วัด11!AZ6="","",ชี้วัด11!AZ6),IF(ชี้วัด11!AZ36="","",ชี้วัด11!AZ36))</f>
        <v/>
      </c>
      <c r="BA6" s="314" t="str">
        <f>IF($B$2=1,IF(ชี้วัด11!BA6="","",ชี้วัด11!BA6),IF(ชี้วัด11!BA36="","",ชี้วัด11!BA36))</f>
        <v/>
      </c>
      <c r="BB6" s="314" t="str">
        <f>IF($B$2=1,IF(ชี้วัด11!BB6="","",ชี้วัด11!BB6),IF(ชี้วัด11!BB36="","",ชี้วัด11!BB36))</f>
        <v/>
      </c>
      <c r="BC6" s="314" t="str">
        <f>IF($B$2=1,IF(ชี้วัด11!BC6="","",ชี้วัด11!BC6),IF(ชี้วัด11!BC36="","",ชี้วัด11!BC36))</f>
        <v/>
      </c>
      <c r="BD6" s="314" t="str">
        <f>IF($B$2=1,IF(ชี้วัด11!BD6="","",ชี้วัด11!BD6),IF(ชี้วัด11!BD36="","",ชี้วัด11!BD36))</f>
        <v/>
      </c>
      <c r="BE6" s="116" t="str">
        <f>IF($B$2=1,IF(ชี้วัด11!BE6="","",ชี้วัด11!BE6),IF(ชี้วัด11!BE36="","",ชี้วัด11!BE36))</f>
        <v/>
      </c>
      <c r="BF6" s="116" t="str">
        <f>IF($B$2=1,IF(ชี้วัด11!BF6="","",ชี้วัด11!BF6),IF(ชี้วัด11!BF36="","",ชี้วัด11!BF36))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IF($B$2=1,IF(ชี้วัด11!E7="","",ชี้วัด11!E7),IF(ชี้วัด11!E37="","",ชี้วัด11!E37))</f>
        <v/>
      </c>
      <c r="F7" s="118"/>
      <c r="G7" s="314" t="str">
        <f>IF($B$2=1,IF(ชี้วัด11!G7="","",ชี้วัด11!G7),IF(ชี้วัด11!G37="","",ชี้วัด11!G37))</f>
        <v/>
      </c>
      <c r="H7" s="314" t="str">
        <f>IF($B$2=1,IF(ชี้วัด11!H7="","",ชี้วัด11!H7),IF(ชี้วัด11!H37="","",ชี้วัด11!H37))</f>
        <v/>
      </c>
      <c r="I7" s="314" t="str">
        <f>IF($B$2=1,IF(ชี้วัด11!I7="","",ชี้วัด11!I7),IF(ชี้วัด11!I37="","",ชี้วัด11!I37))</f>
        <v/>
      </c>
      <c r="J7" s="314" t="str">
        <f>IF($B$2=1,IF(ชี้วัด11!J7="","",ชี้วัด11!J7),IF(ชี้วัด11!J37="","",ชี้วัด11!J37))</f>
        <v/>
      </c>
      <c r="K7" s="314" t="str">
        <f>IF($B$2=1,IF(ชี้วัด11!K7="","",ชี้วัด11!K7),IF(ชี้วัด11!K37="","",ชี้วัด11!K37))</f>
        <v/>
      </c>
      <c r="L7" s="314" t="str">
        <f>IF($B$2=1,IF(ชี้วัด11!L7="","",ชี้วัด11!L7),IF(ชี้วัด11!L37="","",ชี้วัด11!L37))</f>
        <v/>
      </c>
      <c r="M7" s="314" t="str">
        <f>IF($B$2=1,IF(ชี้วัด11!M7="","",ชี้วัด11!M7),IF(ชี้วัด11!M37="","",ชี้วัด11!M37))</f>
        <v/>
      </c>
      <c r="N7" s="314" t="str">
        <f>IF($B$2=1,IF(ชี้วัด11!N7="","",ชี้วัด11!N7),IF(ชี้วัด11!N37="","",ชี้วัด11!N37))</f>
        <v/>
      </c>
      <c r="O7" s="314" t="str">
        <f>IF($B$2=1,IF(ชี้วัด11!O7="","",ชี้วัด11!O7),IF(ชี้วัด11!O37="","",ชี้วัด11!O37))</f>
        <v/>
      </c>
      <c r="P7" s="314" t="str">
        <f>IF($B$2=1,IF(ชี้วัด11!P7="","",ชี้วัด11!P7),IF(ชี้วัด11!P37="","",ชี้วัด11!P37))</f>
        <v/>
      </c>
      <c r="Q7" s="314" t="str">
        <f>IF($B$2=1,IF(ชี้วัด11!Q7="","",ชี้วัด11!Q7),IF(ชี้วัด11!Q37="","",ชี้วัด11!Q37))</f>
        <v/>
      </c>
      <c r="R7" s="314" t="str">
        <f>IF($B$2=1,IF(ชี้วัด11!R7="","",ชี้วัด11!R7),IF(ชี้วัด11!R37="","",ชี้วัด11!R37))</f>
        <v/>
      </c>
      <c r="S7" s="314" t="str">
        <f>IF($B$2=1,IF(ชี้วัด11!S7="","",ชี้วัด11!S7),IF(ชี้วัด11!S37="","",ชี้วัด11!S37))</f>
        <v/>
      </c>
      <c r="T7" s="314" t="str">
        <f>IF($B$2=1,IF(ชี้วัด11!T7="","",ชี้วัด11!T7),IF(ชี้วัด11!T37="","",ชี้วัด11!T37))</f>
        <v/>
      </c>
      <c r="U7" s="314" t="str">
        <f>IF($B$2=1,IF(ชี้วัด11!U7="","",ชี้วัด11!U7),IF(ชี้วัด11!U37="","",ชี้วัด11!U37))</f>
        <v/>
      </c>
      <c r="V7" s="314" t="str">
        <f>IF($B$2=1,IF(ชี้วัด11!V7="","",ชี้วัด11!V7),IF(ชี้วัด11!V37="","",ชี้วัด11!V37))</f>
        <v/>
      </c>
      <c r="W7" s="314" t="str">
        <f>IF($B$2=1,IF(ชี้วัด11!W7="","",ชี้วัด11!W7),IF(ชี้วัด11!W37="","",ชี้วัด11!W37))</f>
        <v/>
      </c>
      <c r="X7" s="314" t="str">
        <f>IF($B$2=1,IF(ชี้วัด11!X7="","",ชี้วัด11!X7),IF(ชี้วัด11!X37="","",ชี้วัด11!X37))</f>
        <v/>
      </c>
      <c r="Y7" s="314" t="str">
        <f>IF($B$2=1,IF(ชี้วัด11!Y7="","",ชี้วัด11!Y7),IF(ชี้วัด11!Y37="","",ชี้วัด11!Y37))</f>
        <v/>
      </c>
      <c r="Z7" s="314" t="str">
        <f>IF($B$2=1,IF(ชี้วัด11!Z7="","",ชี้วัด11!Z7),IF(ชี้วัด11!Z37="","",ชี้วัด11!Z37))</f>
        <v/>
      </c>
      <c r="AA7" s="314" t="str">
        <f>IF($B$2=1,IF(ชี้วัด11!AA7="","",ชี้วัด11!AA7),IF(ชี้วัด11!AA37="","",ชี้วัด11!AA37))</f>
        <v/>
      </c>
      <c r="AB7" s="314" t="str">
        <f>IF($B$2=1,IF(ชี้วัด11!AB7="","",ชี้วัด11!AB7),IF(ชี้วัด11!AB37="","",ชี้วัด11!AB37))</f>
        <v/>
      </c>
      <c r="AC7" s="314" t="str">
        <f>IF($B$2=1,IF(ชี้วัด11!AC7="","",ชี้วัด11!AC7),IF(ชี้วัด11!AC37="","",ชี้วัด11!AC37))</f>
        <v/>
      </c>
      <c r="AD7" s="314" t="str">
        <f>IF($B$2=1,IF(ชี้วัด11!AD7="","",ชี้วัด11!AD7),IF(ชี้วัด11!AD37="","",ชี้วัด11!AD37))</f>
        <v/>
      </c>
      <c r="AE7" s="314" t="str">
        <f>IF($B$2=1,IF(ชี้วัด11!AE7="","",ชี้วัด11!AE7),IF(ชี้วัด11!AE37="","",ชี้วัด11!AE37))</f>
        <v/>
      </c>
      <c r="AF7" s="314" t="str">
        <f>IF($B$2=1,IF(ชี้วัด11!AF7="","",ชี้วัด11!AF7),IF(ชี้วัด11!AF37="","",ชี้วัด11!AF37))</f>
        <v/>
      </c>
      <c r="AG7" s="314" t="str">
        <f>IF($B$2=1,IF(ชี้วัด11!AG7="","",ชี้วัด11!AG7),IF(ชี้วัด11!AG37="","",ชี้วัด11!AG37))</f>
        <v/>
      </c>
      <c r="AH7" s="314" t="str">
        <f>IF($B$2=1,IF(ชี้วัด11!AH7="","",ชี้วัด11!AH7),IF(ชี้วัด11!AH37="","",ชี้วัด11!AH37))</f>
        <v/>
      </c>
      <c r="AI7" s="314" t="str">
        <f>IF($B$2=1,IF(ชี้วัด11!AI7="","",ชี้วัด11!AI7),IF(ชี้วัด11!AI37="","",ชี้วัด11!AI37))</f>
        <v/>
      </c>
      <c r="AJ7" s="314" t="str">
        <f>IF($B$2=1,IF(ชี้วัด11!AJ7="","",ชี้วัด11!AJ7),IF(ชี้วัด11!AJ37="","",ชี้วัด11!AJ37))</f>
        <v/>
      </c>
      <c r="AK7" s="314" t="str">
        <f>IF($B$2=1,IF(ชี้วัด11!AK7="","",ชี้วัด11!AK7),IF(ชี้วัด11!AK37="","",ชี้วัด11!AK37))</f>
        <v/>
      </c>
      <c r="AL7" s="314" t="str">
        <f>IF($B$2=1,IF(ชี้วัด11!AL7="","",ชี้วัด11!AL7),IF(ชี้วัด11!AL37="","",ชี้วัด11!AL37))</f>
        <v/>
      </c>
      <c r="AM7" s="314" t="str">
        <f>IF($B$2=1,IF(ชี้วัด11!AM7="","",ชี้วัด11!AM7),IF(ชี้วัด11!AM37="","",ชี้วัด11!AM37))</f>
        <v/>
      </c>
      <c r="AN7" s="314" t="str">
        <f>IF($B$2=1,IF(ชี้วัด11!AN7="","",ชี้วัด11!AN7),IF(ชี้วัด11!AN37="","",ชี้วัด11!AN37))</f>
        <v/>
      </c>
      <c r="AO7" s="314" t="str">
        <f>IF($B$2=1,IF(ชี้วัด11!AO7="","",ชี้วัด11!AO7),IF(ชี้วัด11!AO37="","",ชี้วัด11!AO37))</f>
        <v/>
      </c>
      <c r="AP7" s="314" t="str">
        <f>IF($B$2=1,IF(ชี้วัด11!AP7="","",ชี้วัด11!AP7),IF(ชี้วัด11!AP37="","",ชี้วัด11!AP37))</f>
        <v/>
      </c>
      <c r="AQ7" s="314" t="str">
        <f>IF($B$2=1,IF(ชี้วัด11!AQ7="","",ชี้วัด11!AQ7),IF(ชี้วัด11!AQ37="","",ชี้วัด11!AQ37))</f>
        <v/>
      </c>
      <c r="AR7" s="314" t="str">
        <f>IF($B$2=1,IF(ชี้วัด11!AR7="","",ชี้วัด11!AR7),IF(ชี้วัด11!AR37="","",ชี้วัด11!AR37))</f>
        <v/>
      </c>
      <c r="AS7" s="314" t="str">
        <f>IF($B$2=1,IF(ชี้วัด11!AS7="","",ชี้วัด11!AS7),IF(ชี้วัด11!AS37="","",ชี้วัด11!AS37))</f>
        <v/>
      </c>
      <c r="AT7" s="314" t="str">
        <f>IF($B$2=1,IF(ชี้วัด11!AT7="","",ชี้วัด11!AT7),IF(ชี้วัด11!AT37="","",ชี้วัด11!AT37))</f>
        <v/>
      </c>
      <c r="AU7" s="314" t="str">
        <f>IF($B$2=1,IF(ชี้วัด11!AU7="","",ชี้วัด11!AU7),IF(ชี้วัด11!AU37="","",ชี้วัด11!AU37))</f>
        <v/>
      </c>
      <c r="AV7" s="314" t="str">
        <f>IF($B$2=1,IF(ชี้วัด11!AV7="","",ชี้วัด11!AV7),IF(ชี้วัด11!AV37="","",ชี้วัด11!AV37))</f>
        <v/>
      </c>
      <c r="AW7" s="314" t="str">
        <f>IF($B$2=1,IF(ชี้วัด11!AW7="","",ชี้วัด11!AW7),IF(ชี้วัด11!AW37="","",ชี้วัด11!AW37))</f>
        <v/>
      </c>
      <c r="AX7" s="314" t="str">
        <f>IF($B$2=1,IF(ชี้วัด11!AX7="","",ชี้วัด11!AX7),IF(ชี้วัด11!AX37="","",ชี้วัด11!AX37))</f>
        <v/>
      </c>
      <c r="AY7" s="314" t="str">
        <f>IF($B$2=1,IF(ชี้วัด11!AY7="","",ชี้วัด11!AY7),IF(ชี้วัด11!AY37="","",ชี้วัด11!AY37))</f>
        <v/>
      </c>
      <c r="AZ7" s="314" t="str">
        <f>IF($B$2=1,IF(ชี้วัด11!AZ7="","",ชี้วัด11!AZ7),IF(ชี้วัด11!AZ37="","",ชี้วัด11!AZ37))</f>
        <v/>
      </c>
      <c r="BA7" s="314" t="str">
        <f>IF($B$2=1,IF(ชี้วัด11!BA7="","",ชี้วัด11!BA7),IF(ชี้วัด11!BA37="","",ชี้วัด11!BA37))</f>
        <v/>
      </c>
      <c r="BB7" s="314" t="str">
        <f>IF($B$2=1,IF(ชี้วัด11!BB7="","",ชี้วัด11!BB7),IF(ชี้วัด11!BB37="","",ชี้วัด11!BB37))</f>
        <v/>
      </c>
      <c r="BC7" s="314" t="str">
        <f>IF($B$2=1,IF(ชี้วัด11!BC7="","",ชี้วัด11!BC7),IF(ชี้วัด11!BC37="","",ชี้วัด11!BC37))</f>
        <v/>
      </c>
      <c r="BD7" s="314" t="str">
        <f>IF($B$2=1,IF(ชี้วัด11!BD7="","",ชี้วัด11!BD7),IF(ชี้วัด11!BD37="","",ชี้วัด11!BD37))</f>
        <v/>
      </c>
      <c r="BE7" s="116" t="str">
        <f>IF($B$2=1,IF(ชี้วัด11!BE7="","",ชี้วัด11!BE7),IF(ชี้วัด11!BE37="","",ชี้วัด11!BE37))</f>
        <v/>
      </c>
      <c r="BF7" s="116" t="str">
        <f>IF($B$2=1,IF(ชี้วัด11!BF7="","",ชี้วัด11!BF7),IF(ชี้วัด11!BF37="","",ชี้วัด11!BF37))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IF($B$2=1,IF(ชี้วัด11!E8="","",ชี้วัด11!E8),IF(ชี้วัด11!E38="","",ชี้วัด11!E38))</f>
        <v/>
      </c>
      <c r="F8" s="118"/>
      <c r="G8" s="314" t="str">
        <f>IF($B$2=1,IF(ชี้วัด11!G8="","",ชี้วัด11!G8),IF(ชี้วัด11!G38="","",ชี้วัด11!G38))</f>
        <v/>
      </c>
      <c r="H8" s="314" t="str">
        <f>IF($B$2=1,IF(ชี้วัด11!H8="","",ชี้วัด11!H8),IF(ชี้วัด11!H38="","",ชี้วัด11!H38))</f>
        <v/>
      </c>
      <c r="I8" s="314" t="str">
        <f>IF($B$2=1,IF(ชี้วัด11!I8="","",ชี้วัด11!I8),IF(ชี้วัด11!I38="","",ชี้วัด11!I38))</f>
        <v/>
      </c>
      <c r="J8" s="314" t="str">
        <f>IF($B$2=1,IF(ชี้วัด11!J8="","",ชี้วัด11!J8),IF(ชี้วัด11!J38="","",ชี้วัด11!J38))</f>
        <v/>
      </c>
      <c r="K8" s="314" t="str">
        <f>IF($B$2=1,IF(ชี้วัด11!K8="","",ชี้วัด11!K8),IF(ชี้วัด11!K38="","",ชี้วัด11!K38))</f>
        <v/>
      </c>
      <c r="L8" s="314" t="str">
        <f>IF($B$2=1,IF(ชี้วัด11!L8="","",ชี้วัด11!L8),IF(ชี้วัด11!L38="","",ชี้วัด11!L38))</f>
        <v/>
      </c>
      <c r="M8" s="314" t="str">
        <f>IF($B$2=1,IF(ชี้วัด11!M8="","",ชี้วัด11!M8),IF(ชี้วัด11!M38="","",ชี้วัด11!M38))</f>
        <v/>
      </c>
      <c r="N8" s="314" t="str">
        <f>IF($B$2=1,IF(ชี้วัด11!N8="","",ชี้วัด11!N8),IF(ชี้วัด11!N38="","",ชี้วัด11!N38))</f>
        <v/>
      </c>
      <c r="O8" s="314" t="str">
        <f>IF($B$2=1,IF(ชี้วัด11!O8="","",ชี้วัด11!O8),IF(ชี้วัด11!O38="","",ชี้วัด11!O38))</f>
        <v/>
      </c>
      <c r="P8" s="314" t="str">
        <f>IF($B$2=1,IF(ชี้วัด11!P8="","",ชี้วัด11!P8),IF(ชี้วัด11!P38="","",ชี้วัด11!P38))</f>
        <v/>
      </c>
      <c r="Q8" s="314" t="str">
        <f>IF($B$2=1,IF(ชี้วัด11!Q8="","",ชี้วัด11!Q8),IF(ชี้วัด11!Q38="","",ชี้วัด11!Q38))</f>
        <v/>
      </c>
      <c r="R8" s="314" t="str">
        <f>IF($B$2=1,IF(ชี้วัด11!R8="","",ชี้วัด11!R8),IF(ชี้วัด11!R38="","",ชี้วัด11!R38))</f>
        <v/>
      </c>
      <c r="S8" s="314" t="str">
        <f>IF($B$2=1,IF(ชี้วัด11!S8="","",ชี้วัด11!S8),IF(ชี้วัด11!S38="","",ชี้วัด11!S38))</f>
        <v/>
      </c>
      <c r="T8" s="314" t="str">
        <f>IF($B$2=1,IF(ชี้วัด11!T8="","",ชี้วัด11!T8),IF(ชี้วัด11!T38="","",ชี้วัด11!T38))</f>
        <v/>
      </c>
      <c r="U8" s="314" t="str">
        <f>IF($B$2=1,IF(ชี้วัด11!U8="","",ชี้วัด11!U8),IF(ชี้วัด11!U38="","",ชี้วัด11!U38))</f>
        <v/>
      </c>
      <c r="V8" s="314" t="str">
        <f>IF($B$2=1,IF(ชี้วัด11!V8="","",ชี้วัด11!V8),IF(ชี้วัด11!V38="","",ชี้วัด11!V38))</f>
        <v/>
      </c>
      <c r="W8" s="314" t="str">
        <f>IF($B$2=1,IF(ชี้วัด11!W8="","",ชี้วัด11!W8),IF(ชี้วัด11!W38="","",ชี้วัด11!W38))</f>
        <v/>
      </c>
      <c r="X8" s="314" t="str">
        <f>IF($B$2=1,IF(ชี้วัด11!X8="","",ชี้วัด11!X8),IF(ชี้วัด11!X38="","",ชี้วัด11!X38))</f>
        <v/>
      </c>
      <c r="Y8" s="314" t="str">
        <f>IF($B$2=1,IF(ชี้วัด11!Y8="","",ชี้วัด11!Y8),IF(ชี้วัด11!Y38="","",ชี้วัด11!Y38))</f>
        <v/>
      </c>
      <c r="Z8" s="314" t="str">
        <f>IF($B$2=1,IF(ชี้วัด11!Z8="","",ชี้วัด11!Z8),IF(ชี้วัด11!Z38="","",ชี้วัด11!Z38))</f>
        <v/>
      </c>
      <c r="AA8" s="314" t="str">
        <f>IF($B$2=1,IF(ชี้วัด11!AA8="","",ชี้วัด11!AA8),IF(ชี้วัด11!AA38="","",ชี้วัด11!AA38))</f>
        <v/>
      </c>
      <c r="AB8" s="314" t="str">
        <f>IF($B$2=1,IF(ชี้วัด11!AB8="","",ชี้วัด11!AB8),IF(ชี้วัด11!AB38="","",ชี้วัด11!AB38))</f>
        <v/>
      </c>
      <c r="AC8" s="314" t="str">
        <f>IF($B$2=1,IF(ชี้วัด11!AC8="","",ชี้วัด11!AC8),IF(ชี้วัด11!AC38="","",ชี้วัด11!AC38))</f>
        <v/>
      </c>
      <c r="AD8" s="314" t="str">
        <f>IF($B$2=1,IF(ชี้วัด11!AD8="","",ชี้วัด11!AD8),IF(ชี้วัด11!AD38="","",ชี้วัด11!AD38))</f>
        <v/>
      </c>
      <c r="AE8" s="314" t="str">
        <f>IF($B$2=1,IF(ชี้วัด11!AE8="","",ชี้วัด11!AE8),IF(ชี้วัด11!AE38="","",ชี้วัด11!AE38))</f>
        <v/>
      </c>
      <c r="AF8" s="314" t="str">
        <f>IF($B$2=1,IF(ชี้วัด11!AF8="","",ชี้วัด11!AF8),IF(ชี้วัด11!AF38="","",ชี้วัด11!AF38))</f>
        <v/>
      </c>
      <c r="AG8" s="314" t="str">
        <f>IF($B$2=1,IF(ชี้วัด11!AG8="","",ชี้วัด11!AG8),IF(ชี้วัด11!AG38="","",ชี้วัด11!AG38))</f>
        <v/>
      </c>
      <c r="AH8" s="314" t="str">
        <f>IF($B$2=1,IF(ชี้วัด11!AH8="","",ชี้วัด11!AH8),IF(ชี้วัด11!AH38="","",ชี้วัด11!AH38))</f>
        <v/>
      </c>
      <c r="AI8" s="314" t="str">
        <f>IF($B$2=1,IF(ชี้วัด11!AI8="","",ชี้วัด11!AI8),IF(ชี้วัด11!AI38="","",ชี้วัด11!AI38))</f>
        <v/>
      </c>
      <c r="AJ8" s="314" t="str">
        <f>IF($B$2=1,IF(ชี้วัด11!AJ8="","",ชี้วัด11!AJ8),IF(ชี้วัด11!AJ38="","",ชี้วัด11!AJ38))</f>
        <v/>
      </c>
      <c r="AK8" s="314" t="str">
        <f>IF($B$2=1,IF(ชี้วัด11!AK8="","",ชี้วัด11!AK8),IF(ชี้วัด11!AK38="","",ชี้วัด11!AK38))</f>
        <v/>
      </c>
      <c r="AL8" s="314" t="str">
        <f>IF($B$2=1,IF(ชี้วัด11!AL8="","",ชี้วัด11!AL8),IF(ชี้วัด11!AL38="","",ชี้วัด11!AL38))</f>
        <v/>
      </c>
      <c r="AM8" s="314" t="str">
        <f>IF($B$2=1,IF(ชี้วัด11!AM8="","",ชี้วัด11!AM8),IF(ชี้วัด11!AM38="","",ชี้วัด11!AM38))</f>
        <v/>
      </c>
      <c r="AN8" s="314" t="str">
        <f>IF($B$2=1,IF(ชี้วัด11!AN8="","",ชี้วัด11!AN8),IF(ชี้วัด11!AN38="","",ชี้วัด11!AN38))</f>
        <v/>
      </c>
      <c r="AO8" s="314" t="str">
        <f>IF($B$2=1,IF(ชี้วัด11!AO8="","",ชี้วัด11!AO8),IF(ชี้วัด11!AO38="","",ชี้วัด11!AO38))</f>
        <v/>
      </c>
      <c r="AP8" s="314" t="str">
        <f>IF($B$2=1,IF(ชี้วัด11!AP8="","",ชี้วัด11!AP8),IF(ชี้วัด11!AP38="","",ชี้วัด11!AP38))</f>
        <v/>
      </c>
      <c r="AQ8" s="314" t="str">
        <f>IF($B$2=1,IF(ชี้วัด11!AQ8="","",ชี้วัด11!AQ8),IF(ชี้วัด11!AQ38="","",ชี้วัด11!AQ38))</f>
        <v/>
      </c>
      <c r="AR8" s="314" t="str">
        <f>IF($B$2=1,IF(ชี้วัด11!AR8="","",ชี้วัด11!AR8),IF(ชี้วัด11!AR38="","",ชี้วัด11!AR38))</f>
        <v/>
      </c>
      <c r="AS8" s="314" t="str">
        <f>IF($B$2=1,IF(ชี้วัด11!AS8="","",ชี้วัด11!AS8),IF(ชี้วัด11!AS38="","",ชี้วัด11!AS38))</f>
        <v/>
      </c>
      <c r="AT8" s="314" t="str">
        <f>IF($B$2=1,IF(ชี้วัด11!AT8="","",ชี้วัด11!AT8),IF(ชี้วัด11!AT38="","",ชี้วัด11!AT38))</f>
        <v/>
      </c>
      <c r="AU8" s="314" t="str">
        <f>IF($B$2=1,IF(ชี้วัด11!AU8="","",ชี้วัด11!AU8),IF(ชี้วัด11!AU38="","",ชี้วัด11!AU38))</f>
        <v/>
      </c>
      <c r="AV8" s="314" t="str">
        <f>IF($B$2=1,IF(ชี้วัด11!AV8="","",ชี้วัด11!AV8),IF(ชี้วัด11!AV38="","",ชี้วัด11!AV38))</f>
        <v/>
      </c>
      <c r="AW8" s="314" t="str">
        <f>IF($B$2=1,IF(ชี้วัด11!AW8="","",ชี้วัด11!AW8),IF(ชี้วัด11!AW38="","",ชี้วัด11!AW38))</f>
        <v/>
      </c>
      <c r="AX8" s="314" t="str">
        <f>IF($B$2=1,IF(ชี้วัด11!AX8="","",ชี้วัด11!AX8),IF(ชี้วัด11!AX38="","",ชี้วัด11!AX38))</f>
        <v/>
      </c>
      <c r="AY8" s="314" t="str">
        <f>IF($B$2=1,IF(ชี้วัด11!AY8="","",ชี้วัด11!AY8),IF(ชี้วัด11!AY38="","",ชี้วัด11!AY38))</f>
        <v/>
      </c>
      <c r="AZ8" s="314" t="str">
        <f>IF($B$2=1,IF(ชี้วัด11!AZ8="","",ชี้วัด11!AZ8),IF(ชี้วัด11!AZ38="","",ชี้วัด11!AZ38))</f>
        <v/>
      </c>
      <c r="BA8" s="314" t="str">
        <f>IF($B$2=1,IF(ชี้วัด11!BA8="","",ชี้วัด11!BA8),IF(ชี้วัด11!BA38="","",ชี้วัด11!BA38))</f>
        <v/>
      </c>
      <c r="BB8" s="314" t="str">
        <f>IF($B$2=1,IF(ชี้วัด11!BB8="","",ชี้วัด11!BB8),IF(ชี้วัด11!BB38="","",ชี้วัด11!BB38))</f>
        <v/>
      </c>
      <c r="BC8" s="314" t="str">
        <f>IF($B$2=1,IF(ชี้วัด11!BC8="","",ชี้วัด11!BC8),IF(ชี้วัด11!BC38="","",ชี้วัด11!BC38))</f>
        <v/>
      </c>
      <c r="BD8" s="314" t="str">
        <f>IF($B$2=1,IF(ชี้วัด11!BD8="","",ชี้วัด11!BD8),IF(ชี้วัด11!BD38="","",ชี้วัด11!BD38))</f>
        <v/>
      </c>
      <c r="BE8" s="116" t="str">
        <f>IF($B$2=1,IF(ชี้วัด11!BE8="","",ชี้วัด11!BE8),IF(ชี้วัด11!BE38="","",ชี้วัด11!BE38))</f>
        <v/>
      </c>
      <c r="BF8" s="116" t="str">
        <f>IF($B$2=1,IF(ชี้วัด11!BF8="","",ชี้วัด11!BF8),IF(ชี้วัด11!BF38="","",ชี้วัด11!BF38))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IF($B$2=1,IF(ชี้วัด11!E9="","",ชี้วัด11!E9),IF(ชี้วัด11!E39="","",ชี้วัด11!E39))</f>
        <v/>
      </c>
      <c r="F9" s="118"/>
      <c r="G9" s="314" t="str">
        <f>IF($B$2=1,IF(ชี้วัด11!G9="","",ชี้วัด11!G9),IF(ชี้วัด11!G39="","",ชี้วัด11!G39))</f>
        <v/>
      </c>
      <c r="H9" s="314" t="str">
        <f>IF($B$2=1,IF(ชี้วัด11!H9="","",ชี้วัด11!H9),IF(ชี้วัด11!H39="","",ชี้วัด11!H39))</f>
        <v/>
      </c>
      <c r="I9" s="314" t="str">
        <f>IF($B$2=1,IF(ชี้วัด11!I9="","",ชี้วัด11!I9),IF(ชี้วัด11!I39="","",ชี้วัด11!I39))</f>
        <v/>
      </c>
      <c r="J9" s="314" t="str">
        <f>IF($B$2=1,IF(ชี้วัด11!J9="","",ชี้วัด11!J9),IF(ชี้วัด11!J39="","",ชี้วัด11!J39))</f>
        <v/>
      </c>
      <c r="K9" s="314" t="str">
        <f>IF($B$2=1,IF(ชี้วัด11!K9="","",ชี้วัด11!K9),IF(ชี้วัด11!K39="","",ชี้วัด11!K39))</f>
        <v/>
      </c>
      <c r="L9" s="314" t="str">
        <f>IF($B$2=1,IF(ชี้วัด11!L9="","",ชี้วัด11!L9),IF(ชี้วัด11!L39="","",ชี้วัด11!L39))</f>
        <v/>
      </c>
      <c r="M9" s="314" t="str">
        <f>IF($B$2=1,IF(ชี้วัด11!M9="","",ชี้วัด11!M9),IF(ชี้วัด11!M39="","",ชี้วัด11!M39))</f>
        <v/>
      </c>
      <c r="N9" s="314" t="str">
        <f>IF($B$2=1,IF(ชี้วัด11!N9="","",ชี้วัด11!N9),IF(ชี้วัด11!N39="","",ชี้วัด11!N39))</f>
        <v/>
      </c>
      <c r="O9" s="314" t="str">
        <f>IF($B$2=1,IF(ชี้วัด11!O9="","",ชี้วัด11!O9),IF(ชี้วัด11!O39="","",ชี้วัด11!O39))</f>
        <v/>
      </c>
      <c r="P9" s="314" t="str">
        <f>IF($B$2=1,IF(ชี้วัด11!P9="","",ชี้วัด11!P9),IF(ชี้วัด11!P39="","",ชี้วัด11!P39))</f>
        <v/>
      </c>
      <c r="Q9" s="314" t="str">
        <f>IF($B$2=1,IF(ชี้วัด11!Q9="","",ชี้วัด11!Q9),IF(ชี้วัด11!Q39="","",ชี้วัด11!Q39))</f>
        <v/>
      </c>
      <c r="R9" s="314" t="str">
        <f>IF($B$2=1,IF(ชี้วัด11!R9="","",ชี้วัด11!R9),IF(ชี้วัด11!R39="","",ชี้วัด11!R39))</f>
        <v/>
      </c>
      <c r="S9" s="314" t="str">
        <f>IF($B$2=1,IF(ชี้วัด11!S9="","",ชี้วัด11!S9),IF(ชี้วัด11!S39="","",ชี้วัด11!S39))</f>
        <v/>
      </c>
      <c r="T9" s="314" t="str">
        <f>IF($B$2=1,IF(ชี้วัด11!T9="","",ชี้วัด11!T9),IF(ชี้วัด11!T39="","",ชี้วัด11!T39))</f>
        <v/>
      </c>
      <c r="U9" s="314" t="str">
        <f>IF($B$2=1,IF(ชี้วัด11!U9="","",ชี้วัด11!U9),IF(ชี้วัด11!U39="","",ชี้วัด11!U39))</f>
        <v/>
      </c>
      <c r="V9" s="314" t="str">
        <f>IF($B$2=1,IF(ชี้วัด11!V9="","",ชี้วัด11!V9),IF(ชี้วัด11!V39="","",ชี้วัด11!V39))</f>
        <v/>
      </c>
      <c r="W9" s="314" t="str">
        <f>IF($B$2=1,IF(ชี้วัด11!W9="","",ชี้วัด11!W9),IF(ชี้วัด11!W39="","",ชี้วัด11!W39))</f>
        <v/>
      </c>
      <c r="X9" s="314" t="str">
        <f>IF($B$2=1,IF(ชี้วัด11!X9="","",ชี้วัด11!X9),IF(ชี้วัด11!X39="","",ชี้วัด11!X39))</f>
        <v/>
      </c>
      <c r="Y9" s="314" t="str">
        <f>IF($B$2=1,IF(ชี้วัด11!Y9="","",ชี้วัด11!Y9),IF(ชี้วัด11!Y39="","",ชี้วัด11!Y39))</f>
        <v/>
      </c>
      <c r="Z9" s="314" t="str">
        <f>IF($B$2=1,IF(ชี้วัด11!Z9="","",ชี้วัด11!Z9),IF(ชี้วัด11!Z39="","",ชี้วัด11!Z39))</f>
        <v/>
      </c>
      <c r="AA9" s="314" t="str">
        <f>IF($B$2=1,IF(ชี้วัด11!AA9="","",ชี้วัด11!AA9),IF(ชี้วัด11!AA39="","",ชี้วัด11!AA39))</f>
        <v/>
      </c>
      <c r="AB9" s="314" t="str">
        <f>IF($B$2=1,IF(ชี้วัด11!AB9="","",ชี้วัด11!AB9),IF(ชี้วัด11!AB39="","",ชี้วัด11!AB39))</f>
        <v/>
      </c>
      <c r="AC9" s="314" t="str">
        <f>IF($B$2=1,IF(ชี้วัด11!AC9="","",ชี้วัด11!AC9),IF(ชี้วัด11!AC39="","",ชี้วัด11!AC39))</f>
        <v/>
      </c>
      <c r="AD9" s="314" t="str">
        <f>IF($B$2=1,IF(ชี้วัด11!AD9="","",ชี้วัด11!AD9),IF(ชี้วัด11!AD39="","",ชี้วัด11!AD39))</f>
        <v/>
      </c>
      <c r="AE9" s="314" t="str">
        <f>IF($B$2=1,IF(ชี้วัด11!AE9="","",ชี้วัด11!AE9),IF(ชี้วัด11!AE39="","",ชี้วัด11!AE39))</f>
        <v/>
      </c>
      <c r="AF9" s="314" t="str">
        <f>IF($B$2=1,IF(ชี้วัด11!AF9="","",ชี้วัด11!AF9),IF(ชี้วัด11!AF39="","",ชี้วัด11!AF39))</f>
        <v/>
      </c>
      <c r="AG9" s="314" t="str">
        <f>IF($B$2=1,IF(ชี้วัด11!AG9="","",ชี้วัด11!AG9),IF(ชี้วัด11!AG39="","",ชี้วัด11!AG39))</f>
        <v/>
      </c>
      <c r="AH9" s="314" t="str">
        <f>IF($B$2=1,IF(ชี้วัด11!AH9="","",ชี้วัด11!AH9),IF(ชี้วัด11!AH39="","",ชี้วัด11!AH39))</f>
        <v/>
      </c>
      <c r="AI9" s="314" t="str">
        <f>IF($B$2=1,IF(ชี้วัด11!AI9="","",ชี้วัด11!AI9),IF(ชี้วัด11!AI39="","",ชี้วัด11!AI39))</f>
        <v/>
      </c>
      <c r="AJ9" s="314" t="str">
        <f>IF($B$2=1,IF(ชี้วัด11!AJ9="","",ชี้วัด11!AJ9),IF(ชี้วัด11!AJ39="","",ชี้วัด11!AJ39))</f>
        <v/>
      </c>
      <c r="AK9" s="314" t="str">
        <f>IF($B$2=1,IF(ชี้วัด11!AK9="","",ชี้วัด11!AK9),IF(ชี้วัด11!AK39="","",ชี้วัด11!AK39))</f>
        <v/>
      </c>
      <c r="AL9" s="314" t="str">
        <f>IF($B$2=1,IF(ชี้วัด11!AL9="","",ชี้วัด11!AL9),IF(ชี้วัด11!AL39="","",ชี้วัด11!AL39))</f>
        <v/>
      </c>
      <c r="AM9" s="314" t="str">
        <f>IF($B$2=1,IF(ชี้วัด11!AM9="","",ชี้วัด11!AM9),IF(ชี้วัด11!AM39="","",ชี้วัด11!AM39))</f>
        <v/>
      </c>
      <c r="AN9" s="314" t="str">
        <f>IF($B$2=1,IF(ชี้วัด11!AN9="","",ชี้วัด11!AN9),IF(ชี้วัด11!AN39="","",ชี้วัด11!AN39))</f>
        <v/>
      </c>
      <c r="AO9" s="314" t="str">
        <f>IF($B$2=1,IF(ชี้วัด11!AO9="","",ชี้วัด11!AO9),IF(ชี้วัด11!AO39="","",ชี้วัด11!AO39))</f>
        <v/>
      </c>
      <c r="AP9" s="314" t="str">
        <f>IF($B$2=1,IF(ชี้วัด11!AP9="","",ชี้วัด11!AP9),IF(ชี้วัด11!AP39="","",ชี้วัด11!AP39))</f>
        <v/>
      </c>
      <c r="AQ9" s="314" t="str">
        <f>IF($B$2=1,IF(ชี้วัด11!AQ9="","",ชี้วัด11!AQ9),IF(ชี้วัด11!AQ39="","",ชี้วัด11!AQ39))</f>
        <v/>
      </c>
      <c r="AR9" s="314" t="str">
        <f>IF($B$2=1,IF(ชี้วัด11!AR9="","",ชี้วัด11!AR9),IF(ชี้วัด11!AR39="","",ชี้วัด11!AR39))</f>
        <v/>
      </c>
      <c r="AS9" s="314" t="str">
        <f>IF($B$2=1,IF(ชี้วัด11!AS9="","",ชี้วัด11!AS9),IF(ชี้วัด11!AS39="","",ชี้วัด11!AS39))</f>
        <v/>
      </c>
      <c r="AT9" s="314" t="str">
        <f>IF($B$2=1,IF(ชี้วัด11!AT9="","",ชี้วัด11!AT9),IF(ชี้วัด11!AT39="","",ชี้วัด11!AT39))</f>
        <v/>
      </c>
      <c r="AU9" s="314" t="str">
        <f>IF($B$2=1,IF(ชี้วัด11!AU9="","",ชี้วัด11!AU9),IF(ชี้วัด11!AU39="","",ชี้วัด11!AU39))</f>
        <v/>
      </c>
      <c r="AV9" s="314" t="str">
        <f>IF($B$2=1,IF(ชี้วัด11!AV9="","",ชี้วัด11!AV9),IF(ชี้วัด11!AV39="","",ชี้วัด11!AV39))</f>
        <v/>
      </c>
      <c r="AW9" s="314" t="str">
        <f>IF($B$2=1,IF(ชี้วัด11!AW9="","",ชี้วัด11!AW9),IF(ชี้วัด11!AW39="","",ชี้วัด11!AW39))</f>
        <v/>
      </c>
      <c r="AX9" s="314" t="str">
        <f>IF($B$2=1,IF(ชี้วัด11!AX9="","",ชี้วัด11!AX9),IF(ชี้วัด11!AX39="","",ชี้วัด11!AX39))</f>
        <v/>
      </c>
      <c r="AY9" s="314" t="str">
        <f>IF($B$2=1,IF(ชี้วัด11!AY9="","",ชี้วัด11!AY9),IF(ชี้วัด11!AY39="","",ชี้วัด11!AY39))</f>
        <v/>
      </c>
      <c r="AZ9" s="314" t="str">
        <f>IF($B$2=1,IF(ชี้วัด11!AZ9="","",ชี้วัด11!AZ9),IF(ชี้วัด11!AZ39="","",ชี้วัด11!AZ39))</f>
        <v/>
      </c>
      <c r="BA9" s="314" t="str">
        <f>IF($B$2=1,IF(ชี้วัด11!BA9="","",ชี้วัด11!BA9),IF(ชี้วัด11!BA39="","",ชี้วัด11!BA39))</f>
        <v/>
      </c>
      <c r="BB9" s="314" t="str">
        <f>IF($B$2=1,IF(ชี้วัด11!BB9="","",ชี้วัด11!BB9),IF(ชี้วัด11!BB39="","",ชี้วัด11!BB39))</f>
        <v/>
      </c>
      <c r="BC9" s="314" t="str">
        <f>IF($B$2=1,IF(ชี้วัด11!BC9="","",ชี้วัด11!BC9),IF(ชี้วัด11!BC39="","",ชี้วัด11!BC39))</f>
        <v/>
      </c>
      <c r="BD9" s="314" t="str">
        <f>IF($B$2=1,IF(ชี้วัด11!BD9="","",ชี้วัด11!BD9),IF(ชี้วัด11!BD39="","",ชี้วัด11!BD39))</f>
        <v/>
      </c>
      <c r="BE9" s="116" t="str">
        <f>IF($B$2=1,IF(ชี้วัด11!BE9="","",ชี้วัด11!BE9),IF(ชี้วัด11!BE39="","",ชี้วัด11!BE39))</f>
        <v/>
      </c>
      <c r="BF9" s="116" t="str">
        <f>IF($B$2=1,IF(ชี้วัด11!BF9="","",ชี้วัด11!BF9),IF(ชี้วัด11!BF39="","",ชี้วัด11!BF39))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IF($B$2=1,IF(ชี้วัด11!E10="","",ชี้วัด11!E10),IF(ชี้วัด11!E40="","",ชี้วัด11!E40))</f>
        <v/>
      </c>
      <c r="F10" s="118"/>
      <c r="G10" s="314" t="str">
        <f>IF($B$2=1,IF(ชี้วัด11!G10="","",ชี้วัด11!G10),IF(ชี้วัด11!G40="","",ชี้วัด11!G40))</f>
        <v/>
      </c>
      <c r="H10" s="314" t="str">
        <f>IF($B$2=1,IF(ชี้วัด11!H10="","",ชี้วัด11!H10),IF(ชี้วัด11!H40="","",ชี้วัด11!H40))</f>
        <v/>
      </c>
      <c r="I10" s="314" t="str">
        <f>IF($B$2=1,IF(ชี้วัด11!I10="","",ชี้วัด11!I10),IF(ชี้วัด11!I40="","",ชี้วัด11!I40))</f>
        <v/>
      </c>
      <c r="J10" s="314" t="str">
        <f>IF($B$2=1,IF(ชี้วัด11!J10="","",ชี้วัด11!J10),IF(ชี้วัด11!J40="","",ชี้วัด11!J40))</f>
        <v/>
      </c>
      <c r="K10" s="314" t="str">
        <f>IF($B$2=1,IF(ชี้วัด11!K10="","",ชี้วัด11!K10),IF(ชี้วัด11!K40="","",ชี้วัด11!K40))</f>
        <v/>
      </c>
      <c r="L10" s="314" t="str">
        <f>IF($B$2=1,IF(ชี้วัด11!L10="","",ชี้วัด11!L10),IF(ชี้วัด11!L40="","",ชี้วัด11!L40))</f>
        <v/>
      </c>
      <c r="M10" s="314" t="str">
        <f>IF($B$2=1,IF(ชี้วัด11!M10="","",ชี้วัด11!M10),IF(ชี้วัด11!M40="","",ชี้วัด11!M40))</f>
        <v/>
      </c>
      <c r="N10" s="314" t="str">
        <f>IF($B$2=1,IF(ชี้วัด11!N10="","",ชี้วัด11!N10),IF(ชี้วัด11!N40="","",ชี้วัด11!N40))</f>
        <v/>
      </c>
      <c r="O10" s="314" t="str">
        <f>IF($B$2=1,IF(ชี้วัด11!O10="","",ชี้วัด11!O10),IF(ชี้วัด11!O40="","",ชี้วัด11!O40))</f>
        <v/>
      </c>
      <c r="P10" s="314" t="str">
        <f>IF($B$2=1,IF(ชี้วัด11!P10="","",ชี้วัด11!P10),IF(ชี้วัด11!P40="","",ชี้วัด11!P40))</f>
        <v/>
      </c>
      <c r="Q10" s="314" t="str">
        <f>IF($B$2=1,IF(ชี้วัด11!Q10="","",ชี้วัด11!Q10),IF(ชี้วัด11!Q40="","",ชี้วัด11!Q40))</f>
        <v/>
      </c>
      <c r="R10" s="314" t="str">
        <f>IF($B$2=1,IF(ชี้วัด11!R10="","",ชี้วัด11!R10),IF(ชี้วัด11!R40="","",ชี้วัด11!R40))</f>
        <v/>
      </c>
      <c r="S10" s="314" t="str">
        <f>IF($B$2=1,IF(ชี้วัด11!S10="","",ชี้วัด11!S10),IF(ชี้วัด11!S40="","",ชี้วัด11!S40))</f>
        <v/>
      </c>
      <c r="T10" s="314" t="str">
        <f>IF($B$2=1,IF(ชี้วัด11!T10="","",ชี้วัด11!T10),IF(ชี้วัด11!T40="","",ชี้วัด11!T40))</f>
        <v/>
      </c>
      <c r="U10" s="314" t="str">
        <f>IF($B$2=1,IF(ชี้วัด11!U10="","",ชี้วัด11!U10),IF(ชี้วัด11!U40="","",ชี้วัด11!U40))</f>
        <v/>
      </c>
      <c r="V10" s="314" t="str">
        <f>IF($B$2=1,IF(ชี้วัด11!V10="","",ชี้วัด11!V10),IF(ชี้วัด11!V40="","",ชี้วัด11!V40))</f>
        <v/>
      </c>
      <c r="W10" s="314" t="str">
        <f>IF($B$2=1,IF(ชี้วัด11!W10="","",ชี้วัด11!W10),IF(ชี้วัด11!W40="","",ชี้วัด11!W40))</f>
        <v/>
      </c>
      <c r="X10" s="314" t="str">
        <f>IF($B$2=1,IF(ชี้วัด11!X10="","",ชี้วัด11!X10),IF(ชี้วัด11!X40="","",ชี้วัด11!X40))</f>
        <v/>
      </c>
      <c r="Y10" s="314" t="str">
        <f>IF($B$2=1,IF(ชี้วัด11!Y10="","",ชี้วัด11!Y10),IF(ชี้วัด11!Y40="","",ชี้วัด11!Y40))</f>
        <v/>
      </c>
      <c r="Z10" s="314" t="str">
        <f>IF($B$2=1,IF(ชี้วัด11!Z10="","",ชี้วัด11!Z10),IF(ชี้วัด11!Z40="","",ชี้วัด11!Z40))</f>
        <v/>
      </c>
      <c r="AA10" s="314" t="str">
        <f>IF($B$2=1,IF(ชี้วัด11!AA10="","",ชี้วัด11!AA10),IF(ชี้วัด11!AA40="","",ชี้วัด11!AA40))</f>
        <v/>
      </c>
      <c r="AB10" s="314" t="str">
        <f>IF($B$2=1,IF(ชี้วัด11!AB10="","",ชี้วัด11!AB10),IF(ชี้วัด11!AB40="","",ชี้วัด11!AB40))</f>
        <v/>
      </c>
      <c r="AC10" s="314" t="str">
        <f>IF($B$2=1,IF(ชี้วัด11!AC10="","",ชี้วัด11!AC10),IF(ชี้วัด11!AC40="","",ชี้วัด11!AC40))</f>
        <v/>
      </c>
      <c r="AD10" s="314" t="str">
        <f>IF($B$2=1,IF(ชี้วัด11!AD10="","",ชี้วัด11!AD10),IF(ชี้วัด11!AD40="","",ชี้วัด11!AD40))</f>
        <v/>
      </c>
      <c r="AE10" s="314" t="str">
        <f>IF($B$2=1,IF(ชี้วัด11!AE10="","",ชี้วัด11!AE10),IF(ชี้วัด11!AE40="","",ชี้วัด11!AE40))</f>
        <v/>
      </c>
      <c r="AF10" s="314" t="str">
        <f>IF($B$2=1,IF(ชี้วัด11!AF10="","",ชี้วัด11!AF10),IF(ชี้วัด11!AF40="","",ชี้วัด11!AF40))</f>
        <v/>
      </c>
      <c r="AG10" s="314" t="str">
        <f>IF($B$2=1,IF(ชี้วัด11!AG10="","",ชี้วัด11!AG10),IF(ชี้วัด11!AG40="","",ชี้วัด11!AG40))</f>
        <v/>
      </c>
      <c r="AH10" s="314" t="str">
        <f>IF($B$2=1,IF(ชี้วัด11!AH10="","",ชี้วัด11!AH10),IF(ชี้วัด11!AH40="","",ชี้วัด11!AH40))</f>
        <v/>
      </c>
      <c r="AI10" s="314" t="str">
        <f>IF($B$2=1,IF(ชี้วัด11!AI10="","",ชี้วัด11!AI10),IF(ชี้วัด11!AI40="","",ชี้วัด11!AI40))</f>
        <v/>
      </c>
      <c r="AJ10" s="314" t="str">
        <f>IF($B$2=1,IF(ชี้วัด11!AJ10="","",ชี้วัด11!AJ10),IF(ชี้วัด11!AJ40="","",ชี้วัด11!AJ40))</f>
        <v/>
      </c>
      <c r="AK10" s="314" t="str">
        <f>IF($B$2=1,IF(ชี้วัด11!AK10="","",ชี้วัด11!AK10),IF(ชี้วัด11!AK40="","",ชี้วัด11!AK40))</f>
        <v/>
      </c>
      <c r="AL10" s="314" t="str">
        <f>IF($B$2=1,IF(ชี้วัด11!AL10="","",ชี้วัด11!AL10),IF(ชี้วัด11!AL40="","",ชี้วัด11!AL40))</f>
        <v/>
      </c>
      <c r="AM10" s="314" t="str">
        <f>IF($B$2=1,IF(ชี้วัด11!AM10="","",ชี้วัด11!AM10),IF(ชี้วัด11!AM40="","",ชี้วัด11!AM40))</f>
        <v/>
      </c>
      <c r="AN10" s="314" t="str">
        <f>IF($B$2=1,IF(ชี้วัด11!AN10="","",ชี้วัด11!AN10),IF(ชี้วัด11!AN40="","",ชี้วัด11!AN40))</f>
        <v/>
      </c>
      <c r="AO10" s="314" t="str">
        <f>IF($B$2=1,IF(ชี้วัด11!AO10="","",ชี้วัด11!AO10),IF(ชี้วัด11!AO40="","",ชี้วัด11!AO40))</f>
        <v/>
      </c>
      <c r="AP10" s="314" t="str">
        <f>IF($B$2=1,IF(ชี้วัด11!AP10="","",ชี้วัด11!AP10),IF(ชี้วัด11!AP40="","",ชี้วัด11!AP40))</f>
        <v/>
      </c>
      <c r="AQ10" s="314" t="str">
        <f>IF($B$2=1,IF(ชี้วัด11!AQ10="","",ชี้วัด11!AQ10),IF(ชี้วัด11!AQ40="","",ชี้วัด11!AQ40))</f>
        <v/>
      </c>
      <c r="AR10" s="314" t="str">
        <f>IF($B$2=1,IF(ชี้วัด11!AR10="","",ชี้วัด11!AR10),IF(ชี้วัด11!AR40="","",ชี้วัด11!AR40))</f>
        <v/>
      </c>
      <c r="AS10" s="314" t="str">
        <f>IF($B$2=1,IF(ชี้วัด11!AS10="","",ชี้วัด11!AS10),IF(ชี้วัด11!AS40="","",ชี้วัด11!AS40))</f>
        <v/>
      </c>
      <c r="AT10" s="314" t="str">
        <f>IF($B$2=1,IF(ชี้วัด11!AT10="","",ชี้วัด11!AT10),IF(ชี้วัด11!AT40="","",ชี้วัด11!AT40))</f>
        <v/>
      </c>
      <c r="AU10" s="314" t="str">
        <f>IF($B$2=1,IF(ชี้วัด11!AU10="","",ชี้วัด11!AU10),IF(ชี้วัด11!AU40="","",ชี้วัด11!AU40))</f>
        <v/>
      </c>
      <c r="AV10" s="314" t="str">
        <f>IF($B$2=1,IF(ชี้วัด11!AV10="","",ชี้วัด11!AV10),IF(ชี้วัด11!AV40="","",ชี้วัด11!AV40))</f>
        <v/>
      </c>
      <c r="AW10" s="314" t="str">
        <f>IF($B$2=1,IF(ชี้วัด11!AW10="","",ชี้วัด11!AW10),IF(ชี้วัด11!AW40="","",ชี้วัด11!AW40))</f>
        <v/>
      </c>
      <c r="AX10" s="314" t="str">
        <f>IF($B$2=1,IF(ชี้วัด11!AX10="","",ชี้วัด11!AX10),IF(ชี้วัด11!AX40="","",ชี้วัด11!AX40))</f>
        <v/>
      </c>
      <c r="AY10" s="314" t="str">
        <f>IF($B$2=1,IF(ชี้วัด11!AY10="","",ชี้วัด11!AY10),IF(ชี้วัด11!AY40="","",ชี้วัด11!AY40))</f>
        <v/>
      </c>
      <c r="AZ10" s="314" t="str">
        <f>IF($B$2=1,IF(ชี้วัด11!AZ10="","",ชี้วัด11!AZ10),IF(ชี้วัด11!AZ40="","",ชี้วัด11!AZ40))</f>
        <v/>
      </c>
      <c r="BA10" s="314" t="str">
        <f>IF($B$2=1,IF(ชี้วัด11!BA10="","",ชี้วัด11!BA10),IF(ชี้วัด11!BA40="","",ชี้วัด11!BA40))</f>
        <v/>
      </c>
      <c r="BB10" s="314" t="str">
        <f>IF($B$2=1,IF(ชี้วัด11!BB10="","",ชี้วัด11!BB10),IF(ชี้วัด11!BB40="","",ชี้วัด11!BB40))</f>
        <v/>
      </c>
      <c r="BC10" s="314" t="str">
        <f>IF($B$2=1,IF(ชี้วัด11!BC10="","",ชี้วัด11!BC10),IF(ชี้วัด11!BC40="","",ชี้วัด11!BC40))</f>
        <v/>
      </c>
      <c r="BD10" s="314" t="str">
        <f>IF($B$2=1,IF(ชี้วัด11!BD10="","",ชี้วัด11!BD10),IF(ชี้วัด11!BD40="","",ชี้วัด11!BD40))</f>
        <v/>
      </c>
      <c r="BE10" s="116" t="str">
        <f>IF($B$2=1,IF(ชี้วัด11!BE10="","",ชี้วัด11!BE10),IF(ชี้วัด11!BE40="","",ชี้วัด11!BE40))</f>
        <v/>
      </c>
      <c r="BF10" s="116" t="str">
        <f>IF($B$2=1,IF(ชี้วัด11!BF10="","",ชี้วัด11!BF10),IF(ชี้วัด11!BF40="","",ชี้วัด11!BF40))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IF($B$2=1,IF(ชี้วัด11!E11="","",ชี้วัด11!E11),IF(ชี้วัด11!E41="","",ชี้วัด11!E41))</f>
        <v/>
      </c>
      <c r="F11" s="118"/>
      <c r="G11" s="314" t="str">
        <f>IF($B$2=1,IF(ชี้วัด11!G11="","",ชี้วัด11!G11),IF(ชี้วัด11!G41="","",ชี้วัด11!G41))</f>
        <v/>
      </c>
      <c r="H11" s="314" t="str">
        <f>IF($B$2=1,IF(ชี้วัด11!H11="","",ชี้วัด11!H11),IF(ชี้วัด11!H41="","",ชี้วัด11!H41))</f>
        <v/>
      </c>
      <c r="I11" s="314" t="str">
        <f>IF($B$2=1,IF(ชี้วัด11!I11="","",ชี้วัด11!I11),IF(ชี้วัด11!I41="","",ชี้วัด11!I41))</f>
        <v/>
      </c>
      <c r="J11" s="314" t="str">
        <f>IF($B$2=1,IF(ชี้วัด11!J11="","",ชี้วัด11!J11),IF(ชี้วัด11!J41="","",ชี้วัด11!J41))</f>
        <v/>
      </c>
      <c r="K11" s="314" t="str">
        <f>IF($B$2=1,IF(ชี้วัด11!K11="","",ชี้วัด11!K11),IF(ชี้วัด11!K41="","",ชี้วัด11!K41))</f>
        <v/>
      </c>
      <c r="L11" s="314" t="str">
        <f>IF($B$2=1,IF(ชี้วัด11!L11="","",ชี้วัด11!L11),IF(ชี้วัด11!L41="","",ชี้วัด11!L41))</f>
        <v/>
      </c>
      <c r="M11" s="314" t="str">
        <f>IF($B$2=1,IF(ชี้วัด11!M11="","",ชี้วัด11!M11),IF(ชี้วัด11!M41="","",ชี้วัด11!M41))</f>
        <v/>
      </c>
      <c r="N11" s="314" t="str">
        <f>IF($B$2=1,IF(ชี้วัด11!N11="","",ชี้วัด11!N11),IF(ชี้วัด11!N41="","",ชี้วัด11!N41))</f>
        <v/>
      </c>
      <c r="O11" s="314" t="str">
        <f>IF($B$2=1,IF(ชี้วัด11!O11="","",ชี้วัด11!O11),IF(ชี้วัด11!O41="","",ชี้วัด11!O41))</f>
        <v/>
      </c>
      <c r="P11" s="314" t="str">
        <f>IF($B$2=1,IF(ชี้วัด11!P11="","",ชี้วัด11!P11),IF(ชี้วัด11!P41="","",ชี้วัด11!P41))</f>
        <v/>
      </c>
      <c r="Q11" s="314" t="str">
        <f>IF($B$2=1,IF(ชี้วัด11!Q11="","",ชี้วัด11!Q11),IF(ชี้วัด11!Q41="","",ชี้วัด11!Q41))</f>
        <v/>
      </c>
      <c r="R11" s="314" t="str">
        <f>IF($B$2=1,IF(ชี้วัด11!R11="","",ชี้วัด11!R11),IF(ชี้วัด11!R41="","",ชี้วัด11!R41))</f>
        <v/>
      </c>
      <c r="S11" s="314" t="str">
        <f>IF($B$2=1,IF(ชี้วัด11!S11="","",ชี้วัด11!S11),IF(ชี้วัด11!S41="","",ชี้วัด11!S41))</f>
        <v/>
      </c>
      <c r="T11" s="314" t="str">
        <f>IF($B$2=1,IF(ชี้วัด11!T11="","",ชี้วัด11!T11),IF(ชี้วัด11!T41="","",ชี้วัด11!T41))</f>
        <v/>
      </c>
      <c r="U11" s="314" t="str">
        <f>IF($B$2=1,IF(ชี้วัด11!U11="","",ชี้วัด11!U11),IF(ชี้วัด11!U41="","",ชี้วัด11!U41))</f>
        <v/>
      </c>
      <c r="V11" s="314" t="str">
        <f>IF($B$2=1,IF(ชี้วัด11!V11="","",ชี้วัด11!V11),IF(ชี้วัด11!V41="","",ชี้วัด11!V41))</f>
        <v/>
      </c>
      <c r="W11" s="314" t="str">
        <f>IF($B$2=1,IF(ชี้วัด11!W11="","",ชี้วัด11!W11),IF(ชี้วัด11!W41="","",ชี้วัด11!W41))</f>
        <v/>
      </c>
      <c r="X11" s="314" t="str">
        <f>IF($B$2=1,IF(ชี้วัด11!X11="","",ชี้วัด11!X11),IF(ชี้วัด11!X41="","",ชี้วัด11!X41))</f>
        <v/>
      </c>
      <c r="Y11" s="314" t="str">
        <f>IF($B$2=1,IF(ชี้วัด11!Y11="","",ชี้วัด11!Y11),IF(ชี้วัด11!Y41="","",ชี้วัด11!Y41))</f>
        <v/>
      </c>
      <c r="Z11" s="314" t="str">
        <f>IF($B$2=1,IF(ชี้วัด11!Z11="","",ชี้วัด11!Z11),IF(ชี้วัด11!Z41="","",ชี้วัด11!Z41))</f>
        <v/>
      </c>
      <c r="AA11" s="314" t="str">
        <f>IF($B$2=1,IF(ชี้วัด11!AA11="","",ชี้วัด11!AA11),IF(ชี้วัด11!AA41="","",ชี้วัด11!AA41))</f>
        <v/>
      </c>
      <c r="AB11" s="314" t="str">
        <f>IF($B$2=1,IF(ชี้วัด11!AB11="","",ชี้วัด11!AB11),IF(ชี้วัด11!AB41="","",ชี้วัด11!AB41))</f>
        <v/>
      </c>
      <c r="AC11" s="314" t="str">
        <f>IF($B$2=1,IF(ชี้วัด11!AC11="","",ชี้วัด11!AC11),IF(ชี้วัด11!AC41="","",ชี้วัด11!AC41))</f>
        <v/>
      </c>
      <c r="AD11" s="314" t="str">
        <f>IF($B$2=1,IF(ชี้วัด11!AD11="","",ชี้วัด11!AD11),IF(ชี้วัด11!AD41="","",ชี้วัด11!AD41))</f>
        <v/>
      </c>
      <c r="AE11" s="314" t="str">
        <f>IF($B$2=1,IF(ชี้วัด11!AE11="","",ชี้วัด11!AE11),IF(ชี้วัด11!AE41="","",ชี้วัด11!AE41))</f>
        <v/>
      </c>
      <c r="AF11" s="314" t="str">
        <f>IF($B$2=1,IF(ชี้วัด11!AF11="","",ชี้วัด11!AF11),IF(ชี้วัด11!AF41="","",ชี้วัด11!AF41))</f>
        <v/>
      </c>
      <c r="AG11" s="314" t="str">
        <f>IF($B$2=1,IF(ชี้วัด11!AG11="","",ชี้วัด11!AG11),IF(ชี้วัด11!AG41="","",ชี้วัด11!AG41))</f>
        <v/>
      </c>
      <c r="AH11" s="314" t="str">
        <f>IF($B$2=1,IF(ชี้วัด11!AH11="","",ชี้วัด11!AH11),IF(ชี้วัด11!AH41="","",ชี้วัด11!AH41))</f>
        <v/>
      </c>
      <c r="AI11" s="314" t="str">
        <f>IF($B$2=1,IF(ชี้วัด11!AI11="","",ชี้วัด11!AI11),IF(ชี้วัด11!AI41="","",ชี้วัด11!AI41))</f>
        <v/>
      </c>
      <c r="AJ11" s="314" t="str">
        <f>IF($B$2=1,IF(ชี้วัด11!AJ11="","",ชี้วัด11!AJ11),IF(ชี้วัด11!AJ41="","",ชี้วัด11!AJ41))</f>
        <v/>
      </c>
      <c r="AK11" s="314" t="str">
        <f>IF($B$2=1,IF(ชี้วัด11!AK11="","",ชี้วัด11!AK11),IF(ชี้วัด11!AK41="","",ชี้วัด11!AK41))</f>
        <v/>
      </c>
      <c r="AL11" s="314" t="str">
        <f>IF($B$2=1,IF(ชี้วัด11!AL11="","",ชี้วัด11!AL11),IF(ชี้วัด11!AL41="","",ชี้วัด11!AL41))</f>
        <v/>
      </c>
      <c r="AM11" s="314" t="str">
        <f>IF($B$2=1,IF(ชี้วัด11!AM11="","",ชี้วัด11!AM11),IF(ชี้วัด11!AM41="","",ชี้วัด11!AM41))</f>
        <v/>
      </c>
      <c r="AN11" s="314" t="str">
        <f>IF($B$2=1,IF(ชี้วัด11!AN11="","",ชี้วัด11!AN11),IF(ชี้วัด11!AN41="","",ชี้วัด11!AN41))</f>
        <v/>
      </c>
      <c r="AO11" s="314" t="str">
        <f>IF($B$2=1,IF(ชี้วัด11!AO11="","",ชี้วัด11!AO11),IF(ชี้วัด11!AO41="","",ชี้วัด11!AO41))</f>
        <v/>
      </c>
      <c r="AP11" s="314" t="str">
        <f>IF($B$2=1,IF(ชี้วัด11!AP11="","",ชี้วัด11!AP11),IF(ชี้วัด11!AP41="","",ชี้วัด11!AP41))</f>
        <v/>
      </c>
      <c r="AQ11" s="314" t="str">
        <f>IF($B$2=1,IF(ชี้วัด11!AQ11="","",ชี้วัด11!AQ11),IF(ชี้วัด11!AQ41="","",ชี้วัด11!AQ41))</f>
        <v/>
      </c>
      <c r="AR11" s="314" t="str">
        <f>IF($B$2=1,IF(ชี้วัด11!AR11="","",ชี้วัด11!AR11),IF(ชี้วัด11!AR41="","",ชี้วัด11!AR41))</f>
        <v/>
      </c>
      <c r="AS11" s="314" t="str">
        <f>IF($B$2=1,IF(ชี้วัด11!AS11="","",ชี้วัด11!AS11),IF(ชี้วัด11!AS41="","",ชี้วัด11!AS41))</f>
        <v/>
      </c>
      <c r="AT11" s="314" t="str">
        <f>IF($B$2=1,IF(ชี้วัด11!AT11="","",ชี้วัด11!AT11),IF(ชี้วัด11!AT41="","",ชี้วัด11!AT41))</f>
        <v/>
      </c>
      <c r="AU11" s="314" t="str">
        <f>IF($B$2=1,IF(ชี้วัด11!AU11="","",ชี้วัด11!AU11),IF(ชี้วัด11!AU41="","",ชี้วัด11!AU41))</f>
        <v/>
      </c>
      <c r="AV11" s="314" t="str">
        <f>IF($B$2=1,IF(ชี้วัด11!AV11="","",ชี้วัด11!AV11),IF(ชี้วัด11!AV41="","",ชี้วัด11!AV41))</f>
        <v/>
      </c>
      <c r="AW11" s="314" t="str">
        <f>IF($B$2=1,IF(ชี้วัด11!AW11="","",ชี้วัด11!AW11),IF(ชี้วัด11!AW41="","",ชี้วัด11!AW41))</f>
        <v/>
      </c>
      <c r="AX11" s="314" t="str">
        <f>IF($B$2=1,IF(ชี้วัด11!AX11="","",ชี้วัด11!AX11),IF(ชี้วัด11!AX41="","",ชี้วัด11!AX41))</f>
        <v/>
      </c>
      <c r="AY11" s="314" t="str">
        <f>IF($B$2=1,IF(ชี้วัด11!AY11="","",ชี้วัด11!AY11),IF(ชี้วัด11!AY41="","",ชี้วัด11!AY41))</f>
        <v/>
      </c>
      <c r="AZ11" s="314" t="str">
        <f>IF($B$2=1,IF(ชี้วัด11!AZ11="","",ชี้วัด11!AZ11),IF(ชี้วัด11!AZ41="","",ชี้วัด11!AZ41))</f>
        <v/>
      </c>
      <c r="BA11" s="314" t="str">
        <f>IF($B$2=1,IF(ชี้วัด11!BA11="","",ชี้วัด11!BA11),IF(ชี้วัด11!BA41="","",ชี้วัด11!BA41))</f>
        <v/>
      </c>
      <c r="BB11" s="314" t="str">
        <f>IF($B$2=1,IF(ชี้วัด11!BB11="","",ชี้วัด11!BB11),IF(ชี้วัด11!BB41="","",ชี้วัด11!BB41))</f>
        <v/>
      </c>
      <c r="BC11" s="314" t="str">
        <f>IF($B$2=1,IF(ชี้วัด11!BC11="","",ชี้วัด11!BC11),IF(ชี้วัด11!BC41="","",ชี้วัด11!BC41))</f>
        <v/>
      </c>
      <c r="BD11" s="314" t="str">
        <f>IF($B$2=1,IF(ชี้วัด11!BD11="","",ชี้วัด11!BD11),IF(ชี้วัด11!BD41="","",ชี้วัด11!BD41))</f>
        <v/>
      </c>
      <c r="BE11" s="116" t="str">
        <f>IF($B$2=1,IF(ชี้วัด11!BE11="","",ชี้วัด11!BE11),IF(ชี้วัด11!BE41="","",ชี้วัด11!BE41))</f>
        <v/>
      </c>
      <c r="BF11" s="116" t="str">
        <f>IF($B$2=1,IF(ชี้วัด11!BF11="","",ชี้วัด11!BF11),IF(ชี้วัด11!BF41="","",ชี้วัด11!BF41))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IF($B$2=1,IF(ชี้วัด11!E12="","",ชี้วัด11!E12),IF(ชี้วัด11!E42="","",ชี้วัด11!E42))</f>
        <v/>
      </c>
      <c r="F12" s="118"/>
      <c r="G12" s="314" t="str">
        <f>IF($B$2=1,IF(ชี้วัด11!G12="","",ชี้วัด11!G12),IF(ชี้วัด11!G42="","",ชี้วัด11!G42))</f>
        <v/>
      </c>
      <c r="H12" s="314" t="str">
        <f>IF($B$2=1,IF(ชี้วัด11!H12="","",ชี้วัด11!H12),IF(ชี้วัด11!H42="","",ชี้วัด11!H42))</f>
        <v/>
      </c>
      <c r="I12" s="314" t="str">
        <f>IF($B$2=1,IF(ชี้วัด11!I12="","",ชี้วัด11!I12),IF(ชี้วัด11!I42="","",ชี้วัด11!I42))</f>
        <v/>
      </c>
      <c r="J12" s="314" t="str">
        <f>IF($B$2=1,IF(ชี้วัด11!J12="","",ชี้วัด11!J12),IF(ชี้วัด11!J42="","",ชี้วัด11!J42))</f>
        <v/>
      </c>
      <c r="K12" s="314" t="str">
        <f>IF($B$2=1,IF(ชี้วัด11!K12="","",ชี้วัด11!K12),IF(ชี้วัด11!K42="","",ชี้วัด11!K42))</f>
        <v/>
      </c>
      <c r="L12" s="314" t="str">
        <f>IF($B$2=1,IF(ชี้วัด11!L12="","",ชี้วัด11!L12),IF(ชี้วัด11!L42="","",ชี้วัด11!L42))</f>
        <v/>
      </c>
      <c r="M12" s="314" t="str">
        <f>IF($B$2=1,IF(ชี้วัด11!M12="","",ชี้วัด11!M12),IF(ชี้วัด11!M42="","",ชี้วัด11!M42))</f>
        <v/>
      </c>
      <c r="N12" s="314" t="str">
        <f>IF($B$2=1,IF(ชี้วัด11!N12="","",ชี้วัด11!N12),IF(ชี้วัด11!N42="","",ชี้วัด11!N42))</f>
        <v/>
      </c>
      <c r="O12" s="314" t="str">
        <f>IF($B$2=1,IF(ชี้วัด11!O12="","",ชี้วัด11!O12),IF(ชี้วัด11!O42="","",ชี้วัด11!O42))</f>
        <v/>
      </c>
      <c r="P12" s="314" t="str">
        <f>IF($B$2=1,IF(ชี้วัด11!P12="","",ชี้วัด11!P12),IF(ชี้วัด11!P42="","",ชี้วัด11!P42))</f>
        <v/>
      </c>
      <c r="Q12" s="314" t="str">
        <f>IF($B$2=1,IF(ชี้วัด11!Q12="","",ชี้วัด11!Q12),IF(ชี้วัด11!Q42="","",ชี้วัด11!Q42))</f>
        <v/>
      </c>
      <c r="R12" s="314" t="str">
        <f>IF($B$2=1,IF(ชี้วัด11!R12="","",ชี้วัด11!R12),IF(ชี้วัด11!R42="","",ชี้วัด11!R42))</f>
        <v/>
      </c>
      <c r="S12" s="314" t="str">
        <f>IF($B$2=1,IF(ชี้วัด11!S12="","",ชี้วัด11!S12),IF(ชี้วัด11!S42="","",ชี้วัด11!S42))</f>
        <v/>
      </c>
      <c r="T12" s="314" t="str">
        <f>IF($B$2=1,IF(ชี้วัด11!T12="","",ชี้วัด11!T12),IF(ชี้วัด11!T42="","",ชี้วัด11!T42))</f>
        <v/>
      </c>
      <c r="U12" s="314" t="str">
        <f>IF($B$2=1,IF(ชี้วัด11!U12="","",ชี้วัด11!U12),IF(ชี้วัด11!U42="","",ชี้วัด11!U42))</f>
        <v/>
      </c>
      <c r="V12" s="314" t="str">
        <f>IF($B$2=1,IF(ชี้วัด11!V12="","",ชี้วัด11!V12),IF(ชี้วัด11!V42="","",ชี้วัด11!V42))</f>
        <v/>
      </c>
      <c r="W12" s="314" t="str">
        <f>IF($B$2=1,IF(ชี้วัด11!W12="","",ชี้วัด11!W12),IF(ชี้วัด11!W42="","",ชี้วัด11!W42))</f>
        <v/>
      </c>
      <c r="X12" s="314" t="str">
        <f>IF($B$2=1,IF(ชี้วัด11!X12="","",ชี้วัด11!X12),IF(ชี้วัด11!X42="","",ชี้วัด11!X42))</f>
        <v/>
      </c>
      <c r="Y12" s="314" t="str">
        <f>IF($B$2=1,IF(ชี้วัด11!Y12="","",ชี้วัด11!Y12),IF(ชี้วัด11!Y42="","",ชี้วัด11!Y42))</f>
        <v/>
      </c>
      <c r="Z12" s="314" t="str">
        <f>IF($B$2=1,IF(ชี้วัด11!Z12="","",ชี้วัด11!Z12),IF(ชี้วัด11!Z42="","",ชี้วัด11!Z42))</f>
        <v/>
      </c>
      <c r="AA12" s="314" t="str">
        <f>IF($B$2=1,IF(ชี้วัด11!AA12="","",ชี้วัด11!AA12),IF(ชี้วัด11!AA42="","",ชี้วัด11!AA42))</f>
        <v/>
      </c>
      <c r="AB12" s="314" t="str">
        <f>IF($B$2=1,IF(ชี้วัด11!AB12="","",ชี้วัด11!AB12),IF(ชี้วัด11!AB42="","",ชี้วัด11!AB42))</f>
        <v/>
      </c>
      <c r="AC12" s="314" t="str">
        <f>IF($B$2=1,IF(ชี้วัด11!AC12="","",ชี้วัด11!AC12),IF(ชี้วัด11!AC42="","",ชี้วัด11!AC42))</f>
        <v/>
      </c>
      <c r="AD12" s="314" t="str">
        <f>IF($B$2=1,IF(ชี้วัด11!AD12="","",ชี้วัด11!AD12),IF(ชี้วัด11!AD42="","",ชี้วัด11!AD42))</f>
        <v/>
      </c>
      <c r="AE12" s="314" t="str">
        <f>IF($B$2=1,IF(ชี้วัด11!AE12="","",ชี้วัด11!AE12),IF(ชี้วัด11!AE42="","",ชี้วัด11!AE42))</f>
        <v/>
      </c>
      <c r="AF12" s="314" t="str">
        <f>IF($B$2=1,IF(ชี้วัด11!AF12="","",ชี้วัด11!AF12),IF(ชี้วัด11!AF42="","",ชี้วัด11!AF42))</f>
        <v/>
      </c>
      <c r="AG12" s="314" t="str">
        <f>IF($B$2=1,IF(ชี้วัด11!AG12="","",ชี้วัด11!AG12),IF(ชี้วัด11!AG42="","",ชี้วัด11!AG42))</f>
        <v/>
      </c>
      <c r="AH12" s="314" t="str">
        <f>IF($B$2=1,IF(ชี้วัด11!AH12="","",ชี้วัด11!AH12),IF(ชี้วัด11!AH42="","",ชี้วัด11!AH42))</f>
        <v/>
      </c>
      <c r="AI12" s="314" t="str">
        <f>IF($B$2=1,IF(ชี้วัด11!AI12="","",ชี้วัด11!AI12),IF(ชี้วัด11!AI42="","",ชี้วัด11!AI42))</f>
        <v/>
      </c>
      <c r="AJ12" s="314" t="str">
        <f>IF($B$2=1,IF(ชี้วัด11!AJ12="","",ชี้วัด11!AJ12),IF(ชี้วัด11!AJ42="","",ชี้วัด11!AJ42))</f>
        <v/>
      </c>
      <c r="AK12" s="314" t="str">
        <f>IF($B$2=1,IF(ชี้วัด11!AK12="","",ชี้วัด11!AK12),IF(ชี้วัด11!AK42="","",ชี้วัด11!AK42))</f>
        <v/>
      </c>
      <c r="AL12" s="314" t="str">
        <f>IF($B$2=1,IF(ชี้วัด11!AL12="","",ชี้วัด11!AL12),IF(ชี้วัด11!AL42="","",ชี้วัด11!AL42))</f>
        <v/>
      </c>
      <c r="AM12" s="314" t="str">
        <f>IF($B$2=1,IF(ชี้วัด11!AM12="","",ชี้วัด11!AM12),IF(ชี้วัด11!AM42="","",ชี้วัด11!AM42))</f>
        <v/>
      </c>
      <c r="AN12" s="314" t="str">
        <f>IF($B$2=1,IF(ชี้วัด11!AN12="","",ชี้วัด11!AN12),IF(ชี้วัด11!AN42="","",ชี้วัด11!AN42))</f>
        <v/>
      </c>
      <c r="AO12" s="314" t="str">
        <f>IF($B$2=1,IF(ชี้วัด11!AO12="","",ชี้วัด11!AO12),IF(ชี้วัด11!AO42="","",ชี้วัด11!AO42))</f>
        <v/>
      </c>
      <c r="AP12" s="314" t="str">
        <f>IF($B$2=1,IF(ชี้วัด11!AP12="","",ชี้วัด11!AP12),IF(ชี้วัด11!AP42="","",ชี้วัด11!AP42))</f>
        <v/>
      </c>
      <c r="AQ12" s="314" t="str">
        <f>IF($B$2=1,IF(ชี้วัด11!AQ12="","",ชี้วัด11!AQ12),IF(ชี้วัด11!AQ42="","",ชี้วัด11!AQ42))</f>
        <v/>
      </c>
      <c r="AR12" s="314" t="str">
        <f>IF($B$2=1,IF(ชี้วัด11!AR12="","",ชี้วัด11!AR12),IF(ชี้วัด11!AR42="","",ชี้วัด11!AR42))</f>
        <v/>
      </c>
      <c r="AS12" s="314" t="str">
        <f>IF($B$2=1,IF(ชี้วัด11!AS12="","",ชี้วัด11!AS12),IF(ชี้วัด11!AS42="","",ชี้วัด11!AS42))</f>
        <v/>
      </c>
      <c r="AT12" s="314" t="str">
        <f>IF($B$2=1,IF(ชี้วัด11!AT12="","",ชี้วัด11!AT12),IF(ชี้วัด11!AT42="","",ชี้วัด11!AT42))</f>
        <v/>
      </c>
      <c r="AU12" s="314" t="str">
        <f>IF($B$2=1,IF(ชี้วัด11!AU12="","",ชี้วัด11!AU12),IF(ชี้วัด11!AU42="","",ชี้วัด11!AU42))</f>
        <v/>
      </c>
      <c r="AV12" s="314" t="str">
        <f>IF($B$2=1,IF(ชี้วัด11!AV12="","",ชี้วัด11!AV12),IF(ชี้วัด11!AV42="","",ชี้วัด11!AV42))</f>
        <v/>
      </c>
      <c r="AW12" s="314" t="str">
        <f>IF($B$2=1,IF(ชี้วัด11!AW12="","",ชี้วัด11!AW12),IF(ชี้วัด11!AW42="","",ชี้วัด11!AW42))</f>
        <v/>
      </c>
      <c r="AX12" s="314" t="str">
        <f>IF($B$2=1,IF(ชี้วัด11!AX12="","",ชี้วัด11!AX12),IF(ชี้วัด11!AX42="","",ชี้วัด11!AX42))</f>
        <v/>
      </c>
      <c r="AY12" s="314" t="str">
        <f>IF($B$2=1,IF(ชี้วัด11!AY12="","",ชี้วัด11!AY12),IF(ชี้วัด11!AY42="","",ชี้วัด11!AY42))</f>
        <v/>
      </c>
      <c r="AZ12" s="314" t="str">
        <f>IF($B$2=1,IF(ชี้วัด11!AZ12="","",ชี้วัด11!AZ12),IF(ชี้วัด11!AZ42="","",ชี้วัด11!AZ42))</f>
        <v/>
      </c>
      <c r="BA12" s="314" t="str">
        <f>IF($B$2=1,IF(ชี้วัด11!BA12="","",ชี้วัด11!BA12),IF(ชี้วัด11!BA42="","",ชี้วัด11!BA42))</f>
        <v/>
      </c>
      <c r="BB12" s="314" t="str">
        <f>IF($B$2=1,IF(ชี้วัด11!BB12="","",ชี้วัด11!BB12),IF(ชี้วัด11!BB42="","",ชี้วัด11!BB42))</f>
        <v/>
      </c>
      <c r="BC12" s="314" t="str">
        <f>IF($B$2=1,IF(ชี้วัด11!BC12="","",ชี้วัด11!BC12),IF(ชี้วัด11!BC42="","",ชี้วัด11!BC42))</f>
        <v/>
      </c>
      <c r="BD12" s="314" t="str">
        <f>IF($B$2=1,IF(ชี้วัด11!BD12="","",ชี้วัด11!BD12),IF(ชี้วัด11!BD42="","",ชี้วัด11!BD42))</f>
        <v/>
      </c>
      <c r="BE12" s="116" t="str">
        <f>IF($B$2=1,IF(ชี้วัด11!BE12="","",ชี้วัด11!BE12),IF(ชี้วัด11!BE42="","",ชี้วัด11!BE42))</f>
        <v/>
      </c>
      <c r="BF12" s="116" t="str">
        <f>IF($B$2=1,IF(ชี้วัด11!BF12="","",ชี้วัด11!BF12),IF(ชี้วัด11!BF42="","",ชี้วัด11!BF42))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IF($B$2=1,IF(ชี้วัด11!E13="","",ชี้วัด11!E13),IF(ชี้วัด11!E43="","",ชี้วัด11!E43))</f>
        <v/>
      </c>
      <c r="F13" s="118"/>
      <c r="G13" s="314" t="str">
        <f>IF($B$2=1,IF(ชี้วัด11!G13="","",ชี้วัด11!G13),IF(ชี้วัด11!G43="","",ชี้วัด11!G43))</f>
        <v/>
      </c>
      <c r="H13" s="314" t="str">
        <f>IF($B$2=1,IF(ชี้วัด11!H13="","",ชี้วัด11!H13),IF(ชี้วัด11!H43="","",ชี้วัด11!H43))</f>
        <v/>
      </c>
      <c r="I13" s="314" t="str">
        <f>IF($B$2=1,IF(ชี้วัด11!I13="","",ชี้วัด11!I13),IF(ชี้วัด11!I43="","",ชี้วัด11!I43))</f>
        <v/>
      </c>
      <c r="J13" s="314" t="str">
        <f>IF($B$2=1,IF(ชี้วัด11!J13="","",ชี้วัด11!J13),IF(ชี้วัด11!J43="","",ชี้วัด11!J43))</f>
        <v/>
      </c>
      <c r="K13" s="314" t="str">
        <f>IF($B$2=1,IF(ชี้วัด11!K13="","",ชี้วัด11!K13),IF(ชี้วัด11!K43="","",ชี้วัด11!K43))</f>
        <v/>
      </c>
      <c r="L13" s="314" t="str">
        <f>IF($B$2=1,IF(ชี้วัด11!L13="","",ชี้วัด11!L13),IF(ชี้วัด11!L43="","",ชี้วัด11!L43))</f>
        <v/>
      </c>
      <c r="M13" s="314" t="str">
        <f>IF($B$2=1,IF(ชี้วัด11!M13="","",ชี้วัด11!M13),IF(ชี้วัด11!M43="","",ชี้วัด11!M43))</f>
        <v/>
      </c>
      <c r="N13" s="314" t="str">
        <f>IF($B$2=1,IF(ชี้วัด11!N13="","",ชี้วัด11!N13),IF(ชี้วัด11!N43="","",ชี้วัด11!N43))</f>
        <v/>
      </c>
      <c r="O13" s="314" t="str">
        <f>IF($B$2=1,IF(ชี้วัด11!O13="","",ชี้วัด11!O13),IF(ชี้วัด11!O43="","",ชี้วัด11!O43))</f>
        <v/>
      </c>
      <c r="P13" s="314" t="str">
        <f>IF($B$2=1,IF(ชี้วัด11!P13="","",ชี้วัด11!P13),IF(ชี้วัด11!P43="","",ชี้วัด11!P43))</f>
        <v/>
      </c>
      <c r="Q13" s="314" t="str">
        <f>IF($B$2=1,IF(ชี้วัด11!Q13="","",ชี้วัด11!Q13),IF(ชี้วัด11!Q43="","",ชี้วัด11!Q43))</f>
        <v/>
      </c>
      <c r="R13" s="314" t="str">
        <f>IF($B$2=1,IF(ชี้วัด11!R13="","",ชี้วัด11!R13),IF(ชี้วัด11!R43="","",ชี้วัด11!R43))</f>
        <v/>
      </c>
      <c r="S13" s="314" t="str">
        <f>IF($B$2=1,IF(ชี้วัด11!S13="","",ชี้วัด11!S13),IF(ชี้วัด11!S43="","",ชี้วัด11!S43))</f>
        <v/>
      </c>
      <c r="T13" s="314" t="str">
        <f>IF($B$2=1,IF(ชี้วัด11!T13="","",ชี้วัด11!T13),IF(ชี้วัด11!T43="","",ชี้วัด11!T43))</f>
        <v/>
      </c>
      <c r="U13" s="314" t="str">
        <f>IF($B$2=1,IF(ชี้วัด11!U13="","",ชี้วัด11!U13),IF(ชี้วัด11!U43="","",ชี้วัด11!U43))</f>
        <v/>
      </c>
      <c r="V13" s="314" t="str">
        <f>IF($B$2=1,IF(ชี้วัด11!V13="","",ชี้วัด11!V13),IF(ชี้วัด11!V43="","",ชี้วัด11!V43))</f>
        <v/>
      </c>
      <c r="W13" s="314" t="str">
        <f>IF($B$2=1,IF(ชี้วัด11!W13="","",ชี้วัด11!W13),IF(ชี้วัด11!W43="","",ชี้วัด11!W43))</f>
        <v/>
      </c>
      <c r="X13" s="314" t="str">
        <f>IF($B$2=1,IF(ชี้วัด11!X13="","",ชี้วัด11!X13),IF(ชี้วัด11!X43="","",ชี้วัด11!X43))</f>
        <v/>
      </c>
      <c r="Y13" s="314" t="str">
        <f>IF($B$2=1,IF(ชี้วัด11!Y13="","",ชี้วัด11!Y13),IF(ชี้วัด11!Y43="","",ชี้วัด11!Y43))</f>
        <v/>
      </c>
      <c r="Z13" s="314" t="str">
        <f>IF($B$2=1,IF(ชี้วัด11!Z13="","",ชี้วัด11!Z13),IF(ชี้วัด11!Z43="","",ชี้วัด11!Z43))</f>
        <v/>
      </c>
      <c r="AA13" s="314" t="str">
        <f>IF($B$2=1,IF(ชี้วัด11!AA13="","",ชี้วัด11!AA13),IF(ชี้วัด11!AA43="","",ชี้วัด11!AA43))</f>
        <v/>
      </c>
      <c r="AB13" s="314" t="str">
        <f>IF($B$2=1,IF(ชี้วัด11!AB13="","",ชี้วัด11!AB13),IF(ชี้วัด11!AB43="","",ชี้วัด11!AB43))</f>
        <v/>
      </c>
      <c r="AC13" s="314" t="str">
        <f>IF($B$2=1,IF(ชี้วัด11!AC13="","",ชี้วัด11!AC13),IF(ชี้วัด11!AC43="","",ชี้วัด11!AC43))</f>
        <v/>
      </c>
      <c r="AD13" s="314" t="str">
        <f>IF($B$2=1,IF(ชี้วัด11!AD13="","",ชี้วัด11!AD13),IF(ชี้วัด11!AD43="","",ชี้วัด11!AD43))</f>
        <v/>
      </c>
      <c r="AE13" s="314" t="str">
        <f>IF($B$2=1,IF(ชี้วัด11!AE13="","",ชี้วัด11!AE13),IF(ชี้วัด11!AE43="","",ชี้วัด11!AE43))</f>
        <v/>
      </c>
      <c r="AF13" s="314" t="str">
        <f>IF($B$2=1,IF(ชี้วัด11!AF13="","",ชี้วัด11!AF13),IF(ชี้วัด11!AF43="","",ชี้วัด11!AF43))</f>
        <v/>
      </c>
      <c r="AG13" s="314" t="str">
        <f>IF($B$2=1,IF(ชี้วัด11!AG13="","",ชี้วัด11!AG13),IF(ชี้วัด11!AG43="","",ชี้วัด11!AG43))</f>
        <v/>
      </c>
      <c r="AH13" s="314" t="str">
        <f>IF($B$2=1,IF(ชี้วัด11!AH13="","",ชี้วัด11!AH13),IF(ชี้วัด11!AH43="","",ชี้วัด11!AH43))</f>
        <v/>
      </c>
      <c r="AI13" s="314" t="str">
        <f>IF($B$2=1,IF(ชี้วัด11!AI13="","",ชี้วัด11!AI13),IF(ชี้วัด11!AI43="","",ชี้วัด11!AI43))</f>
        <v/>
      </c>
      <c r="AJ13" s="314" t="str">
        <f>IF($B$2=1,IF(ชี้วัด11!AJ13="","",ชี้วัด11!AJ13),IF(ชี้วัด11!AJ43="","",ชี้วัด11!AJ43))</f>
        <v/>
      </c>
      <c r="AK13" s="314" t="str">
        <f>IF($B$2=1,IF(ชี้วัด11!AK13="","",ชี้วัด11!AK13),IF(ชี้วัด11!AK43="","",ชี้วัด11!AK43))</f>
        <v/>
      </c>
      <c r="AL13" s="314" t="str">
        <f>IF($B$2=1,IF(ชี้วัด11!AL13="","",ชี้วัด11!AL13),IF(ชี้วัด11!AL43="","",ชี้วัด11!AL43))</f>
        <v/>
      </c>
      <c r="AM13" s="314" t="str">
        <f>IF($B$2=1,IF(ชี้วัด11!AM13="","",ชี้วัด11!AM13),IF(ชี้วัด11!AM43="","",ชี้วัด11!AM43))</f>
        <v/>
      </c>
      <c r="AN13" s="314" t="str">
        <f>IF($B$2=1,IF(ชี้วัด11!AN13="","",ชี้วัด11!AN13),IF(ชี้วัด11!AN43="","",ชี้วัด11!AN43))</f>
        <v/>
      </c>
      <c r="AO13" s="314" t="str">
        <f>IF($B$2=1,IF(ชี้วัด11!AO13="","",ชี้วัด11!AO13),IF(ชี้วัด11!AO43="","",ชี้วัด11!AO43))</f>
        <v/>
      </c>
      <c r="AP13" s="314" t="str">
        <f>IF($B$2=1,IF(ชี้วัด11!AP13="","",ชี้วัด11!AP13),IF(ชี้วัด11!AP43="","",ชี้วัด11!AP43))</f>
        <v/>
      </c>
      <c r="AQ13" s="314" t="str">
        <f>IF($B$2=1,IF(ชี้วัด11!AQ13="","",ชี้วัด11!AQ13),IF(ชี้วัด11!AQ43="","",ชี้วัด11!AQ43))</f>
        <v/>
      </c>
      <c r="AR13" s="314" t="str">
        <f>IF($B$2=1,IF(ชี้วัด11!AR13="","",ชี้วัด11!AR13),IF(ชี้วัด11!AR43="","",ชี้วัด11!AR43))</f>
        <v/>
      </c>
      <c r="AS13" s="314" t="str">
        <f>IF($B$2=1,IF(ชี้วัด11!AS13="","",ชี้วัด11!AS13),IF(ชี้วัด11!AS43="","",ชี้วัด11!AS43))</f>
        <v/>
      </c>
      <c r="AT13" s="314" t="str">
        <f>IF($B$2=1,IF(ชี้วัด11!AT13="","",ชี้วัด11!AT13),IF(ชี้วัด11!AT43="","",ชี้วัด11!AT43))</f>
        <v/>
      </c>
      <c r="AU13" s="314" t="str">
        <f>IF($B$2=1,IF(ชี้วัด11!AU13="","",ชี้วัด11!AU13),IF(ชี้วัด11!AU43="","",ชี้วัด11!AU43))</f>
        <v/>
      </c>
      <c r="AV13" s="314" t="str">
        <f>IF($B$2=1,IF(ชี้วัด11!AV13="","",ชี้วัด11!AV13),IF(ชี้วัด11!AV43="","",ชี้วัด11!AV43))</f>
        <v/>
      </c>
      <c r="AW13" s="314" t="str">
        <f>IF($B$2=1,IF(ชี้วัด11!AW13="","",ชี้วัด11!AW13),IF(ชี้วัด11!AW43="","",ชี้วัด11!AW43))</f>
        <v/>
      </c>
      <c r="AX13" s="314" t="str">
        <f>IF($B$2=1,IF(ชี้วัด11!AX13="","",ชี้วัด11!AX13),IF(ชี้วัด11!AX43="","",ชี้วัด11!AX43))</f>
        <v/>
      </c>
      <c r="AY13" s="314" t="str">
        <f>IF($B$2=1,IF(ชี้วัด11!AY13="","",ชี้วัด11!AY13),IF(ชี้วัด11!AY43="","",ชี้วัด11!AY43))</f>
        <v/>
      </c>
      <c r="AZ13" s="314" t="str">
        <f>IF($B$2=1,IF(ชี้วัด11!AZ13="","",ชี้วัด11!AZ13),IF(ชี้วัด11!AZ43="","",ชี้วัด11!AZ43))</f>
        <v/>
      </c>
      <c r="BA13" s="314" t="str">
        <f>IF($B$2=1,IF(ชี้วัด11!BA13="","",ชี้วัด11!BA13),IF(ชี้วัด11!BA43="","",ชี้วัด11!BA43))</f>
        <v/>
      </c>
      <c r="BB13" s="314" t="str">
        <f>IF($B$2=1,IF(ชี้วัด11!BB13="","",ชี้วัด11!BB13),IF(ชี้วัด11!BB43="","",ชี้วัด11!BB43))</f>
        <v/>
      </c>
      <c r="BC13" s="314" t="str">
        <f>IF($B$2=1,IF(ชี้วัด11!BC13="","",ชี้วัด11!BC13),IF(ชี้วัด11!BC43="","",ชี้วัด11!BC43))</f>
        <v/>
      </c>
      <c r="BD13" s="314" t="str">
        <f>IF($B$2=1,IF(ชี้วัด11!BD13="","",ชี้วัด11!BD13),IF(ชี้วัด11!BD43="","",ชี้วัด11!BD43))</f>
        <v/>
      </c>
      <c r="BE13" s="116" t="str">
        <f>IF($B$2=1,IF(ชี้วัด11!BE13="","",ชี้วัด11!BE13),IF(ชี้วัด11!BE43="","",ชี้วัด11!BE43))</f>
        <v/>
      </c>
      <c r="BF13" s="116" t="str">
        <f>IF($B$2=1,IF(ชี้วัด11!BF13="","",ชี้วัด11!BF13),IF(ชี้วัด11!BF43="","",ชี้วัด11!BF43))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IF($B$2=1,IF(ชี้วัด11!E14="","",ชี้วัด11!E14),IF(ชี้วัด11!E44="","",ชี้วัด11!E44))</f>
        <v/>
      </c>
      <c r="F14" s="118"/>
      <c r="G14" s="314" t="str">
        <f>IF($B$2=1,IF(ชี้วัด11!G14="","",ชี้วัด11!G14),IF(ชี้วัด11!G44="","",ชี้วัด11!G44))</f>
        <v/>
      </c>
      <c r="H14" s="314" t="str">
        <f>IF($B$2=1,IF(ชี้วัด11!H14="","",ชี้วัด11!H14),IF(ชี้วัด11!H44="","",ชี้วัด11!H44))</f>
        <v/>
      </c>
      <c r="I14" s="314" t="str">
        <f>IF($B$2=1,IF(ชี้วัด11!I14="","",ชี้วัด11!I14),IF(ชี้วัด11!I44="","",ชี้วัด11!I44))</f>
        <v/>
      </c>
      <c r="J14" s="314" t="str">
        <f>IF($B$2=1,IF(ชี้วัด11!J14="","",ชี้วัด11!J14),IF(ชี้วัด11!J44="","",ชี้วัด11!J44))</f>
        <v/>
      </c>
      <c r="K14" s="314" t="str">
        <f>IF($B$2=1,IF(ชี้วัด11!K14="","",ชี้วัด11!K14),IF(ชี้วัด11!K44="","",ชี้วัด11!K44))</f>
        <v/>
      </c>
      <c r="L14" s="314" t="str">
        <f>IF($B$2=1,IF(ชี้วัด11!L14="","",ชี้วัด11!L14),IF(ชี้วัด11!L44="","",ชี้วัด11!L44))</f>
        <v/>
      </c>
      <c r="M14" s="314" t="str">
        <f>IF($B$2=1,IF(ชี้วัด11!M14="","",ชี้วัด11!M14),IF(ชี้วัด11!M44="","",ชี้วัด11!M44))</f>
        <v/>
      </c>
      <c r="N14" s="314" t="str">
        <f>IF($B$2=1,IF(ชี้วัด11!N14="","",ชี้วัด11!N14),IF(ชี้วัด11!N44="","",ชี้วัด11!N44))</f>
        <v/>
      </c>
      <c r="O14" s="314" t="str">
        <f>IF($B$2=1,IF(ชี้วัด11!O14="","",ชี้วัด11!O14),IF(ชี้วัด11!O44="","",ชี้วัด11!O44))</f>
        <v/>
      </c>
      <c r="P14" s="314" t="str">
        <f>IF($B$2=1,IF(ชี้วัด11!P14="","",ชี้วัด11!P14),IF(ชี้วัด11!P44="","",ชี้วัด11!P44))</f>
        <v/>
      </c>
      <c r="Q14" s="314" t="str">
        <f>IF($B$2=1,IF(ชี้วัด11!Q14="","",ชี้วัด11!Q14),IF(ชี้วัด11!Q44="","",ชี้วัด11!Q44))</f>
        <v/>
      </c>
      <c r="R14" s="314" t="str">
        <f>IF($B$2=1,IF(ชี้วัด11!R14="","",ชี้วัด11!R14),IF(ชี้วัด11!R44="","",ชี้วัด11!R44))</f>
        <v/>
      </c>
      <c r="S14" s="314" t="str">
        <f>IF($B$2=1,IF(ชี้วัด11!S14="","",ชี้วัด11!S14),IF(ชี้วัด11!S44="","",ชี้วัด11!S44))</f>
        <v/>
      </c>
      <c r="T14" s="314" t="str">
        <f>IF($B$2=1,IF(ชี้วัด11!T14="","",ชี้วัด11!T14),IF(ชี้วัด11!T44="","",ชี้วัด11!T44))</f>
        <v/>
      </c>
      <c r="U14" s="314" t="str">
        <f>IF($B$2=1,IF(ชี้วัด11!U14="","",ชี้วัด11!U14),IF(ชี้วัด11!U44="","",ชี้วัด11!U44))</f>
        <v/>
      </c>
      <c r="V14" s="314" t="str">
        <f>IF($B$2=1,IF(ชี้วัด11!V14="","",ชี้วัด11!V14),IF(ชี้วัด11!V44="","",ชี้วัด11!V44))</f>
        <v/>
      </c>
      <c r="W14" s="314" t="str">
        <f>IF($B$2=1,IF(ชี้วัด11!W14="","",ชี้วัด11!W14),IF(ชี้วัด11!W44="","",ชี้วัด11!W44))</f>
        <v/>
      </c>
      <c r="X14" s="314" t="str">
        <f>IF($B$2=1,IF(ชี้วัด11!X14="","",ชี้วัด11!X14),IF(ชี้วัด11!X44="","",ชี้วัด11!X44))</f>
        <v/>
      </c>
      <c r="Y14" s="314" t="str">
        <f>IF($B$2=1,IF(ชี้วัด11!Y14="","",ชี้วัด11!Y14),IF(ชี้วัด11!Y44="","",ชี้วัด11!Y44))</f>
        <v/>
      </c>
      <c r="Z14" s="314" t="str">
        <f>IF($B$2=1,IF(ชี้วัด11!Z14="","",ชี้วัด11!Z14),IF(ชี้วัด11!Z44="","",ชี้วัด11!Z44))</f>
        <v/>
      </c>
      <c r="AA14" s="314" t="str">
        <f>IF($B$2=1,IF(ชี้วัด11!AA14="","",ชี้วัด11!AA14),IF(ชี้วัด11!AA44="","",ชี้วัด11!AA44))</f>
        <v/>
      </c>
      <c r="AB14" s="314" t="str">
        <f>IF($B$2=1,IF(ชี้วัด11!AB14="","",ชี้วัด11!AB14),IF(ชี้วัด11!AB44="","",ชี้วัด11!AB44))</f>
        <v/>
      </c>
      <c r="AC14" s="314" t="str">
        <f>IF($B$2=1,IF(ชี้วัด11!AC14="","",ชี้วัด11!AC14),IF(ชี้วัด11!AC44="","",ชี้วัด11!AC44))</f>
        <v/>
      </c>
      <c r="AD14" s="314" t="str">
        <f>IF($B$2=1,IF(ชี้วัด11!AD14="","",ชี้วัด11!AD14),IF(ชี้วัด11!AD44="","",ชี้วัด11!AD44))</f>
        <v/>
      </c>
      <c r="AE14" s="314" t="str">
        <f>IF($B$2=1,IF(ชี้วัด11!AE14="","",ชี้วัด11!AE14),IF(ชี้วัด11!AE44="","",ชี้วัด11!AE44))</f>
        <v/>
      </c>
      <c r="AF14" s="314" t="str">
        <f>IF($B$2=1,IF(ชี้วัด11!AF14="","",ชี้วัด11!AF14),IF(ชี้วัด11!AF44="","",ชี้วัด11!AF44))</f>
        <v/>
      </c>
      <c r="AG14" s="314" t="str">
        <f>IF($B$2=1,IF(ชี้วัด11!AG14="","",ชี้วัด11!AG14),IF(ชี้วัด11!AG44="","",ชี้วัด11!AG44))</f>
        <v/>
      </c>
      <c r="AH14" s="314" t="str">
        <f>IF($B$2=1,IF(ชี้วัด11!AH14="","",ชี้วัด11!AH14),IF(ชี้วัด11!AH44="","",ชี้วัด11!AH44))</f>
        <v/>
      </c>
      <c r="AI14" s="314" t="str">
        <f>IF($B$2=1,IF(ชี้วัด11!AI14="","",ชี้วัด11!AI14),IF(ชี้วัด11!AI44="","",ชี้วัด11!AI44))</f>
        <v/>
      </c>
      <c r="AJ14" s="314" t="str">
        <f>IF($B$2=1,IF(ชี้วัด11!AJ14="","",ชี้วัด11!AJ14),IF(ชี้วัด11!AJ44="","",ชี้วัด11!AJ44))</f>
        <v/>
      </c>
      <c r="AK14" s="314" t="str">
        <f>IF($B$2=1,IF(ชี้วัด11!AK14="","",ชี้วัด11!AK14),IF(ชี้วัด11!AK44="","",ชี้วัด11!AK44))</f>
        <v/>
      </c>
      <c r="AL14" s="314" t="str">
        <f>IF($B$2=1,IF(ชี้วัด11!AL14="","",ชี้วัด11!AL14),IF(ชี้วัด11!AL44="","",ชี้วัด11!AL44))</f>
        <v/>
      </c>
      <c r="AM14" s="314" t="str">
        <f>IF($B$2=1,IF(ชี้วัด11!AM14="","",ชี้วัด11!AM14),IF(ชี้วัด11!AM44="","",ชี้วัด11!AM44))</f>
        <v/>
      </c>
      <c r="AN14" s="314" t="str">
        <f>IF($B$2=1,IF(ชี้วัด11!AN14="","",ชี้วัด11!AN14),IF(ชี้วัด11!AN44="","",ชี้วัด11!AN44))</f>
        <v/>
      </c>
      <c r="AO14" s="314" t="str">
        <f>IF($B$2=1,IF(ชี้วัด11!AO14="","",ชี้วัด11!AO14),IF(ชี้วัด11!AO44="","",ชี้วัด11!AO44))</f>
        <v/>
      </c>
      <c r="AP14" s="314" t="str">
        <f>IF($B$2=1,IF(ชี้วัด11!AP14="","",ชี้วัด11!AP14),IF(ชี้วัด11!AP44="","",ชี้วัด11!AP44))</f>
        <v/>
      </c>
      <c r="AQ14" s="314" t="str">
        <f>IF($B$2=1,IF(ชี้วัด11!AQ14="","",ชี้วัด11!AQ14),IF(ชี้วัด11!AQ44="","",ชี้วัด11!AQ44))</f>
        <v/>
      </c>
      <c r="AR14" s="314" t="str">
        <f>IF($B$2=1,IF(ชี้วัด11!AR14="","",ชี้วัด11!AR14),IF(ชี้วัด11!AR44="","",ชี้วัด11!AR44))</f>
        <v/>
      </c>
      <c r="AS14" s="314" t="str">
        <f>IF($B$2=1,IF(ชี้วัด11!AS14="","",ชี้วัด11!AS14),IF(ชี้วัด11!AS44="","",ชี้วัด11!AS44))</f>
        <v/>
      </c>
      <c r="AT14" s="314" t="str">
        <f>IF($B$2=1,IF(ชี้วัด11!AT14="","",ชี้วัด11!AT14),IF(ชี้วัด11!AT44="","",ชี้วัด11!AT44))</f>
        <v/>
      </c>
      <c r="AU14" s="314" t="str">
        <f>IF($B$2=1,IF(ชี้วัด11!AU14="","",ชี้วัด11!AU14),IF(ชี้วัด11!AU44="","",ชี้วัด11!AU44))</f>
        <v/>
      </c>
      <c r="AV14" s="314" t="str">
        <f>IF($B$2=1,IF(ชี้วัด11!AV14="","",ชี้วัด11!AV14),IF(ชี้วัด11!AV44="","",ชี้วัด11!AV44))</f>
        <v/>
      </c>
      <c r="AW14" s="314" t="str">
        <f>IF($B$2=1,IF(ชี้วัด11!AW14="","",ชี้วัด11!AW14),IF(ชี้วัด11!AW44="","",ชี้วัด11!AW44))</f>
        <v/>
      </c>
      <c r="AX14" s="314" t="str">
        <f>IF($B$2=1,IF(ชี้วัด11!AX14="","",ชี้วัด11!AX14),IF(ชี้วัด11!AX44="","",ชี้วัด11!AX44))</f>
        <v/>
      </c>
      <c r="AY14" s="314" t="str">
        <f>IF($B$2=1,IF(ชี้วัด11!AY14="","",ชี้วัด11!AY14),IF(ชี้วัด11!AY44="","",ชี้วัด11!AY44))</f>
        <v/>
      </c>
      <c r="AZ14" s="314" t="str">
        <f>IF($B$2=1,IF(ชี้วัด11!AZ14="","",ชี้วัด11!AZ14),IF(ชี้วัด11!AZ44="","",ชี้วัด11!AZ44))</f>
        <v/>
      </c>
      <c r="BA14" s="314" t="str">
        <f>IF($B$2=1,IF(ชี้วัด11!BA14="","",ชี้วัด11!BA14),IF(ชี้วัด11!BA44="","",ชี้วัด11!BA44))</f>
        <v/>
      </c>
      <c r="BB14" s="314" t="str">
        <f>IF($B$2=1,IF(ชี้วัด11!BB14="","",ชี้วัด11!BB14),IF(ชี้วัด11!BB44="","",ชี้วัด11!BB44))</f>
        <v/>
      </c>
      <c r="BC14" s="314" t="str">
        <f>IF($B$2=1,IF(ชี้วัด11!BC14="","",ชี้วัด11!BC14),IF(ชี้วัด11!BC44="","",ชี้วัด11!BC44))</f>
        <v/>
      </c>
      <c r="BD14" s="314" t="str">
        <f>IF($B$2=1,IF(ชี้วัด11!BD14="","",ชี้วัด11!BD14),IF(ชี้วัด11!BD44="","",ชี้วัด11!BD44))</f>
        <v/>
      </c>
      <c r="BE14" s="116" t="str">
        <f>IF($B$2=1,IF(ชี้วัด11!BE14="","",ชี้วัด11!BE14),IF(ชี้วัด11!BE44="","",ชี้วัด11!BE44))</f>
        <v/>
      </c>
      <c r="BF14" s="116" t="str">
        <f>IF($B$2=1,IF(ชี้วัด11!BF14="","",ชี้วัด11!BF14),IF(ชี้วัด11!BF44="","",ชี้วัด11!BF44))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IF($B$2=1,IF(ชี้วัด11!E15="","",ชี้วัด11!E15),IF(ชี้วัด11!E45="","",ชี้วัด11!E45))</f>
        <v/>
      </c>
      <c r="F15" s="118"/>
      <c r="G15" s="314" t="str">
        <f>IF($B$2=1,IF(ชี้วัด11!G15="","",ชี้วัด11!G15),IF(ชี้วัด11!G45="","",ชี้วัด11!G45))</f>
        <v/>
      </c>
      <c r="H15" s="314" t="str">
        <f>IF($B$2=1,IF(ชี้วัด11!H15="","",ชี้วัด11!H15),IF(ชี้วัด11!H45="","",ชี้วัด11!H45))</f>
        <v/>
      </c>
      <c r="I15" s="314" t="str">
        <f>IF($B$2=1,IF(ชี้วัด11!I15="","",ชี้วัด11!I15),IF(ชี้วัด11!I45="","",ชี้วัด11!I45))</f>
        <v/>
      </c>
      <c r="J15" s="314" t="str">
        <f>IF($B$2=1,IF(ชี้วัด11!J15="","",ชี้วัด11!J15),IF(ชี้วัด11!J45="","",ชี้วัด11!J45))</f>
        <v/>
      </c>
      <c r="K15" s="314" t="str">
        <f>IF($B$2=1,IF(ชี้วัด11!K15="","",ชี้วัด11!K15),IF(ชี้วัด11!K45="","",ชี้วัด11!K45))</f>
        <v/>
      </c>
      <c r="L15" s="314" t="str">
        <f>IF($B$2=1,IF(ชี้วัด11!L15="","",ชี้วัด11!L15),IF(ชี้วัด11!L45="","",ชี้วัด11!L45))</f>
        <v/>
      </c>
      <c r="M15" s="314" t="str">
        <f>IF($B$2=1,IF(ชี้วัด11!M15="","",ชี้วัด11!M15),IF(ชี้วัด11!M45="","",ชี้วัด11!M45))</f>
        <v/>
      </c>
      <c r="N15" s="314" t="str">
        <f>IF($B$2=1,IF(ชี้วัด11!N15="","",ชี้วัด11!N15),IF(ชี้วัด11!N45="","",ชี้วัด11!N45))</f>
        <v/>
      </c>
      <c r="O15" s="314" t="str">
        <f>IF($B$2=1,IF(ชี้วัด11!O15="","",ชี้วัด11!O15),IF(ชี้วัด11!O45="","",ชี้วัด11!O45))</f>
        <v/>
      </c>
      <c r="P15" s="314" t="str">
        <f>IF($B$2=1,IF(ชี้วัด11!P15="","",ชี้วัด11!P15),IF(ชี้วัด11!P45="","",ชี้วัด11!P45))</f>
        <v/>
      </c>
      <c r="Q15" s="314" t="str">
        <f>IF($B$2=1,IF(ชี้วัด11!Q15="","",ชี้วัด11!Q15),IF(ชี้วัด11!Q45="","",ชี้วัด11!Q45))</f>
        <v/>
      </c>
      <c r="R15" s="314" t="str">
        <f>IF($B$2=1,IF(ชี้วัด11!R15="","",ชี้วัด11!R15),IF(ชี้วัด11!R45="","",ชี้วัด11!R45))</f>
        <v/>
      </c>
      <c r="S15" s="314" t="str">
        <f>IF($B$2=1,IF(ชี้วัด11!S15="","",ชี้วัด11!S15),IF(ชี้วัด11!S45="","",ชี้วัด11!S45))</f>
        <v/>
      </c>
      <c r="T15" s="314" t="str">
        <f>IF($B$2=1,IF(ชี้วัด11!T15="","",ชี้วัด11!T15),IF(ชี้วัด11!T45="","",ชี้วัด11!T45))</f>
        <v/>
      </c>
      <c r="U15" s="314" t="str">
        <f>IF($B$2=1,IF(ชี้วัด11!U15="","",ชี้วัด11!U15),IF(ชี้วัด11!U45="","",ชี้วัด11!U45))</f>
        <v/>
      </c>
      <c r="V15" s="314" t="str">
        <f>IF($B$2=1,IF(ชี้วัด11!V15="","",ชี้วัด11!V15),IF(ชี้วัด11!V45="","",ชี้วัด11!V45))</f>
        <v/>
      </c>
      <c r="W15" s="314" t="str">
        <f>IF($B$2=1,IF(ชี้วัด11!W15="","",ชี้วัด11!W15),IF(ชี้วัด11!W45="","",ชี้วัด11!W45))</f>
        <v/>
      </c>
      <c r="X15" s="314" t="str">
        <f>IF($B$2=1,IF(ชี้วัด11!X15="","",ชี้วัด11!X15),IF(ชี้วัด11!X45="","",ชี้วัด11!X45))</f>
        <v/>
      </c>
      <c r="Y15" s="314" t="str">
        <f>IF($B$2=1,IF(ชี้วัด11!Y15="","",ชี้วัด11!Y15),IF(ชี้วัด11!Y45="","",ชี้วัด11!Y45))</f>
        <v/>
      </c>
      <c r="Z15" s="314" t="str">
        <f>IF($B$2=1,IF(ชี้วัด11!Z15="","",ชี้วัด11!Z15),IF(ชี้วัด11!Z45="","",ชี้วัด11!Z45))</f>
        <v/>
      </c>
      <c r="AA15" s="314" t="str">
        <f>IF($B$2=1,IF(ชี้วัด11!AA15="","",ชี้วัด11!AA15),IF(ชี้วัด11!AA45="","",ชี้วัด11!AA45))</f>
        <v/>
      </c>
      <c r="AB15" s="314" t="str">
        <f>IF($B$2=1,IF(ชี้วัด11!AB15="","",ชี้วัด11!AB15),IF(ชี้วัด11!AB45="","",ชี้วัด11!AB45))</f>
        <v/>
      </c>
      <c r="AC15" s="314" t="str">
        <f>IF($B$2=1,IF(ชี้วัด11!AC15="","",ชี้วัด11!AC15),IF(ชี้วัด11!AC45="","",ชี้วัด11!AC45))</f>
        <v/>
      </c>
      <c r="AD15" s="314" t="str">
        <f>IF($B$2=1,IF(ชี้วัด11!AD15="","",ชี้วัด11!AD15),IF(ชี้วัด11!AD45="","",ชี้วัด11!AD45))</f>
        <v/>
      </c>
      <c r="AE15" s="314" t="str">
        <f>IF($B$2=1,IF(ชี้วัด11!AE15="","",ชี้วัด11!AE15),IF(ชี้วัด11!AE45="","",ชี้วัด11!AE45))</f>
        <v/>
      </c>
      <c r="AF15" s="314" t="str">
        <f>IF($B$2=1,IF(ชี้วัด11!AF15="","",ชี้วัด11!AF15),IF(ชี้วัด11!AF45="","",ชี้วัด11!AF45))</f>
        <v/>
      </c>
      <c r="AG15" s="314" t="str">
        <f>IF($B$2=1,IF(ชี้วัด11!AG15="","",ชี้วัด11!AG15),IF(ชี้วัด11!AG45="","",ชี้วัด11!AG45))</f>
        <v/>
      </c>
      <c r="AH15" s="314" t="str">
        <f>IF($B$2=1,IF(ชี้วัด11!AH15="","",ชี้วัด11!AH15),IF(ชี้วัด11!AH45="","",ชี้วัด11!AH45))</f>
        <v/>
      </c>
      <c r="AI15" s="314" t="str">
        <f>IF($B$2=1,IF(ชี้วัด11!AI15="","",ชี้วัด11!AI15),IF(ชี้วัด11!AI45="","",ชี้วัด11!AI45))</f>
        <v/>
      </c>
      <c r="AJ15" s="314" t="str">
        <f>IF($B$2=1,IF(ชี้วัด11!AJ15="","",ชี้วัด11!AJ15),IF(ชี้วัด11!AJ45="","",ชี้วัด11!AJ45))</f>
        <v/>
      </c>
      <c r="AK15" s="314" t="str">
        <f>IF($B$2=1,IF(ชี้วัด11!AK15="","",ชี้วัด11!AK15),IF(ชี้วัด11!AK45="","",ชี้วัด11!AK45))</f>
        <v/>
      </c>
      <c r="AL15" s="314" t="str">
        <f>IF($B$2=1,IF(ชี้วัด11!AL15="","",ชี้วัด11!AL15),IF(ชี้วัด11!AL45="","",ชี้วัด11!AL45))</f>
        <v/>
      </c>
      <c r="AM15" s="314" t="str">
        <f>IF($B$2=1,IF(ชี้วัด11!AM15="","",ชี้วัด11!AM15),IF(ชี้วัด11!AM45="","",ชี้วัด11!AM45))</f>
        <v/>
      </c>
      <c r="AN15" s="314" t="str">
        <f>IF($B$2=1,IF(ชี้วัด11!AN15="","",ชี้วัด11!AN15),IF(ชี้วัด11!AN45="","",ชี้วัด11!AN45))</f>
        <v/>
      </c>
      <c r="AO15" s="314" t="str">
        <f>IF($B$2=1,IF(ชี้วัด11!AO15="","",ชี้วัด11!AO15),IF(ชี้วัด11!AO45="","",ชี้วัด11!AO45))</f>
        <v/>
      </c>
      <c r="AP15" s="314" t="str">
        <f>IF($B$2=1,IF(ชี้วัด11!AP15="","",ชี้วัด11!AP15),IF(ชี้วัด11!AP45="","",ชี้วัด11!AP45))</f>
        <v/>
      </c>
      <c r="AQ15" s="314" t="str">
        <f>IF($B$2=1,IF(ชี้วัด11!AQ15="","",ชี้วัด11!AQ15),IF(ชี้วัด11!AQ45="","",ชี้วัด11!AQ45))</f>
        <v/>
      </c>
      <c r="AR15" s="314" t="str">
        <f>IF($B$2=1,IF(ชี้วัด11!AR15="","",ชี้วัด11!AR15),IF(ชี้วัด11!AR45="","",ชี้วัด11!AR45))</f>
        <v/>
      </c>
      <c r="AS15" s="314" t="str">
        <f>IF($B$2=1,IF(ชี้วัด11!AS15="","",ชี้วัด11!AS15),IF(ชี้วัด11!AS45="","",ชี้วัด11!AS45))</f>
        <v/>
      </c>
      <c r="AT15" s="314" t="str">
        <f>IF($B$2=1,IF(ชี้วัด11!AT15="","",ชี้วัด11!AT15),IF(ชี้วัด11!AT45="","",ชี้วัด11!AT45))</f>
        <v/>
      </c>
      <c r="AU15" s="314" t="str">
        <f>IF($B$2=1,IF(ชี้วัด11!AU15="","",ชี้วัด11!AU15),IF(ชี้วัด11!AU45="","",ชี้วัด11!AU45))</f>
        <v/>
      </c>
      <c r="AV15" s="314" t="str">
        <f>IF($B$2=1,IF(ชี้วัด11!AV15="","",ชี้วัด11!AV15),IF(ชี้วัด11!AV45="","",ชี้วัด11!AV45))</f>
        <v/>
      </c>
      <c r="AW15" s="314" t="str">
        <f>IF($B$2=1,IF(ชี้วัด11!AW15="","",ชี้วัด11!AW15),IF(ชี้วัด11!AW45="","",ชี้วัด11!AW45))</f>
        <v/>
      </c>
      <c r="AX15" s="314" t="str">
        <f>IF($B$2=1,IF(ชี้วัด11!AX15="","",ชี้วัด11!AX15),IF(ชี้วัด11!AX45="","",ชี้วัด11!AX45))</f>
        <v/>
      </c>
      <c r="AY15" s="314" t="str">
        <f>IF($B$2=1,IF(ชี้วัด11!AY15="","",ชี้วัด11!AY15),IF(ชี้วัด11!AY45="","",ชี้วัด11!AY45))</f>
        <v/>
      </c>
      <c r="AZ15" s="314" t="str">
        <f>IF($B$2=1,IF(ชี้วัด11!AZ15="","",ชี้วัด11!AZ15),IF(ชี้วัด11!AZ45="","",ชี้วัด11!AZ45))</f>
        <v/>
      </c>
      <c r="BA15" s="314" t="str">
        <f>IF($B$2=1,IF(ชี้วัด11!BA15="","",ชี้วัด11!BA15),IF(ชี้วัด11!BA45="","",ชี้วัด11!BA45))</f>
        <v/>
      </c>
      <c r="BB15" s="314" t="str">
        <f>IF($B$2=1,IF(ชี้วัด11!BB15="","",ชี้วัด11!BB15),IF(ชี้วัด11!BB45="","",ชี้วัด11!BB45))</f>
        <v/>
      </c>
      <c r="BC15" s="314" t="str">
        <f>IF($B$2=1,IF(ชี้วัด11!BC15="","",ชี้วัด11!BC15),IF(ชี้วัด11!BC45="","",ชี้วัด11!BC45))</f>
        <v/>
      </c>
      <c r="BD15" s="314" t="str">
        <f>IF($B$2=1,IF(ชี้วัด11!BD15="","",ชี้วัด11!BD15),IF(ชี้วัด11!BD45="","",ชี้วัด11!BD45))</f>
        <v/>
      </c>
      <c r="BE15" s="116" t="str">
        <f>IF($B$2=1,IF(ชี้วัด11!BE15="","",ชี้วัด11!BE15),IF(ชี้วัด11!BE45="","",ชี้วัด11!BE45))</f>
        <v/>
      </c>
      <c r="BF15" s="116" t="str">
        <f>IF($B$2=1,IF(ชี้วัด11!BF15="","",ชี้วัด11!BF15),IF(ชี้วัด11!BF45="","",ชี้วัด11!BF45))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IF($B$2=1,IF(ชี้วัด11!E16="","",ชี้วัด11!E16),IF(ชี้วัด11!E46="","",ชี้วัด11!E46))</f>
        <v/>
      </c>
      <c r="F16" s="118"/>
      <c r="G16" s="314" t="str">
        <f>IF($B$2=1,IF(ชี้วัด11!G16="","",ชี้วัด11!G16),IF(ชี้วัด11!G46="","",ชี้วัด11!G46))</f>
        <v/>
      </c>
      <c r="H16" s="314" t="str">
        <f>IF($B$2=1,IF(ชี้วัด11!H16="","",ชี้วัด11!H16),IF(ชี้วัด11!H46="","",ชี้วัด11!H46))</f>
        <v/>
      </c>
      <c r="I16" s="314" t="str">
        <f>IF($B$2=1,IF(ชี้วัด11!I16="","",ชี้วัด11!I16),IF(ชี้วัด11!I46="","",ชี้วัด11!I46))</f>
        <v/>
      </c>
      <c r="J16" s="314" t="str">
        <f>IF($B$2=1,IF(ชี้วัด11!J16="","",ชี้วัด11!J16),IF(ชี้วัด11!J46="","",ชี้วัด11!J46))</f>
        <v/>
      </c>
      <c r="K16" s="314" t="str">
        <f>IF($B$2=1,IF(ชี้วัด11!K16="","",ชี้วัด11!K16),IF(ชี้วัด11!K46="","",ชี้วัด11!K46))</f>
        <v/>
      </c>
      <c r="L16" s="314" t="str">
        <f>IF($B$2=1,IF(ชี้วัด11!L16="","",ชี้วัด11!L16),IF(ชี้วัด11!L46="","",ชี้วัด11!L46))</f>
        <v/>
      </c>
      <c r="M16" s="314" t="str">
        <f>IF($B$2=1,IF(ชี้วัด11!M16="","",ชี้วัด11!M16),IF(ชี้วัด11!M46="","",ชี้วัด11!M46))</f>
        <v/>
      </c>
      <c r="N16" s="314" t="str">
        <f>IF($B$2=1,IF(ชี้วัด11!N16="","",ชี้วัด11!N16),IF(ชี้วัด11!N46="","",ชี้วัด11!N46))</f>
        <v/>
      </c>
      <c r="O16" s="314" t="str">
        <f>IF($B$2=1,IF(ชี้วัด11!O16="","",ชี้วัด11!O16),IF(ชี้วัด11!O46="","",ชี้วัด11!O46))</f>
        <v/>
      </c>
      <c r="P16" s="314" t="str">
        <f>IF($B$2=1,IF(ชี้วัด11!P16="","",ชี้วัด11!P16),IF(ชี้วัด11!P46="","",ชี้วัด11!P46))</f>
        <v/>
      </c>
      <c r="Q16" s="314" t="str">
        <f>IF($B$2=1,IF(ชี้วัด11!Q16="","",ชี้วัด11!Q16),IF(ชี้วัด11!Q46="","",ชี้วัด11!Q46))</f>
        <v/>
      </c>
      <c r="R16" s="314" t="str">
        <f>IF($B$2=1,IF(ชี้วัด11!R16="","",ชี้วัด11!R16),IF(ชี้วัด11!R46="","",ชี้วัด11!R46))</f>
        <v/>
      </c>
      <c r="S16" s="314" t="str">
        <f>IF($B$2=1,IF(ชี้วัด11!S16="","",ชี้วัด11!S16),IF(ชี้วัด11!S46="","",ชี้วัด11!S46))</f>
        <v/>
      </c>
      <c r="T16" s="314" t="str">
        <f>IF($B$2=1,IF(ชี้วัด11!T16="","",ชี้วัด11!T16),IF(ชี้วัด11!T46="","",ชี้วัด11!T46))</f>
        <v/>
      </c>
      <c r="U16" s="314" t="str">
        <f>IF($B$2=1,IF(ชี้วัด11!U16="","",ชี้วัด11!U16),IF(ชี้วัด11!U46="","",ชี้วัด11!U46))</f>
        <v/>
      </c>
      <c r="V16" s="314" t="str">
        <f>IF($B$2=1,IF(ชี้วัด11!V16="","",ชี้วัด11!V16),IF(ชี้วัด11!V46="","",ชี้วัด11!V46))</f>
        <v/>
      </c>
      <c r="W16" s="314" t="str">
        <f>IF($B$2=1,IF(ชี้วัด11!W16="","",ชี้วัด11!W16),IF(ชี้วัด11!W46="","",ชี้วัด11!W46))</f>
        <v/>
      </c>
      <c r="X16" s="314" t="str">
        <f>IF($B$2=1,IF(ชี้วัด11!X16="","",ชี้วัด11!X16),IF(ชี้วัด11!X46="","",ชี้วัด11!X46))</f>
        <v/>
      </c>
      <c r="Y16" s="314" t="str">
        <f>IF($B$2=1,IF(ชี้วัด11!Y16="","",ชี้วัด11!Y16),IF(ชี้วัด11!Y46="","",ชี้วัด11!Y46))</f>
        <v/>
      </c>
      <c r="Z16" s="314" t="str">
        <f>IF($B$2=1,IF(ชี้วัด11!Z16="","",ชี้วัด11!Z16),IF(ชี้วัด11!Z46="","",ชี้วัด11!Z46))</f>
        <v/>
      </c>
      <c r="AA16" s="314" t="str">
        <f>IF($B$2=1,IF(ชี้วัด11!AA16="","",ชี้วัด11!AA16),IF(ชี้วัด11!AA46="","",ชี้วัด11!AA46))</f>
        <v/>
      </c>
      <c r="AB16" s="314" t="str">
        <f>IF($B$2=1,IF(ชี้วัด11!AB16="","",ชี้วัด11!AB16),IF(ชี้วัด11!AB46="","",ชี้วัด11!AB46))</f>
        <v/>
      </c>
      <c r="AC16" s="314" t="str">
        <f>IF($B$2=1,IF(ชี้วัด11!AC16="","",ชี้วัด11!AC16),IF(ชี้วัด11!AC46="","",ชี้วัด11!AC46))</f>
        <v/>
      </c>
      <c r="AD16" s="314" t="str">
        <f>IF($B$2=1,IF(ชี้วัด11!AD16="","",ชี้วัด11!AD16),IF(ชี้วัด11!AD46="","",ชี้วัด11!AD46))</f>
        <v/>
      </c>
      <c r="AE16" s="314" t="str">
        <f>IF($B$2=1,IF(ชี้วัด11!AE16="","",ชี้วัด11!AE16),IF(ชี้วัด11!AE46="","",ชี้วัด11!AE46))</f>
        <v/>
      </c>
      <c r="AF16" s="314" t="str">
        <f>IF($B$2=1,IF(ชี้วัด11!AF16="","",ชี้วัด11!AF16),IF(ชี้วัด11!AF46="","",ชี้วัด11!AF46))</f>
        <v/>
      </c>
      <c r="AG16" s="314" t="str">
        <f>IF($B$2=1,IF(ชี้วัด11!AG16="","",ชี้วัด11!AG16),IF(ชี้วัด11!AG46="","",ชี้วัด11!AG46))</f>
        <v/>
      </c>
      <c r="AH16" s="314" t="str">
        <f>IF($B$2=1,IF(ชี้วัด11!AH16="","",ชี้วัด11!AH16),IF(ชี้วัด11!AH46="","",ชี้วัด11!AH46))</f>
        <v/>
      </c>
      <c r="AI16" s="314" t="str">
        <f>IF($B$2=1,IF(ชี้วัด11!AI16="","",ชี้วัด11!AI16),IF(ชี้วัด11!AI46="","",ชี้วัด11!AI46))</f>
        <v/>
      </c>
      <c r="AJ16" s="314" t="str">
        <f>IF($B$2=1,IF(ชี้วัด11!AJ16="","",ชี้วัด11!AJ16),IF(ชี้วัด11!AJ46="","",ชี้วัด11!AJ46))</f>
        <v/>
      </c>
      <c r="AK16" s="314" t="str">
        <f>IF($B$2=1,IF(ชี้วัด11!AK16="","",ชี้วัด11!AK16),IF(ชี้วัด11!AK46="","",ชี้วัด11!AK46))</f>
        <v/>
      </c>
      <c r="AL16" s="314" t="str">
        <f>IF($B$2=1,IF(ชี้วัด11!AL16="","",ชี้วัด11!AL16),IF(ชี้วัด11!AL46="","",ชี้วัด11!AL46))</f>
        <v/>
      </c>
      <c r="AM16" s="314" t="str">
        <f>IF($B$2=1,IF(ชี้วัด11!AM16="","",ชี้วัด11!AM16),IF(ชี้วัด11!AM46="","",ชี้วัด11!AM46))</f>
        <v/>
      </c>
      <c r="AN16" s="314" t="str">
        <f>IF($B$2=1,IF(ชี้วัด11!AN16="","",ชี้วัด11!AN16),IF(ชี้วัด11!AN46="","",ชี้วัด11!AN46))</f>
        <v/>
      </c>
      <c r="AO16" s="314" t="str">
        <f>IF($B$2=1,IF(ชี้วัด11!AO16="","",ชี้วัด11!AO16),IF(ชี้วัด11!AO46="","",ชี้วัด11!AO46))</f>
        <v/>
      </c>
      <c r="AP16" s="314" t="str">
        <f>IF($B$2=1,IF(ชี้วัด11!AP16="","",ชี้วัด11!AP16),IF(ชี้วัด11!AP46="","",ชี้วัด11!AP46))</f>
        <v/>
      </c>
      <c r="AQ16" s="314" t="str">
        <f>IF($B$2=1,IF(ชี้วัด11!AQ16="","",ชี้วัด11!AQ16),IF(ชี้วัด11!AQ46="","",ชี้วัด11!AQ46))</f>
        <v/>
      </c>
      <c r="AR16" s="314" t="str">
        <f>IF($B$2=1,IF(ชี้วัด11!AR16="","",ชี้วัด11!AR16),IF(ชี้วัด11!AR46="","",ชี้วัด11!AR46))</f>
        <v/>
      </c>
      <c r="AS16" s="314" t="str">
        <f>IF($B$2=1,IF(ชี้วัด11!AS16="","",ชี้วัด11!AS16),IF(ชี้วัด11!AS46="","",ชี้วัด11!AS46))</f>
        <v/>
      </c>
      <c r="AT16" s="314" t="str">
        <f>IF($B$2=1,IF(ชี้วัด11!AT16="","",ชี้วัด11!AT16),IF(ชี้วัด11!AT46="","",ชี้วัด11!AT46))</f>
        <v/>
      </c>
      <c r="AU16" s="314" t="str">
        <f>IF($B$2=1,IF(ชี้วัด11!AU16="","",ชี้วัด11!AU16),IF(ชี้วัด11!AU46="","",ชี้วัด11!AU46))</f>
        <v/>
      </c>
      <c r="AV16" s="314" t="str">
        <f>IF($B$2=1,IF(ชี้วัด11!AV16="","",ชี้วัด11!AV16),IF(ชี้วัด11!AV46="","",ชี้วัด11!AV46))</f>
        <v/>
      </c>
      <c r="AW16" s="314" t="str">
        <f>IF($B$2=1,IF(ชี้วัด11!AW16="","",ชี้วัด11!AW16),IF(ชี้วัด11!AW46="","",ชี้วัด11!AW46))</f>
        <v/>
      </c>
      <c r="AX16" s="314" t="str">
        <f>IF($B$2=1,IF(ชี้วัด11!AX16="","",ชี้วัด11!AX16),IF(ชี้วัด11!AX46="","",ชี้วัด11!AX46))</f>
        <v/>
      </c>
      <c r="AY16" s="314" t="str">
        <f>IF($B$2=1,IF(ชี้วัด11!AY16="","",ชี้วัด11!AY16),IF(ชี้วัด11!AY46="","",ชี้วัด11!AY46))</f>
        <v/>
      </c>
      <c r="AZ16" s="314" t="str">
        <f>IF($B$2=1,IF(ชี้วัด11!AZ16="","",ชี้วัด11!AZ16),IF(ชี้วัด11!AZ46="","",ชี้วัด11!AZ46))</f>
        <v/>
      </c>
      <c r="BA16" s="314" t="str">
        <f>IF($B$2=1,IF(ชี้วัด11!BA16="","",ชี้วัด11!BA16),IF(ชี้วัด11!BA46="","",ชี้วัด11!BA46))</f>
        <v/>
      </c>
      <c r="BB16" s="314" t="str">
        <f>IF($B$2=1,IF(ชี้วัด11!BB16="","",ชี้วัด11!BB16),IF(ชี้วัด11!BB46="","",ชี้วัด11!BB46))</f>
        <v/>
      </c>
      <c r="BC16" s="314" t="str">
        <f>IF($B$2=1,IF(ชี้วัด11!BC16="","",ชี้วัด11!BC16),IF(ชี้วัด11!BC46="","",ชี้วัด11!BC46))</f>
        <v/>
      </c>
      <c r="BD16" s="314" t="str">
        <f>IF($B$2=1,IF(ชี้วัด11!BD16="","",ชี้วัด11!BD16),IF(ชี้วัด11!BD46="","",ชี้วัด11!BD46))</f>
        <v/>
      </c>
      <c r="BE16" s="116" t="str">
        <f>IF($B$2=1,IF(ชี้วัด11!BE16="","",ชี้วัด11!BE16),IF(ชี้วัด11!BE46="","",ชี้วัด11!BE46))</f>
        <v/>
      </c>
      <c r="BF16" s="116" t="str">
        <f>IF($B$2=1,IF(ชี้วัด11!BF16="","",ชี้วัด11!BF16),IF(ชี้วัด11!BF46="","",ชี้วัด11!BF46))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IF($B$2=1,IF(ชี้วัด11!E17="","",ชี้วัด11!E17),IF(ชี้วัด11!E47="","",ชี้วัด11!E47))</f>
        <v/>
      </c>
      <c r="F17" s="118"/>
      <c r="G17" s="314" t="str">
        <f>IF($B$2=1,IF(ชี้วัด11!G17="","",ชี้วัด11!G17),IF(ชี้วัด11!G47="","",ชี้วัด11!G47))</f>
        <v/>
      </c>
      <c r="H17" s="314" t="str">
        <f>IF($B$2=1,IF(ชี้วัด11!H17="","",ชี้วัด11!H17),IF(ชี้วัด11!H47="","",ชี้วัด11!H47))</f>
        <v/>
      </c>
      <c r="I17" s="314" t="str">
        <f>IF($B$2=1,IF(ชี้วัด11!I17="","",ชี้วัด11!I17),IF(ชี้วัด11!I47="","",ชี้วัด11!I47))</f>
        <v/>
      </c>
      <c r="J17" s="314" t="str">
        <f>IF($B$2=1,IF(ชี้วัด11!J17="","",ชี้วัด11!J17),IF(ชี้วัด11!J47="","",ชี้วัด11!J47))</f>
        <v/>
      </c>
      <c r="K17" s="314" t="str">
        <f>IF($B$2=1,IF(ชี้วัด11!K17="","",ชี้วัด11!K17),IF(ชี้วัด11!K47="","",ชี้วัด11!K47))</f>
        <v/>
      </c>
      <c r="L17" s="314" t="str">
        <f>IF($B$2=1,IF(ชี้วัด11!L17="","",ชี้วัด11!L17),IF(ชี้วัด11!L47="","",ชี้วัด11!L47))</f>
        <v/>
      </c>
      <c r="M17" s="314" t="str">
        <f>IF($B$2=1,IF(ชี้วัด11!M17="","",ชี้วัด11!M17),IF(ชี้วัด11!M47="","",ชี้วัด11!M47))</f>
        <v/>
      </c>
      <c r="N17" s="314" t="str">
        <f>IF($B$2=1,IF(ชี้วัด11!N17="","",ชี้วัด11!N17),IF(ชี้วัด11!N47="","",ชี้วัด11!N47))</f>
        <v/>
      </c>
      <c r="O17" s="314" t="str">
        <f>IF($B$2=1,IF(ชี้วัด11!O17="","",ชี้วัด11!O17),IF(ชี้วัด11!O47="","",ชี้วัด11!O47))</f>
        <v/>
      </c>
      <c r="P17" s="314" t="str">
        <f>IF($B$2=1,IF(ชี้วัด11!P17="","",ชี้วัด11!P17),IF(ชี้วัด11!P47="","",ชี้วัด11!P47))</f>
        <v/>
      </c>
      <c r="Q17" s="314" t="str">
        <f>IF($B$2=1,IF(ชี้วัด11!Q17="","",ชี้วัด11!Q17),IF(ชี้วัด11!Q47="","",ชี้วัด11!Q47))</f>
        <v/>
      </c>
      <c r="R17" s="314" t="str">
        <f>IF($B$2=1,IF(ชี้วัด11!R17="","",ชี้วัด11!R17),IF(ชี้วัด11!R47="","",ชี้วัด11!R47))</f>
        <v/>
      </c>
      <c r="S17" s="314" t="str">
        <f>IF($B$2=1,IF(ชี้วัด11!S17="","",ชี้วัด11!S17),IF(ชี้วัด11!S47="","",ชี้วัด11!S47))</f>
        <v/>
      </c>
      <c r="T17" s="314" t="str">
        <f>IF($B$2=1,IF(ชี้วัด11!T17="","",ชี้วัด11!T17),IF(ชี้วัด11!T47="","",ชี้วัด11!T47))</f>
        <v/>
      </c>
      <c r="U17" s="314" t="str">
        <f>IF($B$2=1,IF(ชี้วัด11!U17="","",ชี้วัด11!U17),IF(ชี้วัด11!U47="","",ชี้วัด11!U47))</f>
        <v/>
      </c>
      <c r="V17" s="314" t="str">
        <f>IF($B$2=1,IF(ชี้วัด11!V17="","",ชี้วัด11!V17),IF(ชี้วัด11!V47="","",ชี้วัด11!V47))</f>
        <v/>
      </c>
      <c r="W17" s="314" t="str">
        <f>IF($B$2=1,IF(ชี้วัด11!W17="","",ชี้วัด11!W17),IF(ชี้วัด11!W47="","",ชี้วัด11!W47))</f>
        <v/>
      </c>
      <c r="X17" s="314" t="str">
        <f>IF($B$2=1,IF(ชี้วัด11!X17="","",ชี้วัด11!X17),IF(ชี้วัด11!X47="","",ชี้วัด11!X47))</f>
        <v/>
      </c>
      <c r="Y17" s="314" t="str">
        <f>IF($B$2=1,IF(ชี้วัด11!Y17="","",ชี้วัด11!Y17),IF(ชี้วัด11!Y47="","",ชี้วัด11!Y47))</f>
        <v/>
      </c>
      <c r="Z17" s="314" t="str">
        <f>IF($B$2=1,IF(ชี้วัด11!Z17="","",ชี้วัด11!Z17),IF(ชี้วัด11!Z47="","",ชี้วัด11!Z47))</f>
        <v/>
      </c>
      <c r="AA17" s="314" t="str">
        <f>IF($B$2=1,IF(ชี้วัด11!AA17="","",ชี้วัด11!AA17),IF(ชี้วัด11!AA47="","",ชี้วัด11!AA47))</f>
        <v/>
      </c>
      <c r="AB17" s="314" t="str">
        <f>IF($B$2=1,IF(ชี้วัด11!AB17="","",ชี้วัด11!AB17),IF(ชี้วัด11!AB47="","",ชี้วัด11!AB47))</f>
        <v/>
      </c>
      <c r="AC17" s="314" t="str">
        <f>IF($B$2=1,IF(ชี้วัด11!AC17="","",ชี้วัด11!AC17),IF(ชี้วัด11!AC47="","",ชี้วัด11!AC47))</f>
        <v/>
      </c>
      <c r="AD17" s="314" t="str">
        <f>IF($B$2=1,IF(ชี้วัด11!AD17="","",ชี้วัด11!AD17),IF(ชี้วัด11!AD47="","",ชี้วัด11!AD47))</f>
        <v/>
      </c>
      <c r="AE17" s="314" t="str">
        <f>IF($B$2=1,IF(ชี้วัด11!AE17="","",ชี้วัด11!AE17),IF(ชี้วัด11!AE47="","",ชี้วัด11!AE47))</f>
        <v/>
      </c>
      <c r="AF17" s="314" t="str">
        <f>IF($B$2=1,IF(ชี้วัด11!AF17="","",ชี้วัด11!AF17),IF(ชี้วัด11!AF47="","",ชี้วัด11!AF47))</f>
        <v/>
      </c>
      <c r="AG17" s="314" t="str">
        <f>IF($B$2=1,IF(ชี้วัด11!AG17="","",ชี้วัด11!AG17),IF(ชี้วัด11!AG47="","",ชี้วัด11!AG47))</f>
        <v/>
      </c>
      <c r="AH17" s="314" t="str">
        <f>IF($B$2=1,IF(ชี้วัด11!AH17="","",ชี้วัด11!AH17),IF(ชี้วัด11!AH47="","",ชี้วัด11!AH47))</f>
        <v/>
      </c>
      <c r="AI17" s="314" t="str">
        <f>IF($B$2=1,IF(ชี้วัด11!AI17="","",ชี้วัด11!AI17),IF(ชี้วัด11!AI47="","",ชี้วัด11!AI47))</f>
        <v/>
      </c>
      <c r="AJ17" s="314" t="str">
        <f>IF($B$2=1,IF(ชี้วัด11!AJ17="","",ชี้วัด11!AJ17),IF(ชี้วัด11!AJ47="","",ชี้วัด11!AJ47))</f>
        <v/>
      </c>
      <c r="AK17" s="314" t="str">
        <f>IF($B$2=1,IF(ชี้วัด11!AK17="","",ชี้วัด11!AK17),IF(ชี้วัด11!AK47="","",ชี้วัด11!AK47))</f>
        <v/>
      </c>
      <c r="AL17" s="314" t="str">
        <f>IF($B$2=1,IF(ชี้วัด11!AL17="","",ชี้วัด11!AL17),IF(ชี้วัด11!AL47="","",ชี้วัด11!AL47))</f>
        <v/>
      </c>
      <c r="AM17" s="314" t="str">
        <f>IF($B$2=1,IF(ชี้วัด11!AM17="","",ชี้วัด11!AM17),IF(ชี้วัด11!AM47="","",ชี้วัด11!AM47))</f>
        <v/>
      </c>
      <c r="AN17" s="314" t="str">
        <f>IF($B$2=1,IF(ชี้วัด11!AN17="","",ชี้วัด11!AN17),IF(ชี้วัด11!AN47="","",ชี้วัด11!AN47))</f>
        <v/>
      </c>
      <c r="AO17" s="314" t="str">
        <f>IF($B$2=1,IF(ชี้วัด11!AO17="","",ชี้วัด11!AO17),IF(ชี้วัด11!AO47="","",ชี้วัด11!AO47))</f>
        <v/>
      </c>
      <c r="AP17" s="314" t="str">
        <f>IF($B$2=1,IF(ชี้วัด11!AP17="","",ชี้วัด11!AP17),IF(ชี้วัด11!AP47="","",ชี้วัด11!AP47))</f>
        <v/>
      </c>
      <c r="AQ17" s="314" t="str">
        <f>IF($B$2=1,IF(ชี้วัด11!AQ17="","",ชี้วัด11!AQ17),IF(ชี้วัด11!AQ47="","",ชี้วัด11!AQ47))</f>
        <v/>
      </c>
      <c r="AR17" s="314" t="str">
        <f>IF($B$2=1,IF(ชี้วัด11!AR17="","",ชี้วัด11!AR17),IF(ชี้วัด11!AR47="","",ชี้วัด11!AR47))</f>
        <v/>
      </c>
      <c r="AS17" s="314" t="str">
        <f>IF($B$2=1,IF(ชี้วัด11!AS17="","",ชี้วัด11!AS17),IF(ชี้วัด11!AS47="","",ชี้วัด11!AS47))</f>
        <v/>
      </c>
      <c r="AT17" s="314" t="str">
        <f>IF($B$2=1,IF(ชี้วัด11!AT17="","",ชี้วัด11!AT17),IF(ชี้วัด11!AT47="","",ชี้วัด11!AT47))</f>
        <v/>
      </c>
      <c r="AU17" s="314" t="str">
        <f>IF($B$2=1,IF(ชี้วัด11!AU17="","",ชี้วัด11!AU17),IF(ชี้วัด11!AU47="","",ชี้วัด11!AU47))</f>
        <v/>
      </c>
      <c r="AV17" s="314" t="str">
        <f>IF($B$2=1,IF(ชี้วัด11!AV17="","",ชี้วัด11!AV17),IF(ชี้วัด11!AV47="","",ชี้วัด11!AV47))</f>
        <v/>
      </c>
      <c r="AW17" s="314" t="str">
        <f>IF($B$2=1,IF(ชี้วัด11!AW17="","",ชี้วัด11!AW17),IF(ชี้วัด11!AW47="","",ชี้วัด11!AW47))</f>
        <v/>
      </c>
      <c r="AX17" s="314" t="str">
        <f>IF($B$2=1,IF(ชี้วัด11!AX17="","",ชี้วัด11!AX17),IF(ชี้วัด11!AX47="","",ชี้วัด11!AX47))</f>
        <v/>
      </c>
      <c r="AY17" s="314" t="str">
        <f>IF($B$2=1,IF(ชี้วัด11!AY17="","",ชี้วัด11!AY17),IF(ชี้วัด11!AY47="","",ชี้วัด11!AY47))</f>
        <v/>
      </c>
      <c r="AZ17" s="314" t="str">
        <f>IF($B$2=1,IF(ชี้วัด11!AZ17="","",ชี้วัด11!AZ17),IF(ชี้วัด11!AZ47="","",ชี้วัด11!AZ47))</f>
        <v/>
      </c>
      <c r="BA17" s="314" t="str">
        <f>IF($B$2=1,IF(ชี้วัด11!BA17="","",ชี้วัด11!BA17),IF(ชี้วัด11!BA47="","",ชี้วัด11!BA47))</f>
        <v/>
      </c>
      <c r="BB17" s="314" t="str">
        <f>IF($B$2=1,IF(ชี้วัด11!BB17="","",ชี้วัด11!BB17),IF(ชี้วัด11!BB47="","",ชี้วัด11!BB47))</f>
        <v/>
      </c>
      <c r="BC17" s="314" t="str">
        <f>IF($B$2=1,IF(ชี้วัด11!BC17="","",ชี้วัด11!BC17),IF(ชี้วัด11!BC47="","",ชี้วัด11!BC47))</f>
        <v/>
      </c>
      <c r="BD17" s="314" t="str">
        <f>IF($B$2=1,IF(ชี้วัด11!BD17="","",ชี้วัด11!BD17),IF(ชี้วัด11!BD47="","",ชี้วัด11!BD47))</f>
        <v/>
      </c>
      <c r="BE17" s="116" t="str">
        <f>IF($B$2=1,IF(ชี้วัด11!BE17="","",ชี้วัด11!BE17),IF(ชี้วัด11!BE47="","",ชี้วัด11!BE47))</f>
        <v/>
      </c>
      <c r="BF17" s="116" t="str">
        <f>IF($B$2=1,IF(ชี้วัด11!BF17="","",ชี้วัด11!BF17),IF(ชี้วัด11!BF47="","",ชี้วัด11!BF47))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IF($B$2=1,IF(ชี้วัด11!E18="","",ชี้วัด11!E18),IF(ชี้วัด11!E48="","",ชี้วัด11!E48))</f>
        <v/>
      </c>
      <c r="F18" s="118"/>
      <c r="G18" s="314" t="str">
        <f>IF($B$2=1,IF(ชี้วัด11!G18="","",ชี้วัด11!G18),IF(ชี้วัด11!G48="","",ชี้วัด11!G48))</f>
        <v/>
      </c>
      <c r="H18" s="314" t="str">
        <f>IF($B$2=1,IF(ชี้วัด11!H18="","",ชี้วัด11!H18),IF(ชี้วัด11!H48="","",ชี้วัด11!H48))</f>
        <v/>
      </c>
      <c r="I18" s="314" t="str">
        <f>IF($B$2=1,IF(ชี้วัด11!I18="","",ชี้วัด11!I18),IF(ชี้วัด11!I48="","",ชี้วัด11!I48))</f>
        <v/>
      </c>
      <c r="J18" s="314" t="str">
        <f>IF($B$2=1,IF(ชี้วัด11!J18="","",ชี้วัด11!J18),IF(ชี้วัด11!J48="","",ชี้วัด11!J48))</f>
        <v/>
      </c>
      <c r="K18" s="314" t="str">
        <f>IF($B$2=1,IF(ชี้วัด11!K18="","",ชี้วัด11!K18),IF(ชี้วัด11!K48="","",ชี้วัด11!K48))</f>
        <v/>
      </c>
      <c r="L18" s="314" t="str">
        <f>IF($B$2=1,IF(ชี้วัด11!L18="","",ชี้วัด11!L18),IF(ชี้วัด11!L48="","",ชี้วัด11!L48))</f>
        <v/>
      </c>
      <c r="M18" s="314" t="str">
        <f>IF($B$2=1,IF(ชี้วัด11!M18="","",ชี้วัด11!M18),IF(ชี้วัด11!M48="","",ชี้วัด11!M48))</f>
        <v/>
      </c>
      <c r="N18" s="314" t="str">
        <f>IF($B$2=1,IF(ชี้วัด11!N18="","",ชี้วัด11!N18),IF(ชี้วัด11!N48="","",ชี้วัด11!N48))</f>
        <v/>
      </c>
      <c r="O18" s="314" t="str">
        <f>IF($B$2=1,IF(ชี้วัด11!O18="","",ชี้วัด11!O18),IF(ชี้วัด11!O48="","",ชี้วัด11!O48))</f>
        <v/>
      </c>
      <c r="P18" s="314" t="str">
        <f>IF($B$2=1,IF(ชี้วัด11!P18="","",ชี้วัด11!P18),IF(ชี้วัด11!P48="","",ชี้วัด11!P48))</f>
        <v/>
      </c>
      <c r="Q18" s="314" t="str">
        <f>IF($B$2=1,IF(ชี้วัด11!Q18="","",ชี้วัด11!Q18),IF(ชี้วัด11!Q48="","",ชี้วัด11!Q48))</f>
        <v/>
      </c>
      <c r="R18" s="314" t="str">
        <f>IF($B$2=1,IF(ชี้วัด11!R18="","",ชี้วัด11!R18),IF(ชี้วัด11!R48="","",ชี้วัด11!R48))</f>
        <v/>
      </c>
      <c r="S18" s="314" t="str">
        <f>IF($B$2=1,IF(ชี้วัด11!S18="","",ชี้วัด11!S18),IF(ชี้วัด11!S48="","",ชี้วัด11!S48))</f>
        <v/>
      </c>
      <c r="T18" s="314" t="str">
        <f>IF($B$2=1,IF(ชี้วัด11!T18="","",ชี้วัด11!T18),IF(ชี้วัด11!T48="","",ชี้วัด11!T48))</f>
        <v/>
      </c>
      <c r="U18" s="314" t="str">
        <f>IF($B$2=1,IF(ชี้วัด11!U18="","",ชี้วัด11!U18),IF(ชี้วัด11!U48="","",ชี้วัด11!U48))</f>
        <v/>
      </c>
      <c r="V18" s="314" t="str">
        <f>IF($B$2=1,IF(ชี้วัด11!V18="","",ชี้วัด11!V18),IF(ชี้วัด11!V48="","",ชี้วัด11!V48))</f>
        <v/>
      </c>
      <c r="W18" s="314" t="str">
        <f>IF($B$2=1,IF(ชี้วัด11!W18="","",ชี้วัด11!W18),IF(ชี้วัด11!W48="","",ชี้วัด11!W48))</f>
        <v/>
      </c>
      <c r="X18" s="314" t="str">
        <f>IF($B$2=1,IF(ชี้วัด11!X18="","",ชี้วัด11!X18),IF(ชี้วัด11!X48="","",ชี้วัด11!X48))</f>
        <v/>
      </c>
      <c r="Y18" s="314" t="str">
        <f>IF($B$2=1,IF(ชี้วัด11!Y18="","",ชี้วัด11!Y18),IF(ชี้วัด11!Y48="","",ชี้วัด11!Y48))</f>
        <v/>
      </c>
      <c r="Z18" s="314" t="str">
        <f>IF($B$2=1,IF(ชี้วัด11!Z18="","",ชี้วัด11!Z18),IF(ชี้วัด11!Z48="","",ชี้วัด11!Z48))</f>
        <v/>
      </c>
      <c r="AA18" s="314" t="str">
        <f>IF($B$2=1,IF(ชี้วัด11!AA18="","",ชี้วัด11!AA18),IF(ชี้วัด11!AA48="","",ชี้วัด11!AA48))</f>
        <v/>
      </c>
      <c r="AB18" s="314" t="str">
        <f>IF($B$2=1,IF(ชี้วัด11!AB18="","",ชี้วัด11!AB18),IF(ชี้วัด11!AB48="","",ชี้วัด11!AB48))</f>
        <v/>
      </c>
      <c r="AC18" s="314" t="str">
        <f>IF($B$2=1,IF(ชี้วัด11!AC18="","",ชี้วัด11!AC18),IF(ชี้วัด11!AC48="","",ชี้วัด11!AC48))</f>
        <v/>
      </c>
      <c r="AD18" s="314" t="str">
        <f>IF($B$2=1,IF(ชี้วัด11!AD18="","",ชี้วัด11!AD18),IF(ชี้วัด11!AD48="","",ชี้วัด11!AD48))</f>
        <v/>
      </c>
      <c r="AE18" s="314" t="str">
        <f>IF($B$2=1,IF(ชี้วัด11!AE18="","",ชี้วัด11!AE18),IF(ชี้วัด11!AE48="","",ชี้วัด11!AE48))</f>
        <v/>
      </c>
      <c r="AF18" s="314" t="str">
        <f>IF($B$2=1,IF(ชี้วัด11!AF18="","",ชี้วัด11!AF18),IF(ชี้วัด11!AF48="","",ชี้วัด11!AF48))</f>
        <v/>
      </c>
      <c r="AG18" s="314" t="str">
        <f>IF($B$2=1,IF(ชี้วัด11!AG18="","",ชี้วัด11!AG18),IF(ชี้วัด11!AG48="","",ชี้วัด11!AG48))</f>
        <v/>
      </c>
      <c r="AH18" s="314" t="str">
        <f>IF($B$2=1,IF(ชี้วัด11!AH18="","",ชี้วัด11!AH18),IF(ชี้วัด11!AH48="","",ชี้วัด11!AH48))</f>
        <v/>
      </c>
      <c r="AI18" s="314" t="str">
        <f>IF($B$2=1,IF(ชี้วัด11!AI18="","",ชี้วัด11!AI18),IF(ชี้วัด11!AI48="","",ชี้วัด11!AI48))</f>
        <v/>
      </c>
      <c r="AJ18" s="314" t="str">
        <f>IF($B$2=1,IF(ชี้วัด11!AJ18="","",ชี้วัด11!AJ18),IF(ชี้วัด11!AJ48="","",ชี้วัด11!AJ48))</f>
        <v/>
      </c>
      <c r="AK18" s="314" t="str">
        <f>IF($B$2=1,IF(ชี้วัด11!AK18="","",ชี้วัด11!AK18),IF(ชี้วัด11!AK48="","",ชี้วัด11!AK48))</f>
        <v/>
      </c>
      <c r="AL18" s="314" t="str">
        <f>IF($B$2=1,IF(ชี้วัด11!AL18="","",ชี้วัด11!AL18),IF(ชี้วัด11!AL48="","",ชี้วัด11!AL48))</f>
        <v/>
      </c>
      <c r="AM18" s="314" t="str">
        <f>IF($B$2=1,IF(ชี้วัด11!AM18="","",ชี้วัด11!AM18),IF(ชี้วัด11!AM48="","",ชี้วัด11!AM48))</f>
        <v/>
      </c>
      <c r="AN18" s="314" t="str">
        <f>IF($B$2=1,IF(ชี้วัด11!AN18="","",ชี้วัด11!AN18),IF(ชี้วัด11!AN48="","",ชี้วัด11!AN48))</f>
        <v/>
      </c>
      <c r="AO18" s="314" t="str">
        <f>IF($B$2=1,IF(ชี้วัด11!AO18="","",ชี้วัด11!AO18),IF(ชี้วัด11!AO48="","",ชี้วัด11!AO48))</f>
        <v/>
      </c>
      <c r="AP18" s="314" t="str">
        <f>IF($B$2=1,IF(ชี้วัด11!AP18="","",ชี้วัด11!AP18),IF(ชี้วัด11!AP48="","",ชี้วัด11!AP48))</f>
        <v/>
      </c>
      <c r="AQ18" s="314" t="str">
        <f>IF($B$2=1,IF(ชี้วัด11!AQ18="","",ชี้วัด11!AQ18),IF(ชี้วัด11!AQ48="","",ชี้วัด11!AQ48))</f>
        <v/>
      </c>
      <c r="AR18" s="314" t="str">
        <f>IF($B$2=1,IF(ชี้วัด11!AR18="","",ชี้วัด11!AR18),IF(ชี้วัด11!AR48="","",ชี้วัด11!AR48))</f>
        <v/>
      </c>
      <c r="AS18" s="314" t="str">
        <f>IF($B$2=1,IF(ชี้วัด11!AS18="","",ชี้วัด11!AS18),IF(ชี้วัด11!AS48="","",ชี้วัด11!AS48))</f>
        <v/>
      </c>
      <c r="AT18" s="314" t="str">
        <f>IF($B$2=1,IF(ชี้วัด11!AT18="","",ชี้วัด11!AT18),IF(ชี้วัด11!AT48="","",ชี้วัด11!AT48))</f>
        <v/>
      </c>
      <c r="AU18" s="314" t="str">
        <f>IF($B$2=1,IF(ชี้วัด11!AU18="","",ชี้วัด11!AU18),IF(ชี้วัด11!AU48="","",ชี้วัด11!AU48))</f>
        <v/>
      </c>
      <c r="AV18" s="314" t="str">
        <f>IF($B$2=1,IF(ชี้วัด11!AV18="","",ชี้วัด11!AV18),IF(ชี้วัด11!AV48="","",ชี้วัด11!AV48))</f>
        <v/>
      </c>
      <c r="AW18" s="314" t="str">
        <f>IF($B$2=1,IF(ชี้วัด11!AW18="","",ชี้วัด11!AW18),IF(ชี้วัด11!AW48="","",ชี้วัด11!AW48))</f>
        <v/>
      </c>
      <c r="AX18" s="314" t="str">
        <f>IF($B$2=1,IF(ชี้วัด11!AX18="","",ชี้วัด11!AX18),IF(ชี้วัด11!AX48="","",ชี้วัด11!AX48))</f>
        <v/>
      </c>
      <c r="AY18" s="314" t="str">
        <f>IF($B$2=1,IF(ชี้วัด11!AY18="","",ชี้วัด11!AY18),IF(ชี้วัด11!AY48="","",ชี้วัด11!AY48))</f>
        <v/>
      </c>
      <c r="AZ18" s="314" t="str">
        <f>IF($B$2=1,IF(ชี้วัด11!AZ18="","",ชี้วัด11!AZ18),IF(ชี้วัด11!AZ48="","",ชี้วัด11!AZ48))</f>
        <v/>
      </c>
      <c r="BA18" s="314" t="str">
        <f>IF($B$2=1,IF(ชี้วัด11!BA18="","",ชี้วัด11!BA18),IF(ชี้วัด11!BA48="","",ชี้วัด11!BA48))</f>
        <v/>
      </c>
      <c r="BB18" s="314" t="str">
        <f>IF($B$2=1,IF(ชี้วัด11!BB18="","",ชี้วัด11!BB18),IF(ชี้วัด11!BB48="","",ชี้วัด11!BB48))</f>
        <v/>
      </c>
      <c r="BC18" s="314" t="str">
        <f>IF($B$2=1,IF(ชี้วัด11!BC18="","",ชี้วัด11!BC18),IF(ชี้วัด11!BC48="","",ชี้วัด11!BC48))</f>
        <v/>
      </c>
      <c r="BD18" s="314" t="str">
        <f>IF($B$2=1,IF(ชี้วัด11!BD18="","",ชี้วัด11!BD18),IF(ชี้วัด11!BD48="","",ชี้วัด11!BD48))</f>
        <v/>
      </c>
      <c r="BE18" s="116" t="str">
        <f>IF($B$2=1,IF(ชี้วัด11!BE18="","",ชี้วัด11!BE18),IF(ชี้วัด11!BE48="","",ชี้วัด11!BE48))</f>
        <v/>
      </c>
      <c r="BF18" s="116" t="str">
        <f>IF($B$2=1,IF(ชี้วัด11!BF18="","",ชี้วัด11!BF18),IF(ชี้วัด11!BF48="","",ชี้วัด11!BF48))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IF($B$2=1,IF(ชี้วัด11!E19="","",ชี้วัด11!E19),IF(ชี้วัด11!E49="","",ชี้วัด11!E49))</f>
        <v/>
      </c>
      <c r="F19" s="118"/>
      <c r="G19" s="314" t="str">
        <f>IF($B$2=1,IF(ชี้วัด11!G19="","",ชี้วัด11!G19),IF(ชี้วัด11!G49="","",ชี้วัด11!G49))</f>
        <v/>
      </c>
      <c r="H19" s="314" t="str">
        <f>IF($B$2=1,IF(ชี้วัด11!H19="","",ชี้วัด11!H19),IF(ชี้วัด11!H49="","",ชี้วัด11!H49))</f>
        <v/>
      </c>
      <c r="I19" s="314" t="str">
        <f>IF($B$2=1,IF(ชี้วัด11!I19="","",ชี้วัด11!I19),IF(ชี้วัด11!I49="","",ชี้วัด11!I49))</f>
        <v/>
      </c>
      <c r="J19" s="314" t="str">
        <f>IF($B$2=1,IF(ชี้วัด11!J19="","",ชี้วัด11!J19),IF(ชี้วัด11!J49="","",ชี้วัด11!J49))</f>
        <v/>
      </c>
      <c r="K19" s="314" t="str">
        <f>IF($B$2=1,IF(ชี้วัด11!K19="","",ชี้วัด11!K19),IF(ชี้วัด11!K49="","",ชี้วัด11!K49))</f>
        <v/>
      </c>
      <c r="L19" s="314" t="str">
        <f>IF($B$2=1,IF(ชี้วัด11!L19="","",ชี้วัด11!L19),IF(ชี้วัด11!L49="","",ชี้วัด11!L49))</f>
        <v/>
      </c>
      <c r="M19" s="314" t="str">
        <f>IF($B$2=1,IF(ชี้วัด11!M19="","",ชี้วัด11!M19),IF(ชี้วัด11!M49="","",ชี้วัด11!M49))</f>
        <v/>
      </c>
      <c r="N19" s="314" t="str">
        <f>IF($B$2=1,IF(ชี้วัด11!N19="","",ชี้วัด11!N19),IF(ชี้วัด11!N49="","",ชี้วัด11!N49))</f>
        <v/>
      </c>
      <c r="O19" s="314" t="str">
        <f>IF($B$2=1,IF(ชี้วัด11!O19="","",ชี้วัด11!O19),IF(ชี้วัด11!O49="","",ชี้วัด11!O49))</f>
        <v/>
      </c>
      <c r="P19" s="314" t="str">
        <f>IF($B$2=1,IF(ชี้วัด11!P19="","",ชี้วัด11!P19),IF(ชี้วัด11!P49="","",ชี้วัด11!P49))</f>
        <v/>
      </c>
      <c r="Q19" s="314" t="str">
        <f>IF($B$2=1,IF(ชี้วัด11!Q19="","",ชี้วัด11!Q19),IF(ชี้วัด11!Q49="","",ชี้วัด11!Q49))</f>
        <v/>
      </c>
      <c r="R19" s="314" t="str">
        <f>IF($B$2=1,IF(ชี้วัด11!R19="","",ชี้วัด11!R19),IF(ชี้วัด11!R49="","",ชี้วัด11!R49))</f>
        <v/>
      </c>
      <c r="S19" s="314" t="str">
        <f>IF($B$2=1,IF(ชี้วัด11!S19="","",ชี้วัด11!S19),IF(ชี้วัด11!S49="","",ชี้วัด11!S49))</f>
        <v/>
      </c>
      <c r="T19" s="314" t="str">
        <f>IF($B$2=1,IF(ชี้วัด11!T19="","",ชี้วัด11!T19),IF(ชี้วัด11!T49="","",ชี้วัด11!T49))</f>
        <v/>
      </c>
      <c r="U19" s="314" t="str">
        <f>IF($B$2=1,IF(ชี้วัด11!U19="","",ชี้วัด11!U19),IF(ชี้วัด11!U49="","",ชี้วัด11!U49))</f>
        <v/>
      </c>
      <c r="V19" s="314" t="str">
        <f>IF($B$2=1,IF(ชี้วัด11!V19="","",ชี้วัด11!V19),IF(ชี้วัด11!V49="","",ชี้วัด11!V49))</f>
        <v/>
      </c>
      <c r="W19" s="314" t="str">
        <f>IF($B$2=1,IF(ชี้วัด11!W19="","",ชี้วัด11!W19),IF(ชี้วัด11!W49="","",ชี้วัด11!W49))</f>
        <v/>
      </c>
      <c r="X19" s="314" t="str">
        <f>IF($B$2=1,IF(ชี้วัด11!X19="","",ชี้วัด11!X19),IF(ชี้วัด11!X49="","",ชี้วัด11!X49))</f>
        <v/>
      </c>
      <c r="Y19" s="314" t="str">
        <f>IF($B$2=1,IF(ชี้วัด11!Y19="","",ชี้วัด11!Y19),IF(ชี้วัด11!Y49="","",ชี้วัด11!Y49))</f>
        <v/>
      </c>
      <c r="Z19" s="314" t="str">
        <f>IF($B$2=1,IF(ชี้วัด11!Z19="","",ชี้วัด11!Z19),IF(ชี้วัด11!Z49="","",ชี้วัด11!Z49))</f>
        <v/>
      </c>
      <c r="AA19" s="314" t="str">
        <f>IF($B$2=1,IF(ชี้วัด11!AA19="","",ชี้วัด11!AA19),IF(ชี้วัด11!AA49="","",ชี้วัด11!AA49))</f>
        <v/>
      </c>
      <c r="AB19" s="314" t="str">
        <f>IF($B$2=1,IF(ชี้วัด11!AB19="","",ชี้วัด11!AB19),IF(ชี้วัด11!AB49="","",ชี้วัด11!AB49))</f>
        <v/>
      </c>
      <c r="AC19" s="314" t="str">
        <f>IF($B$2=1,IF(ชี้วัด11!AC19="","",ชี้วัด11!AC19),IF(ชี้วัด11!AC49="","",ชี้วัด11!AC49))</f>
        <v/>
      </c>
      <c r="AD19" s="314" t="str">
        <f>IF($B$2=1,IF(ชี้วัด11!AD19="","",ชี้วัด11!AD19),IF(ชี้วัด11!AD49="","",ชี้วัด11!AD49))</f>
        <v/>
      </c>
      <c r="AE19" s="314" t="str">
        <f>IF($B$2=1,IF(ชี้วัด11!AE19="","",ชี้วัด11!AE19),IF(ชี้วัด11!AE49="","",ชี้วัด11!AE49))</f>
        <v/>
      </c>
      <c r="AF19" s="314" t="str">
        <f>IF($B$2=1,IF(ชี้วัด11!AF19="","",ชี้วัด11!AF19),IF(ชี้วัด11!AF49="","",ชี้วัด11!AF49))</f>
        <v/>
      </c>
      <c r="AG19" s="314" t="str">
        <f>IF($B$2=1,IF(ชี้วัด11!AG19="","",ชี้วัด11!AG19),IF(ชี้วัด11!AG49="","",ชี้วัด11!AG49))</f>
        <v/>
      </c>
      <c r="AH19" s="314" t="str">
        <f>IF($B$2=1,IF(ชี้วัด11!AH19="","",ชี้วัด11!AH19),IF(ชี้วัด11!AH49="","",ชี้วัด11!AH49))</f>
        <v/>
      </c>
      <c r="AI19" s="314" t="str">
        <f>IF($B$2=1,IF(ชี้วัด11!AI19="","",ชี้วัด11!AI19),IF(ชี้วัด11!AI49="","",ชี้วัด11!AI49))</f>
        <v/>
      </c>
      <c r="AJ19" s="314" t="str">
        <f>IF($B$2=1,IF(ชี้วัด11!AJ19="","",ชี้วัด11!AJ19),IF(ชี้วัด11!AJ49="","",ชี้วัด11!AJ49))</f>
        <v/>
      </c>
      <c r="AK19" s="314" t="str">
        <f>IF($B$2=1,IF(ชี้วัด11!AK19="","",ชี้วัด11!AK19),IF(ชี้วัด11!AK49="","",ชี้วัด11!AK49))</f>
        <v/>
      </c>
      <c r="AL19" s="314" t="str">
        <f>IF($B$2=1,IF(ชี้วัด11!AL19="","",ชี้วัด11!AL19),IF(ชี้วัด11!AL49="","",ชี้วัด11!AL49))</f>
        <v/>
      </c>
      <c r="AM19" s="314" t="str">
        <f>IF($B$2=1,IF(ชี้วัด11!AM19="","",ชี้วัด11!AM19),IF(ชี้วัด11!AM49="","",ชี้วัด11!AM49))</f>
        <v/>
      </c>
      <c r="AN19" s="314" t="str">
        <f>IF($B$2=1,IF(ชี้วัด11!AN19="","",ชี้วัด11!AN19),IF(ชี้วัด11!AN49="","",ชี้วัด11!AN49))</f>
        <v/>
      </c>
      <c r="AO19" s="314" t="str">
        <f>IF($B$2=1,IF(ชี้วัด11!AO19="","",ชี้วัด11!AO19),IF(ชี้วัด11!AO49="","",ชี้วัด11!AO49))</f>
        <v/>
      </c>
      <c r="AP19" s="314" t="str">
        <f>IF($B$2=1,IF(ชี้วัด11!AP19="","",ชี้วัด11!AP19),IF(ชี้วัด11!AP49="","",ชี้วัด11!AP49))</f>
        <v/>
      </c>
      <c r="AQ19" s="314" t="str">
        <f>IF($B$2=1,IF(ชี้วัด11!AQ19="","",ชี้วัด11!AQ19),IF(ชี้วัด11!AQ49="","",ชี้วัด11!AQ49))</f>
        <v/>
      </c>
      <c r="AR19" s="314" t="str">
        <f>IF($B$2=1,IF(ชี้วัด11!AR19="","",ชี้วัด11!AR19),IF(ชี้วัด11!AR49="","",ชี้วัด11!AR49))</f>
        <v/>
      </c>
      <c r="AS19" s="314" t="str">
        <f>IF($B$2=1,IF(ชี้วัด11!AS19="","",ชี้วัด11!AS19),IF(ชี้วัด11!AS49="","",ชี้วัด11!AS49))</f>
        <v/>
      </c>
      <c r="AT19" s="314" t="str">
        <f>IF($B$2=1,IF(ชี้วัด11!AT19="","",ชี้วัด11!AT19),IF(ชี้วัด11!AT49="","",ชี้วัด11!AT49))</f>
        <v/>
      </c>
      <c r="AU19" s="314" t="str">
        <f>IF($B$2=1,IF(ชี้วัด11!AU19="","",ชี้วัด11!AU19),IF(ชี้วัด11!AU49="","",ชี้วัด11!AU49))</f>
        <v/>
      </c>
      <c r="AV19" s="314" t="str">
        <f>IF($B$2=1,IF(ชี้วัด11!AV19="","",ชี้วัด11!AV19),IF(ชี้วัด11!AV49="","",ชี้วัด11!AV49))</f>
        <v/>
      </c>
      <c r="AW19" s="314" t="str">
        <f>IF($B$2=1,IF(ชี้วัด11!AW19="","",ชี้วัด11!AW19),IF(ชี้วัด11!AW49="","",ชี้วัด11!AW49))</f>
        <v/>
      </c>
      <c r="AX19" s="314" t="str">
        <f>IF($B$2=1,IF(ชี้วัด11!AX19="","",ชี้วัด11!AX19),IF(ชี้วัด11!AX49="","",ชี้วัด11!AX49))</f>
        <v/>
      </c>
      <c r="AY19" s="314" t="str">
        <f>IF($B$2=1,IF(ชี้วัด11!AY19="","",ชี้วัด11!AY19),IF(ชี้วัด11!AY49="","",ชี้วัด11!AY49))</f>
        <v/>
      </c>
      <c r="AZ19" s="314" t="str">
        <f>IF($B$2=1,IF(ชี้วัด11!AZ19="","",ชี้วัด11!AZ19),IF(ชี้วัด11!AZ49="","",ชี้วัด11!AZ49))</f>
        <v/>
      </c>
      <c r="BA19" s="314" t="str">
        <f>IF($B$2=1,IF(ชี้วัด11!BA19="","",ชี้วัด11!BA19),IF(ชี้วัด11!BA49="","",ชี้วัด11!BA49))</f>
        <v/>
      </c>
      <c r="BB19" s="314" t="str">
        <f>IF($B$2=1,IF(ชี้วัด11!BB19="","",ชี้วัด11!BB19),IF(ชี้วัด11!BB49="","",ชี้วัด11!BB49))</f>
        <v/>
      </c>
      <c r="BC19" s="314" t="str">
        <f>IF($B$2=1,IF(ชี้วัด11!BC19="","",ชี้วัด11!BC19),IF(ชี้วัด11!BC49="","",ชี้วัด11!BC49))</f>
        <v/>
      </c>
      <c r="BD19" s="314" t="str">
        <f>IF($B$2=1,IF(ชี้วัด11!BD19="","",ชี้วัด11!BD19),IF(ชี้วัด11!BD49="","",ชี้วัด11!BD49))</f>
        <v/>
      </c>
      <c r="BE19" s="116" t="str">
        <f>IF($B$2=1,IF(ชี้วัด11!BE19="","",ชี้วัด11!BE19),IF(ชี้วัด11!BE49="","",ชี้วัด11!BE49))</f>
        <v/>
      </c>
      <c r="BF19" s="116" t="str">
        <f>IF($B$2=1,IF(ชี้วัด11!BF19="","",ชี้วัด11!BF19),IF(ชี้วัด11!BF49="","",ชี้วัด11!BF49))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IF($B$2=1,IF(ชี้วัด11!E20="","",ชี้วัด11!E20),IF(ชี้วัด11!E50="","",ชี้วัด11!E50))</f>
        <v/>
      </c>
      <c r="F20" s="118"/>
      <c r="G20" s="314" t="str">
        <f>IF($B$2=1,IF(ชี้วัด11!G20="","",ชี้วัด11!G20),IF(ชี้วัด11!G50="","",ชี้วัด11!G50))</f>
        <v/>
      </c>
      <c r="H20" s="314" t="str">
        <f>IF($B$2=1,IF(ชี้วัด11!H20="","",ชี้วัด11!H20),IF(ชี้วัด11!H50="","",ชี้วัด11!H50))</f>
        <v/>
      </c>
      <c r="I20" s="314" t="str">
        <f>IF($B$2=1,IF(ชี้วัด11!I20="","",ชี้วัด11!I20),IF(ชี้วัด11!I50="","",ชี้วัด11!I50))</f>
        <v/>
      </c>
      <c r="J20" s="314" t="str">
        <f>IF($B$2=1,IF(ชี้วัด11!J20="","",ชี้วัด11!J20),IF(ชี้วัด11!J50="","",ชี้วัด11!J50))</f>
        <v/>
      </c>
      <c r="K20" s="314" t="str">
        <f>IF($B$2=1,IF(ชี้วัด11!K20="","",ชี้วัด11!K20),IF(ชี้วัด11!K50="","",ชี้วัด11!K50))</f>
        <v/>
      </c>
      <c r="L20" s="314" t="str">
        <f>IF($B$2=1,IF(ชี้วัด11!L20="","",ชี้วัด11!L20),IF(ชี้วัด11!L50="","",ชี้วัด11!L50))</f>
        <v/>
      </c>
      <c r="M20" s="314" t="str">
        <f>IF($B$2=1,IF(ชี้วัด11!M20="","",ชี้วัด11!M20),IF(ชี้วัด11!M50="","",ชี้วัด11!M50))</f>
        <v/>
      </c>
      <c r="N20" s="314" t="str">
        <f>IF($B$2=1,IF(ชี้วัด11!N20="","",ชี้วัด11!N20),IF(ชี้วัด11!N50="","",ชี้วัด11!N50))</f>
        <v/>
      </c>
      <c r="O20" s="314" t="str">
        <f>IF($B$2=1,IF(ชี้วัด11!O20="","",ชี้วัด11!O20),IF(ชี้วัด11!O50="","",ชี้วัด11!O50))</f>
        <v/>
      </c>
      <c r="P20" s="314" t="str">
        <f>IF($B$2=1,IF(ชี้วัด11!P20="","",ชี้วัด11!P20),IF(ชี้วัด11!P50="","",ชี้วัด11!P50))</f>
        <v/>
      </c>
      <c r="Q20" s="314" t="str">
        <f>IF($B$2=1,IF(ชี้วัด11!Q20="","",ชี้วัด11!Q20),IF(ชี้วัด11!Q50="","",ชี้วัด11!Q50))</f>
        <v/>
      </c>
      <c r="R20" s="314" t="str">
        <f>IF($B$2=1,IF(ชี้วัด11!R20="","",ชี้วัด11!R20),IF(ชี้วัด11!R50="","",ชี้วัด11!R50))</f>
        <v/>
      </c>
      <c r="S20" s="314" t="str">
        <f>IF($B$2=1,IF(ชี้วัด11!S20="","",ชี้วัด11!S20),IF(ชี้วัด11!S50="","",ชี้วัด11!S50))</f>
        <v/>
      </c>
      <c r="T20" s="314" t="str">
        <f>IF($B$2=1,IF(ชี้วัด11!T20="","",ชี้วัด11!T20),IF(ชี้วัด11!T50="","",ชี้วัด11!T50))</f>
        <v/>
      </c>
      <c r="U20" s="314" t="str">
        <f>IF($B$2=1,IF(ชี้วัด11!U20="","",ชี้วัด11!U20),IF(ชี้วัด11!U50="","",ชี้วัด11!U50))</f>
        <v/>
      </c>
      <c r="V20" s="314" t="str">
        <f>IF($B$2=1,IF(ชี้วัด11!V20="","",ชี้วัด11!V20),IF(ชี้วัด11!V50="","",ชี้วัด11!V50))</f>
        <v/>
      </c>
      <c r="W20" s="314" t="str">
        <f>IF($B$2=1,IF(ชี้วัด11!W20="","",ชี้วัด11!W20),IF(ชี้วัด11!W50="","",ชี้วัด11!W50))</f>
        <v/>
      </c>
      <c r="X20" s="314" t="str">
        <f>IF($B$2=1,IF(ชี้วัด11!X20="","",ชี้วัด11!X20),IF(ชี้วัด11!X50="","",ชี้วัด11!X50))</f>
        <v/>
      </c>
      <c r="Y20" s="314" t="str">
        <f>IF($B$2=1,IF(ชี้วัด11!Y20="","",ชี้วัด11!Y20),IF(ชี้วัด11!Y50="","",ชี้วัด11!Y50))</f>
        <v/>
      </c>
      <c r="Z20" s="314" t="str">
        <f>IF($B$2=1,IF(ชี้วัด11!Z20="","",ชี้วัด11!Z20),IF(ชี้วัด11!Z50="","",ชี้วัด11!Z50))</f>
        <v/>
      </c>
      <c r="AA20" s="314" t="str">
        <f>IF($B$2=1,IF(ชี้วัด11!AA20="","",ชี้วัด11!AA20),IF(ชี้วัด11!AA50="","",ชี้วัด11!AA50))</f>
        <v/>
      </c>
      <c r="AB20" s="314" t="str">
        <f>IF($B$2=1,IF(ชี้วัด11!AB20="","",ชี้วัด11!AB20),IF(ชี้วัด11!AB50="","",ชี้วัด11!AB50))</f>
        <v/>
      </c>
      <c r="AC20" s="314" t="str">
        <f>IF($B$2=1,IF(ชี้วัด11!AC20="","",ชี้วัด11!AC20),IF(ชี้วัด11!AC50="","",ชี้วัด11!AC50))</f>
        <v/>
      </c>
      <c r="AD20" s="314" t="str">
        <f>IF($B$2=1,IF(ชี้วัด11!AD20="","",ชี้วัด11!AD20),IF(ชี้วัด11!AD50="","",ชี้วัด11!AD50))</f>
        <v/>
      </c>
      <c r="AE20" s="314" t="str">
        <f>IF($B$2=1,IF(ชี้วัด11!AE20="","",ชี้วัด11!AE20),IF(ชี้วัด11!AE50="","",ชี้วัด11!AE50))</f>
        <v/>
      </c>
      <c r="AF20" s="314" t="str">
        <f>IF($B$2=1,IF(ชี้วัด11!AF20="","",ชี้วัด11!AF20),IF(ชี้วัด11!AF50="","",ชี้วัด11!AF50))</f>
        <v/>
      </c>
      <c r="AG20" s="314" t="str">
        <f>IF($B$2=1,IF(ชี้วัด11!AG20="","",ชี้วัด11!AG20),IF(ชี้วัด11!AG50="","",ชี้วัด11!AG50))</f>
        <v/>
      </c>
      <c r="AH20" s="314" t="str">
        <f>IF($B$2=1,IF(ชี้วัด11!AH20="","",ชี้วัด11!AH20),IF(ชี้วัด11!AH50="","",ชี้วัด11!AH50))</f>
        <v/>
      </c>
      <c r="AI20" s="314" t="str">
        <f>IF($B$2=1,IF(ชี้วัด11!AI20="","",ชี้วัด11!AI20),IF(ชี้วัด11!AI50="","",ชี้วัด11!AI50))</f>
        <v/>
      </c>
      <c r="AJ20" s="314" t="str">
        <f>IF($B$2=1,IF(ชี้วัด11!AJ20="","",ชี้วัด11!AJ20),IF(ชี้วัด11!AJ50="","",ชี้วัด11!AJ50))</f>
        <v/>
      </c>
      <c r="AK20" s="314" t="str">
        <f>IF($B$2=1,IF(ชี้วัด11!AK20="","",ชี้วัด11!AK20),IF(ชี้วัด11!AK50="","",ชี้วัด11!AK50))</f>
        <v/>
      </c>
      <c r="AL20" s="314" t="str">
        <f>IF($B$2=1,IF(ชี้วัด11!AL20="","",ชี้วัด11!AL20),IF(ชี้วัด11!AL50="","",ชี้วัด11!AL50))</f>
        <v/>
      </c>
      <c r="AM20" s="314" t="str">
        <f>IF($B$2=1,IF(ชี้วัด11!AM20="","",ชี้วัด11!AM20),IF(ชี้วัด11!AM50="","",ชี้วัด11!AM50))</f>
        <v/>
      </c>
      <c r="AN20" s="314" t="str">
        <f>IF($B$2=1,IF(ชี้วัด11!AN20="","",ชี้วัด11!AN20),IF(ชี้วัด11!AN50="","",ชี้วัด11!AN50))</f>
        <v/>
      </c>
      <c r="AO20" s="314" t="str">
        <f>IF($B$2=1,IF(ชี้วัด11!AO20="","",ชี้วัด11!AO20),IF(ชี้วัด11!AO50="","",ชี้วัด11!AO50))</f>
        <v/>
      </c>
      <c r="AP20" s="314" t="str">
        <f>IF($B$2=1,IF(ชี้วัด11!AP20="","",ชี้วัด11!AP20),IF(ชี้วัด11!AP50="","",ชี้วัด11!AP50))</f>
        <v/>
      </c>
      <c r="AQ20" s="314" t="str">
        <f>IF($B$2=1,IF(ชี้วัด11!AQ20="","",ชี้วัด11!AQ20),IF(ชี้วัด11!AQ50="","",ชี้วัด11!AQ50))</f>
        <v/>
      </c>
      <c r="AR20" s="314" t="str">
        <f>IF($B$2=1,IF(ชี้วัด11!AR20="","",ชี้วัด11!AR20),IF(ชี้วัด11!AR50="","",ชี้วัด11!AR50))</f>
        <v/>
      </c>
      <c r="AS20" s="314" t="str">
        <f>IF($B$2=1,IF(ชี้วัด11!AS20="","",ชี้วัด11!AS20),IF(ชี้วัด11!AS50="","",ชี้วัด11!AS50))</f>
        <v/>
      </c>
      <c r="AT20" s="314" t="str">
        <f>IF($B$2=1,IF(ชี้วัด11!AT20="","",ชี้วัด11!AT20),IF(ชี้วัด11!AT50="","",ชี้วัด11!AT50))</f>
        <v/>
      </c>
      <c r="AU20" s="314" t="str">
        <f>IF($B$2=1,IF(ชี้วัด11!AU20="","",ชี้วัด11!AU20),IF(ชี้วัด11!AU50="","",ชี้วัด11!AU50))</f>
        <v/>
      </c>
      <c r="AV20" s="314" t="str">
        <f>IF($B$2=1,IF(ชี้วัด11!AV20="","",ชี้วัด11!AV20),IF(ชี้วัด11!AV50="","",ชี้วัด11!AV50))</f>
        <v/>
      </c>
      <c r="AW20" s="314" t="str">
        <f>IF($B$2=1,IF(ชี้วัด11!AW20="","",ชี้วัด11!AW20),IF(ชี้วัด11!AW50="","",ชี้วัด11!AW50))</f>
        <v/>
      </c>
      <c r="AX20" s="314" t="str">
        <f>IF($B$2=1,IF(ชี้วัด11!AX20="","",ชี้วัด11!AX20),IF(ชี้วัด11!AX50="","",ชี้วัด11!AX50))</f>
        <v/>
      </c>
      <c r="AY20" s="314" t="str">
        <f>IF($B$2=1,IF(ชี้วัด11!AY20="","",ชี้วัด11!AY20),IF(ชี้วัด11!AY50="","",ชี้วัด11!AY50))</f>
        <v/>
      </c>
      <c r="AZ20" s="314" t="str">
        <f>IF($B$2=1,IF(ชี้วัด11!AZ20="","",ชี้วัด11!AZ20),IF(ชี้วัด11!AZ50="","",ชี้วัด11!AZ50))</f>
        <v/>
      </c>
      <c r="BA20" s="314" t="str">
        <f>IF($B$2=1,IF(ชี้วัด11!BA20="","",ชี้วัด11!BA20),IF(ชี้วัด11!BA50="","",ชี้วัด11!BA50))</f>
        <v/>
      </c>
      <c r="BB20" s="314" t="str">
        <f>IF($B$2=1,IF(ชี้วัด11!BB20="","",ชี้วัด11!BB20),IF(ชี้วัด11!BB50="","",ชี้วัด11!BB50))</f>
        <v/>
      </c>
      <c r="BC20" s="314" t="str">
        <f>IF($B$2=1,IF(ชี้วัด11!BC20="","",ชี้วัด11!BC20),IF(ชี้วัด11!BC50="","",ชี้วัด11!BC50))</f>
        <v/>
      </c>
      <c r="BD20" s="314" t="str">
        <f>IF($B$2=1,IF(ชี้วัด11!BD20="","",ชี้วัด11!BD20),IF(ชี้วัด11!BD50="","",ชี้วัด11!BD50))</f>
        <v/>
      </c>
      <c r="BE20" s="116" t="str">
        <f>IF($B$2=1,IF(ชี้วัด11!BE20="","",ชี้วัด11!BE20),IF(ชี้วัด11!BE50="","",ชี้วัด11!BE50))</f>
        <v/>
      </c>
      <c r="BF20" s="116" t="str">
        <f>IF($B$2=1,IF(ชี้วัด11!BF20="","",ชี้วัด11!BF20),IF(ชี้วัด11!BF50="","",ชี้วัด11!BF50))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IF($B$2=1,IF(ชี้วัด11!E21="","",ชี้วัด11!E21),IF(ชี้วัด11!E51="","",ชี้วัด11!E51))</f>
        <v/>
      </c>
      <c r="F21" s="118"/>
      <c r="G21" s="314" t="str">
        <f>IF($B$2=1,IF(ชี้วัด11!G21="","",ชี้วัด11!G21),IF(ชี้วัด11!G51="","",ชี้วัด11!G51))</f>
        <v/>
      </c>
      <c r="H21" s="314" t="str">
        <f>IF($B$2=1,IF(ชี้วัด11!H21="","",ชี้วัด11!H21),IF(ชี้วัด11!H51="","",ชี้วัด11!H51))</f>
        <v/>
      </c>
      <c r="I21" s="314" t="str">
        <f>IF($B$2=1,IF(ชี้วัด11!I21="","",ชี้วัด11!I21),IF(ชี้วัด11!I51="","",ชี้วัด11!I51))</f>
        <v/>
      </c>
      <c r="J21" s="314" t="str">
        <f>IF($B$2=1,IF(ชี้วัด11!J21="","",ชี้วัด11!J21),IF(ชี้วัด11!J51="","",ชี้วัด11!J51))</f>
        <v/>
      </c>
      <c r="K21" s="314" t="str">
        <f>IF($B$2=1,IF(ชี้วัด11!K21="","",ชี้วัด11!K21),IF(ชี้วัด11!K51="","",ชี้วัด11!K51))</f>
        <v/>
      </c>
      <c r="L21" s="314" t="str">
        <f>IF($B$2=1,IF(ชี้วัด11!L21="","",ชี้วัด11!L21),IF(ชี้วัด11!L51="","",ชี้วัด11!L51))</f>
        <v/>
      </c>
      <c r="M21" s="314" t="str">
        <f>IF($B$2=1,IF(ชี้วัด11!M21="","",ชี้วัด11!M21),IF(ชี้วัด11!M51="","",ชี้วัด11!M51))</f>
        <v/>
      </c>
      <c r="N21" s="314" t="str">
        <f>IF($B$2=1,IF(ชี้วัด11!N21="","",ชี้วัด11!N21),IF(ชี้วัด11!N51="","",ชี้วัด11!N51))</f>
        <v/>
      </c>
      <c r="O21" s="314" t="str">
        <f>IF($B$2=1,IF(ชี้วัด11!O21="","",ชี้วัด11!O21),IF(ชี้วัด11!O51="","",ชี้วัด11!O51))</f>
        <v/>
      </c>
      <c r="P21" s="314" t="str">
        <f>IF($B$2=1,IF(ชี้วัด11!P21="","",ชี้วัด11!P21),IF(ชี้วัด11!P51="","",ชี้วัด11!P51))</f>
        <v/>
      </c>
      <c r="Q21" s="314" t="str">
        <f>IF($B$2=1,IF(ชี้วัด11!Q21="","",ชี้วัด11!Q21),IF(ชี้วัด11!Q51="","",ชี้วัด11!Q51))</f>
        <v/>
      </c>
      <c r="R21" s="314" t="str">
        <f>IF($B$2=1,IF(ชี้วัด11!R21="","",ชี้วัด11!R21),IF(ชี้วัด11!R51="","",ชี้วัด11!R51))</f>
        <v/>
      </c>
      <c r="S21" s="314" t="str">
        <f>IF($B$2=1,IF(ชี้วัด11!S21="","",ชี้วัด11!S21),IF(ชี้วัด11!S51="","",ชี้วัด11!S51))</f>
        <v/>
      </c>
      <c r="T21" s="314" t="str">
        <f>IF($B$2=1,IF(ชี้วัด11!T21="","",ชี้วัด11!T21),IF(ชี้วัด11!T51="","",ชี้วัด11!T51))</f>
        <v/>
      </c>
      <c r="U21" s="314" t="str">
        <f>IF($B$2=1,IF(ชี้วัด11!U21="","",ชี้วัด11!U21),IF(ชี้วัด11!U51="","",ชี้วัด11!U51))</f>
        <v/>
      </c>
      <c r="V21" s="314" t="str">
        <f>IF($B$2=1,IF(ชี้วัด11!V21="","",ชี้วัด11!V21),IF(ชี้วัด11!V51="","",ชี้วัด11!V51))</f>
        <v/>
      </c>
      <c r="W21" s="314" t="str">
        <f>IF($B$2=1,IF(ชี้วัด11!W21="","",ชี้วัด11!W21),IF(ชี้วัด11!W51="","",ชี้วัด11!W51))</f>
        <v/>
      </c>
      <c r="X21" s="314" t="str">
        <f>IF($B$2=1,IF(ชี้วัด11!X21="","",ชี้วัด11!X21),IF(ชี้วัด11!X51="","",ชี้วัด11!X51))</f>
        <v/>
      </c>
      <c r="Y21" s="314" t="str">
        <f>IF($B$2=1,IF(ชี้วัด11!Y21="","",ชี้วัด11!Y21),IF(ชี้วัด11!Y51="","",ชี้วัด11!Y51))</f>
        <v/>
      </c>
      <c r="Z21" s="314" t="str">
        <f>IF($B$2=1,IF(ชี้วัด11!Z21="","",ชี้วัด11!Z21),IF(ชี้วัด11!Z51="","",ชี้วัด11!Z51))</f>
        <v/>
      </c>
      <c r="AA21" s="314" t="str">
        <f>IF($B$2=1,IF(ชี้วัด11!AA21="","",ชี้วัด11!AA21),IF(ชี้วัด11!AA51="","",ชี้วัด11!AA51))</f>
        <v/>
      </c>
      <c r="AB21" s="314" t="str">
        <f>IF($B$2=1,IF(ชี้วัด11!AB21="","",ชี้วัด11!AB21),IF(ชี้วัด11!AB51="","",ชี้วัด11!AB51))</f>
        <v/>
      </c>
      <c r="AC21" s="314" t="str">
        <f>IF($B$2=1,IF(ชี้วัด11!AC21="","",ชี้วัด11!AC21),IF(ชี้วัด11!AC51="","",ชี้วัด11!AC51))</f>
        <v/>
      </c>
      <c r="AD21" s="314" t="str">
        <f>IF($B$2=1,IF(ชี้วัด11!AD21="","",ชี้วัด11!AD21),IF(ชี้วัด11!AD51="","",ชี้วัด11!AD51))</f>
        <v/>
      </c>
      <c r="AE21" s="314" t="str">
        <f>IF($B$2=1,IF(ชี้วัด11!AE21="","",ชี้วัด11!AE21),IF(ชี้วัด11!AE51="","",ชี้วัด11!AE51))</f>
        <v/>
      </c>
      <c r="AF21" s="314" t="str">
        <f>IF($B$2=1,IF(ชี้วัด11!AF21="","",ชี้วัด11!AF21),IF(ชี้วัด11!AF51="","",ชี้วัด11!AF51))</f>
        <v/>
      </c>
      <c r="AG21" s="314" t="str">
        <f>IF($B$2=1,IF(ชี้วัด11!AG21="","",ชี้วัด11!AG21),IF(ชี้วัด11!AG51="","",ชี้วัด11!AG51))</f>
        <v/>
      </c>
      <c r="AH21" s="314" t="str">
        <f>IF($B$2=1,IF(ชี้วัด11!AH21="","",ชี้วัด11!AH21),IF(ชี้วัด11!AH51="","",ชี้วัด11!AH51))</f>
        <v/>
      </c>
      <c r="AI21" s="314" t="str">
        <f>IF($B$2=1,IF(ชี้วัด11!AI21="","",ชี้วัด11!AI21),IF(ชี้วัด11!AI51="","",ชี้วัด11!AI51))</f>
        <v/>
      </c>
      <c r="AJ21" s="314" t="str">
        <f>IF($B$2=1,IF(ชี้วัด11!AJ21="","",ชี้วัด11!AJ21),IF(ชี้วัด11!AJ51="","",ชี้วัด11!AJ51))</f>
        <v/>
      </c>
      <c r="AK21" s="314" t="str">
        <f>IF($B$2=1,IF(ชี้วัด11!AK21="","",ชี้วัด11!AK21),IF(ชี้วัด11!AK51="","",ชี้วัด11!AK51))</f>
        <v/>
      </c>
      <c r="AL21" s="314" t="str">
        <f>IF($B$2=1,IF(ชี้วัด11!AL21="","",ชี้วัด11!AL21),IF(ชี้วัด11!AL51="","",ชี้วัด11!AL51))</f>
        <v/>
      </c>
      <c r="AM21" s="314" t="str">
        <f>IF($B$2=1,IF(ชี้วัด11!AM21="","",ชี้วัด11!AM21),IF(ชี้วัด11!AM51="","",ชี้วัด11!AM51))</f>
        <v/>
      </c>
      <c r="AN21" s="314" t="str">
        <f>IF($B$2=1,IF(ชี้วัด11!AN21="","",ชี้วัด11!AN21),IF(ชี้วัด11!AN51="","",ชี้วัด11!AN51))</f>
        <v/>
      </c>
      <c r="AO21" s="314" t="str">
        <f>IF($B$2=1,IF(ชี้วัด11!AO21="","",ชี้วัด11!AO21),IF(ชี้วัด11!AO51="","",ชี้วัด11!AO51))</f>
        <v/>
      </c>
      <c r="AP21" s="314" t="str">
        <f>IF($B$2=1,IF(ชี้วัด11!AP21="","",ชี้วัด11!AP21),IF(ชี้วัด11!AP51="","",ชี้วัด11!AP51))</f>
        <v/>
      </c>
      <c r="AQ21" s="314" t="str">
        <f>IF($B$2=1,IF(ชี้วัด11!AQ21="","",ชี้วัด11!AQ21),IF(ชี้วัด11!AQ51="","",ชี้วัด11!AQ51))</f>
        <v/>
      </c>
      <c r="AR21" s="314" t="str">
        <f>IF($B$2=1,IF(ชี้วัด11!AR21="","",ชี้วัด11!AR21),IF(ชี้วัด11!AR51="","",ชี้วัด11!AR51))</f>
        <v/>
      </c>
      <c r="AS21" s="314" t="str">
        <f>IF($B$2=1,IF(ชี้วัด11!AS21="","",ชี้วัด11!AS21),IF(ชี้วัด11!AS51="","",ชี้วัด11!AS51))</f>
        <v/>
      </c>
      <c r="AT21" s="314" t="str">
        <f>IF($B$2=1,IF(ชี้วัด11!AT21="","",ชี้วัด11!AT21),IF(ชี้วัด11!AT51="","",ชี้วัด11!AT51))</f>
        <v/>
      </c>
      <c r="AU21" s="314" t="str">
        <f>IF($B$2=1,IF(ชี้วัด11!AU21="","",ชี้วัด11!AU21),IF(ชี้วัด11!AU51="","",ชี้วัด11!AU51))</f>
        <v/>
      </c>
      <c r="AV21" s="314" t="str">
        <f>IF($B$2=1,IF(ชี้วัด11!AV21="","",ชี้วัด11!AV21),IF(ชี้วัด11!AV51="","",ชี้วัด11!AV51))</f>
        <v/>
      </c>
      <c r="AW21" s="314" t="str">
        <f>IF($B$2=1,IF(ชี้วัด11!AW21="","",ชี้วัด11!AW21),IF(ชี้วัด11!AW51="","",ชี้วัด11!AW51))</f>
        <v/>
      </c>
      <c r="AX21" s="314" t="str">
        <f>IF($B$2=1,IF(ชี้วัด11!AX21="","",ชี้วัด11!AX21),IF(ชี้วัด11!AX51="","",ชี้วัด11!AX51))</f>
        <v/>
      </c>
      <c r="AY21" s="314" t="str">
        <f>IF($B$2=1,IF(ชี้วัด11!AY21="","",ชี้วัด11!AY21),IF(ชี้วัด11!AY51="","",ชี้วัด11!AY51))</f>
        <v/>
      </c>
      <c r="AZ21" s="314" t="str">
        <f>IF($B$2=1,IF(ชี้วัด11!AZ21="","",ชี้วัด11!AZ21),IF(ชี้วัด11!AZ51="","",ชี้วัด11!AZ51))</f>
        <v/>
      </c>
      <c r="BA21" s="314" t="str">
        <f>IF($B$2=1,IF(ชี้วัด11!BA21="","",ชี้วัด11!BA21),IF(ชี้วัด11!BA51="","",ชี้วัด11!BA51))</f>
        <v/>
      </c>
      <c r="BB21" s="314" t="str">
        <f>IF($B$2=1,IF(ชี้วัด11!BB21="","",ชี้วัด11!BB21),IF(ชี้วัด11!BB51="","",ชี้วัด11!BB51))</f>
        <v/>
      </c>
      <c r="BC21" s="314" t="str">
        <f>IF($B$2=1,IF(ชี้วัด11!BC21="","",ชี้วัด11!BC21),IF(ชี้วัด11!BC51="","",ชี้วัด11!BC51))</f>
        <v/>
      </c>
      <c r="BD21" s="314" t="str">
        <f>IF($B$2=1,IF(ชี้วัด11!BD21="","",ชี้วัด11!BD21),IF(ชี้วัด11!BD51="","",ชี้วัด11!BD51))</f>
        <v/>
      </c>
      <c r="BE21" s="116" t="str">
        <f>IF($B$2=1,IF(ชี้วัด11!BE21="","",ชี้วัด11!BE21),IF(ชี้วัด11!BE51="","",ชี้วัด11!BE51))</f>
        <v/>
      </c>
      <c r="BF21" s="116" t="str">
        <f>IF($B$2=1,IF(ชี้วัด11!BF21="","",ชี้วัด11!BF21),IF(ชี้วัด11!BF51="","",ชี้วัด11!BF51))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IF($B$2=1,IF(ชี้วัด11!E22="","",ชี้วัด11!E22),IF(ชี้วัด11!E52="","",ชี้วัด11!E52))</f>
        <v/>
      </c>
      <c r="F22" s="118"/>
      <c r="G22" s="314" t="str">
        <f>IF($B$2=1,IF(ชี้วัด11!G22="","",ชี้วัด11!G22),IF(ชี้วัด11!G52="","",ชี้วัด11!G52))</f>
        <v/>
      </c>
      <c r="H22" s="314" t="str">
        <f>IF($B$2=1,IF(ชี้วัด11!H22="","",ชี้วัด11!H22),IF(ชี้วัด11!H52="","",ชี้วัด11!H52))</f>
        <v/>
      </c>
      <c r="I22" s="314" t="str">
        <f>IF($B$2=1,IF(ชี้วัด11!I22="","",ชี้วัด11!I22),IF(ชี้วัด11!I52="","",ชี้วัด11!I52))</f>
        <v/>
      </c>
      <c r="J22" s="314" t="str">
        <f>IF($B$2=1,IF(ชี้วัด11!J22="","",ชี้วัด11!J22),IF(ชี้วัด11!J52="","",ชี้วัด11!J52))</f>
        <v/>
      </c>
      <c r="K22" s="314" t="str">
        <f>IF($B$2=1,IF(ชี้วัด11!K22="","",ชี้วัด11!K22),IF(ชี้วัด11!K52="","",ชี้วัด11!K52))</f>
        <v/>
      </c>
      <c r="L22" s="314" t="str">
        <f>IF($B$2=1,IF(ชี้วัด11!L22="","",ชี้วัด11!L22),IF(ชี้วัด11!L52="","",ชี้วัด11!L52))</f>
        <v/>
      </c>
      <c r="M22" s="314" t="str">
        <f>IF($B$2=1,IF(ชี้วัด11!M22="","",ชี้วัด11!M22),IF(ชี้วัด11!M52="","",ชี้วัด11!M52))</f>
        <v/>
      </c>
      <c r="N22" s="314" t="str">
        <f>IF($B$2=1,IF(ชี้วัด11!N22="","",ชี้วัด11!N22),IF(ชี้วัด11!N52="","",ชี้วัด11!N52))</f>
        <v/>
      </c>
      <c r="O22" s="314" t="str">
        <f>IF($B$2=1,IF(ชี้วัด11!O22="","",ชี้วัด11!O22),IF(ชี้วัด11!O52="","",ชี้วัด11!O52))</f>
        <v/>
      </c>
      <c r="P22" s="314" t="str">
        <f>IF($B$2=1,IF(ชี้วัด11!P22="","",ชี้วัด11!P22),IF(ชี้วัด11!P52="","",ชี้วัด11!P52))</f>
        <v/>
      </c>
      <c r="Q22" s="314" t="str">
        <f>IF($B$2=1,IF(ชี้วัด11!Q22="","",ชี้วัด11!Q22),IF(ชี้วัด11!Q52="","",ชี้วัด11!Q52))</f>
        <v/>
      </c>
      <c r="R22" s="314" t="str">
        <f>IF($B$2=1,IF(ชี้วัด11!R22="","",ชี้วัด11!R22),IF(ชี้วัด11!R52="","",ชี้วัด11!R52))</f>
        <v/>
      </c>
      <c r="S22" s="314" t="str">
        <f>IF($B$2=1,IF(ชี้วัด11!S22="","",ชี้วัด11!S22),IF(ชี้วัด11!S52="","",ชี้วัด11!S52))</f>
        <v/>
      </c>
      <c r="T22" s="314" t="str">
        <f>IF($B$2=1,IF(ชี้วัด11!T22="","",ชี้วัด11!T22),IF(ชี้วัด11!T52="","",ชี้วัด11!T52))</f>
        <v/>
      </c>
      <c r="U22" s="314" t="str">
        <f>IF($B$2=1,IF(ชี้วัด11!U22="","",ชี้วัด11!U22),IF(ชี้วัด11!U52="","",ชี้วัด11!U52))</f>
        <v/>
      </c>
      <c r="V22" s="314" t="str">
        <f>IF($B$2=1,IF(ชี้วัด11!V22="","",ชี้วัด11!V22),IF(ชี้วัด11!V52="","",ชี้วัด11!V52))</f>
        <v/>
      </c>
      <c r="W22" s="314" t="str">
        <f>IF($B$2=1,IF(ชี้วัด11!W22="","",ชี้วัด11!W22),IF(ชี้วัด11!W52="","",ชี้วัด11!W52))</f>
        <v/>
      </c>
      <c r="X22" s="314" t="str">
        <f>IF($B$2=1,IF(ชี้วัด11!X22="","",ชี้วัด11!X22),IF(ชี้วัด11!X52="","",ชี้วัด11!X52))</f>
        <v/>
      </c>
      <c r="Y22" s="314" t="str">
        <f>IF($B$2=1,IF(ชี้วัด11!Y22="","",ชี้วัด11!Y22),IF(ชี้วัด11!Y52="","",ชี้วัด11!Y52))</f>
        <v/>
      </c>
      <c r="Z22" s="314" t="str">
        <f>IF($B$2=1,IF(ชี้วัด11!Z22="","",ชี้วัด11!Z22),IF(ชี้วัด11!Z52="","",ชี้วัด11!Z52))</f>
        <v/>
      </c>
      <c r="AA22" s="314" t="str">
        <f>IF($B$2=1,IF(ชี้วัด11!AA22="","",ชี้วัด11!AA22),IF(ชี้วัด11!AA52="","",ชี้วัด11!AA52))</f>
        <v/>
      </c>
      <c r="AB22" s="314" t="str">
        <f>IF($B$2=1,IF(ชี้วัด11!AB22="","",ชี้วัด11!AB22),IF(ชี้วัด11!AB52="","",ชี้วัด11!AB52))</f>
        <v/>
      </c>
      <c r="AC22" s="314" t="str">
        <f>IF($B$2=1,IF(ชี้วัด11!AC22="","",ชี้วัด11!AC22),IF(ชี้วัด11!AC52="","",ชี้วัด11!AC52))</f>
        <v/>
      </c>
      <c r="AD22" s="314" t="str">
        <f>IF($B$2=1,IF(ชี้วัด11!AD22="","",ชี้วัด11!AD22),IF(ชี้วัด11!AD52="","",ชี้วัด11!AD52))</f>
        <v/>
      </c>
      <c r="AE22" s="314" t="str">
        <f>IF($B$2=1,IF(ชี้วัด11!AE22="","",ชี้วัด11!AE22),IF(ชี้วัด11!AE52="","",ชี้วัด11!AE52))</f>
        <v/>
      </c>
      <c r="AF22" s="314" t="str">
        <f>IF($B$2=1,IF(ชี้วัด11!AF22="","",ชี้วัด11!AF22),IF(ชี้วัด11!AF52="","",ชี้วัด11!AF52))</f>
        <v/>
      </c>
      <c r="AG22" s="314" t="str">
        <f>IF($B$2=1,IF(ชี้วัด11!AG22="","",ชี้วัด11!AG22),IF(ชี้วัด11!AG52="","",ชี้วัด11!AG52))</f>
        <v/>
      </c>
      <c r="AH22" s="314" t="str">
        <f>IF($B$2=1,IF(ชี้วัด11!AH22="","",ชี้วัด11!AH22),IF(ชี้วัด11!AH52="","",ชี้วัด11!AH52))</f>
        <v/>
      </c>
      <c r="AI22" s="314" t="str">
        <f>IF($B$2=1,IF(ชี้วัด11!AI22="","",ชี้วัด11!AI22),IF(ชี้วัด11!AI52="","",ชี้วัด11!AI52))</f>
        <v/>
      </c>
      <c r="AJ22" s="314" t="str">
        <f>IF($B$2=1,IF(ชี้วัด11!AJ22="","",ชี้วัด11!AJ22),IF(ชี้วัด11!AJ52="","",ชี้วัด11!AJ52))</f>
        <v/>
      </c>
      <c r="AK22" s="314" t="str">
        <f>IF($B$2=1,IF(ชี้วัด11!AK22="","",ชี้วัด11!AK22),IF(ชี้วัด11!AK52="","",ชี้วัด11!AK52))</f>
        <v/>
      </c>
      <c r="AL22" s="314" t="str">
        <f>IF($B$2=1,IF(ชี้วัด11!AL22="","",ชี้วัด11!AL22),IF(ชี้วัด11!AL52="","",ชี้วัด11!AL52))</f>
        <v/>
      </c>
      <c r="AM22" s="314" t="str">
        <f>IF($B$2=1,IF(ชี้วัด11!AM22="","",ชี้วัด11!AM22),IF(ชี้วัด11!AM52="","",ชี้วัด11!AM52))</f>
        <v/>
      </c>
      <c r="AN22" s="314" t="str">
        <f>IF($B$2=1,IF(ชี้วัด11!AN22="","",ชี้วัด11!AN22),IF(ชี้วัด11!AN52="","",ชี้วัด11!AN52))</f>
        <v/>
      </c>
      <c r="AO22" s="314" t="str">
        <f>IF($B$2=1,IF(ชี้วัด11!AO22="","",ชี้วัด11!AO22),IF(ชี้วัด11!AO52="","",ชี้วัด11!AO52))</f>
        <v/>
      </c>
      <c r="AP22" s="314" t="str">
        <f>IF($B$2=1,IF(ชี้วัด11!AP22="","",ชี้วัด11!AP22),IF(ชี้วัด11!AP52="","",ชี้วัด11!AP52))</f>
        <v/>
      </c>
      <c r="AQ22" s="314" t="str">
        <f>IF($B$2=1,IF(ชี้วัด11!AQ22="","",ชี้วัด11!AQ22),IF(ชี้วัด11!AQ52="","",ชี้วัด11!AQ52))</f>
        <v/>
      </c>
      <c r="AR22" s="314" t="str">
        <f>IF($B$2=1,IF(ชี้วัด11!AR22="","",ชี้วัด11!AR22),IF(ชี้วัด11!AR52="","",ชี้วัด11!AR52))</f>
        <v/>
      </c>
      <c r="AS22" s="314" t="str">
        <f>IF($B$2=1,IF(ชี้วัด11!AS22="","",ชี้วัด11!AS22),IF(ชี้วัด11!AS52="","",ชี้วัด11!AS52))</f>
        <v/>
      </c>
      <c r="AT22" s="314" t="str">
        <f>IF($B$2=1,IF(ชี้วัด11!AT22="","",ชี้วัด11!AT22),IF(ชี้วัด11!AT52="","",ชี้วัด11!AT52))</f>
        <v/>
      </c>
      <c r="AU22" s="314" t="str">
        <f>IF($B$2=1,IF(ชี้วัด11!AU22="","",ชี้วัด11!AU22),IF(ชี้วัด11!AU52="","",ชี้วัด11!AU52))</f>
        <v/>
      </c>
      <c r="AV22" s="314" t="str">
        <f>IF($B$2=1,IF(ชี้วัด11!AV22="","",ชี้วัด11!AV22),IF(ชี้วัด11!AV52="","",ชี้วัด11!AV52))</f>
        <v/>
      </c>
      <c r="AW22" s="314" t="str">
        <f>IF($B$2=1,IF(ชี้วัด11!AW22="","",ชี้วัด11!AW22),IF(ชี้วัด11!AW52="","",ชี้วัด11!AW52))</f>
        <v/>
      </c>
      <c r="AX22" s="314" t="str">
        <f>IF($B$2=1,IF(ชี้วัด11!AX22="","",ชี้วัด11!AX22),IF(ชี้วัด11!AX52="","",ชี้วัด11!AX52))</f>
        <v/>
      </c>
      <c r="AY22" s="314" t="str">
        <f>IF($B$2=1,IF(ชี้วัด11!AY22="","",ชี้วัด11!AY22),IF(ชี้วัด11!AY52="","",ชี้วัด11!AY52))</f>
        <v/>
      </c>
      <c r="AZ22" s="314" t="str">
        <f>IF($B$2=1,IF(ชี้วัด11!AZ22="","",ชี้วัด11!AZ22),IF(ชี้วัด11!AZ52="","",ชี้วัด11!AZ52))</f>
        <v/>
      </c>
      <c r="BA22" s="314" t="str">
        <f>IF($B$2=1,IF(ชี้วัด11!BA22="","",ชี้วัด11!BA22),IF(ชี้วัด11!BA52="","",ชี้วัด11!BA52))</f>
        <v/>
      </c>
      <c r="BB22" s="314" t="str">
        <f>IF($B$2=1,IF(ชี้วัด11!BB22="","",ชี้วัด11!BB22),IF(ชี้วัด11!BB52="","",ชี้วัด11!BB52))</f>
        <v/>
      </c>
      <c r="BC22" s="314" t="str">
        <f>IF($B$2=1,IF(ชี้วัด11!BC22="","",ชี้วัด11!BC22),IF(ชี้วัด11!BC52="","",ชี้วัด11!BC52))</f>
        <v/>
      </c>
      <c r="BD22" s="314" t="str">
        <f>IF($B$2=1,IF(ชี้วัด11!BD22="","",ชี้วัด11!BD22),IF(ชี้วัด11!BD52="","",ชี้วัด11!BD52))</f>
        <v/>
      </c>
      <c r="BE22" s="116" t="str">
        <f>IF($B$2=1,IF(ชี้วัด11!BE22="","",ชี้วัด11!BE22),IF(ชี้วัด11!BE52="","",ชี้วัด11!BE52))</f>
        <v/>
      </c>
      <c r="BF22" s="116" t="str">
        <f>IF($B$2=1,IF(ชี้วัด11!BF22="","",ชี้วัด11!BF22),IF(ชี้วัด11!BF52="","",ชี้วัด11!BF52))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IF($B$2=1,IF(ชี้วัด11!E23="","",ชี้วัด11!E23),IF(ชี้วัด11!E53="","",ชี้วัด11!E53))</f>
        <v/>
      </c>
      <c r="F23" s="118"/>
      <c r="G23" s="314" t="str">
        <f>IF($B$2=1,IF(ชี้วัด11!G23="","",ชี้วัด11!G23),IF(ชี้วัด11!G53="","",ชี้วัด11!G53))</f>
        <v/>
      </c>
      <c r="H23" s="314" t="str">
        <f>IF($B$2=1,IF(ชี้วัด11!H23="","",ชี้วัด11!H23),IF(ชี้วัด11!H53="","",ชี้วัด11!H53))</f>
        <v/>
      </c>
      <c r="I23" s="314" t="str">
        <f>IF($B$2=1,IF(ชี้วัด11!I23="","",ชี้วัด11!I23),IF(ชี้วัด11!I53="","",ชี้วัด11!I53))</f>
        <v/>
      </c>
      <c r="J23" s="314" t="str">
        <f>IF($B$2=1,IF(ชี้วัด11!J23="","",ชี้วัด11!J23),IF(ชี้วัด11!J53="","",ชี้วัด11!J53))</f>
        <v/>
      </c>
      <c r="K23" s="314" t="str">
        <f>IF($B$2=1,IF(ชี้วัด11!K23="","",ชี้วัด11!K23),IF(ชี้วัด11!K53="","",ชี้วัด11!K53))</f>
        <v/>
      </c>
      <c r="L23" s="314" t="str">
        <f>IF($B$2=1,IF(ชี้วัด11!L23="","",ชี้วัด11!L23),IF(ชี้วัด11!L53="","",ชี้วัด11!L53))</f>
        <v/>
      </c>
      <c r="M23" s="314" t="str">
        <f>IF($B$2=1,IF(ชี้วัด11!M23="","",ชี้วัด11!M23),IF(ชี้วัด11!M53="","",ชี้วัด11!M53))</f>
        <v/>
      </c>
      <c r="N23" s="314" t="str">
        <f>IF($B$2=1,IF(ชี้วัด11!N23="","",ชี้วัด11!N23),IF(ชี้วัด11!N53="","",ชี้วัด11!N53))</f>
        <v/>
      </c>
      <c r="O23" s="314" t="str">
        <f>IF($B$2=1,IF(ชี้วัด11!O23="","",ชี้วัด11!O23),IF(ชี้วัด11!O53="","",ชี้วัด11!O53))</f>
        <v/>
      </c>
      <c r="P23" s="314" t="str">
        <f>IF($B$2=1,IF(ชี้วัด11!P23="","",ชี้วัด11!P23),IF(ชี้วัด11!P53="","",ชี้วัด11!P53))</f>
        <v/>
      </c>
      <c r="Q23" s="314" t="str">
        <f>IF($B$2=1,IF(ชี้วัด11!Q23="","",ชี้วัด11!Q23),IF(ชี้วัด11!Q53="","",ชี้วัด11!Q53))</f>
        <v/>
      </c>
      <c r="R23" s="314" t="str">
        <f>IF($B$2=1,IF(ชี้วัด11!R23="","",ชี้วัด11!R23),IF(ชี้วัด11!R53="","",ชี้วัด11!R53))</f>
        <v/>
      </c>
      <c r="S23" s="314" t="str">
        <f>IF($B$2=1,IF(ชี้วัด11!S23="","",ชี้วัด11!S23),IF(ชี้วัด11!S53="","",ชี้วัด11!S53))</f>
        <v/>
      </c>
      <c r="T23" s="314" t="str">
        <f>IF($B$2=1,IF(ชี้วัด11!T23="","",ชี้วัด11!T23),IF(ชี้วัด11!T53="","",ชี้วัด11!T53))</f>
        <v/>
      </c>
      <c r="U23" s="314" t="str">
        <f>IF($B$2=1,IF(ชี้วัด11!U23="","",ชี้วัด11!U23),IF(ชี้วัด11!U53="","",ชี้วัด11!U53))</f>
        <v/>
      </c>
      <c r="V23" s="314" t="str">
        <f>IF($B$2=1,IF(ชี้วัด11!V23="","",ชี้วัด11!V23),IF(ชี้วัด11!V53="","",ชี้วัด11!V53))</f>
        <v/>
      </c>
      <c r="W23" s="314" t="str">
        <f>IF($B$2=1,IF(ชี้วัด11!W23="","",ชี้วัด11!W23),IF(ชี้วัด11!W53="","",ชี้วัด11!W53))</f>
        <v/>
      </c>
      <c r="X23" s="314" t="str">
        <f>IF($B$2=1,IF(ชี้วัด11!X23="","",ชี้วัด11!X23),IF(ชี้วัด11!X53="","",ชี้วัด11!X53))</f>
        <v/>
      </c>
      <c r="Y23" s="314" t="str">
        <f>IF($B$2=1,IF(ชี้วัด11!Y23="","",ชี้วัด11!Y23),IF(ชี้วัด11!Y53="","",ชี้วัด11!Y53))</f>
        <v/>
      </c>
      <c r="Z23" s="314" t="str">
        <f>IF($B$2=1,IF(ชี้วัด11!Z23="","",ชี้วัด11!Z23),IF(ชี้วัด11!Z53="","",ชี้วัด11!Z53))</f>
        <v/>
      </c>
      <c r="AA23" s="314" t="str">
        <f>IF($B$2=1,IF(ชี้วัด11!AA23="","",ชี้วัด11!AA23),IF(ชี้วัด11!AA53="","",ชี้วัด11!AA53))</f>
        <v/>
      </c>
      <c r="AB23" s="314" t="str">
        <f>IF($B$2=1,IF(ชี้วัด11!AB23="","",ชี้วัด11!AB23),IF(ชี้วัด11!AB53="","",ชี้วัด11!AB53))</f>
        <v/>
      </c>
      <c r="AC23" s="314" t="str">
        <f>IF($B$2=1,IF(ชี้วัด11!AC23="","",ชี้วัด11!AC23),IF(ชี้วัด11!AC53="","",ชี้วัด11!AC53))</f>
        <v/>
      </c>
      <c r="AD23" s="314" t="str">
        <f>IF($B$2=1,IF(ชี้วัด11!AD23="","",ชี้วัด11!AD23),IF(ชี้วัด11!AD53="","",ชี้วัด11!AD53))</f>
        <v/>
      </c>
      <c r="AE23" s="314" t="str">
        <f>IF($B$2=1,IF(ชี้วัด11!AE23="","",ชี้วัด11!AE23),IF(ชี้วัด11!AE53="","",ชี้วัด11!AE53))</f>
        <v/>
      </c>
      <c r="AF23" s="314" t="str">
        <f>IF($B$2=1,IF(ชี้วัด11!AF23="","",ชี้วัด11!AF23),IF(ชี้วัด11!AF53="","",ชี้วัด11!AF53))</f>
        <v/>
      </c>
      <c r="AG23" s="314" t="str">
        <f>IF($B$2=1,IF(ชี้วัด11!AG23="","",ชี้วัด11!AG23),IF(ชี้วัด11!AG53="","",ชี้วัด11!AG53))</f>
        <v/>
      </c>
      <c r="AH23" s="314" t="str">
        <f>IF($B$2=1,IF(ชี้วัด11!AH23="","",ชี้วัด11!AH23),IF(ชี้วัด11!AH53="","",ชี้วัด11!AH53))</f>
        <v/>
      </c>
      <c r="AI23" s="314" t="str">
        <f>IF($B$2=1,IF(ชี้วัด11!AI23="","",ชี้วัด11!AI23),IF(ชี้วัด11!AI53="","",ชี้วัด11!AI53))</f>
        <v/>
      </c>
      <c r="AJ23" s="314" t="str">
        <f>IF($B$2=1,IF(ชี้วัด11!AJ23="","",ชี้วัด11!AJ23),IF(ชี้วัด11!AJ53="","",ชี้วัด11!AJ53))</f>
        <v/>
      </c>
      <c r="AK23" s="314" t="str">
        <f>IF($B$2=1,IF(ชี้วัด11!AK23="","",ชี้วัด11!AK23),IF(ชี้วัด11!AK53="","",ชี้วัด11!AK53))</f>
        <v/>
      </c>
      <c r="AL23" s="314" t="str">
        <f>IF($B$2=1,IF(ชี้วัด11!AL23="","",ชี้วัด11!AL23),IF(ชี้วัด11!AL53="","",ชี้วัด11!AL53))</f>
        <v/>
      </c>
      <c r="AM23" s="314" t="str">
        <f>IF($B$2=1,IF(ชี้วัด11!AM23="","",ชี้วัด11!AM23),IF(ชี้วัด11!AM53="","",ชี้วัด11!AM53))</f>
        <v/>
      </c>
      <c r="AN23" s="314" t="str">
        <f>IF($B$2=1,IF(ชี้วัด11!AN23="","",ชี้วัด11!AN23),IF(ชี้วัด11!AN53="","",ชี้วัด11!AN53))</f>
        <v/>
      </c>
      <c r="AO23" s="314" t="str">
        <f>IF($B$2=1,IF(ชี้วัด11!AO23="","",ชี้วัด11!AO23),IF(ชี้วัด11!AO53="","",ชี้วัด11!AO53))</f>
        <v/>
      </c>
      <c r="AP23" s="314" t="str">
        <f>IF($B$2=1,IF(ชี้วัด11!AP23="","",ชี้วัด11!AP23),IF(ชี้วัด11!AP53="","",ชี้วัด11!AP53))</f>
        <v/>
      </c>
      <c r="AQ23" s="314" t="str">
        <f>IF($B$2=1,IF(ชี้วัด11!AQ23="","",ชี้วัด11!AQ23),IF(ชี้วัด11!AQ53="","",ชี้วัด11!AQ53))</f>
        <v/>
      </c>
      <c r="AR23" s="314" t="str">
        <f>IF($B$2=1,IF(ชี้วัด11!AR23="","",ชี้วัด11!AR23),IF(ชี้วัด11!AR53="","",ชี้วัด11!AR53))</f>
        <v/>
      </c>
      <c r="AS23" s="314" t="str">
        <f>IF($B$2=1,IF(ชี้วัด11!AS23="","",ชี้วัด11!AS23),IF(ชี้วัด11!AS53="","",ชี้วัด11!AS53))</f>
        <v/>
      </c>
      <c r="AT23" s="314" t="str">
        <f>IF($B$2=1,IF(ชี้วัด11!AT23="","",ชี้วัด11!AT23),IF(ชี้วัด11!AT53="","",ชี้วัด11!AT53))</f>
        <v/>
      </c>
      <c r="AU23" s="314" t="str">
        <f>IF($B$2=1,IF(ชี้วัด11!AU23="","",ชี้วัด11!AU23),IF(ชี้วัด11!AU53="","",ชี้วัด11!AU53))</f>
        <v/>
      </c>
      <c r="AV23" s="314" t="str">
        <f>IF($B$2=1,IF(ชี้วัด11!AV23="","",ชี้วัด11!AV23),IF(ชี้วัด11!AV53="","",ชี้วัด11!AV53))</f>
        <v/>
      </c>
      <c r="AW23" s="314" t="str">
        <f>IF($B$2=1,IF(ชี้วัด11!AW23="","",ชี้วัด11!AW23),IF(ชี้วัด11!AW53="","",ชี้วัด11!AW53))</f>
        <v/>
      </c>
      <c r="AX23" s="314" t="str">
        <f>IF($B$2=1,IF(ชี้วัด11!AX23="","",ชี้วัด11!AX23),IF(ชี้วัด11!AX53="","",ชี้วัด11!AX53))</f>
        <v/>
      </c>
      <c r="AY23" s="314" t="str">
        <f>IF($B$2=1,IF(ชี้วัด11!AY23="","",ชี้วัด11!AY23),IF(ชี้วัด11!AY53="","",ชี้วัด11!AY53))</f>
        <v/>
      </c>
      <c r="AZ23" s="314" t="str">
        <f>IF($B$2=1,IF(ชี้วัด11!AZ23="","",ชี้วัด11!AZ23),IF(ชี้วัด11!AZ53="","",ชี้วัด11!AZ53))</f>
        <v/>
      </c>
      <c r="BA23" s="314" t="str">
        <f>IF($B$2=1,IF(ชี้วัด11!BA23="","",ชี้วัด11!BA23),IF(ชี้วัด11!BA53="","",ชี้วัด11!BA53))</f>
        <v/>
      </c>
      <c r="BB23" s="314" t="str">
        <f>IF($B$2=1,IF(ชี้วัด11!BB23="","",ชี้วัด11!BB23),IF(ชี้วัด11!BB53="","",ชี้วัด11!BB53))</f>
        <v/>
      </c>
      <c r="BC23" s="314" t="str">
        <f>IF($B$2=1,IF(ชี้วัด11!BC23="","",ชี้วัด11!BC23),IF(ชี้วัด11!BC53="","",ชี้วัด11!BC53))</f>
        <v/>
      </c>
      <c r="BD23" s="314" t="str">
        <f>IF($B$2=1,IF(ชี้วัด11!BD23="","",ชี้วัด11!BD23),IF(ชี้วัด11!BD53="","",ชี้วัด11!BD53))</f>
        <v/>
      </c>
      <c r="BE23" s="116" t="str">
        <f>IF($B$2=1,IF(ชี้วัด11!BE23="","",ชี้วัด11!BE23),IF(ชี้วัด11!BE53="","",ชี้วัด11!BE53))</f>
        <v/>
      </c>
      <c r="BF23" s="116" t="str">
        <f>IF($B$2=1,IF(ชี้วัด11!BF23="","",ชี้วัด11!BF23),IF(ชี้วัด11!BF53="","",ชี้วัด11!BF53))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IF($B$2=1,IF(ชี้วัด11!E24="","",ชี้วัด11!E24),IF(ชี้วัด11!E54="","",ชี้วัด11!E54))</f>
        <v/>
      </c>
      <c r="F24" s="118"/>
      <c r="G24" s="314" t="str">
        <f>IF($B$2=1,IF(ชี้วัด11!G24="","",ชี้วัด11!G24),IF(ชี้วัด11!G54="","",ชี้วัด11!G54))</f>
        <v/>
      </c>
      <c r="H24" s="314" t="str">
        <f>IF($B$2=1,IF(ชี้วัด11!H24="","",ชี้วัด11!H24),IF(ชี้วัด11!H54="","",ชี้วัด11!H54))</f>
        <v/>
      </c>
      <c r="I24" s="314" t="str">
        <f>IF($B$2=1,IF(ชี้วัด11!I24="","",ชี้วัด11!I24),IF(ชี้วัด11!I54="","",ชี้วัด11!I54))</f>
        <v/>
      </c>
      <c r="J24" s="314" t="str">
        <f>IF($B$2=1,IF(ชี้วัด11!J24="","",ชี้วัด11!J24),IF(ชี้วัด11!J54="","",ชี้วัด11!J54))</f>
        <v/>
      </c>
      <c r="K24" s="314" t="str">
        <f>IF($B$2=1,IF(ชี้วัด11!K24="","",ชี้วัด11!K24),IF(ชี้วัด11!K54="","",ชี้วัด11!K54))</f>
        <v/>
      </c>
      <c r="L24" s="314" t="str">
        <f>IF($B$2=1,IF(ชี้วัด11!L24="","",ชี้วัด11!L24),IF(ชี้วัด11!L54="","",ชี้วัด11!L54))</f>
        <v/>
      </c>
      <c r="M24" s="314" t="str">
        <f>IF($B$2=1,IF(ชี้วัด11!M24="","",ชี้วัด11!M24),IF(ชี้วัด11!M54="","",ชี้วัด11!M54))</f>
        <v/>
      </c>
      <c r="N24" s="314" t="str">
        <f>IF($B$2=1,IF(ชี้วัด11!N24="","",ชี้วัด11!N24),IF(ชี้วัด11!N54="","",ชี้วัด11!N54))</f>
        <v/>
      </c>
      <c r="O24" s="314" t="str">
        <f>IF($B$2=1,IF(ชี้วัด11!O24="","",ชี้วัด11!O24),IF(ชี้วัด11!O54="","",ชี้วัด11!O54))</f>
        <v/>
      </c>
      <c r="P24" s="314" t="str">
        <f>IF($B$2=1,IF(ชี้วัด11!P24="","",ชี้วัด11!P24),IF(ชี้วัด11!P54="","",ชี้วัด11!P54))</f>
        <v/>
      </c>
      <c r="Q24" s="314" t="str">
        <f>IF($B$2=1,IF(ชี้วัด11!Q24="","",ชี้วัด11!Q24),IF(ชี้วัด11!Q54="","",ชี้วัด11!Q54))</f>
        <v/>
      </c>
      <c r="R24" s="314" t="str">
        <f>IF($B$2=1,IF(ชี้วัด11!R24="","",ชี้วัด11!R24),IF(ชี้วัด11!R54="","",ชี้วัด11!R54))</f>
        <v/>
      </c>
      <c r="S24" s="314" t="str">
        <f>IF($B$2=1,IF(ชี้วัด11!S24="","",ชี้วัด11!S24),IF(ชี้วัด11!S54="","",ชี้วัด11!S54))</f>
        <v/>
      </c>
      <c r="T24" s="314" t="str">
        <f>IF($B$2=1,IF(ชี้วัด11!T24="","",ชี้วัด11!T24),IF(ชี้วัด11!T54="","",ชี้วัด11!T54))</f>
        <v/>
      </c>
      <c r="U24" s="314" t="str">
        <f>IF($B$2=1,IF(ชี้วัด11!U24="","",ชี้วัด11!U24),IF(ชี้วัด11!U54="","",ชี้วัด11!U54))</f>
        <v/>
      </c>
      <c r="V24" s="314" t="str">
        <f>IF($B$2=1,IF(ชี้วัด11!V24="","",ชี้วัด11!V24),IF(ชี้วัด11!V54="","",ชี้วัด11!V54))</f>
        <v/>
      </c>
      <c r="W24" s="314" t="str">
        <f>IF($B$2=1,IF(ชี้วัด11!W24="","",ชี้วัด11!W24),IF(ชี้วัด11!W54="","",ชี้วัด11!W54))</f>
        <v/>
      </c>
      <c r="X24" s="314" t="str">
        <f>IF($B$2=1,IF(ชี้วัด11!X24="","",ชี้วัด11!X24),IF(ชี้วัด11!X54="","",ชี้วัด11!X54))</f>
        <v/>
      </c>
      <c r="Y24" s="314" t="str">
        <f>IF($B$2=1,IF(ชี้วัด11!Y24="","",ชี้วัด11!Y24),IF(ชี้วัด11!Y54="","",ชี้วัด11!Y54))</f>
        <v/>
      </c>
      <c r="Z24" s="314" t="str">
        <f>IF($B$2=1,IF(ชี้วัด11!Z24="","",ชี้วัด11!Z24),IF(ชี้วัด11!Z54="","",ชี้วัด11!Z54))</f>
        <v/>
      </c>
      <c r="AA24" s="314" t="str">
        <f>IF($B$2=1,IF(ชี้วัด11!AA24="","",ชี้วัด11!AA24),IF(ชี้วัด11!AA54="","",ชี้วัด11!AA54))</f>
        <v/>
      </c>
      <c r="AB24" s="314" t="str">
        <f>IF($B$2=1,IF(ชี้วัด11!AB24="","",ชี้วัด11!AB24),IF(ชี้วัด11!AB54="","",ชี้วัด11!AB54))</f>
        <v/>
      </c>
      <c r="AC24" s="314" t="str">
        <f>IF($B$2=1,IF(ชี้วัด11!AC24="","",ชี้วัด11!AC24),IF(ชี้วัด11!AC54="","",ชี้วัด11!AC54))</f>
        <v/>
      </c>
      <c r="AD24" s="314" t="str">
        <f>IF($B$2=1,IF(ชี้วัด11!AD24="","",ชี้วัด11!AD24),IF(ชี้วัด11!AD54="","",ชี้วัด11!AD54))</f>
        <v/>
      </c>
      <c r="AE24" s="314" t="str">
        <f>IF($B$2=1,IF(ชี้วัด11!AE24="","",ชี้วัด11!AE24),IF(ชี้วัด11!AE54="","",ชี้วัด11!AE54))</f>
        <v/>
      </c>
      <c r="AF24" s="314" t="str">
        <f>IF($B$2=1,IF(ชี้วัด11!AF24="","",ชี้วัด11!AF24),IF(ชี้วัด11!AF54="","",ชี้วัด11!AF54))</f>
        <v/>
      </c>
      <c r="AG24" s="314" t="str">
        <f>IF($B$2=1,IF(ชี้วัด11!AG24="","",ชี้วัด11!AG24),IF(ชี้วัด11!AG54="","",ชี้วัด11!AG54))</f>
        <v/>
      </c>
      <c r="AH24" s="314" t="str">
        <f>IF($B$2=1,IF(ชี้วัด11!AH24="","",ชี้วัด11!AH24),IF(ชี้วัด11!AH54="","",ชี้วัด11!AH54))</f>
        <v/>
      </c>
      <c r="AI24" s="314" t="str">
        <f>IF($B$2=1,IF(ชี้วัด11!AI24="","",ชี้วัด11!AI24),IF(ชี้วัด11!AI54="","",ชี้วัด11!AI54))</f>
        <v/>
      </c>
      <c r="AJ24" s="314" t="str">
        <f>IF($B$2=1,IF(ชี้วัด11!AJ24="","",ชี้วัด11!AJ24),IF(ชี้วัด11!AJ54="","",ชี้วัด11!AJ54))</f>
        <v/>
      </c>
      <c r="AK24" s="314" t="str">
        <f>IF($B$2=1,IF(ชี้วัด11!AK24="","",ชี้วัด11!AK24),IF(ชี้วัด11!AK54="","",ชี้วัด11!AK54))</f>
        <v/>
      </c>
      <c r="AL24" s="314" t="str">
        <f>IF($B$2=1,IF(ชี้วัด11!AL24="","",ชี้วัด11!AL24),IF(ชี้วัด11!AL54="","",ชี้วัด11!AL54))</f>
        <v/>
      </c>
      <c r="AM24" s="314" t="str">
        <f>IF($B$2=1,IF(ชี้วัด11!AM24="","",ชี้วัด11!AM24),IF(ชี้วัด11!AM54="","",ชี้วัด11!AM54))</f>
        <v/>
      </c>
      <c r="AN24" s="314" t="str">
        <f>IF($B$2=1,IF(ชี้วัด11!AN24="","",ชี้วัด11!AN24),IF(ชี้วัด11!AN54="","",ชี้วัด11!AN54))</f>
        <v/>
      </c>
      <c r="AO24" s="314" t="str">
        <f>IF($B$2=1,IF(ชี้วัด11!AO24="","",ชี้วัด11!AO24),IF(ชี้วัด11!AO54="","",ชี้วัด11!AO54))</f>
        <v/>
      </c>
      <c r="AP24" s="314" t="str">
        <f>IF($B$2=1,IF(ชี้วัด11!AP24="","",ชี้วัด11!AP24),IF(ชี้วัด11!AP54="","",ชี้วัด11!AP54))</f>
        <v/>
      </c>
      <c r="AQ24" s="314" t="str">
        <f>IF($B$2=1,IF(ชี้วัด11!AQ24="","",ชี้วัด11!AQ24),IF(ชี้วัด11!AQ54="","",ชี้วัด11!AQ54))</f>
        <v/>
      </c>
      <c r="AR24" s="314" t="str">
        <f>IF($B$2=1,IF(ชี้วัด11!AR24="","",ชี้วัด11!AR24),IF(ชี้วัด11!AR54="","",ชี้วัด11!AR54))</f>
        <v/>
      </c>
      <c r="AS24" s="314" t="str">
        <f>IF($B$2=1,IF(ชี้วัด11!AS24="","",ชี้วัด11!AS24),IF(ชี้วัด11!AS54="","",ชี้วัด11!AS54))</f>
        <v/>
      </c>
      <c r="AT24" s="314" t="str">
        <f>IF($B$2=1,IF(ชี้วัด11!AT24="","",ชี้วัด11!AT24),IF(ชี้วัด11!AT54="","",ชี้วัด11!AT54))</f>
        <v/>
      </c>
      <c r="AU24" s="314" t="str">
        <f>IF($B$2=1,IF(ชี้วัด11!AU24="","",ชี้วัด11!AU24),IF(ชี้วัด11!AU54="","",ชี้วัด11!AU54))</f>
        <v/>
      </c>
      <c r="AV24" s="314" t="str">
        <f>IF($B$2=1,IF(ชี้วัด11!AV24="","",ชี้วัด11!AV24),IF(ชี้วัด11!AV54="","",ชี้วัด11!AV54))</f>
        <v/>
      </c>
      <c r="AW24" s="314" t="str">
        <f>IF($B$2=1,IF(ชี้วัด11!AW24="","",ชี้วัด11!AW24),IF(ชี้วัด11!AW54="","",ชี้วัด11!AW54))</f>
        <v/>
      </c>
      <c r="AX24" s="314" t="str">
        <f>IF($B$2=1,IF(ชี้วัด11!AX24="","",ชี้วัด11!AX24),IF(ชี้วัด11!AX54="","",ชี้วัด11!AX54))</f>
        <v/>
      </c>
      <c r="AY24" s="314" t="str">
        <f>IF($B$2=1,IF(ชี้วัด11!AY24="","",ชี้วัด11!AY24),IF(ชี้วัด11!AY54="","",ชี้วัด11!AY54))</f>
        <v/>
      </c>
      <c r="AZ24" s="314" t="str">
        <f>IF($B$2=1,IF(ชี้วัด11!AZ24="","",ชี้วัด11!AZ24),IF(ชี้วัด11!AZ54="","",ชี้วัด11!AZ54))</f>
        <v/>
      </c>
      <c r="BA24" s="314" t="str">
        <f>IF($B$2=1,IF(ชี้วัด11!BA24="","",ชี้วัด11!BA24),IF(ชี้วัด11!BA54="","",ชี้วัด11!BA54))</f>
        <v/>
      </c>
      <c r="BB24" s="314" t="str">
        <f>IF($B$2=1,IF(ชี้วัด11!BB24="","",ชี้วัด11!BB24),IF(ชี้วัด11!BB54="","",ชี้วัด11!BB54))</f>
        <v/>
      </c>
      <c r="BC24" s="314" t="str">
        <f>IF($B$2=1,IF(ชี้วัด11!BC24="","",ชี้วัด11!BC24),IF(ชี้วัด11!BC54="","",ชี้วัด11!BC54))</f>
        <v/>
      </c>
      <c r="BD24" s="314" t="str">
        <f>IF($B$2=1,IF(ชี้วัด11!BD24="","",ชี้วัด11!BD24),IF(ชี้วัด11!BD54="","",ชี้วัด11!BD54))</f>
        <v/>
      </c>
      <c r="BE24" s="116" t="str">
        <f>IF($B$2=1,IF(ชี้วัด11!BE24="","",ชี้วัด11!BE24),IF(ชี้วัด11!BE54="","",ชี้วัด11!BE54))</f>
        <v/>
      </c>
      <c r="BF24" s="116" t="str">
        <f>IF($B$2=1,IF(ชี้วัด11!BF24="","",ชี้วัด11!BF24),IF(ชี้วัด11!BF54="","",ชี้วัด11!BF54))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IF($B$2=1,IF(ชี้วัด11!E25="","",ชี้วัด11!E25),IF(ชี้วัด11!E55="","",ชี้วัด11!E55))</f>
        <v/>
      </c>
      <c r="F25" s="118"/>
      <c r="G25" s="314" t="str">
        <f>IF($B$2=1,IF(ชี้วัด11!G25="","",ชี้วัด11!G25),IF(ชี้วัด11!G55="","",ชี้วัด11!G55))</f>
        <v/>
      </c>
      <c r="H25" s="314" t="str">
        <f>IF($B$2=1,IF(ชี้วัด11!H25="","",ชี้วัด11!H25),IF(ชี้วัด11!H55="","",ชี้วัด11!H55))</f>
        <v/>
      </c>
      <c r="I25" s="314" t="str">
        <f>IF($B$2=1,IF(ชี้วัด11!I25="","",ชี้วัด11!I25),IF(ชี้วัด11!I55="","",ชี้วัด11!I55))</f>
        <v/>
      </c>
      <c r="J25" s="314" t="str">
        <f>IF($B$2=1,IF(ชี้วัด11!J25="","",ชี้วัด11!J25),IF(ชี้วัด11!J55="","",ชี้วัด11!J55))</f>
        <v/>
      </c>
      <c r="K25" s="314" t="str">
        <f>IF($B$2=1,IF(ชี้วัด11!K25="","",ชี้วัด11!K25),IF(ชี้วัด11!K55="","",ชี้วัด11!K55))</f>
        <v/>
      </c>
      <c r="L25" s="314" t="str">
        <f>IF($B$2=1,IF(ชี้วัด11!L25="","",ชี้วัด11!L25),IF(ชี้วัด11!L55="","",ชี้วัด11!L55))</f>
        <v/>
      </c>
      <c r="M25" s="314" t="str">
        <f>IF($B$2=1,IF(ชี้วัด11!M25="","",ชี้วัด11!M25),IF(ชี้วัด11!M55="","",ชี้วัด11!M55))</f>
        <v/>
      </c>
      <c r="N25" s="314" t="str">
        <f>IF($B$2=1,IF(ชี้วัด11!N25="","",ชี้วัด11!N25),IF(ชี้วัด11!N55="","",ชี้วัด11!N55))</f>
        <v/>
      </c>
      <c r="O25" s="314" t="str">
        <f>IF($B$2=1,IF(ชี้วัด11!O25="","",ชี้วัด11!O25),IF(ชี้วัด11!O55="","",ชี้วัด11!O55))</f>
        <v/>
      </c>
      <c r="P25" s="314" t="str">
        <f>IF($B$2=1,IF(ชี้วัด11!P25="","",ชี้วัด11!P25),IF(ชี้วัด11!P55="","",ชี้วัด11!P55))</f>
        <v/>
      </c>
      <c r="Q25" s="314" t="str">
        <f>IF($B$2=1,IF(ชี้วัด11!Q25="","",ชี้วัด11!Q25),IF(ชี้วัด11!Q55="","",ชี้วัด11!Q55))</f>
        <v/>
      </c>
      <c r="R25" s="314" t="str">
        <f>IF($B$2=1,IF(ชี้วัด11!R25="","",ชี้วัด11!R25),IF(ชี้วัด11!R55="","",ชี้วัด11!R55))</f>
        <v/>
      </c>
      <c r="S25" s="314" t="str">
        <f>IF($B$2=1,IF(ชี้วัด11!S25="","",ชี้วัด11!S25),IF(ชี้วัด11!S55="","",ชี้วัด11!S55))</f>
        <v/>
      </c>
      <c r="T25" s="314" t="str">
        <f>IF($B$2=1,IF(ชี้วัด11!T25="","",ชี้วัด11!T25),IF(ชี้วัด11!T55="","",ชี้วัด11!T55))</f>
        <v/>
      </c>
      <c r="U25" s="314" t="str">
        <f>IF($B$2=1,IF(ชี้วัด11!U25="","",ชี้วัด11!U25),IF(ชี้วัด11!U55="","",ชี้วัด11!U55))</f>
        <v/>
      </c>
      <c r="V25" s="314" t="str">
        <f>IF($B$2=1,IF(ชี้วัด11!V25="","",ชี้วัด11!V25),IF(ชี้วัด11!V55="","",ชี้วัด11!V55))</f>
        <v/>
      </c>
      <c r="W25" s="314" t="str">
        <f>IF($B$2=1,IF(ชี้วัด11!W25="","",ชี้วัด11!W25),IF(ชี้วัด11!W55="","",ชี้วัด11!W55))</f>
        <v/>
      </c>
      <c r="X25" s="314" t="str">
        <f>IF($B$2=1,IF(ชี้วัด11!X25="","",ชี้วัด11!X25),IF(ชี้วัด11!X55="","",ชี้วัด11!X55))</f>
        <v/>
      </c>
      <c r="Y25" s="314" t="str">
        <f>IF($B$2=1,IF(ชี้วัด11!Y25="","",ชี้วัด11!Y25),IF(ชี้วัด11!Y55="","",ชี้วัด11!Y55))</f>
        <v/>
      </c>
      <c r="Z25" s="314" t="str">
        <f>IF($B$2=1,IF(ชี้วัด11!Z25="","",ชี้วัด11!Z25),IF(ชี้วัด11!Z55="","",ชี้วัด11!Z55))</f>
        <v/>
      </c>
      <c r="AA25" s="314" t="str">
        <f>IF($B$2=1,IF(ชี้วัด11!AA25="","",ชี้วัด11!AA25),IF(ชี้วัด11!AA55="","",ชี้วัด11!AA55))</f>
        <v/>
      </c>
      <c r="AB25" s="314" t="str">
        <f>IF($B$2=1,IF(ชี้วัด11!AB25="","",ชี้วัด11!AB25),IF(ชี้วัด11!AB55="","",ชี้วัด11!AB55))</f>
        <v/>
      </c>
      <c r="AC25" s="314" t="str">
        <f>IF($B$2=1,IF(ชี้วัด11!AC25="","",ชี้วัด11!AC25),IF(ชี้วัด11!AC55="","",ชี้วัด11!AC55))</f>
        <v/>
      </c>
      <c r="AD25" s="314" t="str">
        <f>IF($B$2=1,IF(ชี้วัด11!AD25="","",ชี้วัด11!AD25),IF(ชี้วัด11!AD55="","",ชี้วัด11!AD55))</f>
        <v/>
      </c>
      <c r="AE25" s="314" t="str">
        <f>IF($B$2=1,IF(ชี้วัด11!AE25="","",ชี้วัด11!AE25),IF(ชี้วัด11!AE55="","",ชี้วัด11!AE55))</f>
        <v/>
      </c>
      <c r="AF25" s="314" t="str">
        <f>IF($B$2=1,IF(ชี้วัด11!AF25="","",ชี้วัด11!AF25),IF(ชี้วัด11!AF55="","",ชี้วัด11!AF55))</f>
        <v/>
      </c>
      <c r="AG25" s="314" t="str">
        <f>IF($B$2=1,IF(ชี้วัด11!AG25="","",ชี้วัด11!AG25),IF(ชี้วัด11!AG55="","",ชี้วัด11!AG55))</f>
        <v/>
      </c>
      <c r="AH25" s="314" t="str">
        <f>IF($B$2=1,IF(ชี้วัด11!AH25="","",ชี้วัด11!AH25),IF(ชี้วัด11!AH55="","",ชี้วัด11!AH55))</f>
        <v/>
      </c>
      <c r="AI25" s="314" t="str">
        <f>IF($B$2=1,IF(ชี้วัด11!AI25="","",ชี้วัด11!AI25),IF(ชี้วัด11!AI55="","",ชี้วัด11!AI55))</f>
        <v/>
      </c>
      <c r="AJ25" s="314" t="str">
        <f>IF($B$2=1,IF(ชี้วัด11!AJ25="","",ชี้วัด11!AJ25),IF(ชี้วัด11!AJ55="","",ชี้วัด11!AJ55))</f>
        <v/>
      </c>
      <c r="AK25" s="314" t="str">
        <f>IF($B$2=1,IF(ชี้วัด11!AK25="","",ชี้วัด11!AK25),IF(ชี้วัด11!AK55="","",ชี้วัด11!AK55))</f>
        <v/>
      </c>
      <c r="AL25" s="314" t="str">
        <f>IF($B$2=1,IF(ชี้วัด11!AL25="","",ชี้วัด11!AL25),IF(ชี้วัด11!AL55="","",ชี้วัด11!AL55))</f>
        <v/>
      </c>
      <c r="AM25" s="314" t="str">
        <f>IF($B$2=1,IF(ชี้วัด11!AM25="","",ชี้วัด11!AM25),IF(ชี้วัด11!AM55="","",ชี้วัด11!AM55))</f>
        <v/>
      </c>
      <c r="AN25" s="314" t="str">
        <f>IF($B$2=1,IF(ชี้วัด11!AN25="","",ชี้วัด11!AN25),IF(ชี้วัด11!AN55="","",ชี้วัด11!AN55))</f>
        <v/>
      </c>
      <c r="AO25" s="314" t="str">
        <f>IF($B$2=1,IF(ชี้วัด11!AO25="","",ชี้วัด11!AO25),IF(ชี้วัด11!AO55="","",ชี้วัด11!AO55))</f>
        <v/>
      </c>
      <c r="AP25" s="314" t="str">
        <f>IF($B$2=1,IF(ชี้วัด11!AP25="","",ชี้วัด11!AP25),IF(ชี้วัด11!AP55="","",ชี้วัด11!AP55))</f>
        <v/>
      </c>
      <c r="AQ25" s="314" t="str">
        <f>IF($B$2=1,IF(ชี้วัด11!AQ25="","",ชี้วัด11!AQ25),IF(ชี้วัด11!AQ55="","",ชี้วัด11!AQ55))</f>
        <v/>
      </c>
      <c r="AR25" s="314" t="str">
        <f>IF($B$2=1,IF(ชี้วัด11!AR25="","",ชี้วัด11!AR25),IF(ชี้วัด11!AR55="","",ชี้วัด11!AR55))</f>
        <v/>
      </c>
      <c r="AS25" s="314" t="str">
        <f>IF($B$2=1,IF(ชี้วัด11!AS25="","",ชี้วัด11!AS25),IF(ชี้วัด11!AS55="","",ชี้วัด11!AS55))</f>
        <v/>
      </c>
      <c r="AT25" s="314" t="str">
        <f>IF($B$2=1,IF(ชี้วัด11!AT25="","",ชี้วัด11!AT25),IF(ชี้วัด11!AT55="","",ชี้วัด11!AT55))</f>
        <v/>
      </c>
      <c r="AU25" s="314" t="str">
        <f>IF($B$2=1,IF(ชี้วัด11!AU25="","",ชี้วัด11!AU25),IF(ชี้วัด11!AU55="","",ชี้วัด11!AU55))</f>
        <v/>
      </c>
      <c r="AV25" s="314" t="str">
        <f>IF($B$2=1,IF(ชี้วัด11!AV25="","",ชี้วัด11!AV25),IF(ชี้วัด11!AV55="","",ชี้วัด11!AV55))</f>
        <v/>
      </c>
      <c r="AW25" s="314" t="str">
        <f>IF($B$2=1,IF(ชี้วัด11!AW25="","",ชี้วัด11!AW25),IF(ชี้วัด11!AW55="","",ชี้วัด11!AW55))</f>
        <v/>
      </c>
      <c r="AX25" s="314" t="str">
        <f>IF($B$2=1,IF(ชี้วัด11!AX25="","",ชี้วัด11!AX25),IF(ชี้วัด11!AX55="","",ชี้วัด11!AX55))</f>
        <v/>
      </c>
      <c r="AY25" s="314" t="str">
        <f>IF($B$2=1,IF(ชี้วัด11!AY25="","",ชี้วัด11!AY25),IF(ชี้วัด11!AY55="","",ชี้วัด11!AY55))</f>
        <v/>
      </c>
      <c r="AZ25" s="314" t="str">
        <f>IF($B$2=1,IF(ชี้วัด11!AZ25="","",ชี้วัด11!AZ25),IF(ชี้วัด11!AZ55="","",ชี้วัด11!AZ55))</f>
        <v/>
      </c>
      <c r="BA25" s="314" t="str">
        <f>IF($B$2=1,IF(ชี้วัด11!BA25="","",ชี้วัด11!BA25),IF(ชี้วัด11!BA55="","",ชี้วัด11!BA55))</f>
        <v/>
      </c>
      <c r="BB25" s="314" t="str">
        <f>IF($B$2=1,IF(ชี้วัด11!BB25="","",ชี้วัด11!BB25),IF(ชี้วัด11!BB55="","",ชี้วัด11!BB55))</f>
        <v/>
      </c>
      <c r="BC25" s="314" t="str">
        <f>IF($B$2=1,IF(ชี้วัด11!BC25="","",ชี้วัด11!BC25),IF(ชี้วัด11!BC55="","",ชี้วัด11!BC55))</f>
        <v/>
      </c>
      <c r="BD25" s="314" t="str">
        <f>IF($B$2=1,IF(ชี้วัด11!BD25="","",ชี้วัด11!BD25),IF(ชี้วัด11!BD55="","",ชี้วัด11!BD55))</f>
        <v/>
      </c>
      <c r="BE25" s="116" t="str">
        <f>IF($B$2=1,IF(ชี้วัด11!BE25="","",ชี้วัด11!BE25),IF(ชี้วัด11!BE55="","",ชี้วัด11!BE55))</f>
        <v/>
      </c>
      <c r="BF25" s="116" t="str">
        <f>IF($B$2=1,IF(ชี้วัด11!BF25="","",ชี้วัด11!BF25),IF(ชี้วัด11!BF55="","",ชี้วัด11!BF55))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IF($B$2=1,IF(ชี้วัด11!E26="","",ชี้วัด11!E26),IF(ชี้วัด11!E56="","",ชี้วัด11!E56))</f>
        <v/>
      </c>
      <c r="F26" s="118"/>
      <c r="G26" s="314" t="str">
        <f>IF($B$2=1,IF(ชี้วัด11!G26="","",ชี้วัด11!G26),IF(ชี้วัด11!G56="","",ชี้วัด11!G56))</f>
        <v/>
      </c>
      <c r="H26" s="314" t="str">
        <f>IF($B$2=1,IF(ชี้วัด11!H26="","",ชี้วัด11!H26),IF(ชี้วัด11!H56="","",ชี้วัด11!H56))</f>
        <v/>
      </c>
      <c r="I26" s="314" t="str">
        <f>IF($B$2=1,IF(ชี้วัด11!I26="","",ชี้วัด11!I26),IF(ชี้วัด11!I56="","",ชี้วัด11!I56))</f>
        <v/>
      </c>
      <c r="J26" s="314" t="str">
        <f>IF($B$2=1,IF(ชี้วัด11!J26="","",ชี้วัด11!J26),IF(ชี้วัด11!J56="","",ชี้วัด11!J56))</f>
        <v/>
      </c>
      <c r="K26" s="314" t="str">
        <f>IF($B$2=1,IF(ชี้วัด11!K26="","",ชี้วัด11!K26),IF(ชี้วัด11!K56="","",ชี้วัด11!K56))</f>
        <v/>
      </c>
      <c r="L26" s="314" t="str">
        <f>IF($B$2=1,IF(ชี้วัด11!L26="","",ชี้วัด11!L26),IF(ชี้วัด11!L56="","",ชี้วัด11!L56))</f>
        <v/>
      </c>
      <c r="M26" s="314" t="str">
        <f>IF($B$2=1,IF(ชี้วัด11!M26="","",ชี้วัด11!M26),IF(ชี้วัด11!M56="","",ชี้วัด11!M56))</f>
        <v/>
      </c>
      <c r="N26" s="314" t="str">
        <f>IF($B$2=1,IF(ชี้วัด11!N26="","",ชี้วัด11!N26),IF(ชี้วัด11!N56="","",ชี้วัด11!N56))</f>
        <v/>
      </c>
      <c r="O26" s="314" t="str">
        <f>IF($B$2=1,IF(ชี้วัด11!O26="","",ชี้วัด11!O26),IF(ชี้วัด11!O56="","",ชี้วัด11!O56))</f>
        <v/>
      </c>
      <c r="P26" s="314" t="str">
        <f>IF($B$2=1,IF(ชี้วัด11!P26="","",ชี้วัด11!P26),IF(ชี้วัด11!P56="","",ชี้วัด11!P56))</f>
        <v/>
      </c>
      <c r="Q26" s="314" t="str">
        <f>IF($B$2=1,IF(ชี้วัด11!Q26="","",ชี้วัด11!Q26),IF(ชี้วัด11!Q56="","",ชี้วัด11!Q56))</f>
        <v/>
      </c>
      <c r="R26" s="314" t="str">
        <f>IF($B$2=1,IF(ชี้วัด11!R26="","",ชี้วัด11!R26),IF(ชี้วัด11!R56="","",ชี้วัด11!R56))</f>
        <v/>
      </c>
      <c r="S26" s="314" t="str">
        <f>IF($B$2=1,IF(ชี้วัด11!S26="","",ชี้วัด11!S26),IF(ชี้วัด11!S56="","",ชี้วัด11!S56))</f>
        <v/>
      </c>
      <c r="T26" s="314" t="str">
        <f>IF($B$2=1,IF(ชี้วัด11!T26="","",ชี้วัด11!T26),IF(ชี้วัด11!T56="","",ชี้วัด11!T56))</f>
        <v/>
      </c>
      <c r="U26" s="314" t="str">
        <f>IF($B$2=1,IF(ชี้วัด11!U26="","",ชี้วัด11!U26),IF(ชี้วัด11!U56="","",ชี้วัด11!U56))</f>
        <v/>
      </c>
      <c r="V26" s="314" t="str">
        <f>IF($B$2=1,IF(ชี้วัด11!V26="","",ชี้วัด11!V26),IF(ชี้วัด11!V56="","",ชี้วัด11!V56))</f>
        <v/>
      </c>
      <c r="W26" s="314" t="str">
        <f>IF($B$2=1,IF(ชี้วัด11!W26="","",ชี้วัด11!W26),IF(ชี้วัด11!W56="","",ชี้วัด11!W56))</f>
        <v/>
      </c>
      <c r="X26" s="314" t="str">
        <f>IF($B$2=1,IF(ชี้วัด11!X26="","",ชี้วัด11!X26),IF(ชี้วัด11!X56="","",ชี้วัด11!X56))</f>
        <v/>
      </c>
      <c r="Y26" s="314" t="str">
        <f>IF($B$2=1,IF(ชี้วัด11!Y26="","",ชี้วัด11!Y26),IF(ชี้วัด11!Y56="","",ชี้วัด11!Y56))</f>
        <v/>
      </c>
      <c r="Z26" s="314" t="str">
        <f>IF($B$2=1,IF(ชี้วัด11!Z26="","",ชี้วัด11!Z26),IF(ชี้วัด11!Z56="","",ชี้วัด11!Z56))</f>
        <v/>
      </c>
      <c r="AA26" s="314" t="str">
        <f>IF($B$2=1,IF(ชี้วัด11!AA26="","",ชี้วัด11!AA26),IF(ชี้วัด11!AA56="","",ชี้วัด11!AA56))</f>
        <v/>
      </c>
      <c r="AB26" s="314" t="str">
        <f>IF($B$2=1,IF(ชี้วัด11!AB26="","",ชี้วัด11!AB26),IF(ชี้วัด11!AB56="","",ชี้วัด11!AB56))</f>
        <v/>
      </c>
      <c r="AC26" s="314" t="str">
        <f>IF($B$2=1,IF(ชี้วัด11!AC26="","",ชี้วัด11!AC26),IF(ชี้วัด11!AC56="","",ชี้วัด11!AC56))</f>
        <v/>
      </c>
      <c r="AD26" s="314" t="str">
        <f>IF($B$2=1,IF(ชี้วัด11!AD26="","",ชี้วัด11!AD26),IF(ชี้วัด11!AD56="","",ชี้วัด11!AD56))</f>
        <v/>
      </c>
      <c r="AE26" s="314" t="str">
        <f>IF($B$2=1,IF(ชี้วัด11!AE26="","",ชี้วัด11!AE26),IF(ชี้วัด11!AE56="","",ชี้วัด11!AE56))</f>
        <v/>
      </c>
      <c r="AF26" s="314" t="str">
        <f>IF($B$2=1,IF(ชี้วัด11!AF26="","",ชี้วัด11!AF26),IF(ชี้วัด11!AF56="","",ชี้วัด11!AF56))</f>
        <v/>
      </c>
      <c r="AG26" s="314" t="str">
        <f>IF($B$2=1,IF(ชี้วัด11!AG26="","",ชี้วัด11!AG26),IF(ชี้วัด11!AG56="","",ชี้วัด11!AG56))</f>
        <v/>
      </c>
      <c r="AH26" s="314" t="str">
        <f>IF($B$2=1,IF(ชี้วัด11!AH26="","",ชี้วัด11!AH26),IF(ชี้วัด11!AH56="","",ชี้วัด11!AH56))</f>
        <v/>
      </c>
      <c r="AI26" s="314" t="str">
        <f>IF($B$2=1,IF(ชี้วัด11!AI26="","",ชี้วัด11!AI26),IF(ชี้วัด11!AI56="","",ชี้วัด11!AI56))</f>
        <v/>
      </c>
      <c r="AJ26" s="314" t="str">
        <f>IF($B$2=1,IF(ชี้วัด11!AJ26="","",ชี้วัด11!AJ26),IF(ชี้วัด11!AJ56="","",ชี้วัด11!AJ56))</f>
        <v/>
      </c>
      <c r="AK26" s="314" t="str">
        <f>IF($B$2=1,IF(ชี้วัด11!AK26="","",ชี้วัด11!AK26),IF(ชี้วัด11!AK56="","",ชี้วัด11!AK56))</f>
        <v/>
      </c>
      <c r="AL26" s="314" t="str">
        <f>IF($B$2=1,IF(ชี้วัด11!AL26="","",ชี้วัด11!AL26),IF(ชี้วัด11!AL56="","",ชี้วัด11!AL56))</f>
        <v/>
      </c>
      <c r="AM26" s="314" t="str">
        <f>IF($B$2=1,IF(ชี้วัด11!AM26="","",ชี้วัด11!AM26),IF(ชี้วัด11!AM56="","",ชี้วัด11!AM56))</f>
        <v/>
      </c>
      <c r="AN26" s="314" t="str">
        <f>IF($B$2=1,IF(ชี้วัด11!AN26="","",ชี้วัด11!AN26),IF(ชี้วัด11!AN56="","",ชี้วัด11!AN56))</f>
        <v/>
      </c>
      <c r="AO26" s="314" t="str">
        <f>IF($B$2=1,IF(ชี้วัด11!AO26="","",ชี้วัด11!AO26),IF(ชี้วัด11!AO56="","",ชี้วัด11!AO56))</f>
        <v/>
      </c>
      <c r="AP26" s="314" t="str">
        <f>IF($B$2=1,IF(ชี้วัด11!AP26="","",ชี้วัด11!AP26),IF(ชี้วัด11!AP56="","",ชี้วัด11!AP56))</f>
        <v/>
      </c>
      <c r="AQ26" s="314" t="str">
        <f>IF($B$2=1,IF(ชี้วัด11!AQ26="","",ชี้วัด11!AQ26),IF(ชี้วัด11!AQ56="","",ชี้วัด11!AQ56))</f>
        <v/>
      </c>
      <c r="AR26" s="314" t="str">
        <f>IF($B$2=1,IF(ชี้วัด11!AR26="","",ชี้วัด11!AR26),IF(ชี้วัด11!AR56="","",ชี้วัด11!AR56))</f>
        <v/>
      </c>
      <c r="AS26" s="314" t="str">
        <f>IF($B$2=1,IF(ชี้วัด11!AS26="","",ชี้วัด11!AS26),IF(ชี้วัด11!AS56="","",ชี้วัด11!AS56))</f>
        <v/>
      </c>
      <c r="AT26" s="314" t="str">
        <f>IF($B$2=1,IF(ชี้วัด11!AT26="","",ชี้วัด11!AT26),IF(ชี้วัด11!AT56="","",ชี้วัด11!AT56))</f>
        <v/>
      </c>
      <c r="AU26" s="314" t="str">
        <f>IF($B$2=1,IF(ชี้วัด11!AU26="","",ชี้วัด11!AU26),IF(ชี้วัด11!AU56="","",ชี้วัด11!AU56))</f>
        <v/>
      </c>
      <c r="AV26" s="314" t="str">
        <f>IF($B$2=1,IF(ชี้วัด11!AV26="","",ชี้วัด11!AV26),IF(ชี้วัด11!AV56="","",ชี้วัด11!AV56))</f>
        <v/>
      </c>
      <c r="AW26" s="314" t="str">
        <f>IF($B$2=1,IF(ชี้วัด11!AW26="","",ชี้วัด11!AW26),IF(ชี้วัด11!AW56="","",ชี้วัด11!AW56))</f>
        <v/>
      </c>
      <c r="AX26" s="314" t="str">
        <f>IF($B$2=1,IF(ชี้วัด11!AX26="","",ชี้วัด11!AX26),IF(ชี้วัด11!AX56="","",ชี้วัด11!AX56))</f>
        <v/>
      </c>
      <c r="AY26" s="314" t="str">
        <f>IF($B$2=1,IF(ชี้วัด11!AY26="","",ชี้วัด11!AY26),IF(ชี้วัด11!AY56="","",ชี้วัด11!AY56))</f>
        <v/>
      </c>
      <c r="AZ26" s="314" t="str">
        <f>IF($B$2=1,IF(ชี้วัด11!AZ26="","",ชี้วัด11!AZ26),IF(ชี้วัด11!AZ56="","",ชี้วัด11!AZ56))</f>
        <v/>
      </c>
      <c r="BA26" s="314" t="str">
        <f>IF($B$2=1,IF(ชี้วัด11!BA26="","",ชี้วัด11!BA26),IF(ชี้วัด11!BA56="","",ชี้วัด11!BA56))</f>
        <v/>
      </c>
      <c r="BB26" s="314" t="str">
        <f>IF($B$2=1,IF(ชี้วัด11!BB26="","",ชี้วัด11!BB26),IF(ชี้วัด11!BB56="","",ชี้วัด11!BB56))</f>
        <v/>
      </c>
      <c r="BC26" s="314" t="str">
        <f>IF($B$2=1,IF(ชี้วัด11!BC26="","",ชี้วัด11!BC26),IF(ชี้วัด11!BC56="","",ชี้วัด11!BC56))</f>
        <v/>
      </c>
      <c r="BD26" s="314" t="str">
        <f>IF($B$2=1,IF(ชี้วัด11!BD26="","",ชี้วัด11!BD26),IF(ชี้วัด11!BD56="","",ชี้วัด11!BD56))</f>
        <v/>
      </c>
      <c r="BE26" s="116" t="str">
        <f>IF($B$2=1,IF(ชี้วัด11!BE26="","",ชี้วัด11!BE26),IF(ชี้วัด11!BE56="","",ชี้วัด11!BE56))</f>
        <v/>
      </c>
      <c r="BF26" s="116" t="str">
        <f>IF($B$2=1,IF(ชี้วัด11!BF26="","",ชี้วัด11!BF26),IF(ชี้วัด11!BF56="","",ชี้วัด11!BF56))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IF($B$2=1,IF(ชี้วัด11!E27="","",ชี้วัด11!E27),IF(ชี้วัด11!E57="","",ชี้วัด11!E57))</f>
        <v/>
      </c>
      <c r="F27" s="118"/>
      <c r="G27" s="314" t="str">
        <f>IF($B$2=1,IF(ชี้วัด11!G27="","",ชี้วัด11!G27),IF(ชี้วัด11!G57="","",ชี้วัด11!G57))</f>
        <v/>
      </c>
      <c r="H27" s="314" t="str">
        <f>IF($B$2=1,IF(ชี้วัด11!H27="","",ชี้วัด11!H27),IF(ชี้วัด11!H57="","",ชี้วัด11!H57))</f>
        <v/>
      </c>
      <c r="I27" s="314" t="str">
        <f>IF($B$2=1,IF(ชี้วัด11!I27="","",ชี้วัด11!I27),IF(ชี้วัด11!I57="","",ชี้วัด11!I57))</f>
        <v/>
      </c>
      <c r="J27" s="314" t="str">
        <f>IF($B$2=1,IF(ชี้วัด11!J27="","",ชี้วัด11!J27),IF(ชี้วัด11!J57="","",ชี้วัด11!J57))</f>
        <v/>
      </c>
      <c r="K27" s="314" t="str">
        <f>IF($B$2=1,IF(ชี้วัด11!K27="","",ชี้วัด11!K27),IF(ชี้วัด11!K57="","",ชี้วัด11!K57))</f>
        <v/>
      </c>
      <c r="L27" s="314" t="str">
        <f>IF($B$2=1,IF(ชี้วัด11!L27="","",ชี้วัด11!L27),IF(ชี้วัด11!L57="","",ชี้วัด11!L57))</f>
        <v/>
      </c>
      <c r="M27" s="314" t="str">
        <f>IF($B$2=1,IF(ชี้วัด11!M27="","",ชี้วัด11!M27),IF(ชี้วัด11!M57="","",ชี้วัด11!M57))</f>
        <v/>
      </c>
      <c r="N27" s="314" t="str">
        <f>IF($B$2=1,IF(ชี้วัด11!N27="","",ชี้วัด11!N27),IF(ชี้วัด11!N57="","",ชี้วัด11!N57))</f>
        <v/>
      </c>
      <c r="O27" s="314" t="str">
        <f>IF($B$2=1,IF(ชี้วัด11!O27="","",ชี้วัด11!O27),IF(ชี้วัด11!O57="","",ชี้วัด11!O57))</f>
        <v/>
      </c>
      <c r="P27" s="314" t="str">
        <f>IF($B$2=1,IF(ชี้วัด11!P27="","",ชี้วัด11!P27),IF(ชี้วัด11!P57="","",ชี้วัด11!P57))</f>
        <v/>
      </c>
      <c r="Q27" s="314" t="str">
        <f>IF($B$2=1,IF(ชี้วัด11!Q27="","",ชี้วัด11!Q27),IF(ชี้วัด11!Q57="","",ชี้วัด11!Q57))</f>
        <v/>
      </c>
      <c r="R27" s="314" t="str">
        <f>IF($B$2=1,IF(ชี้วัด11!R27="","",ชี้วัด11!R27),IF(ชี้วัด11!R57="","",ชี้วัด11!R57))</f>
        <v/>
      </c>
      <c r="S27" s="314" t="str">
        <f>IF($B$2=1,IF(ชี้วัด11!S27="","",ชี้วัด11!S27),IF(ชี้วัด11!S57="","",ชี้วัด11!S57))</f>
        <v/>
      </c>
      <c r="T27" s="314" t="str">
        <f>IF($B$2=1,IF(ชี้วัด11!T27="","",ชี้วัด11!T27),IF(ชี้วัด11!T57="","",ชี้วัด11!T57))</f>
        <v/>
      </c>
      <c r="U27" s="314" t="str">
        <f>IF($B$2=1,IF(ชี้วัด11!U27="","",ชี้วัด11!U27),IF(ชี้วัด11!U57="","",ชี้วัด11!U57))</f>
        <v/>
      </c>
      <c r="V27" s="314" t="str">
        <f>IF($B$2=1,IF(ชี้วัด11!V27="","",ชี้วัด11!V27),IF(ชี้วัด11!V57="","",ชี้วัด11!V57))</f>
        <v/>
      </c>
      <c r="W27" s="314" t="str">
        <f>IF($B$2=1,IF(ชี้วัด11!W27="","",ชี้วัด11!W27),IF(ชี้วัด11!W57="","",ชี้วัด11!W57))</f>
        <v/>
      </c>
      <c r="X27" s="314" t="str">
        <f>IF($B$2=1,IF(ชี้วัด11!X27="","",ชี้วัด11!X27),IF(ชี้วัด11!X57="","",ชี้วัด11!X57))</f>
        <v/>
      </c>
      <c r="Y27" s="314" t="str">
        <f>IF($B$2=1,IF(ชี้วัด11!Y27="","",ชี้วัด11!Y27),IF(ชี้วัด11!Y57="","",ชี้วัด11!Y57))</f>
        <v/>
      </c>
      <c r="Z27" s="314" t="str">
        <f>IF($B$2=1,IF(ชี้วัด11!Z27="","",ชี้วัด11!Z27),IF(ชี้วัด11!Z57="","",ชี้วัด11!Z57))</f>
        <v/>
      </c>
      <c r="AA27" s="314" t="str">
        <f>IF($B$2=1,IF(ชี้วัด11!AA27="","",ชี้วัด11!AA27),IF(ชี้วัด11!AA57="","",ชี้วัด11!AA57))</f>
        <v/>
      </c>
      <c r="AB27" s="314" t="str">
        <f>IF($B$2=1,IF(ชี้วัด11!AB27="","",ชี้วัด11!AB27),IF(ชี้วัด11!AB57="","",ชี้วัด11!AB57))</f>
        <v/>
      </c>
      <c r="AC27" s="314" t="str">
        <f>IF($B$2=1,IF(ชี้วัด11!AC27="","",ชี้วัด11!AC27),IF(ชี้วัด11!AC57="","",ชี้วัด11!AC57))</f>
        <v/>
      </c>
      <c r="AD27" s="314" t="str">
        <f>IF($B$2=1,IF(ชี้วัด11!AD27="","",ชี้วัด11!AD27),IF(ชี้วัด11!AD57="","",ชี้วัด11!AD57))</f>
        <v/>
      </c>
      <c r="AE27" s="314" t="str">
        <f>IF($B$2=1,IF(ชี้วัด11!AE27="","",ชี้วัด11!AE27),IF(ชี้วัด11!AE57="","",ชี้วัด11!AE57))</f>
        <v/>
      </c>
      <c r="AF27" s="314" t="str">
        <f>IF($B$2=1,IF(ชี้วัด11!AF27="","",ชี้วัด11!AF27),IF(ชี้วัด11!AF57="","",ชี้วัด11!AF57))</f>
        <v/>
      </c>
      <c r="AG27" s="314" t="str">
        <f>IF($B$2=1,IF(ชี้วัด11!AG27="","",ชี้วัด11!AG27),IF(ชี้วัด11!AG57="","",ชี้วัด11!AG57))</f>
        <v/>
      </c>
      <c r="AH27" s="314" t="str">
        <f>IF($B$2=1,IF(ชี้วัด11!AH27="","",ชี้วัด11!AH27),IF(ชี้วัด11!AH57="","",ชี้วัด11!AH57))</f>
        <v/>
      </c>
      <c r="AI27" s="314" t="str">
        <f>IF($B$2=1,IF(ชี้วัด11!AI27="","",ชี้วัด11!AI27),IF(ชี้วัด11!AI57="","",ชี้วัด11!AI57))</f>
        <v/>
      </c>
      <c r="AJ27" s="314" t="str">
        <f>IF($B$2=1,IF(ชี้วัด11!AJ27="","",ชี้วัด11!AJ27),IF(ชี้วัด11!AJ57="","",ชี้วัด11!AJ57))</f>
        <v/>
      </c>
      <c r="AK27" s="314" t="str">
        <f>IF($B$2=1,IF(ชี้วัด11!AK27="","",ชี้วัด11!AK27),IF(ชี้วัด11!AK57="","",ชี้วัด11!AK57))</f>
        <v/>
      </c>
      <c r="AL27" s="314" t="str">
        <f>IF($B$2=1,IF(ชี้วัด11!AL27="","",ชี้วัด11!AL27),IF(ชี้วัด11!AL57="","",ชี้วัด11!AL57))</f>
        <v/>
      </c>
      <c r="AM27" s="314" t="str">
        <f>IF($B$2=1,IF(ชี้วัด11!AM27="","",ชี้วัด11!AM27),IF(ชี้วัด11!AM57="","",ชี้วัด11!AM57))</f>
        <v/>
      </c>
      <c r="AN27" s="314" t="str">
        <f>IF($B$2=1,IF(ชี้วัด11!AN27="","",ชี้วัด11!AN27),IF(ชี้วัด11!AN57="","",ชี้วัด11!AN57))</f>
        <v/>
      </c>
      <c r="AO27" s="314" t="str">
        <f>IF($B$2=1,IF(ชี้วัด11!AO27="","",ชี้วัด11!AO27),IF(ชี้วัด11!AO57="","",ชี้วัด11!AO57))</f>
        <v/>
      </c>
      <c r="AP27" s="314" t="str">
        <f>IF($B$2=1,IF(ชี้วัด11!AP27="","",ชี้วัด11!AP27),IF(ชี้วัด11!AP57="","",ชี้วัด11!AP57))</f>
        <v/>
      </c>
      <c r="AQ27" s="314" t="str">
        <f>IF($B$2=1,IF(ชี้วัด11!AQ27="","",ชี้วัด11!AQ27),IF(ชี้วัด11!AQ57="","",ชี้วัด11!AQ57))</f>
        <v/>
      </c>
      <c r="AR27" s="314" t="str">
        <f>IF($B$2=1,IF(ชี้วัด11!AR27="","",ชี้วัด11!AR27),IF(ชี้วัด11!AR57="","",ชี้วัด11!AR57))</f>
        <v/>
      </c>
      <c r="AS27" s="314" t="str">
        <f>IF($B$2=1,IF(ชี้วัด11!AS27="","",ชี้วัด11!AS27),IF(ชี้วัด11!AS57="","",ชี้วัด11!AS57))</f>
        <v/>
      </c>
      <c r="AT27" s="314" t="str">
        <f>IF($B$2=1,IF(ชี้วัด11!AT27="","",ชี้วัด11!AT27),IF(ชี้วัด11!AT57="","",ชี้วัด11!AT57))</f>
        <v/>
      </c>
      <c r="AU27" s="314" t="str">
        <f>IF($B$2=1,IF(ชี้วัด11!AU27="","",ชี้วัด11!AU27),IF(ชี้วัด11!AU57="","",ชี้วัด11!AU57))</f>
        <v/>
      </c>
      <c r="AV27" s="314" t="str">
        <f>IF($B$2=1,IF(ชี้วัด11!AV27="","",ชี้วัด11!AV27),IF(ชี้วัด11!AV57="","",ชี้วัด11!AV57))</f>
        <v/>
      </c>
      <c r="AW27" s="314" t="str">
        <f>IF($B$2=1,IF(ชี้วัด11!AW27="","",ชี้วัด11!AW27),IF(ชี้วัด11!AW57="","",ชี้วัด11!AW57))</f>
        <v/>
      </c>
      <c r="AX27" s="314" t="str">
        <f>IF($B$2=1,IF(ชี้วัด11!AX27="","",ชี้วัด11!AX27),IF(ชี้วัด11!AX57="","",ชี้วัด11!AX57))</f>
        <v/>
      </c>
      <c r="AY27" s="314" t="str">
        <f>IF($B$2=1,IF(ชี้วัด11!AY27="","",ชี้วัด11!AY27),IF(ชี้วัด11!AY57="","",ชี้วัด11!AY57))</f>
        <v/>
      </c>
      <c r="AZ27" s="314" t="str">
        <f>IF($B$2=1,IF(ชี้วัด11!AZ27="","",ชี้วัด11!AZ27),IF(ชี้วัด11!AZ57="","",ชี้วัด11!AZ57))</f>
        <v/>
      </c>
      <c r="BA27" s="314" t="str">
        <f>IF($B$2=1,IF(ชี้วัด11!BA27="","",ชี้วัด11!BA27),IF(ชี้วัด11!BA57="","",ชี้วัด11!BA57))</f>
        <v/>
      </c>
      <c r="BB27" s="314" t="str">
        <f>IF($B$2=1,IF(ชี้วัด11!BB27="","",ชี้วัด11!BB27),IF(ชี้วัด11!BB57="","",ชี้วัด11!BB57))</f>
        <v/>
      </c>
      <c r="BC27" s="314" t="str">
        <f>IF($B$2=1,IF(ชี้วัด11!BC27="","",ชี้วัด11!BC27),IF(ชี้วัด11!BC57="","",ชี้วัด11!BC57))</f>
        <v/>
      </c>
      <c r="BD27" s="314" t="str">
        <f>IF($B$2=1,IF(ชี้วัด11!BD27="","",ชี้วัด11!BD27),IF(ชี้วัด11!BD57="","",ชี้วัด11!BD57))</f>
        <v/>
      </c>
      <c r="BE27" s="116" t="str">
        <f>IF($B$2=1,IF(ชี้วัด11!BE27="","",ชี้วัด11!BE27),IF(ชี้วัด11!BE57="","",ชี้วัด11!BE57))</f>
        <v/>
      </c>
      <c r="BF27" s="116" t="str">
        <f>IF($B$2=1,IF(ชี้วัด11!BF27="","",ชี้วัด11!BF27),IF(ชี้วัด11!BF57="","",ชี้วัด11!BF57))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IF($B$2=1,IF(ชี้วัด11!E28="","",ชี้วัด11!E28),IF(ชี้วัด11!E58="","",ชี้วัด11!E58))</f>
        <v/>
      </c>
      <c r="F28" s="118"/>
      <c r="G28" s="314" t="str">
        <f>IF($B$2=1,IF(ชี้วัด11!G28="","",ชี้วัด11!G28),IF(ชี้วัด11!G58="","",ชี้วัด11!G58))</f>
        <v/>
      </c>
      <c r="H28" s="314" t="str">
        <f>IF($B$2=1,IF(ชี้วัด11!H28="","",ชี้วัด11!H28),IF(ชี้วัด11!H58="","",ชี้วัด11!H58))</f>
        <v/>
      </c>
      <c r="I28" s="314" t="str">
        <f>IF($B$2=1,IF(ชี้วัด11!I28="","",ชี้วัด11!I28),IF(ชี้วัด11!I58="","",ชี้วัด11!I58))</f>
        <v/>
      </c>
      <c r="J28" s="314" t="str">
        <f>IF($B$2=1,IF(ชี้วัด11!J28="","",ชี้วัด11!J28),IF(ชี้วัด11!J58="","",ชี้วัด11!J58))</f>
        <v/>
      </c>
      <c r="K28" s="314" t="str">
        <f>IF($B$2=1,IF(ชี้วัด11!K28="","",ชี้วัด11!K28),IF(ชี้วัด11!K58="","",ชี้วัด11!K58))</f>
        <v/>
      </c>
      <c r="L28" s="314" t="str">
        <f>IF($B$2=1,IF(ชี้วัด11!L28="","",ชี้วัด11!L28),IF(ชี้วัด11!L58="","",ชี้วัด11!L58))</f>
        <v/>
      </c>
      <c r="M28" s="314" t="str">
        <f>IF($B$2=1,IF(ชี้วัด11!M28="","",ชี้วัด11!M28),IF(ชี้วัด11!M58="","",ชี้วัด11!M58))</f>
        <v/>
      </c>
      <c r="N28" s="314" t="str">
        <f>IF($B$2=1,IF(ชี้วัด11!N28="","",ชี้วัด11!N28),IF(ชี้วัด11!N58="","",ชี้วัด11!N58))</f>
        <v/>
      </c>
      <c r="O28" s="314" t="str">
        <f>IF($B$2=1,IF(ชี้วัด11!O28="","",ชี้วัด11!O28),IF(ชี้วัด11!O58="","",ชี้วัด11!O58))</f>
        <v/>
      </c>
      <c r="P28" s="314" t="str">
        <f>IF($B$2=1,IF(ชี้วัด11!P28="","",ชี้วัด11!P28),IF(ชี้วัด11!P58="","",ชี้วัด11!P58))</f>
        <v/>
      </c>
      <c r="Q28" s="314" t="str">
        <f>IF($B$2=1,IF(ชี้วัด11!Q28="","",ชี้วัด11!Q28),IF(ชี้วัด11!Q58="","",ชี้วัด11!Q58))</f>
        <v/>
      </c>
      <c r="R28" s="314" t="str">
        <f>IF($B$2=1,IF(ชี้วัด11!R28="","",ชี้วัด11!R28),IF(ชี้วัด11!R58="","",ชี้วัด11!R58))</f>
        <v/>
      </c>
      <c r="S28" s="314" t="str">
        <f>IF($B$2=1,IF(ชี้วัด11!S28="","",ชี้วัด11!S28),IF(ชี้วัด11!S58="","",ชี้วัด11!S58))</f>
        <v/>
      </c>
      <c r="T28" s="314" t="str">
        <f>IF($B$2=1,IF(ชี้วัด11!T28="","",ชี้วัด11!T28),IF(ชี้วัด11!T58="","",ชี้วัด11!T58))</f>
        <v/>
      </c>
      <c r="U28" s="314" t="str">
        <f>IF($B$2=1,IF(ชี้วัด11!U28="","",ชี้วัด11!U28),IF(ชี้วัด11!U58="","",ชี้วัด11!U58))</f>
        <v/>
      </c>
      <c r="V28" s="314" t="str">
        <f>IF($B$2=1,IF(ชี้วัด11!V28="","",ชี้วัด11!V28),IF(ชี้วัด11!V58="","",ชี้วัด11!V58))</f>
        <v/>
      </c>
      <c r="W28" s="314" t="str">
        <f>IF($B$2=1,IF(ชี้วัด11!W28="","",ชี้วัด11!W28),IF(ชี้วัด11!W58="","",ชี้วัด11!W58))</f>
        <v/>
      </c>
      <c r="X28" s="314" t="str">
        <f>IF($B$2=1,IF(ชี้วัด11!X28="","",ชี้วัด11!X28),IF(ชี้วัด11!X58="","",ชี้วัด11!X58))</f>
        <v/>
      </c>
      <c r="Y28" s="314" t="str">
        <f>IF($B$2=1,IF(ชี้วัด11!Y28="","",ชี้วัด11!Y28),IF(ชี้วัด11!Y58="","",ชี้วัด11!Y58))</f>
        <v/>
      </c>
      <c r="Z28" s="314" t="str">
        <f>IF($B$2=1,IF(ชี้วัด11!Z28="","",ชี้วัด11!Z28),IF(ชี้วัด11!Z58="","",ชี้วัด11!Z58))</f>
        <v/>
      </c>
      <c r="AA28" s="314" t="str">
        <f>IF($B$2=1,IF(ชี้วัด11!AA28="","",ชี้วัด11!AA28),IF(ชี้วัด11!AA58="","",ชี้วัด11!AA58))</f>
        <v/>
      </c>
      <c r="AB28" s="314" t="str">
        <f>IF($B$2=1,IF(ชี้วัด11!AB28="","",ชี้วัด11!AB28),IF(ชี้วัด11!AB58="","",ชี้วัด11!AB58))</f>
        <v/>
      </c>
      <c r="AC28" s="314" t="str">
        <f>IF($B$2=1,IF(ชี้วัด11!AC28="","",ชี้วัด11!AC28),IF(ชี้วัด11!AC58="","",ชี้วัด11!AC58))</f>
        <v/>
      </c>
      <c r="AD28" s="314" t="str">
        <f>IF($B$2=1,IF(ชี้วัด11!AD28="","",ชี้วัด11!AD28),IF(ชี้วัด11!AD58="","",ชี้วัด11!AD58))</f>
        <v/>
      </c>
      <c r="AE28" s="314" t="str">
        <f>IF($B$2=1,IF(ชี้วัด11!AE28="","",ชี้วัด11!AE28),IF(ชี้วัด11!AE58="","",ชี้วัด11!AE58))</f>
        <v/>
      </c>
      <c r="AF28" s="314" t="str">
        <f>IF($B$2=1,IF(ชี้วัด11!AF28="","",ชี้วัด11!AF28),IF(ชี้วัด11!AF58="","",ชี้วัด11!AF58))</f>
        <v/>
      </c>
      <c r="AG28" s="314" t="str">
        <f>IF($B$2=1,IF(ชี้วัด11!AG28="","",ชี้วัด11!AG28),IF(ชี้วัด11!AG58="","",ชี้วัด11!AG58))</f>
        <v/>
      </c>
      <c r="AH28" s="314" t="str">
        <f>IF($B$2=1,IF(ชี้วัด11!AH28="","",ชี้วัด11!AH28),IF(ชี้วัด11!AH58="","",ชี้วัด11!AH58))</f>
        <v/>
      </c>
      <c r="AI28" s="314" t="str">
        <f>IF($B$2=1,IF(ชี้วัด11!AI28="","",ชี้วัด11!AI28),IF(ชี้วัด11!AI58="","",ชี้วัด11!AI58))</f>
        <v/>
      </c>
      <c r="AJ28" s="314" t="str">
        <f>IF($B$2=1,IF(ชี้วัด11!AJ28="","",ชี้วัด11!AJ28),IF(ชี้วัด11!AJ58="","",ชี้วัด11!AJ58))</f>
        <v/>
      </c>
      <c r="AK28" s="314" t="str">
        <f>IF($B$2=1,IF(ชี้วัด11!AK28="","",ชี้วัด11!AK28),IF(ชี้วัด11!AK58="","",ชี้วัด11!AK58))</f>
        <v/>
      </c>
      <c r="AL28" s="314" t="str">
        <f>IF($B$2=1,IF(ชี้วัด11!AL28="","",ชี้วัด11!AL28),IF(ชี้วัด11!AL58="","",ชี้วัด11!AL58))</f>
        <v/>
      </c>
      <c r="AM28" s="314" t="str">
        <f>IF($B$2=1,IF(ชี้วัด11!AM28="","",ชี้วัด11!AM28),IF(ชี้วัด11!AM58="","",ชี้วัด11!AM58))</f>
        <v/>
      </c>
      <c r="AN28" s="314" t="str">
        <f>IF($B$2=1,IF(ชี้วัด11!AN28="","",ชี้วัด11!AN28),IF(ชี้วัด11!AN58="","",ชี้วัด11!AN58))</f>
        <v/>
      </c>
      <c r="AO28" s="314" t="str">
        <f>IF($B$2=1,IF(ชี้วัด11!AO28="","",ชี้วัด11!AO28),IF(ชี้วัด11!AO58="","",ชี้วัด11!AO58))</f>
        <v/>
      </c>
      <c r="AP28" s="314" t="str">
        <f>IF($B$2=1,IF(ชี้วัด11!AP28="","",ชี้วัด11!AP28),IF(ชี้วัด11!AP58="","",ชี้วัด11!AP58))</f>
        <v/>
      </c>
      <c r="AQ28" s="314" t="str">
        <f>IF($B$2=1,IF(ชี้วัด11!AQ28="","",ชี้วัด11!AQ28),IF(ชี้วัด11!AQ58="","",ชี้วัด11!AQ58))</f>
        <v/>
      </c>
      <c r="AR28" s="314" t="str">
        <f>IF($B$2=1,IF(ชี้วัด11!AR28="","",ชี้วัด11!AR28),IF(ชี้วัด11!AR58="","",ชี้วัด11!AR58))</f>
        <v/>
      </c>
      <c r="AS28" s="314" t="str">
        <f>IF($B$2=1,IF(ชี้วัด11!AS28="","",ชี้วัด11!AS28),IF(ชี้วัด11!AS58="","",ชี้วัด11!AS58))</f>
        <v/>
      </c>
      <c r="AT28" s="314" t="str">
        <f>IF($B$2=1,IF(ชี้วัด11!AT28="","",ชี้วัด11!AT28),IF(ชี้วัด11!AT58="","",ชี้วัด11!AT58))</f>
        <v/>
      </c>
      <c r="AU28" s="314" t="str">
        <f>IF($B$2=1,IF(ชี้วัด11!AU28="","",ชี้วัด11!AU28),IF(ชี้วัด11!AU58="","",ชี้วัด11!AU58))</f>
        <v/>
      </c>
      <c r="AV28" s="314" t="str">
        <f>IF($B$2=1,IF(ชี้วัด11!AV28="","",ชี้วัด11!AV28),IF(ชี้วัด11!AV58="","",ชี้วัด11!AV58))</f>
        <v/>
      </c>
      <c r="AW28" s="314" t="str">
        <f>IF($B$2=1,IF(ชี้วัด11!AW28="","",ชี้วัด11!AW28),IF(ชี้วัด11!AW58="","",ชี้วัด11!AW58))</f>
        <v/>
      </c>
      <c r="AX28" s="314" t="str">
        <f>IF($B$2=1,IF(ชี้วัด11!AX28="","",ชี้วัด11!AX28),IF(ชี้วัด11!AX58="","",ชี้วัด11!AX58))</f>
        <v/>
      </c>
      <c r="AY28" s="314" t="str">
        <f>IF($B$2=1,IF(ชี้วัด11!AY28="","",ชี้วัด11!AY28),IF(ชี้วัด11!AY58="","",ชี้วัด11!AY58))</f>
        <v/>
      </c>
      <c r="AZ28" s="314" t="str">
        <f>IF($B$2=1,IF(ชี้วัด11!AZ28="","",ชี้วัด11!AZ28),IF(ชี้วัด11!AZ58="","",ชี้วัด11!AZ58))</f>
        <v/>
      </c>
      <c r="BA28" s="314" t="str">
        <f>IF($B$2=1,IF(ชี้วัด11!BA28="","",ชี้วัด11!BA28),IF(ชี้วัด11!BA58="","",ชี้วัด11!BA58))</f>
        <v/>
      </c>
      <c r="BB28" s="314" t="str">
        <f>IF($B$2=1,IF(ชี้วัด11!BB28="","",ชี้วัด11!BB28),IF(ชี้วัด11!BB58="","",ชี้วัด11!BB58))</f>
        <v/>
      </c>
      <c r="BC28" s="314" t="str">
        <f>IF($B$2=1,IF(ชี้วัด11!BC28="","",ชี้วัด11!BC28),IF(ชี้วัด11!BC58="","",ชี้วัด11!BC58))</f>
        <v/>
      </c>
      <c r="BD28" s="314" t="str">
        <f>IF($B$2=1,IF(ชี้วัด11!BD28="","",ชี้วัด11!BD28),IF(ชี้วัด11!BD58="","",ชี้วัด11!BD58))</f>
        <v/>
      </c>
      <c r="BE28" s="116" t="str">
        <f>IF($B$2=1,IF(ชี้วัด11!BE28="","",ชี้วัด11!BE28),IF(ชี้วัด11!BE58="","",ชี้วัด11!BE58))</f>
        <v/>
      </c>
      <c r="BF28" s="116" t="str">
        <f>IF($B$2=1,IF(ชี้วัด11!BF28="","",ชี้วัด11!BF28),IF(ชี้วัด11!BF58="","",ชี้วัด11!BF58))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IF($B$2=1,IF(ชี้วัด11!E29="","",ชี้วัด11!E29),IF(ชี้วัด11!E59="","",ชี้วัด11!E59))</f>
        <v/>
      </c>
      <c r="F29" s="118"/>
      <c r="G29" s="314" t="str">
        <f>IF($B$2=1,IF(ชี้วัด11!G29="","",ชี้วัด11!G29),IF(ชี้วัด11!G59="","",ชี้วัด11!G59))</f>
        <v/>
      </c>
      <c r="H29" s="314" t="str">
        <f>IF($B$2=1,IF(ชี้วัด11!H29="","",ชี้วัด11!H29),IF(ชี้วัด11!H59="","",ชี้วัด11!H59))</f>
        <v/>
      </c>
      <c r="I29" s="314" t="str">
        <f>IF($B$2=1,IF(ชี้วัด11!I29="","",ชี้วัด11!I29),IF(ชี้วัด11!I59="","",ชี้วัด11!I59))</f>
        <v/>
      </c>
      <c r="J29" s="314" t="str">
        <f>IF($B$2=1,IF(ชี้วัด11!J29="","",ชี้วัด11!J29),IF(ชี้วัด11!J59="","",ชี้วัด11!J59))</f>
        <v/>
      </c>
      <c r="K29" s="314" t="str">
        <f>IF($B$2=1,IF(ชี้วัด11!K29="","",ชี้วัด11!K29),IF(ชี้วัด11!K59="","",ชี้วัด11!K59))</f>
        <v/>
      </c>
      <c r="L29" s="314" t="str">
        <f>IF($B$2=1,IF(ชี้วัด11!L29="","",ชี้วัด11!L29),IF(ชี้วัด11!L59="","",ชี้วัด11!L59))</f>
        <v/>
      </c>
      <c r="M29" s="314" t="str">
        <f>IF($B$2=1,IF(ชี้วัด11!M29="","",ชี้วัด11!M29),IF(ชี้วัด11!M59="","",ชี้วัด11!M59))</f>
        <v/>
      </c>
      <c r="N29" s="314" t="str">
        <f>IF($B$2=1,IF(ชี้วัด11!N29="","",ชี้วัด11!N29),IF(ชี้วัด11!N59="","",ชี้วัด11!N59))</f>
        <v/>
      </c>
      <c r="O29" s="314" t="str">
        <f>IF($B$2=1,IF(ชี้วัด11!O29="","",ชี้วัด11!O29),IF(ชี้วัด11!O59="","",ชี้วัด11!O59))</f>
        <v/>
      </c>
      <c r="P29" s="314" t="str">
        <f>IF($B$2=1,IF(ชี้วัด11!P29="","",ชี้วัด11!P29),IF(ชี้วัด11!P59="","",ชี้วัด11!P59))</f>
        <v/>
      </c>
      <c r="Q29" s="314" t="str">
        <f>IF($B$2=1,IF(ชี้วัด11!Q29="","",ชี้วัด11!Q29),IF(ชี้วัด11!Q59="","",ชี้วัด11!Q59))</f>
        <v/>
      </c>
      <c r="R29" s="314" t="str">
        <f>IF($B$2=1,IF(ชี้วัด11!R29="","",ชี้วัด11!R29),IF(ชี้วัด11!R59="","",ชี้วัด11!R59))</f>
        <v/>
      </c>
      <c r="S29" s="314" t="str">
        <f>IF($B$2=1,IF(ชี้วัด11!S29="","",ชี้วัด11!S29),IF(ชี้วัด11!S59="","",ชี้วัด11!S59))</f>
        <v/>
      </c>
      <c r="T29" s="314" t="str">
        <f>IF($B$2=1,IF(ชี้วัด11!T29="","",ชี้วัด11!T29),IF(ชี้วัด11!T59="","",ชี้วัด11!T59))</f>
        <v/>
      </c>
      <c r="U29" s="314" t="str">
        <f>IF($B$2=1,IF(ชี้วัด11!U29="","",ชี้วัด11!U29),IF(ชี้วัด11!U59="","",ชี้วัด11!U59))</f>
        <v/>
      </c>
      <c r="V29" s="314" t="str">
        <f>IF($B$2=1,IF(ชี้วัด11!V29="","",ชี้วัด11!V29),IF(ชี้วัด11!V59="","",ชี้วัด11!V59))</f>
        <v/>
      </c>
      <c r="W29" s="314" t="str">
        <f>IF($B$2=1,IF(ชี้วัด11!W29="","",ชี้วัด11!W29),IF(ชี้วัด11!W59="","",ชี้วัด11!W59))</f>
        <v/>
      </c>
      <c r="X29" s="314" t="str">
        <f>IF($B$2=1,IF(ชี้วัด11!X29="","",ชี้วัด11!X29),IF(ชี้วัด11!X59="","",ชี้วัด11!X59))</f>
        <v/>
      </c>
      <c r="Y29" s="314" t="str">
        <f>IF($B$2=1,IF(ชี้วัด11!Y29="","",ชี้วัด11!Y29),IF(ชี้วัด11!Y59="","",ชี้วัด11!Y59))</f>
        <v/>
      </c>
      <c r="Z29" s="314" t="str">
        <f>IF($B$2=1,IF(ชี้วัด11!Z29="","",ชี้วัด11!Z29),IF(ชี้วัด11!Z59="","",ชี้วัด11!Z59))</f>
        <v/>
      </c>
      <c r="AA29" s="314" t="str">
        <f>IF($B$2=1,IF(ชี้วัด11!AA29="","",ชี้วัด11!AA29),IF(ชี้วัด11!AA59="","",ชี้วัด11!AA59))</f>
        <v/>
      </c>
      <c r="AB29" s="314" t="str">
        <f>IF($B$2=1,IF(ชี้วัด11!AB29="","",ชี้วัด11!AB29),IF(ชี้วัด11!AB59="","",ชี้วัด11!AB59))</f>
        <v/>
      </c>
      <c r="AC29" s="314" t="str">
        <f>IF($B$2=1,IF(ชี้วัด11!AC29="","",ชี้วัด11!AC29),IF(ชี้วัด11!AC59="","",ชี้วัด11!AC59))</f>
        <v/>
      </c>
      <c r="AD29" s="314" t="str">
        <f>IF($B$2=1,IF(ชี้วัด11!AD29="","",ชี้วัด11!AD29),IF(ชี้วัด11!AD59="","",ชี้วัด11!AD59))</f>
        <v/>
      </c>
      <c r="AE29" s="314" t="str">
        <f>IF($B$2=1,IF(ชี้วัด11!AE29="","",ชี้วัด11!AE29),IF(ชี้วัด11!AE59="","",ชี้วัด11!AE59))</f>
        <v/>
      </c>
      <c r="AF29" s="314" t="str">
        <f>IF($B$2=1,IF(ชี้วัด11!AF29="","",ชี้วัด11!AF29),IF(ชี้วัด11!AF59="","",ชี้วัด11!AF59))</f>
        <v/>
      </c>
      <c r="AG29" s="314" t="str">
        <f>IF($B$2=1,IF(ชี้วัด11!AG29="","",ชี้วัด11!AG29),IF(ชี้วัด11!AG59="","",ชี้วัด11!AG59))</f>
        <v/>
      </c>
      <c r="AH29" s="314" t="str">
        <f>IF($B$2=1,IF(ชี้วัด11!AH29="","",ชี้วัด11!AH29),IF(ชี้วัด11!AH59="","",ชี้วัด11!AH59))</f>
        <v/>
      </c>
      <c r="AI29" s="314" t="str">
        <f>IF($B$2=1,IF(ชี้วัด11!AI29="","",ชี้วัด11!AI29),IF(ชี้วัด11!AI59="","",ชี้วัด11!AI59))</f>
        <v/>
      </c>
      <c r="AJ29" s="314" t="str">
        <f>IF($B$2=1,IF(ชี้วัด11!AJ29="","",ชี้วัด11!AJ29),IF(ชี้วัด11!AJ59="","",ชี้วัด11!AJ59))</f>
        <v/>
      </c>
      <c r="AK29" s="314" t="str">
        <f>IF($B$2=1,IF(ชี้วัด11!AK29="","",ชี้วัด11!AK29),IF(ชี้วัด11!AK59="","",ชี้วัด11!AK59))</f>
        <v/>
      </c>
      <c r="AL29" s="314" t="str">
        <f>IF($B$2=1,IF(ชี้วัด11!AL29="","",ชี้วัด11!AL29),IF(ชี้วัด11!AL59="","",ชี้วัด11!AL59))</f>
        <v/>
      </c>
      <c r="AM29" s="314" t="str">
        <f>IF($B$2=1,IF(ชี้วัด11!AM29="","",ชี้วัด11!AM29),IF(ชี้วัด11!AM59="","",ชี้วัด11!AM59))</f>
        <v/>
      </c>
      <c r="AN29" s="314" t="str">
        <f>IF($B$2=1,IF(ชี้วัด11!AN29="","",ชี้วัด11!AN29),IF(ชี้วัด11!AN59="","",ชี้วัด11!AN59))</f>
        <v/>
      </c>
      <c r="AO29" s="314" t="str">
        <f>IF($B$2=1,IF(ชี้วัด11!AO29="","",ชี้วัด11!AO29),IF(ชี้วัด11!AO59="","",ชี้วัด11!AO59))</f>
        <v/>
      </c>
      <c r="AP29" s="314" t="str">
        <f>IF($B$2=1,IF(ชี้วัด11!AP29="","",ชี้วัด11!AP29),IF(ชี้วัด11!AP59="","",ชี้วัด11!AP59))</f>
        <v/>
      </c>
      <c r="AQ29" s="314" t="str">
        <f>IF($B$2=1,IF(ชี้วัด11!AQ29="","",ชี้วัด11!AQ29),IF(ชี้วัด11!AQ59="","",ชี้วัด11!AQ59))</f>
        <v/>
      </c>
      <c r="AR29" s="314" t="str">
        <f>IF($B$2=1,IF(ชี้วัด11!AR29="","",ชี้วัด11!AR29),IF(ชี้วัด11!AR59="","",ชี้วัด11!AR59))</f>
        <v/>
      </c>
      <c r="AS29" s="314" t="str">
        <f>IF($B$2=1,IF(ชี้วัด11!AS29="","",ชี้วัด11!AS29),IF(ชี้วัด11!AS59="","",ชี้วัด11!AS59))</f>
        <v/>
      </c>
      <c r="AT29" s="314" t="str">
        <f>IF($B$2=1,IF(ชี้วัด11!AT29="","",ชี้วัด11!AT29),IF(ชี้วัด11!AT59="","",ชี้วัด11!AT59))</f>
        <v/>
      </c>
      <c r="AU29" s="314" t="str">
        <f>IF($B$2=1,IF(ชี้วัด11!AU29="","",ชี้วัด11!AU29),IF(ชี้วัด11!AU59="","",ชี้วัด11!AU59))</f>
        <v/>
      </c>
      <c r="AV29" s="314" t="str">
        <f>IF($B$2=1,IF(ชี้วัด11!AV29="","",ชี้วัด11!AV29),IF(ชี้วัด11!AV59="","",ชี้วัด11!AV59))</f>
        <v/>
      </c>
      <c r="AW29" s="314" t="str">
        <f>IF($B$2=1,IF(ชี้วัด11!AW29="","",ชี้วัด11!AW29),IF(ชี้วัด11!AW59="","",ชี้วัด11!AW59))</f>
        <v/>
      </c>
      <c r="AX29" s="314" t="str">
        <f>IF($B$2=1,IF(ชี้วัด11!AX29="","",ชี้วัด11!AX29),IF(ชี้วัด11!AX59="","",ชี้วัด11!AX59))</f>
        <v/>
      </c>
      <c r="AY29" s="314" t="str">
        <f>IF($B$2=1,IF(ชี้วัด11!AY29="","",ชี้วัด11!AY29),IF(ชี้วัด11!AY59="","",ชี้วัด11!AY59))</f>
        <v/>
      </c>
      <c r="AZ29" s="314" t="str">
        <f>IF($B$2=1,IF(ชี้วัด11!AZ29="","",ชี้วัด11!AZ29),IF(ชี้วัด11!AZ59="","",ชี้วัด11!AZ59))</f>
        <v/>
      </c>
      <c r="BA29" s="314" t="str">
        <f>IF($B$2=1,IF(ชี้วัด11!BA29="","",ชี้วัด11!BA29),IF(ชี้วัด11!BA59="","",ชี้วัด11!BA59))</f>
        <v/>
      </c>
      <c r="BB29" s="314" t="str">
        <f>IF($B$2=1,IF(ชี้วัด11!BB29="","",ชี้วัด11!BB29),IF(ชี้วัด11!BB59="","",ชี้วัด11!BB59))</f>
        <v/>
      </c>
      <c r="BC29" s="314" t="str">
        <f>IF($B$2=1,IF(ชี้วัด11!BC29="","",ชี้วัด11!BC29),IF(ชี้วัด11!BC59="","",ชี้วัด11!BC59))</f>
        <v/>
      </c>
      <c r="BD29" s="314" t="str">
        <f>IF($B$2=1,IF(ชี้วัด11!BD29="","",ชี้วัด11!BD29),IF(ชี้วัด11!BD59="","",ชี้วัด11!BD59))</f>
        <v/>
      </c>
      <c r="BE29" s="116" t="str">
        <f>IF($B$2=1,IF(ชี้วัด11!BE29="","",ชี้วัด11!BE29),IF(ชี้วัด11!BE59="","",ชี้วัด11!BE59))</f>
        <v/>
      </c>
      <c r="BF29" s="116" t="str">
        <f>IF($B$2=1,IF(ชี้วัด11!BF29="","",ชี้วัด11!BF29),IF(ชี้วัด11!BF59="","",ชี้วัด11!BF59))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IF($B$2=1,IF(ชี้วัด11!E30="","",ชี้วัด11!E30),IF(ชี้วัด11!E60="","",ชี้วัด11!E60))</f>
        <v/>
      </c>
      <c r="F30" s="118"/>
      <c r="G30" s="314" t="str">
        <f>IF($B$2=1,IF(ชี้วัด11!G30="","",ชี้วัด11!G30),IF(ชี้วัด11!G60="","",ชี้วัด11!G60))</f>
        <v/>
      </c>
      <c r="H30" s="314" t="str">
        <f>IF($B$2=1,IF(ชี้วัด11!H30="","",ชี้วัด11!H30),IF(ชี้วัด11!H60="","",ชี้วัด11!H60))</f>
        <v/>
      </c>
      <c r="I30" s="314" t="str">
        <f>IF($B$2=1,IF(ชี้วัด11!I30="","",ชี้วัด11!I30),IF(ชี้วัด11!I60="","",ชี้วัด11!I60))</f>
        <v/>
      </c>
      <c r="J30" s="314" t="str">
        <f>IF($B$2=1,IF(ชี้วัด11!J30="","",ชี้วัด11!J30),IF(ชี้วัด11!J60="","",ชี้วัด11!J60))</f>
        <v/>
      </c>
      <c r="K30" s="314" t="str">
        <f>IF($B$2=1,IF(ชี้วัด11!K30="","",ชี้วัด11!K30),IF(ชี้วัด11!K60="","",ชี้วัด11!K60))</f>
        <v/>
      </c>
      <c r="L30" s="314" t="str">
        <f>IF($B$2=1,IF(ชี้วัด11!L30="","",ชี้วัด11!L30),IF(ชี้วัด11!L60="","",ชี้วัด11!L60))</f>
        <v/>
      </c>
      <c r="M30" s="314" t="str">
        <f>IF($B$2=1,IF(ชี้วัด11!M30="","",ชี้วัด11!M30),IF(ชี้วัด11!M60="","",ชี้วัด11!M60))</f>
        <v/>
      </c>
      <c r="N30" s="314" t="str">
        <f>IF($B$2=1,IF(ชี้วัด11!N30="","",ชี้วัด11!N30),IF(ชี้วัด11!N60="","",ชี้วัด11!N60))</f>
        <v/>
      </c>
      <c r="O30" s="314" t="str">
        <f>IF($B$2=1,IF(ชี้วัด11!O30="","",ชี้วัด11!O30),IF(ชี้วัด11!O60="","",ชี้วัด11!O60))</f>
        <v/>
      </c>
      <c r="P30" s="314" t="str">
        <f>IF($B$2=1,IF(ชี้วัด11!P30="","",ชี้วัด11!P30),IF(ชี้วัด11!P60="","",ชี้วัด11!P60))</f>
        <v/>
      </c>
      <c r="Q30" s="314" t="str">
        <f>IF($B$2=1,IF(ชี้วัด11!Q30="","",ชี้วัด11!Q30),IF(ชี้วัด11!Q60="","",ชี้วัด11!Q60))</f>
        <v/>
      </c>
      <c r="R30" s="314" t="str">
        <f>IF($B$2=1,IF(ชี้วัด11!R30="","",ชี้วัด11!R30),IF(ชี้วัด11!R60="","",ชี้วัด11!R60))</f>
        <v/>
      </c>
      <c r="S30" s="314" t="str">
        <f>IF($B$2=1,IF(ชี้วัด11!S30="","",ชี้วัด11!S30),IF(ชี้วัด11!S60="","",ชี้วัด11!S60))</f>
        <v/>
      </c>
      <c r="T30" s="314" t="str">
        <f>IF($B$2=1,IF(ชี้วัด11!T30="","",ชี้วัด11!T30),IF(ชี้วัด11!T60="","",ชี้วัด11!T60))</f>
        <v/>
      </c>
      <c r="U30" s="314" t="str">
        <f>IF($B$2=1,IF(ชี้วัด11!U30="","",ชี้วัด11!U30),IF(ชี้วัด11!U60="","",ชี้วัด11!U60))</f>
        <v/>
      </c>
      <c r="V30" s="314" t="str">
        <f>IF($B$2=1,IF(ชี้วัด11!V30="","",ชี้วัด11!V30),IF(ชี้วัด11!V60="","",ชี้วัด11!V60))</f>
        <v/>
      </c>
      <c r="W30" s="314" t="str">
        <f>IF($B$2=1,IF(ชี้วัด11!W30="","",ชี้วัด11!W30),IF(ชี้วัด11!W60="","",ชี้วัด11!W60))</f>
        <v/>
      </c>
      <c r="X30" s="314" t="str">
        <f>IF($B$2=1,IF(ชี้วัด11!X30="","",ชี้วัด11!X30),IF(ชี้วัด11!X60="","",ชี้วัด11!X60))</f>
        <v/>
      </c>
      <c r="Y30" s="314" t="str">
        <f>IF($B$2=1,IF(ชี้วัด11!Y30="","",ชี้วัด11!Y30),IF(ชี้วัด11!Y60="","",ชี้วัด11!Y60))</f>
        <v/>
      </c>
      <c r="Z30" s="314" t="str">
        <f>IF($B$2=1,IF(ชี้วัด11!Z30="","",ชี้วัด11!Z30),IF(ชี้วัด11!Z60="","",ชี้วัด11!Z60))</f>
        <v/>
      </c>
      <c r="AA30" s="314" t="str">
        <f>IF($B$2=1,IF(ชี้วัด11!AA30="","",ชี้วัด11!AA30),IF(ชี้วัด11!AA60="","",ชี้วัด11!AA60))</f>
        <v/>
      </c>
      <c r="AB30" s="314" t="str">
        <f>IF($B$2=1,IF(ชี้วัด11!AB30="","",ชี้วัด11!AB30),IF(ชี้วัด11!AB60="","",ชี้วัด11!AB60))</f>
        <v/>
      </c>
      <c r="AC30" s="314" t="str">
        <f>IF($B$2=1,IF(ชี้วัด11!AC30="","",ชี้วัด11!AC30),IF(ชี้วัด11!AC60="","",ชี้วัด11!AC60))</f>
        <v/>
      </c>
      <c r="AD30" s="314" t="str">
        <f>IF($B$2=1,IF(ชี้วัด11!AD30="","",ชี้วัด11!AD30),IF(ชี้วัด11!AD60="","",ชี้วัด11!AD60))</f>
        <v/>
      </c>
      <c r="AE30" s="314" t="str">
        <f>IF($B$2=1,IF(ชี้วัด11!AE30="","",ชี้วัด11!AE30),IF(ชี้วัด11!AE60="","",ชี้วัด11!AE60))</f>
        <v/>
      </c>
      <c r="AF30" s="314" t="str">
        <f>IF($B$2=1,IF(ชี้วัด11!AF30="","",ชี้วัด11!AF30),IF(ชี้วัด11!AF60="","",ชี้วัด11!AF60))</f>
        <v/>
      </c>
      <c r="AG30" s="314" t="str">
        <f>IF($B$2=1,IF(ชี้วัด11!AG30="","",ชี้วัด11!AG30),IF(ชี้วัด11!AG60="","",ชี้วัด11!AG60))</f>
        <v/>
      </c>
      <c r="AH30" s="314" t="str">
        <f>IF($B$2=1,IF(ชี้วัด11!AH30="","",ชี้วัด11!AH30),IF(ชี้วัด11!AH60="","",ชี้วัด11!AH60))</f>
        <v/>
      </c>
      <c r="AI30" s="314" t="str">
        <f>IF($B$2=1,IF(ชี้วัด11!AI30="","",ชี้วัด11!AI30),IF(ชี้วัด11!AI60="","",ชี้วัด11!AI60))</f>
        <v/>
      </c>
      <c r="AJ30" s="314" t="str">
        <f>IF($B$2=1,IF(ชี้วัด11!AJ30="","",ชี้วัด11!AJ30),IF(ชี้วัด11!AJ60="","",ชี้วัด11!AJ60))</f>
        <v/>
      </c>
      <c r="AK30" s="314" t="str">
        <f>IF($B$2=1,IF(ชี้วัด11!AK30="","",ชี้วัด11!AK30),IF(ชี้วัด11!AK60="","",ชี้วัด11!AK60))</f>
        <v/>
      </c>
      <c r="AL30" s="314" t="str">
        <f>IF($B$2=1,IF(ชี้วัด11!AL30="","",ชี้วัด11!AL30),IF(ชี้วัด11!AL60="","",ชี้วัด11!AL60))</f>
        <v/>
      </c>
      <c r="AM30" s="314" t="str">
        <f>IF($B$2=1,IF(ชี้วัด11!AM30="","",ชี้วัด11!AM30),IF(ชี้วัด11!AM60="","",ชี้วัด11!AM60))</f>
        <v/>
      </c>
      <c r="AN30" s="314" t="str">
        <f>IF($B$2=1,IF(ชี้วัด11!AN30="","",ชี้วัด11!AN30),IF(ชี้วัด11!AN60="","",ชี้วัด11!AN60))</f>
        <v/>
      </c>
      <c r="AO30" s="314" t="str">
        <f>IF($B$2=1,IF(ชี้วัด11!AO30="","",ชี้วัด11!AO30),IF(ชี้วัด11!AO60="","",ชี้วัด11!AO60))</f>
        <v/>
      </c>
      <c r="AP30" s="314" t="str">
        <f>IF($B$2=1,IF(ชี้วัด11!AP30="","",ชี้วัด11!AP30),IF(ชี้วัด11!AP60="","",ชี้วัด11!AP60))</f>
        <v/>
      </c>
      <c r="AQ30" s="314" t="str">
        <f>IF($B$2=1,IF(ชี้วัด11!AQ30="","",ชี้วัด11!AQ30),IF(ชี้วัด11!AQ60="","",ชี้วัด11!AQ60))</f>
        <v/>
      </c>
      <c r="AR30" s="314" t="str">
        <f>IF($B$2=1,IF(ชี้วัด11!AR30="","",ชี้วัด11!AR30),IF(ชี้วัด11!AR60="","",ชี้วัด11!AR60))</f>
        <v/>
      </c>
      <c r="AS30" s="314" t="str">
        <f>IF($B$2=1,IF(ชี้วัด11!AS30="","",ชี้วัด11!AS30),IF(ชี้วัด11!AS60="","",ชี้วัด11!AS60))</f>
        <v/>
      </c>
      <c r="AT30" s="314" t="str">
        <f>IF($B$2=1,IF(ชี้วัด11!AT30="","",ชี้วัด11!AT30),IF(ชี้วัด11!AT60="","",ชี้วัด11!AT60))</f>
        <v/>
      </c>
      <c r="AU30" s="314" t="str">
        <f>IF($B$2=1,IF(ชี้วัด11!AU30="","",ชี้วัด11!AU30),IF(ชี้วัด11!AU60="","",ชี้วัด11!AU60))</f>
        <v/>
      </c>
      <c r="AV30" s="314" t="str">
        <f>IF($B$2=1,IF(ชี้วัด11!AV30="","",ชี้วัด11!AV30),IF(ชี้วัด11!AV60="","",ชี้วัด11!AV60))</f>
        <v/>
      </c>
      <c r="AW30" s="314" t="str">
        <f>IF($B$2=1,IF(ชี้วัด11!AW30="","",ชี้วัด11!AW30),IF(ชี้วัด11!AW60="","",ชี้วัด11!AW60))</f>
        <v/>
      </c>
      <c r="AX30" s="314" t="str">
        <f>IF($B$2=1,IF(ชี้วัด11!AX30="","",ชี้วัด11!AX30),IF(ชี้วัด11!AX60="","",ชี้วัด11!AX60))</f>
        <v/>
      </c>
      <c r="AY30" s="314" t="str">
        <f>IF($B$2=1,IF(ชี้วัด11!AY30="","",ชี้วัด11!AY30),IF(ชี้วัด11!AY60="","",ชี้วัด11!AY60))</f>
        <v/>
      </c>
      <c r="AZ30" s="314" t="str">
        <f>IF($B$2=1,IF(ชี้วัด11!AZ30="","",ชี้วัด11!AZ30),IF(ชี้วัด11!AZ60="","",ชี้วัด11!AZ60))</f>
        <v/>
      </c>
      <c r="BA30" s="314" t="str">
        <f>IF($B$2=1,IF(ชี้วัด11!BA30="","",ชี้วัด11!BA30),IF(ชี้วัด11!BA60="","",ชี้วัด11!BA60))</f>
        <v/>
      </c>
      <c r="BB30" s="314" t="str">
        <f>IF($B$2=1,IF(ชี้วัด11!BB30="","",ชี้วัด11!BB30),IF(ชี้วัด11!BB60="","",ชี้วัด11!BB60))</f>
        <v/>
      </c>
      <c r="BC30" s="314" t="str">
        <f>IF($B$2=1,IF(ชี้วัด11!BC30="","",ชี้วัด11!BC30),IF(ชี้วัด11!BC60="","",ชี้วัด11!BC60))</f>
        <v/>
      </c>
      <c r="BD30" s="314" t="str">
        <f>IF($B$2=1,IF(ชี้วัด11!BD30="","",ชี้วัด11!BD30),IF(ชี้วัด11!BD60="","",ชี้วัด11!BD60))</f>
        <v/>
      </c>
      <c r="BE30" s="116" t="str">
        <f>IF($B$2=1,IF(ชี้วัด11!BE30="","",ชี้วัด11!BE30),IF(ชี้วัด11!BE60="","",ชี้วัด11!BE60))</f>
        <v/>
      </c>
      <c r="BF30" s="116" t="str">
        <f>IF($B$2=1,IF(ชี้วัด11!BF30="","",ชี้วัด11!BF30),IF(ชี้วัด11!BF60="","",ชี้วัด11!BF60))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IF($B$2=1,IF(ชี้วัด11!E31="","",ชี้วัด11!E31),IF(ชี้วัด11!E61="","",ชี้วัด11!E61))</f>
        <v/>
      </c>
      <c r="F31" s="118"/>
      <c r="G31" s="314" t="str">
        <f>IF($B$2=1,IF(ชี้วัด11!G31="","",ชี้วัด11!G31),IF(ชี้วัด11!G61="","",ชี้วัด11!G61))</f>
        <v/>
      </c>
      <c r="H31" s="314" t="str">
        <f>IF($B$2=1,IF(ชี้วัด11!H31="","",ชี้วัด11!H31),IF(ชี้วัด11!H61="","",ชี้วัด11!H61))</f>
        <v/>
      </c>
      <c r="I31" s="314" t="str">
        <f>IF($B$2=1,IF(ชี้วัด11!I31="","",ชี้วัด11!I31),IF(ชี้วัด11!I61="","",ชี้วัด11!I61))</f>
        <v/>
      </c>
      <c r="J31" s="314" t="str">
        <f>IF($B$2=1,IF(ชี้วัด11!J31="","",ชี้วัด11!J31),IF(ชี้วัด11!J61="","",ชี้วัด11!J61))</f>
        <v/>
      </c>
      <c r="K31" s="314" t="str">
        <f>IF($B$2=1,IF(ชี้วัด11!K31="","",ชี้วัด11!K31),IF(ชี้วัด11!K61="","",ชี้วัด11!K61))</f>
        <v/>
      </c>
      <c r="L31" s="314" t="str">
        <f>IF($B$2=1,IF(ชี้วัด11!L31="","",ชี้วัด11!L31),IF(ชี้วัด11!L61="","",ชี้วัด11!L61))</f>
        <v/>
      </c>
      <c r="M31" s="314" t="str">
        <f>IF($B$2=1,IF(ชี้วัด11!M31="","",ชี้วัด11!M31),IF(ชี้วัด11!M61="","",ชี้วัด11!M61))</f>
        <v/>
      </c>
      <c r="N31" s="314" t="str">
        <f>IF($B$2=1,IF(ชี้วัด11!N31="","",ชี้วัด11!N31),IF(ชี้วัด11!N61="","",ชี้วัด11!N61))</f>
        <v/>
      </c>
      <c r="O31" s="314" t="str">
        <f>IF($B$2=1,IF(ชี้วัด11!O31="","",ชี้วัด11!O31),IF(ชี้วัด11!O61="","",ชี้วัด11!O61))</f>
        <v/>
      </c>
      <c r="P31" s="314" t="str">
        <f>IF($B$2=1,IF(ชี้วัด11!P31="","",ชี้วัด11!P31),IF(ชี้วัด11!P61="","",ชี้วัด11!P61))</f>
        <v/>
      </c>
      <c r="Q31" s="314" t="str">
        <f>IF($B$2=1,IF(ชี้วัด11!Q31="","",ชี้วัด11!Q31),IF(ชี้วัด11!Q61="","",ชี้วัด11!Q61))</f>
        <v/>
      </c>
      <c r="R31" s="314" t="str">
        <f>IF($B$2=1,IF(ชี้วัด11!R31="","",ชี้วัด11!R31),IF(ชี้วัด11!R61="","",ชี้วัด11!R61))</f>
        <v/>
      </c>
      <c r="S31" s="314" t="str">
        <f>IF($B$2=1,IF(ชี้วัด11!S31="","",ชี้วัด11!S31),IF(ชี้วัด11!S61="","",ชี้วัด11!S61))</f>
        <v/>
      </c>
      <c r="T31" s="314" t="str">
        <f>IF($B$2=1,IF(ชี้วัด11!T31="","",ชี้วัด11!T31),IF(ชี้วัด11!T61="","",ชี้วัด11!T61))</f>
        <v/>
      </c>
      <c r="U31" s="314" t="str">
        <f>IF($B$2=1,IF(ชี้วัด11!U31="","",ชี้วัด11!U31),IF(ชี้วัด11!U61="","",ชี้วัด11!U61))</f>
        <v/>
      </c>
      <c r="V31" s="314" t="str">
        <f>IF($B$2=1,IF(ชี้วัด11!V31="","",ชี้วัด11!V31),IF(ชี้วัด11!V61="","",ชี้วัด11!V61))</f>
        <v/>
      </c>
      <c r="W31" s="314" t="str">
        <f>IF($B$2=1,IF(ชี้วัด11!W31="","",ชี้วัด11!W31),IF(ชี้วัด11!W61="","",ชี้วัด11!W61))</f>
        <v/>
      </c>
      <c r="X31" s="314" t="str">
        <f>IF($B$2=1,IF(ชี้วัด11!X31="","",ชี้วัด11!X31),IF(ชี้วัด11!X61="","",ชี้วัด11!X61))</f>
        <v/>
      </c>
      <c r="Y31" s="314" t="str">
        <f>IF($B$2=1,IF(ชี้วัด11!Y31="","",ชี้วัด11!Y31),IF(ชี้วัด11!Y61="","",ชี้วัด11!Y61))</f>
        <v/>
      </c>
      <c r="Z31" s="314" t="str">
        <f>IF($B$2=1,IF(ชี้วัด11!Z31="","",ชี้วัด11!Z31),IF(ชี้วัด11!Z61="","",ชี้วัด11!Z61))</f>
        <v/>
      </c>
      <c r="AA31" s="314" t="str">
        <f>IF($B$2=1,IF(ชี้วัด11!AA31="","",ชี้วัด11!AA31),IF(ชี้วัด11!AA61="","",ชี้วัด11!AA61))</f>
        <v/>
      </c>
      <c r="AB31" s="314" t="str">
        <f>IF($B$2=1,IF(ชี้วัด11!AB31="","",ชี้วัด11!AB31),IF(ชี้วัด11!AB61="","",ชี้วัด11!AB61))</f>
        <v/>
      </c>
      <c r="AC31" s="314" t="str">
        <f>IF($B$2=1,IF(ชี้วัด11!AC31="","",ชี้วัด11!AC31),IF(ชี้วัด11!AC61="","",ชี้วัด11!AC61))</f>
        <v/>
      </c>
      <c r="AD31" s="314" t="str">
        <f>IF($B$2=1,IF(ชี้วัด11!AD31="","",ชี้วัด11!AD31),IF(ชี้วัด11!AD61="","",ชี้วัด11!AD61))</f>
        <v/>
      </c>
      <c r="AE31" s="314" t="str">
        <f>IF($B$2=1,IF(ชี้วัด11!AE31="","",ชี้วัด11!AE31),IF(ชี้วัด11!AE61="","",ชี้วัด11!AE61))</f>
        <v/>
      </c>
      <c r="AF31" s="314" t="str">
        <f>IF($B$2=1,IF(ชี้วัด11!AF31="","",ชี้วัด11!AF31),IF(ชี้วัด11!AF61="","",ชี้วัด11!AF61))</f>
        <v/>
      </c>
      <c r="AG31" s="314" t="str">
        <f>IF($B$2=1,IF(ชี้วัด11!AG31="","",ชี้วัด11!AG31),IF(ชี้วัด11!AG61="","",ชี้วัด11!AG61))</f>
        <v/>
      </c>
      <c r="AH31" s="314" t="str">
        <f>IF($B$2=1,IF(ชี้วัด11!AH31="","",ชี้วัด11!AH31),IF(ชี้วัด11!AH61="","",ชี้วัด11!AH61))</f>
        <v/>
      </c>
      <c r="AI31" s="314" t="str">
        <f>IF($B$2=1,IF(ชี้วัด11!AI31="","",ชี้วัด11!AI31),IF(ชี้วัด11!AI61="","",ชี้วัด11!AI61))</f>
        <v/>
      </c>
      <c r="AJ31" s="314" t="str">
        <f>IF($B$2=1,IF(ชี้วัด11!AJ31="","",ชี้วัด11!AJ31),IF(ชี้วัด11!AJ61="","",ชี้วัด11!AJ61))</f>
        <v/>
      </c>
      <c r="AK31" s="314" t="str">
        <f>IF($B$2=1,IF(ชี้วัด11!AK31="","",ชี้วัด11!AK31),IF(ชี้วัด11!AK61="","",ชี้วัด11!AK61))</f>
        <v/>
      </c>
      <c r="AL31" s="314" t="str">
        <f>IF($B$2=1,IF(ชี้วัด11!AL31="","",ชี้วัด11!AL31),IF(ชี้วัด11!AL61="","",ชี้วัด11!AL61))</f>
        <v/>
      </c>
      <c r="AM31" s="314" t="str">
        <f>IF($B$2=1,IF(ชี้วัด11!AM31="","",ชี้วัด11!AM31),IF(ชี้วัด11!AM61="","",ชี้วัด11!AM61))</f>
        <v/>
      </c>
      <c r="AN31" s="314" t="str">
        <f>IF($B$2=1,IF(ชี้วัด11!AN31="","",ชี้วัด11!AN31),IF(ชี้วัด11!AN61="","",ชี้วัด11!AN61))</f>
        <v/>
      </c>
      <c r="AO31" s="314" t="str">
        <f>IF($B$2=1,IF(ชี้วัด11!AO31="","",ชี้วัด11!AO31),IF(ชี้วัด11!AO61="","",ชี้วัด11!AO61))</f>
        <v/>
      </c>
      <c r="AP31" s="314" t="str">
        <f>IF($B$2=1,IF(ชี้วัด11!AP31="","",ชี้วัด11!AP31),IF(ชี้วัด11!AP61="","",ชี้วัด11!AP61))</f>
        <v/>
      </c>
      <c r="AQ31" s="314" t="str">
        <f>IF($B$2=1,IF(ชี้วัด11!AQ31="","",ชี้วัด11!AQ31),IF(ชี้วัด11!AQ61="","",ชี้วัด11!AQ61))</f>
        <v/>
      </c>
      <c r="AR31" s="314" t="str">
        <f>IF($B$2=1,IF(ชี้วัด11!AR31="","",ชี้วัด11!AR31),IF(ชี้วัด11!AR61="","",ชี้วัด11!AR61))</f>
        <v/>
      </c>
      <c r="AS31" s="314" t="str">
        <f>IF($B$2=1,IF(ชี้วัด11!AS31="","",ชี้วัด11!AS31),IF(ชี้วัด11!AS61="","",ชี้วัด11!AS61))</f>
        <v/>
      </c>
      <c r="AT31" s="314" t="str">
        <f>IF($B$2=1,IF(ชี้วัด11!AT31="","",ชี้วัด11!AT31),IF(ชี้วัด11!AT61="","",ชี้วัด11!AT61))</f>
        <v/>
      </c>
      <c r="AU31" s="314" t="str">
        <f>IF($B$2=1,IF(ชี้วัด11!AU31="","",ชี้วัด11!AU31),IF(ชี้วัด11!AU61="","",ชี้วัด11!AU61))</f>
        <v/>
      </c>
      <c r="AV31" s="314" t="str">
        <f>IF($B$2=1,IF(ชี้วัด11!AV31="","",ชี้วัด11!AV31),IF(ชี้วัด11!AV61="","",ชี้วัด11!AV61))</f>
        <v/>
      </c>
      <c r="AW31" s="314" t="str">
        <f>IF($B$2=1,IF(ชี้วัด11!AW31="","",ชี้วัด11!AW31),IF(ชี้วัด11!AW61="","",ชี้วัด11!AW61))</f>
        <v/>
      </c>
      <c r="AX31" s="314" t="str">
        <f>IF($B$2=1,IF(ชี้วัด11!AX31="","",ชี้วัด11!AX31),IF(ชี้วัด11!AX61="","",ชี้วัด11!AX61))</f>
        <v/>
      </c>
      <c r="AY31" s="314" t="str">
        <f>IF($B$2=1,IF(ชี้วัด11!AY31="","",ชี้วัด11!AY31),IF(ชี้วัด11!AY61="","",ชี้วัด11!AY61))</f>
        <v/>
      </c>
      <c r="AZ31" s="314" t="str">
        <f>IF($B$2=1,IF(ชี้วัด11!AZ31="","",ชี้วัด11!AZ31),IF(ชี้วัด11!AZ61="","",ชี้วัด11!AZ61))</f>
        <v/>
      </c>
      <c r="BA31" s="314" t="str">
        <f>IF($B$2=1,IF(ชี้วัด11!BA31="","",ชี้วัด11!BA31),IF(ชี้วัด11!BA61="","",ชี้วัด11!BA61))</f>
        <v/>
      </c>
      <c r="BB31" s="314" t="str">
        <f>IF($B$2=1,IF(ชี้วัด11!BB31="","",ชี้วัด11!BB31),IF(ชี้วัด11!BB61="","",ชี้วัด11!BB61))</f>
        <v/>
      </c>
      <c r="BC31" s="314" t="str">
        <f>IF($B$2=1,IF(ชี้วัด11!BC31="","",ชี้วัด11!BC31),IF(ชี้วัด11!BC61="","",ชี้วัด11!BC61))</f>
        <v/>
      </c>
      <c r="BD31" s="314" t="str">
        <f>IF($B$2=1,IF(ชี้วัด11!BD31="","",ชี้วัด11!BD31),IF(ชี้วัด11!BD61="","",ชี้วัด11!BD61))</f>
        <v/>
      </c>
      <c r="BE31" s="116" t="str">
        <f>IF($B$2=1,IF(ชี้วัด11!BE31="","",ชี้วัด11!BE31),IF(ชี้วัด11!BE61="","",ชี้วัด11!BE61))</f>
        <v/>
      </c>
      <c r="BF31" s="116" t="str">
        <f>IF($B$2=1,IF(ชี้วัด11!BF31="","",ชี้วัด11!BF31),IF(ชี้วัด11!BF61="","",ชี้วัด11!BF61))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IF($B$2=1,IF(ชี้วัด11!E32="","",ชี้วัด11!E32),IF(ชี้วัด11!E62="","",ชี้วัด11!E62))</f>
        <v/>
      </c>
      <c r="F32" s="118"/>
      <c r="G32" s="314" t="str">
        <f>IF($B$2=1,IF(ชี้วัด11!G32="","",ชี้วัด11!G32),IF(ชี้วัด11!G62="","",ชี้วัด11!G62))</f>
        <v/>
      </c>
      <c r="H32" s="314" t="str">
        <f>IF($B$2=1,IF(ชี้วัด11!H32="","",ชี้วัด11!H32),IF(ชี้วัด11!H62="","",ชี้วัด11!H62))</f>
        <v/>
      </c>
      <c r="I32" s="314" t="str">
        <f>IF($B$2=1,IF(ชี้วัด11!I32="","",ชี้วัด11!I32),IF(ชี้วัด11!I62="","",ชี้วัด11!I62))</f>
        <v/>
      </c>
      <c r="J32" s="314" t="str">
        <f>IF($B$2=1,IF(ชี้วัด11!J32="","",ชี้วัด11!J32),IF(ชี้วัด11!J62="","",ชี้วัด11!J62))</f>
        <v/>
      </c>
      <c r="K32" s="314" t="str">
        <f>IF($B$2=1,IF(ชี้วัด11!K32="","",ชี้วัด11!K32),IF(ชี้วัด11!K62="","",ชี้วัด11!K62))</f>
        <v/>
      </c>
      <c r="L32" s="314" t="str">
        <f>IF($B$2=1,IF(ชี้วัด11!L32="","",ชี้วัด11!L32),IF(ชี้วัด11!L62="","",ชี้วัด11!L62))</f>
        <v/>
      </c>
      <c r="M32" s="314" t="str">
        <f>IF($B$2=1,IF(ชี้วัด11!M32="","",ชี้วัด11!M32),IF(ชี้วัด11!M62="","",ชี้วัด11!M62))</f>
        <v/>
      </c>
      <c r="N32" s="314" t="str">
        <f>IF($B$2=1,IF(ชี้วัด11!N32="","",ชี้วัด11!N32),IF(ชี้วัด11!N62="","",ชี้วัด11!N62))</f>
        <v/>
      </c>
      <c r="O32" s="314" t="str">
        <f>IF($B$2=1,IF(ชี้วัด11!O32="","",ชี้วัด11!O32),IF(ชี้วัด11!O62="","",ชี้วัด11!O62))</f>
        <v/>
      </c>
      <c r="P32" s="314" t="str">
        <f>IF($B$2=1,IF(ชี้วัด11!P32="","",ชี้วัด11!P32),IF(ชี้วัด11!P62="","",ชี้วัด11!P62))</f>
        <v/>
      </c>
      <c r="Q32" s="314" t="str">
        <f>IF($B$2=1,IF(ชี้วัด11!Q32="","",ชี้วัด11!Q32),IF(ชี้วัด11!Q62="","",ชี้วัด11!Q62))</f>
        <v/>
      </c>
      <c r="R32" s="314" t="str">
        <f>IF($B$2=1,IF(ชี้วัด11!R32="","",ชี้วัด11!R32),IF(ชี้วัด11!R62="","",ชี้วัด11!R62))</f>
        <v/>
      </c>
      <c r="S32" s="314" t="str">
        <f>IF($B$2=1,IF(ชี้วัด11!S32="","",ชี้วัด11!S32),IF(ชี้วัด11!S62="","",ชี้วัด11!S62))</f>
        <v/>
      </c>
      <c r="T32" s="314" t="str">
        <f>IF($B$2=1,IF(ชี้วัด11!T32="","",ชี้วัด11!T32),IF(ชี้วัด11!T62="","",ชี้วัด11!T62))</f>
        <v/>
      </c>
      <c r="U32" s="314" t="str">
        <f>IF($B$2=1,IF(ชี้วัด11!U32="","",ชี้วัด11!U32),IF(ชี้วัด11!U62="","",ชี้วัด11!U62))</f>
        <v/>
      </c>
      <c r="V32" s="314" t="str">
        <f>IF($B$2=1,IF(ชี้วัด11!V32="","",ชี้วัด11!V32),IF(ชี้วัด11!V62="","",ชี้วัด11!V62))</f>
        <v/>
      </c>
      <c r="W32" s="314" t="str">
        <f>IF($B$2=1,IF(ชี้วัด11!W32="","",ชี้วัด11!W32),IF(ชี้วัด11!W62="","",ชี้วัด11!W62))</f>
        <v/>
      </c>
      <c r="X32" s="314" t="str">
        <f>IF($B$2=1,IF(ชี้วัด11!X32="","",ชี้วัด11!X32),IF(ชี้วัด11!X62="","",ชี้วัด11!X62))</f>
        <v/>
      </c>
      <c r="Y32" s="314" t="str">
        <f>IF($B$2=1,IF(ชี้วัด11!Y32="","",ชี้วัด11!Y32),IF(ชี้วัด11!Y62="","",ชี้วัด11!Y62))</f>
        <v/>
      </c>
      <c r="Z32" s="314" t="str">
        <f>IF($B$2=1,IF(ชี้วัด11!Z32="","",ชี้วัด11!Z32),IF(ชี้วัด11!Z62="","",ชี้วัด11!Z62))</f>
        <v/>
      </c>
      <c r="AA32" s="314" t="str">
        <f>IF($B$2=1,IF(ชี้วัด11!AA32="","",ชี้วัด11!AA32),IF(ชี้วัด11!AA62="","",ชี้วัด11!AA62))</f>
        <v/>
      </c>
      <c r="AB32" s="314" t="str">
        <f>IF($B$2=1,IF(ชี้วัด11!AB32="","",ชี้วัด11!AB32),IF(ชี้วัด11!AB62="","",ชี้วัด11!AB62))</f>
        <v/>
      </c>
      <c r="AC32" s="314" t="str">
        <f>IF($B$2=1,IF(ชี้วัด11!AC32="","",ชี้วัด11!AC32),IF(ชี้วัด11!AC62="","",ชี้วัด11!AC62))</f>
        <v/>
      </c>
      <c r="AD32" s="314" t="str">
        <f>IF($B$2=1,IF(ชี้วัด11!AD32="","",ชี้วัด11!AD32),IF(ชี้วัด11!AD62="","",ชี้วัด11!AD62))</f>
        <v/>
      </c>
      <c r="AE32" s="314" t="str">
        <f>IF($B$2=1,IF(ชี้วัด11!AE32="","",ชี้วัด11!AE32),IF(ชี้วัด11!AE62="","",ชี้วัด11!AE62))</f>
        <v/>
      </c>
      <c r="AF32" s="314" t="str">
        <f>IF($B$2=1,IF(ชี้วัด11!AF32="","",ชี้วัด11!AF32),IF(ชี้วัด11!AF62="","",ชี้วัด11!AF62))</f>
        <v/>
      </c>
      <c r="AG32" s="314" t="str">
        <f>IF($B$2=1,IF(ชี้วัด11!AG32="","",ชี้วัด11!AG32),IF(ชี้วัด11!AG62="","",ชี้วัด11!AG62))</f>
        <v/>
      </c>
      <c r="AH32" s="314" t="str">
        <f>IF($B$2=1,IF(ชี้วัด11!AH32="","",ชี้วัด11!AH32),IF(ชี้วัด11!AH62="","",ชี้วัด11!AH62))</f>
        <v/>
      </c>
      <c r="AI32" s="314" t="str">
        <f>IF($B$2=1,IF(ชี้วัด11!AI32="","",ชี้วัด11!AI32),IF(ชี้วัด11!AI62="","",ชี้วัด11!AI62))</f>
        <v/>
      </c>
      <c r="AJ32" s="314" t="str">
        <f>IF($B$2=1,IF(ชี้วัด11!AJ32="","",ชี้วัด11!AJ32),IF(ชี้วัด11!AJ62="","",ชี้วัด11!AJ62))</f>
        <v/>
      </c>
      <c r="AK32" s="314" t="str">
        <f>IF($B$2=1,IF(ชี้วัด11!AK32="","",ชี้วัด11!AK32),IF(ชี้วัด11!AK62="","",ชี้วัด11!AK62))</f>
        <v/>
      </c>
      <c r="AL32" s="314" t="str">
        <f>IF($B$2=1,IF(ชี้วัด11!AL32="","",ชี้วัด11!AL32),IF(ชี้วัด11!AL62="","",ชี้วัด11!AL62))</f>
        <v/>
      </c>
      <c r="AM32" s="314" t="str">
        <f>IF($B$2=1,IF(ชี้วัด11!AM32="","",ชี้วัด11!AM32),IF(ชี้วัด11!AM62="","",ชี้วัด11!AM62))</f>
        <v/>
      </c>
      <c r="AN32" s="314" t="str">
        <f>IF($B$2=1,IF(ชี้วัด11!AN32="","",ชี้วัด11!AN32),IF(ชี้วัด11!AN62="","",ชี้วัด11!AN62))</f>
        <v/>
      </c>
      <c r="AO32" s="314" t="str">
        <f>IF($B$2=1,IF(ชี้วัด11!AO32="","",ชี้วัด11!AO32),IF(ชี้วัด11!AO62="","",ชี้วัด11!AO62))</f>
        <v/>
      </c>
      <c r="AP32" s="314" t="str">
        <f>IF($B$2=1,IF(ชี้วัด11!AP32="","",ชี้วัด11!AP32),IF(ชี้วัด11!AP62="","",ชี้วัด11!AP62))</f>
        <v/>
      </c>
      <c r="AQ32" s="314" t="str">
        <f>IF($B$2=1,IF(ชี้วัด11!AQ32="","",ชี้วัด11!AQ32),IF(ชี้วัด11!AQ62="","",ชี้วัด11!AQ62))</f>
        <v/>
      </c>
      <c r="AR32" s="314" t="str">
        <f>IF($B$2=1,IF(ชี้วัด11!AR32="","",ชี้วัด11!AR32),IF(ชี้วัด11!AR62="","",ชี้วัด11!AR62))</f>
        <v/>
      </c>
      <c r="AS32" s="314" t="str">
        <f>IF($B$2=1,IF(ชี้วัด11!AS32="","",ชี้วัด11!AS32),IF(ชี้วัด11!AS62="","",ชี้วัด11!AS62))</f>
        <v/>
      </c>
      <c r="AT32" s="314" t="str">
        <f>IF($B$2=1,IF(ชี้วัด11!AT32="","",ชี้วัด11!AT32),IF(ชี้วัด11!AT62="","",ชี้วัด11!AT62))</f>
        <v/>
      </c>
      <c r="AU32" s="314" t="str">
        <f>IF($B$2=1,IF(ชี้วัด11!AU32="","",ชี้วัด11!AU32),IF(ชี้วัด11!AU62="","",ชี้วัด11!AU62))</f>
        <v/>
      </c>
      <c r="AV32" s="314" t="str">
        <f>IF($B$2=1,IF(ชี้วัด11!AV32="","",ชี้วัด11!AV32),IF(ชี้วัด11!AV62="","",ชี้วัด11!AV62))</f>
        <v/>
      </c>
      <c r="AW32" s="314" t="str">
        <f>IF($B$2=1,IF(ชี้วัด11!AW32="","",ชี้วัด11!AW32),IF(ชี้วัด11!AW62="","",ชี้วัด11!AW62))</f>
        <v/>
      </c>
      <c r="AX32" s="314" t="str">
        <f>IF($B$2=1,IF(ชี้วัด11!AX32="","",ชี้วัด11!AX32),IF(ชี้วัด11!AX62="","",ชี้วัด11!AX62))</f>
        <v/>
      </c>
      <c r="AY32" s="314" t="str">
        <f>IF($B$2=1,IF(ชี้วัด11!AY32="","",ชี้วัด11!AY32),IF(ชี้วัด11!AY62="","",ชี้วัด11!AY62))</f>
        <v/>
      </c>
      <c r="AZ32" s="314" t="str">
        <f>IF($B$2=1,IF(ชี้วัด11!AZ32="","",ชี้วัด11!AZ32),IF(ชี้วัด11!AZ62="","",ชี้วัด11!AZ62))</f>
        <v/>
      </c>
      <c r="BA32" s="314" t="str">
        <f>IF($B$2=1,IF(ชี้วัด11!BA32="","",ชี้วัด11!BA32),IF(ชี้วัด11!BA62="","",ชี้วัด11!BA62))</f>
        <v/>
      </c>
      <c r="BB32" s="314" t="str">
        <f>IF($B$2=1,IF(ชี้วัด11!BB32="","",ชี้วัด11!BB32),IF(ชี้วัด11!BB62="","",ชี้วัด11!BB62))</f>
        <v/>
      </c>
      <c r="BC32" s="314" t="str">
        <f>IF($B$2=1,IF(ชี้วัด11!BC32="","",ชี้วัด11!BC32),IF(ชี้วัด11!BC62="","",ชี้วัด11!BC62))</f>
        <v/>
      </c>
      <c r="BD32" s="314" t="str">
        <f>IF($B$2=1,IF(ชี้วัด11!BD32="","",ชี้วัด11!BD32),IF(ชี้วัด11!BD62="","",ชี้วัด11!BD62))</f>
        <v/>
      </c>
      <c r="BE32" s="116" t="str">
        <f>IF($B$2=1,IF(ชี้วัด11!BE32="","",ชี้วัด11!BE32),IF(ชี้วัด11!BE62="","",ชี้วัด11!BE62))</f>
        <v/>
      </c>
      <c r="BF32" s="116" t="str">
        <f>IF($B$2=1,IF(ชี้วัด11!BF32="","",ชี้วัด11!BF32),IF(ชี้วัด11!BF62="","",ชี้วัด11!BF62))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IF($B$2=1,IF(ชี้วัด11!E33="","",ชี้วัด11!E33),IF(ชี้วัด11!E63="","",ชี้วัด11!E63))</f>
        <v/>
      </c>
      <c r="F33" s="118"/>
      <c r="G33" s="314" t="str">
        <f>IF($B$2=1,IF(ชี้วัด11!G33="","",ชี้วัด11!G33),IF(ชี้วัด11!G63="","",ชี้วัด11!G63))</f>
        <v/>
      </c>
      <c r="H33" s="314" t="str">
        <f>IF($B$2=1,IF(ชี้วัด11!H33="","",ชี้วัด11!H33),IF(ชี้วัด11!H63="","",ชี้วัด11!H63))</f>
        <v/>
      </c>
      <c r="I33" s="314" t="str">
        <f>IF($B$2=1,IF(ชี้วัด11!I33="","",ชี้วัด11!I33),IF(ชี้วัด11!I63="","",ชี้วัด11!I63))</f>
        <v/>
      </c>
      <c r="J33" s="314" t="str">
        <f>IF($B$2=1,IF(ชี้วัด11!J33="","",ชี้วัด11!J33),IF(ชี้วัด11!J63="","",ชี้วัด11!J63))</f>
        <v/>
      </c>
      <c r="K33" s="314" t="str">
        <f>IF($B$2=1,IF(ชี้วัด11!K33="","",ชี้วัด11!K33),IF(ชี้วัด11!K63="","",ชี้วัด11!K63))</f>
        <v/>
      </c>
      <c r="L33" s="314" t="str">
        <f>IF($B$2=1,IF(ชี้วัด11!L33="","",ชี้วัด11!L33),IF(ชี้วัด11!L63="","",ชี้วัด11!L63))</f>
        <v/>
      </c>
      <c r="M33" s="314" t="str">
        <f>IF($B$2=1,IF(ชี้วัด11!M33="","",ชี้วัด11!M33),IF(ชี้วัด11!M63="","",ชี้วัด11!M63))</f>
        <v/>
      </c>
      <c r="N33" s="314" t="str">
        <f>IF($B$2=1,IF(ชี้วัด11!N33="","",ชี้วัด11!N33),IF(ชี้วัด11!N63="","",ชี้วัด11!N63))</f>
        <v/>
      </c>
      <c r="O33" s="314" t="str">
        <f>IF($B$2=1,IF(ชี้วัด11!O33="","",ชี้วัด11!O33),IF(ชี้วัด11!O63="","",ชี้วัด11!O63))</f>
        <v/>
      </c>
      <c r="P33" s="314" t="str">
        <f>IF($B$2=1,IF(ชี้วัด11!P33="","",ชี้วัด11!P33),IF(ชี้วัด11!P63="","",ชี้วัด11!P63))</f>
        <v/>
      </c>
      <c r="Q33" s="314" t="str">
        <f>IF($B$2=1,IF(ชี้วัด11!Q33="","",ชี้วัด11!Q33),IF(ชี้วัด11!Q63="","",ชี้วัด11!Q63))</f>
        <v/>
      </c>
      <c r="R33" s="314" t="str">
        <f>IF($B$2=1,IF(ชี้วัด11!R33="","",ชี้วัด11!R33),IF(ชี้วัด11!R63="","",ชี้วัด11!R63))</f>
        <v/>
      </c>
      <c r="S33" s="314" t="str">
        <f>IF($B$2=1,IF(ชี้วัด11!S33="","",ชี้วัด11!S33),IF(ชี้วัด11!S63="","",ชี้วัด11!S63))</f>
        <v/>
      </c>
      <c r="T33" s="314" t="str">
        <f>IF($B$2=1,IF(ชี้วัด11!T33="","",ชี้วัด11!T33),IF(ชี้วัด11!T63="","",ชี้วัด11!T63))</f>
        <v/>
      </c>
      <c r="U33" s="314" t="str">
        <f>IF($B$2=1,IF(ชี้วัด11!U33="","",ชี้วัด11!U33),IF(ชี้วัด11!U63="","",ชี้วัด11!U63))</f>
        <v/>
      </c>
      <c r="V33" s="314" t="str">
        <f>IF($B$2=1,IF(ชี้วัด11!V33="","",ชี้วัด11!V33),IF(ชี้วัด11!V63="","",ชี้วัด11!V63))</f>
        <v/>
      </c>
      <c r="W33" s="314" t="str">
        <f>IF($B$2=1,IF(ชี้วัด11!W33="","",ชี้วัด11!W33),IF(ชี้วัด11!W63="","",ชี้วัด11!W63))</f>
        <v/>
      </c>
      <c r="X33" s="314" t="str">
        <f>IF($B$2=1,IF(ชี้วัด11!X33="","",ชี้วัด11!X33),IF(ชี้วัด11!X63="","",ชี้วัด11!X63))</f>
        <v/>
      </c>
      <c r="Y33" s="314" t="str">
        <f>IF($B$2=1,IF(ชี้วัด11!Y33="","",ชี้วัด11!Y33),IF(ชี้วัด11!Y63="","",ชี้วัด11!Y63))</f>
        <v/>
      </c>
      <c r="Z33" s="314" t="str">
        <f>IF($B$2=1,IF(ชี้วัด11!Z33="","",ชี้วัด11!Z33),IF(ชี้วัด11!Z63="","",ชี้วัด11!Z63))</f>
        <v/>
      </c>
      <c r="AA33" s="314" t="str">
        <f>IF($B$2=1,IF(ชี้วัด11!AA33="","",ชี้วัด11!AA33),IF(ชี้วัด11!AA63="","",ชี้วัด11!AA63))</f>
        <v/>
      </c>
      <c r="AB33" s="314" t="str">
        <f>IF($B$2=1,IF(ชี้วัด11!AB33="","",ชี้วัด11!AB33),IF(ชี้วัด11!AB63="","",ชี้วัด11!AB63))</f>
        <v/>
      </c>
      <c r="AC33" s="314" t="str">
        <f>IF($B$2=1,IF(ชี้วัด11!AC33="","",ชี้วัด11!AC33),IF(ชี้วัด11!AC63="","",ชี้วัด11!AC63))</f>
        <v/>
      </c>
      <c r="AD33" s="314" t="str">
        <f>IF($B$2=1,IF(ชี้วัด11!AD33="","",ชี้วัด11!AD33),IF(ชี้วัด11!AD63="","",ชี้วัด11!AD63))</f>
        <v/>
      </c>
      <c r="AE33" s="314" t="str">
        <f>IF($B$2=1,IF(ชี้วัด11!AE33="","",ชี้วัด11!AE33),IF(ชี้วัด11!AE63="","",ชี้วัด11!AE63))</f>
        <v/>
      </c>
      <c r="AF33" s="314" t="str">
        <f>IF($B$2=1,IF(ชี้วัด11!AF33="","",ชี้วัด11!AF33),IF(ชี้วัด11!AF63="","",ชี้วัด11!AF63))</f>
        <v/>
      </c>
      <c r="AG33" s="314" t="str">
        <f>IF($B$2=1,IF(ชี้วัด11!AG33="","",ชี้วัด11!AG33),IF(ชี้วัด11!AG63="","",ชี้วัด11!AG63))</f>
        <v/>
      </c>
      <c r="AH33" s="314" t="str">
        <f>IF($B$2=1,IF(ชี้วัด11!AH33="","",ชี้วัด11!AH33),IF(ชี้วัด11!AH63="","",ชี้วัด11!AH63))</f>
        <v/>
      </c>
      <c r="AI33" s="314" t="str">
        <f>IF($B$2=1,IF(ชี้วัด11!AI33="","",ชี้วัด11!AI33),IF(ชี้วัด11!AI63="","",ชี้วัด11!AI63))</f>
        <v/>
      </c>
      <c r="AJ33" s="314" t="str">
        <f>IF($B$2=1,IF(ชี้วัด11!AJ33="","",ชี้วัด11!AJ33),IF(ชี้วัด11!AJ63="","",ชี้วัด11!AJ63))</f>
        <v/>
      </c>
      <c r="AK33" s="314" t="str">
        <f>IF($B$2=1,IF(ชี้วัด11!AK33="","",ชี้วัด11!AK33),IF(ชี้วัด11!AK63="","",ชี้วัด11!AK63))</f>
        <v/>
      </c>
      <c r="AL33" s="314" t="str">
        <f>IF($B$2=1,IF(ชี้วัด11!AL33="","",ชี้วัด11!AL33),IF(ชี้วัด11!AL63="","",ชี้วัด11!AL63))</f>
        <v/>
      </c>
      <c r="AM33" s="314" t="str">
        <f>IF($B$2=1,IF(ชี้วัด11!AM33="","",ชี้วัด11!AM33),IF(ชี้วัด11!AM63="","",ชี้วัด11!AM63))</f>
        <v/>
      </c>
      <c r="AN33" s="314" t="str">
        <f>IF($B$2=1,IF(ชี้วัด11!AN33="","",ชี้วัด11!AN33),IF(ชี้วัด11!AN63="","",ชี้วัด11!AN63))</f>
        <v/>
      </c>
      <c r="AO33" s="314" t="str">
        <f>IF($B$2=1,IF(ชี้วัด11!AO33="","",ชี้วัด11!AO33),IF(ชี้วัด11!AO63="","",ชี้วัด11!AO63))</f>
        <v/>
      </c>
      <c r="AP33" s="314" t="str">
        <f>IF($B$2=1,IF(ชี้วัด11!AP33="","",ชี้วัด11!AP33),IF(ชี้วัด11!AP63="","",ชี้วัด11!AP63))</f>
        <v/>
      </c>
      <c r="AQ33" s="314" t="str">
        <f>IF($B$2=1,IF(ชี้วัด11!AQ33="","",ชี้วัด11!AQ33),IF(ชี้วัด11!AQ63="","",ชี้วัด11!AQ63))</f>
        <v/>
      </c>
      <c r="AR33" s="314" t="str">
        <f>IF($B$2=1,IF(ชี้วัด11!AR33="","",ชี้วัด11!AR33),IF(ชี้วัด11!AR63="","",ชี้วัด11!AR63))</f>
        <v/>
      </c>
      <c r="AS33" s="314" t="str">
        <f>IF($B$2=1,IF(ชี้วัด11!AS33="","",ชี้วัด11!AS33),IF(ชี้วัด11!AS63="","",ชี้วัด11!AS63))</f>
        <v/>
      </c>
      <c r="AT33" s="314" t="str">
        <f>IF($B$2=1,IF(ชี้วัด11!AT33="","",ชี้วัด11!AT33),IF(ชี้วัด11!AT63="","",ชี้วัด11!AT63))</f>
        <v/>
      </c>
      <c r="AU33" s="314" t="str">
        <f>IF($B$2=1,IF(ชี้วัด11!AU33="","",ชี้วัด11!AU33),IF(ชี้วัด11!AU63="","",ชี้วัด11!AU63))</f>
        <v/>
      </c>
      <c r="AV33" s="314" t="str">
        <f>IF($B$2=1,IF(ชี้วัด11!AV33="","",ชี้วัด11!AV33),IF(ชี้วัด11!AV63="","",ชี้วัด11!AV63))</f>
        <v/>
      </c>
      <c r="AW33" s="314" t="str">
        <f>IF($B$2=1,IF(ชี้วัด11!AW33="","",ชี้วัด11!AW33),IF(ชี้วัด11!AW63="","",ชี้วัด11!AW63))</f>
        <v/>
      </c>
      <c r="AX33" s="314" t="str">
        <f>IF($B$2=1,IF(ชี้วัด11!AX33="","",ชี้วัด11!AX33),IF(ชี้วัด11!AX63="","",ชี้วัด11!AX63))</f>
        <v/>
      </c>
      <c r="AY33" s="314" t="str">
        <f>IF($B$2=1,IF(ชี้วัด11!AY33="","",ชี้วัด11!AY33),IF(ชี้วัด11!AY63="","",ชี้วัด11!AY63))</f>
        <v/>
      </c>
      <c r="AZ33" s="314" t="str">
        <f>IF($B$2=1,IF(ชี้วัด11!AZ33="","",ชี้วัด11!AZ33),IF(ชี้วัด11!AZ63="","",ชี้วัด11!AZ63))</f>
        <v/>
      </c>
      <c r="BA33" s="314" t="str">
        <f>IF($B$2=1,IF(ชี้วัด11!BA33="","",ชี้วัด11!BA33),IF(ชี้วัด11!BA63="","",ชี้วัด11!BA63))</f>
        <v/>
      </c>
      <c r="BB33" s="314" t="str">
        <f>IF($B$2=1,IF(ชี้วัด11!BB33="","",ชี้วัด11!BB33),IF(ชี้วัด11!BB63="","",ชี้วัด11!BB63))</f>
        <v/>
      </c>
      <c r="BC33" s="314" t="str">
        <f>IF($B$2=1,IF(ชี้วัด11!BC33="","",ชี้วัด11!BC33),IF(ชี้วัด11!BC63="","",ชี้วัด11!BC63))</f>
        <v/>
      </c>
      <c r="BD33" s="314" t="str">
        <f>IF($B$2=1,IF(ชี้วัด11!BD33="","",ชี้วัด11!BD33),IF(ชี้วัด11!BD63="","",ชี้วัด11!BD63))</f>
        <v/>
      </c>
      <c r="BE33" s="116" t="str">
        <f>IF($B$2=1,IF(ชี้วัด11!BE33="","",ชี้วัด11!BE33),IF(ชี้วัด11!BE63="","",ชี้วัด11!BE63))</f>
        <v/>
      </c>
      <c r="BF33" s="116" t="str">
        <f>IF($B$2=1,IF(ชี้วัด11!BF33="","",ชี้วัด11!BF33),IF(ชี้วัด11!BF63="","",ชี้วัด11!BF63))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IF($B$2=1,IF(ชี้วัด11!E34="","",ชี้วัด11!E34),IF(ชี้วัด11!E64="","",ชี้วัด11!E64))</f>
        <v/>
      </c>
      <c r="F34" s="118"/>
      <c r="G34" s="314" t="str">
        <f>IF($B$2=1,IF(ชี้วัด11!G34="","",ชี้วัด11!G34),IF(ชี้วัด11!G64="","",ชี้วัด11!G64))</f>
        <v/>
      </c>
      <c r="H34" s="314" t="str">
        <f>IF($B$2=1,IF(ชี้วัด11!H34="","",ชี้วัด11!H34),IF(ชี้วัด11!H64="","",ชี้วัด11!H64))</f>
        <v/>
      </c>
      <c r="I34" s="314" t="str">
        <f>IF($B$2=1,IF(ชี้วัด11!I34="","",ชี้วัด11!I34),IF(ชี้วัด11!I64="","",ชี้วัด11!I64))</f>
        <v/>
      </c>
      <c r="J34" s="314" t="str">
        <f>IF($B$2=1,IF(ชี้วัด11!J34="","",ชี้วัด11!J34),IF(ชี้วัด11!J64="","",ชี้วัด11!J64))</f>
        <v/>
      </c>
      <c r="K34" s="314" t="str">
        <f>IF($B$2=1,IF(ชี้วัด11!K34="","",ชี้วัด11!K34),IF(ชี้วัด11!K64="","",ชี้วัด11!K64))</f>
        <v/>
      </c>
      <c r="L34" s="314" t="str">
        <f>IF($B$2=1,IF(ชี้วัด11!L34="","",ชี้วัด11!L34),IF(ชี้วัด11!L64="","",ชี้วัด11!L64))</f>
        <v/>
      </c>
      <c r="M34" s="314" t="str">
        <f>IF($B$2=1,IF(ชี้วัด11!M34="","",ชี้วัด11!M34),IF(ชี้วัด11!M64="","",ชี้วัด11!M64))</f>
        <v/>
      </c>
      <c r="N34" s="314" t="str">
        <f>IF($B$2=1,IF(ชี้วัด11!N34="","",ชี้วัด11!N34),IF(ชี้วัด11!N64="","",ชี้วัด11!N64))</f>
        <v/>
      </c>
      <c r="O34" s="314" t="str">
        <f>IF($B$2=1,IF(ชี้วัด11!O34="","",ชี้วัด11!O34),IF(ชี้วัด11!O64="","",ชี้วัด11!O64))</f>
        <v/>
      </c>
      <c r="P34" s="314" t="str">
        <f>IF($B$2=1,IF(ชี้วัด11!P34="","",ชี้วัด11!P34),IF(ชี้วัด11!P64="","",ชี้วัด11!P64))</f>
        <v/>
      </c>
      <c r="Q34" s="314" t="str">
        <f>IF($B$2=1,IF(ชี้วัด11!Q34="","",ชี้วัด11!Q34),IF(ชี้วัด11!Q64="","",ชี้วัด11!Q64))</f>
        <v/>
      </c>
      <c r="R34" s="314" t="str">
        <f>IF($B$2=1,IF(ชี้วัด11!R34="","",ชี้วัด11!R34),IF(ชี้วัด11!R64="","",ชี้วัด11!R64))</f>
        <v/>
      </c>
      <c r="S34" s="314" t="str">
        <f>IF($B$2=1,IF(ชี้วัด11!S34="","",ชี้วัด11!S34),IF(ชี้วัด11!S64="","",ชี้วัด11!S64))</f>
        <v/>
      </c>
      <c r="T34" s="314" t="str">
        <f>IF($B$2=1,IF(ชี้วัด11!T34="","",ชี้วัด11!T34),IF(ชี้วัด11!T64="","",ชี้วัด11!T64))</f>
        <v/>
      </c>
      <c r="U34" s="314" t="str">
        <f>IF($B$2=1,IF(ชี้วัด11!U34="","",ชี้วัด11!U34),IF(ชี้วัด11!U64="","",ชี้วัด11!U64))</f>
        <v/>
      </c>
      <c r="V34" s="314" t="str">
        <f>IF($B$2=1,IF(ชี้วัด11!V34="","",ชี้วัด11!V34),IF(ชี้วัด11!V64="","",ชี้วัด11!V64))</f>
        <v/>
      </c>
      <c r="W34" s="314" t="str">
        <f>IF($B$2=1,IF(ชี้วัด11!W34="","",ชี้วัด11!W34),IF(ชี้วัด11!W64="","",ชี้วัด11!W64))</f>
        <v/>
      </c>
      <c r="X34" s="314" t="str">
        <f>IF($B$2=1,IF(ชี้วัด11!X34="","",ชี้วัด11!X34),IF(ชี้วัด11!X64="","",ชี้วัด11!X64))</f>
        <v/>
      </c>
      <c r="Y34" s="314" t="str">
        <f>IF($B$2=1,IF(ชี้วัด11!Y34="","",ชี้วัด11!Y34),IF(ชี้วัด11!Y64="","",ชี้วัด11!Y64))</f>
        <v/>
      </c>
      <c r="Z34" s="314" t="str">
        <f>IF($B$2=1,IF(ชี้วัด11!Z34="","",ชี้วัด11!Z34),IF(ชี้วัด11!Z64="","",ชี้วัด11!Z64))</f>
        <v/>
      </c>
      <c r="AA34" s="314" t="str">
        <f>IF($B$2=1,IF(ชี้วัด11!AA34="","",ชี้วัด11!AA34),IF(ชี้วัด11!AA64="","",ชี้วัด11!AA64))</f>
        <v/>
      </c>
      <c r="AB34" s="314" t="str">
        <f>IF($B$2=1,IF(ชี้วัด11!AB34="","",ชี้วัด11!AB34),IF(ชี้วัด11!AB64="","",ชี้วัด11!AB64))</f>
        <v/>
      </c>
      <c r="AC34" s="314" t="str">
        <f>IF($B$2=1,IF(ชี้วัด11!AC34="","",ชี้วัด11!AC34),IF(ชี้วัด11!AC64="","",ชี้วัด11!AC64))</f>
        <v/>
      </c>
      <c r="AD34" s="314" t="str">
        <f>IF($B$2=1,IF(ชี้วัด11!AD34="","",ชี้วัด11!AD34),IF(ชี้วัด11!AD64="","",ชี้วัด11!AD64))</f>
        <v/>
      </c>
      <c r="AE34" s="314" t="str">
        <f>IF($B$2=1,IF(ชี้วัด11!AE34="","",ชี้วัด11!AE34),IF(ชี้วัด11!AE64="","",ชี้วัด11!AE64))</f>
        <v/>
      </c>
      <c r="AF34" s="314" t="str">
        <f>IF($B$2=1,IF(ชี้วัด11!AF34="","",ชี้วัด11!AF34),IF(ชี้วัด11!AF64="","",ชี้วัด11!AF64))</f>
        <v/>
      </c>
      <c r="AG34" s="314" t="str">
        <f>IF($B$2=1,IF(ชี้วัด11!AG34="","",ชี้วัด11!AG34),IF(ชี้วัด11!AG64="","",ชี้วัด11!AG64))</f>
        <v/>
      </c>
      <c r="AH34" s="314" t="str">
        <f>IF($B$2=1,IF(ชี้วัด11!AH34="","",ชี้วัด11!AH34),IF(ชี้วัด11!AH64="","",ชี้วัด11!AH64))</f>
        <v/>
      </c>
      <c r="AI34" s="314" t="str">
        <f>IF($B$2=1,IF(ชี้วัด11!AI34="","",ชี้วัด11!AI34),IF(ชี้วัด11!AI64="","",ชี้วัด11!AI64))</f>
        <v/>
      </c>
      <c r="AJ34" s="314" t="str">
        <f>IF($B$2=1,IF(ชี้วัด11!AJ34="","",ชี้วัด11!AJ34),IF(ชี้วัด11!AJ64="","",ชี้วัด11!AJ64))</f>
        <v/>
      </c>
      <c r="AK34" s="314" t="str">
        <f>IF($B$2=1,IF(ชี้วัด11!AK34="","",ชี้วัด11!AK34),IF(ชี้วัด11!AK64="","",ชี้วัด11!AK64))</f>
        <v/>
      </c>
      <c r="AL34" s="314" t="str">
        <f>IF($B$2=1,IF(ชี้วัด11!AL34="","",ชี้วัด11!AL34),IF(ชี้วัด11!AL64="","",ชี้วัด11!AL64))</f>
        <v/>
      </c>
      <c r="AM34" s="314" t="str">
        <f>IF($B$2=1,IF(ชี้วัด11!AM34="","",ชี้วัด11!AM34),IF(ชี้วัด11!AM64="","",ชี้วัด11!AM64))</f>
        <v/>
      </c>
      <c r="AN34" s="314" t="str">
        <f>IF($B$2=1,IF(ชี้วัด11!AN34="","",ชี้วัด11!AN34),IF(ชี้วัด11!AN64="","",ชี้วัด11!AN64))</f>
        <v/>
      </c>
      <c r="AO34" s="314" t="str">
        <f>IF($B$2=1,IF(ชี้วัด11!AO34="","",ชี้วัด11!AO34),IF(ชี้วัด11!AO64="","",ชี้วัด11!AO64))</f>
        <v/>
      </c>
      <c r="AP34" s="314" t="str">
        <f>IF($B$2=1,IF(ชี้วัด11!AP34="","",ชี้วัด11!AP34),IF(ชี้วัด11!AP64="","",ชี้วัด11!AP64))</f>
        <v/>
      </c>
      <c r="AQ34" s="314" t="str">
        <f>IF($B$2=1,IF(ชี้วัด11!AQ34="","",ชี้วัด11!AQ34),IF(ชี้วัด11!AQ64="","",ชี้วัด11!AQ64))</f>
        <v/>
      </c>
      <c r="AR34" s="314" t="str">
        <f>IF($B$2=1,IF(ชี้วัด11!AR34="","",ชี้วัด11!AR34),IF(ชี้วัด11!AR64="","",ชี้วัด11!AR64))</f>
        <v/>
      </c>
      <c r="AS34" s="314" t="str">
        <f>IF($B$2=1,IF(ชี้วัด11!AS34="","",ชี้วัด11!AS34),IF(ชี้วัด11!AS64="","",ชี้วัด11!AS64))</f>
        <v/>
      </c>
      <c r="AT34" s="314" t="str">
        <f>IF($B$2=1,IF(ชี้วัด11!AT34="","",ชี้วัด11!AT34),IF(ชี้วัด11!AT64="","",ชี้วัด11!AT64))</f>
        <v/>
      </c>
      <c r="AU34" s="314" t="str">
        <f>IF($B$2=1,IF(ชี้วัด11!AU34="","",ชี้วัด11!AU34),IF(ชี้วัด11!AU64="","",ชี้วัด11!AU64))</f>
        <v/>
      </c>
      <c r="AV34" s="314" t="str">
        <f>IF($B$2=1,IF(ชี้วัด11!AV34="","",ชี้วัด11!AV34),IF(ชี้วัด11!AV64="","",ชี้วัด11!AV64))</f>
        <v/>
      </c>
      <c r="AW34" s="314" t="str">
        <f>IF($B$2=1,IF(ชี้วัด11!AW34="","",ชี้วัด11!AW34),IF(ชี้วัด11!AW64="","",ชี้วัด11!AW64))</f>
        <v/>
      </c>
      <c r="AX34" s="314" t="str">
        <f>IF($B$2=1,IF(ชี้วัด11!AX34="","",ชี้วัด11!AX34),IF(ชี้วัด11!AX64="","",ชี้วัด11!AX64))</f>
        <v/>
      </c>
      <c r="AY34" s="314" t="str">
        <f>IF($B$2=1,IF(ชี้วัด11!AY34="","",ชี้วัด11!AY34),IF(ชี้วัด11!AY64="","",ชี้วัด11!AY64))</f>
        <v/>
      </c>
      <c r="AZ34" s="314" t="str">
        <f>IF($B$2=1,IF(ชี้วัด11!AZ34="","",ชี้วัด11!AZ34),IF(ชี้วัด11!AZ64="","",ชี้วัด11!AZ64))</f>
        <v/>
      </c>
      <c r="BA34" s="314" t="str">
        <f>IF($B$2=1,IF(ชี้วัด11!BA34="","",ชี้วัด11!BA34),IF(ชี้วัด11!BA64="","",ชี้วัด11!BA64))</f>
        <v/>
      </c>
      <c r="BB34" s="314" t="str">
        <f>IF($B$2=1,IF(ชี้วัด11!BB34="","",ชี้วัด11!BB34),IF(ชี้วัด11!BB64="","",ชี้วัด11!BB64))</f>
        <v/>
      </c>
      <c r="BC34" s="314" t="str">
        <f>IF($B$2=1,IF(ชี้วัด11!BC34="","",ชี้วัด11!BC34),IF(ชี้วัด11!BC64="","",ชี้วัด11!BC64))</f>
        <v/>
      </c>
      <c r="BD34" s="314" t="str">
        <f>IF($B$2=1,IF(ชี้วัด11!BD34="","",ชี้วัด11!BD34),IF(ชี้วัด11!BD64="","",ชี้วัด11!BD64))</f>
        <v/>
      </c>
      <c r="BE34" s="116" t="str">
        <f>IF($B$2=1,IF(ชี้วัด11!BE34="","",ชี้วัด11!BE34),IF(ชี้วัด11!BE64="","",ชี้วัด11!BE64))</f>
        <v/>
      </c>
      <c r="BF34" s="116" t="str">
        <f>IF($B$2=1,IF(ชี้วัด11!BF34="","",ชี้วัด11!BF34),IF(ชี้วัด11!BF64="","",ชี้วัด11!BF64))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03914EF-60F1-4E95-9EB4-244210BDCC39}">
          <x14:formula1>
            <xm:f>รายการ!$M$2:$M$3</xm:f>
          </x14:formula1>
          <xm:sqref>B2</xm:sqref>
        </x14:dataValidation>
        <x14:dataValidation type="list" allowBlank="1" showInputMessage="1" showErrorMessage="1" xr:uid="{15AD0895-2E0F-4738-82EE-3BCDDCFE888E}">
          <x14:formula1>
            <xm:f>รายการ!$K$2:$K$37</xm:f>
          </x14:formula1>
          <xm:sqref>B1</xm:sqref>
        </x14:dataValidation>
      </x14:dataValidations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A8771-50E6-4689-8AF0-E3C0477ECCB2}">
  <sheetPr codeName="Sheet105"/>
  <dimension ref="A1:BF34"/>
  <sheetViews>
    <sheetView workbookViewId="0">
      <selection activeCell="A4" sqref="A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182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IF(ชี้วัด12!B3="","",ชี้วัด12!B3)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IF(ชี้วัด12!G2="","",ชี้วัด12!G2)</f>
        <v/>
      </c>
      <c r="H2" s="116" t="str">
        <f>IF(ชี้วัด12!H2="","",ชี้วัด12!H2)</f>
        <v/>
      </c>
      <c r="I2" s="116" t="str">
        <f>IF(ชี้วัด12!I2="","",ชี้วัด12!I2)</f>
        <v/>
      </c>
      <c r="J2" s="116" t="str">
        <f>IF(ชี้วัด12!J2="","",ชี้วัด12!J2)</f>
        <v/>
      </c>
      <c r="K2" s="116" t="str">
        <f>IF(ชี้วัด12!K2="","",ชี้วัด12!K2)</f>
        <v/>
      </c>
      <c r="L2" s="116" t="str">
        <f>IF(ชี้วัด12!L2="","",ชี้วัด12!L2)</f>
        <v/>
      </c>
      <c r="M2" s="116" t="str">
        <f>IF(ชี้วัด12!M2="","",ชี้วัด12!M2)</f>
        <v/>
      </c>
      <c r="N2" s="116" t="str">
        <f>IF(ชี้วัด12!N2="","",ชี้วัด12!N2)</f>
        <v/>
      </c>
      <c r="O2" s="116" t="str">
        <f>IF(ชี้วัด12!O2="","",ชี้วัด12!O2)</f>
        <v/>
      </c>
      <c r="P2" s="116" t="str">
        <f>IF(ชี้วัด12!P2="","",ชี้วัด12!P2)</f>
        <v/>
      </c>
      <c r="Q2" s="116" t="str">
        <f>IF(ชี้วัด12!Q2="","",ชี้วัด12!Q2)</f>
        <v/>
      </c>
      <c r="R2" s="116" t="str">
        <f>IF(ชี้วัด12!R2="","",ชี้วัด12!R2)</f>
        <v/>
      </c>
      <c r="S2" s="116" t="str">
        <f>IF(ชี้วัด12!S2="","",ชี้วัด12!S2)</f>
        <v/>
      </c>
      <c r="T2" s="116" t="str">
        <f>IF(ชี้วัด12!T2="","",ชี้วัด12!T2)</f>
        <v/>
      </c>
      <c r="U2" s="116" t="str">
        <f>IF(ชี้วัด12!U2="","",ชี้วัด12!U2)</f>
        <v/>
      </c>
      <c r="V2" s="116" t="str">
        <f>IF(ชี้วัด12!V2="","",ชี้วัด12!V2)</f>
        <v/>
      </c>
      <c r="W2" s="116" t="str">
        <f>IF(ชี้วัด12!W2="","",ชี้วัด12!W2)</f>
        <v/>
      </c>
      <c r="X2" s="116" t="str">
        <f>IF(ชี้วัด12!X2="","",ชี้วัด12!X2)</f>
        <v/>
      </c>
      <c r="Y2" s="116" t="str">
        <f>IF(ชี้วัด12!Y2="","",ชี้วัด12!Y2)</f>
        <v/>
      </c>
      <c r="Z2" s="116" t="str">
        <f>IF(ชี้วัด12!Z2="","",ชี้วัด12!Z2)</f>
        <v/>
      </c>
      <c r="AA2" s="116" t="str">
        <f>IF(ชี้วัด12!AA2="","",ชี้วัด12!AA2)</f>
        <v/>
      </c>
      <c r="AB2" s="116" t="str">
        <f>IF(ชี้วัด12!AB2="","",ชี้วัด12!AB2)</f>
        <v/>
      </c>
      <c r="AC2" s="116" t="str">
        <f>IF(ชี้วัด12!AC2="","",ชี้วัด12!AC2)</f>
        <v/>
      </c>
      <c r="AD2" s="116" t="str">
        <f>IF(ชี้วัด12!AD2="","",ชี้วัด12!AD2)</f>
        <v/>
      </c>
      <c r="AE2" s="116" t="str">
        <f>IF(ชี้วัด12!AE2="","",ชี้วัด12!AE2)</f>
        <v/>
      </c>
      <c r="AF2" s="116" t="str">
        <f>IF(ชี้วัด12!AF2="","",ชี้วัด12!AF2)</f>
        <v/>
      </c>
      <c r="AG2" s="116" t="str">
        <f>IF(ชี้วัด12!AG2="","",ชี้วัด12!AG2)</f>
        <v/>
      </c>
      <c r="AH2" s="116" t="str">
        <f>IF(ชี้วัด12!AH2="","",ชี้วัด12!AH2)</f>
        <v/>
      </c>
      <c r="AI2" s="116" t="str">
        <f>IF(ชี้วัด12!AI2="","",ชี้วัด12!AI2)</f>
        <v/>
      </c>
      <c r="AJ2" s="116" t="str">
        <f>IF(ชี้วัด12!AJ2="","",ชี้วัด12!AJ2)</f>
        <v/>
      </c>
      <c r="AK2" s="116" t="str">
        <f>IF(ชี้วัด12!AK2="","",ชี้วัด12!AK2)</f>
        <v/>
      </c>
      <c r="AL2" s="116" t="str">
        <f>IF(ชี้วัด12!AL2="","",ชี้วัด12!AL2)</f>
        <v/>
      </c>
      <c r="AM2" s="116" t="str">
        <f>IF(ชี้วัด12!AM2="","",ชี้วัด12!AM2)</f>
        <v/>
      </c>
      <c r="AN2" s="116" t="str">
        <f>IF(ชี้วัด12!AN2="","",ชี้วัด12!AN2)</f>
        <v/>
      </c>
      <c r="AO2" s="116" t="str">
        <f>IF(ชี้วัด12!AO2="","",ชี้วัด12!AO2)</f>
        <v/>
      </c>
      <c r="AP2" s="116" t="str">
        <f>IF(ชี้วัด12!AP2="","",ชี้วัด12!AP2)</f>
        <v/>
      </c>
      <c r="AQ2" s="116" t="str">
        <f>IF(ชี้วัด12!AQ2="","",ชี้วัด12!AQ2)</f>
        <v/>
      </c>
      <c r="AR2" s="116" t="str">
        <f>IF(ชี้วัด12!AR2="","",ชี้วัด12!AR2)</f>
        <v/>
      </c>
      <c r="AS2" s="116" t="str">
        <f>IF(ชี้วัด12!AS2="","",ชี้วัด12!AS2)</f>
        <v/>
      </c>
      <c r="AT2" s="116" t="str">
        <f>IF(ชี้วัด12!AT2="","",ชี้วัด12!AT2)</f>
        <v/>
      </c>
      <c r="AU2" s="116" t="str">
        <f>IF(ชี้วัด12!AU2="","",ชี้วัด12!AU2)</f>
        <v/>
      </c>
      <c r="AV2" s="116" t="str">
        <f>IF(ชี้วัด12!AV2="","",ชี้วัด12!AV2)</f>
        <v/>
      </c>
      <c r="AW2" s="116" t="str">
        <f>IF(ชี้วัด12!AW2="","",ชี้วัด12!AW2)</f>
        <v/>
      </c>
      <c r="AX2" s="116" t="str">
        <f>IF(ชี้วัด12!AX2="","",ชี้วัด12!AX2)</f>
        <v/>
      </c>
      <c r="AY2" s="116" t="str">
        <f>IF(ชี้วัด12!AY2="","",ชี้วัด12!AY2)</f>
        <v/>
      </c>
      <c r="AZ2" s="116" t="str">
        <f>IF(ชี้วัด12!AZ2="","",ชี้วัด12!AZ2)</f>
        <v/>
      </c>
      <c r="BA2" s="116" t="str">
        <f>IF(ชี้วัด12!BA2="","",ชี้วัด12!BA2)</f>
        <v/>
      </c>
      <c r="BB2" s="116" t="str">
        <f>IF(ชี้วัด12!BB2="","",ชี้วัด12!BB2)</f>
        <v/>
      </c>
      <c r="BC2" s="116" t="str">
        <f>IF(ชี้วัด12!BC2="","",ชี้วัด12!BC2)</f>
        <v/>
      </c>
      <c r="BD2" s="116" t="str">
        <f>IF(ชี้วัด12!BD2="","",ชี้วัด12!BD2)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IF(ชี้วัด12!G3="","",ชี้วัด12!G3)</f>
        <v/>
      </c>
      <c r="H3" s="116" t="str">
        <f>IF(ชี้วัด12!H3="","",ชี้วัด12!H3)</f>
        <v/>
      </c>
      <c r="I3" s="116" t="str">
        <f>IF(ชี้วัด12!I3="","",ชี้วัด12!I3)</f>
        <v/>
      </c>
      <c r="J3" s="116" t="str">
        <f>IF(ชี้วัด12!J3="","",ชี้วัด12!J3)</f>
        <v/>
      </c>
      <c r="K3" s="116" t="str">
        <f>IF(ชี้วัด12!K3="","",ชี้วัด12!K3)</f>
        <v/>
      </c>
      <c r="L3" s="116" t="str">
        <f>IF(ชี้วัด12!L3="","",ชี้วัด12!L3)</f>
        <v/>
      </c>
      <c r="M3" s="116" t="str">
        <f>IF(ชี้วัด12!M3="","",ชี้วัด12!M3)</f>
        <v/>
      </c>
      <c r="N3" s="116" t="str">
        <f>IF(ชี้วัด12!N3="","",ชี้วัด12!N3)</f>
        <v/>
      </c>
      <c r="O3" s="116" t="str">
        <f>IF(ชี้วัด12!O3="","",ชี้วัด12!O3)</f>
        <v/>
      </c>
      <c r="P3" s="116" t="str">
        <f>IF(ชี้วัด12!P3="","",ชี้วัด12!P3)</f>
        <v/>
      </c>
      <c r="Q3" s="116" t="str">
        <f>IF(ชี้วัด12!Q3="","",ชี้วัด12!Q3)</f>
        <v/>
      </c>
      <c r="R3" s="116" t="str">
        <f>IF(ชี้วัด12!R3="","",ชี้วัด12!R3)</f>
        <v/>
      </c>
      <c r="S3" s="116" t="str">
        <f>IF(ชี้วัด12!S3="","",ชี้วัด12!S3)</f>
        <v/>
      </c>
      <c r="T3" s="116" t="str">
        <f>IF(ชี้วัด12!T3="","",ชี้วัด12!T3)</f>
        <v/>
      </c>
      <c r="U3" s="116" t="str">
        <f>IF(ชี้วัด12!U3="","",ชี้วัด12!U3)</f>
        <v/>
      </c>
      <c r="V3" s="116" t="str">
        <f>IF(ชี้วัด12!V3="","",ชี้วัด12!V3)</f>
        <v/>
      </c>
      <c r="W3" s="116" t="str">
        <f>IF(ชี้วัด12!W3="","",ชี้วัด12!W3)</f>
        <v/>
      </c>
      <c r="X3" s="116" t="str">
        <f>IF(ชี้วัด12!X3="","",ชี้วัด12!X3)</f>
        <v/>
      </c>
      <c r="Y3" s="116" t="str">
        <f>IF(ชี้วัด12!Y3="","",ชี้วัด12!Y3)</f>
        <v/>
      </c>
      <c r="Z3" s="116" t="str">
        <f>IF(ชี้วัด12!Z3="","",ชี้วัด12!Z3)</f>
        <v/>
      </c>
      <c r="AA3" s="116" t="str">
        <f>IF(ชี้วัด12!AA3="","",ชี้วัด12!AA3)</f>
        <v/>
      </c>
      <c r="AB3" s="116" t="str">
        <f>IF(ชี้วัด12!AB3="","",ชี้วัด12!AB3)</f>
        <v/>
      </c>
      <c r="AC3" s="116" t="str">
        <f>IF(ชี้วัด12!AC3="","",ชี้วัด12!AC3)</f>
        <v/>
      </c>
      <c r="AD3" s="116" t="str">
        <f>IF(ชี้วัด12!AD3="","",ชี้วัด12!AD3)</f>
        <v/>
      </c>
      <c r="AE3" s="116" t="str">
        <f>IF(ชี้วัด12!AE3="","",ชี้วัด12!AE3)</f>
        <v/>
      </c>
      <c r="AF3" s="116" t="str">
        <f>IF(ชี้วัด12!AF3="","",ชี้วัด12!AF3)</f>
        <v/>
      </c>
      <c r="AG3" s="116" t="str">
        <f>IF(ชี้วัด12!AG3="","",ชี้วัด12!AG3)</f>
        <v/>
      </c>
      <c r="AH3" s="116" t="str">
        <f>IF(ชี้วัด12!AH3="","",ชี้วัด12!AH3)</f>
        <v/>
      </c>
      <c r="AI3" s="116" t="str">
        <f>IF(ชี้วัด12!AI3="","",ชี้วัด12!AI3)</f>
        <v/>
      </c>
      <c r="AJ3" s="116" t="str">
        <f>IF(ชี้วัด12!AJ3="","",ชี้วัด12!AJ3)</f>
        <v/>
      </c>
      <c r="AK3" s="116" t="str">
        <f>IF(ชี้วัด12!AK3="","",ชี้วัด12!AK3)</f>
        <v/>
      </c>
      <c r="AL3" s="116" t="str">
        <f>IF(ชี้วัด12!AL3="","",ชี้วัด12!AL3)</f>
        <v/>
      </c>
      <c r="AM3" s="116" t="str">
        <f>IF(ชี้วัด12!AM3="","",ชี้วัด12!AM3)</f>
        <v/>
      </c>
      <c r="AN3" s="116" t="str">
        <f>IF(ชี้วัด12!AN3="","",ชี้วัด12!AN3)</f>
        <v/>
      </c>
      <c r="AO3" s="116" t="str">
        <f>IF(ชี้วัด12!AO3="","",ชี้วัด12!AO3)</f>
        <v/>
      </c>
      <c r="AP3" s="116" t="str">
        <f>IF(ชี้วัด12!AP3="","",ชี้วัด12!AP3)</f>
        <v/>
      </c>
      <c r="AQ3" s="116" t="str">
        <f>IF(ชี้วัด12!AQ3="","",ชี้วัด12!AQ3)</f>
        <v/>
      </c>
      <c r="AR3" s="116" t="str">
        <f>IF(ชี้วัด12!AR3="","",ชี้วัด12!AR3)</f>
        <v/>
      </c>
      <c r="AS3" s="116" t="str">
        <f>IF(ชี้วัด12!AS3="","",ชี้วัด12!AS3)</f>
        <v/>
      </c>
      <c r="AT3" s="116" t="str">
        <f>IF(ชี้วัด12!AT3="","",ชี้วัด12!AT3)</f>
        <v/>
      </c>
      <c r="AU3" s="116" t="str">
        <f>IF(ชี้วัด12!AU3="","",ชี้วัด12!AU3)</f>
        <v/>
      </c>
      <c r="AV3" s="116" t="str">
        <f>IF(ชี้วัด12!AV3="","",ชี้วัด12!AV3)</f>
        <v/>
      </c>
      <c r="AW3" s="116" t="str">
        <f>IF(ชี้วัด12!AW3="","",ชี้วัด12!AW3)</f>
        <v/>
      </c>
      <c r="AX3" s="116" t="str">
        <f>IF(ชี้วัด12!AX3="","",ชี้วัด12!AX3)</f>
        <v/>
      </c>
      <c r="AY3" s="116" t="str">
        <f>IF(ชี้วัด12!AY3="","",ชี้วัด12!AY3)</f>
        <v/>
      </c>
      <c r="AZ3" s="116" t="str">
        <f>IF(ชี้วัด12!AZ3="","",ชี้วัด12!AZ3)</f>
        <v/>
      </c>
      <c r="BA3" s="116" t="str">
        <f>IF(ชี้วัด12!BA3="","",ชี้วัด12!BA3)</f>
        <v/>
      </c>
      <c r="BB3" s="116" t="str">
        <f>IF(ชี้วัด12!BB3="","",ชี้วัด12!BB3)</f>
        <v/>
      </c>
      <c r="BC3" s="116" t="str">
        <f>IF(ชี้วัด12!BC3="","",ชี้วัด12!BC3)</f>
        <v/>
      </c>
      <c r="BD3" s="116" t="str">
        <f>IF(ชี้วัด12!BD3="","",ชี้วัด12!BD3)</f>
        <v/>
      </c>
      <c r="BE3" s="112">
        <f>IF(ชี้วัด12!BE3="","",ชี้วัด12!BE3)</f>
        <v>0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IF(ชี้วัด12!G4="","",ชี้วัด12!G4)</f>
        <v/>
      </c>
      <c r="H4" s="119" t="str">
        <f>IF(ชี้วัด12!H4="","",ชี้วัด12!H4)</f>
        <v/>
      </c>
      <c r="I4" s="119" t="str">
        <f>IF(ชี้วัด12!I4="","",ชี้วัด12!I4)</f>
        <v/>
      </c>
      <c r="J4" s="119" t="str">
        <f>IF(ชี้วัด12!J4="","",ชี้วัด12!J4)</f>
        <v/>
      </c>
      <c r="K4" s="119" t="str">
        <f>IF(ชี้วัด12!K4="","",ชี้วัด12!K4)</f>
        <v/>
      </c>
      <c r="L4" s="119" t="str">
        <f>IF(ชี้วัด12!L4="","",ชี้วัด12!L4)</f>
        <v/>
      </c>
      <c r="M4" s="119" t="str">
        <f>IF(ชี้วัด12!M4="","",ชี้วัด12!M4)</f>
        <v/>
      </c>
      <c r="N4" s="119" t="str">
        <f>IF(ชี้วัด12!N4="","",ชี้วัด12!N4)</f>
        <v/>
      </c>
      <c r="O4" s="119" t="str">
        <f>IF(ชี้วัด12!O4="","",ชี้วัด12!O4)</f>
        <v/>
      </c>
      <c r="P4" s="119" t="str">
        <f>IF(ชี้วัด12!P4="","",ชี้วัด12!P4)</f>
        <v/>
      </c>
      <c r="Q4" s="119" t="str">
        <f>IF(ชี้วัด12!Q4="","",ชี้วัด12!Q4)</f>
        <v/>
      </c>
      <c r="R4" s="119" t="str">
        <f>IF(ชี้วัด12!R4="","",ชี้วัด12!R4)</f>
        <v/>
      </c>
      <c r="S4" s="119" t="str">
        <f>IF(ชี้วัด12!S4="","",ชี้วัด12!S4)</f>
        <v/>
      </c>
      <c r="T4" s="119" t="str">
        <f>IF(ชี้วัด12!T4="","",ชี้วัด12!T4)</f>
        <v/>
      </c>
      <c r="U4" s="119" t="str">
        <f>IF(ชี้วัด12!U4="","",ชี้วัด12!U4)</f>
        <v/>
      </c>
      <c r="V4" s="119" t="str">
        <f>IF(ชี้วัด12!V4="","",ชี้วัด12!V4)</f>
        <v/>
      </c>
      <c r="W4" s="119" t="str">
        <f>IF(ชี้วัด12!W4="","",ชี้วัด12!W4)</f>
        <v/>
      </c>
      <c r="X4" s="119" t="str">
        <f>IF(ชี้วัด12!X4="","",ชี้วัด12!X4)</f>
        <v/>
      </c>
      <c r="Y4" s="119" t="str">
        <f>IF(ชี้วัด12!Y4="","",ชี้วัด12!Y4)</f>
        <v/>
      </c>
      <c r="Z4" s="119" t="str">
        <f>IF(ชี้วัด12!Z4="","",ชี้วัด12!Z4)</f>
        <v/>
      </c>
      <c r="AA4" s="119" t="str">
        <f>IF(ชี้วัด12!AA4="","",ชี้วัด12!AA4)</f>
        <v/>
      </c>
      <c r="AB4" s="119" t="str">
        <f>IF(ชี้วัด12!AB4="","",ชี้วัด12!AB4)</f>
        <v/>
      </c>
      <c r="AC4" s="119" t="str">
        <f>IF(ชี้วัด12!AC4="","",ชี้วัด12!AC4)</f>
        <v/>
      </c>
      <c r="AD4" s="119" t="str">
        <f>IF(ชี้วัด12!AD4="","",ชี้วัด12!AD4)</f>
        <v/>
      </c>
      <c r="AE4" s="119" t="str">
        <f>IF(ชี้วัด12!AE4="","",ชี้วัด12!AE4)</f>
        <v/>
      </c>
      <c r="AF4" s="119" t="str">
        <f>IF(ชี้วัด12!AF4="","",ชี้วัด12!AF4)</f>
        <v/>
      </c>
      <c r="AG4" s="119" t="str">
        <f>IF(ชี้วัด12!AG4="","",ชี้วัด12!AG4)</f>
        <v/>
      </c>
      <c r="AH4" s="119" t="str">
        <f>IF(ชี้วัด12!AH4="","",ชี้วัด12!AH4)</f>
        <v/>
      </c>
      <c r="AI4" s="119" t="str">
        <f>IF(ชี้วัด12!AI4="","",ชี้วัด12!AI4)</f>
        <v/>
      </c>
      <c r="AJ4" s="119" t="str">
        <f>IF(ชี้วัด12!AJ4="","",ชี้วัด12!AJ4)</f>
        <v/>
      </c>
      <c r="AK4" s="119" t="str">
        <f>IF(ชี้วัด12!AK4="","",ชี้วัด12!AK4)</f>
        <v/>
      </c>
      <c r="AL4" s="119" t="str">
        <f>IF(ชี้วัด12!AL4="","",ชี้วัด12!AL4)</f>
        <v/>
      </c>
      <c r="AM4" s="119" t="str">
        <f>IF(ชี้วัด12!AM4="","",ชี้วัด12!AM4)</f>
        <v/>
      </c>
      <c r="AN4" s="119" t="str">
        <f>IF(ชี้วัด12!AN4="","",ชี้วัด12!AN4)</f>
        <v/>
      </c>
      <c r="AO4" s="119" t="str">
        <f>IF(ชี้วัด12!AO4="","",ชี้วัด12!AO4)</f>
        <v/>
      </c>
      <c r="AP4" s="119" t="str">
        <f>IF(ชี้วัด12!AP4="","",ชี้วัด12!AP4)</f>
        <v/>
      </c>
      <c r="AQ4" s="119" t="str">
        <f>IF(ชี้วัด12!AQ4="","",ชี้วัด12!AQ4)</f>
        <v/>
      </c>
      <c r="AR4" s="119" t="str">
        <f>IF(ชี้วัด12!AR4="","",ชี้วัด12!AR4)</f>
        <v/>
      </c>
      <c r="AS4" s="119" t="str">
        <f>IF(ชี้วัด12!AS4="","",ชี้วัด12!AS4)</f>
        <v/>
      </c>
      <c r="AT4" s="119" t="str">
        <f>IF(ชี้วัด12!AT4="","",ชี้วัด12!AT4)</f>
        <v/>
      </c>
      <c r="AU4" s="119" t="str">
        <f>IF(ชี้วัด12!AU4="","",ชี้วัด12!AU4)</f>
        <v/>
      </c>
      <c r="AV4" s="119" t="str">
        <f>IF(ชี้วัด12!AV4="","",ชี้วัด12!AV4)</f>
        <v/>
      </c>
      <c r="AW4" s="119" t="str">
        <f>IF(ชี้วัด12!AW4="","",ชี้วัด12!AW4)</f>
        <v/>
      </c>
      <c r="AX4" s="119" t="str">
        <f>IF(ชี้วัด12!AX4="","",ชี้วัด12!AX4)</f>
        <v/>
      </c>
      <c r="AY4" s="119" t="str">
        <f>IF(ชี้วัด12!AY4="","",ชี้วัด12!AY4)</f>
        <v/>
      </c>
      <c r="AZ4" s="119" t="str">
        <f>IF(ชี้วัด12!AZ4="","",ชี้วัด12!AZ4)</f>
        <v/>
      </c>
      <c r="BA4" s="119" t="str">
        <f>IF(ชี้วัด12!BA4="","",ชี้วัด12!BA4)</f>
        <v/>
      </c>
      <c r="BB4" s="119" t="str">
        <f>IF(ชี้วัด12!BB4="","",ชี้วัด12!BB4)</f>
        <v/>
      </c>
      <c r="BC4" s="119" t="str">
        <f>IF(ชี้วัด12!BC4="","",ชี้วัด12!BC4)</f>
        <v/>
      </c>
      <c r="BD4" s="119" t="str">
        <f>IF(ชี้วัด12!BD4="","",ชี้วัด12!BD4)</f>
        <v/>
      </c>
      <c r="BE4" s="307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IF($B$2=1,IF(ชี้วัด12!E5="","",ชี้วัด12!E5),IF(ชี้วัด12!E35="","",ชี้วัด12!E35))</f>
        <v/>
      </c>
      <c r="F5" s="118"/>
      <c r="G5" s="314" t="str">
        <f>IF($B$2=1,IF(ชี้วัด12!G5="","",ชี้วัด12!G5),IF(ชี้วัด12!G35="","",ชี้วัด12!G35))</f>
        <v/>
      </c>
      <c r="H5" s="314" t="str">
        <f>IF($B$2=1,IF(ชี้วัด12!H5="","",ชี้วัด12!H5),IF(ชี้วัด12!H35="","",ชี้วัด12!H35))</f>
        <v/>
      </c>
      <c r="I5" s="314" t="str">
        <f>IF($B$2=1,IF(ชี้วัด12!I5="","",ชี้วัด12!I5),IF(ชี้วัด12!I35="","",ชี้วัด12!I35))</f>
        <v/>
      </c>
      <c r="J5" s="314" t="str">
        <f>IF($B$2=1,IF(ชี้วัด12!J5="","",ชี้วัด12!J5),IF(ชี้วัด12!J35="","",ชี้วัด12!J35))</f>
        <v/>
      </c>
      <c r="K5" s="314" t="str">
        <f>IF($B$2=1,IF(ชี้วัด12!K5="","",ชี้วัด12!K5),IF(ชี้วัด12!K35="","",ชี้วัด12!K35))</f>
        <v/>
      </c>
      <c r="L5" s="314" t="str">
        <f>IF($B$2=1,IF(ชี้วัด12!L5="","",ชี้วัด12!L5),IF(ชี้วัด12!L35="","",ชี้วัด12!L35))</f>
        <v/>
      </c>
      <c r="M5" s="314" t="str">
        <f>IF($B$2=1,IF(ชี้วัด12!M5="","",ชี้วัด12!M5),IF(ชี้วัด12!M35="","",ชี้วัด12!M35))</f>
        <v/>
      </c>
      <c r="N5" s="314" t="str">
        <f>IF($B$2=1,IF(ชี้วัด12!N5="","",ชี้วัด12!N5),IF(ชี้วัด12!N35="","",ชี้วัด12!N35))</f>
        <v/>
      </c>
      <c r="O5" s="314" t="str">
        <f>IF($B$2=1,IF(ชี้วัด12!O5="","",ชี้วัด12!O5),IF(ชี้วัด12!O35="","",ชี้วัด12!O35))</f>
        <v/>
      </c>
      <c r="P5" s="314" t="str">
        <f>IF($B$2=1,IF(ชี้วัด12!P5="","",ชี้วัด12!P5),IF(ชี้วัด12!P35="","",ชี้วัด12!P35))</f>
        <v/>
      </c>
      <c r="Q5" s="314" t="str">
        <f>IF($B$2=1,IF(ชี้วัด12!Q5="","",ชี้วัด12!Q5),IF(ชี้วัด12!Q35="","",ชี้วัด12!Q35))</f>
        <v/>
      </c>
      <c r="R5" s="314" t="str">
        <f>IF($B$2=1,IF(ชี้วัด12!R5="","",ชี้วัด12!R5),IF(ชี้วัด12!R35="","",ชี้วัด12!R35))</f>
        <v/>
      </c>
      <c r="S5" s="314" t="str">
        <f>IF($B$2=1,IF(ชี้วัด12!S5="","",ชี้วัด12!S5),IF(ชี้วัด12!S35="","",ชี้วัด12!S35))</f>
        <v/>
      </c>
      <c r="T5" s="314" t="str">
        <f>IF($B$2=1,IF(ชี้วัด12!T5="","",ชี้วัด12!T5),IF(ชี้วัด12!T35="","",ชี้วัด12!T35))</f>
        <v/>
      </c>
      <c r="U5" s="314" t="str">
        <f>IF($B$2=1,IF(ชี้วัด12!U5="","",ชี้วัด12!U5),IF(ชี้วัด12!U35="","",ชี้วัด12!U35))</f>
        <v/>
      </c>
      <c r="V5" s="314" t="str">
        <f>IF($B$2=1,IF(ชี้วัด12!V5="","",ชี้วัด12!V5),IF(ชี้วัด12!V35="","",ชี้วัด12!V35))</f>
        <v/>
      </c>
      <c r="W5" s="314" t="str">
        <f>IF($B$2=1,IF(ชี้วัด12!W5="","",ชี้วัด12!W5),IF(ชี้วัด12!W35="","",ชี้วัด12!W35))</f>
        <v/>
      </c>
      <c r="X5" s="314" t="str">
        <f>IF($B$2=1,IF(ชี้วัด12!X5="","",ชี้วัด12!X5),IF(ชี้วัด12!X35="","",ชี้วัด12!X35))</f>
        <v/>
      </c>
      <c r="Y5" s="314" t="str">
        <f>IF($B$2=1,IF(ชี้วัด12!Y5="","",ชี้วัด12!Y5),IF(ชี้วัด12!Y35="","",ชี้วัด12!Y35))</f>
        <v/>
      </c>
      <c r="Z5" s="314" t="str">
        <f>IF($B$2=1,IF(ชี้วัด12!Z5="","",ชี้วัด12!Z5),IF(ชี้วัด12!Z35="","",ชี้วัด12!Z35))</f>
        <v/>
      </c>
      <c r="AA5" s="314" t="str">
        <f>IF($B$2=1,IF(ชี้วัด12!AA5="","",ชี้วัด12!AA5),IF(ชี้วัด12!AA35="","",ชี้วัด12!AA35))</f>
        <v/>
      </c>
      <c r="AB5" s="314" t="str">
        <f>IF($B$2=1,IF(ชี้วัด12!AB5="","",ชี้วัด12!AB5),IF(ชี้วัด12!AB35="","",ชี้วัด12!AB35))</f>
        <v/>
      </c>
      <c r="AC5" s="314" t="str">
        <f>IF($B$2=1,IF(ชี้วัด12!AC5="","",ชี้วัด12!AC5),IF(ชี้วัด12!AC35="","",ชี้วัด12!AC35))</f>
        <v/>
      </c>
      <c r="AD5" s="314" t="str">
        <f>IF($B$2=1,IF(ชี้วัด12!AD5="","",ชี้วัด12!AD5),IF(ชี้วัด12!AD35="","",ชี้วัด12!AD35))</f>
        <v/>
      </c>
      <c r="AE5" s="314" t="str">
        <f>IF($B$2=1,IF(ชี้วัด12!AE5="","",ชี้วัด12!AE5),IF(ชี้วัด12!AE35="","",ชี้วัด12!AE35))</f>
        <v/>
      </c>
      <c r="AF5" s="314" t="str">
        <f>IF($B$2=1,IF(ชี้วัด12!AF5="","",ชี้วัด12!AF5),IF(ชี้วัด12!AF35="","",ชี้วัด12!AF35))</f>
        <v/>
      </c>
      <c r="AG5" s="314" t="str">
        <f>IF($B$2=1,IF(ชี้วัด12!AG5="","",ชี้วัด12!AG5),IF(ชี้วัด12!AG35="","",ชี้วัด12!AG35))</f>
        <v/>
      </c>
      <c r="AH5" s="314" t="str">
        <f>IF($B$2=1,IF(ชี้วัด12!AH5="","",ชี้วัด12!AH5),IF(ชี้วัด12!AH35="","",ชี้วัด12!AH35))</f>
        <v/>
      </c>
      <c r="AI5" s="314" t="str">
        <f>IF($B$2=1,IF(ชี้วัด12!AI5="","",ชี้วัด12!AI5),IF(ชี้วัด12!AI35="","",ชี้วัด12!AI35))</f>
        <v/>
      </c>
      <c r="AJ5" s="314" t="str">
        <f>IF($B$2=1,IF(ชี้วัด12!AJ5="","",ชี้วัด12!AJ5),IF(ชี้วัด12!AJ35="","",ชี้วัด12!AJ35))</f>
        <v/>
      </c>
      <c r="AK5" s="314" t="str">
        <f>IF($B$2=1,IF(ชี้วัด12!AK5="","",ชี้วัด12!AK5),IF(ชี้วัด12!AK35="","",ชี้วัด12!AK35))</f>
        <v/>
      </c>
      <c r="AL5" s="314" t="str">
        <f>IF($B$2=1,IF(ชี้วัด12!AL5="","",ชี้วัด12!AL5),IF(ชี้วัด12!AL35="","",ชี้วัด12!AL35))</f>
        <v/>
      </c>
      <c r="AM5" s="314" t="str">
        <f>IF($B$2=1,IF(ชี้วัด12!AM5="","",ชี้วัด12!AM5),IF(ชี้วัด12!AM35="","",ชี้วัด12!AM35))</f>
        <v/>
      </c>
      <c r="AN5" s="314" t="str">
        <f>IF($B$2=1,IF(ชี้วัด12!AN5="","",ชี้วัด12!AN5),IF(ชี้วัด12!AN35="","",ชี้วัด12!AN35))</f>
        <v/>
      </c>
      <c r="AO5" s="314" t="str">
        <f>IF($B$2=1,IF(ชี้วัด12!AO5="","",ชี้วัด12!AO5),IF(ชี้วัด12!AO35="","",ชี้วัด12!AO35))</f>
        <v/>
      </c>
      <c r="AP5" s="314" t="str">
        <f>IF($B$2=1,IF(ชี้วัด12!AP5="","",ชี้วัด12!AP5),IF(ชี้วัด12!AP35="","",ชี้วัด12!AP35))</f>
        <v/>
      </c>
      <c r="AQ5" s="314" t="str">
        <f>IF($B$2=1,IF(ชี้วัด12!AQ5="","",ชี้วัด12!AQ5),IF(ชี้วัด12!AQ35="","",ชี้วัด12!AQ35))</f>
        <v/>
      </c>
      <c r="AR5" s="314" t="str">
        <f>IF($B$2=1,IF(ชี้วัด12!AR5="","",ชี้วัด12!AR5),IF(ชี้วัด12!AR35="","",ชี้วัด12!AR35))</f>
        <v/>
      </c>
      <c r="AS5" s="314" t="str">
        <f>IF($B$2=1,IF(ชี้วัด12!AS5="","",ชี้วัด12!AS5),IF(ชี้วัด12!AS35="","",ชี้วัด12!AS35))</f>
        <v/>
      </c>
      <c r="AT5" s="314" t="str">
        <f>IF($B$2=1,IF(ชี้วัด12!AT5="","",ชี้วัด12!AT5),IF(ชี้วัด12!AT35="","",ชี้วัด12!AT35))</f>
        <v/>
      </c>
      <c r="AU5" s="314" t="str">
        <f>IF($B$2=1,IF(ชี้วัด12!AU5="","",ชี้วัด12!AU5),IF(ชี้วัด12!AU35="","",ชี้วัด12!AU35))</f>
        <v/>
      </c>
      <c r="AV5" s="314" t="str">
        <f>IF($B$2=1,IF(ชี้วัด12!AV5="","",ชี้วัด12!AV5),IF(ชี้วัด12!AV35="","",ชี้วัด12!AV35))</f>
        <v/>
      </c>
      <c r="AW5" s="314" t="str">
        <f>IF($B$2=1,IF(ชี้วัด12!AW5="","",ชี้วัด12!AW5),IF(ชี้วัด12!AW35="","",ชี้วัด12!AW35))</f>
        <v/>
      </c>
      <c r="AX5" s="314" t="str">
        <f>IF($B$2=1,IF(ชี้วัด12!AX5="","",ชี้วัด12!AX5),IF(ชี้วัด12!AX35="","",ชี้วัด12!AX35))</f>
        <v/>
      </c>
      <c r="AY5" s="314" t="str">
        <f>IF($B$2=1,IF(ชี้วัด12!AY5="","",ชี้วัด12!AY5),IF(ชี้วัด12!AY35="","",ชี้วัด12!AY35))</f>
        <v/>
      </c>
      <c r="AZ5" s="314" t="str">
        <f>IF($B$2=1,IF(ชี้วัด12!AZ5="","",ชี้วัด12!AZ5),IF(ชี้วัด12!AZ35="","",ชี้วัด12!AZ35))</f>
        <v/>
      </c>
      <c r="BA5" s="314" t="str">
        <f>IF($B$2=1,IF(ชี้วัด12!BA5="","",ชี้วัด12!BA5),IF(ชี้วัด12!BA35="","",ชี้วัด12!BA35))</f>
        <v/>
      </c>
      <c r="BB5" s="314" t="str">
        <f>IF($B$2=1,IF(ชี้วัด12!BB5="","",ชี้วัด12!BB5),IF(ชี้วัด12!BB35="","",ชี้วัด12!BB35))</f>
        <v/>
      </c>
      <c r="BC5" s="314" t="str">
        <f>IF($B$2=1,IF(ชี้วัด12!BC5="","",ชี้วัด12!BC5),IF(ชี้วัด12!BC35="","",ชี้วัด12!BC35))</f>
        <v/>
      </c>
      <c r="BD5" s="314" t="str">
        <f>IF($B$2=1,IF(ชี้วัด12!BD5="","",ชี้วัด12!BD5),IF(ชี้วัด12!BD35="","",ชี้วัด12!BD35))</f>
        <v/>
      </c>
      <c r="BE5" s="116" t="str">
        <f>IF($B$2=1,IF(ชี้วัด12!BE5="","",ชี้วัด12!BE5),IF(ชี้วัด12!BE35="","",ชี้วัด12!BE35))</f>
        <v/>
      </c>
      <c r="BF5" s="116" t="str">
        <f>IF($B$2=1,IF(ชี้วัด12!BF5="","",ชี้วัด12!BF5),IF(ชี้วัด12!BF35="","",ชี้วัด12!BF35))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IF($B$2=1,IF(ชี้วัด12!E6="","",ชี้วัด12!E6),IF(ชี้วัด12!E36="","",ชี้วัด12!E36))</f>
        <v/>
      </c>
      <c r="F6" s="118"/>
      <c r="G6" s="314" t="str">
        <f>IF($B$2=1,IF(ชี้วัด12!G6="","",ชี้วัด12!G6),IF(ชี้วัด12!G36="","",ชี้วัด12!G36))</f>
        <v/>
      </c>
      <c r="H6" s="314" t="str">
        <f>IF($B$2=1,IF(ชี้วัด12!H6="","",ชี้วัด12!H6),IF(ชี้วัด12!H36="","",ชี้วัด12!H36))</f>
        <v/>
      </c>
      <c r="I6" s="314" t="str">
        <f>IF($B$2=1,IF(ชี้วัด12!I6="","",ชี้วัด12!I6),IF(ชี้วัด12!I36="","",ชี้วัด12!I36))</f>
        <v/>
      </c>
      <c r="J6" s="314" t="str">
        <f>IF($B$2=1,IF(ชี้วัด12!J6="","",ชี้วัด12!J6),IF(ชี้วัด12!J36="","",ชี้วัด12!J36))</f>
        <v/>
      </c>
      <c r="K6" s="314" t="str">
        <f>IF($B$2=1,IF(ชี้วัด12!K6="","",ชี้วัด12!K6),IF(ชี้วัด12!K36="","",ชี้วัด12!K36))</f>
        <v/>
      </c>
      <c r="L6" s="314" t="str">
        <f>IF($B$2=1,IF(ชี้วัด12!L6="","",ชี้วัด12!L6),IF(ชี้วัด12!L36="","",ชี้วัด12!L36))</f>
        <v/>
      </c>
      <c r="M6" s="314" t="str">
        <f>IF($B$2=1,IF(ชี้วัด12!M6="","",ชี้วัด12!M6),IF(ชี้วัด12!M36="","",ชี้วัด12!M36))</f>
        <v/>
      </c>
      <c r="N6" s="314" t="str">
        <f>IF($B$2=1,IF(ชี้วัด12!N6="","",ชี้วัด12!N6),IF(ชี้วัด12!N36="","",ชี้วัด12!N36))</f>
        <v/>
      </c>
      <c r="O6" s="314" t="str">
        <f>IF($B$2=1,IF(ชี้วัด12!O6="","",ชี้วัด12!O6),IF(ชี้วัด12!O36="","",ชี้วัด12!O36))</f>
        <v/>
      </c>
      <c r="P6" s="314" t="str">
        <f>IF($B$2=1,IF(ชี้วัด12!P6="","",ชี้วัด12!P6),IF(ชี้วัด12!P36="","",ชี้วัด12!P36))</f>
        <v/>
      </c>
      <c r="Q6" s="314" t="str">
        <f>IF($B$2=1,IF(ชี้วัด12!Q6="","",ชี้วัด12!Q6),IF(ชี้วัด12!Q36="","",ชี้วัด12!Q36))</f>
        <v/>
      </c>
      <c r="R6" s="314" t="str">
        <f>IF($B$2=1,IF(ชี้วัด12!R6="","",ชี้วัด12!R6),IF(ชี้วัด12!R36="","",ชี้วัด12!R36))</f>
        <v/>
      </c>
      <c r="S6" s="314" t="str">
        <f>IF($B$2=1,IF(ชี้วัด12!S6="","",ชี้วัด12!S6),IF(ชี้วัด12!S36="","",ชี้วัด12!S36))</f>
        <v/>
      </c>
      <c r="T6" s="314" t="str">
        <f>IF($B$2=1,IF(ชี้วัด12!T6="","",ชี้วัด12!T6),IF(ชี้วัด12!T36="","",ชี้วัด12!T36))</f>
        <v/>
      </c>
      <c r="U6" s="314" t="str">
        <f>IF($B$2=1,IF(ชี้วัด12!U6="","",ชี้วัด12!U6),IF(ชี้วัด12!U36="","",ชี้วัด12!U36))</f>
        <v/>
      </c>
      <c r="V6" s="314" t="str">
        <f>IF($B$2=1,IF(ชี้วัด12!V6="","",ชี้วัด12!V6),IF(ชี้วัด12!V36="","",ชี้วัด12!V36))</f>
        <v/>
      </c>
      <c r="W6" s="314" t="str">
        <f>IF($B$2=1,IF(ชี้วัด12!W6="","",ชี้วัด12!W6),IF(ชี้วัด12!W36="","",ชี้วัด12!W36))</f>
        <v/>
      </c>
      <c r="X6" s="314" t="str">
        <f>IF($B$2=1,IF(ชี้วัด12!X6="","",ชี้วัด12!X6),IF(ชี้วัด12!X36="","",ชี้วัด12!X36))</f>
        <v/>
      </c>
      <c r="Y6" s="314" t="str">
        <f>IF($B$2=1,IF(ชี้วัด12!Y6="","",ชี้วัด12!Y6),IF(ชี้วัด12!Y36="","",ชี้วัด12!Y36))</f>
        <v/>
      </c>
      <c r="Z6" s="314" t="str">
        <f>IF($B$2=1,IF(ชี้วัด12!Z6="","",ชี้วัด12!Z6),IF(ชี้วัด12!Z36="","",ชี้วัด12!Z36))</f>
        <v/>
      </c>
      <c r="AA6" s="314" t="str">
        <f>IF($B$2=1,IF(ชี้วัด12!AA6="","",ชี้วัด12!AA6),IF(ชี้วัด12!AA36="","",ชี้วัด12!AA36))</f>
        <v/>
      </c>
      <c r="AB6" s="314" t="str">
        <f>IF($B$2=1,IF(ชี้วัด12!AB6="","",ชี้วัด12!AB6),IF(ชี้วัด12!AB36="","",ชี้วัด12!AB36))</f>
        <v/>
      </c>
      <c r="AC6" s="314" t="str">
        <f>IF($B$2=1,IF(ชี้วัด12!AC6="","",ชี้วัด12!AC6),IF(ชี้วัด12!AC36="","",ชี้วัด12!AC36))</f>
        <v/>
      </c>
      <c r="AD6" s="314" t="str">
        <f>IF($B$2=1,IF(ชี้วัด12!AD6="","",ชี้วัด12!AD6),IF(ชี้วัด12!AD36="","",ชี้วัด12!AD36))</f>
        <v/>
      </c>
      <c r="AE6" s="314" t="str">
        <f>IF($B$2=1,IF(ชี้วัด12!AE6="","",ชี้วัด12!AE6),IF(ชี้วัด12!AE36="","",ชี้วัด12!AE36))</f>
        <v/>
      </c>
      <c r="AF6" s="314" t="str">
        <f>IF($B$2=1,IF(ชี้วัด12!AF6="","",ชี้วัด12!AF6),IF(ชี้วัด12!AF36="","",ชี้วัด12!AF36))</f>
        <v/>
      </c>
      <c r="AG6" s="314" t="str">
        <f>IF($B$2=1,IF(ชี้วัด12!AG6="","",ชี้วัด12!AG6),IF(ชี้วัด12!AG36="","",ชี้วัด12!AG36))</f>
        <v/>
      </c>
      <c r="AH6" s="314" t="str">
        <f>IF($B$2=1,IF(ชี้วัด12!AH6="","",ชี้วัด12!AH6),IF(ชี้วัด12!AH36="","",ชี้วัด12!AH36))</f>
        <v/>
      </c>
      <c r="AI6" s="314" t="str">
        <f>IF($B$2=1,IF(ชี้วัด12!AI6="","",ชี้วัด12!AI6),IF(ชี้วัด12!AI36="","",ชี้วัด12!AI36))</f>
        <v/>
      </c>
      <c r="AJ6" s="314" t="str">
        <f>IF($B$2=1,IF(ชี้วัด12!AJ6="","",ชี้วัด12!AJ6),IF(ชี้วัด12!AJ36="","",ชี้วัด12!AJ36))</f>
        <v/>
      </c>
      <c r="AK6" s="314" t="str">
        <f>IF($B$2=1,IF(ชี้วัด12!AK6="","",ชี้วัด12!AK6),IF(ชี้วัด12!AK36="","",ชี้วัด12!AK36))</f>
        <v/>
      </c>
      <c r="AL6" s="314" t="str">
        <f>IF($B$2=1,IF(ชี้วัด12!AL6="","",ชี้วัด12!AL6),IF(ชี้วัด12!AL36="","",ชี้วัด12!AL36))</f>
        <v/>
      </c>
      <c r="AM6" s="314" t="str">
        <f>IF($B$2=1,IF(ชี้วัด12!AM6="","",ชี้วัด12!AM6),IF(ชี้วัด12!AM36="","",ชี้วัด12!AM36))</f>
        <v/>
      </c>
      <c r="AN6" s="314" t="str">
        <f>IF($B$2=1,IF(ชี้วัด12!AN6="","",ชี้วัด12!AN6),IF(ชี้วัด12!AN36="","",ชี้วัด12!AN36))</f>
        <v/>
      </c>
      <c r="AO6" s="314" t="str">
        <f>IF($B$2=1,IF(ชี้วัด12!AO6="","",ชี้วัด12!AO6),IF(ชี้วัด12!AO36="","",ชี้วัด12!AO36))</f>
        <v/>
      </c>
      <c r="AP6" s="314" t="str">
        <f>IF($B$2=1,IF(ชี้วัด12!AP6="","",ชี้วัด12!AP6),IF(ชี้วัด12!AP36="","",ชี้วัด12!AP36))</f>
        <v/>
      </c>
      <c r="AQ6" s="314" t="str">
        <f>IF($B$2=1,IF(ชี้วัด12!AQ6="","",ชี้วัด12!AQ6),IF(ชี้วัด12!AQ36="","",ชี้วัด12!AQ36))</f>
        <v/>
      </c>
      <c r="AR6" s="314" t="str">
        <f>IF($B$2=1,IF(ชี้วัด12!AR6="","",ชี้วัด12!AR6),IF(ชี้วัด12!AR36="","",ชี้วัด12!AR36))</f>
        <v/>
      </c>
      <c r="AS6" s="314" t="str">
        <f>IF($B$2=1,IF(ชี้วัด12!AS6="","",ชี้วัด12!AS6),IF(ชี้วัด12!AS36="","",ชี้วัด12!AS36))</f>
        <v/>
      </c>
      <c r="AT6" s="314" t="str">
        <f>IF($B$2=1,IF(ชี้วัด12!AT6="","",ชี้วัด12!AT6),IF(ชี้วัด12!AT36="","",ชี้วัด12!AT36))</f>
        <v/>
      </c>
      <c r="AU6" s="314" t="str">
        <f>IF($B$2=1,IF(ชี้วัด12!AU6="","",ชี้วัด12!AU6),IF(ชี้วัด12!AU36="","",ชี้วัด12!AU36))</f>
        <v/>
      </c>
      <c r="AV6" s="314" t="str">
        <f>IF($B$2=1,IF(ชี้วัด12!AV6="","",ชี้วัด12!AV6),IF(ชี้วัด12!AV36="","",ชี้วัด12!AV36))</f>
        <v/>
      </c>
      <c r="AW6" s="314" t="str">
        <f>IF($B$2=1,IF(ชี้วัด12!AW6="","",ชี้วัด12!AW6),IF(ชี้วัด12!AW36="","",ชี้วัด12!AW36))</f>
        <v/>
      </c>
      <c r="AX6" s="314" t="str">
        <f>IF($B$2=1,IF(ชี้วัด12!AX6="","",ชี้วัด12!AX6),IF(ชี้วัด12!AX36="","",ชี้วัด12!AX36))</f>
        <v/>
      </c>
      <c r="AY6" s="314" t="str">
        <f>IF($B$2=1,IF(ชี้วัด12!AY6="","",ชี้วัด12!AY6),IF(ชี้วัด12!AY36="","",ชี้วัด12!AY36))</f>
        <v/>
      </c>
      <c r="AZ6" s="314" t="str">
        <f>IF($B$2=1,IF(ชี้วัด12!AZ6="","",ชี้วัด12!AZ6),IF(ชี้วัด12!AZ36="","",ชี้วัด12!AZ36))</f>
        <v/>
      </c>
      <c r="BA6" s="314" t="str">
        <f>IF($B$2=1,IF(ชี้วัด12!BA6="","",ชี้วัด12!BA6),IF(ชี้วัด12!BA36="","",ชี้วัด12!BA36))</f>
        <v/>
      </c>
      <c r="BB6" s="314" t="str">
        <f>IF($B$2=1,IF(ชี้วัด12!BB6="","",ชี้วัด12!BB6),IF(ชี้วัด12!BB36="","",ชี้วัด12!BB36))</f>
        <v/>
      </c>
      <c r="BC6" s="314" t="str">
        <f>IF($B$2=1,IF(ชี้วัด12!BC6="","",ชี้วัด12!BC6),IF(ชี้วัด12!BC36="","",ชี้วัด12!BC36))</f>
        <v/>
      </c>
      <c r="BD6" s="314" t="str">
        <f>IF($B$2=1,IF(ชี้วัด12!BD6="","",ชี้วัด12!BD6),IF(ชี้วัด12!BD36="","",ชี้วัด12!BD36))</f>
        <v/>
      </c>
      <c r="BE6" s="116" t="str">
        <f>IF($B$2=1,IF(ชี้วัด12!BE6="","",ชี้วัด12!BE6),IF(ชี้วัด12!BE36="","",ชี้วัด12!BE36))</f>
        <v/>
      </c>
      <c r="BF6" s="116" t="str">
        <f>IF($B$2=1,IF(ชี้วัด12!BF6="","",ชี้วัด12!BF6),IF(ชี้วัด12!BF36="","",ชี้วัด12!BF36))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IF($B$2=1,IF(ชี้วัด12!E7="","",ชี้วัด12!E7),IF(ชี้วัด12!E37="","",ชี้วัด12!E37))</f>
        <v/>
      </c>
      <c r="F7" s="118"/>
      <c r="G7" s="314" t="str">
        <f>IF($B$2=1,IF(ชี้วัด12!G7="","",ชี้วัด12!G7),IF(ชี้วัด12!G37="","",ชี้วัด12!G37))</f>
        <v/>
      </c>
      <c r="H7" s="314" t="str">
        <f>IF($B$2=1,IF(ชี้วัด12!H7="","",ชี้วัด12!H7),IF(ชี้วัด12!H37="","",ชี้วัด12!H37))</f>
        <v/>
      </c>
      <c r="I7" s="314" t="str">
        <f>IF($B$2=1,IF(ชี้วัด12!I7="","",ชี้วัด12!I7),IF(ชี้วัด12!I37="","",ชี้วัด12!I37))</f>
        <v/>
      </c>
      <c r="J7" s="314" t="str">
        <f>IF($B$2=1,IF(ชี้วัด12!J7="","",ชี้วัด12!J7),IF(ชี้วัด12!J37="","",ชี้วัด12!J37))</f>
        <v/>
      </c>
      <c r="K7" s="314" t="str">
        <f>IF($B$2=1,IF(ชี้วัด12!K7="","",ชี้วัด12!K7),IF(ชี้วัด12!K37="","",ชี้วัด12!K37))</f>
        <v/>
      </c>
      <c r="L7" s="314" t="str">
        <f>IF($B$2=1,IF(ชี้วัด12!L7="","",ชี้วัด12!L7),IF(ชี้วัด12!L37="","",ชี้วัด12!L37))</f>
        <v/>
      </c>
      <c r="M7" s="314" t="str">
        <f>IF($B$2=1,IF(ชี้วัด12!M7="","",ชี้วัด12!M7),IF(ชี้วัด12!M37="","",ชี้วัด12!M37))</f>
        <v/>
      </c>
      <c r="N7" s="314" t="str">
        <f>IF($B$2=1,IF(ชี้วัด12!N7="","",ชี้วัด12!N7),IF(ชี้วัด12!N37="","",ชี้วัด12!N37))</f>
        <v/>
      </c>
      <c r="O7" s="314" t="str">
        <f>IF($B$2=1,IF(ชี้วัด12!O7="","",ชี้วัด12!O7),IF(ชี้วัด12!O37="","",ชี้วัด12!O37))</f>
        <v/>
      </c>
      <c r="P7" s="314" t="str">
        <f>IF($B$2=1,IF(ชี้วัด12!P7="","",ชี้วัด12!P7),IF(ชี้วัด12!P37="","",ชี้วัด12!P37))</f>
        <v/>
      </c>
      <c r="Q7" s="314" t="str">
        <f>IF($B$2=1,IF(ชี้วัด12!Q7="","",ชี้วัด12!Q7),IF(ชี้วัด12!Q37="","",ชี้วัด12!Q37))</f>
        <v/>
      </c>
      <c r="R7" s="314" t="str">
        <f>IF($B$2=1,IF(ชี้วัด12!R7="","",ชี้วัด12!R7),IF(ชี้วัด12!R37="","",ชี้วัด12!R37))</f>
        <v/>
      </c>
      <c r="S7" s="314" t="str">
        <f>IF($B$2=1,IF(ชี้วัด12!S7="","",ชี้วัด12!S7),IF(ชี้วัด12!S37="","",ชี้วัด12!S37))</f>
        <v/>
      </c>
      <c r="T7" s="314" t="str">
        <f>IF($B$2=1,IF(ชี้วัด12!T7="","",ชี้วัด12!T7),IF(ชี้วัด12!T37="","",ชี้วัด12!T37))</f>
        <v/>
      </c>
      <c r="U7" s="314" t="str">
        <f>IF($B$2=1,IF(ชี้วัด12!U7="","",ชี้วัด12!U7),IF(ชี้วัด12!U37="","",ชี้วัด12!U37))</f>
        <v/>
      </c>
      <c r="V7" s="314" t="str">
        <f>IF($B$2=1,IF(ชี้วัด12!V7="","",ชี้วัด12!V7),IF(ชี้วัด12!V37="","",ชี้วัด12!V37))</f>
        <v/>
      </c>
      <c r="W7" s="314" t="str">
        <f>IF($B$2=1,IF(ชี้วัด12!W7="","",ชี้วัด12!W7),IF(ชี้วัด12!W37="","",ชี้วัด12!W37))</f>
        <v/>
      </c>
      <c r="X7" s="314" t="str">
        <f>IF($B$2=1,IF(ชี้วัด12!X7="","",ชี้วัด12!X7),IF(ชี้วัด12!X37="","",ชี้วัด12!X37))</f>
        <v/>
      </c>
      <c r="Y7" s="314" t="str">
        <f>IF($B$2=1,IF(ชี้วัด12!Y7="","",ชี้วัด12!Y7),IF(ชี้วัด12!Y37="","",ชี้วัด12!Y37))</f>
        <v/>
      </c>
      <c r="Z7" s="314" t="str">
        <f>IF($B$2=1,IF(ชี้วัด12!Z7="","",ชี้วัด12!Z7),IF(ชี้วัด12!Z37="","",ชี้วัด12!Z37))</f>
        <v/>
      </c>
      <c r="AA7" s="314" t="str">
        <f>IF($B$2=1,IF(ชี้วัด12!AA7="","",ชี้วัด12!AA7),IF(ชี้วัด12!AA37="","",ชี้วัด12!AA37))</f>
        <v/>
      </c>
      <c r="AB7" s="314" t="str">
        <f>IF($B$2=1,IF(ชี้วัด12!AB7="","",ชี้วัด12!AB7),IF(ชี้วัด12!AB37="","",ชี้วัด12!AB37))</f>
        <v/>
      </c>
      <c r="AC7" s="314" t="str">
        <f>IF($B$2=1,IF(ชี้วัด12!AC7="","",ชี้วัด12!AC7),IF(ชี้วัด12!AC37="","",ชี้วัด12!AC37))</f>
        <v/>
      </c>
      <c r="AD7" s="314" t="str">
        <f>IF($B$2=1,IF(ชี้วัด12!AD7="","",ชี้วัด12!AD7),IF(ชี้วัด12!AD37="","",ชี้วัด12!AD37))</f>
        <v/>
      </c>
      <c r="AE7" s="314" t="str">
        <f>IF($B$2=1,IF(ชี้วัด12!AE7="","",ชี้วัด12!AE7),IF(ชี้วัด12!AE37="","",ชี้วัด12!AE37))</f>
        <v/>
      </c>
      <c r="AF7" s="314" t="str">
        <f>IF($B$2=1,IF(ชี้วัด12!AF7="","",ชี้วัด12!AF7),IF(ชี้วัด12!AF37="","",ชี้วัด12!AF37))</f>
        <v/>
      </c>
      <c r="AG7" s="314" t="str">
        <f>IF($B$2=1,IF(ชี้วัด12!AG7="","",ชี้วัด12!AG7),IF(ชี้วัด12!AG37="","",ชี้วัด12!AG37))</f>
        <v/>
      </c>
      <c r="AH7" s="314" t="str">
        <f>IF($B$2=1,IF(ชี้วัด12!AH7="","",ชี้วัด12!AH7),IF(ชี้วัด12!AH37="","",ชี้วัด12!AH37))</f>
        <v/>
      </c>
      <c r="AI7" s="314" t="str">
        <f>IF($B$2=1,IF(ชี้วัด12!AI7="","",ชี้วัด12!AI7),IF(ชี้วัด12!AI37="","",ชี้วัด12!AI37))</f>
        <v/>
      </c>
      <c r="AJ7" s="314" t="str">
        <f>IF($B$2=1,IF(ชี้วัด12!AJ7="","",ชี้วัด12!AJ7),IF(ชี้วัด12!AJ37="","",ชี้วัด12!AJ37))</f>
        <v/>
      </c>
      <c r="AK7" s="314" t="str">
        <f>IF($B$2=1,IF(ชี้วัด12!AK7="","",ชี้วัด12!AK7),IF(ชี้วัด12!AK37="","",ชี้วัด12!AK37))</f>
        <v/>
      </c>
      <c r="AL7" s="314" t="str">
        <f>IF($B$2=1,IF(ชี้วัด12!AL7="","",ชี้วัด12!AL7),IF(ชี้วัด12!AL37="","",ชี้วัด12!AL37))</f>
        <v/>
      </c>
      <c r="AM7" s="314" t="str">
        <f>IF($B$2=1,IF(ชี้วัด12!AM7="","",ชี้วัด12!AM7),IF(ชี้วัด12!AM37="","",ชี้วัด12!AM37))</f>
        <v/>
      </c>
      <c r="AN7" s="314" t="str">
        <f>IF($B$2=1,IF(ชี้วัด12!AN7="","",ชี้วัด12!AN7),IF(ชี้วัด12!AN37="","",ชี้วัด12!AN37))</f>
        <v/>
      </c>
      <c r="AO7" s="314" t="str">
        <f>IF($B$2=1,IF(ชี้วัด12!AO7="","",ชี้วัด12!AO7),IF(ชี้วัด12!AO37="","",ชี้วัด12!AO37))</f>
        <v/>
      </c>
      <c r="AP7" s="314" t="str">
        <f>IF($B$2=1,IF(ชี้วัด12!AP7="","",ชี้วัด12!AP7),IF(ชี้วัด12!AP37="","",ชี้วัด12!AP37))</f>
        <v/>
      </c>
      <c r="AQ7" s="314" t="str">
        <f>IF($B$2=1,IF(ชี้วัด12!AQ7="","",ชี้วัด12!AQ7),IF(ชี้วัด12!AQ37="","",ชี้วัด12!AQ37))</f>
        <v/>
      </c>
      <c r="AR7" s="314" t="str">
        <f>IF($B$2=1,IF(ชี้วัด12!AR7="","",ชี้วัด12!AR7),IF(ชี้วัด12!AR37="","",ชี้วัด12!AR37))</f>
        <v/>
      </c>
      <c r="AS7" s="314" t="str">
        <f>IF($B$2=1,IF(ชี้วัด12!AS7="","",ชี้วัด12!AS7),IF(ชี้วัด12!AS37="","",ชี้วัด12!AS37))</f>
        <v/>
      </c>
      <c r="AT7" s="314" t="str">
        <f>IF($B$2=1,IF(ชี้วัด12!AT7="","",ชี้วัด12!AT7),IF(ชี้วัด12!AT37="","",ชี้วัด12!AT37))</f>
        <v/>
      </c>
      <c r="AU7" s="314" t="str">
        <f>IF($B$2=1,IF(ชี้วัด12!AU7="","",ชี้วัด12!AU7),IF(ชี้วัด12!AU37="","",ชี้วัด12!AU37))</f>
        <v/>
      </c>
      <c r="AV7" s="314" t="str">
        <f>IF($B$2=1,IF(ชี้วัด12!AV7="","",ชี้วัด12!AV7),IF(ชี้วัด12!AV37="","",ชี้วัด12!AV37))</f>
        <v/>
      </c>
      <c r="AW7" s="314" t="str">
        <f>IF($B$2=1,IF(ชี้วัด12!AW7="","",ชี้วัด12!AW7),IF(ชี้วัด12!AW37="","",ชี้วัด12!AW37))</f>
        <v/>
      </c>
      <c r="AX7" s="314" t="str">
        <f>IF($B$2=1,IF(ชี้วัด12!AX7="","",ชี้วัด12!AX7),IF(ชี้วัด12!AX37="","",ชี้วัด12!AX37))</f>
        <v/>
      </c>
      <c r="AY7" s="314" t="str">
        <f>IF($B$2=1,IF(ชี้วัด12!AY7="","",ชี้วัด12!AY7),IF(ชี้วัด12!AY37="","",ชี้วัด12!AY37))</f>
        <v/>
      </c>
      <c r="AZ7" s="314" t="str">
        <f>IF($B$2=1,IF(ชี้วัด12!AZ7="","",ชี้วัด12!AZ7),IF(ชี้วัด12!AZ37="","",ชี้วัด12!AZ37))</f>
        <v/>
      </c>
      <c r="BA7" s="314" t="str">
        <f>IF($B$2=1,IF(ชี้วัด12!BA7="","",ชี้วัด12!BA7),IF(ชี้วัด12!BA37="","",ชี้วัด12!BA37))</f>
        <v/>
      </c>
      <c r="BB7" s="314" t="str">
        <f>IF($B$2=1,IF(ชี้วัด12!BB7="","",ชี้วัด12!BB7),IF(ชี้วัด12!BB37="","",ชี้วัด12!BB37))</f>
        <v/>
      </c>
      <c r="BC7" s="314" t="str">
        <f>IF($B$2=1,IF(ชี้วัด12!BC7="","",ชี้วัด12!BC7),IF(ชี้วัด12!BC37="","",ชี้วัด12!BC37))</f>
        <v/>
      </c>
      <c r="BD7" s="314" t="str">
        <f>IF($B$2=1,IF(ชี้วัด12!BD7="","",ชี้วัด12!BD7),IF(ชี้วัด12!BD37="","",ชี้วัด12!BD37))</f>
        <v/>
      </c>
      <c r="BE7" s="116" t="str">
        <f>IF($B$2=1,IF(ชี้วัด12!BE7="","",ชี้วัด12!BE7),IF(ชี้วัด12!BE37="","",ชี้วัด12!BE37))</f>
        <v/>
      </c>
      <c r="BF7" s="116" t="str">
        <f>IF($B$2=1,IF(ชี้วัด12!BF7="","",ชี้วัด12!BF7),IF(ชี้วัด12!BF37="","",ชี้วัด12!BF37))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IF($B$2=1,IF(ชี้วัด12!E8="","",ชี้วัด12!E8),IF(ชี้วัด12!E38="","",ชี้วัด12!E38))</f>
        <v/>
      </c>
      <c r="F8" s="118"/>
      <c r="G8" s="314" t="str">
        <f>IF($B$2=1,IF(ชี้วัด12!G8="","",ชี้วัด12!G8),IF(ชี้วัด12!G38="","",ชี้วัด12!G38))</f>
        <v/>
      </c>
      <c r="H8" s="314" t="str">
        <f>IF($B$2=1,IF(ชี้วัด12!H8="","",ชี้วัด12!H8),IF(ชี้วัด12!H38="","",ชี้วัด12!H38))</f>
        <v/>
      </c>
      <c r="I8" s="314" t="str">
        <f>IF($B$2=1,IF(ชี้วัด12!I8="","",ชี้วัด12!I8),IF(ชี้วัด12!I38="","",ชี้วัด12!I38))</f>
        <v/>
      </c>
      <c r="J8" s="314" t="str">
        <f>IF($B$2=1,IF(ชี้วัด12!J8="","",ชี้วัด12!J8),IF(ชี้วัด12!J38="","",ชี้วัด12!J38))</f>
        <v/>
      </c>
      <c r="K8" s="314" t="str">
        <f>IF($B$2=1,IF(ชี้วัด12!K8="","",ชี้วัด12!K8),IF(ชี้วัด12!K38="","",ชี้วัด12!K38))</f>
        <v/>
      </c>
      <c r="L8" s="314" t="str">
        <f>IF($B$2=1,IF(ชี้วัด12!L8="","",ชี้วัด12!L8),IF(ชี้วัด12!L38="","",ชี้วัด12!L38))</f>
        <v/>
      </c>
      <c r="M8" s="314" t="str">
        <f>IF($B$2=1,IF(ชี้วัด12!M8="","",ชี้วัด12!M8),IF(ชี้วัด12!M38="","",ชี้วัด12!M38))</f>
        <v/>
      </c>
      <c r="N8" s="314" t="str">
        <f>IF($B$2=1,IF(ชี้วัด12!N8="","",ชี้วัด12!N8),IF(ชี้วัด12!N38="","",ชี้วัด12!N38))</f>
        <v/>
      </c>
      <c r="O8" s="314" t="str">
        <f>IF($B$2=1,IF(ชี้วัด12!O8="","",ชี้วัด12!O8),IF(ชี้วัด12!O38="","",ชี้วัด12!O38))</f>
        <v/>
      </c>
      <c r="P8" s="314" t="str">
        <f>IF($B$2=1,IF(ชี้วัด12!P8="","",ชี้วัด12!P8),IF(ชี้วัด12!P38="","",ชี้วัด12!P38))</f>
        <v/>
      </c>
      <c r="Q8" s="314" t="str">
        <f>IF($B$2=1,IF(ชี้วัด12!Q8="","",ชี้วัด12!Q8),IF(ชี้วัด12!Q38="","",ชี้วัด12!Q38))</f>
        <v/>
      </c>
      <c r="R8" s="314" t="str">
        <f>IF($B$2=1,IF(ชี้วัด12!R8="","",ชี้วัด12!R8),IF(ชี้วัด12!R38="","",ชี้วัด12!R38))</f>
        <v/>
      </c>
      <c r="S8" s="314" t="str">
        <f>IF($B$2=1,IF(ชี้วัด12!S8="","",ชี้วัด12!S8),IF(ชี้วัด12!S38="","",ชี้วัด12!S38))</f>
        <v/>
      </c>
      <c r="T8" s="314" t="str">
        <f>IF($B$2=1,IF(ชี้วัด12!T8="","",ชี้วัด12!T8),IF(ชี้วัด12!T38="","",ชี้วัด12!T38))</f>
        <v/>
      </c>
      <c r="U8" s="314" t="str">
        <f>IF($B$2=1,IF(ชี้วัด12!U8="","",ชี้วัด12!U8),IF(ชี้วัด12!U38="","",ชี้วัด12!U38))</f>
        <v/>
      </c>
      <c r="V8" s="314" t="str">
        <f>IF($B$2=1,IF(ชี้วัด12!V8="","",ชี้วัด12!V8),IF(ชี้วัด12!V38="","",ชี้วัด12!V38))</f>
        <v/>
      </c>
      <c r="W8" s="314" t="str">
        <f>IF($B$2=1,IF(ชี้วัด12!W8="","",ชี้วัด12!W8),IF(ชี้วัด12!W38="","",ชี้วัด12!W38))</f>
        <v/>
      </c>
      <c r="X8" s="314" t="str">
        <f>IF($B$2=1,IF(ชี้วัด12!X8="","",ชี้วัด12!X8),IF(ชี้วัด12!X38="","",ชี้วัด12!X38))</f>
        <v/>
      </c>
      <c r="Y8" s="314" t="str">
        <f>IF($B$2=1,IF(ชี้วัด12!Y8="","",ชี้วัด12!Y8),IF(ชี้วัด12!Y38="","",ชี้วัด12!Y38))</f>
        <v/>
      </c>
      <c r="Z8" s="314" t="str">
        <f>IF($B$2=1,IF(ชี้วัด12!Z8="","",ชี้วัด12!Z8),IF(ชี้วัด12!Z38="","",ชี้วัด12!Z38))</f>
        <v/>
      </c>
      <c r="AA8" s="314" t="str">
        <f>IF($B$2=1,IF(ชี้วัด12!AA8="","",ชี้วัด12!AA8),IF(ชี้วัด12!AA38="","",ชี้วัด12!AA38))</f>
        <v/>
      </c>
      <c r="AB8" s="314" t="str">
        <f>IF($B$2=1,IF(ชี้วัด12!AB8="","",ชี้วัด12!AB8),IF(ชี้วัด12!AB38="","",ชี้วัด12!AB38))</f>
        <v/>
      </c>
      <c r="AC8" s="314" t="str">
        <f>IF($B$2=1,IF(ชี้วัด12!AC8="","",ชี้วัด12!AC8),IF(ชี้วัด12!AC38="","",ชี้วัด12!AC38))</f>
        <v/>
      </c>
      <c r="AD8" s="314" t="str">
        <f>IF($B$2=1,IF(ชี้วัด12!AD8="","",ชี้วัด12!AD8),IF(ชี้วัด12!AD38="","",ชี้วัด12!AD38))</f>
        <v/>
      </c>
      <c r="AE8" s="314" t="str">
        <f>IF($B$2=1,IF(ชี้วัด12!AE8="","",ชี้วัด12!AE8),IF(ชี้วัด12!AE38="","",ชี้วัด12!AE38))</f>
        <v/>
      </c>
      <c r="AF8" s="314" t="str">
        <f>IF($B$2=1,IF(ชี้วัด12!AF8="","",ชี้วัด12!AF8),IF(ชี้วัด12!AF38="","",ชี้วัด12!AF38))</f>
        <v/>
      </c>
      <c r="AG8" s="314" t="str">
        <f>IF($B$2=1,IF(ชี้วัด12!AG8="","",ชี้วัด12!AG8),IF(ชี้วัด12!AG38="","",ชี้วัด12!AG38))</f>
        <v/>
      </c>
      <c r="AH8" s="314" t="str">
        <f>IF($B$2=1,IF(ชี้วัด12!AH8="","",ชี้วัด12!AH8),IF(ชี้วัด12!AH38="","",ชี้วัด12!AH38))</f>
        <v/>
      </c>
      <c r="AI8" s="314" t="str">
        <f>IF($B$2=1,IF(ชี้วัด12!AI8="","",ชี้วัด12!AI8),IF(ชี้วัด12!AI38="","",ชี้วัด12!AI38))</f>
        <v/>
      </c>
      <c r="AJ8" s="314" t="str">
        <f>IF($B$2=1,IF(ชี้วัด12!AJ8="","",ชี้วัด12!AJ8),IF(ชี้วัด12!AJ38="","",ชี้วัด12!AJ38))</f>
        <v/>
      </c>
      <c r="AK8" s="314" t="str">
        <f>IF($B$2=1,IF(ชี้วัด12!AK8="","",ชี้วัด12!AK8),IF(ชี้วัด12!AK38="","",ชี้วัด12!AK38))</f>
        <v/>
      </c>
      <c r="AL8" s="314" t="str">
        <f>IF($B$2=1,IF(ชี้วัด12!AL8="","",ชี้วัด12!AL8),IF(ชี้วัด12!AL38="","",ชี้วัด12!AL38))</f>
        <v/>
      </c>
      <c r="AM8" s="314" t="str">
        <f>IF($B$2=1,IF(ชี้วัด12!AM8="","",ชี้วัด12!AM8),IF(ชี้วัด12!AM38="","",ชี้วัด12!AM38))</f>
        <v/>
      </c>
      <c r="AN8" s="314" t="str">
        <f>IF($B$2=1,IF(ชี้วัด12!AN8="","",ชี้วัด12!AN8),IF(ชี้วัด12!AN38="","",ชี้วัด12!AN38))</f>
        <v/>
      </c>
      <c r="AO8" s="314" t="str">
        <f>IF($B$2=1,IF(ชี้วัด12!AO8="","",ชี้วัด12!AO8),IF(ชี้วัด12!AO38="","",ชี้วัด12!AO38))</f>
        <v/>
      </c>
      <c r="AP8" s="314" t="str">
        <f>IF($B$2=1,IF(ชี้วัด12!AP8="","",ชี้วัด12!AP8),IF(ชี้วัด12!AP38="","",ชี้วัด12!AP38))</f>
        <v/>
      </c>
      <c r="AQ8" s="314" t="str">
        <f>IF($B$2=1,IF(ชี้วัด12!AQ8="","",ชี้วัด12!AQ8),IF(ชี้วัด12!AQ38="","",ชี้วัด12!AQ38))</f>
        <v/>
      </c>
      <c r="AR8" s="314" t="str">
        <f>IF($B$2=1,IF(ชี้วัด12!AR8="","",ชี้วัด12!AR8),IF(ชี้วัด12!AR38="","",ชี้วัด12!AR38))</f>
        <v/>
      </c>
      <c r="AS8" s="314" t="str">
        <f>IF($B$2=1,IF(ชี้วัด12!AS8="","",ชี้วัด12!AS8),IF(ชี้วัด12!AS38="","",ชี้วัด12!AS38))</f>
        <v/>
      </c>
      <c r="AT8" s="314" t="str">
        <f>IF($B$2=1,IF(ชี้วัด12!AT8="","",ชี้วัด12!AT8),IF(ชี้วัด12!AT38="","",ชี้วัด12!AT38))</f>
        <v/>
      </c>
      <c r="AU8" s="314" t="str">
        <f>IF($B$2=1,IF(ชี้วัด12!AU8="","",ชี้วัด12!AU8),IF(ชี้วัด12!AU38="","",ชี้วัด12!AU38))</f>
        <v/>
      </c>
      <c r="AV8" s="314" t="str">
        <f>IF($B$2=1,IF(ชี้วัด12!AV8="","",ชี้วัด12!AV8),IF(ชี้วัด12!AV38="","",ชี้วัด12!AV38))</f>
        <v/>
      </c>
      <c r="AW8" s="314" t="str">
        <f>IF($B$2=1,IF(ชี้วัด12!AW8="","",ชี้วัด12!AW8),IF(ชี้วัด12!AW38="","",ชี้วัด12!AW38))</f>
        <v/>
      </c>
      <c r="AX8" s="314" t="str">
        <f>IF($B$2=1,IF(ชี้วัด12!AX8="","",ชี้วัด12!AX8),IF(ชี้วัด12!AX38="","",ชี้วัด12!AX38))</f>
        <v/>
      </c>
      <c r="AY8" s="314" t="str">
        <f>IF($B$2=1,IF(ชี้วัด12!AY8="","",ชี้วัด12!AY8),IF(ชี้วัด12!AY38="","",ชี้วัด12!AY38))</f>
        <v/>
      </c>
      <c r="AZ8" s="314" t="str">
        <f>IF($B$2=1,IF(ชี้วัด12!AZ8="","",ชี้วัด12!AZ8),IF(ชี้วัด12!AZ38="","",ชี้วัด12!AZ38))</f>
        <v/>
      </c>
      <c r="BA8" s="314" t="str">
        <f>IF($B$2=1,IF(ชี้วัด12!BA8="","",ชี้วัด12!BA8),IF(ชี้วัด12!BA38="","",ชี้วัด12!BA38))</f>
        <v/>
      </c>
      <c r="BB8" s="314" t="str">
        <f>IF($B$2=1,IF(ชี้วัด12!BB8="","",ชี้วัด12!BB8),IF(ชี้วัด12!BB38="","",ชี้วัด12!BB38))</f>
        <v/>
      </c>
      <c r="BC8" s="314" t="str">
        <f>IF($B$2=1,IF(ชี้วัด12!BC8="","",ชี้วัด12!BC8),IF(ชี้วัด12!BC38="","",ชี้วัด12!BC38))</f>
        <v/>
      </c>
      <c r="BD8" s="314" t="str">
        <f>IF($B$2=1,IF(ชี้วัด12!BD8="","",ชี้วัด12!BD8),IF(ชี้วัด12!BD38="","",ชี้วัด12!BD38))</f>
        <v/>
      </c>
      <c r="BE8" s="116" t="str">
        <f>IF($B$2=1,IF(ชี้วัด12!BE8="","",ชี้วัด12!BE8),IF(ชี้วัด12!BE38="","",ชี้วัด12!BE38))</f>
        <v/>
      </c>
      <c r="BF8" s="116" t="str">
        <f>IF($B$2=1,IF(ชี้วัด12!BF8="","",ชี้วัด12!BF8),IF(ชี้วัด12!BF38="","",ชี้วัด12!BF38))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IF($B$2=1,IF(ชี้วัด12!E9="","",ชี้วัด12!E9),IF(ชี้วัด12!E39="","",ชี้วัด12!E39))</f>
        <v/>
      </c>
      <c r="F9" s="118"/>
      <c r="G9" s="314" t="str">
        <f>IF($B$2=1,IF(ชี้วัด12!G9="","",ชี้วัด12!G9),IF(ชี้วัด12!G39="","",ชี้วัด12!G39))</f>
        <v/>
      </c>
      <c r="H9" s="314" t="str">
        <f>IF($B$2=1,IF(ชี้วัด12!H9="","",ชี้วัด12!H9),IF(ชี้วัด12!H39="","",ชี้วัด12!H39))</f>
        <v/>
      </c>
      <c r="I9" s="314" t="str">
        <f>IF($B$2=1,IF(ชี้วัด12!I9="","",ชี้วัด12!I9),IF(ชี้วัด12!I39="","",ชี้วัด12!I39))</f>
        <v/>
      </c>
      <c r="J9" s="314" t="str">
        <f>IF($B$2=1,IF(ชี้วัด12!J9="","",ชี้วัด12!J9),IF(ชี้วัด12!J39="","",ชี้วัด12!J39))</f>
        <v/>
      </c>
      <c r="K9" s="314" t="str">
        <f>IF($B$2=1,IF(ชี้วัด12!K9="","",ชี้วัด12!K9),IF(ชี้วัด12!K39="","",ชี้วัด12!K39))</f>
        <v/>
      </c>
      <c r="L9" s="314" t="str">
        <f>IF($B$2=1,IF(ชี้วัด12!L9="","",ชี้วัด12!L9),IF(ชี้วัด12!L39="","",ชี้วัด12!L39))</f>
        <v/>
      </c>
      <c r="M9" s="314" t="str">
        <f>IF($B$2=1,IF(ชี้วัด12!M9="","",ชี้วัด12!M9),IF(ชี้วัด12!M39="","",ชี้วัด12!M39))</f>
        <v/>
      </c>
      <c r="N9" s="314" t="str">
        <f>IF($B$2=1,IF(ชี้วัด12!N9="","",ชี้วัด12!N9),IF(ชี้วัด12!N39="","",ชี้วัด12!N39))</f>
        <v/>
      </c>
      <c r="O9" s="314" t="str">
        <f>IF($B$2=1,IF(ชี้วัด12!O9="","",ชี้วัด12!O9),IF(ชี้วัด12!O39="","",ชี้วัด12!O39))</f>
        <v/>
      </c>
      <c r="P9" s="314" t="str">
        <f>IF($B$2=1,IF(ชี้วัด12!P9="","",ชี้วัด12!P9),IF(ชี้วัด12!P39="","",ชี้วัด12!P39))</f>
        <v/>
      </c>
      <c r="Q9" s="314" t="str">
        <f>IF($B$2=1,IF(ชี้วัด12!Q9="","",ชี้วัด12!Q9),IF(ชี้วัด12!Q39="","",ชี้วัด12!Q39))</f>
        <v/>
      </c>
      <c r="R9" s="314" t="str">
        <f>IF($B$2=1,IF(ชี้วัด12!R9="","",ชี้วัด12!R9),IF(ชี้วัด12!R39="","",ชี้วัด12!R39))</f>
        <v/>
      </c>
      <c r="S9" s="314" t="str">
        <f>IF($B$2=1,IF(ชี้วัด12!S9="","",ชี้วัด12!S9),IF(ชี้วัด12!S39="","",ชี้วัด12!S39))</f>
        <v/>
      </c>
      <c r="T9" s="314" t="str">
        <f>IF($B$2=1,IF(ชี้วัด12!T9="","",ชี้วัด12!T9),IF(ชี้วัด12!T39="","",ชี้วัด12!T39))</f>
        <v/>
      </c>
      <c r="U9" s="314" t="str">
        <f>IF($B$2=1,IF(ชี้วัด12!U9="","",ชี้วัด12!U9),IF(ชี้วัด12!U39="","",ชี้วัด12!U39))</f>
        <v/>
      </c>
      <c r="V9" s="314" t="str">
        <f>IF($B$2=1,IF(ชี้วัด12!V9="","",ชี้วัด12!V9),IF(ชี้วัด12!V39="","",ชี้วัด12!V39))</f>
        <v/>
      </c>
      <c r="W9" s="314" t="str">
        <f>IF($B$2=1,IF(ชี้วัด12!W9="","",ชี้วัด12!W9),IF(ชี้วัด12!W39="","",ชี้วัด12!W39))</f>
        <v/>
      </c>
      <c r="X9" s="314" t="str">
        <f>IF($B$2=1,IF(ชี้วัด12!X9="","",ชี้วัด12!X9),IF(ชี้วัด12!X39="","",ชี้วัด12!X39))</f>
        <v/>
      </c>
      <c r="Y9" s="314" t="str">
        <f>IF($B$2=1,IF(ชี้วัด12!Y9="","",ชี้วัด12!Y9),IF(ชี้วัด12!Y39="","",ชี้วัด12!Y39))</f>
        <v/>
      </c>
      <c r="Z9" s="314" t="str">
        <f>IF($B$2=1,IF(ชี้วัด12!Z9="","",ชี้วัด12!Z9),IF(ชี้วัด12!Z39="","",ชี้วัด12!Z39))</f>
        <v/>
      </c>
      <c r="AA9" s="314" t="str">
        <f>IF($B$2=1,IF(ชี้วัด12!AA9="","",ชี้วัด12!AA9),IF(ชี้วัด12!AA39="","",ชี้วัด12!AA39))</f>
        <v/>
      </c>
      <c r="AB9" s="314" t="str">
        <f>IF($B$2=1,IF(ชี้วัด12!AB9="","",ชี้วัด12!AB9),IF(ชี้วัด12!AB39="","",ชี้วัด12!AB39))</f>
        <v/>
      </c>
      <c r="AC9" s="314" t="str">
        <f>IF($B$2=1,IF(ชี้วัด12!AC9="","",ชี้วัด12!AC9),IF(ชี้วัด12!AC39="","",ชี้วัด12!AC39))</f>
        <v/>
      </c>
      <c r="AD9" s="314" t="str">
        <f>IF($B$2=1,IF(ชี้วัด12!AD9="","",ชี้วัด12!AD9),IF(ชี้วัด12!AD39="","",ชี้วัด12!AD39))</f>
        <v/>
      </c>
      <c r="AE9" s="314" t="str">
        <f>IF($B$2=1,IF(ชี้วัด12!AE9="","",ชี้วัด12!AE9),IF(ชี้วัด12!AE39="","",ชี้วัด12!AE39))</f>
        <v/>
      </c>
      <c r="AF9" s="314" t="str">
        <f>IF($B$2=1,IF(ชี้วัด12!AF9="","",ชี้วัด12!AF9),IF(ชี้วัด12!AF39="","",ชี้วัด12!AF39))</f>
        <v/>
      </c>
      <c r="AG9" s="314" t="str">
        <f>IF($B$2=1,IF(ชี้วัด12!AG9="","",ชี้วัด12!AG9),IF(ชี้วัด12!AG39="","",ชี้วัด12!AG39))</f>
        <v/>
      </c>
      <c r="AH9" s="314" t="str">
        <f>IF($B$2=1,IF(ชี้วัด12!AH9="","",ชี้วัด12!AH9),IF(ชี้วัด12!AH39="","",ชี้วัด12!AH39))</f>
        <v/>
      </c>
      <c r="AI9" s="314" t="str">
        <f>IF($B$2=1,IF(ชี้วัด12!AI9="","",ชี้วัด12!AI9),IF(ชี้วัด12!AI39="","",ชี้วัด12!AI39))</f>
        <v/>
      </c>
      <c r="AJ9" s="314" t="str">
        <f>IF($B$2=1,IF(ชี้วัด12!AJ9="","",ชี้วัด12!AJ9),IF(ชี้วัด12!AJ39="","",ชี้วัด12!AJ39))</f>
        <v/>
      </c>
      <c r="AK9" s="314" t="str">
        <f>IF($B$2=1,IF(ชี้วัด12!AK9="","",ชี้วัด12!AK9),IF(ชี้วัด12!AK39="","",ชี้วัด12!AK39))</f>
        <v/>
      </c>
      <c r="AL9" s="314" t="str">
        <f>IF($B$2=1,IF(ชี้วัด12!AL9="","",ชี้วัด12!AL9),IF(ชี้วัด12!AL39="","",ชี้วัด12!AL39))</f>
        <v/>
      </c>
      <c r="AM9" s="314" t="str">
        <f>IF($B$2=1,IF(ชี้วัด12!AM9="","",ชี้วัด12!AM9),IF(ชี้วัด12!AM39="","",ชี้วัด12!AM39))</f>
        <v/>
      </c>
      <c r="AN9" s="314" t="str">
        <f>IF($B$2=1,IF(ชี้วัด12!AN9="","",ชี้วัด12!AN9),IF(ชี้วัด12!AN39="","",ชี้วัด12!AN39))</f>
        <v/>
      </c>
      <c r="AO9" s="314" t="str">
        <f>IF($B$2=1,IF(ชี้วัด12!AO9="","",ชี้วัด12!AO9),IF(ชี้วัด12!AO39="","",ชี้วัด12!AO39))</f>
        <v/>
      </c>
      <c r="AP9" s="314" t="str">
        <f>IF($B$2=1,IF(ชี้วัด12!AP9="","",ชี้วัด12!AP9),IF(ชี้วัด12!AP39="","",ชี้วัด12!AP39))</f>
        <v/>
      </c>
      <c r="AQ9" s="314" t="str">
        <f>IF($B$2=1,IF(ชี้วัด12!AQ9="","",ชี้วัด12!AQ9),IF(ชี้วัด12!AQ39="","",ชี้วัด12!AQ39))</f>
        <v/>
      </c>
      <c r="AR9" s="314" t="str">
        <f>IF($B$2=1,IF(ชี้วัด12!AR9="","",ชี้วัด12!AR9),IF(ชี้วัด12!AR39="","",ชี้วัด12!AR39))</f>
        <v/>
      </c>
      <c r="AS9" s="314" t="str">
        <f>IF($B$2=1,IF(ชี้วัด12!AS9="","",ชี้วัด12!AS9),IF(ชี้วัด12!AS39="","",ชี้วัด12!AS39))</f>
        <v/>
      </c>
      <c r="AT9" s="314" t="str">
        <f>IF($B$2=1,IF(ชี้วัด12!AT9="","",ชี้วัด12!AT9),IF(ชี้วัด12!AT39="","",ชี้วัด12!AT39))</f>
        <v/>
      </c>
      <c r="AU9" s="314" t="str">
        <f>IF($B$2=1,IF(ชี้วัด12!AU9="","",ชี้วัด12!AU9),IF(ชี้วัด12!AU39="","",ชี้วัด12!AU39))</f>
        <v/>
      </c>
      <c r="AV9" s="314" t="str">
        <f>IF($B$2=1,IF(ชี้วัด12!AV9="","",ชี้วัด12!AV9),IF(ชี้วัด12!AV39="","",ชี้วัด12!AV39))</f>
        <v/>
      </c>
      <c r="AW9" s="314" t="str">
        <f>IF($B$2=1,IF(ชี้วัด12!AW9="","",ชี้วัด12!AW9),IF(ชี้วัด12!AW39="","",ชี้วัด12!AW39))</f>
        <v/>
      </c>
      <c r="AX9" s="314" t="str">
        <f>IF($B$2=1,IF(ชี้วัด12!AX9="","",ชี้วัด12!AX9),IF(ชี้วัด12!AX39="","",ชี้วัด12!AX39))</f>
        <v/>
      </c>
      <c r="AY9" s="314" t="str">
        <f>IF($B$2=1,IF(ชี้วัด12!AY9="","",ชี้วัด12!AY9),IF(ชี้วัด12!AY39="","",ชี้วัด12!AY39))</f>
        <v/>
      </c>
      <c r="AZ9" s="314" t="str">
        <f>IF($B$2=1,IF(ชี้วัด12!AZ9="","",ชี้วัด12!AZ9),IF(ชี้วัด12!AZ39="","",ชี้วัด12!AZ39))</f>
        <v/>
      </c>
      <c r="BA9" s="314" t="str">
        <f>IF($B$2=1,IF(ชี้วัด12!BA9="","",ชี้วัด12!BA9),IF(ชี้วัด12!BA39="","",ชี้วัด12!BA39))</f>
        <v/>
      </c>
      <c r="BB9" s="314" t="str">
        <f>IF($B$2=1,IF(ชี้วัด12!BB9="","",ชี้วัด12!BB9),IF(ชี้วัด12!BB39="","",ชี้วัด12!BB39))</f>
        <v/>
      </c>
      <c r="BC9" s="314" t="str">
        <f>IF($B$2=1,IF(ชี้วัด12!BC9="","",ชี้วัด12!BC9),IF(ชี้วัด12!BC39="","",ชี้วัด12!BC39))</f>
        <v/>
      </c>
      <c r="BD9" s="314" t="str">
        <f>IF($B$2=1,IF(ชี้วัด12!BD9="","",ชี้วัด12!BD9),IF(ชี้วัด12!BD39="","",ชี้วัด12!BD39))</f>
        <v/>
      </c>
      <c r="BE9" s="116" t="str">
        <f>IF($B$2=1,IF(ชี้วัด12!BE9="","",ชี้วัด12!BE9),IF(ชี้วัด12!BE39="","",ชี้วัด12!BE39))</f>
        <v/>
      </c>
      <c r="BF9" s="116" t="str">
        <f>IF($B$2=1,IF(ชี้วัด12!BF9="","",ชี้วัด12!BF9),IF(ชี้วัด12!BF39="","",ชี้วัด12!BF39))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IF($B$2=1,IF(ชี้วัด12!E10="","",ชี้วัด12!E10),IF(ชี้วัด12!E40="","",ชี้วัด12!E40))</f>
        <v/>
      </c>
      <c r="F10" s="118"/>
      <c r="G10" s="314" t="str">
        <f>IF($B$2=1,IF(ชี้วัด12!G10="","",ชี้วัด12!G10),IF(ชี้วัด12!G40="","",ชี้วัด12!G40))</f>
        <v/>
      </c>
      <c r="H10" s="314" t="str">
        <f>IF($B$2=1,IF(ชี้วัด12!H10="","",ชี้วัด12!H10),IF(ชี้วัด12!H40="","",ชี้วัด12!H40))</f>
        <v/>
      </c>
      <c r="I10" s="314" t="str">
        <f>IF($B$2=1,IF(ชี้วัด12!I10="","",ชี้วัด12!I10),IF(ชี้วัด12!I40="","",ชี้วัด12!I40))</f>
        <v/>
      </c>
      <c r="J10" s="314" t="str">
        <f>IF($B$2=1,IF(ชี้วัด12!J10="","",ชี้วัด12!J10),IF(ชี้วัด12!J40="","",ชี้วัด12!J40))</f>
        <v/>
      </c>
      <c r="K10" s="314" t="str">
        <f>IF($B$2=1,IF(ชี้วัด12!K10="","",ชี้วัด12!K10),IF(ชี้วัด12!K40="","",ชี้วัด12!K40))</f>
        <v/>
      </c>
      <c r="L10" s="314" t="str">
        <f>IF($B$2=1,IF(ชี้วัด12!L10="","",ชี้วัด12!L10),IF(ชี้วัด12!L40="","",ชี้วัด12!L40))</f>
        <v/>
      </c>
      <c r="M10" s="314" t="str">
        <f>IF($B$2=1,IF(ชี้วัด12!M10="","",ชี้วัด12!M10),IF(ชี้วัด12!M40="","",ชี้วัด12!M40))</f>
        <v/>
      </c>
      <c r="N10" s="314" t="str">
        <f>IF($B$2=1,IF(ชี้วัด12!N10="","",ชี้วัด12!N10),IF(ชี้วัด12!N40="","",ชี้วัด12!N40))</f>
        <v/>
      </c>
      <c r="O10" s="314" t="str">
        <f>IF($B$2=1,IF(ชี้วัด12!O10="","",ชี้วัด12!O10),IF(ชี้วัด12!O40="","",ชี้วัด12!O40))</f>
        <v/>
      </c>
      <c r="P10" s="314" t="str">
        <f>IF($B$2=1,IF(ชี้วัด12!P10="","",ชี้วัด12!P10),IF(ชี้วัด12!P40="","",ชี้วัด12!P40))</f>
        <v/>
      </c>
      <c r="Q10" s="314" t="str">
        <f>IF($B$2=1,IF(ชี้วัด12!Q10="","",ชี้วัด12!Q10),IF(ชี้วัด12!Q40="","",ชี้วัด12!Q40))</f>
        <v/>
      </c>
      <c r="R10" s="314" t="str">
        <f>IF($B$2=1,IF(ชี้วัด12!R10="","",ชี้วัด12!R10),IF(ชี้วัด12!R40="","",ชี้วัด12!R40))</f>
        <v/>
      </c>
      <c r="S10" s="314" t="str">
        <f>IF($B$2=1,IF(ชี้วัด12!S10="","",ชี้วัด12!S10),IF(ชี้วัด12!S40="","",ชี้วัด12!S40))</f>
        <v/>
      </c>
      <c r="T10" s="314" t="str">
        <f>IF($B$2=1,IF(ชี้วัด12!T10="","",ชี้วัด12!T10),IF(ชี้วัด12!T40="","",ชี้วัด12!T40))</f>
        <v/>
      </c>
      <c r="U10" s="314" t="str">
        <f>IF($B$2=1,IF(ชี้วัด12!U10="","",ชี้วัด12!U10),IF(ชี้วัด12!U40="","",ชี้วัด12!U40))</f>
        <v/>
      </c>
      <c r="V10" s="314" t="str">
        <f>IF($B$2=1,IF(ชี้วัด12!V10="","",ชี้วัด12!V10),IF(ชี้วัด12!V40="","",ชี้วัด12!V40))</f>
        <v/>
      </c>
      <c r="W10" s="314" t="str">
        <f>IF($B$2=1,IF(ชี้วัด12!W10="","",ชี้วัด12!W10),IF(ชี้วัด12!W40="","",ชี้วัด12!W40))</f>
        <v/>
      </c>
      <c r="X10" s="314" t="str">
        <f>IF($B$2=1,IF(ชี้วัด12!X10="","",ชี้วัด12!X10),IF(ชี้วัด12!X40="","",ชี้วัด12!X40))</f>
        <v/>
      </c>
      <c r="Y10" s="314" t="str">
        <f>IF($B$2=1,IF(ชี้วัด12!Y10="","",ชี้วัด12!Y10),IF(ชี้วัด12!Y40="","",ชี้วัด12!Y40))</f>
        <v/>
      </c>
      <c r="Z10" s="314" t="str">
        <f>IF($B$2=1,IF(ชี้วัด12!Z10="","",ชี้วัด12!Z10),IF(ชี้วัด12!Z40="","",ชี้วัด12!Z40))</f>
        <v/>
      </c>
      <c r="AA10" s="314" t="str">
        <f>IF($B$2=1,IF(ชี้วัด12!AA10="","",ชี้วัด12!AA10),IF(ชี้วัด12!AA40="","",ชี้วัด12!AA40))</f>
        <v/>
      </c>
      <c r="AB10" s="314" t="str">
        <f>IF($B$2=1,IF(ชี้วัด12!AB10="","",ชี้วัด12!AB10),IF(ชี้วัด12!AB40="","",ชี้วัด12!AB40))</f>
        <v/>
      </c>
      <c r="AC10" s="314" t="str">
        <f>IF($B$2=1,IF(ชี้วัด12!AC10="","",ชี้วัด12!AC10),IF(ชี้วัด12!AC40="","",ชี้วัด12!AC40))</f>
        <v/>
      </c>
      <c r="AD10" s="314" t="str">
        <f>IF($B$2=1,IF(ชี้วัด12!AD10="","",ชี้วัด12!AD10),IF(ชี้วัด12!AD40="","",ชี้วัด12!AD40))</f>
        <v/>
      </c>
      <c r="AE10" s="314" t="str">
        <f>IF($B$2=1,IF(ชี้วัด12!AE10="","",ชี้วัด12!AE10),IF(ชี้วัด12!AE40="","",ชี้วัด12!AE40))</f>
        <v/>
      </c>
      <c r="AF10" s="314" t="str">
        <f>IF($B$2=1,IF(ชี้วัด12!AF10="","",ชี้วัด12!AF10),IF(ชี้วัด12!AF40="","",ชี้วัด12!AF40))</f>
        <v/>
      </c>
      <c r="AG10" s="314" t="str">
        <f>IF($B$2=1,IF(ชี้วัด12!AG10="","",ชี้วัด12!AG10),IF(ชี้วัด12!AG40="","",ชี้วัด12!AG40))</f>
        <v/>
      </c>
      <c r="AH10" s="314" t="str">
        <f>IF($B$2=1,IF(ชี้วัด12!AH10="","",ชี้วัด12!AH10),IF(ชี้วัด12!AH40="","",ชี้วัด12!AH40))</f>
        <v/>
      </c>
      <c r="AI10" s="314" t="str">
        <f>IF($B$2=1,IF(ชี้วัด12!AI10="","",ชี้วัด12!AI10),IF(ชี้วัด12!AI40="","",ชี้วัด12!AI40))</f>
        <v/>
      </c>
      <c r="AJ10" s="314" t="str">
        <f>IF($B$2=1,IF(ชี้วัด12!AJ10="","",ชี้วัด12!AJ10),IF(ชี้วัด12!AJ40="","",ชี้วัด12!AJ40))</f>
        <v/>
      </c>
      <c r="AK10" s="314" t="str">
        <f>IF($B$2=1,IF(ชี้วัด12!AK10="","",ชี้วัด12!AK10),IF(ชี้วัด12!AK40="","",ชี้วัด12!AK40))</f>
        <v/>
      </c>
      <c r="AL10" s="314" t="str">
        <f>IF($B$2=1,IF(ชี้วัด12!AL10="","",ชี้วัด12!AL10),IF(ชี้วัด12!AL40="","",ชี้วัด12!AL40))</f>
        <v/>
      </c>
      <c r="AM10" s="314" t="str">
        <f>IF($B$2=1,IF(ชี้วัด12!AM10="","",ชี้วัด12!AM10),IF(ชี้วัด12!AM40="","",ชี้วัด12!AM40))</f>
        <v/>
      </c>
      <c r="AN10" s="314" t="str">
        <f>IF($B$2=1,IF(ชี้วัด12!AN10="","",ชี้วัด12!AN10),IF(ชี้วัด12!AN40="","",ชี้วัด12!AN40))</f>
        <v/>
      </c>
      <c r="AO10" s="314" t="str">
        <f>IF($B$2=1,IF(ชี้วัด12!AO10="","",ชี้วัด12!AO10),IF(ชี้วัด12!AO40="","",ชี้วัด12!AO40))</f>
        <v/>
      </c>
      <c r="AP10" s="314" t="str">
        <f>IF($B$2=1,IF(ชี้วัด12!AP10="","",ชี้วัด12!AP10),IF(ชี้วัด12!AP40="","",ชี้วัด12!AP40))</f>
        <v/>
      </c>
      <c r="AQ10" s="314" t="str">
        <f>IF($B$2=1,IF(ชี้วัด12!AQ10="","",ชี้วัด12!AQ10),IF(ชี้วัด12!AQ40="","",ชี้วัด12!AQ40))</f>
        <v/>
      </c>
      <c r="AR10" s="314" t="str">
        <f>IF($B$2=1,IF(ชี้วัด12!AR10="","",ชี้วัด12!AR10),IF(ชี้วัด12!AR40="","",ชี้วัด12!AR40))</f>
        <v/>
      </c>
      <c r="AS10" s="314" t="str">
        <f>IF($B$2=1,IF(ชี้วัด12!AS10="","",ชี้วัด12!AS10),IF(ชี้วัด12!AS40="","",ชี้วัด12!AS40))</f>
        <v/>
      </c>
      <c r="AT10" s="314" t="str">
        <f>IF($B$2=1,IF(ชี้วัด12!AT10="","",ชี้วัด12!AT10),IF(ชี้วัด12!AT40="","",ชี้วัด12!AT40))</f>
        <v/>
      </c>
      <c r="AU10" s="314" t="str">
        <f>IF($B$2=1,IF(ชี้วัด12!AU10="","",ชี้วัด12!AU10),IF(ชี้วัด12!AU40="","",ชี้วัด12!AU40))</f>
        <v/>
      </c>
      <c r="AV10" s="314" t="str">
        <f>IF($B$2=1,IF(ชี้วัด12!AV10="","",ชี้วัด12!AV10),IF(ชี้วัด12!AV40="","",ชี้วัด12!AV40))</f>
        <v/>
      </c>
      <c r="AW10" s="314" t="str">
        <f>IF($B$2=1,IF(ชี้วัด12!AW10="","",ชี้วัด12!AW10),IF(ชี้วัด12!AW40="","",ชี้วัด12!AW40))</f>
        <v/>
      </c>
      <c r="AX10" s="314" t="str">
        <f>IF($B$2=1,IF(ชี้วัด12!AX10="","",ชี้วัด12!AX10),IF(ชี้วัด12!AX40="","",ชี้วัด12!AX40))</f>
        <v/>
      </c>
      <c r="AY10" s="314" t="str">
        <f>IF($B$2=1,IF(ชี้วัด12!AY10="","",ชี้วัด12!AY10),IF(ชี้วัด12!AY40="","",ชี้วัด12!AY40))</f>
        <v/>
      </c>
      <c r="AZ10" s="314" t="str">
        <f>IF($B$2=1,IF(ชี้วัด12!AZ10="","",ชี้วัด12!AZ10),IF(ชี้วัด12!AZ40="","",ชี้วัด12!AZ40))</f>
        <v/>
      </c>
      <c r="BA10" s="314" t="str">
        <f>IF($B$2=1,IF(ชี้วัด12!BA10="","",ชี้วัด12!BA10),IF(ชี้วัด12!BA40="","",ชี้วัด12!BA40))</f>
        <v/>
      </c>
      <c r="BB10" s="314" t="str">
        <f>IF($B$2=1,IF(ชี้วัด12!BB10="","",ชี้วัด12!BB10),IF(ชี้วัด12!BB40="","",ชี้วัด12!BB40))</f>
        <v/>
      </c>
      <c r="BC10" s="314" t="str">
        <f>IF($B$2=1,IF(ชี้วัด12!BC10="","",ชี้วัด12!BC10),IF(ชี้วัด12!BC40="","",ชี้วัด12!BC40))</f>
        <v/>
      </c>
      <c r="BD10" s="314" t="str">
        <f>IF($B$2=1,IF(ชี้วัด12!BD10="","",ชี้วัด12!BD10),IF(ชี้วัด12!BD40="","",ชี้วัด12!BD40))</f>
        <v/>
      </c>
      <c r="BE10" s="116" t="str">
        <f>IF($B$2=1,IF(ชี้วัด12!BE10="","",ชี้วัด12!BE10),IF(ชี้วัด12!BE40="","",ชี้วัด12!BE40))</f>
        <v/>
      </c>
      <c r="BF10" s="116" t="str">
        <f>IF($B$2=1,IF(ชี้วัด12!BF10="","",ชี้วัด12!BF10),IF(ชี้วัด12!BF40="","",ชี้วัด12!BF40))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IF($B$2=1,IF(ชี้วัด12!E11="","",ชี้วัด12!E11),IF(ชี้วัด12!E41="","",ชี้วัด12!E41))</f>
        <v/>
      </c>
      <c r="F11" s="118"/>
      <c r="G11" s="314" t="str">
        <f>IF($B$2=1,IF(ชี้วัด12!G11="","",ชี้วัด12!G11),IF(ชี้วัด12!G41="","",ชี้วัด12!G41))</f>
        <v/>
      </c>
      <c r="H11" s="314" t="str">
        <f>IF($B$2=1,IF(ชี้วัด12!H11="","",ชี้วัด12!H11),IF(ชี้วัด12!H41="","",ชี้วัด12!H41))</f>
        <v/>
      </c>
      <c r="I11" s="314" t="str">
        <f>IF($B$2=1,IF(ชี้วัด12!I11="","",ชี้วัด12!I11),IF(ชี้วัด12!I41="","",ชี้วัด12!I41))</f>
        <v/>
      </c>
      <c r="J11" s="314" t="str">
        <f>IF($B$2=1,IF(ชี้วัด12!J11="","",ชี้วัด12!J11),IF(ชี้วัด12!J41="","",ชี้วัด12!J41))</f>
        <v/>
      </c>
      <c r="K11" s="314" t="str">
        <f>IF($B$2=1,IF(ชี้วัด12!K11="","",ชี้วัด12!K11),IF(ชี้วัด12!K41="","",ชี้วัด12!K41))</f>
        <v/>
      </c>
      <c r="L11" s="314" t="str">
        <f>IF($B$2=1,IF(ชี้วัด12!L11="","",ชี้วัด12!L11),IF(ชี้วัด12!L41="","",ชี้วัด12!L41))</f>
        <v/>
      </c>
      <c r="M11" s="314" t="str">
        <f>IF($B$2=1,IF(ชี้วัด12!M11="","",ชี้วัด12!M11),IF(ชี้วัด12!M41="","",ชี้วัด12!M41))</f>
        <v/>
      </c>
      <c r="N11" s="314" t="str">
        <f>IF($B$2=1,IF(ชี้วัด12!N11="","",ชี้วัด12!N11),IF(ชี้วัด12!N41="","",ชี้วัด12!N41))</f>
        <v/>
      </c>
      <c r="O11" s="314" t="str">
        <f>IF($B$2=1,IF(ชี้วัด12!O11="","",ชี้วัด12!O11),IF(ชี้วัด12!O41="","",ชี้วัด12!O41))</f>
        <v/>
      </c>
      <c r="P11" s="314" t="str">
        <f>IF($B$2=1,IF(ชี้วัด12!P11="","",ชี้วัด12!P11),IF(ชี้วัด12!P41="","",ชี้วัด12!P41))</f>
        <v/>
      </c>
      <c r="Q11" s="314" t="str">
        <f>IF($B$2=1,IF(ชี้วัด12!Q11="","",ชี้วัด12!Q11),IF(ชี้วัด12!Q41="","",ชี้วัด12!Q41))</f>
        <v/>
      </c>
      <c r="R11" s="314" t="str">
        <f>IF($B$2=1,IF(ชี้วัด12!R11="","",ชี้วัด12!R11),IF(ชี้วัด12!R41="","",ชี้วัด12!R41))</f>
        <v/>
      </c>
      <c r="S11" s="314" t="str">
        <f>IF($B$2=1,IF(ชี้วัด12!S11="","",ชี้วัด12!S11),IF(ชี้วัด12!S41="","",ชี้วัด12!S41))</f>
        <v/>
      </c>
      <c r="T11" s="314" t="str">
        <f>IF($B$2=1,IF(ชี้วัด12!T11="","",ชี้วัด12!T11),IF(ชี้วัด12!T41="","",ชี้วัด12!T41))</f>
        <v/>
      </c>
      <c r="U11" s="314" t="str">
        <f>IF($B$2=1,IF(ชี้วัด12!U11="","",ชี้วัด12!U11),IF(ชี้วัด12!U41="","",ชี้วัด12!U41))</f>
        <v/>
      </c>
      <c r="V11" s="314" t="str">
        <f>IF($B$2=1,IF(ชี้วัด12!V11="","",ชี้วัด12!V11),IF(ชี้วัด12!V41="","",ชี้วัด12!V41))</f>
        <v/>
      </c>
      <c r="W11" s="314" t="str">
        <f>IF($B$2=1,IF(ชี้วัด12!W11="","",ชี้วัด12!W11),IF(ชี้วัด12!W41="","",ชี้วัด12!W41))</f>
        <v/>
      </c>
      <c r="X11" s="314" t="str">
        <f>IF($B$2=1,IF(ชี้วัด12!X11="","",ชี้วัด12!X11),IF(ชี้วัด12!X41="","",ชี้วัด12!X41))</f>
        <v/>
      </c>
      <c r="Y11" s="314" t="str">
        <f>IF($B$2=1,IF(ชี้วัด12!Y11="","",ชี้วัด12!Y11),IF(ชี้วัด12!Y41="","",ชี้วัด12!Y41))</f>
        <v/>
      </c>
      <c r="Z11" s="314" t="str">
        <f>IF($B$2=1,IF(ชี้วัด12!Z11="","",ชี้วัด12!Z11),IF(ชี้วัด12!Z41="","",ชี้วัด12!Z41))</f>
        <v/>
      </c>
      <c r="AA11" s="314" t="str">
        <f>IF($B$2=1,IF(ชี้วัด12!AA11="","",ชี้วัด12!AA11),IF(ชี้วัด12!AA41="","",ชี้วัด12!AA41))</f>
        <v/>
      </c>
      <c r="AB11" s="314" t="str">
        <f>IF($B$2=1,IF(ชี้วัด12!AB11="","",ชี้วัด12!AB11),IF(ชี้วัด12!AB41="","",ชี้วัด12!AB41))</f>
        <v/>
      </c>
      <c r="AC11" s="314" t="str">
        <f>IF($B$2=1,IF(ชี้วัด12!AC11="","",ชี้วัด12!AC11),IF(ชี้วัด12!AC41="","",ชี้วัด12!AC41))</f>
        <v/>
      </c>
      <c r="AD11" s="314" t="str">
        <f>IF($B$2=1,IF(ชี้วัด12!AD11="","",ชี้วัด12!AD11),IF(ชี้วัด12!AD41="","",ชี้วัด12!AD41))</f>
        <v/>
      </c>
      <c r="AE11" s="314" t="str">
        <f>IF($B$2=1,IF(ชี้วัด12!AE11="","",ชี้วัด12!AE11),IF(ชี้วัด12!AE41="","",ชี้วัด12!AE41))</f>
        <v/>
      </c>
      <c r="AF11" s="314" t="str">
        <f>IF($B$2=1,IF(ชี้วัด12!AF11="","",ชี้วัด12!AF11),IF(ชี้วัด12!AF41="","",ชี้วัด12!AF41))</f>
        <v/>
      </c>
      <c r="AG11" s="314" t="str">
        <f>IF($B$2=1,IF(ชี้วัด12!AG11="","",ชี้วัด12!AG11),IF(ชี้วัด12!AG41="","",ชี้วัด12!AG41))</f>
        <v/>
      </c>
      <c r="AH11" s="314" t="str">
        <f>IF($B$2=1,IF(ชี้วัด12!AH11="","",ชี้วัด12!AH11),IF(ชี้วัด12!AH41="","",ชี้วัด12!AH41))</f>
        <v/>
      </c>
      <c r="AI11" s="314" t="str">
        <f>IF($B$2=1,IF(ชี้วัด12!AI11="","",ชี้วัด12!AI11),IF(ชี้วัด12!AI41="","",ชี้วัด12!AI41))</f>
        <v/>
      </c>
      <c r="AJ11" s="314" t="str">
        <f>IF($B$2=1,IF(ชี้วัด12!AJ11="","",ชี้วัด12!AJ11),IF(ชี้วัด12!AJ41="","",ชี้วัด12!AJ41))</f>
        <v/>
      </c>
      <c r="AK11" s="314" t="str">
        <f>IF($B$2=1,IF(ชี้วัด12!AK11="","",ชี้วัด12!AK11),IF(ชี้วัด12!AK41="","",ชี้วัด12!AK41))</f>
        <v/>
      </c>
      <c r="AL11" s="314" t="str">
        <f>IF($B$2=1,IF(ชี้วัด12!AL11="","",ชี้วัด12!AL11),IF(ชี้วัด12!AL41="","",ชี้วัด12!AL41))</f>
        <v/>
      </c>
      <c r="AM11" s="314" t="str">
        <f>IF($B$2=1,IF(ชี้วัด12!AM11="","",ชี้วัด12!AM11),IF(ชี้วัด12!AM41="","",ชี้วัด12!AM41))</f>
        <v/>
      </c>
      <c r="AN11" s="314" t="str">
        <f>IF($B$2=1,IF(ชี้วัด12!AN11="","",ชี้วัด12!AN11),IF(ชี้วัด12!AN41="","",ชี้วัด12!AN41))</f>
        <v/>
      </c>
      <c r="AO11" s="314" t="str">
        <f>IF($B$2=1,IF(ชี้วัด12!AO11="","",ชี้วัด12!AO11),IF(ชี้วัด12!AO41="","",ชี้วัด12!AO41))</f>
        <v/>
      </c>
      <c r="AP11" s="314" t="str">
        <f>IF($B$2=1,IF(ชี้วัด12!AP11="","",ชี้วัด12!AP11),IF(ชี้วัด12!AP41="","",ชี้วัด12!AP41))</f>
        <v/>
      </c>
      <c r="AQ11" s="314" t="str">
        <f>IF($B$2=1,IF(ชี้วัด12!AQ11="","",ชี้วัด12!AQ11),IF(ชี้วัด12!AQ41="","",ชี้วัด12!AQ41))</f>
        <v/>
      </c>
      <c r="AR11" s="314" t="str">
        <f>IF($B$2=1,IF(ชี้วัด12!AR11="","",ชี้วัด12!AR11),IF(ชี้วัด12!AR41="","",ชี้วัด12!AR41))</f>
        <v/>
      </c>
      <c r="AS11" s="314" t="str">
        <f>IF($B$2=1,IF(ชี้วัด12!AS11="","",ชี้วัด12!AS11),IF(ชี้วัด12!AS41="","",ชี้วัด12!AS41))</f>
        <v/>
      </c>
      <c r="AT11" s="314" t="str">
        <f>IF($B$2=1,IF(ชี้วัด12!AT11="","",ชี้วัด12!AT11),IF(ชี้วัด12!AT41="","",ชี้วัด12!AT41))</f>
        <v/>
      </c>
      <c r="AU11" s="314" t="str">
        <f>IF($B$2=1,IF(ชี้วัด12!AU11="","",ชี้วัด12!AU11),IF(ชี้วัด12!AU41="","",ชี้วัด12!AU41))</f>
        <v/>
      </c>
      <c r="AV11" s="314" t="str">
        <f>IF($B$2=1,IF(ชี้วัด12!AV11="","",ชี้วัด12!AV11),IF(ชี้วัด12!AV41="","",ชี้วัด12!AV41))</f>
        <v/>
      </c>
      <c r="AW11" s="314" t="str">
        <f>IF($B$2=1,IF(ชี้วัด12!AW11="","",ชี้วัด12!AW11),IF(ชี้วัด12!AW41="","",ชี้วัด12!AW41))</f>
        <v/>
      </c>
      <c r="AX11" s="314" t="str">
        <f>IF($B$2=1,IF(ชี้วัด12!AX11="","",ชี้วัด12!AX11),IF(ชี้วัด12!AX41="","",ชี้วัด12!AX41))</f>
        <v/>
      </c>
      <c r="AY11" s="314" t="str">
        <f>IF($B$2=1,IF(ชี้วัด12!AY11="","",ชี้วัด12!AY11),IF(ชี้วัด12!AY41="","",ชี้วัด12!AY41))</f>
        <v/>
      </c>
      <c r="AZ11" s="314" t="str">
        <f>IF($B$2=1,IF(ชี้วัด12!AZ11="","",ชี้วัด12!AZ11),IF(ชี้วัด12!AZ41="","",ชี้วัด12!AZ41))</f>
        <v/>
      </c>
      <c r="BA11" s="314" t="str">
        <f>IF($B$2=1,IF(ชี้วัด12!BA11="","",ชี้วัด12!BA11),IF(ชี้วัด12!BA41="","",ชี้วัด12!BA41))</f>
        <v/>
      </c>
      <c r="BB11" s="314" t="str">
        <f>IF($B$2=1,IF(ชี้วัด12!BB11="","",ชี้วัด12!BB11),IF(ชี้วัด12!BB41="","",ชี้วัด12!BB41))</f>
        <v/>
      </c>
      <c r="BC11" s="314" t="str">
        <f>IF($B$2=1,IF(ชี้วัด12!BC11="","",ชี้วัด12!BC11),IF(ชี้วัด12!BC41="","",ชี้วัด12!BC41))</f>
        <v/>
      </c>
      <c r="BD11" s="314" t="str">
        <f>IF($B$2=1,IF(ชี้วัด12!BD11="","",ชี้วัด12!BD11),IF(ชี้วัด12!BD41="","",ชี้วัด12!BD41))</f>
        <v/>
      </c>
      <c r="BE11" s="116" t="str">
        <f>IF($B$2=1,IF(ชี้วัด12!BE11="","",ชี้วัด12!BE11),IF(ชี้วัด12!BE41="","",ชี้วัด12!BE41))</f>
        <v/>
      </c>
      <c r="BF11" s="116" t="str">
        <f>IF($B$2=1,IF(ชี้วัด12!BF11="","",ชี้วัด12!BF11),IF(ชี้วัด12!BF41="","",ชี้วัด12!BF41))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IF($B$2=1,IF(ชี้วัด12!E12="","",ชี้วัด12!E12),IF(ชี้วัด12!E42="","",ชี้วัด12!E42))</f>
        <v/>
      </c>
      <c r="F12" s="118"/>
      <c r="G12" s="314" t="str">
        <f>IF($B$2=1,IF(ชี้วัด12!G12="","",ชี้วัด12!G12),IF(ชี้วัด12!G42="","",ชี้วัด12!G42))</f>
        <v/>
      </c>
      <c r="H12" s="314" t="str">
        <f>IF($B$2=1,IF(ชี้วัด12!H12="","",ชี้วัด12!H12),IF(ชี้วัด12!H42="","",ชี้วัด12!H42))</f>
        <v/>
      </c>
      <c r="I12" s="314" t="str">
        <f>IF($B$2=1,IF(ชี้วัด12!I12="","",ชี้วัด12!I12),IF(ชี้วัด12!I42="","",ชี้วัด12!I42))</f>
        <v/>
      </c>
      <c r="J12" s="314" t="str">
        <f>IF($B$2=1,IF(ชี้วัด12!J12="","",ชี้วัด12!J12),IF(ชี้วัด12!J42="","",ชี้วัด12!J42))</f>
        <v/>
      </c>
      <c r="K12" s="314" t="str">
        <f>IF($B$2=1,IF(ชี้วัด12!K12="","",ชี้วัด12!K12),IF(ชี้วัด12!K42="","",ชี้วัด12!K42))</f>
        <v/>
      </c>
      <c r="L12" s="314" t="str">
        <f>IF($B$2=1,IF(ชี้วัด12!L12="","",ชี้วัด12!L12),IF(ชี้วัด12!L42="","",ชี้วัด12!L42))</f>
        <v/>
      </c>
      <c r="M12" s="314" t="str">
        <f>IF($B$2=1,IF(ชี้วัด12!M12="","",ชี้วัด12!M12),IF(ชี้วัด12!M42="","",ชี้วัด12!M42))</f>
        <v/>
      </c>
      <c r="N12" s="314" t="str">
        <f>IF($B$2=1,IF(ชี้วัด12!N12="","",ชี้วัด12!N12),IF(ชี้วัด12!N42="","",ชี้วัด12!N42))</f>
        <v/>
      </c>
      <c r="O12" s="314" t="str">
        <f>IF($B$2=1,IF(ชี้วัด12!O12="","",ชี้วัด12!O12),IF(ชี้วัด12!O42="","",ชี้วัด12!O42))</f>
        <v/>
      </c>
      <c r="P12" s="314" t="str">
        <f>IF($B$2=1,IF(ชี้วัด12!P12="","",ชี้วัด12!P12),IF(ชี้วัด12!P42="","",ชี้วัด12!P42))</f>
        <v/>
      </c>
      <c r="Q12" s="314" t="str">
        <f>IF($B$2=1,IF(ชี้วัด12!Q12="","",ชี้วัด12!Q12),IF(ชี้วัด12!Q42="","",ชี้วัด12!Q42))</f>
        <v/>
      </c>
      <c r="R12" s="314" t="str">
        <f>IF($B$2=1,IF(ชี้วัด12!R12="","",ชี้วัด12!R12),IF(ชี้วัด12!R42="","",ชี้วัด12!R42))</f>
        <v/>
      </c>
      <c r="S12" s="314" t="str">
        <f>IF($B$2=1,IF(ชี้วัด12!S12="","",ชี้วัด12!S12),IF(ชี้วัด12!S42="","",ชี้วัด12!S42))</f>
        <v/>
      </c>
      <c r="T12" s="314" t="str">
        <f>IF($B$2=1,IF(ชี้วัด12!T12="","",ชี้วัด12!T12),IF(ชี้วัด12!T42="","",ชี้วัด12!T42))</f>
        <v/>
      </c>
      <c r="U12" s="314" t="str">
        <f>IF($B$2=1,IF(ชี้วัด12!U12="","",ชี้วัด12!U12),IF(ชี้วัด12!U42="","",ชี้วัด12!U42))</f>
        <v/>
      </c>
      <c r="V12" s="314" t="str">
        <f>IF($B$2=1,IF(ชี้วัด12!V12="","",ชี้วัด12!V12),IF(ชี้วัด12!V42="","",ชี้วัด12!V42))</f>
        <v/>
      </c>
      <c r="W12" s="314" t="str">
        <f>IF($B$2=1,IF(ชี้วัด12!W12="","",ชี้วัด12!W12),IF(ชี้วัด12!W42="","",ชี้วัด12!W42))</f>
        <v/>
      </c>
      <c r="X12" s="314" t="str">
        <f>IF($B$2=1,IF(ชี้วัด12!X12="","",ชี้วัด12!X12),IF(ชี้วัด12!X42="","",ชี้วัด12!X42))</f>
        <v/>
      </c>
      <c r="Y12" s="314" t="str">
        <f>IF($B$2=1,IF(ชี้วัด12!Y12="","",ชี้วัด12!Y12),IF(ชี้วัด12!Y42="","",ชี้วัด12!Y42))</f>
        <v/>
      </c>
      <c r="Z12" s="314" t="str">
        <f>IF($B$2=1,IF(ชี้วัด12!Z12="","",ชี้วัด12!Z12),IF(ชี้วัด12!Z42="","",ชี้วัด12!Z42))</f>
        <v/>
      </c>
      <c r="AA12" s="314" t="str">
        <f>IF($B$2=1,IF(ชี้วัด12!AA12="","",ชี้วัด12!AA12),IF(ชี้วัด12!AA42="","",ชี้วัด12!AA42))</f>
        <v/>
      </c>
      <c r="AB12" s="314" t="str">
        <f>IF($B$2=1,IF(ชี้วัด12!AB12="","",ชี้วัด12!AB12),IF(ชี้วัด12!AB42="","",ชี้วัด12!AB42))</f>
        <v/>
      </c>
      <c r="AC12" s="314" t="str">
        <f>IF($B$2=1,IF(ชี้วัด12!AC12="","",ชี้วัด12!AC12),IF(ชี้วัด12!AC42="","",ชี้วัด12!AC42))</f>
        <v/>
      </c>
      <c r="AD12" s="314" t="str">
        <f>IF($B$2=1,IF(ชี้วัด12!AD12="","",ชี้วัด12!AD12),IF(ชี้วัด12!AD42="","",ชี้วัด12!AD42))</f>
        <v/>
      </c>
      <c r="AE12" s="314" t="str">
        <f>IF($B$2=1,IF(ชี้วัด12!AE12="","",ชี้วัด12!AE12),IF(ชี้วัด12!AE42="","",ชี้วัด12!AE42))</f>
        <v/>
      </c>
      <c r="AF12" s="314" t="str">
        <f>IF($B$2=1,IF(ชี้วัด12!AF12="","",ชี้วัด12!AF12),IF(ชี้วัด12!AF42="","",ชี้วัด12!AF42))</f>
        <v/>
      </c>
      <c r="AG12" s="314" t="str">
        <f>IF($B$2=1,IF(ชี้วัด12!AG12="","",ชี้วัด12!AG12),IF(ชี้วัด12!AG42="","",ชี้วัด12!AG42))</f>
        <v/>
      </c>
      <c r="AH12" s="314" t="str">
        <f>IF($B$2=1,IF(ชี้วัด12!AH12="","",ชี้วัด12!AH12),IF(ชี้วัด12!AH42="","",ชี้วัด12!AH42))</f>
        <v/>
      </c>
      <c r="AI12" s="314" t="str">
        <f>IF($B$2=1,IF(ชี้วัด12!AI12="","",ชี้วัด12!AI12),IF(ชี้วัด12!AI42="","",ชี้วัด12!AI42))</f>
        <v/>
      </c>
      <c r="AJ12" s="314" t="str">
        <f>IF($B$2=1,IF(ชี้วัด12!AJ12="","",ชี้วัด12!AJ12),IF(ชี้วัด12!AJ42="","",ชี้วัด12!AJ42))</f>
        <v/>
      </c>
      <c r="AK12" s="314" t="str">
        <f>IF($B$2=1,IF(ชี้วัด12!AK12="","",ชี้วัด12!AK12),IF(ชี้วัด12!AK42="","",ชี้วัด12!AK42))</f>
        <v/>
      </c>
      <c r="AL12" s="314" t="str">
        <f>IF($B$2=1,IF(ชี้วัด12!AL12="","",ชี้วัด12!AL12),IF(ชี้วัด12!AL42="","",ชี้วัด12!AL42))</f>
        <v/>
      </c>
      <c r="AM12" s="314" t="str">
        <f>IF($B$2=1,IF(ชี้วัด12!AM12="","",ชี้วัด12!AM12),IF(ชี้วัด12!AM42="","",ชี้วัด12!AM42))</f>
        <v/>
      </c>
      <c r="AN12" s="314" t="str">
        <f>IF($B$2=1,IF(ชี้วัด12!AN12="","",ชี้วัด12!AN12),IF(ชี้วัด12!AN42="","",ชี้วัด12!AN42))</f>
        <v/>
      </c>
      <c r="AO12" s="314" t="str">
        <f>IF($B$2=1,IF(ชี้วัด12!AO12="","",ชี้วัด12!AO12),IF(ชี้วัด12!AO42="","",ชี้วัด12!AO42))</f>
        <v/>
      </c>
      <c r="AP12" s="314" t="str">
        <f>IF($B$2=1,IF(ชี้วัด12!AP12="","",ชี้วัด12!AP12),IF(ชี้วัด12!AP42="","",ชี้วัด12!AP42))</f>
        <v/>
      </c>
      <c r="AQ12" s="314" t="str">
        <f>IF($B$2=1,IF(ชี้วัด12!AQ12="","",ชี้วัด12!AQ12),IF(ชี้วัด12!AQ42="","",ชี้วัด12!AQ42))</f>
        <v/>
      </c>
      <c r="AR12" s="314" t="str">
        <f>IF($B$2=1,IF(ชี้วัด12!AR12="","",ชี้วัด12!AR12),IF(ชี้วัด12!AR42="","",ชี้วัด12!AR42))</f>
        <v/>
      </c>
      <c r="AS12" s="314" t="str">
        <f>IF($B$2=1,IF(ชี้วัด12!AS12="","",ชี้วัด12!AS12),IF(ชี้วัด12!AS42="","",ชี้วัด12!AS42))</f>
        <v/>
      </c>
      <c r="AT12" s="314" t="str">
        <f>IF($B$2=1,IF(ชี้วัด12!AT12="","",ชี้วัด12!AT12),IF(ชี้วัด12!AT42="","",ชี้วัด12!AT42))</f>
        <v/>
      </c>
      <c r="AU12" s="314" t="str">
        <f>IF($B$2=1,IF(ชี้วัด12!AU12="","",ชี้วัด12!AU12),IF(ชี้วัด12!AU42="","",ชี้วัด12!AU42))</f>
        <v/>
      </c>
      <c r="AV12" s="314" t="str">
        <f>IF($B$2=1,IF(ชี้วัด12!AV12="","",ชี้วัด12!AV12),IF(ชี้วัด12!AV42="","",ชี้วัด12!AV42))</f>
        <v/>
      </c>
      <c r="AW12" s="314" t="str">
        <f>IF($B$2=1,IF(ชี้วัด12!AW12="","",ชี้วัด12!AW12),IF(ชี้วัด12!AW42="","",ชี้วัด12!AW42))</f>
        <v/>
      </c>
      <c r="AX12" s="314" t="str">
        <f>IF($B$2=1,IF(ชี้วัด12!AX12="","",ชี้วัด12!AX12),IF(ชี้วัด12!AX42="","",ชี้วัด12!AX42))</f>
        <v/>
      </c>
      <c r="AY12" s="314" t="str">
        <f>IF($B$2=1,IF(ชี้วัด12!AY12="","",ชี้วัด12!AY12),IF(ชี้วัด12!AY42="","",ชี้วัด12!AY42))</f>
        <v/>
      </c>
      <c r="AZ12" s="314" t="str">
        <f>IF($B$2=1,IF(ชี้วัด12!AZ12="","",ชี้วัด12!AZ12),IF(ชี้วัด12!AZ42="","",ชี้วัด12!AZ42))</f>
        <v/>
      </c>
      <c r="BA12" s="314" t="str">
        <f>IF($B$2=1,IF(ชี้วัด12!BA12="","",ชี้วัด12!BA12),IF(ชี้วัด12!BA42="","",ชี้วัด12!BA42))</f>
        <v/>
      </c>
      <c r="BB12" s="314" t="str">
        <f>IF($B$2=1,IF(ชี้วัด12!BB12="","",ชี้วัด12!BB12),IF(ชี้วัด12!BB42="","",ชี้วัด12!BB42))</f>
        <v/>
      </c>
      <c r="BC12" s="314" t="str">
        <f>IF($B$2=1,IF(ชี้วัด12!BC12="","",ชี้วัด12!BC12),IF(ชี้วัด12!BC42="","",ชี้วัด12!BC42))</f>
        <v/>
      </c>
      <c r="BD12" s="314" t="str">
        <f>IF($B$2=1,IF(ชี้วัด12!BD12="","",ชี้วัด12!BD12),IF(ชี้วัด12!BD42="","",ชี้วัด12!BD42))</f>
        <v/>
      </c>
      <c r="BE12" s="116" t="str">
        <f>IF($B$2=1,IF(ชี้วัด12!BE12="","",ชี้วัด12!BE12),IF(ชี้วัด12!BE42="","",ชี้วัด12!BE42))</f>
        <v/>
      </c>
      <c r="BF12" s="116" t="str">
        <f>IF($B$2=1,IF(ชี้วัด12!BF12="","",ชี้วัด12!BF12),IF(ชี้วัด12!BF42="","",ชี้วัด12!BF42))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IF($B$2=1,IF(ชี้วัด12!E13="","",ชี้วัด12!E13),IF(ชี้วัด12!E43="","",ชี้วัด12!E43))</f>
        <v/>
      </c>
      <c r="F13" s="118"/>
      <c r="G13" s="314" t="str">
        <f>IF($B$2=1,IF(ชี้วัด12!G13="","",ชี้วัด12!G13),IF(ชี้วัด12!G43="","",ชี้วัด12!G43))</f>
        <v/>
      </c>
      <c r="H13" s="314" t="str">
        <f>IF($B$2=1,IF(ชี้วัด12!H13="","",ชี้วัด12!H13),IF(ชี้วัด12!H43="","",ชี้วัด12!H43))</f>
        <v/>
      </c>
      <c r="I13" s="314" t="str">
        <f>IF($B$2=1,IF(ชี้วัด12!I13="","",ชี้วัด12!I13),IF(ชี้วัด12!I43="","",ชี้วัด12!I43))</f>
        <v/>
      </c>
      <c r="J13" s="314" t="str">
        <f>IF($B$2=1,IF(ชี้วัด12!J13="","",ชี้วัด12!J13),IF(ชี้วัด12!J43="","",ชี้วัด12!J43))</f>
        <v/>
      </c>
      <c r="K13" s="314" t="str">
        <f>IF($B$2=1,IF(ชี้วัด12!K13="","",ชี้วัด12!K13),IF(ชี้วัด12!K43="","",ชี้วัด12!K43))</f>
        <v/>
      </c>
      <c r="L13" s="314" t="str">
        <f>IF($B$2=1,IF(ชี้วัด12!L13="","",ชี้วัด12!L13),IF(ชี้วัด12!L43="","",ชี้วัด12!L43))</f>
        <v/>
      </c>
      <c r="M13" s="314" t="str">
        <f>IF($B$2=1,IF(ชี้วัด12!M13="","",ชี้วัด12!M13),IF(ชี้วัด12!M43="","",ชี้วัด12!M43))</f>
        <v/>
      </c>
      <c r="N13" s="314" t="str">
        <f>IF($B$2=1,IF(ชี้วัด12!N13="","",ชี้วัด12!N13),IF(ชี้วัด12!N43="","",ชี้วัด12!N43))</f>
        <v/>
      </c>
      <c r="O13" s="314" t="str">
        <f>IF($B$2=1,IF(ชี้วัด12!O13="","",ชี้วัด12!O13),IF(ชี้วัด12!O43="","",ชี้วัด12!O43))</f>
        <v/>
      </c>
      <c r="P13" s="314" t="str">
        <f>IF($B$2=1,IF(ชี้วัด12!P13="","",ชี้วัด12!P13),IF(ชี้วัด12!P43="","",ชี้วัด12!P43))</f>
        <v/>
      </c>
      <c r="Q13" s="314" t="str">
        <f>IF($B$2=1,IF(ชี้วัด12!Q13="","",ชี้วัด12!Q13),IF(ชี้วัด12!Q43="","",ชี้วัด12!Q43))</f>
        <v/>
      </c>
      <c r="R13" s="314" t="str">
        <f>IF($B$2=1,IF(ชี้วัด12!R13="","",ชี้วัด12!R13),IF(ชี้วัด12!R43="","",ชี้วัด12!R43))</f>
        <v/>
      </c>
      <c r="S13" s="314" t="str">
        <f>IF($B$2=1,IF(ชี้วัด12!S13="","",ชี้วัด12!S13),IF(ชี้วัด12!S43="","",ชี้วัด12!S43))</f>
        <v/>
      </c>
      <c r="T13" s="314" t="str">
        <f>IF($B$2=1,IF(ชี้วัด12!T13="","",ชี้วัด12!T13),IF(ชี้วัด12!T43="","",ชี้วัด12!T43))</f>
        <v/>
      </c>
      <c r="U13" s="314" t="str">
        <f>IF($B$2=1,IF(ชี้วัด12!U13="","",ชี้วัด12!U13),IF(ชี้วัด12!U43="","",ชี้วัด12!U43))</f>
        <v/>
      </c>
      <c r="V13" s="314" t="str">
        <f>IF($B$2=1,IF(ชี้วัด12!V13="","",ชี้วัด12!V13),IF(ชี้วัด12!V43="","",ชี้วัด12!V43))</f>
        <v/>
      </c>
      <c r="W13" s="314" t="str">
        <f>IF($B$2=1,IF(ชี้วัด12!W13="","",ชี้วัด12!W13),IF(ชี้วัด12!W43="","",ชี้วัด12!W43))</f>
        <v/>
      </c>
      <c r="X13" s="314" t="str">
        <f>IF($B$2=1,IF(ชี้วัด12!X13="","",ชี้วัด12!X13),IF(ชี้วัด12!X43="","",ชี้วัด12!X43))</f>
        <v/>
      </c>
      <c r="Y13" s="314" t="str">
        <f>IF($B$2=1,IF(ชี้วัด12!Y13="","",ชี้วัด12!Y13),IF(ชี้วัด12!Y43="","",ชี้วัด12!Y43))</f>
        <v/>
      </c>
      <c r="Z13" s="314" t="str">
        <f>IF($B$2=1,IF(ชี้วัด12!Z13="","",ชี้วัด12!Z13),IF(ชี้วัด12!Z43="","",ชี้วัด12!Z43))</f>
        <v/>
      </c>
      <c r="AA13" s="314" t="str">
        <f>IF($B$2=1,IF(ชี้วัด12!AA13="","",ชี้วัด12!AA13),IF(ชี้วัด12!AA43="","",ชี้วัด12!AA43))</f>
        <v/>
      </c>
      <c r="AB13" s="314" t="str">
        <f>IF($B$2=1,IF(ชี้วัด12!AB13="","",ชี้วัด12!AB13),IF(ชี้วัด12!AB43="","",ชี้วัด12!AB43))</f>
        <v/>
      </c>
      <c r="AC13" s="314" t="str">
        <f>IF($B$2=1,IF(ชี้วัด12!AC13="","",ชี้วัด12!AC13),IF(ชี้วัด12!AC43="","",ชี้วัด12!AC43))</f>
        <v/>
      </c>
      <c r="AD13" s="314" t="str">
        <f>IF($B$2=1,IF(ชี้วัด12!AD13="","",ชี้วัด12!AD13),IF(ชี้วัด12!AD43="","",ชี้วัด12!AD43))</f>
        <v/>
      </c>
      <c r="AE13" s="314" t="str">
        <f>IF($B$2=1,IF(ชี้วัด12!AE13="","",ชี้วัด12!AE13),IF(ชี้วัด12!AE43="","",ชี้วัด12!AE43))</f>
        <v/>
      </c>
      <c r="AF13" s="314" t="str">
        <f>IF($B$2=1,IF(ชี้วัด12!AF13="","",ชี้วัด12!AF13),IF(ชี้วัด12!AF43="","",ชี้วัด12!AF43))</f>
        <v/>
      </c>
      <c r="AG13" s="314" t="str">
        <f>IF($B$2=1,IF(ชี้วัด12!AG13="","",ชี้วัด12!AG13),IF(ชี้วัด12!AG43="","",ชี้วัด12!AG43))</f>
        <v/>
      </c>
      <c r="AH13" s="314" t="str">
        <f>IF($B$2=1,IF(ชี้วัด12!AH13="","",ชี้วัด12!AH13),IF(ชี้วัด12!AH43="","",ชี้วัด12!AH43))</f>
        <v/>
      </c>
      <c r="AI13" s="314" t="str">
        <f>IF($B$2=1,IF(ชี้วัด12!AI13="","",ชี้วัด12!AI13),IF(ชี้วัด12!AI43="","",ชี้วัด12!AI43))</f>
        <v/>
      </c>
      <c r="AJ13" s="314" t="str">
        <f>IF($B$2=1,IF(ชี้วัด12!AJ13="","",ชี้วัด12!AJ13),IF(ชี้วัด12!AJ43="","",ชี้วัด12!AJ43))</f>
        <v/>
      </c>
      <c r="AK13" s="314" t="str">
        <f>IF($B$2=1,IF(ชี้วัด12!AK13="","",ชี้วัด12!AK13),IF(ชี้วัด12!AK43="","",ชี้วัด12!AK43))</f>
        <v/>
      </c>
      <c r="AL13" s="314" t="str">
        <f>IF($B$2=1,IF(ชี้วัด12!AL13="","",ชี้วัด12!AL13),IF(ชี้วัด12!AL43="","",ชี้วัด12!AL43))</f>
        <v/>
      </c>
      <c r="AM13" s="314" t="str">
        <f>IF($B$2=1,IF(ชี้วัด12!AM13="","",ชี้วัด12!AM13),IF(ชี้วัด12!AM43="","",ชี้วัด12!AM43))</f>
        <v/>
      </c>
      <c r="AN13" s="314" t="str">
        <f>IF($B$2=1,IF(ชี้วัด12!AN13="","",ชี้วัด12!AN13),IF(ชี้วัด12!AN43="","",ชี้วัด12!AN43))</f>
        <v/>
      </c>
      <c r="AO13" s="314" t="str">
        <f>IF($B$2=1,IF(ชี้วัด12!AO13="","",ชี้วัด12!AO13),IF(ชี้วัด12!AO43="","",ชี้วัด12!AO43))</f>
        <v/>
      </c>
      <c r="AP13" s="314" t="str">
        <f>IF($B$2=1,IF(ชี้วัด12!AP13="","",ชี้วัด12!AP13),IF(ชี้วัด12!AP43="","",ชี้วัด12!AP43))</f>
        <v/>
      </c>
      <c r="AQ13" s="314" t="str">
        <f>IF($B$2=1,IF(ชี้วัด12!AQ13="","",ชี้วัด12!AQ13),IF(ชี้วัด12!AQ43="","",ชี้วัด12!AQ43))</f>
        <v/>
      </c>
      <c r="AR13" s="314" t="str">
        <f>IF($B$2=1,IF(ชี้วัด12!AR13="","",ชี้วัด12!AR13),IF(ชี้วัด12!AR43="","",ชี้วัด12!AR43))</f>
        <v/>
      </c>
      <c r="AS13" s="314" t="str">
        <f>IF($B$2=1,IF(ชี้วัด12!AS13="","",ชี้วัด12!AS13),IF(ชี้วัด12!AS43="","",ชี้วัด12!AS43))</f>
        <v/>
      </c>
      <c r="AT13" s="314" t="str">
        <f>IF($B$2=1,IF(ชี้วัด12!AT13="","",ชี้วัด12!AT13),IF(ชี้วัด12!AT43="","",ชี้วัด12!AT43))</f>
        <v/>
      </c>
      <c r="AU13" s="314" t="str">
        <f>IF($B$2=1,IF(ชี้วัด12!AU13="","",ชี้วัด12!AU13),IF(ชี้วัด12!AU43="","",ชี้วัด12!AU43))</f>
        <v/>
      </c>
      <c r="AV13" s="314" t="str">
        <f>IF($B$2=1,IF(ชี้วัด12!AV13="","",ชี้วัด12!AV13),IF(ชี้วัด12!AV43="","",ชี้วัด12!AV43))</f>
        <v/>
      </c>
      <c r="AW13" s="314" t="str">
        <f>IF($B$2=1,IF(ชี้วัด12!AW13="","",ชี้วัด12!AW13),IF(ชี้วัด12!AW43="","",ชี้วัด12!AW43))</f>
        <v/>
      </c>
      <c r="AX13" s="314" t="str">
        <f>IF($B$2=1,IF(ชี้วัด12!AX13="","",ชี้วัด12!AX13),IF(ชี้วัด12!AX43="","",ชี้วัด12!AX43))</f>
        <v/>
      </c>
      <c r="AY13" s="314" t="str">
        <f>IF($B$2=1,IF(ชี้วัด12!AY13="","",ชี้วัด12!AY13),IF(ชี้วัด12!AY43="","",ชี้วัด12!AY43))</f>
        <v/>
      </c>
      <c r="AZ13" s="314" t="str">
        <f>IF($B$2=1,IF(ชี้วัด12!AZ13="","",ชี้วัด12!AZ13),IF(ชี้วัด12!AZ43="","",ชี้วัด12!AZ43))</f>
        <v/>
      </c>
      <c r="BA13" s="314" t="str">
        <f>IF($B$2=1,IF(ชี้วัด12!BA13="","",ชี้วัด12!BA13),IF(ชี้วัด12!BA43="","",ชี้วัด12!BA43))</f>
        <v/>
      </c>
      <c r="BB13" s="314" t="str">
        <f>IF($B$2=1,IF(ชี้วัด12!BB13="","",ชี้วัด12!BB13),IF(ชี้วัด12!BB43="","",ชี้วัด12!BB43))</f>
        <v/>
      </c>
      <c r="BC13" s="314" t="str">
        <f>IF($B$2=1,IF(ชี้วัด12!BC13="","",ชี้วัด12!BC13),IF(ชี้วัด12!BC43="","",ชี้วัด12!BC43))</f>
        <v/>
      </c>
      <c r="BD13" s="314" t="str">
        <f>IF($B$2=1,IF(ชี้วัด12!BD13="","",ชี้วัด12!BD13),IF(ชี้วัด12!BD43="","",ชี้วัด12!BD43))</f>
        <v/>
      </c>
      <c r="BE13" s="116" t="str">
        <f>IF($B$2=1,IF(ชี้วัด12!BE13="","",ชี้วัด12!BE13),IF(ชี้วัด12!BE43="","",ชี้วัด12!BE43))</f>
        <v/>
      </c>
      <c r="BF13" s="116" t="str">
        <f>IF($B$2=1,IF(ชี้วัด12!BF13="","",ชี้วัด12!BF13),IF(ชี้วัด12!BF43="","",ชี้วัด12!BF43))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IF($B$2=1,IF(ชี้วัด12!E14="","",ชี้วัด12!E14),IF(ชี้วัด12!E44="","",ชี้วัด12!E44))</f>
        <v/>
      </c>
      <c r="F14" s="118"/>
      <c r="G14" s="314" t="str">
        <f>IF($B$2=1,IF(ชี้วัด12!G14="","",ชี้วัด12!G14),IF(ชี้วัด12!G44="","",ชี้วัด12!G44))</f>
        <v/>
      </c>
      <c r="H14" s="314" t="str">
        <f>IF($B$2=1,IF(ชี้วัด12!H14="","",ชี้วัด12!H14),IF(ชี้วัด12!H44="","",ชี้วัด12!H44))</f>
        <v/>
      </c>
      <c r="I14" s="314" t="str">
        <f>IF($B$2=1,IF(ชี้วัด12!I14="","",ชี้วัด12!I14),IF(ชี้วัด12!I44="","",ชี้วัด12!I44))</f>
        <v/>
      </c>
      <c r="J14" s="314" t="str">
        <f>IF($B$2=1,IF(ชี้วัด12!J14="","",ชี้วัด12!J14),IF(ชี้วัด12!J44="","",ชี้วัด12!J44))</f>
        <v/>
      </c>
      <c r="K14" s="314" t="str">
        <f>IF($B$2=1,IF(ชี้วัด12!K14="","",ชี้วัด12!K14),IF(ชี้วัด12!K44="","",ชี้วัด12!K44))</f>
        <v/>
      </c>
      <c r="L14" s="314" t="str">
        <f>IF($B$2=1,IF(ชี้วัด12!L14="","",ชี้วัด12!L14),IF(ชี้วัด12!L44="","",ชี้วัด12!L44))</f>
        <v/>
      </c>
      <c r="M14" s="314" t="str">
        <f>IF($B$2=1,IF(ชี้วัด12!M14="","",ชี้วัด12!M14),IF(ชี้วัด12!M44="","",ชี้วัด12!M44))</f>
        <v/>
      </c>
      <c r="N14" s="314" t="str">
        <f>IF($B$2=1,IF(ชี้วัด12!N14="","",ชี้วัด12!N14),IF(ชี้วัด12!N44="","",ชี้วัด12!N44))</f>
        <v/>
      </c>
      <c r="O14" s="314" t="str">
        <f>IF($B$2=1,IF(ชี้วัด12!O14="","",ชี้วัด12!O14),IF(ชี้วัด12!O44="","",ชี้วัด12!O44))</f>
        <v/>
      </c>
      <c r="P14" s="314" t="str">
        <f>IF($B$2=1,IF(ชี้วัด12!P14="","",ชี้วัด12!P14),IF(ชี้วัด12!P44="","",ชี้วัด12!P44))</f>
        <v/>
      </c>
      <c r="Q14" s="314" t="str">
        <f>IF($B$2=1,IF(ชี้วัด12!Q14="","",ชี้วัด12!Q14),IF(ชี้วัด12!Q44="","",ชี้วัด12!Q44))</f>
        <v/>
      </c>
      <c r="R14" s="314" t="str">
        <f>IF($B$2=1,IF(ชี้วัด12!R14="","",ชี้วัด12!R14),IF(ชี้วัด12!R44="","",ชี้วัด12!R44))</f>
        <v/>
      </c>
      <c r="S14" s="314" t="str">
        <f>IF($B$2=1,IF(ชี้วัด12!S14="","",ชี้วัด12!S14),IF(ชี้วัด12!S44="","",ชี้วัด12!S44))</f>
        <v/>
      </c>
      <c r="T14" s="314" t="str">
        <f>IF($B$2=1,IF(ชี้วัด12!T14="","",ชี้วัด12!T14),IF(ชี้วัด12!T44="","",ชี้วัด12!T44))</f>
        <v/>
      </c>
      <c r="U14" s="314" t="str">
        <f>IF($B$2=1,IF(ชี้วัด12!U14="","",ชี้วัด12!U14),IF(ชี้วัด12!U44="","",ชี้วัด12!U44))</f>
        <v/>
      </c>
      <c r="V14" s="314" t="str">
        <f>IF($B$2=1,IF(ชี้วัด12!V14="","",ชี้วัด12!V14),IF(ชี้วัด12!V44="","",ชี้วัด12!V44))</f>
        <v/>
      </c>
      <c r="W14" s="314" t="str">
        <f>IF($B$2=1,IF(ชี้วัด12!W14="","",ชี้วัด12!W14),IF(ชี้วัด12!W44="","",ชี้วัด12!W44))</f>
        <v/>
      </c>
      <c r="X14" s="314" t="str">
        <f>IF($B$2=1,IF(ชี้วัด12!X14="","",ชี้วัด12!X14),IF(ชี้วัด12!X44="","",ชี้วัด12!X44))</f>
        <v/>
      </c>
      <c r="Y14" s="314" t="str">
        <f>IF($B$2=1,IF(ชี้วัด12!Y14="","",ชี้วัด12!Y14),IF(ชี้วัด12!Y44="","",ชี้วัด12!Y44))</f>
        <v/>
      </c>
      <c r="Z14" s="314" t="str">
        <f>IF($B$2=1,IF(ชี้วัด12!Z14="","",ชี้วัด12!Z14),IF(ชี้วัด12!Z44="","",ชี้วัด12!Z44))</f>
        <v/>
      </c>
      <c r="AA14" s="314" t="str">
        <f>IF($B$2=1,IF(ชี้วัด12!AA14="","",ชี้วัด12!AA14),IF(ชี้วัด12!AA44="","",ชี้วัด12!AA44))</f>
        <v/>
      </c>
      <c r="AB14" s="314" t="str">
        <f>IF($B$2=1,IF(ชี้วัด12!AB14="","",ชี้วัด12!AB14),IF(ชี้วัด12!AB44="","",ชี้วัด12!AB44))</f>
        <v/>
      </c>
      <c r="AC14" s="314" t="str">
        <f>IF($B$2=1,IF(ชี้วัด12!AC14="","",ชี้วัด12!AC14),IF(ชี้วัด12!AC44="","",ชี้วัด12!AC44))</f>
        <v/>
      </c>
      <c r="AD14" s="314" t="str">
        <f>IF($B$2=1,IF(ชี้วัด12!AD14="","",ชี้วัด12!AD14),IF(ชี้วัด12!AD44="","",ชี้วัด12!AD44))</f>
        <v/>
      </c>
      <c r="AE14" s="314" t="str">
        <f>IF($B$2=1,IF(ชี้วัด12!AE14="","",ชี้วัด12!AE14),IF(ชี้วัด12!AE44="","",ชี้วัด12!AE44))</f>
        <v/>
      </c>
      <c r="AF14" s="314" t="str">
        <f>IF($B$2=1,IF(ชี้วัด12!AF14="","",ชี้วัด12!AF14),IF(ชี้วัด12!AF44="","",ชี้วัด12!AF44))</f>
        <v/>
      </c>
      <c r="AG14" s="314" t="str">
        <f>IF($B$2=1,IF(ชี้วัด12!AG14="","",ชี้วัด12!AG14),IF(ชี้วัด12!AG44="","",ชี้วัด12!AG44))</f>
        <v/>
      </c>
      <c r="AH14" s="314" t="str">
        <f>IF($B$2=1,IF(ชี้วัด12!AH14="","",ชี้วัด12!AH14),IF(ชี้วัด12!AH44="","",ชี้วัด12!AH44))</f>
        <v/>
      </c>
      <c r="AI14" s="314" t="str">
        <f>IF($B$2=1,IF(ชี้วัด12!AI14="","",ชี้วัด12!AI14),IF(ชี้วัด12!AI44="","",ชี้วัด12!AI44))</f>
        <v/>
      </c>
      <c r="AJ14" s="314" t="str">
        <f>IF($B$2=1,IF(ชี้วัด12!AJ14="","",ชี้วัด12!AJ14),IF(ชี้วัด12!AJ44="","",ชี้วัด12!AJ44))</f>
        <v/>
      </c>
      <c r="AK14" s="314" t="str">
        <f>IF($B$2=1,IF(ชี้วัด12!AK14="","",ชี้วัด12!AK14),IF(ชี้วัด12!AK44="","",ชี้วัด12!AK44))</f>
        <v/>
      </c>
      <c r="AL14" s="314" t="str">
        <f>IF($B$2=1,IF(ชี้วัด12!AL14="","",ชี้วัด12!AL14),IF(ชี้วัด12!AL44="","",ชี้วัด12!AL44))</f>
        <v/>
      </c>
      <c r="AM14" s="314" t="str">
        <f>IF($B$2=1,IF(ชี้วัด12!AM14="","",ชี้วัด12!AM14),IF(ชี้วัด12!AM44="","",ชี้วัด12!AM44))</f>
        <v/>
      </c>
      <c r="AN14" s="314" t="str">
        <f>IF($B$2=1,IF(ชี้วัด12!AN14="","",ชี้วัด12!AN14),IF(ชี้วัด12!AN44="","",ชี้วัด12!AN44))</f>
        <v/>
      </c>
      <c r="AO14" s="314" t="str">
        <f>IF($B$2=1,IF(ชี้วัด12!AO14="","",ชี้วัด12!AO14),IF(ชี้วัด12!AO44="","",ชี้วัด12!AO44))</f>
        <v/>
      </c>
      <c r="AP14" s="314" t="str">
        <f>IF($B$2=1,IF(ชี้วัด12!AP14="","",ชี้วัด12!AP14),IF(ชี้วัด12!AP44="","",ชี้วัด12!AP44))</f>
        <v/>
      </c>
      <c r="AQ14" s="314" t="str">
        <f>IF($B$2=1,IF(ชี้วัด12!AQ14="","",ชี้วัด12!AQ14),IF(ชี้วัด12!AQ44="","",ชี้วัด12!AQ44))</f>
        <v/>
      </c>
      <c r="AR14" s="314" t="str">
        <f>IF($B$2=1,IF(ชี้วัด12!AR14="","",ชี้วัด12!AR14),IF(ชี้วัด12!AR44="","",ชี้วัด12!AR44))</f>
        <v/>
      </c>
      <c r="AS14" s="314" t="str">
        <f>IF($B$2=1,IF(ชี้วัด12!AS14="","",ชี้วัด12!AS14),IF(ชี้วัด12!AS44="","",ชี้วัด12!AS44))</f>
        <v/>
      </c>
      <c r="AT14" s="314" t="str">
        <f>IF($B$2=1,IF(ชี้วัด12!AT14="","",ชี้วัด12!AT14),IF(ชี้วัด12!AT44="","",ชี้วัด12!AT44))</f>
        <v/>
      </c>
      <c r="AU14" s="314" t="str">
        <f>IF($B$2=1,IF(ชี้วัด12!AU14="","",ชี้วัด12!AU14),IF(ชี้วัด12!AU44="","",ชี้วัด12!AU44))</f>
        <v/>
      </c>
      <c r="AV14" s="314" t="str">
        <f>IF($B$2=1,IF(ชี้วัด12!AV14="","",ชี้วัด12!AV14),IF(ชี้วัด12!AV44="","",ชี้วัด12!AV44))</f>
        <v/>
      </c>
      <c r="AW14" s="314" t="str">
        <f>IF($B$2=1,IF(ชี้วัด12!AW14="","",ชี้วัด12!AW14),IF(ชี้วัด12!AW44="","",ชี้วัด12!AW44))</f>
        <v/>
      </c>
      <c r="AX14" s="314" t="str">
        <f>IF($B$2=1,IF(ชี้วัด12!AX14="","",ชี้วัด12!AX14),IF(ชี้วัด12!AX44="","",ชี้วัด12!AX44))</f>
        <v/>
      </c>
      <c r="AY14" s="314" t="str">
        <f>IF($B$2=1,IF(ชี้วัด12!AY14="","",ชี้วัด12!AY14),IF(ชี้วัด12!AY44="","",ชี้วัด12!AY44))</f>
        <v/>
      </c>
      <c r="AZ14" s="314" t="str">
        <f>IF($B$2=1,IF(ชี้วัด12!AZ14="","",ชี้วัด12!AZ14),IF(ชี้วัด12!AZ44="","",ชี้วัด12!AZ44))</f>
        <v/>
      </c>
      <c r="BA14" s="314" t="str">
        <f>IF($B$2=1,IF(ชี้วัด12!BA14="","",ชี้วัด12!BA14),IF(ชี้วัด12!BA44="","",ชี้วัด12!BA44))</f>
        <v/>
      </c>
      <c r="BB14" s="314" t="str">
        <f>IF($B$2=1,IF(ชี้วัด12!BB14="","",ชี้วัด12!BB14),IF(ชี้วัด12!BB44="","",ชี้วัด12!BB44))</f>
        <v/>
      </c>
      <c r="BC14" s="314" t="str">
        <f>IF($B$2=1,IF(ชี้วัด12!BC14="","",ชี้วัด12!BC14),IF(ชี้วัด12!BC44="","",ชี้วัด12!BC44))</f>
        <v/>
      </c>
      <c r="BD14" s="314" t="str">
        <f>IF($B$2=1,IF(ชี้วัด12!BD14="","",ชี้วัด12!BD14),IF(ชี้วัด12!BD44="","",ชี้วัด12!BD44))</f>
        <v/>
      </c>
      <c r="BE14" s="116" t="str">
        <f>IF($B$2=1,IF(ชี้วัด12!BE14="","",ชี้วัด12!BE14),IF(ชี้วัด12!BE44="","",ชี้วัด12!BE44))</f>
        <v/>
      </c>
      <c r="BF14" s="116" t="str">
        <f>IF($B$2=1,IF(ชี้วัด12!BF14="","",ชี้วัด12!BF14),IF(ชี้วัด12!BF44="","",ชี้วัด12!BF44))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IF($B$2=1,IF(ชี้วัด12!E15="","",ชี้วัด12!E15),IF(ชี้วัด12!E45="","",ชี้วัด12!E45))</f>
        <v/>
      </c>
      <c r="F15" s="118"/>
      <c r="G15" s="314" t="str">
        <f>IF($B$2=1,IF(ชี้วัด12!G15="","",ชี้วัด12!G15),IF(ชี้วัด12!G45="","",ชี้วัด12!G45))</f>
        <v/>
      </c>
      <c r="H15" s="314" t="str">
        <f>IF($B$2=1,IF(ชี้วัด12!H15="","",ชี้วัด12!H15),IF(ชี้วัด12!H45="","",ชี้วัด12!H45))</f>
        <v/>
      </c>
      <c r="I15" s="314" t="str">
        <f>IF($B$2=1,IF(ชี้วัด12!I15="","",ชี้วัด12!I15),IF(ชี้วัด12!I45="","",ชี้วัด12!I45))</f>
        <v/>
      </c>
      <c r="J15" s="314" t="str">
        <f>IF($B$2=1,IF(ชี้วัด12!J15="","",ชี้วัด12!J15),IF(ชี้วัด12!J45="","",ชี้วัด12!J45))</f>
        <v/>
      </c>
      <c r="K15" s="314" t="str">
        <f>IF($B$2=1,IF(ชี้วัด12!K15="","",ชี้วัด12!K15),IF(ชี้วัด12!K45="","",ชี้วัด12!K45))</f>
        <v/>
      </c>
      <c r="L15" s="314" t="str">
        <f>IF($B$2=1,IF(ชี้วัด12!L15="","",ชี้วัด12!L15),IF(ชี้วัด12!L45="","",ชี้วัด12!L45))</f>
        <v/>
      </c>
      <c r="M15" s="314" t="str">
        <f>IF($B$2=1,IF(ชี้วัด12!M15="","",ชี้วัด12!M15),IF(ชี้วัด12!M45="","",ชี้วัด12!M45))</f>
        <v/>
      </c>
      <c r="N15" s="314" t="str">
        <f>IF($B$2=1,IF(ชี้วัด12!N15="","",ชี้วัด12!N15),IF(ชี้วัด12!N45="","",ชี้วัด12!N45))</f>
        <v/>
      </c>
      <c r="O15" s="314" t="str">
        <f>IF($B$2=1,IF(ชี้วัด12!O15="","",ชี้วัด12!O15),IF(ชี้วัด12!O45="","",ชี้วัด12!O45))</f>
        <v/>
      </c>
      <c r="P15" s="314" t="str">
        <f>IF($B$2=1,IF(ชี้วัด12!P15="","",ชี้วัด12!P15),IF(ชี้วัด12!P45="","",ชี้วัด12!P45))</f>
        <v/>
      </c>
      <c r="Q15" s="314" t="str">
        <f>IF($B$2=1,IF(ชี้วัด12!Q15="","",ชี้วัด12!Q15),IF(ชี้วัด12!Q45="","",ชี้วัด12!Q45))</f>
        <v/>
      </c>
      <c r="R15" s="314" t="str">
        <f>IF($B$2=1,IF(ชี้วัด12!R15="","",ชี้วัด12!R15),IF(ชี้วัด12!R45="","",ชี้วัด12!R45))</f>
        <v/>
      </c>
      <c r="S15" s="314" t="str">
        <f>IF($B$2=1,IF(ชี้วัด12!S15="","",ชี้วัด12!S15),IF(ชี้วัด12!S45="","",ชี้วัด12!S45))</f>
        <v/>
      </c>
      <c r="T15" s="314" t="str">
        <f>IF($B$2=1,IF(ชี้วัด12!T15="","",ชี้วัด12!T15),IF(ชี้วัด12!T45="","",ชี้วัด12!T45))</f>
        <v/>
      </c>
      <c r="U15" s="314" t="str">
        <f>IF($B$2=1,IF(ชี้วัด12!U15="","",ชี้วัด12!U15),IF(ชี้วัด12!U45="","",ชี้วัด12!U45))</f>
        <v/>
      </c>
      <c r="V15" s="314" t="str">
        <f>IF($B$2=1,IF(ชี้วัด12!V15="","",ชี้วัด12!V15),IF(ชี้วัด12!V45="","",ชี้วัด12!V45))</f>
        <v/>
      </c>
      <c r="W15" s="314" t="str">
        <f>IF($B$2=1,IF(ชี้วัด12!W15="","",ชี้วัด12!W15),IF(ชี้วัด12!W45="","",ชี้วัด12!W45))</f>
        <v/>
      </c>
      <c r="X15" s="314" t="str">
        <f>IF($B$2=1,IF(ชี้วัด12!X15="","",ชี้วัด12!X15),IF(ชี้วัด12!X45="","",ชี้วัด12!X45))</f>
        <v/>
      </c>
      <c r="Y15" s="314" t="str">
        <f>IF($B$2=1,IF(ชี้วัด12!Y15="","",ชี้วัด12!Y15),IF(ชี้วัด12!Y45="","",ชี้วัด12!Y45))</f>
        <v/>
      </c>
      <c r="Z15" s="314" t="str">
        <f>IF($B$2=1,IF(ชี้วัด12!Z15="","",ชี้วัด12!Z15),IF(ชี้วัด12!Z45="","",ชี้วัด12!Z45))</f>
        <v/>
      </c>
      <c r="AA15" s="314" t="str">
        <f>IF($B$2=1,IF(ชี้วัด12!AA15="","",ชี้วัด12!AA15),IF(ชี้วัด12!AA45="","",ชี้วัด12!AA45))</f>
        <v/>
      </c>
      <c r="AB15" s="314" t="str">
        <f>IF($B$2=1,IF(ชี้วัด12!AB15="","",ชี้วัด12!AB15),IF(ชี้วัด12!AB45="","",ชี้วัด12!AB45))</f>
        <v/>
      </c>
      <c r="AC15" s="314" t="str">
        <f>IF($B$2=1,IF(ชี้วัด12!AC15="","",ชี้วัด12!AC15),IF(ชี้วัด12!AC45="","",ชี้วัด12!AC45))</f>
        <v/>
      </c>
      <c r="AD15" s="314" t="str">
        <f>IF($B$2=1,IF(ชี้วัด12!AD15="","",ชี้วัด12!AD15),IF(ชี้วัด12!AD45="","",ชี้วัด12!AD45))</f>
        <v/>
      </c>
      <c r="AE15" s="314" t="str">
        <f>IF($B$2=1,IF(ชี้วัด12!AE15="","",ชี้วัด12!AE15),IF(ชี้วัด12!AE45="","",ชี้วัด12!AE45))</f>
        <v/>
      </c>
      <c r="AF15" s="314" t="str">
        <f>IF($B$2=1,IF(ชี้วัด12!AF15="","",ชี้วัด12!AF15),IF(ชี้วัด12!AF45="","",ชี้วัด12!AF45))</f>
        <v/>
      </c>
      <c r="AG15" s="314" t="str">
        <f>IF($B$2=1,IF(ชี้วัด12!AG15="","",ชี้วัด12!AG15),IF(ชี้วัด12!AG45="","",ชี้วัด12!AG45))</f>
        <v/>
      </c>
      <c r="AH15" s="314" t="str">
        <f>IF($B$2=1,IF(ชี้วัด12!AH15="","",ชี้วัด12!AH15),IF(ชี้วัด12!AH45="","",ชี้วัด12!AH45))</f>
        <v/>
      </c>
      <c r="AI15" s="314" t="str">
        <f>IF($B$2=1,IF(ชี้วัด12!AI15="","",ชี้วัด12!AI15),IF(ชี้วัด12!AI45="","",ชี้วัด12!AI45))</f>
        <v/>
      </c>
      <c r="AJ15" s="314" t="str">
        <f>IF($B$2=1,IF(ชี้วัด12!AJ15="","",ชี้วัด12!AJ15),IF(ชี้วัด12!AJ45="","",ชี้วัด12!AJ45))</f>
        <v/>
      </c>
      <c r="AK15" s="314" t="str">
        <f>IF($B$2=1,IF(ชี้วัด12!AK15="","",ชี้วัด12!AK15),IF(ชี้วัด12!AK45="","",ชี้วัด12!AK45))</f>
        <v/>
      </c>
      <c r="AL15" s="314" t="str">
        <f>IF($B$2=1,IF(ชี้วัด12!AL15="","",ชี้วัด12!AL15),IF(ชี้วัด12!AL45="","",ชี้วัด12!AL45))</f>
        <v/>
      </c>
      <c r="AM15" s="314" t="str">
        <f>IF($B$2=1,IF(ชี้วัด12!AM15="","",ชี้วัด12!AM15),IF(ชี้วัด12!AM45="","",ชี้วัด12!AM45))</f>
        <v/>
      </c>
      <c r="AN15" s="314" t="str">
        <f>IF($B$2=1,IF(ชี้วัด12!AN15="","",ชี้วัด12!AN15),IF(ชี้วัด12!AN45="","",ชี้วัด12!AN45))</f>
        <v/>
      </c>
      <c r="AO15" s="314" t="str">
        <f>IF($B$2=1,IF(ชี้วัด12!AO15="","",ชี้วัด12!AO15),IF(ชี้วัด12!AO45="","",ชี้วัด12!AO45))</f>
        <v/>
      </c>
      <c r="AP15" s="314" t="str">
        <f>IF($B$2=1,IF(ชี้วัด12!AP15="","",ชี้วัด12!AP15),IF(ชี้วัด12!AP45="","",ชี้วัด12!AP45))</f>
        <v/>
      </c>
      <c r="AQ15" s="314" t="str">
        <f>IF($B$2=1,IF(ชี้วัด12!AQ15="","",ชี้วัด12!AQ15),IF(ชี้วัด12!AQ45="","",ชี้วัด12!AQ45))</f>
        <v/>
      </c>
      <c r="AR15" s="314" t="str">
        <f>IF($B$2=1,IF(ชี้วัด12!AR15="","",ชี้วัด12!AR15),IF(ชี้วัด12!AR45="","",ชี้วัด12!AR45))</f>
        <v/>
      </c>
      <c r="AS15" s="314" t="str">
        <f>IF($B$2=1,IF(ชี้วัด12!AS15="","",ชี้วัด12!AS15),IF(ชี้วัด12!AS45="","",ชี้วัด12!AS45))</f>
        <v/>
      </c>
      <c r="AT15" s="314" t="str">
        <f>IF($B$2=1,IF(ชี้วัด12!AT15="","",ชี้วัด12!AT15),IF(ชี้วัด12!AT45="","",ชี้วัด12!AT45))</f>
        <v/>
      </c>
      <c r="AU15" s="314" t="str">
        <f>IF($B$2=1,IF(ชี้วัด12!AU15="","",ชี้วัด12!AU15),IF(ชี้วัด12!AU45="","",ชี้วัด12!AU45))</f>
        <v/>
      </c>
      <c r="AV15" s="314" t="str">
        <f>IF($B$2=1,IF(ชี้วัด12!AV15="","",ชี้วัด12!AV15),IF(ชี้วัด12!AV45="","",ชี้วัด12!AV45))</f>
        <v/>
      </c>
      <c r="AW15" s="314" t="str">
        <f>IF($B$2=1,IF(ชี้วัด12!AW15="","",ชี้วัด12!AW15),IF(ชี้วัด12!AW45="","",ชี้วัด12!AW45))</f>
        <v/>
      </c>
      <c r="AX15" s="314" t="str">
        <f>IF($B$2=1,IF(ชี้วัด12!AX15="","",ชี้วัด12!AX15),IF(ชี้วัด12!AX45="","",ชี้วัด12!AX45))</f>
        <v/>
      </c>
      <c r="AY15" s="314" t="str">
        <f>IF($B$2=1,IF(ชี้วัด12!AY15="","",ชี้วัด12!AY15),IF(ชี้วัด12!AY45="","",ชี้วัด12!AY45))</f>
        <v/>
      </c>
      <c r="AZ15" s="314" t="str">
        <f>IF($B$2=1,IF(ชี้วัด12!AZ15="","",ชี้วัด12!AZ15),IF(ชี้วัด12!AZ45="","",ชี้วัด12!AZ45))</f>
        <v/>
      </c>
      <c r="BA15" s="314" t="str">
        <f>IF($B$2=1,IF(ชี้วัด12!BA15="","",ชี้วัด12!BA15),IF(ชี้วัด12!BA45="","",ชี้วัด12!BA45))</f>
        <v/>
      </c>
      <c r="BB15" s="314" t="str">
        <f>IF($B$2=1,IF(ชี้วัด12!BB15="","",ชี้วัด12!BB15),IF(ชี้วัด12!BB45="","",ชี้วัด12!BB45))</f>
        <v/>
      </c>
      <c r="BC15" s="314" t="str">
        <f>IF($B$2=1,IF(ชี้วัด12!BC15="","",ชี้วัด12!BC15),IF(ชี้วัด12!BC45="","",ชี้วัด12!BC45))</f>
        <v/>
      </c>
      <c r="BD15" s="314" t="str">
        <f>IF($B$2=1,IF(ชี้วัด12!BD15="","",ชี้วัด12!BD15),IF(ชี้วัด12!BD45="","",ชี้วัด12!BD45))</f>
        <v/>
      </c>
      <c r="BE15" s="116" t="str">
        <f>IF($B$2=1,IF(ชี้วัด12!BE15="","",ชี้วัด12!BE15),IF(ชี้วัด12!BE45="","",ชี้วัด12!BE45))</f>
        <v/>
      </c>
      <c r="BF15" s="116" t="str">
        <f>IF($B$2=1,IF(ชี้วัด12!BF15="","",ชี้วัด12!BF15),IF(ชี้วัด12!BF45="","",ชี้วัด12!BF45))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IF($B$2=1,IF(ชี้วัด12!E16="","",ชี้วัด12!E16),IF(ชี้วัด12!E46="","",ชี้วัด12!E46))</f>
        <v/>
      </c>
      <c r="F16" s="118"/>
      <c r="G16" s="314" t="str">
        <f>IF($B$2=1,IF(ชี้วัด12!G16="","",ชี้วัด12!G16),IF(ชี้วัด12!G46="","",ชี้วัด12!G46))</f>
        <v/>
      </c>
      <c r="H16" s="314" t="str">
        <f>IF($B$2=1,IF(ชี้วัด12!H16="","",ชี้วัด12!H16),IF(ชี้วัด12!H46="","",ชี้วัด12!H46))</f>
        <v/>
      </c>
      <c r="I16" s="314" t="str">
        <f>IF($B$2=1,IF(ชี้วัด12!I16="","",ชี้วัด12!I16),IF(ชี้วัด12!I46="","",ชี้วัด12!I46))</f>
        <v/>
      </c>
      <c r="J16" s="314" t="str">
        <f>IF($B$2=1,IF(ชี้วัด12!J16="","",ชี้วัด12!J16),IF(ชี้วัด12!J46="","",ชี้วัด12!J46))</f>
        <v/>
      </c>
      <c r="K16" s="314" t="str">
        <f>IF($B$2=1,IF(ชี้วัด12!K16="","",ชี้วัด12!K16),IF(ชี้วัด12!K46="","",ชี้วัด12!K46))</f>
        <v/>
      </c>
      <c r="L16" s="314" t="str">
        <f>IF($B$2=1,IF(ชี้วัด12!L16="","",ชี้วัด12!L16),IF(ชี้วัด12!L46="","",ชี้วัด12!L46))</f>
        <v/>
      </c>
      <c r="M16" s="314" t="str">
        <f>IF($B$2=1,IF(ชี้วัด12!M16="","",ชี้วัด12!M16),IF(ชี้วัด12!M46="","",ชี้วัด12!M46))</f>
        <v/>
      </c>
      <c r="N16" s="314" t="str">
        <f>IF($B$2=1,IF(ชี้วัด12!N16="","",ชี้วัด12!N16),IF(ชี้วัด12!N46="","",ชี้วัด12!N46))</f>
        <v/>
      </c>
      <c r="O16" s="314" t="str">
        <f>IF($B$2=1,IF(ชี้วัด12!O16="","",ชี้วัด12!O16),IF(ชี้วัด12!O46="","",ชี้วัด12!O46))</f>
        <v/>
      </c>
      <c r="P16" s="314" t="str">
        <f>IF($B$2=1,IF(ชี้วัด12!P16="","",ชี้วัด12!P16),IF(ชี้วัด12!P46="","",ชี้วัด12!P46))</f>
        <v/>
      </c>
      <c r="Q16" s="314" t="str">
        <f>IF($B$2=1,IF(ชี้วัด12!Q16="","",ชี้วัด12!Q16),IF(ชี้วัด12!Q46="","",ชี้วัด12!Q46))</f>
        <v/>
      </c>
      <c r="R16" s="314" t="str">
        <f>IF($B$2=1,IF(ชี้วัด12!R16="","",ชี้วัด12!R16),IF(ชี้วัด12!R46="","",ชี้วัด12!R46))</f>
        <v/>
      </c>
      <c r="S16" s="314" t="str">
        <f>IF($B$2=1,IF(ชี้วัด12!S16="","",ชี้วัด12!S16),IF(ชี้วัด12!S46="","",ชี้วัด12!S46))</f>
        <v/>
      </c>
      <c r="T16" s="314" t="str">
        <f>IF($B$2=1,IF(ชี้วัด12!T16="","",ชี้วัด12!T16),IF(ชี้วัด12!T46="","",ชี้วัด12!T46))</f>
        <v/>
      </c>
      <c r="U16" s="314" t="str">
        <f>IF($B$2=1,IF(ชี้วัด12!U16="","",ชี้วัด12!U16),IF(ชี้วัด12!U46="","",ชี้วัด12!U46))</f>
        <v/>
      </c>
      <c r="V16" s="314" t="str">
        <f>IF($B$2=1,IF(ชี้วัด12!V16="","",ชี้วัด12!V16),IF(ชี้วัด12!V46="","",ชี้วัด12!V46))</f>
        <v/>
      </c>
      <c r="W16" s="314" t="str">
        <f>IF($B$2=1,IF(ชี้วัด12!W16="","",ชี้วัด12!W16),IF(ชี้วัด12!W46="","",ชี้วัด12!W46))</f>
        <v/>
      </c>
      <c r="X16" s="314" t="str">
        <f>IF($B$2=1,IF(ชี้วัด12!X16="","",ชี้วัด12!X16),IF(ชี้วัด12!X46="","",ชี้วัด12!X46))</f>
        <v/>
      </c>
      <c r="Y16" s="314" t="str">
        <f>IF($B$2=1,IF(ชี้วัด12!Y16="","",ชี้วัด12!Y16),IF(ชี้วัด12!Y46="","",ชี้วัด12!Y46))</f>
        <v/>
      </c>
      <c r="Z16" s="314" t="str">
        <f>IF($B$2=1,IF(ชี้วัด12!Z16="","",ชี้วัด12!Z16),IF(ชี้วัด12!Z46="","",ชี้วัด12!Z46))</f>
        <v/>
      </c>
      <c r="AA16" s="314" t="str">
        <f>IF($B$2=1,IF(ชี้วัด12!AA16="","",ชี้วัด12!AA16),IF(ชี้วัด12!AA46="","",ชี้วัด12!AA46))</f>
        <v/>
      </c>
      <c r="AB16" s="314" t="str">
        <f>IF($B$2=1,IF(ชี้วัด12!AB16="","",ชี้วัด12!AB16),IF(ชี้วัด12!AB46="","",ชี้วัด12!AB46))</f>
        <v/>
      </c>
      <c r="AC16" s="314" t="str">
        <f>IF($B$2=1,IF(ชี้วัด12!AC16="","",ชี้วัด12!AC16),IF(ชี้วัด12!AC46="","",ชี้วัด12!AC46))</f>
        <v/>
      </c>
      <c r="AD16" s="314" t="str">
        <f>IF($B$2=1,IF(ชี้วัด12!AD16="","",ชี้วัด12!AD16),IF(ชี้วัด12!AD46="","",ชี้วัด12!AD46))</f>
        <v/>
      </c>
      <c r="AE16" s="314" t="str">
        <f>IF($B$2=1,IF(ชี้วัด12!AE16="","",ชี้วัด12!AE16),IF(ชี้วัด12!AE46="","",ชี้วัด12!AE46))</f>
        <v/>
      </c>
      <c r="AF16" s="314" t="str">
        <f>IF($B$2=1,IF(ชี้วัด12!AF16="","",ชี้วัด12!AF16),IF(ชี้วัด12!AF46="","",ชี้วัด12!AF46))</f>
        <v/>
      </c>
      <c r="AG16" s="314" t="str">
        <f>IF($B$2=1,IF(ชี้วัด12!AG16="","",ชี้วัด12!AG16),IF(ชี้วัด12!AG46="","",ชี้วัด12!AG46))</f>
        <v/>
      </c>
      <c r="AH16" s="314" t="str">
        <f>IF($B$2=1,IF(ชี้วัด12!AH16="","",ชี้วัด12!AH16),IF(ชี้วัด12!AH46="","",ชี้วัด12!AH46))</f>
        <v/>
      </c>
      <c r="AI16" s="314" t="str">
        <f>IF($B$2=1,IF(ชี้วัด12!AI16="","",ชี้วัด12!AI16),IF(ชี้วัด12!AI46="","",ชี้วัด12!AI46))</f>
        <v/>
      </c>
      <c r="AJ16" s="314" t="str">
        <f>IF($B$2=1,IF(ชี้วัด12!AJ16="","",ชี้วัด12!AJ16),IF(ชี้วัด12!AJ46="","",ชี้วัด12!AJ46))</f>
        <v/>
      </c>
      <c r="AK16" s="314" t="str">
        <f>IF($B$2=1,IF(ชี้วัด12!AK16="","",ชี้วัด12!AK16),IF(ชี้วัด12!AK46="","",ชี้วัด12!AK46))</f>
        <v/>
      </c>
      <c r="AL16" s="314" t="str">
        <f>IF($B$2=1,IF(ชี้วัด12!AL16="","",ชี้วัด12!AL16),IF(ชี้วัด12!AL46="","",ชี้วัด12!AL46))</f>
        <v/>
      </c>
      <c r="AM16" s="314" t="str">
        <f>IF($B$2=1,IF(ชี้วัด12!AM16="","",ชี้วัด12!AM16),IF(ชี้วัด12!AM46="","",ชี้วัด12!AM46))</f>
        <v/>
      </c>
      <c r="AN16" s="314" t="str">
        <f>IF($B$2=1,IF(ชี้วัด12!AN16="","",ชี้วัด12!AN16),IF(ชี้วัด12!AN46="","",ชี้วัด12!AN46))</f>
        <v/>
      </c>
      <c r="AO16" s="314" t="str">
        <f>IF($B$2=1,IF(ชี้วัด12!AO16="","",ชี้วัด12!AO16),IF(ชี้วัด12!AO46="","",ชี้วัด12!AO46))</f>
        <v/>
      </c>
      <c r="AP16" s="314" t="str">
        <f>IF($B$2=1,IF(ชี้วัด12!AP16="","",ชี้วัด12!AP16),IF(ชี้วัด12!AP46="","",ชี้วัด12!AP46))</f>
        <v/>
      </c>
      <c r="AQ16" s="314" t="str">
        <f>IF($B$2=1,IF(ชี้วัด12!AQ16="","",ชี้วัด12!AQ16),IF(ชี้วัด12!AQ46="","",ชี้วัด12!AQ46))</f>
        <v/>
      </c>
      <c r="AR16" s="314" t="str">
        <f>IF($B$2=1,IF(ชี้วัด12!AR16="","",ชี้วัด12!AR16),IF(ชี้วัด12!AR46="","",ชี้วัด12!AR46))</f>
        <v/>
      </c>
      <c r="AS16" s="314" t="str">
        <f>IF($B$2=1,IF(ชี้วัด12!AS16="","",ชี้วัด12!AS16),IF(ชี้วัด12!AS46="","",ชี้วัด12!AS46))</f>
        <v/>
      </c>
      <c r="AT16" s="314" t="str">
        <f>IF($B$2=1,IF(ชี้วัด12!AT16="","",ชี้วัด12!AT16),IF(ชี้วัด12!AT46="","",ชี้วัด12!AT46))</f>
        <v/>
      </c>
      <c r="AU16" s="314" t="str">
        <f>IF($B$2=1,IF(ชี้วัด12!AU16="","",ชี้วัด12!AU16),IF(ชี้วัด12!AU46="","",ชี้วัด12!AU46))</f>
        <v/>
      </c>
      <c r="AV16" s="314" t="str">
        <f>IF($B$2=1,IF(ชี้วัด12!AV16="","",ชี้วัด12!AV16),IF(ชี้วัด12!AV46="","",ชี้วัด12!AV46))</f>
        <v/>
      </c>
      <c r="AW16" s="314" t="str">
        <f>IF($B$2=1,IF(ชี้วัด12!AW16="","",ชี้วัด12!AW16),IF(ชี้วัด12!AW46="","",ชี้วัด12!AW46))</f>
        <v/>
      </c>
      <c r="AX16" s="314" t="str">
        <f>IF($B$2=1,IF(ชี้วัด12!AX16="","",ชี้วัด12!AX16),IF(ชี้วัด12!AX46="","",ชี้วัด12!AX46))</f>
        <v/>
      </c>
      <c r="AY16" s="314" t="str">
        <f>IF($B$2=1,IF(ชี้วัด12!AY16="","",ชี้วัด12!AY16),IF(ชี้วัด12!AY46="","",ชี้วัด12!AY46))</f>
        <v/>
      </c>
      <c r="AZ16" s="314" t="str">
        <f>IF($B$2=1,IF(ชี้วัด12!AZ16="","",ชี้วัด12!AZ16),IF(ชี้วัด12!AZ46="","",ชี้วัด12!AZ46))</f>
        <v/>
      </c>
      <c r="BA16" s="314" t="str">
        <f>IF($B$2=1,IF(ชี้วัด12!BA16="","",ชี้วัด12!BA16),IF(ชี้วัด12!BA46="","",ชี้วัด12!BA46))</f>
        <v/>
      </c>
      <c r="BB16" s="314" t="str">
        <f>IF($B$2=1,IF(ชี้วัด12!BB16="","",ชี้วัด12!BB16),IF(ชี้วัด12!BB46="","",ชี้วัด12!BB46))</f>
        <v/>
      </c>
      <c r="BC16" s="314" t="str">
        <f>IF($B$2=1,IF(ชี้วัด12!BC16="","",ชี้วัด12!BC16),IF(ชี้วัด12!BC46="","",ชี้วัด12!BC46))</f>
        <v/>
      </c>
      <c r="BD16" s="314" t="str">
        <f>IF($B$2=1,IF(ชี้วัด12!BD16="","",ชี้วัด12!BD16),IF(ชี้วัด12!BD46="","",ชี้วัด12!BD46))</f>
        <v/>
      </c>
      <c r="BE16" s="116" t="str">
        <f>IF($B$2=1,IF(ชี้วัด12!BE16="","",ชี้วัด12!BE16),IF(ชี้วัด12!BE46="","",ชี้วัด12!BE46))</f>
        <v/>
      </c>
      <c r="BF16" s="116" t="str">
        <f>IF($B$2=1,IF(ชี้วัด12!BF16="","",ชี้วัด12!BF16),IF(ชี้วัด12!BF46="","",ชี้วัด12!BF46))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IF($B$2=1,IF(ชี้วัด12!E17="","",ชี้วัด12!E17),IF(ชี้วัด12!E47="","",ชี้วัด12!E47))</f>
        <v/>
      </c>
      <c r="F17" s="118"/>
      <c r="G17" s="314" t="str">
        <f>IF($B$2=1,IF(ชี้วัด12!G17="","",ชี้วัด12!G17),IF(ชี้วัด12!G47="","",ชี้วัด12!G47))</f>
        <v/>
      </c>
      <c r="H17" s="314" t="str">
        <f>IF($B$2=1,IF(ชี้วัด12!H17="","",ชี้วัด12!H17),IF(ชี้วัด12!H47="","",ชี้วัด12!H47))</f>
        <v/>
      </c>
      <c r="I17" s="314" t="str">
        <f>IF($B$2=1,IF(ชี้วัด12!I17="","",ชี้วัด12!I17),IF(ชี้วัด12!I47="","",ชี้วัด12!I47))</f>
        <v/>
      </c>
      <c r="J17" s="314" t="str">
        <f>IF($B$2=1,IF(ชี้วัด12!J17="","",ชี้วัด12!J17),IF(ชี้วัด12!J47="","",ชี้วัด12!J47))</f>
        <v/>
      </c>
      <c r="K17" s="314" t="str">
        <f>IF($B$2=1,IF(ชี้วัด12!K17="","",ชี้วัด12!K17),IF(ชี้วัด12!K47="","",ชี้วัด12!K47))</f>
        <v/>
      </c>
      <c r="L17" s="314" t="str">
        <f>IF($B$2=1,IF(ชี้วัด12!L17="","",ชี้วัด12!L17),IF(ชี้วัด12!L47="","",ชี้วัด12!L47))</f>
        <v/>
      </c>
      <c r="M17" s="314" t="str">
        <f>IF($B$2=1,IF(ชี้วัด12!M17="","",ชี้วัด12!M17),IF(ชี้วัด12!M47="","",ชี้วัด12!M47))</f>
        <v/>
      </c>
      <c r="N17" s="314" t="str">
        <f>IF($B$2=1,IF(ชี้วัด12!N17="","",ชี้วัด12!N17),IF(ชี้วัด12!N47="","",ชี้วัด12!N47))</f>
        <v/>
      </c>
      <c r="O17" s="314" t="str">
        <f>IF($B$2=1,IF(ชี้วัด12!O17="","",ชี้วัด12!O17),IF(ชี้วัด12!O47="","",ชี้วัด12!O47))</f>
        <v/>
      </c>
      <c r="P17" s="314" t="str">
        <f>IF($B$2=1,IF(ชี้วัด12!P17="","",ชี้วัด12!P17),IF(ชี้วัด12!P47="","",ชี้วัด12!P47))</f>
        <v/>
      </c>
      <c r="Q17" s="314" t="str">
        <f>IF($B$2=1,IF(ชี้วัด12!Q17="","",ชี้วัด12!Q17),IF(ชี้วัด12!Q47="","",ชี้วัด12!Q47))</f>
        <v/>
      </c>
      <c r="R17" s="314" t="str">
        <f>IF($B$2=1,IF(ชี้วัด12!R17="","",ชี้วัด12!R17),IF(ชี้วัด12!R47="","",ชี้วัด12!R47))</f>
        <v/>
      </c>
      <c r="S17" s="314" t="str">
        <f>IF($B$2=1,IF(ชี้วัด12!S17="","",ชี้วัด12!S17),IF(ชี้วัด12!S47="","",ชี้วัด12!S47))</f>
        <v/>
      </c>
      <c r="T17" s="314" t="str">
        <f>IF($B$2=1,IF(ชี้วัด12!T17="","",ชี้วัด12!T17),IF(ชี้วัด12!T47="","",ชี้วัด12!T47))</f>
        <v/>
      </c>
      <c r="U17" s="314" t="str">
        <f>IF($B$2=1,IF(ชี้วัด12!U17="","",ชี้วัด12!U17),IF(ชี้วัด12!U47="","",ชี้วัด12!U47))</f>
        <v/>
      </c>
      <c r="V17" s="314" t="str">
        <f>IF($B$2=1,IF(ชี้วัด12!V17="","",ชี้วัด12!V17),IF(ชี้วัด12!V47="","",ชี้วัด12!V47))</f>
        <v/>
      </c>
      <c r="W17" s="314" t="str">
        <f>IF($B$2=1,IF(ชี้วัด12!W17="","",ชี้วัด12!W17),IF(ชี้วัด12!W47="","",ชี้วัด12!W47))</f>
        <v/>
      </c>
      <c r="X17" s="314" t="str">
        <f>IF($B$2=1,IF(ชี้วัด12!X17="","",ชี้วัด12!X17),IF(ชี้วัด12!X47="","",ชี้วัด12!X47))</f>
        <v/>
      </c>
      <c r="Y17" s="314" t="str">
        <f>IF($B$2=1,IF(ชี้วัด12!Y17="","",ชี้วัด12!Y17),IF(ชี้วัด12!Y47="","",ชี้วัด12!Y47))</f>
        <v/>
      </c>
      <c r="Z17" s="314" t="str">
        <f>IF($B$2=1,IF(ชี้วัด12!Z17="","",ชี้วัด12!Z17),IF(ชี้วัด12!Z47="","",ชี้วัด12!Z47))</f>
        <v/>
      </c>
      <c r="AA17" s="314" t="str">
        <f>IF($B$2=1,IF(ชี้วัด12!AA17="","",ชี้วัด12!AA17),IF(ชี้วัด12!AA47="","",ชี้วัด12!AA47))</f>
        <v/>
      </c>
      <c r="AB17" s="314" t="str">
        <f>IF($B$2=1,IF(ชี้วัด12!AB17="","",ชี้วัด12!AB17),IF(ชี้วัด12!AB47="","",ชี้วัด12!AB47))</f>
        <v/>
      </c>
      <c r="AC17" s="314" t="str">
        <f>IF($B$2=1,IF(ชี้วัด12!AC17="","",ชี้วัด12!AC17),IF(ชี้วัด12!AC47="","",ชี้วัด12!AC47))</f>
        <v/>
      </c>
      <c r="AD17" s="314" t="str">
        <f>IF($B$2=1,IF(ชี้วัด12!AD17="","",ชี้วัด12!AD17),IF(ชี้วัด12!AD47="","",ชี้วัด12!AD47))</f>
        <v/>
      </c>
      <c r="AE17" s="314" t="str">
        <f>IF($B$2=1,IF(ชี้วัด12!AE17="","",ชี้วัด12!AE17),IF(ชี้วัด12!AE47="","",ชี้วัด12!AE47))</f>
        <v/>
      </c>
      <c r="AF17" s="314" t="str">
        <f>IF($B$2=1,IF(ชี้วัด12!AF17="","",ชี้วัด12!AF17),IF(ชี้วัด12!AF47="","",ชี้วัด12!AF47))</f>
        <v/>
      </c>
      <c r="AG17" s="314" t="str">
        <f>IF($B$2=1,IF(ชี้วัด12!AG17="","",ชี้วัด12!AG17),IF(ชี้วัด12!AG47="","",ชี้วัด12!AG47))</f>
        <v/>
      </c>
      <c r="AH17" s="314" t="str">
        <f>IF($B$2=1,IF(ชี้วัด12!AH17="","",ชี้วัด12!AH17),IF(ชี้วัด12!AH47="","",ชี้วัด12!AH47))</f>
        <v/>
      </c>
      <c r="AI17" s="314" t="str">
        <f>IF($B$2=1,IF(ชี้วัด12!AI17="","",ชี้วัด12!AI17),IF(ชี้วัด12!AI47="","",ชี้วัด12!AI47))</f>
        <v/>
      </c>
      <c r="AJ17" s="314" t="str">
        <f>IF($B$2=1,IF(ชี้วัด12!AJ17="","",ชี้วัด12!AJ17),IF(ชี้วัด12!AJ47="","",ชี้วัด12!AJ47))</f>
        <v/>
      </c>
      <c r="AK17" s="314" t="str">
        <f>IF($B$2=1,IF(ชี้วัด12!AK17="","",ชี้วัด12!AK17),IF(ชี้วัด12!AK47="","",ชี้วัด12!AK47))</f>
        <v/>
      </c>
      <c r="AL17" s="314" t="str">
        <f>IF($B$2=1,IF(ชี้วัด12!AL17="","",ชี้วัด12!AL17),IF(ชี้วัด12!AL47="","",ชี้วัด12!AL47))</f>
        <v/>
      </c>
      <c r="AM17" s="314" t="str">
        <f>IF($B$2=1,IF(ชี้วัด12!AM17="","",ชี้วัด12!AM17),IF(ชี้วัด12!AM47="","",ชี้วัด12!AM47))</f>
        <v/>
      </c>
      <c r="AN17" s="314" t="str">
        <f>IF($B$2=1,IF(ชี้วัด12!AN17="","",ชี้วัด12!AN17),IF(ชี้วัด12!AN47="","",ชี้วัด12!AN47))</f>
        <v/>
      </c>
      <c r="AO17" s="314" t="str">
        <f>IF($B$2=1,IF(ชี้วัด12!AO17="","",ชี้วัด12!AO17),IF(ชี้วัด12!AO47="","",ชี้วัด12!AO47))</f>
        <v/>
      </c>
      <c r="AP17" s="314" t="str">
        <f>IF($B$2=1,IF(ชี้วัด12!AP17="","",ชี้วัด12!AP17),IF(ชี้วัด12!AP47="","",ชี้วัด12!AP47))</f>
        <v/>
      </c>
      <c r="AQ17" s="314" t="str">
        <f>IF($B$2=1,IF(ชี้วัด12!AQ17="","",ชี้วัด12!AQ17),IF(ชี้วัด12!AQ47="","",ชี้วัด12!AQ47))</f>
        <v/>
      </c>
      <c r="AR17" s="314" t="str">
        <f>IF($B$2=1,IF(ชี้วัด12!AR17="","",ชี้วัด12!AR17),IF(ชี้วัด12!AR47="","",ชี้วัด12!AR47))</f>
        <v/>
      </c>
      <c r="AS17" s="314" t="str">
        <f>IF($B$2=1,IF(ชี้วัด12!AS17="","",ชี้วัด12!AS17),IF(ชี้วัด12!AS47="","",ชี้วัด12!AS47))</f>
        <v/>
      </c>
      <c r="AT17" s="314" t="str">
        <f>IF($B$2=1,IF(ชี้วัด12!AT17="","",ชี้วัด12!AT17),IF(ชี้วัด12!AT47="","",ชี้วัด12!AT47))</f>
        <v/>
      </c>
      <c r="AU17" s="314" t="str">
        <f>IF($B$2=1,IF(ชี้วัด12!AU17="","",ชี้วัด12!AU17),IF(ชี้วัด12!AU47="","",ชี้วัด12!AU47))</f>
        <v/>
      </c>
      <c r="AV17" s="314" t="str">
        <f>IF($B$2=1,IF(ชี้วัด12!AV17="","",ชี้วัด12!AV17),IF(ชี้วัด12!AV47="","",ชี้วัด12!AV47))</f>
        <v/>
      </c>
      <c r="AW17" s="314" t="str">
        <f>IF($B$2=1,IF(ชี้วัด12!AW17="","",ชี้วัด12!AW17),IF(ชี้วัด12!AW47="","",ชี้วัด12!AW47))</f>
        <v/>
      </c>
      <c r="AX17" s="314" t="str">
        <f>IF($B$2=1,IF(ชี้วัด12!AX17="","",ชี้วัด12!AX17),IF(ชี้วัด12!AX47="","",ชี้วัด12!AX47))</f>
        <v/>
      </c>
      <c r="AY17" s="314" t="str">
        <f>IF($B$2=1,IF(ชี้วัด12!AY17="","",ชี้วัด12!AY17),IF(ชี้วัด12!AY47="","",ชี้วัด12!AY47))</f>
        <v/>
      </c>
      <c r="AZ17" s="314" t="str">
        <f>IF($B$2=1,IF(ชี้วัด12!AZ17="","",ชี้วัด12!AZ17),IF(ชี้วัด12!AZ47="","",ชี้วัด12!AZ47))</f>
        <v/>
      </c>
      <c r="BA17" s="314" t="str">
        <f>IF($B$2=1,IF(ชี้วัด12!BA17="","",ชี้วัด12!BA17),IF(ชี้วัด12!BA47="","",ชี้วัด12!BA47))</f>
        <v/>
      </c>
      <c r="BB17" s="314" t="str">
        <f>IF($B$2=1,IF(ชี้วัด12!BB17="","",ชี้วัด12!BB17),IF(ชี้วัด12!BB47="","",ชี้วัด12!BB47))</f>
        <v/>
      </c>
      <c r="BC17" s="314" t="str">
        <f>IF($B$2=1,IF(ชี้วัด12!BC17="","",ชี้วัด12!BC17),IF(ชี้วัด12!BC47="","",ชี้วัด12!BC47))</f>
        <v/>
      </c>
      <c r="BD17" s="314" t="str">
        <f>IF($B$2=1,IF(ชี้วัด12!BD17="","",ชี้วัด12!BD17),IF(ชี้วัด12!BD47="","",ชี้วัด12!BD47))</f>
        <v/>
      </c>
      <c r="BE17" s="116" t="str">
        <f>IF($B$2=1,IF(ชี้วัด12!BE17="","",ชี้วัด12!BE17),IF(ชี้วัด12!BE47="","",ชี้วัด12!BE47))</f>
        <v/>
      </c>
      <c r="BF17" s="116" t="str">
        <f>IF($B$2=1,IF(ชี้วัด12!BF17="","",ชี้วัด12!BF17),IF(ชี้วัด12!BF47="","",ชี้วัด12!BF47))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IF($B$2=1,IF(ชี้วัด12!E18="","",ชี้วัด12!E18),IF(ชี้วัด12!E48="","",ชี้วัด12!E48))</f>
        <v/>
      </c>
      <c r="F18" s="118"/>
      <c r="G18" s="314" t="str">
        <f>IF($B$2=1,IF(ชี้วัด12!G18="","",ชี้วัด12!G18),IF(ชี้วัด12!G48="","",ชี้วัด12!G48))</f>
        <v/>
      </c>
      <c r="H18" s="314" t="str">
        <f>IF($B$2=1,IF(ชี้วัด12!H18="","",ชี้วัด12!H18),IF(ชี้วัด12!H48="","",ชี้วัด12!H48))</f>
        <v/>
      </c>
      <c r="I18" s="314" t="str">
        <f>IF($B$2=1,IF(ชี้วัด12!I18="","",ชี้วัด12!I18),IF(ชี้วัด12!I48="","",ชี้วัด12!I48))</f>
        <v/>
      </c>
      <c r="J18" s="314" t="str">
        <f>IF($B$2=1,IF(ชี้วัด12!J18="","",ชี้วัด12!J18),IF(ชี้วัด12!J48="","",ชี้วัด12!J48))</f>
        <v/>
      </c>
      <c r="K18" s="314" t="str">
        <f>IF($B$2=1,IF(ชี้วัด12!K18="","",ชี้วัด12!K18),IF(ชี้วัด12!K48="","",ชี้วัด12!K48))</f>
        <v/>
      </c>
      <c r="L18" s="314" t="str">
        <f>IF($B$2=1,IF(ชี้วัด12!L18="","",ชี้วัด12!L18),IF(ชี้วัด12!L48="","",ชี้วัด12!L48))</f>
        <v/>
      </c>
      <c r="M18" s="314" t="str">
        <f>IF($B$2=1,IF(ชี้วัด12!M18="","",ชี้วัด12!M18),IF(ชี้วัด12!M48="","",ชี้วัด12!M48))</f>
        <v/>
      </c>
      <c r="N18" s="314" t="str">
        <f>IF($B$2=1,IF(ชี้วัด12!N18="","",ชี้วัด12!N18),IF(ชี้วัด12!N48="","",ชี้วัด12!N48))</f>
        <v/>
      </c>
      <c r="O18" s="314" t="str">
        <f>IF($B$2=1,IF(ชี้วัด12!O18="","",ชี้วัด12!O18),IF(ชี้วัด12!O48="","",ชี้วัด12!O48))</f>
        <v/>
      </c>
      <c r="P18" s="314" t="str">
        <f>IF($B$2=1,IF(ชี้วัด12!P18="","",ชี้วัด12!P18),IF(ชี้วัด12!P48="","",ชี้วัด12!P48))</f>
        <v/>
      </c>
      <c r="Q18" s="314" t="str">
        <f>IF($B$2=1,IF(ชี้วัด12!Q18="","",ชี้วัด12!Q18),IF(ชี้วัด12!Q48="","",ชี้วัด12!Q48))</f>
        <v/>
      </c>
      <c r="R18" s="314" t="str">
        <f>IF($B$2=1,IF(ชี้วัด12!R18="","",ชี้วัด12!R18),IF(ชี้วัด12!R48="","",ชี้วัด12!R48))</f>
        <v/>
      </c>
      <c r="S18" s="314" t="str">
        <f>IF($B$2=1,IF(ชี้วัด12!S18="","",ชี้วัด12!S18),IF(ชี้วัด12!S48="","",ชี้วัด12!S48))</f>
        <v/>
      </c>
      <c r="T18" s="314" t="str">
        <f>IF($B$2=1,IF(ชี้วัด12!T18="","",ชี้วัด12!T18),IF(ชี้วัด12!T48="","",ชี้วัด12!T48))</f>
        <v/>
      </c>
      <c r="U18" s="314" t="str">
        <f>IF($B$2=1,IF(ชี้วัด12!U18="","",ชี้วัด12!U18),IF(ชี้วัด12!U48="","",ชี้วัด12!U48))</f>
        <v/>
      </c>
      <c r="V18" s="314" t="str">
        <f>IF($B$2=1,IF(ชี้วัด12!V18="","",ชี้วัด12!V18),IF(ชี้วัด12!V48="","",ชี้วัด12!V48))</f>
        <v/>
      </c>
      <c r="W18" s="314" t="str">
        <f>IF($B$2=1,IF(ชี้วัด12!W18="","",ชี้วัด12!W18),IF(ชี้วัด12!W48="","",ชี้วัด12!W48))</f>
        <v/>
      </c>
      <c r="X18" s="314" t="str">
        <f>IF($B$2=1,IF(ชี้วัด12!X18="","",ชี้วัด12!X18),IF(ชี้วัด12!X48="","",ชี้วัด12!X48))</f>
        <v/>
      </c>
      <c r="Y18" s="314" t="str">
        <f>IF($B$2=1,IF(ชี้วัด12!Y18="","",ชี้วัด12!Y18),IF(ชี้วัด12!Y48="","",ชี้วัด12!Y48))</f>
        <v/>
      </c>
      <c r="Z18" s="314" t="str">
        <f>IF($B$2=1,IF(ชี้วัด12!Z18="","",ชี้วัด12!Z18),IF(ชี้วัด12!Z48="","",ชี้วัด12!Z48))</f>
        <v/>
      </c>
      <c r="AA18" s="314" t="str">
        <f>IF($B$2=1,IF(ชี้วัด12!AA18="","",ชี้วัด12!AA18),IF(ชี้วัด12!AA48="","",ชี้วัด12!AA48))</f>
        <v/>
      </c>
      <c r="AB18" s="314" t="str">
        <f>IF($B$2=1,IF(ชี้วัด12!AB18="","",ชี้วัด12!AB18),IF(ชี้วัด12!AB48="","",ชี้วัด12!AB48))</f>
        <v/>
      </c>
      <c r="AC18" s="314" t="str">
        <f>IF($B$2=1,IF(ชี้วัด12!AC18="","",ชี้วัด12!AC18),IF(ชี้วัด12!AC48="","",ชี้วัด12!AC48))</f>
        <v/>
      </c>
      <c r="AD18" s="314" t="str">
        <f>IF($B$2=1,IF(ชี้วัด12!AD18="","",ชี้วัด12!AD18),IF(ชี้วัด12!AD48="","",ชี้วัด12!AD48))</f>
        <v/>
      </c>
      <c r="AE18" s="314" t="str">
        <f>IF($B$2=1,IF(ชี้วัด12!AE18="","",ชี้วัด12!AE18),IF(ชี้วัด12!AE48="","",ชี้วัด12!AE48))</f>
        <v/>
      </c>
      <c r="AF18" s="314" t="str">
        <f>IF($B$2=1,IF(ชี้วัด12!AF18="","",ชี้วัด12!AF18),IF(ชี้วัด12!AF48="","",ชี้วัด12!AF48))</f>
        <v/>
      </c>
      <c r="AG18" s="314" t="str">
        <f>IF($B$2=1,IF(ชี้วัด12!AG18="","",ชี้วัด12!AG18),IF(ชี้วัด12!AG48="","",ชี้วัด12!AG48))</f>
        <v/>
      </c>
      <c r="AH18" s="314" t="str">
        <f>IF($B$2=1,IF(ชี้วัด12!AH18="","",ชี้วัด12!AH18),IF(ชี้วัด12!AH48="","",ชี้วัด12!AH48))</f>
        <v/>
      </c>
      <c r="AI18" s="314" t="str">
        <f>IF($B$2=1,IF(ชี้วัด12!AI18="","",ชี้วัด12!AI18),IF(ชี้วัด12!AI48="","",ชี้วัด12!AI48))</f>
        <v/>
      </c>
      <c r="AJ18" s="314" t="str">
        <f>IF($B$2=1,IF(ชี้วัด12!AJ18="","",ชี้วัด12!AJ18),IF(ชี้วัด12!AJ48="","",ชี้วัด12!AJ48))</f>
        <v/>
      </c>
      <c r="AK18" s="314" t="str">
        <f>IF($B$2=1,IF(ชี้วัด12!AK18="","",ชี้วัด12!AK18),IF(ชี้วัด12!AK48="","",ชี้วัด12!AK48))</f>
        <v/>
      </c>
      <c r="AL18" s="314" t="str">
        <f>IF($B$2=1,IF(ชี้วัด12!AL18="","",ชี้วัด12!AL18),IF(ชี้วัด12!AL48="","",ชี้วัด12!AL48))</f>
        <v/>
      </c>
      <c r="AM18" s="314" t="str">
        <f>IF($B$2=1,IF(ชี้วัด12!AM18="","",ชี้วัด12!AM18),IF(ชี้วัด12!AM48="","",ชี้วัด12!AM48))</f>
        <v/>
      </c>
      <c r="AN18" s="314" t="str">
        <f>IF($B$2=1,IF(ชี้วัด12!AN18="","",ชี้วัด12!AN18),IF(ชี้วัด12!AN48="","",ชี้วัด12!AN48))</f>
        <v/>
      </c>
      <c r="AO18" s="314" t="str">
        <f>IF($B$2=1,IF(ชี้วัด12!AO18="","",ชี้วัด12!AO18),IF(ชี้วัด12!AO48="","",ชี้วัด12!AO48))</f>
        <v/>
      </c>
      <c r="AP18" s="314" t="str">
        <f>IF($B$2=1,IF(ชี้วัด12!AP18="","",ชี้วัด12!AP18),IF(ชี้วัด12!AP48="","",ชี้วัด12!AP48))</f>
        <v/>
      </c>
      <c r="AQ18" s="314" t="str">
        <f>IF($B$2=1,IF(ชี้วัด12!AQ18="","",ชี้วัด12!AQ18),IF(ชี้วัด12!AQ48="","",ชี้วัด12!AQ48))</f>
        <v/>
      </c>
      <c r="AR18" s="314" t="str">
        <f>IF($B$2=1,IF(ชี้วัด12!AR18="","",ชี้วัด12!AR18),IF(ชี้วัด12!AR48="","",ชี้วัด12!AR48))</f>
        <v/>
      </c>
      <c r="AS18" s="314" t="str">
        <f>IF($B$2=1,IF(ชี้วัด12!AS18="","",ชี้วัด12!AS18),IF(ชี้วัด12!AS48="","",ชี้วัด12!AS48))</f>
        <v/>
      </c>
      <c r="AT18" s="314" t="str">
        <f>IF($B$2=1,IF(ชี้วัด12!AT18="","",ชี้วัด12!AT18),IF(ชี้วัด12!AT48="","",ชี้วัด12!AT48))</f>
        <v/>
      </c>
      <c r="AU18" s="314" t="str">
        <f>IF($B$2=1,IF(ชี้วัด12!AU18="","",ชี้วัด12!AU18),IF(ชี้วัด12!AU48="","",ชี้วัด12!AU48))</f>
        <v/>
      </c>
      <c r="AV18" s="314" t="str">
        <f>IF($B$2=1,IF(ชี้วัด12!AV18="","",ชี้วัด12!AV18),IF(ชี้วัด12!AV48="","",ชี้วัด12!AV48))</f>
        <v/>
      </c>
      <c r="AW18" s="314" t="str">
        <f>IF($B$2=1,IF(ชี้วัด12!AW18="","",ชี้วัด12!AW18),IF(ชี้วัด12!AW48="","",ชี้วัด12!AW48))</f>
        <v/>
      </c>
      <c r="AX18" s="314" t="str">
        <f>IF($B$2=1,IF(ชี้วัด12!AX18="","",ชี้วัด12!AX18),IF(ชี้วัด12!AX48="","",ชี้วัด12!AX48))</f>
        <v/>
      </c>
      <c r="AY18" s="314" t="str">
        <f>IF($B$2=1,IF(ชี้วัด12!AY18="","",ชี้วัด12!AY18),IF(ชี้วัด12!AY48="","",ชี้วัด12!AY48))</f>
        <v/>
      </c>
      <c r="AZ18" s="314" t="str">
        <f>IF($B$2=1,IF(ชี้วัด12!AZ18="","",ชี้วัด12!AZ18),IF(ชี้วัด12!AZ48="","",ชี้วัด12!AZ48))</f>
        <v/>
      </c>
      <c r="BA18" s="314" t="str">
        <f>IF($B$2=1,IF(ชี้วัด12!BA18="","",ชี้วัด12!BA18),IF(ชี้วัด12!BA48="","",ชี้วัด12!BA48))</f>
        <v/>
      </c>
      <c r="BB18" s="314" t="str">
        <f>IF($B$2=1,IF(ชี้วัด12!BB18="","",ชี้วัด12!BB18),IF(ชี้วัด12!BB48="","",ชี้วัด12!BB48))</f>
        <v/>
      </c>
      <c r="BC18" s="314" t="str">
        <f>IF($B$2=1,IF(ชี้วัด12!BC18="","",ชี้วัด12!BC18),IF(ชี้วัด12!BC48="","",ชี้วัด12!BC48))</f>
        <v/>
      </c>
      <c r="BD18" s="314" t="str">
        <f>IF($B$2=1,IF(ชี้วัด12!BD18="","",ชี้วัด12!BD18),IF(ชี้วัด12!BD48="","",ชี้วัด12!BD48))</f>
        <v/>
      </c>
      <c r="BE18" s="116" t="str">
        <f>IF($B$2=1,IF(ชี้วัด12!BE18="","",ชี้วัด12!BE18),IF(ชี้วัด12!BE48="","",ชี้วัด12!BE48))</f>
        <v/>
      </c>
      <c r="BF18" s="116" t="str">
        <f>IF($B$2=1,IF(ชี้วัด12!BF18="","",ชี้วัด12!BF18),IF(ชี้วัด12!BF48="","",ชี้วัด12!BF48))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IF($B$2=1,IF(ชี้วัด12!E19="","",ชี้วัด12!E19),IF(ชี้วัด12!E49="","",ชี้วัด12!E49))</f>
        <v/>
      </c>
      <c r="F19" s="118"/>
      <c r="G19" s="314" t="str">
        <f>IF($B$2=1,IF(ชี้วัด12!G19="","",ชี้วัด12!G19),IF(ชี้วัด12!G49="","",ชี้วัด12!G49))</f>
        <v/>
      </c>
      <c r="H19" s="314" t="str">
        <f>IF($B$2=1,IF(ชี้วัด12!H19="","",ชี้วัด12!H19),IF(ชี้วัด12!H49="","",ชี้วัด12!H49))</f>
        <v/>
      </c>
      <c r="I19" s="314" t="str">
        <f>IF($B$2=1,IF(ชี้วัด12!I19="","",ชี้วัด12!I19),IF(ชี้วัด12!I49="","",ชี้วัด12!I49))</f>
        <v/>
      </c>
      <c r="J19" s="314" t="str">
        <f>IF($B$2=1,IF(ชี้วัด12!J19="","",ชี้วัด12!J19),IF(ชี้วัด12!J49="","",ชี้วัด12!J49))</f>
        <v/>
      </c>
      <c r="K19" s="314" t="str">
        <f>IF($B$2=1,IF(ชี้วัด12!K19="","",ชี้วัด12!K19),IF(ชี้วัด12!K49="","",ชี้วัด12!K49))</f>
        <v/>
      </c>
      <c r="L19" s="314" t="str">
        <f>IF($B$2=1,IF(ชี้วัด12!L19="","",ชี้วัด12!L19),IF(ชี้วัด12!L49="","",ชี้วัด12!L49))</f>
        <v/>
      </c>
      <c r="M19" s="314" t="str">
        <f>IF($B$2=1,IF(ชี้วัด12!M19="","",ชี้วัด12!M19),IF(ชี้วัด12!M49="","",ชี้วัด12!M49))</f>
        <v/>
      </c>
      <c r="N19" s="314" t="str">
        <f>IF($B$2=1,IF(ชี้วัด12!N19="","",ชี้วัด12!N19),IF(ชี้วัด12!N49="","",ชี้วัด12!N49))</f>
        <v/>
      </c>
      <c r="O19" s="314" t="str">
        <f>IF($B$2=1,IF(ชี้วัด12!O19="","",ชี้วัด12!O19),IF(ชี้วัด12!O49="","",ชี้วัด12!O49))</f>
        <v/>
      </c>
      <c r="P19" s="314" t="str">
        <f>IF($B$2=1,IF(ชี้วัด12!P19="","",ชี้วัด12!P19),IF(ชี้วัด12!P49="","",ชี้วัด12!P49))</f>
        <v/>
      </c>
      <c r="Q19" s="314" t="str">
        <f>IF($B$2=1,IF(ชี้วัด12!Q19="","",ชี้วัด12!Q19),IF(ชี้วัด12!Q49="","",ชี้วัด12!Q49))</f>
        <v/>
      </c>
      <c r="R19" s="314" t="str">
        <f>IF($B$2=1,IF(ชี้วัด12!R19="","",ชี้วัด12!R19),IF(ชี้วัด12!R49="","",ชี้วัด12!R49))</f>
        <v/>
      </c>
      <c r="S19" s="314" t="str">
        <f>IF($B$2=1,IF(ชี้วัด12!S19="","",ชี้วัด12!S19),IF(ชี้วัด12!S49="","",ชี้วัด12!S49))</f>
        <v/>
      </c>
      <c r="T19" s="314" t="str">
        <f>IF($B$2=1,IF(ชี้วัด12!T19="","",ชี้วัด12!T19),IF(ชี้วัด12!T49="","",ชี้วัด12!T49))</f>
        <v/>
      </c>
      <c r="U19" s="314" t="str">
        <f>IF($B$2=1,IF(ชี้วัด12!U19="","",ชี้วัด12!U19),IF(ชี้วัด12!U49="","",ชี้วัด12!U49))</f>
        <v/>
      </c>
      <c r="V19" s="314" t="str">
        <f>IF($B$2=1,IF(ชี้วัด12!V19="","",ชี้วัด12!V19),IF(ชี้วัด12!V49="","",ชี้วัด12!V49))</f>
        <v/>
      </c>
      <c r="W19" s="314" t="str">
        <f>IF($B$2=1,IF(ชี้วัด12!W19="","",ชี้วัด12!W19),IF(ชี้วัด12!W49="","",ชี้วัด12!W49))</f>
        <v/>
      </c>
      <c r="X19" s="314" t="str">
        <f>IF($B$2=1,IF(ชี้วัด12!X19="","",ชี้วัด12!X19),IF(ชี้วัด12!X49="","",ชี้วัด12!X49))</f>
        <v/>
      </c>
      <c r="Y19" s="314" t="str">
        <f>IF($B$2=1,IF(ชี้วัด12!Y19="","",ชี้วัด12!Y19),IF(ชี้วัด12!Y49="","",ชี้วัด12!Y49))</f>
        <v/>
      </c>
      <c r="Z19" s="314" t="str">
        <f>IF($B$2=1,IF(ชี้วัด12!Z19="","",ชี้วัด12!Z19),IF(ชี้วัด12!Z49="","",ชี้วัด12!Z49))</f>
        <v/>
      </c>
      <c r="AA19" s="314" t="str">
        <f>IF($B$2=1,IF(ชี้วัด12!AA19="","",ชี้วัด12!AA19),IF(ชี้วัด12!AA49="","",ชี้วัด12!AA49))</f>
        <v/>
      </c>
      <c r="AB19" s="314" t="str">
        <f>IF($B$2=1,IF(ชี้วัด12!AB19="","",ชี้วัด12!AB19),IF(ชี้วัด12!AB49="","",ชี้วัด12!AB49))</f>
        <v/>
      </c>
      <c r="AC19" s="314" t="str">
        <f>IF($B$2=1,IF(ชี้วัด12!AC19="","",ชี้วัด12!AC19),IF(ชี้วัด12!AC49="","",ชี้วัด12!AC49))</f>
        <v/>
      </c>
      <c r="AD19" s="314" t="str">
        <f>IF($B$2=1,IF(ชี้วัด12!AD19="","",ชี้วัด12!AD19),IF(ชี้วัด12!AD49="","",ชี้วัด12!AD49))</f>
        <v/>
      </c>
      <c r="AE19" s="314" t="str">
        <f>IF($B$2=1,IF(ชี้วัด12!AE19="","",ชี้วัด12!AE19),IF(ชี้วัด12!AE49="","",ชี้วัด12!AE49))</f>
        <v/>
      </c>
      <c r="AF19" s="314" t="str">
        <f>IF($B$2=1,IF(ชี้วัด12!AF19="","",ชี้วัด12!AF19),IF(ชี้วัด12!AF49="","",ชี้วัด12!AF49))</f>
        <v/>
      </c>
      <c r="AG19" s="314" t="str">
        <f>IF($B$2=1,IF(ชี้วัด12!AG19="","",ชี้วัด12!AG19),IF(ชี้วัด12!AG49="","",ชี้วัด12!AG49))</f>
        <v/>
      </c>
      <c r="AH19" s="314" t="str">
        <f>IF($B$2=1,IF(ชี้วัด12!AH19="","",ชี้วัด12!AH19),IF(ชี้วัด12!AH49="","",ชี้วัด12!AH49))</f>
        <v/>
      </c>
      <c r="AI19" s="314" t="str">
        <f>IF($B$2=1,IF(ชี้วัด12!AI19="","",ชี้วัด12!AI19),IF(ชี้วัด12!AI49="","",ชี้วัด12!AI49))</f>
        <v/>
      </c>
      <c r="AJ19" s="314" t="str">
        <f>IF($B$2=1,IF(ชี้วัด12!AJ19="","",ชี้วัด12!AJ19),IF(ชี้วัด12!AJ49="","",ชี้วัด12!AJ49))</f>
        <v/>
      </c>
      <c r="AK19" s="314" t="str">
        <f>IF($B$2=1,IF(ชี้วัด12!AK19="","",ชี้วัด12!AK19),IF(ชี้วัด12!AK49="","",ชี้วัด12!AK49))</f>
        <v/>
      </c>
      <c r="AL19" s="314" t="str">
        <f>IF($B$2=1,IF(ชี้วัด12!AL19="","",ชี้วัด12!AL19),IF(ชี้วัด12!AL49="","",ชี้วัด12!AL49))</f>
        <v/>
      </c>
      <c r="AM19" s="314" t="str">
        <f>IF($B$2=1,IF(ชี้วัด12!AM19="","",ชี้วัด12!AM19),IF(ชี้วัด12!AM49="","",ชี้วัด12!AM49))</f>
        <v/>
      </c>
      <c r="AN19" s="314" t="str">
        <f>IF($B$2=1,IF(ชี้วัด12!AN19="","",ชี้วัด12!AN19),IF(ชี้วัด12!AN49="","",ชี้วัด12!AN49))</f>
        <v/>
      </c>
      <c r="AO19" s="314" t="str">
        <f>IF($B$2=1,IF(ชี้วัด12!AO19="","",ชี้วัด12!AO19),IF(ชี้วัด12!AO49="","",ชี้วัด12!AO49))</f>
        <v/>
      </c>
      <c r="AP19" s="314" t="str">
        <f>IF($B$2=1,IF(ชี้วัด12!AP19="","",ชี้วัด12!AP19),IF(ชี้วัด12!AP49="","",ชี้วัด12!AP49))</f>
        <v/>
      </c>
      <c r="AQ19" s="314" t="str">
        <f>IF($B$2=1,IF(ชี้วัด12!AQ19="","",ชี้วัด12!AQ19),IF(ชี้วัด12!AQ49="","",ชี้วัด12!AQ49))</f>
        <v/>
      </c>
      <c r="AR19" s="314" t="str">
        <f>IF($B$2=1,IF(ชี้วัด12!AR19="","",ชี้วัด12!AR19),IF(ชี้วัด12!AR49="","",ชี้วัด12!AR49))</f>
        <v/>
      </c>
      <c r="AS19" s="314" t="str">
        <f>IF($B$2=1,IF(ชี้วัด12!AS19="","",ชี้วัด12!AS19),IF(ชี้วัด12!AS49="","",ชี้วัด12!AS49))</f>
        <v/>
      </c>
      <c r="AT19" s="314" t="str">
        <f>IF($B$2=1,IF(ชี้วัด12!AT19="","",ชี้วัด12!AT19),IF(ชี้วัด12!AT49="","",ชี้วัด12!AT49))</f>
        <v/>
      </c>
      <c r="AU19" s="314" t="str">
        <f>IF($B$2=1,IF(ชี้วัด12!AU19="","",ชี้วัด12!AU19),IF(ชี้วัด12!AU49="","",ชี้วัด12!AU49))</f>
        <v/>
      </c>
      <c r="AV19" s="314" t="str">
        <f>IF($B$2=1,IF(ชี้วัด12!AV19="","",ชี้วัด12!AV19),IF(ชี้วัด12!AV49="","",ชี้วัด12!AV49))</f>
        <v/>
      </c>
      <c r="AW19" s="314" t="str">
        <f>IF($B$2=1,IF(ชี้วัด12!AW19="","",ชี้วัด12!AW19),IF(ชี้วัด12!AW49="","",ชี้วัด12!AW49))</f>
        <v/>
      </c>
      <c r="AX19" s="314" t="str">
        <f>IF($B$2=1,IF(ชี้วัด12!AX19="","",ชี้วัด12!AX19),IF(ชี้วัด12!AX49="","",ชี้วัด12!AX49))</f>
        <v/>
      </c>
      <c r="AY19" s="314" t="str">
        <f>IF($B$2=1,IF(ชี้วัด12!AY19="","",ชี้วัด12!AY19),IF(ชี้วัด12!AY49="","",ชี้วัด12!AY49))</f>
        <v/>
      </c>
      <c r="AZ19" s="314" t="str">
        <f>IF($B$2=1,IF(ชี้วัด12!AZ19="","",ชี้วัด12!AZ19),IF(ชี้วัด12!AZ49="","",ชี้วัด12!AZ49))</f>
        <v/>
      </c>
      <c r="BA19" s="314" t="str">
        <f>IF($B$2=1,IF(ชี้วัด12!BA19="","",ชี้วัด12!BA19),IF(ชี้วัด12!BA49="","",ชี้วัด12!BA49))</f>
        <v/>
      </c>
      <c r="BB19" s="314" t="str">
        <f>IF($B$2=1,IF(ชี้วัด12!BB19="","",ชี้วัด12!BB19),IF(ชี้วัด12!BB49="","",ชี้วัด12!BB49))</f>
        <v/>
      </c>
      <c r="BC19" s="314" t="str">
        <f>IF($B$2=1,IF(ชี้วัด12!BC19="","",ชี้วัด12!BC19),IF(ชี้วัด12!BC49="","",ชี้วัด12!BC49))</f>
        <v/>
      </c>
      <c r="BD19" s="314" t="str">
        <f>IF($B$2=1,IF(ชี้วัด12!BD19="","",ชี้วัด12!BD19),IF(ชี้วัด12!BD49="","",ชี้วัด12!BD49))</f>
        <v/>
      </c>
      <c r="BE19" s="116" t="str">
        <f>IF($B$2=1,IF(ชี้วัด12!BE19="","",ชี้วัด12!BE19),IF(ชี้วัด12!BE49="","",ชี้วัด12!BE49))</f>
        <v/>
      </c>
      <c r="BF19" s="116" t="str">
        <f>IF($B$2=1,IF(ชี้วัด12!BF19="","",ชี้วัด12!BF19),IF(ชี้วัด12!BF49="","",ชี้วัด12!BF49))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IF($B$2=1,IF(ชี้วัด12!E20="","",ชี้วัด12!E20),IF(ชี้วัด12!E50="","",ชี้วัด12!E50))</f>
        <v/>
      </c>
      <c r="F20" s="118"/>
      <c r="G20" s="314" t="str">
        <f>IF($B$2=1,IF(ชี้วัด12!G20="","",ชี้วัด12!G20),IF(ชี้วัด12!G50="","",ชี้วัด12!G50))</f>
        <v/>
      </c>
      <c r="H20" s="314" t="str">
        <f>IF($B$2=1,IF(ชี้วัด12!H20="","",ชี้วัด12!H20),IF(ชี้วัด12!H50="","",ชี้วัด12!H50))</f>
        <v/>
      </c>
      <c r="I20" s="314" t="str">
        <f>IF($B$2=1,IF(ชี้วัด12!I20="","",ชี้วัด12!I20),IF(ชี้วัด12!I50="","",ชี้วัด12!I50))</f>
        <v/>
      </c>
      <c r="J20" s="314" t="str">
        <f>IF($B$2=1,IF(ชี้วัด12!J20="","",ชี้วัด12!J20),IF(ชี้วัด12!J50="","",ชี้วัด12!J50))</f>
        <v/>
      </c>
      <c r="K20" s="314" t="str">
        <f>IF($B$2=1,IF(ชี้วัด12!K20="","",ชี้วัด12!K20),IF(ชี้วัด12!K50="","",ชี้วัด12!K50))</f>
        <v/>
      </c>
      <c r="L20" s="314" t="str">
        <f>IF($B$2=1,IF(ชี้วัด12!L20="","",ชี้วัด12!L20),IF(ชี้วัด12!L50="","",ชี้วัด12!L50))</f>
        <v/>
      </c>
      <c r="M20" s="314" t="str">
        <f>IF($B$2=1,IF(ชี้วัด12!M20="","",ชี้วัด12!M20),IF(ชี้วัด12!M50="","",ชี้วัด12!M50))</f>
        <v/>
      </c>
      <c r="N20" s="314" t="str">
        <f>IF($B$2=1,IF(ชี้วัด12!N20="","",ชี้วัด12!N20),IF(ชี้วัด12!N50="","",ชี้วัด12!N50))</f>
        <v/>
      </c>
      <c r="O20" s="314" t="str">
        <f>IF($B$2=1,IF(ชี้วัด12!O20="","",ชี้วัด12!O20),IF(ชี้วัด12!O50="","",ชี้วัด12!O50))</f>
        <v/>
      </c>
      <c r="P20" s="314" t="str">
        <f>IF($B$2=1,IF(ชี้วัด12!P20="","",ชี้วัด12!P20),IF(ชี้วัด12!P50="","",ชี้วัด12!P50))</f>
        <v/>
      </c>
      <c r="Q20" s="314" t="str">
        <f>IF($B$2=1,IF(ชี้วัด12!Q20="","",ชี้วัด12!Q20),IF(ชี้วัด12!Q50="","",ชี้วัด12!Q50))</f>
        <v/>
      </c>
      <c r="R20" s="314" t="str">
        <f>IF($B$2=1,IF(ชี้วัด12!R20="","",ชี้วัด12!R20),IF(ชี้วัด12!R50="","",ชี้วัด12!R50))</f>
        <v/>
      </c>
      <c r="S20" s="314" t="str">
        <f>IF($B$2=1,IF(ชี้วัด12!S20="","",ชี้วัด12!S20),IF(ชี้วัด12!S50="","",ชี้วัด12!S50))</f>
        <v/>
      </c>
      <c r="T20" s="314" t="str">
        <f>IF($B$2=1,IF(ชี้วัด12!T20="","",ชี้วัด12!T20),IF(ชี้วัด12!T50="","",ชี้วัด12!T50))</f>
        <v/>
      </c>
      <c r="U20" s="314" t="str">
        <f>IF($B$2=1,IF(ชี้วัด12!U20="","",ชี้วัด12!U20),IF(ชี้วัด12!U50="","",ชี้วัด12!U50))</f>
        <v/>
      </c>
      <c r="V20" s="314" t="str">
        <f>IF($B$2=1,IF(ชี้วัด12!V20="","",ชี้วัด12!V20),IF(ชี้วัด12!V50="","",ชี้วัด12!V50))</f>
        <v/>
      </c>
      <c r="W20" s="314" t="str">
        <f>IF($B$2=1,IF(ชี้วัด12!W20="","",ชี้วัด12!W20),IF(ชี้วัด12!W50="","",ชี้วัด12!W50))</f>
        <v/>
      </c>
      <c r="X20" s="314" t="str">
        <f>IF($B$2=1,IF(ชี้วัด12!X20="","",ชี้วัด12!X20),IF(ชี้วัด12!X50="","",ชี้วัด12!X50))</f>
        <v/>
      </c>
      <c r="Y20" s="314" t="str">
        <f>IF($B$2=1,IF(ชี้วัด12!Y20="","",ชี้วัด12!Y20),IF(ชี้วัด12!Y50="","",ชี้วัด12!Y50))</f>
        <v/>
      </c>
      <c r="Z20" s="314" t="str">
        <f>IF($B$2=1,IF(ชี้วัด12!Z20="","",ชี้วัด12!Z20),IF(ชี้วัด12!Z50="","",ชี้วัด12!Z50))</f>
        <v/>
      </c>
      <c r="AA20" s="314" t="str">
        <f>IF($B$2=1,IF(ชี้วัด12!AA20="","",ชี้วัด12!AA20),IF(ชี้วัด12!AA50="","",ชี้วัด12!AA50))</f>
        <v/>
      </c>
      <c r="AB20" s="314" t="str">
        <f>IF($B$2=1,IF(ชี้วัด12!AB20="","",ชี้วัด12!AB20),IF(ชี้วัด12!AB50="","",ชี้วัด12!AB50))</f>
        <v/>
      </c>
      <c r="AC20" s="314" t="str">
        <f>IF($B$2=1,IF(ชี้วัด12!AC20="","",ชี้วัด12!AC20),IF(ชี้วัด12!AC50="","",ชี้วัด12!AC50))</f>
        <v/>
      </c>
      <c r="AD20" s="314" t="str">
        <f>IF($B$2=1,IF(ชี้วัด12!AD20="","",ชี้วัด12!AD20),IF(ชี้วัด12!AD50="","",ชี้วัด12!AD50))</f>
        <v/>
      </c>
      <c r="AE20" s="314" t="str">
        <f>IF($B$2=1,IF(ชี้วัด12!AE20="","",ชี้วัด12!AE20),IF(ชี้วัด12!AE50="","",ชี้วัด12!AE50))</f>
        <v/>
      </c>
      <c r="AF20" s="314" t="str">
        <f>IF($B$2=1,IF(ชี้วัด12!AF20="","",ชี้วัด12!AF20),IF(ชี้วัด12!AF50="","",ชี้วัด12!AF50))</f>
        <v/>
      </c>
      <c r="AG20" s="314" t="str">
        <f>IF($B$2=1,IF(ชี้วัด12!AG20="","",ชี้วัด12!AG20),IF(ชี้วัด12!AG50="","",ชี้วัด12!AG50))</f>
        <v/>
      </c>
      <c r="AH20" s="314" t="str">
        <f>IF($B$2=1,IF(ชี้วัด12!AH20="","",ชี้วัด12!AH20),IF(ชี้วัด12!AH50="","",ชี้วัด12!AH50))</f>
        <v/>
      </c>
      <c r="AI20" s="314" t="str">
        <f>IF($B$2=1,IF(ชี้วัด12!AI20="","",ชี้วัด12!AI20),IF(ชี้วัด12!AI50="","",ชี้วัด12!AI50))</f>
        <v/>
      </c>
      <c r="AJ20" s="314" t="str">
        <f>IF($B$2=1,IF(ชี้วัด12!AJ20="","",ชี้วัด12!AJ20),IF(ชี้วัด12!AJ50="","",ชี้วัด12!AJ50))</f>
        <v/>
      </c>
      <c r="AK20" s="314" t="str">
        <f>IF($B$2=1,IF(ชี้วัด12!AK20="","",ชี้วัด12!AK20),IF(ชี้วัด12!AK50="","",ชี้วัด12!AK50))</f>
        <v/>
      </c>
      <c r="AL20" s="314" t="str">
        <f>IF($B$2=1,IF(ชี้วัด12!AL20="","",ชี้วัด12!AL20),IF(ชี้วัด12!AL50="","",ชี้วัด12!AL50))</f>
        <v/>
      </c>
      <c r="AM20" s="314" t="str">
        <f>IF($B$2=1,IF(ชี้วัด12!AM20="","",ชี้วัด12!AM20),IF(ชี้วัด12!AM50="","",ชี้วัด12!AM50))</f>
        <v/>
      </c>
      <c r="AN20" s="314" t="str">
        <f>IF($B$2=1,IF(ชี้วัด12!AN20="","",ชี้วัด12!AN20),IF(ชี้วัด12!AN50="","",ชี้วัด12!AN50))</f>
        <v/>
      </c>
      <c r="AO20" s="314" t="str">
        <f>IF($B$2=1,IF(ชี้วัด12!AO20="","",ชี้วัด12!AO20),IF(ชี้วัด12!AO50="","",ชี้วัด12!AO50))</f>
        <v/>
      </c>
      <c r="AP20" s="314" t="str">
        <f>IF($B$2=1,IF(ชี้วัด12!AP20="","",ชี้วัด12!AP20),IF(ชี้วัด12!AP50="","",ชี้วัด12!AP50))</f>
        <v/>
      </c>
      <c r="AQ20" s="314" t="str">
        <f>IF($B$2=1,IF(ชี้วัด12!AQ20="","",ชี้วัด12!AQ20),IF(ชี้วัด12!AQ50="","",ชี้วัด12!AQ50))</f>
        <v/>
      </c>
      <c r="AR20" s="314" t="str">
        <f>IF($B$2=1,IF(ชี้วัด12!AR20="","",ชี้วัด12!AR20),IF(ชี้วัด12!AR50="","",ชี้วัด12!AR50))</f>
        <v/>
      </c>
      <c r="AS20" s="314" t="str">
        <f>IF($B$2=1,IF(ชี้วัด12!AS20="","",ชี้วัด12!AS20),IF(ชี้วัด12!AS50="","",ชี้วัด12!AS50))</f>
        <v/>
      </c>
      <c r="AT20" s="314" t="str">
        <f>IF($B$2=1,IF(ชี้วัด12!AT20="","",ชี้วัด12!AT20),IF(ชี้วัด12!AT50="","",ชี้วัด12!AT50))</f>
        <v/>
      </c>
      <c r="AU20" s="314" t="str">
        <f>IF($B$2=1,IF(ชี้วัด12!AU20="","",ชี้วัด12!AU20),IF(ชี้วัด12!AU50="","",ชี้วัด12!AU50))</f>
        <v/>
      </c>
      <c r="AV20" s="314" t="str">
        <f>IF($B$2=1,IF(ชี้วัด12!AV20="","",ชี้วัด12!AV20),IF(ชี้วัด12!AV50="","",ชี้วัด12!AV50))</f>
        <v/>
      </c>
      <c r="AW20" s="314" t="str">
        <f>IF($B$2=1,IF(ชี้วัด12!AW20="","",ชี้วัด12!AW20),IF(ชี้วัด12!AW50="","",ชี้วัด12!AW50))</f>
        <v/>
      </c>
      <c r="AX20" s="314" t="str">
        <f>IF($B$2=1,IF(ชี้วัด12!AX20="","",ชี้วัด12!AX20),IF(ชี้วัด12!AX50="","",ชี้วัด12!AX50))</f>
        <v/>
      </c>
      <c r="AY20" s="314" t="str">
        <f>IF($B$2=1,IF(ชี้วัด12!AY20="","",ชี้วัด12!AY20),IF(ชี้วัด12!AY50="","",ชี้วัด12!AY50))</f>
        <v/>
      </c>
      <c r="AZ20" s="314" t="str">
        <f>IF($B$2=1,IF(ชี้วัด12!AZ20="","",ชี้วัด12!AZ20),IF(ชี้วัด12!AZ50="","",ชี้วัด12!AZ50))</f>
        <v/>
      </c>
      <c r="BA20" s="314" t="str">
        <f>IF($B$2=1,IF(ชี้วัด12!BA20="","",ชี้วัด12!BA20),IF(ชี้วัด12!BA50="","",ชี้วัด12!BA50))</f>
        <v/>
      </c>
      <c r="BB20" s="314" t="str">
        <f>IF($B$2=1,IF(ชี้วัด12!BB20="","",ชี้วัด12!BB20),IF(ชี้วัด12!BB50="","",ชี้วัด12!BB50))</f>
        <v/>
      </c>
      <c r="BC20" s="314" t="str">
        <f>IF($B$2=1,IF(ชี้วัด12!BC20="","",ชี้วัด12!BC20),IF(ชี้วัด12!BC50="","",ชี้วัด12!BC50))</f>
        <v/>
      </c>
      <c r="BD20" s="314" t="str">
        <f>IF($B$2=1,IF(ชี้วัด12!BD20="","",ชี้วัด12!BD20),IF(ชี้วัด12!BD50="","",ชี้วัด12!BD50))</f>
        <v/>
      </c>
      <c r="BE20" s="116" t="str">
        <f>IF($B$2=1,IF(ชี้วัด12!BE20="","",ชี้วัด12!BE20),IF(ชี้วัด12!BE50="","",ชี้วัด12!BE50))</f>
        <v/>
      </c>
      <c r="BF20" s="116" t="str">
        <f>IF($B$2=1,IF(ชี้วัด12!BF20="","",ชี้วัด12!BF20),IF(ชี้วัด12!BF50="","",ชี้วัด12!BF50))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IF($B$2=1,IF(ชี้วัด12!E21="","",ชี้วัด12!E21),IF(ชี้วัด12!E51="","",ชี้วัด12!E51))</f>
        <v/>
      </c>
      <c r="F21" s="118"/>
      <c r="G21" s="314" t="str">
        <f>IF($B$2=1,IF(ชี้วัด12!G21="","",ชี้วัด12!G21),IF(ชี้วัด12!G51="","",ชี้วัด12!G51))</f>
        <v/>
      </c>
      <c r="H21" s="314" t="str">
        <f>IF($B$2=1,IF(ชี้วัด12!H21="","",ชี้วัด12!H21),IF(ชี้วัด12!H51="","",ชี้วัด12!H51))</f>
        <v/>
      </c>
      <c r="I21" s="314" t="str">
        <f>IF($B$2=1,IF(ชี้วัด12!I21="","",ชี้วัด12!I21),IF(ชี้วัด12!I51="","",ชี้วัด12!I51))</f>
        <v/>
      </c>
      <c r="J21" s="314" t="str">
        <f>IF($B$2=1,IF(ชี้วัด12!J21="","",ชี้วัด12!J21),IF(ชี้วัด12!J51="","",ชี้วัด12!J51))</f>
        <v/>
      </c>
      <c r="K21" s="314" t="str">
        <f>IF($B$2=1,IF(ชี้วัด12!K21="","",ชี้วัด12!K21),IF(ชี้วัด12!K51="","",ชี้วัด12!K51))</f>
        <v/>
      </c>
      <c r="L21" s="314" t="str">
        <f>IF($B$2=1,IF(ชี้วัด12!L21="","",ชี้วัด12!L21),IF(ชี้วัด12!L51="","",ชี้วัด12!L51))</f>
        <v/>
      </c>
      <c r="M21" s="314" t="str">
        <f>IF($B$2=1,IF(ชี้วัด12!M21="","",ชี้วัด12!M21),IF(ชี้วัด12!M51="","",ชี้วัด12!M51))</f>
        <v/>
      </c>
      <c r="N21" s="314" t="str">
        <f>IF($B$2=1,IF(ชี้วัด12!N21="","",ชี้วัด12!N21),IF(ชี้วัด12!N51="","",ชี้วัด12!N51))</f>
        <v/>
      </c>
      <c r="O21" s="314" t="str">
        <f>IF($B$2=1,IF(ชี้วัด12!O21="","",ชี้วัด12!O21),IF(ชี้วัด12!O51="","",ชี้วัด12!O51))</f>
        <v/>
      </c>
      <c r="P21" s="314" t="str">
        <f>IF($B$2=1,IF(ชี้วัด12!P21="","",ชี้วัด12!P21),IF(ชี้วัด12!P51="","",ชี้วัด12!P51))</f>
        <v/>
      </c>
      <c r="Q21" s="314" t="str">
        <f>IF($B$2=1,IF(ชี้วัด12!Q21="","",ชี้วัด12!Q21),IF(ชี้วัด12!Q51="","",ชี้วัด12!Q51))</f>
        <v/>
      </c>
      <c r="R21" s="314" t="str">
        <f>IF($B$2=1,IF(ชี้วัด12!R21="","",ชี้วัด12!R21),IF(ชี้วัด12!R51="","",ชี้วัด12!R51))</f>
        <v/>
      </c>
      <c r="S21" s="314" t="str">
        <f>IF($B$2=1,IF(ชี้วัด12!S21="","",ชี้วัด12!S21),IF(ชี้วัด12!S51="","",ชี้วัด12!S51))</f>
        <v/>
      </c>
      <c r="T21" s="314" t="str">
        <f>IF($B$2=1,IF(ชี้วัด12!T21="","",ชี้วัด12!T21),IF(ชี้วัด12!T51="","",ชี้วัด12!T51))</f>
        <v/>
      </c>
      <c r="U21" s="314" t="str">
        <f>IF($B$2=1,IF(ชี้วัด12!U21="","",ชี้วัด12!U21),IF(ชี้วัด12!U51="","",ชี้วัด12!U51))</f>
        <v/>
      </c>
      <c r="V21" s="314" t="str">
        <f>IF($B$2=1,IF(ชี้วัด12!V21="","",ชี้วัด12!V21),IF(ชี้วัด12!V51="","",ชี้วัด12!V51))</f>
        <v/>
      </c>
      <c r="W21" s="314" t="str">
        <f>IF($B$2=1,IF(ชี้วัด12!W21="","",ชี้วัด12!W21),IF(ชี้วัด12!W51="","",ชี้วัด12!W51))</f>
        <v/>
      </c>
      <c r="X21" s="314" t="str">
        <f>IF($B$2=1,IF(ชี้วัด12!X21="","",ชี้วัด12!X21),IF(ชี้วัด12!X51="","",ชี้วัด12!X51))</f>
        <v/>
      </c>
      <c r="Y21" s="314" t="str">
        <f>IF($B$2=1,IF(ชี้วัด12!Y21="","",ชี้วัด12!Y21),IF(ชี้วัด12!Y51="","",ชี้วัด12!Y51))</f>
        <v/>
      </c>
      <c r="Z21" s="314" t="str">
        <f>IF($B$2=1,IF(ชี้วัด12!Z21="","",ชี้วัด12!Z21),IF(ชี้วัด12!Z51="","",ชี้วัด12!Z51))</f>
        <v/>
      </c>
      <c r="AA21" s="314" t="str">
        <f>IF($B$2=1,IF(ชี้วัด12!AA21="","",ชี้วัด12!AA21),IF(ชี้วัด12!AA51="","",ชี้วัด12!AA51))</f>
        <v/>
      </c>
      <c r="AB21" s="314" t="str">
        <f>IF($B$2=1,IF(ชี้วัด12!AB21="","",ชี้วัด12!AB21),IF(ชี้วัด12!AB51="","",ชี้วัด12!AB51))</f>
        <v/>
      </c>
      <c r="AC21" s="314" t="str">
        <f>IF($B$2=1,IF(ชี้วัด12!AC21="","",ชี้วัด12!AC21),IF(ชี้วัด12!AC51="","",ชี้วัด12!AC51))</f>
        <v/>
      </c>
      <c r="AD21" s="314" t="str">
        <f>IF($B$2=1,IF(ชี้วัด12!AD21="","",ชี้วัด12!AD21),IF(ชี้วัด12!AD51="","",ชี้วัด12!AD51))</f>
        <v/>
      </c>
      <c r="AE21" s="314" t="str">
        <f>IF($B$2=1,IF(ชี้วัด12!AE21="","",ชี้วัด12!AE21),IF(ชี้วัด12!AE51="","",ชี้วัด12!AE51))</f>
        <v/>
      </c>
      <c r="AF21" s="314" t="str">
        <f>IF($B$2=1,IF(ชี้วัด12!AF21="","",ชี้วัด12!AF21),IF(ชี้วัด12!AF51="","",ชี้วัด12!AF51))</f>
        <v/>
      </c>
      <c r="AG21" s="314" t="str">
        <f>IF($B$2=1,IF(ชี้วัด12!AG21="","",ชี้วัด12!AG21),IF(ชี้วัด12!AG51="","",ชี้วัด12!AG51))</f>
        <v/>
      </c>
      <c r="AH21" s="314" t="str">
        <f>IF($B$2=1,IF(ชี้วัด12!AH21="","",ชี้วัด12!AH21),IF(ชี้วัด12!AH51="","",ชี้วัด12!AH51))</f>
        <v/>
      </c>
      <c r="AI21" s="314" t="str">
        <f>IF($B$2=1,IF(ชี้วัด12!AI21="","",ชี้วัด12!AI21),IF(ชี้วัด12!AI51="","",ชี้วัด12!AI51))</f>
        <v/>
      </c>
      <c r="AJ21" s="314" t="str">
        <f>IF($B$2=1,IF(ชี้วัด12!AJ21="","",ชี้วัด12!AJ21),IF(ชี้วัด12!AJ51="","",ชี้วัด12!AJ51))</f>
        <v/>
      </c>
      <c r="AK21" s="314" t="str">
        <f>IF($B$2=1,IF(ชี้วัด12!AK21="","",ชี้วัด12!AK21),IF(ชี้วัด12!AK51="","",ชี้วัด12!AK51))</f>
        <v/>
      </c>
      <c r="AL21" s="314" t="str">
        <f>IF($B$2=1,IF(ชี้วัด12!AL21="","",ชี้วัด12!AL21),IF(ชี้วัด12!AL51="","",ชี้วัด12!AL51))</f>
        <v/>
      </c>
      <c r="AM21" s="314" t="str">
        <f>IF($B$2=1,IF(ชี้วัด12!AM21="","",ชี้วัด12!AM21),IF(ชี้วัด12!AM51="","",ชี้วัด12!AM51))</f>
        <v/>
      </c>
      <c r="AN21" s="314" t="str">
        <f>IF($B$2=1,IF(ชี้วัด12!AN21="","",ชี้วัด12!AN21),IF(ชี้วัด12!AN51="","",ชี้วัด12!AN51))</f>
        <v/>
      </c>
      <c r="AO21" s="314" t="str">
        <f>IF($B$2=1,IF(ชี้วัด12!AO21="","",ชี้วัด12!AO21),IF(ชี้วัด12!AO51="","",ชี้วัด12!AO51))</f>
        <v/>
      </c>
      <c r="AP21" s="314" t="str">
        <f>IF($B$2=1,IF(ชี้วัด12!AP21="","",ชี้วัด12!AP21),IF(ชี้วัด12!AP51="","",ชี้วัด12!AP51))</f>
        <v/>
      </c>
      <c r="AQ21" s="314" t="str">
        <f>IF($B$2=1,IF(ชี้วัด12!AQ21="","",ชี้วัด12!AQ21),IF(ชี้วัด12!AQ51="","",ชี้วัด12!AQ51))</f>
        <v/>
      </c>
      <c r="AR21" s="314" t="str">
        <f>IF($B$2=1,IF(ชี้วัด12!AR21="","",ชี้วัด12!AR21),IF(ชี้วัด12!AR51="","",ชี้วัด12!AR51))</f>
        <v/>
      </c>
      <c r="AS21" s="314" t="str">
        <f>IF($B$2=1,IF(ชี้วัด12!AS21="","",ชี้วัด12!AS21),IF(ชี้วัด12!AS51="","",ชี้วัด12!AS51))</f>
        <v/>
      </c>
      <c r="AT21" s="314" t="str">
        <f>IF($B$2=1,IF(ชี้วัด12!AT21="","",ชี้วัด12!AT21),IF(ชี้วัด12!AT51="","",ชี้วัด12!AT51))</f>
        <v/>
      </c>
      <c r="AU21" s="314" t="str">
        <f>IF($B$2=1,IF(ชี้วัด12!AU21="","",ชี้วัด12!AU21),IF(ชี้วัด12!AU51="","",ชี้วัด12!AU51))</f>
        <v/>
      </c>
      <c r="AV21" s="314" t="str">
        <f>IF($B$2=1,IF(ชี้วัด12!AV21="","",ชี้วัด12!AV21),IF(ชี้วัด12!AV51="","",ชี้วัด12!AV51))</f>
        <v/>
      </c>
      <c r="AW21" s="314" t="str">
        <f>IF($B$2=1,IF(ชี้วัด12!AW21="","",ชี้วัด12!AW21),IF(ชี้วัด12!AW51="","",ชี้วัด12!AW51))</f>
        <v/>
      </c>
      <c r="AX21" s="314" t="str">
        <f>IF($B$2=1,IF(ชี้วัด12!AX21="","",ชี้วัด12!AX21),IF(ชี้วัด12!AX51="","",ชี้วัด12!AX51))</f>
        <v/>
      </c>
      <c r="AY21" s="314" t="str">
        <f>IF($B$2=1,IF(ชี้วัด12!AY21="","",ชี้วัด12!AY21),IF(ชี้วัด12!AY51="","",ชี้วัด12!AY51))</f>
        <v/>
      </c>
      <c r="AZ21" s="314" t="str">
        <f>IF($B$2=1,IF(ชี้วัด12!AZ21="","",ชี้วัด12!AZ21),IF(ชี้วัด12!AZ51="","",ชี้วัด12!AZ51))</f>
        <v/>
      </c>
      <c r="BA21" s="314" t="str">
        <f>IF($B$2=1,IF(ชี้วัด12!BA21="","",ชี้วัด12!BA21),IF(ชี้วัด12!BA51="","",ชี้วัด12!BA51))</f>
        <v/>
      </c>
      <c r="BB21" s="314" t="str">
        <f>IF($B$2=1,IF(ชี้วัด12!BB21="","",ชี้วัด12!BB21),IF(ชี้วัด12!BB51="","",ชี้วัด12!BB51))</f>
        <v/>
      </c>
      <c r="BC21" s="314" t="str">
        <f>IF($B$2=1,IF(ชี้วัด12!BC21="","",ชี้วัด12!BC21),IF(ชี้วัด12!BC51="","",ชี้วัด12!BC51))</f>
        <v/>
      </c>
      <c r="BD21" s="314" t="str">
        <f>IF($B$2=1,IF(ชี้วัด12!BD21="","",ชี้วัด12!BD21),IF(ชี้วัด12!BD51="","",ชี้วัด12!BD51))</f>
        <v/>
      </c>
      <c r="BE21" s="116" t="str">
        <f>IF($B$2=1,IF(ชี้วัด12!BE21="","",ชี้วัด12!BE21),IF(ชี้วัด12!BE51="","",ชี้วัด12!BE51))</f>
        <v/>
      </c>
      <c r="BF21" s="116" t="str">
        <f>IF($B$2=1,IF(ชี้วัด12!BF21="","",ชี้วัด12!BF21),IF(ชี้วัด12!BF51="","",ชี้วัด12!BF51))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IF($B$2=1,IF(ชี้วัด12!E22="","",ชี้วัด12!E22),IF(ชี้วัด12!E52="","",ชี้วัด12!E52))</f>
        <v/>
      </c>
      <c r="F22" s="118"/>
      <c r="G22" s="314" t="str">
        <f>IF($B$2=1,IF(ชี้วัด12!G22="","",ชี้วัด12!G22),IF(ชี้วัด12!G52="","",ชี้วัด12!G52))</f>
        <v/>
      </c>
      <c r="H22" s="314" t="str">
        <f>IF($B$2=1,IF(ชี้วัด12!H22="","",ชี้วัด12!H22),IF(ชี้วัด12!H52="","",ชี้วัด12!H52))</f>
        <v/>
      </c>
      <c r="I22" s="314" t="str">
        <f>IF($B$2=1,IF(ชี้วัด12!I22="","",ชี้วัด12!I22),IF(ชี้วัด12!I52="","",ชี้วัด12!I52))</f>
        <v/>
      </c>
      <c r="J22" s="314" t="str">
        <f>IF($B$2=1,IF(ชี้วัด12!J22="","",ชี้วัด12!J22),IF(ชี้วัด12!J52="","",ชี้วัด12!J52))</f>
        <v/>
      </c>
      <c r="K22" s="314" t="str">
        <f>IF($B$2=1,IF(ชี้วัด12!K22="","",ชี้วัด12!K22),IF(ชี้วัด12!K52="","",ชี้วัด12!K52))</f>
        <v/>
      </c>
      <c r="L22" s="314" t="str">
        <f>IF($B$2=1,IF(ชี้วัด12!L22="","",ชี้วัด12!L22),IF(ชี้วัด12!L52="","",ชี้วัด12!L52))</f>
        <v/>
      </c>
      <c r="M22" s="314" t="str">
        <f>IF($B$2=1,IF(ชี้วัด12!M22="","",ชี้วัด12!M22),IF(ชี้วัด12!M52="","",ชี้วัด12!M52))</f>
        <v/>
      </c>
      <c r="N22" s="314" t="str">
        <f>IF($B$2=1,IF(ชี้วัด12!N22="","",ชี้วัด12!N22),IF(ชี้วัด12!N52="","",ชี้วัด12!N52))</f>
        <v/>
      </c>
      <c r="O22" s="314" t="str">
        <f>IF($B$2=1,IF(ชี้วัด12!O22="","",ชี้วัด12!O22),IF(ชี้วัด12!O52="","",ชี้วัด12!O52))</f>
        <v/>
      </c>
      <c r="P22" s="314" t="str">
        <f>IF($B$2=1,IF(ชี้วัด12!P22="","",ชี้วัด12!P22),IF(ชี้วัด12!P52="","",ชี้วัด12!P52))</f>
        <v/>
      </c>
      <c r="Q22" s="314" t="str">
        <f>IF($B$2=1,IF(ชี้วัด12!Q22="","",ชี้วัด12!Q22),IF(ชี้วัด12!Q52="","",ชี้วัด12!Q52))</f>
        <v/>
      </c>
      <c r="R22" s="314" t="str">
        <f>IF($B$2=1,IF(ชี้วัด12!R22="","",ชี้วัด12!R22),IF(ชี้วัด12!R52="","",ชี้วัด12!R52))</f>
        <v/>
      </c>
      <c r="S22" s="314" t="str">
        <f>IF($B$2=1,IF(ชี้วัด12!S22="","",ชี้วัด12!S22),IF(ชี้วัด12!S52="","",ชี้วัด12!S52))</f>
        <v/>
      </c>
      <c r="T22" s="314" t="str">
        <f>IF($B$2=1,IF(ชี้วัด12!T22="","",ชี้วัด12!T22),IF(ชี้วัด12!T52="","",ชี้วัด12!T52))</f>
        <v/>
      </c>
      <c r="U22" s="314" t="str">
        <f>IF($B$2=1,IF(ชี้วัด12!U22="","",ชี้วัด12!U22),IF(ชี้วัด12!U52="","",ชี้วัด12!U52))</f>
        <v/>
      </c>
      <c r="V22" s="314" t="str">
        <f>IF($B$2=1,IF(ชี้วัด12!V22="","",ชี้วัด12!V22),IF(ชี้วัด12!V52="","",ชี้วัด12!V52))</f>
        <v/>
      </c>
      <c r="W22" s="314" t="str">
        <f>IF($B$2=1,IF(ชี้วัด12!W22="","",ชี้วัด12!W22),IF(ชี้วัด12!W52="","",ชี้วัด12!W52))</f>
        <v/>
      </c>
      <c r="X22" s="314" t="str">
        <f>IF($B$2=1,IF(ชี้วัด12!X22="","",ชี้วัด12!X22),IF(ชี้วัด12!X52="","",ชี้วัด12!X52))</f>
        <v/>
      </c>
      <c r="Y22" s="314" t="str">
        <f>IF($B$2=1,IF(ชี้วัด12!Y22="","",ชี้วัด12!Y22),IF(ชี้วัด12!Y52="","",ชี้วัด12!Y52))</f>
        <v/>
      </c>
      <c r="Z22" s="314" t="str">
        <f>IF($B$2=1,IF(ชี้วัด12!Z22="","",ชี้วัด12!Z22),IF(ชี้วัด12!Z52="","",ชี้วัด12!Z52))</f>
        <v/>
      </c>
      <c r="AA22" s="314" t="str">
        <f>IF($B$2=1,IF(ชี้วัด12!AA22="","",ชี้วัด12!AA22),IF(ชี้วัด12!AA52="","",ชี้วัด12!AA52))</f>
        <v/>
      </c>
      <c r="AB22" s="314" t="str">
        <f>IF($B$2=1,IF(ชี้วัด12!AB22="","",ชี้วัด12!AB22),IF(ชี้วัด12!AB52="","",ชี้วัด12!AB52))</f>
        <v/>
      </c>
      <c r="AC22" s="314" t="str">
        <f>IF($B$2=1,IF(ชี้วัด12!AC22="","",ชี้วัด12!AC22),IF(ชี้วัด12!AC52="","",ชี้วัด12!AC52))</f>
        <v/>
      </c>
      <c r="AD22" s="314" t="str">
        <f>IF($B$2=1,IF(ชี้วัด12!AD22="","",ชี้วัด12!AD22),IF(ชี้วัด12!AD52="","",ชี้วัด12!AD52))</f>
        <v/>
      </c>
      <c r="AE22" s="314" t="str">
        <f>IF($B$2=1,IF(ชี้วัด12!AE22="","",ชี้วัด12!AE22),IF(ชี้วัด12!AE52="","",ชี้วัด12!AE52))</f>
        <v/>
      </c>
      <c r="AF22" s="314" t="str">
        <f>IF($B$2=1,IF(ชี้วัด12!AF22="","",ชี้วัด12!AF22),IF(ชี้วัด12!AF52="","",ชี้วัด12!AF52))</f>
        <v/>
      </c>
      <c r="AG22" s="314" t="str">
        <f>IF($B$2=1,IF(ชี้วัด12!AG22="","",ชี้วัด12!AG22),IF(ชี้วัด12!AG52="","",ชี้วัด12!AG52))</f>
        <v/>
      </c>
      <c r="AH22" s="314" t="str">
        <f>IF($B$2=1,IF(ชี้วัด12!AH22="","",ชี้วัด12!AH22),IF(ชี้วัด12!AH52="","",ชี้วัด12!AH52))</f>
        <v/>
      </c>
      <c r="AI22" s="314" t="str">
        <f>IF($B$2=1,IF(ชี้วัด12!AI22="","",ชี้วัด12!AI22),IF(ชี้วัด12!AI52="","",ชี้วัด12!AI52))</f>
        <v/>
      </c>
      <c r="AJ22" s="314" t="str">
        <f>IF($B$2=1,IF(ชี้วัด12!AJ22="","",ชี้วัด12!AJ22),IF(ชี้วัด12!AJ52="","",ชี้วัด12!AJ52))</f>
        <v/>
      </c>
      <c r="AK22" s="314" t="str">
        <f>IF($B$2=1,IF(ชี้วัด12!AK22="","",ชี้วัด12!AK22),IF(ชี้วัด12!AK52="","",ชี้วัด12!AK52))</f>
        <v/>
      </c>
      <c r="AL22" s="314" t="str">
        <f>IF($B$2=1,IF(ชี้วัด12!AL22="","",ชี้วัด12!AL22),IF(ชี้วัด12!AL52="","",ชี้วัด12!AL52))</f>
        <v/>
      </c>
      <c r="AM22" s="314" t="str">
        <f>IF($B$2=1,IF(ชี้วัด12!AM22="","",ชี้วัด12!AM22),IF(ชี้วัด12!AM52="","",ชี้วัด12!AM52))</f>
        <v/>
      </c>
      <c r="AN22" s="314" t="str">
        <f>IF($B$2=1,IF(ชี้วัด12!AN22="","",ชี้วัด12!AN22),IF(ชี้วัด12!AN52="","",ชี้วัด12!AN52))</f>
        <v/>
      </c>
      <c r="AO22" s="314" t="str">
        <f>IF($B$2=1,IF(ชี้วัด12!AO22="","",ชี้วัด12!AO22),IF(ชี้วัด12!AO52="","",ชี้วัด12!AO52))</f>
        <v/>
      </c>
      <c r="AP22" s="314" t="str">
        <f>IF($B$2=1,IF(ชี้วัด12!AP22="","",ชี้วัด12!AP22),IF(ชี้วัด12!AP52="","",ชี้วัด12!AP52))</f>
        <v/>
      </c>
      <c r="AQ22" s="314" t="str">
        <f>IF($B$2=1,IF(ชี้วัด12!AQ22="","",ชี้วัด12!AQ22),IF(ชี้วัด12!AQ52="","",ชี้วัด12!AQ52))</f>
        <v/>
      </c>
      <c r="AR22" s="314" t="str">
        <f>IF($B$2=1,IF(ชี้วัด12!AR22="","",ชี้วัด12!AR22),IF(ชี้วัด12!AR52="","",ชี้วัด12!AR52))</f>
        <v/>
      </c>
      <c r="AS22" s="314" t="str">
        <f>IF($B$2=1,IF(ชี้วัด12!AS22="","",ชี้วัด12!AS22),IF(ชี้วัด12!AS52="","",ชี้วัด12!AS52))</f>
        <v/>
      </c>
      <c r="AT22" s="314" t="str">
        <f>IF($B$2=1,IF(ชี้วัด12!AT22="","",ชี้วัด12!AT22),IF(ชี้วัด12!AT52="","",ชี้วัด12!AT52))</f>
        <v/>
      </c>
      <c r="AU22" s="314" t="str">
        <f>IF($B$2=1,IF(ชี้วัด12!AU22="","",ชี้วัด12!AU22),IF(ชี้วัด12!AU52="","",ชี้วัด12!AU52))</f>
        <v/>
      </c>
      <c r="AV22" s="314" t="str">
        <f>IF($B$2=1,IF(ชี้วัด12!AV22="","",ชี้วัด12!AV22),IF(ชี้วัด12!AV52="","",ชี้วัด12!AV52))</f>
        <v/>
      </c>
      <c r="AW22" s="314" t="str">
        <f>IF($B$2=1,IF(ชี้วัด12!AW22="","",ชี้วัด12!AW22),IF(ชี้วัด12!AW52="","",ชี้วัด12!AW52))</f>
        <v/>
      </c>
      <c r="AX22" s="314" t="str">
        <f>IF($B$2=1,IF(ชี้วัด12!AX22="","",ชี้วัด12!AX22),IF(ชี้วัด12!AX52="","",ชี้วัด12!AX52))</f>
        <v/>
      </c>
      <c r="AY22" s="314" t="str">
        <f>IF($B$2=1,IF(ชี้วัด12!AY22="","",ชี้วัด12!AY22),IF(ชี้วัด12!AY52="","",ชี้วัด12!AY52))</f>
        <v/>
      </c>
      <c r="AZ22" s="314" t="str">
        <f>IF($B$2=1,IF(ชี้วัด12!AZ22="","",ชี้วัด12!AZ22),IF(ชี้วัด12!AZ52="","",ชี้วัด12!AZ52))</f>
        <v/>
      </c>
      <c r="BA22" s="314" t="str">
        <f>IF($B$2=1,IF(ชี้วัด12!BA22="","",ชี้วัด12!BA22),IF(ชี้วัด12!BA52="","",ชี้วัด12!BA52))</f>
        <v/>
      </c>
      <c r="BB22" s="314" t="str">
        <f>IF($B$2=1,IF(ชี้วัด12!BB22="","",ชี้วัด12!BB22),IF(ชี้วัด12!BB52="","",ชี้วัด12!BB52))</f>
        <v/>
      </c>
      <c r="BC22" s="314" t="str">
        <f>IF($B$2=1,IF(ชี้วัด12!BC22="","",ชี้วัด12!BC22),IF(ชี้วัด12!BC52="","",ชี้วัด12!BC52))</f>
        <v/>
      </c>
      <c r="BD22" s="314" t="str">
        <f>IF($B$2=1,IF(ชี้วัด12!BD22="","",ชี้วัด12!BD22),IF(ชี้วัด12!BD52="","",ชี้วัด12!BD52))</f>
        <v/>
      </c>
      <c r="BE22" s="116" t="str">
        <f>IF($B$2=1,IF(ชี้วัด12!BE22="","",ชี้วัด12!BE22),IF(ชี้วัด12!BE52="","",ชี้วัด12!BE52))</f>
        <v/>
      </c>
      <c r="BF22" s="116" t="str">
        <f>IF($B$2=1,IF(ชี้วัด12!BF22="","",ชี้วัด12!BF22),IF(ชี้วัด12!BF52="","",ชี้วัด12!BF52))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IF($B$2=1,IF(ชี้วัด12!E23="","",ชี้วัด12!E23),IF(ชี้วัด12!E53="","",ชี้วัด12!E53))</f>
        <v/>
      </c>
      <c r="F23" s="118"/>
      <c r="G23" s="314" t="str">
        <f>IF($B$2=1,IF(ชี้วัด12!G23="","",ชี้วัด12!G23),IF(ชี้วัด12!G53="","",ชี้วัด12!G53))</f>
        <v/>
      </c>
      <c r="H23" s="314" t="str">
        <f>IF($B$2=1,IF(ชี้วัด12!H23="","",ชี้วัด12!H23),IF(ชี้วัด12!H53="","",ชี้วัด12!H53))</f>
        <v/>
      </c>
      <c r="I23" s="314" t="str">
        <f>IF($B$2=1,IF(ชี้วัด12!I23="","",ชี้วัด12!I23),IF(ชี้วัด12!I53="","",ชี้วัด12!I53))</f>
        <v/>
      </c>
      <c r="J23" s="314" t="str">
        <f>IF($B$2=1,IF(ชี้วัด12!J23="","",ชี้วัด12!J23),IF(ชี้วัด12!J53="","",ชี้วัด12!J53))</f>
        <v/>
      </c>
      <c r="K23" s="314" t="str">
        <f>IF($B$2=1,IF(ชี้วัด12!K23="","",ชี้วัด12!K23),IF(ชี้วัด12!K53="","",ชี้วัด12!K53))</f>
        <v/>
      </c>
      <c r="L23" s="314" t="str">
        <f>IF($B$2=1,IF(ชี้วัด12!L23="","",ชี้วัด12!L23),IF(ชี้วัด12!L53="","",ชี้วัด12!L53))</f>
        <v/>
      </c>
      <c r="M23" s="314" t="str">
        <f>IF($B$2=1,IF(ชี้วัด12!M23="","",ชี้วัด12!M23),IF(ชี้วัด12!M53="","",ชี้วัด12!M53))</f>
        <v/>
      </c>
      <c r="N23" s="314" t="str">
        <f>IF($B$2=1,IF(ชี้วัด12!N23="","",ชี้วัด12!N23),IF(ชี้วัด12!N53="","",ชี้วัด12!N53))</f>
        <v/>
      </c>
      <c r="O23" s="314" t="str">
        <f>IF($B$2=1,IF(ชี้วัด12!O23="","",ชี้วัด12!O23),IF(ชี้วัด12!O53="","",ชี้วัด12!O53))</f>
        <v/>
      </c>
      <c r="P23" s="314" t="str">
        <f>IF($B$2=1,IF(ชี้วัด12!P23="","",ชี้วัด12!P23),IF(ชี้วัด12!P53="","",ชี้วัด12!P53))</f>
        <v/>
      </c>
      <c r="Q23" s="314" t="str">
        <f>IF($B$2=1,IF(ชี้วัด12!Q23="","",ชี้วัด12!Q23),IF(ชี้วัด12!Q53="","",ชี้วัด12!Q53))</f>
        <v/>
      </c>
      <c r="R23" s="314" t="str">
        <f>IF($B$2=1,IF(ชี้วัด12!R23="","",ชี้วัด12!R23),IF(ชี้วัด12!R53="","",ชี้วัด12!R53))</f>
        <v/>
      </c>
      <c r="S23" s="314" t="str">
        <f>IF($B$2=1,IF(ชี้วัด12!S23="","",ชี้วัด12!S23),IF(ชี้วัด12!S53="","",ชี้วัด12!S53))</f>
        <v/>
      </c>
      <c r="T23" s="314" t="str">
        <f>IF($B$2=1,IF(ชี้วัด12!T23="","",ชี้วัด12!T23),IF(ชี้วัด12!T53="","",ชี้วัด12!T53))</f>
        <v/>
      </c>
      <c r="U23" s="314" t="str">
        <f>IF($B$2=1,IF(ชี้วัด12!U23="","",ชี้วัด12!U23),IF(ชี้วัด12!U53="","",ชี้วัด12!U53))</f>
        <v/>
      </c>
      <c r="V23" s="314" t="str">
        <f>IF($B$2=1,IF(ชี้วัด12!V23="","",ชี้วัด12!V23),IF(ชี้วัด12!V53="","",ชี้วัด12!V53))</f>
        <v/>
      </c>
      <c r="W23" s="314" t="str">
        <f>IF($B$2=1,IF(ชี้วัด12!W23="","",ชี้วัด12!W23),IF(ชี้วัด12!W53="","",ชี้วัด12!W53))</f>
        <v/>
      </c>
      <c r="X23" s="314" t="str">
        <f>IF($B$2=1,IF(ชี้วัด12!X23="","",ชี้วัด12!X23),IF(ชี้วัด12!X53="","",ชี้วัด12!X53))</f>
        <v/>
      </c>
      <c r="Y23" s="314" t="str">
        <f>IF($B$2=1,IF(ชี้วัด12!Y23="","",ชี้วัด12!Y23),IF(ชี้วัด12!Y53="","",ชี้วัด12!Y53))</f>
        <v/>
      </c>
      <c r="Z23" s="314" t="str">
        <f>IF($B$2=1,IF(ชี้วัด12!Z23="","",ชี้วัด12!Z23),IF(ชี้วัด12!Z53="","",ชี้วัด12!Z53))</f>
        <v/>
      </c>
      <c r="AA23" s="314" t="str">
        <f>IF($B$2=1,IF(ชี้วัด12!AA23="","",ชี้วัด12!AA23),IF(ชี้วัด12!AA53="","",ชี้วัด12!AA53))</f>
        <v/>
      </c>
      <c r="AB23" s="314" t="str">
        <f>IF($B$2=1,IF(ชี้วัด12!AB23="","",ชี้วัด12!AB23),IF(ชี้วัด12!AB53="","",ชี้วัด12!AB53))</f>
        <v/>
      </c>
      <c r="AC23" s="314" t="str">
        <f>IF($B$2=1,IF(ชี้วัด12!AC23="","",ชี้วัด12!AC23),IF(ชี้วัด12!AC53="","",ชี้วัด12!AC53))</f>
        <v/>
      </c>
      <c r="AD23" s="314" t="str">
        <f>IF($B$2=1,IF(ชี้วัด12!AD23="","",ชี้วัด12!AD23),IF(ชี้วัด12!AD53="","",ชี้วัด12!AD53))</f>
        <v/>
      </c>
      <c r="AE23" s="314" t="str">
        <f>IF($B$2=1,IF(ชี้วัด12!AE23="","",ชี้วัด12!AE23),IF(ชี้วัด12!AE53="","",ชี้วัด12!AE53))</f>
        <v/>
      </c>
      <c r="AF23" s="314" t="str">
        <f>IF($B$2=1,IF(ชี้วัด12!AF23="","",ชี้วัด12!AF23),IF(ชี้วัด12!AF53="","",ชี้วัด12!AF53))</f>
        <v/>
      </c>
      <c r="AG23" s="314" t="str">
        <f>IF($B$2=1,IF(ชี้วัด12!AG23="","",ชี้วัด12!AG23),IF(ชี้วัด12!AG53="","",ชี้วัด12!AG53))</f>
        <v/>
      </c>
      <c r="AH23" s="314" t="str">
        <f>IF($B$2=1,IF(ชี้วัด12!AH23="","",ชี้วัด12!AH23),IF(ชี้วัด12!AH53="","",ชี้วัด12!AH53))</f>
        <v/>
      </c>
      <c r="AI23" s="314" t="str">
        <f>IF($B$2=1,IF(ชี้วัด12!AI23="","",ชี้วัด12!AI23),IF(ชี้วัด12!AI53="","",ชี้วัด12!AI53))</f>
        <v/>
      </c>
      <c r="AJ23" s="314" t="str">
        <f>IF($B$2=1,IF(ชี้วัด12!AJ23="","",ชี้วัด12!AJ23),IF(ชี้วัด12!AJ53="","",ชี้วัด12!AJ53))</f>
        <v/>
      </c>
      <c r="AK23" s="314" t="str">
        <f>IF($B$2=1,IF(ชี้วัด12!AK23="","",ชี้วัด12!AK23),IF(ชี้วัด12!AK53="","",ชี้วัด12!AK53))</f>
        <v/>
      </c>
      <c r="AL23" s="314" t="str">
        <f>IF($B$2=1,IF(ชี้วัด12!AL23="","",ชี้วัด12!AL23),IF(ชี้วัด12!AL53="","",ชี้วัด12!AL53))</f>
        <v/>
      </c>
      <c r="AM23" s="314" t="str">
        <f>IF($B$2=1,IF(ชี้วัด12!AM23="","",ชี้วัด12!AM23),IF(ชี้วัด12!AM53="","",ชี้วัด12!AM53))</f>
        <v/>
      </c>
      <c r="AN23" s="314" t="str">
        <f>IF($B$2=1,IF(ชี้วัด12!AN23="","",ชี้วัด12!AN23),IF(ชี้วัด12!AN53="","",ชี้วัด12!AN53))</f>
        <v/>
      </c>
      <c r="AO23" s="314" t="str">
        <f>IF($B$2=1,IF(ชี้วัด12!AO23="","",ชี้วัด12!AO23),IF(ชี้วัด12!AO53="","",ชี้วัด12!AO53))</f>
        <v/>
      </c>
      <c r="AP23" s="314" t="str">
        <f>IF($B$2=1,IF(ชี้วัด12!AP23="","",ชี้วัด12!AP23),IF(ชี้วัด12!AP53="","",ชี้วัด12!AP53))</f>
        <v/>
      </c>
      <c r="AQ23" s="314" t="str">
        <f>IF($B$2=1,IF(ชี้วัด12!AQ23="","",ชี้วัด12!AQ23),IF(ชี้วัด12!AQ53="","",ชี้วัด12!AQ53))</f>
        <v/>
      </c>
      <c r="AR23" s="314" t="str">
        <f>IF($B$2=1,IF(ชี้วัด12!AR23="","",ชี้วัด12!AR23),IF(ชี้วัด12!AR53="","",ชี้วัด12!AR53))</f>
        <v/>
      </c>
      <c r="AS23" s="314" t="str">
        <f>IF($B$2=1,IF(ชี้วัด12!AS23="","",ชี้วัด12!AS23),IF(ชี้วัด12!AS53="","",ชี้วัด12!AS53))</f>
        <v/>
      </c>
      <c r="AT23" s="314" t="str">
        <f>IF($B$2=1,IF(ชี้วัด12!AT23="","",ชี้วัด12!AT23),IF(ชี้วัด12!AT53="","",ชี้วัด12!AT53))</f>
        <v/>
      </c>
      <c r="AU23" s="314" t="str">
        <f>IF($B$2=1,IF(ชี้วัด12!AU23="","",ชี้วัด12!AU23),IF(ชี้วัด12!AU53="","",ชี้วัด12!AU53))</f>
        <v/>
      </c>
      <c r="AV23" s="314" t="str">
        <f>IF($B$2=1,IF(ชี้วัด12!AV23="","",ชี้วัด12!AV23),IF(ชี้วัด12!AV53="","",ชี้วัด12!AV53))</f>
        <v/>
      </c>
      <c r="AW23" s="314" t="str">
        <f>IF($B$2=1,IF(ชี้วัด12!AW23="","",ชี้วัด12!AW23),IF(ชี้วัด12!AW53="","",ชี้วัด12!AW53))</f>
        <v/>
      </c>
      <c r="AX23" s="314" t="str">
        <f>IF($B$2=1,IF(ชี้วัด12!AX23="","",ชี้วัด12!AX23),IF(ชี้วัด12!AX53="","",ชี้วัด12!AX53))</f>
        <v/>
      </c>
      <c r="AY23" s="314" t="str">
        <f>IF($B$2=1,IF(ชี้วัด12!AY23="","",ชี้วัด12!AY23),IF(ชี้วัด12!AY53="","",ชี้วัด12!AY53))</f>
        <v/>
      </c>
      <c r="AZ23" s="314" t="str">
        <f>IF($B$2=1,IF(ชี้วัด12!AZ23="","",ชี้วัด12!AZ23),IF(ชี้วัด12!AZ53="","",ชี้วัด12!AZ53))</f>
        <v/>
      </c>
      <c r="BA23" s="314" t="str">
        <f>IF($B$2=1,IF(ชี้วัด12!BA23="","",ชี้วัด12!BA23),IF(ชี้วัด12!BA53="","",ชี้วัด12!BA53))</f>
        <v/>
      </c>
      <c r="BB23" s="314" t="str">
        <f>IF($B$2=1,IF(ชี้วัด12!BB23="","",ชี้วัด12!BB23),IF(ชี้วัด12!BB53="","",ชี้วัด12!BB53))</f>
        <v/>
      </c>
      <c r="BC23" s="314" t="str">
        <f>IF($B$2=1,IF(ชี้วัด12!BC23="","",ชี้วัด12!BC23),IF(ชี้วัด12!BC53="","",ชี้วัด12!BC53))</f>
        <v/>
      </c>
      <c r="BD23" s="314" t="str">
        <f>IF($B$2=1,IF(ชี้วัด12!BD23="","",ชี้วัด12!BD23),IF(ชี้วัด12!BD53="","",ชี้วัด12!BD53))</f>
        <v/>
      </c>
      <c r="BE23" s="116" t="str">
        <f>IF($B$2=1,IF(ชี้วัด12!BE23="","",ชี้วัด12!BE23),IF(ชี้วัด12!BE53="","",ชี้วัด12!BE53))</f>
        <v/>
      </c>
      <c r="BF23" s="116" t="str">
        <f>IF($B$2=1,IF(ชี้วัด12!BF23="","",ชี้วัด12!BF23),IF(ชี้วัด12!BF53="","",ชี้วัด12!BF53))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IF($B$2=1,IF(ชี้วัด12!E24="","",ชี้วัด12!E24),IF(ชี้วัด12!E54="","",ชี้วัด12!E54))</f>
        <v/>
      </c>
      <c r="F24" s="118"/>
      <c r="G24" s="314" t="str">
        <f>IF($B$2=1,IF(ชี้วัด12!G24="","",ชี้วัด12!G24),IF(ชี้วัด12!G54="","",ชี้วัด12!G54))</f>
        <v/>
      </c>
      <c r="H24" s="314" t="str">
        <f>IF($B$2=1,IF(ชี้วัด12!H24="","",ชี้วัด12!H24),IF(ชี้วัด12!H54="","",ชี้วัด12!H54))</f>
        <v/>
      </c>
      <c r="I24" s="314" t="str">
        <f>IF($B$2=1,IF(ชี้วัด12!I24="","",ชี้วัด12!I24),IF(ชี้วัด12!I54="","",ชี้วัด12!I54))</f>
        <v/>
      </c>
      <c r="J24" s="314" t="str">
        <f>IF($B$2=1,IF(ชี้วัด12!J24="","",ชี้วัด12!J24),IF(ชี้วัด12!J54="","",ชี้วัด12!J54))</f>
        <v/>
      </c>
      <c r="K24" s="314" t="str">
        <f>IF($B$2=1,IF(ชี้วัด12!K24="","",ชี้วัด12!K24),IF(ชี้วัด12!K54="","",ชี้วัด12!K54))</f>
        <v/>
      </c>
      <c r="L24" s="314" t="str">
        <f>IF($B$2=1,IF(ชี้วัด12!L24="","",ชี้วัด12!L24),IF(ชี้วัด12!L54="","",ชี้วัด12!L54))</f>
        <v/>
      </c>
      <c r="M24" s="314" t="str">
        <f>IF($B$2=1,IF(ชี้วัด12!M24="","",ชี้วัด12!M24),IF(ชี้วัด12!M54="","",ชี้วัด12!M54))</f>
        <v/>
      </c>
      <c r="N24" s="314" t="str">
        <f>IF($B$2=1,IF(ชี้วัด12!N24="","",ชี้วัด12!N24),IF(ชี้วัด12!N54="","",ชี้วัด12!N54))</f>
        <v/>
      </c>
      <c r="O24" s="314" t="str">
        <f>IF($B$2=1,IF(ชี้วัด12!O24="","",ชี้วัด12!O24),IF(ชี้วัด12!O54="","",ชี้วัด12!O54))</f>
        <v/>
      </c>
      <c r="P24" s="314" t="str">
        <f>IF($B$2=1,IF(ชี้วัด12!P24="","",ชี้วัด12!P24),IF(ชี้วัด12!P54="","",ชี้วัด12!P54))</f>
        <v/>
      </c>
      <c r="Q24" s="314" t="str">
        <f>IF($B$2=1,IF(ชี้วัด12!Q24="","",ชี้วัด12!Q24),IF(ชี้วัด12!Q54="","",ชี้วัด12!Q54))</f>
        <v/>
      </c>
      <c r="R24" s="314" t="str">
        <f>IF($B$2=1,IF(ชี้วัด12!R24="","",ชี้วัด12!R24),IF(ชี้วัด12!R54="","",ชี้วัด12!R54))</f>
        <v/>
      </c>
      <c r="S24" s="314" t="str">
        <f>IF($B$2=1,IF(ชี้วัด12!S24="","",ชี้วัด12!S24),IF(ชี้วัด12!S54="","",ชี้วัด12!S54))</f>
        <v/>
      </c>
      <c r="T24" s="314" t="str">
        <f>IF($B$2=1,IF(ชี้วัด12!T24="","",ชี้วัด12!T24),IF(ชี้วัด12!T54="","",ชี้วัด12!T54))</f>
        <v/>
      </c>
      <c r="U24" s="314" t="str">
        <f>IF($B$2=1,IF(ชี้วัด12!U24="","",ชี้วัด12!U24),IF(ชี้วัด12!U54="","",ชี้วัด12!U54))</f>
        <v/>
      </c>
      <c r="V24" s="314" t="str">
        <f>IF($B$2=1,IF(ชี้วัด12!V24="","",ชี้วัด12!V24),IF(ชี้วัด12!V54="","",ชี้วัด12!V54))</f>
        <v/>
      </c>
      <c r="W24" s="314" t="str">
        <f>IF($B$2=1,IF(ชี้วัด12!W24="","",ชี้วัด12!W24),IF(ชี้วัด12!W54="","",ชี้วัด12!W54))</f>
        <v/>
      </c>
      <c r="X24" s="314" t="str">
        <f>IF($B$2=1,IF(ชี้วัด12!X24="","",ชี้วัด12!X24),IF(ชี้วัด12!X54="","",ชี้วัด12!X54))</f>
        <v/>
      </c>
      <c r="Y24" s="314" t="str">
        <f>IF($B$2=1,IF(ชี้วัด12!Y24="","",ชี้วัด12!Y24),IF(ชี้วัด12!Y54="","",ชี้วัด12!Y54))</f>
        <v/>
      </c>
      <c r="Z24" s="314" t="str">
        <f>IF($B$2=1,IF(ชี้วัด12!Z24="","",ชี้วัด12!Z24),IF(ชี้วัด12!Z54="","",ชี้วัด12!Z54))</f>
        <v/>
      </c>
      <c r="AA24" s="314" t="str">
        <f>IF($B$2=1,IF(ชี้วัด12!AA24="","",ชี้วัด12!AA24),IF(ชี้วัด12!AA54="","",ชี้วัด12!AA54))</f>
        <v/>
      </c>
      <c r="AB24" s="314" t="str">
        <f>IF($B$2=1,IF(ชี้วัด12!AB24="","",ชี้วัด12!AB24),IF(ชี้วัด12!AB54="","",ชี้วัด12!AB54))</f>
        <v/>
      </c>
      <c r="AC24" s="314" t="str">
        <f>IF($B$2=1,IF(ชี้วัด12!AC24="","",ชี้วัด12!AC24),IF(ชี้วัด12!AC54="","",ชี้วัด12!AC54))</f>
        <v/>
      </c>
      <c r="AD24" s="314" t="str">
        <f>IF($B$2=1,IF(ชี้วัด12!AD24="","",ชี้วัด12!AD24),IF(ชี้วัด12!AD54="","",ชี้วัด12!AD54))</f>
        <v/>
      </c>
      <c r="AE24" s="314" t="str">
        <f>IF($B$2=1,IF(ชี้วัด12!AE24="","",ชี้วัด12!AE24),IF(ชี้วัด12!AE54="","",ชี้วัด12!AE54))</f>
        <v/>
      </c>
      <c r="AF24" s="314" t="str">
        <f>IF($B$2=1,IF(ชี้วัด12!AF24="","",ชี้วัด12!AF24),IF(ชี้วัด12!AF54="","",ชี้วัด12!AF54))</f>
        <v/>
      </c>
      <c r="AG24" s="314" t="str">
        <f>IF($B$2=1,IF(ชี้วัด12!AG24="","",ชี้วัด12!AG24),IF(ชี้วัด12!AG54="","",ชี้วัด12!AG54))</f>
        <v/>
      </c>
      <c r="AH24" s="314" t="str">
        <f>IF($B$2=1,IF(ชี้วัด12!AH24="","",ชี้วัด12!AH24),IF(ชี้วัด12!AH54="","",ชี้วัด12!AH54))</f>
        <v/>
      </c>
      <c r="AI24" s="314" t="str">
        <f>IF($B$2=1,IF(ชี้วัด12!AI24="","",ชี้วัด12!AI24),IF(ชี้วัด12!AI54="","",ชี้วัด12!AI54))</f>
        <v/>
      </c>
      <c r="AJ24" s="314" t="str">
        <f>IF($B$2=1,IF(ชี้วัด12!AJ24="","",ชี้วัด12!AJ24),IF(ชี้วัด12!AJ54="","",ชี้วัด12!AJ54))</f>
        <v/>
      </c>
      <c r="AK24" s="314" t="str">
        <f>IF($B$2=1,IF(ชี้วัด12!AK24="","",ชี้วัด12!AK24),IF(ชี้วัด12!AK54="","",ชี้วัด12!AK54))</f>
        <v/>
      </c>
      <c r="AL24" s="314" t="str">
        <f>IF($B$2=1,IF(ชี้วัด12!AL24="","",ชี้วัด12!AL24),IF(ชี้วัด12!AL54="","",ชี้วัด12!AL54))</f>
        <v/>
      </c>
      <c r="AM24" s="314" t="str">
        <f>IF($B$2=1,IF(ชี้วัด12!AM24="","",ชี้วัด12!AM24),IF(ชี้วัด12!AM54="","",ชี้วัด12!AM54))</f>
        <v/>
      </c>
      <c r="AN24" s="314" t="str">
        <f>IF($B$2=1,IF(ชี้วัด12!AN24="","",ชี้วัด12!AN24),IF(ชี้วัด12!AN54="","",ชี้วัด12!AN54))</f>
        <v/>
      </c>
      <c r="AO24" s="314" t="str">
        <f>IF($B$2=1,IF(ชี้วัด12!AO24="","",ชี้วัด12!AO24),IF(ชี้วัด12!AO54="","",ชี้วัด12!AO54))</f>
        <v/>
      </c>
      <c r="AP24" s="314" t="str">
        <f>IF($B$2=1,IF(ชี้วัด12!AP24="","",ชี้วัด12!AP24),IF(ชี้วัด12!AP54="","",ชี้วัด12!AP54))</f>
        <v/>
      </c>
      <c r="AQ24" s="314" t="str">
        <f>IF($B$2=1,IF(ชี้วัด12!AQ24="","",ชี้วัด12!AQ24),IF(ชี้วัด12!AQ54="","",ชี้วัด12!AQ54))</f>
        <v/>
      </c>
      <c r="AR24" s="314" t="str">
        <f>IF($B$2=1,IF(ชี้วัด12!AR24="","",ชี้วัด12!AR24),IF(ชี้วัด12!AR54="","",ชี้วัด12!AR54))</f>
        <v/>
      </c>
      <c r="AS24" s="314" t="str">
        <f>IF($B$2=1,IF(ชี้วัด12!AS24="","",ชี้วัด12!AS24),IF(ชี้วัด12!AS54="","",ชี้วัด12!AS54))</f>
        <v/>
      </c>
      <c r="AT24" s="314" t="str">
        <f>IF($B$2=1,IF(ชี้วัด12!AT24="","",ชี้วัด12!AT24),IF(ชี้วัด12!AT54="","",ชี้วัด12!AT54))</f>
        <v/>
      </c>
      <c r="AU24" s="314" t="str">
        <f>IF($B$2=1,IF(ชี้วัด12!AU24="","",ชี้วัด12!AU24),IF(ชี้วัด12!AU54="","",ชี้วัด12!AU54))</f>
        <v/>
      </c>
      <c r="AV24" s="314" t="str">
        <f>IF($B$2=1,IF(ชี้วัด12!AV24="","",ชี้วัด12!AV24),IF(ชี้วัด12!AV54="","",ชี้วัด12!AV54))</f>
        <v/>
      </c>
      <c r="AW24" s="314" t="str">
        <f>IF($B$2=1,IF(ชี้วัด12!AW24="","",ชี้วัด12!AW24),IF(ชี้วัด12!AW54="","",ชี้วัด12!AW54))</f>
        <v/>
      </c>
      <c r="AX24" s="314" t="str">
        <f>IF($B$2=1,IF(ชี้วัด12!AX24="","",ชี้วัด12!AX24),IF(ชี้วัด12!AX54="","",ชี้วัด12!AX54))</f>
        <v/>
      </c>
      <c r="AY24" s="314" t="str">
        <f>IF($B$2=1,IF(ชี้วัด12!AY24="","",ชี้วัด12!AY24),IF(ชี้วัด12!AY54="","",ชี้วัด12!AY54))</f>
        <v/>
      </c>
      <c r="AZ24" s="314" t="str">
        <f>IF($B$2=1,IF(ชี้วัด12!AZ24="","",ชี้วัด12!AZ24),IF(ชี้วัด12!AZ54="","",ชี้วัด12!AZ54))</f>
        <v/>
      </c>
      <c r="BA24" s="314" t="str">
        <f>IF($B$2=1,IF(ชี้วัด12!BA24="","",ชี้วัด12!BA24),IF(ชี้วัด12!BA54="","",ชี้วัด12!BA54))</f>
        <v/>
      </c>
      <c r="BB24" s="314" t="str">
        <f>IF($B$2=1,IF(ชี้วัด12!BB24="","",ชี้วัด12!BB24),IF(ชี้วัด12!BB54="","",ชี้วัด12!BB54))</f>
        <v/>
      </c>
      <c r="BC24" s="314" t="str">
        <f>IF($B$2=1,IF(ชี้วัด12!BC24="","",ชี้วัด12!BC24),IF(ชี้วัด12!BC54="","",ชี้วัด12!BC54))</f>
        <v/>
      </c>
      <c r="BD24" s="314" t="str">
        <f>IF($B$2=1,IF(ชี้วัด12!BD24="","",ชี้วัด12!BD24),IF(ชี้วัด12!BD54="","",ชี้วัด12!BD54))</f>
        <v/>
      </c>
      <c r="BE24" s="116" t="str">
        <f>IF($B$2=1,IF(ชี้วัด12!BE24="","",ชี้วัด12!BE24),IF(ชี้วัด12!BE54="","",ชี้วัด12!BE54))</f>
        <v/>
      </c>
      <c r="BF24" s="116" t="str">
        <f>IF($B$2=1,IF(ชี้วัด12!BF24="","",ชี้วัด12!BF24),IF(ชี้วัด12!BF54="","",ชี้วัด12!BF54))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IF($B$2=1,IF(ชี้วัด12!E25="","",ชี้วัด12!E25),IF(ชี้วัด12!E55="","",ชี้วัด12!E55))</f>
        <v/>
      </c>
      <c r="F25" s="118"/>
      <c r="G25" s="314" t="str">
        <f>IF($B$2=1,IF(ชี้วัด12!G25="","",ชี้วัด12!G25),IF(ชี้วัด12!G55="","",ชี้วัด12!G55))</f>
        <v/>
      </c>
      <c r="H25" s="314" t="str">
        <f>IF($B$2=1,IF(ชี้วัด12!H25="","",ชี้วัด12!H25),IF(ชี้วัด12!H55="","",ชี้วัด12!H55))</f>
        <v/>
      </c>
      <c r="I25" s="314" t="str">
        <f>IF($B$2=1,IF(ชี้วัด12!I25="","",ชี้วัด12!I25),IF(ชี้วัด12!I55="","",ชี้วัด12!I55))</f>
        <v/>
      </c>
      <c r="J25" s="314" t="str">
        <f>IF($B$2=1,IF(ชี้วัด12!J25="","",ชี้วัด12!J25),IF(ชี้วัด12!J55="","",ชี้วัด12!J55))</f>
        <v/>
      </c>
      <c r="K25" s="314" t="str">
        <f>IF($B$2=1,IF(ชี้วัด12!K25="","",ชี้วัด12!K25),IF(ชี้วัด12!K55="","",ชี้วัด12!K55))</f>
        <v/>
      </c>
      <c r="L25" s="314" t="str">
        <f>IF($B$2=1,IF(ชี้วัด12!L25="","",ชี้วัด12!L25),IF(ชี้วัด12!L55="","",ชี้วัด12!L55))</f>
        <v/>
      </c>
      <c r="M25" s="314" t="str">
        <f>IF($B$2=1,IF(ชี้วัด12!M25="","",ชี้วัด12!M25),IF(ชี้วัด12!M55="","",ชี้วัด12!M55))</f>
        <v/>
      </c>
      <c r="N25" s="314" t="str">
        <f>IF($B$2=1,IF(ชี้วัด12!N25="","",ชี้วัด12!N25),IF(ชี้วัด12!N55="","",ชี้วัด12!N55))</f>
        <v/>
      </c>
      <c r="O25" s="314" t="str">
        <f>IF($B$2=1,IF(ชี้วัด12!O25="","",ชี้วัด12!O25),IF(ชี้วัด12!O55="","",ชี้วัด12!O55))</f>
        <v/>
      </c>
      <c r="P25" s="314" t="str">
        <f>IF($B$2=1,IF(ชี้วัด12!P25="","",ชี้วัด12!P25),IF(ชี้วัด12!P55="","",ชี้วัด12!P55))</f>
        <v/>
      </c>
      <c r="Q25" s="314" t="str">
        <f>IF($B$2=1,IF(ชี้วัด12!Q25="","",ชี้วัด12!Q25),IF(ชี้วัด12!Q55="","",ชี้วัด12!Q55))</f>
        <v/>
      </c>
      <c r="R25" s="314" t="str">
        <f>IF($B$2=1,IF(ชี้วัด12!R25="","",ชี้วัด12!R25),IF(ชี้วัด12!R55="","",ชี้วัด12!R55))</f>
        <v/>
      </c>
      <c r="S25" s="314" t="str">
        <f>IF($B$2=1,IF(ชี้วัด12!S25="","",ชี้วัด12!S25),IF(ชี้วัด12!S55="","",ชี้วัด12!S55))</f>
        <v/>
      </c>
      <c r="T25" s="314" t="str">
        <f>IF($B$2=1,IF(ชี้วัด12!T25="","",ชี้วัด12!T25),IF(ชี้วัด12!T55="","",ชี้วัด12!T55))</f>
        <v/>
      </c>
      <c r="U25" s="314" t="str">
        <f>IF($B$2=1,IF(ชี้วัด12!U25="","",ชี้วัด12!U25),IF(ชี้วัด12!U55="","",ชี้วัด12!U55))</f>
        <v/>
      </c>
      <c r="V25" s="314" t="str">
        <f>IF($B$2=1,IF(ชี้วัด12!V25="","",ชี้วัด12!V25),IF(ชี้วัด12!V55="","",ชี้วัด12!V55))</f>
        <v/>
      </c>
      <c r="W25" s="314" t="str">
        <f>IF($B$2=1,IF(ชี้วัด12!W25="","",ชี้วัด12!W25),IF(ชี้วัด12!W55="","",ชี้วัด12!W55))</f>
        <v/>
      </c>
      <c r="X25" s="314" t="str">
        <f>IF($B$2=1,IF(ชี้วัด12!X25="","",ชี้วัด12!X25),IF(ชี้วัด12!X55="","",ชี้วัด12!X55))</f>
        <v/>
      </c>
      <c r="Y25" s="314" t="str">
        <f>IF($B$2=1,IF(ชี้วัด12!Y25="","",ชี้วัด12!Y25),IF(ชี้วัด12!Y55="","",ชี้วัด12!Y55))</f>
        <v/>
      </c>
      <c r="Z25" s="314" t="str">
        <f>IF($B$2=1,IF(ชี้วัด12!Z25="","",ชี้วัด12!Z25),IF(ชี้วัด12!Z55="","",ชี้วัด12!Z55))</f>
        <v/>
      </c>
      <c r="AA25" s="314" t="str">
        <f>IF($B$2=1,IF(ชี้วัด12!AA25="","",ชี้วัด12!AA25),IF(ชี้วัด12!AA55="","",ชี้วัด12!AA55))</f>
        <v/>
      </c>
      <c r="AB25" s="314" t="str">
        <f>IF($B$2=1,IF(ชี้วัด12!AB25="","",ชี้วัด12!AB25),IF(ชี้วัด12!AB55="","",ชี้วัด12!AB55))</f>
        <v/>
      </c>
      <c r="AC25" s="314" t="str">
        <f>IF($B$2=1,IF(ชี้วัด12!AC25="","",ชี้วัด12!AC25),IF(ชี้วัด12!AC55="","",ชี้วัด12!AC55))</f>
        <v/>
      </c>
      <c r="AD25" s="314" t="str">
        <f>IF($B$2=1,IF(ชี้วัด12!AD25="","",ชี้วัด12!AD25),IF(ชี้วัด12!AD55="","",ชี้วัด12!AD55))</f>
        <v/>
      </c>
      <c r="AE25" s="314" t="str">
        <f>IF($B$2=1,IF(ชี้วัด12!AE25="","",ชี้วัด12!AE25),IF(ชี้วัด12!AE55="","",ชี้วัด12!AE55))</f>
        <v/>
      </c>
      <c r="AF25" s="314" t="str">
        <f>IF($B$2=1,IF(ชี้วัด12!AF25="","",ชี้วัด12!AF25),IF(ชี้วัด12!AF55="","",ชี้วัด12!AF55))</f>
        <v/>
      </c>
      <c r="AG25" s="314" t="str">
        <f>IF($B$2=1,IF(ชี้วัด12!AG25="","",ชี้วัด12!AG25),IF(ชี้วัด12!AG55="","",ชี้วัด12!AG55))</f>
        <v/>
      </c>
      <c r="AH25" s="314" t="str">
        <f>IF($B$2=1,IF(ชี้วัด12!AH25="","",ชี้วัด12!AH25),IF(ชี้วัด12!AH55="","",ชี้วัด12!AH55))</f>
        <v/>
      </c>
      <c r="AI25" s="314" t="str">
        <f>IF($B$2=1,IF(ชี้วัด12!AI25="","",ชี้วัด12!AI25),IF(ชี้วัด12!AI55="","",ชี้วัด12!AI55))</f>
        <v/>
      </c>
      <c r="AJ25" s="314" t="str">
        <f>IF($B$2=1,IF(ชี้วัด12!AJ25="","",ชี้วัด12!AJ25),IF(ชี้วัด12!AJ55="","",ชี้วัด12!AJ55))</f>
        <v/>
      </c>
      <c r="AK25" s="314" t="str">
        <f>IF($B$2=1,IF(ชี้วัด12!AK25="","",ชี้วัด12!AK25),IF(ชี้วัด12!AK55="","",ชี้วัด12!AK55))</f>
        <v/>
      </c>
      <c r="AL25" s="314" t="str">
        <f>IF($B$2=1,IF(ชี้วัด12!AL25="","",ชี้วัด12!AL25),IF(ชี้วัด12!AL55="","",ชี้วัด12!AL55))</f>
        <v/>
      </c>
      <c r="AM25" s="314" t="str">
        <f>IF($B$2=1,IF(ชี้วัด12!AM25="","",ชี้วัด12!AM25),IF(ชี้วัด12!AM55="","",ชี้วัด12!AM55))</f>
        <v/>
      </c>
      <c r="AN25" s="314" t="str">
        <f>IF($B$2=1,IF(ชี้วัด12!AN25="","",ชี้วัด12!AN25),IF(ชี้วัด12!AN55="","",ชี้วัด12!AN55))</f>
        <v/>
      </c>
      <c r="AO25" s="314" t="str">
        <f>IF($B$2=1,IF(ชี้วัด12!AO25="","",ชี้วัด12!AO25),IF(ชี้วัด12!AO55="","",ชี้วัด12!AO55))</f>
        <v/>
      </c>
      <c r="AP25" s="314" t="str">
        <f>IF($B$2=1,IF(ชี้วัด12!AP25="","",ชี้วัด12!AP25),IF(ชี้วัด12!AP55="","",ชี้วัด12!AP55))</f>
        <v/>
      </c>
      <c r="AQ25" s="314" t="str">
        <f>IF($B$2=1,IF(ชี้วัด12!AQ25="","",ชี้วัด12!AQ25),IF(ชี้วัด12!AQ55="","",ชี้วัด12!AQ55))</f>
        <v/>
      </c>
      <c r="AR25" s="314" t="str">
        <f>IF($B$2=1,IF(ชี้วัด12!AR25="","",ชี้วัด12!AR25),IF(ชี้วัด12!AR55="","",ชี้วัด12!AR55))</f>
        <v/>
      </c>
      <c r="AS25" s="314" t="str">
        <f>IF($B$2=1,IF(ชี้วัด12!AS25="","",ชี้วัด12!AS25),IF(ชี้วัด12!AS55="","",ชี้วัด12!AS55))</f>
        <v/>
      </c>
      <c r="AT25" s="314" t="str">
        <f>IF($B$2=1,IF(ชี้วัด12!AT25="","",ชี้วัด12!AT25),IF(ชี้วัด12!AT55="","",ชี้วัด12!AT55))</f>
        <v/>
      </c>
      <c r="AU25" s="314" t="str">
        <f>IF($B$2=1,IF(ชี้วัด12!AU25="","",ชี้วัด12!AU25),IF(ชี้วัด12!AU55="","",ชี้วัด12!AU55))</f>
        <v/>
      </c>
      <c r="AV25" s="314" t="str">
        <f>IF($B$2=1,IF(ชี้วัด12!AV25="","",ชี้วัด12!AV25),IF(ชี้วัด12!AV55="","",ชี้วัด12!AV55))</f>
        <v/>
      </c>
      <c r="AW25" s="314" t="str">
        <f>IF($B$2=1,IF(ชี้วัด12!AW25="","",ชี้วัด12!AW25),IF(ชี้วัด12!AW55="","",ชี้วัด12!AW55))</f>
        <v/>
      </c>
      <c r="AX25" s="314" t="str">
        <f>IF($B$2=1,IF(ชี้วัด12!AX25="","",ชี้วัด12!AX25),IF(ชี้วัด12!AX55="","",ชี้วัด12!AX55))</f>
        <v/>
      </c>
      <c r="AY25" s="314" t="str">
        <f>IF($B$2=1,IF(ชี้วัด12!AY25="","",ชี้วัด12!AY25),IF(ชี้วัด12!AY55="","",ชี้วัด12!AY55))</f>
        <v/>
      </c>
      <c r="AZ25" s="314" t="str">
        <f>IF($B$2=1,IF(ชี้วัด12!AZ25="","",ชี้วัด12!AZ25),IF(ชี้วัด12!AZ55="","",ชี้วัด12!AZ55))</f>
        <v/>
      </c>
      <c r="BA25" s="314" t="str">
        <f>IF($B$2=1,IF(ชี้วัด12!BA25="","",ชี้วัด12!BA25),IF(ชี้วัด12!BA55="","",ชี้วัด12!BA55))</f>
        <v/>
      </c>
      <c r="BB25" s="314" t="str">
        <f>IF($B$2=1,IF(ชี้วัด12!BB25="","",ชี้วัด12!BB25),IF(ชี้วัด12!BB55="","",ชี้วัด12!BB55))</f>
        <v/>
      </c>
      <c r="BC25" s="314" t="str">
        <f>IF($B$2=1,IF(ชี้วัด12!BC25="","",ชี้วัด12!BC25),IF(ชี้วัด12!BC55="","",ชี้วัด12!BC55))</f>
        <v/>
      </c>
      <c r="BD25" s="314" t="str">
        <f>IF($B$2=1,IF(ชี้วัด12!BD25="","",ชี้วัด12!BD25),IF(ชี้วัด12!BD55="","",ชี้วัด12!BD55))</f>
        <v/>
      </c>
      <c r="BE25" s="116" t="str">
        <f>IF($B$2=1,IF(ชี้วัด12!BE25="","",ชี้วัด12!BE25),IF(ชี้วัด12!BE55="","",ชี้วัด12!BE55))</f>
        <v/>
      </c>
      <c r="BF25" s="116" t="str">
        <f>IF($B$2=1,IF(ชี้วัด12!BF25="","",ชี้วัด12!BF25),IF(ชี้วัด12!BF55="","",ชี้วัด12!BF55))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IF($B$2=1,IF(ชี้วัด12!E26="","",ชี้วัด12!E26),IF(ชี้วัด12!E56="","",ชี้วัด12!E56))</f>
        <v/>
      </c>
      <c r="F26" s="118"/>
      <c r="G26" s="314" t="str">
        <f>IF($B$2=1,IF(ชี้วัด12!G26="","",ชี้วัด12!G26),IF(ชี้วัด12!G56="","",ชี้วัด12!G56))</f>
        <v/>
      </c>
      <c r="H26" s="314" t="str">
        <f>IF($B$2=1,IF(ชี้วัด12!H26="","",ชี้วัด12!H26),IF(ชี้วัด12!H56="","",ชี้วัด12!H56))</f>
        <v/>
      </c>
      <c r="I26" s="314" t="str">
        <f>IF($B$2=1,IF(ชี้วัด12!I26="","",ชี้วัด12!I26),IF(ชี้วัด12!I56="","",ชี้วัด12!I56))</f>
        <v/>
      </c>
      <c r="J26" s="314" t="str">
        <f>IF($B$2=1,IF(ชี้วัด12!J26="","",ชี้วัด12!J26),IF(ชี้วัด12!J56="","",ชี้วัด12!J56))</f>
        <v/>
      </c>
      <c r="K26" s="314" t="str">
        <f>IF($B$2=1,IF(ชี้วัด12!K26="","",ชี้วัด12!K26),IF(ชี้วัด12!K56="","",ชี้วัด12!K56))</f>
        <v/>
      </c>
      <c r="L26" s="314" t="str">
        <f>IF($B$2=1,IF(ชี้วัด12!L26="","",ชี้วัด12!L26),IF(ชี้วัด12!L56="","",ชี้วัด12!L56))</f>
        <v/>
      </c>
      <c r="M26" s="314" t="str">
        <f>IF($B$2=1,IF(ชี้วัด12!M26="","",ชี้วัด12!M26),IF(ชี้วัด12!M56="","",ชี้วัด12!M56))</f>
        <v/>
      </c>
      <c r="N26" s="314" t="str">
        <f>IF($B$2=1,IF(ชี้วัด12!N26="","",ชี้วัด12!N26),IF(ชี้วัด12!N56="","",ชี้วัด12!N56))</f>
        <v/>
      </c>
      <c r="O26" s="314" t="str">
        <f>IF($B$2=1,IF(ชี้วัด12!O26="","",ชี้วัด12!O26),IF(ชี้วัด12!O56="","",ชี้วัด12!O56))</f>
        <v/>
      </c>
      <c r="P26" s="314" t="str">
        <f>IF($B$2=1,IF(ชี้วัด12!P26="","",ชี้วัด12!P26),IF(ชี้วัด12!P56="","",ชี้วัด12!P56))</f>
        <v/>
      </c>
      <c r="Q26" s="314" t="str">
        <f>IF($B$2=1,IF(ชี้วัด12!Q26="","",ชี้วัด12!Q26),IF(ชี้วัด12!Q56="","",ชี้วัด12!Q56))</f>
        <v/>
      </c>
      <c r="R26" s="314" t="str">
        <f>IF($B$2=1,IF(ชี้วัด12!R26="","",ชี้วัด12!R26),IF(ชี้วัด12!R56="","",ชี้วัด12!R56))</f>
        <v/>
      </c>
      <c r="S26" s="314" t="str">
        <f>IF($B$2=1,IF(ชี้วัด12!S26="","",ชี้วัด12!S26),IF(ชี้วัด12!S56="","",ชี้วัด12!S56))</f>
        <v/>
      </c>
      <c r="T26" s="314" t="str">
        <f>IF($B$2=1,IF(ชี้วัด12!T26="","",ชี้วัด12!T26),IF(ชี้วัด12!T56="","",ชี้วัด12!T56))</f>
        <v/>
      </c>
      <c r="U26" s="314" t="str">
        <f>IF($B$2=1,IF(ชี้วัด12!U26="","",ชี้วัด12!U26),IF(ชี้วัด12!U56="","",ชี้วัด12!U56))</f>
        <v/>
      </c>
      <c r="V26" s="314" t="str">
        <f>IF($B$2=1,IF(ชี้วัด12!V26="","",ชี้วัด12!V26),IF(ชี้วัด12!V56="","",ชี้วัด12!V56))</f>
        <v/>
      </c>
      <c r="W26" s="314" t="str">
        <f>IF($B$2=1,IF(ชี้วัด12!W26="","",ชี้วัด12!W26),IF(ชี้วัด12!W56="","",ชี้วัด12!W56))</f>
        <v/>
      </c>
      <c r="X26" s="314" t="str">
        <f>IF($B$2=1,IF(ชี้วัด12!X26="","",ชี้วัด12!X26),IF(ชี้วัด12!X56="","",ชี้วัด12!X56))</f>
        <v/>
      </c>
      <c r="Y26" s="314" t="str">
        <f>IF($B$2=1,IF(ชี้วัด12!Y26="","",ชี้วัด12!Y26),IF(ชี้วัด12!Y56="","",ชี้วัด12!Y56))</f>
        <v/>
      </c>
      <c r="Z26" s="314" t="str">
        <f>IF($B$2=1,IF(ชี้วัด12!Z26="","",ชี้วัด12!Z26),IF(ชี้วัด12!Z56="","",ชี้วัด12!Z56))</f>
        <v/>
      </c>
      <c r="AA26" s="314" t="str">
        <f>IF($B$2=1,IF(ชี้วัด12!AA26="","",ชี้วัด12!AA26),IF(ชี้วัด12!AA56="","",ชี้วัด12!AA56))</f>
        <v/>
      </c>
      <c r="AB26" s="314" t="str">
        <f>IF($B$2=1,IF(ชี้วัด12!AB26="","",ชี้วัด12!AB26),IF(ชี้วัด12!AB56="","",ชี้วัด12!AB56))</f>
        <v/>
      </c>
      <c r="AC26" s="314" t="str">
        <f>IF($B$2=1,IF(ชี้วัด12!AC26="","",ชี้วัด12!AC26),IF(ชี้วัด12!AC56="","",ชี้วัด12!AC56))</f>
        <v/>
      </c>
      <c r="AD26" s="314" t="str">
        <f>IF($B$2=1,IF(ชี้วัด12!AD26="","",ชี้วัด12!AD26),IF(ชี้วัด12!AD56="","",ชี้วัด12!AD56))</f>
        <v/>
      </c>
      <c r="AE26" s="314" t="str">
        <f>IF($B$2=1,IF(ชี้วัด12!AE26="","",ชี้วัด12!AE26),IF(ชี้วัด12!AE56="","",ชี้วัด12!AE56))</f>
        <v/>
      </c>
      <c r="AF26" s="314" t="str">
        <f>IF($B$2=1,IF(ชี้วัด12!AF26="","",ชี้วัด12!AF26),IF(ชี้วัด12!AF56="","",ชี้วัด12!AF56))</f>
        <v/>
      </c>
      <c r="AG26" s="314" t="str">
        <f>IF($B$2=1,IF(ชี้วัด12!AG26="","",ชี้วัด12!AG26),IF(ชี้วัด12!AG56="","",ชี้วัด12!AG56))</f>
        <v/>
      </c>
      <c r="AH26" s="314" t="str">
        <f>IF($B$2=1,IF(ชี้วัด12!AH26="","",ชี้วัด12!AH26),IF(ชี้วัด12!AH56="","",ชี้วัด12!AH56))</f>
        <v/>
      </c>
      <c r="AI26" s="314" t="str">
        <f>IF($B$2=1,IF(ชี้วัด12!AI26="","",ชี้วัด12!AI26),IF(ชี้วัด12!AI56="","",ชี้วัด12!AI56))</f>
        <v/>
      </c>
      <c r="AJ26" s="314" t="str">
        <f>IF($B$2=1,IF(ชี้วัด12!AJ26="","",ชี้วัด12!AJ26),IF(ชี้วัด12!AJ56="","",ชี้วัด12!AJ56))</f>
        <v/>
      </c>
      <c r="AK26" s="314" t="str">
        <f>IF($B$2=1,IF(ชี้วัด12!AK26="","",ชี้วัด12!AK26),IF(ชี้วัด12!AK56="","",ชี้วัด12!AK56))</f>
        <v/>
      </c>
      <c r="AL26" s="314" t="str">
        <f>IF($B$2=1,IF(ชี้วัด12!AL26="","",ชี้วัด12!AL26),IF(ชี้วัด12!AL56="","",ชี้วัด12!AL56))</f>
        <v/>
      </c>
      <c r="AM26" s="314" t="str">
        <f>IF($B$2=1,IF(ชี้วัด12!AM26="","",ชี้วัด12!AM26),IF(ชี้วัด12!AM56="","",ชี้วัด12!AM56))</f>
        <v/>
      </c>
      <c r="AN26" s="314" t="str">
        <f>IF($B$2=1,IF(ชี้วัด12!AN26="","",ชี้วัด12!AN26),IF(ชี้วัด12!AN56="","",ชี้วัด12!AN56))</f>
        <v/>
      </c>
      <c r="AO26" s="314" t="str">
        <f>IF($B$2=1,IF(ชี้วัด12!AO26="","",ชี้วัด12!AO26),IF(ชี้วัด12!AO56="","",ชี้วัด12!AO56))</f>
        <v/>
      </c>
      <c r="AP26" s="314" t="str">
        <f>IF($B$2=1,IF(ชี้วัด12!AP26="","",ชี้วัด12!AP26),IF(ชี้วัด12!AP56="","",ชี้วัด12!AP56))</f>
        <v/>
      </c>
      <c r="AQ26" s="314" t="str">
        <f>IF($B$2=1,IF(ชี้วัด12!AQ26="","",ชี้วัด12!AQ26),IF(ชี้วัด12!AQ56="","",ชี้วัด12!AQ56))</f>
        <v/>
      </c>
      <c r="AR26" s="314" t="str">
        <f>IF($B$2=1,IF(ชี้วัด12!AR26="","",ชี้วัด12!AR26),IF(ชี้วัด12!AR56="","",ชี้วัด12!AR56))</f>
        <v/>
      </c>
      <c r="AS26" s="314" t="str">
        <f>IF($B$2=1,IF(ชี้วัด12!AS26="","",ชี้วัด12!AS26),IF(ชี้วัด12!AS56="","",ชี้วัด12!AS56))</f>
        <v/>
      </c>
      <c r="AT26" s="314" t="str">
        <f>IF($B$2=1,IF(ชี้วัด12!AT26="","",ชี้วัด12!AT26),IF(ชี้วัด12!AT56="","",ชี้วัด12!AT56))</f>
        <v/>
      </c>
      <c r="AU26" s="314" t="str">
        <f>IF($B$2=1,IF(ชี้วัด12!AU26="","",ชี้วัด12!AU26),IF(ชี้วัด12!AU56="","",ชี้วัด12!AU56))</f>
        <v/>
      </c>
      <c r="AV26" s="314" t="str">
        <f>IF($B$2=1,IF(ชี้วัด12!AV26="","",ชี้วัด12!AV26),IF(ชี้วัด12!AV56="","",ชี้วัด12!AV56))</f>
        <v/>
      </c>
      <c r="AW26" s="314" t="str">
        <f>IF($B$2=1,IF(ชี้วัด12!AW26="","",ชี้วัด12!AW26),IF(ชี้วัด12!AW56="","",ชี้วัด12!AW56))</f>
        <v/>
      </c>
      <c r="AX26" s="314" t="str">
        <f>IF($B$2=1,IF(ชี้วัด12!AX26="","",ชี้วัด12!AX26),IF(ชี้วัด12!AX56="","",ชี้วัด12!AX56))</f>
        <v/>
      </c>
      <c r="AY26" s="314" t="str">
        <f>IF($B$2=1,IF(ชี้วัด12!AY26="","",ชี้วัด12!AY26),IF(ชี้วัด12!AY56="","",ชี้วัด12!AY56))</f>
        <v/>
      </c>
      <c r="AZ26" s="314" t="str">
        <f>IF($B$2=1,IF(ชี้วัด12!AZ26="","",ชี้วัด12!AZ26),IF(ชี้วัด12!AZ56="","",ชี้วัด12!AZ56))</f>
        <v/>
      </c>
      <c r="BA26" s="314" t="str">
        <f>IF($B$2=1,IF(ชี้วัด12!BA26="","",ชี้วัด12!BA26),IF(ชี้วัด12!BA56="","",ชี้วัด12!BA56))</f>
        <v/>
      </c>
      <c r="BB26" s="314" t="str">
        <f>IF($B$2=1,IF(ชี้วัด12!BB26="","",ชี้วัด12!BB26),IF(ชี้วัด12!BB56="","",ชี้วัด12!BB56))</f>
        <v/>
      </c>
      <c r="BC26" s="314" t="str">
        <f>IF($B$2=1,IF(ชี้วัด12!BC26="","",ชี้วัด12!BC26),IF(ชี้วัด12!BC56="","",ชี้วัด12!BC56))</f>
        <v/>
      </c>
      <c r="BD26" s="314" t="str">
        <f>IF($B$2=1,IF(ชี้วัด12!BD26="","",ชี้วัด12!BD26),IF(ชี้วัด12!BD56="","",ชี้วัด12!BD56))</f>
        <v/>
      </c>
      <c r="BE26" s="116" t="str">
        <f>IF($B$2=1,IF(ชี้วัด12!BE26="","",ชี้วัด12!BE26),IF(ชี้วัด12!BE56="","",ชี้วัด12!BE56))</f>
        <v/>
      </c>
      <c r="BF26" s="116" t="str">
        <f>IF($B$2=1,IF(ชี้วัด12!BF26="","",ชี้วัด12!BF26),IF(ชี้วัด12!BF56="","",ชี้วัด12!BF56))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IF($B$2=1,IF(ชี้วัด12!E27="","",ชี้วัด12!E27),IF(ชี้วัด12!E57="","",ชี้วัด12!E57))</f>
        <v/>
      </c>
      <c r="F27" s="118"/>
      <c r="G27" s="314" t="str">
        <f>IF($B$2=1,IF(ชี้วัด12!G27="","",ชี้วัด12!G27),IF(ชี้วัด12!G57="","",ชี้วัด12!G57))</f>
        <v/>
      </c>
      <c r="H27" s="314" t="str">
        <f>IF($B$2=1,IF(ชี้วัด12!H27="","",ชี้วัด12!H27),IF(ชี้วัด12!H57="","",ชี้วัด12!H57))</f>
        <v/>
      </c>
      <c r="I27" s="314" t="str">
        <f>IF($B$2=1,IF(ชี้วัด12!I27="","",ชี้วัด12!I27),IF(ชี้วัด12!I57="","",ชี้วัด12!I57))</f>
        <v/>
      </c>
      <c r="J27" s="314" t="str">
        <f>IF($B$2=1,IF(ชี้วัด12!J27="","",ชี้วัด12!J27),IF(ชี้วัด12!J57="","",ชี้วัด12!J57))</f>
        <v/>
      </c>
      <c r="K27" s="314" t="str">
        <f>IF($B$2=1,IF(ชี้วัด12!K27="","",ชี้วัด12!K27),IF(ชี้วัด12!K57="","",ชี้วัด12!K57))</f>
        <v/>
      </c>
      <c r="L27" s="314" t="str">
        <f>IF($B$2=1,IF(ชี้วัด12!L27="","",ชี้วัด12!L27),IF(ชี้วัด12!L57="","",ชี้วัด12!L57))</f>
        <v/>
      </c>
      <c r="M27" s="314" t="str">
        <f>IF($B$2=1,IF(ชี้วัด12!M27="","",ชี้วัด12!M27),IF(ชี้วัด12!M57="","",ชี้วัด12!M57))</f>
        <v/>
      </c>
      <c r="N27" s="314" t="str">
        <f>IF($B$2=1,IF(ชี้วัด12!N27="","",ชี้วัด12!N27),IF(ชี้วัด12!N57="","",ชี้วัด12!N57))</f>
        <v/>
      </c>
      <c r="O27" s="314" t="str">
        <f>IF($B$2=1,IF(ชี้วัด12!O27="","",ชี้วัด12!O27),IF(ชี้วัด12!O57="","",ชี้วัด12!O57))</f>
        <v/>
      </c>
      <c r="P27" s="314" t="str">
        <f>IF($B$2=1,IF(ชี้วัด12!P27="","",ชี้วัด12!P27),IF(ชี้วัด12!P57="","",ชี้วัด12!P57))</f>
        <v/>
      </c>
      <c r="Q27" s="314" t="str">
        <f>IF($B$2=1,IF(ชี้วัด12!Q27="","",ชี้วัด12!Q27),IF(ชี้วัด12!Q57="","",ชี้วัด12!Q57))</f>
        <v/>
      </c>
      <c r="R27" s="314" t="str">
        <f>IF($B$2=1,IF(ชี้วัด12!R27="","",ชี้วัด12!R27),IF(ชี้วัด12!R57="","",ชี้วัด12!R57))</f>
        <v/>
      </c>
      <c r="S27" s="314" t="str">
        <f>IF($B$2=1,IF(ชี้วัด12!S27="","",ชี้วัด12!S27),IF(ชี้วัด12!S57="","",ชี้วัด12!S57))</f>
        <v/>
      </c>
      <c r="T27" s="314" t="str">
        <f>IF($B$2=1,IF(ชี้วัด12!T27="","",ชี้วัด12!T27),IF(ชี้วัด12!T57="","",ชี้วัด12!T57))</f>
        <v/>
      </c>
      <c r="U27" s="314" t="str">
        <f>IF($B$2=1,IF(ชี้วัด12!U27="","",ชี้วัด12!U27),IF(ชี้วัด12!U57="","",ชี้วัด12!U57))</f>
        <v/>
      </c>
      <c r="V27" s="314" t="str">
        <f>IF($B$2=1,IF(ชี้วัด12!V27="","",ชี้วัด12!V27),IF(ชี้วัด12!V57="","",ชี้วัด12!V57))</f>
        <v/>
      </c>
      <c r="W27" s="314" t="str">
        <f>IF($B$2=1,IF(ชี้วัด12!W27="","",ชี้วัด12!W27),IF(ชี้วัด12!W57="","",ชี้วัด12!W57))</f>
        <v/>
      </c>
      <c r="X27" s="314" t="str">
        <f>IF($B$2=1,IF(ชี้วัด12!X27="","",ชี้วัด12!X27),IF(ชี้วัด12!X57="","",ชี้วัด12!X57))</f>
        <v/>
      </c>
      <c r="Y27" s="314" t="str">
        <f>IF($B$2=1,IF(ชี้วัด12!Y27="","",ชี้วัด12!Y27),IF(ชี้วัด12!Y57="","",ชี้วัด12!Y57))</f>
        <v/>
      </c>
      <c r="Z27" s="314" t="str">
        <f>IF($B$2=1,IF(ชี้วัด12!Z27="","",ชี้วัด12!Z27),IF(ชี้วัด12!Z57="","",ชี้วัด12!Z57))</f>
        <v/>
      </c>
      <c r="AA27" s="314" t="str">
        <f>IF($B$2=1,IF(ชี้วัด12!AA27="","",ชี้วัด12!AA27),IF(ชี้วัด12!AA57="","",ชี้วัด12!AA57))</f>
        <v/>
      </c>
      <c r="AB27" s="314" t="str">
        <f>IF($B$2=1,IF(ชี้วัด12!AB27="","",ชี้วัด12!AB27),IF(ชี้วัด12!AB57="","",ชี้วัด12!AB57))</f>
        <v/>
      </c>
      <c r="AC27" s="314" t="str">
        <f>IF($B$2=1,IF(ชี้วัด12!AC27="","",ชี้วัด12!AC27),IF(ชี้วัด12!AC57="","",ชี้วัด12!AC57))</f>
        <v/>
      </c>
      <c r="AD27" s="314" t="str">
        <f>IF($B$2=1,IF(ชี้วัด12!AD27="","",ชี้วัด12!AD27),IF(ชี้วัด12!AD57="","",ชี้วัด12!AD57))</f>
        <v/>
      </c>
      <c r="AE27" s="314" t="str">
        <f>IF($B$2=1,IF(ชี้วัด12!AE27="","",ชี้วัด12!AE27),IF(ชี้วัด12!AE57="","",ชี้วัด12!AE57))</f>
        <v/>
      </c>
      <c r="AF27" s="314" t="str">
        <f>IF($B$2=1,IF(ชี้วัด12!AF27="","",ชี้วัด12!AF27),IF(ชี้วัด12!AF57="","",ชี้วัด12!AF57))</f>
        <v/>
      </c>
      <c r="AG27" s="314" t="str">
        <f>IF($B$2=1,IF(ชี้วัด12!AG27="","",ชี้วัด12!AG27),IF(ชี้วัด12!AG57="","",ชี้วัด12!AG57))</f>
        <v/>
      </c>
      <c r="AH27" s="314" t="str">
        <f>IF($B$2=1,IF(ชี้วัด12!AH27="","",ชี้วัด12!AH27),IF(ชี้วัด12!AH57="","",ชี้วัด12!AH57))</f>
        <v/>
      </c>
      <c r="AI27" s="314" t="str">
        <f>IF($B$2=1,IF(ชี้วัด12!AI27="","",ชี้วัด12!AI27),IF(ชี้วัด12!AI57="","",ชี้วัด12!AI57))</f>
        <v/>
      </c>
      <c r="AJ27" s="314" t="str">
        <f>IF($B$2=1,IF(ชี้วัด12!AJ27="","",ชี้วัด12!AJ27),IF(ชี้วัด12!AJ57="","",ชี้วัด12!AJ57))</f>
        <v/>
      </c>
      <c r="AK27" s="314" t="str">
        <f>IF($B$2=1,IF(ชี้วัด12!AK27="","",ชี้วัด12!AK27),IF(ชี้วัด12!AK57="","",ชี้วัด12!AK57))</f>
        <v/>
      </c>
      <c r="AL27" s="314" t="str">
        <f>IF($B$2=1,IF(ชี้วัด12!AL27="","",ชี้วัด12!AL27),IF(ชี้วัด12!AL57="","",ชี้วัด12!AL57))</f>
        <v/>
      </c>
      <c r="AM27" s="314" t="str">
        <f>IF($B$2=1,IF(ชี้วัด12!AM27="","",ชี้วัด12!AM27),IF(ชี้วัด12!AM57="","",ชี้วัด12!AM57))</f>
        <v/>
      </c>
      <c r="AN27" s="314" t="str">
        <f>IF($B$2=1,IF(ชี้วัด12!AN27="","",ชี้วัด12!AN27),IF(ชี้วัด12!AN57="","",ชี้วัด12!AN57))</f>
        <v/>
      </c>
      <c r="AO27" s="314" t="str">
        <f>IF($B$2=1,IF(ชี้วัด12!AO27="","",ชี้วัด12!AO27),IF(ชี้วัด12!AO57="","",ชี้วัด12!AO57))</f>
        <v/>
      </c>
      <c r="AP27" s="314" t="str">
        <f>IF($B$2=1,IF(ชี้วัด12!AP27="","",ชี้วัด12!AP27),IF(ชี้วัด12!AP57="","",ชี้วัด12!AP57))</f>
        <v/>
      </c>
      <c r="AQ27" s="314" t="str">
        <f>IF($B$2=1,IF(ชี้วัด12!AQ27="","",ชี้วัด12!AQ27),IF(ชี้วัด12!AQ57="","",ชี้วัด12!AQ57))</f>
        <v/>
      </c>
      <c r="AR27" s="314" t="str">
        <f>IF($B$2=1,IF(ชี้วัด12!AR27="","",ชี้วัด12!AR27),IF(ชี้วัด12!AR57="","",ชี้วัด12!AR57))</f>
        <v/>
      </c>
      <c r="AS27" s="314" t="str">
        <f>IF($B$2=1,IF(ชี้วัด12!AS27="","",ชี้วัด12!AS27),IF(ชี้วัด12!AS57="","",ชี้วัด12!AS57))</f>
        <v/>
      </c>
      <c r="AT27" s="314" t="str">
        <f>IF($B$2=1,IF(ชี้วัด12!AT27="","",ชี้วัด12!AT27),IF(ชี้วัด12!AT57="","",ชี้วัด12!AT57))</f>
        <v/>
      </c>
      <c r="AU27" s="314" t="str">
        <f>IF($B$2=1,IF(ชี้วัด12!AU27="","",ชี้วัด12!AU27),IF(ชี้วัด12!AU57="","",ชี้วัด12!AU57))</f>
        <v/>
      </c>
      <c r="AV27" s="314" t="str">
        <f>IF($B$2=1,IF(ชี้วัด12!AV27="","",ชี้วัด12!AV27),IF(ชี้วัด12!AV57="","",ชี้วัด12!AV57))</f>
        <v/>
      </c>
      <c r="AW27" s="314" t="str">
        <f>IF($B$2=1,IF(ชี้วัด12!AW27="","",ชี้วัด12!AW27),IF(ชี้วัด12!AW57="","",ชี้วัด12!AW57))</f>
        <v/>
      </c>
      <c r="AX27" s="314" t="str">
        <f>IF($B$2=1,IF(ชี้วัด12!AX27="","",ชี้วัด12!AX27),IF(ชี้วัด12!AX57="","",ชี้วัด12!AX57))</f>
        <v/>
      </c>
      <c r="AY27" s="314" t="str">
        <f>IF($B$2=1,IF(ชี้วัด12!AY27="","",ชี้วัด12!AY27),IF(ชี้วัด12!AY57="","",ชี้วัด12!AY57))</f>
        <v/>
      </c>
      <c r="AZ27" s="314" t="str">
        <f>IF($B$2=1,IF(ชี้วัด12!AZ27="","",ชี้วัด12!AZ27),IF(ชี้วัด12!AZ57="","",ชี้วัด12!AZ57))</f>
        <v/>
      </c>
      <c r="BA27" s="314" t="str">
        <f>IF($B$2=1,IF(ชี้วัด12!BA27="","",ชี้วัด12!BA27),IF(ชี้วัด12!BA57="","",ชี้วัด12!BA57))</f>
        <v/>
      </c>
      <c r="BB27" s="314" t="str">
        <f>IF($B$2=1,IF(ชี้วัด12!BB27="","",ชี้วัด12!BB27),IF(ชี้วัด12!BB57="","",ชี้วัด12!BB57))</f>
        <v/>
      </c>
      <c r="BC27" s="314" t="str">
        <f>IF($B$2=1,IF(ชี้วัด12!BC27="","",ชี้วัด12!BC27),IF(ชี้วัด12!BC57="","",ชี้วัด12!BC57))</f>
        <v/>
      </c>
      <c r="BD27" s="314" t="str">
        <f>IF($B$2=1,IF(ชี้วัด12!BD27="","",ชี้วัด12!BD27),IF(ชี้วัด12!BD57="","",ชี้วัด12!BD57))</f>
        <v/>
      </c>
      <c r="BE27" s="116" t="str">
        <f>IF($B$2=1,IF(ชี้วัด12!BE27="","",ชี้วัด12!BE27),IF(ชี้วัด12!BE57="","",ชี้วัด12!BE57))</f>
        <v/>
      </c>
      <c r="BF27" s="116" t="str">
        <f>IF($B$2=1,IF(ชี้วัด12!BF27="","",ชี้วัด12!BF27),IF(ชี้วัด12!BF57="","",ชี้วัด12!BF57))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IF($B$2=1,IF(ชี้วัด12!E28="","",ชี้วัด12!E28),IF(ชี้วัด12!E58="","",ชี้วัด12!E58))</f>
        <v/>
      </c>
      <c r="F28" s="118"/>
      <c r="G28" s="314" t="str">
        <f>IF($B$2=1,IF(ชี้วัด12!G28="","",ชี้วัด12!G28),IF(ชี้วัด12!G58="","",ชี้วัด12!G58))</f>
        <v/>
      </c>
      <c r="H28" s="314" t="str">
        <f>IF($B$2=1,IF(ชี้วัด12!H28="","",ชี้วัด12!H28),IF(ชี้วัด12!H58="","",ชี้วัด12!H58))</f>
        <v/>
      </c>
      <c r="I28" s="314" t="str">
        <f>IF($B$2=1,IF(ชี้วัด12!I28="","",ชี้วัด12!I28),IF(ชี้วัด12!I58="","",ชี้วัด12!I58))</f>
        <v/>
      </c>
      <c r="J28" s="314" t="str">
        <f>IF($B$2=1,IF(ชี้วัด12!J28="","",ชี้วัด12!J28),IF(ชี้วัด12!J58="","",ชี้วัด12!J58))</f>
        <v/>
      </c>
      <c r="K28" s="314" t="str">
        <f>IF($B$2=1,IF(ชี้วัด12!K28="","",ชี้วัด12!K28),IF(ชี้วัด12!K58="","",ชี้วัด12!K58))</f>
        <v/>
      </c>
      <c r="L28" s="314" t="str">
        <f>IF($B$2=1,IF(ชี้วัด12!L28="","",ชี้วัด12!L28),IF(ชี้วัด12!L58="","",ชี้วัด12!L58))</f>
        <v/>
      </c>
      <c r="M28" s="314" t="str">
        <f>IF($B$2=1,IF(ชี้วัด12!M28="","",ชี้วัด12!M28),IF(ชี้วัด12!M58="","",ชี้วัด12!M58))</f>
        <v/>
      </c>
      <c r="N28" s="314" t="str">
        <f>IF($B$2=1,IF(ชี้วัด12!N28="","",ชี้วัด12!N28),IF(ชี้วัด12!N58="","",ชี้วัด12!N58))</f>
        <v/>
      </c>
      <c r="O28" s="314" t="str">
        <f>IF($B$2=1,IF(ชี้วัด12!O28="","",ชี้วัด12!O28),IF(ชี้วัด12!O58="","",ชี้วัด12!O58))</f>
        <v/>
      </c>
      <c r="P28" s="314" t="str">
        <f>IF($B$2=1,IF(ชี้วัด12!P28="","",ชี้วัด12!P28),IF(ชี้วัด12!P58="","",ชี้วัด12!P58))</f>
        <v/>
      </c>
      <c r="Q28" s="314" t="str">
        <f>IF($B$2=1,IF(ชี้วัด12!Q28="","",ชี้วัด12!Q28),IF(ชี้วัด12!Q58="","",ชี้วัด12!Q58))</f>
        <v/>
      </c>
      <c r="R28" s="314" t="str">
        <f>IF($B$2=1,IF(ชี้วัด12!R28="","",ชี้วัด12!R28),IF(ชี้วัด12!R58="","",ชี้วัด12!R58))</f>
        <v/>
      </c>
      <c r="S28" s="314" t="str">
        <f>IF($B$2=1,IF(ชี้วัด12!S28="","",ชี้วัด12!S28),IF(ชี้วัด12!S58="","",ชี้วัด12!S58))</f>
        <v/>
      </c>
      <c r="T28" s="314" t="str">
        <f>IF($B$2=1,IF(ชี้วัด12!T28="","",ชี้วัด12!T28),IF(ชี้วัด12!T58="","",ชี้วัด12!T58))</f>
        <v/>
      </c>
      <c r="U28" s="314" t="str">
        <f>IF($B$2=1,IF(ชี้วัด12!U28="","",ชี้วัด12!U28),IF(ชี้วัด12!U58="","",ชี้วัด12!U58))</f>
        <v/>
      </c>
      <c r="V28" s="314" t="str">
        <f>IF($B$2=1,IF(ชี้วัด12!V28="","",ชี้วัด12!V28),IF(ชี้วัด12!V58="","",ชี้วัด12!V58))</f>
        <v/>
      </c>
      <c r="W28" s="314" t="str">
        <f>IF($B$2=1,IF(ชี้วัด12!W28="","",ชี้วัด12!W28),IF(ชี้วัด12!W58="","",ชี้วัด12!W58))</f>
        <v/>
      </c>
      <c r="X28" s="314" t="str">
        <f>IF($B$2=1,IF(ชี้วัด12!X28="","",ชี้วัด12!X28),IF(ชี้วัด12!X58="","",ชี้วัด12!X58))</f>
        <v/>
      </c>
      <c r="Y28" s="314" t="str">
        <f>IF($B$2=1,IF(ชี้วัด12!Y28="","",ชี้วัด12!Y28),IF(ชี้วัด12!Y58="","",ชี้วัด12!Y58))</f>
        <v/>
      </c>
      <c r="Z28" s="314" t="str">
        <f>IF($B$2=1,IF(ชี้วัด12!Z28="","",ชี้วัด12!Z28),IF(ชี้วัด12!Z58="","",ชี้วัด12!Z58))</f>
        <v/>
      </c>
      <c r="AA28" s="314" t="str">
        <f>IF($B$2=1,IF(ชี้วัด12!AA28="","",ชี้วัด12!AA28),IF(ชี้วัด12!AA58="","",ชี้วัด12!AA58))</f>
        <v/>
      </c>
      <c r="AB28" s="314" t="str">
        <f>IF($B$2=1,IF(ชี้วัด12!AB28="","",ชี้วัด12!AB28),IF(ชี้วัด12!AB58="","",ชี้วัด12!AB58))</f>
        <v/>
      </c>
      <c r="AC28" s="314" t="str">
        <f>IF($B$2=1,IF(ชี้วัด12!AC28="","",ชี้วัด12!AC28),IF(ชี้วัด12!AC58="","",ชี้วัด12!AC58))</f>
        <v/>
      </c>
      <c r="AD28" s="314" t="str">
        <f>IF($B$2=1,IF(ชี้วัด12!AD28="","",ชี้วัด12!AD28),IF(ชี้วัด12!AD58="","",ชี้วัด12!AD58))</f>
        <v/>
      </c>
      <c r="AE28" s="314" t="str">
        <f>IF($B$2=1,IF(ชี้วัด12!AE28="","",ชี้วัด12!AE28),IF(ชี้วัด12!AE58="","",ชี้วัด12!AE58))</f>
        <v/>
      </c>
      <c r="AF28" s="314" t="str">
        <f>IF($B$2=1,IF(ชี้วัด12!AF28="","",ชี้วัด12!AF28),IF(ชี้วัด12!AF58="","",ชี้วัด12!AF58))</f>
        <v/>
      </c>
      <c r="AG28" s="314" t="str">
        <f>IF($B$2=1,IF(ชี้วัด12!AG28="","",ชี้วัด12!AG28),IF(ชี้วัด12!AG58="","",ชี้วัด12!AG58))</f>
        <v/>
      </c>
      <c r="AH28" s="314" t="str">
        <f>IF($B$2=1,IF(ชี้วัด12!AH28="","",ชี้วัด12!AH28),IF(ชี้วัด12!AH58="","",ชี้วัด12!AH58))</f>
        <v/>
      </c>
      <c r="AI28" s="314" t="str">
        <f>IF($B$2=1,IF(ชี้วัด12!AI28="","",ชี้วัด12!AI28),IF(ชี้วัด12!AI58="","",ชี้วัด12!AI58))</f>
        <v/>
      </c>
      <c r="AJ28" s="314" t="str">
        <f>IF($B$2=1,IF(ชี้วัด12!AJ28="","",ชี้วัด12!AJ28),IF(ชี้วัด12!AJ58="","",ชี้วัด12!AJ58))</f>
        <v/>
      </c>
      <c r="AK28" s="314" t="str">
        <f>IF($B$2=1,IF(ชี้วัด12!AK28="","",ชี้วัด12!AK28),IF(ชี้วัด12!AK58="","",ชี้วัด12!AK58))</f>
        <v/>
      </c>
      <c r="AL28" s="314" t="str">
        <f>IF($B$2=1,IF(ชี้วัด12!AL28="","",ชี้วัด12!AL28),IF(ชี้วัด12!AL58="","",ชี้วัด12!AL58))</f>
        <v/>
      </c>
      <c r="AM28" s="314" t="str">
        <f>IF($B$2=1,IF(ชี้วัด12!AM28="","",ชี้วัด12!AM28),IF(ชี้วัด12!AM58="","",ชี้วัด12!AM58))</f>
        <v/>
      </c>
      <c r="AN28" s="314" t="str">
        <f>IF($B$2=1,IF(ชี้วัด12!AN28="","",ชี้วัด12!AN28),IF(ชี้วัด12!AN58="","",ชี้วัด12!AN58))</f>
        <v/>
      </c>
      <c r="AO28" s="314" t="str">
        <f>IF($B$2=1,IF(ชี้วัด12!AO28="","",ชี้วัด12!AO28),IF(ชี้วัด12!AO58="","",ชี้วัด12!AO58))</f>
        <v/>
      </c>
      <c r="AP28" s="314" t="str">
        <f>IF($B$2=1,IF(ชี้วัด12!AP28="","",ชี้วัด12!AP28),IF(ชี้วัด12!AP58="","",ชี้วัด12!AP58))</f>
        <v/>
      </c>
      <c r="AQ28" s="314" t="str">
        <f>IF($B$2=1,IF(ชี้วัด12!AQ28="","",ชี้วัด12!AQ28),IF(ชี้วัด12!AQ58="","",ชี้วัด12!AQ58))</f>
        <v/>
      </c>
      <c r="AR28" s="314" t="str">
        <f>IF($B$2=1,IF(ชี้วัด12!AR28="","",ชี้วัด12!AR28),IF(ชี้วัด12!AR58="","",ชี้วัด12!AR58))</f>
        <v/>
      </c>
      <c r="AS28" s="314" t="str">
        <f>IF($B$2=1,IF(ชี้วัด12!AS28="","",ชี้วัด12!AS28),IF(ชี้วัด12!AS58="","",ชี้วัด12!AS58))</f>
        <v/>
      </c>
      <c r="AT28" s="314" t="str">
        <f>IF($B$2=1,IF(ชี้วัด12!AT28="","",ชี้วัด12!AT28),IF(ชี้วัด12!AT58="","",ชี้วัด12!AT58))</f>
        <v/>
      </c>
      <c r="AU28" s="314" t="str">
        <f>IF($B$2=1,IF(ชี้วัด12!AU28="","",ชี้วัด12!AU28),IF(ชี้วัด12!AU58="","",ชี้วัด12!AU58))</f>
        <v/>
      </c>
      <c r="AV28" s="314" t="str">
        <f>IF($B$2=1,IF(ชี้วัด12!AV28="","",ชี้วัด12!AV28),IF(ชี้วัด12!AV58="","",ชี้วัด12!AV58))</f>
        <v/>
      </c>
      <c r="AW28" s="314" t="str">
        <f>IF($B$2=1,IF(ชี้วัด12!AW28="","",ชี้วัด12!AW28),IF(ชี้วัด12!AW58="","",ชี้วัด12!AW58))</f>
        <v/>
      </c>
      <c r="AX28" s="314" t="str">
        <f>IF($B$2=1,IF(ชี้วัด12!AX28="","",ชี้วัด12!AX28),IF(ชี้วัด12!AX58="","",ชี้วัด12!AX58))</f>
        <v/>
      </c>
      <c r="AY28" s="314" t="str">
        <f>IF($B$2=1,IF(ชี้วัด12!AY28="","",ชี้วัด12!AY28),IF(ชี้วัด12!AY58="","",ชี้วัด12!AY58))</f>
        <v/>
      </c>
      <c r="AZ28" s="314" t="str">
        <f>IF($B$2=1,IF(ชี้วัด12!AZ28="","",ชี้วัด12!AZ28),IF(ชี้วัด12!AZ58="","",ชี้วัด12!AZ58))</f>
        <v/>
      </c>
      <c r="BA28" s="314" t="str">
        <f>IF($B$2=1,IF(ชี้วัด12!BA28="","",ชี้วัด12!BA28),IF(ชี้วัด12!BA58="","",ชี้วัด12!BA58))</f>
        <v/>
      </c>
      <c r="BB28" s="314" t="str">
        <f>IF($B$2=1,IF(ชี้วัด12!BB28="","",ชี้วัด12!BB28),IF(ชี้วัด12!BB58="","",ชี้วัด12!BB58))</f>
        <v/>
      </c>
      <c r="BC28" s="314" t="str">
        <f>IF($B$2=1,IF(ชี้วัด12!BC28="","",ชี้วัด12!BC28),IF(ชี้วัด12!BC58="","",ชี้วัด12!BC58))</f>
        <v/>
      </c>
      <c r="BD28" s="314" t="str">
        <f>IF($B$2=1,IF(ชี้วัด12!BD28="","",ชี้วัด12!BD28),IF(ชี้วัด12!BD58="","",ชี้วัด12!BD58))</f>
        <v/>
      </c>
      <c r="BE28" s="116" t="str">
        <f>IF($B$2=1,IF(ชี้วัด12!BE28="","",ชี้วัด12!BE28),IF(ชี้วัด12!BE58="","",ชี้วัด12!BE58))</f>
        <v/>
      </c>
      <c r="BF28" s="116" t="str">
        <f>IF($B$2=1,IF(ชี้วัด12!BF28="","",ชี้วัด12!BF28),IF(ชี้วัด12!BF58="","",ชี้วัด12!BF58))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IF($B$2=1,IF(ชี้วัด12!E29="","",ชี้วัด12!E29),IF(ชี้วัด12!E59="","",ชี้วัด12!E59))</f>
        <v/>
      </c>
      <c r="F29" s="118"/>
      <c r="G29" s="314" t="str">
        <f>IF($B$2=1,IF(ชี้วัด12!G29="","",ชี้วัด12!G29),IF(ชี้วัด12!G59="","",ชี้วัด12!G59))</f>
        <v/>
      </c>
      <c r="H29" s="314" t="str">
        <f>IF($B$2=1,IF(ชี้วัด12!H29="","",ชี้วัด12!H29),IF(ชี้วัด12!H59="","",ชี้วัด12!H59))</f>
        <v/>
      </c>
      <c r="I29" s="314" t="str">
        <f>IF($B$2=1,IF(ชี้วัด12!I29="","",ชี้วัด12!I29),IF(ชี้วัด12!I59="","",ชี้วัด12!I59))</f>
        <v/>
      </c>
      <c r="J29" s="314" t="str">
        <f>IF($B$2=1,IF(ชี้วัด12!J29="","",ชี้วัด12!J29),IF(ชี้วัด12!J59="","",ชี้วัด12!J59))</f>
        <v/>
      </c>
      <c r="K29" s="314" t="str">
        <f>IF($B$2=1,IF(ชี้วัด12!K29="","",ชี้วัด12!K29),IF(ชี้วัด12!K59="","",ชี้วัด12!K59))</f>
        <v/>
      </c>
      <c r="L29" s="314" t="str">
        <f>IF($B$2=1,IF(ชี้วัด12!L29="","",ชี้วัด12!L29),IF(ชี้วัด12!L59="","",ชี้วัด12!L59))</f>
        <v/>
      </c>
      <c r="M29" s="314" t="str">
        <f>IF($B$2=1,IF(ชี้วัด12!M29="","",ชี้วัด12!M29),IF(ชี้วัด12!M59="","",ชี้วัด12!M59))</f>
        <v/>
      </c>
      <c r="N29" s="314" t="str">
        <f>IF($B$2=1,IF(ชี้วัด12!N29="","",ชี้วัด12!N29),IF(ชี้วัด12!N59="","",ชี้วัด12!N59))</f>
        <v/>
      </c>
      <c r="O29" s="314" t="str">
        <f>IF($B$2=1,IF(ชี้วัด12!O29="","",ชี้วัด12!O29),IF(ชี้วัด12!O59="","",ชี้วัด12!O59))</f>
        <v/>
      </c>
      <c r="P29" s="314" t="str">
        <f>IF($B$2=1,IF(ชี้วัด12!P29="","",ชี้วัด12!P29),IF(ชี้วัด12!P59="","",ชี้วัด12!P59))</f>
        <v/>
      </c>
      <c r="Q29" s="314" t="str">
        <f>IF($B$2=1,IF(ชี้วัด12!Q29="","",ชี้วัด12!Q29),IF(ชี้วัด12!Q59="","",ชี้วัด12!Q59))</f>
        <v/>
      </c>
      <c r="R29" s="314" t="str">
        <f>IF($B$2=1,IF(ชี้วัด12!R29="","",ชี้วัด12!R29),IF(ชี้วัด12!R59="","",ชี้วัด12!R59))</f>
        <v/>
      </c>
      <c r="S29" s="314" t="str">
        <f>IF($B$2=1,IF(ชี้วัด12!S29="","",ชี้วัด12!S29),IF(ชี้วัด12!S59="","",ชี้วัด12!S59))</f>
        <v/>
      </c>
      <c r="T29" s="314" t="str">
        <f>IF($B$2=1,IF(ชี้วัด12!T29="","",ชี้วัด12!T29),IF(ชี้วัด12!T59="","",ชี้วัด12!T59))</f>
        <v/>
      </c>
      <c r="U29" s="314" t="str">
        <f>IF($B$2=1,IF(ชี้วัด12!U29="","",ชี้วัด12!U29),IF(ชี้วัด12!U59="","",ชี้วัด12!U59))</f>
        <v/>
      </c>
      <c r="V29" s="314" t="str">
        <f>IF($B$2=1,IF(ชี้วัด12!V29="","",ชี้วัด12!V29),IF(ชี้วัด12!V59="","",ชี้วัด12!V59))</f>
        <v/>
      </c>
      <c r="W29" s="314" t="str">
        <f>IF($B$2=1,IF(ชี้วัด12!W29="","",ชี้วัด12!W29),IF(ชี้วัด12!W59="","",ชี้วัด12!W59))</f>
        <v/>
      </c>
      <c r="X29" s="314" t="str">
        <f>IF($B$2=1,IF(ชี้วัด12!X29="","",ชี้วัด12!X29),IF(ชี้วัด12!X59="","",ชี้วัด12!X59))</f>
        <v/>
      </c>
      <c r="Y29" s="314" t="str">
        <f>IF($B$2=1,IF(ชี้วัด12!Y29="","",ชี้วัด12!Y29),IF(ชี้วัด12!Y59="","",ชี้วัด12!Y59))</f>
        <v/>
      </c>
      <c r="Z29" s="314" t="str">
        <f>IF($B$2=1,IF(ชี้วัด12!Z29="","",ชี้วัด12!Z29),IF(ชี้วัด12!Z59="","",ชี้วัด12!Z59))</f>
        <v/>
      </c>
      <c r="AA29" s="314" t="str">
        <f>IF($B$2=1,IF(ชี้วัด12!AA29="","",ชี้วัด12!AA29),IF(ชี้วัด12!AA59="","",ชี้วัด12!AA59))</f>
        <v/>
      </c>
      <c r="AB29" s="314" t="str">
        <f>IF($B$2=1,IF(ชี้วัด12!AB29="","",ชี้วัด12!AB29),IF(ชี้วัด12!AB59="","",ชี้วัด12!AB59))</f>
        <v/>
      </c>
      <c r="AC29" s="314" t="str">
        <f>IF($B$2=1,IF(ชี้วัด12!AC29="","",ชี้วัด12!AC29),IF(ชี้วัด12!AC59="","",ชี้วัด12!AC59))</f>
        <v/>
      </c>
      <c r="AD29" s="314" t="str">
        <f>IF($B$2=1,IF(ชี้วัด12!AD29="","",ชี้วัด12!AD29),IF(ชี้วัด12!AD59="","",ชี้วัด12!AD59))</f>
        <v/>
      </c>
      <c r="AE29" s="314" t="str">
        <f>IF($B$2=1,IF(ชี้วัด12!AE29="","",ชี้วัด12!AE29),IF(ชี้วัด12!AE59="","",ชี้วัด12!AE59))</f>
        <v/>
      </c>
      <c r="AF29" s="314" t="str">
        <f>IF($B$2=1,IF(ชี้วัด12!AF29="","",ชี้วัด12!AF29),IF(ชี้วัด12!AF59="","",ชี้วัด12!AF59))</f>
        <v/>
      </c>
      <c r="AG29" s="314" t="str">
        <f>IF($B$2=1,IF(ชี้วัด12!AG29="","",ชี้วัด12!AG29),IF(ชี้วัด12!AG59="","",ชี้วัด12!AG59))</f>
        <v/>
      </c>
      <c r="AH29" s="314" t="str">
        <f>IF($B$2=1,IF(ชี้วัด12!AH29="","",ชี้วัด12!AH29),IF(ชี้วัด12!AH59="","",ชี้วัด12!AH59))</f>
        <v/>
      </c>
      <c r="AI29" s="314" t="str">
        <f>IF($B$2=1,IF(ชี้วัด12!AI29="","",ชี้วัด12!AI29),IF(ชี้วัด12!AI59="","",ชี้วัด12!AI59))</f>
        <v/>
      </c>
      <c r="AJ29" s="314" t="str">
        <f>IF($B$2=1,IF(ชี้วัด12!AJ29="","",ชี้วัด12!AJ29),IF(ชี้วัด12!AJ59="","",ชี้วัด12!AJ59))</f>
        <v/>
      </c>
      <c r="AK29" s="314" t="str">
        <f>IF($B$2=1,IF(ชี้วัด12!AK29="","",ชี้วัด12!AK29),IF(ชี้วัด12!AK59="","",ชี้วัด12!AK59))</f>
        <v/>
      </c>
      <c r="AL29" s="314" t="str">
        <f>IF($B$2=1,IF(ชี้วัด12!AL29="","",ชี้วัด12!AL29),IF(ชี้วัด12!AL59="","",ชี้วัด12!AL59))</f>
        <v/>
      </c>
      <c r="AM29" s="314" t="str">
        <f>IF($B$2=1,IF(ชี้วัด12!AM29="","",ชี้วัด12!AM29),IF(ชี้วัด12!AM59="","",ชี้วัด12!AM59))</f>
        <v/>
      </c>
      <c r="AN29" s="314" t="str">
        <f>IF($B$2=1,IF(ชี้วัด12!AN29="","",ชี้วัด12!AN29),IF(ชี้วัด12!AN59="","",ชี้วัด12!AN59))</f>
        <v/>
      </c>
      <c r="AO29" s="314" t="str">
        <f>IF($B$2=1,IF(ชี้วัด12!AO29="","",ชี้วัด12!AO29),IF(ชี้วัด12!AO59="","",ชี้วัด12!AO59))</f>
        <v/>
      </c>
      <c r="AP29" s="314" t="str">
        <f>IF($B$2=1,IF(ชี้วัด12!AP29="","",ชี้วัด12!AP29),IF(ชี้วัด12!AP59="","",ชี้วัด12!AP59))</f>
        <v/>
      </c>
      <c r="AQ29" s="314" t="str">
        <f>IF($B$2=1,IF(ชี้วัด12!AQ29="","",ชี้วัด12!AQ29),IF(ชี้วัด12!AQ59="","",ชี้วัด12!AQ59))</f>
        <v/>
      </c>
      <c r="AR29" s="314" t="str">
        <f>IF($B$2=1,IF(ชี้วัด12!AR29="","",ชี้วัด12!AR29),IF(ชี้วัด12!AR59="","",ชี้วัด12!AR59))</f>
        <v/>
      </c>
      <c r="AS29" s="314" t="str">
        <f>IF($B$2=1,IF(ชี้วัด12!AS29="","",ชี้วัด12!AS29),IF(ชี้วัด12!AS59="","",ชี้วัด12!AS59))</f>
        <v/>
      </c>
      <c r="AT29" s="314" t="str">
        <f>IF($B$2=1,IF(ชี้วัด12!AT29="","",ชี้วัด12!AT29),IF(ชี้วัด12!AT59="","",ชี้วัด12!AT59))</f>
        <v/>
      </c>
      <c r="AU29" s="314" t="str">
        <f>IF($B$2=1,IF(ชี้วัด12!AU29="","",ชี้วัด12!AU29),IF(ชี้วัด12!AU59="","",ชี้วัด12!AU59))</f>
        <v/>
      </c>
      <c r="AV29" s="314" t="str">
        <f>IF($B$2=1,IF(ชี้วัด12!AV29="","",ชี้วัด12!AV29),IF(ชี้วัด12!AV59="","",ชี้วัด12!AV59))</f>
        <v/>
      </c>
      <c r="AW29" s="314" t="str">
        <f>IF($B$2=1,IF(ชี้วัด12!AW29="","",ชี้วัด12!AW29),IF(ชี้วัด12!AW59="","",ชี้วัด12!AW59))</f>
        <v/>
      </c>
      <c r="AX29" s="314" t="str">
        <f>IF($B$2=1,IF(ชี้วัด12!AX29="","",ชี้วัด12!AX29),IF(ชี้วัด12!AX59="","",ชี้วัด12!AX59))</f>
        <v/>
      </c>
      <c r="AY29" s="314" t="str">
        <f>IF($B$2=1,IF(ชี้วัด12!AY29="","",ชี้วัด12!AY29),IF(ชี้วัด12!AY59="","",ชี้วัด12!AY59))</f>
        <v/>
      </c>
      <c r="AZ29" s="314" t="str">
        <f>IF($B$2=1,IF(ชี้วัด12!AZ29="","",ชี้วัด12!AZ29),IF(ชี้วัด12!AZ59="","",ชี้วัด12!AZ59))</f>
        <v/>
      </c>
      <c r="BA29" s="314" t="str">
        <f>IF($B$2=1,IF(ชี้วัด12!BA29="","",ชี้วัด12!BA29),IF(ชี้วัด12!BA59="","",ชี้วัด12!BA59))</f>
        <v/>
      </c>
      <c r="BB29" s="314" t="str">
        <f>IF($B$2=1,IF(ชี้วัด12!BB29="","",ชี้วัด12!BB29),IF(ชี้วัด12!BB59="","",ชี้วัด12!BB59))</f>
        <v/>
      </c>
      <c r="BC29" s="314" t="str">
        <f>IF($B$2=1,IF(ชี้วัด12!BC29="","",ชี้วัด12!BC29),IF(ชี้วัด12!BC59="","",ชี้วัด12!BC59))</f>
        <v/>
      </c>
      <c r="BD29" s="314" t="str">
        <f>IF($B$2=1,IF(ชี้วัด12!BD29="","",ชี้วัด12!BD29),IF(ชี้วัด12!BD59="","",ชี้วัด12!BD59))</f>
        <v/>
      </c>
      <c r="BE29" s="116" t="str">
        <f>IF($B$2=1,IF(ชี้วัด12!BE29="","",ชี้วัด12!BE29),IF(ชี้วัด12!BE59="","",ชี้วัด12!BE59))</f>
        <v/>
      </c>
      <c r="BF29" s="116" t="str">
        <f>IF($B$2=1,IF(ชี้วัด12!BF29="","",ชี้วัด12!BF29),IF(ชี้วัด12!BF59="","",ชี้วัด12!BF59))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IF($B$2=1,IF(ชี้วัด12!E30="","",ชี้วัด12!E30),IF(ชี้วัด12!E60="","",ชี้วัด12!E60))</f>
        <v/>
      </c>
      <c r="F30" s="118"/>
      <c r="G30" s="314" t="str">
        <f>IF($B$2=1,IF(ชี้วัด12!G30="","",ชี้วัด12!G30),IF(ชี้วัด12!G60="","",ชี้วัด12!G60))</f>
        <v/>
      </c>
      <c r="H30" s="314" t="str">
        <f>IF($B$2=1,IF(ชี้วัด12!H30="","",ชี้วัด12!H30),IF(ชี้วัด12!H60="","",ชี้วัด12!H60))</f>
        <v/>
      </c>
      <c r="I30" s="314" t="str">
        <f>IF($B$2=1,IF(ชี้วัด12!I30="","",ชี้วัด12!I30),IF(ชี้วัด12!I60="","",ชี้วัด12!I60))</f>
        <v/>
      </c>
      <c r="J30" s="314" t="str">
        <f>IF($B$2=1,IF(ชี้วัด12!J30="","",ชี้วัด12!J30),IF(ชี้วัด12!J60="","",ชี้วัด12!J60))</f>
        <v/>
      </c>
      <c r="K30" s="314" t="str">
        <f>IF($B$2=1,IF(ชี้วัด12!K30="","",ชี้วัด12!K30),IF(ชี้วัด12!K60="","",ชี้วัด12!K60))</f>
        <v/>
      </c>
      <c r="L30" s="314" t="str">
        <f>IF($B$2=1,IF(ชี้วัด12!L30="","",ชี้วัด12!L30),IF(ชี้วัด12!L60="","",ชี้วัด12!L60))</f>
        <v/>
      </c>
      <c r="M30" s="314" t="str">
        <f>IF($B$2=1,IF(ชี้วัด12!M30="","",ชี้วัด12!M30),IF(ชี้วัด12!M60="","",ชี้วัด12!M60))</f>
        <v/>
      </c>
      <c r="N30" s="314" t="str">
        <f>IF($B$2=1,IF(ชี้วัด12!N30="","",ชี้วัด12!N30),IF(ชี้วัด12!N60="","",ชี้วัด12!N60))</f>
        <v/>
      </c>
      <c r="O30" s="314" t="str">
        <f>IF($B$2=1,IF(ชี้วัด12!O30="","",ชี้วัด12!O30),IF(ชี้วัด12!O60="","",ชี้วัด12!O60))</f>
        <v/>
      </c>
      <c r="P30" s="314" t="str">
        <f>IF($B$2=1,IF(ชี้วัด12!P30="","",ชี้วัด12!P30),IF(ชี้วัด12!P60="","",ชี้วัด12!P60))</f>
        <v/>
      </c>
      <c r="Q30" s="314" t="str">
        <f>IF($B$2=1,IF(ชี้วัด12!Q30="","",ชี้วัด12!Q30),IF(ชี้วัด12!Q60="","",ชี้วัด12!Q60))</f>
        <v/>
      </c>
      <c r="R30" s="314" t="str">
        <f>IF($B$2=1,IF(ชี้วัด12!R30="","",ชี้วัด12!R30),IF(ชี้วัด12!R60="","",ชี้วัด12!R60))</f>
        <v/>
      </c>
      <c r="S30" s="314" t="str">
        <f>IF($B$2=1,IF(ชี้วัด12!S30="","",ชี้วัด12!S30),IF(ชี้วัด12!S60="","",ชี้วัด12!S60))</f>
        <v/>
      </c>
      <c r="T30" s="314" t="str">
        <f>IF($B$2=1,IF(ชี้วัด12!T30="","",ชี้วัด12!T30),IF(ชี้วัด12!T60="","",ชี้วัด12!T60))</f>
        <v/>
      </c>
      <c r="U30" s="314" t="str">
        <f>IF($B$2=1,IF(ชี้วัด12!U30="","",ชี้วัด12!U30),IF(ชี้วัด12!U60="","",ชี้วัด12!U60))</f>
        <v/>
      </c>
      <c r="V30" s="314" t="str">
        <f>IF($B$2=1,IF(ชี้วัด12!V30="","",ชี้วัด12!V30),IF(ชี้วัด12!V60="","",ชี้วัด12!V60))</f>
        <v/>
      </c>
      <c r="W30" s="314" t="str">
        <f>IF($B$2=1,IF(ชี้วัด12!W30="","",ชี้วัด12!W30),IF(ชี้วัด12!W60="","",ชี้วัด12!W60))</f>
        <v/>
      </c>
      <c r="X30" s="314" t="str">
        <f>IF($B$2=1,IF(ชี้วัด12!X30="","",ชี้วัด12!X30),IF(ชี้วัด12!X60="","",ชี้วัด12!X60))</f>
        <v/>
      </c>
      <c r="Y30" s="314" t="str">
        <f>IF($B$2=1,IF(ชี้วัด12!Y30="","",ชี้วัด12!Y30),IF(ชี้วัด12!Y60="","",ชี้วัด12!Y60))</f>
        <v/>
      </c>
      <c r="Z30" s="314" t="str">
        <f>IF($B$2=1,IF(ชี้วัด12!Z30="","",ชี้วัด12!Z30),IF(ชี้วัด12!Z60="","",ชี้วัด12!Z60))</f>
        <v/>
      </c>
      <c r="AA30" s="314" t="str">
        <f>IF($B$2=1,IF(ชี้วัด12!AA30="","",ชี้วัด12!AA30),IF(ชี้วัด12!AA60="","",ชี้วัด12!AA60))</f>
        <v/>
      </c>
      <c r="AB30" s="314" t="str">
        <f>IF($B$2=1,IF(ชี้วัด12!AB30="","",ชี้วัด12!AB30),IF(ชี้วัด12!AB60="","",ชี้วัด12!AB60))</f>
        <v/>
      </c>
      <c r="AC30" s="314" t="str">
        <f>IF($B$2=1,IF(ชี้วัด12!AC30="","",ชี้วัด12!AC30),IF(ชี้วัด12!AC60="","",ชี้วัด12!AC60))</f>
        <v/>
      </c>
      <c r="AD30" s="314" t="str">
        <f>IF($B$2=1,IF(ชี้วัด12!AD30="","",ชี้วัด12!AD30),IF(ชี้วัด12!AD60="","",ชี้วัด12!AD60))</f>
        <v/>
      </c>
      <c r="AE30" s="314" t="str">
        <f>IF($B$2=1,IF(ชี้วัด12!AE30="","",ชี้วัด12!AE30),IF(ชี้วัด12!AE60="","",ชี้วัด12!AE60))</f>
        <v/>
      </c>
      <c r="AF30" s="314" t="str">
        <f>IF($B$2=1,IF(ชี้วัด12!AF30="","",ชี้วัด12!AF30),IF(ชี้วัด12!AF60="","",ชี้วัด12!AF60))</f>
        <v/>
      </c>
      <c r="AG30" s="314" t="str">
        <f>IF($B$2=1,IF(ชี้วัด12!AG30="","",ชี้วัด12!AG30),IF(ชี้วัด12!AG60="","",ชี้วัด12!AG60))</f>
        <v/>
      </c>
      <c r="AH30" s="314" t="str">
        <f>IF($B$2=1,IF(ชี้วัด12!AH30="","",ชี้วัด12!AH30),IF(ชี้วัด12!AH60="","",ชี้วัด12!AH60))</f>
        <v/>
      </c>
      <c r="AI30" s="314" t="str">
        <f>IF($B$2=1,IF(ชี้วัด12!AI30="","",ชี้วัด12!AI30),IF(ชี้วัด12!AI60="","",ชี้วัด12!AI60))</f>
        <v/>
      </c>
      <c r="AJ30" s="314" t="str">
        <f>IF($B$2=1,IF(ชี้วัด12!AJ30="","",ชี้วัด12!AJ30),IF(ชี้วัด12!AJ60="","",ชี้วัด12!AJ60))</f>
        <v/>
      </c>
      <c r="AK30" s="314" t="str">
        <f>IF($B$2=1,IF(ชี้วัด12!AK30="","",ชี้วัด12!AK30),IF(ชี้วัด12!AK60="","",ชี้วัด12!AK60))</f>
        <v/>
      </c>
      <c r="AL30" s="314" t="str">
        <f>IF($B$2=1,IF(ชี้วัด12!AL30="","",ชี้วัด12!AL30),IF(ชี้วัด12!AL60="","",ชี้วัด12!AL60))</f>
        <v/>
      </c>
      <c r="AM30" s="314" t="str">
        <f>IF($B$2=1,IF(ชี้วัด12!AM30="","",ชี้วัด12!AM30),IF(ชี้วัด12!AM60="","",ชี้วัด12!AM60))</f>
        <v/>
      </c>
      <c r="AN30" s="314" t="str">
        <f>IF($B$2=1,IF(ชี้วัด12!AN30="","",ชี้วัด12!AN30),IF(ชี้วัด12!AN60="","",ชี้วัด12!AN60))</f>
        <v/>
      </c>
      <c r="AO30" s="314" t="str">
        <f>IF($B$2=1,IF(ชี้วัด12!AO30="","",ชี้วัด12!AO30),IF(ชี้วัด12!AO60="","",ชี้วัด12!AO60))</f>
        <v/>
      </c>
      <c r="AP30" s="314" t="str">
        <f>IF($B$2=1,IF(ชี้วัด12!AP30="","",ชี้วัด12!AP30),IF(ชี้วัด12!AP60="","",ชี้วัด12!AP60))</f>
        <v/>
      </c>
      <c r="AQ30" s="314" t="str">
        <f>IF($B$2=1,IF(ชี้วัด12!AQ30="","",ชี้วัด12!AQ30),IF(ชี้วัด12!AQ60="","",ชี้วัด12!AQ60))</f>
        <v/>
      </c>
      <c r="AR30" s="314" t="str">
        <f>IF($B$2=1,IF(ชี้วัด12!AR30="","",ชี้วัด12!AR30),IF(ชี้วัด12!AR60="","",ชี้วัด12!AR60))</f>
        <v/>
      </c>
      <c r="AS30" s="314" t="str">
        <f>IF($B$2=1,IF(ชี้วัด12!AS30="","",ชี้วัด12!AS30),IF(ชี้วัด12!AS60="","",ชี้วัด12!AS60))</f>
        <v/>
      </c>
      <c r="AT30" s="314" t="str">
        <f>IF($B$2=1,IF(ชี้วัด12!AT30="","",ชี้วัด12!AT30),IF(ชี้วัด12!AT60="","",ชี้วัด12!AT60))</f>
        <v/>
      </c>
      <c r="AU30" s="314" t="str">
        <f>IF($B$2=1,IF(ชี้วัด12!AU30="","",ชี้วัด12!AU30),IF(ชี้วัด12!AU60="","",ชี้วัด12!AU60))</f>
        <v/>
      </c>
      <c r="AV30" s="314" t="str">
        <f>IF($B$2=1,IF(ชี้วัด12!AV30="","",ชี้วัด12!AV30),IF(ชี้วัด12!AV60="","",ชี้วัด12!AV60))</f>
        <v/>
      </c>
      <c r="AW30" s="314" t="str">
        <f>IF($B$2=1,IF(ชี้วัด12!AW30="","",ชี้วัด12!AW30),IF(ชี้วัด12!AW60="","",ชี้วัด12!AW60))</f>
        <v/>
      </c>
      <c r="AX30" s="314" t="str">
        <f>IF($B$2=1,IF(ชี้วัด12!AX30="","",ชี้วัด12!AX30),IF(ชี้วัด12!AX60="","",ชี้วัด12!AX60))</f>
        <v/>
      </c>
      <c r="AY30" s="314" t="str">
        <f>IF($B$2=1,IF(ชี้วัด12!AY30="","",ชี้วัด12!AY30),IF(ชี้วัด12!AY60="","",ชี้วัด12!AY60))</f>
        <v/>
      </c>
      <c r="AZ30" s="314" t="str">
        <f>IF($B$2=1,IF(ชี้วัด12!AZ30="","",ชี้วัด12!AZ30),IF(ชี้วัด12!AZ60="","",ชี้วัด12!AZ60))</f>
        <v/>
      </c>
      <c r="BA30" s="314" t="str">
        <f>IF($B$2=1,IF(ชี้วัด12!BA30="","",ชี้วัด12!BA30),IF(ชี้วัด12!BA60="","",ชี้วัด12!BA60))</f>
        <v/>
      </c>
      <c r="BB30" s="314" t="str">
        <f>IF($B$2=1,IF(ชี้วัด12!BB30="","",ชี้วัด12!BB30),IF(ชี้วัด12!BB60="","",ชี้วัด12!BB60))</f>
        <v/>
      </c>
      <c r="BC30" s="314" t="str">
        <f>IF($B$2=1,IF(ชี้วัด12!BC30="","",ชี้วัด12!BC30),IF(ชี้วัด12!BC60="","",ชี้วัด12!BC60))</f>
        <v/>
      </c>
      <c r="BD30" s="314" t="str">
        <f>IF($B$2=1,IF(ชี้วัด12!BD30="","",ชี้วัด12!BD30),IF(ชี้วัด12!BD60="","",ชี้วัด12!BD60))</f>
        <v/>
      </c>
      <c r="BE30" s="116" t="str">
        <f>IF($B$2=1,IF(ชี้วัด12!BE30="","",ชี้วัด12!BE30),IF(ชี้วัด12!BE60="","",ชี้วัด12!BE60))</f>
        <v/>
      </c>
      <c r="BF30" s="116" t="str">
        <f>IF($B$2=1,IF(ชี้วัด12!BF30="","",ชี้วัด12!BF30),IF(ชี้วัด12!BF60="","",ชี้วัด12!BF60))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IF($B$2=1,IF(ชี้วัด12!E31="","",ชี้วัด12!E31),IF(ชี้วัด12!E61="","",ชี้วัด12!E61))</f>
        <v/>
      </c>
      <c r="F31" s="118"/>
      <c r="G31" s="314" t="str">
        <f>IF($B$2=1,IF(ชี้วัด12!G31="","",ชี้วัด12!G31),IF(ชี้วัด12!G61="","",ชี้วัด12!G61))</f>
        <v/>
      </c>
      <c r="H31" s="314" t="str">
        <f>IF($B$2=1,IF(ชี้วัด12!H31="","",ชี้วัด12!H31),IF(ชี้วัด12!H61="","",ชี้วัด12!H61))</f>
        <v/>
      </c>
      <c r="I31" s="314" t="str">
        <f>IF($B$2=1,IF(ชี้วัด12!I31="","",ชี้วัด12!I31),IF(ชี้วัด12!I61="","",ชี้วัด12!I61))</f>
        <v/>
      </c>
      <c r="J31" s="314" t="str">
        <f>IF($B$2=1,IF(ชี้วัด12!J31="","",ชี้วัด12!J31),IF(ชี้วัด12!J61="","",ชี้วัด12!J61))</f>
        <v/>
      </c>
      <c r="K31" s="314" t="str">
        <f>IF($B$2=1,IF(ชี้วัด12!K31="","",ชี้วัด12!K31),IF(ชี้วัด12!K61="","",ชี้วัด12!K61))</f>
        <v/>
      </c>
      <c r="L31" s="314" t="str">
        <f>IF($B$2=1,IF(ชี้วัด12!L31="","",ชี้วัด12!L31),IF(ชี้วัด12!L61="","",ชี้วัด12!L61))</f>
        <v/>
      </c>
      <c r="M31" s="314" t="str">
        <f>IF($B$2=1,IF(ชี้วัด12!M31="","",ชี้วัด12!M31),IF(ชี้วัด12!M61="","",ชี้วัด12!M61))</f>
        <v/>
      </c>
      <c r="N31" s="314" t="str">
        <f>IF($B$2=1,IF(ชี้วัด12!N31="","",ชี้วัด12!N31),IF(ชี้วัด12!N61="","",ชี้วัด12!N61))</f>
        <v/>
      </c>
      <c r="O31" s="314" t="str">
        <f>IF($B$2=1,IF(ชี้วัด12!O31="","",ชี้วัด12!O31),IF(ชี้วัด12!O61="","",ชี้วัด12!O61))</f>
        <v/>
      </c>
      <c r="P31" s="314" t="str">
        <f>IF($B$2=1,IF(ชี้วัด12!P31="","",ชี้วัด12!P31),IF(ชี้วัด12!P61="","",ชี้วัด12!P61))</f>
        <v/>
      </c>
      <c r="Q31" s="314" t="str">
        <f>IF($B$2=1,IF(ชี้วัด12!Q31="","",ชี้วัด12!Q31),IF(ชี้วัด12!Q61="","",ชี้วัด12!Q61))</f>
        <v/>
      </c>
      <c r="R31" s="314" t="str">
        <f>IF($B$2=1,IF(ชี้วัด12!R31="","",ชี้วัด12!R31),IF(ชี้วัด12!R61="","",ชี้วัด12!R61))</f>
        <v/>
      </c>
      <c r="S31" s="314" t="str">
        <f>IF($B$2=1,IF(ชี้วัด12!S31="","",ชี้วัด12!S31),IF(ชี้วัด12!S61="","",ชี้วัด12!S61))</f>
        <v/>
      </c>
      <c r="T31" s="314" t="str">
        <f>IF($B$2=1,IF(ชี้วัด12!T31="","",ชี้วัด12!T31),IF(ชี้วัด12!T61="","",ชี้วัด12!T61))</f>
        <v/>
      </c>
      <c r="U31" s="314" t="str">
        <f>IF($B$2=1,IF(ชี้วัด12!U31="","",ชี้วัด12!U31),IF(ชี้วัด12!U61="","",ชี้วัด12!U61))</f>
        <v/>
      </c>
      <c r="V31" s="314" t="str">
        <f>IF($B$2=1,IF(ชี้วัด12!V31="","",ชี้วัด12!V31),IF(ชี้วัด12!V61="","",ชี้วัด12!V61))</f>
        <v/>
      </c>
      <c r="W31" s="314" t="str">
        <f>IF($B$2=1,IF(ชี้วัด12!W31="","",ชี้วัด12!W31),IF(ชี้วัด12!W61="","",ชี้วัด12!W61))</f>
        <v/>
      </c>
      <c r="X31" s="314" t="str">
        <f>IF($B$2=1,IF(ชี้วัด12!X31="","",ชี้วัด12!X31),IF(ชี้วัด12!X61="","",ชี้วัด12!X61))</f>
        <v/>
      </c>
      <c r="Y31" s="314" t="str">
        <f>IF($B$2=1,IF(ชี้วัด12!Y31="","",ชี้วัด12!Y31),IF(ชี้วัด12!Y61="","",ชี้วัด12!Y61))</f>
        <v/>
      </c>
      <c r="Z31" s="314" t="str">
        <f>IF($B$2=1,IF(ชี้วัด12!Z31="","",ชี้วัด12!Z31),IF(ชี้วัด12!Z61="","",ชี้วัด12!Z61))</f>
        <v/>
      </c>
      <c r="AA31" s="314" t="str">
        <f>IF($B$2=1,IF(ชี้วัด12!AA31="","",ชี้วัด12!AA31),IF(ชี้วัด12!AA61="","",ชี้วัด12!AA61))</f>
        <v/>
      </c>
      <c r="AB31" s="314" t="str">
        <f>IF($B$2=1,IF(ชี้วัด12!AB31="","",ชี้วัด12!AB31),IF(ชี้วัด12!AB61="","",ชี้วัด12!AB61))</f>
        <v/>
      </c>
      <c r="AC31" s="314" t="str">
        <f>IF($B$2=1,IF(ชี้วัด12!AC31="","",ชี้วัด12!AC31),IF(ชี้วัด12!AC61="","",ชี้วัด12!AC61))</f>
        <v/>
      </c>
      <c r="AD31" s="314" t="str">
        <f>IF($B$2=1,IF(ชี้วัด12!AD31="","",ชี้วัด12!AD31),IF(ชี้วัด12!AD61="","",ชี้วัด12!AD61))</f>
        <v/>
      </c>
      <c r="AE31" s="314" t="str">
        <f>IF($B$2=1,IF(ชี้วัด12!AE31="","",ชี้วัด12!AE31),IF(ชี้วัด12!AE61="","",ชี้วัด12!AE61))</f>
        <v/>
      </c>
      <c r="AF31" s="314" t="str">
        <f>IF($B$2=1,IF(ชี้วัด12!AF31="","",ชี้วัด12!AF31),IF(ชี้วัด12!AF61="","",ชี้วัด12!AF61))</f>
        <v/>
      </c>
      <c r="AG31" s="314" t="str">
        <f>IF($B$2=1,IF(ชี้วัด12!AG31="","",ชี้วัด12!AG31),IF(ชี้วัด12!AG61="","",ชี้วัด12!AG61))</f>
        <v/>
      </c>
      <c r="AH31" s="314" t="str">
        <f>IF($B$2=1,IF(ชี้วัด12!AH31="","",ชี้วัด12!AH31),IF(ชี้วัด12!AH61="","",ชี้วัด12!AH61))</f>
        <v/>
      </c>
      <c r="AI31" s="314" t="str">
        <f>IF($B$2=1,IF(ชี้วัด12!AI31="","",ชี้วัด12!AI31),IF(ชี้วัด12!AI61="","",ชี้วัด12!AI61))</f>
        <v/>
      </c>
      <c r="AJ31" s="314" t="str">
        <f>IF($B$2=1,IF(ชี้วัด12!AJ31="","",ชี้วัด12!AJ31),IF(ชี้วัด12!AJ61="","",ชี้วัด12!AJ61))</f>
        <v/>
      </c>
      <c r="AK31" s="314" t="str">
        <f>IF($B$2=1,IF(ชี้วัด12!AK31="","",ชี้วัด12!AK31),IF(ชี้วัด12!AK61="","",ชี้วัด12!AK61))</f>
        <v/>
      </c>
      <c r="AL31" s="314" t="str">
        <f>IF($B$2=1,IF(ชี้วัด12!AL31="","",ชี้วัด12!AL31),IF(ชี้วัด12!AL61="","",ชี้วัด12!AL61))</f>
        <v/>
      </c>
      <c r="AM31" s="314" t="str">
        <f>IF($B$2=1,IF(ชี้วัด12!AM31="","",ชี้วัด12!AM31),IF(ชี้วัด12!AM61="","",ชี้วัด12!AM61))</f>
        <v/>
      </c>
      <c r="AN31" s="314" t="str">
        <f>IF($B$2=1,IF(ชี้วัด12!AN31="","",ชี้วัด12!AN31),IF(ชี้วัด12!AN61="","",ชี้วัด12!AN61))</f>
        <v/>
      </c>
      <c r="AO31" s="314" t="str">
        <f>IF($B$2=1,IF(ชี้วัด12!AO31="","",ชี้วัด12!AO31),IF(ชี้วัด12!AO61="","",ชี้วัด12!AO61))</f>
        <v/>
      </c>
      <c r="AP31" s="314" t="str">
        <f>IF($B$2=1,IF(ชี้วัด12!AP31="","",ชี้วัด12!AP31),IF(ชี้วัด12!AP61="","",ชี้วัด12!AP61))</f>
        <v/>
      </c>
      <c r="AQ31" s="314" t="str">
        <f>IF($B$2=1,IF(ชี้วัด12!AQ31="","",ชี้วัด12!AQ31),IF(ชี้วัด12!AQ61="","",ชี้วัด12!AQ61))</f>
        <v/>
      </c>
      <c r="AR31" s="314" t="str">
        <f>IF($B$2=1,IF(ชี้วัด12!AR31="","",ชี้วัด12!AR31),IF(ชี้วัด12!AR61="","",ชี้วัด12!AR61))</f>
        <v/>
      </c>
      <c r="AS31" s="314" t="str">
        <f>IF($B$2=1,IF(ชี้วัด12!AS31="","",ชี้วัด12!AS31),IF(ชี้วัด12!AS61="","",ชี้วัด12!AS61))</f>
        <v/>
      </c>
      <c r="AT31" s="314" t="str">
        <f>IF($B$2=1,IF(ชี้วัด12!AT31="","",ชี้วัด12!AT31),IF(ชี้วัด12!AT61="","",ชี้วัด12!AT61))</f>
        <v/>
      </c>
      <c r="AU31" s="314" t="str">
        <f>IF($B$2=1,IF(ชี้วัด12!AU31="","",ชี้วัด12!AU31),IF(ชี้วัด12!AU61="","",ชี้วัด12!AU61))</f>
        <v/>
      </c>
      <c r="AV31" s="314" t="str">
        <f>IF($B$2=1,IF(ชี้วัด12!AV31="","",ชี้วัด12!AV31),IF(ชี้วัด12!AV61="","",ชี้วัด12!AV61))</f>
        <v/>
      </c>
      <c r="AW31" s="314" t="str">
        <f>IF($B$2=1,IF(ชี้วัด12!AW31="","",ชี้วัด12!AW31),IF(ชี้วัด12!AW61="","",ชี้วัด12!AW61))</f>
        <v/>
      </c>
      <c r="AX31" s="314" t="str">
        <f>IF($B$2=1,IF(ชี้วัด12!AX31="","",ชี้วัด12!AX31),IF(ชี้วัด12!AX61="","",ชี้วัด12!AX61))</f>
        <v/>
      </c>
      <c r="AY31" s="314" t="str">
        <f>IF($B$2=1,IF(ชี้วัด12!AY31="","",ชี้วัด12!AY31),IF(ชี้วัด12!AY61="","",ชี้วัด12!AY61))</f>
        <v/>
      </c>
      <c r="AZ31" s="314" t="str">
        <f>IF($B$2=1,IF(ชี้วัด12!AZ31="","",ชี้วัด12!AZ31),IF(ชี้วัด12!AZ61="","",ชี้วัด12!AZ61))</f>
        <v/>
      </c>
      <c r="BA31" s="314" t="str">
        <f>IF($B$2=1,IF(ชี้วัด12!BA31="","",ชี้วัด12!BA31),IF(ชี้วัด12!BA61="","",ชี้วัด12!BA61))</f>
        <v/>
      </c>
      <c r="BB31" s="314" t="str">
        <f>IF($B$2=1,IF(ชี้วัด12!BB31="","",ชี้วัด12!BB31),IF(ชี้วัด12!BB61="","",ชี้วัด12!BB61))</f>
        <v/>
      </c>
      <c r="BC31" s="314" t="str">
        <f>IF($B$2=1,IF(ชี้วัด12!BC31="","",ชี้วัด12!BC31),IF(ชี้วัด12!BC61="","",ชี้วัด12!BC61))</f>
        <v/>
      </c>
      <c r="BD31" s="314" t="str">
        <f>IF($B$2=1,IF(ชี้วัด12!BD31="","",ชี้วัด12!BD31),IF(ชี้วัด12!BD61="","",ชี้วัด12!BD61))</f>
        <v/>
      </c>
      <c r="BE31" s="116" t="str">
        <f>IF($B$2=1,IF(ชี้วัด12!BE31="","",ชี้วัด12!BE31),IF(ชี้วัด12!BE61="","",ชี้วัด12!BE61))</f>
        <v/>
      </c>
      <c r="BF31" s="116" t="str">
        <f>IF($B$2=1,IF(ชี้วัด12!BF31="","",ชี้วัด12!BF31),IF(ชี้วัด12!BF61="","",ชี้วัด12!BF61))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IF($B$2=1,IF(ชี้วัด12!E32="","",ชี้วัด12!E32),IF(ชี้วัด12!E62="","",ชี้วัด12!E62))</f>
        <v/>
      </c>
      <c r="F32" s="118"/>
      <c r="G32" s="314" t="str">
        <f>IF($B$2=1,IF(ชี้วัด12!G32="","",ชี้วัด12!G32),IF(ชี้วัด12!G62="","",ชี้วัด12!G62))</f>
        <v/>
      </c>
      <c r="H32" s="314" t="str">
        <f>IF($B$2=1,IF(ชี้วัด12!H32="","",ชี้วัด12!H32),IF(ชี้วัด12!H62="","",ชี้วัด12!H62))</f>
        <v/>
      </c>
      <c r="I32" s="314" t="str">
        <f>IF($B$2=1,IF(ชี้วัด12!I32="","",ชี้วัด12!I32),IF(ชี้วัด12!I62="","",ชี้วัด12!I62))</f>
        <v/>
      </c>
      <c r="J32" s="314" t="str">
        <f>IF($B$2=1,IF(ชี้วัด12!J32="","",ชี้วัด12!J32),IF(ชี้วัด12!J62="","",ชี้วัด12!J62))</f>
        <v/>
      </c>
      <c r="K32" s="314" t="str">
        <f>IF($B$2=1,IF(ชี้วัด12!K32="","",ชี้วัด12!K32),IF(ชี้วัด12!K62="","",ชี้วัด12!K62))</f>
        <v/>
      </c>
      <c r="L32" s="314" t="str">
        <f>IF($B$2=1,IF(ชี้วัด12!L32="","",ชี้วัด12!L32),IF(ชี้วัด12!L62="","",ชี้วัด12!L62))</f>
        <v/>
      </c>
      <c r="M32" s="314" t="str">
        <f>IF($B$2=1,IF(ชี้วัด12!M32="","",ชี้วัด12!M32),IF(ชี้วัด12!M62="","",ชี้วัด12!M62))</f>
        <v/>
      </c>
      <c r="N32" s="314" t="str">
        <f>IF($B$2=1,IF(ชี้วัด12!N32="","",ชี้วัด12!N32),IF(ชี้วัด12!N62="","",ชี้วัด12!N62))</f>
        <v/>
      </c>
      <c r="O32" s="314" t="str">
        <f>IF($B$2=1,IF(ชี้วัด12!O32="","",ชี้วัด12!O32),IF(ชี้วัด12!O62="","",ชี้วัด12!O62))</f>
        <v/>
      </c>
      <c r="P32" s="314" t="str">
        <f>IF($B$2=1,IF(ชี้วัด12!P32="","",ชี้วัด12!P32),IF(ชี้วัด12!P62="","",ชี้วัด12!P62))</f>
        <v/>
      </c>
      <c r="Q32" s="314" t="str">
        <f>IF($B$2=1,IF(ชี้วัด12!Q32="","",ชี้วัด12!Q32),IF(ชี้วัด12!Q62="","",ชี้วัด12!Q62))</f>
        <v/>
      </c>
      <c r="R32" s="314" t="str">
        <f>IF($B$2=1,IF(ชี้วัด12!R32="","",ชี้วัด12!R32),IF(ชี้วัด12!R62="","",ชี้วัด12!R62))</f>
        <v/>
      </c>
      <c r="S32" s="314" t="str">
        <f>IF($B$2=1,IF(ชี้วัด12!S32="","",ชี้วัด12!S32),IF(ชี้วัด12!S62="","",ชี้วัด12!S62))</f>
        <v/>
      </c>
      <c r="T32" s="314" t="str">
        <f>IF($B$2=1,IF(ชี้วัด12!T32="","",ชี้วัด12!T32),IF(ชี้วัด12!T62="","",ชี้วัด12!T62))</f>
        <v/>
      </c>
      <c r="U32" s="314" t="str">
        <f>IF($B$2=1,IF(ชี้วัด12!U32="","",ชี้วัด12!U32),IF(ชี้วัด12!U62="","",ชี้วัด12!U62))</f>
        <v/>
      </c>
      <c r="V32" s="314" t="str">
        <f>IF($B$2=1,IF(ชี้วัด12!V32="","",ชี้วัด12!V32),IF(ชี้วัด12!V62="","",ชี้วัด12!V62))</f>
        <v/>
      </c>
      <c r="W32" s="314" t="str">
        <f>IF($B$2=1,IF(ชี้วัด12!W32="","",ชี้วัด12!W32),IF(ชี้วัด12!W62="","",ชี้วัด12!W62))</f>
        <v/>
      </c>
      <c r="X32" s="314" t="str">
        <f>IF($B$2=1,IF(ชี้วัด12!X32="","",ชี้วัด12!X32),IF(ชี้วัด12!X62="","",ชี้วัด12!X62))</f>
        <v/>
      </c>
      <c r="Y32" s="314" t="str">
        <f>IF($B$2=1,IF(ชี้วัด12!Y32="","",ชี้วัด12!Y32),IF(ชี้วัด12!Y62="","",ชี้วัด12!Y62))</f>
        <v/>
      </c>
      <c r="Z32" s="314" t="str">
        <f>IF($B$2=1,IF(ชี้วัด12!Z32="","",ชี้วัด12!Z32),IF(ชี้วัด12!Z62="","",ชี้วัด12!Z62))</f>
        <v/>
      </c>
      <c r="AA32" s="314" t="str">
        <f>IF($B$2=1,IF(ชี้วัด12!AA32="","",ชี้วัด12!AA32),IF(ชี้วัด12!AA62="","",ชี้วัด12!AA62))</f>
        <v/>
      </c>
      <c r="AB32" s="314" t="str">
        <f>IF($B$2=1,IF(ชี้วัด12!AB32="","",ชี้วัด12!AB32),IF(ชี้วัด12!AB62="","",ชี้วัด12!AB62))</f>
        <v/>
      </c>
      <c r="AC32" s="314" t="str">
        <f>IF($B$2=1,IF(ชี้วัด12!AC32="","",ชี้วัด12!AC32),IF(ชี้วัด12!AC62="","",ชี้วัด12!AC62))</f>
        <v/>
      </c>
      <c r="AD32" s="314" t="str">
        <f>IF($B$2=1,IF(ชี้วัด12!AD32="","",ชี้วัด12!AD32),IF(ชี้วัด12!AD62="","",ชี้วัด12!AD62))</f>
        <v/>
      </c>
      <c r="AE32" s="314" t="str">
        <f>IF($B$2=1,IF(ชี้วัด12!AE32="","",ชี้วัด12!AE32),IF(ชี้วัด12!AE62="","",ชี้วัด12!AE62))</f>
        <v/>
      </c>
      <c r="AF32" s="314" t="str">
        <f>IF($B$2=1,IF(ชี้วัด12!AF32="","",ชี้วัด12!AF32),IF(ชี้วัด12!AF62="","",ชี้วัด12!AF62))</f>
        <v/>
      </c>
      <c r="AG32" s="314" t="str">
        <f>IF($B$2=1,IF(ชี้วัด12!AG32="","",ชี้วัด12!AG32),IF(ชี้วัด12!AG62="","",ชี้วัด12!AG62))</f>
        <v/>
      </c>
      <c r="AH32" s="314" t="str">
        <f>IF($B$2=1,IF(ชี้วัด12!AH32="","",ชี้วัด12!AH32),IF(ชี้วัด12!AH62="","",ชี้วัด12!AH62))</f>
        <v/>
      </c>
      <c r="AI32" s="314" t="str">
        <f>IF($B$2=1,IF(ชี้วัด12!AI32="","",ชี้วัด12!AI32),IF(ชี้วัด12!AI62="","",ชี้วัด12!AI62))</f>
        <v/>
      </c>
      <c r="AJ32" s="314" t="str">
        <f>IF($B$2=1,IF(ชี้วัด12!AJ32="","",ชี้วัด12!AJ32),IF(ชี้วัด12!AJ62="","",ชี้วัด12!AJ62))</f>
        <v/>
      </c>
      <c r="AK32" s="314" t="str">
        <f>IF($B$2=1,IF(ชี้วัด12!AK32="","",ชี้วัด12!AK32),IF(ชี้วัด12!AK62="","",ชี้วัด12!AK62))</f>
        <v/>
      </c>
      <c r="AL32" s="314" t="str">
        <f>IF($B$2=1,IF(ชี้วัด12!AL32="","",ชี้วัด12!AL32),IF(ชี้วัด12!AL62="","",ชี้วัด12!AL62))</f>
        <v/>
      </c>
      <c r="AM32" s="314" t="str">
        <f>IF($B$2=1,IF(ชี้วัด12!AM32="","",ชี้วัด12!AM32),IF(ชี้วัด12!AM62="","",ชี้วัด12!AM62))</f>
        <v/>
      </c>
      <c r="AN32" s="314" t="str">
        <f>IF($B$2=1,IF(ชี้วัด12!AN32="","",ชี้วัด12!AN32),IF(ชี้วัด12!AN62="","",ชี้วัด12!AN62))</f>
        <v/>
      </c>
      <c r="AO32" s="314" t="str">
        <f>IF($B$2=1,IF(ชี้วัด12!AO32="","",ชี้วัด12!AO32),IF(ชี้วัด12!AO62="","",ชี้วัด12!AO62))</f>
        <v/>
      </c>
      <c r="AP32" s="314" t="str">
        <f>IF($B$2=1,IF(ชี้วัด12!AP32="","",ชี้วัด12!AP32),IF(ชี้วัด12!AP62="","",ชี้วัด12!AP62))</f>
        <v/>
      </c>
      <c r="AQ32" s="314" t="str">
        <f>IF($B$2=1,IF(ชี้วัด12!AQ32="","",ชี้วัด12!AQ32),IF(ชี้วัด12!AQ62="","",ชี้วัด12!AQ62))</f>
        <v/>
      </c>
      <c r="AR32" s="314" t="str">
        <f>IF($B$2=1,IF(ชี้วัด12!AR32="","",ชี้วัด12!AR32),IF(ชี้วัด12!AR62="","",ชี้วัด12!AR62))</f>
        <v/>
      </c>
      <c r="AS32" s="314" t="str">
        <f>IF($B$2=1,IF(ชี้วัด12!AS32="","",ชี้วัด12!AS32),IF(ชี้วัด12!AS62="","",ชี้วัด12!AS62))</f>
        <v/>
      </c>
      <c r="AT32" s="314" t="str">
        <f>IF($B$2=1,IF(ชี้วัด12!AT32="","",ชี้วัด12!AT32),IF(ชี้วัด12!AT62="","",ชี้วัด12!AT62))</f>
        <v/>
      </c>
      <c r="AU32" s="314" t="str">
        <f>IF($B$2=1,IF(ชี้วัด12!AU32="","",ชี้วัด12!AU32),IF(ชี้วัด12!AU62="","",ชี้วัด12!AU62))</f>
        <v/>
      </c>
      <c r="AV32" s="314" t="str">
        <f>IF($B$2=1,IF(ชี้วัด12!AV32="","",ชี้วัด12!AV32),IF(ชี้วัด12!AV62="","",ชี้วัด12!AV62))</f>
        <v/>
      </c>
      <c r="AW32" s="314" t="str">
        <f>IF($B$2=1,IF(ชี้วัด12!AW32="","",ชี้วัด12!AW32),IF(ชี้วัด12!AW62="","",ชี้วัด12!AW62))</f>
        <v/>
      </c>
      <c r="AX32" s="314" t="str">
        <f>IF($B$2=1,IF(ชี้วัด12!AX32="","",ชี้วัด12!AX32),IF(ชี้วัด12!AX62="","",ชี้วัด12!AX62))</f>
        <v/>
      </c>
      <c r="AY32" s="314" t="str">
        <f>IF($B$2=1,IF(ชี้วัด12!AY32="","",ชี้วัด12!AY32),IF(ชี้วัด12!AY62="","",ชี้วัด12!AY62))</f>
        <v/>
      </c>
      <c r="AZ32" s="314" t="str">
        <f>IF($B$2=1,IF(ชี้วัด12!AZ32="","",ชี้วัด12!AZ32),IF(ชี้วัด12!AZ62="","",ชี้วัด12!AZ62))</f>
        <v/>
      </c>
      <c r="BA32" s="314" t="str">
        <f>IF($B$2=1,IF(ชี้วัด12!BA32="","",ชี้วัด12!BA32),IF(ชี้วัด12!BA62="","",ชี้วัด12!BA62))</f>
        <v/>
      </c>
      <c r="BB32" s="314" t="str">
        <f>IF($B$2=1,IF(ชี้วัด12!BB32="","",ชี้วัด12!BB32),IF(ชี้วัด12!BB62="","",ชี้วัด12!BB62))</f>
        <v/>
      </c>
      <c r="BC32" s="314" t="str">
        <f>IF($B$2=1,IF(ชี้วัด12!BC32="","",ชี้วัด12!BC32),IF(ชี้วัด12!BC62="","",ชี้วัด12!BC62))</f>
        <v/>
      </c>
      <c r="BD32" s="314" t="str">
        <f>IF($B$2=1,IF(ชี้วัด12!BD32="","",ชี้วัด12!BD32),IF(ชี้วัด12!BD62="","",ชี้วัด12!BD62))</f>
        <v/>
      </c>
      <c r="BE32" s="116" t="str">
        <f>IF($B$2=1,IF(ชี้วัด12!BE32="","",ชี้วัด12!BE32),IF(ชี้วัด12!BE62="","",ชี้วัด12!BE62))</f>
        <v/>
      </c>
      <c r="BF32" s="116" t="str">
        <f>IF($B$2=1,IF(ชี้วัด12!BF32="","",ชี้วัด12!BF32),IF(ชี้วัด12!BF62="","",ชี้วัด12!BF62))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IF($B$2=1,IF(ชี้วัด12!E33="","",ชี้วัด12!E33),IF(ชี้วัด12!E63="","",ชี้วัด12!E63))</f>
        <v/>
      </c>
      <c r="F33" s="118"/>
      <c r="G33" s="314" t="str">
        <f>IF($B$2=1,IF(ชี้วัด12!G33="","",ชี้วัด12!G33),IF(ชี้วัด12!G63="","",ชี้วัด12!G63))</f>
        <v/>
      </c>
      <c r="H33" s="314" t="str">
        <f>IF($B$2=1,IF(ชี้วัด12!H33="","",ชี้วัด12!H33),IF(ชี้วัด12!H63="","",ชี้วัด12!H63))</f>
        <v/>
      </c>
      <c r="I33" s="314" t="str">
        <f>IF($B$2=1,IF(ชี้วัด12!I33="","",ชี้วัด12!I33),IF(ชี้วัด12!I63="","",ชี้วัด12!I63))</f>
        <v/>
      </c>
      <c r="J33" s="314" t="str">
        <f>IF($B$2=1,IF(ชี้วัด12!J33="","",ชี้วัด12!J33),IF(ชี้วัด12!J63="","",ชี้วัด12!J63))</f>
        <v/>
      </c>
      <c r="K33" s="314" t="str">
        <f>IF($B$2=1,IF(ชี้วัด12!K33="","",ชี้วัด12!K33),IF(ชี้วัด12!K63="","",ชี้วัด12!K63))</f>
        <v/>
      </c>
      <c r="L33" s="314" t="str">
        <f>IF($B$2=1,IF(ชี้วัด12!L33="","",ชี้วัด12!L33),IF(ชี้วัด12!L63="","",ชี้วัด12!L63))</f>
        <v/>
      </c>
      <c r="M33" s="314" t="str">
        <f>IF($B$2=1,IF(ชี้วัด12!M33="","",ชี้วัด12!M33),IF(ชี้วัด12!M63="","",ชี้วัด12!M63))</f>
        <v/>
      </c>
      <c r="N33" s="314" t="str">
        <f>IF($B$2=1,IF(ชี้วัด12!N33="","",ชี้วัด12!N33),IF(ชี้วัด12!N63="","",ชี้วัด12!N63))</f>
        <v/>
      </c>
      <c r="O33" s="314" t="str">
        <f>IF($B$2=1,IF(ชี้วัด12!O33="","",ชี้วัด12!O33),IF(ชี้วัด12!O63="","",ชี้วัด12!O63))</f>
        <v/>
      </c>
      <c r="P33" s="314" t="str">
        <f>IF($B$2=1,IF(ชี้วัด12!P33="","",ชี้วัด12!P33),IF(ชี้วัด12!P63="","",ชี้วัด12!P63))</f>
        <v/>
      </c>
      <c r="Q33" s="314" t="str">
        <f>IF($B$2=1,IF(ชี้วัด12!Q33="","",ชี้วัด12!Q33),IF(ชี้วัด12!Q63="","",ชี้วัด12!Q63))</f>
        <v/>
      </c>
      <c r="R33" s="314" t="str">
        <f>IF($B$2=1,IF(ชี้วัด12!R33="","",ชี้วัด12!R33),IF(ชี้วัด12!R63="","",ชี้วัด12!R63))</f>
        <v/>
      </c>
      <c r="S33" s="314" t="str">
        <f>IF($B$2=1,IF(ชี้วัด12!S33="","",ชี้วัด12!S33),IF(ชี้วัด12!S63="","",ชี้วัด12!S63))</f>
        <v/>
      </c>
      <c r="T33" s="314" t="str">
        <f>IF($B$2=1,IF(ชี้วัด12!T33="","",ชี้วัด12!T33),IF(ชี้วัด12!T63="","",ชี้วัด12!T63))</f>
        <v/>
      </c>
      <c r="U33" s="314" t="str">
        <f>IF($B$2=1,IF(ชี้วัด12!U33="","",ชี้วัด12!U33),IF(ชี้วัด12!U63="","",ชี้วัด12!U63))</f>
        <v/>
      </c>
      <c r="V33" s="314" t="str">
        <f>IF($B$2=1,IF(ชี้วัด12!V33="","",ชี้วัด12!V33),IF(ชี้วัด12!V63="","",ชี้วัด12!V63))</f>
        <v/>
      </c>
      <c r="W33" s="314" t="str">
        <f>IF($B$2=1,IF(ชี้วัด12!W33="","",ชี้วัด12!W33),IF(ชี้วัด12!W63="","",ชี้วัด12!W63))</f>
        <v/>
      </c>
      <c r="X33" s="314" t="str">
        <f>IF($B$2=1,IF(ชี้วัด12!X33="","",ชี้วัด12!X33),IF(ชี้วัด12!X63="","",ชี้วัด12!X63))</f>
        <v/>
      </c>
      <c r="Y33" s="314" t="str">
        <f>IF($B$2=1,IF(ชี้วัด12!Y33="","",ชี้วัด12!Y33),IF(ชี้วัด12!Y63="","",ชี้วัด12!Y63))</f>
        <v/>
      </c>
      <c r="Z33" s="314" t="str">
        <f>IF($B$2=1,IF(ชี้วัด12!Z33="","",ชี้วัด12!Z33),IF(ชี้วัด12!Z63="","",ชี้วัด12!Z63))</f>
        <v/>
      </c>
      <c r="AA33" s="314" t="str">
        <f>IF($B$2=1,IF(ชี้วัด12!AA33="","",ชี้วัด12!AA33),IF(ชี้วัด12!AA63="","",ชี้วัด12!AA63))</f>
        <v/>
      </c>
      <c r="AB33" s="314" t="str">
        <f>IF($B$2=1,IF(ชี้วัด12!AB33="","",ชี้วัด12!AB33),IF(ชี้วัด12!AB63="","",ชี้วัด12!AB63))</f>
        <v/>
      </c>
      <c r="AC33" s="314" t="str">
        <f>IF($B$2=1,IF(ชี้วัด12!AC33="","",ชี้วัด12!AC33),IF(ชี้วัด12!AC63="","",ชี้วัด12!AC63))</f>
        <v/>
      </c>
      <c r="AD33" s="314" t="str">
        <f>IF($B$2=1,IF(ชี้วัด12!AD33="","",ชี้วัด12!AD33),IF(ชี้วัด12!AD63="","",ชี้วัด12!AD63))</f>
        <v/>
      </c>
      <c r="AE33" s="314" t="str">
        <f>IF($B$2=1,IF(ชี้วัด12!AE33="","",ชี้วัด12!AE33),IF(ชี้วัด12!AE63="","",ชี้วัด12!AE63))</f>
        <v/>
      </c>
      <c r="AF33" s="314" t="str">
        <f>IF($B$2=1,IF(ชี้วัด12!AF33="","",ชี้วัด12!AF33),IF(ชี้วัด12!AF63="","",ชี้วัด12!AF63))</f>
        <v/>
      </c>
      <c r="AG33" s="314" t="str">
        <f>IF($B$2=1,IF(ชี้วัด12!AG33="","",ชี้วัด12!AG33),IF(ชี้วัด12!AG63="","",ชี้วัด12!AG63))</f>
        <v/>
      </c>
      <c r="AH33" s="314" t="str">
        <f>IF($B$2=1,IF(ชี้วัด12!AH33="","",ชี้วัด12!AH33),IF(ชี้วัด12!AH63="","",ชี้วัด12!AH63))</f>
        <v/>
      </c>
      <c r="AI33" s="314" t="str">
        <f>IF($B$2=1,IF(ชี้วัด12!AI33="","",ชี้วัด12!AI33),IF(ชี้วัด12!AI63="","",ชี้วัด12!AI63))</f>
        <v/>
      </c>
      <c r="AJ33" s="314" t="str">
        <f>IF($B$2=1,IF(ชี้วัด12!AJ33="","",ชี้วัด12!AJ33),IF(ชี้วัด12!AJ63="","",ชี้วัด12!AJ63))</f>
        <v/>
      </c>
      <c r="AK33" s="314" t="str">
        <f>IF($B$2=1,IF(ชี้วัด12!AK33="","",ชี้วัด12!AK33),IF(ชี้วัด12!AK63="","",ชี้วัด12!AK63))</f>
        <v/>
      </c>
      <c r="AL33" s="314" t="str">
        <f>IF($B$2=1,IF(ชี้วัด12!AL33="","",ชี้วัด12!AL33),IF(ชี้วัด12!AL63="","",ชี้วัด12!AL63))</f>
        <v/>
      </c>
      <c r="AM33" s="314" t="str">
        <f>IF($B$2=1,IF(ชี้วัด12!AM33="","",ชี้วัด12!AM33),IF(ชี้วัด12!AM63="","",ชี้วัด12!AM63))</f>
        <v/>
      </c>
      <c r="AN33" s="314" t="str">
        <f>IF($B$2=1,IF(ชี้วัด12!AN33="","",ชี้วัด12!AN33),IF(ชี้วัด12!AN63="","",ชี้วัด12!AN63))</f>
        <v/>
      </c>
      <c r="AO33" s="314" t="str">
        <f>IF($B$2=1,IF(ชี้วัด12!AO33="","",ชี้วัด12!AO33),IF(ชี้วัด12!AO63="","",ชี้วัด12!AO63))</f>
        <v/>
      </c>
      <c r="AP33" s="314" t="str">
        <f>IF($B$2=1,IF(ชี้วัด12!AP33="","",ชี้วัด12!AP33),IF(ชี้วัด12!AP63="","",ชี้วัด12!AP63))</f>
        <v/>
      </c>
      <c r="AQ33" s="314" t="str">
        <f>IF($B$2=1,IF(ชี้วัด12!AQ33="","",ชี้วัด12!AQ33),IF(ชี้วัด12!AQ63="","",ชี้วัด12!AQ63))</f>
        <v/>
      </c>
      <c r="AR33" s="314" t="str">
        <f>IF($B$2=1,IF(ชี้วัด12!AR33="","",ชี้วัด12!AR33),IF(ชี้วัด12!AR63="","",ชี้วัด12!AR63))</f>
        <v/>
      </c>
      <c r="AS33" s="314" t="str">
        <f>IF($B$2=1,IF(ชี้วัด12!AS33="","",ชี้วัด12!AS33),IF(ชี้วัด12!AS63="","",ชี้วัด12!AS63))</f>
        <v/>
      </c>
      <c r="AT33" s="314" t="str">
        <f>IF($B$2=1,IF(ชี้วัด12!AT33="","",ชี้วัด12!AT33),IF(ชี้วัด12!AT63="","",ชี้วัด12!AT63))</f>
        <v/>
      </c>
      <c r="AU33" s="314" t="str">
        <f>IF($B$2=1,IF(ชี้วัด12!AU33="","",ชี้วัด12!AU33),IF(ชี้วัด12!AU63="","",ชี้วัด12!AU63))</f>
        <v/>
      </c>
      <c r="AV33" s="314" t="str">
        <f>IF($B$2=1,IF(ชี้วัด12!AV33="","",ชี้วัด12!AV33),IF(ชี้วัด12!AV63="","",ชี้วัด12!AV63))</f>
        <v/>
      </c>
      <c r="AW33" s="314" t="str">
        <f>IF($B$2=1,IF(ชี้วัด12!AW33="","",ชี้วัด12!AW33),IF(ชี้วัด12!AW63="","",ชี้วัด12!AW63))</f>
        <v/>
      </c>
      <c r="AX33" s="314" t="str">
        <f>IF($B$2=1,IF(ชี้วัด12!AX33="","",ชี้วัด12!AX33),IF(ชี้วัด12!AX63="","",ชี้วัด12!AX63))</f>
        <v/>
      </c>
      <c r="AY33" s="314" t="str">
        <f>IF($B$2=1,IF(ชี้วัด12!AY33="","",ชี้วัด12!AY33),IF(ชี้วัด12!AY63="","",ชี้วัด12!AY63))</f>
        <v/>
      </c>
      <c r="AZ33" s="314" t="str">
        <f>IF($B$2=1,IF(ชี้วัด12!AZ33="","",ชี้วัด12!AZ33),IF(ชี้วัด12!AZ63="","",ชี้วัด12!AZ63))</f>
        <v/>
      </c>
      <c r="BA33" s="314" t="str">
        <f>IF($B$2=1,IF(ชี้วัด12!BA33="","",ชี้วัด12!BA33),IF(ชี้วัด12!BA63="","",ชี้วัด12!BA63))</f>
        <v/>
      </c>
      <c r="BB33" s="314" t="str">
        <f>IF($B$2=1,IF(ชี้วัด12!BB33="","",ชี้วัด12!BB33),IF(ชี้วัด12!BB63="","",ชี้วัด12!BB63))</f>
        <v/>
      </c>
      <c r="BC33" s="314" t="str">
        <f>IF($B$2=1,IF(ชี้วัด12!BC33="","",ชี้วัด12!BC33),IF(ชี้วัด12!BC63="","",ชี้วัด12!BC63))</f>
        <v/>
      </c>
      <c r="BD33" s="314" t="str">
        <f>IF($B$2=1,IF(ชี้วัด12!BD33="","",ชี้วัด12!BD33),IF(ชี้วัด12!BD63="","",ชี้วัด12!BD63))</f>
        <v/>
      </c>
      <c r="BE33" s="116" t="str">
        <f>IF($B$2=1,IF(ชี้วัด12!BE33="","",ชี้วัด12!BE33),IF(ชี้วัด12!BE63="","",ชี้วัด12!BE63))</f>
        <v/>
      </c>
      <c r="BF33" s="116" t="str">
        <f>IF($B$2=1,IF(ชี้วัด12!BF33="","",ชี้วัด12!BF33),IF(ชี้วัด12!BF63="","",ชี้วัด12!BF63))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IF($B$2=1,IF(ชี้วัด12!E34="","",ชี้วัด12!E34),IF(ชี้วัด12!E64="","",ชี้วัด12!E64))</f>
        <v/>
      </c>
      <c r="F34" s="118"/>
      <c r="G34" s="314" t="str">
        <f>IF($B$2=1,IF(ชี้วัด12!G34="","",ชี้วัด12!G34),IF(ชี้วัด12!G64="","",ชี้วัด12!G64))</f>
        <v/>
      </c>
      <c r="H34" s="314" t="str">
        <f>IF($B$2=1,IF(ชี้วัด12!H34="","",ชี้วัด12!H34),IF(ชี้วัด12!H64="","",ชี้วัด12!H64))</f>
        <v/>
      </c>
      <c r="I34" s="314" t="str">
        <f>IF($B$2=1,IF(ชี้วัด12!I34="","",ชี้วัด12!I34),IF(ชี้วัด12!I64="","",ชี้วัด12!I64))</f>
        <v/>
      </c>
      <c r="J34" s="314" t="str">
        <f>IF($B$2=1,IF(ชี้วัด12!J34="","",ชี้วัด12!J34),IF(ชี้วัด12!J64="","",ชี้วัด12!J64))</f>
        <v/>
      </c>
      <c r="K34" s="314" t="str">
        <f>IF($B$2=1,IF(ชี้วัด12!K34="","",ชี้วัด12!K34),IF(ชี้วัด12!K64="","",ชี้วัด12!K64))</f>
        <v/>
      </c>
      <c r="L34" s="314" t="str">
        <f>IF($B$2=1,IF(ชี้วัด12!L34="","",ชี้วัด12!L34),IF(ชี้วัด12!L64="","",ชี้วัด12!L64))</f>
        <v/>
      </c>
      <c r="M34" s="314" t="str">
        <f>IF($B$2=1,IF(ชี้วัด12!M34="","",ชี้วัด12!M34),IF(ชี้วัด12!M64="","",ชี้วัด12!M64))</f>
        <v/>
      </c>
      <c r="N34" s="314" t="str">
        <f>IF($B$2=1,IF(ชี้วัด12!N34="","",ชี้วัด12!N34),IF(ชี้วัด12!N64="","",ชี้วัด12!N64))</f>
        <v/>
      </c>
      <c r="O34" s="314" t="str">
        <f>IF($B$2=1,IF(ชี้วัด12!O34="","",ชี้วัด12!O34),IF(ชี้วัด12!O64="","",ชี้วัด12!O64))</f>
        <v/>
      </c>
      <c r="P34" s="314" t="str">
        <f>IF($B$2=1,IF(ชี้วัด12!P34="","",ชี้วัด12!P34),IF(ชี้วัด12!P64="","",ชี้วัด12!P64))</f>
        <v/>
      </c>
      <c r="Q34" s="314" t="str">
        <f>IF($B$2=1,IF(ชี้วัด12!Q34="","",ชี้วัด12!Q34),IF(ชี้วัด12!Q64="","",ชี้วัด12!Q64))</f>
        <v/>
      </c>
      <c r="R34" s="314" t="str">
        <f>IF($B$2=1,IF(ชี้วัด12!R34="","",ชี้วัด12!R34),IF(ชี้วัด12!R64="","",ชี้วัด12!R64))</f>
        <v/>
      </c>
      <c r="S34" s="314" t="str">
        <f>IF($B$2=1,IF(ชี้วัด12!S34="","",ชี้วัด12!S34),IF(ชี้วัด12!S64="","",ชี้วัด12!S64))</f>
        <v/>
      </c>
      <c r="T34" s="314" t="str">
        <f>IF($B$2=1,IF(ชี้วัด12!T34="","",ชี้วัด12!T34),IF(ชี้วัด12!T64="","",ชี้วัด12!T64))</f>
        <v/>
      </c>
      <c r="U34" s="314" t="str">
        <f>IF($B$2=1,IF(ชี้วัด12!U34="","",ชี้วัด12!U34),IF(ชี้วัด12!U64="","",ชี้วัด12!U64))</f>
        <v/>
      </c>
      <c r="V34" s="314" t="str">
        <f>IF($B$2=1,IF(ชี้วัด12!V34="","",ชี้วัด12!V34),IF(ชี้วัด12!V64="","",ชี้วัด12!V64))</f>
        <v/>
      </c>
      <c r="W34" s="314" t="str">
        <f>IF($B$2=1,IF(ชี้วัด12!W34="","",ชี้วัด12!W34),IF(ชี้วัด12!W64="","",ชี้วัด12!W64))</f>
        <v/>
      </c>
      <c r="X34" s="314" t="str">
        <f>IF($B$2=1,IF(ชี้วัด12!X34="","",ชี้วัด12!X34),IF(ชี้วัด12!X64="","",ชี้วัด12!X64))</f>
        <v/>
      </c>
      <c r="Y34" s="314" t="str">
        <f>IF($B$2=1,IF(ชี้วัด12!Y34="","",ชี้วัด12!Y34),IF(ชี้วัด12!Y64="","",ชี้วัด12!Y64))</f>
        <v/>
      </c>
      <c r="Z34" s="314" t="str">
        <f>IF($B$2=1,IF(ชี้วัด12!Z34="","",ชี้วัด12!Z34),IF(ชี้วัด12!Z64="","",ชี้วัด12!Z64))</f>
        <v/>
      </c>
      <c r="AA34" s="314" t="str">
        <f>IF($B$2=1,IF(ชี้วัด12!AA34="","",ชี้วัด12!AA34),IF(ชี้วัด12!AA64="","",ชี้วัด12!AA64))</f>
        <v/>
      </c>
      <c r="AB34" s="314" t="str">
        <f>IF($B$2=1,IF(ชี้วัด12!AB34="","",ชี้วัด12!AB34),IF(ชี้วัด12!AB64="","",ชี้วัด12!AB64))</f>
        <v/>
      </c>
      <c r="AC34" s="314" t="str">
        <f>IF($B$2=1,IF(ชี้วัด12!AC34="","",ชี้วัด12!AC34),IF(ชี้วัด12!AC64="","",ชี้วัด12!AC64))</f>
        <v/>
      </c>
      <c r="AD34" s="314" t="str">
        <f>IF($B$2=1,IF(ชี้วัด12!AD34="","",ชี้วัด12!AD34),IF(ชี้วัด12!AD64="","",ชี้วัด12!AD64))</f>
        <v/>
      </c>
      <c r="AE34" s="314" t="str">
        <f>IF($B$2=1,IF(ชี้วัด12!AE34="","",ชี้วัด12!AE34),IF(ชี้วัด12!AE64="","",ชี้วัด12!AE64))</f>
        <v/>
      </c>
      <c r="AF34" s="314" t="str">
        <f>IF($B$2=1,IF(ชี้วัด12!AF34="","",ชี้วัด12!AF34),IF(ชี้วัด12!AF64="","",ชี้วัด12!AF64))</f>
        <v/>
      </c>
      <c r="AG34" s="314" t="str">
        <f>IF($B$2=1,IF(ชี้วัด12!AG34="","",ชี้วัด12!AG34),IF(ชี้วัด12!AG64="","",ชี้วัด12!AG64))</f>
        <v/>
      </c>
      <c r="AH34" s="314" t="str">
        <f>IF($B$2=1,IF(ชี้วัด12!AH34="","",ชี้วัด12!AH34),IF(ชี้วัด12!AH64="","",ชี้วัด12!AH64))</f>
        <v/>
      </c>
      <c r="AI34" s="314" t="str">
        <f>IF($B$2=1,IF(ชี้วัด12!AI34="","",ชี้วัด12!AI34),IF(ชี้วัด12!AI64="","",ชี้วัด12!AI64))</f>
        <v/>
      </c>
      <c r="AJ34" s="314" t="str">
        <f>IF($B$2=1,IF(ชี้วัด12!AJ34="","",ชี้วัด12!AJ34),IF(ชี้วัด12!AJ64="","",ชี้วัด12!AJ64))</f>
        <v/>
      </c>
      <c r="AK34" s="314" t="str">
        <f>IF($B$2=1,IF(ชี้วัด12!AK34="","",ชี้วัด12!AK34),IF(ชี้วัด12!AK64="","",ชี้วัด12!AK64))</f>
        <v/>
      </c>
      <c r="AL34" s="314" t="str">
        <f>IF($B$2=1,IF(ชี้วัด12!AL34="","",ชี้วัด12!AL34),IF(ชี้วัด12!AL64="","",ชี้วัด12!AL64))</f>
        <v/>
      </c>
      <c r="AM34" s="314" t="str">
        <f>IF($B$2=1,IF(ชี้วัด12!AM34="","",ชี้วัด12!AM34),IF(ชี้วัด12!AM64="","",ชี้วัด12!AM64))</f>
        <v/>
      </c>
      <c r="AN34" s="314" t="str">
        <f>IF($B$2=1,IF(ชี้วัด12!AN34="","",ชี้วัด12!AN34),IF(ชี้วัด12!AN64="","",ชี้วัด12!AN64))</f>
        <v/>
      </c>
      <c r="AO34" s="314" t="str">
        <f>IF($B$2=1,IF(ชี้วัด12!AO34="","",ชี้วัด12!AO34),IF(ชี้วัด12!AO64="","",ชี้วัด12!AO64))</f>
        <v/>
      </c>
      <c r="AP34" s="314" t="str">
        <f>IF($B$2=1,IF(ชี้วัด12!AP34="","",ชี้วัด12!AP34),IF(ชี้วัด12!AP64="","",ชี้วัด12!AP64))</f>
        <v/>
      </c>
      <c r="AQ34" s="314" t="str">
        <f>IF($B$2=1,IF(ชี้วัด12!AQ34="","",ชี้วัด12!AQ34),IF(ชี้วัด12!AQ64="","",ชี้วัด12!AQ64))</f>
        <v/>
      </c>
      <c r="AR34" s="314" t="str">
        <f>IF($B$2=1,IF(ชี้วัด12!AR34="","",ชี้วัด12!AR34),IF(ชี้วัด12!AR64="","",ชี้วัด12!AR64))</f>
        <v/>
      </c>
      <c r="AS34" s="314" t="str">
        <f>IF($B$2=1,IF(ชี้วัด12!AS34="","",ชี้วัด12!AS34),IF(ชี้วัด12!AS64="","",ชี้วัด12!AS64))</f>
        <v/>
      </c>
      <c r="AT34" s="314" t="str">
        <f>IF($B$2=1,IF(ชี้วัด12!AT34="","",ชี้วัด12!AT34),IF(ชี้วัด12!AT64="","",ชี้วัด12!AT64))</f>
        <v/>
      </c>
      <c r="AU34" s="314" t="str">
        <f>IF($B$2=1,IF(ชี้วัด12!AU34="","",ชี้วัด12!AU34),IF(ชี้วัด12!AU64="","",ชี้วัด12!AU64))</f>
        <v/>
      </c>
      <c r="AV34" s="314" t="str">
        <f>IF($B$2=1,IF(ชี้วัด12!AV34="","",ชี้วัด12!AV34),IF(ชี้วัด12!AV64="","",ชี้วัด12!AV64))</f>
        <v/>
      </c>
      <c r="AW34" s="314" t="str">
        <f>IF($B$2=1,IF(ชี้วัด12!AW34="","",ชี้วัด12!AW34),IF(ชี้วัด12!AW64="","",ชี้วัด12!AW64))</f>
        <v/>
      </c>
      <c r="AX34" s="314" t="str">
        <f>IF($B$2=1,IF(ชี้วัด12!AX34="","",ชี้วัด12!AX34),IF(ชี้วัด12!AX64="","",ชี้วัด12!AX64))</f>
        <v/>
      </c>
      <c r="AY34" s="314" t="str">
        <f>IF($B$2=1,IF(ชี้วัด12!AY34="","",ชี้วัด12!AY34),IF(ชี้วัด12!AY64="","",ชี้วัด12!AY64))</f>
        <v/>
      </c>
      <c r="AZ34" s="314" t="str">
        <f>IF($B$2=1,IF(ชี้วัด12!AZ34="","",ชี้วัด12!AZ34),IF(ชี้วัด12!AZ64="","",ชี้วัด12!AZ64))</f>
        <v/>
      </c>
      <c r="BA34" s="314" t="str">
        <f>IF($B$2=1,IF(ชี้วัด12!BA34="","",ชี้วัด12!BA34),IF(ชี้วัด12!BA64="","",ชี้วัด12!BA64))</f>
        <v/>
      </c>
      <c r="BB34" s="314" t="str">
        <f>IF($B$2=1,IF(ชี้วัด12!BB34="","",ชี้วัด12!BB34),IF(ชี้วัด12!BB64="","",ชี้วัด12!BB64))</f>
        <v/>
      </c>
      <c r="BC34" s="314" t="str">
        <f>IF($B$2=1,IF(ชี้วัด12!BC34="","",ชี้วัด12!BC34),IF(ชี้วัด12!BC64="","",ชี้วัด12!BC64))</f>
        <v/>
      </c>
      <c r="BD34" s="314" t="str">
        <f>IF($B$2=1,IF(ชี้วัด12!BD34="","",ชี้วัด12!BD34),IF(ชี้วัด12!BD64="","",ชี้วัด12!BD64))</f>
        <v/>
      </c>
      <c r="BE34" s="116" t="str">
        <f>IF($B$2=1,IF(ชี้วัด12!BE34="","",ชี้วัด12!BE34),IF(ชี้วัด12!BE64="","",ชี้วัด12!BE64))</f>
        <v/>
      </c>
      <c r="BF34" s="116" t="str">
        <f>IF($B$2=1,IF(ชี้วัด12!BF34="","",ชี้วัด12!BF34),IF(ชี้วัด12!BF64="","",ชี้วัด12!BF64))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C54CCF7-54D0-47A2-A011-8F5F189C8CA0}">
          <x14:formula1>
            <xm:f>รายการ!$M$2:$M$3</xm:f>
          </x14:formula1>
          <xm:sqref>B2</xm:sqref>
        </x14:dataValidation>
        <x14:dataValidation type="list" allowBlank="1" showInputMessage="1" showErrorMessage="1" xr:uid="{CB5A1E0E-5285-4CE6-8ECF-C6451C164388}">
          <x14:formula1>
            <xm:f>รายการ!$K$2:$K$37</xm:f>
          </x14:formula1>
          <xm:sqref>B1</xm:sqref>
        </x14:dataValidation>
      </x14:dataValidations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AA221-B3FB-4479-8716-22433EC8A925}">
  <sheetPr codeName="Sheet106"/>
  <dimension ref="A1:BF34"/>
  <sheetViews>
    <sheetView workbookViewId="0">
      <selection activeCell="A4" sqref="A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205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IF(ชี้วัด13!B3="","",ชี้วัด13!B3)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IF(ชี้วัด13!G2="","",ชี้วัด13!G2)</f>
        <v/>
      </c>
      <c r="H2" s="116" t="str">
        <f>IF(ชี้วัด13!H2="","",ชี้วัด13!H2)</f>
        <v/>
      </c>
      <c r="I2" s="116" t="str">
        <f>IF(ชี้วัด13!I2="","",ชี้วัด13!I2)</f>
        <v/>
      </c>
      <c r="J2" s="116" t="str">
        <f>IF(ชี้วัด13!J2="","",ชี้วัด13!J2)</f>
        <v/>
      </c>
      <c r="K2" s="116" t="str">
        <f>IF(ชี้วัด13!K2="","",ชี้วัด13!K2)</f>
        <v/>
      </c>
      <c r="L2" s="116" t="str">
        <f>IF(ชี้วัด13!L2="","",ชี้วัด13!L2)</f>
        <v/>
      </c>
      <c r="M2" s="116" t="str">
        <f>IF(ชี้วัด13!M2="","",ชี้วัด13!M2)</f>
        <v/>
      </c>
      <c r="N2" s="116" t="str">
        <f>IF(ชี้วัด13!N2="","",ชี้วัด13!N2)</f>
        <v/>
      </c>
      <c r="O2" s="116" t="str">
        <f>IF(ชี้วัด13!O2="","",ชี้วัด13!O2)</f>
        <v/>
      </c>
      <c r="P2" s="116" t="str">
        <f>IF(ชี้วัด13!P2="","",ชี้วัด13!P2)</f>
        <v/>
      </c>
      <c r="Q2" s="116" t="str">
        <f>IF(ชี้วัด13!Q2="","",ชี้วัด13!Q2)</f>
        <v/>
      </c>
      <c r="R2" s="116" t="str">
        <f>IF(ชี้วัด13!R2="","",ชี้วัด13!R2)</f>
        <v/>
      </c>
      <c r="S2" s="116" t="str">
        <f>IF(ชี้วัด13!S2="","",ชี้วัด13!S2)</f>
        <v/>
      </c>
      <c r="T2" s="116" t="str">
        <f>IF(ชี้วัด13!T2="","",ชี้วัด13!T2)</f>
        <v/>
      </c>
      <c r="U2" s="116" t="str">
        <f>IF(ชี้วัด13!U2="","",ชี้วัด13!U2)</f>
        <v/>
      </c>
      <c r="V2" s="116" t="str">
        <f>IF(ชี้วัด13!V2="","",ชี้วัด13!V2)</f>
        <v/>
      </c>
      <c r="W2" s="116" t="str">
        <f>IF(ชี้วัด13!W2="","",ชี้วัด13!W2)</f>
        <v/>
      </c>
      <c r="X2" s="116" t="str">
        <f>IF(ชี้วัด13!X2="","",ชี้วัด13!X2)</f>
        <v/>
      </c>
      <c r="Y2" s="116" t="str">
        <f>IF(ชี้วัด13!Y2="","",ชี้วัด13!Y2)</f>
        <v/>
      </c>
      <c r="Z2" s="116" t="str">
        <f>IF(ชี้วัด13!Z2="","",ชี้วัด13!Z2)</f>
        <v/>
      </c>
      <c r="AA2" s="116" t="str">
        <f>IF(ชี้วัด13!AA2="","",ชี้วัด13!AA2)</f>
        <v/>
      </c>
      <c r="AB2" s="116" t="str">
        <f>IF(ชี้วัด13!AB2="","",ชี้วัด13!AB2)</f>
        <v/>
      </c>
      <c r="AC2" s="116" t="str">
        <f>IF(ชี้วัด13!AC2="","",ชี้วัด13!AC2)</f>
        <v/>
      </c>
      <c r="AD2" s="116" t="str">
        <f>IF(ชี้วัด13!AD2="","",ชี้วัด13!AD2)</f>
        <v/>
      </c>
      <c r="AE2" s="116" t="str">
        <f>IF(ชี้วัด13!AE2="","",ชี้วัด13!AE2)</f>
        <v/>
      </c>
      <c r="AF2" s="116" t="str">
        <f>IF(ชี้วัด13!AF2="","",ชี้วัด13!AF2)</f>
        <v/>
      </c>
      <c r="AG2" s="116" t="str">
        <f>IF(ชี้วัด13!AG2="","",ชี้วัด13!AG2)</f>
        <v/>
      </c>
      <c r="AH2" s="116" t="str">
        <f>IF(ชี้วัด13!AH2="","",ชี้วัด13!AH2)</f>
        <v/>
      </c>
      <c r="AI2" s="116" t="str">
        <f>IF(ชี้วัด13!AI2="","",ชี้วัด13!AI2)</f>
        <v/>
      </c>
      <c r="AJ2" s="116" t="str">
        <f>IF(ชี้วัด13!AJ2="","",ชี้วัด13!AJ2)</f>
        <v/>
      </c>
      <c r="AK2" s="116" t="str">
        <f>IF(ชี้วัด13!AK2="","",ชี้วัด13!AK2)</f>
        <v/>
      </c>
      <c r="AL2" s="116" t="str">
        <f>IF(ชี้วัด13!AL2="","",ชี้วัด13!AL2)</f>
        <v/>
      </c>
      <c r="AM2" s="116" t="str">
        <f>IF(ชี้วัด13!AM2="","",ชี้วัด13!AM2)</f>
        <v/>
      </c>
      <c r="AN2" s="116" t="str">
        <f>IF(ชี้วัด13!AN2="","",ชี้วัด13!AN2)</f>
        <v/>
      </c>
      <c r="AO2" s="116" t="str">
        <f>IF(ชี้วัด13!AO2="","",ชี้วัด13!AO2)</f>
        <v/>
      </c>
      <c r="AP2" s="116" t="str">
        <f>IF(ชี้วัด13!AP2="","",ชี้วัด13!AP2)</f>
        <v/>
      </c>
      <c r="AQ2" s="116" t="str">
        <f>IF(ชี้วัด13!AQ2="","",ชี้วัด13!AQ2)</f>
        <v/>
      </c>
      <c r="AR2" s="116" t="str">
        <f>IF(ชี้วัด13!AR2="","",ชี้วัด13!AR2)</f>
        <v/>
      </c>
      <c r="AS2" s="116" t="str">
        <f>IF(ชี้วัด13!AS2="","",ชี้วัด13!AS2)</f>
        <v/>
      </c>
      <c r="AT2" s="116" t="str">
        <f>IF(ชี้วัด13!AT2="","",ชี้วัด13!AT2)</f>
        <v/>
      </c>
      <c r="AU2" s="116" t="str">
        <f>IF(ชี้วัด13!AU2="","",ชี้วัด13!AU2)</f>
        <v/>
      </c>
      <c r="AV2" s="116" t="str">
        <f>IF(ชี้วัด13!AV2="","",ชี้วัด13!AV2)</f>
        <v/>
      </c>
      <c r="AW2" s="116" t="str">
        <f>IF(ชี้วัด13!AW2="","",ชี้วัด13!AW2)</f>
        <v/>
      </c>
      <c r="AX2" s="116" t="str">
        <f>IF(ชี้วัด13!AX2="","",ชี้วัด13!AX2)</f>
        <v/>
      </c>
      <c r="AY2" s="116" t="str">
        <f>IF(ชี้วัด13!AY2="","",ชี้วัด13!AY2)</f>
        <v/>
      </c>
      <c r="AZ2" s="116" t="str">
        <f>IF(ชี้วัด13!AZ2="","",ชี้วัด13!AZ2)</f>
        <v/>
      </c>
      <c r="BA2" s="116" t="str">
        <f>IF(ชี้วัด13!BA2="","",ชี้วัด13!BA2)</f>
        <v/>
      </c>
      <c r="BB2" s="116" t="str">
        <f>IF(ชี้วัด13!BB2="","",ชี้วัด13!BB2)</f>
        <v/>
      </c>
      <c r="BC2" s="116" t="str">
        <f>IF(ชี้วัด13!BC2="","",ชี้วัด13!BC2)</f>
        <v/>
      </c>
      <c r="BD2" s="116" t="str">
        <f>IF(ชี้วัด13!BD2="","",ชี้วัด13!BD2)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IF(ชี้วัด13!G3="","",ชี้วัด13!G3)</f>
        <v/>
      </c>
      <c r="H3" s="116" t="str">
        <f>IF(ชี้วัด13!H3="","",ชี้วัด13!H3)</f>
        <v/>
      </c>
      <c r="I3" s="116" t="str">
        <f>IF(ชี้วัด13!I3="","",ชี้วัด13!I3)</f>
        <v/>
      </c>
      <c r="J3" s="116" t="str">
        <f>IF(ชี้วัด13!J3="","",ชี้วัด13!J3)</f>
        <v/>
      </c>
      <c r="K3" s="116" t="str">
        <f>IF(ชี้วัด13!K3="","",ชี้วัด13!K3)</f>
        <v/>
      </c>
      <c r="L3" s="116" t="str">
        <f>IF(ชี้วัด13!L3="","",ชี้วัด13!L3)</f>
        <v/>
      </c>
      <c r="M3" s="116" t="str">
        <f>IF(ชี้วัด13!M3="","",ชี้วัด13!M3)</f>
        <v/>
      </c>
      <c r="N3" s="116" t="str">
        <f>IF(ชี้วัด13!N3="","",ชี้วัด13!N3)</f>
        <v/>
      </c>
      <c r="O3" s="116" t="str">
        <f>IF(ชี้วัด13!O3="","",ชี้วัด13!O3)</f>
        <v/>
      </c>
      <c r="P3" s="116" t="str">
        <f>IF(ชี้วัด13!P3="","",ชี้วัด13!P3)</f>
        <v/>
      </c>
      <c r="Q3" s="116" t="str">
        <f>IF(ชี้วัด13!Q3="","",ชี้วัด13!Q3)</f>
        <v/>
      </c>
      <c r="R3" s="116" t="str">
        <f>IF(ชี้วัด13!R3="","",ชี้วัด13!R3)</f>
        <v/>
      </c>
      <c r="S3" s="116" t="str">
        <f>IF(ชี้วัด13!S3="","",ชี้วัด13!S3)</f>
        <v/>
      </c>
      <c r="T3" s="116" t="str">
        <f>IF(ชี้วัด13!T3="","",ชี้วัด13!T3)</f>
        <v/>
      </c>
      <c r="U3" s="116" t="str">
        <f>IF(ชี้วัด13!U3="","",ชี้วัด13!U3)</f>
        <v/>
      </c>
      <c r="V3" s="116" t="str">
        <f>IF(ชี้วัด13!V3="","",ชี้วัด13!V3)</f>
        <v/>
      </c>
      <c r="W3" s="116" t="str">
        <f>IF(ชี้วัด13!W3="","",ชี้วัด13!W3)</f>
        <v/>
      </c>
      <c r="X3" s="116" t="str">
        <f>IF(ชี้วัด13!X3="","",ชี้วัด13!X3)</f>
        <v/>
      </c>
      <c r="Y3" s="116" t="str">
        <f>IF(ชี้วัด13!Y3="","",ชี้วัด13!Y3)</f>
        <v/>
      </c>
      <c r="Z3" s="116" t="str">
        <f>IF(ชี้วัด13!Z3="","",ชี้วัด13!Z3)</f>
        <v/>
      </c>
      <c r="AA3" s="116" t="str">
        <f>IF(ชี้วัด13!AA3="","",ชี้วัด13!AA3)</f>
        <v/>
      </c>
      <c r="AB3" s="116" t="str">
        <f>IF(ชี้วัด13!AB3="","",ชี้วัด13!AB3)</f>
        <v/>
      </c>
      <c r="AC3" s="116" t="str">
        <f>IF(ชี้วัด13!AC3="","",ชี้วัด13!AC3)</f>
        <v/>
      </c>
      <c r="AD3" s="116" t="str">
        <f>IF(ชี้วัด13!AD3="","",ชี้วัด13!AD3)</f>
        <v/>
      </c>
      <c r="AE3" s="116" t="str">
        <f>IF(ชี้วัด13!AE3="","",ชี้วัด13!AE3)</f>
        <v/>
      </c>
      <c r="AF3" s="116" t="str">
        <f>IF(ชี้วัด13!AF3="","",ชี้วัด13!AF3)</f>
        <v/>
      </c>
      <c r="AG3" s="116" t="str">
        <f>IF(ชี้วัด13!AG3="","",ชี้วัด13!AG3)</f>
        <v/>
      </c>
      <c r="AH3" s="116" t="str">
        <f>IF(ชี้วัด13!AH3="","",ชี้วัด13!AH3)</f>
        <v/>
      </c>
      <c r="AI3" s="116" t="str">
        <f>IF(ชี้วัด13!AI3="","",ชี้วัด13!AI3)</f>
        <v/>
      </c>
      <c r="AJ3" s="116" t="str">
        <f>IF(ชี้วัด13!AJ3="","",ชี้วัด13!AJ3)</f>
        <v/>
      </c>
      <c r="AK3" s="116" t="str">
        <f>IF(ชี้วัด13!AK3="","",ชี้วัด13!AK3)</f>
        <v/>
      </c>
      <c r="AL3" s="116" t="str">
        <f>IF(ชี้วัด13!AL3="","",ชี้วัด13!AL3)</f>
        <v/>
      </c>
      <c r="AM3" s="116" t="str">
        <f>IF(ชี้วัด13!AM3="","",ชี้วัด13!AM3)</f>
        <v/>
      </c>
      <c r="AN3" s="116" t="str">
        <f>IF(ชี้วัด13!AN3="","",ชี้วัด13!AN3)</f>
        <v/>
      </c>
      <c r="AO3" s="116" t="str">
        <f>IF(ชี้วัด13!AO3="","",ชี้วัด13!AO3)</f>
        <v/>
      </c>
      <c r="AP3" s="116" t="str">
        <f>IF(ชี้วัด13!AP3="","",ชี้วัด13!AP3)</f>
        <v/>
      </c>
      <c r="AQ3" s="116" t="str">
        <f>IF(ชี้วัด13!AQ3="","",ชี้วัด13!AQ3)</f>
        <v/>
      </c>
      <c r="AR3" s="116" t="str">
        <f>IF(ชี้วัด13!AR3="","",ชี้วัด13!AR3)</f>
        <v/>
      </c>
      <c r="AS3" s="116" t="str">
        <f>IF(ชี้วัด13!AS3="","",ชี้วัด13!AS3)</f>
        <v/>
      </c>
      <c r="AT3" s="116" t="str">
        <f>IF(ชี้วัด13!AT3="","",ชี้วัด13!AT3)</f>
        <v/>
      </c>
      <c r="AU3" s="116" t="str">
        <f>IF(ชี้วัด13!AU3="","",ชี้วัด13!AU3)</f>
        <v/>
      </c>
      <c r="AV3" s="116" t="str">
        <f>IF(ชี้วัด13!AV3="","",ชี้วัด13!AV3)</f>
        <v/>
      </c>
      <c r="AW3" s="116" t="str">
        <f>IF(ชี้วัด13!AW3="","",ชี้วัด13!AW3)</f>
        <v/>
      </c>
      <c r="AX3" s="116" t="str">
        <f>IF(ชี้วัด13!AX3="","",ชี้วัด13!AX3)</f>
        <v/>
      </c>
      <c r="AY3" s="116" t="str">
        <f>IF(ชี้วัด13!AY3="","",ชี้วัด13!AY3)</f>
        <v/>
      </c>
      <c r="AZ3" s="116" t="str">
        <f>IF(ชี้วัด13!AZ3="","",ชี้วัด13!AZ3)</f>
        <v/>
      </c>
      <c r="BA3" s="116" t="str">
        <f>IF(ชี้วัด13!BA3="","",ชี้วัด13!BA3)</f>
        <v/>
      </c>
      <c r="BB3" s="116" t="str">
        <f>IF(ชี้วัด13!BB3="","",ชี้วัด13!BB3)</f>
        <v/>
      </c>
      <c r="BC3" s="116" t="str">
        <f>IF(ชี้วัด13!BC3="","",ชี้วัด13!BC3)</f>
        <v/>
      </c>
      <c r="BD3" s="116" t="str">
        <f>IF(ชี้วัด13!BD3="","",ชี้วัด13!BD3)</f>
        <v/>
      </c>
      <c r="BE3" s="112">
        <f>IF(ชี้วัด13!BE3="","",ชี้วัด13!BE3)</f>
        <v>0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IF(ชี้วัด13!G4="","",ชี้วัด13!G4)</f>
        <v/>
      </c>
      <c r="H4" s="119" t="str">
        <f>IF(ชี้วัด13!H4="","",ชี้วัด13!H4)</f>
        <v/>
      </c>
      <c r="I4" s="119" t="str">
        <f>IF(ชี้วัด13!I4="","",ชี้วัด13!I4)</f>
        <v/>
      </c>
      <c r="J4" s="119" t="str">
        <f>IF(ชี้วัด13!J4="","",ชี้วัด13!J4)</f>
        <v/>
      </c>
      <c r="K4" s="119" t="str">
        <f>IF(ชี้วัด13!K4="","",ชี้วัด13!K4)</f>
        <v/>
      </c>
      <c r="L4" s="119" t="str">
        <f>IF(ชี้วัด13!L4="","",ชี้วัด13!L4)</f>
        <v/>
      </c>
      <c r="M4" s="119" t="str">
        <f>IF(ชี้วัด13!M4="","",ชี้วัด13!M4)</f>
        <v/>
      </c>
      <c r="N4" s="119" t="str">
        <f>IF(ชี้วัด13!N4="","",ชี้วัด13!N4)</f>
        <v/>
      </c>
      <c r="O4" s="119" t="str">
        <f>IF(ชี้วัด13!O4="","",ชี้วัด13!O4)</f>
        <v/>
      </c>
      <c r="P4" s="119" t="str">
        <f>IF(ชี้วัด13!P4="","",ชี้วัด13!P4)</f>
        <v/>
      </c>
      <c r="Q4" s="119" t="str">
        <f>IF(ชี้วัด13!Q4="","",ชี้วัด13!Q4)</f>
        <v/>
      </c>
      <c r="R4" s="119" t="str">
        <f>IF(ชี้วัด13!R4="","",ชี้วัด13!R4)</f>
        <v/>
      </c>
      <c r="S4" s="119" t="str">
        <f>IF(ชี้วัด13!S4="","",ชี้วัด13!S4)</f>
        <v/>
      </c>
      <c r="T4" s="119" t="str">
        <f>IF(ชี้วัด13!T4="","",ชี้วัด13!T4)</f>
        <v/>
      </c>
      <c r="U4" s="119" t="str">
        <f>IF(ชี้วัด13!U4="","",ชี้วัด13!U4)</f>
        <v/>
      </c>
      <c r="V4" s="119" t="str">
        <f>IF(ชี้วัด13!V4="","",ชี้วัด13!V4)</f>
        <v/>
      </c>
      <c r="W4" s="119" t="str">
        <f>IF(ชี้วัด13!W4="","",ชี้วัด13!W4)</f>
        <v/>
      </c>
      <c r="X4" s="119" t="str">
        <f>IF(ชี้วัด13!X4="","",ชี้วัด13!X4)</f>
        <v/>
      </c>
      <c r="Y4" s="119" t="str">
        <f>IF(ชี้วัด13!Y4="","",ชี้วัด13!Y4)</f>
        <v/>
      </c>
      <c r="Z4" s="119" t="str">
        <f>IF(ชี้วัด13!Z4="","",ชี้วัด13!Z4)</f>
        <v/>
      </c>
      <c r="AA4" s="119" t="str">
        <f>IF(ชี้วัด13!AA4="","",ชี้วัด13!AA4)</f>
        <v/>
      </c>
      <c r="AB4" s="119" t="str">
        <f>IF(ชี้วัด13!AB4="","",ชี้วัด13!AB4)</f>
        <v/>
      </c>
      <c r="AC4" s="119" t="str">
        <f>IF(ชี้วัด13!AC4="","",ชี้วัด13!AC4)</f>
        <v/>
      </c>
      <c r="AD4" s="119" t="str">
        <f>IF(ชี้วัด13!AD4="","",ชี้วัด13!AD4)</f>
        <v/>
      </c>
      <c r="AE4" s="119" t="str">
        <f>IF(ชี้วัด13!AE4="","",ชี้วัด13!AE4)</f>
        <v/>
      </c>
      <c r="AF4" s="119" t="str">
        <f>IF(ชี้วัด13!AF4="","",ชี้วัด13!AF4)</f>
        <v/>
      </c>
      <c r="AG4" s="119" t="str">
        <f>IF(ชี้วัด13!AG4="","",ชี้วัด13!AG4)</f>
        <v/>
      </c>
      <c r="AH4" s="119" t="str">
        <f>IF(ชี้วัด13!AH4="","",ชี้วัด13!AH4)</f>
        <v/>
      </c>
      <c r="AI4" s="119" t="str">
        <f>IF(ชี้วัด13!AI4="","",ชี้วัด13!AI4)</f>
        <v/>
      </c>
      <c r="AJ4" s="119" t="str">
        <f>IF(ชี้วัด13!AJ4="","",ชี้วัด13!AJ4)</f>
        <v/>
      </c>
      <c r="AK4" s="119" t="str">
        <f>IF(ชี้วัด13!AK4="","",ชี้วัด13!AK4)</f>
        <v/>
      </c>
      <c r="AL4" s="119" t="str">
        <f>IF(ชี้วัด13!AL4="","",ชี้วัด13!AL4)</f>
        <v/>
      </c>
      <c r="AM4" s="119" t="str">
        <f>IF(ชี้วัด13!AM4="","",ชี้วัด13!AM4)</f>
        <v/>
      </c>
      <c r="AN4" s="119" t="str">
        <f>IF(ชี้วัด13!AN4="","",ชี้วัด13!AN4)</f>
        <v/>
      </c>
      <c r="AO4" s="119" t="str">
        <f>IF(ชี้วัด13!AO4="","",ชี้วัด13!AO4)</f>
        <v/>
      </c>
      <c r="AP4" s="119" t="str">
        <f>IF(ชี้วัด13!AP4="","",ชี้วัด13!AP4)</f>
        <v/>
      </c>
      <c r="AQ4" s="119" t="str">
        <f>IF(ชี้วัด13!AQ4="","",ชี้วัด13!AQ4)</f>
        <v/>
      </c>
      <c r="AR4" s="119" t="str">
        <f>IF(ชี้วัด13!AR4="","",ชี้วัด13!AR4)</f>
        <v/>
      </c>
      <c r="AS4" s="119" t="str">
        <f>IF(ชี้วัด13!AS4="","",ชี้วัด13!AS4)</f>
        <v/>
      </c>
      <c r="AT4" s="119" t="str">
        <f>IF(ชี้วัด13!AT4="","",ชี้วัด13!AT4)</f>
        <v/>
      </c>
      <c r="AU4" s="119" t="str">
        <f>IF(ชี้วัด13!AU4="","",ชี้วัด13!AU4)</f>
        <v/>
      </c>
      <c r="AV4" s="119" t="str">
        <f>IF(ชี้วัด13!AV4="","",ชี้วัด13!AV4)</f>
        <v/>
      </c>
      <c r="AW4" s="119" t="str">
        <f>IF(ชี้วัด13!AW4="","",ชี้วัด13!AW4)</f>
        <v/>
      </c>
      <c r="AX4" s="119" t="str">
        <f>IF(ชี้วัด13!AX4="","",ชี้วัด13!AX4)</f>
        <v/>
      </c>
      <c r="AY4" s="119" t="str">
        <f>IF(ชี้วัด13!AY4="","",ชี้วัด13!AY4)</f>
        <v/>
      </c>
      <c r="AZ4" s="119" t="str">
        <f>IF(ชี้วัด13!AZ4="","",ชี้วัด13!AZ4)</f>
        <v/>
      </c>
      <c r="BA4" s="119" t="str">
        <f>IF(ชี้วัด13!BA4="","",ชี้วัด13!BA4)</f>
        <v/>
      </c>
      <c r="BB4" s="119" t="str">
        <f>IF(ชี้วัด13!BB4="","",ชี้วัด13!BB4)</f>
        <v/>
      </c>
      <c r="BC4" s="119" t="str">
        <f>IF(ชี้วัด13!BC4="","",ชี้วัด13!BC4)</f>
        <v/>
      </c>
      <c r="BD4" s="119" t="str">
        <f>IF(ชี้วัด13!BD4="","",ชี้วัด13!BD4)</f>
        <v/>
      </c>
      <c r="BE4" s="307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IF($B$2=1,IF(ชี้วัด13!E5="","",ชี้วัด13!E5),IF(ชี้วัด13!E35="","",ชี้วัด13!E35))</f>
        <v/>
      </c>
      <c r="F5" s="118"/>
      <c r="G5" s="314" t="str">
        <f>IF($B$2=1,IF(ชี้วัด13!G5="","",ชี้วัด13!G5),IF(ชี้วัด13!G35="","",ชี้วัด13!G35))</f>
        <v/>
      </c>
      <c r="H5" s="314" t="str">
        <f>IF($B$2=1,IF(ชี้วัด13!H5="","",ชี้วัด13!H5),IF(ชี้วัด13!H35="","",ชี้วัด13!H35))</f>
        <v/>
      </c>
      <c r="I5" s="314" t="str">
        <f>IF($B$2=1,IF(ชี้วัด13!I5="","",ชี้วัด13!I5),IF(ชี้วัด13!I35="","",ชี้วัด13!I35))</f>
        <v/>
      </c>
      <c r="J5" s="314" t="str">
        <f>IF($B$2=1,IF(ชี้วัด13!J5="","",ชี้วัด13!J5),IF(ชี้วัด13!J35="","",ชี้วัด13!J35))</f>
        <v/>
      </c>
      <c r="K5" s="314" t="str">
        <f>IF($B$2=1,IF(ชี้วัด13!K5="","",ชี้วัด13!K5),IF(ชี้วัด13!K35="","",ชี้วัด13!K35))</f>
        <v/>
      </c>
      <c r="L5" s="314" t="str">
        <f>IF($B$2=1,IF(ชี้วัด13!L5="","",ชี้วัด13!L5),IF(ชี้วัด13!L35="","",ชี้วัด13!L35))</f>
        <v/>
      </c>
      <c r="M5" s="314" t="str">
        <f>IF($B$2=1,IF(ชี้วัด13!M5="","",ชี้วัด13!M5),IF(ชี้วัด13!M35="","",ชี้วัด13!M35))</f>
        <v/>
      </c>
      <c r="N5" s="314" t="str">
        <f>IF($B$2=1,IF(ชี้วัด13!N5="","",ชี้วัด13!N5),IF(ชี้วัด13!N35="","",ชี้วัด13!N35))</f>
        <v/>
      </c>
      <c r="O5" s="314" t="str">
        <f>IF($B$2=1,IF(ชี้วัด13!O5="","",ชี้วัด13!O5),IF(ชี้วัด13!O35="","",ชี้วัด13!O35))</f>
        <v/>
      </c>
      <c r="P5" s="314" t="str">
        <f>IF($B$2=1,IF(ชี้วัด13!P5="","",ชี้วัด13!P5),IF(ชี้วัด13!P35="","",ชี้วัด13!P35))</f>
        <v/>
      </c>
      <c r="Q5" s="314" t="str">
        <f>IF($B$2=1,IF(ชี้วัด13!Q5="","",ชี้วัด13!Q5),IF(ชี้วัด13!Q35="","",ชี้วัด13!Q35))</f>
        <v/>
      </c>
      <c r="R5" s="314" t="str">
        <f>IF($B$2=1,IF(ชี้วัด13!R5="","",ชี้วัด13!R5),IF(ชี้วัด13!R35="","",ชี้วัด13!R35))</f>
        <v/>
      </c>
      <c r="S5" s="314" t="str">
        <f>IF($B$2=1,IF(ชี้วัด13!S5="","",ชี้วัด13!S5),IF(ชี้วัด13!S35="","",ชี้วัด13!S35))</f>
        <v/>
      </c>
      <c r="T5" s="314" t="str">
        <f>IF($B$2=1,IF(ชี้วัด13!T5="","",ชี้วัด13!T5),IF(ชี้วัด13!T35="","",ชี้วัด13!T35))</f>
        <v/>
      </c>
      <c r="U5" s="314" t="str">
        <f>IF($B$2=1,IF(ชี้วัด13!U5="","",ชี้วัด13!U5),IF(ชี้วัด13!U35="","",ชี้วัด13!U35))</f>
        <v/>
      </c>
      <c r="V5" s="314" t="str">
        <f>IF($B$2=1,IF(ชี้วัด13!V5="","",ชี้วัด13!V5),IF(ชี้วัด13!V35="","",ชี้วัด13!V35))</f>
        <v/>
      </c>
      <c r="W5" s="314" t="str">
        <f>IF($B$2=1,IF(ชี้วัด13!W5="","",ชี้วัด13!W5),IF(ชี้วัด13!W35="","",ชี้วัด13!W35))</f>
        <v/>
      </c>
      <c r="X5" s="314" t="str">
        <f>IF($B$2=1,IF(ชี้วัด13!X5="","",ชี้วัด13!X5),IF(ชี้วัด13!X35="","",ชี้วัด13!X35))</f>
        <v/>
      </c>
      <c r="Y5" s="314" t="str">
        <f>IF($B$2=1,IF(ชี้วัด13!Y5="","",ชี้วัด13!Y5),IF(ชี้วัด13!Y35="","",ชี้วัด13!Y35))</f>
        <v/>
      </c>
      <c r="Z5" s="314" t="str">
        <f>IF($B$2=1,IF(ชี้วัด13!Z5="","",ชี้วัด13!Z5),IF(ชี้วัด13!Z35="","",ชี้วัด13!Z35))</f>
        <v/>
      </c>
      <c r="AA5" s="314" t="str">
        <f>IF($B$2=1,IF(ชี้วัด13!AA5="","",ชี้วัด13!AA5),IF(ชี้วัด13!AA35="","",ชี้วัด13!AA35))</f>
        <v/>
      </c>
      <c r="AB5" s="314" t="str">
        <f>IF($B$2=1,IF(ชี้วัด13!AB5="","",ชี้วัด13!AB5),IF(ชี้วัด13!AB35="","",ชี้วัด13!AB35))</f>
        <v/>
      </c>
      <c r="AC5" s="314" t="str">
        <f>IF($B$2=1,IF(ชี้วัด13!AC5="","",ชี้วัด13!AC5),IF(ชี้วัด13!AC35="","",ชี้วัด13!AC35))</f>
        <v/>
      </c>
      <c r="AD5" s="314" t="str">
        <f>IF($B$2=1,IF(ชี้วัด13!AD5="","",ชี้วัด13!AD5),IF(ชี้วัด13!AD35="","",ชี้วัด13!AD35))</f>
        <v/>
      </c>
      <c r="AE5" s="314" t="str">
        <f>IF($B$2=1,IF(ชี้วัด13!AE5="","",ชี้วัด13!AE5),IF(ชี้วัด13!AE35="","",ชี้วัด13!AE35))</f>
        <v/>
      </c>
      <c r="AF5" s="314" t="str">
        <f>IF($B$2=1,IF(ชี้วัด13!AF5="","",ชี้วัด13!AF5),IF(ชี้วัด13!AF35="","",ชี้วัด13!AF35))</f>
        <v/>
      </c>
      <c r="AG5" s="314" t="str">
        <f>IF($B$2=1,IF(ชี้วัด13!AG5="","",ชี้วัด13!AG5),IF(ชี้วัด13!AG35="","",ชี้วัด13!AG35))</f>
        <v/>
      </c>
      <c r="AH5" s="314" t="str">
        <f>IF($B$2=1,IF(ชี้วัด13!AH5="","",ชี้วัด13!AH5),IF(ชี้วัด13!AH35="","",ชี้วัด13!AH35))</f>
        <v/>
      </c>
      <c r="AI5" s="314" t="str">
        <f>IF($B$2=1,IF(ชี้วัด13!AI5="","",ชี้วัด13!AI5),IF(ชี้วัด13!AI35="","",ชี้วัด13!AI35))</f>
        <v/>
      </c>
      <c r="AJ5" s="314" t="str">
        <f>IF($B$2=1,IF(ชี้วัด13!AJ5="","",ชี้วัด13!AJ5),IF(ชี้วัด13!AJ35="","",ชี้วัด13!AJ35))</f>
        <v/>
      </c>
      <c r="AK5" s="314" t="str">
        <f>IF($B$2=1,IF(ชี้วัด13!AK5="","",ชี้วัด13!AK5),IF(ชี้วัด13!AK35="","",ชี้วัด13!AK35))</f>
        <v/>
      </c>
      <c r="AL5" s="314" t="str">
        <f>IF($B$2=1,IF(ชี้วัด13!AL5="","",ชี้วัด13!AL5),IF(ชี้วัด13!AL35="","",ชี้วัด13!AL35))</f>
        <v/>
      </c>
      <c r="AM5" s="314" t="str">
        <f>IF($B$2=1,IF(ชี้วัด13!AM5="","",ชี้วัด13!AM5),IF(ชี้วัด13!AM35="","",ชี้วัด13!AM35))</f>
        <v/>
      </c>
      <c r="AN5" s="314" t="str">
        <f>IF($B$2=1,IF(ชี้วัด13!AN5="","",ชี้วัด13!AN5),IF(ชี้วัด13!AN35="","",ชี้วัด13!AN35))</f>
        <v/>
      </c>
      <c r="AO5" s="314" t="str">
        <f>IF($B$2=1,IF(ชี้วัด13!AO5="","",ชี้วัด13!AO5),IF(ชี้วัด13!AO35="","",ชี้วัด13!AO35))</f>
        <v/>
      </c>
      <c r="AP5" s="314" t="str">
        <f>IF($B$2=1,IF(ชี้วัด13!AP5="","",ชี้วัด13!AP5),IF(ชี้วัด13!AP35="","",ชี้วัด13!AP35))</f>
        <v/>
      </c>
      <c r="AQ5" s="314" t="str">
        <f>IF($B$2=1,IF(ชี้วัด13!AQ5="","",ชี้วัด13!AQ5),IF(ชี้วัด13!AQ35="","",ชี้วัด13!AQ35))</f>
        <v/>
      </c>
      <c r="AR5" s="314" t="str">
        <f>IF($B$2=1,IF(ชี้วัด13!AR5="","",ชี้วัด13!AR5),IF(ชี้วัด13!AR35="","",ชี้วัด13!AR35))</f>
        <v/>
      </c>
      <c r="AS5" s="314" t="str">
        <f>IF($B$2=1,IF(ชี้วัด13!AS5="","",ชี้วัด13!AS5),IF(ชี้วัด13!AS35="","",ชี้วัด13!AS35))</f>
        <v/>
      </c>
      <c r="AT5" s="314" t="str">
        <f>IF($B$2=1,IF(ชี้วัด13!AT5="","",ชี้วัด13!AT5),IF(ชี้วัด13!AT35="","",ชี้วัด13!AT35))</f>
        <v/>
      </c>
      <c r="AU5" s="314" t="str">
        <f>IF($B$2=1,IF(ชี้วัด13!AU5="","",ชี้วัด13!AU5),IF(ชี้วัด13!AU35="","",ชี้วัด13!AU35))</f>
        <v/>
      </c>
      <c r="AV5" s="314" t="str">
        <f>IF($B$2=1,IF(ชี้วัด13!AV5="","",ชี้วัด13!AV5),IF(ชี้วัด13!AV35="","",ชี้วัด13!AV35))</f>
        <v/>
      </c>
      <c r="AW5" s="314" t="str">
        <f>IF($B$2=1,IF(ชี้วัด13!AW5="","",ชี้วัด13!AW5),IF(ชี้วัด13!AW35="","",ชี้วัด13!AW35))</f>
        <v/>
      </c>
      <c r="AX5" s="314" t="str">
        <f>IF($B$2=1,IF(ชี้วัด13!AX5="","",ชี้วัด13!AX5),IF(ชี้วัด13!AX35="","",ชี้วัด13!AX35))</f>
        <v/>
      </c>
      <c r="AY5" s="314" t="str">
        <f>IF($B$2=1,IF(ชี้วัด13!AY5="","",ชี้วัด13!AY5),IF(ชี้วัด13!AY35="","",ชี้วัด13!AY35))</f>
        <v/>
      </c>
      <c r="AZ5" s="314" t="str">
        <f>IF($B$2=1,IF(ชี้วัด13!AZ5="","",ชี้วัด13!AZ5),IF(ชี้วัด13!AZ35="","",ชี้วัด13!AZ35))</f>
        <v/>
      </c>
      <c r="BA5" s="314" t="str">
        <f>IF($B$2=1,IF(ชี้วัด13!BA5="","",ชี้วัด13!BA5),IF(ชี้วัด13!BA35="","",ชี้วัด13!BA35))</f>
        <v/>
      </c>
      <c r="BB5" s="314" t="str">
        <f>IF($B$2=1,IF(ชี้วัด13!BB5="","",ชี้วัด13!BB5),IF(ชี้วัด13!BB35="","",ชี้วัด13!BB35))</f>
        <v/>
      </c>
      <c r="BC5" s="314" t="str">
        <f>IF($B$2=1,IF(ชี้วัด13!BC5="","",ชี้วัด13!BC5),IF(ชี้วัด13!BC35="","",ชี้วัด13!BC35))</f>
        <v/>
      </c>
      <c r="BD5" s="314" t="str">
        <f>IF($B$2=1,IF(ชี้วัด13!BD5="","",ชี้วัด13!BD5),IF(ชี้วัด13!BD35="","",ชี้วัด13!BD35))</f>
        <v/>
      </c>
      <c r="BE5" s="116" t="str">
        <f>IF($B$2=1,IF(ชี้วัด13!BE5="","",ชี้วัด13!BE5),IF(ชี้วัด13!BE35="","",ชี้วัด13!BE35))</f>
        <v/>
      </c>
      <c r="BF5" s="116" t="str">
        <f>IF($B$2=1,IF(ชี้วัด13!BF5="","",ชี้วัด13!BF5),IF(ชี้วัด13!BF35="","",ชี้วัด13!BF35))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IF($B$2=1,IF(ชี้วัด13!E6="","",ชี้วัด13!E6),IF(ชี้วัด13!E36="","",ชี้วัด13!E36))</f>
        <v/>
      </c>
      <c r="F6" s="118"/>
      <c r="G6" s="314" t="str">
        <f>IF($B$2=1,IF(ชี้วัด13!G6="","",ชี้วัด13!G6),IF(ชี้วัด13!G36="","",ชี้วัด13!G36))</f>
        <v/>
      </c>
      <c r="H6" s="314" t="str">
        <f>IF($B$2=1,IF(ชี้วัด13!H6="","",ชี้วัด13!H6),IF(ชี้วัด13!H36="","",ชี้วัด13!H36))</f>
        <v/>
      </c>
      <c r="I6" s="314" t="str">
        <f>IF($B$2=1,IF(ชี้วัด13!I6="","",ชี้วัด13!I6),IF(ชี้วัด13!I36="","",ชี้วัด13!I36))</f>
        <v/>
      </c>
      <c r="J6" s="314" t="str">
        <f>IF($B$2=1,IF(ชี้วัด13!J6="","",ชี้วัด13!J6),IF(ชี้วัด13!J36="","",ชี้วัด13!J36))</f>
        <v/>
      </c>
      <c r="K6" s="314" t="str">
        <f>IF($B$2=1,IF(ชี้วัด13!K6="","",ชี้วัด13!K6),IF(ชี้วัด13!K36="","",ชี้วัด13!K36))</f>
        <v/>
      </c>
      <c r="L6" s="314" t="str">
        <f>IF($B$2=1,IF(ชี้วัด13!L6="","",ชี้วัด13!L6),IF(ชี้วัด13!L36="","",ชี้วัด13!L36))</f>
        <v/>
      </c>
      <c r="M6" s="314" t="str">
        <f>IF($B$2=1,IF(ชี้วัด13!M6="","",ชี้วัด13!M6),IF(ชี้วัด13!M36="","",ชี้วัด13!M36))</f>
        <v/>
      </c>
      <c r="N6" s="314" t="str">
        <f>IF($B$2=1,IF(ชี้วัด13!N6="","",ชี้วัด13!N6),IF(ชี้วัด13!N36="","",ชี้วัด13!N36))</f>
        <v/>
      </c>
      <c r="O6" s="314" t="str">
        <f>IF($B$2=1,IF(ชี้วัด13!O6="","",ชี้วัด13!O6),IF(ชี้วัด13!O36="","",ชี้วัด13!O36))</f>
        <v/>
      </c>
      <c r="P6" s="314" t="str">
        <f>IF($B$2=1,IF(ชี้วัด13!P6="","",ชี้วัด13!P6),IF(ชี้วัด13!P36="","",ชี้วัด13!P36))</f>
        <v/>
      </c>
      <c r="Q6" s="314" t="str">
        <f>IF($B$2=1,IF(ชี้วัด13!Q6="","",ชี้วัด13!Q6),IF(ชี้วัด13!Q36="","",ชี้วัด13!Q36))</f>
        <v/>
      </c>
      <c r="R6" s="314" t="str">
        <f>IF($B$2=1,IF(ชี้วัด13!R6="","",ชี้วัด13!R6),IF(ชี้วัด13!R36="","",ชี้วัด13!R36))</f>
        <v/>
      </c>
      <c r="S6" s="314" t="str">
        <f>IF($B$2=1,IF(ชี้วัด13!S6="","",ชี้วัด13!S6),IF(ชี้วัด13!S36="","",ชี้วัด13!S36))</f>
        <v/>
      </c>
      <c r="T6" s="314" t="str">
        <f>IF($B$2=1,IF(ชี้วัด13!T6="","",ชี้วัด13!T6),IF(ชี้วัด13!T36="","",ชี้วัด13!T36))</f>
        <v/>
      </c>
      <c r="U6" s="314" t="str">
        <f>IF($B$2=1,IF(ชี้วัด13!U6="","",ชี้วัด13!U6),IF(ชี้วัด13!U36="","",ชี้วัด13!U36))</f>
        <v/>
      </c>
      <c r="V6" s="314" t="str">
        <f>IF($B$2=1,IF(ชี้วัด13!V6="","",ชี้วัด13!V6),IF(ชี้วัด13!V36="","",ชี้วัด13!V36))</f>
        <v/>
      </c>
      <c r="W6" s="314" t="str">
        <f>IF($B$2=1,IF(ชี้วัด13!W6="","",ชี้วัด13!W6),IF(ชี้วัด13!W36="","",ชี้วัด13!W36))</f>
        <v/>
      </c>
      <c r="X6" s="314" t="str">
        <f>IF($B$2=1,IF(ชี้วัด13!X6="","",ชี้วัด13!X6),IF(ชี้วัด13!X36="","",ชี้วัด13!X36))</f>
        <v/>
      </c>
      <c r="Y6" s="314" t="str">
        <f>IF($B$2=1,IF(ชี้วัด13!Y6="","",ชี้วัด13!Y6),IF(ชี้วัด13!Y36="","",ชี้วัด13!Y36))</f>
        <v/>
      </c>
      <c r="Z6" s="314" t="str">
        <f>IF($B$2=1,IF(ชี้วัด13!Z6="","",ชี้วัด13!Z6),IF(ชี้วัด13!Z36="","",ชี้วัด13!Z36))</f>
        <v/>
      </c>
      <c r="AA6" s="314" t="str">
        <f>IF($B$2=1,IF(ชี้วัด13!AA6="","",ชี้วัด13!AA6),IF(ชี้วัด13!AA36="","",ชี้วัด13!AA36))</f>
        <v/>
      </c>
      <c r="AB6" s="314" t="str">
        <f>IF($B$2=1,IF(ชี้วัด13!AB6="","",ชี้วัด13!AB6),IF(ชี้วัด13!AB36="","",ชี้วัด13!AB36))</f>
        <v/>
      </c>
      <c r="AC6" s="314" t="str">
        <f>IF($B$2=1,IF(ชี้วัด13!AC6="","",ชี้วัด13!AC6),IF(ชี้วัด13!AC36="","",ชี้วัด13!AC36))</f>
        <v/>
      </c>
      <c r="AD6" s="314" t="str">
        <f>IF($B$2=1,IF(ชี้วัด13!AD6="","",ชี้วัด13!AD6),IF(ชี้วัด13!AD36="","",ชี้วัด13!AD36))</f>
        <v/>
      </c>
      <c r="AE6" s="314" t="str">
        <f>IF($B$2=1,IF(ชี้วัด13!AE6="","",ชี้วัด13!AE6),IF(ชี้วัด13!AE36="","",ชี้วัด13!AE36))</f>
        <v/>
      </c>
      <c r="AF6" s="314" t="str">
        <f>IF($B$2=1,IF(ชี้วัด13!AF6="","",ชี้วัด13!AF6),IF(ชี้วัด13!AF36="","",ชี้วัด13!AF36))</f>
        <v/>
      </c>
      <c r="AG6" s="314" t="str">
        <f>IF($B$2=1,IF(ชี้วัด13!AG6="","",ชี้วัด13!AG6),IF(ชี้วัด13!AG36="","",ชี้วัด13!AG36))</f>
        <v/>
      </c>
      <c r="AH6" s="314" t="str">
        <f>IF($B$2=1,IF(ชี้วัด13!AH6="","",ชี้วัด13!AH6),IF(ชี้วัด13!AH36="","",ชี้วัด13!AH36))</f>
        <v/>
      </c>
      <c r="AI6" s="314" t="str">
        <f>IF($B$2=1,IF(ชี้วัด13!AI6="","",ชี้วัด13!AI6),IF(ชี้วัด13!AI36="","",ชี้วัด13!AI36))</f>
        <v/>
      </c>
      <c r="AJ6" s="314" t="str">
        <f>IF($B$2=1,IF(ชี้วัด13!AJ6="","",ชี้วัด13!AJ6),IF(ชี้วัด13!AJ36="","",ชี้วัด13!AJ36))</f>
        <v/>
      </c>
      <c r="AK6" s="314" t="str">
        <f>IF($B$2=1,IF(ชี้วัด13!AK6="","",ชี้วัด13!AK6),IF(ชี้วัด13!AK36="","",ชี้วัด13!AK36))</f>
        <v/>
      </c>
      <c r="AL6" s="314" t="str">
        <f>IF($B$2=1,IF(ชี้วัด13!AL6="","",ชี้วัด13!AL6),IF(ชี้วัด13!AL36="","",ชี้วัด13!AL36))</f>
        <v/>
      </c>
      <c r="AM6" s="314" t="str">
        <f>IF($B$2=1,IF(ชี้วัด13!AM6="","",ชี้วัด13!AM6),IF(ชี้วัด13!AM36="","",ชี้วัด13!AM36))</f>
        <v/>
      </c>
      <c r="AN6" s="314" t="str">
        <f>IF($B$2=1,IF(ชี้วัด13!AN6="","",ชี้วัด13!AN6),IF(ชี้วัด13!AN36="","",ชี้วัด13!AN36))</f>
        <v/>
      </c>
      <c r="AO6" s="314" t="str">
        <f>IF($B$2=1,IF(ชี้วัด13!AO6="","",ชี้วัด13!AO6),IF(ชี้วัด13!AO36="","",ชี้วัด13!AO36))</f>
        <v/>
      </c>
      <c r="AP6" s="314" t="str">
        <f>IF($B$2=1,IF(ชี้วัด13!AP6="","",ชี้วัด13!AP6),IF(ชี้วัด13!AP36="","",ชี้วัด13!AP36))</f>
        <v/>
      </c>
      <c r="AQ6" s="314" t="str">
        <f>IF($B$2=1,IF(ชี้วัด13!AQ6="","",ชี้วัด13!AQ6),IF(ชี้วัด13!AQ36="","",ชี้วัด13!AQ36))</f>
        <v/>
      </c>
      <c r="AR6" s="314" t="str">
        <f>IF($B$2=1,IF(ชี้วัด13!AR6="","",ชี้วัด13!AR6),IF(ชี้วัด13!AR36="","",ชี้วัด13!AR36))</f>
        <v/>
      </c>
      <c r="AS6" s="314" t="str">
        <f>IF($B$2=1,IF(ชี้วัด13!AS6="","",ชี้วัด13!AS6),IF(ชี้วัด13!AS36="","",ชี้วัด13!AS36))</f>
        <v/>
      </c>
      <c r="AT6" s="314" t="str">
        <f>IF($B$2=1,IF(ชี้วัด13!AT6="","",ชี้วัด13!AT6),IF(ชี้วัด13!AT36="","",ชี้วัด13!AT36))</f>
        <v/>
      </c>
      <c r="AU6" s="314" t="str">
        <f>IF($B$2=1,IF(ชี้วัด13!AU6="","",ชี้วัด13!AU6),IF(ชี้วัด13!AU36="","",ชี้วัด13!AU36))</f>
        <v/>
      </c>
      <c r="AV6" s="314" t="str">
        <f>IF($B$2=1,IF(ชี้วัด13!AV6="","",ชี้วัด13!AV6),IF(ชี้วัด13!AV36="","",ชี้วัด13!AV36))</f>
        <v/>
      </c>
      <c r="AW6" s="314" t="str">
        <f>IF($B$2=1,IF(ชี้วัด13!AW6="","",ชี้วัด13!AW6),IF(ชี้วัด13!AW36="","",ชี้วัด13!AW36))</f>
        <v/>
      </c>
      <c r="AX6" s="314" t="str">
        <f>IF($B$2=1,IF(ชี้วัด13!AX6="","",ชี้วัด13!AX6),IF(ชี้วัด13!AX36="","",ชี้วัด13!AX36))</f>
        <v/>
      </c>
      <c r="AY6" s="314" t="str">
        <f>IF($B$2=1,IF(ชี้วัด13!AY6="","",ชี้วัด13!AY6),IF(ชี้วัด13!AY36="","",ชี้วัด13!AY36))</f>
        <v/>
      </c>
      <c r="AZ6" s="314" t="str">
        <f>IF($B$2=1,IF(ชี้วัด13!AZ6="","",ชี้วัด13!AZ6),IF(ชี้วัด13!AZ36="","",ชี้วัด13!AZ36))</f>
        <v/>
      </c>
      <c r="BA6" s="314" t="str">
        <f>IF($B$2=1,IF(ชี้วัด13!BA6="","",ชี้วัด13!BA6),IF(ชี้วัด13!BA36="","",ชี้วัด13!BA36))</f>
        <v/>
      </c>
      <c r="BB6" s="314" t="str">
        <f>IF($B$2=1,IF(ชี้วัด13!BB6="","",ชี้วัด13!BB6),IF(ชี้วัด13!BB36="","",ชี้วัด13!BB36))</f>
        <v/>
      </c>
      <c r="BC6" s="314" t="str">
        <f>IF($B$2=1,IF(ชี้วัด13!BC6="","",ชี้วัด13!BC6),IF(ชี้วัด13!BC36="","",ชี้วัด13!BC36))</f>
        <v/>
      </c>
      <c r="BD6" s="314" t="str">
        <f>IF($B$2=1,IF(ชี้วัด13!BD6="","",ชี้วัด13!BD6),IF(ชี้วัด13!BD36="","",ชี้วัด13!BD36))</f>
        <v/>
      </c>
      <c r="BE6" s="116" t="str">
        <f>IF($B$2=1,IF(ชี้วัด13!BE6="","",ชี้วัด13!BE6),IF(ชี้วัด13!BE36="","",ชี้วัด13!BE36))</f>
        <v/>
      </c>
      <c r="BF6" s="116" t="str">
        <f>IF($B$2=1,IF(ชี้วัด13!BF6="","",ชี้วัด13!BF6),IF(ชี้วัด13!BF36="","",ชี้วัด13!BF36))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IF($B$2=1,IF(ชี้วัด13!E7="","",ชี้วัด13!E7),IF(ชี้วัด13!E37="","",ชี้วัด13!E37))</f>
        <v/>
      </c>
      <c r="F7" s="118"/>
      <c r="G7" s="314" t="str">
        <f>IF($B$2=1,IF(ชี้วัด13!G7="","",ชี้วัด13!G7),IF(ชี้วัด13!G37="","",ชี้วัด13!G37))</f>
        <v/>
      </c>
      <c r="H7" s="314" t="str">
        <f>IF($B$2=1,IF(ชี้วัด13!H7="","",ชี้วัด13!H7),IF(ชี้วัด13!H37="","",ชี้วัด13!H37))</f>
        <v/>
      </c>
      <c r="I7" s="314" t="str">
        <f>IF($B$2=1,IF(ชี้วัด13!I7="","",ชี้วัด13!I7),IF(ชี้วัด13!I37="","",ชี้วัด13!I37))</f>
        <v/>
      </c>
      <c r="J7" s="314" t="str">
        <f>IF($B$2=1,IF(ชี้วัด13!J7="","",ชี้วัด13!J7),IF(ชี้วัด13!J37="","",ชี้วัด13!J37))</f>
        <v/>
      </c>
      <c r="K7" s="314" t="str">
        <f>IF($B$2=1,IF(ชี้วัด13!K7="","",ชี้วัด13!K7),IF(ชี้วัด13!K37="","",ชี้วัด13!K37))</f>
        <v/>
      </c>
      <c r="L7" s="314" t="str">
        <f>IF($B$2=1,IF(ชี้วัด13!L7="","",ชี้วัด13!L7),IF(ชี้วัด13!L37="","",ชี้วัด13!L37))</f>
        <v/>
      </c>
      <c r="M7" s="314" t="str">
        <f>IF($B$2=1,IF(ชี้วัด13!M7="","",ชี้วัด13!M7),IF(ชี้วัด13!M37="","",ชี้วัด13!M37))</f>
        <v/>
      </c>
      <c r="N7" s="314" t="str">
        <f>IF($B$2=1,IF(ชี้วัด13!N7="","",ชี้วัด13!N7),IF(ชี้วัด13!N37="","",ชี้วัด13!N37))</f>
        <v/>
      </c>
      <c r="O7" s="314" t="str">
        <f>IF($B$2=1,IF(ชี้วัด13!O7="","",ชี้วัด13!O7),IF(ชี้วัด13!O37="","",ชี้วัด13!O37))</f>
        <v/>
      </c>
      <c r="P7" s="314" t="str">
        <f>IF($B$2=1,IF(ชี้วัด13!P7="","",ชี้วัด13!P7),IF(ชี้วัด13!P37="","",ชี้วัด13!P37))</f>
        <v/>
      </c>
      <c r="Q7" s="314" t="str">
        <f>IF($B$2=1,IF(ชี้วัด13!Q7="","",ชี้วัด13!Q7),IF(ชี้วัด13!Q37="","",ชี้วัด13!Q37))</f>
        <v/>
      </c>
      <c r="R7" s="314" t="str">
        <f>IF($B$2=1,IF(ชี้วัด13!R7="","",ชี้วัด13!R7),IF(ชี้วัด13!R37="","",ชี้วัด13!R37))</f>
        <v/>
      </c>
      <c r="S7" s="314" t="str">
        <f>IF($B$2=1,IF(ชี้วัด13!S7="","",ชี้วัด13!S7),IF(ชี้วัด13!S37="","",ชี้วัด13!S37))</f>
        <v/>
      </c>
      <c r="T7" s="314" t="str">
        <f>IF($B$2=1,IF(ชี้วัด13!T7="","",ชี้วัด13!T7),IF(ชี้วัด13!T37="","",ชี้วัด13!T37))</f>
        <v/>
      </c>
      <c r="U7" s="314" t="str">
        <f>IF($B$2=1,IF(ชี้วัด13!U7="","",ชี้วัด13!U7),IF(ชี้วัด13!U37="","",ชี้วัด13!U37))</f>
        <v/>
      </c>
      <c r="V7" s="314" t="str">
        <f>IF($B$2=1,IF(ชี้วัด13!V7="","",ชี้วัด13!V7),IF(ชี้วัด13!V37="","",ชี้วัด13!V37))</f>
        <v/>
      </c>
      <c r="W7" s="314" t="str">
        <f>IF($B$2=1,IF(ชี้วัด13!W7="","",ชี้วัด13!W7),IF(ชี้วัด13!W37="","",ชี้วัด13!W37))</f>
        <v/>
      </c>
      <c r="X7" s="314" t="str">
        <f>IF($B$2=1,IF(ชี้วัด13!X7="","",ชี้วัด13!X7),IF(ชี้วัด13!X37="","",ชี้วัด13!X37))</f>
        <v/>
      </c>
      <c r="Y7" s="314" t="str">
        <f>IF($B$2=1,IF(ชี้วัด13!Y7="","",ชี้วัด13!Y7),IF(ชี้วัด13!Y37="","",ชี้วัด13!Y37))</f>
        <v/>
      </c>
      <c r="Z7" s="314" t="str">
        <f>IF($B$2=1,IF(ชี้วัด13!Z7="","",ชี้วัด13!Z7),IF(ชี้วัด13!Z37="","",ชี้วัด13!Z37))</f>
        <v/>
      </c>
      <c r="AA7" s="314" t="str">
        <f>IF($B$2=1,IF(ชี้วัด13!AA7="","",ชี้วัด13!AA7),IF(ชี้วัด13!AA37="","",ชี้วัด13!AA37))</f>
        <v/>
      </c>
      <c r="AB7" s="314" t="str">
        <f>IF($B$2=1,IF(ชี้วัด13!AB7="","",ชี้วัด13!AB7),IF(ชี้วัด13!AB37="","",ชี้วัด13!AB37))</f>
        <v/>
      </c>
      <c r="AC7" s="314" t="str">
        <f>IF($B$2=1,IF(ชี้วัด13!AC7="","",ชี้วัด13!AC7),IF(ชี้วัด13!AC37="","",ชี้วัด13!AC37))</f>
        <v/>
      </c>
      <c r="AD7" s="314" t="str">
        <f>IF($B$2=1,IF(ชี้วัด13!AD7="","",ชี้วัด13!AD7),IF(ชี้วัด13!AD37="","",ชี้วัด13!AD37))</f>
        <v/>
      </c>
      <c r="AE7" s="314" t="str">
        <f>IF($B$2=1,IF(ชี้วัด13!AE7="","",ชี้วัด13!AE7),IF(ชี้วัด13!AE37="","",ชี้วัด13!AE37))</f>
        <v/>
      </c>
      <c r="AF7" s="314" t="str">
        <f>IF($B$2=1,IF(ชี้วัด13!AF7="","",ชี้วัด13!AF7),IF(ชี้วัด13!AF37="","",ชี้วัด13!AF37))</f>
        <v/>
      </c>
      <c r="AG7" s="314" t="str">
        <f>IF($B$2=1,IF(ชี้วัด13!AG7="","",ชี้วัด13!AG7),IF(ชี้วัด13!AG37="","",ชี้วัด13!AG37))</f>
        <v/>
      </c>
      <c r="AH7" s="314" t="str">
        <f>IF($B$2=1,IF(ชี้วัด13!AH7="","",ชี้วัด13!AH7),IF(ชี้วัด13!AH37="","",ชี้วัด13!AH37))</f>
        <v/>
      </c>
      <c r="AI7" s="314" t="str">
        <f>IF($B$2=1,IF(ชี้วัด13!AI7="","",ชี้วัด13!AI7),IF(ชี้วัด13!AI37="","",ชี้วัด13!AI37))</f>
        <v/>
      </c>
      <c r="AJ7" s="314" t="str">
        <f>IF($B$2=1,IF(ชี้วัด13!AJ7="","",ชี้วัด13!AJ7),IF(ชี้วัด13!AJ37="","",ชี้วัด13!AJ37))</f>
        <v/>
      </c>
      <c r="AK7" s="314" t="str">
        <f>IF($B$2=1,IF(ชี้วัด13!AK7="","",ชี้วัด13!AK7),IF(ชี้วัด13!AK37="","",ชี้วัด13!AK37))</f>
        <v/>
      </c>
      <c r="AL7" s="314" t="str">
        <f>IF($B$2=1,IF(ชี้วัด13!AL7="","",ชี้วัด13!AL7),IF(ชี้วัด13!AL37="","",ชี้วัด13!AL37))</f>
        <v/>
      </c>
      <c r="AM7" s="314" t="str">
        <f>IF($B$2=1,IF(ชี้วัด13!AM7="","",ชี้วัด13!AM7),IF(ชี้วัด13!AM37="","",ชี้วัด13!AM37))</f>
        <v/>
      </c>
      <c r="AN7" s="314" t="str">
        <f>IF($B$2=1,IF(ชี้วัด13!AN7="","",ชี้วัด13!AN7),IF(ชี้วัด13!AN37="","",ชี้วัด13!AN37))</f>
        <v/>
      </c>
      <c r="AO7" s="314" t="str">
        <f>IF($B$2=1,IF(ชี้วัด13!AO7="","",ชี้วัด13!AO7),IF(ชี้วัด13!AO37="","",ชี้วัด13!AO37))</f>
        <v/>
      </c>
      <c r="AP7" s="314" t="str">
        <f>IF($B$2=1,IF(ชี้วัด13!AP7="","",ชี้วัด13!AP7),IF(ชี้วัด13!AP37="","",ชี้วัด13!AP37))</f>
        <v/>
      </c>
      <c r="AQ7" s="314" t="str">
        <f>IF($B$2=1,IF(ชี้วัด13!AQ7="","",ชี้วัด13!AQ7),IF(ชี้วัด13!AQ37="","",ชี้วัด13!AQ37))</f>
        <v/>
      </c>
      <c r="AR7" s="314" t="str">
        <f>IF($B$2=1,IF(ชี้วัด13!AR7="","",ชี้วัด13!AR7),IF(ชี้วัด13!AR37="","",ชี้วัด13!AR37))</f>
        <v/>
      </c>
      <c r="AS7" s="314" t="str">
        <f>IF($B$2=1,IF(ชี้วัด13!AS7="","",ชี้วัด13!AS7),IF(ชี้วัด13!AS37="","",ชี้วัด13!AS37))</f>
        <v/>
      </c>
      <c r="AT7" s="314" t="str">
        <f>IF($B$2=1,IF(ชี้วัด13!AT7="","",ชี้วัด13!AT7),IF(ชี้วัด13!AT37="","",ชี้วัด13!AT37))</f>
        <v/>
      </c>
      <c r="AU7" s="314" t="str">
        <f>IF($B$2=1,IF(ชี้วัด13!AU7="","",ชี้วัด13!AU7),IF(ชี้วัด13!AU37="","",ชี้วัด13!AU37))</f>
        <v/>
      </c>
      <c r="AV7" s="314" t="str">
        <f>IF($B$2=1,IF(ชี้วัด13!AV7="","",ชี้วัด13!AV7),IF(ชี้วัด13!AV37="","",ชี้วัด13!AV37))</f>
        <v/>
      </c>
      <c r="AW7" s="314" t="str">
        <f>IF($B$2=1,IF(ชี้วัด13!AW7="","",ชี้วัด13!AW7),IF(ชี้วัด13!AW37="","",ชี้วัด13!AW37))</f>
        <v/>
      </c>
      <c r="AX7" s="314" t="str">
        <f>IF($B$2=1,IF(ชี้วัด13!AX7="","",ชี้วัด13!AX7),IF(ชี้วัด13!AX37="","",ชี้วัด13!AX37))</f>
        <v/>
      </c>
      <c r="AY7" s="314" t="str">
        <f>IF($B$2=1,IF(ชี้วัด13!AY7="","",ชี้วัด13!AY7),IF(ชี้วัด13!AY37="","",ชี้วัด13!AY37))</f>
        <v/>
      </c>
      <c r="AZ7" s="314" t="str">
        <f>IF($B$2=1,IF(ชี้วัด13!AZ7="","",ชี้วัด13!AZ7),IF(ชี้วัด13!AZ37="","",ชี้วัด13!AZ37))</f>
        <v/>
      </c>
      <c r="BA7" s="314" t="str">
        <f>IF($B$2=1,IF(ชี้วัด13!BA7="","",ชี้วัด13!BA7),IF(ชี้วัด13!BA37="","",ชี้วัด13!BA37))</f>
        <v/>
      </c>
      <c r="BB7" s="314" t="str">
        <f>IF($B$2=1,IF(ชี้วัด13!BB7="","",ชี้วัด13!BB7),IF(ชี้วัด13!BB37="","",ชี้วัด13!BB37))</f>
        <v/>
      </c>
      <c r="BC7" s="314" t="str">
        <f>IF($B$2=1,IF(ชี้วัด13!BC7="","",ชี้วัด13!BC7),IF(ชี้วัด13!BC37="","",ชี้วัด13!BC37))</f>
        <v/>
      </c>
      <c r="BD7" s="314" t="str">
        <f>IF($B$2=1,IF(ชี้วัด13!BD7="","",ชี้วัด13!BD7),IF(ชี้วัด13!BD37="","",ชี้วัด13!BD37))</f>
        <v/>
      </c>
      <c r="BE7" s="116" t="str">
        <f>IF($B$2=1,IF(ชี้วัด13!BE7="","",ชี้วัด13!BE7),IF(ชี้วัด13!BE37="","",ชี้วัด13!BE37))</f>
        <v/>
      </c>
      <c r="BF7" s="116" t="str">
        <f>IF($B$2=1,IF(ชี้วัด13!BF7="","",ชี้วัด13!BF7),IF(ชี้วัด13!BF37="","",ชี้วัด13!BF37))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IF($B$2=1,IF(ชี้วัด13!E8="","",ชี้วัด13!E8),IF(ชี้วัด13!E38="","",ชี้วัด13!E38))</f>
        <v/>
      </c>
      <c r="F8" s="118"/>
      <c r="G8" s="314" t="str">
        <f>IF($B$2=1,IF(ชี้วัด13!G8="","",ชี้วัด13!G8),IF(ชี้วัด13!G38="","",ชี้วัด13!G38))</f>
        <v/>
      </c>
      <c r="H8" s="314" t="str">
        <f>IF($B$2=1,IF(ชี้วัด13!H8="","",ชี้วัด13!H8),IF(ชี้วัด13!H38="","",ชี้วัด13!H38))</f>
        <v/>
      </c>
      <c r="I8" s="314" t="str">
        <f>IF($B$2=1,IF(ชี้วัด13!I8="","",ชี้วัด13!I8),IF(ชี้วัด13!I38="","",ชี้วัด13!I38))</f>
        <v/>
      </c>
      <c r="J8" s="314" t="str">
        <f>IF($B$2=1,IF(ชี้วัด13!J8="","",ชี้วัด13!J8),IF(ชี้วัด13!J38="","",ชี้วัด13!J38))</f>
        <v/>
      </c>
      <c r="K8" s="314" t="str">
        <f>IF($B$2=1,IF(ชี้วัด13!K8="","",ชี้วัด13!K8),IF(ชี้วัด13!K38="","",ชี้วัด13!K38))</f>
        <v/>
      </c>
      <c r="L8" s="314" t="str">
        <f>IF($B$2=1,IF(ชี้วัด13!L8="","",ชี้วัด13!L8),IF(ชี้วัด13!L38="","",ชี้วัด13!L38))</f>
        <v/>
      </c>
      <c r="M8" s="314" t="str">
        <f>IF($B$2=1,IF(ชี้วัด13!M8="","",ชี้วัด13!M8),IF(ชี้วัด13!M38="","",ชี้วัด13!M38))</f>
        <v/>
      </c>
      <c r="N8" s="314" t="str">
        <f>IF($B$2=1,IF(ชี้วัด13!N8="","",ชี้วัด13!N8),IF(ชี้วัด13!N38="","",ชี้วัด13!N38))</f>
        <v/>
      </c>
      <c r="O8" s="314" t="str">
        <f>IF($B$2=1,IF(ชี้วัด13!O8="","",ชี้วัด13!O8),IF(ชี้วัด13!O38="","",ชี้วัด13!O38))</f>
        <v/>
      </c>
      <c r="P8" s="314" t="str">
        <f>IF($B$2=1,IF(ชี้วัด13!P8="","",ชี้วัด13!P8),IF(ชี้วัด13!P38="","",ชี้วัด13!P38))</f>
        <v/>
      </c>
      <c r="Q8" s="314" t="str">
        <f>IF($B$2=1,IF(ชี้วัด13!Q8="","",ชี้วัด13!Q8),IF(ชี้วัด13!Q38="","",ชี้วัด13!Q38))</f>
        <v/>
      </c>
      <c r="R8" s="314" t="str">
        <f>IF($B$2=1,IF(ชี้วัด13!R8="","",ชี้วัด13!R8),IF(ชี้วัด13!R38="","",ชี้วัด13!R38))</f>
        <v/>
      </c>
      <c r="S8" s="314" t="str">
        <f>IF($B$2=1,IF(ชี้วัด13!S8="","",ชี้วัด13!S8),IF(ชี้วัด13!S38="","",ชี้วัด13!S38))</f>
        <v/>
      </c>
      <c r="T8" s="314" t="str">
        <f>IF($B$2=1,IF(ชี้วัด13!T8="","",ชี้วัด13!T8),IF(ชี้วัด13!T38="","",ชี้วัด13!T38))</f>
        <v/>
      </c>
      <c r="U8" s="314" t="str">
        <f>IF($B$2=1,IF(ชี้วัด13!U8="","",ชี้วัด13!U8),IF(ชี้วัด13!U38="","",ชี้วัด13!U38))</f>
        <v/>
      </c>
      <c r="V8" s="314" t="str">
        <f>IF($B$2=1,IF(ชี้วัด13!V8="","",ชี้วัด13!V8),IF(ชี้วัด13!V38="","",ชี้วัด13!V38))</f>
        <v/>
      </c>
      <c r="W8" s="314" t="str">
        <f>IF($B$2=1,IF(ชี้วัด13!W8="","",ชี้วัด13!W8),IF(ชี้วัด13!W38="","",ชี้วัด13!W38))</f>
        <v/>
      </c>
      <c r="X8" s="314" t="str">
        <f>IF($B$2=1,IF(ชี้วัด13!X8="","",ชี้วัด13!X8),IF(ชี้วัด13!X38="","",ชี้วัด13!X38))</f>
        <v/>
      </c>
      <c r="Y8" s="314" t="str">
        <f>IF($B$2=1,IF(ชี้วัด13!Y8="","",ชี้วัด13!Y8),IF(ชี้วัด13!Y38="","",ชี้วัด13!Y38))</f>
        <v/>
      </c>
      <c r="Z8" s="314" t="str">
        <f>IF($B$2=1,IF(ชี้วัด13!Z8="","",ชี้วัด13!Z8),IF(ชี้วัด13!Z38="","",ชี้วัด13!Z38))</f>
        <v/>
      </c>
      <c r="AA8" s="314" t="str">
        <f>IF($B$2=1,IF(ชี้วัด13!AA8="","",ชี้วัด13!AA8),IF(ชี้วัด13!AA38="","",ชี้วัด13!AA38))</f>
        <v/>
      </c>
      <c r="AB8" s="314" t="str">
        <f>IF($B$2=1,IF(ชี้วัด13!AB8="","",ชี้วัด13!AB8),IF(ชี้วัด13!AB38="","",ชี้วัด13!AB38))</f>
        <v/>
      </c>
      <c r="AC8" s="314" t="str">
        <f>IF($B$2=1,IF(ชี้วัด13!AC8="","",ชี้วัด13!AC8),IF(ชี้วัด13!AC38="","",ชี้วัด13!AC38))</f>
        <v/>
      </c>
      <c r="AD8" s="314" t="str">
        <f>IF($B$2=1,IF(ชี้วัด13!AD8="","",ชี้วัด13!AD8),IF(ชี้วัด13!AD38="","",ชี้วัด13!AD38))</f>
        <v/>
      </c>
      <c r="AE8" s="314" t="str">
        <f>IF($B$2=1,IF(ชี้วัด13!AE8="","",ชี้วัด13!AE8),IF(ชี้วัด13!AE38="","",ชี้วัด13!AE38))</f>
        <v/>
      </c>
      <c r="AF8" s="314" t="str">
        <f>IF($B$2=1,IF(ชี้วัด13!AF8="","",ชี้วัด13!AF8),IF(ชี้วัด13!AF38="","",ชี้วัด13!AF38))</f>
        <v/>
      </c>
      <c r="AG8" s="314" t="str">
        <f>IF($B$2=1,IF(ชี้วัด13!AG8="","",ชี้วัด13!AG8),IF(ชี้วัด13!AG38="","",ชี้วัด13!AG38))</f>
        <v/>
      </c>
      <c r="AH8" s="314" t="str">
        <f>IF($B$2=1,IF(ชี้วัด13!AH8="","",ชี้วัด13!AH8),IF(ชี้วัด13!AH38="","",ชี้วัด13!AH38))</f>
        <v/>
      </c>
      <c r="AI8" s="314" t="str">
        <f>IF($B$2=1,IF(ชี้วัด13!AI8="","",ชี้วัด13!AI8),IF(ชี้วัด13!AI38="","",ชี้วัด13!AI38))</f>
        <v/>
      </c>
      <c r="AJ8" s="314" t="str">
        <f>IF($B$2=1,IF(ชี้วัด13!AJ8="","",ชี้วัด13!AJ8),IF(ชี้วัด13!AJ38="","",ชี้วัด13!AJ38))</f>
        <v/>
      </c>
      <c r="AK8" s="314" t="str">
        <f>IF($B$2=1,IF(ชี้วัด13!AK8="","",ชี้วัด13!AK8),IF(ชี้วัด13!AK38="","",ชี้วัด13!AK38))</f>
        <v/>
      </c>
      <c r="AL8" s="314" t="str">
        <f>IF($B$2=1,IF(ชี้วัด13!AL8="","",ชี้วัด13!AL8),IF(ชี้วัด13!AL38="","",ชี้วัด13!AL38))</f>
        <v/>
      </c>
      <c r="AM8" s="314" t="str">
        <f>IF($B$2=1,IF(ชี้วัด13!AM8="","",ชี้วัด13!AM8),IF(ชี้วัด13!AM38="","",ชี้วัด13!AM38))</f>
        <v/>
      </c>
      <c r="AN8" s="314" t="str">
        <f>IF($B$2=1,IF(ชี้วัด13!AN8="","",ชี้วัด13!AN8),IF(ชี้วัด13!AN38="","",ชี้วัด13!AN38))</f>
        <v/>
      </c>
      <c r="AO8" s="314" t="str">
        <f>IF($B$2=1,IF(ชี้วัด13!AO8="","",ชี้วัด13!AO8),IF(ชี้วัด13!AO38="","",ชี้วัด13!AO38))</f>
        <v/>
      </c>
      <c r="AP8" s="314" t="str">
        <f>IF($B$2=1,IF(ชี้วัด13!AP8="","",ชี้วัด13!AP8),IF(ชี้วัด13!AP38="","",ชี้วัด13!AP38))</f>
        <v/>
      </c>
      <c r="AQ8" s="314" t="str">
        <f>IF($B$2=1,IF(ชี้วัด13!AQ8="","",ชี้วัด13!AQ8),IF(ชี้วัด13!AQ38="","",ชี้วัด13!AQ38))</f>
        <v/>
      </c>
      <c r="AR8" s="314" t="str">
        <f>IF($B$2=1,IF(ชี้วัด13!AR8="","",ชี้วัด13!AR8),IF(ชี้วัด13!AR38="","",ชี้วัด13!AR38))</f>
        <v/>
      </c>
      <c r="AS8" s="314" t="str">
        <f>IF($B$2=1,IF(ชี้วัด13!AS8="","",ชี้วัด13!AS8),IF(ชี้วัด13!AS38="","",ชี้วัด13!AS38))</f>
        <v/>
      </c>
      <c r="AT8" s="314" t="str">
        <f>IF($B$2=1,IF(ชี้วัด13!AT8="","",ชี้วัด13!AT8),IF(ชี้วัด13!AT38="","",ชี้วัด13!AT38))</f>
        <v/>
      </c>
      <c r="AU8" s="314" t="str">
        <f>IF($B$2=1,IF(ชี้วัด13!AU8="","",ชี้วัด13!AU8),IF(ชี้วัด13!AU38="","",ชี้วัด13!AU38))</f>
        <v/>
      </c>
      <c r="AV8" s="314" t="str">
        <f>IF($B$2=1,IF(ชี้วัด13!AV8="","",ชี้วัด13!AV8),IF(ชี้วัด13!AV38="","",ชี้วัด13!AV38))</f>
        <v/>
      </c>
      <c r="AW8" s="314" t="str">
        <f>IF($B$2=1,IF(ชี้วัด13!AW8="","",ชี้วัด13!AW8),IF(ชี้วัด13!AW38="","",ชี้วัด13!AW38))</f>
        <v/>
      </c>
      <c r="AX8" s="314" t="str">
        <f>IF($B$2=1,IF(ชี้วัด13!AX8="","",ชี้วัด13!AX8),IF(ชี้วัด13!AX38="","",ชี้วัด13!AX38))</f>
        <v/>
      </c>
      <c r="AY8" s="314" t="str">
        <f>IF($B$2=1,IF(ชี้วัด13!AY8="","",ชี้วัด13!AY8),IF(ชี้วัด13!AY38="","",ชี้วัด13!AY38))</f>
        <v/>
      </c>
      <c r="AZ8" s="314" t="str">
        <f>IF($B$2=1,IF(ชี้วัด13!AZ8="","",ชี้วัด13!AZ8),IF(ชี้วัด13!AZ38="","",ชี้วัด13!AZ38))</f>
        <v/>
      </c>
      <c r="BA8" s="314" t="str">
        <f>IF($B$2=1,IF(ชี้วัด13!BA8="","",ชี้วัด13!BA8),IF(ชี้วัด13!BA38="","",ชี้วัด13!BA38))</f>
        <v/>
      </c>
      <c r="BB8" s="314" t="str">
        <f>IF($B$2=1,IF(ชี้วัด13!BB8="","",ชี้วัด13!BB8),IF(ชี้วัด13!BB38="","",ชี้วัด13!BB38))</f>
        <v/>
      </c>
      <c r="BC8" s="314" t="str">
        <f>IF($B$2=1,IF(ชี้วัด13!BC8="","",ชี้วัด13!BC8),IF(ชี้วัด13!BC38="","",ชี้วัด13!BC38))</f>
        <v/>
      </c>
      <c r="BD8" s="314" t="str">
        <f>IF($B$2=1,IF(ชี้วัด13!BD8="","",ชี้วัด13!BD8),IF(ชี้วัด13!BD38="","",ชี้วัด13!BD38))</f>
        <v/>
      </c>
      <c r="BE8" s="116" t="str">
        <f>IF($B$2=1,IF(ชี้วัด13!BE8="","",ชี้วัด13!BE8),IF(ชี้วัด13!BE38="","",ชี้วัด13!BE38))</f>
        <v/>
      </c>
      <c r="BF8" s="116" t="str">
        <f>IF($B$2=1,IF(ชี้วัด13!BF8="","",ชี้วัด13!BF8),IF(ชี้วัด13!BF38="","",ชี้วัด13!BF38))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IF($B$2=1,IF(ชี้วัด13!E9="","",ชี้วัด13!E9),IF(ชี้วัด13!E39="","",ชี้วัด13!E39))</f>
        <v/>
      </c>
      <c r="F9" s="118"/>
      <c r="G9" s="314" t="str">
        <f>IF($B$2=1,IF(ชี้วัด13!G9="","",ชี้วัด13!G9),IF(ชี้วัด13!G39="","",ชี้วัด13!G39))</f>
        <v/>
      </c>
      <c r="H9" s="314" t="str">
        <f>IF($B$2=1,IF(ชี้วัด13!H9="","",ชี้วัด13!H9),IF(ชี้วัด13!H39="","",ชี้วัด13!H39))</f>
        <v/>
      </c>
      <c r="I9" s="314" t="str">
        <f>IF($B$2=1,IF(ชี้วัด13!I9="","",ชี้วัด13!I9),IF(ชี้วัด13!I39="","",ชี้วัด13!I39))</f>
        <v/>
      </c>
      <c r="J9" s="314" t="str">
        <f>IF($B$2=1,IF(ชี้วัด13!J9="","",ชี้วัด13!J9),IF(ชี้วัด13!J39="","",ชี้วัด13!J39))</f>
        <v/>
      </c>
      <c r="K9" s="314" t="str">
        <f>IF($B$2=1,IF(ชี้วัด13!K9="","",ชี้วัด13!K9),IF(ชี้วัด13!K39="","",ชี้วัด13!K39))</f>
        <v/>
      </c>
      <c r="L9" s="314" t="str">
        <f>IF($B$2=1,IF(ชี้วัด13!L9="","",ชี้วัด13!L9),IF(ชี้วัด13!L39="","",ชี้วัด13!L39))</f>
        <v/>
      </c>
      <c r="M9" s="314" t="str">
        <f>IF($B$2=1,IF(ชี้วัด13!M9="","",ชี้วัด13!M9),IF(ชี้วัด13!M39="","",ชี้วัด13!M39))</f>
        <v/>
      </c>
      <c r="N9" s="314" t="str">
        <f>IF($B$2=1,IF(ชี้วัด13!N9="","",ชี้วัด13!N9),IF(ชี้วัด13!N39="","",ชี้วัด13!N39))</f>
        <v/>
      </c>
      <c r="O9" s="314" t="str">
        <f>IF($B$2=1,IF(ชี้วัด13!O9="","",ชี้วัด13!O9),IF(ชี้วัด13!O39="","",ชี้วัด13!O39))</f>
        <v/>
      </c>
      <c r="P9" s="314" t="str">
        <f>IF($B$2=1,IF(ชี้วัด13!P9="","",ชี้วัด13!P9),IF(ชี้วัด13!P39="","",ชี้วัด13!P39))</f>
        <v/>
      </c>
      <c r="Q9" s="314" t="str">
        <f>IF($B$2=1,IF(ชี้วัด13!Q9="","",ชี้วัด13!Q9),IF(ชี้วัด13!Q39="","",ชี้วัด13!Q39))</f>
        <v/>
      </c>
      <c r="R9" s="314" t="str">
        <f>IF($B$2=1,IF(ชี้วัด13!R9="","",ชี้วัด13!R9),IF(ชี้วัด13!R39="","",ชี้วัด13!R39))</f>
        <v/>
      </c>
      <c r="S9" s="314" t="str">
        <f>IF($B$2=1,IF(ชี้วัด13!S9="","",ชี้วัด13!S9),IF(ชี้วัด13!S39="","",ชี้วัด13!S39))</f>
        <v/>
      </c>
      <c r="T9" s="314" t="str">
        <f>IF($B$2=1,IF(ชี้วัด13!T9="","",ชี้วัด13!T9),IF(ชี้วัด13!T39="","",ชี้วัด13!T39))</f>
        <v/>
      </c>
      <c r="U9" s="314" t="str">
        <f>IF($B$2=1,IF(ชี้วัด13!U9="","",ชี้วัด13!U9),IF(ชี้วัด13!U39="","",ชี้วัด13!U39))</f>
        <v/>
      </c>
      <c r="V9" s="314" t="str">
        <f>IF($B$2=1,IF(ชี้วัด13!V9="","",ชี้วัด13!V9),IF(ชี้วัด13!V39="","",ชี้วัด13!V39))</f>
        <v/>
      </c>
      <c r="W9" s="314" t="str">
        <f>IF($B$2=1,IF(ชี้วัด13!W9="","",ชี้วัด13!W9),IF(ชี้วัด13!W39="","",ชี้วัด13!W39))</f>
        <v/>
      </c>
      <c r="X9" s="314" t="str">
        <f>IF($B$2=1,IF(ชี้วัด13!X9="","",ชี้วัด13!X9),IF(ชี้วัด13!X39="","",ชี้วัด13!X39))</f>
        <v/>
      </c>
      <c r="Y9" s="314" t="str">
        <f>IF($B$2=1,IF(ชี้วัด13!Y9="","",ชี้วัด13!Y9),IF(ชี้วัด13!Y39="","",ชี้วัด13!Y39))</f>
        <v/>
      </c>
      <c r="Z9" s="314" t="str">
        <f>IF($B$2=1,IF(ชี้วัด13!Z9="","",ชี้วัด13!Z9),IF(ชี้วัด13!Z39="","",ชี้วัด13!Z39))</f>
        <v/>
      </c>
      <c r="AA9" s="314" t="str">
        <f>IF($B$2=1,IF(ชี้วัด13!AA9="","",ชี้วัด13!AA9),IF(ชี้วัด13!AA39="","",ชี้วัด13!AA39))</f>
        <v/>
      </c>
      <c r="AB9" s="314" t="str">
        <f>IF($B$2=1,IF(ชี้วัด13!AB9="","",ชี้วัด13!AB9),IF(ชี้วัด13!AB39="","",ชี้วัด13!AB39))</f>
        <v/>
      </c>
      <c r="AC9" s="314" t="str">
        <f>IF($B$2=1,IF(ชี้วัด13!AC9="","",ชี้วัด13!AC9),IF(ชี้วัด13!AC39="","",ชี้วัด13!AC39))</f>
        <v/>
      </c>
      <c r="AD9" s="314" t="str">
        <f>IF($B$2=1,IF(ชี้วัด13!AD9="","",ชี้วัด13!AD9),IF(ชี้วัด13!AD39="","",ชี้วัด13!AD39))</f>
        <v/>
      </c>
      <c r="AE9" s="314" t="str">
        <f>IF($B$2=1,IF(ชี้วัด13!AE9="","",ชี้วัด13!AE9),IF(ชี้วัด13!AE39="","",ชี้วัด13!AE39))</f>
        <v/>
      </c>
      <c r="AF9" s="314" t="str">
        <f>IF($B$2=1,IF(ชี้วัด13!AF9="","",ชี้วัด13!AF9),IF(ชี้วัด13!AF39="","",ชี้วัด13!AF39))</f>
        <v/>
      </c>
      <c r="AG9" s="314" t="str">
        <f>IF($B$2=1,IF(ชี้วัด13!AG9="","",ชี้วัด13!AG9),IF(ชี้วัด13!AG39="","",ชี้วัด13!AG39))</f>
        <v/>
      </c>
      <c r="AH9" s="314" t="str">
        <f>IF($B$2=1,IF(ชี้วัด13!AH9="","",ชี้วัด13!AH9),IF(ชี้วัด13!AH39="","",ชี้วัด13!AH39))</f>
        <v/>
      </c>
      <c r="AI9" s="314" t="str">
        <f>IF($B$2=1,IF(ชี้วัด13!AI9="","",ชี้วัด13!AI9),IF(ชี้วัด13!AI39="","",ชี้วัด13!AI39))</f>
        <v/>
      </c>
      <c r="AJ9" s="314" t="str">
        <f>IF($B$2=1,IF(ชี้วัด13!AJ9="","",ชี้วัด13!AJ9),IF(ชี้วัด13!AJ39="","",ชี้วัด13!AJ39))</f>
        <v/>
      </c>
      <c r="AK9" s="314" t="str">
        <f>IF($B$2=1,IF(ชี้วัด13!AK9="","",ชี้วัด13!AK9),IF(ชี้วัด13!AK39="","",ชี้วัด13!AK39))</f>
        <v/>
      </c>
      <c r="AL9" s="314" t="str">
        <f>IF($B$2=1,IF(ชี้วัด13!AL9="","",ชี้วัด13!AL9),IF(ชี้วัด13!AL39="","",ชี้วัด13!AL39))</f>
        <v/>
      </c>
      <c r="AM9" s="314" t="str">
        <f>IF($B$2=1,IF(ชี้วัด13!AM9="","",ชี้วัด13!AM9),IF(ชี้วัด13!AM39="","",ชี้วัด13!AM39))</f>
        <v/>
      </c>
      <c r="AN9" s="314" t="str">
        <f>IF($B$2=1,IF(ชี้วัด13!AN9="","",ชี้วัด13!AN9),IF(ชี้วัด13!AN39="","",ชี้วัด13!AN39))</f>
        <v/>
      </c>
      <c r="AO9" s="314" t="str">
        <f>IF($B$2=1,IF(ชี้วัด13!AO9="","",ชี้วัด13!AO9),IF(ชี้วัด13!AO39="","",ชี้วัด13!AO39))</f>
        <v/>
      </c>
      <c r="AP9" s="314" t="str">
        <f>IF($B$2=1,IF(ชี้วัด13!AP9="","",ชี้วัด13!AP9),IF(ชี้วัด13!AP39="","",ชี้วัด13!AP39))</f>
        <v/>
      </c>
      <c r="AQ9" s="314" t="str">
        <f>IF($B$2=1,IF(ชี้วัด13!AQ9="","",ชี้วัด13!AQ9),IF(ชี้วัด13!AQ39="","",ชี้วัด13!AQ39))</f>
        <v/>
      </c>
      <c r="AR9" s="314" t="str">
        <f>IF($B$2=1,IF(ชี้วัด13!AR9="","",ชี้วัด13!AR9),IF(ชี้วัด13!AR39="","",ชี้วัด13!AR39))</f>
        <v/>
      </c>
      <c r="AS9" s="314" t="str">
        <f>IF($B$2=1,IF(ชี้วัด13!AS9="","",ชี้วัด13!AS9),IF(ชี้วัด13!AS39="","",ชี้วัด13!AS39))</f>
        <v/>
      </c>
      <c r="AT9" s="314" t="str">
        <f>IF($B$2=1,IF(ชี้วัด13!AT9="","",ชี้วัด13!AT9),IF(ชี้วัด13!AT39="","",ชี้วัด13!AT39))</f>
        <v/>
      </c>
      <c r="AU9" s="314" t="str">
        <f>IF($B$2=1,IF(ชี้วัด13!AU9="","",ชี้วัด13!AU9),IF(ชี้วัด13!AU39="","",ชี้วัด13!AU39))</f>
        <v/>
      </c>
      <c r="AV9" s="314" t="str">
        <f>IF($B$2=1,IF(ชี้วัด13!AV9="","",ชี้วัด13!AV9),IF(ชี้วัด13!AV39="","",ชี้วัด13!AV39))</f>
        <v/>
      </c>
      <c r="AW9" s="314" t="str">
        <f>IF($B$2=1,IF(ชี้วัด13!AW9="","",ชี้วัด13!AW9),IF(ชี้วัด13!AW39="","",ชี้วัด13!AW39))</f>
        <v/>
      </c>
      <c r="AX9" s="314" t="str">
        <f>IF($B$2=1,IF(ชี้วัด13!AX9="","",ชี้วัด13!AX9),IF(ชี้วัด13!AX39="","",ชี้วัด13!AX39))</f>
        <v/>
      </c>
      <c r="AY9" s="314" t="str">
        <f>IF($B$2=1,IF(ชี้วัด13!AY9="","",ชี้วัด13!AY9),IF(ชี้วัด13!AY39="","",ชี้วัด13!AY39))</f>
        <v/>
      </c>
      <c r="AZ9" s="314" t="str">
        <f>IF($B$2=1,IF(ชี้วัด13!AZ9="","",ชี้วัด13!AZ9),IF(ชี้วัด13!AZ39="","",ชี้วัด13!AZ39))</f>
        <v/>
      </c>
      <c r="BA9" s="314" t="str">
        <f>IF($B$2=1,IF(ชี้วัด13!BA9="","",ชี้วัด13!BA9),IF(ชี้วัด13!BA39="","",ชี้วัด13!BA39))</f>
        <v/>
      </c>
      <c r="BB9" s="314" t="str">
        <f>IF($B$2=1,IF(ชี้วัด13!BB9="","",ชี้วัด13!BB9),IF(ชี้วัด13!BB39="","",ชี้วัด13!BB39))</f>
        <v/>
      </c>
      <c r="BC9" s="314" t="str">
        <f>IF($B$2=1,IF(ชี้วัด13!BC9="","",ชี้วัด13!BC9),IF(ชี้วัด13!BC39="","",ชี้วัด13!BC39))</f>
        <v/>
      </c>
      <c r="BD9" s="314" t="str">
        <f>IF($B$2=1,IF(ชี้วัด13!BD9="","",ชี้วัด13!BD9),IF(ชี้วัด13!BD39="","",ชี้วัด13!BD39))</f>
        <v/>
      </c>
      <c r="BE9" s="116" t="str">
        <f>IF($B$2=1,IF(ชี้วัด13!BE9="","",ชี้วัด13!BE9),IF(ชี้วัด13!BE39="","",ชี้วัด13!BE39))</f>
        <v/>
      </c>
      <c r="BF9" s="116" t="str">
        <f>IF($B$2=1,IF(ชี้วัด13!BF9="","",ชี้วัด13!BF9),IF(ชี้วัด13!BF39="","",ชี้วัด13!BF39))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IF($B$2=1,IF(ชี้วัด13!E10="","",ชี้วัด13!E10),IF(ชี้วัด13!E40="","",ชี้วัด13!E40))</f>
        <v/>
      </c>
      <c r="F10" s="118"/>
      <c r="G10" s="314" t="str">
        <f>IF($B$2=1,IF(ชี้วัด13!G10="","",ชี้วัด13!G10),IF(ชี้วัด13!G40="","",ชี้วัด13!G40))</f>
        <v/>
      </c>
      <c r="H10" s="314" t="str">
        <f>IF($B$2=1,IF(ชี้วัด13!H10="","",ชี้วัด13!H10),IF(ชี้วัด13!H40="","",ชี้วัด13!H40))</f>
        <v/>
      </c>
      <c r="I10" s="314" t="str">
        <f>IF($B$2=1,IF(ชี้วัด13!I10="","",ชี้วัด13!I10),IF(ชี้วัด13!I40="","",ชี้วัด13!I40))</f>
        <v/>
      </c>
      <c r="J10" s="314" t="str">
        <f>IF($B$2=1,IF(ชี้วัด13!J10="","",ชี้วัด13!J10),IF(ชี้วัด13!J40="","",ชี้วัด13!J40))</f>
        <v/>
      </c>
      <c r="K10" s="314" t="str">
        <f>IF($B$2=1,IF(ชี้วัด13!K10="","",ชี้วัด13!K10),IF(ชี้วัด13!K40="","",ชี้วัด13!K40))</f>
        <v/>
      </c>
      <c r="L10" s="314" t="str">
        <f>IF($B$2=1,IF(ชี้วัด13!L10="","",ชี้วัด13!L10),IF(ชี้วัด13!L40="","",ชี้วัด13!L40))</f>
        <v/>
      </c>
      <c r="M10" s="314" t="str">
        <f>IF($B$2=1,IF(ชี้วัด13!M10="","",ชี้วัด13!M10),IF(ชี้วัด13!M40="","",ชี้วัด13!M40))</f>
        <v/>
      </c>
      <c r="N10" s="314" t="str">
        <f>IF($B$2=1,IF(ชี้วัด13!N10="","",ชี้วัด13!N10),IF(ชี้วัด13!N40="","",ชี้วัด13!N40))</f>
        <v/>
      </c>
      <c r="O10" s="314" t="str">
        <f>IF($B$2=1,IF(ชี้วัด13!O10="","",ชี้วัด13!O10),IF(ชี้วัด13!O40="","",ชี้วัด13!O40))</f>
        <v/>
      </c>
      <c r="P10" s="314" t="str">
        <f>IF($B$2=1,IF(ชี้วัด13!P10="","",ชี้วัด13!P10),IF(ชี้วัด13!P40="","",ชี้วัด13!P40))</f>
        <v/>
      </c>
      <c r="Q10" s="314" t="str">
        <f>IF($B$2=1,IF(ชี้วัด13!Q10="","",ชี้วัด13!Q10),IF(ชี้วัด13!Q40="","",ชี้วัด13!Q40))</f>
        <v/>
      </c>
      <c r="R10" s="314" t="str">
        <f>IF($B$2=1,IF(ชี้วัด13!R10="","",ชี้วัด13!R10),IF(ชี้วัด13!R40="","",ชี้วัด13!R40))</f>
        <v/>
      </c>
      <c r="S10" s="314" t="str">
        <f>IF($B$2=1,IF(ชี้วัด13!S10="","",ชี้วัด13!S10),IF(ชี้วัด13!S40="","",ชี้วัด13!S40))</f>
        <v/>
      </c>
      <c r="T10" s="314" t="str">
        <f>IF($B$2=1,IF(ชี้วัด13!T10="","",ชี้วัด13!T10),IF(ชี้วัด13!T40="","",ชี้วัด13!T40))</f>
        <v/>
      </c>
      <c r="U10" s="314" t="str">
        <f>IF($B$2=1,IF(ชี้วัด13!U10="","",ชี้วัด13!U10),IF(ชี้วัด13!U40="","",ชี้วัด13!U40))</f>
        <v/>
      </c>
      <c r="V10" s="314" t="str">
        <f>IF($B$2=1,IF(ชี้วัด13!V10="","",ชี้วัด13!V10),IF(ชี้วัด13!V40="","",ชี้วัด13!V40))</f>
        <v/>
      </c>
      <c r="W10" s="314" t="str">
        <f>IF($B$2=1,IF(ชี้วัด13!W10="","",ชี้วัด13!W10),IF(ชี้วัด13!W40="","",ชี้วัด13!W40))</f>
        <v/>
      </c>
      <c r="X10" s="314" t="str">
        <f>IF($B$2=1,IF(ชี้วัด13!X10="","",ชี้วัด13!X10),IF(ชี้วัด13!X40="","",ชี้วัด13!X40))</f>
        <v/>
      </c>
      <c r="Y10" s="314" t="str">
        <f>IF($B$2=1,IF(ชี้วัด13!Y10="","",ชี้วัด13!Y10),IF(ชี้วัด13!Y40="","",ชี้วัด13!Y40))</f>
        <v/>
      </c>
      <c r="Z10" s="314" t="str">
        <f>IF($B$2=1,IF(ชี้วัด13!Z10="","",ชี้วัด13!Z10),IF(ชี้วัด13!Z40="","",ชี้วัด13!Z40))</f>
        <v/>
      </c>
      <c r="AA10" s="314" t="str">
        <f>IF($B$2=1,IF(ชี้วัด13!AA10="","",ชี้วัด13!AA10),IF(ชี้วัด13!AA40="","",ชี้วัด13!AA40))</f>
        <v/>
      </c>
      <c r="AB10" s="314" t="str">
        <f>IF($B$2=1,IF(ชี้วัด13!AB10="","",ชี้วัด13!AB10),IF(ชี้วัด13!AB40="","",ชี้วัด13!AB40))</f>
        <v/>
      </c>
      <c r="AC10" s="314" t="str">
        <f>IF($B$2=1,IF(ชี้วัด13!AC10="","",ชี้วัด13!AC10),IF(ชี้วัด13!AC40="","",ชี้วัด13!AC40))</f>
        <v/>
      </c>
      <c r="AD10" s="314" t="str">
        <f>IF($B$2=1,IF(ชี้วัด13!AD10="","",ชี้วัด13!AD10),IF(ชี้วัด13!AD40="","",ชี้วัด13!AD40))</f>
        <v/>
      </c>
      <c r="AE10" s="314" t="str">
        <f>IF($B$2=1,IF(ชี้วัด13!AE10="","",ชี้วัด13!AE10),IF(ชี้วัด13!AE40="","",ชี้วัด13!AE40))</f>
        <v/>
      </c>
      <c r="AF10" s="314" t="str">
        <f>IF($B$2=1,IF(ชี้วัด13!AF10="","",ชี้วัด13!AF10),IF(ชี้วัด13!AF40="","",ชี้วัด13!AF40))</f>
        <v/>
      </c>
      <c r="AG10" s="314" t="str">
        <f>IF($B$2=1,IF(ชี้วัด13!AG10="","",ชี้วัด13!AG10),IF(ชี้วัด13!AG40="","",ชี้วัด13!AG40))</f>
        <v/>
      </c>
      <c r="AH10" s="314" t="str">
        <f>IF($B$2=1,IF(ชี้วัด13!AH10="","",ชี้วัด13!AH10),IF(ชี้วัด13!AH40="","",ชี้วัด13!AH40))</f>
        <v/>
      </c>
      <c r="AI10" s="314" t="str">
        <f>IF($B$2=1,IF(ชี้วัด13!AI10="","",ชี้วัด13!AI10),IF(ชี้วัด13!AI40="","",ชี้วัด13!AI40))</f>
        <v/>
      </c>
      <c r="AJ10" s="314" t="str">
        <f>IF($B$2=1,IF(ชี้วัด13!AJ10="","",ชี้วัด13!AJ10),IF(ชี้วัด13!AJ40="","",ชี้วัด13!AJ40))</f>
        <v/>
      </c>
      <c r="AK10" s="314" t="str">
        <f>IF($B$2=1,IF(ชี้วัด13!AK10="","",ชี้วัด13!AK10),IF(ชี้วัด13!AK40="","",ชี้วัด13!AK40))</f>
        <v/>
      </c>
      <c r="AL10" s="314" t="str">
        <f>IF($B$2=1,IF(ชี้วัด13!AL10="","",ชี้วัด13!AL10),IF(ชี้วัด13!AL40="","",ชี้วัด13!AL40))</f>
        <v/>
      </c>
      <c r="AM10" s="314" t="str">
        <f>IF($B$2=1,IF(ชี้วัด13!AM10="","",ชี้วัด13!AM10),IF(ชี้วัด13!AM40="","",ชี้วัด13!AM40))</f>
        <v/>
      </c>
      <c r="AN10" s="314" t="str">
        <f>IF($B$2=1,IF(ชี้วัด13!AN10="","",ชี้วัด13!AN10),IF(ชี้วัด13!AN40="","",ชี้วัด13!AN40))</f>
        <v/>
      </c>
      <c r="AO10" s="314" t="str">
        <f>IF($B$2=1,IF(ชี้วัด13!AO10="","",ชี้วัด13!AO10),IF(ชี้วัด13!AO40="","",ชี้วัด13!AO40))</f>
        <v/>
      </c>
      <c r="AP10" s="314" t="str">
        <f>IF($B$2=1,IF(ชี้วัด13!AP10="","",ชี้วัด13!AP10),IF(ชี้วัด13!AP40="","",ชี้วัด13!AP40))</f>
        <v/>
      </c>
      <c r="AQ10" s="314" t="str">
        <f>IF($B$2=1,IF(ชี้วัด13!AQ10="","",ชี้วัด13!AQ10),IF(ชี้วัด13!AQ40="","",ชี้วัด13!AQ40))</f>
        <v/>
      </c>
      <c r="AR10" s="314" t="str">
        <f>IF($B$2=1,IF(ชี้วัด13!AR10="","",ชี้วัด13!AR10),IF(ชี้วัด13!AR40="","",ชี้วัด13!AR40))</f>
        <v/>
      </c>
      <c r="AS10" s="314" t="str">
        <f>IF($B$2=1,IF(ชี้วัด13!AS10="","",ชี้วัด13!AS10),IF(ชี้วัด13!AS40="","",ชี้วัด13!AS40))</f>
        <v/>
      </c>
      <c r="AT10" s="314" t="str">
        <f>IF($B$2=1,IF(ชี้วัด13!AT10="","",ชี้วัด13!AT10),IF(ชี้วัด13!AT40="","",ชี้วัด13!AT40))</f>
        <v/>
      </c>
      <c r="AU10" s="314" t="str">
        <f>IF($B$2=1,IF(ชี้วัด13!AU10="","",ชี้วัด13!AU10),IF(ชี้วัด13!AU40="","",ชี้วัด13!AU40))</f>
        <v/>
      </c>
      <c r="AV10" s="314" t="str">
        <f>IF($B$2=1,IF(ชี้วัด13!AV10="","",ชี้วัด13!AV10),IF(ชี้วัด13!AV40="","",ชี้วัด13!AV40))</f>
        <v/>
      </c>
      <c r="AW10" s="314" t="str">
        <f>IF($B$2=1,IF(ชี้วัด13!AW10="","",ชี้วัด13!AW10),IF(ชี้วัด13!AW40="","",ชี้วัด13!AW40))</f>
        <v/>
      </c>
      <c r="AX10" s="314" t="str">
        <f>IF($B$2=1,IF(ชี้วัด13!AX10="","",ชี้วัด13!AX10),IF(ชี้วัด13!AX40="","",ชี้วัด13!AX40))</f>
        <v/>
      </c>
      <c r="AY10" s="314" t="str">
        <f>IF($B$2=1,IF(ชี้วัด13!AY10="","",ชี้วัด13!AY10),IF(ชี้วัด13!AY40="","",ชี้วัด13!AY40))</f>
        <v/>
      </c>
      <c r="AZ10" s="314" t="str">
        <f>IF($B$2=1,IF(ชี้วัด13!AZ10="","",ชี้วัด13!AZ10),IF(ชี้วัด13!AZ40="","",ชี้วัด13!AZ40))</f>
        <v/>
      </c>
      <c r="BA10" s="314" t="str">
        <f>IF($B$2=1,IF(ชี้วัด13!BA10="","",ชี้วัด13!BA10),IF(ชี้วัด13!BA40="","",ชี้วัด13!BA40))</f>
        <v/>
      </c>
      <c r="BB10" s="314" t="str">
        <f>IF($B$2=1,IF(ชี้วัด13!BB10="","",ชี้วัด13!BB10),IF(ชี้วัด13!BB40="","",ชี้วัด13!BB40))</f>
        <v/>
      </c>
      <c r="BC10" s="314" t="str">
        <f>IF($B$2=1,IF(ชี้วัด13!BC10="","",ชี้วัด13!BC10),IF(ชี้วัด13!BC40="","",ชี้วัด13!BC40))</f>
        <v/>
      </c>
      <c r="BD10" s="314" t="str">
        <f>IF($B$2=1,IF(ชี้วัด13!BD10="","",ชี้วัด13!BD10),IF(ชี้วัด13!BD40="","",ชี้วัด13!BD40))</f>
        <v/>
      </c>
      <c r="BE10" s="116" t="str">
        <f>IF($B$2=1,IF(ชี้วัด13!BE10="","",ชี้วัด13!BE10),IF(ชี้วัด13!BE40="","",ชี้วัด13!BE40))</f>
        <v/>
      </c>
      <c r="BF10" s="116" t="str">
        <f>IF($B$2=1,IF(ชี้วัด13!BF10="","",ชี้วัด13!BF10),IF(ชี้วัด13!BF40="","",ชี้วัด13!BF40))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IF($B$2=1,IF(ชี้วัด13!E11="","",ชี้วัด13!E11),IF(ชี้วัด13!E41="","",ชี้วัด13!E41))</f>
        <v/>
      </c>
      <c r="F11" s="118"/>
      <c r="G11" s="314" t="str">
        <f>IF($B$2=1,IF(ชี้วัด13!G11="","",ชี้วัด13!G11),IF(ชี้วัด13!G41="","",ชี้วัด13!G41))</f>
        <v/>
      </c>
      <c r="H11" s="314" t="str">
        <f>IF($B$2=1,IF(ชี้วัด13!H11="","",ชี้วัด13!H11),IF(ชี้วัด13!H41="","",ชี้วัด13!H41))</f>
        <v/>
      </c>
      <c r="I11" s="314" t="str">
        <f>IF($B$2=1,IF(ชี้วัด13!I11="","",ชี้วัด13!I11),IF(ชี้วัด13!I41="","",ชี้วัด13!I41))</f>
        <v/>
      </c>
      <c r="J11" s="314" t="str">
        <f>IF($B$2=1,IF(ชี้วัด13!J11="","",ชี้วัด13!J11),IF(ชี้วัด13!J41="","",ชี้วัด13!J41))</f>
        <v/>
      </c>
      <c r="K11" s="314" t="str">
        <f>IF($B$2=1,IF(ชี้วัด13!K11="","",ชี้วัด13!K11),IF(ชี้วัด13!K41="","",ชี้วัด13!K41))</f>
        <v/>
      </c>
      <c r="L11" s="314" t="str">
        <f>IF($B$2=1,IF(ชี้วัด13!L11="","",ชี้วัด13!L11),IF(ชี้วัด13!L41="","",ชี้วัด13!L41))</f>
        <v/>
      </c>
      <c r="M11" s="314" t="str">
        <f>IF($B$2=1,IF(ชี้วัด13!M11="","",ชี้วัด13!M11),IF(ชี้วัด13!M41="","",ชี้วัด13!M41))</f>
        <v/>
      </c>
      <c r="N11" s="314" t="str">
        <f>IF($B$2=1,IF(ชี้วัด13!N11="","",ชี้วัด13!N11),IF(ชี้วัด13!N41="","",ชี้วัด13!N41))</f>
        <v/>
      </c>
      <c r="O11" s="314" t="str">
        <f>IF($B$2=1,IF(ชี้วัด13!O11="","",ชี้วัด13!O11),IF(ชี้วัด13!O41="","",ชี้วัด13!O41))</f>
        <v/>
      </c>
      <c r="P11" s="314" t="str">
        <f>IF($B$2=1,IF(ชี้วัด13!P11="","",ชี้วัด13!P11),IF(ชี้วัด13!P41="","",ชี้วัด13!P41))</f>
        <v/>
      </c>
      <c r="Q11" s="314" t="str">
        <f>IF($B$2=1,IF(ชี้วัด13!Q11="","",ชี้วัด13!Q11),IF(ชี้วัด13!Q41="","",ชี้วัด13!Q41))</f>
        <v/>
      </c>
      <c r="R11" s="314" t="str">
        <f>IF($B$2=1,IF(ชี้วัด13!R11="","",ชี้วัด13!R11),IF(ชี้วัด13!R41="","",ชี้วัด13!R41))</f>
        <v/>
      </c>
      <c r="S11" s="314" t="str">
        <f>IF($B$2=1,IF(ชี้วัด13!S11="","",ชี้วัด13!S11),IF(ชี้วัด13!S41="","",ชี้วัด13!S41))</f>
        <v/>
      </c>
      <c r="T11" s="314" t="str">
        <f>IF($B$2=1,IF(ชี้วัด13!T11="","",ชี้วัด13!T11),IF(ชี้วัด13!T41="","",ชี้วัด13!T41))</f>
        <v/>
      </c>
      <c r="U11" s="314" t="str">
        <f>IF($B$2=1,IF(ชี้วัด13!U11="","",ชี้วัด13!U11),IF(ชี้วัด13!U41="","",ชี้วัด13!U41))</f>
        <v/>
      </c>
      <c r="V11" s="314" t="str">
        <f>IF($B$2=1,IF(ชี้วัด13!V11="","",ชี้วัด13!V11),IF(ชี้วัด13!V41="","",ชี้วัด13!V41))</f>
        <v/>
      </c>
      <c r="W11" s="314" t="str">
        <f>IF($B$2=1,IF(ชี้วัด13!W11="","",ชี้วัด13!W11),IF(ชี้วัด13!W41="","",ชี้วัด13!W41))</f>
        <v/>
      </c>
      <c r="X11" s="314" t="str">
        <f>IF($B$2=1,IF(ชี้วัด13!X11="","",ชี้วัด13!X11),IF(ชี้วัด13!X41="","",ชี้วัด13!X41))</f>
        <v/>
      </c>
      <c r="Y11" s="314" t="str">
        <f>IF($B$2=1,IF(ชี้วัด13!Y11="","",ชี้วัด13!Y11),IF(ชี้วัด13!Y41="","",ชี้วัด13!Y41))</f>
        <v/>
      </c>
      <c r="Z11" s="314" t="str">
        <f>IF($B$2=1,IF(ชี้วัด13!Z11="","",ชี้วัด13!Z11),IF(ชี้วัด13!Z41="","",ชี้วัด13!Z41))</f>
        <v/>
      </c>
      <c r="AA11" s="314" t="str">
        <f>IF($B$2=1,IF(ชี้วัด13!AA11="","",ชี้วัด13!AA11),IF(ชี้วัด13!AA41="","",ชี้วัด13!AA41))</f>
        <v/>
      </c>
      <c r="AB11" s="314" t="str">
        <f>IF($B$2=1,IF(ชี้วัด13!AB11="","",ชี้วัด13!AB11),IF(ชี้วัด13!AB41="","",ชี้วัด13!AB41))</f>
        <v/>
      </c>
      <c r="AC11" s="314" t="str">
        <f>IF($B$2=1,IF(ชี้วัด13!AC11="","",ชี้วัด13!AC11),IF(ชี้วัด13!AC41="","",ชี้วัด13!AC41))</f>
        <v/>
      </c>
      <c r="AD11" s="314" t="str">
        <f>IF($B$2=1,IF(ชี้วัด13!AD11="","",ชี้วัด13!AD11),IF(ชี้วัด13!AD41="","",ชี้วัด13!AD41))</f>
        <v/>
      </c>
      <c r="AE11" s="314" t="str">
        <f>IF($B$2=1,IF(ชี้วัด13!AE11="","",ชี้วัด13!AE11),IF(ชี้วัด13!AE41="","",ชี้วัด13!AE41))</f>
        <v/>
      </c>
      <c r="AF11" s="314" t="str">
        <f>IF($B$2=1,IF(ชี้วัด13!AF11="","",ชี้วัด13!AF11),IF(ชี้วัด13!AF41="","",ชี้วัด13!AF41))</f>
        <v/>
      </c>
      <c r="AG11" s="314" t="str">
        <f>IF($B$2=1,IF(ชี้วัด13!AG11="","",ชี้วัด13!AG11),IF(ชี้วัด13!AG41="","",ชี้วัด13!AG41))</f>
        <v/>
      </c>
      <c r="AH11" s="314" t="str">
        <f>IF($B$2=1,IF(ชี้วัด13!AH11="","",ชี้วัด13!AH11),IF(ชี้วัด13!AH41="","",ชี้วัด13!AH41))</f>
        <v/>
      </c>
      <c r="AI11" s="314" t="str">
        <f>IF($B$2=1,IF(ชี้วัด13!AI11="","",ชี้วัด13!AI11),IF(ชี้วัด13!AI41="","",ชี้วัด13!AI41))</f>
        <v/>
      </c>
      <c r="AJ11" s="314" t="str">
        <f>IF($B$2=1,IF(ชี้วัด13!AJ11="","",ชี้วัด13!AJ11),IF(ชี้วัด13!AJ41="","",ชี้วัด13!AJ41))</f>
        <v/>
      </c>
      <c r="AK11" s="314" t="str">
        <f>IF($B$2=1,IF(ชี้วัด13!AK11="","",ชี้วัด13!AK11),IF(ชี้วัด13!AK41="","",ชี้วัด13!AK41))</f>
        <v/>
      </c>
      <c r="AL11" s="314" t="str">
        <f>IF($B$2=1,IF(ชี้วัด13!AL11="","",ชี้วัด13!AL11),IF(ชี้วัด13!AL41="","",ชี้วัด13!AL41))</f>
        <v/>
      </c>
      <c r="AM11" s="314" t="str">
        <f>IF($B$2=1,IF(ชี้วัด13!AM11="","",ชี้วัด13!AM11),IF(ชี้วัด13!AM41="","",ชี้วัด13!AM41))</f>
        <v/>
      </c>
      <c r="AN11" s="314" t="str">
        <f>IF($B$2=1,IF(ชี้วัด13!AN11="","",ชี้วัด13!AN11),IF(ชี้วัด13!AN41="","",ชี้วัด13!AN41))</f>
        <v/>
      </c>
      <c r="AO11" s="314" t="str">
        <f>IF($B$2=1,IF(ชี้วัด13!AO11="","",ชี้วัด13!AO11),IF(ชี้วัด13!AO41="","",ชี้วัด13!AO41))</f>
        <v/>
      </c>
      <c r="AP11" s="314" t="str">
        <f>IF($B$2=1,IF(ชี้วัด13!AP11="","",ชี้วัด13!AP11),IF(ชี้วัด13!AP41="","",ชี้วัด13!AP41))</f>
        <v/>
      </c>
      <c r="AQ11" s="314" t="str">
        <f>IF($B$2=1,IF(ชี้วัด13!AQ11="","",ชี้วัด13!AQ11),IF(ชี้วัด13!AQ41="","",ชี้วัด13!AQ41))</f>
        <v/>
      </c>
      <c r="AR11" s="314" t="str">
        <f>IF($B$2=1,IF(ชี้วัด13!AR11="","",ชี้วัด13!AR11),IF(ชี้วัด13!AR41="","",ชี้วัด13!AR41))</f>
        <v/>
      </c>
      <c r="AS11" s="314" t="str">
        <f>IF($B$2=1,IF(ชี้วัด13!AS11="","",ชี้วัด13!AS11),IF(ชี้วัด13!AS41="","",ชี้วัด13!AS41))</f>
        <v/>
      </c>
      <c r="AT11" s="314" t="str">
        <f>IF($B$2=1,IF(ชี้วัด13!AT11="","",ชี้วัด13!AT11),IF(ชี้วัด13!AT41="","",ชี้วัด13!AT41))</f>
        <v/>
      </c>
      <c r="AU11" s="314" t="str">
        <f>IF($B$2=1,IF(ชี้วัด13!AU11="","",ชี้วัด13!AU11),IF(ชี้วัด13!AU41="","",ชี้วัด13!AU41))</f>
        <v/>
      </c>
      <c r="AV11" s="314" t="str">
        <f>IF($B$2=1,IF(ชี้วัด13!AV11="","",ชี้วัด13!AV11),IF(ชี้วัด13!AV41="","",ชี้วัด13!AV41))</f>
        <v/>
      </c>
      <c r="AW11" s="314" t="str">
        <f>IF($B$2=1,IF(ชี้วัด13!AW11="","",ชี้วัด13!AW11),IF(ชี้วัด13!AW41="","",ชี้วัด13!AW41))</f>
        <v/>
      </c>
      <c r="AX11" s="314" t="str">
        <f>IF($B$2=1,IF(ชี้วัด13!AX11="","",ชี้วัด13!AX11),IF(ชี้วัด13!AX41="","",ชี้วัด13!AX41))</f>
        <v/>
      </c>
      <c r="AY11" s="314" t="str">
        <f>IF($B$2=1,IF(ชี้วัด13!AY11="","",ชี้วัด13!AY11),IF(ชี้วัด13!AY41="","",ชี้วัด13!AY41))</f>
        <v/>
      </c>
      <c r="AZ11" s="314" t="str">
        <f>IF($B$2=1,IF(ชี้วัด13!AZ11="","",ชี้วัด13!AZ11),IF(ชี้วัด13!AZ41="","",ชี้วัด13!AZ41))</f>
        <v/>
      </c>
      <c r="BA11" s="314" t="str">
        <f>IF($B$2=1,IF(ชี้วัด13!BA11="","",ชี้วัด13!BA11),IF(ชี้วัด13!BA41="","",ชี้วัด13!BA41))</f>
        <v/>
      </c>
      <c r="BB11" s="314" t="str">
        <f>IF($B$2=1,IF(ชี้วัด13!BB11="","",ชี้วัด13!BB11),IF(ชี้วัด13!BB41="","",ชี้วัด13!BB41))</f>
        <v/>
      </c>
      <c r="BC11" s="314" t="str">
        <f>IF($B$2=1,IF(ชี้วัด13!BC11="","",ชี้วัด13!BC11),IF(ชี้วัด13!BC41="","",ชี้วัด13!BC41))</f>
        <v/>
      </c>
      <c r="BD11" s="314" t="str">
        <f>IF($B$2=1,IF(ชี้วัด13!BD11="","",ชี้วัด13!BD11),IF(ชี้วัด13!BD41="","",ชี้วัด13!BD41))</f>
        <v/>
      </c>
      <c r="BE11" s="116" t="str">
        <f>IF($B$2=1,IF(ชี้วัด13!BE11="","",ชี้วัด13!BE11),IF(ชี้วัด13!BE41="","",ชี้วัด13!BE41))</f>
        <v/>
      </c>
      <c r="BF11" s="116" t="str">
        <f>IF($B$2=1,IF(ชี้วัด13!BF11="","",ชี้วัด13!BF11),IF(ชี้วัด13!BF41="","",ชี้วัด13!BF41))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IF($B$2=1,IF(ชี้วัด13!E12="","",ชี้วัด13!E12),IF(ชี้วัด13!E42="","",ชี้วัด13!E42))</f>
        <v/>
      </c>
      <c r="F12" s="118"/>
      <c r="G12" s="314" t="str">
        <f>IF($B$2=1,IF(ชี้วัด13!G12="","",ชี้วัด13!G12),IF(ชี้วัด13!G42="","",ชี้วัด13!G42))</f>
        <v/>
      </c>
      <c r="H12" s="314" t="str">
        <f>IF($B$2=1,IF(ชี้วัด13!H12="","",ชี้วัด13!H12),IF(ชี้วัด13!H42="","",ชี้วัด13!H42))</f>
        <v/>
      </c>
      <c r="I12" s="314" t="str">
        <f>IF($B$2=1,IF(ชี้วัด13!I12="","",ชี้วัด13!I12),IF(ชี้วัด13!I42="","",ชี้วัด13!I42))</f>
        <v/>
      </c>
      <c r="J12" s="314" t="str">
        <f>IF($B$2=1,IF(ชี้วัด13!J12="","",ชี้วัด13!J12),IF(ชี้วัด13!J42="","",ชี้วัด13!J42))</f>
        <v/>
      </c>
      <c r="K12" s="314" t="str">
        <f>IF($B$2=1,IF(ชี้วัด13!K12="","",ชี้วัด13!K12),IF(ชี้วัด13!K42="","",ชี้วัด13!K42))</f>
        <v/>
      </c>
      <c r="L12" s="314" t="str">
        <f>IF($B$2=1,IF(ชี้วัด13!L12="","",ชี้วัด13!L12),IF(ชี้วัด13!L42="","",ชี้วัด13!L42))</f>
        <v/>
      </c>
      <c r="M12" s="314" t="str">
        <f>IF($B$2=1,IF(ชี้วัด13!M12="","",ชี้วัด13!M12),IF(ชี้วัด13!M42="","",ชี้วัด13!M42))</f>
        <v/>
      </c>
      <c r="N12" s="314" t="str">
        <f>IF($B$2=1,IF(ชี้วัด13!N12="","",ชี้วัด13!N12),IF(ชี้วัด13!N42="","",ชี้วัด13!N42))</f>
        <v/>
      </c>
      <c r="O12" s="314" t="str">
        <f>IF($B$2=1,IF(ชี้วัด13!O12="","",ชี้วัด13!O12),IF(ชี้วัด13!O42="","",ชี้วัด13!O42))</f>
        <v/>
      </c>
      <c r="P12" s="314" t="str">
        <f>IF($B$2=1,IF(ชี้วัด13!P12="","",ชี้วัด13!P12),IF(ชี้วัด13!P42="","",ชี้วัด13!P42))</f>
        <v/>
      </c>
      <c r="Q12" s="314" t="str">
        <f>IF($B$2=1,IF(ชี้วัด13!Q12="","",ชี้วัด13!Q12),IF(ชี้วัด13!Q42="","",ชี้วัด13!Q42))</f>
        <v/>
      </c>
      <c r="R12" s="314" t="str">
        <f>IF($B$2=1,IF(ชี้วัด13!R12="","",ชี้วัด13!R12),IF(ชี้วัด13!R42="","",ชี้วัด13!R42))</f>
        <v/>
      </c>
      <c r="S12" s="314" t="str">
        <f>IF($B$2=1,IF(ชี้วัด13!S12="","",ชี้วัด13!S12),IF(ชี้วัด13!S42="","",ชี้วัด13!S42))</f>
        <v/>
      </c>
      <c r="T12" s="314" t="str">
        <f>IF($B$2=1,IF(ชี้วัด13!T12="","",ชี้วัด13!T12),IF(ชี้วัด13!T42="","",ชี้วัด13!T42))</f>
        <v/>
      </c>
      <c r="U12" s="314" t="str">
        <f>IF($B$2=1,IF(ชี้วัด13!U12="","",ชี้วัด13!U12),IF(ชี้วัด13!U42="","",ชี้วัด13!U42))</f>
        <v/>
      </c>
      <c r="V12" s="314" t="str">
        <f>IF($B$2=1,IF(ชี้วัด13!V12="","",ชี้วัด13!V12),IF(ชี้วัด13!V42="","",ชี้วัด13!V42))</f>
        <v/>
      </c>
      <c r="W12" s="314" t="str">
        <f>IF($B$2=1,IF(ชี้วัด13!W12="","",ชี้วัด13!W12),IF(ชี้วัด13!W42="","",ชี้วัด13!W42))</f>
        <v/>
      </c>
      <c r="X12" s="314" t="str">
        <f>IF($B$2=1,IF(ชี้วัด13!X12="","",ชี้วัด13!X12),IF(ชี้วัด13!X42="","",ชี้วัด13!X42))</f>
        <v/>
      </c>
      <c r="Y12" s="314" t="str">
        <f>IF($B$2=1,IF(ชี้วัด13!Y12="","",ชี้วัด13!Y12),IF(ชี้วัด13!Y42="","",ชี้วัด13!Y42))</f>
        <v/>
      </c>
      <c r="Z12" s="314" t="str">
        <f>IF($B$2=1,IF(ชี้วัด13!Z12="","",ชี้วัด13!Z12),IF(ชี้วัด13!Z42="","",ชี้วัด13!Z42))</f>
        <v/>
      </c>
      <c r="AA12" s="314" t="str">
        <f>IF($B$2=1,IF(ชี้วัด13!AA12="","",ชี้วัด13!AA12),IF(ชี้วัด13!AA42="","",ชี้วัด13!AA42))</f>
        <v/>
      </c>
      <c r="AB12" s="314" t="str">
        <f>IF($B$2=1,IF(ชี้วัด13!AB12="","",ชี้วัด13!AB12),IF(ชี้วัด13!AB42="","",ชี้วัด13!AB42))</f>
        <v/>
      </c>
      <c r="AC12" s="314" t="str">
        <f>IF($B$2=1,IF(ชี้วัด13!AC12="","",ชี้วัด13!AC12),IF(ชี้วัด13!AC42="","",ชี้วัด13!AC42))</f>
        <v/>
      </c>
      <c r="AD12" s="314" t="str">
        <f>IF($B$2=1,IF(ชี้วัด13!AD12="","",ชี้วัด13!AD12),IF(ชี้วัด13!AD42="","",ชี้วัด13!AD42))</f>
        <v/>
      </c>
      <c r="AE12" s="314" t="str">
        <f>IF($B$2=1,IF(ชี้วัด13!AE12="","",ชี้วัด13!AE12),IF(ชี้วัด13!AE42="","",ชี้วัด13!AE42))</f>
        <v/>
      </c>
      <c r="AF12" s="314" t="str">
        <f>IF($B$2=1,IF(ชี้วัด13!AF12="","",ชี้วัด13!AF12),IF(ชี้วัด13!AF42="","",ชี้วัด13!AF42))</f>
        <v/>
      </c>
      <c r="AG12" s="314" t="str">
        <f>IF($B$2=1,IF(ชี้วัด13!AG12="","",ชี้วัด13!AG12),IF(ชี้วัด13!AG42="","",ชี้วัด13!AG42))</f>
        <v/>
      </c>
      <c r="AH12" s="314" t="str">
        <f>IF($B$2=1,IF(ชี้วัด13!AH12="","",ชี้วัด13!AH12),IF(ชี้วัด13!AH42="","",ชี้วัด13!AH42))</f>
        <v/>
      </c>
      <c r="AI12" s="314" t="str">
        <f>IF($B$2=1,IF(ชี้วัด13!AI12="","",ชี้วัด13!AI12),IF(ชี้วัด13!AI42="","",ชี้วัด13!AI42))</f>
        <v/>
      </c>
      <c r="AJ12" s="314" t="str">
        <f>IF($B$2=1,IF(ชี้วัด13!AJ12="","",ชี้วัด13!AJ12),IF(ชี้วัด13!AJ42="","",ชี้วัด13!AJ42))</f>
        <v/>
      </c>
      <c r="AK12" s="314" t="str">
        <f>IF($B$2=1,IF(ชี้วัด13!AK12="","",ชี้วัด13!AK12),IF(ชี้วัด13!AK42="","",ชี้วัด13!AK42))</f>
        <v/>
      </c>
      <c r="AL12" s="314" t="str">
        <f>IF($B$2=1,IF(ชี้วัด13!AL12="","",ชี้วัด13!AL12),IF(ชี้วัด13!AL42="","",ชี้วัด13!AL42))</f>
        <v/>
      </c>
      <c r="AM12" s="314" t="str">
        <f>IF($B$2=1,IF(ชี้วัด13!AM12="","",ชี้วัด13!AM12),IF(ชี้วัด13!AM42="","",ชี้วัด13!AM42))</f>
        <v/>
      </c>
      <c r="AN12" s="314" t="str">
        <f>IF($B$2=1,IF(ชี้วัด13!AN12="","",ชี้วัด13!AN12),IF(ชี้วัด13!AN42="","",ชี้วัด13!AN42))</f>
        <v/>
      </c>
      <c r="AO12" s="314" t="str">
        <f>IF($B$2=1,IF(ชี้วัด13!AO12="","",ชี้วัด13!AO12),IF(ชี้วัด13!AO42="","",ชี้วัด13!AO42))</f>
        <v/>
      </c>
      <c r="AP12" s="314" t="str">
        <f>IF($B$2=1,IF(ชี้วัด13!AP12="","",ชี้วัด13!AP12),IF(ชี้วัด13!AP42="","",ชี้วัด13!AP42))</f>
        <v/>
      </c>
      <c r="AQ12" s="314" t="str">
        <f>IF($B$2=1,IF(ชี้วัด13!AQ12="","",ชี้วัด13!AQ12),IF(ชี้วัด13!AQ42="","",ชี้วัด13!AQ42))</f>
        <v/>
      </c>
      <c r="AR12" s="314" t="str">
        <f>IF($B$2=1,IF(ชี้วัด13!AR12="","",ชี้วัด13!AR12),IF(ชี้วัด13!AR42="","",ชี้วัด13!AR42))</f>
        <v/>
      </c>
      <c r="AS12" s="314" t="str">
        <f>IF($B$2=1,IF(ชี้วัด13!AS12="","",ชี้วัด13!AS12),IF(ชี้วัด13!AS42="","",ชี้วัด13!AS42))</f>
        <v/>
      </c>
      <c r="AT12" s="314" t="str">
        <f>IF($B$2=1,IF(ชี้วัด13!AT12="","",ชี้วัด13!AT12),IF(ชี้วัด13!AT42="","",ชี้วัด13!AT42))</f>
        <v/>
      </c>
      <c r="AU12" s="314" t="str">
        <f>IF($B$2=1,IF(ชี้วัด13!AU12="","",ชี้วัด13!AU12),IF(ชี้วัด13!AU42="","",ชี้วัด13!AU42))</f>
        <v/>
      </c>
      <c r="AV12" s="314" t="str">
        <f>IF($B$2=1,IF(ชี้วัด13!AV12="","",ชี้วัด13!AV12),IF(ชี้วัด13!AV42="","",ชี้วัด13!AV42))</f>
        <v/>
      </c>
      <c r="AW12" s="314" t="str">
        <f>IF($B$2=1,IF(ชี้วัด13!AW12="","",ชี้วัด13!AW12),IF(ชี้วัด13!AW42="","",ชี้วัด13!AW42))</f>
        <v/>
      </c>
      <c r="AX12" s="314" t="str">
        <f>IF($B$2=1,IF(ชี้วัด13!AX12="","",ชี้วัด13!AX12),IF(ชี้วัด13!AX42="","",ชี้วัด13!AX42))</f>
        <v/>
      </c>
      <c r="AY12" s="314" t="str">
        <f>IF($B$2=1,IF(ชี้วัด13!AY12="","",ชี้วัด13!AY12),IF(ชี้วัด13!AY42="","",ชี้วัด13!AY42))</f>
        <v/>
      </c>
      <c r="AZ12" s="314" t="str">
        <f>IF($B$2=1,IF(ชี้วัด13!AZ12="","",ชี้วัด13!AZ12),IF(ชี้วัด13!AZ42="","",ชี้วัด13!AZ42))</f>
        <v/>
      </c>
      <c r="BA12" s="314" t="str">
        <f>IF($B$2=1,IF(ชี้วัด13!BA12="","",ชี้วัด13!BA12),IF(ชี้วัด13!BA42="","",ชี้วัด13!BA42))</f>
        <v/>
      </c>
      <c r="BB12" s="314" t="str">
        <f>IF($B$2=1,IF(ชี้วัด13!BB12="","",ชี้วัด13!BB12),IF(ชี้วัด13!BB42="","",ชี้วัด13!BB42))</f>
        <v/>
      </c>
      <c r="BC12" s="314" t="str">
        <f>IF($B$2=1,IF(ชี้วัด13!BC12="","",ชี้วัด13!BC12),IF(ชี้วัด13!BC42="","",ชี้วัด13!BC42))</f>
        <v/>
      </c>
      <c r="BD12" s="314" t="str">
        <f>IF($B$2=1,IF(ชี้วัด13!BD12="","",ชี้วัด13!BD12),IF(ชี้วัด13!BD42="","",ชี้วัด13!BD42))</f>
        <v/>
      </c>
      <c r="BE12" s="116" t="str">
        <f>IF($B$2=1,IF(ชี้วัด13!BE12="","",ชี้วัด13!BE12),IF(ชี้วัด13!BE42="","",ชี้วัด13!BE42))</f>
        <v/>
      </c>
      <c r="BF12" s="116" t="str">
        <f>IF($B$2=1,IF(ชี้วัด13!BF12="","",ชี้วัด13!BF12),IF(ชี้วัด13!BF42="","",ชี้วัด13!BF42))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IF($B$2=1,IF(ชี้วัด13!E13="","",ชี้วัด13!E13),IF(ชี้วัด13!E43="","",ชี้วัด13!E43))</f>
        <v/>
      </c>
      <c r="F13" s="118"/>
      <c r="G13" s="314" t="str">
        <f>IF($B$2=1,IF(ชี้วัด13!G13="","",ชี้วัด13!G13),IF(ชี้วัด13!G43="","",ชี้วัด13!G43))</f>
        <v/>
      </c>
      <c r="H13" s="314" t="str">
        <f>IF($B$2=1,IF(ชี้วัด13!H13="","",ชี้วัด13!H13),IF(ชี้วัด13!H43="","",ชี้วัด13!H43))</f>
        <v/>
      </c>
      <c r="I13" s="314" t="str">
        <f>IF($B$2=1,IF(ชี้วัด13!I13="","",ชี้วัด13!I13),IF(ชี้วัด13!I43="","",ชี้วัด13!I43))</f>
        <v/>
      </c>
      <c r="J13" s="314" t="str">
        <f>IF($B$2=1,IF(ชี้วัด13!J13="","",ชี้วัด13!J13),IF(ชี้วัด13!J43="","",ชี้วัด13!J43))</f>
        <v/>
      </c>
      <c r="K13" s="314" t="str">
        <f>IF($B$2=1,IF(ชี้วัด13!K13="","",ชี้วัด13!K13),IF(ชี้วัด13!K43="","",ชี้วัด13!K43))</f>
        <v/>
      </c>
      <c r="L13" s="314" t="str">
        <f>IF($B$2=1,IF(ชี้วัด13!L13="","",ชี้วัด13!L13),IF(ชี้วัด13!L43="","",ชี้วัด13!L43))</f>
        <v/>
      </c>
      <c r="M13" s="314" t="str">
        <f>IF($B$2=1,IF(ชี้วัด13!M13="","",ชี้วัด13!M13),IF(ชี้วัด13!M43="","",ชี้วัด13!M43))</f>
        <v/>
      </c>
      <c r="N13" s="314" t="str">
        <f>IF($B$2=1,IF(ชี้วัด13!N13="","",ชี้วัด13!N13),IF(ชี้วัด13!N43="","",ชี้วัด13!N43))</f>
        <v/>
      </c>
      <c r="O13" s="314" t="str">
        <f>IF($B$2=1,IF(ชี้วัด13!O13="","",ชี้วัด13!O13),IF(ชี้วัด13!O43="","",ชี้วัด13!O43))</f>
        <v/>
      </c>
      <c r="P13" s="314" t="str">
        <f>IF($B$2=1,IF(ชี้วัด13!P13="","",ชี้วัด13!P13),IF(ชี้วัด13!P43="","",ชี้วัด13!P43))</f>
        <v/>
      </c>
      <c r="Q13" s="314" t="str">
        <f>IF($B$2=1,IF(ชี้วัด13!Q13="","",ชี้วัด13!Q13),IF(ชี้วัด13!Q43="","",ชี้วัด13!Q43))</f>
        <v/>
      </c>
      <c r="R13" s="314" t="str">
        <f>IF($B$2=1,IF(ชี้วัด13!R13="","",ชี้วัด13!R13),IF(ชี้วัด13!R43="","",ชี้วัด13!R43))</f>
        <v/>
      </c>
      <c r="S13" s="314" t="str">
        <f>IF($B$2=1,IF(ชี้วัด13!S13="","",ชี้วัด13!S13),IF(ชี้วัด13!S43="","",ชี้วัด13!S43))</f>
        <v/>
      </c>
      <c r="T13" s="314" t="str">
        <f>IF($B$2=1,IF(ชี้วัด13!T13="","",ชี้วัด13!T13),IF(ชี้วัด13!T43="","",ชี้วัด13!T43))</f>
        <v/>
      </c>
      <c r="U13" s="314" t="str">
        <f>IF($B$2=1,IF(ชี้วัด13!U13="","",ชี้วัด13!U13),IF(ชี้วัด13!U43="","",ชี้วัด13!U43))</f>
        <v/>
      </c>
      <c r="V13" s="314" t="str">
        <f>IF($B$2=1,IF(ชี้วัด13!V13="","",ชี้วัด13!V13),IF(ชี้วัด13!V43="","",ชี้วัด13!V43))</f>
        <v/>
      </c>
      <c r="W13" s="314" t="str">
        <f>IF($B$2=1,IF(ชี้วัด13!W13="","",ชี้วัด13!W13),IF(ชี้วัด13!W43="","",ชี้วัด13!W43))</f>
        <v/>
      </c>
      <c r="X13" s="314" t="str">
        <f>IF($B$2=1,IF(ชี้วัด13!X13="","",ชี้วัด13!X13),IF(ชี้วัด13!X43="","",ชี้วัด13!X43))</f>
        <v/>
      </c>
      <c r="Y13" s="314" t="str">
        <f>IF($B$2=1,IF(ชี้วัด13!Y13="","",ชี้วัด13!Y13),IF(ชี้วัด13!Y43="","",ชี้วัด13!Y43))</f>
        <v/>
      </c>
      <c r="Z13" s="314" t="str">
        <f>IF($B$2=1,IF(ชี้วัด13!Z13="","",ชี้วัด13!Z13),IF(ชี้วัด13!Z43="","",ชี้วัด13!Z43))</f>
        <v/>
      </c>
      <c r="AA13" s="314" t="str">
        <f>IF($B$2=1,IF(ชี้วัด13!AA13="","",ชี้วัด13!AA13),IF(ชี้วัด13!AA43="","",ชี้วัด13!AA43))</f>
        <v/>
      </c>
      <c r="AB13" s="314" t="str">
        <f>IF($B$2=1,IF(ชี้วัด13!AB13="","",ชี้วัด13!AB13),IF(ชี้วัด13!AB43="","",ชี้วัด13!AB43))</f>
        <v/>
      </c>
      <c r="AC13" s="314" t="str">
        <f>IF($B$2=1,IF(ชี้วัด13!AC13="","",ชี้วัด13!AC13),IF(ชี้วัด13!AC43="","",ชี้วัด13!AC43))</f>
        <v/>
      </c>
      <c r="AD13" s="314" t="str">
        <f>IF($B$2=1,IF(ชี้วัด13!AD13="","",ชี้วัด13!AD13),IF(ชี้วัด13!AD43="","",ชี้วัด13!AD43))</f>
        <v/>
      </c>
      <c r="AE13" s="314" t="str">
        <f>IF($B$2=1,IF(ชี้วัด13!AE13="","",ชี้วัด13!AE13),IF(ชี้วัด13!AE43="","",ชี้วัด13!AE43))</f>
        <v/>
      </c>
      <c r="AF13" s="314" t="str">
        <f>IF($B$2=1,IF(ชี้วัด13!AF13="","",ชี้วัด13!AF13),IF(ชี้วัด13!AF43="","",ชี้วัด13!AF43))</f>
        <v/>
      </c>
      <c r="AG13" s="314" t="str">
        <f>IF($B$2=1,IF(ชี้วัด13!AG13="","",ชี้วัด13!AG13),IF(ชี้วัด13!AG43="","",ชี้วัด13!AG43))</f>
        <v/>
      </c>
      <c r="AH13" s="314" t="str">
        <f>IF($B$2=1,IF(ชี้วัด13!AH13="","",ชี้วัด13!AH13),IF(ชี้วัด13!AH43="","",ชี้วัด13!AH43))</f>
        <v/>
      </c>
      <c r="AI13" s="314" t="str">
        <f>IF($B$2=1,IF(ชี้วัด13!AI13="","",ชี้วัด13!AI13),IF(ชี้วัด13!AI43="","",ชี้วัด13!AI43))</f>
        <v/>
      </c>
      <c r="AJ13" s="314" t="str">
        <f>IF($B$2=1,IF(ชี้วัด13!AJ13="","",ชี้วัด13!AJ13),IF(ชี้วัด13!AJ43="","",ชี้วัด13!AJ43))</f>
        <v/>
      </c>
      <c r="AK13" s="314" t="str">
        <f>IF($B$2=1,IF(ชี้วัด13!AK13="","",ชี้วัด13!AK13),IF(ชี้วัด13!AK43="","",ชี้วัด13!AK43))</f>
        <v/>
      </c>
      <c r="AL13" s="314" t="str">
        <f>IF($B$2=1,IF(ชี้วัด13!AL13="","",ชี้วัด13!AL13),IF(ชี้วัด13!AL43="","",ชี้วัด13!AL43))</f>
        <v/>
      </c>
      <c r="AM13" s="314" t="str">
        <f>IF($B$2=1,IF(ชี้วัด13!AM13="","",ชี้วัด13!AM13),IF(ชี้วัด13!AM43="","",ชี้วัด13!AM43))</f>
        <v/>
      </c>
      <c r="AN13" s="314" t="str">
        <f>IF($B$2=1,IF(ชี้วัด13!AN13="","",ชี้วัด13!AN13),IF(ชี้วัด13!AN43="","",ชี้วัด13!AN43))</f>
        <v/>
      </c>
      <c r="AO13" s="314" t="str">
        <f>IF($B$2=1,IF(ชี้วัด13!AO13="","",ชี้วัด13!AO13),IF(ชี้วัด13!AO43="","",ชี้วัด13!AO43))</f>
        <v/>
      </c>
      <c r="AP13" s="314" t="str">
        <f>IF($B$2=1,IF(ชี้วัด13!AP13="","",ชี้วัด13!AP13),IF(ชี้วัด13!AP43="","",ชี้วัด13!AP43))</f>
        <v/>
      </c>
      <c r="AQ13" s="314" t="str">
        <f>IF($B$2=1,IF(ชี้วัด13!AQ13="","",ชี้วัด13!AQ13),IF(ชี้วัด13!AQ43="","",ชี้วัด13!AQ43))</f>
        <v/>
      </c>
      <c r="AR13" s="314" t="str">
        <f>IF($B$2=1,IF(ชี้วัด13!AR13="","",ชี้วัด13!AR13),IF(ชี้วัด13!AR43="","",ชี้วัด13!AR43))</f>
        <v/>
      </c>
      <c r="AS13" s="314" t="str">
        <f>IF($B$2=1,IF(ชี้วัด13!AS13="","",ชี้วัด13!AS13),IF(ชี้วัด13!AS43="","",ชี้วัด13!AS43))</f>
        <v/>
      </c>
      <c r="AT13" s="314" t="str">
        <f>IF($B$2=1,IF(ชี้วัด13!AT13="","",ชี้วัด13!AT13),IF(ชี้วัด13!AT43="","",ชี้วัด13!AT43))</f>
        <v/>
      </c>
      <c r="AU13" s="314" t="str">
        <f>IF($B$2=1,IF(ชี้วัด13!AU13="","",ชี้วัด13!AU13),IF(ชี้วัด13!AU43="","",ชี้วัด13!AU43))</f>
        <v/>
      </c>
      <c r="AV13" s="314" t="str">
        <f>IF($B$2=1,IF(ชี้วัด13!AV13="","",ชี้วัด13!AV13),IF(ชี้วัด13!AV43="","",ชี้วัด13!AV43))</f>
        <v/>
      </c>
      <c r="AW13" s="314" t="str">
        <f>IF($B$2=1,IF(ชี้วัด13!AW13="","",ชี้วัด13!AW13),IF(ชี้วัด13!AW43="","",ชี้วัด13!AW43))</f>
        <v/>
      </c>
      <c r="AX13" s="314" t="str">
        <f>IF($B$2=1,IF(ชี้วัด13!AX13="","",ชี้วัด13!AX13),IF(ชี้วัด13!AX43="","",ชี้วัด13!AX43))</f>
        <v/>
      </c>
      <c r="AY13" s="314" t="str">
        <f>IF($B$2=1,IF(ชี้วัด13!AY13="","",ชี้วัด13!AY13),IF(ชี้วัด13!AY43="","",ชี้วัด13!AY43))</f>
        <v/>
      </c>
      <c r="AZ13" s="314" t="str">
        <f>IF($B$2=1,IF(ชี้วัด13!AZ13="","",ชี้วัด13!AZ13),IF(ชี้วัด13!AZ43="","",ชี้วัด13!AZ43))</f>
        <v/>
      </c>
      <c r="BA13" s="314" t="str">
        <f>IF($B$2=1,IF(ชี้วัด13!BA13="","",ชี้วัด13!BA13),IF(ชี้วัด13!BA43="","",ชี้วัด13!BA43))</f>
        <v/>
      </c>
      <c r="BB13" s="314" t="str">
        <f>IF($B$2=1,IF(ชี้วัด13!BB13="","",ชี้วัด13!BB13),IF(ชี้วัด13!BB43="","",ชี้วัด13!BB43))</f>
        <v/>
      </c>
      <c r="BC13" s="314" t="str">
        <f>IF($B$2=1,IF(ชี้วัด13!BC13="","",ชี้วัด13!BC13),IF(ชี้วัด13!BC43="","",ชี้วัด13!BC43))</f>
        <v/>
      </c>
      <c r="BD13" s="314" t="str">
        <f>IF($B$2=1,IF(ชี้วัด13!BD13="","",ชี้วัด13!BD13),IF(ชี้วัด13!BD43="","",ชี้วัด13!BD43))</f>
        <v/>
      </c>
      <c r="BE13" s="116" t="str">
        <f>IF($B$2=1,IF(ชี้วัด13!BE13="","",ชี้วัด13!BE13),IF(ชี้วัด13!BE43="","",ชี้วัด13!BE43))</f>
        <v/>
      </c>
      <c r="BF13" s="116" t="str">
        <f>IF($B$2=1,IF(ชี้วัด13!BF13="","",ชี้วัด13!BF13),IF(ชี้วัด13!BF43="","",ชี้วัด13!BF43))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IF($B$2=1,IF(ชี้วัด13!E14="","",ชี้วัด13!E14),IF(ชี้วัด13!E44="","",ชี้วัด13!E44))</f>
        <v/>
      </c>
      <c r="F14" s="118"/>
      <c r="G14" s="314" t="str">
        <f>IF($B$2=1,IF(ชี้วัด13!G14="","",ชี้วัด13!G14),IF(ชี้วัด13!G44="","",ชี้วัด13!G44))</f>
        <v/>
      </c>
      <c r="H14" s="314" t="str">
        <f>IF($B$2=1,IF(ชี้วัด13!H14="","",ชี้วัด13!H14),IF(ชี้วัด13!H44="","",ชี้วัด13!H44))</f>
        <v/>
      </c>
      <c r="I14" s="314" t="str">
        <f>IF($B$2=1,IF(ชี้วัด13!I14="","",ชี้วัด13!I14),IF(ชี้วัด13!I44="","",ชี้วัด13!I44))</f>
        <v/>
      </c>
      <c r="J14" s="314" t="str">
        <f>IF($B$2=1,IF(ชี้วัด13!J14="","",ชี้วัด13!J14),IF(ชี้วัด13!J44="","",ชี้วัด13!J44))</f>
        <v/>
      </c>
      <c r="K14" s="314" t="str">
        <f>IF($B$2=1,IF(ชี้วัด13!K14="","",ชี้วัด13!K14),IF(ชี้วัด13!K44="","",ชี้วัด13!K44))</f>
        <v/>
      </c>
      <c r="L14" s="314" t="str">
        <f>IF($B$2=1,IF(ชี้วัด13!L14="","",ชี้วัด13!L14),IF(ชี้วัด13!L44="","",ชี้วัด13!L44))</f>
        <v/>
      </c>
      <c r="M14" s="314" t="str">
        <f>IF($B$2=1,IF(ชี้วัด13!M14="","",ชี้วัด13!M14),IF(ชี้วัด13!M44="","",ชี้วัด13!M44))</f>
        <v/>
      </c>
      <c r="N14" s="314" t="str">
        <f>IF($B$2=1,IF(ชี้วัด13!N14="","",ชี้วัด13!N14),IF(ชี้วัด13!N44="","",ชี้วัด13!N44))</f>
        <v/>
      </c>
      <c r="O14" s="314" t="str">
        <f>IF($B$2=1,IF(ชี้วัด13!O14="","",ชี้วัด13!O14),IF(ชี้วัด13!O44="","",ชี้วัด13!O44))</f>
        <v/>
      </c>
      <c r="P14" s="314" t="str">
        <f>IF($B$2=1,IF(ชี้วัด13!P14="","",ชี้วัด13!P14),IF(ชี้วัด13!P44="","",ชี้วัด13!P44))</f>
        <v/>
      </c>
      <c r="Q14" s="314" t="str">
        <f>IF($B$2=1,IF(ชี้วัด13!Q14="","",ชี้วัด13!Q14),IF(ชี้วัด13!Q44="","",ชี้วัด13!Q44))</f>
        <v/>
      </c>
      <c r="R14" s="314" t="str">
        <f>IF($B$2=1,IF(ชี้วัด13!R14="","",ชี้วัด13!R14),IF(ชี้วัด13!R44="","",ชี้วัด13!R44))</f>
        <v/>
      </c>
      <c r="S14" s="314" t="str">
        <f>IF($B$2=1,IF(ชี้วัด13!S14="","",ชี้วัด13!S14),IF(ชี้วัด13!S44="","",ชี้วัด13!S44))</f>
        <v/>
      </c>
      <c r="T14" s="314" t="str">
        <f>IF($B$2=1,IF(ชี้วัด13!T14="","",ชี้วัด13!T14),IF(ชี้วัด13!T44="","",ชี้วัด13!T44))</f>
        <v/>
      </c>
      <c r="U14" s="314" t="str">
        <f>IF($B$2=1,IF(ชี้วัด13!U14="","",ชี้วัด13!U14),IF(ชี้วัด13!U44="","",ชี้วัด13!U44))</f>
        <v/>
      </c>
      <c r="V14" s="314" t="str">
        <f>IF($B$2=1,IF(ชี้วัด13!V14="","",ชี้วัด13!V14),IF(ชี้วัด13!V44="","",ชี้วัด13!V44))</f>
        <v/>
      </c>
      <c r="W14" s="314" t="str">
        <f>IF($B$2=1,IF(ชี้วัด13!W14="","",ชี้วัด13!W14),IF(ชี้วัด13!W44="","",ชี้วัด13!W44))</f>
        <v/>
      </c>
      <c r="X14" s="314" t="str">
        <f>IF($B$2=1,IF(ชี้วัด13!X14="","",ชี้วัด13!X14),IF(ชี้วัด13!X44="","",ชี้วัด13!X44))</f>
        <v/>
      </c>
      <c r="Y14" s="314" t="str">
        <f>IF($B$2=1,IF(ชี้วัด13!Y14="","",ชี้วัด13!Y14),IF(ชี้วัด13!Y44="","",ชี้วัด13!Y44))</f>
        <v/>
      </c>
      <c r="Z14" s="314" t="str">
        <f>IF($B$2=1,IF(ชี้วัด13!Z14="","",ชี้วัด13!Z14),IF(ชี้วัด13!Z44="","",ชี้วัด13!Z44))</f>
        <v/>
      </c>
      <c r="AA14" s="314" t="str">
        <f>IF($B$2=1,IF(ชี้วัด13!AA14="","",ชี้วัด13!AA14),IF(ชี้วัด13!AA44="","",ชี้วัด13!AA44))</f>
        <v/>
      </c>
      <c r="AB14" s="314" t="str">
        <f>IF($B$2=1,IF(ชี้วัด13!AB14="","",ชี้วัด13!AB14),IF(ชี้วัด13!AB44="","",ชี้วัด13!AB44))</f>
        <v/>
      </c>
      <c r="AC14" s="314" t="str">
        <f>IF($B$2=1,IF(ชี้วัด13!AC14="","",ชี้วัด13!AC14),IF(ชี้วัด13!AC44="","",ชี้วัด13!AC44))</f>
        <v/>
      </c>
      <c r="AD14" s="314" t="str">
        <f>IF($B$2=1,IF(ชี้วัด13!AD14="","",ชี้วัด13!AD14),IF(ชี้วัด13!AD44="","",ชี้วัด13!AD44))</f>
        <v/>
      </c>
      <c r="AE14" s="314" t="str">
        <f>IF($B$2=1,IF(ชี้วัด13!AE14="","",ชี้วัด13!AE14),IF(ชี้วัด13!AE44="","",ชี้วัด13!AE44))</f>
        <v/>
      </c>
      <c r="AF14" s="314" t="str">
        <f>IF($B$2=1,IF(ชี้วัด13!AF14="","",ชี้วัด13!AF14),IF(ชี้วัด13!AF44="","",ชี้วัด13!AF44))</f>
        <v/>
      </c>
      <c r="AG14" s="314" t="str">
        <f>IF($B$2=1,IF(ชี้วัด13!AG14="","",ชี้วัด13!AG14),IF(ชี้วัด13!AG44="","",ชี้วัด13!AG44))</f>
        <v/>
      </c>
      <c r="AH14" s="314" t="str">
        <f>IF($B$2=1,IF(ชี้วัด13!AH14="","",ชี้วัด13!AH14),IF(ชี้วัด13!AH44="","",ชี้วัด13!AH44))</f>
        <v/>
      </c>
      <c r="AI14" s="314" t="str">
        <f>IF($B$2=1,IF(ชี้วัด13!AI14="","",ชี้วัด13!AI14),IF(ชี้วัด13!AI44="","",ชี้วัด13!AI44))</f>
        <v/>
      </c>
      <c r="AJ14" s="314" t="str">
        <f>IF($B$2=1,IF(ชี้วัด13!AJ14="","",ชี้วัด13!AJ14),IF(ชี้วัด13!AJ44="","",ชี้วัด13!AJ44))</f>
        <v/>
      </c>
      <c r="AK14" s="314" t="str">
        <f>IF($B$2=1,IF(ชี้วัด13!AK14="","",ชี้วัด13!AK14),IF(ชี้วัด13!AK44="","",ชี้วัด13!AK44))</f>
        <v/>
      </c>
      <c r="AL14" s="314" t="str">
        <f>IF($B$2=1,IF(ชี้วัด13!AL14="","",ชี้วัด13!AL14),IF(ชี้วัด13!AL44="","",ชี้วัด13!AL44))</f>
        <v/>
      </c>
      <c r="AM14" s="314" t="str">
        <f>IF($B$2=1,IF(ชี้วัด13!AM14="","",ชี้วัด13!AM14),IF(ชี้วัด13!AM44="","",ชี้วัด13!AM44))</f>
        <v/>
      </c>
      <c r="AN14" s="314" t="str">
        <f>IF($B$2=1,IF(ชี้วัด13!AN14="","",ชี้วัด13!AN14),IF(ชี้วัด13!AN44="","",ชี้วัด13!AN44))</f>
        <v/>
      </c>
      <c r="AO14" s="314" t="str">
        <f>IF($B$2=1,IF(ชี้วัด13!AO14="","",ชี้วัด13!AO14),IF(ชี้วัด13!AO44="","",ชี้วัด13!AO44))</f>
        <v/>
      </c>
      <c r="AP14" s="314" t="str">
        <f>IF($B$2=1,IF(ชี้วัด13!AP14="","",ชี้วัด13!AP14),IF(ชี้วัด13!AP44="","",ชี้วัด13!AP44))</f>
        <v/>
      </c>
      <c r="AQ14" s="314" t="str">
        <f>IF($B$2=1,IF(ชี้วัด13!AQ14="","",ชี้วัด13!AQ14),IF(ชี้วัด13!AQ44="","",ชี้วัด13!AQ44))</f>
        <v/>
      </c>
      <c r="AR14" s="314" t="str">
        <f>IF($B$2=1,IF(ชี้วัด13!AR14="","",ชี้วัด13!AR14),IF(ชี้วัด13!AR44="","",ชี้วัด13!AR44))</f>
        <v/>
      </c>
      <c r="AS14" s="314" t="str">
        <f>IF($B$2=1,IF(ชี้วัด13!AS14="","",ชี้วัด13!AS14),IF(ชี้วัด13!AS44="","",ชี้วัด13!AS44))</f>
        <v/>
      </c>
      <c r="AT14" s="314" t="str">
        <f>IF($B$2=1,IF(ชี้วัด13!AT14="","",ชี้วัด13!AT14),IF(ชี้วัด13!AT44="","",ชี้วัด13!AT44))</f>
        <v/>
      </c>
      <c r="AU14" s="314" t="str">
        <f>IF($B$2=1,IF(ชี้วัด13!AU14="","",ชี้วัด13!AU14),IF(ชี้วัด13!AU44="","",ชี้วัด13!AU44))</f>
        <v/>
      </c>
      <c r="AV14" s="314" t="str">
        <f>IF($B$2=1,IF(ชี้วัด13!AV14="","",ชี้วัด13!AV14),IF(ชี้วัด13!AV44="","",ชี้วัด13!AV44))</f>
        <v/>
      </c>
      <c r="AW14" s="314" t="str">
        <f>IF($B$2=1,IF(ชี้วัด13!AW14="","",ชี้วัด13!AW14),IF(ชี้วัด13!AW44="","",ชี้วัด13!AW44))</f>
        <v/>
      </c>
      <c r="AX14" s="314" t="str">
        <f>IF($B$2=1,IF(ชี้วัด13!AX14="","",ชี้วัด13!AX14),IF(ชี้วัด13!AX44="","",ชี้วัด13!AX44))</f>
        <v/>
      </c>
      <c r="AY14" s="314" t="str">
        <f>IF($B$2=1,IF(ชี้วัด13!AY14="","",ชี้วัด13!AY14),IF(ชี้วัด13!AY44="","",ชี้วัด13!AY44))</f>
        <v/>
      </c>
      <c r="AZ14" s="314" t="str">
        <f>IF($B$2=1,IF(ชี้วัด13!AZ14="","",ชี้วัด13!AZ14),IF(ชี้วัด13!AZ44="","",ชี้วัด13!AZ44))</f>
        <v/>
      </c>
      <c r="BA14" s="314" t="str">
        <f>IF($B$2=1,IF(ชี้วัด13!BA14="","",ชี้วัด13!BA14),IF(ชี้วัด13!BA44="","",ชี้วัด13!BA44))</f>
        <v/>
      </c>
      <c r="BB14" s="314" t="str">
        <f>IF($B$2=1,IF(ชี้วัด13!BB14="","",ชี้วัด13!BB14),IF(ชี้วัด13!BB44="","",ชี้วัด13!BB44))</f>
        <v/>
      </c>
      <c r="BC14" s="314" t="str">
        <f>IF($B$2=1,IF(ชี้วัด13!BC14="","",ชี้วัด13!BC14),IF(ชี้วัด13!BC44="","",ชี้วัด13!BC44))</f>
        <v/>
      </c>
      <c r="BD14" s="314" t="str">
        <f>IF($B$2=1,IF(ชี้วัด13!BD14="","",ชี้วัด13!BD14),IF(ชี้วัด13!BD44="","",ชี้วัด13!BD44))</f>
        <v/>
      </c>
      <c r="BE14" s="116" t="str">
        <f>IF($B$2=1,IF(ชี้วัด13!BE14="","",ชี้วัด13!BE14),IF(ชี้วัด13!BE44="","",ชี้วัด13!BE44))</f>
        <v/>
      </c>
      <c r="BF14" s="116" t="str">
        <f>IF($B$2=1,IF(ชี้วัด13!BF14="","",ชี้วัด13!BF14),IF(ชี้วัด13!BF44="","",ชี้วัด13!BF44))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IF($B$2=1,IF(ชี้วัด13!E15="","",ชี้วัด13!E15),IF(ชี้วัด13!E45="","",ชี้วัด13!E45))</f>
        <v/>
      </c>
      <c r="F15" s="118"/>
      <c r="G15" s="314" t="str">
        <f>IF($B$2=1,IF(ชี้วัด13!G15="","",ชี้วัด13!G15),IF(ชี้วัด13!G45="","",ชี้วัด13!G45))</f>
        <v/>
      </c>
      <c r="H15" s="314" t="str">
        <f>IF($B$2=1,IF(ชี้วัด13!H15="","",ชี้วัด13!H15),IF(ชี้วัด13!H45="","",ชี้วัด13!H45))</f>
        <v/>
      </c>
      <c r="I15" s="314" t="str">
        <f>IF($B$2=1,IF(ชี้วัด13!I15="","",ชี้วัด13!I15),IF(ชี้วัด13!I45="","",ชี้วัด13!I45))</f>
        <v/>
      </c>
      <c r="J15" s="314" t="str">
        <f>IF($B$2=1,IF(ชี้วัด13!J15="","",ชี้วัด13!J15),IF(ชี้วัด13!J45="","",ชี้วัด13!J45))</f>
        <v/>
      </c>
      <c r="K15" s="314" t="str">
        <f>IF($B$2=1,IF(ชี้วัด13!K15="","",ชี้วัด13!K15),IF(ชี้วัด13!K45="","",ชี้วัด13!K45))</f>
        <v/>
      </c>
      <c r="L15" s="314" t="str">
        <f>IF($B$2=1,IF(ชี้วัด13!L15="","",ชี้วัด13!L15),IF(ชี้วัด13!L45="","",ชี้วัด13!L45))</f>
        <v/>
      </c>
      <c r="M15" s="314" t="str">
        <f>IF($B$2=1,IF(ชี้วัด13!M15="","",ชี้วัด13!M15),IF(ชี้วัด13!M45="","",ชี้วัด13!M45))</f>
        <v/>
      </c>
      <c r="N15" s="314" t="str">
        <f>IF($B$2=1,IF(ชี้วัด13!N15="","",ชี้วัด13!N15),IF(ชี้วัด13!N45="","",ชี้วัด13!N45))</f>
        <v/>
      </c>
      <c r="O15" s="314" t="str">
        <f>IF($B$2=1,IF(ชี้วัด13!O15="","",ชี้วัด13!O15),IF(ชี้วัด13!O45="","",ชี้วัด13!O45))</f>
        <v/>
      </c>
      <c r="P15" s="314" t="str">
        <f>IF($B$2=1,IF(ชี้วัด13!P15="","",ชี้วัด13!P15),IF(ชี้วัด13!P45="","",ชี้วัด13!P45))</f>
        <v/>
      </c>
      <c r="Q15" s="314" t="str">
        <f>IF($B$2=1,IF(ชี้วัด13!Q15="","",ชี้วัด13!Q15),IF(ชี้วัด13!Q45="","",ชี้วัด13!Q45))</f>
        <v/>
      </c>
      <c r="R15" s="314" t="str">
        <f>IF($B$2=1,IF(ชี้วัด13!R15="","",ชี้วัด13!R15),IF(ชี้วัด13!R45="","",ชี้วัด13!R45))</f>
        <v/>
      </c>
      <c r="S15" s="314" t="str">
        <f>IF($B$2=1,IF(ชี้วัด13!S15="","",ชี้วัด13!S15),IF(ชี้วัด13!S45="","",ชี้วัด13!S45))</f>
        <v/>
      </c>
      <c r="T15" s="314" t="str">
        <f>IF($B$2=1,IF(ชี้วัด13!T15="","",ชี้วัด13!T15),IF(ชี้วัด13!T45="","",ชี้วัด13!T45))</f>
        <v/>
      </c>
      <c r="U15" s="314" t="str">
        <f>IF($B$2=1,IF(ชี้วัด13!U15="","",ชี้วัด13!U15),IF(ชี้วัด13!U45="","",ชี้วัด13!U45))</f>
        <v/>
      </c>
      <c r="V15" s="314" t="str">
        <f>IF($B$2=1,IF(ชี้วัด13!V15="","",ชี้วัด13!V15),IF(ชี้วัด13!V45="","",ชี้วัด13!V45))</f>
        <v/>
      </c>
      <c r="W15" s="314" t="str">
        <f>IF($B$2=1,IF(ชี้วัด13!W15="","",ชี้วัด13!W15),IF(ชี้วัด13!W45="","",ชี้วัด13!W45))</f>
        <v/>
      </c>
      <c r="X15" s="314" t="str">
        <f>IF($B$2=1,IF(ชี้วัด13!X15="","",ชี้วัด13!X15),IF(ชี้วัด13!X45="","",ชี้วัด13!X45))</f>
        <v/>
      </c>
      <c r="Y15" s="314" t="str">
        <f>IF($B$2=1,IF(ชี้วัด13!Y15="","",ชี้วัด13!Y15),IF(ชี้วัด13!Y45="","",ชี้วัด13!Y45))</f>
        <v/>
      </c>
      <c r="Z15" s="314" t="str">
        <f>IF($B$2=1,IF(ชี้วัด13!Z15="","",ชี้วัด13!Z15),IF(ชี้วัด13!Z45="","",ชี้วัด13!Z45))</f>
        <v/>
      </c>
      <c r="AA15" s="314" t="str">
        <f>IF($B$2=1,IF(ชี้วัด13!AA15="","",ชี้วัด13!AA15),IF(ชี้วัด13!AA45="","",ชี้วัด13!AA45))</f>
        <v/>
      </c>
      <c r="AB15" s="314" t="str">
        <f>IF($B$2=1,IF(ชี้วัด13!AB15="","",ชี้วัด13!AB15),IF(ชี้วัด13!AB45="","",ชี้วัด13!AB45))</f>
        <v/>
      </c>
      <c r="AC15" s="314" t="str">
        <f>IF($B$2=1,IF(ชี้วัด13!AC15="","",ชี้วัด13!AC15),IF(ชี้วัด13!AC45="","",ชี้วัด13!AC45))</f>
        <v/>
      </c>
      <c r="AD15" s="314" t="str">
        <f>IF($B$2=1,IF(ชี้วัด13!AD15="","",ชี้วัด13!AD15),IF(ชี้วัด13!AD45="","",ชี้วัด13!AD45))</f>
        <v/>
      </c>
      <c r="AE15" s="314" t="str">
        <f>IF($B$2=1,IF(ชี้วัด13!AE15="","",ชี้วัด13!AE15),IF(ชี้วัด13!AE45="","",ชี้วัด13!AE45))</f>
        <v/>
      </c>
      <c r="AF15" s="314" t="str">
        <f>IF($B$2=1,IF(ชี้วัด13!AF15="","",ชี้วัด13!AF15),IF(ชี้วัด13!AF45="","",ชี้วัด13!AF45))</f>
        <v/>
      </c>
      <c r="AG15" s="314" t="str">
        <f>IF($B$2=1,IF(ชี้วัด13!AG15="","",ชี้วัด13!AG15),IF(ชี้วัด13!AG45="","",ชี้วัด13!AG45))</f>
        <v/>
      </c>
      <c r="AH15" s="314" t="str">
        <f>IF($B$2=1,IF(ชี้วัด13!AH15="","",ชี้วัด13!AH15),IF(ชี้วัด13!AH45="","",ชี้วัด13!AH45))</f>
        <v/>
      </c>
      <c r="AI15" s="314" t="str">
        <f>IF($B$2=1,IF(ชี้วัด13!AI15="","",ชี้วัด13!AI15),IF(ชี้วัด13!AI45="","",ชี้วัด13!AI45))</f>
        <v/>
      </c>
      <c r="AJ15" s="314" t="str">
        <f>IF($B$2=1,IF(ชี้วัด13!AJ15="","",ชี้วัด13!AJ15),IF(ชี้วัด13!AJ45="","",ชี้วัด13!AJ45))</f>
        <v/>
      </c>
      <c r="AK15" s="314" t="str">
        <f>IF($B$2=1,IF(ชี้วัด13!AK15="","",ชี้วัด13!AK15),IF(ชี้วัด13!AK45="","",ชี้วัด13!AK45))</f>
        <v/>
      </c>
      <c r="AL15" s="314" t="str">
        <f>IF($B$2=1,IF(ชี้วัด13!AL15="","",ชี้วัด13!AL15),IF(ชี้วัด13!AL45="","",ชี้วัด13!AL45))</f>
        <v/>
      </c>
      <c r="AM15" s="314" t="str">
        <f>IF($B$2=1,IF(ชี้วัด13!AM15="","",ชี้วัด13!AM15),IF(ชี้วัด13!AM45="","",ชี้วัด13!AM45))</f>
        <v/>
      </c>
      <c r="AN15" s="314" t="str">
        <f>IF($B$2=1,IF(ชี้วัด13!AN15="","",ชี้วัด13!AN15),IF(ชี้วัด13!AN45="","",ชี้วัด13!AN45))</f>
        <v/>
      </c>
      <c r="AO15" s="314" t="str">
        <f>IF($B$2=1,IF(ชี้วัด13!AO15="","",ชี้วัด13!AO15),IF(ชี้วัด13!AO45="","",ชี้วัด13!AO45))</f>
        <v/>
      </c>
      <c r="AP15" s="314" t="str">
        <f>IF($B$2=1,IF(ชี้วัด13!AP15="","",ชี้วัด13!AP15),IF(ชี้วัด13!AP45="","",ชี้วัด13!AP45))</f>
        <v/>
      </c>
      <c r="AQ15" s="314" t="str">
        <f>IF($B$2=1,IF(ชี้วัด13!AQ15="","",ชี้วัด13!AQ15),IF(ชี้วัด13!AQ45="","",ชี้วัด13!AQ45))</f>
        <v/>
      </c>
      <c r="AR15" s="314" t="str">
        <f>IF($B$2=1,IF(ชี้วัด13!AR15="","",ชี้วัด13!AR15),IF(ชี้วัด13!AR45="","",ชี้วัด13!AR45))</f>
        <v/>
      </c>
      <c r="AS15" s="314" t="str">
        <f>IF($B$2=1,IF(ชี้วัด13!AS15="","",ชี้วัด13!AS15),IF(ชี้วัด13!AS45="","",ชี้วัด13!AS45))</f>
        <v/>
      </c>
      <c r="AT15" s="314" t="str">
        <f>IF($B$2=1,IF(ชี้วัด13!AT15="","",ชี้วัด13!AT15),IF(ชี้วัด13!AT45="","",ชี้วัด13!AT45))</f>
        <v/>
      </c>
      <c r="AU15" s="314" t="str">
        <f>IF($B$2=1,IF(ชี้วัด13!AU15="","",ชี้วัด13!AU15),IF(ชี้วัด13!AU45="","",ชี้วัด13!AU45))</f>
        <v/>
      </c>
      <c r="AV15" s="314" t="str">
        <f>IF($B$2=1,IF(ชี้วัด13!AV15="","",ชี้วัด13!AV15),IF(ชี้วัด13!AV45="","",ชี้วัด13!AV45))</f>
        <v/>
      </c>
      <c r="AW15" s="314" t="str">
        <f>IF($B$2=1,IF(ชี้วัด13!AW15="","",ชี้วัด13!AW15),IF(ชี้วัด13!AW45="","",ชี้วัด13!AW45))</f>
        <v/>
      </c>
      <c r="AX15" s="314" t="str">
        <f>IF($B$2=1,IF(ชี้วัด13!AX15="","",ชี้วัด13!AX15),IF(ชี้วัด13!AX45="","",ชี้วัด13!AX45))</f>
        <v/>
      </c>
      <c r="AY15" s="314" t="str">
        <f>IF($B$2=1,IF(ชี้วัด13!AY15="","",ชี้วัด13!AY15),IF(ชี้วัด13!AY45="","",ชี้วัด13!AY45))</f>
        <v/>
      </c>
      <c r="AZ15" s="314" t="str">
        <f>IF($B$2=1,IF(ชี้วัด13!AZ15="","",ชี้วัด13!AZ15),IF(ชี้วัด13!AZ45="","",ชี้วัด13!AZ45))</f>
        <v/>
      </c>
      <c r="BA15" s="314" t="str">
        <f>IF($B$2=1,IF(ชี้วัด13!BA15="","",ชี้วัด13!BA15),IF(ชี้วัด13!BA45="","",ชี้วัด13!BA45))</f>
        <v/>
      </c>
      <c r="BB15" s="314" t="str">
        <f>IF($B$2=1,IF(ชี้วัด13!BB15="","",ชี้วัด13!BB15),IF(ชี้วัด13!BB45="","",ชี้วัด13!BB45))</f>
        <v/>
      </c>
      <c r="BC15" s="314" t="str">
        <f>IF($B$2=1,IF(ชี้วัด13!BC15="","",ชี้วัด13!BC15),IF(ชี้วัด13!BC45="","",ชี้วัด13!BC45))</f>
        <v/>
      </c>
      <c r="BD15" s="314" t="str">
        <f>IF($B$2=1,IF(ชี้วัด13!BD15="","",ชี้วัด13!BD15),IF(ชี้วัด13!BD45="","",ชี้วัด13!BD45))</f>
        <v/>
      </c>
      <c r="BE15" s="116" t="str">
        <f>IF($B$2=1,IF(ชี้วัด13!BE15="","",ชี้วัด13!BE15),IF(ชี้วัด13!BE45="","",ชี้วัด13!BE45))</f>
        <v/>
      </c>
      <c r="BF15" s="116" t="str">
        <f>IF($B$2=1,IF(ชี้วัด13!BF15="","",ชี้วัด13!BF15),IF(ชี้วัด13!BF45="","",ชี้วัด13!BF45))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IF($B$2=1,IF(ชี้วัด13!E16="","",ชี้วัด13!E16),IF(ชี้วัด13!E46="","",ชี้วัด13!E46))</f>
        <v/>
      </c>
      <c r="F16" s="118"/>
      <c r="G16" s="314" t="str">
        <f>IF($B$2=1,IF(ชี้วัด13!G16="","",ชี้วัด13!G16),IF(ชี้วัด13!G46="","",ชี้วัด13!G46))</f>
        <v/>
      </c>
      <c r="H16" s="314" t="str">
        <f>IF($B$2=1,IF(ชี้วัด13!H16="","",ชี้วัด13!H16),IF(ชี้วัด13!H46="","",ชี้วัด13!H46))</f>
        <v/>
      </c>
      <c r="I16" s="314" t="str">
        <f>IF($B$2=1,IF(ชี้วัด13!I16="","",ชี้วัด13!I16),IF(ชี้วัด13!I46="","",ชี้วัด13!I46))</f>
        <v/>
      </c>
      <c r="J16" s="314" t="str">
        <f>IF($B$2=1,IF(ชี้วัด13!J16="","",ชี้วัด13!J16),IF(ชี้วัด13!J46="","",ชี้วัด13!J46))</f>
        <v/>
      </c>
      <c r="K16" s="314" t="str">
        <f>IF($B$2=1,IF(ชี้วัด13!K16="","",ชี้วัด13!K16),IF(ชี้วัด13!K46="","",ชี้วัด13!K46))</f>
        <v/>
      </c>
      <c r="L16" s="314" t="str">
        <f>IF($B$2=1,IF(ชี้วัด13!L16="","",ชี้วัด13!L16),IF(ชี้วัด13!L46="","",ชี้วัด13!L46))</f>
        <v/>
      </c>
      <c r="M16" s="314" t="str">
        <f>IF($B$2=1,IF(ชี้วัด13!M16="","",ชี้วัด13!M16),IF(ชี้วัด13!M46="","",ชี้วัด13!M46))</f>
        <v/>
      </c>
      <c r="N16" s="314" t="str">
        <f>IF($B$2=1,IF(ชี้วัด13!N16="","",ชี้วัด13!N16),IF(ชี้วัด13!N46="","",ชี้วัด13!N46))</f>
        <v/>
      </c>
      <c r="O16" s="314" t="str">
        <f>IF($B$2=1,IF(ชี้วัด13!O16="","",ชี้วัด13!O16),IF(ชี้วัด13!O46="","",ชี้วัด13!O46))</f>
        <v/>
      </c>
      <c r="P16" s="314" t="str">
        <f>IF($B$2=1,IF(ชี้วัด13!P16="","",ชี้วัด13!P16),IF(ชี้วัด13!P46="","",ชี้วัด13!P46))</f>
        <v/>
      </c>
      <c r="Q16" s="314" t="str">
        <f>IF($B$2=1,IF(ชี้วัด13!Q16="","",ชี้วัด13!Q16),IF(ชี้วัด13!Q46="","",ชี้วัด13!Q46))</f>
        <v/>
      </c>
      <c r="R16" s="314" t="str">
        <f>IF($B$2=1,IF(ชี้วัด13!R16="","",ชี้วัด13!R16),IF(ชี้วัด13!R46="","",ชี้วัด13!R46))</f>
        <v/>
      </c>
      <c r="S16" s="314" t="str">
        <f>IF($B$2=1,IF(ชี้วัด13!S16="","",ชี้วัด13!S16),IF(ชี้วัด13!S46="","",ชี้วัด13!S46))</f>
        <v/>
      </c>
      <c r="T16" s="314" t="str">
        <f>IF($B$2=1,IF(ชี้วัด13!T16="","",ชี้วัด13!T16),IF(ชี้วัด13!T46="","",ชี้วัด13!T46))</f>
        <v/>
      </c>
      <c r="U16" s="314" t="str">
        <f>IF($B$2=1,IF(ชี้วัด13!U16="","",ชี้วัด13!U16),IF(ชี้วัด13!U46="","",ชี้วัด13!U46))</f>
        <v/>
      </c>
      <c r="V16" s="314" t="str">
        <f>IF($B$2=1,IF(ชี้วัด13!V16="","",ชี้วัด13!V16),IF(ชี้วัด13!V46="","",ชี้วัด13!V46))</f>
        <v/>
      </c>
      <c r="W16" s="314" t="str">
        <f>IF($B$2=1,IF(ชี้วัด13!W16="","",ชี้วัด13!W16),IF(ชี้วัด13!W46="","",ชี้วัด13!W46))</f>
        <v/>
      </c>
      <c r="X16" s="314" t="str">
        <f>IF($B$2=1,IF(ชี้วัด13!X16="","",ชี้วัด13!X16),IF(ชี้วัด13!X46="","",ชี้วัด13!X46))</f>
        <v/>
      </c>
      <c r="Y16" s="314" t="str">
        <f>IF($B$2=1,IF(ชี้วัด13!Y16="","",ชี้วัด13!Y16),IF(ชี้วัด13!Y46="","",ชี้วัด13!Y46))</f>
        <v/>
      </c>
      <c r="Z16" s="314" t="str">
        <f>IF($B$2=1,IF(ชี้วัด13!Z16="","",ชี้วัด13!Z16),IF(ชี้วัด13!Z46="","",ชี้วัด13!Z46))</f>
        <v/>
      </c>
      <c r="AA16" s="314" t="str">
        <f>IF($B$2=1,IF(ชี้วัด13!AA16="","",ชี้วัด13!AA16),IF(ชี้วัด13!AA46="","",ชี้วัด13!AA46))</f>
        <v/>
      </c>
      <c r="AB16" s="314" t="str">
        <f>IF($B$2=1,IF(ชี้วัด13!AB16="","",ชี้วัด13!AB16),IF(ชี้วัด13!AB46="","",ชี้วัด13!AB46))</f>
        <v/>
      </c>
      <c r="AC16" s="314" t="str">
        <f>IF($B$2=1,IF(ชี้วัด13!AC16="","",ชี้วัด13!AC16),IF(ชี้วัด13!AC46="","",ชี้วัด13!AC46))</f>
        <v/>
      </c>
      <c r="AD16" s="314" t="str">
        <f>IF($B$2=1,IF(ชี้วัด13!AD16="","",ชี้วัด13!AD16),IF(ชี้วัด13!AD46="","",ชี้วัด13!AD46))</f>
        <v/>
      </c>
      <c r="AE16" s="314" t="str">
        <f>IF($B$2=1,IF(ชี้วัด13!AE16="","",ชี้วัด13!AE16),IF(ชี้วัด13!AE46="","",ชี้วัด13!AE46))</f>
        <v/>
      </c>
      <c r="AF16" s="314" t="str">
        <f>IF($B$2=1,IF(ชี้วัด13!AF16="","",ชี้วัด13!AF16),IF(ชี้วัด13!AF46="","",ชี้วัด13!AF46))</f>
        <v/>
      </c>
      <c r="AG16" s="314" t="str">
        <f>IF($B$2=1,IF(ชี้วัด13!AG16="","",ชี้วัด13!AG16),IF(ชี้วัด13!AG46="","",ชี้วัด13!AG46))</f>
        <v/>
      </c>
      <c r="AH16" s="314" t="str">
        <f>IF($B$2=1,IF(ชี้วัด13!AH16="","",ชี้วัด13!AH16),IF(ชี้วัด13!AH46="","",ชี้วัด13!AH46))</f>
        <v/>
      </c>
      <c r="AI16" s="314" t="str">
        <f>IF($B$2=1,IF(ชี้วัด13!AI16="","",ชี้วัด13!AI16),IF(ชี้วัด13!AI46="","",ชี้วัด13!AI46))</f>
        <v/>
      </c>
      <c r="AJ16" s="314" t="str">
        <f>IF($B$2=1,IF(ชี้วัด13!AJ16="","",ชี้วัด13!AJ16),IF(ชี้วัด13!AJ46="","",ชี้วัด13!AJ46))</f>
        <v/>
      </c>
      <c r="AK16" s="314" t="str">
        <f>IF($B$2=1,IF(ชี้วัด13!AK16="","",ชี้วัด13!AK16),IF(ชี้วัด13!AK46="","",ชี้วัด13!AK46))</f>
        <v/>
      </c>
      <c r="AL16" s="314" t="str">
        <f>IF($B$2=1,IF(ชี้วัด13!AL16="","",ชี้วัด13!AL16),IF(ชี้วัด13!AL46="","",ชี้วัด13!AL46))</f>
        <v/>
      </c>
      <c r="AM16" s="314" t="str">
        <f>IF($B$2=1,IF(ชี้วัด13!AM16="","",ชี้วัด13!AM16),IF(ชี้วัด13!AM46="","",ชี้วัด13!AM46))</f>
        <v/>
      </c>
      <c r="AN16" s="314" t="str">
        <f>IF($B$2=1,IF(ชี้วัด13!AN16="","",ชี้วัด13!AN16),IF(ชี้วัด13!AN46="","",ชี้วัด13!AN46))</f>
        <v/>
      </c>
      <c r="AO16" s="314" t="str">
        <f>IF($B$2=1,IF(ชี้วัด13!AO16="","",ชี้วัด13!AO16),IF(ชี้วัด13!AO46="","",ชี้วัด13!AO46))</f>
        <v/>
      </c>
      <c r="AP16" s="314" t="str">
        <f>IF($B$2=1,IF(ชี้วัด13!AP16="","",ชี้วัด13!AP16),IF(ชี้วัด13!AP46="","",ชี้วัด13!AP46))</f>
        <v/>
      </c>
      <c r="AQ16" s="314" t="str">
        <f>IF($B$2=1,IF(ชี้วัด13!AQ16="","",ชี้วัด13!AQ16),IF(ชี้วัด13!AQ46="","",ชี้วัด13!AQ46))</f>
        <v/>
      </c>
      <c r="AR16" s="314" t="str">
        <f>IF($B$2=1,IF(ชี้วัด13!AR16="","",ชี้วัด13!AR16),IF(ชี้วัด13!AR46="","",ชี้วัด13!AR46))</f>
        <v/>
      </c>
      <c r="AS16" s="314" t="str">
        <f>IF($B$2=1,IF(ชี้วัด13!AS16="","",ชี้วัด13!AS16),IF(ชี้วัด13!AS46="","",ชี้วัด13!AS46))</f>
        <v/>
      </c>
      <c r="AT16" s="314" t="str">
        <f>IF($B$2=1,IF(ชี้วัด13!AT16="","",ชี้วัด13!AT16),IF(ชี้วัด13!AT46="","",ชี้วัด13!AT46))</f>
        <v/>
      </c>
      <c r="AU16" s="314" t="str">
        <f>IF($B$2=1,IF(ชี้วัด13!AU16="","",ชี้วัด13!AU16),IF(ชี้วัด13!AU46="","",ชี้วัด13!AU46))</f>
        <v/>
      </c>
      <c r="AV16" s="314" t="str">
        <f>IF($B$2=1,IF(ชี้วัด13!AV16="","",ชี้วัด13!AV16),IF(ชี้วัด13!AV46="","",ชี้วัด13!AV46))</f>
        <v/>
      </c>
      <c r="AW16" s="314" t="str">
        <f>IF($B$2=1,IF(ชี้วัด13!AW16="","",ชี้วัด13!AW16),IF(ชี้วัด13!AW46="","",ชี้วัด13!AW46))</f>
        <v/>
      </c>
      <c r="AX16" s="314" t="str">
        <f>IF($B$2=1,IF(ชี้วัด13!AX16="","",ชี้วัด13!AX16),IF(ชี้วัด13!AX46="","",ชี้วัด13!AX46))</f>
        <v/>
      </c>
      <c r="AY16" s="314" t="str">
        <f>IF($B$2=1,IF(ชี้วัด13!AY16="","",ชี้วัด13!AY16),IF(ชี้วัด13!AY46="","",ชี้วัด13!AY46))</f>
        <v/>
      </c>
      <c r="AZ16" s="314" t="str">
        <f>IF($B$2=1,IF(ชี้วัด13!AZ16="","",ชี้วัด13!AZ16),IF(ชี้วัด13!AZ46="","",ชี้วัด13!AZ46))</f>
        <v/>
      </c>
      <c r="BA16" s="314" t="str">
        <f>IF($B$2=1,IF(ชี้วัด13!BA16="","",ชี้วัด13!BA16),IF(ชี้วัด13!BA46="","",ชี้วัด13!BA46))</f>
        <v/>
      </c>
      <c r="BB16" s="314" t="str">
        <f>IF($B$2=1,IF(ชี้วัด13!BB16="","",ชี้วัด13!BB16),IF(ชี้วัด13!BB46="","",ชี้วัด13!BB46))</f>
        <v/>
      </c>
      <c r="BC16" s="314" t="str">
        <f>IF($B$2=1,IF(ชี้วัด13!BC16="","",ชี้วัด13!BC16),IF(ชี้วัด13!BC46="","",ชี้วัด13!BC46))</f>
        <v/>
      </c>
      <c r="BD16" s="314" t="str">
        <f>IF($B$2=1,IF(ชี้วัด13!BD16="","",ชี้วัด13!BD16),IF(ชี้วัด13!BD46="","",ชี้วัด13!BD46))</f>
        <v/>
      </c>
      <c r="BE16" s="116" t="str">
        <f>IF($B$2=1,IF(ชี้วัด13!BE16="","",ชี้วัด13!BE16),IF(ชี้วัด13!BE46="","",ชี้วัด13!BE46))</f>
        <v/>
      </c>
      <c r="BF16" s="116" t="str">
        <f>IF($B$2=1,IF(ชี้วัด13!BF16="","",ชี้วัด13!BF16),IF(ชี้วัด13!BF46="","",ชี้วัด13!BF46))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IF($B$2=1,IF(ชี้วัด13!E17="","",ชี้วัด13!E17),IF(ชี้วัด13!E47="","",ชี้วัด13!E47))</f>
        <v/>
      </c>
      <c r="F17" s="118"/>
      <c r="G17" s="314" t="str">
        <f>IF($B$2=1,IF(ชี้วัด13!G17="","",ชี้วัด13!G17),IF(ชี้วัด13!G47="","",ชี้วัด13!G47))</f>
        <v/>
      </c>
      <c r="H17" s="314" t="str">
        <f>IF($B$2=1,IF(ชี้วัด13!H17="","",ชี้วัด13!H17),IF(ชี้วัด13!H47="","",ชี้วัด13!H47))</f>
        <v/>
      </c>
      <c r="I17" s="314" t="str">
        <f>IF($B$2=1,IF(ชี้วัด13!I17="","",ชี้วัด13!I17),IF(ชี้วัด13!I47="","",ชี้วัด13!I47))</f>
        <v/>
      </c>
      <c r="J17" s="314" t="str">
        <f>IF($B$2=1,IF(ชี้วัด13!J17="","",ชี้วัด13!J17),IF(ชี้วัด13!J47="","",ชี้วัด13!J47))</f>
        <v/>
      </c>
      <c r="K17" s="314" t="str">
        <f>IF($B$2=1,IF(ชี้วัด13!K17="","",ชี้วัด13!K17),IF(ชี้วัด13!K47="","",ชี้วัด13!K47))</f>
        <v/>
      </c>
      <c r="L17" s="314" t="str">
        <f>IF($B$2=1,IF(ชี้วัด13!L17="","",ชี้วัด13!L17),IF(ชี้วัด13!L47="","",ชี้วัด13!L47))</f>
        <v/>
      </c>
      <c r="M17" s="314" t="str">
        <f>IF($B$2=1,IF(ชี้วัด13!M17="","",ชี้วัด13!M17),IF(ชี้วัด13!M47="","",ชี้วัด13!M47))</f>
        <v/>
      </c>
      <c r="N17" s="314" t="str">
        <f>IF($B$2=1,IF(ชี้วัด13!N17="","",ชี้วัด13!N17),IF(ชี้วัด13!N47="","",ชี้วัด13!N47))</f>
        <v/>
      </c>
      <c r="O17" s="314" t="str">
        <f>IF($B$2=1,IF(ชี้วัด13!O17="","",ชี้วัด13!O17),IF(ชี้วัด13!O47="","",ชี้วัด13!O47))</f>
        <v/>
      </c>
      <c r="P17" s="314" t="str">
        <f>IF($B$2=1,IF(ชี้วัด13!P17="","",ชี้วัด13!P17),IF(ชี้วัด13!P47="","",ชี้วัด13!P47))</f>
        <v/>
      </c>
      <c r="Q17" s="314" t="str">
        <f>IF($B$2=1,IF(ชี้วัด13!Q17="","",ชี้วัด13!Q17),IF(ชี้วัด13!Q47="","",ชี้วัด13!Q47))</f>
        <v/>
      </c>
      <c r="R17" s="314" t="str">
        <f>IF($B$2=1,IF(ชี้วัด13!R17="","",ชี้วัด13!R17),IF(ชี้วัด13!R47="","",ชี้วัด13!R47))</f>
        <v/>
      </c>
      <c r="S17" s="314" t="str">
        <f>IF($B$2=1,IF(ชี้วัด13!S17="","",ชี้วัด13!S17),IF(ชี้วัด13!S47="","",ชี้วัด13!S47))</f>
        <v/>
      </c>
      <c r="T17" s="314" t="str">
        <f>IF($B$2=1,IF(ชี้วัด13!T17="","",ชี้วัด13!T17),IF(ชี้วัด13!T47="","",ชี้วัด13!T47))</f>
        <v/>
      </c>
      <c r="U17" s="314" t="str">
        <f>IF($B$2=1,IF(ชี้วัด13!U17="","",ชี้วัด13!U17),IF(ชี้วัด13!U47="","",ชี้วัด13!U47))</f>
        <v/>
      </c>
      <c r="V17" s="314" t="str">
        <f>IF($B$2=1,IF(ชี้วัด13!V17="","",ชี้วัด13!V17),IF(ชี้วัด13!V47="","",ชี้วัด13!V47))</f>
        <v/>
      </c>
      <c r="W17" s="314" t="str">
        <f>IF($B$2=1,IF(ชี้วัด13!W17="","",ชี้วัด13!W17),IF(ชี้วัด13!W47="","",ชี้วัด13!W47))</f>
        <v/>
      </c>
      <c r="X17" s="314" t="str">
        <f>IF($B$2=1,IF(ชี้วัด13!X17="","",ชี้วัด13!X17),IF(ชี้วัด13!X47="","",ชี้วัด13!X47))</f>
        <v/>
      </c>
      <c r="Y17" s="314" t="str">
        <f>IF($B$2=1,IF(ชี้วัด13!Y17="","",ชี้วัด13!Y17),IF(ชี้วัด13!Y47="","",ชี้วัด13!Y47))</f>
        <v/>
      </c>
      <c r="Z17" s="314" t="str">
        <f>IF($B$2=1,IF(ชี้วัด13!Z17="","",ชี้วัด13!Z17),IF(ชี้วัด13!Z47="","",ชี้วัด13!Z47))</f>
        <v/>
      </c>
      <c r="AA17" s="314" t="str">
        <f>IF($B$2=1,IF(ชี้วัด13!AA17="","",ชี้วัด13!AA17),IF(ชี้วัด13!AA47="","",ชี้วัด13!AA47))</f>
        <v/>
      </c>
      <c r="AB17" s="314" t="str">
        <f>IF($B$2=1,IF(ชี้วัด13!AB17="","",ชี้วัด13!AB17),IF(ชี้วัด13!AB47="","",ชี้วัด13!AB47))</f>
        <v/>
      </c>
      <c r="AC17" s="314" t="str">
        <f>IF($B$2=1,IF(ชี้วัด13!AC17="","",ชี้วัด13!AC17),IF(ชี้วัด13!AC47="","",ชี้วัด13!AC47))</f>
        <v/>
      </c>
      <c r="AD17" s="314" t="str">
        <f>IF($B$2=1,IF(ชี้วัด13!AD17="","",ชี้วัด13!AD17),IF(ชี้วัด13!AD47="","",ชี้วัด13!AD47))</f>
        <v/>
      </c>
      <c r="AE17" s="314" t="str">
        <f>IF($B$2=1,IF(ชี้วัด13!AE17="","",ชี้วัด13!AE17),IF(ชี้วัด13!AE47="","",ชี้วัด13!AE47))</f>
        <v/>
      </c>
      <c r="AF17" s="314" t="str">
        <f>IF($B$2=1,IF(ชี้วัด13!AF17="","",ชี้วัด13!AF17),IF(ชี้วัด13!AF47="","",ชี้วัด13!AF47))</f>
        <v/>
      </c>
      <c r="AG17" s="314" t="str">
        <f>IF($B$2=1,IF(ชี้วัด13!AG17="","",ชี้วัด13!AG17),IF(ชี้วัด13!AG47="","",ชี้วัด13!AG47))</f>
        <v/>
      </c>
      <c r="AH17" s="314" t="str">
        <f>IF($B$2=1,IF(ชี้วัด13!AH17="","",ชี้วัด13!AH17),IF(ชี้วัด13!AH47="","",ชี้วัด13!AH47))</f>
        <v/>
      </c>
      <c r="AI17" s="314" t="str">
        <f>IF($B$2=1,IF(ชี้วัด13!AI17="","",ชี้วัด13!AI17),IF(ชี้วัด13!AI47="","",ชี้วัด13!AI47))</f>
        <v/>
      </c>
      <c r="AJ17" s="314" t="str">
        <f>IF($B$2=1,IF(ชี้วัด13!AJ17="","",ชี้วัด13!AJ17),IF(ชี้วัด13!AJ47="","",ชี้วัด13!AJ47))</f>
        <v/>
      </c>
      <c r="AK17" s="314" t="str">
        <f>IF($B$2=1,IF(ชี้วัด13!AK17="","",ชี้วัด13!AK17),IF(ชี้วัด13!AK47="","",ชี้วัด13!AK47))</f>
        <v/>
      </c>
      <c r="AL17" s="314" t="str">
        <f>IF($B$2=1,IF(ชี้วัด13!AL17="","",ชี้วัด13!AL17),IF(ชี้วัด13!AL47="","",ชี้วัด13!AL47))</f>
        <v/>
      </c>
      <c r="AM17" s="314" t="str">
        <f>IF($B$2=1,IF(ชี้วัด13!AM17="","",ชี้วัด13!AM17),IF(ชี้วัด13!AM47="","",ชี้วัด13!AM47))</f>
        <v/>
      </c>
      <c r="AN17" s="314" t="str">
        <f>IF($B$2=1,IF(ชี้วัด13!AN17="","",ชี้วัด13!AN17),IF(ชี้วัด13!AN47="","",ชี้วัด13!AN47))</f>
        <v/>
      </c>
      <c r="AO17" s="314" t="str">
        <f>IF($B$2=1,IF(ชี้วัด13!AO17="","",ชี้วัด13!AO17),IF(ชี้วัด13!AO47="","",ชี้วัด13!AO47))</f>
        <v/>
      </c>
      <c r="AP17" s="314" t="str">
        <f>IF($B$2=1,IF(ชี้วัด13!AP17="","",ชี้วัด13!AP17),IF(ชี้วัด13!AP47="","",ชี้วัด13!AP47))</f>
        <v/>
      </c>
      <c r="AQ17" s="314" t="str">
        <f>IF($B$2=1,IF(ชี้วัด13!AQ17="","",ชี้วัด13!AQ17),IF(ชี้วัด13!AQ47="","",ชี้วัด13!AQ47))</f>
        <v/>
      </c>
      <c r="AR17" s="314" t="str">
        <f>IF($B$2=1,IF(ชี้วัด13!AR17="","",ชี้วัด13!AR17),IF(ชี้วัด13!AR47="","",ชี้วัด13!AR47))</f>
        <v/>
      </c>
      <c r="AS17" s="314" t="str">
        <f>IF($B$2=1,IF(ชี้วัด13!AS17="","",ชี้วัด13!AS17),IF(ชี้วัด13!AS47="","",ชี้วัด13!AS47))</f>
        <v/>
      </c>
      <c r="AT17" s="314" t="str">
        <f>IF($B$2=1,IF(ชี้วัด13!AT17="","",ชี้วัด13!AT17),IF(ชี้วัด13!AT47="","",ชี้วัด13!AT47))</f>
        <v/>
      </c>
      <c r="AU17" s="314" t="str">
        <f>IF($B$2=1,IF(ชี้วัด13!AU17="","",ชี้วัด13!AU17),IF(ชี้วัด13!AU47="","",ชี้วัด13!AU47))</f>
        <v/>
      </c>
      <c r="AV17" s="314" t="str">
        <f>IF($B$2=1,IF(ชี้วัด13!AV17="","",ชี้วัด13!AV17),IF(ชี้วัด13!AV47="","",ชี้วัด13!AV47))</f>
        <v/>
      </c>
      <c r="AW17" s="314" t="str">
        <f>IF($B$2=1,IF(ชี้วัด13!AW17="","",ชี้วัด13!AW17),IF(ชี้วัด13!AW47="","",ชี้วัด13!AW47))</f>
        <v/>
      </c>
      <c r="AX17" s="314" t="str">
        <f>IF($B$2=1,IF(ชี้วัด13!AX17="","",ชี้วัด13!AX17),IF(ชี้วัด13!AX47="","",ชี้วัด13!AX47))</f>
        <v/>
      </c>
      <c r="AY17" s="314" t="str">
        <f>IF($B$2=1,IF(ชี้วัด13!AY17="","",ชี้วัด13!AY17),IF(ชี้วัด13!AY47="","",ชี้วัด13!AY47))</f>
        <v/>
      </c>
      <c r="AZ17" s="314" t="str">
        <f>IF($B$2=1,IF(ชี้วัด13!AZ17="","",ชี้วัด13!AZ17),IF(ชี้วัด13!AZ47="","",ชี้วัด13!AZ47))</f>
        <v/>
      </c>
      <c r="BA17" s="314" t="str">
        <f>IF($B$2=1,IF(ชี้วัด13!BA17="","",ชี้วัด13!BA17),IF(ชี้วัด13!BA47="","",ชี้วัด13!BA47))</f>
        <v/>
      </c>
      <c r="BB17" s="314" t="str">
        <f>IF($B$2=1,IF(ชี้วัด13!BB17="","",ชี้วัด13!BB17),IF(ชี้วัด13!BB47="","",ชี้วัด13!BB47))</f>
        <v/>
      </c>
      <c r="BC17" s="314" t="str">
        <f>IF($B$2=1,IF(ชี้วัด13!BC17="","",ชี้วัด13!BC17),IF(ชี้วัด13!BC47="","",ชี้วัด13!BC47))</f>
        <v/>
      </c>
      <c r="BD17" s="314" t="str">
        <f>IF($B$2=1,IF(ชี้วัด13!BD17="","",ชี้วัด13!BD17),IF(ชี้วัด13!BD47="","",ชี้วัด13!BD47))</f>
        <v/>
      </c>
      <c r="BE17" s="116" t="str">
        <f>IF($B$2=1,IF(ชี้วัด13!BE17="","",ชี้วัด13!BE17),IF(ชี้วัด13!BE47="","",ชี้วัด13!BE47))</f>
        <v/>
      </c>
      <c r="BF17" s="116" t="str">
        <f>IF($B$2=1,IF(ชี้วัด13!BF17="","",ชี้วัด13!BF17),IF(ชี้วัด13!BF47="","",ชี้วัด13!BF47))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IF($B$2=1,IF(ชี้วัด13!E18="","",ชี้วัด13!E18),IF(ชี้วัด13!E48="","",ชี้วัด13!E48))</f>
        <v/>
      </c>
      <c r="F18" s="118"/>
      <c r="G18" s="314" t="str">
        <f>IF($B$2=1,IF(ชี้วัด13!G18="","",ชี้วัด13!G18),IF(ชี้วัด13!G48="","",ชี้วัด13!G48))</f>
        <v/>
      </c>
      <c r="H18" s="314" t="str">
        <f>IF($B$2=1,IF(ชี้วัด13!H18="","",ชี้วัด13!H18),IF(ชี้วัด13!H48="","",ชี้วัด13!H48))</f>
        <v/>
      </c>
      <c r="I18" s="314" t="str">
        <f>IF($B$2=1,IF(ชี้วัด13!I18="","",ชี้วัด13!I18),IF(ชี้วัด13!I48="","",ชี้วัด13!I48))</f>
        <v/>
      </c>
      <c r="J18" s="314" t="str">
        <f>IF($B$2=1,IF(ชี้วัด13!J18="","",ชี้วัด13!J18),IF(ชี้วัด13!J48="","",ชี้วัด13!J48))</f>
        <v/>
      </c>
      <c r="K18" s="314" t="str">
        <f>IF($B$2=1,IF(ชี้วัด13!K18="","",ชี้วัด13!K18),IF(ชี้วัด13!K48="","",ชี้วัด13!K48))</f>
        <v/>
      </c>
      <c r="L18" s="314" t="str">
        <f>IF($B$2=1,IF(ชี้วัด13!L18="","",ชี้วัด13!L18),IF(ชี้วัด13!L48="","",ชี้วัด13!L48))</f>
        <v/>
      </c>
      <c r="M18" s="314" t="str">
        <f>IF($B$2=1,IF(ชี้วัด13!M18="","",ชี้วัด13!M18),IF(ชี้วัด13!M48="","",ชี้วัด13!M48))</f>
        <v/>
      </c>
      <c r="N18" s="314" t="str">
        <f>IF($B$2=1,IF(ชี้วัด13!N18="","",ชี้วัด13!N18),IF(ชี้วัด13!N48="","",ชี้วัด13!N48))</f>
        <v/>
      </c>
      <c r="O18" s="314" t="str">
        <f>IF($B$2=1,IF(ชี้วัด13!O18="","",ชี้วัด13!O18),IF(ชี้วัด13!O48="","",ชี้วัด13!O48))</f>
        <v/>
      </c>
      <c r="P18" s="314" t="str">
        <f>IF($B$2=1,IF(ชี้วัด13!P18="","",ชี้วัด13!P18),IF(ชี้วัด13!P48="","",ชี้วัด13!P48))</f>
        <v/>
      </c>
      <c r="Q18" s="314" t="str">
        <f>IF($B$2=1,IF(ชี้วัด13!Q18="","",ชี้วัด13!Q18),IF(ชี้วัด13!Q48="","",ชี้วัด13!Q48))</f>
        <v/>
      </c>
      <c r="R18" s="314" t="str">
        <f>IF($B$2=1,IF(ชี้วัด13!R18="","",ชี้วัด13!R18),IF(ชี้วัด13!R48="","",ชี้วัด13!R48))</f>
        <v/>
      </c>
      <c r="S18" s="314" t="str">
        <f>IF($B$2=1,IF(ชี้วัด13!S18="","",ชี้วัด13!S18),IF(ชี้วัด13!S48="","",ชี้วัด13!S48))</f>
        <v/>
      </c>
      <c r="T18" s="314" t="str">
        <f>IF($B$2=1,IF(ชี้วัด13!T18="","",ชี้วัด13!T18),IF(ชี้วัด13!T48="","",ชี้วัด13!T48))</f>
        <v/>
      </c>
      <c r="U18" s="314" t="str">
        <f>IF($B$2=1,IF(ชี้วัด13!U18="","",ชี้วัด13!U18),IF(ชี้วัด13!U48="","",ชี้วัด13!U48))</f>
        <v/>
      </c>
      <c r="V18" s="314" t="str">
        <f>IF($B$2=1,IF(ชี้วัด13!V18="","",ชี้วัด13!V18),IF(ชี้วัด13!V48="","",ชี้วัด13!V48))</f>
        <v/>
      </c>
      <c r="W18" s="314" t="str">
        <f>IF($B$2=1,IF(ชี้วัด13!W18="","",ชี้วัด13!W18),IF(ชี้วัด13!W48="","",ชี้วัด13!W48))</f>
        <v/>
      </c>
      <c r="X18" s="314" t="str">
        <f>IF($B$2=1,IF(ชี้วัด13!X18="","",ชี้วัด13!X18),IF(ชี้วัด13!X48="","",ชี้วัด13!X48))</f>
        <v/>
      </c>
      <c r="Y18" s="314" t="str">
        <f>IF($B$2=1,IF(ชี้วัด13!Y18="","",ชี้วัด13!Y18),IF(ชี้วัด13!Y48="","",ชี้วัด13!Y48))</f>
        <v/>
      </c>
      <c r="Z18" s="314" t="str">
        <f>IF($B$2=1,IF(ชี้วัด13!Z18="","",ชี้วัด13!Z18),IF(ชี้วัด13!Z48="","",ชี้วัด13!Z48))</f>
        <v/>
      </c>
      <c r="AA18" s="314" t="str">
        <f>IF($B$2=1,IF(ชี้วัด13!AA18="","",ชี้วัด13!AA18),IF(ชี้วัด13!AA48="","",ชี้วัด13!AA48))</f>
        <v/>
      </c>
      <c r="AB18" s="314" t="str">
        <f>IF($B$2=1,IF(ชี้วัด13!AB18="","",ชี้วัด13!AB18),IF(ชี้วัด13!AB48="","",ชี้วัด13!AB48))</f>
        <v/>
      </c>
      <c r="AC18" s="314" t="str">
        <f>IF($B$2=1,IF(ชี้วัด13!AC18="","",ชี้วัด13!AC18),IF(ชี้วัด13!AC48="","",ชี้วัด13!AC48))</f>
        <v/>
      </c>
      <c r="AD18" s="314" t="str">
        <f>IF($B$2=1,IF(ชี้วัด13!AD18="","",ชี้วัด13!AD18),IF(ชี้วัด13!AD48="","",ชี้วัด13!AD48))</f>
        <v/>
      </c>
      <c r="AE18" s="314" t="str">
        <f>IF($B$2=1,IF(ชี้วัด13!AE18="","",ชี้วัด13!AE18),IF(ชี้วัด13!AE48="","",ชี้วัด13!AE48))</f>
        <v/>
      </c>
      <c r="AF18" s="314" t="str">
        <f>IF($B$2=1,IF(ชี้วัด13!AF18="","",ชี้วัด13!AF18),IF(ชี้วัด13!AF48="","",ชี้วัด13!AF48))</f>
        <v/>
      </c>
      <c r="AG18" s="314" t="str">
        <f>IF($B$2=1,IF(ชี้วัด13!AG18="","",ชี้วัด13!AG18),IF(ชี้วัด13!AG48="","",ชี้วัด13!AG48))</f>
        <v/>
      </c>
      <c r="AH18" s="314" t="str">
        <f>IF($B$2=1,IF(ชี้วัด13!AH18="","",ชี้วัด13!AH18),IF(ชี้วัด13!AH48="","",ชี้วัด13!AH48))</f>
        <v/>
      </c>
      <c r="AI18" s="314" t="str">
        <f>IF($B$2=1,IF(ชี้วัด13!AI18="","",ชี้วัด13!AI18),IF(ชี้วัด13!AI48="","",ชี้วัด13!AI48))</f>
        <v/>
      </c>
      <c r="AJ18" s="314" t="str">
        <f>IF($B$2=1,IF(ชี้วัด13!AJ18="","",ชี้วัด13!AJ18),IF(ชี้วัด13!AJ48="","",ชี้วัด13!AJ48))</f>
        <v/>
      </c>
      <c r="AK18" s="314" t="str">
        <f>IF($B$2=1,IF(ชี้วัด13!AK18="","",ชี้วัด13!AK18),IF(ชี้วัด13!AK48="","",ชี้วัด13!AK48))</f>
        <v/>
      </c>
      <c r="AL18" s="314" t="str">
        <f>IF($B$2=1,IF(ชี้วัด13!AL18="","",ชี้วัด13!AL18),IF(ชี้วัด13!AL48="","",ชี้วัด13!AL48))</f>
        <v/>
      </c>
      <c r="AM18" s="314" t="str">
        <f>IF($B$2=1,IF(ชี้วัด13!AM18="","",ชี้วัด13!AM18),IF(ชี้วัด13!AM48="","",ชี้วัด13!AM48))</f>
        <v/>
      </c>
      <c r="AN18" s="314" t="str">
        <f>IF($B$2=1,IF(ชี้วัด13!AN18="","",ชี้วัด13!AN18),IF(ชี้วัด13!AN48="","",ชี้วัด13!AN48))</f>
        <v/>
      </c>
      <c r="AO18" s="314" t="str">
        <f>IF($B$2=1,IF(ชี้วัด13!AO18="","",ชี้วัด13!AO18),IF(ชี้วัด13!AO48="","",ชี้วัด13!AO48))</f>
        <v/>
      </c>
      <c r="AP18" s="314" t="str">
        <f>IF($B$2=1,IF(ชี้วัด13!AP18="","",ชี้วัด13!AP18),IF(ชี้วัด13!AP48="","",ชี้วัด13!AP48))</f>
        <v/>
      </c>
      <c r="AQ18" s="314" t="str">
        <f>IF($B$2=1,IF(ชี้วัด13!AQ18="","",ชี้วัด13!AQ18),IF(ชี้วัด13!AQ48="","",ชี้วัด13!AQ48))</f>
        <v/>
      </c>
      <c r="AR18" s="314" t="str">
        <f>IF($B$2=1,IF(ชี้วัด13!AR18="","",ชี้วัด13!AR18),IF(ชี้วัด13!AR48="","",ชี้วัด13!AR48))</f>
        <v/>
      </c>
      <c r="AS18" s="314" t="str">
        <f>IF($B$2=1,IF(ชี้วัด13!AS18="","",ชี้วัด13!AS18),IF(ชี้วัด13!AS48="","",ชี้วัด13!AS48))</f>
        <v/>
      </c>
      <c r="AT18" s="314" t="str">
        <f>IF($B$2=1,IF(ชี้วัด13!AT18="","",ชี้วัด13!AT18),IF(ชี้วัด13!AT48="","",ชี้วัด13!AT48))</f>
        <v/>
      </c>
      <c r="AU18" s="314" t="str">
        <f>IF($B$2=1,IF(ชี้วัด13!AU18="","",ชี้วัด13!AU18),IF(ชี้วัด13!AU48="","",ชี้วัด13!AU48))</f>
        <v/>
      </c>
      <c r="AV18" s="314" t="str">
        <f>IF($B$2=1,IF(ชี้วัด13!AV18="","",ชี้วัด13!AV18),IF(ชี้วัด13!AV48="","",ชี้วัด13!AV48))</f>
        <v/>
      </c>
      <c r="AW18" s="314" t="str">
        <f>IF($B$2=1,IF(ชี้วัด13!AW18="","",ชี้วัด13!AW18),IF(ชี้วัด13!AW48="","",ชี้วัด13!AW48))</f>
        <v/>
      </c>
      <c r="AX18" s="314" t="str">
        <f>IF($B$2=1,IF(ชี้วัด13!AX18="","",ชี้วัด13!AX18),IF(ชี้วัด13!AX48="","",ชี้วัด13!AX48))</f>
        <v/>
      </c>
      <c r="AY18" s="314" t="str">
        <f>IF($B$2=1,IF(ชี้วัด13!AY18="","",ชี้วัด13!AY18),IF(ชี้วัด13!AY48="","",ชี้วัด13!AY48))</f>
        <v/>
      </c>
      <c r="AZ18" s="314" t="str">
        <f>IF($B$2=1,IF(ชี้วัด13!AZ18="","",ชี้วัด13!AZ18),IF(ชี้วัด13!AZ48="","",ชี้วัด13!AZ48))</f>
        <v/>
      </c>
      <c r="BA18" s="314" t="str">
        <f>IF($B$2=1,IF(ชี้วัด13!BA18="","",ชี้วัด13!BA18),IF(ชี้วัด13!BA48="","",ชี้วัด13!BA48))</f>
        <v/>
      </c>
      <c r="BB18" s="314" t="str">
        <f>IF($B$2=1,IF(ชี้วัด13!BB18="","",ชี้วัด13!BB18),IF(ชี้วัด13!BB48="","",ชี้วัด13!BB48))</f>
        <v/>
      </c>
      <c r="BC18" s="314" t="str">
        <f>IF($B$2=1,IF(ชี้วัด13!BC18="","",ชี้วัด13!BC18),IF(ชี้วัด13!BC48="","",ชี้วัด13!BC48))</f>
        <v/>
      </c>
      <c r="BD18" s="314" t="str">
        <f>IF($B$2=1,IF(ชี้วัด13!BD18="","",ชี้วัด13!BD18),IF(ชี้วัด13!BD48="","",ชี้วัด13!BD48))</f>
        <v/>
      </c>
      <c r="BE18" s="116" t="str">
        <f>IF($B$2=1,IF(ชี้วัด13!BE18="","",ชี้วัด13!BE18),IF(ชี้วัด13!BE48="","",ชี้วัด13!BE48))</f>
        <v/>
      </c>
      <c r="BF18" s="116" t="str">
        <f>IF($B$2=1,IF(ชี้วัด13!BF18="","",ชี้วัด13!BF18),IF(ชี้วัด13!BF48="","",ชี้วัด13!BF48))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IF($B$2=1,IF(ชี้วัด13!E19="","",ชี้วัด13!E19),IF(ชี้วัด13!E49="","",ชี้วัด13!E49))</f>
        <v/>
      </c>
      <c r="F19" s="118"/>
      <c r="G19" s="314" t="str">
        <f>IF($B$2=1,IF(ชี้วัด13!G19="","",ชี้วัด13!G19),IF(ชี้วัด13!G49="","",ชี้วัด13!G49))</f>
        <v/>
      </c>
      <c r="H19" s="314" t="str">
        <f>IF($B$2=1,IF(ชี้วัด13!H19="","",ชี้วัด13!H19),IF(ชี้วัด13!H49="","",ชี้วัด13!H49))</f>
        <v/>
      </c>
      <c r="I19" s="314" t="str">
        <f>IF($B$2=1,IF(ชี้วัด13!I19="","",ชี้วัด13!I19),IF(ชี้วัด13!I49="","",ชี้วัด13!I49))</f>
        <v/>
      </c>
      <c r="J19" s="314" t="str">
        <f>IF($B$2=1,IF(ชี้วัด13!J19="","",ชี้วัด13!J19),IF(ชี้วัด13!J49="","",ชี้วัด13!J49))</f>
        <v/>
      </c>
      <c r="K19" s="314" t="str">
        <f>IF($B$2=1,IF(ชี้วัด13!K19="","",ชี้วัด13!K19),IF(ชี้วัด13!K49="","",ชี้วัด13!K49))</f>
        <v/>
      </c>
      <c r="L19" s="314" t="str">
        <f>IF($B$2=1,IF(ชี้วัด13!L19="","",ชี้วัด13!L19),IF(ชี้วัด13!L49="","",ชี้วัด13!L49))</f>
        <v/>
      </c>
      <c r="M19" s="314" t="str">
        <f>IF($B$2=1,IF(ชี้วัด13!M19="","",ชี้วัด13!M19),IF(ชี้วัด13!M49="","",ชี้วัด13!M49))</f>
        <v/>
      </c>
      <c r="N19" s="314" t="str">
        <f>IF($B$2=1,IF(ชี้วัด13!N19="","",ชี้วัด13!N19),IF(ชี้วัด13!N49="","",ชี้วัด13!N49))</f>
        <v/>
      </c>
      <c r="O19" s="314" t="str">
        <f>IF($B$2=1,IF(ชี้วัด13!O19="","",ชี้วัด13!O19),IF(ชี้วัด13!O49="","",ชี้วัด13!O49))</f>
        <v/>
      </c>
      <c r="P19" s="314" t="str">
        <f>IF($B$2=1,IF(ชี้วัด13!P19="","",ชี้วัด13!P19),IF(ชี้วัด13!P49="","",ชี้วัด13!P49))</f>
        <v/>
      </c>
      <c r="Q19" s="314" t="str">
        <f>IF($B$2=1,IF(ชี้วัด13!Q19="","",ชี้วัด13!Q19),IF(ชี้วัด13!Q49="","",ชี้วัด13!Q49))</f>
        <v/>
      </c>
      <c r="R19" s="314" t="str">
        <f>IF($B$2=1,IF(ชี้วัด13!R19="","",ชี้วัด13!R19),IF(ชี้วัด13!R49="","",ชี้วัด13!R49))</f>
        <v/>
      </c>
      <c r="S19" s="314" t="str">
        <f>IF($B$2=1,IF(ชี้วัด13!S19="","",ชี้วัด13!S19),IF(ชี้วัด13!S49="","",ชี้วัด13!S49))</f>
        <v/>
      </c>
      <c r="T19" s="314" t="str">
        <f>IF($B$2=1,IF(ชี้วัด13!T19="","",ชี้วัด13!T19),IF(ชี้วัด13!T49="","",ชี้วัด13!T49))</f>
        <v/>
      </c>
      <c r="U19" s="314" t="str">
        <f>IF($B$2=1,IF(ชี้วัด13!U19="","",ชี้วัด13!U19),IF(ชี้วัด13!U49="","",ชี้วัด13!U49))</f>
        <v/>
      </c>
      <c r="V19" s="314" t="str">
        <f>IF($B$2=1,IF(ชี้วัด13!V19="","",ชี้วัด13!V19),IF(ชี้วัด13!V49="","",ชี้วัด13!V49))</f>
        <v/>
      </c>
      <c r="W19" s="314" t="str">
        <f>IF($B$2=1,IF(ชี้วัด13!W19="","",ชี้วัด13!W19),IF(ชี้วัด13!W49="","",ชี้วัด13!W49))</f>
        <v/>
      </c>
      <c r="X19" s="314" t="str">
        <f>IF($B$2=1,IF(ชี้วัด13!X19="","",ชี้วัด13!X19),IF(ชี้วัด13!X49="","",ชี้วัด13!X49))</f>
        <v/>
      </c>
      <c r="Y19" s="314" t="str">
        <f>IF($B$2=1,IF(ชี้วัด13!Y19="","",ชี้วัด13!Y19),IF(ชี้วัด13!Y49="","",ชี้วัด13!Y49))</f>
        <v/>
      </c>
      <c r="Z19" s="314" t="str">
        <f>IF($B$2=1,IF(ชี้วัด13!Z19="","",ชี้วัด13!Z19),IF(ชี้วัด13!Z49="","",ชี้วัด13!Z49))</f>
        <v/>
      </c>
      <c r="AA19" s="314" t="str">
        <f>IF($B$2=1,IF(ชี้วัด13!AA19="","",ชี้วัด13!AA19),IF(ชี้วัด13!AA49="","",ชี้วัด13!AA49))</f>
        <v/>
      </c>
      <c r="AB19" s="314" t="str">
        <f>IF($B$2=1,IF(ชี้วัด13!AB19="","",ชี้วัด13!AB19),IF(ชี้วัด13!AB49="","",ชี้วัด13!AB49))</f>
        <v/>
      </c>
      <c r="AC19" s="314" t="str">
        <f>IF($B$2=1,IF(ชี้วัด13!AC19="","",ชี้วัด13!AC19),IF(ชี้วัด13!AC49="","",ชี้วัด13!AC49))</f>
        <v/>
      </c>
      <c r="AD19" s="314" t="str">
        <f>IF($B$2=1,IF(ชี้วัด13!AD19="","",ชี้วัด13!AD19),IF(ชี้วัด13!AD49="","",ชี้วัด13!AD49))</f>
        <v/>
      </c>
      <c r="AE19" s="314" t="str">
        <f>IF($B$2=1,IF(ชี้วัด13!AE19="","",ชี้วัด13!AE19),IF(ชี้วัด13!AE49="","",ชี้วัด13!AE49))</f>
        <v/>
      </c>
      <c r="AF19" s="314" t="str">
        <f>IF($B$2=1,IF(ชี้วัด13!AF19="","",ชี้วัด13!AF19),IF(ชี้วัด13!AF49="","",ชี้วัด13!AF49))</f>
        <v/>
      </c>
      <c r="AG19" s="314" t="str">
        <f>IF($B$2=1,IF(ชี้วัด13!AG19="","",ชี้วัด13!AG19),IF(ชี้วัด13!AG49="","",ชี้วัด13!AG49))</f>
        <v/>
      </c>
      <c r="AH19" s="314" t="str">
        <f>IF($B$2=1,IF(ชี้วัด13!AH19="","",ชี้วัด13!AH19),IF(ชี้วัด13!AH49="","",ชี้วัด13!AH49))</f>
        <v/>
      </c>
      <c r="AI19" s="314" t="str">
        <f>IF($B$2=1,IF(ชี้วัด13!AI19="","",ชี้วัด13!AI19),IF(ชี้วัด13!AI49="","",ชี้วัด13!AI49))</f>
        <v/>
      </c>
      <c r="AJ19" s="314" t="str">
        <f>IF($B$2=1,IF(ชี้วัด13!AJ19="","",ชี้วัด13!AJ19),IF(ชี้วัด13!AJ49="","",ชี้วัด13!AJ49))</f>
        <v/>
      </c>
      <c r="AK19" s="314" t="str">
        <f>IF($B$2=1,IF(ชี้วัด13!AK19="","",ชี้วัด13!AK19),IF(ชี้วัด13!AK49="","",ชี้วัด13!AK49))</f>
        <v/>
      </c>
      <c r="AL19" s="314" t="str">
        <f>IF($B$2=1,IF(ชี้วัด13!AL19="","",ชี้วัด13!AL19),IF(ชี้วัด13!AL49="","",ชี้วัด13!AL49))</f>
        <v/>
      </c>
      <c r="AM19" s="314" t="str">
        <f>IF($B$2=1,IF(ชี้วัด13!AM19="","",ชี้วัด13!AM19),IF(ชี้วัด13!AM49="","",ชี้วัด13!AM49))</f>
        <v/>
      </c>
      <c r="AN19" s="314" t="str">
        <f>IF($B$2=1,IF(ชี้วัด13!AN19="","",ชี้วัด13!AN19),IF(ชี้วัด13!AN49="","",ชี้วัด13!AN49))</f>
        <v/>
      </c>
      <c r="AO19" s="314" t="str">
        <f>IF($B$2=1,IF(ชี้วัด13!AO19="","",ชี้วัด13!AO19),IF(ชี้วัด13!AO49="","",ชี้วัด13!AO49))</f>
        <v/>
      </c>
      <c r="AP19" s="314" t="str">
        <f>IF($B$2=1,IF(ชี้วัด13!AP19="","",ชี้วัด13!AP19),IF(ชี้วัด13!AP49="","",ชี้วัด13!AP49))</f>
        <v/>
      </c>
      <c r="AQ19" s="314" t="str">
        <f>IF($B$2=1,IF(ชี้วัด13!AQ19="","",ชี้วัด13!AQ19),IF(ชี้วัด13!AQ49="","",ชี้วัด13!AQ49))</f>
        <v/>
      </c>
      <c r="AR19" s="314" t="str">
        <f>IF($B$2=1,IF(ชี้วัด13!AR19="","",ชี้วัด13!AR19),IF(ชี้วัด13!AR49="","",ชี้วัด13!AR49))</f>
        <v/>
      </c>
      <c r="AS19" s="314" t="str">
        <f>IF($B$2=1,IF(ชี้วัด13!AS19="","",ชี้วัด13!AS19),IF(ชี้วัด13!AS49="","",ชี้วัด13!AS49))</f>
        <v/>
      </c>
      <c r="AT19" s="314" t="str">
        <f>IF($B$2=1,IF(ชี้วัด13!AT19="","",ชี้วัด13!AT19),IF(ชี้วัด13!AT49="","",ชี้วัด13!AT49))</f>
        <v/>
      </c>
      <c r="AU19" s="314" t="str">
        <f>IF($B$2=1,IF(ชี้วัด13!AU19="","",ชี้วัด13!AU19),IF(ชี้วัด13!AU49="","",ชี้วัด13!AU49))</f>
        <v/>
      </c>
      <c r="AV19" s="314" t="str">
        <f>IF($B$2=1,IF(ชี้วัด13!AV19="","",ชี้วัด13!AV19),IF(ชี้วัด13!AV49="","",ชี้วัด13!AV49))</f>
        <v/>
      </c>
      <c r="AW19" s="314" t="str">
        <f>IF($B$2=1,IF(ชี้วัด13!AW19="","",ชี้วัด13!AW19),IF(ชี้วัด13!AW49="","",ชี้วัด13!AW49))</f>
        <v/>
      </c>
      <c r="AX19" s="314" t="str">
        <f>IF($B$2=1,IF(ชี้วัด13!AX19="","",ชี้วัด13!AX19),IF(ชี้วัด13!AX49="","",ชี้วัด13!AX49))</f>
        <v/>
      </c>
      <c r="AY19" s="314" t="str">
        <f>IF($B$2=1,IF(ชี้วัด13!AY19="","",ชี้วัด13!AY19),IF(ชี้วัด13!AY49="","",ชี้วัด13!AY49))</f>
        <v/>
      </c>
      <c r="AZ19" s="314" t="str">
        <f>IF($B$2=1,IF(ชี้วัด13!AZ19="","",ชี้วัด13!AZ19),IF(ชี้วัด13!AZ49="","",ชี้วัด13!AZ49))</f>
        <v/>
      </c>
      <c r="BA19" s="314" t="str">
        <f>IF($B$2=1,IF(ชี้วัด13!BA19="","",ชี้วัด13!BA19),IF(ชี้วัด13!BA49="","",ชี้วัด13!BA49))</f>
        <v/>
      </c>
      <c r="BB19" s="314" t="str">
        <f>IF($B$2=1,IF(ชี้วัด13!BB19="","",ชี้วัด13!BB19),IF(ชี้วัด13!BB49="","",ชี้วัด13!BB49))</f>
        <v/>
      </c>
      <c r="BC19" s="314" t="str">
        <f>IF($B$2=1,IF(ชี้วัด13!BC19="","",ชี้วัด13!BC19),IF(ชี้วัด13!BC49="","",ชี้วัด13!BC49))</f>
        <v/>
      </c>
      <c r="BD19" s="314" t="str">
        <f>IF($B$2=1,IF(ชี้วัด13!BD19="","",ชี้วัด13!BD19),IF(ชี้วัด13!BD49="","",ชี้วัด13!BD49))</f>
        <v/>
      </c>
      <c r="BE19" s="116" t="str">
        <f>IF($B$2=1,IF(ชี้วัด13!BE19="","",ชี้วัด13!BE19),IF(ชี้วัด13!BE49="","",ชี้วัด13!BE49))</f>
        <v/>
      </c>
      <c r="BF19" s="116" t="str">
        <f>IF($B$2=1,IF(ชี้วัด13!BF19="","",ชี้วัด13!BF19),IF(ชี้วัด13!BF49="","",ชี้วัด13!BF49))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IF($B$2=1,IF(ชี้วัด13!E20="","",ชี้วัด13!E20),IF(ชี้วัด13!E50="","",ชี้วัด13!E50))</f>
        <v/>
      </c>
      <c r="F20" s="118"/>
      <c r="G20" s="314" t="str">
        <f>IF($B$2=1,IF(ชี้วัด13!G20="","",ชี้วัด13!G20),IF(ชี้วัด13!G50="","",ชี้วัด13!G50))</f>
        <v/>
      </c>
      <c r="H20" s="314" t="str">
        <f>IF($B$2=1,IF(ชี้วัด13!H20="","",ชี้วัด13!H20),IF(ชี้วัด13!H50="","",ชี้วัด13!H50))</f>
        <v/>
      </c>
      <c r="I20" s="314" t="str">
        <f>IF($B$2=1,IF(ชี้วัด13!I20="","",ชี้วัด13!I20),IF(ชี้วัด13!I50="","",ชี้วัด13!I50))</f>
        <v/>
      </c>
      <c r="J20" s="314" t="str">
        <f>IF($B$2=1,IF(ชี้วัด13!J20="","",ชี้วัด13!J20),IF(ชี้วัด13!J50="","",ชี้วัด13!J50))</f>
        <v/>
      </c>
      <c r="K20" s="314" t="str">
        <f>IF($B$2=1,IF(ชี้วัด13!K20="","",ชี้วัด13!K20),IF(ชี้วัด13!K50="","",ชี้วัด13!K50))</f>
        <v/>
      </c>
      <c r="L20" s="314" t="str">
        <f>IF($B$2=1,IF(ชี้วัด13!L20="","",ชี้วัด13!L20),IF(ชี้วัด13!L50="","",ชี้วัด13!L50))</f>
        <v/>
      </c>
      <c r="M20" s="314" t="str">
        <f>IF($B$2=1,IF(ชี้วัด13!M20="","",ชี้วัด13!M20),IF(ชี้วัด13!M50="","",ชี้วัด13!M50))</f>
        <v/>
      </c>
      <c r="N20" s="314" t="str">
        <f>IF($B$2=1,IF(ชี้วัด13!N20="","",ชี้วัด13!N20),IF(ชี้วัด13!N50="","",ชี้วัด13!N50))</f>
        <v/>
      </c>
      <c r="O20" s="314" t="str">
        <f>IF($B$2=1,IF(ชี้วัด13!O20="","",ชี้วัด13!O20),IF(ชี้วัด13!O50="","",ชี้วัด13!O50))</f>
        <v/>
      </c>
      <c r="P20" s="314" t="str">
        <f>IF($B$2=1,IF(ชี้วัด13!P20="","",ชี้วัด13!P20),IF(ชี้วัด13!P50="","",ชี้วัด13!P50))</f>
        <v/>
      </c>
      <c r="Q20" s="314" t="str">
        <f>IF($B$2=1,IF(ชี้วัด13!Q20="","",ชี้วัด13!Q20),IF(ชี้วัด13!Q50="","",ชี้วัด13!Q50))</f>
        <v/>
      </c>
      <c r="R20" s="314" t="str">
        <f>IF($B$2=1,IF(ชี้วัด13!R20="","",ชี้วัด13!R20),IF(ชี้วัด13!R50="","",ชี้วัด13!R50))</f>
        <v/>
      </c>
      <c r="S20" s="314" t="str">
        <f>IF($B$2=1,IF(ชี้วัด13!S20="","",ชี้วัด13!S20),IF(ชี้วัด13!S50="","",ชี้วัด13!S50))</f>
        <v/>
      </c>
      <c r="T20" s="314" t="str">
        <f>IF($B$2=1,IF(ชี้วัด13!T20="","",ชี้วัด13!T20),IF(ชี้วัด13!T50="","",ชี้วัด13!T50))</f>
        <v/>
      </c>
      <c r="U20" s="314" t="str">
        <f>IF($B$2=1,IF(ชี้วัด13!U20="","",ชี้วัด13!U20),IF(ชี้วัด13!U50="","",ชี้วัด13!U50))</f>
        <v/>
      </c>
      <c r="V20" s="314" t="str">
        <f>IF($B$2=1,IF(ชี้วัด13!V20="","",ชี้วัด13!V20),IF(ชี้วัด13!V50="","",ชี้วัด13!V50))</f>
        <v/>
      </c>
      <c r="W20" s="314" t="str">
        <f>IF($B$2=1,IF(ชี้วัด13!W20="","",ชี้วัด13!W20),IF(ชี้วัด13!W50="","",ชี้วัด13!W50))</f>
        <v/>
      </c>
      <c r="X20" s="314" t="str">
        <f>IF($B$2=1,IF(ชี้วัด13!X20="","",ชี้วัด13!X20),IF(ชี้วัด13!X50="","",ชี้วัด13!X50))</f>
        <v/>
      </c>
      <c r="Y20" s="314" t="str">
        <f>IF($B$2=1,IF(ชี้วัด13!Y20="","",ชี้วัด13!Y20),IF(ชี้วัด13!Y50="","",ชี้วัด13!Y50))</f>
        <v/>
      </c>
      <c r="Z20" s="314" t="str">
        <f>IF($B$2=1,IF(ชี้วัด13!Z20="","",ชี้วัด13!Z20),IF(ชี้วัด13!Z50="","",ชี้วัด13!Z50))</f>
        <v/>
      </c>
      <c r="AA20" s="314" t="str">
        <f>IF($B$2=1,IF(ชี้วัด13!AA20="","",ชี้วัด13!AA20),IF(ชี้วัด13!AA50="","",ชี้วัด13!AA50))</f>
        <v/>
      </c>
      <c r="AB20" s="314" t="str">
        <f>IF($B$2=1,IF(ชี้วัด13!AB20="","",ชี้วัด13!AB20),IF(ชี้วัด13!AB50="","",ชี้วัด13!AB50))</f>
        <v/>
      </c>
      <c r="AC20" s="314" t="str">
        <f>IF($B$2=1,IF(ชี้วัด13!AC20="","",ชี้วัด13!AC20),IF(ชี้วัด13!AC50="","",ชี้วัด13!AC50))</f>
        <v/>
      </c>
      <c r="AD20" s="314" t="str">
        <f>IF($B$2=1,IF(ชี้วัด13!AD20="","",ชี้วัด13!AD20),IF(ชี้วัด13!AD50="","",ชี้วัด13!AD50))</f>
        <v/>
      </c>
      <c r="AE20" s="314" t="str">
        <f>IF($B$2=1,IF(ชี้วัด13!AE20="","",ชี้วัด13!AE20),IF(ชี้วัด13!AE50="","",ชี้วัด13!AE50))</f>
        <v/>
      </c>
      <c r="AF20" s="314" t="str">
        <f>IF($B$2=1,IF(ชี้วัด13!AF20="","",ชี้วัด13!AF20),IF(ชี้วัด13!AF50="","",ชี้วัด13!AF50))</f>
        <v/>
      </c>
      <c r="AG20" s="314" t="str">
        <f>IF($B$2=1,IF(ชี้วัด13!AG20="","",ชี้วัด13!AG20),IF(ชี้วัด13!AG50="","",ชี้วัด13!AG50))</f>
        <v/>
      </c>
      <c r="AH20" s="314" t="str">
        <f>IF($B$2=1,IF(ชี้วัด13!AH20="","",ชี้วัด13!AH20),IF(ชี้วัด13!AH50="","",ชี้วัด13!AH50))</f>
        <v/>
      </c>
      <c r="AI20" s="314" t="str">
        <f>IF($B$2=1,IF(ชี้วัด13!AI20="","",ชี้วัด13!AI20),IF(ชี้วัด13!AI50="","",ชี้วัด13!AI50))</f>
        <v/>
      </c>
      <c r="AJ20" s="314" t="str">
        <f>IF($B$2=1,IF(ชี้วัด13!AJ20="","",ชี้วัด13!AJ20),IF(ชี้วัด13!AJ50="","",ชี้วัด13!AJ50))</f>
        <v/>
      </c>
      <c r="AK20" s="314" t="str">
        <f>IF($B$2=1,IF(ชี้วัด13!AK20="","",ชี้วัด13!AK20),IF(ชี้วัด13!AK50="","",ชี้วัด13!AK50))</f>
        <v/>
      </c>
      <c r="AL20" s="314" t="str">
        <f>IF($B$2=1,IF(ชี้วัด13!AL20="","",ชี้วัด13!AL20),IF(ชี้วัด13!AL50="","",ชี้วัด13!AL50))</f>
        <v/>
      </c>
      <c r="AM20" s="314" t="str">
        <f>IF($B$2=1,IF(ชี้วัด13!AM20="","",ชี้วัด13!AM20),IF(ชี้วัด13!AM50="","",ชี้วัด13!AM50))</f>
        <v/>
      </c>
      <c r="AN20" s="314" t="str">
        <f>IF($B$2=1,IF(ชี้วัด13!AN20="","",ชี้วัด13!AN20),IF(ชี้วัด13!AN50="","",ชี้วัด13!AN50))</f>
        <v/>
      </c>
      <c r="AO20" s="314" t="str">
        <f>IF($B$2=1,IF(ชี้วัด13!AO20="","",ชี้วัด13!AO20),IF(ชี้วัด13!AO50="","",ชี้วัด13!AO50))</f>
        <v/>
      </c>
      <c r="AP20" s="314" t="str">
        <f>IF($B$2=1,IF(ชี้วัด13!AP20="","",ชี้วัด13!AP20),IF(ชี้วัด13!AP50="","",ชี้วัด13!AP50))</f>
        <v/>
      </c>
      <c r="AQ20" s="314" t="str">
        <f>IF($B$2=1,IF(ชี้วัด13!AQ20="","",ชี้วัด13!AQ20),IF(ชี้วัด13!AQ50="","",ชี้วัด13!AQ50))</f>
        <v/>
      </c>
      <c r="AR20" s="314" t="str">
        <f>IF($B$2=1,IF(ชี้วัด13!AR20="","",ชี้วัด13!AR20),IF(ชี้วัด13!AR50="","",ชี้วัด13!AR50))</f>
        <v/>
      </c>
      <c r="AS20" s="314" t="str">
        <f>IF($B$2=1,IF(ชี้วัด13!AS20="","",ชี้วัด13!AS20),IF(ชี้วัด13!AS50="","",ชี้วัด13!AS50))</f>
        <v/>
      </c>
      <c r="AT20" s="314" t="str">
        <f>IF($B$2=1,IF(ชี้วัด13!AT20="","",ชี้วัด13!AT20),IF(ชี้วัด13!AT50="","",ชี้วัด13!AT50))</f>
        <v/>
      </c>
      <c r="AU20" s="314" t="str">
        <f>IF($B$2=1,IF(ชี้วัด13!AU20="","",ชี้วัด13!AU20),IF(ชี้วัด13!AU50="","",ชี้วัด13!AU50))</f>
        <v/>
      </c>
      <c r="AV20" s="314" t="str">
        <f>IF($B$2=1,IF(ชี้วัด13!AV20="","",ชี้วัด13!AV20),IF(ชี้วัด13!AV50="","",ชี้วัด13!AV50))</f>
        <v/>
      </c>
      <c r="AW20" s="314" t="str">
        <f>IF($B$2=1,IF(ชี้วัด13!AW20="","",ชี้วัด13!AW20),IF(ชี้วัด13!AW50="","",ชี้วัด13!AW50))</f>
        <v/>
      </c>
      <c r="AX20" s="314" t="str">
        <f>IF($B$2=1,IF(ชี้วัด13!AX20="","",ชี้วัด13!AX20),IF(ชี้วัด13!AX50="","",ชี้วัด13!AX50))</f>
        <v/>
      </c>
      <c r="AY20" s="314" t="str">
        <f>IF($B$2=1,IF(ชี้วัด13!AY20="","",ชี้วัด13!AY20),IF(ชี้วัด13!AY50="","",ชี้วัด13!AY50))</f>
        <v/>
      </c>
      <c r="AZ20" s="314" t="str">
        <f>IF($B$2=1,IF(ชี้วัด13!AZ20="","",ชี้วัด13!AZ20),IF(ชี้วัด13!AZ50="","",ชี้วัด13!AZ50))</f>
        <v/>
      </c>
      <c r="BA20" s="314" t="str">
        <f>IF($B$2=1,IF(ชี้วัด13!BA20="","",ชี้วัด13!BA20),IF(ชี้วัด13!BA50="","",ชี้วัด13!BA50))</f>
        <v/>
      </c>
      <c r="BB20" s="314" t="str">
        <f>IF($B$2=1,IF(ชี้วัด13!BB20="","",ชี้วัด13!BB20),IF(ชี้วัด13!BB50="","",ชี้วัด13!BB50))</f>
        <v/>
      </c>
      <c r="BC20" s="314" t="str">
        <f>IF($B$2=1,IF(ชี้วัด13!BC20="","",ชี้วัด13!BC20),IF(ชี้วัด13!BC50="","",ชี้วัด13!BC50))</f>
        <v/>
      </c>
      <c r="BD20" s="314" t="str">
        <f>IF($B$2=1,IF(ชี้วัด13!BD20="","",ชี้วัด13!BD20),IF(ชี้วัด13!BD50="","",ชี้วัด13!BD50))</f>
        <v/>
      </c>
      <c r="BE20" s="116" t="str">
        <f>IF($B$2=1,IF(ชี้วัด13!BE20="","",ชี้วัด13!BE20),IF(ชี้วัด13!BE50="","",ชี้วัด13!BE50))</f>
        <v/>
      </c>
      <c r="BF20" s="116" t="str">
        <f>IF($B$2=1,IF(ชี้วัด13!BF20="","",ชี้วัด13!BF20),IF(ชี้วัด13!BF50="","",ชี้วัด13!BF50))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IF($B$2=1,IF(ชี้วัด13!E21="","",ชี้วัด13!E21),IF(ชี้วัด13!E51="","",ชี้วัด13!E51))</f>
        <v/>
      </c>
      <c r="F21" s="118"/>
      <c r="G21" s="314" t="str">
        <f>IF($B$2=1,IF(ชี้วัด13!G21="","",ชี้วัด13!G21),IF(ชี้วัด13!G51="","",ชี้วัด13!G51))</f>
        <v/>
      </c>
      <c r="H21" s="314" t="str">
        <f>IF($B$2=1,IF(ชี้วัด13!H21="","",ชี้วัด13!H21),IF(ชี้วัด13!H51="","",ชี้วัด13!H51))</f>
        <v/>
      </c>
      <c r="I21" s="314" t="str">
        <f>IF($B$2=1,IF(ชี้วัด13!I21="","",ชี้วัด13!I21),IF(ชี้วัด13!I51="","",ชี้วัด13!I51))</f>
        <v/>
      </c>
      <c r="J21" s="314" t="str">
        <f>IF($B$2=1,IF(ชี้วัด13!J21="","",ชี้วัด13!J21),IF(ชี้วัด13!J51="","",ชี้วัด13!J51))</f>
        <v/>
      </c>
      <c r="K21" s="314" t="str">
        <f>IF($B$2=1,IF(ชี้วัด13!K21="","",ชี้วัด13!K21),IF(ชี้วัด13!K51="","",ชี้วัด13!K51))</f>
        <v/>
      </c>
      <c r="L21" s="314" t="str">
        <f>IF($B$2=1,IF(ชี้วัด13!L21="","",ชี้วัด13!L21),IF(ชี้วัด13!L51="","",ชี้วัด13!L51))</f>
        <v/>
      </c>
      <c r="M21" s="314" t="str">
        <f>IF($B$2=1,IF(ชี้วัด13!M21="","",ชี้วัด13!M21),IF(ชี้วัด13!M51="","",ชี้วัด13!M51))</f>
        <v/>
      </c>
      <c r="N21" s="314" t="str">
        <f>IF($B$2=1,IF(ชี้วัด13!N21="","",ชี้วัด13!N21),IF(ชี้วัด13!N51="","",ชี้วัด13!N51))</f>
        <v/>
      </c>
      <c r="O21" s="314" t="str">
        <f>IF($B$2=1,IF(ชี้วัด13!O21="","",ชี้วัด13!O21),IF(ชี้วัด13!O51="","",ชี้วัด13!O51))</f>
        <v/>
      </c>
      <c r="P21" s="314" t="str">
        <f>IF($B$2=1,IF(ชี้วัด13!P21="","",ชี้วัด13!P21),IF(ชี้วัด13!P51="","",ชี้วัด13!P51))</f>
        <v/>
      </c>
      <c r="Q21" s="314" t="str">
        <f>IF($B$2=1,IF(ชี้วัด13!Q21="","",ชี้วัด13!Q21),IF(ชี้วัด13!Q51="","",ชี้วัด13!Q51))</f>
        <v/>
      </c>
      <c r="R21" s="314" t="str">
        <f>IF($B$2=1,IF(ชี้วัด13!R21="","",ชี้วัด13!R21),IF(ชี้วัด13!R51="","",ชี้วัด13!R51))</f>
        <v/>
      </c>
      <c r="S21" s="314" t="str">
        <f>IF($B$2=1,IF(ชี้วัด13!S21="","",ชี้วัด13!S21),IF(ชี้วัด13!S51="","",ชี้วัด13!S51))</f>
        <v/>
      </c>
      <c r="T21" s="314" t="str">
        <f>IF($B$2=1,IF(ชี้วัด13!T21="","",ชี้วัด13!T21),IF(ชี้วัด13!T51="","",ชี้วัด13!T51))</f>
        <v/>
      </c>
      <c r="U21" s="314" t="str">
        <f>IF($B$2=1,IF(ชี้วัด13!U21="","",ชี้วัด13!U21),IF(ชี้วัด13!U51="","",ชี้วัด13!U51))</f>
        <v/>
      </c>
      <c r="V21" s="314" t="str">
        <f>IF($B$2=1,IF(ชี้วัด13!V21="","",ชี้วัด13!V21),IF(ชี้วัด13!V51="","",ชี้วัด13!V51))</f>
        <v/>
      </c>
      <c r="W21" s="314" t="str">
        <f>IF($B$2=1,IF(ชี้วัด13!W21="","",ชี้วัด13!W21),IF(ชี้วัด13!W51="","",ชี้วัด13!W51))</f>
        <v/>
      </c>
      <c r="X21" s="314" t="str">
        <f>IF($B$2=1,IF(ชี้วัด13!X21="","",ชี้วัด13!X21),IF(ชี้วัด13!X51="","",ชี้วัด13!X51))</f>
        <v/>
      </c>
      <c r="Y21" s="314" t="str">
        <f>IF($B$2=1,IF(ชี้วัด13!Y21="","",ชี้วัด13!Y21),IF(ชี้วัด13!Y51="","",ชี้วัด13!Y51))</f>
        <v/>
      </c>
      <c r="Z21" s="314" t="str">
        <f>IF($B$2=1,IF(ชี้วัด13!Z21="","",ชี้วัด13!Z21),IF(ชี้วัด13!Z51="","",ชี้วัด13!Z51))</f>
        <v/>
      </c>
      <c r="AA21" s="314" t="str">
        <f>IF($B$2=1,IF(ชี้วัด13!AA21="","",ชี้วัด13!AA21),IF(ชี้วัด13!AA51="","",ชี้วัด13!AA51))</f>
        <v/>
      </c>
      <c r="AB21" s="314" t="str">
        <f>IF($B$2=1,IF(ชี้วัด13!AB21="","",ชี้วัด13!AB21),IF(ชี้วัด13!AB51="","",ชี้วัด13!AB51))</f>
        <v/>
      </c>
      <c r="AC21" s="314" t="str">
        <f>IF($B$2=1,IF(ชี้วัด13!AC21="","",ชี้วัด13!AC21),IF(ชี้วัด13!AC51="","",ชี้วัด13!AC51))</f>
        <v/>
      </c>
      <c r="AD21" s="314" t="str">
        <f>IF($B$2=1,IF(ชี้วัด13!AD21="","",ชี้วัด13!AD21),IF(ชี้วัด13!AD51="","",ชี้วัด13!AD51))</f>
        <v/>
      </c>
      <c r="AE21" s="314" t="str">
        <f>IF($B$2=1,IF(ชี้วัด13!AE21="","",ชี้วัด13!AE21),IF(ชี้วัด13!AE51="","",ชี้วัด13!AE51))</f>
        <v/>
      </c>
      <c r="AF21" s="314" t="str">
        <f>IF($B$2=1,IF(ชี้วัด13!AF21="","",ชี้วัด13!AF21),IF(ชี้วัด13!AF51="","",ชี้วัด13!AF51))</f>
        <v/>
      </c>
      <c r="AG21" s="314" t="str">
        <f>IF($B$2=1,IF(ชี้วัด13!AG21="","",ชี้วัด13!AG21),IF(ชี้วัด13!AG51="","",ชี้วัด13!AG51))</f>
        <v/>
      </c>
      <c r="AH21" s="314" t="str">
        <f>IF($B$2=1,IF(ชี้วัด13!AH21="","",ชี้วัด13!AH21),IF(ชี้วัด13!AH51="","",ชี้วัด13!AH51))</f>
        <v/>
      </c>
      <c r="AI21" s="314" t="str">
        <f>IF($B$2=1,IF(ชี้วัด13!AI21="","",ชี้วัด13!AI21),IF(ชี้วัด13!AI51="","",ชี้วัด13!AI51))</f>
        <v/>
      </c>
      <c r="AJ21" s="314" t="str">
        <f>IF($B$2=1,IF(ชี้วัด13!AJ21="","",ชี้วัด13!AJ21),IF(ชี้วัด13!AJ51="","",ชี้วัด13!AJ51))</f>
        <v/>
      </c>
      <c r="AK21" s="314" t="str">
        <f>IF($B$2=1,IF(ชี้วัด13!AK21="","",ชี้วัด13!AK21),IF(ชี้วัด13!AK51="","",ชี้วัด13!AK51))</f>
        <v/>
      </c>
      <c r="AL21" s="314" t="str">
        <f>IF($B$2=1,IF(ชี้วัด13!AL21="","",ชี้วัด13!AL21),IF(ชี้วัด13!AL51="","",ชี้วัด13!AL51))</f>
        <v/>
      </c>
      <c r="AM21" s="314" t="str">
        <f>IF($B$2=1,IF(ชี้วัด13!AM21="","",ชี้วัด13!AM21),IF(ชี้วัด13!AM51="","",ชี้วัด13!AM51))</f>
        <v/>
      </c>
      <c r="AN21" s="314" t="str">
        <f>IF($B$2=1,IF(ชี้วัด13!AN21="","",ชี้วัด13!AN21),IF(ชี้วัด13!AN51="","",ชี้วัด13!AN51))</f>
        <v/>
      </c>
      <c r="AO21" s="314" t="str">
        <f>IF($B$2=1,IF(ชี้วัด13!AO21="","",ชี้วัด13!AO21),IF(ชี้วัด13!AO51="","",ชี้วัด13!AO51))</f>
        <v/>
      </c>
      <c r="AP21" s="314" t="str">
        <f>IF($B$2=1,IF(ชี้วัด13!AP21="","",ชี้วัด13!AP21),IF(ชี้วัด13!AP51="","",ชี้วัด13!AP51))</f>
        <v/>
      </c>
      <c r="AQ21" s="314" t="str">
        <f>IF($B$2=1,IF(ชี้วัด13!AQ21="","",ชี้วัด13!AQ21),IF(ชี้วัด13!AQ51="","",ชี้วัด13!AQ51))</f>
        <v/>
      </c>
      <c r="AR21" s="314" t="str">
        <f>IF($B$2=1,IF(ชี้วัด13!AR21="","",ชี้วัด13!AR21),IF(ชี้วัด13!AR51="","",ชี้วัด13!AR51))</f>
        <v/>
      </c>
      <c r="AS21" s="314" t="str">
        <f>IF($B$2=1,IF(ชี้วัด13!AS21="","",ชี้วัด13!AS21),IF(ชี้วัด13!AS51="","",ชี้วัด13!AS51))</f>
        <v/>
      </c>
      <c r="AT21" s="314" t="str">
        <f>IF($B$2=1,IF(ชี้วัด13!AT21="","",ชี้วัด13!AT21),IF(ชี้วัด13!AT51="","",ชี้วัด13!AT51))</f>
        <v/>
      </c>
      <c r="AU21" s="314" t="str">
        <f>IF($B$2=1,IF(ชี้วัด13!AU21="","",ชี้วัด13!AU21),IF(ชี้วัด13!AU51="","",ชี้วัด13!AU51))</f>
        <v/>
      </c>
      <c r="AV21" s="314" t="str">
        <f>IF($B$2=1,IF(ชี้วัด13!AV21="","",ชี้วัด13!AV21),IF(ชี้วัด13!AV51="","",ชี้วัด13!AV51))</f>
        <v/>
      </c>
      <c r="AW21" s="314" t="str">
        <f>IF($B$2=1,IF(ชี้วัด13!AW21="","",ชี้วัด13!AW21),IF(ชี้วัด13!AW51="","",ชี้วัด13!AW51))</f>
        <v/>
      </c>
      <c r="AX21" s="314" t="str">
        <f>IF($B$2=1,IF(ชี้วัด13!AX21="","",ชี้วัด13!AX21),IF(ชี้วัด13!AX51="","",ชี้วัด13!AX51))</f>
        <v/>
      </c>
      <c r="AY21" s="314" t="str">
        <f>IF($B$2=1,IF(ชี้วัด13!AY21="","",ชี้วัด13!AY21),IF(ชี้วัด13!AY51="","",ชี้วัด13!AY51))</f>
        <v/>
      </c>
      <c r="AZ21" s="314" t="str">
        <f>IF($B$2=1,IF(ชี้วัด13!AZ21="","",ชี้วัด13!AZ21),IF(ชี้วัด13!AZ51="","",ชี้วัด13!AZ51))</f>
        <v/>
      </c>
      <c r="BA21" s="314" t="str">
        <f>IF($B$2=1,IF(ชี้วัด13!BA21="","",ชี้วัด13!BA21),IF(ชี้วัด13!BA51="","",ชี้วัด13!BA51))</f>
        <v/>
      </c>
      <c r="BB21" s="314" t="str">
        <f>IF($B$2=1,IF(ชี้วัด13!BB21="","",ชี้วัด13!BB21),IF(ชี้วัด13!BB51="","",ชี้วัด13!BB51))</f>
        <v/>
      </c>
      <c r="BC21" s="314" t="str">
        <f>IF($B$2=1,IF(ชี้วัด13!BC21="","",ชี้วัด13!BC21),IF(ชี้วัด13!BC51="","",ชี้วัด13!BC51))</f>
        <v/>
      </c>
      <c r="BD21" s="314" t="str">
        <f>IF($B$2=1,IF(ชี้วัด13!BD21="","",ชี้วัด13!BD21),IF(ชี้วัด13!BD51="","",ชี้วัด13!BD51))</f>
        <v/>
      </c>
      <c r="BE21" s="116" t="str">
        <f>IF($B$2=1,IF(ชี้วัด13!BE21="","",ชี้วัด13!BE21),IF(ชี้วัด13!BE51="","",ชี้วัด13!BE51))</f>
        <v/>
      </c>
      <c r="BF21" s="116" t="str">
        <f>IF($B$2=1,IF(ชี้วัด13!BF21="","",ชี้วัด13!BF21),IF(ชี้วัด13!BF51="","",ชี้วัด13!BF51))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IF($B$2=1,IF(ชี้วัด13!E22="","",ชี้วัด13!E22),IF(ชี้วัด13!E52="","",ชี้วัด13!E52))</f>
        <v/>
      </c>
      <c r="F22" s="118"/>
      <c r="G22" s="314" t="str">
        <f>IF($B$2=1,IF(ชี้วัด13!G22="","",ชี้วัด13!G22),IF(ชี้วัด13!G52="","",ชี้วัด13!G52))</f>
        <v/>
      </c>
      <c r="H22" s="314" t="str">
        <f>IF($B$2=1,IF(ชี้วัด13!H22="","",ชี้วัด13!H22),IF(ชี้วัด13!H52="","",ชี้วัด13!H52))</f>
        <v/>
      </c>
      <c r="I22" s="314" t="str">
        <f>IF($B$2=1,IF(ชี้วัด13!I22="","",ชี้วัด13!I22),IF(ชี้วัด13!I52="","",ชี้วัด13!I52))</f>
        <v/>
      </c>
      <c r="J22" s="314" t="str">
        <f>IF($B$2=1,IF(ชี้วัด13!J22="","",ชี้วัด13!J22),IF(ชี้วัด13!J52="","",ชี้วัด13!J52))</f>
        <v/>
      </c>
      <c r="K22" s="314" t="str">
        <f>IF($B$2=1,IF(ชี้วัด13!K22="","",ชี้วัด13!K22),IF(ชี้วัด13!K52="","",ชี้วัด13!K52))</f>
        <v/>
      </c>
      <c r="L22" s="314" t="str">
        <f>IF($B$2=1,IF(ชี้วัด13!L22="","",ชี้วัด13!L22),IF(ชี้วัด13!L52="","",ชี้วัด13!L52))</f>
        <v/>
      </c>
      <c r="M22" s="314" t="str">
        <f>IF($B$2=1,IF(ชี้วัด13!M22="","",ชี้วัด13!M22),IF(ชี้วัด13!M52="","",ชี้วัด13!M52))</f>
        <v/>
      </c>
      <c r="N22" s="314" t="str">
        <f>IF($B$2=1,IF(ชี้วัด13!N22="","",ชี้วัด13!N22),IF(ชี้วัด13!N52="","",ชี้วัด13!N52))</f>
        <v/>
      </c>
      <c r="O22" s="314" t="str">
        <f>IF($B$2=1,IF(ชี้วัด13!O22="","",ชี้วัด13!O22),IF(ชี้วัด13!O52="","",ชี้วัด13!O52))</f>
        <v/>
      </c>
      <c r="P22" s="314" t="str">
        <f>IF($B$2=1,IF(ชี้วัด13!P22="","",ชี้วัด13!P22),IF(ชี้วัด13!P52="","",ชี้วัด13!P52))</f>
        <v/>
      </c>
      <c r="Q22" s="314" t="str">
        <f>IF($B$2=1,IF(ชี้วัด13!Q22="","",ชี้วัด13!Q22),IF(ชี้วัด13!Q52="","",ชี้วัด13!Q52))</f>
        <v/>
      </c>
      <c r="R22" s="314" t="str">
        <f>IF($B$2=1,IF(ชี้วัด13!R22="","",ชี้วัด13!R22),IF(ชี้วัด13!R52="","",ชี้วัด13!R52))</f>
        <v/>
      </c>
      <c r="S22" s="314" t="str">
        <f>IF($B$2=1,IF(ชี้วัด13!S22="","",ชี้วัด13!S22),IF(ชี้วัด13!S52="","",ชี้วัด13!S52))</f>
        <v/>
      </c>
      <c r="T22" s="314" t="str">
        <f>IF($B$2=1,IF(ชี้วัด13!T22="","",ชี้วัด13!T22),IF(ชี้วัด13!T52="","",ชี้วัด13!T52))</f>
        <v/>
      </c>
      <c r="U22" s="314" t="str">
        <f>IF($B$2=1,IF(ชี้วัด13!U22="","",ชี้วัด13!U22),IF(ชี้วัด13!U52="","",ชี้วัด13!U52))</f>
        <v/>
      </c>
      <c r="V22" s="314" t="str">
        <f>IF($B$2=1,IF(ชี้วัด13!V22="","",ชี้วัด13!V22),IF(ชี้วัด13!V52="","",ชี้วัด13!V52))</f>
        <v/>
      </c>
      <c r="W22" s="314" t="str">
        <f>IF($B$2=1,IF(ชี้วัด13!W22="","",ชี้วัด13!W22),IF(ชี้วัด13!W52="","",ชี้วัด13!W52))</f>
        <v/>
      </c>
      <c r="X22" s="314" t="str">
        <f>IF($B$2=1,IF(ชี้วัด13!X22="","",ชี้วัด13!X22),IF(ชี้วัด13!X52="","",ชี้วัด13!X52))</f>
        <v/>
      </c>
      <c r="Y22" s="314" t="str">
        <f>IF($B$2=1,IF(ชี้วัด13!Y22="","",ชี้วัด13!Y22),IF(ชี้วัด13!Y52="","",ชี้วัด13!Y52))</f>
        <v/>
      </c>
      <c r="Z22" s="314" t="str">
        <f>IF($B$2=1,IF(ชี้วัด13!Z22="","",ชี้วัด13!Z22),IF(ชี้วัด13!Z52="","",ชี้วัด13!Z52))</f>
        <v/>
      </c>
      <c r="AA22" s="314" t="str">
        <f>IF($B$2=1,IF(ชี้วัด13!AA22="","",ชี้วัด13!AA22),IF(ชี้วัด13!AA52="","",ชี้วัด13!AA52))</f>
        <v/>
      </c>
      <c r="AB22" s="314" t="str">
        <f>IF($B$2=1,IF(ชี้วัด13!AB22="","",ชี้วัด13!AB22),IF(ชี้วัด13!AB52="","",ชี้วัด13!AB52))</f>
        <v/>
      </c>
      <c r="AC22" s="314" t="str">
        <f>IF($B$2=1,IF(ชี้วัด13!AC22="","",ชี้วัด13!AC22),IF(ชี้วัด13!AC52="","",ชี้วัด13!AC52))</f>
        <v/>
      </c>
      <c r="AD22" s="314" t="str">
        <f>IF($B$2=1,IF(ชี้วัด13!AD22="","",ชี้วัด13!AD22),IF(ชี้วัด13!AD52="","",ชี้วัด13!AD52))</f>
        <v/>
      </c>
      <c r="AE22" s="314" t="str">
        <f>IF($B$2=1,IF(ชี้วัด13!AE22="","",ชี้วัด13!AE22),IF(ชี้วัด13!AE52="","",ชี้วัด13!AE52))</f>
        <v/>
      </c>
      <c r="AF22" s="314" t="str">
        <f>IF($B$2=1,IF(ชี้วัด13!AF22="","",ชี้วัด13!AF22),IF(ชี้วัด13!AF52="","",ชี้วัด13!AF52))</f>
        <v/>
      </c>
      <c r="AG22" s="314" t="str">
        <f>IF($B$2=1,IF(ชี้วัด13!AG22="","",ชี้วัด13!AG22),IF(ชี้วัด13!AG52="","",ชี้วัด13!AG52))</f>
        <v/>
      </c>
      <c r="AH22" s="314" t="str">
        <f>IF($B$2=1,IF(ชี้วัด13!AH22="","",ชี้วัด13!AH22),IF(ชี้วัด13!AH52="","",ชี้วัด13!AH52))</f>
        <v/>
      </c>
      <c r="AI22" s="314" t="str">
        <f>IF($B$2=1,IF(ชี้วัด13!AI22="","",ชี้วัด13!AI22),IF(ชี้วัด13!AI52="","",ชี้วัด13!AI52))</f>
        <v/>
      </c>
      <c r="AJ22" s="314" t="str">
        <f>IF($B$2=1,IF(ชี้วัด13!AJ22="","",ชี้วัด13!AJ22),IF(ชี้วัด13!AJ52="","",ชี้วัด13!AJ52))</f>
        <v/>
      </c>
      <c r="AK22" s="314" t="str">
        <f>IF($B$2=1,IF(ชี้วัด13!AK22="","",ชี้วัด13!AK22),IF(ชี้วัด13!AK52="","",ชี้วัด13!AK52))</f>
        <v/>
      </c>
      <c r="AL22" s="314" t="str">
        <f>IF($B$2=1,IF(ชี้วัด13!AL22="","",ชี้วัด13!AL22),IF(ชี้วัด13!AL52="","",ชี้วัด13!AL52))</f>
        <v/>
      </c>
      <c r="AM22" s="314" t="str">
        <f>IF($B$2=1,IF(ชี้วัด13!AM22="","",ชี้วัด13!AM22),IF(ชี้วัด13!AM52="","",ชี้วัด13!AM52))</f>
        <v/>
      </c>
      <c r="AN22" s="314" t="str">
        <f>IF($B$2=1,IF(ชี้วัด13!AN22="","",ชี้วัด13!AN22),IF(ชี้วัด13!AN52="","",ชี้วัด13!AN52))</f>
        <v/>
      </c>
      <c r="AO22" s="314" t="str">
        <f>IF($B$2=1,IF(ชี้วัด13!AO22="","",ชี้วัด13!AO22),IF(ชี้วัด13!AO52="","",ชี้วัด13!AO52))</f>
        <v/>
      </c>
      <c r="AP22" s="314" t="str">
        <f>IF($B$2=1,IF(ชี้วัด13!AP22="","",ชี้วัด13!AP22),IF(ชี้วัด13!AP52="","",ชี้วัด13!AP52))</f>
        <v/>
      </c>
      <c r="AQ22" s="314" t="str">
        <f>IF($B$2=1,IF(ชี้วัด13!AQ22="","",ชี้วัด13!AQ22),IF(ชี้วัด13!AQ52="","",ชี้วัด13!AQ52))</f>
        <v/>
      </c>
      <c r="AR22" s="314" t="str">
        <f>IF($B$2=1,IF(ชี้วัด13!AR22="","",ชี้วัด13!AR22),IF(ชี้วัด13!AR52="","",ชี้วัด13!AR52))</f>
        <v/>
      </c>
      <c r="AS22" s="314" t="str">
        <f>IF($B$2=1,IF(ชี้วัด13!AS22="","",ชี้วัด13!AS22),IF(ชี้วัด13!AS52="","",ชี้วัด13!AS52))</f>
        <v/>
      </c>
      <c r="AT22" s="314" t="str">
        <f>IF($B$2=1,IF(ชี้วัด13!AT22="","",ชี้วัด13!AT22),IF(ชี้วัด13!AT52="","",ชี้วัด13!AT52))</f>
        <v/>
      </c>
      <c r="AU22" s="314" t="str">
        <f>IF($B$2=1,IF(ชี้วัด13!AU22="","",ชี้วัด13!AU22),IF(ชี้วัด13!AU52="","",ชี้วัด13!AU52))</f>
        <v/>
      </c>
      <c r="AV22" s="314" t="str">
        <f>IF($B$2=1,IF(ชี้วัด13!AV22="","",ชี้วัด13!AV22),IF(ชี้วัด13!AV52="","",ชี้วัด13!AV52))</f>
        <v/>
      </c>
      <c r="AW22" s="314" t="str">
        <f>IF($B$2=1,IF(ชี้วัด13!AW22="","",ชี้วัด13!AW22),IF(ชี้วัด13!AW52="","",ชี้วัด13!AW52))</f>
        <v/>
      </c>
      <c r="AX22" s="314" t="str">
        <f>IF($B$2=1,IF(ชี้วัด13!AX22="","",ชี้วัด13!AX22),IF(ชี้วัด13!AX52="","",ชี้วัด13!AX52))</f>
        <v/>
      </c>
      <c r="AY22" s="314" t="str">
        <f>IF($B$2=1,IF(ชี้วัด13!AY22="","",ชี้วัด13!AY22),IF(ชี้วัด13!AY52="","",ชี้วัด13!AY52))</f>
        <v/>
      </c>
      <c r="AZ22" s="314" t="str">
        <f>IF($B$2=1,IF(ชี้วัด13!AZ22="","",ชี้วัด13!AZ22),IF(ชี้วัด13!AZ52="","",ชี้วัด13!AZ52))</f>
        <v/>
      </c>
      <c r="BA22" s="314" t="str">
        <f>IF($B$2=1,IF(ชี้วัด13!BA22="","",ชี้วัด13!BA22),IF(ชี้วัด13!BA52="","",ชี้วัด13!BA52))</f>
        <v/>
      </c>
      <c r="BB22" s="314" t="str">
        <f>IF($B$2=1,IF(ชี้วัด13!BB22="","",ชี้วัด13!BB22),IF(ชี้วัด13!BB52="","",ชี้วัด13!BB52))</f>
        <v/>
      </c>
      <c r="BC22" s="314" t="str">
        <f>IF($B$2=1,IF(ชี้วัด13!BC22="","",ชี้วัด13!BC22),IF(ชี้วัด13!BC52="","",ชี้วัด13!BC52))</f>
        <v/>
      </c>
      <c r="BD22" s="314" t="str">
        <f>IF($B$2=1,IF(ชี้วัด13!BD22="","",ชี้วัด13!BD22),IF(ชี้วัด13!BD52="","",ชี้วัด13!BD52))</f>
        <v/>
      </c>
      <c r="BE22" s="116" t="str">
        <f>IF($B$2=1,IF(ชี้วัด13!BE22="","",ชี้วัด13!BE22),IF(ชี้วัด13!BE52="","",ชี้วัด13!BE52))</f>
        <v/>
      </c>
      <c r="BF22" s="116" t="str">
        <f>IF($B$2=1,IF(ชี้วัด13!BF22="","",ชี้วัด13!BF22),IF(ชี้วัด13!BF52="","",ชี้วัด13!BF52))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IF($B$2=1,IF(ชี้วัด13!E23="","",ชี้วัด13!E23),IF(ชี้วัด13!E53="","",ชี้วัด13!E53))</f>
        <v/>
      </c>
      <c r="F23" s="118"/>
      <c r="G23" s="314" t="str">
        <f>IF($B$2=1,IF(ชี้วัด13!G23="","",ชี้วัด13!G23),IF(ชี้วัด13!G53="","",ชี้วัด13!G53))</f>
        <v/>
      </c>
      <c r="H23" s="314" t="str">
        <f>IF($B$2=1,IF(ชี้วัด13!H23="","",ชี้วัด13!H23),IF(ชี้วัด13!H53="","",ชี้วัด13!H53))</f>
        <v/>
      </c>
      <c r="I23" s="314" t="str">
        <f>IF($B$2=1,IF(ชี้วัด13!I23="","",ชี้วัด13!I23),IF(ชี้วัด13!I53="","",ชี้วัด13!I53))</f>
        <v/>
      </c>
      <c r="J23" s="314" t="str">
        <f>IF($B$2=1,IF(ชี้วัด13!J23="","",ชี้วัด13!J23),IF(ชี้วัด13!J53="","",ชี้วัด13!J53))</f>
        <v/>
      </c>
      <c r="K23" s="314" t="str">
        <f>IF($B$2=1,IF(ชี้วัด13!K23="","",ชี้วัด13!K23),IF(ชี้วัด13!K53="","",ชี้วัด13!K53))</f>
        <v/>
      </c>
      <c r="L23" s="314" t="str">
        <f>IF($B$2=1,IF(ชี้วัด13!L23="","",ชี้วัด13!L23),IF(ชี้วัด13!L53="","",ชี้วัด13!L53))</f>
        <v/>
      </c>
      <c r="M23" s="314" t="str">
        <f>IF($B$2=1,IF(ชี้วัด13!M23="","",ชี้วัด13!M23),IF(ชี้วัด13!M53="","",ชี้วัด13!M53))</f>
        <v/>
      </c>
      <c r="N23" s="314" t="str">
        <f>IF($B$2=1,IF(ชี้วัด13!N23="","",ชี้วัด13!N23),IF(ชี้วัด13!N53="","",ชี้วัด13!N53))</f>
        <v/>
      </c>
      <c r="O23" s="314" t="str">
        <f>IF($B$2=1,IF(ชี้วัด13!O23="","",ชี้วัด13!O23),IF(ชี้วัด13!O53="","",ชี้วัด13!O53))</f>
        <v/>
      </c>
      <c r="P23" s="314" t="str">
        <f>IF($B$2=1,IF(ชี้วัด13!P23="","",ชี้วัด13!P23),IF(ชี้วัด13!P53="","",ชี้วัด13!P53))</f>
        <v/>
      </c>
      <c r="Q23" s="314" t="str">
        <f>IF($B$2=1,IF(ชี้วัด13!Q23="","",ชี้วัด13!Q23),IF(ชี้วัด13!Q53="","",ชี้วัด13!Q53))</f>
        <v/>
      </c>
      <c r="R23" s="314" t="str">
        <f>IF($B$2=1,IF(ชี้วัด13!R23="","",ชี้วัด13!R23),IF(ชี้วัด13!R53="","",ชี้วัด13!R53))</f>
        <v/>
      </c>
      <c r="S23" s="314" t="str">
        <f>IF($B$2=1,IF(ชี้วัด13!S23="","",ชี้วัด13!S23),IF(ชี้วัด13!S53="","",ชี้วัด13!S53))</f>
        <v/>
      </c>
      <c r="T23" s="314" t="str">
        <f>IF($B$2=1,IF(ชี้วัด13!T23="","",ชี้วัด13!T23),IF(ชี้วัด13!T53="","",ชี้วัด13!T53))</f>
        <v/>
      </c>
      <c r="U23" s="314" t="str">
        <f>IF($B$2=1,IF(ชี้วัด13!U23="","",ชี้วัด13!U23),IF(ชี้วัด13!U53="","",ชี้วัด13!U53))</f>
        <v/>
      </c>
      <c r="V23" s="314" t="str">
        <f>IF($B$2=1,IF(ชี้วัด13!V23="","",ชี้วัด13!V23),IF(ชี้วัด13!V53="","",ชี้วัด13!V53))</f>
        <v/>
      </c>
      <c r="W23" s="314" t="str">
        <f>IF($B$2=1,IF(ชี้วัด13!W23="","",ชี้วัด13!W23),IF(ชี้วัด13!W53="","",ชี้วัด13!W53))</f>
        <v/>
      </c>
      <c r="X23" s="314" t="str">
        <f>IF($B$2=1,IF(ชี้วัด13!X23="","",ชี้วัด13!X23),IF(ชี้วัด13!X53="","",ชี้วัด13!X53))</f>
        <v/>
      </c>
      <c r="Y23" s="314" t="str">
        <f>IF($B$2=1,IF(ชี้วัด13!Y23="","",ชี้วัด13!Y23),IF(ชี้วัด13!Y53="","",ชี้วัด13!Y53))</f>
        <v/>
      </c>
      <c r="Z23" s="314" t="str">
        <f>IF($B$2=1,IF(ชี้วัด13!Z23="","",ชี้วัด13!Z23),IF(ชี้วัด13!Z53="","",ชี้วัด13!Z53))</f>
        <v/>
      </c>
      <c r="AA23" s="314" t="str">
        <f>IF($B$2=1,IF(ชี้วัด13!AA23="","",ชี้วัด13!AA23),IF(ชี้วัด13!AA53="","",ชี้วัด13!AA53))</f>
        <v/>
      </c>
      <c r="AB23" s="314" t="str">
        <f>IF($B$2=1,IF(ชี้วัด13!AB23="","",ชี้วัด13!AB23),IF(ชี้วัด13!AB53="","",ชี้วัด13!AB53))</f>
        <v/>
      </c>
      <c r="AC23" s="314" t="str">
        <f>IF($B$2=1,IF(ชี้วัด13!AC23="","",ชี้วัด13!AC23),IF(ชี้วัด13!AC53="","",ชี้วัด13!AC53))</f>
        <v/>
      </c>
      <c r="AD23" s="314" t="str">
        <f>IF($B$2=1,IF(ชี้วัด13!AD23="","",ชี้วัด13!AD23),IF(ชี้วัด13!AD53="","",ชี้วัด13!AD53))</f>
        <v/>
      </c>
      <c r="AE23" s="314" t="str">
        <f>IF($B$2=1,IF(ชี้วัด13!AE23="","",ชี้วัด13!AE23),IF(ชี้วัด13!AE53="","",ชี้วัด13!AE53))</f>
        <v/>
      </c>
      <c r="AF23" s="314" t="str">
        <f>IF($B$2=1,IF(ชี้วัด13!AF23="","",ชี้วัด13!AF23),IF(ชี้วัด13!AF53="","",ชี้วัด13!AF53))</f>
        <v/>
      </c>
      <c r="AG23" s="314" t="str">
        <f>IF($B$2=1,IF(ชี้วัด13!AG23="","",ชี้วัด13!AG23),IF(ชี้วัด13!AG53="","",ชี้วัด13!AG53))</f>
        <v/>
      </c>
      <c r="AH23" s="314" t="str">
        <f>IF($B$2=1,IF(ชี้วัด13!AH23="","",ชี้วัด13!AH23),IF(ชี้วัด13!AH53="","",ชี้วัด13!AH53))</f>
        <v/>
      </c>
      <c r="AI23" s="314" t="str">
        <f>IF($B$2=1,IF(ชี้วัด13!AI23="","",ชี้วัด13!AI23),IF(ชี้วัด13!AI53="","",ชี้วัด13!AI53))</f>
        <v/>
      </c>
      <c r="AJ23" s="314" t="str">
        <f>IF($B$2=1,IF(ชี้วัด13!AJ23="","",ชี้วัด13!AJ23),IF(ชี้วัด13!AJ53="","",ชี้วัด13!AJ53))</f>
        <v/>
      </c>
      <c r="AK23" s="314" t="str">
        <f>IF($B$2=1,IF(ชี้วัด13!AK23="","",ชี้วัด13!AK23),IF(ชี้วัด13!AK53="","",ชี้วัด13!AK53))</f>
        <v/>
      </c>
      <c r="AL23" s="314" t="str">
        <f>IF($B$2=1,IF(ชี้วัด13!AL23="","",ชี้วัด13!AL23),IF(ชี้วัด13!AL53="","",ชี้วัด13!AL53))</f>
        <v/>
      </c>
      <c r="AM23" s="314" t="str">
        <f>IF($B$2=1,IF(ชี้วัด13!AM23="","",ชี้วัด13!AM23),IF(ชี้วัด13!AM53="","",ชี้วัด13!AM53))</f>
        <v/>
      </c>
      <c r="AN23" s="314" t="str">
        <f>IF($B$2=1,IF(ชี้วัด13!AN23="","",ชี้วัด13!AN23),IF(ชี้วัด13!AN53="","",ชี้วัด13!AN53))</f>
        <v/>
      </c>
      <c r="AO23" s="314" t="str">
        <f>IF($B$2=1,IF(ชี้วัด13!AO23="","",ชี้วัด13!AO23),IF(ชี้วัด13!AO53="","",ชี้วัด13!AO53))</f>
        <v/>
      </c>
      <c r="AP23" s="314" t="str">
        <f>IF($B$2=1,IF(ชี้วัด13!AP23="","",ชี้วัด13!AP23),IF(ชี้วัด13!AP53="","",ชี้วัด13!AP53))</f>
        <v/>
      </c>
      <c r="AQ23" s="314" t="str">
        <f>IF($B$2=1,IF(ชี้วัด13!AQ23="","",ชี้วัด13!AQ23),IF(ชี้วัด13!AQ53="","",ชี้วัด13!AQ53))</f>
        <v/>
      </c>
      <c r="AR23" s="314" t="str">
        <f>IF($B$2=1,IF(ชี้วัด13!AR23="","",ชี้วัด13!AR23),IF(ชี้วัด13!AR53="","",ชี้วัด13!AR53))</f>
        <v/>
      </c>
      <c r="AS23" s="314" t="str">
        <f>IF($B$2=1,IF(ชี้วัด13!AS23="","",ชี้วัด13!AS23),IF(ชี้วัด13!AS53="","",ชี้วัด13!AS53))</f>
        <v/>
      </c>
      <c r="AT23" s="314" t="str">
        <f>IF($B$2=1,IF(ชี้วัด13!AT23="","",ชี้วัด13!AT23),IF(ชี้วัด13!AT53="","",ชี้วัด13!AT53))</f>
        <v/>
      </c>
      <c r="AU23" s="314" t="str">
        <f>IF($B$2=1,IF(ชี้วัด13!AU23="","",ชี้วัด13!AU23),IF(ชี้วัด13!AU53="","",ชี้วัด13!AU53))</f>
        <v/>
      </c>
      <c r="AV23" s="314" t="str">
        <f>IF($B$2=1,IF(ชี้วัด13!AV23="","",ชี้วัด13!AV23),IF(ชี้วัด13!AV53="","",ชี้วัด13!AV53))</f>
        <v/>
      </c>
      <c r="AW23" s="314" t="str">
        <f>IF($B$2=1,IF(ชี้วัด13!AW23="","",ชี้วัด13!AW23),IF(ชี้วัด13!AW53="","",ชี้วัด13!AW53))</f>
        <v/>
      </c>
      <c r="AX23" s="314" t="str">
        <f>IF($B$2=1,IF(ชี้วัด13!AX23="","",ชี้วัด13!AX23),IF(ชี้วัด13!AX53="","",ชี้วัด13!AX53))</f>
        <v/>
      </c>
      <c r="AY23" s="314" t="str">
        <f>IF($B$2=1,IF(ชี้วัด13!AY23="","",ชี้วัด13!AY23),IF(ชี้วัด13!AY53="","",ชี้วัด13!AY53))</f>
        <v/>
      </c>
      <c r="AZ23" s="314" t="str">
        <f>IF($B$2=1,IF(ชี้วัด13!AZ23="","",ชี้วัด13!AZ23),IF(ชี้วัด13!AZ53="","",ชี้วัด13!AZ53))</f>
        <v/>
      </c>
      <c r="BA23" s="314" t="str">
        <f>IF($B$2=1,IF(ชี้วัด13!BA23="","",ชี้วัด13!BA23),IF(ชี้วัด13!BA53="","",ชี้วัด13!BA53))</f>
        <v/>
      </c>
      <c r="BB23" s="314" t="str">
        <f>IF($B$2=1,IF(ชี้วัด13!BB23="","",ชี้วัด13!BB23),IF(ชี้วัด13!BB53="","",ชี้วัด13!BB53))</f>
        <v/>
      </c>
      <c r="BC23" s="314" t="str">
        <f>IF($B$2=1,IF(ชี้วัด13!BC23="","",ชี้วัด13!BC23),IF(ชี้วัด13!BC53="","",ชี้วัด13!BC53))</f>
        <v/>
      </c>
      <c r="BD23" s="314" t="str">
        <f>IF($B$2=1,IF(ชี้วัด13!BD23="","",ชี้วัด13!BD23),IF(ชี้วัด13!BD53="","",ชี้วัด13!BD53))</f>
        <v/>
      </c>
      <c r="BE23" s="116" t="str">
        <f>IF($B$2=1,IF(ชี้วัด13!BE23="","",ชี้วัด13!BE23),IF(ชี้วัด13!BE53="","",ชี้วัด13!BE53))</f>
        <v/>
      </c>
      <c r="BF23" s="116" t="str">
        <f>IF($B$2=1,IF(ชี้วัด13!BF23="","",ชี้วัด13!BF23),IF(ชี้วัด13!BF53="","",ชี้วัด13!BF53))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IF($B$2=1,IF(ชี้วัด13!E24="","",ชี้วัด13!E24),IF(ชี้วัด13!E54="","",ชี้วัด13!E54))</f>
        <v/>
      </c>
      <c r="F24" s="118"/>
      <c r="G24" s="314" t="str">
        <f>IF($B$2=1,IF(ชี้วัด13!G24="","",ชี้วัด13!G24),IF(ชี้วัด13!G54="","",ชี้วัด13!G54))</f>
        <v/>
      </c>
      <c r="H24" s="314" t="str">
        <f>IF($B$2=1,IF(ชี้วัด13!H24="","",ชี้วัด13!H24),IF(ชี้วัด13!H54="","",ชี้วัด13!H54))</f>
        <v/>
      </c>
      <c r="I24" s="314" t="str">
        <f>IF($B$2=1,IF(ชี้วัด13!I24="","",ชี้วัด13!I24),IF(ชี้วัด13!I54="","",ชี้วัด13!I54))</f>
        <v/>
      </c>
      <c r="J24" s="314" t="str">
        <f>IF($B$2=1,IF(ชี้วัด13!J24="","",ชี้วัด13!J24),IF(ชี้วัด13!J54="","",ชี้วัด13!J54))</f>
        <v/>
      </c>
      <c r="K24" s="314" t="str">
        <f>IF($B$2=1,IF(ชี้วัด13!K24="","",ชี้วัด13!K24),IF(ชี้วัด13!K54="","",ชี้วัด13!K54))</f>
        <v/>
      </c>
      <c r="L24" s="314" t="str">
        <f>IF($B$2=1,IF(ชี้วัด13!L24="","",ชี้วัด13!L24),IF(ชี้วัด13!L54="","",ชี้วัด13!L54))</f>
        <v/>
      </c>
      <c r="M24" s="314" t="str">
        <f>IF($B$2=1,IF(ชี้วัด13!M24="","",ชี้วัด13!M24),IF(ชี้วัด13!M54="","",ชี้วัด13!M54))</f>
        <v/>
      </c>
      <c r="N24" s="314" t="str">
        <f>IF($B$2=1,IF(ชี้วัด13!N24="","",ชี้วัด13!N24),IF(ชี้วัด13!N54="","",ชี้วัด13!N54))</f>
        <v/>
      </c>
      <c r="O24" s="314" t="str">
        <f>IF($B$2=1,IF(ชี้วัด13!O24="","",ชี้วัด13!O24),IF(ชี้วัด13!O54="","",ชี้วัด13!O54))</f>
        <v/>
      </c>
      <c r="P24" s="314" t="str">
        <f>IF($B$2=1,IF(ชี้วัด13!P24="","",ชี้วัด13!P24),IF(ชี้วัด13!P54="","",ชี้วัด13!P54))</f>
        <v/>
      </c>
      <c r="Q24" s="314" t="str">
        <f>IF($B$2=1,IF(ชี้วัด13!Q24="","",ชี้วัด13!Q24),IF(ชี้วัด13!Q54="","",ชี้วัด13!Q54))</f>
        <v/>
      </c>
      <c r="R24" s="314" t="str">
        <f>IF($B$2=1,IF(ชี้วัด13!R24="","",ชี้วัด13!R24),IF(ชี้วัด13!R54="","",ชี้วัด13!R54))</f>
        <v/>
      </c>
      <c r="S24" s="314" t="str">
        <f>IF($B$2=1,IF(ชี้วัด13!S24="","",ชี้วัด13!S24),IF(ชี้วัด13!S54="","",ชี้วัด13!S54))</f>
        <v/>
      </c>
      <c r="T24" s="314" t="str">
        <f>IF($B$2=1,IF(ชี้วัด13!T24="","",ชี้วัด13!T24),IF(ชี้วัด13!T54="","",ชี้วัด13!T54))</f>
        <v/>
      </c>
      <c r="U24" s="314" t="str">
        <f>IF($B$2=1,IF(ชี้วัด13!U24="","",ชี้วัด13!U24),IF(ชี้วัด13!U54="","",ชี้วัด13!U54))</f>
        <v/>
      </c>
      <c r="V24" s="314" t="str">
        <f>IF($B$2=1,IF(ชี้วัด13!V24="","",ชี้วัด13!V24),IF(ชี้วัด13!V54="","",ชี้วัด13!V54))</f>
        <v/>
      </c>
      <c r="W24" s="314" t="str">
        <f>IF($B$2=1,IF(ชี้วัด13!W24="","",ชี้วัด13!W24),IF(ชี้วัด13!W54="","",ชี้วัด13!W54))</f>
        <v/>
      </c>
      <c r="X24" s="314" t="str">
        <f>IF($B$2=1,IF(ชี้วัด13!X24="","",ชี้วัด13!X24),IF(ชี้วัด13!X54="","",ชี้วัด13!X54))</f>
        <v/>
      </c>
      <c r="Y24" s="314" t="str">
        <f>IF($B$2=1,IF(ชี้วัด13!Y24="","",ชี้วัด13!Y24),IF(ชี้วัด13!Y54="","",ชี้วัด13!Y54))</f>
        <v/>
      </c>
      <c r="Z24" s="314" t="str">
        <f>IF($B$2=1,IF(ชี้วัด13!Z24="","",ชี้วัด13!Z24),IF(ชี้วัด13!Z54="","",ชี้วัด13!Z54))</f>
        <v/>
      </c>
      <c r="AA24" s="314" t="str">
        <f>IF($B$2=1,IF(ชี้วัด13!AA24="","",ชี้วัด13!AA24),IF(ชี้วัด13!AA54="","",ชี้วัด13!AA54))</f>
        <v/>
      </c>
      <c r="AB24" s="314" t="str">
        <f>IF($B$2=1,IF(ชี้วัด13!AB24="","",ชี้วัด13!AB24),IF(ชี้วัด13!AB54="","",ชี้วัด13!AB54))</f>
        <v/>
      </c>
      <c r="AC24" s="314" t="str">
        <f>IF($B$2=1,IF(ชี้วัด13!AC24="","",ชี้วัด13!AC24),IF(ชี้วัด13!AC54="","",ชี้วัด13!AC54))</f>
        <v/>
      </c>
      <c r="AD24" s="314" t="str">
        <f>IF($B$2=1,IF(ชี้วัด13!AD24="","",ชี้วัด13!AD24),IF(ชี้วัด13!AD54="","",ชี้วัด13!AD54))</f>
        <v/>
      </c>
      <c r="AE24" s="314" t="str">
        <f>IF($B$2=1,IF(ชี้วัด13!AE24="","",ชี้วัด13!AE24),IF(ชี้วัด13!AE54="","",ชี้วัด13!AE54))</f>
        <v/>
      </c>
      <c r="AF24" s="314" t="str">
        <f>IF($B$2=1,IF(ชี้วัด13!AF24="","",ชี้วัด13!AF24),IF(ชี้วัด13!AF54="","",ชี้วัด13!AF54))</f>
        <v/>
      </c>
      <c r="AG24" s="314" t="str">
        <f>IF($B$2=1,IF(ชี้วัด13!AG24="","",ชี้วัด13!AG24),IF(ชี้วัด13!AG54="","",ชี้วัด13!AG54))</f>
        <v/>
      </c>
      <c r="AH24" s="314" t="str">
        <f>IF($B$2=1,IF(ชี้วัด13!AH24="","",ชี้วัด13!AH24),IF(ชี้วัด13!AH54="","",ชี้วัด13!AH54))</f>
        <v/>
      </c>
      <c r="AI24" s="314" t="str">
        <f>IF($B$2=1,IF(ชี้วัด13!AI24="","",ชี้วัด13!AI24),IF(ชี้วัด13!AI54="","",ชี้วัด13!AI54))</f>
        <v/>
      </c>
      <c r="AJ24" s="314" t="str">
        <f>IF($B$2=1,IF(ชี้วัด13!AJ24="","",ชี้วัด13!AJ24),IF(ชี้วัด13!AJ54="","",ชี้วัด13!AJ54))</f>
        <v/>
      </c>
      <c r="AK24" s="314" t="str">
        <f>IF($B$2=1,IF(ชี้วัด13!AK24="","",ชี้วัด13!AK24),IF(ชี้วัด13!AK54="","",ชี้วัด13!AK54))</f>
        <v/>
      </c>
      <c r="AL24" s="314" t="str">
        <f>IF($B$2=1,IF(ชี้วัด13!AL24="","",ชี้วัด13!AL24),IF(ชี้วัด13!AL54="","",ชี้วัด13!AL54))</f>
        <v/>
      </c>
      <c r="AM24" s="314" t="str">
        <f>IF($B$2=1,IF(ชี้วัด13!AM24="","",ชี้วัด13!AM24),IF(ชี้วัด13!AM54="","",ชี้วัด13!AM54))</f>
        <v/>
      </c>
      <c r="AN24" s="314" t="str">
        <f>IF($B$2=1,IF(ชี้วัด13!AN24="","",ชี้วัด13!AN24),IF(ชี้วัด13!AN54="","",ชี้วัด13!AN54))</f>
        <v/>
      </c>
      <c r="AO24" s="314" t="str">
        <f>IF($B$2=1,IF(ชี้วัด13!AO24="","",ชี้วัด13!AO24),IF(ชี้วัด13!AO54="","",ชี้วัด13!AO54))</f>
        <v/>
      </c>
      <c r="AP24" s="314" t="str">
        <f>IF($B$2=1,IF(ชี้วัด13!AP24="","",ชี้วัด13!AP24),IF(ชี้วัด13!AP54="","",ชี้วัด13!AP54))</f>
        <v/>
      </c>
      <c r="AQ24" s="314" t="str">
        <f>IF($B$2=1,IF(ชี้วัด13!AQ24="","",ชี้วัด13!AQ24),IF(ชี้วัด13!AQ54="","",ชี้วัด13!AQ54))</f>
        <v/>
      </c>
      <c r="AR24" s="314" t="str">
        <f>IF($B$2=1,IF(ชี้วัด13!AR24="","",ชี้วัด13!AR24),IF(ชี้วัด13!AR54="","",ชี้วัด13!AR54))</f>
        <v/>
      </c>
      <c r="AS24" s="314" t="str">
        <f>IF($B$2=1,IF(ชี้วัด13!AS24="","",ชี้วัด13!AS24),IF(ชี้วัด13!AS54="","",ชี้วัด13!AS54))</f>
        <v/>
      </c>
      <c r="AT24" s="314" t="str">
        <f>IF($B$2=1,IF(ชี้วัด13!AT24="","",ชี้วัด13!AT24),IF(ชี้วัด13!AT54="","",ชี้วัด13!AT54))</f>
        <v/>
      </c>
      <c r="AU24" s="314" t="str">
        <f>IF($B$2=1,IF(ชี้วัด13!AU24="","",ชี้วัด13!AU24),IF(ชี้วัด13!AU54="","",ชี้วัด13!AU54))</f>
        <v/>
      </c>
      <c r="AV24" s="314" t="str">
        <f>IF($B$2=1,IF(ชี้วัด13!AV24="","",ชี้วัด13!AV24),IF(ชี้วัด13!AV54="","",ชี้วัด13!AV54))</f>
        <v/>
      </c>
      <c r="AW24" s="314" t="str">
        <f>IF($B$2=1,IF(ชี้วัด13!AW24="","",ชี้วัด13!AW24),IF(ชี้วัด13!AW54="","",ชี้วัด13!AW54))</f>
        <v/>
      </c>
      <c r="AX24" s="314" t="str">
        <f>IF($B$2=1,IF(ชี้วัด13!AX24="","",ชี้วัด13!AX24),IF(ชี้วัด13!AX54="","",ชี้วัด13!AX54))</f>
        <v/>
      </c>
      <c r="AY24" s="314" t="str">
        <f>IF($B$2=1,IF(ชี้วัด13!AY24="","",ชี้วัด13!AY24),IF(ชี้วัด13!AY54="","",ชี้วัด13!AY54))</f>
        <v/>
      </c>
      <c r="AZ24" s="314" t="str">
        <f>IF($B$2=1,IF(ชี้วัด13!AZ24="","",ชี้วัด13!AZ24),IF(ชี้วัด13!AZ54="","",ชี้วัด13!AZ54))</f>
        <v/>
      </c>
      <c r="BA24" s="314" t="str">
        <f>IF($B$2=1,IF(ชี้วัด13!BA24="","",ชี้วัด13!BA24),IF(ชี้วัด13!BA54="","",ชี้วัด13!BA54))</f>
        <v/>
      </c>
      <c r="BB24" s="314" t="str">
        <f>IF($B$2=1,IF(ชี้วัด13!BB24="","",ชี้วัด13!BB24),IF(ชี้วัด13!BB54="","",ชี้วัด13!BB54))</f>
        <v/>
      </c>
      <c r="BC24" s="314" t="str">
        <f>IF($B$2=1,IF(ชี้วัด13!BC24="","",ชี้วัด13!BC24),IF(ชี้วัด13!BC54="","",ชี้วัด13!BC54))</f>
        <v/>
      </c>
      <c r="BD24" s="314" t="str">
        <f>IF($B$2=1,IF(ชี้วัด13!BD24="","",ชี้วัด13!BD24),IF(ชี้วัด13!BD54="","",ชี้วัด13!BD54))</f>
        <v/>
      </c>
      <c r="BE24" s="116" t="str">
        <f>IF($B$2=1,IF(ชี้วัด13!BE24="","",ชี้วัด13!BE24),IF(ชี้วัด13!BE54="","",ชี้วัด13!BE54))</f>
        <v/>
      </c>
      <c r="BF24" s="116" t="str">
        <f>IF($B$2=1,IF(ชี้วัด13!BF24="","",ชี้วัด13!BF24),IF(ชี้วัด13!BF54="","",ชี้วัด13!BF54))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IF($B$2=1,IF(ชี้วัด13!E25="","",ชี้วัด13!E25),IF(ชี้วัด13!E55="","",ชี้วัด13!E55))</f>
        <v/>
      </c>
      <c r="F25" s="118"/>
      <c r="G25" s="314" t="str">
        <f>IF($B$2=1,IF(ชี้วัด13!G25="","",ชี้วัด13!G25),IF(ชี้วัด13!G55="","",ชี้วัด13!G55))</f>
        <v/>
      </c>
      <c r="H25" s="314" t="str">
        <f>IF($B$2=1,IF(ชี้วัด13!H25="","",ชี้วัด13!H25),IF(ชี้วัด13!H55="","",ชี้วัด13!H55))</f>
        <v/>
      </c>
      <c r="I25" s="314" t="str">
        <f>IF($B$2=1,IF(ชี้วัด13!I25="","",ชี้วัด13!I25),IF(ชี้วัด13!I55="","",ชี้วัด13!I55))</f>
        <v/>
      </c>
      <c r="J25" s="314" t="str">
        <f>IF($B$2=1,IF(ชี้วัด13!J25="","",ชี้วัด13!J25),IF(ชี้วัด13!J55="","",ชี้วัด13!J55))</f>
        <v/>
      </c>
      <c r="K25" s="314" t="str">
        <f>IF($B$2=1,IF(ชี้วัด13!K25="","",ชี้วัด13!K25),IF(ชี้วัด13!K55="","",ชี้วัด13!K55))</f>
        <v/>
      </c>
      <c r="L25" s="314" t="str">
        <f>IF($B$2=1,IF(ชี้วัด13!L25="","",ชี้วัด13!L25),IF(ชี้วัด13!L55="","",ชี้วัด13!L55))</f>
        <v/>
      </c>
      <c r="M25" s="314" t="str">
        <f>IF($B$2=1,IF(ชี้วัด13!M25="","",ชี้วัด13!M25),IF(ชี้วัด13!M55="","",ชี้วัด13!M55))</f>
        <v/>
      </c>
      <c r="N25" s="314" t="str">
        <f>IF($B$2=1,IF(ชี้วัด13!N25="","",ชี้วัด13!N25),IF(ชี้วัด13!N55="","",ชี้วัด13!N55))</f>
        <v/>
      </c>
      <c r="O25" s="314" t="str">
        <f>IF($B$2=1,IF(ชี้วัด13!O25="","",ชี้วัด13!O25),IF(ชี้วัด13!O55="","",ชี้วัด13!O55))</f>
        <v/>
      </c>
      <c r="P25" s="314" t="str">
        <f>IF($B$2=1,IF(ชี้วัด13!P25="","",ชี้วัด13!P25),IF(ชี้วัด13!P55="","",ชี้วัด13!P55))</f>
        <v/>
      </c>
      <c r="Q25" s="314" t="str">
        <f>IF($B$2=1,IF(ชี้วัด13!Q25="","",ชี้วัด13!Q25),IF(ชี้วัด13!Q55="","",ชี้วัด13!Q55))</f>
        <v/>
      </c>
      <c r="R25" s="314" t="str">
        <f>IF($B$2=1,IF(ชี้วัด13!R25="","",ชี้วัด13!R25),IF(ชี้วัด13!R55="","",ชี้วัด13!R55))</f>
        <v/>
      </c>
      <c r="S25" s="314" t="str">
        <f>IF($B$2=1,IF(ชี้วัด13!S25="","",ชี้วัด13!S25),IF(ชี้วัด13!S55="","",ชี้วัด13!S55))</f>
        <v/>
      </c>
      <c r="T25" s="314" t="str">
        <f>IF($B$2=1,IF(ชี้วัด13!T25="","",ชี้วัด13!T25),IF(ชี้วัด13!T55="","",ชี้วัด13!T55))</f>
        <v/>
      </c>
      <c r="U25" s="314" t="str">
        <f>IF($B$2=1,IF(ชี้วัด13!U25="","",ชี้วัด13!U25),IF(ชี้วัด13!U55="","",ชี้วัด13!U55))</f>
        <v/>
      </c>
      <c r="V25" s="314" t="str">
        <f>IF($B$2=1,IF(ชี้วัด13!V25="","",ชี้วัด13!V25),IF(ชี้วัด13!V55="","",ชี้วัด13!V55))</f>
        <v/>
      </c>
      <c r="W25" s="314" t="str">
        <f>IF($B$2=1,IF(ชี้วัด13!W25="","",ชี้วัด13!W25),IF(ชี้วัด13!W55="","",ชี้วัด13!W55))</f>
        <v/>
      </c>
      <c r="X25" s="314" t="str">
        <f>IF($B$2=1,IF(ชี้วัด13!X25="","",ชี้วัด13!X25),IF(ชี้วัด13!X55="","",ชี้วัด13!X55))</f>
        <v/>
      </c>
      <c r="Y25" s="314" t="str">
        <f>IF($B$2=1,IF(ชี้วัด13!Y25="","",ชี้วัด13!Y25),IF(ชี้วัด13!Y55="","",ชี้วัด13!Y55))</f>
        <v/>
      </c>
      <c r="Z25" s="314" t="str">
        <f>IF($B$2=1,IF(ชี้วัด13!Z25="","",ชี้วัด13!Z25),IF(ชี้วัด13!Z55="","",ชี้วัด13!Z55))</f>
        <v/>
      </c>
      <c r="AA25" s="314" t="str">
        <f>IF($B$2=1,IF(ชี้วัด13!AA25="","",ชี้วัด13!AA25),IF(ชี้วัด13!AA55="","",ชี้วัด13!AA55))</f>
        <v/>
      </c>
      <c r="AB25" s="314" t="str">
        <f>IF($B$2=1,IF(ชี้วัด13!AB25="","",ชี้วัด13!AB25),IF(ชี้วัด13!AB55="","",ชี้วัด13!AB55))</f>
        <v/>
      </c>
      <c r="AC25" s="314" t="str">
        <f>IF($B$2=1,IF(ชี้วัด13!AC25="","",ชี้วัด13!AC25),IF(ชี้วัด13!AC55="","",ชี้วัด13!AC55))</f>
        <v/>
      </c>
      <c r="AD25" s="314" t="str">
        <f>IF($B$2=1,IF(ชี้วัด13!AD25="","",ชี้วัด13!AD25),IF(ชี้วัด13!AD55="","",ชี้วัด13!AD55))</f>
        <v/>
      </c>
      <c r="AE25" s="314" t="str">
        <f>IF($B$2=1,IF(ชี้วัด13!AE25="","",ชี้วัด13!AE25),IF(ชี้วัด13!AE55="","",ชี้วัด13!AE55))</f>
        <v/>
      </c>
      <c r="AF25" s="314" t="str">
        <f>IF($B$2=1,IF(ชี้วัด13!AF25="","",ชี้วัด13!AF25),IF(ชี้วัด13!AF55="","",ชี้วัด13!AF55))</f>
        <v/>
      </c>
      <c r="AG25" s="314" t="str">
        <f>IF($B$2=1,IF(ชี้วัด13!AG25="","",ชี้วัด13!AG25),IF(ชี้วัด13!AG55="","",ชี้วัด13!AG55))</f>
        <v/>
      </c>
      <c r="AH25" s="314" t="str">
        <f>IF($B$2=1,IF(ชี้วัด13!AH25="","",ชี้วัด13!AH25),IF(ชี้วัด13!AH55="","",ชี้วัด13!AH55))</f>
        <v/>
      </c>
      <c r="AI25" s="314" t="str">
        <f>IF($B$2=1,IF(ชี้วัด13!AI25="","",ชี้วัด13!AI25),IF(ชี้วัด13!AI55="","",ชี้วัด13!AI55))</f>
        <v/>
      </c>
      <c r="AJ25" s="314" t="str">
        <f>IF($B$2=1,IF(ชี้วัด13!AJ25="","",ชี้วัด13!AJ25),IF(ชี้วัด13!AJ55="","",ชี้วัด13!AJ55))</f>
        <v/>
      </c>
      <c r="AK25" s="314" t="str">
        <f>IF($B$2=1,IF(ชี้วัด13!AK25="","",ชี้วัด13!AK25),IF(ชี้วัด13!AK55="","",ชี้วัด13!AK55))</f>
        <v/>
      </c>
      <c r="AL25" s="314" t="str">
        <f>IF($B$2=1,IF(ชี้วัด13!AL25="","",ชี้วัด13!AL25),IF(ชี้วัด13!AL55="","",ชี้วัด13!AL55))</f>
        <v/>
      </c>
      <c r="AM25" s="314" t="str">
        <f>IF($B$2=1,IF(ชี้วัด13!AM25="","",ชี้วัด13!AM25),IF(ชี้วัด13!AM55="","",ชี้วัด13!AM55))</f>
        <v/>
      </c>
      <c r="AN25" s="314" t="str">
        <f>IF($B$2=1,IF(ชี้วัด13!AN25="","",ชี้วัด13!AN25),IF(ชี้วัด13!AN55="","",ชี้วัด13!AN55))</f>
        <v/>
      </c>
      <c r="AO25" s="314" t="str">
        <f>IF($B$2=1,IF(ชี้วัด13!AO25="","",ชี้วัด13!AO25),IF(ชี้วัด13!AO55="","",ชี้วัด13!AO55))</f>
        <v/>
      </c>
      <c r="AP25" s="314" t="str">
        <f>IF($B$2=1,IF(ชี้วัด13!AP25="","",ชี้วัด13!AP25),IF(ชี้วัด13!AP55="","",ชี้วัด13!AP55))</f>
        <v/>
      </c>
      <c r="AQ25" s="314" t="str">
        <f>IF($B$2=1,IF(ชี้วัด13!AQ25="","",ชี้วัด13!AQ25),IF(ชี้วัด13!AQ55="","",ชี้วัด13!AQ55))</f>
        <v/>
      </c>
      <c r="AR25" s="314" t="str">
        <f>IF($B$2=1,IF(ชี้วัด13!AR25="","",ชี้วัด13!AR25),IF(ชี้วัด13!AR55="","",ชี้วัด13!AR55))</f>
        <v/>
      </c>
      <c r="AS25" s="314" t="str">
        <f>IF($B$2=1,IF(ชี้วัด13!AS25="","",ชี้วัด13!AS25),IF(ชี้วัด13!AS55="","",ชี้วัด13!AS55))</f>
        <v/>
      </c>
      <c r="AT25" s="314" t="str">
        <f>IF($B$2=1,IF(ชี้วัด13!AT25="","",ชี้วัด13!AT25),IF(ชี้วัด13!AT55="","",ชี้วัด13!AT55))</f>
        <v/>
      </c>
      <c r="AU25" s="314" t="str">
        <f>IF($B$2=1,IF(ชี้วัด13!AU25="","",ชี้วัด13!AU25),IF(ชี้วัด13!AU55="","",ชี้วัด13!AU55))</f>
        <v/>
      </c>
      <c r="AV25" s="314" t="str">
        <f>IF($B$2=1,IF(ชี้วัด13!AV25="","",ชี้วัด13!AV25),IF(ชี้วัด13!AV55="","",ชี้วัด13!AV55))</f>
        <v/>
      </c>
      <c r="AW25" s="314" t="str">
        <f>IF($B$2=1,IF(ชี้วัด13!AW25="","",ชี้วัด13!AW25),IF(ชี้วัด13!AW55="","",ชี้วัด13!AW55))</f>
        <v/>
      </c>
      <c r="AX25" s="314" t="str">
        <f>IF($B$2=1,IF(ชี้วัด13!AX25="","",ชี้วัด13!AX25),IF(ชี้วัด13!AX55="","",ชี้วัด13!AX55))</f>
        <v/>
      </c>
      <c r="AY25" s="314" t="str">
        <f>IF($B$2=1,IF(ชี้วัด13!AY25="","",ชี้วัด13!AY25),IF(ชี้วัด13!AY55="","",ชี้วัด13!AY55))</f>
        <v/>
      </c>
      <c r="AZ25" s="314" t="str">
        <f>IF($B$2=1,IF(ชี้วัด13!AZ25="","",ชี้วัด13!AZ25),IF(ชี้วัด13!AZ55="","",ชี้วัด13!AZ55))</f>
        <v/>
      </c>
      <c r="BA25" s="314" t="str">
        <f>IF($B$2=1,IF(ชี้วัด13!BA25="","",ชี้วัด13!BA25),IF(ชี้วัด13!BA55="","",ชี้วัด13!BA55))</f>
        <v/>
      </c>
      <c r="BB25" s="314" t="str">
        <f>IF($B$2=1,IF(ชี้วัด13!BB25="","",ชี้วัด13!BB25),IF(ชี้วัด13!BB55="","",ชี้วัด13!BB55))</f>
        <v/>
      </c>
      <c r="BC25" s="314" t="str">
        <f>IF($B$2=1,IF(ชี้วัด13!BC25="","",ชี้วัด13!BC25),IF(ชี้วัด13!BC55="","",ชี้วัด13!BC55))</f>
        <v/>
      </c>
      <c r="BD25" s="314" t="str">
        <f>IF($B$2=1,IF(ชี้วัด13!BD25="","",ชี้วัด13!BD25),IF(ชี้วัด13!BD55="","",ชี้วัด13!BD55))</f>
        <v/>
      </c>
      <c r="BE25" s="116" t="str">
        <f>IF($B$2=1,IF(ชี้วัด13!BE25="","",ชี้วัด13!BE25),IF(ชี้วัด13!BE55="","",ชี้วัด13!BE55))</f>
        <v/>
      </c>
      <c r="BF25" s="116" t="str">
        <f>IF($B$2=1,IF(ชี้วัด13!BF25="","",ชี้วัด13!BF25),IF(ชี้วัด13!BF55="","",ชี้วัด13!BF55))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IF($B$2=1,IF(ชี้วัด13!E26="","",ชี้วัด13!E26),IF(ชี้วัด13!E56="","",ชี้วัด13!E56))</f>
        <v/>
      </c>
      <c r="F26" s="118"/>
      <c r="G26" s="314" t="str">
        <f>IF($B$2=1,IF(ชี้วัด13!G26="","",ชี้วัด13!G26),IF(ชี้วัด13!G56="","",ชี้วัด13!G56))</f>
        <v/>
      </c>
      <c r="H26" s="314" t="str">
        <f>IF($B$2=1,IF(ชี้วัด13!H26="","",ชี้วัด13!H26),IF(ชี้วัด13!H56="","",ชี้วัด13!H56))</f>
        <v/>
      </c>
      <c r="I26" s="314" t="str">
        <f>IF($B$2=1,IF(ชี้วัด13!I26="","",ชี้วัด13!I26),IF(ชี้วัด13!I56="","",ชี้วัด13!I56))</f>
        <v/>
      </c>
      <c r="J26" s="314" t="str">
        <f>IF($B$2=1,IF(ชี้วัด13!J26="","",ชี้วัด13!J26),IF(ชี้วัด13!J56="","",ชี้วัด13!J56))</f>
        <v/>
      </c>
      <c r="K26" s="314" t="str">
        <f>IF($B$2=1,IF(ชี้วัด13!K26="","",ชี้วัด13!K26),IF(ชี้วัด13!K56="","",ชี้วัด13!K56))</f>
        <v/>
      </c>
      <c r="L26" s="314" t="str">
        <f>IF($B$2=1,IF(ชี้วัด13!L26="","",ชี้วัด13!L26),IF(ชี้วัด13!L56="","",ชี้วัด13!L56))</f>
        <v/>
      </c>
      <c r="M26" s="314" t="str">
        <f>IF($B$2=1,IF(ชี้วัด13!M26="","",ชี้วัด13!M26),IF(ชี้วัด13!M56="","",ชี้วัด13!M56))</f>
        <v/>
      </c>
      <c r="N26" s="314" t="str">
        <f>IF($B$2=1,IF(ชี้วัด13!N26="","",ชี้วัด13!N26),IF(ชี้วัด13!N56="","",ชี้วัด13!N56))</f>
        <v/>
      </c>
      <c r="O26" s="314" t="str">
        <f>IF($B$2=1,IF(ชี้วัด13!O26="","",ชี้วัด13!O26),IF(ชี้วัด13!O56="","",ชี้วัด13!O56))</f>
        <v/>
      </c>
      <c r="P26" s="314" t="str">
        <f>IF($B$2=1,IF(ชี้วัด13!P26="","",ชี้วัด13!P26),IF(ชี้วัด13!P56="","",ชี้วัด13!P56))</f>
        <v/>
      </c>
      <c r="Q26" s="314" t="str">
        <f>IF($B$2=1,IF(ชี้วัด13!Q26="","",ชี้วัด13!Q26),IF(ชี้วัด13!Q56="","",ชี้วัด13!Q56))</f>
        <v/>
      </c>
      <c r="R26" s="314" t="str">
        <f>IF($B$2=1,IF(ชี้วัด13!R26="","",ชี้วัด13!R26),IF(ชี้วัด13!R56="","",ชี้วัด13!R56))</f>
        <v/>
      </c>
      <c r="S26" s="314" t="str">
        <f>IF($B$2=1,IF(ชี้วัด13!S26="","",ชี้วัด13!S26),IF(ชี้วัด13!S56="","",ชี้วัด13!S56))</f>
        <v/>
      </c>
      <c r="T26" s="314" t="str">
        <f>IF($B$2=1,IF(ชี้วัด13!T26="","",ชี้วัด13!T26),IF(ชี้วัด13!T56="","",ชี้วัด13!T56))</f>
        <v/>
      </c>
      <c r="U26" s="314" t="str">
        <f>IF($B$2=1,IF(ชี้วัด13!U26="","",ชี้วัด13!U26),IF(ชี้วัด13!U56="","",ชี้วัด13!U56))</f>
        <v/>
      </c>
      <c r="V26" s="314" t="str">
        <f>IF($B$2=1,IF(ชี้วัด13!V26="","",ชี้วัด13!V26),IF(ชี้วัด13!V56="","",ชี้วัด13!V56))</f>
        <v/>
      </c>
      <c r="W26" s="314" t="str">
        <f>IF($B$2=1,IF(ชี้วัด13!W26="","",ชี้วัด13!W26),IF(ชี้วัด13!W56="","",ชี้วัด13!W56))</f>
        <v/>
      </c>
      <c r="X26" s="314" t="str">
        <f>IF($B$2=1,IF(ชี้วัด13!X26="","",ชี้วัด13!X26),IF(ชี้วัด13!X56="","",ชี้วัด13!X56))</f>
        <v/>
      </c>
      <c r="Y26" s="314" t="str">
        <f>IF($B$2=1,IF(ชี้วัด13!Y26="","",ชี้วัด13!Y26),IF(ชี้วัด13!Y56="","",ชี้วัด13!Y56))</f>
        <v/>
      </c>
      <c r="Z26" s="314" t="str">
        <f>IF($B$2=1,IF(ชี้วัด13!Z26="","",ชี้วัด13!Z26),IF(ชี้วัด13!Z56="","",ชี้วัด13!Z56))</f>
        <v/>
      </c>
      <c r="AA26" s="314" t="str">
        <f>IF($B$2=1,IF(ชี้วัด13!AA26="","",ชี้วัด13!AA26),IF(ชี้วัด13!AA56="","",ชี้วัด13!AA56))</f>
        <v/>
      </c>
      <c r="AB26" s="314" t="str">
        <f>IF($B$2=1,IF(ชี้วัด13!AB26="","",ชี้วัด13!AB26),IF(ชี้วัด13!AB56="","",ชี้วัด13!AB56))</f>
        <v/>
      </c>
      <c r="AC26" s="314" t="str">
        <f>IF($B$2=1,IF(ชี้วัด13!AC26="","",ชี้วัด13!AC26),IF(ชี้วัด13!AC56="","",ชี้วัด13!AC56))</f>
        <v/>
      </c>
      <c r="AD26" s="314" t="str">
        <f>IF($B$2=1,IF(ชี้วัด13!AD26="","",ชี้วัด13!AD26),IF(ชี้วัด13!AD56="","",ชี้วัด13!AD56))</f>
        <v/>
      </c>
      <c r="AE26" s="314" t="str">
        <f>IF($B$2=1,IF(ชี้วัด13!AE26="","",ชี้วัด13!AE26),IF(ชี้วัด13!AE56="","",ชี้วัด13!AE56))</f>
        <v/>
      </c>
      <c r="AF26" s="314" t="str">
        <f>IF($B$2=1,IF(ชี้วัด13!AF26="","",ชี้วัด13!AF26),IF(ชี้วัด13!AF56="","",ชี้วัด13!AF56))</f>
        <v/>
      </c>
      <c r="AG26" s="314" t="str">
        <f>IF($B$2=1,IF(ชี้วัด13!AG26="","",ชี้วัด13!AG26),IF(ชี้วัด13!AG56="","",ชี้วัด13!AG56))</f>
        <v/>
      </c>
      <c r="AH26" s="314" t="str">
        <f>IF($B$2=1,IF(ชี้วัด13!AH26="","",ชี้วัด13!AH26),IF(ชี้วัด13!AH56="","",ชี้วัด13!AH56))</f>
        <v/>
      </c>
      <c r="AI26" s="314" t="str">
        <f>IF($B$2=1,IF(ชี้วัด13!AI26="","",ชี้วัด13!AI26),IF(ชี้วัด13!AI56="","",ชี้วัด13!AI56))</f>
        <v/>
      </c>
      <c r="AJ26" s="314" t="str">
        <f>IF($B$2=1,IF(ชี้วัด13!AJ26="","",ชี้วัด13!AJ26),IF(ชี้วัด13!AJ56="","",ชี้วัด13!AJ56))</f>
        <v/>
      </c>
      <c r="AK26" s="314" t="str">
        <f>IF($B$2=1,IF(ชี้วัด13!AK26="","",ชี้วัด13!AK26),IF(ชี้วัด13!AK56="","",ชี้วัด13!AK56))</f>
        <v/>
      </c>
      <c r="AL26" s="314" t="str">
        <f>IF($B$2=1,IF(ชี้วัด13!AL26="","",ชี้วัด13!AL26),IF(ชี้วัด13!AL56="","",ชี้วัด13!AL56))</f>
        <v/>
      </c>
      <c r="AM26" s="314" t="str">
        <f>IF($B$2=1,IF(ชี้วัด13!AM26="","",ชี้วัด13!AM26),IF(ชี้วัด13!AM56="","",ชี้วัด13!AM56))</f>
        <v/>
      </c>
      <c r="AN26" s="314" t="str">
        <f>IF($B$2=1,IF(ชี้วัด13!AN26="","",ชี้วัด13!AN26),IF(ชี้วัด13!AN56="","",ชี้วัด13!AN56))</f>
        <v/>
      </c>
      <c r="AO26" s="314" t="str">
        <f>IF($B$2=1,IF(ชี้วัด13!AO26="","",ชี้วัด13!AO26),IF(ชี้วัด13!AO56="","",ชี้วัด13!AO56))</f>
        <v/>
      </c>
      <c r="AP26" s="314" t="str">
        <f>IF($B$2=1,IF(ชี้วัด13!AP26="","",ชี้วัด13!AP26),IF(ชี้วัด13!AP56="","",ชี้วัด13!AP56))</f>
        <v/>
      </c>
      <c r="AQ26" s="314" t="str">
        <f>IF($B$2=1,IF(ชี้วัด13!AQ26="","",ชี้วัด13!AQ26),IF(ชี้วัด13!AQ56="","",ชี้วัด13!AQ56))</f>
        <v/>
      </c>
      <c r="AR26" s="314" t="str">
        <f>IF($B$2=1,IF(ชี้วัด13!AR26="","",ชี้วัด13!AR26),IF(ชี้วัด13!AR56="","",ชี้วัด13!AR56))</f>
        <v/>
      </c>
      <c r="AS26" s="314" t="str">
        <f>IF($B$2=1,IF(ชี้วัด13!AS26="","",ชี้วัด13!AS26),IF(ชี้วัด13!AS56="","",ชี้วัด13!AS56))</f>
        <v/>
      </c>
      <c r="AT26" s="314" t="str">
        <f>IF($B$2=1,IF(ชี้วัด13!AT26="","",ชี้วัด13!AT26),IF(ชี้วัด13!AT56="","",ชี้วัด13!AT56))</f>
        <v/>
      </c>
      <c r="AU26" s="314" t="str">
        <f>IF($B$2=1,IF(ชี้วัด13!AU26="","",ชี้วัด13!AU26),IF(ชี้วัด13!AU56="","",ชี้วัด13!AU56))</f>
        <v/>
      </c>
      <c r="AV26" s="314" t="str">
        <f>IF($B$2=1,IF(ชี้วัด13!AV26="","",ชี้วัด13!AV26),IF(ชี้วัด13!AV56="","",ชี้วัด13!AV56))</f>
        <v/>
      </c>
      <c r="AW26" s="314" t="str">
        <f>IF($B$2=1,IF(ชี้วัด13!AW26="","",ชี้วัด13!AW26),IF(ชี้วัด13!AW56="","",ชี้วัด13!AW56))</f>
        <v/>
      </c>
      <c r="AX26" s="314" t="str">
        <f>IF($B$2=1,IF(ชี้วัด13!AX26="","",ชี้วัด13!AX26),IF(ชี้วัด13!AX56="","",ชี้วัด13!AX56))</f>
        <v/>
      </c>
      <c r="AY26" s="314" t="str">
        <f>IF($B$2=1,IF(ชี้วัด13!AY26="","",ชี้วัด13!AY26),IF(ชี้วัด13!AY56="","",ชี้วัด13!AY56))</f>
        <v/>
      </c>
      <c r="AZ26" s="314" t="str">
        <f>IF($B$2=1,IF(ชี้วัด13!AZ26="","",ชี้วัด13!AZ26),IF(ชี้วัด13!AZ56="","",ชี้วัด13!AZ56))</f>
        <v/>
      </c>
      <c r="BA26" s="314" t="str">
        <f>IF($B$2=1,IF(ชี้วัด13!BA26="","",ชี้วัด13!BA26),IF(ชี้วัด13!BA56="","",ชี้วัด13!BA56))</f>
        <v/>
      </c>
      <c r="BB26" s="314" t="str">
        <f>IF($B$2=1,IF(ชี้วัด13!BB26="","",ชี้วัด13!BB26),IF(ชี้วัด13!BB56="","",ชี้วัด13!BB56))</f>
        <v/>
      </c>
      <c r="BC26" s="314" t="str">
        <f>IF($B$2=1,IF(ชี้วัด13!BC26="","",ชี้วัด13!BC26),IF(ชี้วัด13!BC56="","",ชี้วัด13!BC56))</f>
        <v/>
      </c>
      <c r="BD26" s="314" t="str">
        <f>IF($B$2=1,IF(ชี้วัด13!BD26="","",ชี้วัด13!BD26),IF(ชี้วัด13!BD56="","",ชี้วัด13!BD56))</f>
        <v/>
      </c>
      <c r="BE26" s="116" t="str">
        <f>IF($B$2=1,IF(ชี้วัด13!BE26="","",ชี้วัด13!BE26),IF(ชี้วัด13!BE56="","",ชี้วัด13!BE56))</f>
        <v/>
      </c>
      <c r="BF26" s="116" t="str">
        <f>IF($B$2=1,IF(ชี้วัด13!BF26="","",ชี้วัด13!BF26),IF(ชี้วัด13!BF56="","",ชี้วัด13!BF56))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IF($B$2=1,IF(ชี้วัด13!E27="","",ชี้วัด13!E27),IF(ชี้วัด13!E57="","",ชี้วัด13!E57))</f>
        <v/>
      </c>
      <c r="F27" s="118"/>
      <c r="G27" s="314" t="str">
        <f>IF($B$2=1,IF(ชี้วัด13!G27="","",ชี้วัด13!G27),IF(ชี้วัด13!G57="","",ชี้วัด13!G57))</f>
        <v/>
      </c>
      <c r="H27" s="314" t="str">
        <f>IF($B$2=1,IF(ชี้วัด13!H27="","",ชี้วัด13!H27),IF(ชี้วัด13!H57="","",ชี้วัด13!H57))</f>
        <v/>
      </c>
      <c r="I27" s="314" t="str">
        <f>IF($B$2=1,IF(ชี้วัด13!I27="","",ชี้วัด13!I27),IF(ชี้วัด13!I57="","",ชี้วัด13!I57))</f>
        <v/>
      </c>
      <c r="J27" s="314" t="str">
        <f>IF($B$2=1,IF(ชี้วัด13!J27="","",ชี้วัด13!J27),IF(ชี้วัด13!J57="","",ชี้วัด13!J57))</f>
        <v/>
      </c>
      <c r="K27" s="314" t="str">
        <f>IF($B$2=1,IF(ชี้วัด13!K27="","",ชี้วัด13!K27),IF(ชี้วัด13!K57="","",ชี้วัด13!K57))</f>
        <v/>
      </c>
      <c r="L27" s="314" t="str">
        <f>IF($B$2=1,IF(ชี้วัด13!L27="","",ชี้วัด13!L27),IF(ชี้วัด13!L57="","",ชี้วัด13!L57))</f>
        <v/>
      </c>
      <c r="M27" s="314" t="str">
        <f>IF($B$2=1,IF(ชี้วัด13!M27="","",ชี้วัด13!M27),IF(ชี้วัด13!M57="","",ชี้วัด13!M57))</f>
        <v/>
      </c>
      <c r="N27" s="314" t="str">
        <f>IF($B$2=1,IF(ชี้วัด13!N27="","",ชี้วัด13!N27),IF(ชี้วัด13!N57="","",ชี้วัด13!N57))</f>
        <v/>
      </c>
      <c r="O27" s="314" t="str">
        <f>IF($B$2=1,IF(ชี้วัด13!O27="","",ชี้วัด13!O27),IF(ชี้วัด13!O57="","",ชี้วัด13!O57))</f>
        <v/>
      </c>
      <c r="P27" s="314" t="str">
        <f>IF($B$2=1,IF(ชี้วัด13!P27="","",ชี้วัด13!P27),IF(ชี้วัด13!P57="","",ชี้วัด13!P57))</f>
        <v/>
      </c>
      <c r="Q27" s="314" t="str">
        <f>IF($B$2=1,IF(ชี้วัด13!Q27="","",ชี้วัด13!Q27),IF(ชี้วัด13!Q57="","",ชี้วัด13!Q57))</f>
        <v/>
      </c>
      <c r="R27" s="314" t="str">
        <f>IF($B$2=1,IF(ชี้วัด13!R27="","",ชี้วัด13!R27),IF(ชี้วัด13!R57="","",ชี้วัด13!R57))</f>
        <v/>
      </c>
      <c r="S27" s="314" t="str">
        <f>IF($B$2=1,IF(ชี้วัด13!S27="","",ชี้วัด13!S27),IF(ชี้วัด13!S57="","",ชี้วัด13!S57))</f>
        <v/>
      </c>
      <c r="T27" s="314" t="str">
        <f>IF($B$2=1,IF(ชี้วัด13!T27="","",ชี้วัด13!T27),IF(ชี้วัด13!T57="","",ชี้วัด13!T57))</f>
        <v/>
      </c>
      <c r="U27" s="314" t="str">
        <f>IF($B$2=1,IF(ชี้วัด13!U27="","",ชี้วัด13!U27),IF(ชี้วัด13!U57="","",ชี้วัด13!U57))</f>
        <v/>
      </c>
      <c r="V27" s="314" t="str">
        <f>IF($B$2=1,IF(ชี้วัด13!V27="","",ชี้วัด13!V27),IF(ชี้วัด13!V57="","",ชี้วัด13!V57))</f>
        <v/>
      </c>
      <c r="W27" s="314" t="str">
        <f>IF($B$2=1,IF(ชี้วัด13!W27="","",ชี้วัด13!W27),IF(ชี้วัด13!W57="","",ชี้วัด13!W57))</f>
        <v/>
      </c>
      <c r="X27" s="314" t="str">
        <f>IF($B$2=1,IF(ชี้วัด13!X27="","",ชี้วัด13!X27),IF(ชี้วัด13!X57="","",ชี้วัด13!X57))</f>
        <v/>
      </c>
      <c r="Y27" s="314" t="str">
        <f>IF($B$2=1,IF(ชี้วัด13!Y27="","",ชี้วัด13!Y27),IF(ชี้วัด13!Y57="","",ชี้วัด13!Y57))</f>
        <v/>
      </c>
      <c r="Z27" s="314" t="str">
        <f>IF($B$2=1,IF(ชี้วัด13!Z27="","",ชี้วัด13!Z27),IF(ชี้วัด13!Z57="","",ชี้วัด13!Z57))</f>
        <v/>
      </c>
      <c r="AA27" s="314" t="str">
        <f>IF($B$2=1,IF(ชี้วัด13!AA27="","",ชี้วัด13!AA27),IF(ชี้วัด13!AA57="","",ชี้วัด13!AA57))</f>
        <v/>
      </c>
      <c r="AB27" s="314" t="str">
        <f>IF($B$2=1,IF(ชี้วัด13!AB27="","",ชี้วัด13!AB27),IF(ชี้วัด13!AB57="","",ชี้วัด13!AB57))</f>
        <v/>
      </c>
      <c r="AC27" s="314" t="str">
        <f>IF($B$2=1,IF(ชี้วัด13!AC27="","",ชี้วัด13!AC27),IF(ชี้วัด13!AC57="","",ชี้วัด13!AC57))</f>
        <v/>
      </c>
      <c r="AD27" s="314" t="str">
        <f>IF($B$2=1,IF(ชี้วัด13!AD27="","",ชี้วัด13!AD27),IF(ชี้วัด13!AD57="","",ชี้วัด13!AD57))</f>
        <v/>
      </c>
      <c r="AE27" s="314" t="str">
        <f>IF($B$2=1,IF(ชี้วัด13!AE27="","",ชี้วัด13!AE27),IF(ชี้วัด13!AE57="","",ชี้วัด13!AE57))</f>
        <v/>
      </c>
      <c r="AF27" s="314" t="str">
        <f>IF($B$2=1,IF(ชี้วัด13!AF27="","",ชี้วัด13!AF27),IF(ชี้วัด13!AF57="","",ชี้วัด13!AF57))</f>
        <v/>
      </c>
      <c r="AG27" s="314" t="str">
        <f>IF($B$2=1,IF(ชี้วัด13!AG27="","",ชี้วัด13!AG27),IF(ชี้วัด13!AG57="","",ชี้วัด13!AG57))</f>
        <v/>
      </c>
      <c r="AH27" s="314" t="str">
        <f>IF($B$2=1,IF(ชี้วัด13!AH27="","",ชี้วัด13!AH27),IF(ชี้วัด13!AH57="","",ชี้วัด13!AH57))</f>
        <v/>
      </c>
      <c r="AI27" s="314" t="str">
        <f>IF($B$2=1,IF(ชี้วัด13!AI27="","",ชี้วัด13!AI27),IF(ชี้วัด13!AI57="","",ชี้วัด13!AI57))</f>
        <v/>
      </c>
      <c r="AJ27" s="314" t="str">
        <f>IF($B$2=1,IF(ชี้วัด13!AJ27="","",ชี้วัด13!AJ27),IF(ชี้วัด13!AJ57="","",ชี้วัด13!AJ57))</f>
        <v/>
      </c>
      <c r="AK27" s="314" t="str">
        <f>IF($B$2=1,IF(ชี้วัด13!AK27="","",ชี้วัด13!AK27),IF(ชี้วัด13!AK57="","",ชี้วัด13!AK57))</f>
        <v/>
      </c>
      <c r="AL27" s="314" t="str">
        <f>IF($B$2=1,IF(ชี้วัด13!AL27="","",ชี้วัด13!AL27),IF(ชี้วัด13!AL57="","",ชี้วัด13!AL57))</f>
        <v/>
      </c>
      <c r="AM27" s="314" t="str">
        <f>IF($B$2=1,IF(ชี้วัด13!AM27="","",ชี้วัด13!AM27),IF(ชี้วัด13!AM57="","",ชี้วัด13!AM57))</f>
        <v/>
      </c>
      <c r="AN27" s="314" t="str">
        <f>IF($B$2=1,IF(ชี้วัด13!AN27="","",ชี้วัด13!AN27),IF(ชี้วัด13!AN57="","",ชี้วัด13!AN57))</f>
        <v/>
      </c>
      <c r="AO27" s="314" t="str">
        <f>IF($B$2=1,IF(ชี้วัด13!AO27="","",ชี้วัด13!AO27),IF(ชี้วัด13!AO57="","",ชี้วัด13!AO57))</f>
        <v/>
      </c>
      <c r="AP27" s="314" t="str">
        <f>IF($B$2=1,IF(ชี้วัด13!AP27="","",ชี้วัด13!AP27),IF(ชี้วัด13!AP57="","",ชี้วัด13!AP57))</f>
        <v/>
      </c>
      <c r="AQ27" s="314" t="str">
        <f>IF($B$2=1,IF(ชี้วัด13!AQ27="","",ชี้วัด13!AQ27),IF(ชี้วัด13!AQ57="","",ชี้วัด13!AQ57))</f>
        <v/>
      </c>
      <c r="AR27" s="314" t="str">
        <f>IF($B$2=1,IF(ชี้วัด13!AR27="","",ชี้วัด13!AR27),IF(ชี้วัด13!AR57="","",ชี้วัด13!AR57))</f>
        <v/>
      </c>
      <c r="AS27" s="314" t="str">
        <f>IF($B$2=1,IF(ชี้วัด13!AS27="","",ชี้วัด13!AS27),IF(ชี้วัด13!AS57="","",ชี้วัด13!AS57))</f>
        <v/>
      </c>
      <c r="AT27" s="314" t="str">
        <f>IF($B$2=1,IF(ชี้วัด13!AT27="","",ชี้วัด13!AT27),IF(ชี้วัด13!AT57="","",ชี้วัด13!AT57))</f>
        <v/>
      </c>
      <c r="AU27" s="314" t="str">
        <f>IF($B$2=1,IF(ชี้วัด13!AU27="","",ชี้วัด13!AU27),IF(ชี้วัด13!AU57="","",ชี้วัด13!AU57))</f>
        <v/>
      </c>
      <c r="AV27" s="314" t="str">
        <f>IF($B$2=1,IF(ชี้วัด13!AV27="","",ชี้วัด13!AV27),IF(ชี้วัด13!AV57="","",ชี้วัด13!AV57))</f>
        <v/>
      </c>
      <c r="AW27" s="314" t="str">
        <f>IF($B$2=1,IF(ชี้วัด13!AW27="","",ชี้วัด13!AW27),IF(ชี้วัด13!AW57="","",ชี้วัด13!AW57))</f>
        <v/>
      </c>
      <c r="AX27" s="314" t="str">
        <f>IF($B$2=1,IF(ชี้วัด13!AX27="","",ชี้วัด13!AX27),IF(ชี้วัด13!AX57="","",ชี้วัด13!AX57))</f>
        <v/>
      </c>
      <c r="AY27" s="314" t="str">
        <f>IF($B$2=1,IF(ชี้วัด13!AY27="","",ชี้วัด13!AY27),IF(ชี้วัด13!AY57="","",ชี้วัด13!AY57))</f>
        <v/>
      </c>
      <c r="AZ27" s="314" t="str">
        <f>IF($B$2=1,IF(ชี้วัด13!AZ27="","",ชี้วัด13!AZ27),IF(ชี้วัด13!AZ57="","",ชี้วัด13!AZ57))</f>
        <v/>
      </c>
      <c r="BA27" s="314" t="str">
        <f>IF($B$2=1,IF(ชี้วัด13!BA27="","",ชี้วัด13!BA27),IF(ชี้วัด13!BA57="","",ชี้วัด13!BA57))</f>
        <v/>
      </c>
      <c r="BB27" s="314" t="str">
        <f>IF($B$2=1,IF(ชี้วัด13!BB27="","",ชี้วัด13!BB27),IF(ชี้วัด13!BB57="","",ชี้วัด13!BB57))</f>
        <v/>
      </c>
      <c r="BC27" s="314" t="str">
        <f>IF($B$2=1,IF(ชี้วัด13!BC27="","",ชี้วัด13!BC27),IF(ชี้วัด13!BC57="","",ชี้วัด13!BC57))</f>
        <v/>
      </c>
      <c r="BD27" s="314" t="str">
        <f>IF($B$2=1,IF(ชี้วัด13!BD27="","",ชี้วัด13!BD27),IF(ชี้วัด13!BD57="","",ชี้วัด13!BD57))</f>
        <v/>
      </c>
      <c r="BE27" s="116" t="str">
        <f>IF($B$2=1,IF(ชี้วัด13!BE27="","",ชี้วัด13!BE27),IF(ชี้วัด13!BE57="","",ชี้วัด13!BE57))</f>
        <v/>
      </c>
      <c r="BF27" s="116" t="str">
        <f>IF($B$2=1,IF(ชี้วัด13!BF27="","",ชี้วัด13!BF27),IF(ชี้วัด13!BF57="","",ชี้วัด13!BF57))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IF($B$2=1,IF(ชี้วัด13!E28="","",ชี้วัด13!E28),IF(ชี้วัด13!E58="","",ชี้วัด13!E58))</f>
        <v/>
      </c>
      <c r="F28" s="118"/>
      <c r="G28" s="314" t="str">
        <f>IF($B$2=1,IF(ชี้วัด13!G28="","",ชี้วัด13!G28),IF(ชี้วัด13!G58="","",ชี้วัด13!G58))</f>
        <v/>
      </c>
      <c r="H28" s="314" t="str">
        <f>IF($B$2=1,IF(ชี้วัด13!H28="","",ชี้วัด13!H28),IF(ชี้วัด13!H58="","",ชี้วัด13!H58))</f>
        <v/>
      </c>
      <c r="I28" s="314" t="str">
        <f>IF($B$2=1,IF(ชี้วัด13!I28="","",ชี้วัด13!I28),IF(ชี้วัด13!I58="","",ชี้วัด13!I58))</f>
        <v/>
      </c>
      <c r="J28" s="314" t="str">
        <f>IF($B$2=1,IF(ชี้วัด13!J28="","",ชี้วัด13!J28),IF(ชี้วัด13!J58="","",ชี้วัด13!J58))</f>
        <v/>
      </c>
      <c r="K28" s="314" t="str">
        <f>IF($B$2=1,IF(ชี้วัด13!K28="","",ชี้วัด13!K28),IF(ชี้วัด13!K58="","",ชี้วัด13!K58))</f>
        <v/>
      </c>
      <c r="L28" s="314" t="str">
        <f>IF($B$2=1,IF(ชี้วัด13!L28="","",ชี้วัด13!L28),IF(ชี้วัด13!L58="","",ชี้วัด13!L58))</f>
        <v/>
      </c>
      <c r="M28" s="314" t="str">
        <f>IF($B$2=1,IF(ชี้วัด13!M28="","",ชี้วัด13!M28),IF(ชี้วัด13!M58="","",ชี้วัด13!M58))</f>
        <v/>
      </c>
      <c r="N28" s="314" t="str">
        <f>IF($B$2=1,IF(ชี้วัด13!N28="","",ชี้วัด13!N28),IF(ชี้วัด13!N58="","",ชี้วัด13!N58))</f>
        <v/>
      </c>
      <c r="O28" s="314" t="str">
        <f>IF($B$2=1,IF(ชี้วัด13!O28="","",ชี้วัด13!O28),IF(ชี้วัด13!O58="","",ชี้วัด13!O58))</f>
        <v/>
      </c>
      <c r="P28" s="314" t="str">
        <f>IF($B$2=1,IF(ชี้วัด13!P28="","",ชี้วัด13!P28),IF(ชี้วัด13!P58="","",ชี้วัด13!P58))</f>
        <v/>
      </c>
      <c r="Q28" s="314" t="str">
        <f>IF($B$2=1,IF(ชี้วัด13!Q28="","",ชี้วัด13!Q28),IF(ชี้วัด13!Q58="","",ชี้วัด13!Q58))</f>
        <v/>
      </c>
      <c r="R28" s="314" t="str">
        <f>IF($B$2=1,IF(ชี้วัด13!R28="","",ชี้วัด13!R28),IF(ชี้วัด13!R58="","",ชี้วัด13!R58))</f>
        <v/>
      </c>
      <c r="S28" s="314" t="str">
        <f>IF($B$2=1,IF(ชี้วัด13!S28="","",ชี้วัด13!S28),IF(ชี้วัด13!S58="","",ชี้วัด13!S58))</f>
        <v/>
      </c>
      <c r="T28" s="314" t="str">
        <f>IF($B$2=1,IF(ชี้วัด13!T28="","",ชี้วัด13!T28),IF(ชี้วัด13!T58="","",ชี้วัด13!T58))</f>
        <v/>
      </c>
      <c r="U28" s="314" t="str">
        <f>IF($B$2=1,IF(ชี้วัด13!U28="","",ชี้วัด13!U28),IF(ชี้วัด13!U58="","",ชี้วัด13!U58))</f>
        <v/>
      </c>
      <c r="V28" s="314" t="str">
        <f>IF($B$2=1,IF(ชี้วัด13!V28="","",ชี้วัด13!V28),IF(ชี้วัด13!V58="","",ชี้วัด13!V58))</f>
        <v/>
      </c>
      <c r="W28" s="314" t="str">
        <f>IF($B$2=1,IF(ชี้วัด13!W28="","",ชี้วัด13!W28),IF(ชี้วัด13!W58="","",ชี้วัด13!W58))</f>
        <v/>
      </c>
      <c r="X28" s="314" t="str">
        <f>IF($B$2=1,IF(ชี้วัด13!X28="","",ชี้วัด13!X28),IF(ชี้วัด13!X58="","",ชี้วัด13!X58))</f>
        <v/>
      </c>
      <c r="Y28" s="314" t="str">
        <f>IF($B$2=1,IF(ชี้วัด13!Y28="","",ชี้วัด13!Y28),IF(ชี้วัด13!Y58="","",ชี้วัด13!Y58))</f>
        <v/>
      </c>
      <c r="Z28" s="314" t="str">
        <f>IF($B$2=1,IF(ชี้วัด13!Z28="","",ชี้วัด13!Z28),IF(ชี้วัด13!Z58="","",ชี้วัด13!Z58))</f>
        <v/>
      </c>
      <c r="AA28" s="314" t="str">
        <f>IF($B$2=1,IF(ชี้วัด13!AA28="","",ชี้วัด13!AA28),IF(ชี้วัด13!AA58="","",ชี้วัด13!AA58))</f>
        <v/>
      </c>
      <c r="AB28" s="314" t="str">
        <f>IF($B$2=1,IF(ชี้วัด13!AB28="","",ชี้วัด13!AB28),IF(ชี้วัด13!AB58="","",ชี้วัด13!AB58))</f>
        <v/>
      </c>
      <c r="AC28" s="314" t="str">
        <f>IF($B$2=1,IF(ชี้วัด13!AC28="","",ชี้วัด13!AC28),IF(ชี้วัด13!AC58="","",ชี้วัด13!AC58))</f>
        <v/>
      </c>
      <c r="AD28" s="314" t="str">
        <f>IF($B$2=1,IF(ชี้วัด13!AD28="","",ชี้วัด13!AD28),IF(ชี้วัด13!AD58="","",ชี้วัด13!AD58))</f>
        <v/>
      </c>
      <c r="AE28" s="314" t="str">
        <f>IF($B$2=1,IF(ชี้วัด13!AE28="","",ชี้วัด13!AE28),IF(ชี้วัด13!AE58="","",ชี้วัด13!AE58))</f>
        <v/>
      </c>
      <c r="AF28" s="314" t="str">
        <f>IF($B$2=1,IF(ชี้วัด13!AF28="","",ชี้วัด13!AF28),IF(ชี้วัด13!AF58="","",ชี้วัด13!AF58))</f>
        <v/>
      </c>
      <c r="AG28" s="314" t="str">
        <f>IF($B$2=1,IF(ชี้วัด13!AG28="","",ชี้วัด13!AG28),IF(ชี้วัด13!AG58="","",ชี้วัด13!AG58))</f>
        <v/>
      </c>
      <c r="AH28" s="314" t="str">
        <f>IF($B$2=1,IF(ชี้วัด13!AH28="","",ชี้วัด13!AH28),IF(ชี้วัด13!AH58="","",ชี้วัด13!AH58))</f>
        <v/>
      </c>
      <c r="AI28" s="314" t="str">
        <f>IF($B$2=1,IF(ชี้วัด13!AI28="","",ชี้วัด13!AI28),IF(ชี้วัด13!AI58="","",ชี้วัด13!AI58))</f>
        <v/>
      </c>
      <c r="AJ28" s="314" t="str">
        <f>IF($B$2=1,IF(ชี้วัด13!AJ28="","",ชี้วัด13!AJ28),IF(ชี้วัด13!AJ58="","",ชี้วัด13!AJ58))</f>
        <v/>
      </c>
      <c r="AK28" s="314" t="str">
        <f>IF($B$2=1,IF(ชี้วัด13!AK28="","",ชี้วัด13!AK28),IF(ชี้วัด13!AK58="","",ชี้วัด13!AK58))</f>
        <v/>
      </c>
      <c r="AL28" s="314" t="str">
        <f>IF($B$2=1,IF(ชี้วัด13!AL28="","",ชี้วัด13!AL28),IF(ชี้วัด13!AL58="","",ชี้วัด13!AL58))</f>
        <v/>
      </c>
      <c r="AM28" s="314" t="str">
        <f>IF($B$2=1,IF(ชี้วัด13!AM28="","",ชี้วัด13!AM28),IF(ชี้วัด13!AM58="","",ชี้วัด13!AM58))</f>
        <v/>
      </c>
      <c r="AN28" s="314" t="str">
        <f>IF($B$2=1,IF(ชี้วัด13!AN28="","",ชี้วัด13!AN28),IF(ชี้วัด13!AN58="","",ชี้วัด13!AN58))</f>
        <v/>
      </c>
      <c r="AO28" s="314" t="str">
        <f>IF($B$2=1,IF(ชี้วัด13!AO28="","",ชี้วัด13!AO28),IF(ชี้วัด13!AO58="","",ชี้วัด13!AO58))</f>
        <v/>
      </c>
      <c r="AP28" s="314" t="str">
        <f>IF($B$2=1,IF(ชี้วัด13!AP28="","",ชี้วัด13!AP28),IF(ชี้วัด13!AP58="","",ชี้วัด13!AP58))</f>
        <v/>
      </c>
      <c r="AQ28" s="314" t="str">
        <f>IF($B$2=1,IF(ชี้วัด13!AQ28="","",ชี้วัด13!AQ28),IF(ชี้วัด13!AQ58="","",ชี้วัด13!AQ58))</f>
        <v/>
      </c>
      <c r="AR28" s="314" t="str">
        <f>IF($B$2=1,IF(ชี้วัด13!AR28="","",ชี้วัด13!AR28),IF(ชี้วัด13!AR58="","",ชี้วัด13!AR58))</f>
        <v/>
      </c>
      <c r="AS28" s="314" t="str">
        <f>IF($B$2=1,IF(ชี้วัด13!AS28="","",ชี้วัด13!AS28),IF(ชี้วัด13!AS58="","",ชี้วัด13!AS58))</f>
        <v/>
      </c>
      <c r="AT28" s="314" t="str">
        <f>IF($B$2=1,IF(ชี้วัด13!AT28="","",ชี้วัด13!AT28),IF(ชี้วัด13!AT58="","",ชี้วัด13!AT58))</f>
        <v/>
      </c>
      <c r="AU28" s="314" t="str">
        <f>IF($B$2=1,IF(ชี้วัด13!AU28="","",ชี้วัด13!AU28),IF(ชี้วัด13!AU58="","",ชี้วัด13!AU58))</f>
        <v/>
      </c>
      <c r="AV28" s="314" t="str">
        <f>IF($B$2=1,IF(ชี้วัด13!AV28="","",ชี้วัด13!AV28),IF(ชี้วัด13!AV58="","",ชี้วัด13!AV58))</f>
        <v/>
      </c>
      <c r="AW28" s="314" t="str">
        <f>IF($B$2=1,IF(ชี้วัด13!AW28="","",ชี้วัด13!AW28),IF(ชี้วัด13!AW58="","",ชี้วัด13!AW58))</f>
        <v/>
      </c>
      <c r="AX28" s="314" t="str">
        <f>IF($B$2=1,IF(ชี้วัด13!AX28="","",ชี้วัด13!AX28),IF(ชี้วัด13!AX58="","",ชี้วัด13!AX58))</f>
        <v/>
      </c>
      <c r="AY28" s="314" t="str">
        <f>IF($B$2=1,IF(ชี้วัด13!AY28="","",ชี้วัด13!AY28),IF(ชี้วัด13!AY58="","",ชี้วัด13!AY58))</f>
        <v/>
      </c>
      <c r="AZ28" s="314" t="str">
        <f>IF($B$2=1,IF(ชี้วัด13!AZ28="","",ชี้วัด13!AZ28),IF(ชี้วัด13!AZ58="","",ชี้วัด13!AZ58))</f>
        <v/>
      </c>
      <c r="BA28" s="314" t="str">
        <f>IF($B$2=1,IF(ชี้วัด13!BA28="","",ชี้วัด13!BA28),IF(ชี้วัด13!BA58="","",ชี้วัด13!BA58))</f>
        <v/>
      </c>
      <c r="BB28" s="314" t="str">
        <f>IF($B$2=1,IF(ชี้วัด13!BB28="","",ชี้วัด13!BB28),IF(ชี้วัด13!BB58="","",ชี้วัด13!BB58))</f>
        <v/>
      </c>
      <c r="BC28" s="314" t="str">
        <f>IF($B$2=1,IF(ชี้วัด13!BC28="","",ชี้วัด13!BC28),IF(ชี้วัด13!BC58="","",ชี้วัด13!BC58))</f>
        <v/>
      </c>
      <c r="BD28" s="314" t="str">
        <f>IF($B$2=1,IF(ชี้วัด13!BD28="","",ชี้วัด13!BD28),IF(ชี้วัด13!BD58="","",ชี้วัด13!BD58))</f>
        <v/>
      </c>
      <c r="BE28" s="116" t="str">
        <f>IF($B$2=1,IF(ชี้วัด13!BE28="","",ชี้วัด13!BE28),IF(ชี้วัด13!BE58="","",ชี้วัด13!BE58))</f>
        <v/>
      </c>
      <c r="BF28" s="116" t="str">
        <f>IF($B$2=1,IF(ชี้วัด13!BF28="","",ชี้วัด13!BF28),IF(ชี้วัด13!BF58="","",ชี้วัด13!BF58))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IF($B$2=1,IF(ชี้วัด13!E29="","",ชี้วัด13!E29),IF(ชี้วัด13!E59="","",ชี้วัด13!E59))</f>
        <v/>
      </c>
      <c r="F29" s="118"/>
      <c r="G29" s="314" t="str">
        <f>IF($B$2=1,IF(ชี้วัด13!G29="","",ชี้วัด13!G29),IF(ชี้วัด13!G59="","",ชี้วัด13!G59))</f>
        <v/>
      </c>
      <c r="H29" s="314" t="str">
        <f>IF($B$2=1,IF(ชี้วัด13!H29="","",ชี้วัด13!H29),IF(ชี้วัด13!H59="","",ชี้วัด13!H59))</f>
        <v/>
      </c>
      <c r="I29" s="314" t="str">
        <f>IF($B$2=1,IF(ชี้วัด13!I29="","",ชี้วัด13!I29),IF(ชี้วัด13!I59="","",ชี้วัด13!I59))</f>
        <v/>
      </c>
      <c r="J29" s="314" t="str">
        <f>IF($B$2=1,IF(ชี้วัด13!J29="","",ชี้วัด13!J29),IF(ชี้วัด13!J59="","",ชี้วัด13!J59))</f>
        <v/>
      </c>
      <c r="K29" s="314" t="str">
        <f>IF($B$2=1,IF(ชี้วัด13!K29="","",ชี้วัด13!K29),IF(ชี้วัด13!K59="","",ชี้วัด13!K59))</f>
        <v/>
      </c>
      <c r="L29" s="314" t="str">
        <f>IF($B$2=1,IF(ชี้วัด13!L29="","",ชี้วัด13!L29),IF(ชี้วัด13!L59="","",ชี้วัด13!L59))</f>
        <v/>
      </c>
      <c r="M29" s="314" t="str">
        <f>IF($B$2=1,IF(ชี้วัด13!M29="","",ชี้วัด13!M29),IF(ชี้วัด13!M59="","",ชี้วัด13!M59))</f>
        <v/>
      </c>
      <c r="N29" s="314" t="str">
        <f>IF($B$2=1,IF(ชี้วัด13!N29="","",ชี้วัด13!N29),IF(ชี้วัด13!N59="","",ชี้วัด13!N59))</f>
        <v/>
      </c>
      <c r="O29" s="314" t="str">
        <f>IF($B$2=1,IF(ชี้วัด13!O29="","",ชี้วัด13!O29),IF(ชี้วัด13!O59="","",ชี้วัด13!O59))</f>
        <v/>
      </c>
      <c r="P29" s="314" t="str">
        <f>IF($B$2=1,IF(ชี้วัด13!P29="","",ชี้วัด13!P29),IF(ชี้วัด13!P59="","",ชี้วัด13!P59))</f>
        <v/>
      </c>
      <c r="Q29" s="314" t="str">
        <f>IF($B$2=1,IF(ชี้วัด13!Q29="","",ชี้วัด13!Q29),IF(ชี้วัด13!Q59="","",ชี้วัด13!Q59))</f>
        <v/>
      </c>
      <c r="R29" s="314" t="str">
        <f>IF($B$2=1,IF(ชี้วัด13!R29="","",ชี้วัด13!R29),IF(ชี้วัด13!R59="","",ชี้วัด13!R59))</f>
        <v/>
      </c>
      <c r="S29" s="314" t="str">
        <f>IF($B$2=1,IF(ชี้วัด13!S29="","",ชี้วัด13!S29),IF(ชี้วัด13!S59="","",ชี้วัด13!S59))</f>
        <v/>
      </c>
      <c r="T29" s="314" t="str">
        <f>IF($B$2=1,IF(ชี้วัด13!T29="","",ชี้วัด13!T29),IF(ชี้วัด13!T59="","",ชี้วัด13!T59))</f>
        <v/>
      </c>
      <c r="U29" s="314" t="str">
        <f>IF($B$2=1,IF(ชี้วัด13!U29="","",ชี้วัด13!U29),IF(ชี้วัด13!U59="","",ชี้วัด13!U59))</f>
        <v/>
      </c>
      <c r="V29" s="314" t="str">
        <f>IF($B$2=1,IF(ชี้วัด13!V29="","",ชี้วัด13!V29),IF(ชี้วัด13!V59="","",ชี้วัด13!V59))</f>
        <v/>
      </c>
      <c r="W29" s="314" t="str">
        <f>IF($B$2=1,IF(ชี้วัด13!W29="","",ชี้วัด13!W29),IF(ชี้วัด13!W59="","",ชี้วัด13!W59))</f>
        <v/>
      </c>
      <c r="X29" s="314" t="str">
        <f>IF($B$2=1,IF(ชี้วัด13!X29="","",ชี้วัด13!X29),IF(ชี้วัด13!X59="","",ชี้วัด13!X59))</f>
        <v/>
      </c>
      <c r="Y29" s="314" t="str">
        <f>IF($B$2=1,IF(ชี้วัด13!Y29="","",ชี้วัด13!Y29),IF(ชี้วัด13!Y59="","",ชี้วัด13!Y59))</f>
        <v/>
      </c>
      <c r="Z29" s="314" t="str">
        <f>IF($B$2=1,IF(ชี้วัด13!Z29="","",ชี้วัด13!Z29),IF(ชี้วัด13!Z59="","",ชี้วัด13!Z59))</f>
        <v/>
      </c>
      <c r="AA29" s="314" t="str">
        <f>IF($B$2=1,IF(ชี้วัด13!AA29="","",ชี้วัด13!AA29),IF(ชี้วัด13!AA59="","",ชี้วัด13!AA59))</f>
        <v/>
      </c>
      <c r="AB29" s="314" t="str">
        <f>IF($B$2=1,IF(ชี้วัด13!AB29="","",ชี้วัด13!AB29),IF(ชี้วัด13!AB59="","",ชี้วัด13!AB59))</f>
        <v/>
      </c>
      <c r="AC29" s="314" t="str">
        <f>IF($B$2=1,IF(ชี้วัด13!AC29="","",ชี้วัด13!AC29),IF(ชี้วัด13!AC59="","",ชี้วัด13!AC59))</f>
        <v/>
      </c>
      <c r="AD29" s="314" t="str">
        <f>IF($B$2=1,IF(ชี้วัด13!AD29="","",ชี้วัด13!AD29),IF(ชี้วัด13!AD59="","",ชี้วัด13!AD59))</f>
        <v/>
      </c>
      <c r="AE29" s="314" t="str">
        <f>IF($B$2=1,IF(ชี้วัด13!AE29="","",ชี้วัด13!AE29),IF(ชี้วัด13!AE59="","",ชี้วัด13!AE59))</f>
        <v/>
      </c>
      <c r="AF29" s="314" t="str">
        <f>IF($B$2=1,IF(ชี้วัด13!AF29="","",ชี้วัด13!AF29),IF(ชี้วัด13!AF59="","",ชี้วัด13!AF59))</f>
        <v/>
      </c>
      <c r="AG29" s="314" t="str">
        <f>IF($B$2=1,IF(ชี้วัด13!AG29="","",ชี้วัด13!AG29),IF(ชี้วัด13!AG59="","",ชี้วัด13!AG59))</f>
        <v/>
      </c>
      <c r="AH29" s="314" t="str">
        <f>IF($B$2=1,IF(ชี้วัด13!AH29="","",ชี้วัด13!AH29),IF(ชี้วัด13!AH59="","",ชี้วัด13!AH59))</f>
        <v/>
      </c>
      <c r="AI29" s="314" t="str">
        <f>IF($B$2=1,IF(ชี้วัด13!AI29="","",ชี้วัด13!AI29),IF(ชี้วัด13!AI59="","",ชี้วัด13!AI59))</f>
        <v/>
      </c>
      <c r="AJ29" s="314" t="str">
        <f>IF($B$2=1,IF(ชี้วัด13!AJ29="","",ชี้วัด13!AJ29),IF(ชี้วัด13!AJ59="","",ชี้วัด13!AJ59))</f>
        <v/>
      </c>
      <c r="AK29" s="314" t="str">
        <f>IF($B$2=1,IF(ชี้วัด13!AK29="","",ชี้วัด13!AK29),IF(ชี้วัด13!AK59="","",ชี้วัด13!AK59))</f>
        <v/>
      </c>
      <c r="AL29" s="314" t="str">
        <f>IF($B$2=1,IF(ชี้วัด13!AL29="","",ชี้วัด13!AL29),IF(ชี้วัด13!AL59="","",ชี้วัด13!AL59))</f>
        <v/>
      </c>
      <c r="AM29" s="314" t="str">
        <f>IF($B$2=1,IF(ชี้วัด13!AM29="","",ชี้วัด13!AM29),IF(ชี้วัด13!AM59="","",ชี้วัด13!AM59))</f>
        <v/>
      </c>
      <c r="AN29" s="314" t="str">
        <f>IF($B$2=1,IF(ชี้วัด13!AN29="","",ชี้วัด13!AN29),IF(ชี้วัด13!AN59="","",ชี้วัด13!AN59))</f>
        <v/>
      </c>
      <c r="AO29" s="314" t="str">
        <f>IF($B$2=1,IF(ชี้วัด13!AO29="","",ชี้วัด13!AO29),IF(ชี้วัด13!AO59="","",ชี้วัด13!AO59))</f>
        <v/>
      </c>
      <c r="AP29" s="314" t="str">
        <f>IF($B$2=1,IF(ชี้วัด13!AP29="","",ชี้วัด13!AP29),IF(ชี้วัด13!AP59="","",ชี้วัด13!AP59))</f>
        <v/>
      </c>
      <c r="AQ29" s="314" t="str">
        <f>IF($B$2=1,IF(ชี้วัด13!AQ29="","",ชี้วัด13!AQ29),IF(ชี้วัด13!AQ59="","",ชี้วัด13!AQ59))</f>
        <v/>
      </c>
      <c r="AR29" s="314" t="str">
        <f>IF($B$2=1,IF(ชี้วัด13!AR29="","",ชี้วัด13!AR29),IF(ชี้วัด13!AR59="","",ชี้วัด13!AR59))</f>
        <v/>
      </c>
      <c r="AS29" s="314" t="str">
        <f>IF($B$2=1,IF(ชี้วัด13!AS29="","",ชี้วัด13!AS29),IF(ชี้วัด13!AS59="","",ชี้วัด13!AS59))</f>
        <v/>
      </c>
      <c r="AT29" s="314" t="str">
        <f>IF($B$2=1,IF(ชี้วัด13!AT29="","",ชี้วัด13!AT29),IF(ชี้วัด13!AT59="","",ชี้วัด13!AT59))</f>
        <v/>
      </c>
      <c r="AU29" s="314" t="str">
        <f>IF($B$2=1,IF(ชี้วัด13!AU29="","",ชี้วัด13!AU29),IF(ชี้วัด13!AU59="","",ชี้วัด13!AU59))</f>
        <v/>
      </c>
      <c r="AV29" s="314" t="str">
        <f>IF($B$2=1,IF(ชี้วัด13!AV29="","",ชี้วัด13!AV29),IF(ชี้วัด13!AV59="","",ชี้วัด13!AV59))</f>
        <v/>
      </c>
      <c r="AW29" s="314" t="str">
        <f>IF($B$2=1,IF(ชี้วัด13!AW29="","",ชี้วัด13!AW29),IF(ชี้วัด13!AW59="","",ชี้วัด13!AW59))</f>
        <v/>
      </c>
      <c r="AX29" s="314" t="str">
        <f>IF($B$2=1,IF(ชี้วัด13!AX29="","",ชี้วัด13!AX29),IF(ชี้วัด13!AX59="","",ชี้วัด13!AX59))</f>
        <v/>
      </c>
      <c r="AY29" s="314" t="str">
        <f>IF($B$2=1,IF(ชี้วัด13!AY29="","",ชี้วัด13!AY29),IF(ชี้วัด13!AY59="","",ชี้วัด13!AY59))</f>
        <v/>
      </c>
      <c r="AZ29" s="314" t="str">
        <f>IF($B$2=1,IF(ชี้วัด13!AZ29="","",ชี้วัด13!AZ29),IF(ชี้วัด13!AZ59="","",ชี้วัด13!AZ59))</f>
        <v/>
      </c>
      <c r="BA29" s="314" t="str">
        <f>IF($B$2=1,IF(ชี้วัด13!BA29="","",ชี้วัด13!BA29),IF(ชี้วัด13!BA59="","",ชี้วัด13!BA59))</f>
        <v/>
      </c>
      <c r="BB29" s="314" t="str">
        <f>IF($B$2=1,IF(ชี้วัด13!BB29="","",ชี้วัด13!BB29),IF(ชี้วัด13!BB59="","",ชี้วัด13!BB59))</f>
        <v/>
      </c>
      <c r="BC29" s="314" t="str">
        <f>IF($B$2=1,IF(ชี้วัด13!BC29="","",ชี้วัด13!BC29),IF(ชี้วัด13!BC59="","",ชี้วัด13!BC59))</f>
        <v/>
      </c>
      <c r="BD29" s="314" t="str">
        <f>IF($B$2=1,IF(ชี้วัด13!BD29="","",ชี้วัด13!BD29),IF(ชี้วัด13!BD59="","",ชี้วัด13!BD59))</f>
        <v/>
      </c>
      <c r="BE29" s="116" t="str">
        <f>IF($B$2=1,IF(ชี้วัด13!BE29="","",ชี้วัด13!BE29),IF(ชี้วัด13!BE59="","",ชี้วัด13!BE59))</f>
        <v/>
      </c>
      <c r="BF29" s="116" t="str">
        <f>IF($B$2=1,IF(ชี้วัด13!BF29="","",ชี้วัด13!BF29),IF(ชี้วัด13!BF59="","",ชี้วัด13!BF59))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IF($B$2=1,IF(ชี้วัด13!E30="","",ชี้วัด13!E30),IF(ชี้วัด13!E60="","",ชี้วัด13!E60))</f>
        <v/>
      </c>
      <c r="F30" s="118"/>
      <c r="G30" s="314" t="str">
        <f>IF($B$2=1,IF(ชี้วัด13!G30="","",ชี้วัด13!G30),IF(ชี้วัด13!G60="","",ชี้วัด13!G60))</f>
        <v/>
      </c>
      <c r="H30" s="314" t="str">
        <f>IF($B$2=1,IF(ชี้วัด13!H30="","",ชี้วัด13!H30),IF(ชี้วัด13!H60="","",ชี้วัด13!H60))</f>
        <v/>
      </c>
      <c r="I30" s="314" t="str">
        <f>IF($B$2=1,IF(ชี้วัด13!I30="","",ชี้วัด13!I30),IF(ชี้วัด13!I60="","",ชี้วัด13!I60))</f>
        <v/>
      </c>
      <c r="J30" s="314" t="str">
        <f>IF($B$2=1,IF(ชี้วัด13!J30="","",ชี้วัด13!J30),IF(ชี้วัด13!J60="","",ชี้วัด13!J60))</f>
        <v/>
      </c>
      <c r="K30" s="314" t="str">
        <f>IF($B$2=1,IF(ชี้วัด13!K30="","",ชี้วัด13!K30),IF(ชี้วัด13!K60="","",ชี้วัด13!K60))</f>
        <v/>
      </c>
      <c r="L30" s="314" t="str">
        <f>IF($B$2=1,IF(ชี้วัด13!L30="","",ชี้วัด13!L30),IF(ชี้วัด13!L60="","",ชี้วัด13!L60))</f>
        <v/>
      </c>
      <c r="M30" s="314" t="str">
        <f>IF($B$2=1,IF(ชี้วัด13!M30="","",ชี้วัด13!M30),IF(ชี้วัด13!M60="","",ชี้วัด13!M60))</f>
        <v/>
      </c>
      <c r="N30" s="314" t="str">
        <f>IF($B$2=1,IF(ชี้วัด13!N30="","",ชี้วัด13!N30),IF(ชี้วัด13!N60="","",ชี้วัด13!N60))</f>
        <v/>
      </c>
      <c r="O30" s="314" t="str">
        <f>IF($B$2=1,IF(ชี้วัด13!O30="","",ชี้วัด13!O30),IF(ชี้วัด13!O60="","",ชี้วัด13!O60))</f>
        <v/>
      </c>
      <c r="P30" s="314" t="str">
        <f>IF($B$2=1,IF(ชี้วัด13!P30="","",ชี้วัด13!P30),IF(ชี้วัด13!P60="","",ชี้วัด13!P60))</f>
        <v/>
      </c>
      <c r="Q30" s="314" t="str">
        <f>IF($B$2=1,IF(ชี้วัด13!Q30="","",ชี้วัด13!Q30),IF(ชี้วัด13!Q60="","",ชี้วัด13!Q60))</f>
        <v/>
      </c>
      <c r="R30" s="314" t="str">
        <f>IF($B$2=1,IF(ชี้วัด13!R30="","",ชี้วัด13!R30),IF(ชี้วัด13!R60="","",ชี้วัด13!R60))</f>
        <v/>
      </c>
      <c r="S30" s="314" t="str">
        <f>IF($B$2=1,IF(ชี้วัด13!S30="","",ชี้วัด13!S30),IF(ชี้วัด13!S60="","",ชี้วัด13!S60))</f>
        <v/>
      </c>
      <c r="T30" s="314" t="str">
        <f>IF($B$2=1,IF(ชี้วัด13!T30="","",ชี้วัด13!T30),IF(ชี้วัด13!T60="","",ชี้วัด13!T60))</f>
        <v/>
      </c>
      <c r="U30" s="314" t="str">
        <f>IF($B$2=1,IF(ชี้วัด13!U30="","",ชี้วัด13!U30),IF(ชี้วัด13!U60="","",ชี้วัด13!U60))</f>
        <v/>
      </c>
      <c r="V30" s="314" t="str">
        <f>IF($B$2=1,IF(ชี้วัด13!V30="","",ชี้วัด13!V30),IF(ชี้วัด13!V60="","",ชี้วัด13!V60))</f>
        <v/>
      </c>
      <c r="W30" s="314" t="str">
        <f>IF($B$2=1,IF(ชี้วัด13!W30="","",ชี้วัด13!W30),IF(ชี้วัด13!W60="","",ชี้วัด13!W60))</f>
        <v/>
      </c>
      <c r="X30" s="314" t="str">
        <f>IF($B$2=1,IF(ชี้วัด13!X30="","",ชี้วัด13!X30),IF(ชี้วัด13!X60="","",ชี้วัด13!X60))</f>
        <v/>
      </c>
      <c r="Y30" s="314" t="str">
        <f>IF($B$2=1,IF(ชี้วัด13!Y30="","",ชี้วัด13!Y30),IF(ชี้วัด13!Y60="","",ชี้วัด13!Y60))</f>
        <v/>
      </c>
      <c r="Z30" s="314" t="str">
        <f>IF($B$2=1,IF(ชี้วัด13!Z30="","",ชี้วัด13!Z30),IF(ชี้วัด13!Z60="","",ชี้วัด13!Z60))</f>
        <v/>
      </c>
      <c r="AA30" s="314" t="str">
        <f>IF($B$2=1,IF(ชี้วัด13!AA30="","",ชี้วัด13!AA30),IF(ชี้วัด13!AA60="","",ชี้วัด13!AA60))</f>
        <v/>
      </c>
      <c r="AB30" s="314" t="str">
        <f>IF($B$2=1,IF(ชี้วัด13!AB30="","",ชี้วัด13!AB30),IF(ชี้วัด13!AB60="","",ชี้วัด13!AB60))</f>
        <v/>
      </c>
      <c r="AC30" s="314" t="str">
        <f>IF($B$2=1,IF(ชี้วัด13!AC30="","",ชี้วัด13!AC30),IF(ชี้วัด13!AC60="","",ชี้วัด13!AC60))</f>
        <v/>
      </c>
      <c r="AD30" s="314" t="str">
        <f>IF($B$2=1,IF(ชี้วัด13!AD30="","",ชี้วัด13!AD30),IF(ชี้วัด13!AD60="","",ชี้วัด13!AD60))</f>
        <v/>
      </c>
      <c r="AE30" s="314" t="str">
        <f>IF($B$2=1,IF(ชี้วัด13!AE30="","",ชี้วัด13!AE30),IF(ชี้วัด13!AE60="","",ชี้วัด13!AE60))</f>
        <v/>
      </c>
      <c r="AF30" s="314" t="str">
        <f>IF($B$2=1,IF(ชี้วัด13!AF30="","",ชี้วัด13!AF30),IF(ชี้วัด13!AF60="","",ชี้วัด13!AF60))</f>
        <v/>
      </c>
      <c r="AG30" s="314" t="str">
        <f>IF($B$2=1,IF(ชี้วัด13!AG30="","",ชี้วัด13!AG30),IF(ชี้วัด13!AG60="","",ชี้วัด13!AG60))</f>
        <v/>
      </c>
      <c r="AH30" s="314" t="str">
        <f>IF($B$2=1,IF(ชี้วัด13!AH30="","",ชี้วัด13!AH30),IF(ชี้วัด13!AH60="","",ชี้วัด13!AH60))</f>
        <v/>
      </c>
      <c r="AI30" s="314" t="str">
        <f>IF($B$2=1,IF(ชี้วัด13!AI30="","",ชี้วัด13!AI30),IF(ชี้วัด13!AI60="","",ชี้วัด13!AI60))</f>
        <v/>
      </c>
      <c r="AJ30" s="314" t="str">
        <f>IF($B$2=1,IF(ชี้วัด13!AJ30="","",ชี้วัด13!AJ30),IF(ชี้วัด13!AJ60="","",ชี้วัด13!AJ60))</f>
        <v/>
      </c>
      <c r="AK30" s="314" t="str">
        <f>IF($B$2=1,IF(ชี้วัด13!AK30="","",ชี้วัด13!AK30),IF(ชี้วัด13!AK60="","",ชี้วัด13!AK60))</f>
        <v/>
      </c>
      <c r="AL30" s="314" t="str">
        <f>IF($B$2=1,IF(ชี้วัด13!AL30="","",ชี้วัด13!AL30),IF(ชี้วัด13!AL60="","",ชี้วัด13!AL60))</f>
        <v/>
      </c>
      <c r="AM30" s="314" t="str">
        <f>IF($B$2=1,IF(ชี้วัด13!AM30="","",ชี้วัด13!AM30),IF(ชี้วัด13!AM60="","",ชี้วัด13!AM60))</f>
        <v/>
      </c>
      <c r="AN30" s="314" t="str">
        <f>IF($B$2=1,IF(ชี้วัด13!AN30="","",ชี้วัด13!AN30),IF(ชี้วัด13!AN60="","",ชี้วัด13!AN60))</f>
        <v/>
      </c>
      <c r="AO30" s="314" t="str">
        <f>IF($B$2=1,IF(ชี้วัด13!AO30="","",ชี้วัด13!AO30),IF(ชี้วัด13!AO60="","",ชี้วัด13!AO60))</f>
        <v/>
      </c>
      <c r="AP30" s="314" t="str">
        <f>IF($B$2=1,IF(ชี้วัด13!AP30="","",ชี้วัด13!AP30),IF(ชี้วัด13!AP60="","",ชี้วัด13!AP60))</f>
        <v/>
      </c>
      <c r="AQ30" s="314" t="str">
        <f>IF($B$2=1,IF(ชี้วัด13!AQ30="","",ชี้วัด13!AQ30),IF(ชี้วัด13!AQ60="","",ชี้วัด13!AQ60))</f>
        <v/>
      </c>
      <c r="AR30" s="314" t="str">
        <f>IF($B$2=1,IF(ชี้วัด13!AR30="","",ชี้วัด13!AR30),IF(ชี้วัด13!AR60="","",ชี้วัด13!AR60))</f>
        <v/>
      </c>
      <c r="AS30" s="314" t="str">
        <f>IF($B$2=1,IF(ชี้วัด13!AS30="","",ชี้วัด13!AS30),IF(ชี้วัด13!AS60="","",ชี้วัด13!AS60))</f>
        <v/>
      </c>
      <c r="AT30" s="314" t="str">
        <f>IF($B$2=1,IF(ชี้วัด13!AT30="","",ชี้วัด13!AT30),IF(ชี้วัด13!AT60="","",ชี้วัด13!AT60))</f>
        <v/>
      </c>
      <c r="AU30" s="314" t="str">
        <f>IF($B$2=1,IF(ชี้วัด13!AU30="","",ชี้วัด13!AU30),IF(ชี้วัด13!AU60="","",ชี้วัด13!AU60))</f>
        <v/>
      </c>
      <c r="AV30" s="314" t="str">
        <f>IF($B$2=1,IF(ชี้วัด13!AV30="","",ชี้วัด13!AV30),IF(ชี้วัด13!AV60="","",ชี้วัด13!AV60))</f>
        <v/>
      </c>
      <c r="AW30" s="314" t="str">
        <f>IF($B$2=1,IF(ชี้วัด13!AW30="","",ชี้วัด13!AW30),IF(ชี้วัด13!AW60="","",ชี้วัด13!AW60))</f>
        <v/>
      </c>
      <c r="AX30" s="314" t="str">
        <f>IF($B$2=1,IF(ชี้วัด13!AX30="","",ชี้วัด13!AX30),IF(ชี้วัด13!AX60="","",ชี้วัด13!AX60))</f>
        <v/>
      </c>
      <c r="AY30" s="314" t="str">
        <f>IF($B$2=1,IF(ชี้วัด13!AY30="","",ชี้วัด13!AY30),IF(ชี้วัด13!AY60="","",ชี้วัด13!AY60))</f>
        <v/>
      </c>
      <c r="AZ30" s="314" t="str">
        <f>IF($B$2=1,IF(ชี้วัด13!AZ30="","",ชี้วัด13!AZ30),IF(ชี้วัด13!AZ60="","",ชี้วัด13!AZ60))</f>
        <v/>
      </c>
      <c r="BA30" s="314" t="str">
        <f>IF($B$2=1,IF(ชี้วัด13!BA30="","",ชี้วัด13!BA30),IF(ชี้วัด13!BA60="","",ชี้วัด13!BA60))</f>
        <v/>
      </c>
      <c r="BB30" s="314" t="str">
        <f>IF($B$2=1,IF(ชี้วัด13!BB30="","",ชี้วัด13!BB30),IF(ชี้วัด13!BB60="","",ชี้วัด13!BB60))</f>
        <v/>
      </c>
      <c r="BC30" s="314" t="str">
        <f>IF($B$2=1,IF(ชี้วัด13!BC30="","",ชี้วัด13!BC30),IF(ชี้วัด13!BC60="","",ชี้วัด13!BC60))</f>
        <v/>
      </c>
      <c r="BD30" s="314" t="str">
        <f>IF($B$2=1,IF(ชี้วัด13!BD30="","",ชี้วัด13!BD30),IF(ชี้วัด13!BD60="","",ชี้วัด13!BD60))</f>
        <v/>
      </c>
      <c r="BE30" s="116" t="str">
        <f>IF($B$2=1,IF(ชี้วัด13!BE30="","",ชี้วัด13!BE30),IF(ชี้วัด13!BE60="","",ชี้วัด13!BE60))</f>
        <v/>
      </c>
      <c r="BF30" s="116" t="str">
        <f>IF($B$2=1,IF(ชี้วัด13!BF30="","",ชี้วัด13!BF30),IF(ชี้วัด13!BF60="","",ชี้วัด13!BF60))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IF($B$2=1,IF(ชี้วัด13!E31="","",ชี้วัด13!E31),IF(ชี้วัด13!E61="","",ชี้วัด13!E61))</f>
        <v/>
      </c>
      <c r="F31" s="118"/>
      <c r="G31" s="314" t="str">
        <f>IF($B$2=1,IF(ชี้วัด13!G31="","",ชี้วัด13!G31),IF(ชี้วัด13!G61="","",ชี้วัด13!G61))</f>
        <v/>
      </c>
      <c r="H31" s="314" t="str">
        <f>IF($B$2=1,IF(ชี้วัด13!H31="","",ชี้วัด13!H31),IF(ชี้วัด13!H61="","",ชี้วัด13!H61))</f>
        <v/>
      </c>
      <c r="I31" s="314" t="str">
        <f>IF($B$2=1,IF(ชี้วัด13!I31="","",ชี้วัด13!I31),IF(ชี้วัด13!I61="","",ชี้วัด13!I61))</f>
        <v/>
      </c>
      <c r="J31" s="314" t="str">
        <f>IF($B$2=1,IF(ชี้วัด13!J31="","",ชี้วัด13!J31),IF(ชี้วัด13!J61="","",ชี้วัด13!J61))</f>
        <v/>
      </c>
      <c r="K31" s="314" t="str">
        <f>IF($B$2=1,IF(ชี้วัด13!K31="","",ชี้วัด13!K31),IF(ชี้วัด13!K61="","",ชี้วัด13!K61))</f>
        <v/>
      </c>
      <c r="L31" s="314" t="str">
        <f>IF($B$2=1,IF(ชี้วัด13!L31="","",ชี้วัด13!L31),IF(ชี้วัด13!L61="","",ชี้วัด13!L61))</f>
        <v/>
      </c>
      <c r="M31" s="314" t="str">
        <f>IF($B$2=1,IF(ชี้วัด13!M31="","",ชี้วัด13!M31),IF(ชี้วัด13!M61="","",ชี้วัด13!M61))</f>
        <v/>
      </c>
      <c r="N31" s="314" t="str">
        <f>IF($B$2=1,IF(ชี้วัด13!N31="","",ชี้วัด13!N31),IF(ชี้วัด13!N61="","",ชี้วัด13!N61))</f>
        <v/>
      </c>
      <c r="O31" s="314" t="str">
        <f>IF($B$2=1,IF(ชี้วัด13!O31="","",ชี้วัด13!O31),IF(ชี้วัด13!O61="","",ชี้วัด13!O61))</f>
        <v/>
      </c>
      <c r="P31" s="314" t="str">
        <f>IF($B$2=1,IF(ชี้วัด13!P31="","",ชี้วัด13!P31),IF(ชี้วัด13!P61="","",ชี้วัด13!P61))</f>
        <v/>
      </c>
      <c r="Q31" s="314" t="str">
        <f>IF($B$2=1,IF(ชี้วัด13!Q31="","",ชี้วัด13!Q31),IF(ชี้วัด13!Q61="","",ชี้วัด13!Q61))</f>
        <v/>
      </c>
      <c r="R31" s="314" t="str">
        <f>IF($B$2=1,IF(ชี้วัด13!R31="","",ชี้วัด13!R31),IF(ชี้วัด13!R61="","",ชี้วัด13!R61))</f>
        <v/>
      </c>
      <c r="S31" s="314" t="str">
        <f>IF($B$2=1,IF(ชี้วัด13!S31="","",ชี้วัด13!S31),IF(ชี้วัด13!S61="","",ชี้วัด13!S61))</f>
        <v/>
      </c>
      <c r="T31" s="314" t="str">
        <f>IF($B$2=1,IF(ชี้วัด13!T31="","",ชี้วัด13!T31),IF(ชี้วัด13!T61="","",ชี้วัด13!T61))</f>
        <v/>
      </c>
      <c r="U31" s="314" t="str">
        <f>IF($B$2=1,IF(ชี้วัด13!U31="","",ชี้วัด13!U31),IF(ชี้วัด13!U61="","",ชี้วัด13!U61))</f>
        <v/>
      </c>
      <c r="V31" s="314" t="str">
        <f>IF($B$2=1,IF(ชี้วัด13!V31="","",ชี้วัด13!V31),IF(ชี้วัด13!V61="","",ชี้วัด13!V61))</f>
        <v/>
      </c>
      <c r="W31" s="314" t="str">
        <f>IF($B$2=1,IF(ชี้วัด13!W31="","",ชี้วัด13!W31),IF(ชี้วัด13!W61="","",ชี้วัด13!W61))</f>
        <v/>
      </c>
      <c r="X31" s="314" t="str">
        <f>IF($B$2=1,IF(ชี้วัด13!X31="","",ชี้วัด13!X31),IF(ชี้วัด13!X61="","",ชี้วัด13!X61))</f>
        <v/>
      </c>
      <c r="Y31" s="314" t="str">
        <f>IF($B$2=1,IF(ชี้วัด13!Y31="","",ชี้วัด13!Y31),IF(ชี้วัด13!Y61="","",ชี้วัด13!Y61))</f>
        <v/>
      </c>
      <c r="Z31" s="314" t="str">
        <f>IF($B$2=1,IF(ชี้วัด13!Z31="","",ชี้วัด13!Z31),IF(ชี้วัด13!Z61="","",ชี้วัด13!Z61))</f>
        <v/>
      </c>
      <c r="AA31" s="314" t="str">
        <f>IF($B$2=1,IF(ชี้วัด13!AA31="","",ชี้วัด13!AA31),IF(ชี้วัด13!AA61="","",ชี้วัด13!AA61))</f>
        <v/>
      </c>
      <c r="AB31" s="314" t="str">
        <f>IF($B$2=1,IF(ชี้วัด13!AB31="","",ชี้วัด13!AB31),IF(ชี้วัด13!AB61="","",ชี้วัด13!AB61))</f>
        <v/>
      </c>
      <c r="AC31" s="314" t="str">
        <f>IF($B$2=1,IF(ชี้วัด13!AC31="","",ชี้วัด13!AC31),IF(ชี้วัด13!AC61="","",ชี้วัด13!AC61))</f>
        <v/>
      </c>
      <c r="AD31" s="314" t="str">
        <f>IF($B$2=1,IF(ชี้วัด13!AD31="","",ชี้วัด13!AD31),IF(ชี้วัด13!AD61="","",ชี้วัด13!AD61))</f>
        <v/>
      </c>
      <c r="AE31" s="314" t="str">
        <f>IF($B$2=1,IF(ชี้วัด13!AE31="","",ชี้วัด13!AE31),IF(ชี้วัด13!AE61="","",ชี้วัด13!AE61))</f>
        <v/>
      </c>
      <c r="AF31" s="314" t="str">
        <f>IF($B$2=1,IF(ชี้วัด13!AF31="","",ชี้วัด13!AF31),IF(ชี้วัด13!AF61="","",ชี้วัด13!AF61))</f>
        <v/>
      </c>
      <c r="AG31" s="314" t="str">
        <f>IF($B$2=1,IF(ชี้วัด13!AG31="","",ชี้วัด13!AG31),IF(ชี้วัด13!AG61="","",ชี้วัด13!AG61))</f>
        <v/>
      </c>
      <c r="AH31" s="314" t="str">
        <f>IF($B$2=1,IF(ชี้วัด13!AH31="","",ชี้วัด13!AH31),IF(ชี้วัด13!AH61="","",ชี้วัด13!AH61))</f>
        <v/>
      </c>
      <c r="AI31" s="314" t="str">
        <f>IF($B$2=1,IF(ชี้วัด13!AI31="","",ชี้วัด13!AI31),IF(ชี้วัด13!AI61="","",ชี้วัด13!AI61))</f>
        <v/>
      </c>
      <c r="AJ31" s="314" t="str">
        <f>IF($B$2=1,IF(ชี้วัด13!AJ31="","",ชี้วัด13!AJ31),IF(ชี้วัด13!AJ61="","",ชี้วัด13!AJ61))</f>
        <v/>
      </c>
      <c r="AK31" s="314" t="str">
        <f>IF($B$2=1,IF(ชี้วัด13!AK31="","",ชี้วัด13!AK31),IF(ชี้วัด13!AK61="","",ชี้วัด13!AK61))</f>
        <v/>
      </c>
      <c r="AL31" s="314" t="str">
        <f>IF($B$2=1,IF(ชี้วัด13!AL31="","",ชี้วัด13!AL31),IF(ชี้วัด13!AL61="","",ชี้วัด13!AL61))</f>
        <v/>
      </c>
      <c r="AM31" s="314" t="str">
        <f>IF($B$2=1,IF(ชี้วัด13!AM31="","",ชี้วัด13!AM31),IF(ชี้วัด13!AM61="","",ชี้วัด13!AM61))</f>
        <v/>
      </c>
      <c r="AN31" s="314" t="str">
        <f>IF($B$2=1,IF(ชี้วัด13!AN31="","",ชี้วัด13!AN31),IF(ชี้วัด13!AN61="","",ชี้วัด13!AN61))</f>
        <v/>
      </c>
      <c r="AO31" s="314" t="str">
        <f>IF($B$2=1,IF(ชี้วัด13!AO31="","",ชี้วัด13!AO31),IF(ชี้วัด13!AO61="","",ชี้วัด13!AO61))</f>
        <v/>
      </c>
      <c r="AP31" s="314" t="str">
        <f>IF($B$2=1,IF(ชี้วัด13!AP31="","",ชี้วัด13!AP31),IF(ชี้วัด13!AP61="","",ชี้วัด13!AP61))</f>
        <v/>
      </c>
      <c r="AQ31" s="314" t="str">
        <f>IF($B$2=1,IF(ชี้วัด13!AQ31="","",ชี้วัด13!AQ31),IF(ชี้วัด13!AQ61="","",ชี้วัด13!AQ61))</f>
        <v/>
      </c>
      <c r="AR31" s="314" t="str">
        <f>IF($B$2=1,IF(ชี้วัด13!AR31="","",ชี้วัด13!AR31),IF(ชี้วัด13!AR61="","",ชี้วัด13!AR61))</f>
        <v/>
      </c>
      <c r="AS31" s="314" t="str">
        <f>IF($B$2=1,IF(ชี้วัด13!AS31="","",ชี้วัด13!AS31),IF(ชี้วัด13!AS61="","",ชี้วัด13!AS61))</f>
        <v/>
      </c>
      <c r="AT31" s="314" t="str">
        <f>IF($B$2=1,IF(ชี้วัด13!AT31="","",ชี้วัด13!AT31),IF(ชี้วัด13!AT61="","",ชี้วัด13!AT61))</f>
        <v/>
      </c>
      <c r="AU31" s="314" t="str">
        <f>IF($B$2=1,IF(ชี้วัด13!AU31="","",ชี้วัด13!AU31),IF(ชี้วัด13!AU61="","",ชี้วัด13!AU61))</f>
        <v/>
      </c>
      <c r="AV31" s="314" t="str">
        <f>IF($B$2=1,IF(ชี้วัด13!AV31="","",ชี้วัด13!AV31),IF(ชี้วัด13!AV61="","",ชี้วัด13!AV61))</f>
        <v/>
      </c>
      <c r="AW31" s="314" t="str">
        <f>IF($B$2=1,IF(ชี้วัด13!AW31="","",ชี้วัด13!AW31),IF(ชี้วัด13!AW61="","",ชี้วัด13!AW61))</f>
        <v/>
      </c>
      <c r="AX31" s="314" t="str">
        <f>IF($B$2=1,IF(ชี้วัด13!AX31="","",ชี้วัด13!AX31),IF(ชี้วัด13!AX61="","",ชี้วัด13!AX61))</f>
        <v/>
      </c>
      <c r="AY31" s="314" t="str">
        <f>IF($B$2=1,IF(ชี้วัด13!AY31="","",ชี้วัด13!AY31),IF(ชี้วัด13!AY61="","",ชี้วัด13!AY61))</f>
        <v/>
      </c>
      <c r="AZ31" s="314" t="str">
        <f>IF($B$2=1,IF(ชี้วัด13!AZ31="","",ชี้วัด13!AZ31),IF(ชี้วัด13!AZ61="","",ชี้วัด13!AZ61))</f>
        <v/>
      </c>
      <c r="BA31" s="314" t="str">
        <f>IF($B$2=1,IF(ชี้วัด13!BA31="","",ชี้วัด13!BA31),IF(ชี้วัด13!BA61="","",ชี้วัด13!BA61))</f>
        <v/>
      </c>
      <c r="BB31" s="314" t="str">
        <f>IF($B$2=1,IF(ชี้วัด13!BB31="","",ชี้วัด13!BB31),IF(ชี้วัด13!BB61="","",ชี้วัด13!BB61))</f>
        <v/>
      </c>
      <c r="BC31" s="314" t="str">
        <f>IF($B$2=1,IF(ชี้วัด13!BC31="","",ชี้วัด13!BC31),IF(ชี้วัด13!BC61="","",ชี้วัด13!BC61))</f>
        <v/>
      </c>
      <c r="BD31" s="314" t="str">
        <f>IF($B$2=1,IF(ชี้วัด13!BD31="","",ชี้วัด13!BD31),IF(ชี้วัด13!BD61="","",ชี้วัด13!BD61))</f>
        <v/>
      </c>
      <c r="BE31" s="116" t="str">
        <f>IF($B$2=1,IF(ชี้วัด13!BE31="","",ชี้วัด13!BE31),IF(ชี้วัด13!BE61="","",ชี้วัด13!BE61))</f>
        <v/>
      </c>
      <c r="BF31" s="116" t="str">
        <f>IF($B$2=1,IF(ชี้วัด13!BF31="","",ชี้วัด13!BF31),IF(ชี้วัด13!BF61="","",ชี้วัด13!BF61))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IF($B$2=1,IF(ชี้วัด13!E32="","",ชี้วัด13!E32),IF(ชี้วัด13!E62="","",ชี้วัด13!E62))</f>
        <v/>
      </c>
      <c r="F32" s="118"/>
      <c r="G32" s="314" t="str">
        <f>IF($B$2=1,IF(ชี้วัด13!G32="","",ชี้วัด13!G32),IF(ชี้วัด13!G62="","",ชี้วัด13!G62))</f>
        <v/>
      </c>
      <c r="H32" s="314" t="str">
        <f>IF($B$2=1,IF(ชี้วัด13!H32="","",ชี้วัด13!H32),IF(ชี้วัด13!H62="","",ชี้วัด13!H62))</f>
        <v/>
      </c>
      <c r="I32" s="314" t="str">
        <f>IF($B$2=1,IF(ชี้วัด13!I32="","",ชี้วัด13!I32),IF(ชี้วัด13!I62="","",ชี้วัด13!I62))</f>
        <v/>
      </c>
      <c r="J32" s="314" t="str">
        <f>IF($B$2=1,IF(ชี้วัด13!J32="","",ชี้วัด13!J32),IF(ชี้วัด13!J62="","",ชี้วัด13!J62))</f>
        <v/>
      </c>
      <c r="K32" s="314" t="str">
        <f>IF($B$2=1,IF(ชี้วัด13!K32="","",ชี้วัด13!K32),IF(ชี้วัด13!K62="","",ชี้วัด13!K62))</f>
        <v/>
      </c>
      <c r="L32" s="314" t="str">
        <f>IF($B$2=1,IF(ชี้วัด13!L32="","",ชี้วัด13!L32),IF(ชี้วัด13!L62="","",ชี้วัด13!L62))</f>
        <v/>
      </c>
      <c r="M32" s="314" t="str">
        <f>IF($B$2=1,IF(ชี้วัด13!M32="","",ชี้วัด13!M32),IF(ชี้วัด13!M62="","",ชี้วัด13!M62))</f>
        <v/>
      </c>
      <c r="N32" s="314" t="str">
        <f>IF($B$2=1,IF(ชี้วัด13!N32="","",ชี้วัด13!N32),IF(ชี้วัด13!N62="","",ชี้วัด13!N62))</f>
        <v/>
      </c>
      <c r="O32" s="314" t="str">
        <f>IF($B$2=1,IF(ชี้วัด13!O32="","",ชี้วัด13!O32),IF(ชี้วัด13!O62="","",ชี้วัด13!O62))</f>
        <v/>
      </c>
      <c r="P32" s="314" t="str">
        <f>IF($B$2=1,IF(ชี้วัด13!P32="","",ชี้วัด13!P32),IF(ชี้วัด13!P62="","",ชี้วัด13!P62))</f>
        <v/>
      </c>
      <c r="Q32" s="314" t="str">
        <f>IF($B$2=1,IF(ชี้วัด13!Q32="","",ชี้วัด13!Q32),IF(ชี้วัด13!Q62="","",ชี้วัด13!Q62))</f>
        <v/>
      </c>
      <c r="R32" s="314" t="str">
        <f>IF($B$2=1,IF(ชี้วัด13!R32="","",ชี้วัด13!R32),IF(ชี้วัด13!R62="","",ชี้วัด13!R62))</f>
        <v/>
      </c>
      <c r="S32" s="314" t="str">
        <f>IF($B$2=1,IF(ชี้วัด13!S32="","",ชี้วัด13!S32),IF(ชี้วัด13!S62="","",ชี้วัด13!S62))</f>
        <v/>
      </c>
      <c r="T32" s="314" t="str">
        <f>IF($B$2=1,IF(ชี้วัด13!T32="","",ชี้วัด13!T32),IF(ชี้วัด13!T62="","",ชี้วัด13!T62))</f>
        <v/>
      </c>
      <c r="U32" s="314" t="str">
        <f>IF($B$2=1,IF(ชี้วัด13!U32="","",ชี้วัด13!U32),IF(ชี้วัด13!U62="","",ชี้วัด13!U62))</f>
        <v/>
      </c>
      <c r="V32" s="314" t="str">
        <f>IF($B$2=1,IF(ชี้วัด13!V32="","",ชี้วัด13!V32),IF(ชี้วัด13!V62="","",ชี้วัด13!V62))</f>
        <v/>
      </c>
      <c r="W32" s="314" t="str">
        <f>IF($B$2=1,IF(ชี้วัด13!W32="","",ชี้วัด13!W32),IF(ชี้วัด13!W62="","",ชี้วัด13!W62))</f>
        <v/>
      </c>
      <c r="X32" s="314" t="str">
        <f>IF($B$2=1,IF(ชี้วัด13!X32="","",ชี้วัด13!X32),IF(ชี้วัด13!X62="","",ชี้วัด13!X62))</f>
        <v/>
      </c>
      <c r="Y32" s="314" t="str">
        <f>IF($B$2=1,IF(ชี้วัด13!Y32="","",ชี้วัด13!Y32),IF(ชี้วัด13!Y62="","",ชี้วัด13!Y62))</f>
        <v/>
      </c>
      <c r="Z32" s="314" t="str">
        <f>IF($B$2=1,IF(ชี้วัด13!Z32="","",ชี้วัด13!Z32),IF(ชี้วัด13!Z62="","",ชี้วัด13!Z62))</f>
        <v/>
      </c>
      <c r="AA32" s="314" t="str">
        <f>IF($B$2=1,IF(ชี้วัด13!AA32="","",ชี้วัด13!AA32),IF(ชี้วัด13!AA62="","",ชี้วัด13!AA62))</f>
        <v/>
      </c>
      <c r="AB32" s="314" t="str">
        <f>IF($B$2=1,IF(ชี้วัด13!AB32="","",ชี้วัด13!AB32),IF(ชี้วัด13!AB62="","",ชี้วัด13!AB62))</f>
        <v/>
      </c>
      <c r="AC32" s="314" t="str">
        <f>IF($B$2=1,IF(ชี้วัด13!AC32="","",ชี้วัด13!AC32),IF(ชี้วัด13!AC62="","",ชี้วัด13!AC62))</f>
        <v/>
      </c>
      <c r="AD32" s="314" t="str">
        <f>IF($B$2=1,IF(ชี้วัด13!AD32="","",ชี้วัด13!AD32),IF(ชี้วัด13!AD62="","",ชี้วัด13!AD62))</f>
        <v/>
      </c>
      <c r="AE32" s="314" t="str">
        <f>IF($B$2=1,IF(ชี้วัด13!AE32="","",ชี้วัด13!AE32),IF(ชี้วัด13!AE62="","",ชี้วัด13!AE62))</f>
        <v/>
      </c>
      <c r="AF32" s="314" t="str">
        <f>IF($B$2=1,IF(ชี้วัด13!AF32="","",ชี้วัด13!AF32),IF(ชี้วัด13!AF62="","",ชี้วัด13!AF62))</f>
        <v/>
      </c>
      <c r="AG32" s="314" t="str">
        <f>IF($B$2=1,IF(ชี้วัด13!AG32="","",ชี้วัด13!AG32),IF(ชี้วัด13!AG62="","",ชี้วัด13!AG62))</f>
        <v/>
      </c>
      <c r="AH32" s="314" t="str">
        <f>IF($B$2=1,IF(ชี้วัด13!AH32="","",ชี้วัด13!AH32),IF(ชี้วัด13!AH62="","",ชี้วัด13!AH62))</f>
        <v/>
      </c>
      <c r="AI32" s="314" t="str">
        <f>IF($B$2=1,IF(ชี้วัด13!AI32="","",ชี้วัด13!AI32),IF(ชี้วัด13!AI62="","",ชี้วัด13!AI62))</f>
        <v/>
      </c>
      <c r="AJ32" s="314" t="str">
        <f>IF($B$2=1,IF(ชี้วัด13!AJ32="","",ชี้วัด13!AJ32),IF(ชี้วัด13!AJ62="","",ชี้วัด13!AJ62))</f>
        <v/>
      </c>
      <c r="AK32" s="314" t="str">
        <f>IF($B$2=1,IF(ชี้วัด13!AK32="","",ชี้วัด13!AK32),IF(ชี้วัด13!AK62="","",ชี้วัด13!AK62))</f>
        <v/>
      </c>
      <c r="AL32" s="314" t="str">
        <f>IF($B$2=1,IF(ชี้วัด13!AL32="","",ชี้วัด13!AL32),IF(ชี้วัด13!AL62="","",ชี้วัด13!AL62))</f>
        <v/>
      </c>
      <c r="AM32" s="314" t="str">
        <f>IF($B$2=1,IF(ชี้วัด13!AM32="","",ชี้วัด13!AM32),IF(ชี้วัด13!AM62="","",ชี้วัด13!AM62))</f>
        <v/>
      </c>
      <c r="AN32" s="314" t="str">
        <f>IF($B$2=1,IF(ชี้วัด13!AN32="","",ชี้วัด13!AN32),IF(ชี้วัด13!AN62="","",ชี้วัด13!AN62))</f>
        <v/>
      </c>
      <c r="AO32" s="314" t="str">
        <f>IF($B$2=1,IF(ชี้วัด13!AO32="","",ชี้วัด13!AO32),IF(ชี้วัด13!AO62="","",ชี้วัด13!AO62))</f>
        <v/>
      </c>
      <c r="AP32" s="314" t="str">
        <f>IF($B$2=1,IF(ชี้วัด13!AP32="","",ชี้วัด13!AP32),IF(ชี้วัด13!AP62="","",ชี้วัด13!AP62))</f>
        <v/>
      </c>
      <c r="AQ32" s="314" t="str">
        <f>IF($B$2=1,IF(ชี้วัด13!AQ32="","",ชี้วัด13!AQ32),IF(ชี้วัด13!AQ62="","",ชี้วัด13!AQ62))</f>
        <v/>
      </c>
      <c r="AR32" s="314" t="str">
        <f>IF($B$2=1,IF(ชี้วัด13!AR32="","",ชี้วัด13!AR32),IF(ชี้วัด13!AR62="","",ชี้วัด13!AR62))</f>
        <v/>
      </c>
      <c r="AS32" s="314" t="str">
        <f>IF($B$2=1,IF(ชี้วัด13!AS32="","",ชี้วัด13!AS32),IF(ชี้วัด13!AS62="","",ชี้วัด13!AS62))</f>
        <v/>
      </c>
      <c r="AT32" s="314" t="str">
        <f>IF($B$2=1,IF(ชี้วัด13!AT32="","",ชี้วัด13!AT32),IF(ชี้วัด13!AT62="","",ชี้วัด13!AT62))</f>
        <v/>
      </c>
      <c r="AU32" s="314" t="str">
        <f>IF($B$2=1,IF(ชี้วัด13!AU32="","",ชี้วัด13!AU32),IF(ชี้วัด13!AU62="","",ชี้วัด13!AU62))</f>
        <v/>
      </c>
      <c r="AV32" s="314" t="str">
        <f>IF($B$2=1,IF(ชี้วัด13!AV32="","",ชี้วัด13!AV32),IF(ชี้วัด13!AV62="","",ชี้วัด13!AV62))</f>
        <v/>
      </c>
      <c r="AW32" s="314" t="str">
        <f>IF($B$2=1,IF(ชี้วัด13!AW32="","",ชี้วัด13!AW32),IF(ชี้วัด13!AW62="","",ชี้วัด13!AW62))</f>
        <v/>
      </c>
      <c r="AX32" s="314" t="str">
        <f>IF($B$2=1,IF(ชี้วัด13!AX32="","",ชี้วัด13!AX32),IF(ชี้วัด13!AX62="","",ชี้วัด13!AX62))</f>
        <v/>
      </c>
      <c r="AY32" s="314" t="str">
        <f>IF($B$2=1,IF(ชี้วัด13!AY32="","",ชี้วัด13!AY32),IF(ชี้วัด13!AY62="","",ชี้วัด13!AY62))</f>
        <v/>
      </c>
      <c r="AZ32" s="314" t="str">
        <f>IF($B$2=1,IF(ชี้วัด13!AZ32="","",ชี้วัด13!AZ32),IF(ชี้วัด13!AZ62="","",ชี้วัด13!AZ62))</f>
        <v/>
      </c>
      <c r="BA32" s="314" t="str">
        <f>IF($B$2=1,IF(ชี้วัด13!BA32="","",ชี้วัด13!BA32),IF(ชี้วัด13!BA62="","",ชี้วัด13!BA62))</f>
        <v/>
      </c>
      <c r="BB32" s="314" t="str">
        <f>IF($B$2=1,IF(ชี้วัด13!BB32="","",ชี้วัด13!BB32),IF(ชี้วัด13!BB62="","",ชี้วัด13!BB62))</f>
        <v/>
      </c>
      <c r="BC32" s="314" t="str">
        <f>IF($B$2=1,IF(ชี้วัด13!BC32="","",ชี้วัด13!BC32),IF(ชี้วัด13!BC62="","",ชี้วัด13!BC62))</f>
        <v/>
      </c>
      <c r="BD32" s="314" t="str">
        <f>IF($B$2=1,IF(ชี้วัด13!BD32="","",ชี้วัด13!BD32),IF(ชี้วัด13!BD62="","",ชี้วัด13!BD62))</f>
        <v/>
      </c>
      <c r="BE32" s="116" t="str">
        <f>IF($B$2=1,IF(ชี้วัด13!BE32="","",ชี้วัด13!BE32),IF(ชี้วัด13!BE62="","",ชี้วัด13!BE62))</f>
        <v/>
      </c>
      <c r="BF32" s="116" t="str">
        <f>IF($B$2=1,IF(ชี้วัด13!BF32="","",ชี้วัด13!BF32),IF(ชี้วัด13!BF62="","",ชี้วัด13!BF62))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IF($B$2=1,IF(ชี้วัด13!E33="","",ชี้วัด13!E33),IF(ชี้วัด13!E63="","",ชี้วัด13!E63))</f>
        <v/>
      </c>
      <c r="F33" s="118"/>
      <c r="G33" s="314" t="str">
        <f>IF($B$2=1,IF(ชี้วัด13!G33="","",ชี้วัด13!G33),IF(ชี้วัด13!G63="","",ชี้วัด13!G63))</f>
        <v/>
      </c>
      <c r="H33" s="314" t="str">
        <f>IF($B$2=1,IF(ชี้วัด13!H33="","",ชี้วัด13!H33),IF(ชี้วัด13!H63="","",ชี้วัด13!H63))</f>
        <v/>
      </c>
      <c r="I33" s="314" t="str">
        <f>IF($B$2=1,IF(ชี้วัด13!I33="","",ชี้วัด13!I33),IF(ชี้วัด13!I63="","",ชี้วัด13!I63))</f>
        <v/>
      </c>
      <c r="J33" s="314" t="str">
        <f>IF($B$2=1,IF(ชี้วัด13!J33="","",ชี้วัด13!J33),IF(ชี้วัด13!J63="","",ชี้วัด13!J63))</f>
        <v/>
      </c>
      <c r="K33" s="314" t="str">
        <f>IF($B$2=1,IF(ชี้วัด13!K33="","",ชี้วัด13!K33),IF(ชี้วัด13!K63="","",ชี้วัด13!K63))</f>
        <v/>
      </c>
      <c r="L33" s="314" t="str">
        <f>IF($B$2=1,IF(ชี้วัด13!L33="","",ชี้วัด13!L33),IF(ชี้วัด13!L63="","",ชี้วัด13!L63))</f>
        <v/>
      </c>
      <c r="M33" s="314" t="str">
        <f>IF($B$2=1,IF(ชี้วัด13!M33="","",ชี้วัด13!M33),IF(ชี้วัด13!M63="","",ชี้วัด13!M63))</f>
        <v/>
      </c>
      <c r="N33" s="314" t="str">
        <f>IF($B$2=1,IF(ชี้วัด13!N33="","",ชี้วัด13!N33),IF(ชี้วัด13!N63="","",ชี้วัด13!N63))</f>
        <v/>
      </c>
      <c r="O33" s="314" t="str">
        <f>IF($B$2=1,IF(ชี้วัด13!O33="","",ชี้วัด13!O33),IF(ชี้วัด13!O63="","",ชี้วัด13!O63))</f>
        <v/>
      </c>
      <c r="P33" s="314" t="str">
        <f>IF($B$2=1,IF(ชี้วัด13!P33="","",ชี้วัด13!P33),IF(ชี้วัด13!P63="","",ชี้วัด13!P63))</f>
        <v/>
      </c>
      <c r="Q33" s="314" t="str">
        <f>IF($B$2=1,IF(ชี้วัด13!Q33="","",ชี้วัด13!Q33),IF(ชี้วัด13!Q63="","",ชี้วัด13!Q63))</f>
        <v/>
      </c>
      <c r="R33" s="314" t="str">
        <f>IF($B$2=1,IF(ชี้วัด13!R33="","",ชี้วัด13!R33),IF(ชี้วัด13!R63="","",ชี้วัด13!R63))</f>
        <v/>
      </c>
      <c r="S33" s="314" t="str">
        <f>IF($B$2=1,IF(ชี้วัด13!S33="","",ชี้วัด13!S33),IF(ชี้วัด13!S63="","",ชี้วัด13!S63))</f>
        <v/>
      </c>
      <c r="T33" s="314" t="str">
        <f>IF($B$2=1,IF(ชี้วัด13!T33="","",ชี้วัด13!T33),IF(ชี้วัด13!T63="","",ชี้วัด13!T63))</f>
        <v/>
      </c>
      <c r="U33" s="314" t="str">
        <f>IF($B$2=1,IF(ชี้วัด13!U33="","",ชี้วัด13!U33),IF(ชี้วัด13!U63="","",ชี้วัด13!U63))</f>
        <v/>
      </c>
      <c r="V33" s="314" t="str">
        <f>IF($B$2=1,IF(ชี้วัด13!V33="","",ชี้วัด13!V33),IF(ชี้วัด13!V63="","",ชี้วัด13!V63))</f>
        <v/>
      </c>
      <c r="W33" s="314" t="str">
        <f>IF($B$2=1,IF(ชี้วัด13!W33="","",ชี้วัด13!W33),IF(ชี้วัด13!W63="","",ชี้วัด13!W63))</f>
        <v/>
      </c>
      <c r="X33" s="314" t="str">
        <f>IF($B$2=1,IF(ชี้วัด13!X33="","",ชี้วัด13!X33),IF(ชี้วัด13!X63="","",ชี้วัด13!X63))</f>
        <v/>
      </c>
      <c r="Y33" s="314" t="str">
        <f>IF($B$2=1,IF(ชี้วัด13!Y33="","",ชี้วัด13!Y33),IF(ชี้วัด13!Y63="","",ชี้วัด13!Y63))</f>
        <v/>
      </c>
      <c r="Z33" s="314" t="str">
        <f>IF($B$2=1,IF(ชี้วัด13!Z33="","",ชี้วัด13!Z33),IF(ชี้วัด13!Z63="","",ชี้วัด13!Z63))</f>
        <v/>
      </c>
      <c r="AA33" s="314" t="str">
        <f>IF($B$2=1,IF(ชี้วัด13!AA33="","",ชี้วัด13!AA33),IF(ชี้วัด13!AA63="","",ชี้วัด13!AA63))</f>
        <v/>
      </c>
      <c r="AB33" s="314" t="str">
        <f>IF($B$2=1,IF(ชี้วัด13!AB33="","",ชี้วัด13!AB33),IF(ชี้วัด13!AB63="","",ชี้วัด13!AB63))</f>
        <v/>
      </c>
      <c r="AC33" s="314" t="str">
        <f>IF($B$2=1,IF(ชี้วัด13!AC33="","",ชี้วัด13!AC33),IF(ชี้วัด13!AC63="","",ชี้วัด13!AC63))</f>
        <v/>
      </c>
      <c r="AD33" s="314" t="str">
        <f>IF($B$2=1,IF(ชี้วัด13!AD33="","",ชี้วัด13!AD33),IF(ชี้วัด13!AD63="","",ชี้วัด13!AD63))</f>
        <v/>
      </c>
      <c r="AE33" s="314" t="str">
        <f>IF($B$2=1,IF(ชี้วัด13!AE33="","",ชี้วัด13!AE33),IF(ชี้วัด13!AE63="","",ชี้วัด13!AE63))</f>
        <v/>
      </c>
      <c r="AF33" s="314" t="str">
        <f>IF($B$2=1,IF(ชี้วัด13!AF33="","",ชี้วัด13!AF33),IF(ชี้วัด13!AF63="","",ชี้วัด13!AF63))</f>
        <v/>
      </c>
      <c r="AG33" s="314" t="str">
        <f>IF($B$2=1,IF(ชี้วัด13!AG33="","",ชี้วัด13!AG33),IF(ชี้วัด13!AG63="","",ชี้วัด13!AG63))</f>
        <v/>
      </c>
      <c r="AH33" s="314" t="str">
        <f>IF($B$2=1,IF(ชี้วัด13!AH33="","",ชี้วัด13!AH33),IF(ชี้วัด13!AH63="","",ชี้วัด13!AH63))</f>
        <v/>
      </c>
      <c r="AI33" s="314" t="str">
        <f>IF($B$2=1,IF(ชี้วัด13!AI33="","",ชี้วัด13!AI33),IF(ชี้วัด13!AI63="","",ชี้วัด13!AI63))</f>
        <v/>
      </c>
      <c r="AJ33" s="314" t="str">
        <f>IF($B$2=1,IF(ชี้วัด13!AJ33="","",ชี้วัด13!AJ33),IF(ชี้วัด13!AJ63="","",ชี้วัด13!AJ63))</f>
        <v/>
      </c>
      <c r="AK33" s="314" t="str">
        <f>IF($B$2=1,IF(ชี้วัด13!AK33="","",ชี้วัด13!AK33),IF(ชี้วัด13!AK63="","",ชี้วัด13!AK63))</f>
        <v/>
      </c>
      <c r="AL33" s="314" t="str">
        <f>IF($B$2=1,IF(ชี้วัด13!AL33="","",ชี้วัด13!AL33),IF(ชี้วัด13!AL63="","",ชี้วัด13!AL63))</f>
        <v/>
      </c>
      <c r="AM33" s="314" t="str">
        <f>IF($B$2=1,IF(ชี้วัด13!AM33="","",ชี้วัด13!AM33),IF(ชี้วัด13!AM63="","",ชี้วัด13!AM63))</f>
        <v/>
      </c>
      <c r="AN33" s="314" t="str">
        <f>IF($B$2=1,IF(ชี้วัด13!AN33="","",ชี้วัด13!AN33),IF(ชี้วัด13!AN63="","",ชี้วัด13!AN63))</f>
        <v/>
      </c>
      <c r="AO33" s="314" t="str">
        <f>IF($B$2=1,IF(ชี้วัด13!AO33="","",ชี้วัด13!AO33),IF(ชี้วัด13!AO63="","",ชี้วัด13!AO63))</f>
        <v/>
      </c>
      <c r="AP33" s="314" t="str">
        <f>IF($B$2=1,IF(ชี้วัด13!AP33="","",ชี้วัด13!AP33),IF(ชี้วัด13!AP63="","",ชี้วัด13!AP63))</f>
        <v/>
      </c>
      <c r="AQ33" s="314" t="str">
        <f>IF($B$2=1,IF(ชี้วัด13!AQ33="","",ชี้วัด13!AQ33),IF(ชี้วัด13!AQ63="","",ชี้วัด13!AQ63))</f>
        <v/>
      </c>
      <c r="AR33" s="314" t="str">
        <f>IF($B$2=1,IF(ชี้วัด13!AR33="","",ชี้วัด13!AR33),IF(ชี้วัด13!AR63="","",ชี้วัด13!AR63))</f>
        <v/>
      </c>
      <c r="AS33" s="314" t="str">
        <f>IF($B$2=1,IF(ชี้วัด13!AS33="","",ชี้วัด13!AS33),IF(ชี้วัด13!AS63="","",ชี้วัด13!AS63))</f>
        <v/>
      </c>
      <c r="AT33" s="314" t="str">
        <f>IF($B$2=1,IF(ชี้วัด13!AT33="","",ชี้วัด13!AT33),IF(ชี้วัด13!AT63="","",ชี้วัด13!AT63))</f>
        <v/>
      </c>
      <c r="AU33" s="314" t="str">
        <f>IF($B$2=1,IF(ชี้วัด13!AU33="","",ชี้วัด13!AU33),IF(ชี้วัด13!AU63="","",ชี้วัด13!AU63))</f>
        <v/>
      </c>
      <c r="AV33" s="314" t="str">
        <f>IF($B$2=1,IF(ชี้วัด13!AV33="","",ชี้วัด13!AV33),IF(ชี้วัด13!AV63="","",ชี้วัด13!AV63))</f>
        <v/>
      </c>
      <c r="AW33" s="314" t="str">
        <f>IF($B$2=1,IF(ชี้วัด13!AW33="","",ชี้วัด13!AW33),IF(ชี้วัด13!AW63="","",ชี้วัด13!AW63))</f>
        <v/>
      </c>
      <c r="AX33" s="314" t="str">
        <f>IF($B$2=1,IF(ชี้วัด13!AX33="","",ชี้วัด13!AX33),IF(ชี้วัด13!AX63="","",ชี้วัด13!AX63))</f>
        <v/>
      </c>
      <c r="AY33" s="314" t="str">
        <f>IF($B$2=1,IF(ชี้วัด13!AY33="","",ชี้วัด13!AY33),IF(ชี้วัด13!AY63="","",ชี้วัด13!AY63))</f>
        <v/>
      </c>
      <c r="AZ33" s="314" t="str">
        <f>IF($B$2=1,IF(ชี้วัด13!AZ33="","",ชี้วัด13!AZ33),IF(ชี้วัด13!AZ63="","",ชี้วัด13!AZ63))</f>
        <v/>
      </c>
      <c r="BA33" s="314" t="str">
        <f>IF($B$2=1,IF(ชี้วัด13!BA33="","",ชี้วัด13!BA33),IF(ชี้วัด13!BA63="","",ชี้วัด13!BA63))</f>
        <v/>
      </c>
      <c r="BB33" s="314" t="str">
        <f>IF($B$2=1,IF(ชี้วัด13!BB33="","",ชี้วัด13!BB33),IF(ชี้วัด13!BB63="","",ชี้วัด13!BB63))</f>
        <v/>
      </c>
      <c r="BC33" s="314" t="str">
        <f>IF($B$2=1,IF(ชี้วัด13!BC33="","",ชี้วัด13!BC33),IF(ชี้วัด13!BC63="","",ชี้วัด13!BC63))</f>
        <v/>
      </c>
      <c r="BD33" s="314" t="str">
        <f>IF($B$2=1,IF(ชี้วัด13!BD33="","",ชี้วัด13!BD33),IF(ชี้วัด13!BD63="","",ชี้วัด13!BD63))</f>
        <v/>
      </c>
      <c r="BE33" s="116" t="str">
        <f>IF($B$2=1,IF(ชี้วัด13!BE33="","",ชี้วัด13!BE33),IF(ชี้วัด13!BE63="","",ชี้วัด13!BE63))</f>
        <v/>
      </c>
      <c r="BF33" s="116" t="str">
        <f>IF($B$2=1,IF(ชี้วัด13!BF33="","",ชี้วัด13!BF33),IF(ชี้วัด13!BF63="","",ชี้วัด13!BF63))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IF($B$2=1,IF(ชี้วัด13!E34="","",ชี้วัด13!E34),IF(ชี้วัด13!E64="","",ชี้วัด13!E64))</f>
        <v/>
      </c>
      <c r="F34" s="118"/>
      <c r="G34" s="314" t="str">
        <f>IF($B$2=1,IF(ชี้วัด13!G34="","",ชี้วัด13!G34),IF(ชี้วัด13!G64="","",ชี้วัด13!G64))</f>
        <v/>
      </c>
      <c r="H34" s="314" t="str">
        <f>IF($B$2=1,IF(ชี้วัด13!H34="","",ชี้วัด13!H34),IF(ชี้วัด13!H64="","",ชี้วัด13!H64))</f>
        <v/>
      </c>
      <c r="I34" s="314" t="str">
        <f>IF($B$2=1,IF(ชี้วัด13!I34="","",ชี้วัด13!I34),IF(ชี้วัด13!I64="","",ชี้วัด13!I64))</f>
        <v/>
      </c>
      <c r="J34" s="314" t="str">
        <f>IF($B$2=1,IF(ชี้วัด13!J34="","",ชี้วัด13!J34),IF(ชี้วัด13!J64="","",ชี้วัด13!J64))</f>
        <v/>
      </c>
      <c r="K34" s="314" t="str">
        <f>IF($B$2=1,IF(ชี้วัด13!K34="","",ชี้วัด13!K34),IF(ชี้วัด13!K64="","",ชี้วัด13!K64))</f>
        <v/>
      </c>
      <c r="L34" s="314" t="str">
        <f>IF($B$2=1,IF(ชี้วัด13!L34="","",ชี้วัด13!L34),IF(ชี้วัด13!L64="","",ชี้วัด13!L64))</f>
        <v/>
      </c>
      <c r="M34" s="314" t="str">
        <f>IF($B$2=1,IF(ชี้วัด13!M34="","",ชี้วัด13!M34),IF(ชี้วัด13!M64="","",ชี้วัด13!M64))</f>
        <v/>
      </c>
      <c r="N34" s="314" t="str">
        <f>IF($B$2=1,IF(ชี้วัด13!N34="","",ชี้วัด13!N34),IF(ชี้วัด13!N64="","",ชี้วัด13!N64))</f>
        <v/>
      </c>
      <c r="O34" s="314" t="str">
        <f>IF($B$2=1,IF(ชี้วัด13!O34="","",ชี้วัด13!O34),IF(ชี้วัด13!O64="","",ชี้วัด13!O64))</f>
        <v/>
      </c>
      <c r="P34" s="314" t="str">
        <f>IF($B$2=1,IF(ชี้วัด13!P34="","",ชี้วัด13!P34),IF(ชี้วัด13!P64="","",ชี้วัด13!P64))</f>
        <v/>
      </c>
      <c r="Q34" s="314" t="str">
        <f>IF($B$2=1,IF(ชี้วัด13!Q34="","",ชี้วัด13!Q34),IF(ชี้วัด13!Q64="","",ชี้วัด13!Q64))</f>
        <v/>
      </c>
      <c r="R34" s="314" t="str">
        <f>IF($B$2=1,IF(ชี้วัด13!R34="","",ชี้วัด13!R34),IF(ชี้วัด13!R64="","",ชี้วัด13!R64))</f>
        <v/>
      </c>
      <c r="S34" s="314" t="str">
        <f>IF($B$2=1,IF(ชี้วัด13!S34="","",ชี้วัด13!S34),IF(ชี้วัด13!S64="","",ชี้วัด13!S64))</f>
        <v/>
      </c>
      <c r="T34" s="314" t="str">
        <f>IF($B$2=1,IF(ชี้วัด13!T34="","",ชี้วัด13!T34),IF(ชี้วัด13!T64="","",ชี้วัด13!T64))</f>
        <v/>
      </c>
      <c r="U34" s="314" t="str">
        <f>IF($B$2=1,IF(ชี้วัด13!U34="","",ชี้วัด13!U34),IF(ชี้วัด13!U64="","",ชี้วัด13!U64))</f>
        <v/>
      </c>
      <c r="V34" s="314" t="str">
        <f>IF($B$2=1,IF(ชี้วัด13!V34="","",ชี้วัด13!V34),IF(ชี้วัด13!V64="","",ชี้วัด13!V64))</f>
        <v/>
      </c>
      <c r="W34" s="314" t="str">
        <f>IF($B$2=1,IF(ชี้วัด13!W34="","",ชี้วัด13!W34),IF(ชี้วัด13!W64="","",ชี้วัด13!W64))</f>
        <v/>
      </c>
      <c r="X34" s="314" t="str">
        <f>IF($B$2=1,IF(ชี้วัด13!X34="","",ชี้วัด13!X34),IF(ชี้วัด13!X64="","",ชี้วัด13!X64))</f>
        <v/>
      </c>
      <c r="Y34" s="314" t="str">
        <f>IF($B$2=1,IF(ชี้วัด13!Y34="","",ชี้วัด13!Y34),IF(ชี้วัด13!Y64="","",ชี้วัด13!Y64))</f>
        <v/>
      </c>
      <c r="Z34" s="314" t="str">
        <f>IF($B$2=1,IF(ชี้วัด13!Z34="","",ชี้วัด13!Z34),IF(ชี้วัด13!Z64="","",ชี้วัด13!Z64))</f>
        <v/>
      </c>
      <c r="AA34" s="314" t="str">
        <f>IF($B$2=1,IF(ชี้วัด13!AA34="","",ชี้วัด13!AA34),IF(ชี้วัด13!AA64="","",ชี้วัด13!AA64))</f>
        <v/>
      </c>
      <c r="AB34" s="314" t="str">
        <f>IF($B$2=1,IF(ชี้วัด13!AB34="","",ชี้วัด13!AB34),IF(ชี้วัด13!AB64="","",ชี้วัด13!AB64))</f>
        <v/>
      </c>
      <c r="AC34" s="314" t="str">
        <f>IF($B$2=1,IF(ชี้วัด13!AC34="","",ชี้วัด13!AC34),IF(ชี้วัด13!AC64="","",ชี้วัด13!AC64))</f>
        <v/>
      </c>
      <c r="AD34" s="314" t="str">
        <f>IF($B$2=1,IF(ชี้วัด13!AD34="","",ชี้วัด13!AD34),IF(ชี้วัด13!AD64="","",ชี้วัด13!AD64))</f>
        <v/>
      </c>
      <c r="AE34" s="314" t="str">
        <f>IF($B$2=1,IF(ชี้วัด13!AE34="","",ชี้วัด13!AE34),IF(ชี้วัด13!AE64="","",ชี้วัด13!AE64))</f>
        <v/>
      </c>
      <c r="AF34" s="314" t="str">
        <f>IF($B$2=1,IF(ชี้วัด13!AF34="","",ชี้วัด13!AF34),IF(ชี้วัด13!AF64="","",ชี้วัด13!AF64))</f>
        <v/>
      </c>
      <c r="AG34" s="314" t="str">
        <f>IF($B$2=1,IF(ชี้วัด13!AG34="","",ชี้วัด13!AG34),IF(ชี้วัด13!AG64="","",ชี้วัด13!AG64))</f>
        <v/>
      </c>
      <c r="AH34" s="314" t="str">
        <f>IF($B$2=1,IF(ชี้วัด13!AH34="","",ชี้วัด13!AH34),IF(ชี้วัด13!AH64="","",ชี้วัด13!AH64))</f>
        <v/>
      </c>
      <c r="AI34" s="314" t="str">
        <f>IF($B$2=1,IF(ชี้วัด13!AI34="","",ชี้วัด13!AI34),IF(ชี้วัด13!AI64="","",ชี้วัด13!AI64))</f>
        <v/>
      </c>
      <c r="AJ34" s="314" t="str">
        <f>IF($B$2=1,IF(ชี้วัด13!AJ34="","",ชี้วัด13!AJ34),IF(ชี้วัด13!AJ64="","",ชี้วัด13!AJ64))</f>
        <v/>
      </c>
      <c r="AK34" s="314" t="str">
        <f>IF($B$2=1,IF(ชี้วัด13!AK34="","",ชี้วัด13!AK34),IF(ชี้วัด13!AK64="","",ชี้วัด13!AK64))</f>
        <v/>
      </c>
      <c r="AL34" s="314" t="str">
        <f>IF($B$2=1,IF(ชี้วัด13!AL34="","",ชี้วัด13!AL34),IF(ชี้วัด13!AL64="","",ชี้วัด13!AL64))</f>
        <v/>
      </c>
      <c r="AM34" s="314" t="str">
        <f>IF($B$2=1,IF(ชี้วัด13!AM34="","",ชี้วัด13!AM34),IF(ชี้วัด13!AM64="","",ชี้วัด13!AM64))</f>
        <v/>
      </c>
      <c r="AN34" s="314" t="str">
        <f>IF($B$2=1,IF(ชี้วัด13!AN34="","",ชี้วัด13!AN34),IF(ชี้วัด13!AN64="","",ชี้วัด13!AN64))</f>
        <v/>
      </c>
      <c r="AO34" s="314" t="str">
        <f>IF($B$2=1,IF(ชี้วัด13!AO34="","",ชี้วัด13!AO34),IF(ชี้วัด13!AO64="","",ชี้วัด13!AO64))</f>
        <v/>
      </c>
      <c r="AP34" s="314" t="str">
        <f>IF($B$2=1,IF(ชี้วัด13!AP34="","",ชี้วัด13!AP34),IF(ชี้วัด13!AP64="","",ชี้วัด13!AP64))</f>
        <v/>
      </c>
      <c r="AQ34" s="314" t="str">
        <f>IF($B$2=1,IF(ชี้วัด13!AQ34="","",ชี้วัด13!AQ34),IF(ชี้วัด13!AQ64="","",ชี้วัด13!AQ64))</f>
        <v/>
      </c>
      <c r="AR34" s="314" t="str">
        <f>IF($B$2=1,IF(ชี้วัด13!AR34="","",ชี้วัด13!AR34),IF(ชี้วัด13!AR64="","",ชี้วัด13!AR64))</f>
        <v/>
      </c>
      <c r="AS34" s="314" t="str">
        <f>IF($B$2=1,IF(ชี้วัด13!AS34="","",ชี้วัด13!AS34),IF(ชี้วัด13!AS64="","",ชี้วัด13!AS64))</f>
        <v/>
      </c>
      <c r="AT34" s="314" t="str">
        <f>IF($B$2=1,IF(ชี้วัด13!AT34="","",ชี้วัด13!AT34),IF(ชี้วัด13!AT64="","",ชี้วัด13!AT64))</f>
        <v/>
      </c>
      <c r="AU34" s="314" t="str">
        <f>IF($B$2=1,IF(ชี้วัด13!AU34="","",ชี้วัด13!AU34),IF(ชี้วัด13!AU64="","",ชี้วัด13!AU64))</f>
        <v/>
      </c>
      <c r="AV34" s="314" t="str">
        <f>IF($B$2=1,IF(ชี้วัด13!AV34="","",ชี้วัด13!AV34),IF(ชี้วัด13!AV64="","",ชี้วัด13!AV64))</f>
        <v/>
      </c>
      <c r="AW34" s="314" t="str">
        <f>IF($B$2=1,IF(ชี้วัด13!AW34="","",ชี้วัด13!AW34),IF(ชี้วัด13!AW64="","",ชี้วัด13!AW64))</f>
        <v/>
      </c>
      <c r="AX34" s="314" t="str">
        <f>IF($B$2=1,IF(ชี้วัด13!AX34="","",ชี้วัด13!AX34),IF(ชี้วัด13!AX64="","",ชี้วัด13!AX64))</f>
        <v/>
      </c>
      <c r="AY34" s="314" t="str">
        <f>IF($B$2=1,IF(ชี้วัด13!AY34="","",ชี้วัด13!AY34),IF(ชี้วัด13!AY64="","",ชี้วัด13!AY64))</f>
        <v/>
      </c>
      <c r="AZ34" s="314" t="str">
        <f>IF($B$2=1,IF(ชี้วัด13!AZ34="","",ชี้วัด13!AZ34),IF(ชี้วัด13!AZ64="","",ชี้วัด13!AZ64))</f>
        <v/>
      </c>
      <c r="BA34" s="314" t="str">
        <f>IF($B$2=1,IF(ชี้วัด13!BA34="","",ชี้วัด13!BA34),IF(ชี้วัด13!BA64="","",ชี้วัด13!BA64))</f>
        <v/>
      </c>
      <c r="BB34" s="314" t="str">
        <f>IF($B$2=1,IF(ชี้วัด13!BB34="","",ชี้วัด13!BB34),IF(ชี้วัด13!BB64="","",ชี้วัด13!BB64))</f>
        <v/>
      </c>
      <c r="BC34" s="314" t="str">
        <f>IF($B$2=1,IF(ชี้วัด13!BC34="","",ชี้วัด13!BC34),IF(ชี้วัด13!BC64="","",ชี้วัด13!BC64))</f>
        <v/>
      </c>
      <c r="BD34" s="314" t="str">
        <f>IF($B$2=1,IF(ชี้วัด13!BD34="","",ชี้วัด13!BD34),IF(ชี้วัด13!BD64="","",ชี้วัด13!BD64))</f>
        <v/>
      </c>
      <c r="BE34" s="116" t="str">
        <f>IF($B$2=1,IF(ชี้วัด13!BE34="","",ชี้วัด13!BE34),IF(ชี้วัด13!BE64="","",ชี้วัด13!BE64))</f>
        <v/>
      </c>
      <c r="BF34" s="116" t="str">
        <f>IF($B$2=1,IF(ชี้วัด13!BF34="","",ชี้วัด13!BF34),IF(ชี้วัด13!BF64="","",ชี้วัด13!BF64))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5630394-49E1-4873-AE48-89C2EBFD750C}">
          <x14:formula1>
            <xm:f>รายการ!$M$2:$M$3</xm:f>
          </x14:formula1>
          <xm:sqref>B2</xm:sqref>
        </x14:dataValidation>
        <x14:dataValidation type="list" allowBlank="1" showInputMessage="1" showErrorMessage="1" xr:uid="{1830FA4C-41C8-4747-85FA-C891116D630B}">
          <x14:formula1>
            <xm:f>รายการ!$K$2:$K$37</xm:f>
          </x14:formula1>
          <xm:sqref>B1</xm:sqref>
        </x14:dataValidation>
      </x14:dataValidations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ED3E-D30B-4055-8C58-8F74011B8E10}">
  <sheetPr codeName="Sheet107"/>
  <dimension ref="A1:BF34"/>
  <sheetViews>
    <sheetView workbookViewId="0">
      <selection activeCell="A4" sqref="A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IF(ชี้วัด14!B3="","",ชี้วัด14!B3)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IF(ชี้วัด14!G2="","",ชี้วัด14!G2)</f>
        <v/>
      </c>
      <c r="H2" s="116" t="str">
        <f>IF(ชี้วัด14!H2="","",ชี้วัด14!H2)</f>
        <v/>
      </c>
      <c r="I2" s="116" t="str">
        <f>IF(ชี้วัด14!I2="","",ชี้วัด14!I2)</f>
        <v/>
      </c>
      <c r="J2" s="116" t="str">
        <f>IF(ชี้วัด14!J2="","",ชี้วัด14!J2)</f>
        <v/>
      </c>
      <c r="K2" s="116" t="str">
        <f>IF(ชี้วัด14!K2="","",ชี้วัด14!K2)</f>
        <v/>
      </c>
      <c r="L2" s="116" t="str">
        <f>IF(ชี้วัด14!L2="","",ชี้วัด14!L2)</f>
        <v/>
      </c>
      <c r="M2" s="116" t="str">
        <f>IF(ชี้วัด14!M2="","",ชี้วัด14!M2)</f>
        <v/>
      </c>
      <c r="N2" s="116" t="str">
        <f>IF(ชี้วัด14!N2="","",ชี้วัด14!N2)</f>
        <v/>
      </c>
      <c r="O2" s="116" t="str">
        <f>IF(ชี้วัด14!O2="","",ชี้วัด14!O2)</f>
        <v/>
      </c>
      <c r="P2" s="116" t="str">
        <f>IF(ชี้วัด14!P2="","",ชี้วัด14!P2)</f>
        <v/>
      </c>
      <c r="Q2" s="116" t="str">
        <f>IF(ชี้วัด14!Q2="","",ชี้วัด14!Q2)</f>
        <v/>
      </c>
      <c r="R2" s="116" t="str">
        <f>IF(ชี้วัด14!R2="","",ชี้วัด14!R2)</f>
        <v/>
      </c>
      <c r="S2" s="116" t="str">
        <f>IF(ชี้วัด14!S2="","",ชี้วัด14!S2)</f>
        <v/>
      </c>
      <c r="T2" s="116" t="str">
        <f>IF(ชี้วัด14!T2="","",ชี้วัด14!T2)</f>
        <v/>
      </c>
      <c r="U2" s="116" t="str">
        <f>IF(ชี้วัด14!U2="","",ชี้วัด14!U2)</f>
        <v/>
      </c>
      <c r="V2" s="116" t="str">
        <f>IF(ชี้วัด14!V2="","",ชี้วัด14!V2)</f>
        <v/>
      </c>
      <c r="W2" s="116" t="str">
        <f>IF(ชี้วัด14!W2="","",ชี้วัด14!W2)</f>
        <v/>
      </c>
      <c r="X2" s="116" t="str">
        <f>IF(ชี้วัด14!X2="","",ชี้วัด14!X2)</f>
        <v/>
      </c>
      <c r="Y2" s="116" t="str">
        <f>IF(ชี้วัด14!Y2="","",ชี้วัด14!Y2)</f>
        <v/>
      </c>
      <c r="Z2" s="116" t="str">
        <f>IF(ชี้วัด14!Z2="","",ชี้วัด14!Z2)</f>
        <v/>
      </c>
      <c r="AA2" s="116" t="str">
        <f>IF(ชี้วัด14!AA2="","",ชี้วัด14!AA2)</f>
        <v/>
      </c>
      <c r="AB2" s="116" t="str">
        <f>IF(ชี้วัด14!AB2="","",ชี้วัด14!AB2)</f>
        <v/>
      </c>
      <c r="AC2" s="116" t="str">
        <f>IF(ชี้วัด14!AC2="","",ชี้วัด14!AC2)</f>
        <v/>
      </c>
      <c r="AD2" s="116" t="str">
        <f>IF(ชี้วัด14!AD2="","",ชี้วัด14!AD2)</f>
        <v/>
      </c>
      <c r="AE2" s="116" t="str">
        <f>IF(ชี้วัด14!AE2="","",ชี้วัด14!AE2)</f>
        <v/>
      </c>
      <c r="AF2" s="116" t="str">
        <f>IF(ชี้วัด14!AF2="","",ชี้วัด14!AF2)</f>
        <v/>
      </c>
      <c r="AG2" s="116" t="str">
        <f>IF(ชี้วัด14!AG2="","",ชี้วัด14!AG2)</f>
        <v/>
      </c>
      <c r="AH2" s="116" t="str">
        <f>IF(ชี้วัด14!AH2="","",ชี้วัด14!AH2)</f>
        <v/>
      </c>
      <c r="AI2" s="116" t="str">
        <f>IF(ชี้วัด14!AI2="","",ชี้วัด14!AI2)</f>
        <v/>
      </c>
      <c r="AJ2" s="116" t="str">
        <f>IF(ชี้วัด14!AJ2="","",ชี้วัด14!AJ2)</f>
        <v/>
      </c>
      <c r="AK2" s="116" t="str">
        <f>IF(ชี้วัด14!AK2="","",ชี้วัด14!AK2)</f>
        <v/>
      </c>
      <c r="AL2" s="116" t="str">
        <f>IF(ชี้วัด14!AL2="","",ชี้วัด14!AL2)</f>
        <v/>
      </c>
      <c r="AM2" s="116" t="str">
        <f>IF(ชี้วัด14!AM2="","",ชี้วัด14!AM2)</f>
        <v/>
      </c>
      <c r="AN2" s="116" t="str">
        <f>IF(ชี้วัด14!AN2="","",ชี้วัด14!AN2)</f>
        <v/>
      </c>
      <c r="AO2" s="116" t="str">
        <f>IF(ชี้วัด14!AO2="","",ชี้วัด14!AO2)</f>
        <v/>
      </c>
      <c r="AP2" s="116" t="str">
        <f>IF(ชี้วัด14!AP2="","",ชี้วัด14!AP2)</f>
        <v/>
      </c>
      <c r="AQ2" s="116" t="str">
        <f>IF(ชี้วัด14!AQ2="","",ชี้วัด14!AQ2)</f>
        <v/>
      </c>
      <c r="AR2" s="116" t="str">
        <f>IF(ชี้วัด14!AR2="","",ชี้วัด14!AR2)</f>
        <v/>
      </c>
      <c r="AS2" s="116" t="str">
        <f>IF(ชี้วัด14!AS2="","",ชี้วัด14!AS2)</f>
        <v/>
      </c>
      <c r="AT2" s="116" t="str">
        <f>IF(ชี้วัด14!AT2="","",ชี้วัด14!AT2)</f>
        <v/>
      </c>
      <c r="AU2" s="116" t="str">
        <f>IF(ชี้วัด14!AU2="","",ชี้วัด14!AU2)</f>
        <v/>
      </c>
      <c r="AV2" s="116" t="str">
        <f>IF(ชี้วัด14!AV2="","",ชี้วัด14!AV2)</f>
        <v/>
      </c>
      <c r="AW2" s="116" t="str">
        <f>IF(ชี้วัด14!AW2="","",ชี้วัด14!AW2)</f>
        <v/>
      </c>
      <c r="AX2" s="116" t="str">
        <f>IF(ชี้วัด14!AX2="","",ชี้วัด14!AX2)</f>
        <v/>
      </c>
      <c r="AY2" s="116" t="str">
        <f>IF(ชี้วัด14!AY2="","",ชี้วัด14!AY2)</f>
        <v/>
      </c>
      <c r="AZ2" s="116" t="str">
        <f>IF(ชี้วัด14!AZ2="","",ชี้วัด14!AZ2)</f>
        <v/>
      </c>
      <c r="BA2" s="116" t="str">
        <f>IF(ชี้วัด14!BA2="","",ชี้วัด14!BA2)</f>
        <v/>
      </c>
      <c r="BB2" s="116" t="str">
        <f>IF(ชี้วัด14!BB2="","",ชี้วัด14!BB2)</f>
        <v/>
      </c>
      <c r="BC2" s="116" t="str">
        <f>IF(ชี้วัด14!BC2="","",ชี้วัด14!BC2)</f>
        <v/>
      </c>
      <c r="BD2" s="116" t="str">
        <f>IF(ชี้วัด14!BD2="","",ชี้วัด14!BD2)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IF(ชี้วัด14!G3="","",ชี้วัด14!G3)</f>
        <v/>
      </c>
      <c r="H3" s="116" t="str">
        <f>IF(ชี้วัด14!H3="","",ชี้วัด14!H3)</f>
        <v/>
      </c>
      <c r="I3" s="116" t="str">
        <f>IF(ชี้วัด14!I3="","",ชี้วัด14!I3)</f>
        <v/>
      </c>
      <c r="J3" s="116" t="str">
        <f>IF(ชี้วัด14!J3="","",ชี้วัด14!J3)</f>
        <v/>
      </c>
      <c r="K3" s="116" t="str">
        <f>IF(ชี้วัด14!K3="","",ชี้วัด14!K3)</f>
        <v/>
      </c>
      <c r="L3" s="116" t="str">
        <f>IF(ชี้วัด14!L3="","",ชี้วัด14!L3)</f>
        <v/>
      </c>
      <c r="M3" s="116" t="str">
        <f>IF(ชี้วัด14!M3="","",ชี้วัด14!M3)</f>
        <v/>
      </c>
      <c r="N3" s="116" t="str">
        <f>IF(ชี้วัด14!N3="","",ชี้วัด14!N3)</f>
        <v/>
      </c>
      <c r="O3" s="116" t="str">
        <f>IF(ชี้วัด14!O3="","",ชี้วัด14!O3)</f>
        <v/>
      </c>
      <c r="P3" s="116" t="str">
        <f>IF(ชี้วัด14!P3="","",ชี้วัด14!P3)</f>
        <v/>
      </c>
      <c r="Q3" s="116" t="str">
        <f>IF(ชี้วัด14!Q3="","",ชี้วัด14!Q3)</f>
        <v/>
      </c>
      <c r="R3" s="116" t="str">
        <f>IF(ชี้วัด14!R3="","",ชี้วัด14!R3)</f>
        <v/>
      </c>
      <c r="S3" s="116" t="str">
        <f>IF(ชี้วัด14!S3="","",ชี้วัด14!S3)</f>
        <v/>
      </c>
      <c r="T3" s="116" t="str">
        <f>IF(ชี้วัด14!T3="","",ชี้วัด14!T3)</f>
        <v/>
      </c>
      <c r="U3" s="116" t="str">
        <f>IF(ชี้วัด14!U3="","",ชี้วัด14!U3)</f>
        <v/>
      </c>
      <c r="V3" s="116" t="str">
        <f>IF(ชี้วัด14!V3="","",ชี้วัด14!V3)</f>
        <v/>
      </c>
      <c r="W3" s="116" t="str">
        <f>IF(ชี้วัด14!W3="","",ชี้วัด14!W3)</f>
        <v/>
      </c>
      <c r="X3" s="116" t="str">
        <f>IF(ชี้วัด14!X3="","",ชี้วัด14!X3)</f>
        <v/>
      </c>
      <c r="Y3" s="116" t="str">
        <f>IF(ชี้วัด14!Y3="","",ชี้วัด14!Y3)</f>
        <v/>
      </c>
      <c r="Z3" s="116" t="str">
        <f>IF(ชี้วัด14!Z3="","",ชี้วัด14!Z3)</f>
        <v/>
      </c>
      <c r="AA3" s="116" t="str">
        <f>IF(ชี้วัด14!AA3="","",ชี้วัด14!AA3)</f>
        <v/>
      </c>
      <c r="AB3" s="116" t="str">
        <f>IF(ชี้วัด14!AB3="","",ชี้วัด14!AB3)</f>
        <v/>
      </c>
      <c r="AC3" s="116" t="str">
        <f>IF(ชี้วัด14!AC3="","",ชี้วัด14!AC3)</f>
        <v/>
      </c>
      <c r="AD3" s="116" t="str">
        <f>IF(ชี้วัด14!AD3="","",ชี้วัด14!AD3)</f>
        <v/>
      </c>
      <c r="AE3" s="116" t="str">
        <f>IF(ชี้วัด14!AE3="","",ชี้วัด14!AE3)</f>
        <v/>
      </c>
      <c r="AF3" s="116" t="str">
        <f>IF(ชี้วัด14!AF3="","",ชี้วัด14!AF3)</f>
        <v/>
      </c>
      <c r="AG3" s="116" t="str">
        <f>IF(ชี้วัด14!AG3="","",ชี้วัด14!AG3)</f>
        <v/>
      </c>
      <c r="AH3" s="116" t="str">
        <f>IF(ชี้วัด14!AH3="","",ชี้วัด14!AH3)</f>
        <v/>
      </c>
      <c r="AI3" s="116" t="str">
        <f>IF(ชี้วัด14!AI3="","",ชี้วัด14!AI3)</f>
        <v/>
      </c>
      <c r="AJ3" s="116" t="str">
        <f>IF(ชี้วัด14!AJ3="","",ชี้วัด14!AJ3)</f>
        <v/>
      </c>
      <c r="AK3" s="116" t="str">
        <f>IF(ชี้วัด14!AK3="","",ชี้วัด14!AK3)</f>
        <v/>
      </c>
      <c r="AL3" s="116" t="str">
        <f>IF(ชี้วัด14!AL3="","",ชี้วัด14!AL3)</f>
        <v/>
      </c>
      <c r="AM3" s="116" t="str">
        <f>IF(ชี้วัด14!AM3="","",ชี้วัด14!AM3)</f>
        <v/>
      </c>
      <c r="AN3" s="116" t="str">
        <f>IF(ชี้วัด14!AN3="","",ชี้วัด14!AN3)</f>
        <v/>
      </c>
      <c r="AO3" s="116" t="str">
        <f>IF(ชี้วัด14!AO3="","",ชี้วัด14!AO3)</f>
        <v/>
      </c>
      <c r="AP3" s="116" t="str">
        <f>IF(ชี้วัด14!AP3="","",ชี้วัด14!AP3)</f>
        <v/>
      </c>
      <c r="AQ3" s="116" t="str">
        <f>IF(ชี้วัด14!AQ3="","",ชี้วัด14!AQ3)</f>
        <v/>
      </c>
      <c r="AR3" s="116" t="str">
        <f>IF(ชี้วัด14!AR3="","",ชี้วัด14!AR3)</f>
        <v/>
      </c>
      <c r="AS3" s="116" t="str">
        <f>IF(ชี้วัด14!AS3="","",ชี้วัด14!AS3)</f>
        <v/>
      </c>
      <c r="AT3" s="116" t="str">
        <f>IF(ชี้วัด14!AT3="","",ชี้วัด14!AT3)</f>
        <v/>
      </c>
      <c r="AU3" s="116" t="str">
        <f>IF(ชี้วัด14!AU3="","",ชี้วัด14!AU3)</f>
        <v/>
      </c>
      <c r="AV3" s="116" t="str">
        <f>IF(ชี้วัด14!AV3="","",ชี้วัด14!AV3)</f>
        <v/>
      </c>
      <c r="AW3" s="116" t="str">
        <f>IF(ชี้วัด14!AW3="","",ชี้วัด14!AW3)</f>
        <v/>
      </c>
      <c r="AX3" s="116" t="str">
        <f>IF(ชี้วัด14!AX3="","",ชี้วัด14!AX3)</f>
        <v/>
      </c>
      <c r="AY3" s="116" t="str">
        <f>IF(ชี้วัด14!AY3="","",ชี้วัด14!AY3)</f>
        <v/>
      </c>
      <c r="AZ3" s="116" t="str">
        <f>IF(ชี้วัด14!AZ3="","",ชี้วัด14!AZ3)</f>
        <v/>
      </c>
      <c r="BA3" s="116" t="str">
        <f>IF(ชี้วัด14!BA3="","",ชี้วัด14!BA3)</f>
        <v/>
      </c>
      <c r="BB3" s="116" t="str">
        <f>IF(ชี้วัด14!BB3="","",ชี้วัด14!BB3)</f>
        <v/>
      </c>
      <c r="BC3" s="116" t="str">
        <f>IF(ชี้วัด14!BC3="","",ชี้วัด14!BC3)</f>
        <v/>
      </c>
      <c r="BD3" s="116" t="str">
        <f>IF(ชี้วัด14!BD3="","",ชี้วัด14!BD3)</f>
        <v/>
      </c>
      <c r="BE3" s="112">
        <f>IF(ชี้วัด14!BE3="","",ชี้วัด14!BE3)</f>
        <v>0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IF(ชี้วัด14!G4="","",ชี้วัด14!G4)</f>
        <v/>
      </c>
      <c r="H4" s="119" t="str">
        <f>IF(ชี้วัด14!H4="","",ชี้วัด14!H4)</f>
        <v/>
      </c>
      <c r="I4" s="119" t="str">
        <f>IF(ชี้วัด14!I4="","",ชี้วัด14!I4)</f>
        <v/>
      </c>
      <c r="J4" s="119" t="str">
        <f>IF(ชี้วัด14!J4="","",ชี้วัด14!J4)</f>
        <v/>
      </c>
      <c r="K4" s="119" t="str">
        <f>IF(ชี้วัด14!K4="","",ชี้วัด14!K4)</f>
        <v/>
      </c>
      <c r="L4" s="119" t="str">
        <f>IF(ชี้วัด14!L4="","",ชี้วัด14!L4)</f>
        <v/>
      </c>
      <c r="M4" s="119" t="str">
        <f>IF(ชี้วัด14!M4="","",ชี้วัด14!M4)</f>
        <v/>
      </c>
      <c r="N4" s="119" t="str">
        <f>IF(ชี้วัด14!N4="","",ชี้วัด14!N4)</f>
        <v/>
      </c>
      <c r="O4" s="119" t="str">
        <f>IF(ชี้วัด14!O4="","",ชี้วัด14!O4)</f>
        <v/>
      </c>
      <c r="P4" s="119" t="str">
        <f>IF(ชี้วัด14!P4="","",ชี้วัด14!P4)</f>
        <v/>
      </c>
      <c r="Q4" s="119" t="str">
        <f>IF(ชี้วัด14!Q4="","",ชี้วัด14!Q4)</f>
        <v/>
      </c>
      <c r="R4" s="119" t="str">
        <f>IF(ชี้วัด14!R4="","",ชี้วัด14!R4)</f>
        <v/>
      </c>
      <c r="S4" s="119" t="str">
        <f>IF(ชี้วัด14!S4="","",ชี้วัด14!S4)</f>
        <v/>
      </c>
      <c r="T4" s="119" t="str">
        <f>IF(ชี้วัด14!T4="","",ชี้วัด14!T4)</f>
        <v/>
      </c>
      <c r="U4" s="119" t="str">
        <f>IF(ชี้วัด14!U4="","",ชี้วัด14!U4)</f>
        <v/>
      </c>
      <c r="V4" s="119" t="str">
        <f>IF(ชี้วัด14!V4="","",ชี้วัด14!V4)</f>
        <v/>
      </c>
      <c r="W4" s="119" t="str">
        <f>IF(ชี้วัด14!W4="","",ชี้วัด14!W4)</f>
        <v/>
      </c>
      <c r="X4" s="119" t="str">
        <f>IF(ชี้วัด14!X4="","",ชี้วัด14!X4)</f>
        <v/>
      </c>
      <c r="Y4" s="119" t="str">
        <f>IF(ชี้วัด14!Y4="","",ชี้วัด14!Y4)</f>
        <v/>
      </c>
      <c r="Z4" s="119" t="str">
        <f>IF(ชี้วัด14!Z4="","",ชี้วัด14!Z4)</f>
        <v/>
      </c>
      <c r="AA4" s="119" t="str">
        <f>IF(ชี้วัด14!AA4="","",ชี้วัด14!AA4)</f>
        <v/>
      </c>
      <c r="AB4" s="119" t="str">
        <f>IF(ชี้วัด14!AB4="","",ชี้วัด14!AB4)</f>
        <v/>
      </c>
      <c r="AC4" s="119" t="str">
        <f>IF(ชี้วัด14!AC4="","",ชี้วัด14!AC4)</f>
        <v/>
      </c>
      <c r="AD4" s="119" t="str">
        <f>IF(ชี้วัด14!AD4="","",ชี้วัด14!AD4)</f>
        <v/>
      </c>
      <c r="AE4" s="119" t="str">
        <f>IF(ชี้วัด14!AE4="","",ชี้วัด14!AE4)</f>
        <v/>
      </c>
      <c r="AF4" s="119" t="str">
        <f>IF(ชี้วัด14!AF4="","",ชี้วัด14!AF4)</f>
        <v/>
      </c>
      <c r="AG4" s="119" t="str">
        <f>IF(ชี้วัด14!AG4="","",ชี้วัด14!AG4)</f>
        <v/>
      </c>
      <c r="AH4" s="119" t="str">
        <f>IF(ชี้วัด14!AH4="","",ชี้วัด14!AH4)</f>
        <v/>
      </c>
      <c r="AI4" s="119" t="str">
        <f>IF(ชี้วัด14!AI4="","",ชี้วัด14!AI4)</f>
        <v/>
      </c>
      <c r="AJ4" s="119" t="str">
        <f>IF(ชี้วัด14!AJ4="","",ชี้วัด14!AJ4)</f>
        <v/>
      </c>
      <c r="AK4" s="119" t="str">
        <f>IF(ชี้วัด14!AK4="","",ชี้วัด14!AK4)</f>
        <v/>
      </c>
      <c r="AL4" s="119" t="str">
        <f>IF(ชี้วัด14!AL4="","",ชี้วัด14!AL4)</f>
        <v/>
      </c>
      <c r="AM4" s="119" t="str">
        <f>IF(ชี้วัด14!AM4="","",ชี้วัด14!AM4)</f>
        <v/>
      </c>
      <c r="AN4" s="119" t="str">
        <f>IF(ชี้วัด14!AN4="","",ชี้วัด14!AN4)</f>
        <v/>
      </c>
      <c r="AO4" s="119" t="str">
        <f>IF(ชี้วัด14!AO4="","",ชี้วัด14!AO4)</f>
        <v/>
      </c>
      <c r="AP4" s="119" t="str">
        <f>IF(ชี้วัด14!AP4="","",ชี้วัด14!AP4)</f>
        <v/>
      </c>
      <c r="AQ4" s="119" t="str">
        <f>IF(ชี้วัด14!AQ4="","",ชี้วัด14!AQ4)</f>
        <v/>
      </c>
      <c r="AR4" s="119" t="str">
        <f>IF(ชี้วัด14!AR4="","",ชี้วัด14!AR4)</f>
        <v/>
      </c>
      <c r="AS4" s="119" t="str">
        <f>IF(ชี้วัด14!AS4="","",ชี้วัด14!AS4)</f>
        <v/>
      </c>
      <c r="AT4" s="119" t="str">
        <f>IF(ชี้วัด14!AT4="","",ชี้วัด14!AT4)</f>
        <v/>
      </c>
      <c r="AU4" s="119" t="str">
        <f>IF(ชี้วัด14!AU4="","",ชี้วัด14!AU4)</f>
        <v/>
      </c>
      <c r="AV4" s="119" t="str">
        <f>IF(ชี้วัด14!AV4="","",ชี้วัด14!AV4)</f>
        <v/>
      </c>
      <c r="AW4" s="119" t="str">
        <f>IF(ชี้วัด14!AW4="","",ชี้วัด14!AW4)</f>
        <v/>
      </c>
      <c r="AX4" s="119" t="str">
        <f>IF(ชี้วัด14!AX4="","",ชี้วัด14!AX4)</f>
        <v/>
      </c>
      <c r="AY4" s="119" t="str">
        <f>IF(ชี้วัด14!AY4="","",ชี้วัด14!AY4)</f>
        <v/>
      </c>
      <c r="AZ4" s="119" t="str">
        <f>IF(ชี้วัด14!AZ4="","",ชี้วัด14!AZ4)</f>
        <v/>
      </c>
      <c r="BA4" s="119" t="str">
        <f>IF(ชี้วัด14!BA4="","",ชี้วัด14!BA4)</f>
        <v/>
      </c>
      <c r="BB4" s="119" t="str">
        <f>IF(ชี้วัด14!BB4="","",ชี้วัด14!BB4)</f>
        <v/>
      </c>
      <c r="BC4" s="119" t="str">
        <f>IF(ชี้วัด14!BC4="","",ชี้วัด14!BC4)</f>
        <v/>
      </c>
      <c r="BD4" s="119" t="str">
        <f>IF(ชี้วัด14!BD4="","",ชี้วัด14!BD4)</f>
        <v/>
      </c>
      <c r="BE4" s="307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IF($B$2=1,IF(ชี้วัด14!E5="","",ชี้วัด14!E5),IF(ชี้วัด14!E35="","",ชี้วัด14!E35))</f>
        <v/>
      </c>
      <c r="F5" s="118"/>
      <c r="G5" s="314" t="str">
        <f>IF($B$2=1,IF(ชี้วัด14!G5="","",ชี้วัด14!G5),IF(ชี้วัด14!G35="","",ชี้วัด14!G35))</f>
        <v/>
      </c>
      <c r="H5" s="314" t="str">
        <f>IF($B$2=1,IF(ชี้วัด14!H5="","",ชี้วัด14!H5),IF(ชี้วัด14!H35="","",ชี้วัด14!H35))</f>
        <v/>
      </c>
      <c r="I5" s="314" t="str">
        <f>IF($B$2=1,IF(ชี้วัด14!I5="","",ชี้วัด14!I5),IF(ชี้วัด14!I35="","",ชี้วัด14!I35))</f>
        <v/>
      </c>
      <c r="J5" s="314" t="str">
        <f>IF($B$2=1,IF(ชี้วัด14!J5="","",ชี้วัด14!J5),IF(ชี้วัด14!J35="","",ชี้วัด14!J35))</f>
        <v/>
      </c>
      <c r="K5" s="314" t="str">
        <f>IF($B$2=1,IF(ชี้วัด14!K5="","",ชี้วัด14!K5),IF(ชี้วัด14!K35="","",ชี้วัด14!K35))</f>
        <v/>
      </c>
      <c r="L5" s="314" t="str">
        <f>IF($B$2=1,IF(ชี้วัด14!L5="","",ชี้วัด14!L5),IF(ชี้วัด14!L35="","",ชี้วัด14!L35))</f>
        <v/>
      </c>
      <c r="M5" s="314" t="str">
        <f>IF($B$2=1,IF(ชี้วัด14!M5="","",ชี้วัด14!M5),IF(ชี้วัด14!M35="","",ชี้วัด14!M35))</f>
        <v/>
      </c>
      <c r="N5" s="314" t="str">
        <f>IF($B$2=1,IF(ชี้วัด14!N5="","",ชี้วัด14!N5),IF(ชี้วัด14!N35="","",ชี้วัด14!N35))</f>
        <v/>
      </c>
      <c r="O5" s="314" t="str">
        <f>IF($B$2=1,IF(ชี้วัด14!O5="","",ชี้วัด14!O5),IF(ชี้วัด14!O35="","",ชี้วัด14!O35))</f>
        <v/>
      </c>
      <c r="P5" s="314" t="str">
        <f>IF($B$2=1,IF(ชี้วัด14!P5="","",ชี้วัด14!P5),IF(ชี้วัด14!P35="","",ชี้วัด14!P35))</f>
        <v/>
      </c>
      <c r="Q5" s="314" t="str">
        <f>IF($B$2=1,IF(ชี้วัด14!Q5="","",ชี้วัด14!Q5),IF(ชี้วัด14!Q35="","",ชี้วัด14!Q35))</f>
        <v/>
      </c>
      <c r="R5" s="314" t="str">
        <f>IF($B$2=1,IF(ชี้วัด14!R5="","",ชี้วัด14!R5),IF(ชี้วัด14!R35="","",ชี้วัด14!R35))</f>
        <v/>
      </c>
      <c r="S5" s="314" t="str">
        <f>IF($B$2=1,IF(ชี้วัด14!S5="","",ชี้วัด14!S5),IF(ชี้วัด14!S35="","",ชี้วัด14!S35))</f>
        <v/>
      </c>
      <c r="T5" s="314" t="str">
        <f>IF($B$2=1,IF(ชี้วัด14!T5="","",ชี้วัด14!T5),IF(ชี้วัด14!T35="","",ชี้วัด14!T35))</f>
        <v/>
      </c>
      <c r="U5" s="314" t="str">
        <f>IF($B$2=1,IF(ชี้วัด14!U5="","",ชี้วัด14!U5),IF(ชี้วัด14!U35="","",ชี้วัด14!U35))</f>
        <v/>
      </c>
      <c r="V5" s="314" t="str">
        <f>IF($B$2=1,IF(ชี้วัด14!V5="","",ชี้วัด14!V5),IF(ชี้วัด14!V35="","",ชี้วัด14!V35))</f>
        <v/>
      </c>
      <c r="W5" s="314" t="str">
        <f>IF($B$2=1,IF(ชี้วัด14!W5="","",ชี้วัด14!W5),IF(ชี้วัด14!W35="","",ชี้วัด14!W35))</f>
        <v/>
      </c>
      <c r="X5" s="314" t="str">
        <f>IF($B$2=1,IF(ชี้วัด14!X5="","",ชี้วัด14!X5),IF(ชี้วัด14!X35="","",ชี้วัด14!X35))</f>
        <v/>
      </c>
      <c r="Y5" s="314" t="str">
        <f>IF($B$2=1,IF(ชี้วัด14!Y5="","",ชี้วัด14!Y5),IF(ชี้วัด14!Y35="","",ชี้วัด14!Y35))</f>
        <v/>
      </c>
      <c r="Z5" s="314" t="str">
        <f>IF($B$2=1,IF(ชี้วัด14!Z5="","",ชี้วัด14!Z5),IF(ชี้วัด14!Z35="","",ชี้วัด14!Z35))</f>
        <v/>
      </c>
      <c r="AA5" s="314" t="str">
        <f>IF($B$2=1,IF(ชี้วัด14!AA5="","",ชี้วัด14!AA5),IF(ชี้วัด14!AA35="","",ชี้วัด14!AA35))</f>
        <v/>
      </c>
      <c r="AB5" s="314" t="str">
        <f>IF($B$2=1,IF(ชี้วัด14!AB5="","",ชี้วัด14!AB5),IF(ชี้วัด14!AB35="","",ชี้วัด14!AB35))</f>
        <v/>
      </c>
      <c r="AC5" s="314" t="str">
        <f>IF($B$2=1,IF(ชี้วัด14!AC5="","",ชี้วัด14!AC5),IF(ชี้วัด14!AC35="","",ชี้วัด14!AC35))</f>
        <v/>
      </c>
      <c r="AD5" s="314" t="str">
        <f>IF($B$2=1,IF(ชี้วัด14!AD5="","",ชี้วัด14!AD5),IF(ชี้วัด14!AD35="","",ชี้วัด14!AD35))</f>
        <v/>
      </c>
      <c r="AE5" s="314" t="str">
        <f>IF($B$2=1,IF(ชี้วัด14!AE5="","",ชี้วัด14!AE5),IF(ชี้วัด14!AE35="","",ชี้วัด14!AE35))</f>
        <v/>
      </c>
      <c r="AF5" s="314" t="str">
        <f>IF($B$2=1,IF(ชี้วัด14!AF5="","",ชี้วัด14!AF5),IF(ชี้วัด14!AF35="","",ชี้วัด14!AF35))</f>
        <v/>
      </c>
      <c r="AG5" s="314" t="str">
        <f>IF($B$2=1,IF(ชี้วัด14!AG5="","",ชี้วัด14!AG5),IF(ชี้วัด14!AG35="","",ชี้วัด14!AG35))</f>
        <v/>
      </c>
      <c r="AH5" s="314" t="str">
        <f>IF($B$2=1,IF(ชี้วัด14!AH5="","",ชี้วัด14!AH5),IF(ชี้วัด14!AH35="","",ชี้วัด14!AH35))</f>
        <v/>
      </c>
      <c r="AI5" s="314" t="str">
        <f>IF($B$2=1,IF(ชี้วัด14!AI5="","",ชี้วัด14!AI5),IF(ชี้วัด14!AI35="","",ชี้วัด14!AI35))</f>
        <v/>
      </c>
      <c r="AJ5" s="314" t="str">
        <f>IF($B$2=1,IF(ชี้วัด14!AJ5="","",ชี้วัด14!AJ5),IF(ชี้วัด14!AJ35="","",ชี้วัด14!AJ35))</f>
        <v/>
      </c>
      <c r="AK5" s="314" t="str">
        <f>IF($B$2=1,IF(ชี้วัด14!AK5="","",ชี้วัด14!AK5),IF(ชี้วัด14!AK35="","",ชี้วัด14!AK35))</f>
        <v/>
      </c>
      <c r="AL5" s="314" t="str">
        <f>IF($B$2=1,IF(ชี้วัด14!AL5="","",ชี้วัด14!AL5),IF(ชี้วัด14!AL35="","",ชี้วัด14!AL35))</f>
        <v/>
      </c>
      <c r="AM5" s="314" t="str">
        <f>IF($B$2=1,IF(ชี้วัด14!AM5="","",ชี้วัด14!AM5),IF(ชี้วัด14!AM35="","",ชี้วัด14!AM35))</f>
        <v/>
      </c>
      <c r="AN5" s="314" t="str">
        <f>IF($B$2=1,IF(ชี้วัด14!AN5="","",ชี้วัด14!AN5),IF(ชี้วัด14!AN35="","",ชี้วัด14!AN35))</f>
        <v/>
      </c>
      <c r="AO5" s="314" t="str">
        <f>IF($B$2=1,IF(ชี้วัด14!AO5="","",ชี้วัด14!AO5),IF(ชี้วัด14!AO35="","",ชี้วัด14!AO35))</f>
        <v/>
      </c>
      <c r="AP5" s="314" t="str">
        <f>IF($B$2=1,IF(ชี้วัด14!AP5="","",ชี้วัด14!AP5),IF(ชี้วัด14!AP35="","",ชี้วัด14!AP35))</f>
        <v/>
      </c>
      <c r="AQ5" s="314" t="str">
        <f>IF($B$2=1,IF(ชี้วัด14!AQ5="","",ชี้วัด14!AQ5),IF(ชี้วัด14!AQ35="","",ชี้วัด14!AQ35))</f>
        <v/>
      </c>
      <c r="AR5" s="314" t="str">
        <f>IF($B$2=1,IF(ชี้วัด14!AR5="","",ชี้วัด14!AR5),IF(ชี้วัด14!AR35="","",ชี้วัด14!AR35))</f>
        <v/>
      </c>
      <c r="AS5" s="314" t="str">
        <f>IF($B$2=1,IF(ชี้วัด14!AS5="","",ชี้วัด14!AS5),IF(ชี้วัด14!AS35="","",ชี้วัด14!AS35))</f>
        <v/>
      </c>
      <c r="AT5" s="314" t="str">
        <f>IF($B$2=1,IF(ชี้วัด14!AT5="","",ชี้วัด14!AT5),IF(ชี้วัด14!AT35="","",ชี้วัด14!AT35))</f>
        <v/>
      </c>
      <c r="AU5" s="314" t="str">
        <f>IF($B$2=1,IF(ชี้วัด14!AU5="","",ชี้วัด14!AU5),IF(ชี้วัด14!AU35="","",ชี้วัด14!AU35))</f>
        <v/>
      </c>
      <c r="AV5" s="314" t="str">
        <f>IF($B$2=1,IF(ชี้วัด14!AV5="","",ชี้วัด14!AV5),IF(ชี้วัด14!AV35="","",ชี้วัด14!AV35))</f>
        <v/>
      </c>
      <c r="AW5" s="314" t="str">
        <f>IF($B$2=1,IF(ชี้วัด14!AW5="","",ชี้วัด14!AW5),IF(ชี้วัด14!AW35="","",ชี้วัด14!AW35))</f>
        <v/>
      </c>
      <c r="AX5" s="314" t="str">
        <f>IF($B$2=1,IF(ชี้วัด14!AX5="","",ชี้วัด14!AX5),IF(ชี้วัด14!AX35="","",ชี้วัด14!AX35))</f>
        <v/>
      </c>
      <c r="AY5" s="314" t="str">
        <f>IF($B$2=1,IF(ชี้วัด14!AY5="","",ชี้วัด14!AY5),IF(ชี้วัด14!AY35="","",ชี้วัด14!AY35))</f>
        <v/>
      </c>
      <c r="AZ5" s="314" t="str">
        <f>IF($B$2=1,IF(ชี้วัด14!AZ5="","",ชี้วัด14!AZ5),IF(ชี้วัด14!AZ35="","",ชี้วัด14!AZ35))</f>
        <v/>
      </c>
      <c r="BA5" s="314" t="str">
        <f>IF($B$2=1,IF(ชี้วัด14!BA5="","",ชี้วัด14!BA5),IF(ชี้วัด14!BA35="","",ชี้วัด14!BA35))</f>
        <v/>
      </c>
      <c r="BB5" s="314" t="str">
        <f>IF($B$2=1,IF(ชี้วัด14!BB5="","",ชี้วัด14!BB5),IF(ชี้วัด14!BB35="","",ชี้วัด14!BB35))</f>
        <v/>
      </c>
      <c r="BC5" s="314" t="str">
        <f>IF($B$2=1,IF(ชี้วัด14!BC5="","",ชี้วัด14!BC5),IF(ชี้วัด14!BC35="","",ชี้วัด14!BC35))</f>
        <v/>
      </c>
      <c r="BD5" s="314" t="str">
        <f>IF($B$2=1,IF(ชี้วัด14!BD5="","",ชี้วัด14!BD5),IF(ชี้วัด14!BD35="","",ชี้วัด14!BD35))</f>
        <v/>
      </c>
      <c r="BE5" s="116" t="str">
        <f>IF($B$2=1,IF(ชี้วัด14!BE5="","",ชี้วัด14!BE5),IF(ชี้วัด14!BE35="","",ชี้วัด14!BE35))</f>
        <v/>
      </c>
      <c r="BF5" s="116" t="str">
        <f>IF($B$2=1,IF(ชี้วัด14!BF5="","",ชี้วัด14!BF5),IF(ชี้วัด14!BF35="","",ชี้วัด14!BF35))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IF($B$2=1,IF(ชี้วัด14!E6="","",ชี้วัด14!E6),IF(ชี้วัด14!E36="","",ชี้วัด14!E36))</f>
        <v/>
      </c>
      <c r="F6" s="118"/>
      <c r="G6" s="314" t="str">
        <f>IF($B$2=1,IF(ชี้วัด14!G6="","",ชี้วัด14!G6),IF(ชี้วัด14!G36="","",ชี้วัด14!G36))</f>
        <v/>
      </c>
      <c r="H6" s="314" t="str">
        <f>IF($B$2=1,IF(ชี้วัด14!H6="","",ชี้วัด14!H6),IF(ชี้วัด14!H36="","",ชี้วัด14!H36))</f>
        <v/>
      </c>
      <c r="I6" s="314" t="str">
        <f>IF($B$2=1,IF(ชี้วัด14!I6="","",ชี้วัด14!I6),IF(ชี้วัด14!I36="","",ชี้วัด14!I36))</f>
        <v/>
      </c>
      <c r="J6" s="314" t="str">
        <f>IF($B$2=1,IF(ชี้วัด14!J6="","",ชี้วัด14!J6),IF(ชี้วัด14!J36="","",ชี้วัด14!J36))</f>
        <v/>
      </c>
      <c r="K6" s="314" t="str">
        <f>IF($B$2=1,IF(ชี้วัด14!K6="","",ชี้วัด14!K6),IF(ชี้วัด14!K36="","",ชี้วัด14!K36))</f>
        <v/>
      </c>
      <c r="L6" s="314" t="str">
        <f>IF($B$2=1,IF(ชี้วัด14!L6="","",ชี้วัด14!L6),IF(ชี้วัด14!L36="","",ชี้วัด14!L36))</f>
        <v/>
      </c>
      <c r="M6" s="314" t="str">
        <f>IF($B$2=1,IF(ชี้วัด14!M6="","",ชี้วัด14!M6),IF(ชี้วัด14!M36="","",ชี้วัด14!M36))</f>
        <v/>
      </c>
      <c r="N6" s="314" t="str">
        <f>IF($B$2=1,IF(ชี้วัด14!N6="","",ชี้วัด14!N6),IF(ชี้วัด14!N36="","",ชี้วัด14!N36))</f>
        <v/>
      </c>
      <c r="O6" s="314" t="str">
        <f>IF($B$2=1,IF(ชี้วัด14!O6="","",ชี้วัด14!O6),IF(ชี้วัด14!O36="","",ชี้วัด14!O36))</f>
        <v/>
      </c>
      <c r="P6" s="314" t="str">
        <f>IF($B$2=1,IF(ชี้วัด14!P6="","",ชี้วัด14!P6),IF(ชี้วัด14!P36="","",ชี้วัด14!P36))</f>
        <v/>
      </c>
      <c r="Q6" s="314" t="str">
        <f>IF($B$2=1,IF(ชี้วัด14!Q6="","",ชี้วัด14!Q6),IF(ชี้วัด14!Q36="","",ชี้วัด14!Q36))</f>
        <v/>
      </c>
      <c r="R6" s="314" t="str">
        <f>IF($B$2=1,IF(ชี้วัด14!R6="","",ชี้วัด14!R6),IF(ชี้วัด14!R36="","",ชี้วัด14!R36))</f>
        <v/>
      </c>
      <c r="S6" s="314" t="str">
        <f>IF($B$2=1,IF(ชี้วัด14!S6="","",ชี้วัด14!S6),IF(ชี้วัด14!S36="","",ชี้วัด14!S36))</f>
        <v/>
      </c>
      <c r="T6" s="314" t="str">
        <f>IF($B$2=1,IF(ชี้วัด14!T6="","",ชี้วัด14!T6),IF(ชี้วัด14!T36="","",ชี้วัด14!T36))</f>
        <v/>
      </c>
      <c r="U6" s="314" t="str">
        <f>IF($B$2=1,IF(ชี้วัด14!U6="","",ชี้วัด14!U6),IF(ชี้วัด14!U36="","",ชี้วัด14!U36))</f>
        <v/>
      </c>
      <c r="V6" s="314" t="str">
        <f>IF($B$2=1,IF(ชี้วัด14!V6="","",ชี้วัด14!V6),IF(ชี้วัด14!V36="","",ชี้วัด14!V36))</f>
        <v/>
      </c>
      <c r="W6" s="314" t="str">
        <f>IF($B$2=1,IF(ชี้วัด14!W6="","",ชี้วัด14!W6),IF(ชี้วัด14!W36="","",ชี้วัด14!W36))</f>
        <v/>
      </c>
      <c r="X6" s="314" t="str">
        <f>IF($B$2=1,IF(ชี้วัด14!X6="","",ชี้วัด14!X6),IF(ชี้วัด14!X36="","",ชี้วัด14!X36))</f>
        <v/>
      </c>
      <c r="Y6" s="314" t="str">
        <f>IF($B$2=1,IF(ชี้วัด14!Y6="","",ชี้วัด14!Y6),IF(ชี้วัด14!Y36="","",ชี้วัด14!Y36))</f>
        <v/>
      </c>
      <c r="Z6" s="314" t="str">
        <f>IF($B$2=1,IF(ชี้วัด14!Z6="","",ชี้วัด14!Z6),IF(ชี้วัด14!Z36="","",ชี้วัด14!Z36))</f>
        <v/>
      </c>
      <c r="AA6" s="314" t="str">
        <f>IF($B$2=1,IF(ชี้วัด14!AA6="","",ชี้วัด14!AA6),IF(ชี้วัด14!AA36="","",ชี้วัด14!AA36))</f>
        <v/>
      </c>
      <c r="AB6" s="314" t="str">
        <f>IF($B$2=1,IF(ชี้วัด14!AB6="","",ชี้วัด14!AB6),IF(ชี้วัด14!AB36="","",ชี้วัด14!AB36))</f>
        <v/>
      </c>
      <c r="AC6" s="314" t="str">
        <f>IF($B$2=1,IF(ชี้วัด14!AC6="","",ชี้วัด14!AC6),IF(ชี้วัด14!AC36="","",ชี้วัด14!AC36))</f>
        <v/>
      </c>
      <c r="AD6" s="314" t="str">
        <f>IF($B$2=1,IF(ชี้วัด14!AD6="","",ชี้วัด14!AD6),IF(ชี้วัด14!AD36="","",ชี้วัด14!AD36))</f>
        <v/>
      </c>
      <c r="AE6" s="314" t="str">
        <f>IF($B$2=1,IF(ชี้วัด14!AE6="","",ชี้วัด14!AE6),IF(ชี้วัด14!AE36="","",ชี้วัด14!AE36))</f>
        <v/>
      </c>
      <c r="AF6" s="314" t="str">
        <f>IF($B$2=1,IF(ชี้วัด14!AF6="","",ชี้วัด14!AF6),IF(ชี้วัด14!AF36="","",ชี้วัด14!AF36))</f>
        <v/>
      </c>
      <c r="AG6" s="314" t="str">
        <f>IF($B$2=1,IF(ชี้วัด14!AG6="","",ชี้วัด14!AG6),IF(ชี้วัด14!AG36="","",ชี้วัด14!AG36))</f>
        <v/>
      </c>
      <c r="AH6" s="314" t="str">
        <f>IF($B$2=1,IF(ชี้วัด14!AH6="","",ชี้วัด14!AH6),IF(ชี้วัด14!AH36="","",ชี้วัด14!AH36))</f>
        <v/>
      </c>
      <c r="AI6" s="314" t="str">
        <f>IF($B$2=1,IF(ชี้วัด14!AI6="","",ชี้วัด14!AI6),IF(ชี้วัด14!AI36="","",ชี้วัด14!AI36))</f>
        <v/>
      </c>
      <c r="AJ6" s="314" t="str">
        <f>IF($B$2=1,IF(ชี้วัด14!AJ6="","",ชี้วัด14!AJ6),IF(ชี้วัด14!AJ36="","",ชี้วัด14!AJ36))</f>
        <v/>
      </c>
      <c r="AK6" s="314" t="str">
        <f>IF($B$2=1,IF(ชี้วัด14!AK6="","",ชี้วัด14!AK6),IF(ชี้วัด14!AK36="","",ชี้วัด14!AK36))</f>
        <v/>
      </c>
      <c r="AL6" s="314" t="str">
        <f>IF($B$2=1,IF(ชี้วัด14!AL6="","",ชี้วัด14!AL6),IF(ชี้วัด14!AL36="","",ชี้วัด14!AL36))</f>
        <v/>
      </c>
      <c r="AM6" s="314" t="str">
        <f>IF($B$2=1,IF(ชี้วัด14!AM6="","",ชี้วัด14!AM6),IF(ชี้วัด14!AM36="","",ชี้วัด14!AM36))</f>
        <v/>
      </c>
      <c r="AN6" s="314" t="str">
        <f>IF($B$2=1,IF(ชี้วัด14!AN6="","",ชี้วัด14!AN6),IF(ชี้วัด14!AN36="","",ชี้วัด14!AN36))</f>
        <v/>
      </c>
      <c r="AO6" s="314" t="str">
        <f>IF($B$2=1,IF(ชี้วัด14!AO6="","",ชี้วัด14!AO6),IF(ชี้วัด14!AO36="","",ชี้วัด14!AO36))</f>
        <v/>
      </c>
      <c r="AP6" s="314" t="str">
        <f>IF($B$2=1,IF(ชี้วัด14!AP6="","",ชี้วัด14!AP6),IF(ชี้วัด14!AP36="","",ชี้วัด14!AP36))</f>
        <v/>
      </c>
      <c r="AQ6" s="314" t="str">
        <f>IF($B$2=1,IF(ชี้วัด14!AQ6="","",ชี้วัด14!AQ6),IF(ชี้วัด14!AQ36="","",ชี้วัด14!AQ36))</f>
        <v/>
      </c>
      <c r="AR6" s="314" t="str">
        <f>IF($B$2=1,IF(ชี้วัด14!AR6="","",ชี้วัด14!AR6),IF(ชี้วัด14!AR36="","",ชี้วัด14!AR36))</f>
        <v/>
      </c>
      <c r="AS6" s="314" t="str">
        <f>IF($B$2=1,IF(ชี้วัด14!AS6="","",ชี้วัด14!AS6),IF(ชี้วัด14!AS36="","",ชี้วัด14!AS36))</f>
        <v/>
      </c>
      <c r="AT6" s="314" t="str">
        <f>IF($B$2=1,IF(ชี้วัด14!AT6="","",ชี้วัด14!AT6),IF(ชี้วัด14!AT36="","",ชี้วัด14!AT36))</f>
        <v/>
      </c>
      <c r="AU6" s="314" t="str">
        <f>IF($B$2=1,IF(ชี้วัด14!AU6="","",ชี้วัด14!AU6),IF(ชี้วัด14!AU36="","",ชี้วัด14!AU36))</f>
        <v/>
      </c>
      <c r="AV6" s="314" t="str">
        <f>IF($B$2=1,IF(ชี้วัด14!AV6="","",ชี้วัด14!AV6),IF(ชี้วัด14!AV36="","",ชี้วัด14!AV36))</f>
        <v/>
      </c>
      <c r="AW6" s="314" t="str">
        <f>IF($B$2=1,IF(ชี้วัด14!AW6="","",ชี้วัด14!AW6),IF(ชี้วัด14!AW36="","",ชี้วัด14!AW36))</f>
        <v/>
      </c>
      <c r="AX6" s="314" t="str">
        <f>IF($B$2=1,IF(ชี้วัด14!AX6="","",ชี้วัด14!AX6),IF(ชี้วัด14!AX36="","",ชี้วัด14!AX36))</f>
        <v/>
      </c>
      <c r="AY6" s="314" t="str">
        <f>IF($B$2=1,IF(ชี้วัด14!AY6="","",ชี้วัด14!AY6),IF(ชี้วัด14!AY36="","",ชี้วัด14!AY36))</f>
        <v/>
      </c>
      <c r="AZ6" s="314" t="str">
        <f>IF($B$2=1,IF(ชี้วัด14!AZ6="","",ชี้วัด14!AZ6),IF(ชี้วัด14!AZ36="","",ชี้วัด14!AZ36))</f>
        <v/>
      </c>
      <c r="BA6" s="314" t="str">
        <f>IF($B$2=1,IF(ชี้วัด14!BA6="","",ชี้วัด14!BA6),IF(ชี้วัด14!BA36="","",ชี้วัด14!BA36))</f>
        <v/>
      </c>
      <c r="BB6" s="314" t="str">
        <f>IF($B$2=1,IF(ชี้วัด14!BB6="","",ชี้วัด14!BB6),IF(ชี้วัด14!BB36="","",ชี้วัด14!BB36))</f>
        <v/>
      </c>
      <c r="BC6" s="314" t="str">
        <f>IF($B$2=1,IF(ชี้วัด14!BC6="","",ชี้วัด14!BC6),IF(ชี้วัด14!BC36="","",ชี้วัด14!BC36))</f>
        <v/>
      </c>
      <c r="BD6" s="314" t="str">
        <f>IF($B$2=1,IF(ชี้วัด14!BD6="","",ชี้วัด14!BD6),IF(ชี้วัด14!BD36="","",ชี้วัด14!BD36))</f>
        <v/>
      </c>
      <c r="BE6" s="116" t="str">
        <f>IF($B$2=1,IF(ชี้วัด14!BE6="","",ชี้วัด14!BE6),IF(ชี้วัด14!BE36="","",ชี้วัด14!BE36))</f>
        <v/>
      </c>
      <c r="BF6" s="116" t="str">
        <f>IF($B$2=1,IF(ชี้วัด14!BF6="","",ชี้วัด14!BF6),IF(ชี้วัด14!BF36="","",ชี้วัด14!BF36))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IF($B$2=1,IF(ชี้วัด14!E7="","",ชี้วัด14!E7),IF(ชี้วัด14!E37="","",ชี้วัด14!E37))</f>
        <v/>
      </c>
      <c r="F7" s="118"/>
      <c r="G7" s="314" t="str">
        <f>IF($B$2=1,IF(ชี้วัด14!G7="","",ชี้วัด14!G7),IF(ชี้วัด14!G37="","",ชี้วัด14!G37))</f>
        <v/>
      </c>
      <c r="H7" s="314" t="str">
        <f>IF($B$2=1,IF(ชี้วัด14!H7="","",ชี้วัด14!H7),IF(ชี้วัด14!H37="","",ชี้วัด14!H37))</f>
        <v/>
      </c>
      <c r="I7" s="314" t="str">
        <f>IF($B$2=1,IF(ชี้วัด14!I7="","",ชี้วัด14!I7),IF(ชี้วัด14!I37="","",ชี้วัด14!I37))</f>
        <v/>
      </c>
      <c r="J7" s="314" t="str">
        <f>IF($B$2=1,IF(ชี้วัด14!J7="","",ชี้วัด14!J7),IF(ชี้วัด14!J37="","",ชี้วัด14!J37))</f>
        <v/>
      </c>
      <c r="K7" s="314" t="str">
        <f>IF($B$2=1,IF(ชี้วัด14!K7="","",ชี้วัด14!K7),IF(ชี้วัด14!K37="","",ชี้วัด14!K37))</f>
        <v/>
      </c>
      <c r="L7" s="314" t="str">
        <f>IF($B$2=1,IF(ชี้วัด14!L7="","",ชี้วัด14!L7),IF(ชี้วัด14!L37="","",ชี้วัด14!L37))</f>
        <v/>
      </c>
      <c r="M7" s="314" t="str">
        <f>IF($B$2=1,IF(ชี้วัด14!M7="","",ชี้วัด14!M7),IF(ชี้วัด14!M37="","",ชี้วัด14!M37))</f>
        <v/>
      </c>
      <c r="N7" s="314" t="str">
        <f>IF($B$2=1,IF(ชี้วัด14!N7="","",ชี้วัด14!N7),IF(ชี้วัด14!N37="","",ชี้วัด14!N37))</f>
        <v/>
      </c>
      <c r="O7" s="314" t="str">
        <f>IF($B$2=1,IF(ชี้วัด14!O7="","",ชี้วัด14!O7),IF(ชี้วัด14!O37="","",ชี้วัด14!O37))</f>
        <v/>
      </c>
      <c r="P7" s="314" t="str">
        <f>IF($B$2=1,IF(ชี้วัด14!P7="","",ชี้วัด14!P7),IF(ชี้วัด14!P37="","",ชี้วัด14!P37))</f>
        <v/>
      </c>
      <c r="Q7" s="314" t="str">
        <f>IF($B$2=1,IF(ชี้วัด14!Q7="","",ชี้วัด14!Q7),IF(ชี้วัด14!Q37="","",ชี้วัด14!Q37))</f>
        <v/>
      </c>
      <c r="R7" s="314" t="str">
        <f>IF($B$2=1,IF(ชี้วัด14!R7="","",ชี้วัด14!R7),IF(ชี้วัด14!R37="","",ชี้วัด14!R37))</f>
        <v/>
      </c>
      <c r="S7" s="314" t="str">
        <f>IF($B$2=1,IF(ชี้วัด14!S7="","",ชี้วัด14!S7),IF(ชี้วัด14!S37="","",ชี้วัด14!S37))</f>
        <v/>
      </c>
      <c r="T7" s="314" t="str">
        <f>IF($B$2=1,IF(ชี้วัด14!T7="","",ชี้วัด14!T7),IF(ชี้วัด14!T37="","",ชี้วัด14!T37))</f>
        <v/>
      </c>
      <c r="U7" s="314" t="str">
        <f>IF($B$2=1,IF(ชี้วัด14!U7="","",ชี้วัด14!U7),IF(ชี้วัด14!U37="","",ชี้วัด14!U37))</f>
        <v/>
      </c>
      <c r="V7" s="314" t="str">
        <f>IF($B$2=1,IF(ชี้วัด14!V7="","",ชี้วัด14!V7),IF(ชี้วัด14!V37="","",ชี้วัด14!V37))</f>
        <v/>
      </c>
      <c r="W7" s="314" t="str">
        <f>IF($B$2=1,IF(ชี้วัด14!W7="","",ชี้วัด14!W7),IF(ชี้วัด14!W37="","",ชี้วัด14!W37))</f>
        <v/>
      </c>
      <c r="X7" s="314" t="str">
        <f>IF($B$2=1,IF(ชี้วัด14!X7="","",ชี้วัด14!X7),IF(ชี้วัด14!X37="","",ชี้วัด14!X37))</f>
        <v/>
      </c>
      <c r="Y7" s="314" t="str">
        <f>IF($B$2=1,IF(ชี้วัด14!Y7="","",ชี้วัด14!Y7),IF(ชี้วัด14!Y37="","",ชี้วัด14!Y37))</f>
        <v/>
      </c>
      <c r="Z7" s="314" t="str">
        <f>IF($B$2=1,IF(ชี้วัด14!Z7="","",ชี้วัด14!Z7),IF(ชี้วัด14!Z37="","",ชี้วัด14!Z37))</f>
        <v/>
      </c>
      <c r="AA7" s="314" t="str">
        <f>IF($B$2=1,IF(ชี้วัด14!AA7="","",ชี้วัด14!AA7),IF(ชี้วัด14!AA37="","",ชี้วัด14!AA37))</f>
        <v/>
      </c>
      <c r="AB7" s="314" t="str">
        <f>IF($B$2=1,IF(ชี้วัด14!AB7="","",ชี้วัด14!AB7),IF(ชี้วัด14!AB37="","",ชี้วัด14!AB37))</f>
        <v/>
      </c>
      <c r="AC7" s="314" t="str">
        <f>IF($B$2=1,IF(ชี้วัด14!AC7="","",ชี้วัด14!AC7),IF(ชี้วัด14!AC37="","",ชี้วัด14!AC37))</f>
        <v/>
      </c>
      <c r="AD7" s="314" t="str">
        <f>IF($B$2=1,IF(ชี้วัด14!AD7="","",ชี้วัด14!AD7),IF(ชี้วัด14!AD37="","",ชี้วัด14!AD37))</f>
        <v/>
      </c>
      <c r="AE7" s="314" t="str">
        <f>IF($B$2=1,IF(ชี้วัด14!AE7="","",ชี้วัด14!AE7),IF(ชี้วัด14!AE37="","",ชี้วัด14!AE37))</f>
        <v/>
      </c>
      <c r="AF7" s="314" t="str">
        <f>IF($B$2=1,IF(ชี้วัด14!AF7="","",ชี้วัด14!AF7),IF(ชี้วัด14!AF37="","",ชี้วัด14!AF37))</f>
        <v/>
      </c>
      <c r="AG7" s="314" t="str">
        <f>IF($B$2=1,IF(ชี้วัด14!AG7="","",ชี้วัด14!AG7),IF(ชี้วัด14!AG37="","",ชี้วัด14!AG37))</f>
        <v/>
      </c>
      <c r="AH7" s="314" t="str">
        <f>IF($B$2=1,IF(ชี้วัด14!AH7="","",ชี้วัด14!AH7),IF(ชี้วัด14!AH37="","",ชี้วัด14!AH37))</f>
        <v/>
      </c>
      <c r="AI7" s="314" t="str">
        <f>IF($B$2=1,IF(ชี้วัด14!AI7="","",ชี้วัด14!AI7),IF(ชี้วัด14!AI37="","",ชี้วัด14!AI37))</f>
        <v/>
      </c>
      <c r="AJ7" s="314" t="str">
        <f>IF($B$2=1,IF(ชี้วัด14!AJ7="","",ชี้วัด14!AJ7),IF(ชี้วัด14!AJ37="","",ชี้วัด14!AJ37))</f>
        <v/>
      </c>
      <c r="AK7" s="314" t="str">
        <f>IF($B$2=1,IF(ชี้วัด14!AK7="","",ชี้วัด14!AK7),IF(ชี้วัด14!AK37="","",ชี้วัด14!AK37))</f>
        <v/>
      </c>
      <c r="AL7" s="314" t="str">
        <f>IF($B$2=1,IF(ชี้วัด14!AL7="","",ชี้วัด14!AL7),IF(ชี้วัด14!AL37="","",ชี้วัด14!AL37))</f>
        <v/>
      </c>
      <c r="AM7" s="314" t="str">
        <f>IF($B$2=1,IF(ชี้วัด14!AM7="","",ชี้วัด14!AM7),IF(ชี้วัด14!AM37="","",ชี้วัด14!AM37))</f>
        <v/>
      </c>
      <c r="AN7" s="314" t="str">
        <f>IF($B$2=1,IF(ชี้วัด14!AN7="","",ชี้วัด14!AN7),IF(ชี้วัด14!AN37="","",ชี้วัด14!AN37))</f>
        <v/>
      </c>
      <c r="AO7" s="314" t="str">
        <f>IF($B$2=1,IF(ชี้วัด14!AO7="","",ชี้วัด14!AO7),IF(ชี้วัด14!AO37="","",ชี้วัด14!AO37))</f>
        <v/>
      </c>
      <c r="AP7" s="314" t="str">
        <f>IF($B$2=1,IF(ชี้วัด14!AP7="","",ชี้วัด14!AP7),IF(ชี้วัด14!AP37="","",ชี้วัด14!AP37))</f>
        <v/>
      </c>
      <c r="AQ7" s="314" t="str">
        <f>IF($B$2=1,IF(ชี้วัด14!AQ7="","",ชี้วัด14!AQ7),IF(ชี้วัด14!AQ37="","",ชี้วัด14!AQ37))</f>
        <v/>
      </c>
      <c r="AR7" s="314" t="str">
        <f>IF($B$2=1,IF(ชี้วัด14!AR7="","",ชี้วัด14!AR7),IF(ชี้วัด14!AR37="","",ชี้วัด14!AR37))</f>
        <v/>
      </c>
      <c r="AS7" s="314" t="str">
        <f>IF($B$2=1,IF(ชี้วัด14!AS7="","",ชี้วัด14!AS7),IF(ชี้วัด14!AS37="","",ชี้วัด14!AS37))</f>
        <v/>
      </c>
      <c r="AT7" s="314" t="str">
        <f>IF($B$2=1,IF(ชี้วัด14!AT7="","",ชี้วัด14!AT7),IF(ชี้วัด14!AT37="","",ชี้วัด14!AT37))</f>
        <v/>
      </c>
      <c r="AU7" s="314" t="str">
        <f>IF($B$2=1,IF(ชี้วัด14!AU7="","",ชี้วัด14!AU7),IF(ชี้วัด14!AU37="","",ชี้วัด14!AU37))</f>
        <v/>
      </c>
      <c r="AV7" s="314" t="str">
        <f>IF($B$2=1,IF(ชี้วัด14!AV7="","",ชี้วัด14!AV7),IF(ชี้วัด14!AV37="","",ชี้วัด14!AV37))</f>
        <v/>
      </c>
      <c r="AW7" s="314" t="str">
        <f>IF($B$2=1,IF(ชี้วัด14!AW7="","",ชี้วัด14!AW7),IF(ชี้วัด14!AW37="","",ชี้วัด14!AW37))</f>
        <v/>
      </c>
      <c r="AX7" s="314" t="str">
        <f>IF($B$2=1,IF(ชี้วัด14!AX7="","",ชี้วัด14!AX7),IF(ชี้วัด14!AX37="","",ชี้วัด14!AX37))</f>
        <v/>
      </c>
      <c r="AY7" s="314" t="str">
        <f>IF($B$2=1,IF(ชี้วัด14!AY7="","",ชี้วัด14!AY7),IF(ชี้วัด14!AY37="","",ชี้วัด14!AY37))</f>
        <v/>
      </c>
      <c r="AZ7" s="314" t="str">
        <f>IF($B$2=1,IF(ชี้วัด14!AZ7="","",ชี้วัด14!AZ7),IF(ชี้วัด14!AZ37="","",ชี้วัด14!AZ37))</f>
        <v/>
      </c>
      <c r="BA7" s="314" t="str">
        <f>IF($B$2=1,IF(ชี้วัด14!BA7="","",ชี้วัด14!BA7),IF(ชี้วัด14!BA37="","",ชี้วัด14!BA37))</f>
        <v/>
      </c>
      <c r="BB7" s="314" t="str">
        <f>IF($B$2=1,IF(ชี้วัด14!BB7="","",ชี้วัด14!BB7),IF(ชี้วัด14!BB37="","",ชี้วัด14!BB37))</f>
        <v/>
      </c>
      <c r="BC7" s="314" t="str">
        <f>IF($B$2=1,IF(ชี้วัด14!BC7="","",ชี้วัด14!BC7),IF(ชี้วัด14!BC37="","",ชี้วัด14!BC37))</f>
        <v/>
      </c>
      <c r="BD7" s="314" t="str">
        <f>IF($B$2=1,IF(ชี้วัด14!BD7="","",ชี้วัด14!BD7),IF(ชี้วัด14!BD37="","",ชี้วัด14!BD37))</f>
        <v/>
      </c>
      <c r="BE7" s="116" t="str">
        <f>IF($B$2=1,IF(ชี้วัด14!BE7="","",ชี้วัด14!BE7),IF(ชี้วัด14!BE37="","",ชี้วัด14!BE37))</f>
        <v/>
      </c>
      <c r="BF7" s="116" t="str">
        <f>IF($B$2=1,IF(ชี้วัด14!BF7="","",ชี้วัด14!BF7),IF(ชี้วัด14!BF37="","",ชี้วัด14!BF37))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IF($B$2=1,IF(ชี้วัด14!E8="","",ชี้วัด14!E8),IF(ชี้วัด14!E38="","",ชี้วัด14!E38))</f>
        <v/>
      </c>
      <c r="F8" s="118"/>
      <c r="G8" s="314" t="str">
        <f>IF($B$2=1,IF(ชี้วัด14!G8="","",ชี้วัด14!G8),IF(ชี้วัด14!G38="","",ชี้วัด14!G38))</f>
        <v/>
      </c>
      <c r="H8" s="314" t="str">
        <f>IF($B$2=1,IF(ชี้วัด14!H8="","",ชี้วัด14!H8),IF(ชี้วัด14!H38="","",ชี้วัด14!H38))</f>
        <v/>
      </c>
      <c r="I8" s="314" t="str">
        <f>IF($B$2=1,IF(ชี้วัด14!I8="","",ชี้วัด14!I8),IF(ชี้วัด14!I38="","",ชี้วัด14!I38))</f>
        <v/>
      </c>
      <c r="J8" s="314" t="str">
        <f>IF($B$2=1,IF(ชี้วัด14!J8="","",ชี้วัด14!J8),IF(ชี้วัด14!J38="","",ชี้วัด14!J38))</f>
        <v/>
      </c>
      <c r="K8" s="314" t="str">
        <f>IF($B$2=1,IF(ชี้วัด14!K8="","",ชี้วัด14!K8),IF(ชี้วัด14!K38="","",ชี้วัด14!K38))</f>
        <v/>
      </c>
      <c r="L8" s="314" t="str">
        <f>IF($B$2=1,IF(ชี้วัด14!L8="","",ชี้วัด14!L8),IF(ชี้วัด14!L38="","",ชี้วัด14!L38))</f>
        <v/>
      </c>
      <c r="M8" s="314" t="str">
        <f>IF($B$2=1,IF(ชี้วัด14!M8="","",ชี้วัด14!M8),IF(ชี้วัด14!M38="","",ชี้วัด14!M38))</f>
        <v/>
      </c>
      <c r="N8" s="314" t="str">
        <f>IF($B$2=1,IF(ชี้วัด14!N8="","",ชี้วัด14!N8),IF(ชี้วัด14!N38="","",ชี้วัด14!N38))</f>
        <v/>
      </c>
      <c r="O8" s="314" t="str">
        <f>IF($B$2=1,IF(ชี้วัด14!O8="","",ชี้วัด14!O8),IF(ชี้วัด14!O38="","",ชี้วัด14!O38))</f>
        <v/>
      </c>
      <c r="P8" s="314" t="str">
        <f>IF($B$2=1,IF(ชี้วัด14!P8="","",ชี้วัด14!P8),IF(ชี้วัด14!P38="","",ชี้วัด14!P38))</f>
        <v/>
      </c>
      <c r="Q8" s="314" t="str">
        <f>IF($B$2=1,IF(ชี้วัด14!Q8="","",ชี้วัด14!Q8),IF(ชี้วัด14!Q38="","",ชี้วัด14!Q38))</f>
        <v/>
      </c>
      <c r="R8" s="314" t="str">
        <f>IF($B$2=1,IF(ชี้วัด14!R8="","",ชี้วัด14!R8),IF(ชี้วัด14!R38="","",ชี้วัด14!R38))</f>
        <v/>
      </c>
      <c r="S8" s="314" t="str">
        <f>IF($B$2=1,IF(ชี้วัด14!S8="","",ชี้วัด14!S8),IF(ชี้วัด14!S38="","",ชี้วัด14!S38))</f>
        <v/>
      </c>
      <c r="T8" s="314" t="str">
        <f>IF($B$2=1,IF(ชี้วัด14!T8="","",ชี้วัด14!T8),IF(ชี้วัด14!T38="","",ชี้วัด14!T38))</f>
        <v/>
      </c>
      <c r="U8" s="314" t="str">
        <f>IF($B$2=1,IF(ชี้วัด14!U8="","",ชี้วัด14!U8),IF(ชี้วัด14!U38="","",ชี้วัด14!U38))</f>
        <v/>
      </c>
      <c r="V8" s="314" t="str">
        <f>IF($B$2=1,IF(ชี้วัด14!V8="","",ชี้วัด14!V8),IF(ชี้วัด14!V38="","",ชี้วัด14!V38))</f>
        <v/>
      </c>
      <c r="W8" s="314" t="str">
        <f>IF($B$2=1,IF(ชี้วัด14!W8="","",ชี้วัด14!W8),IF(ชี้วัด14!W38="","",ชี้วัด14!W38))</f>
        <v/>
      </c>
      <c r="X8" s="314" t="str">
        <f>IF($B$2=1,IF(ชี้วัด14!X8="","",ชี้วัด14!X8),IF(ชี้วัด14!X38="","",ชี้วัด14!X38))</f>
        <v/>
      </c>
      <c r="Y8" s="314" t="str">
        <f>IF($B$2=1,IF(ชี้วัด14!Y8="","",ชี้วัด14!Y8),IF(ชี้วัด14!Y38="","",ชี้วัด14!Y38))</f>
        <v/>
      </c>
      <c r="Z8" s="314" t="str">
        <f>IF($B$2=1,IF(ชี้วัด14!Z8="","",ชี้วัด14!Z8),IF(ชี้วัด14!Z38="","",ชี้วัด14!Z38))</f>
        <v/>
      </c>
      <c r="AA8" s="314" t="str">
        <f>IF($B$2=1,IF(ชี้วัด14!AA8="","",ชี้วัด14!AA8),IF(ชี้วัด14!AA38="","",ชี้วัด14!AA38))</f>
        <v/>
      </c>
      <c r="AB8" s="314" t="str">
        <f>IF($B$2=1,IF(ชี้วัด14!AB8="","",ชี้วัด14!AB8),IF(ชี้วัด14!AB38="","",ชี้วัด14!AB38))</f>
        <v/>
      </c>
      <c r="AC8" s="314" t="str">
        <f>IF($B$2=1,IF(ชี้วัด14!AC8="","",ชี้วัด14!AC8),IF(ชี้วัด14!AC38="","",ชี้วัด14!AC38))</f>
        <v/>
      </c>
      <c r="AD8" s="314" t="str">
        <f>IF($B$2=1,IF(ชี้วัด14!AD8="","",ชี้วัด14!AD8),IF(ชี้วัด14!AD38="","",ชี้วัด14!AD38))</f>
        <v/>
      </c>
      <c r="AE8" s="314" t="str">
        <f>IF($B$2=1,IF(ชี้วัด14!AE8="","",ชี้วัด14!AE8),IF(ชี้วัด14!AE38="","",ชี้วัด14!AE38))</f>
        <v/>
      </c>
      <c r="AF8" s="314" t="str">
        <f>IF($B$2=1,IF(ชี้วัด14!AF8="","",ชี้วัด14!AF8),IF(ชี้วัด14!AF38="","",ชี้วัด14!AF38))</f>
        <v/>
      </c>
      <c r="AG8" s="314" t="str">
        <f>IF($B$2=1,IF(ชี้วัด14!AG8="","",ชี้วัด14!AG8),IF(ชี้วัด14!AG38="","",ชี้วัด14!AG38))</f>
        <v/>
      </c>
      <c r="AH8" s="314" t="str">
        <f>IF($B$2=1,IF(ชี้วัด14!AH8="","",ชี้วัด14!AH8),IF(ชี้วัด14!AH38="","",ชี้วัด14!AH38))</f>
        <v/>
      </c>
      <c r="AI8" s="314" t="str">
        <f>IF($B$2=1,IF(ชี้วัด14!AI8="","",ชี้วัด14!AI8),IF(ชี้วัด14!AI38="","",ชี้วัด14!AI38))</f>
        <v/>
      </c>
      <c r="AJ8" s="314" t="str">
        <f>IF($B$2=1,IF(ชี้วัด14!AJ8="","",ชี้วัด14!AJ8),IF(ชี้วัด14!AJ38="","",ชี้วัด14!AJ38))</f>
        <v/>
      </c>
      <c r="AK8" s="314" t="str">
        <f>IF($B$2=1,IF(ชี้วัด14!AK8="","",ชี้วัด14!AK8),IF(ชี้วัด14!AK38="","",ชี้วัด14!AK38))</f>
        <v/>
      </c>
      <c r="AL8" s="314" t="str">
        <f>IF($B$2=1,IF(ชี้วัด14!AL8="","",ชี้วัด14!AL8),IF(ชี้วัด14!AL38="","",ชี้วัด14!AL38))</f>
        <v/>
      </c>
      <c r="AM8" s="314" t="str">
        <f>IF($B$2=1,IF(ชี้วัด14!AM8="","",ชี้วัด14!AM8),IF(ชี้วัด14!AM38="","",ชี้วัด14!AM38))</f>
        <v/>
      </c>
      <c r="AN8" s="314" t="str">
        <f>IF($B$2=1,IF(ชี้วัด14!AN8="","",ชี้วัด14!AN8),IF(ชี้วัด14!AN38="","",ชี้วัด14!AN38))</f>
        <v/>
      </c>
      <c r="AO8" s="314" t="str">
        <f>IF($B$2=1,IF(ชี้วัด14!AO8="","",ชี้วัด14!AO8),IF(ชี้วัด14!AO38="","",ชี้วัด14!AO38))</f>
        <v/>
      </c>
      <c r="AP8" s="314" t="str">
        <f>IF($B$2=1,IF(ชี้วัด14!AP8="","",ชี้วัด14!AP8),IF(ชี้วัด14!AP38="","",ชี้วัด14!AP38))</f>
        <v/>
      </c>
      <c r="AQ8" s="314" t="str">
        <f>IF($B$2=1,IF(ชี้วัด14!AQ8="","",ชี้วัด14!AQ8),IF(ชี้วัด14!AQ38="","",ชี้วัด14!AQ38))</f>
        <v/>
      </c>
      <c r="AR8" s="314" t="str">
        <f>IF($B$2=1,IF(ชี้วัด14!AR8="","",ชี้วัด14!AR8),IF(ชี้วัด14!AR38="","",ชี้วัด14!AR38))</f>
        <v/>
      </c>
      <c r="AS8" s="314" t="str">
        <f>IF($B$2=1,IF(ชี้วัด14!AS8="","",ชี้วัด14!AS8),IF(ชี้วัด14!AS38="","",ชี้วัด14!AS38))</f>
        <v/>
      </c>
      <c r="AT8" s="314" t="str">
        <f>IF($B$2=1,IF(ชี้วัด14!AT8="","",ชี้วัด14!AT8),IF(ชี้วัด14!AT38="","",ชี้วัด14!AT38))</f>
        <v/>
      </c>
      <c r="AU8" s="314" t="str">
        <f>IF($B$2=1,IF(ชี้วัด14!AU8="","",ชี้วัด14!AU8),IF(ชี้วัด14!AU38="","",ชี้วัด14!AU38))</f>
        <v/>
      </c>
      <c r="AV8" s="314" t="str">
        <f>IF($B$2=1,IF(ชี้วัด14!AV8="","",ชี้วัด14!AV8),IF(ชี้วัด14!AV38="","",ชี้วัด14!AV38))</f>
        <v/>
      </c>
      <c r="AW8" s="314" t="str">
        <f>IF($B$2=1,IF(ชี้วัด14!AW8="","",ชี้วัด14!AW8),IF(ชี้วัด14!AW38="","",ชี้วัด14!AW38))</f>
        <v/>
      </c>
      <c r="AX8" s="314" t="str">
        <f>IF($B$2=1,IF(ชี้วัด14!AX8="","",ชี้วัด14!AX8),IF(ชี้วัด14!AX38="","",ชี้วัด14!AX38))</f>
        <v/>
      </c>
      <c r="AY8" s="314" t="str">
        <f>IF($B$2=1,IF(ชี้วัด14!AY8="","",ชี้วัด14!AY8),IF(ชี้วัด14!AY38="","",ชี้วัด14!AY38))</f>
        <v/>
      </c>
      <c r="AZ8" s="314" t="str">
        <f>IF($B$2=1,IF(ชี้วัด14!AZ8="","",ชี้วัด14!AZ8),IF(ชี้วัด14!AZ38="","",ชี้วัด14!AZ38))</f>
        <v/>
      </c>
      <c r="BA8" s="314" t="str">
        <f>IF($B$2=1,IF(ชี้วัด14!BA8="","",ชี้วัด14!BA8),IF(ชี้วัด14!BA38="","",ชี้วัด14!BA38))</f>
        <v/>
      </c>
      <c r="BB8" s="314" t="str">
        <f>IF($B$2=1,IF(ชี้วัด14!BB8="","",ชี้วัด14!BB8),IF(ชี้วัด14!BB38="","",ชี้วัด14!BB38))</f>
        <v/>
      </c>
      <c r="BC8" s="314" t="str">
        <f>IF($B$2=1,IF(ชี้วัด14!BC8="","",ชี้วัด14!BC8),IF(ชี้วัด14!BC38="","",ชี้วัด14!BC38))</f>
        <v/>
      </c>
      <c r="BD8" s="314" t="str">
        <f>IF($B$2=1,IF(ชี้วัด14!BD8="","",ชี้วัด14!BD8),IF(ชี้วัด14!BD38="","",ชี้วัด14!BD38))</f>
        <v/>
      </c>
      <c r="BE8" s="116" t="str">
        <f>IF($B$2=1,IF(ชี้วัด14!BE8="","",ชี้วัด14!BE8),IF(ชี้วัด14!BE38="","",ชี้วัด14!BE38))</f>
        <v/>
      </c>
      <c r="BF8" s="116" t="str">
        <f>IF($B$2=1,IF(ชี้วัด14!BF8="","",ชี้วัด14!BF8),IF(ชี้วัด14!BF38="","",ชี้วัด14!BF38))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IF($B$2=1,IF(ชี้วัด14!E9="","",ชี้วัด14!E9),IF(ชี้วัด14!E39="","",ชี้วัด14!E39))</f>
        <v/>
      </c>
      <c r="F9" s="118"/>
      <c r="G9" s="314" t="str">
        <f>IF($B$2=1,IF(ชี้วัด14!G9="","",ชี้วัด14!G9),IF(ชี้วัด14!G39="","",ชี้วัด14!G39))</f>
        <v/>
      </c>
      <c r="H9" s="314" t="str">
        <f>IF($B$2=1,IF(ชี้วัด14!H9="","",ชี้วัด14!H9),IF(ชี้วัด14!H39="","",ชี้วัด14!H39))</f>
        <v/>
      </c>
      <c r="I9" s="314" t="str">
        <f>IF($B$2=1,IF(ชี้วัด14!I9="","",ชี้วัด14!I9),IF(ชี้วัด14!I39="","",ชี้วัด14!I39))</f>
        <v/>
      </c>
      <c r="J9" s="314" t="str">
        <f>IF($B$2=1,IF(ชี้วัด14!J9="","",ชี้วัด14!J9),IF(ชี้วัด14!J39="","",ชี้วัด14!J39))</f>
        <v/>
      </c>
      <c r="K9" s="314" t="str">
        <f>IF($B$2=1,IF(ชี้วัด14!K9="","",ชี้วัด14!K9),IF(ชี้วัด14!K39="","",ชี้วัด14!K39))</f>
        <v/>
      </c>
      <c r="L9" s="314" t="str">
        <f>IF($B$2=1,IF(ชี้วัด14!L9="","",ชี้วัด14!L9),IF(ชี้วัด14!L39="","",ชี้วัด14!L39))</f>
        <v/>
      </c>
      <c r="M9" s="314" t="str">
        <f>IF($B$2=1,IF(ชี้วัด14!M9="","",ชี้วัด14!M9),IF(ชี้วัด14!M39="","",ชี้วัด14!M39))</f>
        <v/>
      </c>
      <c r="N9" s="314" t="str">
        <f>IF($B$2=1,IF(ชี้วัด14!N9="","",ชี้วัด14!N9),IF(ชี้วัด14!N39="","",ชี้วัด14!N39))</f>
        <v/>
      </c>
      <c r="O9" s="314" t="str">
        <f>IF($B$2=1,IF(ชี้วัด14!O9="","",ชี้วัด14!O9),IF(ชี้วัด14!O39="","",ชี้วัด14!O39))</f>
        <v/>
      </c>
      <c r="P9" s="314" t="str">
        <f>IF($B$2=1,IF(ชี้วัด14!P9="","",ชี้วัด14!P9),IF(ชี้วัด14!P39="","",ชี้วัด14!P39))</f>
        <v/>
      </c>
      <c r="Q9" s="314" t="str">
        <f>IF($B$2=1,IF(ชี้วัด14!Q9="","",ชี้วัด14!Q9),IF(ชี้วัด14!Q39="","",ชี้วัด14!Q39))</f>
        <v/>
      </c>
      <c r="R9" s="314" t="str">
        <f>IF($B$2=1,IF(ชี้วัด14!R9="","",ชี้วัด14!R9),IF(ชี้วัด14!R39="","",ชี้วัด14!R39))</f>
        <v/>
      </c>
      <c r="S9" s="314" t="str">
        <f>IF($B$2=1,IF(ชี้วัด14!S9="","",ชี้วัด14!S9),IF(ชี้วัด14!S39="","",ชี้วัด14!S39))</f>
        <v/>
      </c>
      <c r="T9" s="314" t="str">
        <f>IF($B$2=1,IF(ชี้วัด14!T9="","",ชี้วัด14!T9),IF(ชี้วัด14!T39="","",ชี้วัด14!T39))</f>
        <v/>
      </c>
      <c r="U9" s="314" t="str">
        <f>IF($B$2=1,IF(ชี้วัด14!U9="","",ชี้วัด14!U9),IF(ชี้วัด14!U39="","",ชี้วัด14!U39))</f>
        <v/>
      </c>
      <c r="V9" s="314" t="str">
        <f>IF($B$2=1,IF(ชี้วัด14!V9="","",ชี้วัด14!V9),IF(ชี้วัด14!V39="","",ชี้วัด14!V39))</f>
        <v/>
      </c>
      <c r="W9" s="314" t="str">
        <f>IF($B$2=1,IF(ชี้วัด14!W9="","",ชี้วัด14!W9),IF(ชี้วัด14!W39="","",ชี้วัด14!W39))</f>
        <v/>
      </c>
      <c r="X9" s="314" t="str">
        <f>IF($B$2=1,IF(ชี้วัด14!X9="","",ชี้วัด14!X9),IF(ชี้วัด14!X39="","",ชี้วัด14!X39))</f>
        <v/>
      </c>
      <c r="Y9" s="314" t="str">
        <f>IF($B$2=1,IF(ชี้วัด14!Y9="","",ชี้วัด14!Y9),IF(ชี้วัด14!Y39="","",ชี้วัด14!Y39))</f>
        <v/>
      </c>
      <c r="Z9" s="314" t="str">
        <f>IF($B$2=1,IF(ชี้วัด14!Z9="","",ชี้วัด14!Z9),IF(ชี้วัด14!Z39="","",ชี้วัด14!Z39))</f>
        <v/>
      </c>
      <c r="AA9" s="314" t="str">
        <f>IF($B$2=1,IF(ชี้วัด14!AA9="","",ชี้วัด14!AA9),IF(ชี้วัด14!AA39="","",ชี้วัด14!AA39))</f>
        <v/>
      </c>
      <c r="AB9" s="314" t="str">
        <f>IF($B$2=1,IF(ชี้วัด14!AB9="","",ชี้วัด14!AB9),IF(ชี้วัด14!AB39="","",ชี้วัด14!AB39))</f>
        <v/>
      </c>
      <c r="AC9" s="314" t="str">
        <f>IF($B$2=1,IF(ชี้วัด14!AC9="","",ชี้วัด14!AC9),IF(ชี้วัด14!AC39="","",ชี้วัด14!AC39))</f>
        <v/>
      </c>
      <c r="AD9" s="314" t="str">
        <f>IF($B$2=1,IF(ชี้วัด14!AD9="","",ชี้วัด14!AD9),IF(ชี้วัด14!AD39="","",ชี้วัด14!AD39))</f>
        <v/>
      </c>
      <c r="AE9" s="314" t="str">
        <f>IF($B$2=1,IF(ชี้วัด14!AE9="","",ชี้วัด14!AE9),IF(ชี้วัด14!AE39="","",ชี้วัด14!AE39))</f>
        <v/>
      </c>
      <c r="AF9" s="314" t="str">
        <f>IF($B$2=1,IF(ชี้วัด14!AF9="","",ชี้วัด14!AF9),IF(ชี้วัด14!AF39="","",ชี้วัด14!AF39))</f>
        <v/>
      </c>
      <c r="AG9" s="314" t="str">
        <f>IF($B$2=1,IF(ชี้วัด14!AG9="","",ชี้วัด14!AG9),IF(ชี้วัด14!AG39="","",ชี้วัด14!AG39))</f>
        <v/>
      </c>
      <c r="AH9" s="314" t="str">
        <f>IF($B$2=1,IF(ชี้วัด14!AH9="","",ชี้วัด14!AH9),IF(ชี้วัด14!AH39="","",ชี้วัด14!AH39))</f>
        <v/>
      </c>
      <c r="AI9" s="314" t="str">
        <f>IF($B$2=1,IF(ชี้วัด14!AI9="","",ชี้วัด14!AI9),IF(ชี้วัด14!AI39="","",ชี้วัด14!AI39))</f>
        <v/>
      </c>
      <c r="AJ9" s="314" t="str">
        <f>IF($B$2=1,IF(ชี้วัด14!AJ9="","",ชี้วัด14!AJ9),IF(ชี้วัด14!AJ39="","",ชี้วัด14!AJ39))</f>
        <v/>
      </c>
      <c r="AK9" s="314" t="str">
        <f>IF($B$2=1,IF(ชี้วัด14!AK9="","",ชี้วัด14!AK9),IF(ชี้วัด14!AK39="","",ชี้วัด14!AK39))</f>
        <v/>
      </c>
      <c r="AL9" s="314" t="str">
        <f>IF($B$2=1,IF(ชี้วัด14!AL9="","",ชี้วัด14!AL9),IF(ชี้วัด14!AL39="","",ชี้วัด14!AL39))</f>
        <v/>
      </c>
      <c r="AM9" s="314" t="str">
        <f>IF($B$2=1,IF(ชี้วัด14!AM9="","",ชี้วัด14!AM9),IF(ชี้วัด14!AM39="","",ชี้วัด14!AM39))</f>
        <v/>
      </c>
      <c r="AN9" s="314" t="str">
        <f>IF($B$2=1,IF(ชี้วัด14!AN9="","",ชี้วัด14!AN9),IF(ชี้วัด14!AN39="","",ชี้วัด14!AN39))</f>
        <v/>
      </c>
      <c r="AO9" s="314" t="str">
        <f>IF($B$2=1,IF(ชี้วัด14!AO9="","",ชี้วัด14!AO9),IF(ชี้วัด14!AO39="","",ชี้วัด14!AO39))</f>
        <v/>
      </c>
      <c r="AP9" s="314" t="str">
        <f>IF($B$2=1,IF(ชี้วัด14!AP9="","",ชี้วัด14!AP9),IF(ชี้วัด14!AP39="","",ชี้วัด14!AP39))</f>
        <v/>
      </c>
      <c r="AQ9" s="314" t="str">
        <f>IF($B$2=1,IF(ชี้วัด14!AQ9="","",ชี้วัด14!AQ9),IF(ชี้วัด14!AQ39="","",ชี้วัด14!AQ39))</f>
        <v/>
      </c>
      <c r="AR9" s="314" t="str">
        <f>IF($B$2=1,IF(ชี้วัด14!AR9="","",ชี้วัด14!AR9),IF(ชี้วัด14!AR39="","",ชี้วัด14!AR39))</f>
        <v/>
      </c>
      <c r="AS9" s="314" t="str">
        <f>IF($B$2=1,IF(ชี้วัด14!AS9="","",ชี้วัด14!AS9),IF(ชี้วัด14!AS39="","",ชี้วัด14!AS39))</f>
        <v/>
      </c>
      <c r="AT9" s="314" t="str">
        <f>IF($B$2=1,IF(ชี้วัด14!AT9="","",ชี้วัด14!AT9),IF(ชี้วัด14!AT39="","",ชี้วัด14!AT39))</f>
        <v/>
      </c>
      <c r="AU9" s="314" t="str">
        <f>IF($B$2=1,IF(ชี้วัด14!AU9="","",ชี้วัด14!AU9),IF(ชี้วัด14!AU39="","",ชี้วัด14!AU39))</f>
        <v/>
      </c>
      <c r="AV9" s="314" t="str">
        <f>IF($B$2=1,IF(ชี้วัด14!AV9="","",ชี้วัด14!AV9),IF(ชี้วัด14!AV39="","",ชี้วัด14!AV39))</f>
        <v/>
      </c>
      <c r="AW9" s="314" t="str">
        <f>IF($B$2=1,IF(ชี้วัด14!AW9="","",ชี้วัด14!AW9),IF(ชี้วัด14!AW39="","",ชี้วัด14!AW39))</f>
        <v/>
      </c>
      <c r="AX9" s="314" t="str">
        <f>IF($B$2=1,IF(ชี้วัด14!AX9="","",ชี้วัด14!AX9),IF(ชี้วัด14!AX39="","",ชี้วัด14!AX39))</f>
        <v/>
      </c>
      <c r="AY9" s="314" t="str">
        <f>IF($B$2=1,IF(ชี้วัด14!AY9="","",ชี้วัด14!AY9),IF(ชี้วัด14!AY39="","",ชี้วัด14!AY39))</f>
        <v/>
      </c>
      <c r="AZ9" s="314" t="str">
        <f>IF($B$2=1,IF(ชี้วัด14!AZ9="","",ชี้วัด14!AZ9),IF(ชี้วัด14!AZ39="","",ชี้วัด14!AZ39))</f>
        <v/>
      </c>
      <c r="BA9" s="314" t="str">
        <f>IF($B$2=1,IF(ชี้วัด14!BA9="","",ชี้วัด14!BA9),IF(ชี้วัด14!BA39="","",ชี้วัด14!BA39))</f>
        <v/>
      </c>
      <c r="BB9" s="314" t="str">
        <f>IF($B$2=1,IF(ชี้วัด14!BB9="","",ชี้วัด14!BB9),IF(ชี้วัด14!BB39="","",ชี้วัด14!BB39))</f>
        <v/>
      </c>
      <c r="BC9" s="314" t="str">
        <f>IF($B$2=1,IF(ชี้วัด14!BC9="","",ชี้วัด14!BC9),IF(ชี้วัด14!BC39="","",ชี้วัด14!BC39))</f>
        <v/>
      </c>
      <c r="BD9" s="314" t="str">
        <f>IF($B$2=1,IF(ชี้วัด14!BD9="","",ชี้วัด14!BD9),IF(ชี้วัด14!BD39="","",ชี้วัด14!BD39))</f>
        <v/>
      </c>
      <c r="BE9" s="116" t="str">
        <f>IF($B$2=1,IF(ชี้วัด14!BE9="","",ชี้วัด14!BE9),IF(ชี้วัด14!BE39="","",ชี้วัด14!BE39))</f>
        <v/>
      </c>
      <c r="BF9" s="116" t="str">
        <f>IF($B$2=1,IF(ชี้วัด14!BF9="","",ชี้วัด14!BF9),IF(ชี้วัด14!BF39="","",ชี้วัด14!BF39))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IF($B$2=1,IF(ชี้วัด14!E10="","",ชี้วัด14!E10),IF(ชี้วัด14!E40="","",ชี้วัด14!E40))</f>
        <v/>
      </c>
      <c r="F10" s="118"/>
      <c r="G10" s="314" t="str">
        <f>IF($B$2=1,IF(ชี้วัด14!G10="","",ชี้วัด14!G10),IF(ชี้วัด14!G40="","",ชี้วัด14!G40))</f>
        <v/>
      </c>
      <c r="H10" s="314" t="str">
        <f>IF($B$2=1,IF(ชี้วัด14!H10="","",ชี้วัด14!H10),IF(ชี้วัด14!H40="","",ชี้วัด14!H40))</f>
        <v/>
      </c>
      <c r="I10" s="314" t="str">
        <f>IF($B$2=1,IF(ชี้วัด14!I10="","",ชี้วัด14!I10),IF(ชี้วัด14!I40="","",ชี้วัด14!I40))</f>
        <v/>
      </c>
      <c r="J10" s="314" t="str">
        <f>IF($B$2=1,IF(ชี้วัด14!J10="","",ชี้วัด14!J10),IF(ชี้วัด14!J40="","",ชี้วัด14!J40))</f>
        <v/>
      </c>
      <c r="K10" s="314" t="str">
        <f>IF($B$2=1,IF(ชี้วัด14!K10="","",ชี้วัด14!K10),IF(ชี้วัด14!K40="","",ชี้วัด14!K40))</f>
        <v/>
      </c>
      <c r="L10" s="314" t="str">
        <f>IF($B$2=1,IF(ชี้วัด14!L10="","",ชี้วัด14!L10),IF(ชี้วัด14!L40="","",ชี้วัด14!L40))</f>
        <v/>
      </c>
      <c r="M10" s="314" t="str">
        <f>IF($B$2=1,IF(ชี้วัด14!M10="","",ชี้วัด14!M10),IF(ชี้วัด14!M40="","",ชี้วัด14!M40))</f>
        <v/>
      </c>
      <c r="N10" s="314" t="str">
        <f>IF($B$2=1,IF(ชี้วัด14!N10="","",ชี้วัด14!N10),IF(ชี้วัด14!N40="","",ชี้วัด14!N40))</f>
        <v/>
      </c>
      <c r="O10" s="314" t="str">
        <f>IF($B$2=1,IF(ชี้วัด14!O10="","",ชี้วัด14!O10),IF(ชี้วัด14!O40="","",ชี้วัด14!O40))</f>
        <v/>
      </c>
      <c r="P10" s="314" t="str">
        <f>IF($B$2=1,IF(ชี้วัด14!P10="","",ชี้วัด14!P10),IF(ชี้วัด14!P40="","",ชี้วัด14!P40))</f>
        <v/>
      </c>
      <c r="Q10" s="314" t="str">
        <f>IF($B$2=1,IF(ชี้วัด14!Q10="","",ชี้วัด14!Q10),IF(ชี้วัด14!Q40="","",ชี้วัด14!Q40))</f>
        <v/>
      </c>
      <c r="R10" s="314" t="str">
        <f>IF($B$2=1,IF(ชี้วัด14!R10="","",ชี้วัด14!R10),IF(ชี้วัด14!R40="","",ชี้วัด14!R40))</f>
        <v/>
      </c>
      <c r="S10" s="314" t="str">
        <f>IF($B$2=1,IF(ชี้วัด14!S10="","",ชี้วัด14!S10),IF(ชี้วัด14!S40="","",ชี้วัด14!S40))</f>
        <v/>
      </c>
      <c r="T10" s="314" t="str">
        <f>IF($B$2=1,IF(ชี้วัด14!T10="","",ชี้วัด14!T10),IF(ชี้วัด14!T40="","",ชี้วัด14!T40))</f>
        <v/>
      </c>
      <c r="U10" s="314" t="str">
        <f>IF($B$2=1,IF(ชี้วัด14!U10="","",ชี้วัด14!U10),IF(ชี้วัด14!U40="","",ชี้วัด14!U40))</f>
        <v/>
      </c>
      <c r="V10" s="314" t="str">
        <f>IF($B$2=1,IF(ชี้วัด14!V10="","",ชี้วัด14!V10),IF(ชี้วัด14!V40="","",ชี้วัด14!V40))</f>
        <v/>
      </c>
      <c r="W10" s="314" t="str">
        <f>IF($B$2=1,IF(ชี้วัด14!W10="","",ชี้วัด14!W10),IF(ชี้วัด14!W40="","",ชี้วัด14!W40))</f>
        <v/>
      </c>
      <c r="X10" s="314" t="str">
        <f>IF($B$2=1,IF(ชี้วัด14!X10="","",ชี้วัด14!X10),IF(ชี้วัด14!X40="","",ชี้วัด14!X40))</f>
        <v/>
      </c>
      <c r="Y10" s="314" t="str">
        <f>IF($B$2=1,IF(ชี้วัด14!Y10="","",ชี้วัด14!Y10),IF(ชี้วัด14!Y40="","",ชี้วัด14!Y40))</f>
        <v/>
      </c>
      <c r="Z10" s="314" t="str">
        <f>IF($B$2=1,IF(ชี้วัด14!Z10="","",ชี้วัด14!Z10),IF(ชี้วัด14!Z40="","",ชี้วัด14!Z40))</f>
        <v/>
      </c>
      <c r="AA10" s="314" t="str">
        <f>IF($B$2=1,IF(ชี้วัด14!AA10="","",ชี้วัด14!AA10),IF(ชี้วัด14!AA40="","",ชี้วัด14!AA40))</f>
        <v/>
      </c>
      <c r="AB10" s="314" t="str">
        <f>IF($B$2=1,IF(ชี้วัด14!AB10="","",ชี้วัด14!AB10),IF(ชี้วัด14!AB40="","",ชี้วัด14!AB40))</f>
        <v/>
      </c>
      <c r="AC10" s="314" t="str">
        <f>IF($B$2=1,IF(ชี้วัด14!AC10="","",ชี้วัด14!AC10),IF(ชี้วัด14!AC40="","",ชี้วัด14!AC40))</f>
        <v/>
      </c>
      <c r="AD10" s="314" t="str">
        <f>IF($B$2=1,IF(ชี้วัด14!AD10="","",ชี้วัด14!AD10),IF(ชี้วัด14!AD40="","",ชี้วัด14!AD40))</f>
        <v/>
      </c>
      <c r="AE10" s="314" t="str">
        <f>IF($B$2=1,IF(ชี้วัด14!AE10="","",ชี้วัด14!AE10),IF(ชี้วัด14!AE40="","",ชี้วัด14!AE40))</f>
        <v/>
      </c>
      <c r="AF10" s="314" t="str">
        <f>IF($B$2=1,IF(ชี้วัด14!AF10="","",ชี้วัด14!AF10),IF(ชี้วัด14!AF40="","",ชี้วัด14!AF40))</f>
        <v/>
      </c>
      <c r="AG10" s="314" t="str">
        <f>IF($B$2=1,IF(ชี้วัด14!AG10="","",ชี้วัด14!AG10),IF(ชี้วัด14!AG40="","",ชี้วัด14!AG40))</f>
        <v/>
      </c>
      <c r="AH10" s="314" t="str">
        <f>IF($B$2=1,IF(ชี้วัด14!AH10="","",ชี้วัด14!AH10),IF(ชี้วัด14!AH40="","",ชี้วัด14!AH40))</f>
        <v/>
      </c>
      <c r="AI10" s="314" t="str">
        <f>IF($B$2=1,IF(ชี้วัด14!AI10="","",ชี้วัด14!AI10),IF(ชี้วัด14!AI40="","",ชี้วัด14!AI40))</f>
        <v/>
      </c>
      <c r="AJ10" s="314" t="str">
        <f>IF($B$2=1,IF(ชี้วัด14!AJ10="","",ชี้วัด14!AJ10),IF(ชี้วัด14!AJ40="","",ชี้วัด14!AJ40))</f>
        <v/>
      </c>
      <c r="AK10" s="314" t="str">
        <f>IF($B$2=1,IF(ชี้วัด14!AK10="","",ชี้วัด14!AK10),IF(ชี้วัด14!AK40="","",ชี้วัด14!AK40))</f>
        <v/>
      </c>
      <c r="AL10" s="314" t="str">
        <f>IF($B$2=1,IF(ชี้วัด14!AL10="","",ชี้วัด14!AL10),IF(ชี้วัด14!AL40="","",ชี้วัด14!AL40))</f>
        <v/>
      </c>
      <c r="AM10" s="314" t="str">
        <f>IF($B$2=1,IF(ชี้วัด14!AM10="","",ชี้วัด14!AM10),IF(ชี้วัด14!AM40="","",ชี้วัด14!AM40))</f>
        <v/>
      </c>
      <c r="AN10" s="314" t="str">
        <f>IF($B$2=1,IF(ชี้วัด14!AN10="","",ชี้วัด14!AN10),IF(ชี้วัด14!AN40="","",ชี้วัด14!AN40))</f>
        <v/>
      </c>
      <c r="AO10" s="314" t="str">
        <f>IF($B$2=1,IF(ชี้วัด14!AO10="","",ชี้วัด14!AO10),IF(ชี้วัด14!AO40="","",ชี้วัด14!AO40))</f>
        <v/>
      </c>
      <c r="AP10" s="314" t="str">
        <f>IF($B$2=1,IF(ชี้วัด14!AP10="","",ชี้วัด14!AP10),IF(ชี้วัด14!AP40="","",ชี้วัด14!AP40))</f>
        <v/>
      </c>
      <c r="AQ10" s="314" t="str">
        <f>IF($B$2=1,IF(ชี้วัด14!AQ10="","",ชี้วัด14!AQ10),IF(ชี้วัด14!AQ40="","",ชี้วัด14!AQ40))</f>
        <v/>
      </c>
      <c r="AR10" s="314" t="str">
        <f>IF($B$2=1,IF(ชี้วัด14!AR10="","",ชี้วัด14!AR10),IF(ชี้วัด14!AR40="","",ชี้วัด14!AR40))</f>
        <v/>
      </c>
      <c r="AS10" s="314" t="str">
        <f>IF($B$2=1,IF(ชี้วัด14!AS10="","",ชี้วัด14!AS10),IF(ชี้วัด14!AS40="","",ชี้วัด14!AS40))</f>
        <v/>
      </c>
      <c r="AT10" s="314" t="str">
        <f>IF($B$2=1,IF(ชี้วัด14!AT10="","",ชี้วัด14!AT10),IF(ชี้วัด14!AT40="","",ชี้วัด14!AT40))</f>
        <v/>
      </c>
      <c r="AU10" s="314" t="str">
        <f>IF($B$2=1,IF(ชี้วัด14!AU10="","",ชี้วัด14!AU10),IF(ชี้วัด14!AU40="","",ชี้วัด14!AU40))</f>
        <v/>
      </c>
      <c r="AV10" s="314" t="str">
        <f>IF($B$2=1,IF(ชี้วัด14!AV10="","",ชี้วัด14!AV10),IF(ชี้วัด14!AV40="","",ชี้วัด14!AV40))</f>
        <v/>
      </c>
      <c r="AW10" s="314" t="str">
        <f>IF($B$2=1,IF(ชี้วัด14!AW10="","",ชี้วัด14!AW10),IF(ชี้วัด14!AW40="","",ชี้วัด14!AW40))</f>
        <v/>
      </c>
      <c r="AX10" s="314" t="str">
        <f>IF($B$2=1,IF(ชี้วัด14!AX10="","",ชี้วัด14!AX10),IF(ชี้วัด14!AX40="","",ชี้วัด14!AX40))</f>
        <v/>
      </c>
      <c r="AY10" s="314" t="str">
        <f>IF($B$2=1,IF(ชี้วัด14!AY10="","",ชี้วัด14!AY10),IF(ชี้วัด14!AY40="","",ชี้วัด14!AY40))</f>
        <v/>
      </c>
      <c r="AZ10" s="314" t="str">
        <f>IF($B$2=1,IF(ชี้วัด14!AZ10="","",ชี้วัด14!AZ10),IF(ชี้วัด14!AZ40="","",ชี้วัด14!AZ40))</f>
        <v/>
      </c>
      <c r="BA10" s="314" t="str">
        <f>IF($B$2=1,IF(ชี้วัด14!BA10="","",ชี้วัด14!BA10),IF(ชี้วัด14!BA40="","",ชี้วัด14!BA40))</f>
        <v/>
      </c>
      <c r="BB10" s="314" t="str">
        <f>IF($B$2=1,IF(ชี้วัด14!BB10="","",ชี้วัด14!BB10),IF(ชี้วัด14!BB40="","",ชี้วัด14!BB40))</f>
        <v/>
      </c>
      <c r="BC10" s="314" t="str">
        <f>IF($B$2=1,IF(ชี้วัด14!BC10="","",ชี้วัด14!BC10),IF(ชี้วัด14!BC40="","",ชี้วัด14!BC40))</f>
        <v/>
      </c>
      <c r="BD10" s="314" t="str">
        <f>IF($B$2=1,IF(ชี้วัด14!BD10="","",ชี้วัด14!BD10),IF(ชี้วัด14!BD40="","",ชี้วัด14!BD40))</f>
        <v/>
      </c>
      <c r="BE10" s="116" t="str">
        <f>IF($B$2=1,IF(ชี้วัด14!BE10="","",ชี้วัด14!BE10),IF(ชี้วัด14!BE40="","",ชี้วัด14!BE40))</f>
        <v/>
      </c>
      <c r="BF10" s="116" t="str">
        <f>IF($B$2=1,IF(ชี้วัด14!BF10="","",ชี้วัด14!BF10),IF(ชี้วัด14!BF40="","",ชี้วัด14!BF40))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IF($B$2=1,IF(ชี้วัด14!E11="","",ชี้วัด14!E11),IF(ชี้วัด14!E41="","",ชี้วัด14!E41))</f>
        <v/>
      </c>
      <c r="F11" s="118"/>
      <c r="G11" s="314" t="str">
        <f>IF($B$2=1,IF(ชี้วัด14!G11="","",ชี้วัด14!G11),IF(ชี้วัด14!G41="","",ชี้วัด14!G41))</f>
        <v/>
      </c>
      <c r="H11" s="314" t="str">
        <f>IF($B$2=1,IF(ชี้วัด14!H11="","",ชี้วัด14!H11),IF(ชี้วัด14!H41="","",ชี้วัด14!H41))</f>
        <v/>
      </c>
      <c r="I11" s="314" t="str">
        <f>IF($B$2=1,IF(ชี้วัด14!I11="","",ชี้วัด14!I11),IF(ชี้วัด14!I41="","",ชี้วัด14!I41))</f>
        <v/>
      </c>
      <c r="J11" s="314" t="str">
        <f>IF($B$2=1,IF(ชี้วัด14!J11="","",ชี้วัด14!J11),IF(ชี้วัด14!J41="","",ชี้วัด14!J41))</f>
        <v/>
      </c>
      <c r="K11" s="314" t="str">
        <f>IF($B$2=1,IF(ชี้วัด14!K11="","",ชี้วัด14!K11),IF(ชี้วัด14!K41="","",ชี้วัด14!K41))</f>
        <v/>
      </c>
      <c r="L11" s="314" t="str">
        <f>IF($B$2=1,IF(ชี้วัด14!L11="","",ชี้วัด14!L11),IF(ชี้วัด14!L41="","",ชี้วัด14!L41))</f>
        <v/>
      </c>
      <c r="M11" s="314" t="str">
        <f>IF($B$2=1,IF(ชี้วัด14!M11="","",ชี้วัด14!M11),IF(ชี้วัด14!M41="","",ชี้วัด14!M41))</f>
        <v/>
      </c>
      <c r="N11" s="314" t="str">
        <f>IF($B$2=1,IF(ชี้วัด14!N11="","",ชี้วัด14!N11),IF(ชี้วัด14!N41="","",ชี้วัด14!N41))</f>
        <v/>
      </c>
      <c r="O11" s="314" t="str">
        <f>IF($B$2=1,IF(ชี้วัด14!O11="","",ชี้วัด14!O11),IF(ชี้วัด14!O41="","",ชี้วัด14!O41))</f>
        <v/>
      </c>
      <c r="P11" s="314" t="str">
        <f>IF($B$2=1,IF(ชี้วัด14!P11="","",ชี้วัด14!P11),IF(ชี้วัด14!P41="","",ชี้วัด14!P41))</f>
        <v/>
      </c>
      <c r="Q11" s="314" t="str">
        <f>IF($B$2=1,IF(ชี้วัด14!Q11="","",ชี้วัด14!Q11),IF(ชี้วัด14!Q41="","",ชี้วัด14!Q41))</f>
        <v/>
      </c>
      <c r="R11" s="314" t="str">
        <f>IF($B$2=1,IF(ชี้วัด14!R11="","",ชี้วัด14!R11),IF(ชี้วัด14!R41="","",ชี้วัด14!R41))</f>
        <v/>
      </c>
      <c r="S11" s="314" t="str">
        <f>IF($B$2=1,IF(ชี้วัด14!S11="","",ชี้วัด14!S11),IF(ชี้วัด14!S41="","",ชี้วัด14!S41))</f>
        <v/>
      </c>
      <c r="T11" s="314" t="str">
        <f>IF($B$2=1,IF(ชี้วัด14!T11="","",ชี้วัด14!T11),IF(ชี้วัด14!T41="","",ชี้วัด14!T41))</f>
        <v/>
      </c>
      <c r="U11" s="314" t="str">
        <f>IF($B$2=1,IF(ชี้วัด14!U11="","",ชี้วัด14!U11),IF(ชี้วัด14!U41="","",ชี้วัด14!U41))</f>
        <v/>
      </c>
      <c r="V11" s="314" t="str">
        <f>IF($B$2=1,IF(ชี้วัด14!V11="","",ชี้วัด14!V11),IF(ชี้วัด14!V41="","",ชี้วัด14!V41))</f>
        <v/>
      </c>
      <c r="W11" s="314" t="str">
        <f>IF($B$2=1,IF(ชี้วัด14!W11="","",ชี้วัด14!W11),IF(ชี้วัด14!W41="","",ชี้วัด14!W41))</f>
        <v/>
      </c>
      <c r="X11" s="314" t="str">
        <f>IF($B$2=1,IF(ชี้วัด14!X11="","",ชี้วัด14!X11),IF(ชี้วัด14!X41="","",ชี้วัด14!X41))</f>
        <v/>
      </c>
      <c r="Y11" s="314" t="str">
        <f>IF($B$2=1,IF(ชี้วัด14!Y11="","",ชี้วัด14!Y11),IF(ชี้วัด14!Y41="","",ชี้วัด14!Y41))</f>
        <v/>
      </c>
      <c r="Z11" s="314" t="str">
        <f>IF($B$2=1,IF(ชี้วัด14!Z11="","",ชี้วัด14!Z11),IF(ชี้วัด14!Z41="","",ชี้วัด14!Z41))</f>
        <v/>
      </c>
      <c r="AA11" s="314" t="str">
        <f>IF($B$2=1,IF(ชี้วัด14!AA11="","",ชี้วัด14!AA11),IF(ชี้วัด14!AA41="","",ชี้วัด14!AA41))</f>
        <v/>
      </c>
      <c r="AB11" s="314" t="str">
        <f>IF($B$2=1,IF(ชี้วัด14!AB11="","",ชี้วัด14!AB11),IF(ชี้วัด14!AB41="","",ชี้วัด14!AB41))</f>
        <v/>
      </c>
      <c r="AC11" s="314" t="str">
        <f>IF($B$2=1,IF(ชี้วัด14!AC11="","",ชี้วัด14!AC11),IF(ชี้วัด14!AC41="","",ชี้วัด14!AC41))</f>
        <v/>
      </c>
      <c r="AD11" s="314" t="str">
        <f>IF($B$2=1,IF(ชี้วัด14!AD11="","",ชี้วัด14!AD11),IF(ชี้วัด14!AD41="","",ชี้วัด14!AD41))</f>
        <v/>
      </c>
      <c r="AE11" s="314" t="str">
        <f>IF($B$2=1,IF(ชี้วัด14!AE11="","",ชี้วัด14!AE11),IF(ชี้วัด14!AE41="","",ชี้วัด14!AE41))</f>
        <v/>
      </c>
      <c r="AF11" s="314" t="str">
        <f>IF($B$2=1,IF(ชี้วัด14!AF11="","",ชี้วัด14!AF11),IF(ชี้วัด14!AF41="","",ชี้วัด14!AF41))</f>
        <v/>
      </c>
      <c r="AG11" s="314" t="str">
        <f>IF($B$2=1,IF(ชี้วัด14!AG11="","",ชี้วัด14!AG11),IF(ชี้วัด14!AG41="","",ชี้วัด14!AG41))</f>
        <v/>
      </c>
      <c r="AH11" s="314" t="str">
        <f>IF($B$2=1,IF(ชี้วัด14!AH11="","",ชี้วัด14!AH11),IF(ชี้วัด14!AH41="","",ชี้วัด14!AH41))</f>
        <v/>
      </c>
      <c r="AI11" s="314" t="str">
        <f>IF($B$2=1,IF(ชี้วัด14!AI11="","",ชี้วัด14!AI11),IF(ชี้วัด14!AI41="","",ชี้วัด14!AI41))</f>
        <v/>
      </c>
      <c r="AJ11" s="314" t="str">
        <f>IF($B$2=1,IF(ชี้วัด14!AJ11="","",ชี้วัด14!AJ11),IF(ชี้วัด14!AJ41="","",ชี้วัด14!AJ41))</f>
        <v/>
      </c>
      <c r="AK11" s="314" t="str">
        <f>IF($B$2=1,IF(ชี้วัด14!AK11="","",ชี้วัด14!AK11),IF(ชี้วัด14!AK41="","",ชี้วัด14!AK41))</f>
        <v/>
      </c>
      <c r="AL11" s="314" t="str">
        <f>IF($B$2=1,IF(ชี้วัด14!AL11="","",ชี้วัด14!AL11),IF(ชี้วัด14!AL41="","",ชี้วัด14!AL41))</f>
        <v/>
      </c>
      <c r="AM11" s="314" t="str">
        <f>IF($B$2=1,IF(ชี้วัด14!AM11="","",ชี้วัด14!AM11),IF(ชี้วัด14!AM41="","",ชี้วัด14!AM41))</f>
        <v/>
      </c>
      <c r="AN11" s="314" t="str">
        <f>IF($B$2=1,IF(ชี้วัด14!AN11="","",ชี้วัด14!AN11),IF(ชี้วัด14!AN41="","",ชี้วัด14!AN41))</f>
        <v/>
      </c>
      <c r="AO11" s="314" t="str">
        <f>IF($B$2=1,IF(ชี้วัด14!AO11="","",ชี้วัด14!AO11),IF(ชี้วัด14!AO41="","",ชี้วัด14!AO41))</f>
        <v/>
      </c>
      <c r="AP11" s="314" t="str">
        <f>IF($B$2=1,IF(ชี้วัด14!AP11="","",ชี้วัด14!AP11),IF(ชี้วัด14!AP41="","",ชี้วัด14!AP41))</f>
        <v/>
      </c>
      <c r="AQ11" s="314" t="str">
        <f>IF($B$2=1,IF(ชี้วัด14!AQ11="","",ชี้วัด14!AQ11),IF(ชี้วัด14!AQ41="","",ชี้วัด14!AQ41))</f>
        <v/>
      </c>
      <c r="AR11" s="314" t="str">
        <f>IF($B$2=1,IF(ชี้วัด14!AR11="","",ชี้วัด14!AR11),IF(ชี้วัด14!AR41="","",ชี้วัด14!AR41))</f>
        <v/>
      </c>
      <c r="AS11" s="314" t="str">
        <f>IF($B$2=1,IF(ชี้วัด14!AS11="","",ชี้วัด14!AS11),IF(ชี้วัด14!AS41="","",ชี้วัด14!AS41))</f>
        <v/>
      </c>
      <c r="AT11" s="314" t="str">
        <f>IF($B$2=1,IF(ชี้วัด14!AT11="","",ชี้วัด14!AT11),IF(ชี้วัด14!AT41="","",ชี้วัด14!AT41))</f>
        <v/>
      </c>
      <c r="AU11" s="314" t="str">
        <f>IF($B$2=1,IF(ชี้วัด14!AU11="","",ชี้วัด14!AU11),IF(ชี้วัด14!AU41="","",ชี้วัด14!AU41))</f>
        <v/>
      </c>
      <c r="AV11" s="314" t="str">
        <f>IF($B$2=1,IF(ชี้วัด14!AV11="","",ชี้วัด14!AV11),IF(ชี้วัด14!AV41="","",ชี้วัด14!AV41))</f>
        <v/>
      </c>
      <c r="AW11" s="314" t="str">
        <f>IF($B$2=1,IF(ชี้วัด14!AW11="","",ชี้วัด14!AW11),IF(ชี้วัด14!AW41="","",ชี้วัด14!AW41))</f>
        <v/>
      </c>
      <c r="AX11" s="314" t="str">
        <f>IF($B$2=1,IF(ชี้วัด14!AX11="","",ชี้วัด14!AX11),IF(ชี้วัด14!AX41="","",ชี้วัด14!AX41))</f>
        <v/>
      </c>
      <c r="AY11" s="314" t="str">
        <f>IF($B$2=1,IF(ชี้วัด14!AY11="","",ชี้วัด14!AY11),IF(ชี้วัด14!AY41="","",ชี้วัด14!AY41))</f>
        <v/>
      </c>
      <c r="AZ11" s="314" t="str">
        <f>IF($B$2=1,IF(ชี้วัด14!AZ11="","",ชี้วัด14!AZ11),IF(ชี้วัด14!AZ41="","",ชี้วัด14!AZ41))</f>
        <v/>
      </c>
      <c r="BA11" s="314" t="str">
        <f>IF($B$2=1,IF(ชี้วัด14!BA11="","",ชี้วัด14!BA11),IF(ชี้วัด14!BA41="","",ชี้วัด14!BA41))</f>
        <v/>
      </c>
      <c r="BB11" s="314" t="str">
        <f>IF($B$2=1,IF(ชี้วัด14!BB11="","",ชี้วัด14!BB11),IF(ชี้วัด14!BB41="","",ชี้วัด14!BB41))</f>
        <v/>
      </c>
      <c r="BC11" s="314" t="str">
        <f>IF($B$2=1,IF(ชี้วัด14!BC11="","",ชี้วัด14!BC11),IF(ชี้วัด14!BC41="","",ชี้วัด14!BC41))</f>
        <v/>
      </c>
      <c r="BD11" s="314" t="str">
        <f>IF($B$2=1,IF(ชี้วัด14!BD11="","",ชี้วัด14!BD11),IF(ชี้วัด14!BD41="","",ชี้วัด14!BD41))</f>
        <v/>
      </c>
      <c r="BE11" s="116" t="str">
        <f>IF($B$2=1,IF(ชี้วัด14!BE11="","",ชี้วัด14!BE11),IF(ชี้วัด14!BE41="","",ชี้วัด14!BE41))</f>
        <v/>
      </c>
      <c r="BF11" s="116" t="str">
        <f>IF($B$2=1,IF(ชี้วัด14!BF11="","",ชี้วัด14!BF11),IF(ชี้วัด14!BF41="","",ชี้วัด14!BF41))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IF($B$2=1,IF(ชี้วัด14!E12="","",ชี้วัด14!E12),IF(ชี้วัด14!E42="","",ชี้วัด14!E42))</f>
        <v/>
      </c>
      <c r="F12" s="118"/>
      <c r="G12" s="314" t="str">
        <f>IF($B$2=1,IF(ชี้วัด14!G12="","",ชี้วัด14!G12),IF(ชี้วัด14!G42="","",ชี้วัด14!G42))</f>
        <v/>
      </c>
      <c r="H12" s="314" t="str">
        <f>IF($B$2=1,IF(ชี้วัด14!H12="","",ชี้วัด14!H12),IF(ชี้วัด14!H42="","",ชี้วัด14!H42))</f>
        <v/>
      </c>
      <c r="I12" s="314" t="str">
        <f>IF($B$2=1,IF(ชี้วัด14!I12="","",ชี้วัด14!I12),IF(ชี้วัด14!I42="","",ชี้วัด14!I42))</f>
        <v/>
      </c>
      <c r="J12" s="314" t="str">
        <f>IF($B$2=1,IF(ชี้วัด14!J12="","",ชี้วัด14!J12),IF(ชี้วัด14!J42="","",ชี้วัด14!J42))</f>
        <v/>
      </c>
      <c r="K12" s="314" t="str">
        <f>IF($B$2=1,IF(ชี้วัด14!K12="","",ชี้วัด14!K12),IF(ชี้วัด14!K42="","",ชี้วัด14!K42))</f>
        <v/>
      </c>
      <c r="L12" s="314" t="str">
        <f>IF($B$2=1,IF(ชี้วัด14!L12="","",ชี้วัด14!L12),IF(ชี้วัด14!L42="","",ชี้วัด14!L42))</f>
        <v/>
      </c>
      <c r="M12" s="314" t="str">
        <f>IF($B$2=1,IF(ชี้วัด14!M12="","",ชี้วัด14!M12),IF(ชี้วัด14!M42="","",ชี้วัด14!M42))</f>
        <v/>
      </c>
      <c r="N12" s="314" t="str">
        <f>IF($B$2=1,IF(ชี้วัด14!N12="","",ชี้วัด14!N12),IF(ชี้วัด14!N42="","",ชี้วัด14!N42))</f>
        <v/>
      </c>
      <c r="O12" s="314" t="str">
        <f>IF($B$2=1,IF(ชี้วัด14!O12="","",ชี้วัด14!O12),IF(ชี้วัด14!O42="","",ชี้วัด14!O42))</f>
        <v/>
      </c>
      <c r="P12" s="314" t="str">
        <f>IF($B$2=1,IF(ชี้วัด14!P12="","",ชี้วัด14!P12),IF(ชี้วัด14!P42="","",ชี้วัด14!P42))</f>
        <v/>
      </c>
      <c r="Q12" s="314" t="str">
        <f>IF($B$2=1,IF(ชี้วัด14!Q12="","",ชี้วัด14!Q12),IF(ชี้วัด14!Q42="","",ชี้วัด14!Q42))</f>
        <v/>
      </c>
      <c r="R12" s="314" t="str">
        <f>IF($B$2=1,IF(ชี้วัด14!R12="","",ชี้วัด14!R12),IF(ชี้วัด14!R42="","",ชี้วัด14!R42))</f>
        <v/>
      </c>
      <c r="S12" s="314" t="str">
        <f>IF($B$2=1,IF(ชี้วัด14!S12="","",ชี้วัด14!S12),IF(ชี้วัด14!S42="","",ชี้วัด14!S42))</f>
        <v/>
      </c>
      <c r="T12" s="314" t="str">
        <f>IF($B$2=1,IF(ชี้วัด14!T12="","",ชี้วัด14!T12),IF(ชี้วัด14!T42="","",ชี้วัด14!T42))</f>
        <v/>
      </c>
      <c r="U12" s="314" t="str">
        <f>IF($B$2=1,IF(ชี้วัด14!U12="","",ชี้วัด14!U12),IF(ชี้วัด14!U42="","",ชี้วัด14!U42))</f>
        <v/>
      </c>
      <c r="V12" s="314" t="str">
        <f>IF($B$2=1,IF(ชี้วัด14!V12="","",ชี้วัด14!V12),IF(ชี้วัด14!V42="","",ชี้วัด14!V42))</f>
        <v/>
      </c>
      <c r="W12" s="314" t="str">
        <f>IF($B$2=1,IF(ชี้วัด14!W12="","",ชี้วัด14!W12),IF(ชี้วัด14!W42="","",ชี้วัด14!W42))</f>
        <v/>
      </c>
      <c r="X12" s="314" t="str">
        <f>IF($B$2=1,IF(ชี้วัด14!X12="","",ชี้วัด14!X12),IF(ชี้วัด14!X42="","",ชี้วัด14!X42))</f>
        <v/>
      </c>
      <c r="Y12" s="314" t="str">
        <f>IF($B$2=1,IF(ชี้วัด14!Y12="","",ชี้วัด14!Y12),IF(ชี้วัด14!Y42="","",ชี้วัด14!Y42))</f>
        <v/>
      </c>
      <c r="Z12" s="314" t="str">
        <f>IF($B$2=1,IF(ชี้วัด14!Z12="","",ชี้วัด14!Z12),IF(ชี้วัด14!Z42="","",ชี้วัด14!Z42))</f>
        <v/>
      </c>
      <c r="AA12" s="314" t="str">
        <f>IF($B$2=1,IF(ชี้วัด14!AA12="","",ชี้วัด14!AA12),IF(ชี้วัด14!AA42="","",ชี้วัด14!AA42))</f>
        <v/>
      </c>
      <c r="AB12" s="314" t="str">
        <f>IF($B$2=1,IF(ชี้วัด14!AB12="","",ชี้วัด14!AB12),IF(ชี้วัด14!AB42="","",ชี้วัด14!AB42))</f>
        <v/>
      </c>
      <c r="AC12" s="314" t="str">
        <f>IF($B$2=1,IF(ชี้วัด14!AC12="","",ชี้วัด14!AC12),IF(ชี้วัด14!AC42="","",ชี้วัด14!AC42))</f>
        <v/>
      </c>
      <c r="AD12" s="314" t="str">
        <f>IF($B$2=1,IF(ชี้วัด14!AD12="","",ชี้วัด14!AD12),IF(ชี้วัด14!AD42="","",ชี้วัด14!AD42))</f>
        <v/>
      </c>
      <c r="AE12" s="314" t="str">
        <f>IF($B$2=1,IF(ชี้วัด14!AE12="","",ชี้วัด14!AE12),IF(ชี้วัด14!AE42="","",ชี้วัด14!AE42))</f>
        <v/>
      </c>
      <c r="AF12" s="314" t="str">
        <f>IF($B$2=1,IF(ชี้วัด14!AF12="","",ชี้วัด14!AF12),IF(ชี้วัด14!AF42="","",ชี้วัด14!AF42))</f>
        <v/>
      </c>
      <c r="AG12" s="314" t="str">
        <f>IF($B$2=1,IF(ชี้วัด14!AG12="","",ชี้วัด14!AG12),IF(ชี้วัด14!AG42="","",ชี้วัด14!AG42))</f>
        <v/>
      </c>
      <c r="AH12" s="314" t="str">
        <f>IF($B$2=1,IF(ชี้วัด14!AH12="","",ชี้วัด14!AH12),IF(ชี้วัด14!AH42="","",ชี้วัด14!AH42))</f>
        <v/>
      </c>
      <c r="AI12" s="314" t="str">
        <f>IF($B$2=1,IF(ชี้วัด14!AI12="","",ชี้วัด14!AI12),IF(ชี้วัด14!AI42="","",ชี้วัด14!AI42))</f>
        <v/>
      </c>
      <c r="AJ12" s="314" t="str">
        <f>IF($B$2=1,IF(ชี้วัด14!AJ12="","",ชี้วัด14!AJ12),IF(ชี้วัด14!AJ42="","",ชี้วัด14!AJ42))</f>
        <v/>
      </c>
      <c r="AK12" s="314" t="str">
        <f>IF($B$2=1,IF(ชี้วัด14!AK12="","",ชี้วัด14!AK12),IF(ชี้วัด14!AK42="","",ชี้วัด14!AK42))</f>
        <v/>
      </c>
      <c r="AL12" s="314" t="str">
        <f>IF($B$2=1,IF(ชี้วัด14!AL12="","",ชี้วัด14!AL12),IF(ชี้วัด14!AL42="","",ชี้วัด14!AL42))</f>
        <v/>
      </c>
      <c r="AM12" s="314" t="str">
        <f>IF($B$2=1,IF(ชี้วัด14!AM12="","",ชี้วัด14!AM12),IF(ชี้วัด14!AM42="","",ชี้วัด14!AM42))</f>
        <v/>
      </c>
      <c r="AN12" s="314" t="str">
        <f>IF($B$2=1,IF(ชี้วัด14!AN12="","",ชี้วัด14!AN12),IF(ชี้วัด14!AN42="","",ชี้วัด14!AN42))</f>
        <v/>
      </c>
      <c r="AO12" s="314" t="str">
        <f>IF($B$2=1,IF(ชี้วัด14!AO12="","",ชี้วัด14!AO12),IF(ชี้วัด14!AO42="","",ชี้วัด14!AO42))</f>
        <v/>
      </c>
      <c r="AP12" s="314" t="str">
        <f>IF($B$2=1,IF(ชี้วัด14!AP12="","",ชี้วัด14!AP12),IF(ชี้วัด14!AP42="","",ชี้วัด14!AP42))</f>
        <v/>
      </c>
      <c r="AQ12" s="314" t="str">
        <f>IF($B$2=1,IF(ชี้วัด14!AQ12="","",ชี้วัด14!AQ12),IF(ชี้วัด14!AQ42="","",ชี้วัด14!AQ42))</f>
        <v/>
      </c>
      <c r="AR12" s="314" t="str">
        <f>IF($B$2=1,IF(ชี้วัด14!AR12="","",ชี้วัด14!AR12),IF(ชี้วัด14!AR42="","",ชี้วัด14!AR42))</f>
        <v/>
      </c>
      <c r="AS12" s="314" t="str">
        <f>IF($B$2=1,IF(ชี้วัด14!AS12="","",ชี้วัด14!AS12),IF(ชี้วัด14!AS42="","",ชี้วัด14!AS42))</f>
        <v/>
      </c>
      <c r="AT12" s="314" t="str">
        <f>IF($B$2=1,IF(ชี้วัด14!AT12="","",ชี้วัด14!AT12),IF(ชี้วัด14!AT42="","",ชี้วัด14!AT42))</f>
        <v/>
      </c>
      <c r="AU12" s="314" t="str">
        <f>IF($B$2=1,IF(ชี้วัด14!AU12="","",ชี้วัด14!AU12),IF(ชี้วัด14!AU42="","",ชี้วัด14!AU42))</f>
        <v/>
      </c>
      <c r="AV12" s="314" t="str">
        <f>IF($B$2=1,IF(ชี้วัด14!AV12="","",ชี้วัด14!AV12),IF(ชี้วัด14!AV42="","",ชี้วัด14!AV42))</f>
        <v/>
      </c>
      <c r="AW12" s="314" t="str">
        <f>IF($B$2=1,IF(ชี้วัด14!AW12="","",ชี้วัด14!AW12),IF(ชี้วัด14!AW42="","",ชี้วัด14!AW42))</f>
        <v/>
      </c>
      <c r="AX12" s="314" t="str">
        <f>IF($B$2=1,IF(ชี้วัด14!AX12="","",ชี้วัด14!AX12),IF(ชี้วัด14!AX42="","",ชี้วัด14!AX42))</f>
        <v/>
      </c>
      <c r="AY12" s="314" t="str">
        <f>IF($B$2=1,IF(ชี้วัด14!AY12="","",ชี้วัด14!AY12),IF(ชี้วัด14!AY42="","",ชี้วัด14!AY42))</f>
        <v/>
      </c>
      <c r="AZ12" s="314" t="str">
        <f>IF($B$2=1,IF(ชี้วัด14!AZ12="","",ชี้วัด14!AZ12),IF(ชี้วัด14!AZ42="","",ชี้วัด14!AZ42))</f>
        <v/>
      </c>
      <c r="BA12" s="314" t="str">
        <f>IF($B$2=1,IF(ชี้วัด14!BA12="","",ชี้วัด14!BA12),IF(ชี้วัด14!BA42="","",ชี้วัด14!BA42))</f>
        <v/>
      </c>
      <c r="BB12" s="314" t="str">
        <f>IF($B$2=1,IF(ชี้วัด14!BB12="","",ชี้วัด14!BB12),IF(ชี้วัด14!BB42="","",ชี้วัด14!BB42))</f>
        <v/>
      </c>
      <c r="BC12" s="314" t="str">
        <f>IF($B$2=1,IF(ชี้วัด14!BC12="","",ชี้วัด14!BC12),IF(ชี้วัด14!BC42="","",ชี้วัด14!BC42))</f>
        <v/>
      </c>
      <c r="BD12" s="314" t="str">
        <f>IF($B$2=1,IF(ชี้วัด14!BD12="","",ชี้วัด14!BD12),IF(ชี้วัด14!BD42="","",ชี้วัด14!BD42))</f>
        <v/>
      </c>
      <c r="BE12" s="116" t="str">
        <f>IF($B$2=1,IF(ชี้วัด14!BE12="","",ชี้วัด14!BE12),IF(ชี้วัด14!BE42="","",ชี้วัด14!BE42))</f>
        <v/>
      </c>
      <c r="BF12" s="116" t="str">
        <f>IF($B$2=1,IF(ชี้วัด14!BF12="","",ชี้วัด14!BF12),IF(ชี้วัด14!BF42="","",ชี้วัด14!BF42))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IF($B$2=1,IF(ชี้วัด14!E13="","",ชี้วัด14!E13),IF(ชี้วัด14!E43="","",ชี้วัด14!E43))</f>
        <v/>
      </c>
      <c r="F13" s="118"/>
      <c r="G13" s="314" t="str">
        <f>IF($B$2=1,IF(ชี้วัด14!G13="","",ชี้วัด14!G13),IF(ชี้วัด14!G43="","",ชี้วัด14!G43))</f>
        <v/>
      </c>
      <c r="H13" s="314" t="str">
        <f>IF($B$2=1,IF(ชี้วัด14!H13="","",ชี้วัด14!H13),IF(ชี้วัด14!H43="","",ชี้วัด14!H43))</f>
        <v/>
      </c>
      <c r="I13" s="314" t="str">
        <f>IF($B$2=1,IF(ชี้วัด14!I13="","",ชี้วัด14!I13),IF(ชี้วัด14!I43="","",ชี้วัด14!I43))</f>
        <v/>
      </c>
      <c r="J13" s="314" t="str">
        <f>IF($B$2=1,IF(ชี้วัด14!J13="","",ชี้วัด14!J13),IF(ชี้วัด14!J43="","",ชี้วัด14!J43))</f>
        <v/>
      </c>
      <c r="K13" s="314" t="str">
        <f>IF($B$2=1,IF(ชี้วัด14!K13="","",ชี้วัด14!K13),IF(ชี้วัด14!K43="","",ชี้วัด14!K43))</f>
        <v/>
      </c>
      <c r="L13" s="314" t="str">
        <f>IF($B$2=1,IF(ชี้วัด14!L13="","",ชี้วัด14!L13),IF(ชี้วัด14!L43="","",ชี้วัด14!L43))</f>
        <v/>
      </c>
      <c r="M13" s="314" t="str">
        <f>IF($B$2=1,IF(ชี้วัด14!M13="","",ชี้วัด14!M13),IF(ชี้วัด14!M43="","",ชี้วัด14!M43))</f>
        <v/>
      </c>
      <c r="N13" s="314" t="str">
        <f>IF($B$2=1,IF(ชี้วัด14!N13="","",ชี้วัด14!N13),IF(ชี้วัด14!N43="","",ชี้วัด14!N43))</f>
        <v/>
      </c>
      <c r="O13" s="314" t="str">
        <f>IF($B$2=1,IF(ชี้วัด14!O13="","",ชี้วัด14!O13),IF(ชี้วัด14!O43="","",ชี้วัด14!O43))</f>
        <v/>
      </c>
      <c r="P13" s="314" t="str">
        <f>IF($B$2=1,IF(ชี้วัด14!P13="","",ชี้วัด14!P13),IF(ชี้วัด14!P43="","",ชี้วัด14!P43))</f>
        <v/>
      </c>
      <c r="Q13" s="314" t="str">
        <f>IF($B$2=1,IF(ชี้วัด14!Q13="","",ชี้วัด14!Q13),IF(ชี้วัด14!Q43="","",ชี้วัด14!Q43))</f>
        <v/>
      </c>
      <c r="R13" s="314" t="str">
        <f>IF($B$2=1,IF(ชี้วัด14!R13="","",ชี้วัด14!R13),IF(ชี้วัด14!R43="","",ชี้วัด14!R43))</f>
        <v/>
      </c>
      <c r="S13" s="314" t="str">
        <f>IF($B$2=1,IF(ชี้วัด14!S13="","",ชี้วัด14!S13),IF(ชี้วัด14!S43="","",ชี้วัด14!S43))</f>
        <v/>
      </c>
      <c r="T13" s="314" t="str">
        <f>IF($B$2=1,IF(ชี้วัด14!T13="","",ชี้วัด14!T13),IF(ชี้วัด14!T43="","",ชี้วัด14!T43))</f>
        <v/>
      </c>
      <c r="U13" s="314" t="str">
        <f>IF($B$2=1,IF(ชี้วัด14!U13="","",ชี้วัด14!U13),IF(ชี้วัด14!U43="","",ชี้วัด14!U43))</f>
        <v/>
      </c>
      <c r="V13" s="314" t="str">
        <f>IF($B$2=1,IF(ชี้วัด14!V13="","",ชี้วัด14!V13),IF(ชี้วัด14!V43="","",ชี้วัด14!V43))</f>
        <v/>
      </c>
      <c r="W13" s="314" t="str">
        <f>IF($B$2=1,IF(ชี้วัด14!W13="","",ชี้วัด14!W13),IF(ชี้วัด14!W43="","",ชี้วัด14!W43))</f>
        <v/>
      </c>
      <c r="X13" s="314" t="str">
        <f>IF($B$2=1,IF(ชี้วัด14!X13="","",ชี้วัด14!X13),IF(ชี้วัด14!X43="","",ชี้วัด14!X43))</f>
        <v/>
      </c>
      <c r="Y13" s="314" t="str">
        <f>IF($B$2=1,IF(ชี้วัด14!Y13="","",ชี้วัด14!Y13),IF(ชี้วัด14!Y43="","",ชี้วัด14!Y43))</f>
        <v/>
      </c>
      <c r="Z13" s="314" t="str">
        <f>IF($B$2=1,IF(ชี้วัด14!Z13="","",ชี้วัด14!Z13),IF(ชี้วัด14!Z43="","",ชี้วัด14!Z43))</f>
        <v/>
      </c>
      <c r="AA13" s="314" t="str">
        <f>IF($B$2=1,IF(ชี้วัด14!AA13="","",ชี้วัด14!AA13),IF(ชี้วัด14!AA43="","",ชี้วัด14!AA43))</f>
        <v/>
      </c>
      <c r="AB13" s="314" t="str">
        <f>IF($B$2=1,IF(ชี้วัด14!AB13="","",ชี้วัด14!AB13),IF(ชี้วัด14!AB43="","",ชี้วัด14!AB43))</f>
        <v/>
      </c>
      <c r="AC13" s="314" t="str">
        <f>IF($B$2=1,IF(ชี้วัด14!AC13="","",ชี้วัด14!AC13),IF(ชี้วัด14!AC43="","",ชี้วัด14!AC43))</f>
        <v/>
      </c>
      <c r="AD13" s="314" t="str">
        <f>IF($B$2=1,IF(ชี้วัด14!AD13="","",ชี้วัด14!AD13),IF(ชี้วัด14!AD43="","",ชี้วัด14!AD43))</f>
        <v/>
      </c>
      <c r="AE13" s="314" t="str">
        <f>IF($B$2=1,IF(ชี้วัด14!AE13="","",ชี้วัด14!AE13),IF(ชี้วัด14!AE43="","",ชี้วัด14!AE43))</f>
        <v/>
      </c>
      <c r="AF13" s="314" t="str">
        <f>IF($B$2=1,IF(ชี้วัด14!AF13="","",ชี้วัด14!AF13),IF(ชี้วัด14!AF43="","",ชี้วัด14!AF43))</f>
        <v/>
      </c>
      <c r="AG13" s="314" t="str">
        <f>IF($B$2=1,IF(ชี้วัด14!AG13="","",ชี้วัด14!AG13),IF(ชี้วัด14!AG43="","",ชี้วัด14!AG43))</f>
        <v/>
      </c>
      <c r="AH13" s="314" t="str">
        <f>IF($B$2=1,IF(ชี้วัด14!AH13="","",ชี้วัด14!AH13),IF(ชี้วัด14!AH43="","",ชี้วัด14!AH43))</f>
        <v/>
      </c>
      <c r="AI13" s="314" t="str">
        <f>IF($B$2=1,IF(ชี้วัด14!AI13="","",ชี้วัด14!AI13),IF(ชี้วัด14!AI43="","",ชี้วัด14!AI43))</f>
        <v/>
      </c>
      <c r="AJ13" s="314" t="str">
        <f>IF($B$2=1,IF(ชี้วัด14!AJ13="","",ชี้วัด14!AJ13),IF(ชี้วัด14!AJ43="","",ชี้วัด14!AJ43))</f>
        <v/>
      </c>
      <c r="AK13" s="314" t="str">
        <f>IF($B$2=1,IF(ชี้วัด14!AK13="","",ชี้วัด14!AK13),IF(ชี้วัด14!AK43="","",ชี้วัด14!AK43))</f>
        <v/>
      </c>
      <c r="AL13" s="314" t="str">
        <f>IF($B$2=1,IF(ชี้วัด14!AL13="","",ชี้วัด14!AL13),IF(ชี้วัด14!AL43="","",ชี้วัด14!AL43))</f>
        <v/>
      </c>
      <c r="AM13" s="314" t="str">
        <f>IF($B$2=1,IF(ชี้วัด14!AM13="","",ชี้วัด14!AM13),IF(ชี้วัด14!AM43="","",ชี้วัด14!AM43))</f>
        <v/>
      </c>
      <c r="AN13" s="314" t="str">
        <f>IF($B$2=1,IF(ชี้วัด14!AN13="","",ชี้วัด14!AN13),IF(ชี้วัด14!AN43="","",ชี้วัด14!AN43))</f>
        <v/>
      </c>
      <c r="AO13" s="314" t="str">
        <f>IF($B$2=1,IF(ชี้วัด14!AO13="","",ชี้วัด14!AO13),IF(ชี้วัด14!AO43="","",ชี้วัด14!AO43))</f>
        <v/>
      </c>
      <c r="AP13" s="314" t="str">
        <f>IF($B$2=1,IF(ชี้วัด14!AP13="","",ชี้วัด14!AP13),IF(ชี้วัด14!AP43="","",ชี้วัด14!AP43))</f>
        <v/>
      </c>
      <c r="AQ13" s="314" t="str">
        <f>IF($B$2=1,IF(ชี้วัด14!AQ13="","",ชี้วัด14!AQ13),IF(ชี้วัด14!AQ43="","",ชี้วัด14!AQ43))</f>
        <v/>
      </c>
      <c r="AR13" s="314" t="str">
        <f>IF($B$2=1,IF(ชี้วัด14!AR13="","",ชี้วัด14!AR13),IF(ชี้วัด14!AR43="","",ชี้วัด14!AR43))</f>
        <v/>
      </c>
      <c r="AS13" s="314" t="str">
        <f>IF($B$2=1,IF(ชี้วัด14!AS13="","",ชี้วัด14!AS13),IF(ชี้วัด14!AS43="","",ชี้วัด14!AS43))</f>
        <v/>
      </c>
      <c r="AT13" s="314" t="str">
        <f>IF($B$2=1,IF(ชี้วัด14!AT13="","",ชี้วัด14!AT13),IF(ชี้วัด14!AT43="","",ชี้วัด14!AT43))</f>
        <v/>
      </c>
      <c r="AU13" s="314" t="str">
        <f>IF($B$2=1,IF(ชี้วัด14!AU13="","",ชี้วัด14!AU13),IF(ชี้วัด14!AU43="","",ชี้วัด14!AU43))</f>
        <v/>
      </c>
      <c r="AV13" s="314" t="str">
        <f>IF($B$2=1,IF(ชี้วัด14!AV13="","",ชี้วัด14!AV13),IF(ชี้วัด14!AV43="","",ชี้วัด14!AV43))</f>
        <v/>
      </c>
      <c r="AW13" s="314" t="str">
        <f>IF($B$2=1,IF(ชี้วัด14!AW13="","",ชี้วัด14!AW13),IF(ชี้วัด14!AW43="","",ชี้วัด14!AW43))</f>
        <v/>
      </c>
      <c r="AX13" s="314" t="str">
        <f>IF($B$2=1,IF(ชี้วัด14!AX13="","",ชี้วัด14!AX13),IF(ชี้วัด14!AX43="","",ชี้วัด14!AX43))</f>
        <v/>
      </c>
      <c r="AY13" s="314" t="str">
        <f>IF($B$2=1,IF(ชี้วัด14!AY13="","",ชี้วัด14!AY13),IF(ชี้วัด14!AY43="","",ชี้วัด14!AY43))</f>
        <v/>
      </c>
      <c r="AZ13" s="314" t="str">
        <f>IF($B$2=1,IF(ชี้วัด14!AZ13="","",ชี้วัด14!AZ13),IF(ชี้วัด14!AZ43="","",ชี้วัด14!AZ43))</f>
        <v/>
      </c>
      <c r="BA13" s="314" t="str">
        <f>IF($B$2=1,IF(ชี้วัด14!BA13="","",ชี้วัด14!BA13),IF(ชี้วัด14!BA43="","",ชี้วัด14!BA43))</f>
        <v/>
      </c>
      <c r="BB13" s="314" t="str">
        <f>IF($B$2=1,IF(ชี้วัด14!BB13="","",ชี้วัด14!BB13),IF(ชี้วัด14!BB43="","",ชี้วัด14!BB43))</f>
        <v/>
      </c>
      <c r="BC13" s="314" t="str">
        <f>IF($B$2=1,IF(ชี้วัด14!BC13="","",ชี้วัด14!BC13),IF(ชี้วัด14!BC43="","",ชี้วัด14!BC43))</f>
        <v/>
      </c>
      <c r="BD13" s="314" t="str">
        <f>IF($B$2=1,IF(ชี้วัด14!BD13="","",ชี้วัด14!BD13),IF(ชี้วัด14!BD43="","",ชี้วัด14!BD43))</f>
        <v/>
      </c>
      <c r="BE13" s="116" t="str">
        <f>IF($B$2=1,IF(ชี้วัด14!BE13="","",ชี้วัด14!BE13),IF(ชี้วัด14!BE43="","",ชี้วัด14!BE43))</f>
        <v/>
      </c>
      <c r="BF13" s="116" t="str">
        <f>IF($B$2=1,IF(ชี้วัด14!BF13="","",ชี้วัด14!BF13),IF(ชี้วัด14!BF43="","",ชี้วัด14!BF43))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IF($B$2=1,IF(ชี้วัด14!E14="","",ชี้วัด14!E14),IF(ชี้วัด14!E44="","",ชี้วัด14!E44))</f>
        <v/>
      </c>
      <c r="F14" s="118"/>
      <c r="G14" s="314" t="str">
        <f>IF($B$2=1,IF(ชี้วัด14!G14="","",ชี้วัด14!G14),IF(ชี้วัด14!G44="","",ชี้วัด14!G44))</f>
        <v/>
      </c>
      <c r="H14" s="314" t="str">
        <f>IF($B$2=1,IF(ชี้วัด14!H14="","",ชี้วัด14!H14),IF(ชี้วัด14!H44="","",ชี้วัด14!H44))</f>
        <v/>
      </c>
      <c r="I14" s="314" t="str">
        <f>IF($B$2=1,IF(ชี้วัด14!I14="","",ชี้วัด14!I14),IF(ชี้วัด14!I44="","",ชี้วัด14!I44))</f>
        <v/>
      </c>
      <c r="J14" s="314" t="str">
        <f>IF($B$2=1,IF(ชี้วัด14!J14="","",ชี้วัด14!J14),IF(ชี้วัด14!J44="","",ชี้วัด14!J44))</f>
        <v/>
      </c>
      <c r="K14" s="314" t="str">
        <f>IF($B$2=1,IF(ชี้วัด14!K14="","",ชี้วัด14!K14),IF(ชี้วัด14!K44="","",ชี้วัด14!K44))</f>
        <v/>
      </c>
      <c r="L14" s="314" t="str">
        <f>IF($B$2=1,IF(ชี้วัด14!L14="","",ชี้วัด14!L14),IF(ชี้วัด14!L44="","",ชี้วัด14!L44))</f>
        <v/>
      </c>
      <c r="M14" s="314" t="str">
        <f>IF($B$2=1,IF(ชี้วัด14!M14="","",ชี้วัด14!M14),IF(ชี้วัด14!M44="","",ชี้วัด14!M44))</f>
        <v/>
      </c>
      <c r="N14" s="314" t="str">
        <f>IF($B$2=1,IF(ชี้วัด14!N14="","",ชี้วัด14!N14),IF(ชี้วัด14!N44="","",ชี้วัด14!N44))</f>
        <v/>
      </c>
      <c r="O14" s="314" t="str">
        <f>IF($B$2=1,IF(ชี้วัด14!O14="","",ชี้วัด14!O14),IF(ชี้วัด14!O44="","",ชี้วัด14!O44))</f>
        <v/>
      </c>
      <c r="P14" s="314" t="str">
        <f>IF($B$2=1,IF(ชี้วัด14!P14="","",ชี้วัด14!P14),IF(ชี้วัด14!P44="","",ชี้วัด14!P44))</f>
        <v/>
      </c>
      <c r="Q14" s="314" t="str">
        <f>IF($B$2=1,IF(ชี้วัด14!Q14="","",ชี้วัด14!Q14),IF(ชี้วัด14!Q44="","",ชี้วัด14!Q44))</f>
        <v/>
      </c>
      <c r="R14" s="314" t="str">
        <f>IF($B$2=1,IF(ชี้วัด14!R14="","",ชี้วัด14!R14),IF(ชี้วัด14!R44="","",ชี้วัด14!R44))</f>
        <v/>
      </c>
      <c r="S14" s="314" t="str">
        <f>IF($B$2=1,IF(ชี้วัด14!S14="","",ชี้วัด14!S14),IF(ชี้วัด14!S44="","",ชี้วัด14!S44))</f>
        <v/>
      </c>
      <c r="T14" s="314" t="str">
        <f>IF($B$2=1,IF(ชี้วัด14!T14="","",ชี้วัด14!T14),IF(ชี้วัด14!T44="","",ชี้วัด14!T44))</f>
        <v/>
      </c>
      <c r="U14" s="314" t="str">
        <f>IF($B$2=1,IF(ชี้วัด14!U14="","",ชี้วัด14!U14),IF(ชี้วัด14!U44="","",ชี้วัด14!U44))</f>
        <v/>
      </c>
      <c r="V14" s="314" t="str">
        <f>IF($B$2=1,IF(ชี้วัด14!V14="","",ชี้วัด14!V14),IF(ชี้วัด14!V44="","",ชี้วัด14!V44))</f>
        <v/>
      </c>
      <c r="W14" s="314" t="str">
        <f>IF($B$2=1,IF(ชี้วัด14!W14="","",ชี้วัด14!W14),IF(ชี้วัด14!W44="","",ชี้วัด14!W44))</f>
        <v/>
      </c>
      <c r="X14" s="314" t="str">
        <f>IF($B$2=1,IF(ชี้วัด14!X14="","",ชี้วัด14!X14),IF(ชี้วัด14!X44="","",ชี้วัด14!X44))</f>
        <v/>
      </c>
      <c r="Y14" s="314" t="str">
        <f>IF($B$2=1,IF(ชี้วัด14!Y14="","",ชี้วัด14!Y14),IF(ชี้วัด14!Y44="","",ชี้วัด14!Y44))</f>
        <v/>
      </c>
      <c r="Z14" s="314" t="str">
        <f>IF($B$2=1,IF(ชี้วัด14!Z14="","",ชี้วัด14!Z14),IF(ชี้วัด14!Z44="","",ชี้วัด14!Z44))</f>
        <v/>
      </c>
      <c r="AA14" s="314" t="str">
        <f>IF($B$2=1,IF(ชี้วัด14!AA14="","",ชี้วัด14!AA14),IF(ชี้วัด14!AA44="","",ชี้วัด14!AA44))</f>
        <v/>
      </c>
      <c r="AB14" s="314" t="str">
        <f>IF($B$2=1,IF(ชี้วัด14!AB14="","",ชี้วัด14!AB14),IF(ชี้วัด14!AB44="","",ชี้วัด14!AB44))</f>
        <v/>
      </c>
      <c r="AC14" s="314" t="str">
        <f>IF($B$2=1,IF(ชี้วัด14!AC14="","",ชี้วัด14!AC14),IF(ชี้วัด14!AC44="","",ชี้วัด14!AC44))</f>
        <v/>
      </c>
      <c r="AD14" s="314" t="str">
        <f>IF($B$2=1,IF(ชี้วัด14!AD14="","",ชี้วัด14!AD14),IF(ชี้วัด14!AD44="","",ชี้วัด14!AD44))</f>
        <v/>
      </c>
      <c r="AE14" s="314" t="str">
        <f>IF($B$2=1,IF(ชี้วัด14!AE14="","",ชี้วัด14!AE14),IF(ชี้วัด14!AE44="","",ชี้วัด14!AE44))</f>
        <v/>
      </c>
      <c r="AF14" s="314" t="str">
        <f>IF($B$2=1,IF(ชี้วัด14!AF14="","",ชี้วัด14!AF14),IF(ชี้วัด14!AF44="","",ชี้วัด14!AF44))</f>
        <v/>
      </c>
      <c r="AG14" s="314" t="str">
        <f>IF($B$2=1,IF(ชี้วัด14!AG14="","",ชี้วัด14!AG14),IF(ชี้วัด14!AG44="","",ชี้วัด14!AG44))</f>
        <v/>
      </c>
      <c r="AH14" s="314" t="str">
        <f>IF($B$2=1,IF(ชี้วัด14!AH14="","",ชี้วัด14!AH14),IF(ชี้วัด14!AH44="","",ชี้วัด14!AH44))</f>
        <v/>
      </c>
      <c r="AI14" s="314" t="str">
        <f>IF($B$2=1,IF(ชี้วัด14!AI14="","",ชี้วัด14!AI14),IF(ชี้วัด14!AI44="","",ชี้วัด14!AI44))</f>
        <v/>
      </c>
      <c r="AJ14" s="314" t="str">
        <f>IF($B$2=1,IF(ชี้วัด14!AJ14="","",ชี้วัด14!AJ14),IF(ชี้วัด14!AJ44="","",ชี้วัด14!AJ44))</f>
        <v/>
      </c>
      <c r="AK14" s="314" t="str">
        <f>IF($B$2=1,IF(ชี้วัด14!AK14="","",ชี้วัด14!AK14),IF(ชี้วัด14!AK44="","",ชี้วัด14!AK44))</f>
        <v/>
      </c>
      <c r="AL14" s="314" t="str">
        <f>IF($B$2=1,IF(ชี้วัด14!AL14="","",ชี้วัด14!AL14),IF(ชี้วัด14!AL44="","",ชี้วัด14!AL44))</f>
        <v/>
      </c>
      <c r="AM14" s="314" t="str">
        <f>IF($B$2=1,IF(ชี้วัด14!AM14="","",ชี้วัด14!AM14),IF(ชี้วัด14!AM44="","",ชี้วัด14!AM44))</f>
        <v/>
      </c>
      <c r="AN14" s="314" t="str">
        <f>IF($B$2=1,IF(ชี้วัด14!AN14="","",ชี้วัด14!AN14),IF(ชี้วัด14!AN44="","",ชี้วัด14!AN44))</f>
        <v/>
      </c>
      <c r="AO14" s="314" t="str">
        <f>IF($B$2=1,IF(ชี้วัด14!AO14="","",ชี้วัด14!AO14),IF(ชี้วัด14!AO44="","",ชี้วัด14!AO44))</f>
        <v/>
      </c>
      <c r="AP14" s="314" t="str">
        <f>IF($B$2=1,IF(ชี้วัด14!AP14="","",ชี้วัด14!AP14),IF(ชี้วัด14!AP44="","",ชี้วัด14!AP44))</f>
        <v/>
      </c>
      <c r="AQ14" s="314" t="str">
        <f>IF($B$2=1,IF(ชี้วัด14!AQ14="","",ชี้วัด14!AQ14),IF(ชี้วัด14!AQ44="","",ชี้วัด14!AQ44))</f>
        <v/>
      </c>
      <c r="AR14" s="314" t="str">
        <f>IF($B$2=1,IF(ชี้วัด14!AR14="","",ชี้วัด14!AR14),IF(ชี้วัด14!AR44="","",ชี้วัด14!AR44))</f>
        <v/>
      </c>
      <c r="AS14" s="314" t="str">
        <f>IF($B$2=1,IF(ชี้วัด14!AS14="","",ชี้วัด14!AS14),IF(ชี้วัด14!AS44="","",ชี้วัด14!AS44))</f>
        <v/>
      </c>
      <c r="AT14" s="314" t="str">
        <f>IF($B$2=1,IF(ชี้วัด14!AT14="","",ชี้วัด14!AT14),IF(ชี้วัด14!AT44="","",ชี้วัด14!AT44))</f>
        <v/>
      </c>
      <c r="AU14" s="314" t="str">
        <f>IF($B$2=1,IF(ชี้วัด14!AU14="","",ชี้วัด14!AU14),IF(ชี้วัด14!AU44="","",ชี้วัด14!AU44))</f>
        <v/>
      </c>
      <c r="AV14" s="314" t="str">
        <f>IF($B$2=1,IF(ชี้วัด14!AV14="","",ชี้วัด14!AV14),IF(ชี้วัด14!AV44="","",ชี้วัด14!AV44))</f>
        <v/>
      </c>
      <c r="AW14" s="314" t="str">
        <f>IF($B$2=1,IF(ชี้วัด14!AW14="","",ชี้วัด14!AW14),IF(ชี้วัด14!AW44="","",ชี้วัด14!AW44))</f>
        <v/>
      </c>
      <c r="AX14" s="314" t="str">
        <f>IF($B$2=1,IF(ชี้วัด14!AX14="","",ชี้วัด14!AX14),IF(ชี้วัด14!AX44="","",ชี้วัด14!AX44))</f>
        <v/>
      </c>
      <c r="AY14" s="314" t="str">
        <f>IF($B$2=1,IF(ชี้วัด14!AY14="","",ชี้วัด14!AY14),IF(ชี้วัด14!AY44="","",ชี้วัด14!AY44))</f>
        <v/>
      </c>
      <c r="AZ14" s="314" t="str">
        <f>IF($B$2=1,IF(ชี้วัด14!AZ14="","",ชี้วัด14!AZ14),IF(ชี้วัด14!AZ44="","",ชี้วัด14!AZ44))</f>
        <v/>
      </c>
      <c r="BA14" s="314" t="str">
        <f>IF($B$2=1,IF(ชี้วัด14!BA14="","",ชี้วัด14!BA14),IF(ชี้วัด14!BA44="","",ชี้วัด14!BA44))</f>
        <v/>
      </c>
      <c r="BB14" s="314" t="str">
        <f>IF($B$2=1,IF(ชี้วัด14!BB14="","",ชี้วัด14!BB14),IF(ชี้วัด14!BB44="","",ชี้วัด14!BB44))</f>
        <v/>
      </c>
      <c r="BC14" s="314" t="str">
        <f>IF($B$2=1,IF(ชี้วัด14!BC14="","",ชี้วัด14!BC14),IF(ชี้วัด14!BC44="","",ชี้วัด14!BC44))</f>
        <v/>
      </c>
      <c r="BD14" s="314" t="str">
        <f>IF($B$2=1,IF(ชี้วัด14!BD14="","",ชี้วัด14!BD14),IF(ชี้วัด14!BD44="","",ชี้วัด14!BD44))</f>
        <v/>
      </c>
      <c r="BE14" s="116" t="str">
        <f>IF($B$2=1,IF(ชี้วัด14!BE14="","",ชี้วัด14!BE14),IF(ชี้วัด14!BE44="","",ชี้วัด14!BE44))</f>
        <v/>
      </c>
      <c r="BF14" s="116" t="str">
        <f>IF($B$2=1,IF(ชี้วัด14!BF14="","",ชี้วัด14!BF14),IF(ชี้วัด14!BF44="","",ชี้วัด14!BF44))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IF($B$2=1,IF(ชี้วัด14!E15="","",ชี้วัด14!E15),IF(ชี้วัด14!E45="","",ชี้วัด14!E45))</f>
        <v/>
      </c>
      <c r="F15" s="118"/>
      <c r="G15" s="314" t="str">
        <f>IF($B$2=1,IF(ชี้วัด14!G15="","",ชี้วัด14!G15),IF(ชี้วัด14!G45="","",ชี้วัด14!G45))</f>
        <v/>
      </c>
      <c r="H15" s="314" t="str">
        <f>IF($B$2=1,IF(ชี้วัด14!H15="","",ชี้วัด14!H15),IF(ชี้วัด14!H45="","",ชี้วัด14!H45))</f>
        <v/>
      </c>
      <c r="I15" s="314" t="str">
        <f>IF($B$2=1,IF(ชี้วัด14!I15="","",ชี้วัด14!I15),IF(ชี้วัด14!I45="","",ชี้วัด14!I45))</f>
        <v/>
      </c>
      <c r="J15" s="314" t="str">
        <f>IF($B$2=1,IF(ชี้วัด14!J15="","",ชี้วัด14!J15),IF(ชี้วัด14!J45="","",ชี้วัด14!J45))</f>
        <v/>
      </c>
      <c r="K15" s="314" t="str">
        <f>IF($B$2=1,IF(ชี้วัด14!K15="","",ชี้วัด14!K15),IF(ชี้วัด14!K45="","",ชี้วัด14!K45))</f>
        <v/>
      </c>
      <c r="L15" s="314" t="str">
        <f>IF($B$2=1,IF(ชี้วัด14!L15="","",ชี้วัด14!L15),IF(ชี้วัด14!L45="","",ชี้วัด14!L45))</f>
        <v/>
      </c>
      <c r="M15" s="314" t="str">
        <f>IF($B$2=1,IF(ชี้วัด14!M15="","",ชี้วัด14!M15),IF(ชี้วัด14!M45="","",ชี้วัด14!M45))</f>
        <v/>
      </c>
      <c r="N15" s="314" t="str">
        <f>IF($B$2=1,IF(ชี้วัด14!N15="","",ชี้วัด14!N15),IF(ชี้วัด14!N45="","",ชี้วัด14!N45))</f>
        <v/>
      </c>
      <c r="O15" s="314" t="str">
        <f>IF($B$2=1,IF(ชี้วัด14!O15="","",ชี้วัด14!O15),IF(ชี้วัด14!O45="","",ชี้วัด14!O45))</f>
        <v/>
      </c>
      <c r="P15" s="314" t="str">
        <f>IF($B$2=1,IF(ชี้วัด14!P15="","",ชี้วัด14!P15),IF(ชี้วัด14!P45="","",ชี้วัด14!P45))</f>
        <v/>
      </c>
      <c r="Q15" s="314" t="str">
        <f>IF($B$2=1,IF(ชี้วัด14!Q15="","",ชี้วัด14!Q15),IF(ชี้วัด14!Q45="","",ชี้วัด14!Q45))</f>
        <v/>
      </c>
      <c r="R15" s="314" t="str">
        <f>IF($B$2=1,IF(ชี้วัด14!R15="","",ชี้วัด14!R15),IF(ชี้วัด14!R45="","",ชี้วัด14!R45))</f>
        <v/>
      </c>
      <c r="S15" s="314" t="str">
        <f>IF($B$2=1,IF(ชี้วัด14!S15="","",ชี้วัด14!S15),IF(ชี้วัด14!S45="","",ชี้วัด14!S45))</f>
        <v/>
      </c>
      <c r="T15" s="314" t="str">
        <f>IF($B$2=1,IF(ชี้วัด14!T15="","",ชี้วัด14!T15),IF(ชี้วัด14!T45="","",ชี้วัด14!T45))</f>
        <v/>
      </c>
      <c r="U15" s="314" t="str">
        <f>IF($B$2=1,IF(ชี้วัด14!U15="","",ชี้วัด14!U15),IF(ชี้วัด14!U45="","",ชี้วัด14!U45))</f>
        <v/>
      </c>
      <c r="V15" s="314" t="str">
        <f>IF($B$2=1,IF(ชี้วัด14!V15="","",ชี้วัด14!V15),IF(ชี้วัด14!V45="","",ชี้วัด14!V45))</f>
        <v/>
      </c>
      <c r="W15" s="314" t="str">
        <f>IF($B$2=1,IF(ชี้วัด14!W15="","",ชี้วัด14!W15),IF(ชี้วัด14!W45="","",ชี้วัด14!W45))</f>
        <v/>
      </c>
      <c r="X15" s="314" t="str">
        <f>IF($B$2=1,IF(ชี้วัด14!X15="","",ชี้วัด14!X15),IF(ชี้วัด14!X45="","",ชี้วัด14!X45))</f>
        <v/>
      </c>
      <c r="Y15" s="314" t="str">
        <f>IF($B$2=1,IF(ชี้วัด14!Y15="","",ชี้วัด14!Y15),IF(ชี้วัด14!Y45="","",ชี้วัด14!Y45))</f>
        <v/>
      </c>
      <c r="Z15" s="314" t="str">
        <f>IF($B$2=1,IF(ชี้วัด14!Z15="","",ชี้วัด14!Z15),IF(ชี้วัด14!Z45="","",ชี้วัด14!Z45))</f>
        <v/>
      </c>
      <c r="AA15" s="314" t="str">
        <f>IF($B$2=1,IF(ชี้วัด14!AA15="","",ชี้วัด14!AA15),IF(ชี้วัด14!AA45="","",ชี้วัด14!AA45))</f>
        <v/>
      </c>
      <c r="AB15" s="314" t="str">
        <f>IF($B$2=1,IF(ชี้วัด14!AB15="","",ชี้วัด14!AB15),IF(ชี้วัด14!AB45="","",ชี้วัด14!AB45))</f>
        <v/>
      </c>
      <c r="AC15" s="314" t="str">
        <f>IF($B$2=1,IF(ชี้วัด14!AC15="","",ชี้วัด14!AC15),IF(ชี้วัด14!AC45="","",ชี้วัด14!AC45))</f>
        <v/>
      </c>
      <c r="AD15" s="314" t="str">
        <f>IF($B$2=1,IF(ชี้วัด14!AD15="","",ชี้วัด14!AD15),IF(ชี้วัด14!AD45="","",ชี้วัด14!AD45))</f>
        <v/>
      </c>
      <c r="AE15" s="314" t="str">
        <f>IF($B$2=1,IF(ชี้วัด14!AE15="","",ชี้วัด14!AE15),IF(ชี้วัด14!AE45="","",ชี้วัด14!AE45))</f>
        <v/>
      </c>
      <c r="AF15" s="314" t="str">
        <f>IF($B$2=1,IF(ชี้วัด14!AF15="","",ชี้วัด14!AF15),IF(ชี้วัด14!AF45="","",ชี้วัด14!AF45))</f>
        <v/>
      </c>
      <c r="AG15" s="314" t="str">
        <f>IF($B$2=1,IF(ชี้วัด14!AG15="","",ชี้วัด14!AG15),IF(ชี้วัด14!AG45="","",ชี้วัด14!AG45))</f>
        <v/>
      </c>
      <c r="AH15" s="314" t="str">
        <f>IF($B$2=1,IF(ชี้วัด14!AH15="","",ชี้วัด14!AH15),IF(ชี้วัด14!AH45="","",ชี้วัด14!AH45))</f>
        <v/>
      </c>
      <c r="AI15" s="314" t="str">
        <f>IF($B$2=1,IF(ชี้วัด14!AI15="","",ชี้วัด14!AI15),IF(ชี้วัด14!AI45="","",ชี้วัด14!AI45))</f>
        <v/>
      </c>
      <c r="AJ15" s="314" t="str">
        <f>IF($B$2=1,IF(ชี้วัด14!AJ15="","",ชี้วัด14!AJ15),IF(ชี้วัด14!AJ45="","",ชี้วัด14!AJ45))</f>
        <v/>
      </c>
      <c r="AK15" s="314" t="str">
        <f>IF($B$2=1,IF(ชี้วัด14!AK15="","",ชี้วัด14!AK15),IF(ชี้วัด14!AK45="","",ชี้วัด14!AK45))</f>
        <v/>
      </c>
      <c r="AL15" s="314" t="str">
        <f>IF($B$2=1,IF(ชี้วัด14!AL15="","",ชี้วัด14!AL15),IF(ชี้วัด14!AL45="","",ชี้วัด14!AL45))</f>
        <v/>
      </c>
      <c r="AM15" s="314" t="str">
        <f>IF($B$2=1,IF(ชี้วัด14!AM15="","",ชี้วัด14!AM15),IF(ชี้วัด14!AM45="","",ชี้วัด14!AM45))</f>
        <v/>
      </c>
      <c r="AN15" s="314" t="str">
        <f>IF($B$2=1,IF(ชี้วัด14!AN15="","",ชี้วัด14!AN15),IF(ชี้วัด14!AN45="","",ชี้วัด14!AN45))</f>
        <v/>
      </c>
      <c r="AO15" s="314" t="str">
        <f>IF($B$2=1,IF(ชี้วัด14!AO15="","",ชี้วัด14!AO15),IF(ชี้วัด14!AO45="","",ชี้วัด14!AO45))</f>
        <v/>
      </c>
      <c r="AP15" s="314" t="str">
        <f>IF($B$2=1,IF(ชี้วัด14!AP15="","",ชี้วัด14!AP15),IF(ชี้วัด14!AP45="","",ชี้วัด14!AP45))</f>
        <v/>
      </c>
      <c r="AQ15" s="314" t="str">
        <f>IF($B$2=1,IF(ชี้วัด14!AQ15="","",ชี้วัด14!AQ15),IF(ชี้วัด14!AQ45="","",ชี้วัด14!AQ45))</f>
        <v/>
      </c>
      <c r="AR15" s="314" t="str">
        <f>IF($B$2=1,IF(ชี้วัด14!AR15="","",ชี้วัด14!AR15),IF(ชี้วัด14!AR45="","",ชี้วัด14!AR45))</f>
        <v/>
      </c>
      <c r="AS15" s="314" t="str">
        <f>IF($B$2=1,IF(ชี้วัด14!AS15="","",ชี้วัด14!AS15),IF(ชี้วัด14!AS45="","",ชี้วัด14!AS45))</f>
        <v/>
      </c>
      <c r="AT15" s="314" t="str">
        <f>IF($B$2=1,IF(ชี้วัด14!AT15="","",ชี้วัด14!AT15),IF(ชี้วัด14!AT45="","",ชี้วัด14!AT45))</f>
        <v/>
      </c>
      <c r="AU15" s="314" t="str">
        <f>IF($B$2=1,IF(ชี้วัด14!AU15="","",ชี้วัด14!AU15),IF(ชี้วัด14!AU45="","",ชี้วัด14!AU45))</f>
        <v/>
      </c>
      <c r="AV15" s="314" t="str">
        <f>IF($B$2=1,IF(ชี้วัด14!AV15="","",ชี้วัด14!AV15),IF(ชี้วัด14!AV45="","",ชี้วัด14!AV45))</f>
        <v/>
      </c>
      <c r="AW15" s="314" t="str">
        <f>IF($B$2=1,IF(ชี้วัด14!AW15="","",ชี้วัด14!AW15),IF(ชี้วัด14!AW45="","",ชี้วัด14!AW45))</f>
        <v/>
      </c>
      <c r="AX15" s="314" t="str">
        <f>IF($B$2=1,IF(ชี้วัด14!AX15="","",ชี้วัด14!AX15),IF(ชี้วัด14!AX45="","",ชี้วัด14!AX45))</f>
        <v/>
      </c>
      <c r="AY15" s="314" t="str">
        <f>IF($B$2=1,IF(ชี้วัด14!AY15="","",ชี้วัด14!AY15),IF(ชี้วัด14!AY45="","",ชี้วัด14!AY45))</f>
        <v/>
      </c>
      <c r="AZ15" s="314" t="str">
        <f>IF($B$2=1,IF(ชี้วัด14!AZ15="","",ชี้วัด14!AZ15),IF(ชี้วัด14!AZ45="","",ชี้วัด14!AZ45))</f>
        <v/>
      </c>
      <c r="BA15" s="314" t="str">
        <f>IF($B$2=1,IF(ชี้วัด14!BA15="","",ชี้วัด14!BA15),IF(ชี้วัด14!BA45="","",ชี้วัด14!BA45))</f>
        <v/>
      </c>
      <c r="BB15" s="314" t="str">
        <f>IF($B$2=1,IF(ชี้วัด14!BB15="","",ชี้วัด14!BB15),IF(ชี้วัด14!BB45="","",ชี้วัด14!BB45))</f>
        <v/>
      </c>
      <c r="BC15" s="314" t="str">
        <f>IF($B$2=1,IF(ชี้วัด14!BC15="","",ชี้วัด14!BC15),IF(ชี้วัด14!BC45="","",ชี้วัด14!BC45))</f>
        <v/>
      </c>
      <c r="BD15" s="314" t="str">
        <f>IF($B$2=1,IF(ชี้วัด14!BD15="","",ชี้วัด14!BD15),IF(ชี้วัด14!BD45="","",ชี้วัด14!BD45))</f>
        <v/>
      </c>
      <c r="BE15" s="116" t="str">
        <f>IF($B$2=1,IF(ชี้วัด14!BE15="","",ชี้วัด14!BE15),IF(ชี้วัด14!BE45="","",ชี้วัด14!BE45))</f>
        <v/>
      </c>
      <c r="BF15" s="116" t="str">
        <f>IF($B$2=1,IF(ชี้วัด14!BF15="","",ชี้วัด14!BF15),IF(ชี้วัด14!BF45="","",ชี้วัด14!BF45))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IF($B$2=1,IF(ชี้วัด14!E16="","",ชี้วัด14!E16),IF(ชี้วัด14!E46="","",ชี้วัด14!E46))</f>
        <v/>
      </c>
      <c r="F16" s="118"/>
      <c r="G16" s="314" t="str">
        <f>IF($B$2=1,IF(ชี้วัด14!G16="","",ชี้วัด14!G16),IF(ชี้วัด14!G46="","",ชี้วัด14!G46))</f>
        <v/>
      </c>
      <c r="H16" s="314" t="str">
        <f>IF($B$2=1,IF(ชี้วัด14!H16="","",ชี้วัด14!H16),IF(ชี้วัด14!H46="","",ชี้วัด14!H46))</f>
        <v/>
      </c>
      <c r="I16" s="314" t="str">
        <f>IF($B$2=1,IF(ชี้วัด14!I16="","",ชี้วัด14!I16),IF(ชี้วัด14!I46="","",ชี้วัด14!I46))</f>
        <v/>
      </c>
      <c r="J16" s="314" t="str">
        <f>IF($B$2=1,IF(ชี้วัด14!J16="","",ชี้วัด14!J16),IF(ชี้วัด14!J46="","",ชี้วัด14!J46))</f>
        <v/>
      </c>
      <c r="K16" s="314" t="str">
        <f>IF($B$2=1,IF(ชี้วัด14!K16="","",ชี้วัด14!K16),IF(ชี้วัด14!K46="","",ชี้วัด14!K46))</f>
        <v/>
      </c>
      <c r="L16" s="314" t="str">
        <f>IF($B$2=1,IF(ชี้วัด14!L16="","",ชี้วัด14!L16),IF(ชี้วัด14!L46="","",ชี้วัด14!L46))</f>
        <v/>
      </c>
      <c r="M16" s="314" t="str">
        <f>IF($B$2=1,IF(ชี้วัด14!M16="","",ชี้วัด14!M16),IF(ชี้วัด14!M46="","",ชี้วัด14!M46))</f>
        <v/>
      </c>
      <c r="N16" s="314" t="str">
        <f>IF($B$2=1,IF(ชี้วัด14!N16="","",ชี้วัด14!N16),IF(ชี้วัด14!N46="","",ชี้วัด14!N46))</f>
        <v/>
      </c>
      <c r="O16" s="314" t="str">
        <f>IF($B$2=1,IF(ชี้วัด14!O16="","",ชี้วัด14!O16),IF(ชี้วัด14!O46="","",ชี้วัด14!O46))</f>
        <v/>
      </c>
      <c r="P16" s="314" t="str">
        <f>IF($B$2=1,IF(ชี้วัด14!P16="","",ชี้วัด14!P16),IF(ชี้วัด14!P46="","",ชี้วัด14!P46))</f>
        <v/>
      </c>
      <c r="Q16" s="314" t="str">
        <f>IF($B$2=1,IF(ชี้วัด14!Q16="","",ชี้วัด14!Q16),IF(ชี้วัด14!Q46="","",ชี้วัด14!Q46))</f>
        <v/>
      </c>
      <c r="R16" s="314" t="str">
        <f>IF($B$2=1,IF(ชี้วัด14!R16="","",ชี้วัด14!R16),IF(ชี้วัด14!R46="","",ชี้วัด14!R46))</f>
        <v/>
      </c>
      <c r="S16" s="314" t="str">
        <f>IF($B$2=1,IF(ชี้วัด14!S16="","",ชี้วัด14!S16),IF(ชี้วัด14!S46="","",ชี้วัด14!S46))</f>
        <v/>
      </c>
      <c r="T16" s="314" t="str">
        <f>IF($B$2=1,IF(ชี้วัด14!T16="","",ชี้วัด14!T16),IF(ชี้วัด14!T46="","",ชี้วัด14!T46))</f>
        <v/>
      </c>
      <c r="U16" s="314" t="str">
        <f>IF($B$2=1,IF(ชี้วัด14!U16="","",ชี้วัด14!U16),IF(ชี้วัด14!U46="","",ชี้วัด14!U46))</f>
        <v/>
      </c>
      <c r="V16" s="314" t="str">
        <f>IF($B$2=1,IF(ชี้วัด14!V16="","",ชี้วัด14!V16),IF(ชี้วัด14!V46="","",ชี้วัด14!V46))</f>
        <v/>
      </c>
      <c r="W16" s="314" t="str">
        <f>IF($B$2=1,IF(ชี้วัด14!W16="","",ชี้วัด14!W16),IF(ชี้วัด14!W46="","",ชี้วัด14!W46))</f>
        <v/>
      </c>
      <c r="X16" s="314" t="str">
        <f>IF($B$2=1,IF(ชี้วัด14!X16="","",ชี้วัด14!X16),IF(ชี้วัด14!X46="","",ชี้วัด14!X46))</f>
        <v/>
      </c>
      <c r="Y16" s="314" t="str">
        <f>IF($B$2=1,IF(ชี้วัด14!Y16="","",ชี้วัด14!Y16),IF(ชี้วัด14!Y46="","",ชี้วัด14!Y46))</f>
        <v/>
      </c>
      <c r="Z16" s="314" t="str">
        <f>IF($B$2=1,IF(ชี้วัด14!Z16="","",ชี้วัด14!Z16),IF(ชี้วัด14!Z46="","",ชี้วัด14!Z46))</f>
        <v/>
      </c>
      <c r="AA16" s="314" t="str">
        <f>IF($B$2=1,IF(ชี้วัด14!AA16="","",ชี้วัด14!AA16),IF(ชี้วัด14!AA46="","",ชี้วัด14!AA46))</f>
        <v/>
      </c>
      <c r="AB16" s="314" t="str">
        <f>IF($B$2=1,IF(ชี้วัด14!AB16="","",ชี้วัด14!AB16),IF(ชี้วัด14!AB46="","",ชี้วัด14!AB46))</f>
        <v/>
      </c>
      <c r="AC16" s="314" t="str">
        <f>IF($B$2=1,IF(ชี้วัด14!AC16="","",ชี้วัด14!AC16),IF(ชี้วัด14!AC46="","",ชี้วัด14!AC46))</f>
        <v/>
      </c>
      <c r="AD16" s="314" t="str">
        <f>IF($B$2=1,IF(ชี้วัด14!AD16="","",ชี้วัด14!AD16),IF(ชี้วัด14!AD46="","",ชี้วัด14!AD46))</f>
        <v/>
      </c>
      <c r="AE16" s="314" t="str">
        <f>IF($B$2=1,IF(ชี้วัด14!AE16="","",ชี้วัด14!AE16),IF(ชี้วัด14!AE46="","",ชี้วัด14!AE46))</f>
        <v/>
      </c>
      <c r="AF16" s="314" t="str">
        <f>IF($B$2=1,IF(ชี้วัด14!AF16="","",ชี้วัด14!AF16),IF(ชี้วัด14!AF46="","",ชี้วัด14!AF46))</f>
        <v/>
      </c>
      <c r="AG16" s="314" t="str">
        <f>IF($B$2=1,IF(ชี้วัด14!AG16="","",ชี้วัด14!AG16),IF(ชี้วัด14!AG46="","",ชี้วัด14!AG46))</f>
        <v/>
      </c>
      <c r="AH16" s="314" t="str">
        <f>IF($B$2=1,IF(ชี้วัด14!AH16="","",ชี้วัด14!AH16),IF(ชี้วัด14!AH46="","",ชี้วัด14!AH46))</f>
        <v/>
      </c>
      <c r="AI16" s="314" t="str">
        <f>IF($B$2=1,IF(ชี้วัด14!AI16="","",ชี้วัด14!AI16),IF(ชี้วัด14!AI46="","",ชี้วัด14!AI46))</f>
        <v/>
      </c>
      <c r="AJ16" s="314" t="str">
        <f>IF($B$2=1,IF(ชี้วัด14!AJ16="","",ชี้วัด14!AJ16),IF(ชี้วัด14!AJ46="","",ชี้วัด14!AJ46))</f>
        <v/>
      </c>
      <c r="AK16" s="314" t="str">
        <f>IF($B$2=1,IF(ชี้วัด14!AK16="","",ชี้วัด14!AK16),IF(ชี้วัด14!AK46="","",ชี้วัด14!AK46))</f>
        <v/>
      </c>
      <c r="AL16" s="314" t="str">
        <f>IF($B$2=1,IF(ชี้วัด14!AL16="","",ชี้วัด14!AL16),IF(ชี้วัด14!AL46="","",ชี้วัด14!AL46))</f>
        <v/>
      </c>
      <c r="AM16" s="314" t="str">
        <f>IF($B$2=1,IF(ชี้วัด14!AM16="","",ชี้วัด14!AM16),IF(ชี้วัด14!AM46="","",ชี้วัด14!AM46))</f>
        <v/>
      </c>
      <c r="AN16" s="314" t="str">
        <f>IF($B$2=1,IF(ชี้วัด14!AN16="","",ชี้วัด14!AN16),IF(ชี้วัด14!AN46="","",ชี้วัด14!AN46))</f>
        <v/>
      </c>
      <c r="AO16" s="314" t="str">
        <f>IF($B$2=1,IF(ชี้วัด14!AO16="","",ชี้วัด14!AO16),IF(ชี้วัด14!AO46="","",ชี้วัด14!AO46))</f>
        <v/>
      </c>
      <c r="AP16" s="314" t="str">
        <f>IF($B$2=1,IF(ชี้วัด14!AP16="","",ชี้วัด14!AP16),IF(ชี้วัด14!AP46="","",ชี้วัด14!AP46))</f>
        <v/>
      </c>
      <c r="AQ16" s="314" t="str">
        <f>IF($B$2=1,IF(ชี้วัด14!AQ16="","",ชี้วัด14!AQ16),IF(ชี้วัด14!AQ46="","",ชี้วัด14!AQ46))</f>
        <v/>
      </c>
      <c r="AR16" s="314" t="str">
        <f>IF($B$2=1,IF(ชี้วัด14!AR16="","",ชี้วัด14!AR16),IF(ชี้วัด14!AR46="","",ชี้วัด14!AR46))</f>
        <v/>
      </c>
      <c r="AS16" s="314" t="str">
        <f>IF($B$2=1,IF(ชี้วัด14!AS16="","",ชี้วัด14!AS16),IF(ชี้วัด14!AS46="","",ชี้วัด14!AS46))</f>
        <v/>
      </c>
      <c r="AT16" s="314" t="str">
        <f>IF($B$2=1,IF(ชี้วัด14!AT16="","",ชี้วัด14!AT16),IF(ชี้วัด14!AT46="","",ชี้วัด14!AT46))</f>
        <v/>
      </c>
      <c r="AU16" s="314" t="str">
        <f>IF($B$2=1,IF(ชี้วัด14!AU16="","",ชี้วัด14!AU16),IF(ชี้วัด14!AU46="","",ชี้วัด14!AU46))</f>
        <v/>
      </c>
      <c r="AV16" s="314" t="str">
        <f>IF($B$2=1,IF(ชี้วัด14!AV16="","",ชี้วัด14!AV16),IF(ชี้วัด14!AV46="","",ชี้วัด14!AV46))</f>
        <v/>
      </c>
      <c r="AW16" s="314" t="str">
        <f>IF($B$2=1,IF(ชี้วัด14!AW16="","",ชี้วัด14!AW16),IF(ชี้วัด14!AW46="","",ชี้วัด14!AW46))</f>
        <v/>
      </c>
      <c r="AX16" s="314" t="str">
        <f>IF($B$2=1,IF(ชี้วัด14!AX16="","",ชี้วัด14!AX16),IF(ชี้วัด14!AX46="","",ชี้วัด14!AX46))</f>
        <v/>
      </c>
      <c r="AY16" s="314" t="str">
        <f>IF($B$2=1,IF(ชี้วัด14!AY16="","",ชี้วัด14!AY16),IF(ชี้วัด14!AY46="","",ชี้วัด14!AY46))</f>
        <v/>
      </c>
      <c r="AZ16" s="314" t="str">
        <f>IF($B$2=1,IF(ชี้วัด14!AZ16="","",ชี้วัด14!AZ16),IF(ชี้วัด14!AZ46="","",ชี้วัด14!AZ46))</f>
        <v/>
      </c>
      <c r="BA16" s="314" t="str">
        <f>IF($B$2=1,IF(ชี้วัด14!BA16="","",ชี้วัด14!BA16),IF(ชี้วัด14!BA46="","",ชี้วัด14!BA46))</f>
        <v/>
      </c>
      <c r="BB16" s="314" t="str">
        <f>IF($B$2=1,IF(ชี้วัด14!BB16="","",ชี้วัด14!BB16),IF(ชี้วัด14!BB46="","",ชี้วัด14!BB46))</f>
        <v/>
      </c>
      <c r="BC16" s="314" t="str">
        <f>IF($B$2=1,IF(ชี้วัด14!BC16="","",ชี้วัด14!BC16),IF(ชี้วัด14!BC46="","",ชี้วัด14!BC46))</f>
        <v/>
      </c>
      <c r="BD16" s="314" t="str">
        <f>IF($B$2=1,IF(ชี้วัด14!BD16="","",ชี้วัด14!BD16),IF(ชี้วัด14!BD46="","",ชี้วัด14!BD46))</f>
        <v/>
      </c>
      <c r="BE16" s="116" t="str">
        <f>IF($B$2=1,IF(ชี้วัด14!BE16="","",ชี้วัด14!BE16),IF(ชี้วัด14!BE46="","",ชี้วัด14!BE46))</f>
        <v/>
      </c>
      <c r="BF16" s="116" t="str">
        <f>IF($B$2=1,IF(ชี้วัด14!BF16="","",ชี้วัด14!BF16),IF(ชี้วัด14!BF46="","",ชี้วัด14!BF46))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IF($B$2=1,IF(ชี้วัด14!E17="","",ชี้วัด14!E17),IF(ชี้วัด14!E47="","",ชี้วัด14!E47))</f>
        <v/>
      </c>
      <c r="F17" s="118"/>
      <c r="G17" s="314" t="str">
        <f>IF($B$2=1,IF(ชี้วัด14!G17="","",ชี้วัด14!G17),IF(ชี้วัด14!G47="","",ชี้วัด14!G47))</f>
        <v/>
      </c>
      <c r="H17" s="314" t="str">
        <f>IF($B$2=1,IF(ชี้วัด14!H17="","",ชี้วัด14!H17),IF(ชี้วัด14!H47="","",ชี้วัด14!H47))</f>
        <v/>
      </c>
      <c r="I17" s="314" t="str">
        <f>IF($B$2=1,IF(ชี้วัด14!I17="","",ชี้วัด14!I17),IF(ชี้วัด14!I47="","",ชี้วัด14!I47))</f>
        <v/>
      </c>
      <c r="J17" s="314" t="str">
        <f>IF($B$2=1,IF(ชี้วัด14!J17="","",ชี้วัด14!J17),IF(ชี้วัด14!J47="","",ชี้วัด14!J47))</f>
        <v/>
      </c>
      <c r="K17" s="314" t="str">
        <f>IF($B$2=1,IF(ชี้วัด14!K17="","",ชี้วัด14!K17),IF(ชี้วัด14!K47="","",ชี้วัด14!K47))</f>
        <v/>
      </c>
      <c r="L17" s="314" t="str">
        <f>IF($B$2=1,IF(ชี้วัด14!L17="","",ชี้วัด14!L17),IF(ชี้วัด14!L47="","",ชี้วัด14!L47))</f>
        <v/>
      </c>
      <c r="M17" s="314" t="str">
        <f>IF($B$2=1,IF(ชี้วัด14!M17="","",ชี้วัด14!M17),IF(ชี้วัด14!M47="","",ชี้วัด14!M47))</f>
        <v/>
      </c>
      <c r="N17" s="314" t="str">
        <f>IF($B$2=1,IF(ชี้วัด14!N17="","",ชี้วัด14!N17),IF(ชี้วัด14!N47="","",ชี้วัด14!N47))</f>
        <v/>
      </c>
      <c r="O17" s="314" t="str">
        <f>IF($B$2=1,IF(ชี้วัด14!O17="","",ชี้วัด14!O17),IF(ชี้วัด14!O47="","",ชี้วัด14!O47))</f>
        <v/>
      </c>
      <c r="P17" s="314" t="str">
        <f>IF($B$2=1,IF(ชี้วัด14!P17="","",ชี้วัด14!P17),IF(ชี้วัด14!P47="","",ชี้วัด14!P47))</f>
        <v/>
      </c>
      <c r="Q17" s="314" t="str">
        <f>IF($B$2=1,IF(ชี้วัด14!Q17="","",ชี้วัด14!Q17),IF(ชี้วัด14!Q47="","",ชี้วัด14!Q47))</f>
        <v/>
      </c>
      <c r="R17" s="314" t="str">
        <f>IF($B$2=1,IF(ชี้วัด14!R17="","",ชี้วัด14!R17),IF(ชี้วัด14!R47="","",ชี้วัด14!R47))</f>
        <v/>
      </c>
      <c r="S17" s="314" t="str">
        <f>IF($B$2=1,IF(ชี้วัด14!S17="","",ชี้วัด14!S17),IF(ชี้วัด14!S47="","",ชี้วัด14!S47))</f>
        <v/>
      </c>
      <c r="T17" s="314" t="str">
        <f>IF($B$2=1,IF(ชี้วัด14!T17="","",ชี้วัด14!T17),IF(ชี้วัด14!T47="","",ชี้วัด14!T47))</f>
        <v/>
      </c>
      <c r="U17" s="314" t="str">
        <f>IF($B$2=1,IF(ชี้วัด14!U17="","",ชี้วัด14!U17),IF(ชี้วัด14!U47="","",ชี้วัด14!U47))</f>
        <v/>
      </c>
      <c r="V17" s="314" t="str">
        <f>IF($B$2=1,IF(ชี้วัด14!V17="","",ชี้วัด14!V17),IF(ชี้วัด14!V47="","",ชี้วัด14!V47))</f>
        <v/>
      </c>
      <c r="W17" s="314" t="str">
        <f>IF($B$2=1,IF(ชี้วัด14!W17="","",ชี้วัด14!W17),IF(ชี้วัด14!W47="","",ชี้วัด14!W47))</f>
        <v/>
      </c>
      <c r="X17" s="314" t="str">
        <f>IF($B$2=1,IF(ชี้วัด14!X17="","",ชี้วัด14!X17),IF(ชี้วัด14!X47="","",ชี้วัด14!X47))</f>
        <v/>
      </c>
      <c r="Y17" s="314" t="str">
        <f>IF($B$2=1,IF(ชี้วัด14!Y17="","",ชี้วัด14!Y17),IF(ชี้วัด14!Y47="","",ชี้วัด14!Y47))</f>
        <v/>
      </c>
      <c r="Z17" s="314" t="str">
        <f>IF($B$2=1,IF(ชี้วัด14!Z17="","",ชี้วัด14!Z17),IF(ชี้วัด14!Z47="","",ชี้วัด14!Z47))</f>
        <v/>
      </c>
      <c r="AA17" s="314" t="str">
        <f>IF($B$2=1,IF(ชี้วัด14!AA17="","",ชี้วัด14!AA17),IF(ชี้วัด14!AA47="","",ชี้วัด14!AA47))</f>
        <v/>
      </c>
      <c r="AB17" s="314" t="str">
        <f>IF($B$2=1,IF(ชี้วัด14!AB17="","",ชี้วัด14!AB17),IF(ชี้วัด14!AB47="","",ชี้วัด14!AB47))</f>
        <v/>
      </c>
      <c r="AC17" s="314" t="str">
        <f>IF($B$2=1,IF(ชี้วัด14!AC17="","",ชี้วัด14!AC17),IF(ชี้วัด14!AC47="","",ชี้วัด14!AC47))</f>
        <v/>
      </c>
      <c r="AD17" s="314" t="str">
        <f>IF($B$2=1,IF(ชี้วัด14!AD17="","",ชี้วัด14!AD17),IF(ชี้วัด14!AD47="","",ชี้วัด14!AD47))</f>
        <v/>
      </c>
      <c r="AE17" s="314" t="str">
        <f>IF($B$2=1,IF(ชี้วัด14!AE17="","",ชี้วัด14!AE17),IF(ชี้วัด14!AE47="","",ชี้วัด14!AE47))</f>
        <v/>
      </c>
      <c r="AF17" s="314" t="str">
        <f>IF($B$2=1,IF(ชี้วัด14!AF17="","",ชี้วัด14!AF17),IF(ชี้วัด14!AF47="","",ชี้วัด14!AF47))</f>
        <v/>
      </c>
      <c r="AG17" s="314" t="str">
        <f>IF($B$2=1,IF(ชี้วัด14!AG17="","",ชี้วัด14!AG17),IF(ชี้วัด14!AG47="","",ชี้วัด14!AG47))</f>
        <v/>
      </c>
      <c r="AH17" s="314" t="str">
        <f>IF($B$2=1,IF(ชี้วัด14!AH17="","",ชี้วัด14!AH17),IF(ชี้วัด14!AH47="","",ชี้วัด14!AH47))</f>
        <v/>
      </c>
      <c r="AI17" s="314" t="str">
        <f>IF($B$2=1,IF(ชี้วัด14!AI17="","",ชี้วัด14!AI17),IF(ชี้วัด14!AI47="","",ชี้วัด14!AI47))</f>
        <v/>
      </c>
      <c r="AJ17" s="314" t="str">
        <f>IF($B$2=1,IF(ชี้วัด14!AJ17="","",ชี้วัด14!AJ17),IF(ชี้วัด14!AJ47="","",ชี้วัด14!AJ47))</f>
        <v/>
      </c>
      <c r="AK17" s="314" t="str">
        <f>IF($B$2=1,IF(ชี้วัด14!AK17="","",ชี้วัด14!AK17),IF(ชี้วัด14!AK47="","",ชี้วัด14!AK47))</f>
        <v/>
      </c>
      <c r="AL17" s="314" t="str">
        <f>IF($B$2=1,IF(ชี้วัด14!AL17="","",ชี้วัด14!AL17),IF(ชี้วัด14!AL47="","",ชี้วัด14!AL47))</f>
        <v/>
      </c>
      <c r="AM17" s="314" t="str">
        <f>IF($B$2=1,IF(ชี้วัด14!AM17="","",ชี้วัด14!AM17),IF(ชี้วัด14!AM47="","",ชี้วัด14!AM47))</f>
        <v/>
      </c>
      <c r="AN17" s="314" t="str">
        <f>IF($B$2=1,IF(ชี้วัด14!AN17="","",ชี้วัด14!AN17),IF(ชี้วัด14!AN47="","",ชี้วัด14!AN47))</f>
        <v/>
      </c>
      <c r="AO17" s="314" t="str">
        <f>IF($B$2=1,IF(ชี้วัด14!AO17="","",ชี้วัด14!AO17),IF(ชี้วัด14!AO47="","",ชี้วัด14!AO47))</f>
        <v/>
      </c>
      <c r="AP17" s="314" t="str">
        <f>IF($B$2=1,IF(ชี้วัด14!AP17="","",ชี้วัด14!AP17),IF(ชี้วัด14!AP47="","",ชี้วัด14!AP47))</f>
        <v/>
      </c>
      <c r="AQ17" s="314" t="str">
        <f>IF($B$2=1,IF(ชี้วัด14!AQ17="","",ชี้วัด14!AQ17),IF(ชี้วัด14!AQ47="","",ชี้วัด14!AQ47))</f>
        <v/>
      </c>
      <c r="AR17" s="314" t="str">
        <f>IF($B$2=1,IF(ชี้วัด14!AR17="","",ชี้วัด14!AR17),IF(ชี้วัด14!AR47="","",ชี้วัด14!AR47))</f>
        <v/>
      </c>
      <c r="AS17" s="314" t="str">
        <f>IF($B$2=1,IF(ชี้วัด14!AS17="","",ชี้วัด14!AS17),IF(ชี้วัด14!AS47="","",ชี้วัด14!AS47))</f>
        <v/>
      </c>
      <c r="AT17" s="314" t="str">
        <f>IF($B$2=1,IF(ชี้วัด14!AT17="","",ชี้วัด14!AT17),IF(ชี้วัด14!AT47="","",ชี้วัด14!AT47))</f>
        <v/>
      </c>
      <c r="AU17" s="314" t="str">
        <f>IF($B$2=1,IF(ชี้วัด14!AU17="","",ชี้วัด14!AU17),IF(ชี้วัด14!AU47="","",ชี้วัด14!AU47))</f>
        <v/>
      </c>
      <c r="AV17" s="314" t="str">
        <f>IF($B$2=1,IF(ชี้วัด14!AV17="","",ชี้วัด14!AV17),IF(ชี้วัด14!AV47="","",ชี้วัด14!AV47))</f>
        <v/>
      </c>
      <c r="AW17" s="314" t="str">
        <f>IF($B$2=1,IF(ชี้วัด14!AW17="","",ชี้วัด14!AW17),IF(ชี้วัด14!AW47="","",ชี้วัด14!AW47))</f>
        <v/>
      </c>
      <c r="AX17" s="314" t="str">
        <f>IF($B$2=1,IF(ชี้วัด14!AX17="","",ชี้วัด14!AX17),IF(ชี้วัด14!AX47="","",ชี้วัด14!AX47))</f>
        <v/>
      </c>
      <c r="AY17" s="314" t="str">
        <f>IF($B$2=1,IF(ชี้วัด14!AY17="","",ชี้วัด14!AY17),IF(ชี้วัด14!AY47="","",ชี้วัด14!AY47))</f>
        <v/>
      </c>
      <c r="AZ17" s="314" t="str">
        <f>IF($B$2=1,IF(ชี้วัด14!AZ17="","",ชี้วัด14!AZ17),IF(ชี้วัด14!AZ47="","",ชี้วัด14!AZ47))</f>
        <v/>
      </c>
      <c r="BA17" s="314" t="str">
        <f>IF($B$2=1,IF(ชี้วัด14!BA17="","",ชี้วัด14!BA17),IF(ชี้วัด14!BA47="","",ชี้วัด14!BA47))</f>
        <v/>
      </c>
      <c r="BB17" s="314" t="str">
        <f>IF($B$2=1,IF(ชี้วัด14!BB17="","",ชี้วัด14!BB17),IF(ชี้วัด14!BB47="","",ชี้วัด14!BB47))</f>
        <v/>
      </c>
      <c r="BC17" s="314" t="str">
        <f>IF($B$2=1,IF(ชี้วัด14!BC17="","",ชี้วัด14!BC17),IF(ชี้วัด14!BC47="","",ชี้วัด14!BC47))</f>
        <v/>
      </c>
      <c r="BD17" s="314" t="str">
        <f>IF($B$2=1,IF(ชี้วัด14!BD17="","",ชี้วัด14!BD17),IF(ชี้วัด14!BD47="","",ชี้วัด14!BD47))</f>
        <v/>
      </c>
      <c r="BE17" s="116" t="str">
        <f>IF($B$2=1,IF(ชี้วัด14!BE17="","",ชี้วัด14!BE17),IF(ชี้วัด14!BE47="","",ชี้วัด14!BE47))</f>
        <v/>
      </c>
      <c r="BF17" s="116" t="str">
        <f>IF($B$2=1,IF(ชี้วัด14!BF17="","",ชี้วัด14!BF17),IF(ชี้วัด14!BF47="","",ชี้วัด14!BF47))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IF($B$2=1,IF(ชี้วัด14!E18="","",ชี้วัด14!E18),IF(ชี้วัด14!E48="","",ชี้วัด14!E48))</f>
        <v/>
      </c>
      <c r="F18" s="118"/>
      <c r="G18" s="314" t="str">
        <f>IF($B$2=1,IF(ชี้วัด14!G18="","",ชี้วัด14!G18),IF(ชี้วัด14!G48="","",ชี้วัด14!G48))</f>
        <v/>
      </c>
      <c r="H18" s="314" t="str">
        <f>IF($B$2=1,IF(ชี้วัด14!H18="","",ชี้วัด14!H18),IF(ชี้วัด14!H48="","",ชี้วัด14!H48))</f>
        <v/>
      </c>
      <c r="I18" s="314" t="str">
        <f>IF($B$2=1,IF(ชี้วัด14!I18="","",ชี้วัด14!I18),IF(ชี้วัด14!I48="","",ชี้วัด14!I48))</f>
        <v/>
      </c>
      <c r="J18" s="314" t="str">
        <f>IF($B$2=1,IF(ชี้วัด14!J18="","",ชี้วัด14!J18),IF(ชี้วัด14!J48="","",ชี้วัด14!J48))</f>
        <v/>
      </c>
      <c r="K18" s="314" t="str">
        <f>IF($B$2=1,IF(ชี้วัด14!K18="","",ชี้วัด14!K18),IF(ชี้วัด14!K48="","",ชี้วัด14!K48))</f>
        <v/>
      </c>
      <c r="L18" s="314" t="str">
        <f>IF($B$2=1,IF(ชี้วัด14!L18="","",ชี้วัด14!L18),IF(ชี้วัด14!L48="","",ชี้วัด14!L48))</f>
        <v/>
      </c>
      <c r="M18" s="314" t="str">
        <f>IF($B$2=1,IF(ชี้วัด14!M18="","",ชี้วัด14!M18),IF(ชี้วัด14!M48="","",ชี้วัด14!M48))</f>
        <v/>
      </c>
      <c r="N18" s="314" t="str">
        <f>IF($B$2=1,IF(ชี้วัด14!N18="","",ชี้วัด14!N18),IF(ชี้วัด14!N48="","",ชี้วัด14!N48))</f>
        <v/>
      </c>
      <c r="O18" s="314" t="str">
        <f>IF($B$2=1,IF(ชี้วัด14!O18="","",ชี้วัด14!O18),IF(ชี้วัด14!O48="","",ชี้วัด14!O48))</f>
        <v/>
      </c>
      <c r="P18" s="314" t="str">
        <f>IF($B$2=1,IF(ชี้วัด14!P18="","",ชี้วัด14!P18),IF(ชี้วัด14!P48="","",ชี้วัด14!P48))</f>
        <v/>
      </c>
      <c r="Q18" s="314" t="str">
        <f>IF($B$2=1,IF(ชี้วัด14!Q18="","",ชี้วัด14!Q18),IF(ชี้วัด14!Q48="","",ชี้วัด14!Q48))</f>
        <v/>
      </c>
      <c r="R18" s="314" t="str">
        <f>IF($B$2=1,IF(ชี้วัด14!R18="","",ชี้วัด14!R18),IF(ชี้วัด14!R48="","",ชี้วัด14!R48))</f>
        <v/>
      </c>
      <c r="S18" s="314" t="str">
        <f>IF($B$2=1,IF(ชี้วัด14!S18="","",ชี้วัด14!S18),IF(ชี้วัด14!S48="","",ชี้วัด14!S48))</f>
        <v/>
      </c>
      <c r="T18" s="314" t="str">
        <f>IF($B$2=1,IF(ชี้วัด14!T18="","",ชี้วัด14!T18),IF(ชี้วัด14!T48="","",ชี้วัด14!T48))</f>
        <v/>
      </c>
      <c r="U18" s="314" t="str">
        <f>IF($B$2=1,IF(ชี้วัด14!U18="","",ชี้วัด14!U18),IF(ชี้วัด14!U48="","",ชี้วัด14!U48))</f>
        <v/>
      </c>
      <c r="V18" s="314" t="str">
        <f>IF($B$2=1,IF(ชี้วัด14!V18="","",ชี้วัด14!V18),IF(ชี้วัด14!V48="","",ชี้วัด14!V48))</f>
        <v/>
      </c>
      <c r="W18" s="314" t="str">
        <f>IF($B$2=1,IF(ชี้วัด14!W18="","",ชี้วัด14!W18),IF(ชี้วัด14!W48="","",ชี้วัด14!W48))</f>
        <v/>
      </c>
      <c r="X18" s="314" t="str">
        <f>IF($B$2=1,IF(ชี้วัด14!X18="","",ชี้วัด14!X18),IF(ชี้วัด14!X48="","",ชี้วัด14!X48))</f>
        <v/>
      </c>
      <c r="Y18" s="314" t="str">
        <f>IF($B$2=1,IF(ชี้วัด14!Y18="","",ชี้วัด14!Y18),IF(ชี้วัด14!Y48="","",ชี้วัด14!Y48))</f>
        <v/>
      </c>
      <c r="Z18" s="314" t="str">
        <f>IF($B$2=1,IF(ชี้วัด14!Z18="","",ชี้วัด14!Z18),IF(ชี้วัด14!Z48="","",ชี้วัด14!Z48))</f>
        <v/>
      </c>
      <c r="AA18" s="314" t="str">
        <f>IF($B$2=1,IF(ชี้วัด14!AA18="","",ชี้วัด14!AA18),IF(ชี้วัด14!AA48="","",ชี้วัด14!AA48))</f>
        <v/>
      </c>
      <c r="AB18" s="314" t="str">
        <f>IF($B$2=1,IF(ชี้วัด14!AB18="","",ชี้วัด14!AB18),IF(ชี้วัด14!AB48="","",ชี้วัด14!AB48))</f>
        <v/>
      </c>
      <c r="AC18" s="314" t="str">
        <f>IF($B$2=1,IF(ชี้วัด14!AC18="","",ชี้วัด14!AC18),IF(ชี้วัด14!AC48="","",ชี้วัด14!AC48))</f>
        <v/>
      </c>
      <c r="AD18" s="314" t="str">
        <f>IF($B$2=1,IF(ชี้วัด14!AD18="","",ชี้วัด14!AD18),IF(ชี้วัด14!AD48="","",ชี้วัด14!AD48))</f>
        <v/>
      </c>
      <c r="AE18" s="314" t="str">
        <f>IF($B$2=1,IF(ชี้วัด14!AE18="","",ชี้วัด14!AE18),IF(ชี้วัด14!AE48="","",ชี้วัด14!AE48))</f>
        <v/>
      </c>
      <c r="AF18" s="314" t="str">
        <f>IF($B$2=1,IF(ชี้วัด14!AF18="","",ชี้วัด14!AF18),IF(ชี้วัด14!AF48="","",ชี้วัด14!AF48))</f>
        <v/>
      </c>
      <c r="AG18" s="314" t="str">
        <f>IF($B$2=1,IF(ชี้วัด14!AG18="","",ชี้วัด14!AG18),IF(ชี้วัด14!AG48="","",ชี้วัด14!AG48))</f>
        <v/>
      </c>
      <c r="AH18" s="314" t="str">
        <f>IF($B$2=1,IF(ชี้วัด14!AH18="","",ชี้วัด14!AH18),IF(ชี้วัด14!AH48="","",ชี้วัด14!AH48))</f>
        <v/>
      </c>
      <c r="AI18" s="314" t="str">
        <f>IF($B$2=1,IF(ชี้วัด14!AI18="","",ชี้วัด14!AI18),IF(ชี้วัด14!AI48="","",ชี้วัด14!AI48))</f>
        <v/>
      </c>
      <c r="AJ18" s="314" t="str">
        <f>IF($B$2=1,IF(ชี้วัด14!AJ18="","",ชี้วัด14!AJ18),IF(ชี้วัด14!AJ48="","",ชี้วัด14!AJ48))</f>
        <v/>
      </c>
      <c r="AK18" s="314" t="str">
        <f>IF($B$2=1,IF(ชี้วัด14!AK18="","",ชี้วัด14!AK18),IF(ชี้วัด14!AK48="","",ชี้วัด14!AK48))</f>
        <v/>
      </c>
      <c r="AL18" s="314" t="str">
        <f>IF($B$2=1,IF(ชี้วัด14!AL18="","",ชี้วัด14!AL18),IF(ชี้วัด14!AL48="","",ชี้วัด14!AL48))</f>
        <v/>
      </c>
      <c r="AM18" s="314" t="str">
        <f>IF($B$2=1,IF(ชี้วัด14!AM18="","",ชี้วัด14!AM18),IF(ชี้วัด14!AM48="","",ชี้วัด14!AM48))</f>
        <v/>
      </c>
      <c r="AN18" s="314" t="str">
        <f>IF($B$2=1,IF(ชี้วัด14!AN18="","",ชี้วัด14!AN18),IF(ชี้วัด14!AN48="","",ชี้วัด14!AN48))</f>
        <v/>
      </c>
      <c r="AO18" s="314" t="str">
        <f>IF($B$2=1,IF(ชี้วัด14!AO18="","",ชี้วัด14!AO18),IF(ชี้วัด14!AO48="","",ชี้วัด14!AO48))</f>
        <v/>
      </c>
      <c r="AP18" s="314" t="str">
        <f>IF($B$2=1,IF(ชี้วัด14!AP18="","",ชี้วัด14!AP18),IF(ชี้วัด14!AP48="","",ชี้วัด14!AP48))</f>
        <v/>
      </c>
      <c r="AQ18" s="314" t="str">
        <f>IF($B$2=1,IF(ชี้วัด14!AQ18="","",ชี้วัด14!AQ18),IF(ชี้วัด14!AQ48="","",ชี้วัด14!AQ48))</f>
        <v/>
      </c>
      <c r="AR18" s="314" t="str">
        <f>IF($B$2=1,IF(ชี้วัด14!AR18="","",ชี้วัด14!AR18),IF(ชี้วัด14!AR48="","",ชี้วัด14!AR48))</f>
        <v/>
      </c>
      <c r="AS18" s="314" t="str">
        <f>IF($B$2=1,IF(ชี้วัด14!AS18="","",ชี้วัด14!AS18),IF(ชี้วัด14!AS48="","",ชี้วัด14!AS48))</f>
        <v/>
      </c>
      <c r="AT18" s="314" t="str">
        <f>IF($B$2=1,IF(ชี้วัด14!AT18="","",ชี้วัด14!AT18),IF(ชี้วัด14!AT48="","",ชี้วัด14!AT48))</f>
        <v/>
      </c>
      <c r="AU18" s="314" t="str">
        <f>IF($B$2=1,IF(ชี้วัด14!AU18="","",ชี้วัด14!AU18),IF(ชี้วัด14!AU48="","",ชี้วัด14!AU48))</f>
        <v/>
      </c>
      <c r="AV18" s="314" t="str">
        <f>IF($B$2=1,IF(ชี้วัด14!AV18="","",ชี้วัด14!AV18),IF(ชี้วัด14!AV48="","",ชี้วัด14!AV48))</f>
        <v/>
      </c>
      <c r="AW18" s="314" t="str">
        <f>IF($B$2=1,IF(ชี้วัด14!AW18="","",ชี้วัด14!AW18),IF(ชี้วัด14!AW48="","",ชี้วัด14!AW48))</f>
        <v/>
      </c>
      <c r="AX18" s="314" t="str">
        <f>IF($B$2=1,IF(ชี้วัด14!AX18="","",ชี้วัด14!AX18),IF(ชี้วัด14!AX48="","",ชี้วัด14!AX48))</f>
        <v/>
      </c>
      <c r="AY18" s="314" t="str">
        <f>IF($B$2=1,IF(ชี้วัด14!AY18="","",ชี้วัด14!AY18),IF(ชี้วัด14!AY48="","",ชี้วัด14!AY48))</f>
        <v/>
      </c>
      <c r="AZ18" s="314" t="str">
        <f>IF($B$2=1,IF(ชี้วัด14!AZ18="","",ชี้วัด14!AZ18),IF(ชี้วัด14!AZ48="","",ชี้วัด14!AZ48))</f>
        <v/>
      </c>
      <c r="BA18" s="314" t="str">
        <f>IF($B$2=1,IF(ชี้วัด14!BA18="","",ชี้วัด14!BA18),IF(ชี้วัด14!BA48="","",ชี้วัด14!BA48))</f>
        <v/>
      </c>
      <c r="BB18" s="314" t="str">
        <f>IF($B$2=1,IF(ชี้วัด14!BB18="","",ชี้วัด14!BB18),IF(ชี้วัด14!BB48="","",ชี้วัด14!BB48))</f>
        <v/>
      </c>
      <c r="BC18" s="314" t="str">
        <f>IF($B$2=1,IF(ชี้วัด14!BC18="","",ชี้วัด14!BC18),IF(ชี้วัด14!BC48="","",ชี้วัด14!BC48))</f>
        <v/>
      </c>
      <c r="BD18" s="314" t="str">
        <f>IF($B$2=1,IF(ชี้วัด14!BD18="","",ชี้วัด14!BD18),IF(ชี้วัด14!BD48="","",ชี้วัด14!BD48))</f>
        <v/>
      </c>
      <c r="BE18" s="116" t="str">
        <f>IF($B$2=1,IF(ชี้วัด14!BE18="","",ชี้วัด14!BE18),IF(ชี้วัด14!BE48="","",ชี้วัด14!BE48))</f>
        <v/>
      </c>
      <c r="BF18" s="116" t="str">
        <f>IF($B$2=1,IF(ชี้วัด14!BF18="","",ชี้วัด14!BF18),IF(ชี้วัด14!BF48="","",ชี้วัด14!BF48))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IF($B$2=1,IF(ชี้วัด14!E19="","",ชี้วัด14!E19),IF(ชี้วัด14!E49="","",ชี้วัด14!E49))</f>
        <v/>
      </c>
      <c r="F19" s="118"/>
      <c r="G19" s="314" t="str">
        <f>IF($B$2=1,IF(ชี้วัด14!G19="","",ชี้วัด14!G19),IF(ชี้วัด14!G49="","",ชี้วัด14!G49))</f>
        <v/>
      </c>
      <c r="H19" s="314" t="str">
        <f>IF($B$2=1,IF(ชี้วัด14!H19="","",ชี้วัด14!H19),IF(ชี้วัด14!H49="","",ชี้วัด14!H49))</f>
        <v/>
      </c>
      <c r="I19" s="314" t="str">
        <f>IF($B$2=1,IF(ชี้วัด14!I19="","",ชี้วัด14!I19),IF(ชี้วัด14!I49="","",ชี้วัด14!I49))</f>
        <v/>
      </c>
      <c r="J19" s="314" t="str">
        <f>IF($B$2=1,IF(ชี้วัด14!J19="","",ชี้วัด14!J19),IF(ชี้วัด14!J49="","",ชี้วัด14!J49))</f>
        <v/>
      </c>
      <c r="K19" s="314" t="str">
        <f>IF($B$2=1,IF(ชี้วัด14!K19="","",ชี้วัด14!K19),IF(ชี้วัด14!K49="","",ชี้วัด14!K49))</f>
        <v/>
      </c>
      <c r="L19" s="314" t="str">
        <f>IF($B$2=1,IF(ชี้วัด14!L19="","",ชี้วัด14!L19),IF(ชี้วัด14!L49="","",ชี้วัด14!L49))</f>
        <v/>
      </c>
      <c r="M19" s="314" t="str">
        <f>IF($B$2=1,IF(ชี้วัด14!M19="","",ชี้วัด14!M19),IF(ชี้วัด14!M49="","",ชี้วัด14!M49))</f>
        <v/>
      </c>
      <c r="N19" s="314" t="str">
        <f>IF($B$2=1,IF(ชี้วัด14!N19="","",ชี้วัด14!N19),IF(ชี้วัด14!N49="","",ชี้วัด14!N49))</f>
        <v/>
      </c>
      <c r="O19" s="314" t="str">
        <f>IF($B$2=1,IF(ชี้วัด14!O19="","",ชี้วัด14!O19),IF(ชี้วัด14!O49="","",ชี้วัด14!O49))</f>
        <v/>
      </c>
      <c r="P19" s="314" t="str">
        <f>IF($B$2=1,IF(ชี้วัด14!P19="","",ชี้วัด14!P19),IF(ชี้วัด14!P49="","",ชี้วัด14!P49))</f>
        <v/>
      </c>
      <c r="Q19" s="314" t="str">
        <f>IF($B$2=1,IF(ชี้วัด14!Q19="","",ชี้วัด14!Q19),IF(ชี้วัด14!Q49="","",ชี้วัด14!Q49))</f>
        <v/>
      </c>
      <c r="R19" s="314" t="str">
        <f>IF($B$2=1,IF(ชี้วัด14!R19="","",ชี้วัด14!R19),IF(ชี้วัด14!R49="","",ชี้วัด14!R49))</f>
        <v/>
      </c>
      <c r="S19" s="314" t="str">
        <f>IF($B$2=1,IF(ชี้วัด14!S19="","",ชี้วัด14!S19),IF(ชี้วัด14!S49="","",ชี้วัด14!S49))</f>
        <v/>
      </c>
      <c r="T19" s="314" t="str">
        <f>IF($B$2=1,IF(ชี้วัด14!T19="","",ชี้วัด14!T19),IF(ชี้วัด14!T49="","",ชี้วัด14!T49))</f>
        <v/>
      </c>
      <c r="U19" s="314" t="str">
        <f>IF($B$2=1,IF(ชี้วัด14!U19="","",ชี้วัด14!U19),IF(ชี้วัด14!U49="","",ชี้วัด14!U49))</f>
        <v/>
      </c>
      <c r="V19" s="314" t="str">
        <f>IF($B$2=1,IF(ชี้วัด14!V19="","",ชี้วัด14!V19),IF(ชี้วัด14!V49="","",ชี้วัด14!V49))</f>
        <v/>
      </c>
      <c r="W19" s="314" t="str">
        <f>IF($B$2=1,IF(ชี้วัด14!W19="","",ชี้วัด14!W19),IF(ชี้วัด14!W49="","",ชี้วัด14!W49))</f>
        <v/>
      </c>
      <c r="X19" s="314" t="str">
        <f>IF($B$2=1,IF(ชี้วัด14!X19="","",ชี้วัด14!X19),IF(ชี้วัด14!X49="","",ชี้วัด14!X49))</f>
        <v/>
      </c>
      <c r="Y19" s="314" t="str">
        <f>IF($B$2=1,IF(ชี้วัด14!Y19="","",ชี้วัด14!Y19),IF(ชี้วัด14!Y49="","",ชี้วัด14!Y49))</f>
        <v/>
      </c>
      <c r="Z19" s="314" t="str">
        <f>IF($B$2=1,IF(ชี้วัด14!Z19="","",ชี้วัด14!Z19),IF(ชี้วัด14!Z49="","",ชี้วัด14!Z49))</f>
        <v/>
      </c>
      <c r="AA19" s="314" t="str">
        <f>IF($B$2=1,IF(ชี้วัด14!AA19="","",ชี้วัด14!AA19),IF(ชี้วัด14!AA49="","",ชี้วัด14!AA49))</f>
        <v/>
      </c>
      <c r="AB19" s="314" t="str">
        <f>IF($B$2=1,IF(ชี้วัด14!AB19="","",ชี้วัด14!AB19),IF(ชี้วัด14!AB49="","",ชี้วัด14!AB49))</f>
        <v/>
      </c>
      <c r="AC19" s="314" t="str">
        <f>IF($B$2=1,IF(ชี้วัด14!AC19="","",ชี้วัด14!AC19),IF(ชี้วัด14!AC49="","",ชี้วัด14!AC49))</f>
        <v/>
      </c>
      <c r="AD19" s="314" t="str">
        <f>IF($B$2=1,IF(ชี้วัด14!AD19="","",ชี้วัด14!AD19),IF(ชี้วัด14!AD49="","",ชี้วัด14!AD49))</f>
        <v/>
      </c>
      <c r="AE19" s="314" t="str">
        <f>IF($B$2=1,IF(ชี้วัด14!AE19="","",ชี้วัด14!AE19),IF(ชี้วัด14!AE49="","",ชี้วัด14!AE49))</f>
        <v/>
      </c>
      <c r="AF19" s="314" t="str">
        <f>IF($B$2=1,IF(ชี้วัด14!AF19="","",ชี้วัด14!AF19),IF(ชี้วัด14!AF49="","",ชี้วัด14!AF49))</f>
        <v/>
      </c>
      <c r="AG19" s="314" t="str">
        <f>IF($B$2=1,IF(ชี้วัด14!AG19="","",ชี้วัด14!AG19),IF(ชี้วัด14!AG49="","",ชี้วัด14!AG49))</f>
        <v/>
      </c>
      <c r="AH19" s="314" t="str">
        <f>IF($B$2=1,IF(ชี้วัด14!AH19="","",ชี้วัด14!AH19),IF(ชี้วัด14!AH49="","",ชี้วัด14!AH49))</f>
        <v/>
      </c>
      <c r="AI19" s="314" t="str">
        <f>IF($B$2=1,IF(ชี้วัด14!AI19="","",ชี้วัด14!AI19),IF(ชี้วัด14!AI49="","",ชี้วัด14!AI49))</f>
        <v/>
      </c>
      <c r="AJ19" s="314" t="str">
        <f>IF($B$2=1,IF(ชี้วัด14!AJ19="","",ชี้วัด14!AJ19),IF(ชี้วัด14!AJ49="","",ชี้วัด14!AJ49))</f>
        <v/>
      </c>
      <c r="AK19" s="314" t="str">
        <f>IF($B$2=1,IF(ชี้วัด14!AK19="","",ชี้วัด14!AK19),IF(ชี้วัด14!AK49="","",ชี้วัด14!AK49))</f>
        <v/>
      </c>
      <c r="AL19" s="314" t="str">
        <f>IF($B$2=1,IF(ชี้วัด14!AL19="","",ชี้วัด14!AL19),IF(ชี้วัด14!AL49="","",ชี้วัด14!AL49))</f>
        <v/>
      </c>
      <c r="AM19" s="314" t="str">
        <f>IF($B$2=1,IF(ชี้วัด14!AM19="","",ชี้วัด14!AM19),IF(ชี้วัด14!AM49="","",ชี้วัด14!AM49))</f>
        <v/>
      </c>
      <c r="AN19" s="314" t="str">
        <f>IF($B$2=1,IF(ชี้วัด14!AN19="","",ชี้วัด14!AN19),IF(ชี้วัด14!AN49="","",ชี้วัด14!AN49))</f>
        <v/>
      </c>
      <c r="AO19" s="314" t="str">
        <f>IF($B$2=1,IF(ชี้วัด14!AO19="","",ชี้วัด14!AO19),IF(ชี้วัด14!AO49="","",ชี้วัด14!AO49))</f>
        <v/>
      </c>
      <c r="AP19" s="314" t="str">
        <f>IF($B$2=1,IF(ชี้วัด14!AP19="","",ชี้วัด14!AP19),IF(ชี้วัด14!AP49="","",ชี้วัด14!AP49))</f>
        <v/>
      </c>
      <c r="AQ19" s="314" t="str">
        <f>IF($B$2=1,IF(ชี้วัด14!AQ19="","",ชี้วัด14!AQ19),IF(ชี้วัด14!AQ49="","",ชี้วัด14!AQ49))</f>
        <v/>
      </c>
      <c r="AR19" s="314" t="str">
        <f>IF($B$2=1,IF(ชี้วัด14!AR19="","",ชี้วัด14!AR19),IF(ชี้วัด14!AR49="","",ชี้วัด14!AR49))</f>
        <v/>
      </c>
      <c r="AS19" s="314" t="str">
        <f>IF($B$2=1,IF(ชี้วัด14!AS19="","",ชี้วัด14!AS19),IF(ชี้วัด14!AS49="","",ชี้วัด14!AS49))</f>
        <v/>
      </c>
      <c r="AT19" s="314" t="str">
        <f>IF($B$2=1,IF(ชี้วัด14!AT19="","",ชี้วัด14!AT19),IF(ชี้วัด14!AT49="","",ชี้วัด14!AT49))</f>
        <v/>
      </c>
      <c r="AU19" s="314" t="str">
        <f>IF($B$2=1,IF(ชี้วัด14!AU19="","",ชี้วัด14!AU19),IF(ชี้วัด14!AU49="","",ชี้วัด14!AU49))</f>
        <v/>
      </c>
      <c r="AV19" s="314" t="str">
        <f>IF($B$2=1,IF(ชี้วัด14!AV19="","",ชี้วัด14!AV19),IF(ชี้วัด14!AV49="","",ชี้วัด14!AV49))</f>
        <v/>
      </c>
      <c r="AW19" s="314" t="str">
        <f>IF($B$2=1,IF(ชี้วัด14!AW19="","",ชี้วัด14!AW19),IF(ชี้วัด14!AW49="","",ชี้วัด14!AW49))</f>
        <v/>
      </c>
      <c r="AX19" s="314" t="str">
        <f>IF($B$2=1,IF(ชี้วัด14!AX19="","",ชี้วัด14!AX19),IF(ชี้วัด14!AX49="","",ชี้วัด14!AX49))</f>
        <v/>
      </c>
      <c r="AY19" s="314" t="str">
        <f>IF($B$2=1,IF(ชี้วัด14!AY19="","",ชี้วัด14!AY19),IF(ชี้วัด14!AY49="","",ชี้วัด14!AY49))</f>
        <v/>
      </c>
      <c r="AZ19" s="314" t="str">
        <f>IF($B$2=1,IF(ชี้วัด14!AZ19="","",ชี้วัด14!AZ19),IF(ชี้วัด14!AZ49="","",ชี้วัด14!AZ49))</f>
        <v/>
      </c>
      <c r="BA19" s="314" t="str">
        <f>IF($B$2=1,IF(ชี้วัด14!BA19="","",ชี้วัด14!BA19),IF(ชี้วัด14!BA49="","",ชี้วัด14!BA49))</f>
        <v/>
      </c>
      <c r="BB19" s="314" t="str">
        <f>IF($B$2=1,IF(ชี้วัด14!BB19="","",ชี้วัด14!BB19),IF(ชี้วัด14!BB49="","",ชี้วัด14!BB49))</f>
        <v/>
      </c>
      <c r="BC19" s="314" t="str">
        <f>IF($B$2=1,IF(ชี้วัด14!BC19="","",ชี้วัด14!BC19),IF(ชี้วัด14!BC49="","",ชี้วัด14!BC49))</f>
        <v/>
      </c>
      <c r="BD19" s="314" t="str">
        <f>IF($B$2=1,IF(ชี้วัด14!BD19="","",ชี้วัด14!BD19),IF(ชี้วัด14!BD49="","",ชี้วัด14!BD49))</f>
        <v/>
      </c>
      <c r="BE19" s="116" t="str">
        <f>IF($B$2=1,IF(ชี้วัด14!BE19="","",ชี้วัด14!BE19),IF(ชี้วัด14!BE49="","",ชี้วัด14!BE49))</f>
        <v/>
      </c>
      <c r="BF19" s="116" t="str">
        <f>IF($B$2=1,IF(ชี้วัด14!BF19="","",ชี้วัด14!BF19),IF(ชี้วัด14!BF49="","",ชี้วัด14!BF49))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IF($B$2=1,IF(ชี้วัด14!E20="","",ชี้วัด14!E20),IF(ชี้วัด14!E50="","",ชี้วัด14!E50))</f>
        <v/>
      </c>
      <c r="F20" s="118"/>
      <c r="G20" s="314" t="str">
        <f>IF($B$2=1,IF(ชี้วัด14!G20="","",ชี้วัด14!G20),IF(ชี้วัด14!G50="","",ชี้วัด14!G50))</f>
        <v/>
      </c>
      <c r="H20" s="314" t="str">
        <f>IF($B$2=1,IF(ชี้วัด14!H20="","",ชี้วัด14!H20),IF(ชี้วัด14!H50="","",ชี้วัด14!H50))</f>
        <v/>
      </c>
      <c r="I20" s="314" t="str">
        <f>IF($B$2=1,IF(ชี้วัด14!I20="","",ชี้วัด14!I20),IF(ชี้วัด14!I50="","",ชี้วัด14!I50))</f>
        <v/>
      </c>
      <c r="J20" s="314" t="str">
        <f>IF($B$2=1,IF(ชี้วัด14!J20="","",ชี้วัด14!J20),IF(ชี้วัด14!J50="","",ชี้วัด14!J50))</f>
        <v/>
      </c>
      <c r="K20" s="314" t="str">
        <f>IF($B$2=1,IF(ชี้วัด14!K20="","",ชี้วัด14!K20),IF(ชี้วัด14!K50="","",ชี้วัด14!K50))</f>
        <v/>
      </c>
      <c r="L20" s="314" t="str">
        <f>IF($B$2=1,IF(ชี้วัด14!L20="","",ชี้วัด14!L20),IF(ชี้วัด14!L50="","",ชี้วัด14!L50))</f>
        <v/>
      </c>
      <c r="M20" s="314" t="str">
        <f>IF($B$2=1,IF(ชี้วัด14!M20="","",ชี้วัด14!M20),IF(ชี้วัด14!M50="","",ชี้วัด14!M50))</f>
        <v/>
      </c>
      <c r="N20" s="314" t="str">
        <f>IF($B$2=1,IF(ชี้วัด14!N20="","",ชี้วัด14!N20),IF(ชี้วัด14!N50="","",ชี้วัด14!N50))</f>
        <v/>
      </c>
      <c r="O20" s="314" t="str">
        <f>IF($B$2=1,IF(ชี้วัด14!O20="","",ชี้วัด14!O20),IF(ชี้วัด14!O50="","",ชี้วัด14!O50))</f>
        <v/>
      </c>
      <c r="P20" s="314" t="str">
        <f>IF($B$2=1,IF(ชี้วัด14!P20="","",ชี้วัด14!P20),IF(ชี้วัด14!P50="","",ชี้วัด14!P50))</f>
        <v/>
      </c>
      <c r="Q20" s="314" t="str">
        <f>IF($B$2=1,IF(ชี้วัด14!Q20="","",ชี้วัด14!Q20),IF(ชี้วัด14!Q50="","",ชี้วัด14!Q50))</f>
        <v/>
      </c>
      <c r="R20" s="314" t="str">
        <f>IF($B$2=1,IF(ชี้วัด14!R20="","",ชี้วัด14!R20),IF(ชี้วัด14!R50="","",ชี้วัด14!R50))</f>
        <v/>
      </c>
      <c r="S20" s="314" t="str">
        <f>IF($B$2=1,IF(ชี้วัด14!S20="","",ชี้วัด14!S20),IF(ชี้วัด14!S50="","",ชี้วัด14!S50))</f>
        <v/>
      </c>
      <c r="T20" s="314" t="str">
        <f>IF($B$2=1,IF(ชี้วัด14!T20="","",ชี้วัด14!T20),IF(ชี้วัด14!T50="","",ชี้วัด14!T50))</f>
        <v/>
      </c>
      <c r="U20" s="314" t="str">
        <f>IF($B$2=1,IF(ชี้วัด14!U20="","",ชี้วัด14!U20),IF(ชี้วัด14!U50="","",ชี้วัด14!U50))</f>
        <v/>
      </c>
      <c r="V20" s="314" t="str">
        <f>IF($B$2=1,IF(ชี้วัด14!V20="","",ชี้วัด14!V20),IF(ชี้วัด14!V50="","",ชี้วัด14!V50))</f>
        <v/>
      </c>
      <c r="W20" s="314" t="str">
        <f>IF($B$2=1,IF(ชี้วัด14!W20="","",ชี้วัด14!W20),IF(ชี้วัด14!W50="","",ชี้วัด14!W50))</f>
        <v/>
      </c>
      <c r="X20" s="314" t="str">
        <f>IF($B$2=1,IF(ชี้วัด14!X20="","",ชี้วัด14!X20),IF(ชี้วัด14!X50="","",ชี้วัด14!X50))</f>
        <v/>
      </c>
      <c r="Y20" s="314" t="str">
        <f>IF($B$2=1,IF(ชี้วัด14!Y20="","",ชี้วัด14!Y20),IF(ชี้วัด14!Y50="","",ชี้วัด14!Y50))</f>
        <v/>
      </c>
      <c r="Z20" s="314" t="str">
        <f>IF($B$2=1,IF(ชี้วัด14!Z20="","",ชี้วัด14!Z20),IF(ชี้วัด14!Z50="","",ชี้วัด14!Z50))</f>
        <v/>
      </c>
      <c r="AA20" s="314" t="str">
        <f>IF($B$2=1,IF(ชี้วัด14!AA20="","",ชี้วัด14!AA20),IF(ชี้วัด14!AA50="","",ชี้วัด14!AA50))</f>
        <v/>
      </c>
      <c r="AB20" s="314" t="str">
        <f>IF($B$2=1,IF(ชี้วัด14!AB20="","",ชี้วัด14!AB20),IF(ชี้วัด14!AB50="","",ชี้วัด14!AB50))</f>
        <v/>
      </c>
      <c r="AC20" s="314" t="str">
        <f>IF($B$2=1,IF(ชี้วัด14!AC20="","",ชี้วัด14!AC20),IF(ชี้วัด14!AC50="","",ชี้วัด14!AC50))</f>
        <v/>
      </c>
      <c r="AD20" s="314" t="str">
        <f>IF($B$2=1,IF(ชี้วัด14!AD20="","",ชี้วัด14!AD20),IF(ชี้วัด14!AD50="","",ชี้วัด14!AD50))</f>
        <v/>
      </c>
      <c r="AE20" s="314" t="str">
        <f>IF($B$2=1,IF(ชี้วัด14!AE20="","",ชี้วัด14!AE20),IF(ชี้วัด14!AE50="","",ชี้วัด14!AE50))</f>
        <v/>
      </c>
      <c r="AF20" s="314" t="str">
        <f>IF($B$2=1,IF(ชี้วัด14!AF20="","",ชี้วัด14!AF20),IF(ชี้วัด14!AF50="","",ชี้วัด14!AF50))</f>
        <v/>
      </c>
      <c r="AG20" s="314" t="str">
        <f>IF($B$2=1,IF(ชี้วัด14!AG20="","",ชี้วัด14!AG20),IF(ชี้วัด14!AG50="","",ชี้วัด14!AG50))</f>
        <v/>
      </c>
      <c r="AH20" s="314" t="str">
        <f>IF($B$2=1,IF(ชี้วัด14!AH20="","",ชี้วัด14!AH20),IF(ชี้วัด14!AH50="","",ชี้วัด14!AH50))</f>
        <v/>
      </c>
      <c r="AI20" s="314" t="str">
        <f>IF($B$2=1,IF(ชี้วัด14!AI20="","",ชี้วัด14!AI20),IF(ชี้วัด14!AI50="","",ชี้วัด14!AI50))</f>
        <v/>
      </c>
      <c r="AJ20" s="314" t="str">
        <f>IF($B$2=1,IF(ชี้วัด14!AJ20="","",ชี้วัด14!AJ20),IF(ชี้วัด14!AJ50="","",ชี้วัด14!AJ50))</f>
        <v/>
      </c>
      <c r="AK20" s="314" t="str">
        <f>IF($B$2=1,IF(ชี้วัด14!AK20="","",ชี้วัด14!AK20),IF(ชี้วัด14!AK50="","",ชี้วัด14!AK50))</f>
        <v/>
      </c>
      <c r="AL20" s="314" t="str">
        <f>IF($B$2=1,IF(ชี้วัด14!AL20="","",ชี้วัด14!AL20),IF(ชี้วัด14!AL50="","",ชี้วัด14!AL50))</f>
        <v/>
      </c>
      <c r="AM20" s="314" t="str">
        <f>IF($B$2=1,IF(ชี้วัด14!AM20="","",ชี้วัด14!AM20),IF(ชี้วัด14!AM50="","",ชี้วัด14!AM50))</f>
        <v/>
      </c>
      <c r="AN20" s="314" t="str">
        <f>IF($B$2=1,IF(ชี้วัด14!AN20="","",ชี้วัด14!AN20),IF(ชี้วัด14!AN50="","",ชี้วัด14!AN50))</f>
        <v/>
      </c>
      <c r="AO20" s="314" t="str">
        <f>IF($B$2=1,IF(ชี้วัด14!AO20="","",ชี้วัด14!AO20),IF(ชี้วัด14!AO50="","",ชี้วัด14!AO50))</f>
        <v/>
      </c>
      <c r="AP20" s="314" t="str">
        <f>IF($B$2=1,IF(ชี้วัด14!AP20="","",ชี้วัด14!AP20),IF(ชี้วัด14!AP50="","",ชี้วัด14!AP50))</f>
        <v/>
      </c>
      <c r="AQ20" s="314" t="str">
        <f>IF($B$2=1,IF(ชี้วัด14!AQ20="","",ชี้วัด14!AQ20),IF(ชี้วัด14!AQ50="","",ชี้วัด14!AQ50))</f>
        <v/>
      </c>
      <c r="AR20" s="314" t="str">
        <f>IF($B$2=1,IF(ชี้วัด14!AR20="","",ชี้วัด14!AR20),IF(ชี้วัด14!AR50="","",ชี้วัด14!AR50))</f>
        <v/>
      </c>
      <c r="AS20" s="314" t="str">
        <f>IF($B$2=1,IF(ชี้วัด14!AS20="","",ชี้วัด14!AS20),IF(ชี้วัด14!AS50="","",ชี้วัด14!AS50))</f>
        <v/>
      </c>
      <c r="AT20" s="314" t="str">
        <f>IF($B$2=1,IF(ชี้วัด14!AT20="","",ชี้วัด14!AT20),IF(ชี้วัด14!AT50="","",ชี้วัด14!AT50))</f>
        <v/>
      </c>
      <c r="AU20" s="314" t="str">
        <f>IF($B$2=1,IF(ชี้วัด14!AU20="","",ชี้วัด14!AU20),IF(ชี้วัด14!AU50="","",ชี้วัด14!AU50))</f>
        <v/>
      </c>
      <c r="AV20" s="314" t="str">
        <f>IF($B$2=1,IF(ชี้วัด14!AV20="","",ชี้วัด14!AV20),IF(ชี้วัด14!AV50="","",ชี้วัด14!AV50))</f>
        <v/>
      </c>
      <c r="AW20" s="314" t="str">
        <f>IF($B$2=1,IF(ชี้วัด14!AW20="","",ชี้วัด14!AW20),IF(ชี้วัด14!AW50="","",ชี้วัด14!AW50))</f>
        <v/>
      </c>
      <c r="AX20" s="314" t="str">
        <f>IF($B$2=1,IF(ชี้วัด14!AX20="","",ชี้วัด14!AX20),IF(ชี้วัด14!AX50="","",ชี้วัด14!AX50))</f>
        <v/>
      </c>
      <c r="AY20" s="314" t="str">
        <f>IF($B$2=1,IF(ชี้วัด14!AY20="","",ชี้วัด14!AY20),IF(ชี้วัด14!AY50="","",ชี้วัด14!AY50))</f>
        <v/>
      </c>
      <c r="AZ20" s="314" t="str">
        <f>IF($B$2=1,IF(ชี้วัด14!AZ20="","",ชี้วัด14!AZ20),IF(ชี้วัด14!AZ50="","",ชี้วัด14!AZ50))</f>
        <v/>
      </c>
      <c r="BA20" s="314" t="str">
        <f>IF($B$2=1,IF(ชี้วัด14!BA20="","",ชี้วัด14!BA20),IF(ชี้วัด14!BA50="","",ชี้วัด14!BA50))</f>
        <v/>
      </c>
      <c r="BB20" s="314" t="str">
        <f>IF($B$2=1,IF(ชี้วัด14!BB20="","",ชี้วัด14!BB20),IF(ชี้วัด14!BB50="","",ชี้วัด14!BB50))</f>
        <v/>
      </c>
      <c r="BC20" s="314" t="str">
        <f>IF($B$2=1,IF(ชี้วัด14!BC20="","",ชี้วัด14!BC20),IF(ชี้วัด14!BC50="","",ชี้วัด14!BC50))</f>
        <v/>
      </c>
      <c r="BD20" s="314" t="str">
        <f>IF($B$2=1,IF(ชี้วัด14!BD20="","",ชี้วัด14!BD20),IF(ชี้วัด14!BD50="","",ชี้วัด14!BD50))</f>
        <v/>
      </c>
      <c r="BE20" s="116" t="str">
        <f>IF($B$2=1,IF(ชี้วัด14!BE20="","",ชี้วัด14!BE20),IF(ชี้วัด14!BE50="","",ชี้วัด14!BE50))</f>
        <v/>
      </c>
      <c r="BF20" s="116" t="str">
        <f>IF($B$2=1,IF(ชี้วัด14!BF20="","",ชี้วัด14!BF20),IF(ชี้วัด14!BF50="","",ชี้วัด14!BF50))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IF($B$2=1,IF(ชี้วัด14!E21="","",ชี้วัด14!E21),IF(ชี้วัด14!E51="","",ชี้วัด14!E51))</f>
        <v/>
      </c>
      <c r="F21" s="118"/>
      <c r="G21" s="314" t="str">
        <f>IF($B$2=1,IF(ชี้วัด14!G21="","",ชี้วัด14!G21),IF(ชี้วัด14!G51="","",ชี้วัด14!G51))</f>
        <v/>
      </c>
      <c r="H21" s="314" t="str">
        <f>IF($B$2=1,IF(ชี้วัด14!H21="","",ชี้วัด14!H21),IF(ชี้วัด14!H51="","",ชี้วัด14!H51))</f>
        <v/>
      </c>
      <c r="I21" s="314" t="str">
        <f>IF($B$2=1,IF(ชี้วัด14!I21="","",ชี้วัด14!I21),IF(ชี้วัด14!I51="","",ชี้วัด14!I51))</f>
        <v/>
      </c>
      <c r="J21" s="314" t="str">
        <f>IF($B$2=1,IF(ชี้วัด14!J21="","",ชี้วัด14!J21),IF(ชี้วัด14!J51="","",ชี้วัด14!J51))</f>
        <v/>
      </c>
      <c r="K21" s="314" t="str">
        <f>IF($B$2=1,IF(ชี้วัด14!K21="","",ชี้วัด14!K21),IF(ชี้วัด14!K51="","",ชี้วัด14!K51))</f>
        <v/>
      </c>
      <c r="L21" s="314" t="str">
        <f>IF($B$2=1,IF(ชี้วัด14!L21="","",ชี้วัด14!L21),IF(ชี้วัด14!L51="","",ชี้วัด14!L51))</f>
        <v/>
      </c>
      <c r="M21" s="314" t="str">
        <f>IF($B$2=1,IF(ชี้วัด14!M21="","",ชี้วัด14!M21),IF(ชี้วัด14!M51="","",ชี้วัด14!M51))</f>
        <v/>
      </c>
      <c r="N21" s="314" t="str">
        <f>IF($B$2=1,IF(ชี้วัด14!N21="","",ชี้วัด14!N21),IF(ชี้วัด14!N51="","",ชี้วัด14!N51))</f>
        <v/>
      </c>
      <c r="O21" s="314" t="str">
        <f>IF($B$2=1,IF(ชี้วัด14!O21="","",ชี้วัด14!O21),IF(ชี้วัด14!O51="","",ชี้วัด14!O51))</f>
        <v/>
      </c>
      <c r="P21" s="314" t="str">
        <f>IF($B$2=1,IF(ชี้วัด14!P21="","",ชี้วัด14!P21),IF(ชี้วัด14!P51="","",ชี้วัด14!P51))</f>
        <v/>
      </c>
      <c r="Q21" s="314" t="str">
        <f>IF($B$2=1,IF(ชี้วัด14!Q21="","",ชี้วัด14!Q21),IF(ชี้วัด14!Q51="","",ชี้วัด14!Q51))</f>
        <v/>
      </c>
      <c r="R21" s="314" t="str">
        <f>IF($B$2=1,IF(ชี้วัด14!R21="","",ชี้วัด14!R21),IF(ชี้วัด14!R51="","",ชี้วัด14!R51))</f>
        <v/>
      </c>
      <c r="S21" s="314" t="str">
        <f>IF($B$2=1,IF(ชี้วัด14!S21="","",ชี้วัด14!S21),IF(ชี้วัด14!S51="","",ชี้วัด14!S51))</f>
        <v/>
      </c>
      <c r="T21" s="314" t="str">
        <f>IF($B$2=1,IF(ชี้วัด14!T21="","",ชี้วัด14!T21),IF(ชี้วัด14!T51="","",ชี้วัด14!T51))</f>
        <v/>
      </c>
      <c r="U21" s="314" t="str">
        <f>IF($B$2=1,IF(ชี้วัด14!U21="","",ชี้วัด14!U21),IF(ชี้วัด14!U51="","",ชี้วัด14!U51))</f>
        <v/>
      </c>
      <c r="V21" s="314" t="str">
        <f>IF($B$2=1,IF(ชี้วัด14!V21="","",ชี้วัด14!V21),IF(ชี้วัด14!V51="","",ชี้วัด14!V51))</f>
        <v/>
      </c>
      <c r="W21" s="314" t="str">
        <f>IF($B$2=1,IF(ชี้วัด14!W21="","",ชี้วัด14!W21),IF(ชี้วัด14!W51="","",ชี้วัด14!W51))</f>
        <v/>
      </c>
      <c r="X21" s="314" t="str">
        <f>IF($B$2=1,IF(ชี้วัด14!X21="","",ชี้วัด14!X21),IF(ชี้วัด14!X51="","",ชี้วัด14!X51))</f>
        <v/>
      </c>
      <c r="Y21" s="314" t="str">
        <f>IF($B$2=1,IF(ชี้วัด14!Y21="","",ชี้วัด14!Y21),IF(ชี้วัด14!Y51="","",ชี้วัด14!Y51))</f>
        <v/>
      </c>
      <c r="Z21" s="314" t="str">
        <f>IF($B$2=1,IF(ชี้วัด14!Z21="","",ชี้วัด14!Z21),IF(ชี้วัด14!Z51="","",ชี้วัด14!Z51))</f>
        <v/>
      </c>
      <c r="AA21" s="314" t="str">
        <f>IF($B$2=1,IF(ชี้วัด14!AA21="","",ชี้วัด14!AA21),IF(ชี้วัด14!AA51="","",ชี้วัด14!AA51))</f>
        <v/>
      </c>
      <c r="AB21" s="314" t="str">
        <f>IF($B$2=1,IF(ชี้วัด14!AB21="","",ชี้วัด14!AB21),IF(ชี้วัด14!AB51="","",ชี้วัด14!AB51))</f>
        <v/>
      </c>
      <c r="AC21" s="314" t="str">
        <f>IF($B$2=1,IF(ชี้วัด14!AC21="","",ชี้วัด14!AC21),IF(ชี้วัด14!AC51="","",ชี้วัด14!AC51))</f>
        <v/>
      </c>
      <c r="AD21" s="314" t="str">
        <f>IF($B$2=1,IF(ชี้วัด14!AD21="","",ชี้วัด14!AD21),IF(ชี้วัด14!AD51="","",ชี้วัด14!AD51))</f>
        <v/>
      </c>
      <c r="AE21" s="314" t="str">
        <f>IF($B$2=1,IF(ชี้วัด14!AE21="","",ชี้วัด14!AE21),IF(ชี้วัด14!AE51="","",ชี้วัด14!AE51))</f>
        <v/>
      </c>
      <c r="AF21" s="314" t="str">
        <f>IF($B$2=1,IF(ชี้วัด14!AF21="","",ชี้วัด14!AF21),IF(ชี้วัด14!AF51="","",ชี้วัด14!AF51))</f>
        <v/>
      </c>
      <c r="AG21" s="314" t="str">
        <f>IF($B$2=1,IF(ชี้วัด14!AG21="","",ชี้วัด14!AG21),IF(ชี้วัด14!AG51="","",ชี้วัด14!AG51))</f>
        <v/>
      </c>
      <c r="AH21" s="314" t="str">
        <f>IF($B$2=1,IF(ชี้วัด14!AH21="","",ชี้วัด14!AH21),IF(ชี้วัด14!AH51="","",ชี้วัด14!AH51))</f>
        <v/>
      </c>
      <c r="AI21" s="314" t="str">
        <f>IF($B$2=1,IF(ชี้วัด14!AI21="","",ชี้วัด14!AI21),IF(ชี้วัด14!AI51="","",ชี้วัด14!AI51))</f>
        <v/>
      </c>
      <c r="AJ21" s="314" t="str">
        <f>IF($B$2=1,IF(ชี้วัด14!AJ21="","",ชี้วัด14!AJ21),IF(ชี้วัด14!AJ51="","",ชี้วัด14!AJ51))</f>
        <v/>
      </c>
      <c r="AK21" s="314" t="str">
        <f>IF($B$2=1,IF(ชี้วัด14!AK21="","",ชี้วัด14!AK21),IF(ชี้วัด14!AK51="","",ชี้วัด14!AK51))</f>
        <v/>
      </c>
      <c r="AL21" s="314" t="str">
        <f>IF($B$2=1,IF(ชี้วัด14!AL21="","",ชี้วัด14!AL21),IF(ชี้วัด14!AL51="","",ชี้วัด14!AL51))</f>
        <v/>
      </c>
      <c r="AM21" s="314" t="str">
        <f>IF($B$2=1,IF(ชี้วัด14!AM21="","",ชี้วัด14!AM21),IF(ชี้วัด14!AM51="","",ชี้วัด14!AM51))</f>
        <v/>
      </c>
      <c r="AN21" s="314" t="str">
        <f>IF($B$2=1,IF(ชี้วัด14!AN21="","",ชี้วัด14!AN21),IF(ชี้วัด14!AN51="","",ชี้วัด14!AN51))</f>
        <v/>
      </c>
      <c r="AO21" s="314" t="str">
        <f>IF($B$2=1,IF(ชี้วัด14!AO21="","",ชี้วัด14!AO21),IF(ชี้วัด14!AO51="","",ชี้วัด14!AO51))</f>
        <v/>
      </c>
      <c r="AP21" s="314" t="str">
        <f>IF($B$2=1,IF(ชี้วัด14!AP21="","",ชี้วัด14!AP21),IF(ชี้วัด14!AP51="","",ชี้วัด14!AP51))</f>
        <v/>
      </c>
      <c r="AQ21" s="314" t="str">
        <f>IF($B$2=1,IF(ชี้วัด14!AQ21="","",ชี้วัด14!AQ21),IF(ชี้วัด14!AQ51="","",ชี้วัด14!AQ51))</f>
        <v/>
      </c>
      <c r="AR21" s="314" t="str">
        <f>IF($B$2=1,IF(ชี้วัด14!AR21="","",ชี้วัด14!AR21),IF(ชี้วัด14!AR51="","",ชี้วัด14!AR51))</f>
        <v/>
      </c>
      <c r="AS21" s="314" t="str">
        <f>IF($B$2=1,IF(ชี้วัด14!AS21="","",ชี้วัด14!AS21),IF(ชี้วัด14!AS51="","",ชี้วัด14!AS51))</f>
        <v/>
      </c>
      <c r="AT21" s="314" t="str">
        <f>IF($B$2=1,IF(ชี้วัด14!AT21="","",ชี้วัด14!AT21),IF(ชี้วัด14!AT51="","",ชี้วัด14!AT51))</f>
        <v/>
      </c>
      <c r="AU21" s="314" t="str">
        <f>IF($B$2=1,IF(ชี้วัด14!AU21="","",ชี้วัด14!AU21),IF(ชี้วัด14!AU51="","",ชี้วัด14!AU51))</f>
        <v/>
      </c>
      <c r="AV21" s="314" t="str">
        <f>IF($B$2=1,IF(ชี้วัด14!AV21="","",ชี้วัด14!AV21),IF(ชี้วัด14!AV51="","",ชี้วัด14!AV51))</f>
        <v/>
      </c>
      <c r="AW21" s="314" t="str">
        <f>IF($B$2=1,IF(ชี้วัด14!AW21="","",ชี้วัด14!AW21),IF(ชี้วัด14!AW51="","",ชี้วัด14!AW51))</f>
        <v/>
      </c>
      <c r="AX21" s="314" t="str">
        <f>IF($B$2=1,IF(ชี้วัด14!AX21="","",ชี้วัด14!AX21),IF(ชี้วัด14!AX51="","",ชี้วัด14!AX51))</f>
        <v/>
      </c>
      <c r="AY21" s="314" t="str">
        <f>IF($B$2=1,IF(ชี้วัด14!AY21="","",ชี้วัด14!AY21),IF(ชี้วัด14!AY51="","",ชี้วัด14!AY51))</f>
        <v/>
      </c>
      <c r="AZ21" s="314" t="str">
        <f>IF($B$2=1,IF(ชี้วัด14!AZ21="","",ชี้วัด14!AZ21),IF(ชี้วัด14!AZ51="","",ชี้วัด14!AZ51))</f>
        <v/>
      </c>
      <c r="BA21" s="314" t="str">
        <f>IF($B$2=1,IF(ชี้วัด14!BA21="","",ชี้วัด14!BA21),IF(ชี้วัด14!BA51="","",ชี้วัด14!BA51))</f>
        <v/>
      </c>
      <c r="BB21" s="314" t="str">
        <f>IF($B$2=1,IF(ชี้วัด14!BB21="","",ชี้วัด14!BB21),IF(ชี้วัด14!BB51="","",ชี้วัด14!BB51))</f>
        <v/>
      </c>
      <c r="BC21" s="314" t="str">
        <f>IF($B$2=1,IF(ชี้วัด14!BC21="","",ชี้วัด14!BC21),IF(ชี้วัด14!BC51="","",ชี้วัด14!BC51))</f>
        <v/>
      </c>
      <c r="BD21" s="314" t="str">
        <f>IF($B$2=1,IF(ชี้วัด14!BD21="","",ชี้วัด14!BD21),IF(ชี้วัด14!BD51="","",ชี้วัด14!BD51))</f>
        <v/>
      </c>
      <c r="BE21" s="116" t="str">
        <f>IF($B$2=1,IF(ชี้วัด14!BE21="","",ชี้วัด14!BE21),IF(ชี้วัด14!BE51="","",ชี้วัด14!BE51))</f>
        <v/>
      </c>
      <c r="BF21" s="116" t="str">
        <f>IF($B$2=1,IF(ชี้วัด14!BF21="","",ชี้วัด14!BF21),IF(ชี้วัด14!BF51="","",ชี้วัด14!BF51))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IF($B$2=1,IF(ชี้วัด14!E22="","",ชี้วัด14!E22),IF(ชี้วัด14!E52="","",ชี้วัด14!E52))</f>
        <v/>
      </c>
      <c r="F22" s="118"/>
      <c r="G22" s="314" t="str">
        <f>IF($B$2=1,IF(ชี้วัด14!G22="","",ชี้วัด14!G22),IF(ชี้วัด14!G52="","",ชี้วัด14!G52))</f>
        <v/>
      </c>
      <c r="H22" s="314" t="str">
        <f>IF($B$2=1,IF(ชี้วัด14!H22="","",ชี้วัด14!H22),IF(ชี้วัด14!H52="","",ชี้วัด14!H52))</f>
        <v/>
      </c>
      <c r="I22" s="314" t="str">
        <f>IF($B$2=1,IF(ชี้วัด14!I22="","",ชี้วัด14!I22),IF(ชี้วัด14!I52="","",ชี้วัด14!I52))</f>
        <v/>
      </c>
      <c r="J22" s="314" t="str">
        <f>IF($B$2=1,IF(ชี้วัด14!J22="","",ชี้วัด14!J22),IF(ชี้วัด14!J52="","",ชี้วัด14!J52))</f>
        <v/>
      </c>
      <c r="K22" s="314" t="str">
        <f>IF($B$2=1,IF(ชี้วัด14!K22="","",ชี้วัด14!K22),IF(ชี้วัด14!K52="","",ชี้วัด14!K52))</f>
        <v/>
      </c>
      <c r="L22" s="314" t="str">
        <f>IF($B$2=1,IF(ชี้วัด14!L22="","",ชี้วัด14!L22),IF(ชี้วัด14!L52="","",ชี้วัด14!L52))</f>
        <v/>
      </c>
      <c r="M22" s="314" t="str">
        <f>IF($B$2=1,IF(ชี้วัด14!M22="","",ชี้วัด14!M22),IF(ชี้วัด14!M52="","",ชี้วัด14!M52))</f>
        <v/>
      </c>
      <c r="N22" s="314" t="str">
        <f>IF($B$2=1,IF(ชี้วัด14!N22="","",ชี้วัด14!N22),IF(ชี้วัด14!N52="","",ชี้วัด14!N52))</f>
        <v/>
      </c>
      <c r="O22" s="314" t="str">
        <f>IF($B$2=1,IF(ชี้วัด14!O22="","",ชี้วัด14!O22),IF(ชี้วัด14!O52="","",ชี้วัด14!O52))</f>
        <v/>
      </c>
      <c r="P22" s="314" t="str">
        <f>IF($B$2=1,IF(ชี้วัด14!P22="","",ชี้วัด14!P22),IF(ชี้วัด14!P52="","",ชี้วัด14!P52))</f>
        <v/>
      </c>
      <c r="Q22" s="314" t="str">
        <f>IF($B$2=1,IF(ชี้วัด14!Q22="","",ชี้วัด14!Q22),IF(ชี้วัด14!Q52="","",ชี้วัด14!Q52))</f>
        <v/>
      </c>
      <c r="R22" s="314" t="str">
        <f>IF($B$2=1,IF(ชี้วัด14!R22="","",ชี้วัด14!R22),IF(ชี้วัด14!R52="","",ชี้วัด14!R52))</f>
        <v/>
      </c>
      <c r="S22" s="314" t="str">
        <f>IF($B$2=1,IF(ชี้วัด14!S22="","",ชี้วัด14!S22),IF(ชี้วัด14!S52="","",ชี้วัด14!S52))</f>
        <v/>
      </c>
      <c r="T22" s="314" t="str">
        <f>IF($B$2=1,IF(ชี้วัด14!T22="","",ชี้วัด14!T22),IF(ชี้วัด14!T52="","",ชี้วัด14!T52))</f>
        <v/>
      </c>
      <c r="U22" s="314" t="str">
        <f>IF($B$2=1,IF(ชี้วัด14!U22="","",ชี้วัด14!U22),IF(ชี้วัด14!U52="","",ชี้วัด14!U52))</f>
        <v/>
      </c>
      <c r="V22" s="314" t="str">
        <f>IF($B$2=1,IF(ชี้วัด14!V22="","",ชี้วัด14!V22),IF(ชี้วัด14!V52="","",ชี้วัด14!V52))</f>
        <v/>
      </c>
      <c r="W22" s="314" t="str">
        <f>IF($B$2=1,IF(ชี้วัด14!W22="","",ชี้วัด14!W22),IF(ชี้วัด14!W52="","",ชี้วัด14!W52))</f>
        <v/>
      </c>
      <c r="X22" s="314" t="str">
        <f>IF($B$2=1,IF(ชี้วัด14!X22="","",ชี้วัด14!X22),IF(ชี้วัด14!X52="","",ชี้วัด14!X52))</f>
        <v/>
      </c>
      <c r="Y22" s="314" t="str">
        <f>IF($B$2=1,IF(ชี้วัด14!Y22="","",ชี้วัด14!Y22),IF(ชี้วัด14!Y52="","",ชี้วัด14!Y52))</f>
        <v/>
      </c>
      <c r="Z22" s="314" t="str">
        <f>IF($B$2=1,IF(ชี้วัด14!Z22="","",ชี้วัด14!Z22),IF(ชี้วัด14!Z52="","",ชี้วัด14!Z52))</f>
        <v/>
      </c>
      <c r="AA22" s="314" t="str">
        <f>IF($B$2=1,IF(ชี้วัด14!AA22="","",ชี้วัด14!AA22),IF(ชี้วัด14!AA52="","",ชี้วัด14!AA52))</f>
        <v/>
      </c>
      <c r="AB22" s="314" t="str">
        <f>IF($B$2=1,IF(ชี้วัด14!AB22="","",ชี้วัด14!AB22),IF(ชี้วัด14!AB52="","",ชี้วัด14!AB52))</f>
        <v/>
      </c>
      <c r="AC22" s="314" t="str">
        <f>IF($B$2=1,IF(ชี้วัด14!AC22="","",ชี้วัด14!AC22),IF(ชี้วัด14!AC52="","",ชี้วัด14!AC52))</f>
        <v/>
      </c>
      <c r="AD22" s="314" t="str">
        <f>IF($B$2=1,IF(ชี้วัด14!AD22="","",ชี้วัด14!AD22),IF(ชี้วัด14!AD52="","",ชี้วัด14!AD52))</f>
        <v/>
      </c>
      <c r="AE22" s="314" t="str">
        <f>IF($B$2=1,IF(ชี้วัด14!AE22="","",ชี้วัด14!AE22),IF(ชี้วัด14!AE52="","",ชี้วัด14!AE52))</f>
        <v/>
      </c>
      <c r="AF22" s="314" t="str">
        <f>IF($B$2=1,IF(ชี้วัด14!AF22="","",ชี้วัด14!AF22),IF(ชี้วัด14!AF52="","",ชี้วัด14!AF52))</f>
        <v/>
      </c>
      <c r="AG22" s="314" t="str">
        <f>IF($B$2=1,IF(ชี้วัด14!AG22="","",ชี้วัด14!AG22),IF(ชี้วัด14!AG52="","",ชี้วัด14!AG52))</f>
        <v/>
      </c>
      <c r="AH22" s="314" t="str">
        <f>IF($B$2=1,IF(ชี้วัด14!AH22="","",ชี้วัด14!AH22),IF(ชี้วัด14!AH52="","",ชี้วัด14!AH52))</f>
        <v/>
      </c>
      <c r="AI22" s="314" t="str">
        <f>IF($B$2=1,IF(ชี้วัด14!AI22="","",ชี้วัด14!AI22),IF(ชี้วัด14!AI52="","",ชี้วัด14!AI52))</f>
        <v/>
      </c>
      <c r="AJ22" s="314" t="str">
        <f>IF($B$2=1,IF(ชี้วัด14!AJ22="","",ชี้วัด14!AJ22),IF(ชี้วัด14!AJ52="","",ชี้วัด14!AJ52))</f>
        <v/>
      </c>
      <c r="AK22" s="314" t="str">
        <f>IF($B$2=1,IF(ชี้วัด14!AK22="","",ชี้วัด14!AK22),IF(ชี้วัด14!AK52="","",ชี้วัด14!AK52))</f>
        <v/>
      </c>
      <c r="AL22" s="314" t="str">
        <f>IF($B$2=1,IF(ชี้วัด14!AL22="","",ชี้วัด14!AL22),IF(ชี้วัด14!AL52="","",ชี้วัด14!AL52))</f>
        <v/>
      </c>
      <c r="AM22" s="314" t="str">
        <f>IF($B$2=1,IF(ชี้วัด14!AM22="","",ชี้วัด14!AM22),IF(ชี้วัด14!AM52="","",ชี้วัด14!AM52))</f>
        <v/>
      </c>
      <c r="AN22" s="314" t="str">
        <f>IF($B$2=1,IF(ชี้วัด14!AN22="","",ชี้วัด14!AN22),IF(ชี้วัด14!AN52="","",ชี้วัด14!AN52))</f>
        <v/>
      </c>
      <c r="AO22" s="314" t="str">
        <f>IF($B$2=1,IF(ชี้วัด14!AO22="","",ชี้วัด14!AO22),IF(ชี้วัด14!AO52="","",ชี้วัด14!AO52))</f>
        <v/>
      </c>
      <c r="AP22" s="314" t="str">
        <f>IF($B$2=1,IF(ชี้วัด14!AP22="","",ชี้วัด14!AP22),IF(ชี้วัด14!AP52="","",ชี้วัด14!AP52))</f>
        <v/>
      </c>
      <c r="AQ22" s="314" t="str">
        <f>IF($B$2=1,IF(ชี้วัด14!AQ22="","",ชี้วัด14!AQ22),IF(ชี้วัด14!AQ52="","",ชี้วัด14!AQ52))</f>
        <v/>
      </c>
      <c r="AR22" s="314" t="str">
        <f>IF($B$2=1,IF(ชี้วัด14!AR22="","",ชี้วัด14!AR22),IF(ชี้วัด14!AR52="","",ชี้วัด14!AR52))</f>
        <v/>
      </c>
      <c r="AS22" s="314" t="str">
        <f>IF($B$2=1,IF(ชี้วัด14!AS22="","",ชี้วัด14!AS22),IF(ชี้วัด14!AS52="","",ชี้วัด14!AS52))</f>
        <v/>
      </c>
      <c r="AT22" s="314" t="str">
        <f>IF($B$2=1,IF(ชี้วัด14!AT22="","",ชี้วัด14!AT22),IF(ชี้วัด14!AT52="","",ชี้วัด14!AT52))</f>
        <v/>
      </c>
      <c r="AU22" s="314" t="str">
        <f>IF($B$2=1,IF(ชี้วัด14!AU22="","",ชี้วัด14!AU22),IF(ชี้วัด14!AU52="","",ชี้วัด14!AU52))</f>
        <v/>
      </c>
      <c r="AV22" s="314" t="str">
        <f>IF($B$2=1,IF(ชี้วัด14!AV22="","",ชี้วัด14!AV22),IF(ชี้วัด14!AV52="","",ชี้วัด14!AV52))</f>
        <v/>
      </c>
      <c r="AW22" s="314" t="str">
        <f>IF($B$2=1,IF(ชี้วัด14!AW22="","",ชี้วัด14!AW22),IF(ชี้วัด14!AW52="","",ชี้วัด14!AW52))</f>
        <v/>
      </c>
      <c r="AX22" s="314" t="str">
        <f>IF($B$2=1,IF(ชี้วัด14!AX22="","",ชี้วัด14!AX22),IF(ชี้วัด14!AX52="","",ชี้วัด14!AX52))</f>
        <v/>
      </c>
      <c r="AY22" s="314" t="str">
        <f>IF($B$2=1,IF(ชี้วัด14!AY22="","",ชี้วัด14!AY22),IF(ชี้วัด14!AY52="","",ชี้วัด14!AY52))</f>
        <v/>
      </c>
      <c r="AZ22" s="314" t="str">
        <f>IF($B$2=1,IF(ชี้วัด14!AZ22="","",ชี้วัด14!AZ22),IF(ชี้วัด14!AZ52="","",ชี้วัด14!AZ52))</f>
        <v/>
      </c>
      <c r="BA22" s="314" t="str">
        <f>IF($B$2=1,IF(ชี้วัด14!BA22="","",ชี้วัด14!BA22),IF(ชี้วัด14!BA52="","",ชี้วัด14!BA52))</f>
        <v/>
      </c>
      <c r="BB22" s="314" t="str">
        <f>IF($B$2=1,IF(ชี้วัด14!BB22="","",ชี้วัด14!BB22),IF(ชี้วัด14!BB52="","",ชี้วัด14!BB52))</f>
        <v/>
      </c>
      <c r="BC22" s="314" t="str">
        <f>IF($B$2=1,IF(ชี้วัด14!BC22="","",ชี้วัด14!BC22),IF(ชี้วัด14!BC52="","",ชี้วัด14!BC52))</f>
        <v/>
      </c>
      <c r="BD22" s="314" t="str">
        <f>IF($B$2=1,IF(ชี้วัด14!BD22="","",ชี้วัด14!BD22),IF(ชี้วัด14!BD52="","",ชี้วัด14!BD52))</f>
        <v/>
      </c>
      <c r="BE22" s="116" t="str">
        <f>IF($B$2=1,IF(ชี้วัด14!BE22="","",ชี้วัด14!BE22),IF(ชี้วัด14!BE52="","",ชี้วัด14!BE52))</f>
        <v/>
      </c>
      <c r="BF22" s="116" t="str">
        <f>IF($B$2=1,IF(ชี้วัด14!BF22="","",ชี้วัด14!BF22),IF(ชี้วัด14!BF52="","",ชี้วัด14!BF52))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IF($B$2=1,IF(ชี้วัด14!E23="","",ชี้วัด14!E23),IF(ชี้วัด14!E53="","",ชี้วัด14!E53))</f>
        <v/>
      </c>
      <c r="F23" s="118"/>
      <c r="G23" s="314" t="str">
        <f>IF($B$2=1,IF(ชี้วัด14!G23="","",ชี้วัด14!G23),IF(ชี้วัด14!G53="","",ชี้วัด14!G53))</f>
        <v/>
      </c>
      <c r="H23" s="314" t="str">
        <f>IF($B$2=1,IF(ชี้วัด14!H23="","",ชี้วัด14!H23),IF(ชี้วัด14!H53="","",ชี้วัด14!H53))</f>
        <v/>
      </c>
      <c r="I23" s="314" t="str">
        <f>IF($B$2=1,IF(ชี้วัด14!I23="","",ชี้วัด14!I23),IF(ชี้วัด14!I53="","",ชี้วัด14!I53))</f>
        <v/>
      </c>
      <c r="J23" s="314" t="str">
        <f>IF($B$2=1,IF(ชี้วัด14!J23="","",ชี้วัด14!J23),IF(ชี้วัด14!J53="","",ชี้วัด14!J53))</f>
        <v/>
      </c>
      <c r="K23" s="314" t="str">
        <f>IF($B$2=1,IF(ชี้วัด14!K23="","",ชี้วัด14!K23),IF(ชี้วัด14!K53="","",ชี้วัด14!K53))</f>
        <v/>
      </c>
      <c r="L23" s="314" t="str">
        <f>IF($B$2=1,IF(ชี้วัด14!L23="","",ชี้วัด14!L23),IF(ชี้วัด14!L53="","",ชี้วัด14!L53))</f>
        <v/>
      </c>
      <c r="M23" s="314" t="str">
        <f>IF($B$2=1,IF(ชี้วัด14!M23="","",ชี้วัด14!M23),IF(ชี้วัด14!M53="","",ชี้วัด14!M53))</f>
        <v/>
      </c>
      <c r="N23" s="314" t="str">
        <f>IF($B$2=1,IF(ชี้วัด14!N23="","",ชี้วัด14!N23),IF(ชี้วัด14!N53="","",ชี้วัด14!N53))</f>
        <v/>
      </c>
      <c r="O23" s="314" t="str">
        <f>IF($B$2=1,IF(ชี้วัด14!O23="","",ชี้วัด14!O23),IF(ชี้วัด14!O53="","",ชี้วัด14!O53))</f>
        <v/>
      </c>
      <c r="P23" s="314" t="str">
        <f>IF($B$2=1,IF(ชี้วัด14!P23="","",ชี้วัด14!P23),IF(ชี้วัด14!P53="","",ชี้วัด14!P53))</f>
        <v/>
      </c>
      <c r="Q23" s="314" t="str">
        <f>IF($B$2=1,IF(ชี้วัด14!Q23="","",ชี้วัด14!Q23),IF(ชี้วัด14!Q53="","",ชี้วัด14!Q53))</f>
        <v/>
      </c>
      <c r="R23" s="314" t="str">
        <f>IF($B$2=1,IF(ชี้วัด14!R23="","",ชี้วัด14!R23),IF(ชี้วัด14!R53="","",ชี้วัด14!R53))</f>
        <v/>
      </c>
      <c r="S23" s="314" t="str">
        <f>IF($B$2=1,IF(ชี้วัด14!S23="","",ชี้วัด14!S23),IF(ชี้วัด14!S53="","",ชี้วัด14!S53))</f>
        <v/>
      </c>
      <c r="T23" s="314" t="str">
        <f>IF($B$2=1,IF(ชี้วัด14!T23="","",ชี้วัด14!T23),IF(ชี้วัด14!T53="","",ชี้วัด14!T53))</f>
        <v/>
      </c>
      <c r="U23" s="314" t="str">
        <f>IF($B$2=1,IF(ชี้วัด14!U23="","",ชี้วัด14!U23),IF(ชี้วัด14!U53="","",ชี้วัด14!U53))</f>
        <v/>
      </c>
      <c r="V23" s="314" t="str">
        <f>IF($B$2=1,IF(ชี้วัด14!V23="","",ชี้วัด14!V23),IF(ชี้วัด14!V53="","",ชี้วัด14!V53))</f>
        <v/>
      </c>
      <c r="W23" s="314" t="str">
        <f>IF($B$2=1,IF(ชี้วัด14!W23="","",ชี้วัด14!W23),IF(ชี้วัด14!W53="","",ชี้วัด14!W53))</f>
        <v/>
      </c>
      <c r="X23" s="314" t="str">
        <f>IF($B$2=1,IF(ชี้วัด14!X23="","",ชี้วัด14!X23),IF(ชี้วัด14!X53="","",ชี้วัด14!X53))</f>
        <v/>
      </c>
      <c r="Y23" s="314" t="str">
        <f>IF($B$2=1,IF(ชี้วัด14!Y23="","",ชี้วัด14!Y23),IF(ชี้วัด14!Y53="","",ชี้วัด14!Y53))</f>
        <v/>
      </c>
      <c r="Z23" s="314" t="str">
        <f>IF($B$2=1,IF(ชี้วัด14!Z23="","",ชี้วัด14!Z23),IF(ชี้วัด14!Z53="","",ชี้วัด14!Z53))</f>
        <v/>
      </c>
      <c r="AA23" s="314" t="str">
        <f>IF($B$2=1,IF(ชี้วัด14!AA23="","",ชี้วัด14!AA23),IF(ชี้วัด14!AA53="","",ชี้วัด14!AA53))</f>
        <v/>
      </c>
      <c r="AB23" s="314" t="str">
        <f>IF($B$2=1,IF(ชี้วัด14!AB23="","",ชี้วัด14!AB23),IF(ชี้วัด14!AB53="","",ชี้วัด14!AB53))</f>
        <v/>
      </c>
      <c r="AC23" s="314" t="str">
        <f>IF($B$2=1,IF(ชี้วัด14!AC23="","",ชี้วัด14!AC23),IF(ชี้วัด14!AC53="","",ชี้วัด14!AC53))</f>
        <v/>
      </c>
      <c r="AD23" s="314" t="str">
        <f>IF($B$2=1,IF(ชี้วัด14!AD23="","",ชี้วัด14!AD23),IF(ชี้วัด14!AD53="","",ชี้วัด14!AD53))</f>
        <v/>
      </c>
      <c r="AE23" s="314" t="str">
        <f>IF($B$2=1,IF(ชี้วัด14!AE23="","",ชี้วัด14!AE23),IF(ชี้วัด14!AE53="","",ชี้วัด14!AE53))</f>
        <v/>
      </c>
      <c r="AF23" s="314" t="str">
        <f>IF($B$2=1,IF(ชี้วัด14!AF23="","",ชี้วัด14!AF23),IF(ชี้วัด14!AF53="","",ชี้วัด14!AF53))</f>
        <v/>
      </c>
      <c r="AG23" s="314" t="str">
        <f>IF($B$2=1,IF(ชี้วัด14!AG23="","",ชี้วัด14!AG23),IF(ชี้วัด14!AG53="","",ชี้วัด14!AG53))</f>
        <v/>
      </c>
      <c r="AH23" s="314" t="str">
        <f>IF($B$2=1,IF(ชี้วัด14!AH23="","",ชี้วัด14!AH23),IF(ชี้วัด14!AH53="","",ชี้วัด14!AH53))</f>
        <v/>
      </c>
      <c r="AI23" s="314" t="str">
        <f>IF($B$2=1,IF(ชี้วัด14!AI23="","",ชี้วัด14!AI23),IF(ชี้วัด14!AI53="","",ชี้วัด14!AI53))</f>
        <v/>
      </c>
      <c r="AJ23" s="314" t="str">
        <f>IF($B$2=1,IF(ชี้วัด14!AJ23="","",ชี้วัด14!AJ23),IF(ชี้วัด14!AJ53="","",ชี้วัด14!AJ53))</f>
        <v/>
      </c>
      <c r="AK23" s="314" t="str">
        <f>IF($B$2=1,IF(ชี้วัด14!AK23="","",ชี้วัด14!AK23),IF(ชี้วัด14!AK53="","",ชี้วัด14!AK53))</f>
        <v/>
      </c>
      <c r="AL23" s="314" t="str">
        <f>IF($B$2=1,IF(ชี้วัด14!AL23="","",ชี้วัด14!AL23),IF(ชี้วัด14!AL53="","",ชี้วัด14!AL53))</f>
        <v/>
      </c>
      <c r="AM23" s="314" t="str">
        <f>IF($B$2=1,IF(ชี้วัด14!AM23="","",ชี้วัด14!AM23),IF(ชี้วัด14!AM53="","",ชี้วัด14!AM53))</f>
        <v/>
      </c>
      <c r="AN23" s="314" t="str">
        <f>IF($B$2=1,IF(ชี้วัด14!AN23="","",ชี้วัด14!AN23),IF(ชี้วัด14!AN53="","",ชี้วัด14!AN53))</f>
        <v/>
      </c>
      <c r="AO23" s="314" t="str">
        <f>IF($B$2=1,IF(ชี้วัด14!AO23="","",ชี้วัด14!AO23),IF(ชี้วัด14!AO53="","",ชี้วัด14!AO53))</f>
        <v/>
      </c>
      <c r="AP23" s="314" t="str">
        <f>IF($B$2=1,IF(ชี้วัด14!AP23="","",ชี้วัด14!AP23),IF(ชี้วัด14!AP53="","",ชี้วัด14!AP53))</f>
        <v/>
      </c>
      <c r="AQ23" s="314" t="str">
        <f>IF($B$2=1,IF(ชี้วัด14!AQ23="","",ชี้วัด14!AQ23),IF(ชี้วัด14!AQ53="","",ชี้วัด14!AQ53))</f>
        <v/>
      </c>
      <c r="AR23" s="314" t="str">
        <f>IF($B$2=1,IF(ชี้วัด14!AR23="","",ชี้วัด14!AR23),IF(ชี้วัด14!AR53="","",ชี้วัด14!AR53))</f>
        <v/>
      </c>
      <c r="AS23" s="314" t="str">
        <f>IF($B$2=1,IF(ชี้วัด14!AS23="","",ชี้วัด14!AS23),IF(ชี้วัด14!AS53="","",ชี้วัด14!AS53))</f>
        <v/>
      </c>
      <c r="AT23" s="314" t="str">
        <f>IF($B$2=1,IF(ชี้วัด14!AT23="","",ชี้วัด14!AT23),IF(ชี้วัด14!AT53="","",ชี้วัด14!AT53))</f>
        <v/>
      </c>
      <c r="AU23" s="314" t="str">
        <f>IF($B$2=1,IF(ชี้วัด14!AU23="","",ชี้วัด14!AU23),IF(ชี้วัด14!AU53="","",ชี้วัด14!AU53))</f>
        <v/>
      </c>
      <c r="AV23" s="314" t="str">
        <f>IF($B$2=1,IF(ชี้วัด14!AV23="","",ชี้วัด14!AV23),IF(ชี้วัด14!AV53="","",ชี้วัด14!AV53))</f>
        <v/>
      </c>
      <c r="AW23" s="314" t="str">
        <f>IF($B$2=1,IF(ชี้วัด14!AW23="","",ชี้วัด14!AW23),IF(ชี้วัด14!AW53="","",ชี้วัด14!AW53))</f>
        <v/>
      </c>
      <c r="AX23" s="314" t="str">
        <f>IF($B$2=1,IF(ชี้วัด14!AX23="","",ชี้วัด14!AX23),IF(ชี้วัด14!AX53="","",ชี้วัด14!AX53))</f>
        <v/>
      </c>
      <c r="AY23" s="314" t="str">
        <f>IF($B$2=1,IF(ชี้วัด14!AY23="","",ชี้วัด14!AY23),IF(ชี้วัด14!AY53="","",ชี้วัด14!AY53))</f>
        <v/>
      </c>
      <c r="AZ23" s="314" t="str">
        <f>IF($B$2=1,IF(ชี้วัด14!AZ23="","",ชี้วัด14!AZ23),IF(ชี้วัด14!AZ53="","",ชี้วัด14!AZ53))</f>
        <v/>
      </c>
      <c r="BA23" s="314" t="str">
        <f>IF($B$2=1,IF(ชี้วัด14!BA23="","",ชี้วัด14!BA23),IF(ชี้วัด14!BA53="","",ชี้วัด14!BA53))</f>
        <v/>
      </c>
      <c r="BB23" s="314" t="str">
        <f>IF($B$2=1,IF(ชี้วัด14!BB23="","",ชี้วัด14!BB23),IF(ชี้วัด14!BB53="","",ชี้วัด14!BB53))</f>
        <v/>
      </c>
      <c r="BC23" s="314" t="str">
        <f>IF($B$2=1,IF(ชี้วัด14!BC23="","",ชี้วัด14!BC23),IF(ชี้วัด14!BC53="","",ชี้วัด14!BC53))</f>
        <v/>
      </c>
      <c r="BD23" s="314" t="str">
        <f>IF($B$2=1,IF(ชี้วัด14!BD23="","",ชี้วัด14!BD23),IF(ชี้วัด14!BD53="","",ชี้วัด14!BD53))</f>
        <v/>
      </c>
      <c r="BE23" s="116" t="str">
        <f>IF($B$2=1,IF(ชี้วัด14!BE23="","",ชี้วัด14!BE23),IF(ชี้วัด14!BE53="","",ชี้วัด14!BE53))</f>
        <v/>
      </c>
      <c r="BF23" s="116" t="str">
        <f>IF($B$2=1,IF(ชี้วัด14!BF23="","",ชี้วัด14!BF23),IF(ชี้วัด14!BF53="","",ชี้วัด14!BF53))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IF($B$2=1,IF(ชี้วัด14!E24="","",ชี้วัด14!E24),IF(ชี้วัด14!E54="","",ชี้วัด14!E54))</f>
        <v/>
      </c>
      <c r="F24" s="118"/>
      <c r="G24" s="314" t="str">
        <f>IF($B$2=1,IF(ชี้วัด14!G24="","",ชี้วัด14!G24),IF(ชี้วัด14!G54="","",ชี้วัด14!G54))</f>
        <v/>
      </c>
      <c r="H24" s="314" t="str">
        <f>IF($B$2=1,IF(ชี้วัด14!H24="","",ชี้วัด14!H24),IF(ชี้วัด14!H54="","",ชี้วัด14!H54))</f>
        <v/>
      </c>
      <c r="I24" s="314" t="str">
        <f>IF($B$2=1,IF(ชี้วัด14!I24="","",ชี้วัด14!I24),IF(ชี้วัด14!I54="","",ชี้วัด14!I54))</f>
        <v/>
      </c>
      <c r="J24" s="314" t="str">
        <f>IF($B$2=1,IF(ชี้วัด14!J24="","",ชี้วัด14!J24),IF(ชี้วัด14!J54="","",ชี้วัด14!J54))</f>
        <v/>
      </c>
      <c r="K24" s="314" t="str">
        <f>IF($B$2=1,IF(ชี้วัด14!K24="","",ชี้วัด14!K24),IF(ชี้วัด14!K54="","",ชี้วัด14!K54))</f>
        <v/>
      </c>
      <c r="L24" s="314" t="str">
        <f>IF($B$2=1,IF(ชี้วัด14!L24="","",ชี้วัด14!L24),IF(ชี้วัด14!L54="","",ชี้วัด14!L54))</f>
        <v/>
      </c>
      <c r="M24" s="314" t="str">
        <f>IF($B$2=1,IF(ชี้วัด14!M24="","",ชี้วัด14!M24),IF(ชี้วัด14!M54="","",ชี้วัด14!M54))</f>
        <v/>
      </c>
      <c r="N24" s="314" t="str">
        <f>IF($B$2=1,IF(ชี้วัด14!N24="","",ชี้วัด14!N24),IF(ชี้วัด14!N54="","",ชี้วัด14!N54))</f>
        <v/>
      </c>
      <c r="O24" s="314" t="str">
        <f>IF($B$2=1,IF(ชี้วัด14!O24="","",ชี้วัด14!O24),IF(ชี้วัด14!O54="","",ชี้วัด14!O54))</f>
        <v/>
      </c>
      <c r="P24" s="314" t="str">
        <f>IF($B$2=1,IF(ชี้วัด14!P24="","",ชี้วัด14!P24),IF(ชี้วัด14!P54="","",ชี้วัด14!P54))</f>
        <v/>
      </c>
      <c r="Q24" s="314" t="str">
        <f>IF($B$2=1,IF(ชี้วัด14!Q24="","",ชี้วัด14!Q24),IF(ชี้วัด14!Q54="","",ชี้วัด14!Q54))</f>
        <v/>
      </c>
      <c r="R24" s="314" t="str">
        <f>IF($B$2=1,IF(ชี้วัด14!R24="","",ชี้วัด14!R24),IF(ชี้วัด14!R54="","",ชี้วัด14!R54))</f>
        <v/>
      </c>
      <c r="S24" s="314" t="str">
        <f>IF($B$2=1,IF(ชี้วัด14!S24="","",ชี้วัด14!S24),IF(ชี้วัด14!S54="","",ชี้วัด14!S54))</f>
        <v/>
      </c>
      <c r="T24" s="314" t="str">
        <f>IF($B$2=1,IF(ชี้วัด14!T24="","",ชี้วัด14!T24),IF(ชี้วัด14!T54="","",ชี้วัด14!T54))</f>
        <v/>
      </c>
      <c r="U24" s="314" t="str">
        <f>IF($B$2=1,IF(ชี้วัด14!U24="","",ชี้วัด14!U24),IF(ชี้วัด14!U54="","",ชี้วัด14!U54))</f>
        <v/>
      </c>
      <c r="V24" s="314" t="str">
        <f>IF($B$2=1,IF(ชี้วัด14!V24="","",ชี้วัด14!V24),IF(ชี้วัด14!V54="","",ชี้วัด14!V54))</f>
        <v/>
      </c>
      <c r="W24" s="314" t="str">
        <f>IF($B$2=1,IF(ชี้วัด14!W24="","",ชี้วัด14!W24),IF(ชี้วัด14!W54="","",ชี้วัด14!W54))</f>
        <v/>
      </c>
      <c r="X24" s="314" t="str">
        <f>IF($B$2=1,IF(ชี้วัด14!X24="","",ชี้วัด14!X24),IF(ชี้วัด14!X54="","",ชี้วัด14!X54))</f>
        <v/>
      </c>
      <c r="Y24" s="314" t="str">
        <f>IF($B$2=1,IF(ชี้วัด14!Y24="","",ชี้วัด14!Y24),IF(ชี้วัด14!Y54="","",ชี้วัด14!Y54))</f>
        <v/>
      </c>
      <c r="Z24" s="314" t="str">
        <f>IF($B$2=1,IF(ชี้วัด14!Z24="","",ชี้วัด14!Z24),IF(ชี้วัด14!Z54="","",ชี้วัด14!Z54))</f>
        <v/>
      </c>
      <c r="AA24" s="314" t="str">
        <f>IF($B$2=1,IF(ชี้วัด14!AA24="","",ชี้วัด14!AA24),IF(ชี้วัด14!AA54="","",ชี้วัด14!AA54))</f>
        <v/>
      </c>
      <c r="AB24" s="314" t="str">
        <f>IF($B$2=1,IF(ชี้วัด14!AB24="","",ชี้วัด14!AB24),IF(ชี้วัด14!AB54="","",ชี้วัด14!AB54))</f>
        <v/>
      </c>
      <c r="AC24" s="314" t="str">
        <f>IF($B$2=1,IF(ชี้วัด14!AC24="","",ชี้วัด14!AC24),IF(ชี้วัด14!AC54="","",ชี้วัด14!AC54))</f>
        <v/>
      </c>
      <c r="AD24" s="314" t="str">
        <f>IF($B$2=1,IF(ชี้วัด14!AD24="","",ชี้วัด14!AD24),IF(ชี้วัด14!AD54="","",ชี้วัด14!AD54))</f>
        <v/>
      </c>
      <c r="AE24" s="314" t="str">
        <f>IF($B$2=1,IF(ชี้วัด14!AE24="","",ชี้วัด14!AE24),IF(ชี้วัด14!AE54="","",ชี้วัด14!AE54))</f>
        <v/>
      </c>
      <c r="AF24" s="314" t="str">
        <f>IF($B$2=1,IF(ชี้วัด14!AF24="","",ชี้วัด14!AF24),IF(ชี้วัด14!AF54="","",ชี้วัด14!AF54))</f>
        <v/>
      </c>
      <c r="AG24" s="314" t="str">
        <f>IF($B$2=1,IF(ชี้วัด14!AG24="","",ชี้วัด14!AG24),IF(ชี้วัด14!AG54="","",ชี้วัด14!AG54))</f>
        <v/>
      </c>
      <c r="AH24" s="314" t="str">
        <f>IF($B$2=1,IF(ชี้วัด14!AH24="","",ชี้วัด14!AH24),IF(ชี้วัด14!AH54="","",ชี้วัด14!AH54))</f>
        <v/>
      </c>
      <c r="AI24" s="314" t="str">
        <f>IF($B$2=1,IF(ชี้วัด14!AI24="","",ชี้วัด14!AI24),IF(ชี้วัด14!AI54="","",ชี้วัด14!AI54))</f>
        <v/>
      </c>
      <c r="AJ24" s="314" t="str">
        <f>IF($B$2=1,IF(ชี้วัด14!AJ24="","",ชี้วัด14!AJ24),IF(ชี้วัด14!AJ54="","",ชี้วัด14!AJ54))</f>
        <v/>
      </c>
      <c r="AK24" s="314" t="str">
        <f>IF($B$2=1,IF(ชี้วัด14!AK24="","",ชี้วัด14!AK24),IF(ชี้วัด14!AK54="","",ชี้วัด14!AK54))</f>
        <v/>
      </c>
      <c r="AL24" s="314" t="str">
        <f>IF($B$2=1,IF(ชี้วัด14!AL24="","",ชี้วัด14!AL24),IF(ชี้วัด14!AL54="","",ชี้วัด14!AL54))</f>
        <v/>
      </c>
      <c r="AM24" s="314" t="str">
        <f>IF($B$2=1,IF(ชี้วัด14!AM24="","",ชี้วัด14!AM24),IF(ชี้วัด14!AM54="","",ชี้วัด14!AM54))</f>
        <v/>
      </c>
      <c r="AN24" s="314" t="str">
        <f>IF($B$2=1,IF(ชี้วัด14!AN24="","",ชี้วัด14!AN24),IF(ชี้วัด14!AN54="","",ชี้วัด14!AN54))</f>
        <v/>
      </c>
      <c r="AO24" s="314" t="str">
        <f>IF($B$2=1,IF(ชี้วัด14!AO24="","",ชี้วัด14!AO24),IF(ชี้วัด14!AO54="","",ชี้วัด14!AO54))</f>
        <v/>
      </c>
      <c r="AP24" s="314" t="str">
        <f>IF($B$2=1,IF(ชี้วัด14!AP24="","",ชี้วัด14!AP24),IF(ชี้วัด14!AP54="","",ชี้วัด14!AP54))</f>
        <v/>
      </c>
      <c r="AQ24" s="314" t="str">
        <f>IF($B$2=1,IF(ชี้วัด14!AQ24="","",ชี้วัด14!AQ24),IF(ชี้วัด14!AQ54="","",ชี้วัด14!AQ54))</f>
        <v/>
      </c>
      <c r="AR24" s="314" t="str">
        <f>IF($B$2=1,IF(ชี้วัด14!AR24="","",ชี้วัด14!AR24),IF(ชี้วัด14!AR54="","",ชี้วัด14!AR54))</f>
        <v/>
      </c>
      <c r="AS24" s="314" t="str">
        <f>IF($B$2=1,IF(ชี้วัด14!AS24="","",ชี้วัด14!AS24),IF(ชี้วัด14!AS54="","",ชี้วัด14!AS54))</f>
        <v/>
      </c>
      <c r="AT24" s="314" t="str">
        <f>IF($B$2=1,IF(ชี้วัด14!AT24="","",ชี้วัด14!AT24),IF(ชี้วัด14!AT54="","",ชี้วัด14!AT54))</f>
        <v/>
      </c>
      <c r="AU24" s="314" t="str">
        <f>IF($B$2=1,IF(ชี้วัด14!AU24="","",ชี้วัด14!AU24),IF(ชี้วัด14!AU54="","",ชี้วัด14!AU54))</f>
        <v/>
      </c>
      <c r="AV24" s="314" t="str">
        <f>IF($B$2=1,IF(ชี้วัด14!AV24="","",ชี้วัด14!AV24),IF(ชี้วัด14!AV54="","",ชี้วัด14!AV54))</f>
        <v/>
      </c>
      <c r="AW24" s="314" t="str">
        <f>IF($B$2=1,IF(ชี้วัด14!AW24="","",ชี้วัด14!AW24),IF(ชี้วัด14!AW54="","",ชี้วัด14!AW54))</f>
        <v/>
      </c>
      <c r="AX24" s="314" t="str">
        <f>IF($B$2=1,IF(ชี้วัด14!AX24="","",ชี้วัด14!AX24),IF(ชี้วัด14!AX54="","",ชี้วัด14!AX54))</f>
        <v/>
      </c>
      <c r="AY24" s="314" t="str">
        <f>IF($B$2=1,IF(ชี้วัด14!AY24="","",ชี้วัด14!AY24),IF(ชี้วัด14!AY54="","",ชี้วัด14!AY54))</f>
        <v/>
      </c>
      <c r="AZ24" s="314" t="str">
        <f>IF($B$2=1,IF(ชี้วัด14!AZ24="","",ชี้วัด14!AZ24),IF(ชี้วัด14!AZ54="","",ชี้วัด14!AZ54))</f>
        <v/>
      </c>
      <c r="BA24" s="314" t="str">
        <f>IF($B$2=1,IF(ชี้วัด14!BA24="","",ชี้วัด14!BA24),IF(ชี้วัด14!BA54="","",ชี้วัด14!BA54))</f>
        <v/>
      </c>
      <c r="BB24" s="314" t="str">
        <f>IF($B$2=1,IF(ชี้วัด14!BB24="","",ชี้วัด14!BB24),IF(ชี้วัด14!BB54="","",ชี้วัด14!BB54))</f>
        <v/>
      </c>
      <c r="BC24" s="314" t="str">
        <f>IF($B$2=1,IF(ชี้วัด14!BC24="","",ชี้วัด14!BC24),IF(ชี้วัด14!BC54="","",ชี้วัด14!BC54))</f>
        <v/>
      </c>
      <c r="BD24" s="314" t="str">
        <f>IF($B$2=1,IF(ชี้วัด14!BD24="","",ชี้วัด14!BD24),IF(ชี้วัด14!BD54="","",ชี้วัด14!BD54))</f>
        <v/>
      </c>
      <c r="BE24" s="116" t="str">
        <f>IF($B$2=1,IF(ชี้วัด14!BE24="","",ชี้วัด14!BE24),IF(ชี้วัด14!BE54="","",ชี้วัด14!BE54))</f>
        <v/>
      </c>
      <c r="BF24" s="116" t="str">
        <f>IF($B$2=1,IF(ชี้วัด14!BF24="","",ชี้วัด14!BF24),IF(ชี้วัด14!BF54="","",ชี้วัด14!BF54))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IF($B$2=1,IF(ชี้วัด14!E25="","",ชี้วัด14!E25),IF(ชี้วัด14!E55="","",ชี้วัด14!E55))</f>
        <v/>
      </c>
      <c r="F25" s="118"/>
      <c r="G25" s="314" t="str">
        <f>IF($B$2=1,IF(ชี้วัด14!G25="","",ชี้วัด14!G25),IF(ชี้วัด14!G55="","",ชี้วัด14!G55))</f>
        <v/>
      </c>
      <c r="H25" s="314" t="str">
        <f>IF($B$2=1,IF(ชี้วัด14!H25="","",ชี้วัด14!H25),IF(ชี้วัด14!H55="","",ชี้วัด14!H55))</f>
        <v/>
      </c>
      <c r="I25" s="314" t="str">
        <f>IF($B$2=1,IF(ชี้วัด14!I25="","",ชี้วัด14!I25),IF(ชี้วัด14!I55="","",ชี้วัด14!I55))</f>
        <v/>
      </c>
      <c r="J25" s="314" t="str">
        <f>IF($B$2=1,IF(ชี้วัด14!J25="","",ชี้วัด14!J25),IF(ชี้วัด14!J55="","",ชี้วัด14!J55))</f>
        <v/>
      </c>
      <c r="K25" s="314" t="str">
        <f>IF($B$2=1,IF(ชี้วัด14!K25="","",ชี้วัด14!K25),IF(ชี้วัด14!K55="","",ชี้วัด14!K55))</f>
        <v/>
      </c>
      <c r="L25" s="314" t="str">
        <f>IF($B$2=1,IF(ชี้วัด14!L25="","",ชี้วัด14!L25),IF(ชี้วัด14!L55="","",ชี้วัด14!L55))</f>
        <v/>
      </c>
      <c r="M25" s="314" t="str">
        <f>IF($B$2=1,IF(ชี้วัด14!M25="","",ชี้วัด14!M25),IF(ชี้วัด14!M55="","",ชี้วัด14!M55))</f>
        <v/>
      </c>
      <c r="N25" s="314" t="str">
        <f>IF($B$2=1,IF(ชี้วัด14!N25="","",ชี้วัด14!N25),IF(ชี้วัด14!N55="","",ชี้วัด14!N55))</f>
        <v/>
      </c>
      <c r="O25" s="314" t="str">
        <f>IF($B$2=1,IF(ชี้วัด14!O25="","",ชี้วัด14!O25),IF(ชี้วัด14!O55="","",ชี้วัด14!O55))</f>
        <v/>
      </c>
      <c r="P25" s="314" t="str">
        <f>IF($B$2=1,IF(ชี้วัด14!P25="","",ชี้วัด14!P25),IF(ชี้วัด14!P55="","",ชี้วัด14!P55))</f>
        <v/>
      </c>
      <c r="Q25" s="314" t="str">
        <f>IF($B$2=1,IF(ชี้วัด14!Q25="","",ชี้วัด14!Q25),IF(ชี้วัด14!Q55="","",ชี้วัด14!Q55))</f>
        <v/>
      </c>
      <c r="R25" s="314" t="str">
        <f>IF($B$2=1,IF(ชี้วัด14!R25="","",ชี้วัด14!R25),IF(ชี้วัด14!R55="","",ชี้วัด14!R55))</f>
        <v/>
      </c>
      <c r="S25" s="314" t="str">
        <f>IF($B$2=1,IF(ชี้วัด14!S25="","",ชี้วัด14!S25),IF(ชี้วัด14!S55="","",ชี้วัด14!S55))</f>
        <v/>
      </c>
      <c r="T25" s="314" t="str">
        <f>IF($B$2=1,IF(ชี้วัด14!T25="","",ชี้วัด14!T25),IF(ชี้วัด14!T55="","",ชี้วัด14!T55))</f>
        <v/>
      </c>
      <c r="U25" s="314" t="str">
        <f>IF($B$2=1,IF(ชี้วัด14!U25="","",ชี้วัด14!U25),IF(ชี้วัด14!U55="","",ชี้วัด14!U55))</f>
        <v/>
      </c>
      <c r="V25" s="314" t="str">
        <f>IF($B$2=1,IF(ชี้วัด14!V25="","",ชี้วัด14!V25),IF(ชี้วัด14!V55="","",ชี้วัด14!V55))</f>
        <v/>
      </c>
      <c r="W25" s="314" t="str">
        <f>IF($B$2=1,IF(ชี้วัด14!W25="","",ชี้วัด14!W25),IF(ชี้วัด14!W55="","",ชี้วัด14!W55))</f>
        <v/>
      </c>
      <c r="X25" s="314" t="str">
        <f>IF($B$2=1,IF(ชี้วัด14!X25="","",ชี้วัด14!X25),IF(ชี้วัด14!X55="","",ชี้วัด14!X55))</f>
        <v/>
      </c>
      <c r="Y25" s="314" t="str">
        <f>IF($B$2=1,IF(ชี้วัด14!Y25="","",ชี้วัด14!Y25),IF(ชี้วัด14!Y55="","",ชี้วัด14!Y55))</f>
        <v/>
      </c>
      <c r="Z25" s="314" t="str">
        <f>IF($B$2=1,IF(ชี้วัด14!Z25="","",ชี้วัด14!Z25),IF(ชี้วัด14!Z55="","",ชี้วัด14!Z55))</f>
        <v/>
      </c>
      <c r="AA25" s="314" t="str">
        <f>IF($B$2=1,IF(ชี้วัด14!AA25="","",ชี้วัด14!AA25),IF(ชี้วัด14!AA55="","",ชี้วัด14!AA55))</f>
        <v/>
      </c>
      <c r="AB25" s="314" t="str">
        <f>IF($B$2=1,IF(ชี้วัด14!AB25="","",ชี้วัด14!AB25),IF(ชี้วัด14!AB55="","",ชี้วัด14!AB55))</f>
        <v/>
      </c>
      <c r="AC25" s="314" t="str">
        <f>IF($B$2=1,IF(ชี้วัด14!AC25="","",ชี้วัด14!AC25),IF(ชี้วัด14!AC55="","",ชี้วัด14!AC55))</f>
        <v/>
      </c>
      <c r="AD25" s="314" t="str">
        <f>IF($B$2=1,IF(ชี้วัด14!AD25="","",ชี้วัด14!AD25),IF(ชี้วัด14!AD55="","",ชี้วัด14!AD55))</f>
        <v/>
      </c>
      <c r="AE25" s="314" t="str">
        <f>IF($B$2=1,IF(ชี้วัด14!AE25="","",ชี้วัด14!AE25),IF(ชี้วัด14!AE55="","",ชี้วัด14!AE55))</f>
        <v/>
      </c>
      <c r="AF25" s="314" t="str">
        <f>IF($B$2=1,IF(ชี้วัด14!AF25="","",ชี้วัด14!AF25),IF(ชี้วัด14!AF55="","",ชี้วัด14!AF55))</f>
        <v/>
      </c>
      <c r="AG25" s="314" t="str">
        <f>IF($B$2=1,IF(ชี้วัด14!AG25="","",ชี้วัด14!AG25),IF(ชี้วัด14!AG55="","",ชี้วัด14!AG55))</f>
        <v/>
      </c>
      <c r="AH25" s="314" t="str">
        <f>IF($B$2=1,IF(ชี้วัด14!AH25="","",ชี้วัด14!AH25),IF(ชี้วัด14!AH55="","",ชี้วัด14!AH55))</f>
        <v/>
      </c>
      <c r="AI25" s="314" t="str">
        <f>IF($B$2=1,IF(ชี้วัด14!AI25="","",ชี้วัด14!AI25),IF(ชี้วัด14!AI55="","",ชี้วัด14!AI55))</f>
        <v/>
      </c>
      <c r="AJ25" s="314" t="str">
        <f>IF($B$2=1,IF(ชี้วัด14!AJ25="","",ชี้วัด14!AJ25),IF(ชี้วัด14!AJ55="","",ชี้วัด14!AJ55))</f>
        <v/>
      </c>
      <c r="AK25" s="314" t="str">
        <f>IF($B$2=1,IF(ชี้วัด14!AK25="","",ชี้วัด14!AK25),IF(ชี้วัด14!AK55="","",ชี้วัด14!AK55))</f>
        <v/>
      </c>
      <c r="AL25" s="314" t="str">
        <f>IF($B$2=1,IF(ชี้วัด14!AL25="","",ชี้วัด14!AL25),IF(ชี้วัด14!AL55="","",ชี้วัด14!AL55))</f>
        <v/>
      </c>
      <c r="AM25" s="314" t="str">
        <f>IF($B$2=1,IF(ชี้วัด14!AM25="","",ชี้วัด14!AM25),IF(ชี้วัด14!AM55="","",ชี้วัด14!AM55))</f>
        <v/>
      </c>
      <c r="AN25" s="314" t="str">
        <f>IF($B$2=1,IF(ชี้วัด14!AN25="","",ชี้วัด14!AN25),IF(ชี้วัด14!AN55="","",ชี้วัด14!AN55))</f>
        <v/>
      </c>
      <c r="AO25" s="314" t="str">
        <f>IF($B$2=1,IF(ชี้วัด14!AO25="","",ชี้วัด14!AO25),IF(ชี้วัด14!AO55="","",ชี้วัด14!AO55))</f>
        <v/>
      </c>
      <c r="AP25" s="314" t="str">
        <f>IF($B$2=1,IF(ชี้วัด14!AP25="","",ชี้วัด14!AP25),IF(ชี้วัด14!AP55="","",ชี้วัด14!AP55))</f>
        <v/>
      </c>
      <c r="AQ25" s="314" t="str">
        <f>IF($B$2=1,IF(ชี้วัด14!AQ25="","",ชี้วัด14!AQ25),IF(ชี้วัด14!AQ55="","",ชี้วัด14!AQ55))</f>
        <v/>
      </c>
      <c r="AR25" s="314" t="str">
        <f>IF($B$2=1,IF(ชี้วัด14!AR25="","",ชี้วัด14!AR25),IF(ชี้วัด14!AR55="","",ชี้วัด14!AR55))</f>
        <v/>
      </c>
      <c r="AS25" s="314" t="str">
        <f>IF($B$2=1,IF(ชี้วัด14!AS25="","",ชี้วัด14!AS25),IF(ชี้วัด14!AS55="","",ชี้วัด14!AS55))</f>
        <v/>
      </c>
      <c r="AT25" s="314" t="str">
        <f>IF($B$2=1,IF(ชี้วัด14!AT25="","",ชี้วัด14!AT25),IF(ชี้วัด14!AT55="","",ชี้วัด14!AT55))</f>
        <v/>
      </c>
      <c r="AU25" s="314" t="str">
        <f>IF($B$2=1,IF(ชี้วัด14!AU25="","",ชี้วัด14!AU25),IF(ชี้วัด14!AU55="","",ชี้วัด14!AU55))</f>
        <v/>
      </c>
      <c r="AV25" s="314" t="str">
        <f>IF($B$2=1,IF(ชี้วัด14!AV25="","",ชี้วัด14!AV25),IF(ชี้วัด14!AV55="","",ชี้วัด14!AV55))</f>
        <v/>
      </c>
      <c r="AW25" s="314" t="str">
        <f>IF($B$2=1,IF(ชี้วัด14!AW25="","",ชี้วัด14!AW25),IF(ชี้วัด14!AW55="","",ชี้วัด14!AW55))</f>
        <v/>
      </c>
      <c r="AX25" s="314" t="str">
        <f>IF($B$2=1,IF(ชี้วัด14!AX25="","",ชี้วัด14!AX25),IF(ชี้วัด14!AX55="","",ชี้วัด14!AX55))</f>
        <v/>
      </c>
      <c r="AY25" s="314" t="str">
        <f>IF($B$2=1,IF(ชี้วัด14!AY25="","",ชี้วัด14!AY25),IF(ชี้วัด14!AY55="","",ชี้วัด14!AY55))</f>
        <v/>
      </c>
      <c r="AZ25" s="314" t="str">
        <f>IF($B$2=1,IF(ชี้วัด14!AZ25="","",ชี้วัด14!AZ25),IF(ชี้วัด14!AZ55="","",ชี้วัด14!AZ55))</f>
        <v/>
      </c>
      <c r="BA25" s="314" t="str">
        <f>IF($B$2=1,IF(ชี้วัด14!BA25="","",ชี้วัด14!BA25),IF(ชี้วัด14!BA55="","",ชี้วัด14!BA55))</f>
        <v/>
      </c>
      <c r="BB25" s="314" t="str">
        <f>IF($B$2=1,IF(ชี้วัด14!BB25="","",ชี้วัด14!BB25),IF(ชี้วัด14!BB55="","",ชี้วัด14!BB55))</f>
        <v/>
      </c>
      <c r="BC25" s="314" t="str">
        <f>IF($B$2=1,IF(ชี้วัด14!BC25="","",ชี้วัด14!BC25),IF(ชี้วัด14!BC55="","",ชี้วัด14!BC55))</f>
        <v/>
      </c>
      <c r="BD25" s="314" t="str">
        <f>IF($B$2=1,IF(ชี้วัด14!BD25="","",ชี้วัด14!BD25),IF(ชี้วัด14!BD55="","",ชี้วัด14!BD55))</f>
        <v/>
      </c>
      <c r="BE25" s="116" t="str">
        <f>IF($B$2=1,IF(ชี้วัด14!BE25="","",ชี้วัด14!BE25),IF(ชี้วัด14!BE55="","",ชี้วัด14!BE55))</f>
        <v/>
      </c>
      <c r="BF25" s="116" t="str">
        <f>IF($B$2=1,IF(ชี้วัด14!BF25="","",ชี้วัด14!BF25),IF(ชี้วัด14!BF55="","",ชี้วัด14!BF55))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IF($B$2=1,IF(ชี้วัด14!E26="","",ชี้วัด14!E26),IF(ชี้วัด14!E56="","",ชี้วัด14!E56))</f>
        <v/>
      </c>
      <c r="F26" s="118"/>
      <c r="G26" s="314" t="str">
        <f>IF($B$2=1,IF(ชี้วัด14!G26="","",ชี้วัด14!G26),IF(ชี้วัด14!G56="","",ชี้วัด14!G56))</f>
        <v/>
      </c>
      <c r="H26" s="314" t="str">
        <f>IF($B$2=1,IF(ชี้วัด14!H26="","",ชี้วัด14!H26),IF(ชี้วัด14!H56="","",ชี้วัด14!H56))</f>
        <v/>
      </c>
      <c r="I26" s="314" t="str">
        <f>IF($B$2=1,IF(ชี้วัด14!I26="","",ชี้วัด14!I26),IF(ชี้วัด14!I56="","",ชี้วัด14!I56))</f>
        <v/>
      </c>
      <c r="J26" s="314" t="str">
        <f>IF($B$2=1,IF(ชี้วัด14!J26="","",ชี้วัด14!J26),IF(ชี้วัด14!J56="","",ชี้วัด14!J56))</f>
        <v/>
      </c>
      <c r="K26" s="314" t="str">
        <f>IF($B$2=1,IF(ชี้วัด14!K26="","",ชี้วัด14!K26),IF(ชี้วัด14!K56="","",ชี้วัด14!K56))</f>
        <v/>
      </c>
      <c r="L26" s="314" t="str">
        <f>IF($B$2=1,IF(ชี้วัด14!L26="","",ชี้วัด14!L26),IF(ชี้วัด14!L56="","",ชี้วัด14!L56))</f>
        <v/>
      </c>
      <c r="M26" s="314" t="str">
        <f>IF($B$2=1,IF(ชี้วัด14!M26="","",ชี้วัด14!M26),IF(ชี้วัด14!M56="","",ชี้วัด14!M56))</f>
        <v/>
      </c>
      <c r="N26" s="314" t="str">
        <f>IF($B$2=1,IF(ชี้วัด14!N26="","",ชี้วัด14!N26),IF(ชี้วัด14!N56="","",ชี้วัด14!N56))</f>
        <v/>
      </c>
      <c r="O26" s="314" t="str">
        <f>IF($B$2=1,IF(ชี้วัด14!O26="","",ชี้วัด14!O26),IF(ชี้วัด14!O56="","",ชี้วัด14!O56))</f>
        <v/>
      </c>
      <c r="P26" s="314" t="str">
        <f>IF($B$2=1,IF(ชี้วัด14!P26="","",ชี้วัด14!P26),IF(ชี้วัด14!P56="","",ชี้วัด14!P56))</f>
        <v/>
      </c>
      <c r="Q26" s="314" t="str">
        <f>IF($B$2=1,IF(ชี้วัด14!Q26="","",ชี้วัด14!Q26),IF(ชี้วัด14!Q56="","",ชี้วัด14!Q56))</f>
        <v/>
      </c>
      <c r="R26" s="314" t="str">
        <f>IF($B$2=1,IF(ชี้วัด14!R26="","",ชี้วัด14!R26),IF(ชี้วัด14!R56="","",ชี้วัด14!R56))</f>
        <v/>
      </c>
      <c r="S26" s="314" t="str">
        <f>IF($B$2=1,IF(ชี้วัด14!S26="","",ชี้วัด14!S26),IF(ชี้วัด14!S56="","",ชี้วัด14!S56))</f>
        <v/>
      </c>
      <c r="T26" s="314" t="str">
        <f>IF($B$2=1,IF(ชี้วัด14!T26="","",ชี้วัด14!T26),IF(ชี้วัด14!T56="","",ชี้วัด14!T56))</f>
        <v/>
      </c>
      <c r="U26" s="314" t="str">
        <f>IF($B$2=1,IF(ชี้วัด14!U26="","",ชี้วัด14!U26),IF(ชี้วัด14!U56="","",ชี้วัด14!U56))</f>
        <v/>
      </c>
      <c r="V26" s="314" t="str">
        <f>IF($B$2=1,IF(ชี้วัด14!V26="","",ชี้วัด14!V26),IF(ชี้วัด14!V56="","",ชี้วัด14!V56))</f>
        <v/>
      </c>
      <c r="W26" s="314" t="str">
        <f>IF($B$2=1,IF(ชี้วัด14!W26="","",ชี้วัด14!W26),IF(ชี้วัด14!W56="","",ชี้วัด14!W56))</f>
        <v/>
      </c>
      <c r="X26" s="314" t="str">
        <f>IF($B$2=1,IF(ชี้วัด14!X26="","",ชี้วัด14!X26),IF(ชี้วัด14!X56="","",ชี้วัด14!X56))</f>
        <v/>
      </c>
      <c r="Y26" s="314" t="str">
        <f>IF($B$2=1,IF(ชี้วัด14!Y26="","",ชี้วัด14!Y26),IF(ชี้วัด14!Y56="","",ชี้วัด14!Y56))</f>
        <v/>
      </c>
      <c r="Z26" s="314" t="str">
        <f>IF($B$2=1,IF(ชี้วัด14!Z26="","",ชี้วัด14!Z26),IF(ชี้วัด14!Z56="","",ชี้วัด14!Z56))</f>
        <v/>
      </c>
      <c r="AA26" s="314" t="str">
        <f>IF($B$2=1,IF(ชี้วัด14!AA26="","",ชี้วัด14!AA26),IF(ชี้วัด14!AA56="","",ชี้วัด14!AA56))</f>
        <v/>
      </c>
      <c r="AB26" s="314" t="str">
        <f>IF($B$2=1,IF(ชี้วัด14!AB26="","",ชี้วัด14!AB26),IF(ชี้วัด14!AB56="","",ชี้วัด14!AB56))</f>
        <v/>
      </c>
      <c r="AC26" s="314" t="str">
        <f>IF($B$2=1,IF(ชี้วัด14!AC26="","",ชี้วัด14!AC26),IF(ชี้วัด14!AC56="","",ชี้วัด14!AC56))</f>
        <v/>
      </c>
      <c r="AD26" s="314" t="str">
        <f>IF($B$2=1,IF(ชี้วัด14!AD26="","",ชี้วัด14!AD26),IF(ชี้วัด14!AD56="","",ชี้วัด14!AD56))</f>
        <v/>
      </c>
      <c r="AE26" s="314" t="str">
        <f>IF($B$2=1,IF(ชี้วัด14!AE26="","",ชี้วัด14!AE26),IF(ชี้วัด14!AE56="","",ชี้วัด14!AE56))</f>
        <v/>
      </c>
      <c r="AF26" s="314" t="str">
        <f>IF($B$2=1,IF(ชี้วัด14!AF26="","",ชี้วัด14!AF26),IF(ชี้วัด14!AF56="","",ชี้วัด14!AF56))</f>
        <v/>
      </c>
      <c r="AG26" s="314" t="str">
        <f>IF($B$2=1,IF(ชี้วัด14!AG26="","",ชี้วัด14!AG26),IF(ชี้วัด14!AG56="","",ชี้วัด14!AG56))</f>
        <v/>
      </c>
      <c r="AH26" s="314" t="str">
        <f>IF($B$2=1,IF(ชี้วัด14!AH26="","",ชี้วัด14!AH26),IF(ชี้วัด14!AH56="","",ชี้วัด14!AH56))</f>
        <v/>
      </c>
      <c r="AI26" s="314" t="str">
        <f>IF($B$2=1,IF(ชี้วัด14!AI26="","",ชี้วัด14!AI26),IF(ชี้วัด14!AI56="","",ชี้วัด14!AI56))</f>
        <v/>
      </c>
      <c r="AJ26" s="314" t="str">
        <f>IF($B$2=1,IF(ชี้วัด14!AJ26="","",ชี้วัด14!AJ26),IF(ชี้วัด14!AJ56="","",ชี้วัด14!AJ56))</f>
        <v/>
      </c>
      <c r="AK26" s="314" t="str">
        <f>IF($B$2=1,IF(ชี้วัด14!AK26="","",ชี้วัด14!AK26),IF(ชี้วัด14!AK56="","",ชี้วัด14!AK56))</f>
        <v/>
      </c>
      <c r="AL26" s="314" t="str">
        <f>IF($B$2=1,IF(ชี้วัด14!AL26="","",ชี้วัด14!AL26),IF(ชี้วัด14!AL56="","",ชี้วัด14!AL56))</f>
        <v/>
      </c>
      <c r="AM26" s="314" t="str">
        <f>IF($B$2=1,IF(ชี้วัด14!AM26="","",ชี้วัด14!AM26),IF(ชี้วัด14!AM56="","",ชี้วัด14!AM56))</f>
        <v/>
      </c>
      <c r="AN26" s="314" t="str">
        <f>IF($B$2=1,IF(ชี้วัด14!AN26="","",ชี้วัด14!AN26),IF(ชี้วัด14!AN56="","",ชี้วัด14!AN56))</f>
        <v/>
      </c>
      <c r="AO26" s="314" t="str">
        <f>IF($B$2=1,IF(ชี้วัด14!AO26="","",ชี้วัด14!AO26),IF(ชี้วัด14!AO56="","",ชี้วัด14!AO56))</f>
        <v/>
      </c>
      <c r="AP26" s="314" t="str">
        <f>IF($B$2=1,IF(ชี้วัด14!AP26="","",ชี้วัด14!AP26),IF(ชี้วัด14!AP56="","",ชี้วัด14!AP56))</f>
        <v/>
      </c>
      <c r="AQ26" s="314" t="str">
        <f>IF($B$2=1,IF(ชี้วัด14!AQ26="","",ชี้วัด14!AQ26),IF(ชี้วัด14!AQ56="","",ชี้วัด14!AQ56))</f>
        <v/>
      </c>
      <c r="AR26" s="314" t="str">
        <f>IF($B$2=1,IF(ชี้วัด14!AR26="","",ชี้วัด14!AR26),IF(ชี้วัด14!AR56="","",ชี้วัด14!AR56))</f>
        <v/>
      </c>
      <c r="AS26" s="314" t="str">
        <f>IF($B$2=1,IF(ชี้วัด14!AS26="","",ชี้วัด14!AS26),IF(ชี้วัด14!AS56="","",ชี้วัด14!AS56))</f>
        <v/>
      </c>
      <c r="AT26" s="314" t="str">
        <f>IF($B$2=1,IF(ชี้วัด14!AT26="","",ชี้วัด14!AT26),IF(ชี้วัด14!AT56="","",ชี้วัด14!AT56))</f>
        <v/>
      </c>
      <c r="AU26" s="314" t="str">
        <f>IF($B$2=1,IF(ชี้วัด14!AU26="","",ชี้วัด14!AU26),IF(ชี้วัด14!AU56="","",ชี้วัด14!AU56))</f>
        <v/>
      </c>
      <c r="AV26" s="314" t="str">
        <f>IF($B$2=1,IF(ชี้วัด14!AV26="","",ชี้วัด14!AV26),IF(ชี้วัด14!AV56="","",ชี้วัด14!AV56))</f>
        <v/>
      </c>
      <c r="AW26" s="314" t="str">
        <f>IF($B$2=1,IF(ชี้วัด14!AW26="","",ชี้วัด14!AW26),IF(ชี้วัด14!AW56="","",ชี้วัด14!AW56))</f>
        <v/>
      </c>
      <c r="AX26" s="314" t="str">
        <f>IF($B$2=1,IF(ชี้วัด14!AX26="","",ชี้วัด14!AX26),IF(ชี้วัด14!AX56="","",ชี้วัด14!AX56))</f>
        <v/>
      </c>
      <c r="AY26" s="314" t="str">
        <f>IF($B$2=1,IF(ชี้วัด14!AY26="","",ชี้วัด14!AY26),IF(ชี้วัด14!AY56="","",ชี้วัด14!AY56))</f>
        <v/>
      </c>
      <c r="AZ26" s="314" t="str">
        <f>IF($B$2=1,IF(ชี้วัด14!AZ26="","",ชี้วัด14!AZ26),IF(ชี้วัด14!AZ56="","",ชี้วัด14!AZ56))</f>
        <v/>
      </c>
      <c r="BA26" s="314" t="str">
        <f>IF($B$2=1,IF(ชี้วัด14!BA26="","",ชี้วัด14!BA26),IF(ชี้วัด14!BA56="","",ชี้วัด14!BA56))</f>
        <v/>
      </c>
      <c r="BB26" s="314" t="str">
        <f>IF($B$2=1,IF(ชี้วัด14!BB26="","",ชี้วัด14!BB26),IF(ชี้วัด14!BB56="","",ชี้วัด14!BB56))</f>
        <v/>
      </c>
      <c r="BC26" s="314" t="str">
        <f>IF($B$2=1,IF(ชี้วัด14!BC26="","",ชี้วัด14!BC26),IF(ชี้วัด14!BC56="","",ชี้วัด14!BC56))</f>
        <v/>
      </c>
      <c r="BD26" s="314" t="str">
        <f>IF($B$2=1,IF(ชี้วัด14!BD26="","",ชี้วัด14!BD26),IF(ชี้วัด14!BD56="","",ชี้วัด14!BD56))</f>
        <v/>
      </c>
      <c r="BE26" s="116" t="str">
        <f>IF($B$2=1,IF(ชี้วัด14!BE26="","",ชี้วัด14!BE26),IF(ชี้วัด14!BE56="","",ชี้วัด14!BE56))</f>
        <v/>
      </c>
      <c r="BF26" s="116" t="str">
        <f>IF($B$2=1,IF(ชี้วัด14!BF26="","",ชี้วัด14!BF26),IF(ชี้วัด14!BF56="","",ชี้วัด14!BF56))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IF($B$2=1,IF(ชี้วัด14!E27="","",ชี้วัด14!E27),IF(ชี้วัด14!E57="","",ชี้วัด14!E57))</f>
        <v/>
      </c>
      <c r="F27" s="118"/>
      <c r="G27" s="314" t="str">
        <f>IF($B$2=1,IF(ชี้วัด14!G27="","",ชี้วัด14!G27),IF(ชี้วัด14!G57="","",ชี้วัด14!G57))</f>
        <v/>
      </c>
      <c r="H27" s="314" t="str">
        <f>IF($B$2=1,IF(ชี้วัด14!H27="","",ชี้วัด14!H27),IF(ชี้วัด14!H57="","",ชี้วัด14!H57))</f>
        <v/>
      </c>
      <c r="I27" s="314" t="str">
        <f>IF($B$2=1,IF(ชี้วัด14!I27="","",ชี้วัด14!I27),IF(ชี้วัด14!I57="","",ชี้วัด14!I57))</f>
        <v/>
      </c>
      <c r="J27" s="314" t="str">
        <f>IF($B$2=1,IF(ชี้วัด14!J27="","",ชี้วัด14!J27),IF(ชี้วัด14!J57="","",ชี้วัด14!J57))</f>
        <v/>
      </c>
      <c r="K27" s="314" t="str">
        <f>IF($B$2=1,IF(ชี้วัด14!K27="","",ชี้วัด14!K27),IF(ชี้วัด14!K57="","",ชี้วัด14!K57))</f>
        <v/>
      </c>
      <c r="L27" s="314" t="str">
        <f>IF($B$2=1,IF(ชี้วัด14!L27="","",ชี้วัด14!L27),IF(ชี้วัด14!L57="","",ชี้วัด14!L57))</f>
        <v/>
      </c>
      <c r="M27" s="314" t="str">
        <f>IF($B$2=1,IF(ชี้วัด14!M27="","",ชี้วัด14!M27),IF(ชี้วัด14!M57="","",ชี้วัด14!M57))</f>
        <v/>
      </c>
      <c r="N27" s="314" t="str">
        <f>IF($B$2=1,IF(ชี้วัด14!N27="","",ชี้วัด14!N27),IF(ชี้วัด14!N57="","",ชี้วัด14!N57))</f>
        <v/>
      </c>
      <c r="O27" s="314" t="str">
        <f>IF($B$2=1,IF(ชี้วัด14!O27="","",ชี้วัด14!O27),IF(ชี้วัด14!O57="","",ชี้วัด14!O57))</f>
        <v/>
      </c>
      <c r="P27" s="314" t="str">
        <f>IF($B$2=1,IF(ชี้วัด14!P27="","",ชี้วัด14!P27),IF(ชี้วัด14!P57="","",ชี้วัด14!P57))</f>
        <v/>
      </c>
      <c r="Q27" s="314" t="str">
        <f>IF($B$2=1,IF(ชี้วัด14!Q27="","",ชี้วัด14!Q27),IF(ชี้วัด14!Q57="","",ชี้วัด14!Q57))</f>
        <v/>
      </c>
      <c r="R27" s="314" t="str">
        <f>IF($B$2=1,IF(ชี้วัด14!R27="","",ชี้วัด14!R27),IF(ชี้วัด14!R57="","",ชี้วัด14!R57))</f>
        <v/>
      </c>
      <c r="S27" s="314" t="str">
        <f>IF($B$2=1,IF(ชี้วัด14!S27="","",ชี้วัด14!S27),IF(ชี้วัด14!S57="","",ชี้วัด14!S57))</f>
        <v/>
      </c>
      <c r="T27" s="314" t="str">
        <f>IF($B$2=1,IF(ชี้วัด14!T27="","",ชี้วัด14!T27),IF(ชี้วัด14!T57="","",ชี้วัด14!T57))</f>
        <v/>
      </c>
      <c r="U27" s="314" t="str">
        <f>IF($B$2=1,IF(ชี้วัด14!U27="","",ชี้วัด14!U27),IF(ชี้วัด14!U57="","",ชี้วัด14!U57))</f>
        <v/>
      </c>
      <c r="V27" s="314" t="str">
        <f>IF($B$2=1,IF(ชี้วัด14!V27="","",ชี้วัด14!V27),IF(ชี้วัด14!V57="","",ชี้วัด14!V57))</f>
        <v/>
      </c>
      <c r="W27" s="314" t="str">
        <f>IF($B$2=1,IF(ชี้วัด14!W27="","",ชี้วัด14!W27),IF(ชี้วัด14!W57="","",ชี้วัด14!W57))</f>
        <v/>
      </c>
      <c r="X27" s="314" t="str">
        <f>IF($B$2=1,IF(ชี้วัด14!X27="","",ชี้วัด14!X27),IF(ชี้วัด14!X57="","",ชี้วัด14!X57))</f>
        <v/>
      </c>
      <c r="Y27" s="314" t="str">
        <f>IF($B$2=1,IF(ชี้วัด14!Y27="","",ชี้วัด14!Y27),IF(ชี้วัด14!Y57="","",ชี้วัด14!Y57))</f>
        <v/>
      </c>
      <c r="Z27" s="314" t="str">
        <f>IF($B$2=1,IF(ชี้วัด14!Z27="","",ชี้วัด14!Z27),IF(ชี้วัด14!Z57="","",ชี้วัด14!Z57))</f>
        <v/>
      </c>
      <c r="AA27" s="314" t="str">
        <f>IF($B$2=1,IF(ชี้วัด14!AA27="","",ชี้วัด14!AA27),IF(ชี้วัด14!AA57="","",ชี้วัด14!AA57))</f>
        <v/>
      </c>
      <c r="AB27" s="314" t="str">
        <f>IF($B$2=1,IF(ชี้วัด14!AB27="","",ชี้วัด14!AB27),IF(ชี้วัด14!AB57="","",ชี้วัด14!AB57))</f>
        <v/>
      </c>
      <c r="AC27" s="314" t="str">
        <f>IF($B$2=1,IF(ชี้วัด14!AC27="","",ชี้วัด14!AC27),IF(ชี้วัด14!AC57="","",ชี้วัด14!AC57))</f>
        <v/>
      </c>
      <c r="AD27" s="314" t="str">
        <f>IF($B$2=1,IF(ชี้วัด14!AD27="","",ชี้วัด14!AD27),IF(ชี้วัด14!AD57="","",ชี้วัด14!AD57))</f>
        <v/>
      </c>
      <c r="AE27" s="314" t="str">
        <f>IF($B$2=1,IF(ชี้วัด14!AE27="","",ชี้วัด14!AE27),IF(ชี้วัด14!AE57="","",ชี้วัด14!AE57))</f>
        <v/>
      </c>
      <c r="AF27" s="314" t="str">
        <f>IF($B$2=1,IF(ชี้วัด14!AF27="","",ชี้วัด14!AF27),IF(ชี้วัด14!AF57="","",ชี้วัด14!AF57))</f>
        <v/>
      </c>
      <c r="AG27" s="314" t="str">
        <f>IF($B$2=1,IF(ชี้วัด14!AG27="","",ชี้วัด14!AG27),IF(ชี้วัด14!AG57="","",ชี้วัด14!AG57))</f>
        <v/>
      </c>
      <c r="AH27" s="314" t="str">
        <f>IF($B$2=1,IF(ชี้วัด14!AH27="","",ชี้วัด14!AH27),IF(ชี้วัด14!AH57="","",ชี้วัด14!AH57))</f>
        <v/>
      </c>
      <c r="AI27" s="314" t="str">
        <f>IF($B$2=1,IF(ชี้วัด14!AI27="","",ชี้วัด14!AI27),IF(ชี้วัด14!AI57="","",ชี้วัด14!AI57))</f>
        <v/>
      </c>
      <c r="AJ27" s="314" t="str">
        <f>IF($B$2=1,IF(ชี้วัด14!AJ27="","",ชี้วัด14!AJ27),IF(ชี้วัด14!AJ57="","",ชี้วัด14!AJ57))</f>
        <v/>
      </c>
      <c r="AK27" s="314" t="str">
        <f>IF($B$2=1,IF(ชี้วัด14!AK27="","",ชี้วัด14!AK27),IF(ชี้วัด14!AK57="","",ชี้วัด14!AK57))</f>
        <v/>
      </c>
      <c r="AL27" s="314" t="str">
        <f>IF($B$2=1,IF(ชี้วัด14!AL27="","",ชี้วัด14!AL27),IF(ชี้วัด14!AL57="","",ชี้วัด14!AL57))</f>
        <v/>
      </c>
      <c r="AM27" s="314" t="str">
        <f>IF($B$2=1,IF(ชี้วัด14!AM27="","",ชี้วัด14!AM27),IF(ชี้วัด14!AM57="","",ชี้วัด14!AM57))</f>
        <v/>
      </c>
      <c r="AN27" s="314" t="str">
        <f>IF($B$2=1,IF(ชี้วัด14!AN27="","",ชี้วัด14!AN27),IF(ชี้วัด14!AN57="","",ชี้วัด14!AN57))</f>
        <v/>
      </c>
      <c r="AO27" s="314" t="str">
        <f>IF($B$2=1,IF(ชี้วัด14!AO27="","",ชี้วัด14!AO27),IF(ชี้วัด14!AO57="","",ชี้วัด14!AO57))</f>
        <v/>
      </c>
      <c r="AP27" s="314" t="str">
        <f>IF($B$2=1,IF(ชี้วัด14!AP27="","",ชี้วัด14!AP27),IF(ชี้วัด14!AP57="","",ชี้วัด14!AP57))</f>
        <v/>
      </c>
      <c r="AQ27" s="314" t="str">
        <f>IF($B$2=1,IF(ชี้วัด14!AQ27="","",ชี้วัด14!AQ27),IF(ชี้วัด14!AQ57="","",ชี้วัด14!AQ57))</f>
        <v/>
      </c>
      <c r="AR27" s="314" t="str">
        <f>IF($B$2=1,IF(ชี้วัด14!AR27="","",ชี้วัด14!AR27),IF(ชี้วัด14!AR57="","",ชี้วัด14!AR57))</f>
        <v/>
      </c>
      <c r="AS27" s="314" t="str">
        <f>IF($B$2=1,IF(ชี้วัด14!AS27="","",ชี้วัด14!AS27),IF(ชี้วัด14!AS57="","",ชี้วัด14!AS57))</f>
        <v/>
      </c>
      <c r="AT27" s="314" t="str">
        <f>IF($B$2=1,IF(ชี้วัด14!AT27="","",ชี้วัด14!AT27),IF(ชี้วัด14!AT57="","",ชี้วัด14!AT57))</f>
        <v/>
      </c>
      <c r="AU27" s="314" t="str">
        <f>IF($B$2=1,IF(ชี้วัด14!AU27="","",ชี้วัด14!AU27),IF(ชี้วัด14!AU57="","",ชี้วัด14!AU57))</f>
        <v/>
      </c>
      <c r="AV27" s="314" t="str">
        <f>IF($B$2=1,IF(ชี้วัด14!AV27="","",ชี้วัด14!AV27),IF(ชี้วัด14!AV57="","",ชี้วัด14!AV57))</f>
        <v/>
      </c>
      <c r="AW27" s="314" t="str">
        <f>IF($B$2=1,IF(ชี้วัด14!AW27="","",ชี้วัด14!AW27),IF(ชี้วัด14!AW57="","",ชี้วัด14!AW57))</f>
        <v/>
      </c>
      <c r="AX27" s="314" t="str">
        <f>IF($B$2=1,IF(ชี้วัด14!AX27="","",ชี้วัด14!AX27),IF(ชี้วัด14!AX57="","",ชี้วัด14!AX57))</f>
        <v/>
      </c>
      <c r="AY27" s="314" t="str">
        <f>IF($B$2=1,IF(ชี้วัด14!AY27="","",ชี้วัด14!AY27),IF(ชี้วัด14!AY57="","",ชี้วัด14!AY57))</f>
        <v/>
      </c>
      <c r="AZ27" s="314" t="str">
        <f>IF($B$2=1,IF(ชี้วัด14!AZ27="","",ชี้วัด14!AZ27),IF(ชี้วัด14!AZ57="","",ชี้วัด14!AZ57))</f>
        <v/>
      </c>
      <c r="BA27" s="314" t="str">
        <f>IF($B$2=1,IF(ชี้วัด14!BA27="","",ชี้วัด14!BA27),IF(ชี้วัด14!BA57="","",ชี้วัด14!BA57))</f>
        <v/>
      </c>
      <c r="BB27" s="314" t="str">
        <f>IF($B$2=1,IF(ชี้วัด14!BB27="","",ชี้วัด14!BB27),IF(ชี้วัด14!BB57="","",ชี้วัด14!BB57))</f>
        <v/>
      </c>
      <c r="BC27" s="314" t="str">
        <f>IF($B$2=1,IF(ชี้วัด14!BC27="","",ชี้วัด14!BC27),IF(ชี้วัด14!BC57="","",ชี้วัด14!BC57))</f>
        <v/>
      </c>
      <c r="BD27" s="314" t="str">
        <f>IF($B$2=1,IF(ชี้วัด14!BD27="","",ชี้วัด14!BD27),IF(ชี้วัด14!BD57="","",ชี้วัด14!BD57))</f>
        <v/>
      </c>
      <c r="BE27" s="116" t="str">
        <f>IF($B$2=1,IF(ชี้วัด14!BE27="","",ชี้วัด14!BE27),IF(ชี้วัด14!BE57="","",ชี้วัด14!BE57))</f>
        <v/>
      </c>
      <c r="BF27" s="116" t="str">
        <f>IF($B$2=1,IF(ชี้วัด14!BF27="","",ชี้วัด14!BF27),IF(ชี้วัด14!BF57="","",ชี้วัด14!BF57))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IF($B$2=1,IF(ชี้วัด14!E28="","",ชี้วัด14!E28),IF(ชี้วัด14!E58="","",ชี้วัด14!E58))</f>
        <v/>
      </c>
      <c r="F28" s="118"/>
      <c r="G28" s="314" t="str">
        <f>IF($B$2=1,IF(ชี้วัด14!G28="","",ชี้วัด14!G28),IF(ชี้วัด14!G58="","",ชี้วัด14!G58))</f>
        <v/>
      </c>
      <c r="H28" s="314" t="str">
        <f>IF($B$2=1,IF(ชี้วัด14!H28="","",ชี้วัด14!H28),IF(ชี้วัด14!H58="","",ชี้วัด14!H58))</f>
        <v/>
      </c>
      <c r="I28" s="314" t="str">
        <f>IF($B$2=1,IF(ชี้วัด14!I28="","",ชี้วัด14!I28),IF(ชี้วัด14!I58="","",ชี้วัด14!I58))</f>
        <v/>
      </c>
      <c r="J28" s="314" t="str">
        <f>IF($B$2=1,IF(ชี้วัด14!J28="","",ชี้วัด14!J28),IF(ชี้วัด14!J58="","",ชี้วัด14!J58))</f>
        <v/>
      </c>
      <c r="K28" s="314" t="str">
        <f>IF($B$2=1,IF(ชี้วัด14!K28="","",ชี้วัด14!K28),IF(ชี้วัด14!K58="","",ชี้วัด14!K58))</f>
        <v/>
      </c>
      <c r="L28" s="314" t="str">
        <f>IF($B$2=1,IF(ชี้วัด14!L28="","",ชี้วัด14!L28),IF(ชี้วัด14!L58="","",ชี้วัด14!L58))</f>
        <v/>
      </c>
      <c r="M28" s="314" t="str">
        <f>IF($B$2=1,IF(ชี้วัด14!M28="","",ชี้วัด14!M28),IF(ชี้วัด14!M58="","",ชี้วัด14!M58))</f>
        <v/>
      </c>
      <c r="N28" s="314" t="str">
        <f>IF($B$2=1,IF(ชี้วัด14!N28="","",ชี้วัด14!N28),IF(ชี้วัด14!N58="","",ชี้วัด14!N58))</f>
        <v/>
      </c>
      <c r="O28" s="314" t="str">
        <f>IF($B$2=1,IF(ชี้วัด14!O28="","",ชี้วัด14!O28),IF(ชี้วัด14!O58="","",ชี้วัด14!O58))</f>
        <v/>
      </c>
      <c r="P28" s="314" t="str">
        <f>IF($B$2=1,IF(ชี้วัด14!P28="","",ชี้วัด14!P28),IF(ชี้วัด14!P58="","",ชี้วัด14!P58))</f>
        <v/>
      </c>
      <c r="Q28" s="314" t="str">
        <f>IF($B$2=1,IF(ชี้วัด14!Q28="","",ชี้วัด14!Q28),IF(ชี้วัด14!Q58="","",ชี้วัด14!Q58))</f>
        <v/>
      </c>
      <c r="R28" s="314" t="str">
        <f>IF($B$2=1,IF(ชี้วัด14!R28="","",ชี้วัด14!R28),IF(ชี้วัด14!R58="","",ชี้วัด14!R58))</f>
        <v/>
      </c>
      <c r="S28" s="314" t="str">
        <f>IF($B$2=1,IF(ชี้วัด14!S28="","",ชี้วัด14!S28),IF(ชี้วัด14!S58="","",ชี้วัด14!S58))</f>
        <v/>
      </c>
      <c r="T28" s="314" t="str">
        <f>IF($B$2=1,IF(ชี้วัด14!T28="","",ชี้วัด14!T28),IF(ชี้วัด14!T58="","",ชี้วัด14!T58))</f>
        <v/>
      </c>
      <c r="U28" s="314" t="str">
        <f>IF($B$2=1,IF(ชี้วัด14!U28="","",ชี้วัด14!U28),IF(ชี้วัด14!U58="","",ชี้วัด14!U58))</f>
        <v/>
      </c>
      <c r="V28" s="314" t="str">
        <f>IF($B$2=1,IF(ชี้วัด14!V28="","",ชี้วัด14!V28),IF(ชี้วัด14!V58="","",ชี้วัด14!V58))</f>
        <v/>
      </c>
      <c r="W28" s="314" t="str">
        <f>IF($B$2=1,IF(ชี้วัด14!W28="","",ชี้วัด14!W28),IF(ชี้วัด14!W58="","",ชี้วัด14!W58))</f>
        <v/>
      </c>
      <c r="X28" s="314" t="str">
        <f>IF($B$2=1,IF(ชี้วัด14!X28="","",ชี้วัด14!X28),IF(ชี้วัด14!X58="","",ชี้วัด14!X58))</f>
        <v/>
      </c>
      <c r="Y28" s="314" t="str">
        <f>IF($B$2=1,IF(ชี้วัด14!Y28="","",ชี้วัด14!Y28),IF(ชี้วัด14!Y58="","",ชี้วัด14!Y58))</f>
        <v/>
      </c>
      <c r="Z28" s="314" t="str">
        <f>IF($B$2=1,IF(ชี้วัด14!Z28="","",ชี้วัด14!Z28),IF(ชี้วัด14!Z58="","",ชี้วัด14!Z58))</f>
        <v/>
      </c>
      <c r="AA28" s="314" t="str">
        <f>IF($B$2=1,IF(ชี้วัด14!AA28="","",ชี้วัด14!AA28),IF(ชี้วัด14!AA58="","",ชี้วัด14!AA58))</f>
        <v/>
      </c>
      <c r="AB28" s="314" t="str">
        <f>IF($B$2=1,IF(ชี้วัด14!AB28="","",ชี้วัด14!AB28),IF(ชี้วัด14!AB58="","",ชี้วัด14!AB58))</f>
        <v/>
      </c>
      <c r="AC28" s="314" t="str">
        <f>IF($B$2=1,IF(ชี้วัด14!AC28="","",ชี้วัด14!AC28),IF(ชี้วัด14!AC58="","",ชี้วัด14!AC58))</f>
        <v/>
      </c>
      <c r="AD28" s="314" t="str">
        <f>IF($B$2=1,IF(ชี้วัด14!AD28="","",ชี้วัด14!AD28),IF(ชี้วัด14!AD58="","",ชี้วัด14!AD58))</f>
        <v/>
      </c>
      <c r="AE28" s="314" t="str">
        <f>IF($B$2=1,IF(ชี้วัด14!AE28="","",ชี้วัด14!AE28),IF(ชี้วัด14!AE58="","",ชี้วัด14!AE58))</f>
        <v/>
      </c>
      <c r="AF28" s="314" t="str">
        <f>IF($B$2=1,IF(ชี้วัด14!AF28="","",ชี้วัด14!AF28),IF(ชี้วัด14!AF58="","",ชี้วัด14!AF58))</f>
        <v/>
      </c>
      <c r="AG28" s="314" t="str">
        <f>IF($B$2=1,IF(ชี้วัด14!AG28="","",ชี้วัด14!AG28),IF(ชี้วัด14!AG58="","",ชี้วัด14!AG58))</f>
        <v/>
      </c>
      <c r="AH28" s="314" t="str">
        <f>IF($B$2=1,IF(ชี้วัด14!AH28="","",ชี้วัด14!AH28),IF(ชี้วัด14!AH58="","",ชี้วัด14!AH58))</f>
        <v/>
      </c>
      <c r="AI28" s="314" t="str">
        <f>IF($B$2=1,IF(ชี้วัด14!AI28="","",ชี้วัด14!AI28),IF(ชี้วัด14!AI58="","",ชี้วัด14!AI58))</f>
        <v/>
      </c>
      <c r="AJ28" s="314" t="str">
        <f>IF($B$2=1,IF(ชี้วัด14!AJ28="","",ชี้วัด14!AJ28),IF(ชี้วัด14!AJ58="","",ชี้วัด14!AJ58))</f>
        <v/>
      </c>
      <c r="AK28" s="314" t="str">
        <f>IF($B$2=1,IF(ชี้วัด14!AK28="","",ชี้วัด14!AK28),IF(ชี้วัด14!AK58="","",ชี้วัด14!AK58))</f>
        <v/>
      </c>
      <c r="AL28" s="314" t="str">
        <f>IF($B$2=1,IF(ชี้วัด14!AL28="","",ชี้วัด14!AL28),IF(ชี้วัด14!AL58="","",ชี้วัด14!AL58))</f>
        <v/>
      </c>
      <c r="AM28" s="314" t="str">
        <f>IF($B$2=1,IF(ชี้วัด14!AM28="","",ชี้วัด14!AM28),IF(ชี้วัด14!AM58="","",ชี้วัด14!AM58))</f>
        <v/>
      </c>
      <c r="AN28" s="314" t="str">
        <f>IF($B$2=1,IF(ชี้วัด14!AN28="","",ชี้วัด14!AN28),IF(ชี้วัด14!AN58="","",ชี้วัด14!AN58))</f>
        <v/>
      </c>
      <c r="AO28" s="314" t="str">
        <f>IF($B$2=1,IF(ชี้วัด14!AO28="","",ชี้วัด14!AO28),IF(ชี้วัด14!AO58="","",ชี้วัด14!AO58))</f>
        <v/>
      </c>
      <c r="AP28" s="314" t="str">
        <f>IF($B$2=1,IF(ชี้วัด14!AP28="","",ชี้วัด14!AP28),IF(ชี้วัด14!AP58="","",ชี้วัด14!AP58))</f>
        <v/>
      </c>
      <c r="AQ28" s="314" t="str">
        <f>IF($B$2=1,IF(ชี้วัด14!AQ28="","",ชี้วัด14!AQ28),IF(ชี้วัด14!AQ58="","",ชี้วัด14!AQ58))</f>
        <v/>
      </c>
      <c r="AR28" s="314" t="str">
        <f>IF($B$2=1,IF(ชี้วัด14!AR28="","",ชี้วัด14!AR28),IF(ชี้วัด14!AR58="","",ชี้วัด14!AR58))</f>
        <v/>
      </c>
      <c r="AS28" s="314" t="str">
        <f>IF($B$2=1,IF(ชี้วัด14!AS28="","",ชี้วัด14!AS28),IF(ชี้วัด14!AS58="","",ชี้วัด14!AS58))</f>
        <v/>
      </c>
      <c r="AT28" s="314" t="str">
        <f>IF($B$2=1,IF(ชี้วัด14!AT28="","",ชี้วัด14!AT28),IF(ชี้วัด14!AT58="","",ชี้วัด14!AT58))</f>
        <v/>
      </c>
      <c r="AU28" s="314" t="str">
        <f>IF($B$2=1,IF(ชี้วัด14!AU28="","",ชี้วัด14!AU28),IF(ชี้วัด14!AU58="","",ชี้วัด14!AU58))</f>
        <v/>
      </c>
      <c r="AV28" s="314" t="str">
        <f>IF($B$2=1,IF(ชี้วัด14!AV28="","",ชี้วัด14!AV28),IF(ชี้วัด14!AV58="","",ชี้วัด14!AV58))</f>
        <v/>
      </c>
      <c r="AW28" s="314" t="str">
        <f>IF($B$2=1,IF(ชี้วัด14!AW28="","",ชี้วัด14!AW28),IF(ชี้วัด14!AW58="","",ชี้วัด14!AW58))</f>
        <v/>
      </c>
      <c r="AX28" s="314" t="str">
        <f>IF($B$2=1,IF(ชี้วัด14!AX28="","",ชี้วัด14!AX28),IF(ชี้วัด14!AX58="","",ชี้วัด14!AX58))</f>
        <v/>
      </c>
      <c r="AY28" s="314" t="str">
        <f>IF($B$2=1,IF(ชี้วัด14!AY28="","",ชี้วัด14!AY28),IF(ชี้วัด14!AY58="","",ชี้วัด14!AY58))</f>
        <v/>
      </c>
      <c r="AZ28" s="314" t="str">
        <f>IF($B$2=1,IF(ชี้วัด14!AZ28="","",ชี้วัด14!AZ28),IF(ชี้วัด14!AZ58="","",ชี้วัด14!AZ58))</f>
        <v/>
      </c>
      <c r="BA28" s="314" t="str">
        <f>IF($B$2=1,IF(ชี้วัด14!BA28="","",ชี้วัด14!BA28),IF(ชี้วัด14!BA58="","",ชี้วัด14!BA58))</f>
        <v/>
      </c>
      <c r="BB28" s="314" t="str">
        <f>IF($B$2=1,IF(ชี้วัด14!BB28="","",ชี้วัด14!BB28),IF(ชี้วัด14!BB58="","",ชี้วัด14!BB58))</f>
        <v/>
      </c>
      <c r="BC28" s="314" t="str">
        <f>IF($B$2=1,IF(ชี้วัด14!BC28="","",ชี้วัด14!BC28),IF(ชี้วัด14!BC58="","",ชี้วัด14!BC58))</f>
        <v/>
      </c>
      <c r="BD28" s="314" t="str">
        <f>IF($B$2=1,IF(ชี้วัด14!BD28="","",ชี้วัด14!BD28),IF(ชี้วัด14!BD58="","",ชี้วัด14!BD58))</f>
        <v/>
      </c>
      <c r="BE28" s="116" t="str">
        <f>IF($B$2=1,IF(ชี้วัด14!BE28="","",ชี้วัด14!BE28),IF(ชี้วัด14!BE58="","",ชี้วัด14!BE58))</f>
        <v/>
      </c>
      <c r="BF28" s="116" t="str">
        <f>IF($B$2=1,IF(ชี้วัด14!BF28="","",ชี้วัด14!BF28),IF(ชี้วัด14!BF58="","",ชี้วัด14!BF58))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IF($B$2=1,IF(ชี้วัด14!E29="","",ชี้วัด14!E29),IF(ชี้วัด14!E59="","",ชี้วัด14!E59))</f>
        <v/>
      </c>
      <c r="F29" s="118"/>
      <c r="G29" s="314" t="str">
        <f>IF($B$2=1,IF(ชี้วัด14!G29="","",ชี้วัด14!G29),IF(ชี้วัด14!G59="","",ชี้วัด14!G59))</f>
        <v/>
      </c>
      <c r="H29" s="314" t="str">
        <f>IF($B$2=1,IF(ชี้วัด14!H29="","",ชี้วัด14!H29),IF(ชี้วัด14!H59="","",ชี้วัด14!H59))</f>
        <v/>
      </c>
      <c r="I29" s="314" t="str">
        <f>IF($B$2=1,IF(ชี้วัด14!I29="","",ชี้วัด14!I29),IF(ชี้วัด14!I59="","",ชี้วัด14!I59))</f>
        <v/>
      </c>
      <c r="J29" s="314" t="str">
        <f>IF($B$2=1,IF(ชี้วัด14!J29="","",ชี้วัด14!J29),IF(ชี้วัด14!J59="","",ชี้วัด14!J59))</f>
        <v/>
      </c>
      <c r="K29" s="314" t="str">
        <f>IF($B$2=1,IF(ชี้วัด14!K29="","",ชี้วัด14!K29),IF(ชี้วัด14!K59="","",ชี้วัด14!K59))</f>
        <v/>
      </c>
      <c r="L29" s="314" t="str">
        <f>IF($B$2=1,IF(ชี้วัด14!L29="","",ชี้วัด14!L29),IF(ชี้วัด14!L59="","",ชี้วัด14!L59))</f>
        <v/>
      </c>
      <c r="M29" s="314" t="str">
        <f>IF($B$2=1,IF(ชี้วัด14!M29="","",ชี้วัด14!M29),IF(ชี้วัด14!M59="","",ชี้วัด14!M59))</f>
        <v/>
      </c>
      <c r="N29" s="314" t="str">
        <f>IF($B$2=1,IF(ชี้วัด14!N29="","",ชี้วัด14!N29),IF(ชี้วัด14!N59="","",ชี้วัด14!N59))</f>
        <v/>
      </c>
      <c r="O29" s="314" t="str">
        <f>IF($B$2=1,IF(ชี้วัด14!O29="","",ชี้วัด14!O29),IF(ชี้วัด14!O59="","",ชี้วัด14!O59))</f>
        <v/>
      </c>
      <c r="P29" s="314" t="str">
        <f>IF($B$2=1,IF(ชี้วัด14!P29="","",ชี้วัด14!P29),IF(ชี้วัด14!P59="","",ชี้วัด14!P59))</f>
        <v/>
      </c>
      <c r="Q29" s="314" t="str">
        <f>IF($B$2=1,IF(ชี้วัด14!Q29="","",ชี้วัด14!Q29),IF(ชี้วัด14!Q59="","",ชี้วัด14!Q59))</f>
        <v/>
      </c>
      <c r="R29" s="314" t="str">
        <f>IF($B$2=1,IF(ชี้วัด14!R29="","",ชี้วัด14!R29),IF(ชี้วัด14!R59="","",ชี้วัด14!R59))</f>
        <v/>
      </c>
      <c r="S29" s="314" t="str">
        <f>IF($B$2=1,IF(ชี้วัด14!S29="","",ชี้วัด14!S29),IF(ชี้วัด14!S59="","",ชี้วัด14!S59))</f>
        <v/>
      </c>
      <c r="T29" s="314" t="str">
        <f>IF($B$2=1,IF(ชี้วัด14!T29="","",ชี้วัด14!T29),IF(ชี้วัด14!T59="","",ชี้วัด14!T59))</f>
        <v/>
      </c>
      <c r="U29" s="314" t="str">
        <f>IF($B$2=1,IF(ชี้วัด14!U29="","",ชี้วัด14!U29),IF(ชี้วัด14!U59="","",ชี้วัด14!U59))</f>
        <v/>
      </c>
      <c r="V29" s="314" t="str">
        <f>IF($B$2=1,IF(ชี้วัด14!V29="","",ชี้วัด14!V29),IF(ชี้วัด14!V59="","",ชี้วัด14!V59))</f>
        <v/>
      </c>
      <c r="W29" s="314" t="str">
        <f>IF($B$2=1,IF(ชี้วัด14!W29="","",ชี้วัด14!W29),IF(ชี้วัด14!W59="","",ชี้วัด14!W59))</f>
        <v/>
      </c>
      <c r="X29" s="314" t="str">
        <f>IF($B$2=1,IF(ชี้วัด14!X29="","",ชี้วัด14!X29),IF(ชี้วัด14!X59="","",ชี้วัด14!X59))</f>
        <v/>
      </c>
      <c r="Y29" s="314" t="str">
        <f>IF($B$2=1,IF(ชี้วัด14!Y29="","",ชี้วัด14!Y29),IF(ชี้วัด14!Y59="","",ชี้วัด14!Y59))</f>
        <v/>
      </c>
      <c r="Z29" s="314" t="str">
        <f>IF($B$2=1,IF(ชี้วัด14!Z29="","",ชี้วัด14!Z29),IF(ชี้วัด14!Z59="","",ชี้วัด14!Z59))</f>
        <v/>
      </c>
      <c r="AA29" s="314" t="str">
        <f>IF($B$2=1,IF(ชี้วัด14!AA29="","",ชี้วัด14!AA29),IF(ชี้วัด14!AA59="","",ชี้วัด14!AA59))</f>
        <v/>
      </c>
      <c r="AB29" s="314" t="str">
        <f>IF($B$2=1,IF(ชี้วัด14!AB29="","",ชี้วัด14!AB29),IF(ชี้วัด14!AB59="","",ชี้วัด14!AB59))</f>
        <v/>
      </c>
      <c r="AC29" s="314" t="str">
        <f>IF($B$2=1,IF(ชี้วัด14!AC29="","",ชี้วัด14!AC29),IF(ชี้วัด14!AC59="","",ชี้วัด14!AC59))</f>
        <v/>
      </c>
      <c r="AD29" s="314" t="str">
        <f>IF($B$2=1,IF(ชี้วัด14!AD29="","",ชี้วัด14!AD29),IF(ชี้วัด14!AD59="","",ชี้วัด14!AD59))</f>
        <v/>
      </c>
      <c r="AE29" s="314" t="str">
        <f>IF($B$2=1,IF(ชี้วัด14!AE29="","",ชี้วัด14!AE29),IF(ชี้วัด14!AE59="","",ชี้วัด14!AE59))</f>
        <v/>
      </c>
      <c r="AF29" s="314" t="str">
        <f>IF($B$2=1,IF(ชี้วัด14!AF29="","",ชี้วัด14!AF29),IF(ชี้วัด14!AF59="","",ชี้วัด14!AF59))</f>
        <v/>
      </c>
      <c r="AG29" s="314" t="str">
        <f>IF($B$2=1,IF(ชี้วัด14!AG29="","",ชี้วัด14!AG29),IF(ชี้วัด14!AG59="","",ชี้วัด14!AG59))</f>
        <v/>
      </c>
      <c r="AH29" s="314" t="str">
        <f>IF($B$2=1,IF(ชี้วัด14!AH29="","",ชี้วัด14!AH29),IF(ชี้วัด14!AH59="","",ชี้วัด14!AH59))</f>
        <v/>
      </c>
      <c r="AI29" s="314" t="str">
        <f>IF($B$2=1,IF(ชี้วัด14!AI29="","",ชี้วัด14!AI29),IF(ชี้วัด14!AI59="","",ชี้วัด14!AI59))</f>
        <v/>
      </c>
      <c r="AJ29" s="314" t="str">
        <f>IF($B$2=1,IF(ชี้วัด14!AJ29="","",ชี้วัด14!AJ29),IF(ชี้วัด14!AJ59="","",ชี้วัด14!AJ59))</f>
        <v/>
      </c>
      <c r="AK29" s="314" t="str">
        <f>IF($B$2=1,IF(ชี้วัด14!AK29="","",ชี้วัด14!AK29),IF(ชี้วัด14!AK59="","",ชี้วัด14!AK59))</f>
        <v/>
      </c>
      <c r="AL29" s="314" t="str">
        <f>IF($B$2=1,IF(ชี้วัด14!AL29="","",ชี้วัด14!AL29),IF(ชี้วัด14!AL59="","",ชี้วัด14!AL59))</f>
        <v/>
      </c>
      <c r="AM29" s="314" t="str">
        <f>IF($B$2=1,IF(ชี้วัด14!AM29="","",ชี้วัด14!AM29),IF(ชี้วัด14!AM59="","",ชี้วัด14!AM59))</f>
        <v/>
      </c>
      <c r="AN29" s="314" t="str">
        <f>IF($B$2=1,IF(ชี้วัด14!AN29="","",ชี้วัด14!AN29),IF(ชี้วัด14!AN59="","",ชี้วัด14!AN59))</f>
        <v/>
      </c>
      <c r="AO29" s="314" t="str">
        <f>IF($B$2=1,IF(ชี้วัด14!AO29="","",ชี้วัด14!AO29),IF(ชี้วัด14!AO59="","",ชี้วัด14!AO59))</f>
        <v/>
      </c>
      <c r="AP29" s="314" t="str">
        <f>IF($B$2=1,IF(ชี้วัด14!AP29="","",ชี้วัด14!AP29),IF(ชี้วัด14!AP59="","",ชี้วัด14!AP59))</f>
        <v/>
      </c>
      <c r="AQ29" s="314" t="str">
        <f>IF($B$2=1,IF(ชี้วัด14!AQ29="","",ชี้วัด14!AQ29),IF(ชี้วัด14!AQ59="","",ชี้วัด14!AQ59))</f>
        <v/>
      </c>
      <c r="AR29" s="314" t="str">
        <f>IF($B$2=1,IF(ชี้วัด14!AR29="","",ชี้วัด14!AR29),IF(ชี้วัด14!AR59="","",ชี้วัด14!AR59))</f>
        <v/>
      </c>
      <c r="AS29" s="314" t="str">
        <f>IF($B$2=1,IF(ชี้วัด14!AS29="","",ชี้วัด14!AS29),IF(ชี้วัด14!AS59="","",ชี้วัด14!AS59))</f>
        <v/>
      </c>
      <c r="AT29" s="314" t="str">
        <f>IF($B$2=1,IF(ชี้วัด14!AT29="","",ชี้วัด14!AT29),IF(ชี้วัด14!AT59="","",ชี้วัด14!AT59))</f>
        <v/>
      </c>
      <c r="AU29" s="314" t="str">
        <f>IF($B$2=1,IF(ชี้วัด14!AU29="","",ชี้วัด14!AU29),IF(ชี้วัด14!AU59="","",ชี้วัด14!AU59))</f>
        <v/>
      </c>
      <c r="AV29" s="314" t="str">
        <f>IF($B$2=1,IF(ชี้วัด14!AV29="","",ชี้วัด14!AV29),IF(ชี้วัด14!AV59="","",ชี้วัด14!AV59))</f>
        <v/>
      </c>
      <c r="AW29" s="314" t="str">
        <f>IF($B$2=1,IF(ชี้วัด14!AW29="","",ชี้วัด14!AW29),IF(ชี้วัด14!AW59="","",ชี้วัด14!AW59))</f>
        <v/>
      </c>
      <c r="AX29" s="314" t="str">
        <f>IF($B$2=1,IF(ชี้วัด14!AX29="","",ชี้วัด14!AX29),IF(ชี้วัด14!AX59="","",ชี้วัด14!AX59))</f>
        <v/>
      </c>
      <c r="AY29" s="314" t="str">
        <f>IF($B$2=1,IF(ชี้วัด14!AY29="","",ชี้วัด14!AY29),IF(ชี้วัด14!AY59="","",ชี้วัด14!AY59))</f>
        <v/>
      </c>
      <c r="AZ29" s="314" t="str">
        <f>IF($B$2=1,IF(ชี้วัด14!AZ29="","",ชี้วัด14!AZ29),IF(ชี้วัด14!AZ59="","",ชี้วัด14!AZ59))</f>
        <v/>
      </c>
      <c r="BA29" s="314" t="str">
        <f>IF($B$2=1,IF(ชี้วัด14!BA29="","",ชี้วัด14!BA29),IF(ชี้วัด14!BA59="","",ชี้วัด14!BA59))</f>
        <v/>
      </c>
      <c r="BB29" s="314" t="str">
        <f>IF($B$2=1,IF(ชี้วัด14!BB29="","",ชี้วัด14!BB29),IF(ชี้วัด14!BB59="","",ชี้วัด14!BB59))</f>
        <v/>
      </c>
      <c r="BC29" s="314" t="str">
        <f>IF($B$2=1,IF(ชี้วัด14!BC29="","",ชี้วัด14!BC29),IF(ชี้วัด14!BC59="","",ชี้วัด14!BC59))</f>
        <v/>
      </c>
      <c r="BD29" s="314" t="str">
        <f>IF($B$2=1,IF(ชี้วัด14!BD29="","",ชี้วัด14!BD29),IF(ชี้วัด14!BD59="","",ชี้วัด14!BD59))</f>
        <v/>
      </c>
      <c r="BE29" s="116" t="str">
        <f>IF($B$2=1,IF(ชี้วัด14!BE29="","",ชี้วัด14!BE29),IF(ชี้วัด14!BE59="","",ชี้วัด14!BE59))</f>
        <v/>
      </c>
      <c r="BF29" s="116" t="str">
        <f>IF($B$2=1,IF(ชี้วัด14!BF29="","",ชี้วัด14!BF29),IF(ชี้วัด14!BF59="","",ชี้วัด14!BF59))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IF($B$2=1,IF(ชี้วัด14!E30="","",ชี้วัด14!E30),IF(ชี้วัด14!E60="","",ชี้วัด14!E60))</f>
        <v/>
      </c>
      <c r="F30" s="118"/>
      <c r="G30" s="314" t="str">
        <f>IF($B$2=1,IF(ชี้วัด14!G30="","",ชี้วัด14!G30),IF(ชี้วัด14!G60="","",ชี้วัด14!G60))</f>
        <v/>
      </c>
      <c r="H30" s="314" t="str">
        <f>IF($B$2=1,IF(ชี้วัด14!H30="","",ชี้วัด14!H30),IF(ชี้วัด14!H60="","",ชี้วัด14!H60))</f>
        <v/>
      </c>
      <c r="I30" s="314" t="str">
        <f>IF($B$2=1,IF(ชี้วัด14!I30="","",ชี้วัด14!I30),IF(ชี้วัด14!I60="","",ชี้วัด14!I60))</f>
        <v/>
      </c>
      <c r="J30" s="314" t="str">
        <f>IF($B$2=1,IF(ชี้วัด14!J30="","",ชี้วัด14!J30),IF(ชี้วัด14!J60="","",ชี้วัด14!J60))</f>
        <v/>
      </c>
      <c r="K30" s="314" t="str">
        <f>IF($B$2=1,IF(ชี้วัด14!K30="","",ชี้วัด14!K30),IF(ชี้วัด14!K60="","",ชี้วัด14!K60))</f>
        <v/>
      </c>
      <c r="L30" s="314" t="str">
        <f>IF($B$2=1,IF(ชี้วัด14!L30="","",ชี้วัด14!L30),IF(ชี้วัด14!L60="","",ชี้วัด14!L60))</f>
        <v/>
      </c>
      <c r="M30" s="314" t="str">
        <f>IF($B$2=1,IF(ชี้วัด14!M30="","",ชี้วัด14!M30),IF(ชี้วัด14!M60="","",ชี้วัด14!M60))</f>
        <v/>
      </c>
      <c r="N30" s="314" t="str">
        <f>IF($B$2=1,IF(ชี้วัด14!N30="","",ชี้วัด14!N30),IF(ชี้วัด14!N60="","",ชี้วัด14!N60))</f>
        <v/>
      </c>
      <c r="O30" s="314" t="str">
        <f>IF($B$2=1,IF(ชี้วัด14!O30="","",ชี้วัด14!O30),IF(ชี้วัด14!O60="","",ชี้วัด14!O60))</f>
        <v/>
      </c>
      <c r="P30" s="314" t="str">
        <f>IF($B$2=1,IF(ชี้วัด14!P30="","",ชี้วัด14!P30),IF(ชี้วัด14!P60="","",ชี้วัด14!P60))</f>
        <v/>
      </c>
      <c r="Q30" s="314" t="str">
        <f>IF($B$2=1,IF(ชี้วัด14!Q30="","",ชี้วัด14!Q30),IF(ชี้วัด14!Q60="","",ชี้วัด14!Q60))</f>
        <v/>
      </c>
      <c r="R30" s="314" t="str">
        <f>IF($B$2=1,IF(ชี้วัด14!R30="","",ชี้วัด14!R30),IF(ชี้วัด14!R60="","",ชี้วัด14!R60))</f>
        <v/>
      </c>
      <c r="S30" s="314" t="str">
        <f>IF($B$2=1,IF(ชี้วัด14!S30="","",ชี้วัด14!S30),IF(ชี้วัด14!S60="","",ชี้วัด14!S60))</f>
        <v/>
      </c>
      <c r="T30" s="314" t="str">
        <f>IF($B$2=1,IF(ชี้วัด14!T30="","",ชี้วัด14!T30),IF(ชี้วัด14!T60="","",ชี้วัด14!T60))</f>
        <v/>
      </c>
      <c r="U30" s="314" t="str">
        <f>IF($B$2=1,IF(ชี้วัด14!U30="","",ชี้วัด14!U30),IF(ชี้วัด14!U60="","",ชี้วัด14!U60))</f>
        <v/>
      </c>
      <c r="V30" s="314" t="str">
        <f>IF($B$2=1,IF(ชี้วัด14!V30="","",ชี้วัด14!V30),IF(ชี้วัด14!V60="","",ชี้วัด14!V60))</f>
        <v/>
      </c>
      <c r="W30" s="314" t="str">
        <f>IF($B$2=1,IF(ชี้วัด14!W30="","",ชี้วัด14!W30),IF(ชี้วัด14!W60="","",ชี้วัด14!W60))</f>
        <v/>
      </c>
      <c r="X30" s="314" t="str">
        <f>IF($B$2=1,IF(ชี้วัด14!X30="","",ชี้วัด14!X30),IF(ชี้วัด14!X60="","",ชี้วัด14!X60))</f>
        <v/>
      </c>
      <c r="Y30" s="314" t="str">
        <f>IF($B$2=1,IF(ชี้วัด14!Y30="","",ชี้วัด14!Y30),IF(ชี้วัด14!Y60="","",ชี้วัด14!Y60))</f>
        <v/>
      </c>
      <c r="Z30" s="314" t="str">
        <f>IF($B$2=1,IF(ชี้วัด14!Z30="","",ชี้วัด14!Z30),IF(ชี้วัด14!Z60="","",ชี้วัด14!Z60))</f>
        <v/>
      </c>
      <c r="AA30" s="314" t="str">
        <f>IF($B$2=1,IF(ชี้วัด14!AA30="","",ชี้วัด14!AA30),IF(ชี้วัด14!AA60="","",ชี้วัด14!AA60))</f>
        <v/>
      </c>
      <c r="AB30" s="314" t="str">
        <f>IF($B$2=1,IF(ชี้วัด14!AB30="","",ชี้วัด14!AB30),IF(ชี้วัด14!AB60="","",ชี้วัด14!AB60))</f>
        <v/>
      </c>
      <c r="AC30" s="314" t="str">
        <f>IF($B$2=1,IF(ชี้วัด14!AC30="","",ชี้วัด14!AC30),IF(ชี้วัด14!AC60="","",ชี้วัด14!AC60))</f>
        <v/>
      </c>
      <c r="AD30" s="314" t="str">
        <f>IF($B$2=1,IF(ชี้วัด14!AD30="","",ชี้วัด14!AD30),IF(ชี้วัด14!AD60="","",ชี้วัด14!AD60))</f>
        <v/>
      </c>
      <c r="AE30" s="314" t="str">
        <f>IF($B$2=1,IF(ชี้วัด14!AE30="","",ชี้วัด14!AE30),IF(ชี้วัด14!AE60="","",ชี้วัด14!AE60))</f>
        <v/>
      </c>
      <c r="AF30" s="314" t="str">
        <f>IF($B$2=1,IF(ชี้วัด14!AF30="","",ชี้วัด14!AF30),IF(ชี้วัด14!AF60="","",ชี้วัด14!AF60))</f>
        <v/>
      </c>
      <c r="AG30" s="314" t="str">
        <f>IF($B$2=1,IF(ชี้วัด14!AG30="","",ชี้วัด14!AG30),IF(ชี้วัด14!AG60="","",ชี้วัด14!AG60))</f>
        <v/>
      </c>
      <c r="AH30" s="314" t="str">
        <f>IF($B$2=1,IF(ชี้วัด14!AH30="","",ชี้วัด14!AH30),IF(ชี้วัด14!AH60="","",ชี้วัด14!AH60))</f>
        <v/>
      </c>
      <c r="AI30" s="314" t="str">
        <f>IF($B$2=1,IF(ชี้วัด14!AI30="","",ชี้วัด14!AI30),IF(ชี้วัด14!AI60="","",ชี้วัด14!AI60))</f>
        <v/>
      </c>
      <c r="AJ30" s="314" t="str">
        <f>IF($B$2=1,IF(ชี้วัด14!AJ30="","",ชี้วัด14!AJ30),IF(ชี้วัด14!AJ60="","",ชี้วัด14!AJ60))</f>
        <v/>
      </c>
      <c r="AK30" s="314" t="str">
        <f>IF($B$2=1,IF(ชี้วัด14!AK30="","",ชี้วัด14!AK30),IF(ชี้วัด14!AK60="","",ชี้วัด14!AK60))</f>
        <v/>
      </c>
      <c r="AL30" s="314" t="str">
        <f>IF($B$2=1,IF(ชี้วัด14!AL30="","",ชี้วัด14!AL30),IF(ชี้วัด14!AL60="","",ชี้วัด14!AL60))</f>
        <v/>
      </c>
      <c r="AM30" s="314" t="str">
        <f>IF($B$2=1,IF(ชี้วัด14!AM30="","",ชี้วัด14!AM30),IF(ชี้วัด14!AM60="","",ชี้วัด14!AM60))</f>
        <v/>
      </c>
      <c r="AN30" s="314" t="str">
        <f>IF($B$2=1,IF(ชี้วัด14!AN30="","",ชี้วัด14!AN30),IF(ชี้วัด14!AN60="","",ชี้วัด14!AN60))</f>
        <v/>
      </c>
      <c r="AO30" s="314" t="str">
        <f>IF($B$2=1,IF(ชี้วัด14!AO30="","",ชี้วัด14!AO30),IF(ชี้วัด14!AO60="","",ชี้วัด14!AO60))</f>
        <v/>
      </c>
      <c r="AP30" s="314" t="str">
        <f>IF($B$2=1,IF(ชี้วัด14!AP30="","",ชี้วัด14!AP30),IF(ชี้วัด14!AP60="","",ชี้วัด14!AP60))</f>
        <v/>
      </c>
      <c r="AQ30" s="314" t="str">
        <f>IF($B$2=1,IF(ชี้วัด14!AQ30="","",ชี้วัด14!AQ30),IF(ชี้วัด14!AQ60="","",ชี้วัด14!AQ60))</f>
        <v/>
      </c>
      <c r="AR30" s="314" t="str">
        <f>IF($B$2=1,IF(ชี้วัด14!AR30="","",ชี้วัด14!AR30),IF(ชี้วัด14!AR60="","",ชี้วัด14!AR60))</f>
        <v/>
      </c>
      <c r="AS30" s="314" t="str">
        <f>IF($B$2=1,IF(ชี้วัด14!AS30="","",ชี้วัด14!AS30),IF(ชี้วัด14!AS60="","",ชี้วัด14!AS60))</f>
        <v/>
      </c>
      <c r="AT30" s="314" t="str">
        <f>IF($B$2=1,IF(ชี้วัด14!AT30="","",ชี้วัด14!AT30),IF(ชี้วัด14!AT60="","",ชี้วัด14!AT60))</f>
        <v/>
      </c>
      <c r="AU30" s="314" t="str">
        <f>IF($B$2=1,IF(ชี้วัด14!AU30="","",ชี้วัด14!AU30),IF(ชี้วัด14!AU60="","",ชี้วัด14!AU60))</f>
        <v/>
      </c>
      <c r="AV30" s="314" t="str">
        <f>IF($B$2=1,IF(ชี้วัด14!AV30="","",ชี้วัด14!AV30),IF(ชี้วัด14!AV60="","",ชี้วัด14!AV60))</f>
        <v/>
      </c>
      <c r="AW30" s="314" t="str">
        <f>IF($B$2=1,IF(ชี้วัด14!AW30="","",ชี้วัด14!AW30),IF(ชี้วัด14!AW60="","",ชี้วัด14!AW60))</f>
        <v/>
      </c>
      <c r="AX30" s="314" t="str">
        <f>IF($B$2=1,IF(ชี้วัด14!AX30="","",ชี้วัด14!AX30),IF(ชี้วัด14!AX60="","",ชี้วัด14!AX60))</f>
        <v/>
      </c>
      <c r="AY30" s="314" t="str">
        <f>IF($B$2=1,IF(ชี้วัด14!AY30="","",ชี้วัด14!AY30),IF(ชี้วัด14!AY60="","",ชี้วัด14!AY60))</f>
        <v/>
      </c>
      <c r="AZ30" s="314" t="str">
        <f>IF($B$2=1,IF(ชี้วัด14!AZ30="","",ชี้วัด14!AZ30),IF(ชี้วัด14!AZ60="","",ชี้วัด14!AZ60))</f>
        <v/>
      </c>
      <c r="BA30" s="314" t="str">
        <f>IF($B$2=1,IF(ชี้วัด14!BA30="","",ชี้วัด14!BA30),IF(ชี้วัด14!BA60="","",ชี้วัด14!BA60))</f>
        <v/>
      </c>
      <c r="BB30" s="314" t="str">
        <f>IF($B$2=1,IF(ชี้วัด14!BB30="","",ชี้วัด14!BB30),IF(ชี้วัด14!BB60="","",ชี้วัด14!BB60))</f>
        <v/>
      </c>
      <c r="BC30" s="314" t="str">
        <f>IF($B$2=1,IF(ชี้วัด14!BC30="","",ชี้วัด14!BC30),IF(ชี้วัด14!BC60="","",ชี้วัด14!BC60))</f>
        <v/>
      </c>
      <c r="BD30" s="314" t="str">
        <f>IF($B$2=1,IF(ชี้วัด14!BD30="","",ชี้วัด14!BD30),IF(ชี้วัด14!BD60="","",ชี้วัด14!BD60))</f>
        <v/>
      </c>
      <c r="BE30" s="116" t="str">
        <f>IF($B$2=1,IF(ชี้วัด14!BE30="","",ชี้วัด14!BE30),IF(ชี้วัด14!BE60="","",ชี้วัด14!BE60))</f>
        <v/>
      </c>
      <c r="BF30" s="116" t="str">
        <f>IF($B$2=1,IF(ชี้วัด14!BF30="","",ชี้วัด14!BF30),IF(ชี้วัด14!BF60="","",ชี้วัด14!BF60))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IF($B$2=1,IF(ชี้วัด14!E31="","",ชี้วัด14!E31),IF(ชี้วัด14!E61="","",ชี้วัด14!E61))</f>
        <v/>
      </c>
      <c r="F31" s="118"/>
      <c r="G31" s="314" t="str">
        <f>IF($B$2=1,IF(ชี้วัด14!G31="","",ชี้วัด14!G31),IF(ชี้วัด14!G61="","",ชี้วัด14!G61))</f>
        <v/>
      </c>
      <c r="H31" s="314" t="str">
        <f>IF($B$2=1,IF(ชี้วัด14!H31="","",ชี้วัด14!H31),IF(ชี้วัด14!H61="","",ชี้วัด14!H61))</f>
        <v/>
      </c>
      <c r="I31" s="314" t="str">
        <f>IF($B$2=1,IF(ชี้วัด14!I31="","",ชี้วัด14!I31),IF(ชี้วัด14!I61="","",ชี้วัด14!I61))</f>
        <v/>
      </c>
      <c r="J31" s="314" t="str">
        <f>IF($B$2=1,IF(ชี้วัด14!J31="","",ชี้วัด14!J31),IF(ชี้วัด14!J61="","",ชี้วัด14!J61))</f>
        <v/>
      </c>
      <c r="K31" s="314" t="str">
        <f>IF($B$2=1,IF(ชี้วัด14!K31="","",ชี้วัด14!K31),IF(ชี้วัด14!K61="","",ชี้วัด14!K61))</f>
        <v/>
      </c>
      <c r="L31" s="314" t="str">
        <f>IF($B$2=1,IF(ชี้วัด14!L31="","",ชี้วัด14!L31),IF(ชี้วัด14!L61="","",ชี้วัด14!L61))</f>
        <v/>
      </c>
      <c r="M31" s="314" t="str">
        <f>IF($B$2=1,IF(ชี้วัด14!M31="","",ชี้วัด14!M31),IF(ชี้วัด14!M61="","",ชี้วัด14!M61))</f>
        <v/>
      </c>
      <c r="N31" s="314" t="str">
        <f>IF($B$2=1,IF(ชี้วัด14!N31="","",ชี้วัด14!N31),IF(ชี้วัด14!N61="","",ชี้วัด14!N61))</f>
        <v/>
      </c>
      <c r="O31" s="314" t="str">
        <f>IF($B$2=1,IF(ชี้วัด14!O31="","",ชี้วัด14!O31),IF(ชี้วัด14!O61="","",ชี้วัด14!O61))</f>
        <v/>
      </c>
      <c r="P31" s="314" t="str">
        <f>IF($B$2=1,IF(ชี้วัด14!P31="","",ชี้วัด14!P31),IF(ชี้วัด14!P61="","",ชี้วัด14!P61))</f>
        <v/>
      </c>
      <c r="Q31" s="314" t="str">
        <f>IF($B$2=1,IF(ชี้วัด14!Q31="","",ชี้วัด14!Q31),IF(ชี้วัด14!Q61="","",ชี้วัด14!Q61))</f>
        <v/>
      </c>
      <c r="R31" s="314" t="str">
        <f>IF($B$2=1,IF(ชี้วัด14!R31="","",ชี้วัด14!R31),IF(ชี้วัด14!R61="","",ชี้วัด14!R61))</f>
        <v/>
      </c>
      <c r="S31" s="314" t="str">
        <f>IF($B$2=1,IF(ชี้วัด14!S31="","",ชี้วัด14!S31),IF(ชี้วัด14!S61="","",ชี้วัด14!S61))</f>
        <v/>
      </c>
      <c r="T31" s="314" t="str">
        <f>IF($B$2=1,IF(ชี้วัด14!T31="","",ชี้วัด14!T31),IF(ชี้วัด14!T61="","",ชี้วัด14!T61))</f>
        <v/>
      </c>
      <c r="U31" s="314" t="str">
        <f>IF($B$2=1,IF(ชี้วัด14!U31="","",ชี้วัด14!U31),IF(ชี้วัด14!U61="","",ชี้วัด14!U61))</f>
        <v/>
      </c>
      <c r="V31" s="314" t="str">
        <f>IF($B$2=1,IF(ชี้วัด14!V31="","",ชี้วัด14!V31),IF(ชี้วัด14!V61="","",ชี้วัด14!V61))</f>
        <v/>
      </c>
      <c r="W31" s="314" t="str">
        <f>IF($B$2=1,IF(ชี้วัด14!W31="","",ชี้วัด14!W31),IF(ชี้วัด14!W61="","",ชี้วัด14!W61))</f>
        <v/>
      </c>
      <c r="X31" s="314" t="str">
        <f>IF($B$2=1,IF(ชี้วัด14!X31="","",ชี้วัด14!X31),IF(ชี้วัด14!X61="","",ชี้วัด14!X61))</f>
        <v/>
      </c>
      <c r="Y31" s="314" t="str">
        <f>IF($B$2=1,IF(ชี้วัด14!Y31="","",ชี้วัด14!Y31),IF(ชี้วัด14!Y61="","",ชี้วัด14!Y61))</f>
        <v/>
      </c>
      <c r="Z31" s="314" t="str">
        <f>IF($B$2=1,IF(ชี้วัด14!Z31="","",ชี้วัด14!Z31),IF(ชี้วัด14!Z61="","",ชี้วัด14!Z61))</f>
        <v/>
      </c>
      <c r="AA31" s="314" t="str">
        <f>IF($B$2=1,IF(ชี้วัด14!AA31="","",ชี้วัด14!AA31),IF(ชี้วัด14!AA61="","",ชี้วัด14!AA61))</f>
        <v/>
      </c>
      <c r="AB31" s="314" t="str">
        <f>IF($B$2=1,IF(ชี้วัด14!AB31="","",ชี้วัด14!AB31),IF(ชี้วัด14!AB61="","",ชี้วัด14!AB61))</f>
        <v/>
      </c>
      <c r="AC31" s="314" t="str">
        <f>IF($B$2=1,IF(ชี้วัด14!AC31="","",ชี้วัด14!AC31),IF(ชี้วัด14!AC61="","",ชี้วัด14!AC61))</f>
        <v/>
      </c>
      <c r="AD31" s="314" t="str">
        <f>IF($B$2=1,IF(ชี้วัด14!AD31="","",ชี้วัด14!AD31),IF(ชี้วัด14!AD61="","",ชี้วัด14!AD61))</f>
        <v/>
      </c>
      <c r="AE31" s="314" t="str">
        <f>IF($B$2=1,IF(ชี้วัด14!AE31="","",ชี้วัด14!AE31),IF(ชี้วัด14!AE61="","",ชี้วัด14!AE61))</f>
        <v/>
      </c>
      <c r="AF31" s="314" t="str">
        <f>IF($B$2=1,IF(ชี้วัด14!AF31="","",ชี้วัด14!AF31),IF(ชี้วัด14!AF61="","",ชี้วัด14!AF61))</f>
        <v/>
      </c>
      <c r="AG31" s="314" t="str">
        <f>IF($B$2=1,IF(ชี้วัด14!AG31="","",ชี้วัด14!AG31),IF(ชี้วัด14!AG61="","",ชี้วัด14!AG61))</f>
        <v/>
      </c>
      <c r="AH31" s="314" t="str">
        <f>IF($B$2=1,IF(ชี้วัด14!AH31="","",ชี้วัด14!AH31),IF(ชี้วัด14!AH61="","",ชี้วัด14!AH61))</f>
        <v/>
      </c>
      <c r="AI31" s="314" t="str">
        <f>IF($B$2=1,IF(ชี้วัด14!AI31="","",ชี้วัด14!AI31),IF(ชี้วัด14!AI61="","",ชี้วัด14!AI61))</f>
        <v/>
      </c>
      <c r="AJ31" s="314" t="str">
        <f>IF($B$2=1,IF(ชี้วัด14!AJ31="","",ชี้วัด14!AJ31),IF(ชี้วัด14!AJ61="","",ชี้วัด14!AJ61))</f>
        <v/>
      </c>
      <c r="AK31" s="314" t="str">
        <f>IF($B$2=1,IF(ชี้วัด14!AK31="","",ชี้วัด14!AK31),IF(ชี้วัด14!AK61="","",ชี้วัด14!AK61))</f>
        <v/>
      </c>
      <c r="AL31" s="314" t="str">
        <f>IF($B$2=1,IF(ชี้วัด14!AL31="","",ชี้วัด14!AL31),IF(ชี้วัด14!AL61="","",ชี้วัด14!AL61))</f>
        <v/>
      </c>
      <c r="AM31" s="314" t="str">
        <f>IF($B$2=1,IF(ชี้วัด14!AM31="","",ชี้วัด14!AM31),IF(ชี้วัด14!AM61="","",ชี้วัด14!AM61))</f>
        <v/>
      </c>
      <c r="AN31" s="314" t="str">
        <f>IF($B$2=1,IF(ชี้วัด14!AN31="","",ชี้วัด14!AN31),IF(ชี้วัด14!AN61="","",ชี้วัด14!AN61))</f>
        <v/>
      </c>
      <c r="AO31" s="314" t="str">
        <f>IF($B$2=1,IF(ชี้วัด14!AO31="","",ชี้วัด14!AO31),IF(ชี้วัด14!AO61="","",ชี้วัด14!AO61))</f>
        <v/>
      </c>
      <c r="AP31" s="314" t="str">
        <f>IF($B$2=1,IF(ชี้วัด14!AP31="","",ชี้วัด14!AP31),IF(ชี้วัด14!AP61="","",ชี้วัด14!AP61))</f>
        <v/>
      </c>
      <c r="AQ31" s="314" t="str">
        <f>IF($B$2=1,IF(ชี้วัด14!AQ31="","",ชี้วัด14!AQ31),IF(ชี้วัด14!AQ61="","",ชี้วัด14!AQ61))</f>
        <v/>
      </c>
      <c r="AR31" s="314" t="str">
        <f>IF($B$2=1,IF(ชี้วัด14!AR31="","",ชี้วัด14!AR31),IF(ชี้วัด14!AR61="","",ชี้วัด14!AR61))</f>
        <v/>
      </c>
      <c r="AS31" s="314" t="str">
        <f>IF($B$2=1,IF(ชี้วัด14!AS31="","",ชี้วัด14!AS31),IF(ชี้วัด14!AS61="","",ชี้วัด14!AS61))</f>
        <v/>
      </c>
      <c r="AT31" s="314" t="str">
        <f>IF($B$2=1,IF(ชี้วัด14!AT31="","",ชี้วัด14!AT31),IF(ชี้วัด14!AT61="","",ชี้วัด14!AT61))</f>
        <v/>
      </c>
      <c r="AU31" s="314" t="str">
        <f>IF($B$2=1,IF(ชี้วัด14!AU31="","",ชี้วัด14!AU31),IF(ชี้วัด14!AU61="","",ชี้วัด14!AU61))</f>
        <v/>
      </c>
      <c r="AV31" s="314" t="str">
        <f>IF($B$2=1,IF(ชี้วัด14!AV31="","",ชี้วัด14!AV31),IF(ชี้วัด14!AV61="","",ชี้วัด14!AV61))</f>
        <v/>
      </c>
      <c r="AW31" s="314" t="str">
        <f>IF($B$2=1,IF(ชี้วัด14!AW31="","",ชี้วัด14!AW31),IF(ชี้วัด14!AW61="","",ชี้วัด14!AW61))</f>
        <v/>
      </c>
      <c r="AX31" s="314" t="str">
        <f>IF($B$2=1,IF(ชี้วัด14!AX31="","",ชี้วัด14!AX31),IF(ชี้วัด14!AX61="","",ชี้วัด14!AX61))</f>
        <v/>
      </c>
      <c r="AY31" s="314" t="str">
        <f>IF($B$2=1,IF(ชี้วัด14!AY31="","",ชี้วัด14!AY31),IF(ชี้วัด14!AY61="","",ชี้วัด14!AY61))</f>
        <v/>
      </c>
      <c r="AZ31" s="314" t="str">
        <f>IF($B$2=1,IF(ชี้วัด14!AZ31="","",ชี้วัด14!AZ31),IF(ชี้วัด14!AZ61="","",ชี้วัด14!AZ61))</f>
        <v/>
      </c>
      <c r="BA31" s="314" t="str">
        <f>IF($B$2=1,IF(ชี้วัด14!BA31="","",ชี้วัด14!BA31),IF(ชี้วัด14!BA61="","",ชี้วัด14!BA61))</f>
        <v/>
      </c>
      <c r="BB31" s="314" t="str">
        <f>IF($B$2=1,IF(ชี้วัด14!BB31="","",ชี้วัด14!BB31),IF(ชี้วัด14!BB61="","",ชี้วัด14!BB61))</f>
        <v/>
      </c>
      <c r="BC31" s="314" t="str">
        <f>IF($B$2=1,IF(ชี้วัด14!BC31="","",ชี้วัด14!BC31),IF(ชี้วัด14!BC61="","",ชี้วัด14!BC61))</f>
        <v/>
      </c>
      <c r="BD31" s="314" t="str">
        <f>IF($B$2=1,IF(ชี้วัด14!BD31="","",ชี้วัด14!BD31),IF(ชี้วัด14!BD61="","",ชี้วัด14!BD61))</f>
        <v/>
      </c>
      <c r="BE31" s="116" t="str">
        <f>IF($B$2=1,IF(ชี้วัด14!BE31="","",ชี้วัด14!BE31),IF(ชี้วัด14!BE61="","",ชี้วัด14!BE61))</f>
        <v/>
      </c>
      <c r="BF31" s="116" t="str">
        <f>IF($B$2=1,IF(ชี้วัด14!BF31="","",ชี้วัด14!BF31),IF(ชี้วัด14!BF61="","",ชี้วัด14!BF61))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IF($B$2=1,IF(ชี้วัด14!E32="","",ชี้วัด14!E32),IF(ชี้วัด14!E62="","",ชี้วัด14!E62))</f>
        <v/>
      </c>
      <c r="F32" s="118"/>
      <c r="G32" s="314" t="str">
        <f>IF($B$2=1,IF(ชี้วัด14!G32="","",ชี้วัด14!G32),IF(ชี้วัด14!G62="","",ชี้วัด14!G62))</f>
        <v/>
      </c>
      <c r="H32" s="314" t="str">
        <f>IF($B$2=1,IF(ชี้วัด14!H32="","",ชี้วัด14!H32),IF(ชี้วัด14!H62="","",ชี้วัด14!H62))</f>
        <v/>
      </c>
      <c r="I32" s="314" t="str">
        <f>IF($B$2=1,IF(ชี้วัด14!I32="","",ชี้วัด14!I32),IF(ชี้วัด14!I62="","",ชี้วัด14!I62))</f>
        <v/>
      </c>
      <c r="J32" s="314" t="str">
        <f>IF($B$2=1,IF(ชี้วัด14!J32="","",ชี้วัด14!J32),IF(ชี้วัด14!J62="","",ชี้วัด14!J62))</f>
        <v/>
      </c>
      <c r="K32" s="314" t="str">
        <f>IF($B$2=1,IF(ชี้วัด14!K32="","",ชี้วัด14!K32),IF(ชี้วัด14!K62="","",ชี้วัด14!K62))</f>
        <v/>
      </c>
      <c r="L32" s="314" t="str">
        <f>IF($B$2=1,IF(ชี้วัด14!L32="","",ชี้วัด14!L32),IF(ชี้วัด14!L62="","",ชี้วัด14!L62))</f>
        <v/>
      </c>
      <c r="M32" s="314" t="str">
        <f>IF($B$2=1,IF(ชี้วัด14!M32="","",ชี้วัด14!M32),IF(ชี้วัด14!M62="","",ชี้วัด14!M62))</f>
        <v/>
      </c>
      <c r="N32" s="314" t="str">
        <f>IF($B$2=1,IF(ชี้วัด14!N32="","",ชี้วัด14!N32),IF(ชี้วัด14!N62="","",ชี้วัด14!N62))</f>
        <v/>
      </c>
      <c r="O32" s="314" t="str">
        <f>IF($B$2=1,IF(ชี้วัด14!O32="","",ชี้วัด14!O32),IF(ชี้วัด14!O62="","",ชี้วัด14!O62))</f>
        <v/>
      </c>
      <c r="P32" s="314" t="str">
        <f>IF($B$2=1,IF(ชี้วัด14!P32="","",ชี้วัด14!P32),IF(ชี้วัด14!P62="","",ชี้วัด14!P62))</f>
        <v/>
      </c>
      <c r="Q32" s="314" t="str">
        <f>IF($B$2=1,IF(ชี้วัด14!Q32="","",ชี้วัด14!Q32),IF(ชี้วัด14!Q62="","",ชี้วัด14!Q62))</f>
        <v/>
      </c>
      <c r="R32" s="314" t="str">
        <f>IF($B$2=1,IF(ชี้วัด14!R32="","",ชี้วัด14!R32),IF(ชี้วัด14!R62="","",ชี้วัด14!R62))</f>
        <v/>
      </c>
      <c r="S32" s="314" t="str">
        <f>IF($B$2=1,IF(ชี้วัด14!S32="","",ชี้วัด14!S32),IF(ชี้วัด14!S62="","",ชี้วัด14!S62))</f>
        <v/>
      </c>
      <c r="T32" s="314" t="str">
        <f>IF($B$2=1,IF(ชี้วัด14!T32="","",ชี้วัด14!T32),IF(ชี้วัด14!T62="","",ชี้วัด14!T62))</f>
        <v/>
      </c>
      <c r="U32" s="314" t="str">
        <f>IF($B$2=1,IF(ชี้วัด14!U32="","",ชี้วัด14!U32),IF(ชี้วัด14!U62="","",ชี้วัด14!U62))</f>
        <v/>
      </c>
      <c r="V32" s="314" t="str">
        <f>IF($B$2=1,IF(ชี้วัด14!V32="","",ชี้วัด14!V32),IF(ชี้วัด14!V62="","",ชี้วัด14!V62))</f>
        <v/>
      </c>
      <c r="W32" s="314" t="str">
        <f>IF($B$2=1,IF(ชี้วัด14!W32="","",ชี้วัด14!W32),IF(ชี้วัด14!W62="","",ชี้วัด14!W62))</f>
        <v/>
      </c>
      <c r="X32" s="314" t="str">
        <f>IF($B$2=1,IF(ชี้วัด14!X32="","",ชี้วัด14!X32),IF(ชี้วัด14!X62="","",ชี้วัด14!X62))</f>
        <v/>
      </c>
      <c r="Y32" s="314" t="str">
        <f>IF($B$2=1,IF(ชี้วัด14!Y32="","",ชี้วัด14!Y32),IF(ชี้วัด14!Y62="","",ชี้วัด14!Y62))</f>
        <v/>
      </c>
      <c r="Z32" s="314" t="str">
        <f>IF($B$2=1,IF(ชี้วัด14!Z32="","",ชี้วัด14!Z32),IF(ชี้วัด14!Z62="","",ชี้วัด14!Z62))</f>
        <v/>
      </c>
      <c r="AA32" s="314" t="str">
        <f>IF($B$2=1,IF(ชี้วัด14!AA32="","",ชี้วัด14!AA32),IF(ชี้วัด14!AA62="","",ชี้วัด14!AA62))</f>
        <v/>
      </c>
      <c r="AB32" s="314" t="str">
        <f>IF($B$2=1,IF(ชี้วัด14!AB32="","",ชี้วัด14!AB32),IF(ชี้วัด14!AB62="","",ชี้วัด14!AB62))</f>
        <v/>
      </c>
      <c r="AC32" s="314" t="str">
        <f>IF($B$2=1,IF(ชี้วัด14!AC32="","",ชี้วัด14!AC32),IF(ชี้วัด14!AC62="","",ชี้วัด14!AC62))</f>
        <v/>
      </c>
      <c r="AD32" s="314" t="str">
        <f>IF($B$2=1,IF(ชี้วัด14!AD32="","",ชี้วัด14!AD32),IF(ชี้วัด14!AD62="","",ชี้วัด14!AD62))</f>
        <v/>
      </c>
      <c r="AE32" s="314" t="str">
        <f>IF($B$2=1,IF(ชี้วัด14!AE32="","",ชี้วัด14!AE32),IF(ชี้วัด14!AE62="","",ชี้วัด14!AE62))</f>
        <v/>
      </c>
      <c r="AF32" s="314" t="str">
        <f>IF($B$2=1,IF(ชี้วัด14!AF32="","",ชี้วัด14!AF32),IF(ชี้วัด14!AF62="","",ชี้วัด14!AF62))</f>
        <v/>
      </c>
      <c r="AG32" s="314" t="str">
        <f>IF($B$2=1,IF(ชี้วัด14!AG32="","",ชี้วัด14!AG32),IF(ชี้วัด14!AG62="","",ชี้วัด14!AG62))</f>
        <v/>
      </c>
      <c r="AH32" s="314" t="str">
        <f>IF($B$2=1,IF(ชี้วัด14!AH32="","",ชี้วัด14!AH32),IF(ชี้วัด14!AH62="","",ชี้วัด14!AH62))</f>
        <v/>
      </c>
      <c r="AI32" s="314" t="str">
        <f>IF($B$2=1,IF(ชี้วัด14!AI32="","",ชี้วัด14!AI32),IF(ชี้วัด14!AI62="","",ชี้วัด14!AI62))</f>
        <v/>
      </c>
      <c r="AJ32" s="314" t="str">
        <f>IF($B$2=1,IF(ชี้วัด14!AJ32="","",ชี้วัด14!AJ32),IF(ชี้วัด14!AJ62="","",ชี้วัด14!AJ62))</f>
        <v/>
      </c>
      <c r="AK32" s="314" t="str">
        <f>IF($B$2=1,IF(ชี้วัด14!AK32="","",ชี้วัด14!AK32),IF(ชี้วัด14!AK62="","",ชี้วัด14!AK62))</f>
        <v/>
      </c>
      <c r="AL32" s="314" t="str">
        <f>IF($B$2=1,IF(ชี้วัด14!AL32="","",ชี้วัด14!AL32),IF(ชี้วัด14!AL62="","",ชี้วัด14!AL62))</f>
        <v/>
      </c>
      <c r="AM32" s="314" t="str">
        <f>IF($B$2=1,IF(ชี้วัด14!AM32="","",ชี้วัด14!AM32),IF(ชี้วัด14!AM62="","",ชี้วัด14!AM62))</f>
        <v/>
      </c>
      <c r="AN32" s="314" t="str">
        <f>IF($B$2=1,IF(ชี้วัด14!AN32="","",ชี้วัด14!AN32),IF(ชี้วัด14!AN62="","",ชี้วัด14!AN62))</f>
        <v/>
      </c>
      <c r="AO32" s="314" t="str">
        <f>IF($B$2=1,IF(ชี้วัด14!AO32="","",ชี้วัด14!AO32),IF(ชี้วัด14!AO62="","",ชี้วัด14!AO62))</f>
        <v/>
      </c>
      <c r="AP32" s="314" t="str">
        <f>IF($B$2=1,IF(ชี้วัด14!AP32="","",ชี้วัด14!AP32),IF(ชี้วัด14!AP62="","",ชี้วัด14!AP62))</f>
        <v/>
      </c>
      <c r="AQ32" s="314" t="str">
        <f>IF($B$2=1,IF(ชี้วัด14!AQ32="","",ชี้วัด14!AQ32),IF(ชี้วัด14!AQ62="","",ชี้วัด14!AQ62))</f>
        <v/>
      </c>
      <c r="AR32" s="314" t="str">
        <f>IF($B$2=1,IF(ชี้วัด14!AR32="","",ชี้วัด14!AR32),IF(ชี้วัด14!AR62="","",ชี้วัด14!AR62))</f>
        <v/>
      </c>
      <c r="AS32" s="314" t="str">
        <f>IF($B$2=1,IF(ชี้วัด14!AS32="","",ชี้วัด14!AS32),IF(ชี้วัด14!AS62="","",ชี้วัด14!AS62))</f>
        <v/>
      </c>
      <c r="AT32" s="314" t="str">
        <f>IF($B$2=1,IF(ชี้วัด14!AT32="","",ชี้วัด14!AT32),IF(ชี้วัด14!AT62="","",ชี้วัด14!AT62))</f>
        <v/>
      </c>
      <c r="AU32" s="314" t="str">
        <f>IF($B$2=1,IF(ชี้วัด14!AU32="","",ชี้วัด14!AU32),IF(ชี้วัด14!AU62="","",ชี้วัด14!AU62))</f>
        <v/>
      </c>
      <c r="AV32" s="314" t="str">
        <f>IF($B$2=1,IF(ชี้วัด14!AV32="","",ชี้วัด14!AV32),IF(ชี้วัด14!AV62="","",ชี้วัด14!AV62))</f>
        <v/>
      </c>
      <c r="AW32" s="314" t="str">
        <f>IF($B$2=1,IF(ชี้วัด14!AW32="","",ชี้วัด14!AW32),IF(ชี้วัด14!AW62="","",ชี้วัด14!AW62))</f>
        <v/>
      </c>
      <c r="AX32" s="314" t="str">
        <f>IF($B$2=1,IF(ชี้วัด14!AX32="","",ชี้วัด14!AX32),IF(ชี้วัด14!AX62="","",ชี้วัด14!AX62))</f>
        <v/>
      </c>
      <c r="AY32" s="314" t="str">
        <f>IF($B$2=1,IF(ชี้วัด14!AY32="","",ชี้วัด14!AY32),IF(ชี้วัด14!AY62="","",ชี้วัด14!AY62))</f>
        <v/>
      </c>
      <c r="AZ32" s="314" t="str">
        <f>IF($B$2=1,IF(ชี้วัด14!AZ32="","",ชี้วัด14!AZ32),IF(ชี้วัด14!AZ62="","",ชี้วัด14!AZ62))</f>
        <v/>
      </c>
      <c r="BA32" s="314" t="str">
        <f>IF($B$2=1,IF(ชี้วัด14!BA32="","",ชี้วัด14!BA32),IF(ชี้วัด14!BA62="","",ชี้วัด14!BA62))</f>
        <v/>
      </c>
      <c r="BB32" s="314" t="str">
        <f>IF($B$2=1,IF(ชี้วัด14!BB32="","",ชี้วัด14!BB32),IF(ชี้วัด14!BB62="","",ชี้วัด14!BB62))</f>
        <v/>
      </c>
      <c r="BC32" s="314" t="str">
        <f>IF($B$2=1,IF(ชี้วัด14!BC32="","",ชี้วัด14!BC32),IF(ชี้วัด14!BC62="","",ชี้วัด14!BC62))</f>
        <v/>
      </c>
      <c r="BD32" s="314" t="str">
        <f>IF($B$2=1,IF(ชี้วัด14!BD32="","",ชี้วัด14!BD32),IF(ชี้วัด14!BD62="","",ชี้วัด14!BD62))</f>
        <v/>
      </c>
      <c r="BE32" s="116" t="str">
        <f>IF($B$2=1,IF(ชี้วัด14!BE32="","",ชี้วัด14!BE32),IF(ชี้วัด14!BE62="","",ชี้วัด14!BE62))</f>
        <v/>
      </c>
      <c r="BF32" s="116" t="str">
        <f>IF($B$2=1,IF(ชี้วัด14!BF32="","",ชี้วัด14!BF32),IF(ชี้วัด14!BF62="","",ชี้วัด14!BF62))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IF($B$2=1,IF(ชี้วัด14!E33="","",ชี้วัด14!E33),IF(ชี้วัด14!E63="","",ชี้วัด14!E63))</f>
        <v/>
      </c>
      <c r="F33" s="118"/>
      <c r="G33" s="314" t="str">
        <f>IF($B$2=1,IF(ชี้วัด14!G33="","",ชี้วัด14!G33),IF(ชี้วัด14!G63="","",ชี้วัด14!G63))</f>
        <v/>
      </c>
      <c r="H33" s="314" t="str">
        <f>IF($B$2=1,IF(ชี้วัด14!H33="","",ชี้วัด14!H33),IF(ชี้วัด14!H63="","",ชี้วัด14!H63))</f>
        <v/>
      </c>
      <c r="I33" s="314" t="str">
        <f>IF($B$2=1,IF(ชี้วัด14!I33="","",ชี้วัด14!I33),IF(ชี้วัด14!I63="","",ชี้วัด14!I63))</f>
        <v/>
      </c>
      <c r="J33" s="314" t="str">
        <f>IF($B$2=1,IF(ชี้วัด14!J33="","",ชี้วัด14!J33),IF(ชี้วัด14!J63="","",ชี้วัด14!J63))</f>
        <v/>
      </c>
      <c r="K33" s="314" t="str">
        <f>IF($B$2=1,IF(ชี้วัด14!K33="","",ชี้วัด14!K33),IF(ชี้วัด14!K63="","",ชี้วัด14!K63))</f>
        <v/>
      </c>
      <c r="L33" s="314" t="str">
        <f>IF($B$2=1,IF(ชี้วัด14!L33="","",ชี้วัด14!L33),IF(ชี้วัด14!L63="","",ชี้วัด14!L63))</f>
        <v/>
      </c>
      <c r="M33" s="314" t="str">
        <f>IF($B$2=1,IF(ชี้วัด14!M33="","",ชี้วัด14!M33),IF(ชี้วัด14!M63="","",ชี้วัด14!M63))</f>
        <v/>
      </c>
      <c r="N33" s="314" t="str">
        <f>IF($B$2=1,IF(ชี้วัด14!N33="","",ชี้วัด14!N33),IF(ชี้วัด14!N63="","",ชี้วัด14!N63))</f>
        <v/>
      </c>
      <c r="O33" s="314" t="str">
        <f>IF($B$2=1,IF(ชี้วัด14!O33="","",ชี้วัด14!O33),IF(ชี้วัด14!O63="","",ชี้วัด14!O63))</f>
        <v/>
      </c>
      <c r="P33" s="314" t="str">
        <f>IF($B$2=1,IF(ชี้วัด14!P33="","",ชี้วัด14!P33),IF(ชี้วัด14!P63="","",ชี้วัด14!P63))</f>
        <v/>
      </c>
      <c r="Q33" s="314" t="str">
        <f>IF($B$2=1,IF(ชี้วัด14!Q33="","",ชี้วัด14!Q33),IF(ชี้วัด14!Q63="","",ชี้วัด14!Q63))</f>
        <v/>
      </c>
      <c r="R33" s="314" t="str">
        <f>IF($B$2=1,IF(ชี้วัด14!R33="","",ชี้วัด14!R33),IF(ชี้วัด14!R63="","",ชี้วัด14!R63))</f>
        <v/>
      </c>
      <c r="S33" s="314" t="str">
        <f>IF($B$2=1,IF(ชี้วัด14!S33="","",ชี้วัด14!S33),IF(ชี้วัด14!S63="","",ชี้วัด14!S63))</f>
        <v/>
      </c>
      <c r="T33" s="314" t="str">
        <f>IF($B$2=1,IF(ชี้วัด14!T33="","",ชี้วัด14!T33),IF(ชี้วัด14!T63="","",ชี้วัด14!T63))</f>
        <v/>
      </c>
      <c r="U33" s="314" t="str">
        <f>IF($B$2=1,IF(ชี้วัด14!U33="","",ชี้วัด14!U33),IF(ชี้วัด14!U63="","",ชี้วัด14!U63))</f>
        <v/>
      </c>
      <c r="V33" s="314" t="str">
        <f>IF($B$2=1,IF(ชี้วัด14!V33="","",ชี้วัด14!V33),IF(ชี้วัด14!V63="","",ชี้วัด14!V63))</f>
        <v/>
      </c>
      <c r="W33" s="314" t="str">
        <f>IF($B$2=1,IF(ชี้วัด14!W33="","",ชี้วัด14!W33),IF(ชี้วัด14!W63="","",ชี้วัด14!W63))</f>
        <v/>
      </c>
      <c r="X33" s="314" t="str">
        <f>IF($B$2=1,IF(ชี้วัด14!X33="","",ชี้วัด14!X33),IF(ชี้วัด14!X63="","",ชี้วัด14!X63))</f>
        <v/>
      </c>
      <c r="Y33" s="314" t="str">
        <f>IF($B$2=1,IF(ชี้วัด14!Y33="","",ชี้วัด14!Y33),IF(ชี้วัด14!Y63="","",ชี้วัด14!Y63))</f>
        <v/>
      </c>
      <c r="Z33" s="314" t="str">
        <f>IF($B$2=1,IF(ชี้วัด14!Z33="","",ชี้วัด14!Z33),IF(ชี้วัด14!Z63="","",ชี้วัด14!Z63))</f>
        <v/>
      </c>
      <c r="AA33" s="314" t="str">
        <f>IF($B$2=1,IF(ชี้วัด14!AA33="","",ชี้วัด14!AA33),IF(ชี้วัด14!AA63="","",ชี้วัด14!AA63))</f>
        <v/>
      </c>
      <c r="AB33" s="314" t="str">
        <f>IF($B$2=1,IF(ชี้วัด14!AB33="","",ชี้วัด14!AB33),IF(ชี้วัด14!AB63="","",ชี้วัด14!AB63))</f>
        <v/>
      </c>
      <c r="AC33" s="314" t="str">
        <f>IF($B$2=1,IF(ชี้วัด14!AC33="","",ชี้วัด14!AC33),IF(ชี้วัด14!AC63="","",ชี้วัด14!AC63))</f>
        <v/>
      </c>
      <c r="AD33" s="314" t="str">
        <f>IF($B$2=1,IF(ชี้วัด14!AD33="","",ชี้วัด14!AD33),IF(ชี้วัด14!AD63="","",ชี้วัด14!AD63))</f>
        <v/>
      </c>
      <c r="AE33" s="314" t="str">
        <f>IF($B$2=1,IF(ชี้วัด14!AE33="","",ชี้วัด14!AE33),IF(ชี้วัด14!AE63="","",ชี้วัด14!AE63))</f>
        <v/>
      </c>
      <c r="AF33" s="314" t="str">
        <f>IF($B$2=1,IF(ชี้วัด14!AF33="","",ชี้วัด14!AF33),IF(ชี้วัด14!AF63="","",ชี้วัด14!AF63))</f>
        <v/>
      </c>
      <c r="AG33" s="314" t="str">
        <f>IF($B$2=1,IF(ชี้วัด14!AG33="","",ชี้วัด14!AG33),IF(ชี้วัด14!AG63="","",ชี้วัด14!AG63))</f>
        <v/>
      </c>
      <c r="AH33" s="314" t="str">
        <f>IF($B$2=1,IF(ชี้วัด14!AH33="","",ชี้วัด14!AH33),IF(ชี้วัด14!AH63="","",ชี้วัด14!AH63))</f>
        <v/>
      </c>
      <c r="AI33" s="314" t="str">
        <f>IF($B$2=1,IF(ชี้วัด14!AI33="","",ชี้วัด14!AI33),IF(ชี้วัด14!AI63="","",ชี้วัด14!AI63))</f>
        <v/>
      </c>
      <c r="AJ33" s="314" t="str">
        <f>IF($B$2=1,IF(ชี้วัด14!AJ33="","",ชี้วัด14!AJ33),IF(ชี้วัด14!AJ63="","",ชี้วัด14!AJ63))</f>
        <v/>
      </c>
      <c r="AK33" s="314" t="str">
        <f>IF($B$2=1,IF(ชี้วัด14!AK33="","",ชี้วัด14!AK33),IF(ชี้วัด14!AK63="","",ชี้วัด14!AK63))</f>
        <v/>
      </c>
      <c r="AL33" s="314" t="str">
        <f>IF($B$2=1,IF(ชี้วัด14!AL33="","",ชี้วัด14!AL33),IF(ชี้วัด14!AL63="","",ชี้วัด14!AL63))</f>
        <v/>
      </c>
      <c r="AM33" s="314" t="str">
        <f>IF($B$2=1,IF(ชี้วัด14!AM33="","",ชี้วัด14!AM33),IF(ชี้วัด14!AM63="","",ชี้วัด14!AM63))</f>
        <v/>
      </c>
      <c r="AN33" s="314" t="str">
        <f>IF($B$2=1,IF(ชี้วัด14!AN33="","",ชี้วัด14!AN33),IF(ชี้วัด14!AN63="","",ชี้วัด14!AN63))</f>
        <v/>
      </c>
      <c r="AO33" s="314" t="str">
        <f>IF($B$2=1,IF(ชี้วัด14!AO33="","",ชี้วัด14!AO33),IF(ชี้วัด14!AO63="","",ชี้วัด14!AO63))</f>
        <v/>
      </c>
      <c r="AP33" s="314" t="str">
        <f>IF($B$2=1,IF(ชี้วัด14!AP33="","",ชี้วัด14!AP33),IF(ชี้วัด14!AP63="","",ชี้วัด14!AP63))</f>
        <v/>
      </c>
      <c r="AQ33" s="314" t="str">
        <f>IF($B$2=1,IF(ชี้วัด14!AQ33="","",ชี้วัด14!AQ33),IF(ชี้วัด14!AQ63="","",ชี้วัด14!AQ63))</f>
        <v/>
      </c>
      <c r="AR33" s="314" t="str">
        <f>IF($B$2=1,IF(ชี้วัด14!AR33="","",ชี้วัด14!AR33),IF(ชี้วัด14!AR63="","",ชี้วัด14!AR63))</f>
        <v/>
      </c>
      <c r="AS33" s="314" t="str">
        <f>IF($B$2=1,IF(ชี้วัด14!AS33="","",ชี้วัด14!AS33),IF(ชี้วัด14!AS63="","",ชี้วัด14!AS63))</f>
        <v/>
      </c>
      <c r="AT33" s="314" t="str">
        <f>IF($B$2=1,IF(ชี้วัด14!AT33="","",ชี้วัด14!AT33),IF(ชี้วัด14!AT63="","",ชี้วัด14!AT63))</f>
        <v/>
      </c>
      <c r="AU33" s="314" t="str">
        <f>IF($B$2=1,IF(ชี้วัด14!AU33="","",ชี้วัด14!AU33),IF(ชี้วัด14!AU63="","",ชี้วัด14!AU63))</f>
        <v/>
      </c>
      <c r="AV33" s="314" t="str">
        <f>IF($B$2=1,IF(ชี้วัด14!AV33="","",ชี้วัด14!AV33),IF(ชี้วัด14!AV63="","",ชี้วัด14!AV63))</f>
        <v/>
      </c>
      <c r="AW33" s="314" t="str">
        <f>IF($B$2=1,IF(ชี้วัด14!AW33="","",ชี้วัด14!AW33),IF(ชี้วัด14!AW63="","",ชี้วัด14!AW63))</f>
        <v/>
      </c>
      <c r="AX33" s="314" t="str">
        <f>IF($B$2=1,IF(ชี้วัด14!AX33="","",ชี้วัด14!AX33),IF(ชี้วัด14!AX63="","",ชี้วัด14!AX63))</f>
        <v/>
      </c>
      <c r="AY33" s="314" t="str">
        <f>IF($B$2=1,IF(ชี้วัด14!AY33="","",ชี้วัด14!AY33),IF(ชี้วัด14!AY63="","",ชี้วัด14!AY63))</f>
        <v/>
      </c>
      <c r="AZ33" s="314" t="str">
        <f>IF($B$2=1,IF(ชี้วัด14!AZ33="","",ชี้วัด14!AZ33),IF(ชี้วัด14!AZ63="","",ชี้วัด14!AZ63))</f>
        <v/>
      </c>
      <c r="BA33" s="314" t="str">
        <f>IF($B$2=1,IF(ชี้วัด14!BA33="","",ชี้วัด14!BA33),IF(ชี้วัด14!BA63="","",ชี้วัด14!BA63))</f>
        <v/>
      </c>
      <c r="BB33" s="314" t="str">
        <f>IF($B$2=1,IF(ชี้วัด14!BB33="","",ชี้วัด14!BB33),IF(ชี้วัด14!BB63="","",ชี้วัด14!BB63))</f>
        <v/>
      </c>
      <c r="BC33" s="314" t="str">
        <f>IF($B$2=1,IF(ชี้วัด14!BC33="","",ชี้วัด14!BC33),IF(ชี้วัด14!BC63="","",ชี้วัด14!BC63))</f>
        <v/>
      </c>
      <c r="BD33" s="314" t="str">
        <f>IF($B$2=1,IF(ชี้วัด14!BD33="","",ชี้วัด14!BD33),IF(ชี้วัด14!BD63="","",ชี้วัด14!BD63))</f>
        <v/>
      </c>
      <c r="BE33" s="116" t="str">
        <f>IF($B$2=1,IF(ชี้วัด14!BE33="","",ชี้วัด14!BE33),IF(ชี้วัด14!BE63="","",ชี้วัด14!BE63))</f>
        <v/>
      </c>
      <c r="BF33" s="116" t="str">
        <f>IF($B$2=1,IF(ชี้วัด14!BF33="","",ชี้วัด14!BF33),IF(ชี้วัด14!BF63="","",ชี้วัด14!BF63))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IF($B$2=1,IF(ชี้วัด14!E34="","",ชี้วัด14!E34),IF(ชี้วัด14!E64="","",ชี้วัด14!E64))</f>
        <v/>
      </c>
      <c r="F34" s="118"/>
      <c r="G34" s="314" t="str">
        <f>IF($B$2=1,IF(ชี้วัด14!G34="","",ชี้วัด14!G34),IF(ชี้วัด14!G64="","",ชี้วัด14!G64))</f>
        <v/>
      </c>
      <c r="H34" s="314" t="str">
        <f>IF($B$2=1,IF(ชี้วัด14!H34="","",ชี้วัด14!H34),IF(ชี้วัด14!H64="","",ชี้วัด14!H64))</f>
        <v/>
      </c>
      <c r="I34" s="314" t="str">
        <f>IF($B$2=1,IF(ชี้วัด14!I34="","",ชี้วัด14!I34),IF(ชี้วัด14!I64="","",ชี้วัด14!I64))</f>
        <v/>
      </c>
      <c r="J34" s="314" t="str">
        <f>IF($B$2=1,IF(ชี้วัด14!J34="","",ชี้วัด14!J34),IF(ชี้วัด14!J64="","",ชี้วัด14!J64))</f>
        <v/>
      </c>
      <c r="K34" s="314" t="str">
        <f>IF($B$2=1,IF(ชี้วัด14!K34="","",ชี้วัด14!K34),IF(ชี้วัด14!K64="","",ชี้วัด14!K64))</f>
        <v/>
      </c>
      <c r="L34" s="314" t="str">
        <f>IF($B$2=1,IF(ชี้วัด14!L34="","",ชี้วัด14!L34),IF(ชี้วัด14!L64="","",ชี้วัด14!L64))</f>
        <v/>
      </c>
      <c r="M34" s="314" t="str">
        <f>IF($B$2=1,IF(ชี้วัด14!M34="","",ชี้วัด14!M34),IF(ชี้วัด14!M64="","",ชี้วัด14!M64))</f>
        <v/>
      </c>
      <c r="N34" s="314" t="str">
        <f>IF($B$2=1,IF(ชี้วัด14!N34="","",ชี้วัด14!N34),IF(ชี้วัด14!N64="","",ชี้วัด14!N64))</f>
        <v/>
      </c>
      <c r="O34" s="314" t="str">
        <f>IF($B$2=1,IF(ชี้วัด14!O34="","",ชี้วัด14!O34),IF(ชี้วัด14!O64="","",ชี้วัด14!O64))</f>
        <v/>
      </c>
      <c r="P34" s="314" t="str">
        <f>IF($B$2=1,IF(ชี้วัด14!P34="","",ชี้วัด14!P34),IF(ชี้วัด14!P64="","",ชี้วัด14!P64))</f>
        <v/>
      </c>
      <c r="Q34" s="314" t="str">
        <f>IF($B$2=1,IF(ชี้วัด14!Q34="","",ชี้วัด14!Q34),IF(ชี้วัด14!Q64="","",ชี้วัด14!Q64))</f>
        <v/>
      </c>
      <c r="R34" s="314" t="str">
        <f>IF($B$2=1,IF(ชี้วัด14!R34="","",ชี้วัด14!R34),IF(ชี้วัด14!R64="","",ชี้วัด14!R64))</f>
        <v/>
      </c>
      <c r="S34" s="314" t="str">
        <f>IF($B$2=1,IF(ชี้วัด14!S34="","",ชี้วัด14!S34),IF(ชี้วัด14!S64="","",ชี้วัด14!S64))</f>
        <v/>
      </c>
      <c r="T34" s="314" t="str">
        <f>IF($B$2=1,IF(ชี้วัด14!T34="","",ชี้วัด14!T34),IF(ชี้วัด14!T64="","",ชี้วัด14!T64))</f>
        <v/>
      </c>
      <c r="U34" s="314" t="str">
        <f>IF($B$2=1,IF(ชี้วัด14!U34="","",ชี้วัด14!U34),IF(ชี้วัด14!U64="","",ชี้วัด14!U64))</f>
        <v/>
      </c>
      <c r="V34" s="314" t="str">
        <f>IF($B$2=1,IF(ชี้วัด14!V34="","",ชี้วัด14!V34),IF(ชี้วัด14!V64="","",ชี้วัด14!V64))</f>
        <v/>
      </c>
      <c r="W34" s="314" t="str">
        <f>IF($B$2=1,IF(ชี้วัด14!W34="","",ชี้วัด14!W34),IF(ชี้วัด14!W64="","",ชี้วัด14!W64))</f>
        <v/>
      </c>
      <c r="X34" s="314" t="str">
        <f>IF($B$2=1,IF(ชี้วัด14!X34="","",ชี้วัด14!X34),IF(ชี้วัด14!X64="","",ชี้วัด14!X64))</f>
        <v/>
      </c>
      <c r="Y34" s="314" t="str">
        <f>IF($B$2=1,IF(ชี้วัด14!Y34="","",ชี้วัด14!Y34),IF(ชี้วัด14!Y64="","",ชี้วัด14!Y64))</f>
        <v/>
      </c>
      <c r="Z34" s="314" t="str">
        <f>IF($B$2=1,IF(ชี้วัด14!Z34="","",ชี้วัด14!Z34),IF(ชี้วัด14!Z64="","",ชี้วัด14!Z64))</f>
        <v/>
      </c>
      <c r="AA34" s="314" t="str">
        <f>IF($B$2=1,IF(ชี้วัด14!AA34="","",ชี้วัด14!AA34),IF(ชี้วัด14!AA64="","",ชี้วัด14!AA64))</f>
        <v/>
      </c>
      <c r="AB34" s="314" t="str">
        <f>IF($B$2=1,IF(ชี้วัด14!AB34="","",ชี้วัด14!AB34),IF(ชี้วัด14!AB64="","",ชี้วัด14!AB64))</f>
        <v/>
      </c>
      <c r="AC34" s="314" t="str">
        <f>IF($B$2=1,IF(ชี้วัด14!AC34="","",ชี้วัด14!AC34),IF(ชี้วัด14!AC64="","",ชี้วัด14!AC64))</f>
        <v/>
      </c>
      <c r="AD34" s="314" t="str">
        <f>IF($B$2=1,IF(ชี้วัด14!AD34="","",ชี้วัด14!AD34),IF(ชี้วัด14!AD64="","",ชี้วัด14!AD64))</f>
        <v/>
      </c>
      <c r="AE34" s="314" t="str">
        <f>IF($B$2=1,IF(ชี้วัด14!AE34="","",ชี้วัด14!AE34),IF(ชี้วัด14!AE64="","",ชี้วัด14!AE64))</f>
        <v/>
      </c>
      <c r="AF34" s="314" t="str">
        <f>IF($B$2=1,IF(ชี้วัด14!AF34="","",ชี้วัด14!AF34),IF(ชี้วัด14!AF64="","",ชี้วัด14!AF64))</f>
        <v/>
      </c>
      <c r="AG34" s="314" t="str">
        <f>IF($B$2=1,IF(ชี้วัด14!AG34="","",ชี้วัด14!AG34),IF(ชี้วัด14!AG64="","",ชี้วัด14!AG64))</f>
        <v/>
      </c>
      <c r="AH34" s="314" t="str">
        <f>IF($B$2=1,IF(ชี้วัด14!AH34="","",ชี้วัด14!AH34),IF(ชี้วัด14!AH64="","",ชี้วัด14!AH64))</f>
        <v/>
      </c>
      <c r="AI34" s="314" t="str">
        <f>IF($B$2=1,IF(ชี้วัด14!AI34="","",ชี้วัด14!AI34),IF(ชี้วัด14!AI64="","",ชี้วัด14!AI64))</f>
        <v/>
      </c>
      <c r="AJ34" s="314" t="str">
        <f>IF($B$2=1,IF(ชี้วัด14!AJ34="","",ชี้วัด14!AJ34),IF(ชี้วัด14!AJ64="","",ชี้วัด14!AJ64))</f>
        <v/>
      </c>
      <c r="AK34" s="314" t="str">
        <f>IF($B$2=1,IF(ชี้วัด14!AK34="","",ชี้วัด14!AK34),IF(ชี้วัด14!AK64="","",ชี้วัด14!AK64))</f>
        <v/>
      </c>
      <c r="AL34" s="314" t="str">
        <f>IF($B$2=1,IF(ชี้วัด14!AL34="","",ชี้วัด14!AL34),IF(ชี้วัด14!AL64="","",ชี้วัด14!AL64))</f>
        <v/>
      </c>
      <c r="AM34" s="314" t="str">
        <f>IF($B$2=1,IF(ชี้วัด14!AM34="","",ชี้วัด14!AM34),IF(ชี้วัด14!AM64="","",ชี้วัด14!AM64))</f>
        <v/>
      </c>
      <c r="AN34" s="314" t="str">
        <f>IF($B$2=1,IF(ชี้วัด14!AN34="","",ชี้วัด14!AN34),IF(ชี้วัด14!AN64="","",ชี้วัด14!AN64))</f>
        <v/>
      </c>
      <c r="AO34" s="314" t="str">
        <f>IF($B$2=1,IF(ชี้วัด14!AO34="","",ชี้วัด14!AO34),IF(ชี้วัด14!AO64="","",ชี้วัด14!AO64))</f>
        <v/>
      </c>
      <c r="AP34" s="314" t="str">
        <f>IF($B$2=1,IF(ชี้วัด14!AP34="","",ชี้วัด14!AP34),IF(ชี้วัด14!AP64="","",ชี้วัด14!AP64))</f>
        <v/>
      </c>
      <c r="AQ34" s="314" t="str">
        <f>IF($B$2=1,IF(ชี้วัด14!AQ34="","",ชี้วัด14!AQ34),IF(ชี้วัด14!AQ64="","",ชี้วัด14!AQ64))</f>
        <v/>
      </c>
      <c r="AR34" s="314" t="str">
        <f>IF($B$2=1,IF(ชี้วัด14!AR34="","",ชี้วัด14!AR34),IF(ชี้วัด14!AR64="","",ชี้วัด14!AR64))</f>
        <v/>
      </c>
      <c r="AS34" s="314" t="str">
        <f>IF($B$2=1,IF(ชี้วัด14!AS34="","",ชี้วัด14!AS34),IF(ชี้วัด14!AS64="","",ชี้วัด14!AS64))</f>
        <v/>
      </c>
      <c r="AT34" s="314" t="str">
        <f>IF($B$2=1,IF(ชี้วัด14!AT34="","",ชี้วัด14!AT34),IF(ชี้วัด14!AT64="","",ชี้วัด14!AT64))</f>
        <v/>
      </c>
      <c r="AU34" s="314" t="str">
        <f>IF($B$2=1,IF(ชี้วัด14!AU34="","",ชี้วัด14!AU34),IF(ชี้วัด14!AU64="","",ชี้วัด14!AU64))</f>
        <v/>
      </c>
      <c r="AV34" s="314" t="str">
        <f>IF($B$2=1,IF(ชี้วัด14!AV34="","",ชี้วัด14!AV34),IF(ชี้วัด14!AV64="","",ชี้วัด14!AV64))</f>
        <v/>
      </c>
      <c r="AW34" s="314" t="str">
        <f>IF($B$2=1,IF(ชี้วัด14!AW34="","",ชี้วัด14!AW34),IF(ชี้วัด14!AW64="","",ชี้วัด14!AW64))</f>
        <v/>
      </c>
      <c r="AX34" s="314" t="str">
        <f>IF($B$2=1,IF(ชี้วัด14!AX34="","",ชี้วัด14!AX34),IF(ชี้วัด14!AX64="","",ชี้วัด14!AX64))</f>
        <v/>
      </c>
      <c r="AY34" s="314" t="str">
        <f>IF($B$2=1,IF(ชี้วัด14!AY34="","",ชี้วัด14!AY34),IF(ชี้วัด14!AY64="","",ชี้วัด14!AY64))</f>
        <v/>
      </c>
      <c r="AZ34" s="314" t="str">
        <f>IF($B$2=1,IF(ชี้วัด14!AZ34="","",ชี้วัด14!AZ34),IF(ชี้วัด14!AZ64="","",ชี้วัด14!AZ64))</f>
        <v/>
      </c>
      <c r="BA34" s="314" t="str">
        <f>IF($B$2=1,IF(ชี้วัด14!BA34="","",ชี้วัด14!BA34),IF(ชี้วัด14!BA64="","",ชี้วัด14!BA64))</f>
        <v/>
      </c>
      <c r="BB34" s="314" t="str">
        <f>IF($B$2=1,IF(ชี้วัด14!BB34="","",ชี้วัด14!BB34),IF(ชี้วัด14!BB64="","",ชี้วัด14!BB64))</f>
        <v/>
      </c>
      <c r="BC34" s="314" t="str">
        <f>IF($B$2=1,IF(ชี้วัด14!BC34="","",ชี้วัด14!BC34),IF(ชี้วัด14!BC64="","",ชี้วัด14!BC64))</f>
        <v/>
      </c>
      <c r="BD34" s="314" t="str">
        <f>IF($B$2=1,IF(ชี้วัด14!BD34="","",ชี้วัด14!BD34),IF(ชี้วัด14!BD64="","",ชี้วัด14!BD64))</f>
        <v/>
      </c>
      <c r="BE34" s="116" t="str">
        <f>IF($B$2=1,IF(ชี้วัด14!BE34="","",ชี้วัด14!BE34),IF(ชี้วัด14!BE64="","",ชี้วัด14!BE64))</f>
        <v/>
      </c>
      <c r="BF34" s="116" t="str">
        <f>IF($B$2=1,IF(ชี้วัด14!BF34="","",ชี้วัด14!BF34),IF(ชี้วัด14!BF64="","",ชี้วัด14!BF64))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0B83424-E753-46C8-8773-A227AE22D85A}">
          <x14:formula1>
            <xm:f>รายการ!$M$2:$M$3</xm:f>
          </x14:formula1>
          <xm:sqref>B2</xm:sqref>
        </x14:dataValidation>
        <x14:dataValidation type="list" allowBlank="1" showInputMessage="1" showErrorMessage="1" xr:uid="{A8A7A0DA-187C-4EB8-B955-5ED177F244F3}">
          <x14:formula1>
            <xm:f>รายการ!$K$2:$K$37</xm:f>
          </x14:formula1>
          <xm:sqref>B1</xm:sqref>
        </x14:dataValidation>
      </x14:dataValidations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1D55-3533-4A0F-B779-C95B946CA34D}">
  <sheetPr codeName="Sheet108"/>
  <dimension ref="A1:BF34"/>
  <sheetViews>
    <sheetView workbookViewId="0">
      <selection activeCell="A4" sqref="A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IF(ชี้วัด15!B3="","",ชี้วัด15!B3)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IF(ชี้วัด15!G2="","",ชี้วัด15!G2)</f>
        <v/>
      </c>
      <c r="H2" s="116" t="str">
        <f>IF(ชี้วัด15!H2="","",ชี้วัด15!H2)</f>
        <v/>
      </c>
      <c r="I2" s="116" t="str">
        <f>IF(ชี้วัด15!I2="","",ชี้วัด15!I2)</f>
        <v/>
      </c>
      <c r="J2" s="116" t="str">
        <f>IF(ชี้วัด15!J2="","",ชี้วัด15!J2)</f>
        <v/>
      </c>
      <c r="K2" s="116" t="str">
        <f>IF(ชี้วัด15!K2="","",ชี้วัด15!K2)</f>
        <v/>
      </c>
      <c r="L2" s="116" t="str">
        <f>IF(ชี้วัด15!L2="","",ชี้วัด15!L2)</f>
        <v/>
      </c>
      <c r="M2" s="116" t="str">
        <f>IF(ชี้วัด15!M2="","",ชี้วัด15!M2)</f>
        <v/>
      </c>
      <c r="N2" s="116" t="str">
        <f>IF(ชี้วัด15!N2="","",ชี้วัด15!N2)</f>
        <v/>
      </c>
      <c r="O2" s="116" t="str">
        <f>IF(ชี้วัด15!O2="","",ชี้วัด15!O2)</f>
        <v/>
      </c>
      <c r="P2" s="116" t="str">
        <f>IF(ชี้วัด15!P2="","",ชี้วัด15!P2)</f>
        <v/>
      </c>
      <c r="Q2" s="116" t="str">
        <f>IF(ชี้วัด15!Q2="","",ชี้วัด15!Q2)</f>
        <v/>
      </c>
      <c r="R2" s="116" t="str">
        <f>IF(ชี้วัด15!R2="","",ชี้วัด15!R2)</f>
        <v/>
      </c>
      <c r="S2" s="116" t="str">
        <f>IF(ชี้วัด15!S2="","",ชี้วัด15!S2)</f>
        <v/>
      </c>
      <c r="T2" s="116" t="str">
        <f>IF(ชี้วัด15!T2="","",ชี้วัด15!T2)</f>
        <v/>
      </c>
      <c r="U2" s="116" t="str">
        <f>IF(ชี้วัด15!U2="","",ชี้วัด15!U2)</f>
        <v/>
      </c>
      <c r="V2" s="116" t="str">
        <f>IF(ชี้วัด15!V2="","",ชี้วัด15!V2)</f>
        <v/>
      </c>
      <c r="W2" s="116" t="str">
        <f>IF(ชี้วัด15!W2="","",ชี้วัด15!W2)</f>
        <v/>
      </c>
      <c r="X2" s="116" t="str">
        <f>IF(ชี้วัด15!X2="","",ชี้วัด15!X2)</f>
        <v/>
      </c>
      <c r="Y2" s="116" t="str">
        <f>IF(ชี้วัด15!Y2="","",ชี้วัด15!Y2)</f>
        <v/>
      </c>
      <c r="Z2" s="116" t="str">
        <f>IF(ชี้วัด15!Z2="","",ชี้วัด15!Z2)</f>
        <v/>
      </c>
      <c r="AA2" s="116" t="str">
        <f>IF(ชี้วัด15!AA2="","",ชี้วัด15!AA2)</f>
        <v/>
      </c>
      <c r="AB2" s="116" t="str">
        <f>IF(ชี้วัด15!AB2="","",ชี้วัด15!AB2)</f>
        <v/>
      </c>
      <c r="AC2" s="116" t="str">
        <f>IF(ชี้วัด15!AC2="","",ชี้วัด15!AC2)</f>
        <v/>
      </c>
      <c r="AD2" s="116" t="str">
        <f>IF(ชี้วัด15!AD2="","",ชี้วัด15!AD2)</f>
        <v/>
      </c>
      <c r="AE2" s="116" t="str">
        <f>IF(ชี้วัด15!AE2="","",ชี้วัด15!AE2)</f>
        <v/>
      </c>
      <c r="AF2" s="116" t="str">
        <f>IF(ชี้วัด15!AF2="","",ชี้วัด15!AF2)</f>
        <v/>
      </c>
      <c r="AG2" s="116" t="str">
        <f>IF(ชี้วัด15!AG2="","",ชี้วัด15!AG2)</f>
        <v/>
      </c>
      <c r="AH2" s="116" t="str">
        <f>IF(ชี้วัด15!AH2="","",ชี้วัด15!AH2)</f>
        <v/>
      </c>
      <c r="AI2" s="116" t="str">
        <f>IF(ชี้วัด15!AI2="","",ชี้วัด15!AI2)</f>
        <v/>
      </c>
      <c r="AJ2" s="116" t="str">
        <f>IF(ชี้วัด15!AJ2="","",ชี้วัด15!AJ2)</f>
        <v/>
      </c>
      <c r="AK2" s="116" t="str">
        <f>IF(ชี้วัด15!AK2="","",ชี้วัด15!AK2)</f>
        <v/>
      </c>
      <c r="AL2" s="116" t="str">
        <f>IF(ชี้วัด15!AL2="","",ชี้วัด15!AL2)</f>
        <v/>
      </c>
      <c r="AM2" s="116" t="str">
        <f>IF(ชี้วัด15!AM2="","",ชี้วัด15!AM2)</f>
        <v/>
      </c>
      <c r="AN2" s="116" t="str">
        <f>IF(ชี้วัด15!AN2="","",ชี้วัด15!AN2)</f>
        <v/>
      </c>
      <c r="AO2" s="116" t="str">
        <f>IF(ชี้วัด15!AO2="","",ชี้วัด15!AO2)</f>
        <v/>
      </c>
      <c r="AP2" s="116" t="str">
        <f>IF(ชี้วัด15!AP2="","",ชี้วัด15!AP2)</f>
        <v/>
      </c>
      <c r="AQ2" s="116" t="str">
        <f>IF(ชี้วัด15!AQ2="","",ชี้วัด15!AQ2)</f>
        <v/>
      </c>
      <c r="AR2" s="116" t="str">
        <f>IF(ชี้วัด15!AR2="","",ชี้วัด15!AR2)</f>
        <v/>
      </c>
      <c r="AS2" s="116" t="str">
        <f>IF(ชี้วัด15!AS2="","",ชี้วัด15!AS2)</f>
        <v/>
      </c>
      <c r="AT2" s="116" t="str">
        <f>IF(ชี้วัด15!AT2="","",ชี้วัด15!AT2)</f>
        <v/>
      </c>
      <c r="AU2" s="116" t="str">
        <f>IF(ชี้วัด15!AU2="","",ชี้วัด15!AU2)</f>
        <v/>
      </c>
      <c r="AV2" s="116" t="str">
        <f>IF(ชี้วัด15!AV2="","",ชี้วัด15!AV2)</f>
        <v/>
      </c>
      <c r="AW2" s="116" t="str">
        <f>IF(ชี้วัด15!AW2="","",ชี้วัด15!AW2)</f>
        <v/>
      </c>
      <c r="AX2" s="116" t="str">
        <f>IF(ชี้วัด15!AX2="","",ชี้วัด15!AX2)</f>
        <v/>
      </c>
      <c r="AY2" s="116" t="str">
        <f>IF(ชี้วัด15!AY2="","",ชี้วัด15!AY2)</f>
        <v/>
      </c>
      <c r="AZ2" s="116" t="str">
        <f>IF(ชี้วัด15!AZ2="","",ชี้วัด15!AZ2)</f>
        <v/>
      </c>
      <c r="BA2" s="116" t="str">
        <f>IF(ชี้วัด15!BA2="","",ชี้วัด15!BA2)</f>
        <v/>
      </c>
      <c r="BB2" s="116" t="str">
        <f>IF(ชี้วัด15!BB2="","",ชี้วัด15!BB2)</f>
        <v/>
      </c>
      <c r="BC2" s="116" t="str">
        <f>IF(ชี้วัด15!BC2="","",ชี้วัด15!BC2)</f>
        <v/>
      </c>
      <c r="BD2" s="116" t="str">
        <f>IF(ชี้วัด15!BD2="","",ชี้วัด15!BD2)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IF(ชี้วัด15!G3="","",ชี้วัด15!G3)</f>
        <v/>
      </c>
      <c r="H3" s="116" t="str">
        <f>IF(ชี้วัด15!H3="","",ชี้วัด15!H3)</f>
        <v/>
      </c>
      <c r="I3" s="116" t="str">
        <f>IF(ชี้วัด15!I3="","",ชี้วัด15!I3)</f>
        <v/>
      </c>
      <c r="J3" s="116" t="str">
        <f>IF(ชี้วัด15!J3="","",ชี้วัด15!J3)</f>
        <v/>
      </c>
      <c r="K3" s="116" t="str">
        <f>IF(ชี้วัด15!K3="","",ชี้วัด15!K3)</f>
        <v/>
      </c>
      <c r="L3" s="116" t="str">
        <f>IF(ชี้วัด15!L3="","",ชี้วัด15!L3)</f>
        <v/>
      </c>
      <c r="M3" s="116" t="str">
        <f>IF(ชี้วัด15!M3="","",ชี้วัด15!M3)</f>
        <v/>
      </c>
      <c r="N3" s="116" t="str">
        <f>IF(ชี้วัด15!N3="","",ชี้วัด15!N3)</f>
        <v/>
      </c>
      <c r="O3" s="116" t="str">
        <f>IF(ชี้วัด15!O3="","",ชี้วัด15!O3)</f>
        <v/>
      </c>
      <c r="P3" s="116" t="str">
        <f>IF(ชี้วัด15!P3="","",ชี้วัด15!P3)</f>
        <v/>
      </c>
      <c r="Q3" s="116" t="str">
        <f>IF(ชี้วัด15!Q3="","",ชี้วัด15!Q3)</f>
        <v/>
      </c>
      <c r="R3" s="116" t="str">
        <f>IF(ชี้วัด15!R3="","",ชี้วัด15!R3)</f>
        <v/>
      </c>
      <c r="S3" s="116" t="str">
        <f>IF(ชี้วัด15!S3="","",ชี้วัด15!S3)</f>
        <v/>
      </c>
      <c r="T3" s="116" t="str">
        <f>IF(ชี้วัด15!T3="","",ชี้วัด15!T3)</f>
        <v/>
      </c>
      <c r="U3" s="116" t="str">
        <f>IF(ชี้วัด15!U3="","",ชี้วัด15!U3)</f>
        <v/>
      </c>
      <c r="V3" s="116" t="str">
        <f>IF(ชี้วัด15!V3="","",ชี้วัด15!V3)</f>
        <v/>
      </c>
      <c r="W3" s="116" t="str">
        <f>IF(ชี้วัด15!W3="","",ชี้วัด15!W3)</f>
        <v/>
      </c>
      <c r="X3" s="116" t="str">
        <f>IF(ชี้วัด15!X3="","",ชี้วัด15!X3)</f>
        <v/>
      </c>
      <c r="Y3" s="116" t="str">
        <f>IF(ชี้วัด15!Y3="","",ชี้วัด15!Y3)</f>
        <v/>
      </c>
      <c r="Z3" s="116" t="str">
        <f>IF(ชี้วัด15!Z3="","",ชี้วัด15!Z3)</f>
        <v/>
      </c>
      <c r="AA3" s="116" t="str">
        <f>IF(ชี้วัด15!AA3="","",ชี้วัด15!AA3)</f>
        <v/>
      </c>
      <c r="AB3" s="116" t="str">
        <f>IF(ชี้วัด15!AB3="","",ชี้วัด15!AB3)</f>
        <v/>
      </c>
      <c r="AC3" s="116" t="str">
        <f>IF(ชี้วัด15!AC3="","",ชี้วัด15!AC3)</f>
        <v/>
      </c>
      <c r="AD3" s="116" t="str">
        <f>IF(ชี้วัด15!AD3="","",ชี้วัด15!AD3)</f>
        <v/>
      </c>
      <c r="AE3" s="116" t="str">
        <f>IF(ชี้วัด15!AE3="","",ชี้วัด15!AE3)</f>
        <v/>
      </c>
      <c r="AF3" s="116" t="str">
        <f>IF(ชี้วัด15!AF3="","",ชี้วัด15!AF3)</f>
        <v/>
      </c>
      <c r="AG3" s="116" t="str">
        <f>IF(ชี้วัด15!AG3="","",ชี้วัด15!AG3)</f>
        <v/>
      </c>
      <c r="AH3" s="116" t="str">
        <f>IF(ชี้วัด15!AH3="","",ชี้วัด15!AH3)</f>
        <v/>
      </c>
      <c r="AI3" s="116" t="str">
        <f>IF(ชี้วัด15!AI3="","",ชี้วัด15!AI3)</f>
        <v/>
      </c>
      <c r="AJ3" s="116" t="str">
        <f>IF(ชี้วัด15!AJ3="","",ชี้วัด15!AJ3)</f>
        <v/>
      </c>
      <c r="AK3" s="116" t="str">
        <f>IF(ชี้วัด15!AK3="","",ชี้วัด15!AK3)</f>
        <v/>
      </c>
      <c r="AL3" s="116" t="str">
        <f>IF(ชี้วัด15!AL3="","",ชี้วัด15!AL3)</f>
        <v/>
      </c>
      <c r="AM3" s="116" t="str">
        <f>IF(ชี้วัด15!AM3="","",ชี้วัด15!AM3)</f>
        <v/>
      </c>
      <c r="AN3" s="116" t="str">
        <f>IF(ชี้วัด15!AN3="","",ชี้วัด15!AN3)</f>
        <v/>
      </c>
      <c r="AO3" s="116" t="str">
        <f>IF(ชี้วัด15!AO3="","",ชี้วัด15!AO3)</f>
        <v/>
      </c>
      <c r="AP3" s="116" t="str">
        <f>IF(ชี้วัด15!AP3="","",ชี้วัด15!AP3)</f>
        <v/>
      </c>
      <c r="AQ3" s="116" t="str">
        <f>IF(ชี้วัด15!AQ3="","",ชี้วัด15!AQ3)</f>
        <v/>
      </c>
      <c r="AR3" s="116" t="str">
        <f>IF(ชี้วัด15!AR3="","",ชี้วัด15!AR3)</f>
        <v/>
      </c>
      <c r="AS3" s="116" t="str">
        <f>IF(ชี้วัด15!AS3="","",ชี้วัด15!AS3)</f>
        <v/>
      </c>
      <c r="AT3" s="116" t="str">
        <f>IF(ชี้วัด15!AT3="","",ชี้วัด15!AT3)</f>
        <v/>
      </c>
      <c r="AU3" s="116" t="str">
        <f>IF(ชี้วัด15!AU3="","",ชี้วัด15!AU3)</f>
        <v/>
      </c>
      <c r="AV3" s="116" t="str">
        <f>IF(ชี้วัด15!AV3="","",ชี้วัด15!AV3)</f>
        <v/>
      </c>
      <c r="AW3" s="116" t="str">
        <f>IF(ชี้วัด15!AW3="","",ชี้วัด15!AW3)</f>
        <v/>
      </c>
      <c r="AX3" s="116" t="str">
        <f>IF(ชี้วัด15!AX3="","",ชี้วัด15!AX3)</f>
        <v/>
      </c>
      <c r="AY3" s="116" t="str">
        <f>IF(ชี้วัด15!AY3="","",ชี้วัด15!AY3)</f>
        <v/>
      </c>
      <c r="AZ3" s="116" t="str">
        <f>IF(ชี้วัด15!AZ3="","",ชี้วัด15!AZ3)</f>
        <v/>
      </c>
      <c r="BA3" s="116" t="str">
        <f>IF(ชี้วัด15!BA3="","",ชี้วัด15!BA3)</f>
        <v/>
      </c>
      <c r="BB3" s="116" t="str">
        <f>IF(ชี้วัด15!BB3="","",ชี้วัด15!BB3)</f>
        <v/>
      </c>
      <c r="BC3" s="116" t="str">
        <f>IF(ชี้วัด15!BC3="","",ชี้วัด15!BC3)</f>
        <v/>
      </c>
      <c r="BD3" s="116" t="str">
        <f>IF(ชี้วัด15!BD3="","",ชี้วัด15!BD3)</f>
        <v/>
      </c>
      <c r="BE3" s="112">
        <f>IF(ชี้วัด15!BE3="","",ชี้วัด15!BE3)</f>
        <v>0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IF(ชี้วัด15!G4="","",ชี้วัด15!G4)</f>
        <v/>
      </c>
      <c r="H4" s="119" t="str">
        <f>IF(ชี้วัด15!H4="","",ชี้วัด15!H4)</f>
        <v/>
      </c>
      <c r="I4" s="119" t="str">
        <f>IF(ชี้วัด15!I4="","",ชี้วัด15!I4)</f>
        <v/>
      </c>
      <c r="J4" s="119" t="str">
        <f>IF(ชี้วัด15!J4="","",ชี้วัด15!J4)</f>
        <v/>
      </c>
      <c r="K4" s="119" t="str">
        <f>IF(ชี้วัด15!K4="","",ชี้วัด15!K4)</f>
        <v/>
      </c>
      <c r="L4" s="119" t="str">
        <f>IF(ชี้วัด15!L4="","",ชี้วัด15!L4)</f>
        <v/>
      </c>
      <c r="M4" s="119" t="str">
        <f>IF(ชี้วัด15!M4="","",ชี้วัด15!M4)</f>
        <v/>
      </c>
      <c r="N4" s="119" t="str">
        <f>IF(ชี้วัด15!N4="","",ชี้วัด15!N4)</f>
        <v/>
      </c>
      <c r="O4" s="119" t="str">
        <f>IF(ชี้วัด15!O4="","",ชี้วัด15!O4)</f>
        <v/>
      </c>
      <c r="P4" s="119" t="str">
        <f>IF(ชี้วัด15!P4="","",ชี้วัด15!P4)</f>
        <v/>
      </c>
      <c r="Q4" s="119" t="str">
        <f>IF(ชี้วัด15!Q4="","",ชี้วัด15!Q4)</f>
        <v/>
      </c>
      <c r="R4" s="119" t="str">
        <f>IF(ชี้วัด15!R4="","",ชี้วัด15!R4)</f>
        <v/>
      </c>
      <c r="S4" s="119" t="str">
        <f>IF(ชี้วัด15!S4="","",ชี้วัด15!S4)</f>
        <v/>
      </c>
      <c r="T4" s="119" t="str">
        <f>IF(ชี้วัด15!T4="","",ชี้วัด15!T4)</f>
        <v/>
      </c>
      <c r="U4" s="119" t="str">
        <f>IF(ชี้วัด15!U4="","",ชี้วัด15!U4)</f>
        <v/>
      </c>
      <c r="V4" s="119" t="str">
        <f>IF(ชี้วัด15!V4="","",ชี้วัด15!V4)</f>
        <v/>
      </c>
      <c r="W4" s="119" t="str">
        <f>IF(ชี้วัด15!W4="","",ชี้วัด15!W4)</f>
        <v/>
      </c>
      <c r="X4" s="119" t="str">
        <f>IF(ชี้วัด15!X4="","",ชี้วัด15!X4)</f>
        <v/>
      </c>
      <c r="Y4" s="119" t="str">
        <f>IF(ชี้วัด15!Y4="","",ชี้วัด15!Y4)</f>
        <v/>
      </c>
      <c r="Z4" s="119" t="str">
        <f>IF(ชี้วัด15!Z4="","",ชี้วัด15!Z4)</f>
        <v/>
      </c>
      <c r="AA4" s="119" t="str">
        <f>IF(ชี้วัด15!AA4="","",ชี้วัด15!AA4)</f>
        <v/>
      </c>
      <c r="AB4" s="119" t="str">
        <f>IF(ชี้วัด15!AB4="","",ชี้วัด15!AB4)</f>
        <v/>
      </c>
      <c r="AC4" s="119" t="str">
        <f>IF(ชี้วัด15!AC4="","",ชี้วัด15!AC4)</f>
        <v/>
      </c>
      <c r="AD4" s="119" t="str">
        <f>IF(ชี้วัด15!AD4="","",ชี้วัด15!AD4)</f>
        <v/>
      </c>
      <c r="AE4" s="119" t="str">
        <f>IF(ชี้วัด15!AE4="","",ชี้วัด15!AE4)</f>
        <v/>
      </c>
      <c r="AF4" s="119" t="str">
        <f>IF(ชี้วัด15!AF4="","",ชี้วัด15!AF4)</f>
        <v/>
      </c>
      <c r="AG4" s="119" t="str">
        <f>IF(ชี้วัด15!AG4="","",ชี้วัด15!AG4)</f>
        <v/>
      </c>
      <c r="AH4" s="119" t="str">
        <f>IF(ชี้วัด15!AH4="","",ชี้วัด15!AH4)</f>
        <v/>
      </c>
      <c r="AI4" s="119" t="str">
        <f>IF(ชี้วัด15!AI4="","",ชี้วัด15!AI4)</f>
        <v/>
      </c>
      <c r="AJ4" s="119" t="str">
        <f>IF(ชี้วัด15!AJ4="","",ชี้วัด15!AJ4)</f>
        <v/>
      </c>
      <c r="AK4" s="119" t="str">
        <f>IF(ชี้วัด15!AK4="","",ชี้วัด15!AK4)</f>
        <v/>
      </c>
      <c r="AL4" s="119" t="str">
        <f>IF(ชี้วัด15!AL4="","",ชี้วัด15!AL4)</f>
        <v/>
      </c>
      <c r="AM4" s="119" t="str">
        <f>IF(ชี้วัด15!AM4="","",ชี้วัด15!AM4)</f>
        <v/>
      </c>
      <c r="AN4" s="119" t="str">
        <f>IF(ชี้วัด15!AN4="","",ชี้วัด15!AN4)</f>
        <v/>
      </c>
      <c r="AO4" s="119" t="str">
        <f>IF(ชี้วัด15!AO4="","",ชี้วัด15!AO4)</f>
        <v/>
      </c>
      <c r="AP4" s="119" t="str">
        <f>IF(ชี้วัด15!AP4="","",ชี้วัด15!AP4)</f>
        <v/>
      </c>
      <c r="AQ4" s="119" t="str">
        <f>IF(ชี้วัด15!AQ4="","",ชี้วัด15!AQ4)</f>
        <v/>
      </c>
      <c r="AR4" s="119" t="str">
        <f>IF(ชี้วัด15!AR4="","",ชี้วัด15!AR4)</f>
        <v/>
      </c>
      <c r="AS4" s="119" t="str">
        <f>IF(ชี้วัด15!AS4="","",ชี้วัด15!AS4)</f>
        <v/>
      </c>
      <c r="AT4" s="119" t="str">
        <f>IF(ชี้วัด15!AT4="","",ชี้วัด15!AT4)</f>
        <v/>
      </c>
      <c r="AU4" s="119" t="str">
        <f>IF(ชี้วัด15!AU4="","",ชี้วัด15!AU4)</f>
        <v/>
      </c>
      <c r="AV4" s="119" t="str">
        <f>IF(ชี้วัด15!AV4="","",ชี้วัด15!AV4)</f>
        <v/>
      </c>
      <c r="AW4" s="119" t="str">
        <f>IF(ชี้วัด15!AW4="","",ชี้วัด15!AW4)</f>
        <v/>
      </c>
      <c r="AX4" s="119" t="str">
        <f>IF(ชี้วัด15!AX4="","",ชี้วัด15!AX4)</f>
        <v/>
      </c>
      <c r="AY4" s="119" t="str">
        <f>IF(ชี้วัด15!AY4="","",ชี้วัด15!AY4)</f>
        <v/>
      </c>
      <c r="AZ4" s="119" t="str">
        <f>IF(ชี้วัด15!AZ4="","",ชี้วัด15!AZ4)</f>
        <v/>
      </c>
      <c r="BA4" s="119" t="str">
        <f>IF(ชี้วัด15!BA4="","",ชี้วัด15!BA4)</f>
        <v/>
      </c>
      <c r="BB4" s="119" t="str">
        <f>IF(ชี้วัด15!BB4="","",ชี้วัด15!BB4)</f>
        <v/>
      </c>
      <c r="BC4" s="119" t="str">
        <f>IF(ชี้วัด15!BC4="","",ชี้วัด15!BC4)</f>
        <v/>
      </c>
      <c r="BD4" s="119" t="str">
        <f>IF(ชี้วัด15!BD4="","",ชี้วัด15!BD4)</f>
        <v/>
      </c>
      <c r="BE4" s="307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IF($B$2=1,IF(ชี้วัด15!E5="","",ชี้วัด15!E5),IF(ชี้วัด15!E35="","",ชี้วัด15!E35))</f>
        <v/>
      </c>
      <c r="F5" s="118"/>
      <c r="G5" s="314" t="str">
        <f>IF($B$2=1,IF(ชี้วัด15!G5="","",ชี้วัด15!G5),IF(ชี้วัด15!G35="","",ชี้วัด15!G35))</f>
        <v/>
      </c>
      <c r="H5" s="314" t="str">
        <f>IF($B$2=1,IF(ชี้วัด15!H5="","",ชี้วัด15!H5),IF(ชี้วัด15!H35="","",ชี้วัด15!H35))</f>
        <v/>
      </c>
      <c r="I5" s="314" t="str">
        <f>IF($B$2=1,IF(ชี้วัด15!I5="","",ชี้วัด15!I5),IF(ชี้วัด15!I35="","",ชี้วัด15!I35))</f>
        <v/>
      </c>
      <c r="J5" s="314" t="str">
        <f>IF($B$2=1,IF(ชี้วัด15!J5="","",ชี้วัด15!J5),IF(ชี้วัด15!J35="","",ชี้วัด15!J35))</f>
        <v/>
      </c>
      <c r="K5" s="314" t="str">
        <f>IF($B$2=1,IF(ชี้วัด15!K5="","",ชี้วัด15!K5),IF(ชี้วัด15!K35="","",ชี้วัด15!K35))</f>
        <v/>
      </c>
      <c r="L5" s="314" t="str">
        <f>IF($B$2=1,IF(ชี้วัด15!L5="","",ชี้วัด15!L5),IF(ชี้วัด15!L35="","",ชี้วัด15!L35))</f>
        <v/>
      </c>
      <c r="M5" s="314" t="str">
        <f>IF($B$2=1,IF(ชี้วัด15!M5="","",ชี้วัด15!M5),IF(ชี้วัด15!M35="","",ชี้วัด15!M35))</f>
        <v/>
      </c>
      <c r="N5" s="314" t="str">
        <f>IF($B$2=1,IF(ชี้วัด15!N5="","",ชี้วัด15!N5),IF(ชี้วัด15!N35="","",ชี้วัด15!N35))</f>
        <v/>
      </c>
      <c r="O5" s="314" t="str">
        <f>IF($B$2=1,IF(ชี้วัด15!O5="","",ชี้วัด15!O5),IF(ชี้วัด15!O35="","",ชี้วัด15!O35))</f>
        <v/>
      </c>
      <c r="P5" s="314" t="str">
        <f>IF($B$2=1,IF(ชี้วัด15!P5="","",ชี้วัด15!P5),IF(ชี้วัด15!P35="","",ชี้วัด15!P35))</f>
        <v/>
      </c>
      <c r="Q5" s="314" t="str">
        <f>IF($B$2=1,IF(ชี้วัด15!Q5="","",ชี้วัด15!Q5),IF(ชี้วัด15!Q35="","",ชี้วัด15!Q35))</f>
        <v/>
      </c>
      <c r="R5" s="314" t="str">
        <f>IF($B$2=1,IF(ชี้วัด15!R5="","",ชี้วัด15!R5),IF(ชี้วัด15!R35="","",ชี้วัด15!R35))</f>
        <v/>
      </c>
      <c r="S5" s="314" t="str">
        <f>IF($B$2=1,IF(ชี้วัด15!S5="","",ชี้วัด15!S5),IF(ชี้วัด15!S35="","",ชี้วัด15!S35))</f>
        <v/>
      </c>
      <c r="T5" s="314" t="str">
        <f>IF($B$2=1,IF(ชี้วัด15!T5="","",ชี้วัด15!T5),IF(ชี้วัด15!T35="","",ชี้วัด15!T35))</f>
        <v/>
      </c>
      <c r="U5" s="314" t="str">
        <f>IF($B$2=1,IF(ชี้วัด15!U5="","",ชี้วัด15!U5),IF(ชี้วัด15!U35="","",ชี้วัด15!U35))</f>
        <v/>
      </c>
      <c r="V5" s="314" t="str">
        <f>IF($B$2=1,IF(ชี้วัด15!V5="","",ชี้วัด15!V5),IF(ชี้วัด15!V35="","",ชี้วัด15!V35))</f>
        <v/>
      </c>
      <c r="W5" s="314" t="str">
        <f>IF($B$2=1,IF(ชี้วัด15!W5="","",ชี้วัด15!W5),IF(ชี้วัด15!W35="","",ชี้วัด15!W35))</f>
        <v/>
      </c>
      <c r="X5" s="314" t="str">
        <f>IF($B$2=1,IF(ชี้วัด15!X5="","",ชี้วัด15!X5),IF(ชี้วัด15!X35="","",ชี้วัด15!X35))</f>
        <v/>
      </c>
      <c r="Y5" s="314" t="str">
        <f>IF($B$2=1,IF(ชี้วัด15!Y5="","",ชี้วัด15!Y5),IF(ชี้วัด15!Y35="","",ชี้วัด15!Y35))</f>
        <v/>
      </c>
      <c r="Z5" s="314" t="str">
        <f>IF($B$2=1,IF(ชี้วัด15!Z5="","",ชี้วัด15!Z5),IF(ชี้วัด15!Z35="","",ชี้วัด15!Z35))</f>
        <v/>
      </c>
      <c r="AA5" s="314" t="str">
        <f>IF($B$2=1,IF(ชี้วัด15!AA5="","",ชี้วัด15!AA5),IF(ชี้วัด15!AA35="","",ชี้วัด15!AA35))</f>
        <v/>
      </c>
      <c r="AB5" s="314" t="str">
        <f>IF($B$2=1,IF(ชี้วัด15!AB5="","",ชี้วัด15!AB5),IF(ชี้วัด15!AB35="","",ชี้วัด15!AB35))</f>
        <v/>
      </c>
      <c r="AC5" s="314" t="str">
        <f>IF($B$2=1,IF(ชี้วัด15!AC5="","",ชี้วัด15!AC5),IF(ชี้วัด15!AC35="","",ชี้วัด15!AC35))</f>
        <v/>
      </c>
      <c r="AD5" s="314" t="str">
        <f>IF($B$2=1,IF(ชี้วัด15!AD5="","",ชี้วัด15!AD5),IF(ชี้วัด15!AD35="","",ชี้วัด15!AD35))</f>
        <v/>
      </c>
      <c r="AE5" s="314" t="str">
        <f>IF($B$2=1,IF(ชี้วัด15!AE5="","",ชี้วัด15!AE5),IF(ชี้วัด15!AE35="","",ชี้วัด15!AE35))</f>
        <v/>
      </c>
      <c r="AF5" s="314" t="str">
        <f>IF($B$2=1,IF(ชี้วัด15!AF5="","",ชี้วัด15!AF5),IF(ชี้วัด15!AF35="","",ชี้วัด15!AF35))</f>
        <v/>
      </c>
      <c r="AG5" s="314" t="str">
        <f>IF($B$2=1,IF(ชี้วัด15!AG5="","",ชี้วัด15!AG5),IF(ชี้วัด15!AG35="","",ชี้วัด15!AG35))</f>
        <v/>
      </c>
      <c r="AH5" s="314" t="str">
        <f>IF($B$2=1,IF(ชี้วัด15!AH5="","",ชี้วัด15!AH5),IF(ชี้วัด15!AH35="","",ชี้วัด15!AH35))</f>
        <v/>
      </c>
      <c r="AI5" s="314" t="str">
        <f>IF($B$2=1,IF(ชี้วัด15!AI5="","",ชี้วัด15!AI5),IF(ชี้วัด15!AI35="","",ชี้วัด15!AI35))</f>
        <v/>
      </c>
      <c r="AJ5" s="314" t="str">
        <f>IF($B$2=1,IF(ชี้วัด15!AJ5="","",ชี้วัด15!AJ5),IF(ชี้วัด15!AJ35="","",ชี้วัด15!AJ35))</f>
        <v/>
      </c>
      <c r="AK5" s="314" t="str">
        <f>IF($B$2=1,IF(ชี้วัด15!AK5="","",ชี้วัด15!AK5),IF(ชี้วัด15!AK35="","",ชี้วัด15!AK35))</f>
        <v/>
      </c>
      <c r="AL5" s="314" t="str">
        <f>IF($B$2=1,IF(ชี้วัด15!AL5="","",ชี้วัด15!AL5),IF(ชี้วัด15!AL35="","",ชี้วัด15!AL35))</f>
        <v/>
      </c>
      <c r="AM5" s="314" t="str">
        <f>IF($B$2=1,IF(ชี้วัด15!AM5="","",ชี้วัด15!AM5),IF(ชี้วัด15!AM35="","",ชี้วัด15!AM35))</f>
        <v/>
      </c>
      <c r="AN5" s="314" t="str">
        <f>IF($B$2=1,IF(ชี้วัด15!AN5="","",ชี้วัด15!AN5),IF(ชี้วัด15!AN35="","",ชี้วัด15!AN35))</f>
        <v/>
      </c>
      <c r="AO5" s="314" t="str">
        <f>IF($B$2=1,IF(ชี้วัด15!AO5="","",ชี้วัด15!AO5),IF(ชี้วัด15!AO35="","",ชี้วัด15!AO35))</f>
        <v/>
      </c>
      <c r="AP5" s="314" t="str">
        <f>IF($B$2=1,IF(ชี้วัด15!AP5="","",ชี้วัด15!AP5),IF(ชี้วัด15!AP35="","",ชี้วัด15!AP35))</f>
        <v/>
      </c>
      <c r="AQ5" s="314" t="str">
        <f>IF($B$2=1,IF(ชี้วัด15!AQ5="","",ชี้วัด15!AQ5),IF(ชี้วัด15!AQ35="","",ชี้วัด15!AQ35))</f>
        <v/>
      </c>
      <c r="AR5" s="314" t="str">
        <f>IF($B$2=1,IF(ชี้วัด15!AR5="","",ชี้วัด15!AR5),IF(ชี้วัด15!AR35="","",ชี้วัด15!AR35))</f>
        <v/>
      </c>
      <c r="AS5" s="314" t="str">
        <f>IF($B$2=1,IF(ชี้วัด15!AS5="","",ชี้วัด15!AS5),IF(ชี้วัด15!AS35="","",ชี้วัด15!AS35))</f>
        <v/>
      </c>
      <c r="AT5" s="314" t="str">
        <f>IF($B$2=1,IF(ชี้วัด15!AT5="","",ชี้วัด15!AT5),IF(ชี้วัด15!AT35="","",ชี้วัด15!AT35))</f>
        <v/>
      </c>
      <c r="AU5" s="314" t="str">
        <f>IF($B$2=1,IF(ชี้วัด15!AU5="","",ชี้วัด15!AU5),IF(ชี้วัด15!AU35="","",ชี้วัด15!AU35))</f>
        <v/>
      </c>
      <c r="AV5" s="314" t="str">
        <f>IF($B$2=1,IF(ชี้วัด15!AV5="","",ชี้วัด15!AV5),IF(ชี้วัด15!AV35="","",ชี้วัด15!AV35))</f>
        <v/>
      </c>
      <c r="AW5" s="314" t="str">
        <f>IF($B$2=1,IF(ชี้วัด15!AW5="","",ชี้วัด15!AW5),IF(ชี้วัด15!AW35="","",ชี้วัด15!AW35))</f>
        <v/>
      </c>
      <c r="AX5" s="314" t="str">
        <f>IF($B$2=1,IF(ชี้วัด15!AX5="","",ชี้วัด15!AX5),IF(ชี้วัด15!AX35="","",ชี้วัด15!AX35))</f>
        <v/>
      </c>
      <c r="AY5" s="314" t="str">
        <f>IF($B$2=1,IF(ชี้วัด15!AY5="","",ชี้วัด15!AY5),IF(ชี้วัด15!AY35="","",ชี้วัด15!AY35))</f>
        <v/>
      </c>
      <c r="AZ5" s="314" t="str">
        <f>IF($B$2=1,IF(ชี้วัด15!AZ5="","",ชี้วัด15!AZ5),IF(ชี้วัด15!AZ35="","",ชี้วัด15!AZ35))</f>
        <v/>
      </c>
      <c r="BA5" s="314" t="str">
        <f>IF($B$2=1,IF(ชี้วัด15!BA5="","",ชี้วัด15!BA5),IF(ชี้วัด15!BA35="","",ชี้วัด15!BA35))</f>
        <v/>
      </c>
      <c r="BB5" s="314" t="str">
        <f>IF($B$2=1,IF(ชี้วัด15!BB5="","",ชี้วัด15!BB5),IF(ชี้วัด15!BB35="","",ชี้วัด15!BB35))</f>
        <v/>
      </c>
      <c r="BC5" s="314" t="str">
        <f>IF($B$2=1,IF(ชี้วัด15!BC5="","",ชี้วัด15!BC5),IF(ชี้วัด15!BC35="","",ชี้วัด15!BC35))</f>
        <v/>
      </c>
      <c r="BD5" s="314" t="str">
        <f>IF($B$2=1,IF(ชี้วัด15!BD5="","",ชี้วัด15!BD5),IF(ชี้วัด15!BD35="","",ชี้วัด15!BD35))</f>
        <v/>
      </c>
      <c r="BE5" s="116" t="str">
        <f>IF($B$2=1,IF(ชี้วัด15!BE5="","",ชี้วัด15!BE5),IF(ชี้วัด15!BE35="","",ชี้วัด15!BE35))</f>
        <v/>
      </c>
      <c r="BF5" s="116" t="str">
        <f>IF($B$2=1,IF(ชี้วัด15!BF5="","",ชี้วัด15!BF5),IF(ชี้วัด15!BF35="","",ชี้วัด15!BF35))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IF($B$2=1,IF(ชี้วัด15!E6="","",ชี้วัด15!E6),IF(ชี้วัด15!E36="","",ชี้วัด15!E36))</f>
        <v/>
      </c>
      <c r="F6" s="118"/>
      <c r="G6" s="314" t="str">
        <f>IF($B$2=1,IF(ชี้วัด15!G6="","",ชี้วัด15!G6),IF(ชี้วัด15!G36="","",ชี้วัด15!G36))</f>
        <v/>
      </c>
      <c r="H6" s="314" t="str">
        <f>IF($B$2=1,IF(ชี้วัด15!H6="","",ชี้วัด15!H6),IF(ชี้วัด15!H36="","",ชี้วัด15!H36))</f>
        <v/>
      </c>
      <c r="I6" s="314" t="str">
        <f>IF($B$2=1,IF(ชี้วัด15!I6="","",ชี้วัด15!I6),IF(ชี้วัด15!I36="","",ชี้วัด15!I36))</f>
        <v/>
      </c>
      <c r="J6" s="314" t="str">
        <f>IF($B$2=1,IF(ชี้วัด15!J6="","",ชี้วัด15!J6),IF(ชี้วัด15!J36="","",ชี้วัด15!J36))</f>
        <v/>
      </c>
      <c r="K6" s="314" t="str">
        <f>IF($B$2=1,IF(ชี้วัด15!K6="","",ชี้วัด15!K6),IF(ชี้วัด15!K36="","",ชี้วัด15!K36))</f>
        <v/>
      </c>
      <c r="L6" s="314" t="str">
        <f>IF($B$2=1,IF(ชี้วัด15!L6="","",ชี้วัด15!L6),IF(ชี้วัด15!L36="","",ชี้วัด15!L36))</f>
        <v/>
      </c>
      <c r="M6" s="314" t="str">
        <f>IF($B$2=1,IF(ชี้วัด15!M6="","",ชี้วัด15!M6),IF(ชี้วัด15!M36="","",ชี้วัด15!M36))</f>
        <v/>
      </c>
      <c r="N6" s="314" t="str">
        <f>IF($B$2=1,IF(ชี้วัด15!N6="","",ชี้วัด15!N6),IF(ชี้วัด15!N36="","",ชี้วัด15!N36))</f>
        <v/>
      </c>
      <c r="O6" s="314" t="str">
        <f>IF($B$2=1,IF(ชี้วัด15!O6="","",ชี้วัด15!O6),IF(ชี้วัด15!O36="","",ชี้วัด15!O36))</f>
        <v/>
      </c>
      <c r="P6" s="314" t="str">
        <f>IF($B$2=1,IF(ชี้วัด15!P6="","",ชี้วัด15!P6),IF(ชี้วัด15!P36="","",ชี้วัด15!P36))</f>
        <v/>
      </c>
      <c r="Q6" s="314" t="str">
        <f>IF($B$2=1,IF(ชี้วัด15!Q6="","",ชี้วัด15!Q6),IF(ชี้วัด15!Q36="","",ชี้วัด15!Q36))</f>
        <v/>
      </c>
      <c r="R6" s="314" t="str">
        <f>IF($B$2=1,IF(ชี้วัด15!R6="","",ชี้วัด15!R6),IF(ชี้วัด15!R36="","",ชี้วัด15!R36))</f>
        <v/>
      </c>
      <c r="S6" s="314" t="str">
        <f>IF($B$2=1,IF(ชี้วัด15!S6="","",ชี้วัด15!S6),IF(ชี้วัด15!S36="","",ชี้วัด15!S36))</f>
        <v/>
      </c>
      <c r="T6" s="314" t="str">
        <f>IF($B$2=1,IF(ชี้วัด15!T6="","",ชี้วัด15!T6),IF(ชี้วัด15!T36="","",ชี้วัด15!T36))</f>
        <v/>
      </c>
      <c r="U6" s="314" t="str">
        <f>IF($B$2=1,IF(ชี้วัด15!U6="","",ชี้วัด15!U6),IF(ชี้วัด15!U36="","",ชี้วัด15!U36))</f>
        <v/>
      </c>
      <c r="V6" s="314" t="str">
        <f>IF($B$2=1,IF(ชี้วัด15!V6="","",ชี้วัด15!V6),IF(ชี้วัด15!V36="","",ชี้วัด15!V36))</f>
        <v/>
      </c>
      <c r="W6" s="314" t="str">
        <f>IF($B$2=1,IF(ชี้วัด15!W6="","",ชี้วัด15!W6),IF(ชี้วัด15!W36="","",ชี้วัด15!W36))</f>
        <v/>
      </c>
      <c r="X6" s="314" t="str">
        <f>IF($B$2=1,IF(ชี้วัด15!X6="","",ชี้วัด15!X6),IF(ชี้วัด15!X36="","",ชี้วัด15!X36))</f>
        <v/>
      </c>
      <c r="Y6" s="314" t="str">
        <f>IF($B$2=1,IF(ชี้วัด15!Y6="","",ชี้วัด15!Y6),IF(ชี้วัด15!Y36="","",ชี้วัด15!Y36))</f>
        <v/>
      </c>
      <c r="Z6" s="314" t="str">
        <f>IF($B$2=1,IF(ชี้วัด15!Z6="","",ชี้วัด15!Z6),IF(ชี้วัด15!Z36="","",ชี้วัด15!Z36))</f>
        <v/>
      </c>
      <c r="AA6" s="314" t="str">
        <f>IF($B$2=1,IF(ชี้วัด15!AA6="","",ชี้วัด15!AA6),IF(ชี้วัด15!AA36="","",ชี้วัด15!AA36))</f>
        <v/>
      </c>
      <c r="AB6" s="314" t="str">
        <f>IF($B$2=1,IF(ชี้วัด15!AB6="","",ชี้วัด15!AB6),IF(ชี้วัด15!AB36="","",ชี้วัด15!AB36))</f>
        <v/>
      </c>
      <c r="AC6" s="314" t="str">
        <f>IF($B$2=1,IF(ชี้วัด15!AC6="","",ชี้วัด15!AC6),IF(ชี้วัด15!AC36="","",ชี้วัด15!AC36))</f>
        <v/>
      </c>
      <c r="AD6" s="314" t="str">
        <f>IF($B$2=1,IF(ชี้วัด15!AD6="","",ชี้วัด15!AD6),IF(ชี้วัด15!AD36="","",ชี้วัด15!AD36))</f>
        <v/>
      </c>
      <c r="AE6" s="314" t="str">
        <f>IF($B$2=1,IF(ชี้วัด15!AE6="","",ชี้วัด15!AE6),IF(ชี้วัด15!AE36="","",ชี้วัด15!AE36))</f>
        <v/>
      </c>
      <c r="AF6" s="314" t="str">
        <f>IF($B$2=1,IF(ชี้วัด15!AF6="","",ชี้วัด15!AF6),IF(ชี้วัด15!AF36="","",ชี้วัด15!AF36))</f>
        <v/>
      </c>
      <c r="AG6" s="314" t="str">
        <f>IF($B$2=1,IF(ชี้วัด15!AG6="","",ชี้วัด15!AG6),IF(ชี้วัด15!AG36="","",ชี้วัด15!AG36))</f>
        <v/>
      </c>
      <c r="AH6" s="314" t="str">
        <f>IF($B$2=1,IF(ชี้วัด15!AH6="","",ชี้วัด15!AH6),IF(ชี้วัด15!AH36="","",ชี้วัด15!AH36))</f>
        <v/>
      </c>
      <c r="AI6" s="314" t="str">
        <f>IF($B$2=1,IF(ชี้วัด15!AI6="","",ชี้วัด15!AI6),IF(ชี้วัด15!AI36="","",ชี้วัด15!AI36))</f>
        <v/>
      </c>
      <c r="AJ6" s="314" t="str">
        <f>IF($B$2=1,IF(ชี้วัด15!AJ6="","",ชี้วัด15!AJ6),IF(ชี้วัด15!AJ36="","",ชี้วัด15!AJ36))</f>
        <v/>
      </c>
      <c r="AK6" s="314" t="str">
        <f>IF($B$2=1,IF(ชี้วัด15!AK6="","",ชี้วัด15!AK6),IF(ชี้วัด15!AK36="","",ชี้วัด15!AK36))</f>
        <v/>
      </c>
      <c r="AL6" s="314" t="str">
        <f>IF($B$2=1,IF(ชี้วัด15!AL6="","",ชี้วัด15!AL6),IF(ชี้วัด15!AL36="","",ชี้วัด15!AL36))</f>
        <v/>
      </c>
      <c r="AM6" s="314" t="str">
        <f>IF($B$2=1,IF(ชี้วัด15!AM6="","",ชี้วัด15!AM6),IF(ชี้วัด15!AM36="","",ชี้วัด15!AM36))</f>
        <v/>
      </c>
      <c r="AN6" s="314" t="str">
        <f>IF($B$2=1,IF(ชี้วัด15!AN6="","",ชี้วัด15!AN6),IF(ชี้วัด15!AN36="","",ชี้วัด15!AN36))</f>
        <v/>
      </c>
      <c r="AO6" s="314" t="str">
        <f>IF($B$2=1,IF(ชี้วัด15!AO6="","",ชี้วัด15!AO6),IF(ชี้วัด15!AO36="","",ชี้วัด15!AO36))</f>
        <v/>
      </c>
      <c r="AP6" s="314" t="str">
        <f>IF($B$2=1,IF(ชี้วัด15!AP6="","",ชี้วัด15!AP6),IF(ชี้วัด15!AP36="","",ชี้วัด15!AP36))</f>
        <v/>
      </c>
      <c r="AQ6" s="314" t="str">
        <f>IF($B$2=1,IF(ชี้วัด15!AQ6="","",ชี้วัด15!AQ6),IF(ชี้วัด15!AQ36="","",ชี้วัด15!AQ36))</f>
        <v/>
      </c>
      <c r="AR6" s="314" t="str">
        <f>IF($B$2=1,IF(ชี้วัด15!AR6="","",ชี้วัด15!AR6),IF(ชี้วัด15!AR36="","",ชี้วัด15!AR36))</f>
        <v/>
      </c>
      <c r="AS6" s="314" t="str">
        <f>IF($B$2=1,IF(ชี้วัด15!AS6="","",ชี้วัด15!AS6),IF(ชี้วัด15!AS36="","",ชี้วัด15!AS36))</f>
        <v/>
      </c>
      <c r="AT6" s="314" t="str">
        <f>IF($B$2=1,IF(ชี้วัด15!AT6="","",ชี้วัด15!AT6),IF(ชี้วัด15!AT36="","",ชี้วัด15!AT36))</f>
        <v/>
      </c>
      <c r="AU6" s="314" t="str">
        <f>IF($B$2=1,IF(ชี้วัด15!AU6="","",ชี้วัด15!AU6),IF(ชี้วัด15!AU36="","",ชี้วัด15!AU36))</f>
        <v/>
      </c>
      <c r="AV6" s="314" t="str">
        <f>IF($B$2=1,IF(ชี้วัด15!AV6="","",ชี้วัด15!AV6),IF(ชี้วัด15!AV36="","",ชี้วัด15!AV36))</f>
        <v/>
      </c>
      <c r="AW6" s="314" t="str">
        <f>IF($B$2=1,IF(ชี้วัด15!AW6="","",ชี้วัด15!AW6),IF(ชี้วัด15!AW36="","",ชี้วัด15!AW36))</f>
        <v/>
      </c>
      <c r="AX6" s="314" t="str">
        <f>IF($B$2=1,IF(ชี้วัด15!AX6="","",ชี้วัด15!AX6),IF(ชี้วัด15!AX36="","",ชี้วัด15!AX36))</f>
        <v/>
      </c>
      <c r="AY6" s="314" t="str">
        <f>IF($B$2=1,IF(ชี้วัด15!AY6="","",ชี้วัด15!AY6),IF(ชี้วัด15!AY36="","",ชี้วัด15!AY36))</f>
        <v/>
      </c>
      <c r="AZ6" s="314" t="str">
        <f>IF($B$2=1,IF(ชี้วัด15!AZ6="","",ชี้วัด15!AZ6),IF(ชี้วัด15!AZ36="","",ชี้วัด15!AZ36))</f>
        <v/>
      </c>
      <c r="BA6" s="314" t="str">
        <f>IF($B$2=1,IF(ชี้วัด15!BA6="","",ชี้วัด15!BA6),IF(ชี้วัด15!BA36="","",ชี้วัด15!BA36))</f>
        <v/>
      </c>
      <c r="BB6" s="314" t="str">
        <f>IF($B$2=1,IF(ชี้วัด15!BB6="","",ชี้วัด15!BB6),IF(ชี้วัด15!BB36="","",ชี้วัด15!BB36))</f>
        <v/>
      </c>
      <c r="BC6" s="314" t="str">
        <f>IF($B$2=1,IF(ชี้วัด15!BC6="","",ชี้วัด15!BC6),IF(ชี้วัด15!BC36="","",ชี้วัด15!BC36))</f>
        <v/>
      </c>
      <c r="BD6" s="314" t="str">
        <f>IF($B$2=1,IF(ชี้วัด15!BD6="","",ชี้วัด15!BD6),IF(ชี้วัด15!BD36="","",ชี้วัด15!BD36))</f>
        <v/>
      </c>
      <c r="BE6" s="116" t="str">
        <f>IF($B$2=1,IF(ชี้วัด15!BE6="","",ชี้วัด15!BE6),IF(ชี้วัด15!BE36="","",ชี้วัด15!BE36))</f>
        <v/>
      </c>
      <c r="BF6" s="116" t="str">
        <f>IF($B$2=1,IF(ชี้วัด15!BF6="","",ชี้วัด15!BF6),IF(ชี้วัด15!BF36="","",ชี้วัด15!BF36))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IF($B$2=1,IF(ชี้วัด15!E7="","",ชี้วัด15!E7),IF(ชี้วัด15!E37="","",ชี้วัด15!E37))</f>
        <v/>
      </c>
      <c r="F7" s="118"/>
      <c r="G7" s="314" t="str">
        <f>IF($B$2=1,IF(ชี้วัด15!G7="","",ชี้วัด15!G7),IF(ชี้วัด15!G37="","",ชี้วัด15!G37))</f>
        <v/>
      </c>
      <c r="H7" s="314" t="str">
        <f>IF($B$2=1,IF(ชี้วัด15!H7="","",ชี้วัด15!H7),IF(ชี้วัด15!H37="","",ชี้วัด15!H37))</f>
        <v/>
      </c>
      <c r="I7" s="314" t="str">
        <f>IF($B$2=1,IF(ชี้วัด15!I7="","",ชี้วัด15!I7),IF(ชี้วัด15!I37="","",ชี้วัด15!I37))</f>
        <v/>
      </c>
      <c r="J7" s="314" t="str">
        <f>IF($B$2=1,IF(ชี้วัด15!J7="","",ชี้วัด15!J7),IF(ชี้วัด15!J37="","",ชี้วัด15!J37))</f>
        <v/>
      </c>
      <c r="K7" s="314" t="str">
        <f>IF($B$2=1,IF(ชี้วัด15!K7="","",ชี้วัด15!K7),IF(ชี้วัด15!K37="","",ชี้วัด15!K37))</f>
        <v/>
      </c>
      <c r="L7" s="314" t="str">
        <f>IF($B$2=1,IF(ชี้วัด15!L7="","",ชี้วัด15!L7),IF(ชี้วัด15!L37="","",ชี้วัด15!L37))</f>
        <v/>
      </c>
      <c r="M7" s="314" t="str">
        <f>IF($B$2=1,IF(ชี้วัด15!M7="","",ชี้วัด15!M7),IF(ชี้วัด15!M37="","",ชี้วัด15!M37))</f>
        <v/>
      </c>
      <c r="N7" s="314" t="str">
        <f>IF($B$2=1,IF(ชี้วัด15!N7="","",ชี้วัด15!N7),IF(ชี้วัด15!N37="","",ชี้วัด15!N37))</f>
        <v/>
      </c>
      <c r="O7" s="314" t="str">
        <f>IF($B$2=1,IF(ชี้วัด15!O7="","",ชี้วัด15!O7),IF(ชี้วัด15!O37="","",ชี้วัด15!O37))</f>
        <v/>
      </c>
      <c r="P7" s="314" t="str">
        <f>IF($B$2=1,IF(ชี้วัด15!P7="","",ชี้วัด15!P7),IF(ชี้วัด15!P37="","",ชี้วัด15!P37))</f>
        <v/>
      </c>
      <c r="Q7" s="314" t="str">
        <f>IF($B$2=1,IF(ชี้วัด15!Q7="","",ชี้วัด15!Q7),IF(ชี้วัด15!Q37="","",ชี้วัด15!Q37))</f>
        <v/>
      </c>
      <c r="R7" s="314" t="str">
        <f>IF($B$2=1,IF(ชี้วัด15!R7="","",ชี้วัด15!R7),IF(ชี้วัด15!R37="","",ชี้วัด15!R37))</f>
        <v/>
      </c>
      <c r="S7" s="314" t="str">
        <f>IF($B$2=1,IF(ชี้วัด15!S7="","",ชี้วัด15!S7),IF(ชี้วัด15!S37="","",ชี้วัด15!S37))</f>
        <v/>
      </c>
      <c r="T7" s="314" t="str">
        <f>IF($B$2=1,IF(ชี้วัด15!T7="","",ชี้วัด15!T7),IF(ชี้วัด15!T37="","",ชี้วัด15!T37))</f>
        <v/>
      </c>
      <c r="U7" s="314" t="str">
        <f>IF($B$2=1,IF(ชี้วัด15!U7="","",ชี้วัด15!U7),IF(ชี้วัด15!U37="","",ชี้วัด15!U37))</f>
        <v/>
      </c>
      <c r="V7" s="314" t="str">
        <f>IF($B$2=1,IF(ชี้วัด15!V7="","",ชี้วัด15!V7),IF(ชี้วัด15!V37="","",ชี้วัด15!V37))</f>
        <v/>
      </c>
      <c r="W7" s="314" t="str">
        <f>IF($B$2=1,IF(ชี้วัด15!W7="","",ชี้วัด15!W7),IF(ชี้วัด15!W37="","",ชี้วัด15!W37))</f>
        <v/>
      </c>
      <c r="X7" s="314" t="str">
        <f>IF($B$2=1,IF(ชี้วัด15!X7="","",ชี้วัด15!X7),IF(ชี้วัด15!X37="","",ชี้วัด15!X37))</f>
        <v/>
      </c>
      <c r="Y7" s="314" t="str">
        <f>IF($B$2=1,IF(ชี้วัด15!Y7="","",ชี้วัด15!Y7),IF(ชี้วัด15!Y37="","",ชี้วัด15!Y37))</f>
        <v/>
      </c>
      <c r="Z7" s="314" t="str">
        <f>IF($B$2=1,IF(ชี้วัด15!Z7="","",ชี้วัด15!Z7),IF(ชี้วัด15!Z37="","",ชี้วัด15!Z37))</f>
        <v/>
      </c>
      <c r="AA7" s="314" t="str">
        <f>IF($B$2=1,IF(ชี้วัด15!AA7="","",ชี้วัด15!AA7),IF(ชี้วัด15!AA37="","",ชี้วัด15!AA37))</f>
        <v/>
      </c>
      <c r="AB7" s="314" t="str">
        <f>IF($B$2=1,IF(ชี้วัด15!AB7="","",ชี้วัด15!AB7),IF(ชี้วัด15!AB37="","",ชี้วัด15!AB37))</f>
        <v/>
      </c>
      <c r="AC7" s="314" t="str">
        <f>IF($B$2=1,IF(ชี้วัด15!AC7="","",ชี้วัด15!AC7),IF(ชี้วัด15!AC37="","",ชี้วัด15!AC37))</f>
        <v/>
      </c>
      <c r="AD7" s="314" t="str">
        <f>IF($B$2=1,IF(ชี้วัด15!AD7="","",ชี้วัด15!AD7),IF(ชี้วัด15!AD37="","",ชี้วัด15!AD37))</f>
        <v/>
      </c>
      <c r="AE7" s="314" t="str">
        <f>IF($B$2=1,IF(ชี้วัด15!AE7="","",ชี้วัด15!AE7),IF(ชี้วัด15!AE37="","",ชี้วัด15!AE37))</f>
        <v/>
      </c>
      <c r="AF7" s="314" t="str">
        <f>IF($B$2=1,IF(ชี้วัด15!AF7="","",ชี้วัด15!AF7),IF(ชี้วัด15!AF37="","",ชี้วัด15!AF37))</f>
        <v/>
      </c>
      <c r="AG7" s="314" t="str">
        <f>IF($B$2=1,IF(ชี้วัด15!AG7="","",ชี้วัด15!AG7),IF(ชี้วัด15!AG37="","",ชี้วัด15!AG37))</f>
        <v/>
      </c>
      <c r="AH7" s="314" t="str">
        <f>IF($B$2=1,IF(ชี้วัด15!AH7="","",ชี้วัด15!AH7),IF(ชี้วัด15!AH37="","",ชี้วัด15!AH37))</f>
        <v/>
      </c>
      <c r="AI7" s="314" t="str">
        <f>IF($B$2=1,IF(ชี้วัด15!AI7="","",ชี้วัด15!AI7),IF(ชี้วัด15!AI37="","",ชี้วัด15!AI37))</f>
        <v/>
      </c>
      <c r="AJ7" s="314" t="str">
        <f>IF($B$2=1,IF(ชี้วัด15!AJ7="","",ชี้วัด15!AJ7),IF(ชี้วัด15!AJ37="","",ชี้วัด15!AJ37))</f>
        <v/>
      </c>
      <c r="AK7" s="314" t="str">
        <f>IF($B$2=1,IF(ชี้วัด15!AK7="","",ชี้วัด15!AK7),IF(ชี้วัด15!AK37="","",ชี้วัด15!AK37))</f>
        <v/>
      </c>
      <c r="AL7" s="314" t="str">
        <f>IF($B$2=1,IF(ชี้วัด15!AL7="","",ชี้วัด15!AL7),IF(ชี้วัด15!AL37="","",ชี้วัด15!AL37))</f>
        <v/>
      </c>
      <c r="AM7" s="314" t="str">
        <f>IF($B$2=1,IF(ชี้วัด15!AM7="","",ชี้วัด15!AM7),IF(ชี้วัด15!AM37="","",ชี้วัด15!AM37))</f>
        <v/>
      </c>
      <c r="AN7" s="314" t="str">
        <f>IF($B$2=1,IF(ชี้วัด15!AN7="","",ชี้วัด15!AN7),IF(ชี้วัด15!AN37="","",ชี้วัด15!AN37))</f>
        <v/>
      </c>
      <c r="AO7" s="314" t="str">
        <f>IF($B$2=1,IF(ชี้วัด15!AO7="","",ชี้วัด15!AO7),IF(ชี้วัด15!AO37="","",ชี้วัด15!AO37))</f>
        <v/>
      </c>
      <c r="AP7" s="314" t="str">
        <f>IF($B$2=1,IF(ชี้วัด15!AP7="","",ชี้วัด15!AP7),IF(ชี้วัด15!AP37="","",ชี้วัด15!AP37))</f>
        <v/>
      </c>
      <c r="AQ7" s="314" t="str">
        <f>IF($B$2=1,IF(ชี้วัด15!AQ7="","",ชี้วัด15!AQ7),IF(ชี้วัด15!AQ37="","",ชี้วัด15!AQ37))</f>
        <v/>
      </c>
      <c r="AR7" s="314" t="str">
        <f>IF($B$2=1,IF(ชี้วัด15!AR7="","",ชี้วัด15!AR7),IF(ชี้วัด15!AR37="","",ชี้วัด15!AR37))</f>
        <v/>
      </c>
      <c r="AS7" s="314" t="str">
        <f>IF($B$2=1,IF(ชี้วัด15!AS7="","",ชี้วัด15!AS7),IF(ชี้วัด15!AS37="","",ชี้วัด15!AS37))</f>
        <v/>
      </c>
      <c r="AT7" s="314" t="str">
        <f>IF($B$2=1,IF(ชี้วัด15!AT7="","",ชี้วัด15!AT7),IF(ชี้วัด15!AT37="","",ชี้วัด15!AT37))</f>
        <v/>
      </c>
      <c r="AU7" s="314" t="str">
        <f>IF($B$2=1,IF(ชี้วัด15!AU7="","",ชี้วัด15!AU7),IF(ชี้วัด15!AU37="","",ชี้วัด15!AU37))</f>
        <v/>
      </c>
      <c r="AV7" s="314" t="str">
        <f>IF($B$2=1,IF(ชี้วัด15!AV7="","",ชี้วัด15!AV7),IF(ชี้วัด15!AV37="","",ชี้วัด15!AV37))</f>
        <v/>
      </c>
      <c r="AW7" s="314" t="str">
        <f>IF($B$2=1,IF(ชี้วัด15!AW7="","",ชี้วัด15!AW7),IF(ชี้วัด15!AW37="","",ชี้วัด15!AW37))</f>
        <v/>
      </c>
      <c r="AX7" s="314" t="str">
        <f>IF($B$2=1,IF(ชี้วัด15!AX7="","",ชี้วัด15!AX7),IF(ชี้วัด15!AX37="","",ชี้วัด15!AX37))</f>
        <v/>
      </c>
      <c r="AY7" s="314" t="str">
        <f>IF($B$2=1,IF(ชี้วัด15!AY7="","",ชี้วัด15!AY7),IF(ชี้วัด15!AY37="","",ชี้วัด15!AY37))</f>
        <v/>
      </c>
      <c r="AZ7" s="314" t="str">
        <f>IF($B$2=1,IF(ชี้วัด15!AZ7="","",ชี้วัด15!AZ7),IF(ชี้วัด15!AZ37="","",ชี้วัด15!AZ37))</f>
        <v/>
      </c>
      <c r="BA7" s="314" t="str">
        <f>IF($B$2=1,IF(ชี้วัด15!BA7="","",ชี้วัด15!BA7),IF(ชี้วัด15!BA37="","",ชี้วัด15!BA37))</f>
        <v/>
      </c>
      <c r="BB7" s="314" t="str">
        <f>IF($B$2=1,IF(ชี้วัด15!BB7="","",ชี้วัด15!BB7),IF(ชี้วัด15!BB37="","",ชี้วัด15!BB37))</f>
        <v/>
      </c>
      <c r="BC7" s="314" t="str">
        <f>IF($B$2=1,IF(ชี้วัด15!BC7="","",ชี้วัด15!BC7),IF(ชี้วัด15!BC37="","",ชี้วัด15!BC37))</f>
        <v/>
      </c>
      <c r="BD7" s="314" t="str">
        <f>IF($B$2=1,IF(ชี้วัด15!BD7="","",ชี้วัด15!BD7),IF(ชี้วัด15!BD37="","",ชี้วัด15!BD37))</f>
        <v/>
      </c>
      <c r="BE7" s="116" t="str">
        <f>IF($B$2=1,IF(ชี้วัด15!BE7="","",ชี้วัด15!BE7),IF(ชี้วัด15!BE37="","",ชี้วัด15!BE37))</f>
        <v/>
      </c>
      <c r="BF7" s="116" t="str">
        <f>IF($B$2=1,IF(ชี้วัด15!BF7="","",ชี้วัด15!BF7),IF(ชี้วัด15!BF37="","",ชี้วัด15!BF37))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IF($B$2=1,IF(ชี้วัด15!E8="","",ชี้วัด15!E8),IF(ชี้วัด15!E38="","",ชี้วัด15!E38))</f>
        <v/>
      </c>
      <c r="F8" s="118"/>
      <c r="G8" s="314" t="str">
        <f>IF($B$2=1,IF(ชี้วัด15!G8="","",ชี้วัด15!G8),IF(ชี้วัด15!G38="","",ชี้วัด15!G38))</f>
        <v/>
      </c>
      <c r="H8" s="314" t="str">
        <f>IF($B$2=1,IF(ชี้วัด15!H8="","",ชี้วัด15!H8),IF(ชี้วัด15!H38="","",ชี้วัด15!H38))</f>
        <v/>
      </c>
      <c r="I8" s="314" t="str">
        <f>IF($B$2=1,IF(ชี้วัด15!I8="","",ชี้วัด15!I8),IF(ชี้วัด15!I38="","",ชี้วัด15!I38))</f>
        <v/>
      </c>
      <c r="J8" s="314" t="str">
        <f>IF($B$2=1,IF(ชี้วัด15!J8="","",ชี้วัด15!J8),IF(ชี้วัด15!J38="","",ชี้วัด15!J38))</f>
        <v/>
      </c>
      <c r="K8" s="314" t="str">
        <f>IF($B$2=1,IF(ชี้วัด15!K8="","",ชี้วัด15!K8),IF(ชี้วัด15!K38="","",ชี้วัด15!K38))</f>
        <v/>
      </c>
      <c r="L8" s="314" t="str">
        <f>IF($B$2=1,IF(ชี้วัด15!L8="","",ชี้วัด15!L8),IF(ชี้วัด15!L38="","",ชี้วัด15!L38))</f>
        <v/>
      </c>
      <c r="M8" s="314" t="str">
        <f>IF($B$2=1,IF(ชี้วัด15!M8="","",ชี้วัด15!M8),IF(ชี้วัด15!M38="","",ชี้วัด15!M38))</f>
        <v/>
      </c>
      <c r="N8" s="314" t="str">
        <f>IF($B$2=1,IF(ชี้วัด15!N8="","",ชี้วัด15!N8),IF(ชี้วัด15!N38="","",ชี้วัด15!N38))</f>
        <v/>
      </c>
      <c r="O8" s="314" t="str">
        <f>IF($B$2=1,IF(ชี้วัด15!O8="","",ชี้วัด15!O8),IF(ชี้วัด15!O38="","",ชี้วัด15!O38))</f>
        <v/>
      </c>
      <c r="P8" s="314" t="str">
        <f>IF($B$2=1,IF(ชี้วัด15!P8="","",ชี้วัด15!P8),IF(ชี้วัด15!P38="","",ชี้วัด15!P38))</f>
        <v/>
      </c>
      <c r="Q8" s="314" t="str">
        <f>IF($B$2=1,IF(ชี้วัด15!Q8="","",ชี้วัด15!Q8),IF(ชี้วัด15!Q38="","",ชี้วัด15!Q38))</f>
        <v/>
      </c>
      <c r="R8" s="314" t="str">
        <f>IF($B$2=1,IF(ชี้วัด15!R8="","",ชี้วัด15!R8),IF(ชี้วัด15!R38="","",ชี้วัด15!R38))</f>
        <v/>
      </c>
      <c r="S8" s="314" t="str">
        <f>IF($B$2=1,IF(ชี้วัด15!S8="","",ชี้วัด15!S8),IF(ชี้วัด15!S38="","",ชี้วัด15!S38))</f>
        <v/>
      </c>
      <c r="T8" s="314" t="str">
        <f>IF($B$2=1,IF(ชี้วัด15!T8="","",ชี้วัด15!T8),IF(ชี้วัด15!T38="","",ชี้วัด15!T38))</f>
        <v/>
      </c>
      <c r="U8" s="314" t="str">
        <f>IF($B$2=1,IF(ชี้วัด15!U8="","",ชี้วัด15!U8),IF(ชี้วัด15!U38="","",ชี้วัด15!U38))</f>
        <v/>
      </c>
      <c r="V8" s="314" t="str">
        <f>IF($B$2=1,IF(ชี้วัด15!V8="","",ชี้วัด15!V8),IF(ชี้วัด15!V38="","",ชี้วัด15!V38))</f>
        <v/>
      </c>
      <c r="W8" s="314" t="str">
        <f>IF($B$2=1,IF(ชี้วัด15!W8="","",ชี้วัด15!W8),IF(ชี้วัด15!W38="","",ชี้วัด15!W38))</f>
        <v/>
      </c>
      <c r="X8" s="314" t="str">
        <f>IF($B$2=1,IF(ชี้วัด15!X8="","",ชี้วัด15!X8),IF(ชี้วัด15!X38="","",ชี้วัด15!X38))</f>
        <v/>
      </c>
      <c r="Y8" s="314" t="str">
        <f>IF($B$2=1,IF(ชี้วัด15!Y8="","",ชี้วัด15!Y8),IF(ชี้วัด15!Y38="","",ชี้วัด15!Y38))</f>
        <v/>
      </c>
      <c r="Z8" s="314" t="str">
        <f>IF($B$2=1,IF(ชี้วัด15!Z8="","",ชี้วัด15!Z8),IF(ชี้วัด15!Z38="","",ชี้วัด15!Z38))</f>
        <v/>
      </c>
      <c r="AA8" s="314" t="str">
        <f>IF($B$2=1,IF(ชี้วัด15!AA8="","",ชี้วัด15!AA8),IF(ชี้วัด15!AA38="","",ชี้วัด15!AA38))</f>
        <v/>
      </c>
      <c r="AB8" s="314" t="str">
        <f>IF($B$2=1,IF(ชี้วัด15!AB8="","",ชี้วัด15!AB8),IF(ชี้วัด15!AB38="","",ชี้วัด15!AB38))</f>
        <v/>
      </c>
      <c r="AC8" s="314" t="str">
        <f>IF($B$2=1,IF(ชี้วัด15!AC8="","",ชี้วัด15!AC8),IF(ชี้วัด15!AC38="","",ชี้วัด15!AC38))</f>
        <v/>
      </c>
      <c r="AD8" s="314" t="str">
        <f>IF($B$2=1,IF(ชี้วัด15!AD8="","",ชี้วัด15!AD8),IF(ชี้วัด15!AD38="","",ชี้วัด15!AD38))</f>
        <v/>
      </c>
      <c r="AE8" s="314" t="str">
        <f>IF($B$2=1,IF(ชี้วัด15!AE8="","",ชี้วัด15!AE8),IF(ชี้วัด15!AE38="","",ชี้วัด15!AE38))</f>
        <v/>
      </c>
      <c r="AF8" s="314" t="str">
        <f>IF($B$2=1,IF(ชี้วัด15!AF8="","",ชี้วัด15!AF8),IF(ชี้วัด15!AF38="","",ชี้วัด15!AF38))</f>
        <v/>
      </c>
      <c r="AG8" s="314" t="str">
        <f>IF($B$2=1,IF(ชี้วัด15!AG8="","",ชี้วัด15!AG8),IF(ชี้วัด15!AG38="","",ชี้วัด15!AG38))</f>
        <v/>
      </c>
      <c r="AH8" s="314" t="str">
        <f>IF($B$2=1,IF(ชี้วัด15!AH8="","",ชี้วัด15!AH8),IF(ชี้วัด15!AH38="","",ชี้วัด15!AH38))</f>
        <v/>
      </c>
      <c r="AI8" s="314" t="str">
        <f>IF($B$2=1,IF(ชี้วัด15!AI8="","",ชี้วัด15!AI8),IF(ชี้วัด15!AI38="","",ชี้วัด15!AI38))</f>
        <v/>
      </c>
      <c r="AJ8" s="314" t="str">
        <f>IF($B$2=1,IF(ชี้วัด15!AJ8="","",ชี้วัด15!AJ8),IF(ชี้วัด15!AJ38="","",ชี้วัด15!AJ38))</f>
        <v/>
      </c>
      <c r="AK8" s="314" t="str">
        <f>IF($B$2=1,IF(ชี้วัด15!AK8="","",ชี้วัด15!AK8),IF(ชี้วัด15!AK38="","",ชี้วัด15!AK38))</f>
        <v/>
      </c>
      <c r="AL8" s="314" t="str">
        <f>IF($B$2=1,IF(ชี้วัด15!AL8="","",ชี้วัด15!AL8),IF(ชี้วัด15!AL38="","",ชี้วัด15!AL38))</f>
        <v/>
      </c>
      <c r="AM8" s="314" t="str">
        <f>IF($B$2=1,IF(ชี้วัด15!AM8="","",ชี้วัด15!AM8),IF(ชี้วัด15!AM38="","",ชี้วัด15!AM38))</f>
        <v/>
      </c>
      <c r="AN8" s="314" t="str">
        <f>IF($B$2=1,IF(ชี้วัด15!AN8="","",ชี้วัด15!AN8),IF(ชี้วัด15!AN38="","",ชี้วัด15!AN38))</f>
        <v/>
      </c>
      <c r="AO8" s="314" t="str">
        <f>IF($B$2=1,IF(ชี้วัด15!AO8="","",ชี้วัด15!AO8),IF(ชี้วัด15!AO38="","",ชี้วัด15!AO38))</f>
        <v/>
      </c>
      <c r="AP8" s="314" t="str">
        <f>IF($B$2=1,IF(ชี้วัด15!AP8="","",ชี้วัด15!AP8),IF(ชี้วัด15!AP38="","",ชี้วัด15!AP38))</f>
        <v/>
      </c>
      <c r="AQ8" s="314" t="str">
        <f>IF($B$2=1,IF(ชี้วัด15!AQ8="","",ชี้วัด15!AQ8),IF(ชี้วัด15!AQ38="","",ชี้วัด15!AQ38))</f>
        <v/>
      </c>
      <c r="AR8" s="314" t="str">
        <f>IF($B$2=1,IF(ชี้วัด15!AR8="","",ชี้วัด15!AR8),IF(ชี้วัด15!AR38="","",ชี้วัด15!AR38))</f>
        <v/>
      </c>
      <c r="AS8" s="314" t="str">
        <f>IF($B$2=1,IF(ชี้วัด15!AS8="","",ชี้วัด15!AS8),IF(ชี้วัด15!AS38="","",ชี้วัด15!AS38))</f>
        <v/>
      </c>
      <c r="AT8" s="314" t="str">
        <f>IF($B$2=1,IF(ชี้วัด15!AT8="","",ชี้วัด15!AT8),IF(ชี้วัด15!AT38="","",ชี้วัด15!AT38))</f>
        <v/>
      </c>
      <c r="AU8" s="314" t="str">
        <f>IF($B$2=1,IF(ชี้วัด15!AU8="","",ชี้วัด15!AU8),IF(ชี้วัด15!AU38="","",ชี้วัด15!AU38))</f>
        <v/>
      </c>
      <c r="AV8" s="314" t="str">
        <f>IF($B$2=1,IF(ชี้วัด15!AV8="","",ชี้วัด15!AV8),IF(ชี้วัด15!AV38="","",ชี้วัด15!AV38))</f>
        <v/>
      </c>
      <c r="AW8" s="314" t="str">
        <f>IF($B$2=1,IF(ชี้วัด15!AW8="","",ชี้วัด15!AW8),IF(ชี้วัด15!AW38="","",ชี้วัด15!AW38))</f>
        <v/>
      </c>
      <c r="AX8" s="314" t="str">
        <f>IF($B$2=1,IF(ชี้วัด15!AX8="","",ชี้วัด15!AX8),IF(ชี้วัด15!AX38="","",ชี้วัด15!AX38))</f>
        <v/>
      </c>
      <c r="AY8" s="314" t="str">
        <f>IF($B$2=1,IF(ชี้วัด15!AY8="","",ชี้วัด15!AY8),IF(ชี้วัด15!AY38="","",ชี้วัด15!AY38))</f>
        <v/>
      </c>
      <c r="AZ8" s="314" t="str">
        <f>IF($B$2=1,IF(ชี้วัด15!AZ8="","",ชี้วัด15!AZ8),IF(ชี้วัด15!AZ38="","",ชี้วัด15!AZ38))</f>
        <v/>
      </c>
      <c r="BA8" s="314" t="str">
        <f>IF($B$2=1,IF(ชี้วัด15!BA8="","",ชี้วัด15!BA8),IF(ชี้วัด15!BA38="","",ชี้วัด15!BA38))</f>
        <v/>
      </c>
      <c r="BB8" s="314" t="str">
        <f>IF($B$2=1,IF(ชี้วัด15!BB8="","",ชี้วัด15!BB8),IF(ชี้วัด15!BB38="","",ชี้วัด15!BB38))</f>
        <v/>
      </c>
      <c r="BC8" s="314" t="str">
        <f>IF($B$2=1,IF(ชี้วัด15!BC8="","",ชี้วัด15!BC8),IF(ชี้วัด15!BC38="","",ชี้วัด15!BC38))</f>
        <v/>
      </c>
      <c r="BD8" s="314" t="str">
        <f>IF($B$2=1,IF(ชี้วัด15!BD8="","",ชี้วัด15!BD8),IF(ชี้วัด15!BD38="","",ชี้วัด15!BD38))</f>
        <v/>
      </c>
      <c r="BE8" s="116" t="str">
        <f>IF($B$2=1,IF(ชี้วัด15!BE8="","",ชี้วัด15!BE8),IF(ชี้วัด15!BE38="","",ชี้วัด15!BE38))</f>
        <v/>
      </c>
      <c r="BF8" s="116" t="str">
        <f>IF($B$2=1,IF(ชี้วัด15!BF8="","",ชี้วัด15!BF8),IF(ชี้วัด15!BF38="","",ชี้วัด15!BF38))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IF($B$2=1,IF(ชี้วัด15!E9="","",ชี้วัด15!E9),IF(ชี้วัด15!E39="","",ชี้วัด15!E39))</f>
        <v/>
      </c>
      <c r="F9" s="118"/>
      <c r="G9" s="314" t="str">
        <f>IF($B$2=1,IF(ชี้วัด15!G9="","",ชี้วัด15!G9),IF(ชี้วัด15!G39="","",ชี้วัด15!G39))</f>
        <v/>
      </c>
      <c r="H9" s="314" t="str">
        <f>IF($B$2=1,IF(ชี้วัด15!H9="","",ชี้วัด15!H9),IF(ชี้วัด15!H39="","",ชี้วัด15!H39))</f>
        <v/>
      </c>
      <c r="I9" s="314" t="str">
        <f>IF($B$2=1,IF(ชี้วัด15!I9="","",ชี้วัด15!I9),IF(ชี้วัด15!I39="","",ชี้วัด15!I39))</f>
        <v/>
      </c>
      <c r="J9" s="314" t="str">
        <f>IF($B$2=1,IF(ชี้วัด15!J9="","",ชี้วัด15!J9),IF(ชี้วัด15!J39="","",ชี้วัด15!J39))</f>
        <v/>
      </c>
      <c r="K9" s="314" t="str">
        <f>IF($B$2=1,IF(ชี้วัด15!K9="","",ชี้วัด15!K9),IF(ชี้วัด15!K39="","",ชี้วัด15!K39))</f>
        <v/>
      </c>
      <c r="L9" s="314" t="str">
        <f>IF($B$2=1,IF(ชี้วัด15!L9="","",ชี้วัด15!L9),IF(ชี้วัด15!L39="","",ชี้วัด15!L39))</f>
        <v/>
      </c>
      <c r="M9" s="314" t="str">
        <f>IF($B$2=1,IF(ชี้วัด15!M9="","",ชี้วัด15!M9),IF(ชี้วัด15!M39="","",ชี้วัด15!M39))</f>
        <v/>
      </c>
      <c r="N9" s="314" t="str">
        <f>IF($B$2=1,IF(ชี้วัด15!N9="","",ชี้วัด15!N9),IF(ชี้วัด15!N39="","",ชี้วัด15!N39))</f>
        <v/>
      </c>
      <c r="O9" s="314" t="str">
        <f>IF($B$2=1,IF(ชี้วัด15!O9="","",ชี้วัด15!O9),IF(ชี้วัด15!O39="","",ชี้วัด15!O39))</f>
        <v/>
      </c>
      <c r="P9" s="314" t="str">
        <f>IF($B$2=1,IF(ชี้วัด15!P9="","",ชี้วัด15!P9),IF(ชี้วัด15!P39="","",ชี้วัด15!P39))</f>
        <v/>
      </c>
      <c r="Q9" s="314" t="str">
        <f>IF($B$2=1,IF(ชี้วัด15!Q9="","",ชี้วัด15!Q9),IF(ชี้วัด15!Q39="","",ชี้วัด15!Q39))</f>
        <v/>
      </c>
      <c r="R9" s="314" t="str">
        <f>IF($B$2=1,IF(ชี้วัด15!R9="","",ชี้วัด15!R9),IF(ชี้วัด15!R39="","",ชี้วัด15!R39))</f>
        <v/>
      </c>
      <c r="S9" s="314" t="str">
        <f>IF($B$2=1,IF(ชี้วัด15!S9="","",ชี้วัด15!S9),IF(ชี้วัด15!S39="","",ชี้วัด15!S39))</f>
        <v/>
      </c>
      <c r="T9" s="314" t="str">
        <f>IF($B$2=1,IF(ชี้วัด15!T9="","",ชี้วัด15!T9),IF(ชี้วัด15!T39="","",ชี้วัด15!T39))</f>
        <v/>
      </c>
      <c r="U9" s="314" t="str">
        <f>IF($B$2=1,IF(ชี้วัด15!U9="","",ชี้วัด15!U9),IF(ชี้วัด15!U39="","",ชี้วัด15!U39))</f>
        <v/>
      </c>
      <c r="V9" s="314" t="str">
        <f>IF($B$2=1,IF(ชี้วัด15!V9="","",ชี้วัด15!V9),IF(ชี้วัด15!V39="","",ชี้วัด15!V39))</f>
        <v/>
      </c>
      <c r="W9" s="314" t="str">
        <f>IF($B$2=1,IF(ชี้วัด15!W9="","",ชี้วัด15!W9),IF(ชี้วัด15!W39="","",ชี้วัด15!W39))</f>
        <v/>
      </c>
      <c r="X9" s="314" t="str">
        <f>IF($B$2=1,IF(ชี้วัด15!X9="","",ชี้วัด15!X9),IF(ชี้วัด15!X39="","",ชี้วัด15!X39))</f>
        <v/>
      </c>
      <c r="Y9" s="314" t="str">
        <f>IF($B$2=1,IF(ชี้วัด15!Y9="","",ชี้วัด15!Y9),IF(ชี้วัด15!Y39="","",ชี้วัด15!Y39))</f>
        <v/>
      </c>
      <c r="Z9" s="314" t="str">
        <f>IF($B$2=1,IF(ชี้วัด15!Z9="","",ชี้วัด15!Z9),IF(ชี้วัด15!Z39="","",ชี้วัด15!Z39))</f>
        <v/>
      </c>
      <c r="AA9" s="314" t="str">
        <f>IF($B$2=1,IF(ชี้วัด15!AA9="","",ชี้วัด15!AA9),IF(ชี้วัด15!AA39="","",ชี้วัด15!AA39))</f>
        <v/>
      </c>
      <c r="AB9" s="314" t="str">
        <f>IF($B$2=1,IF(ชี้วัด15!AB9="","",ชี้วัด15!AB9),IF(ชี้วัด15!AB39="","",ชี้วัด15!AB39))</f>
        <v/>
      </c>
      <c r="AC9" s="314" t="str">
        <f>IF($B$2=1,IF(ชี้วัด15!AC9="","",ชี้วัด15!AC9),IF(ชี้วัด15!AC39="","",ชี้วัด15!AC39))</f>
        <v/>
      </c>
      <c r="AD9" s="314" t="str">
        <f>IF($B$2=1,IF(ชี้วัด15!AD9="","",ชี้วัด15!AD9),IF(ชี้วัด15!AD39="","",ชี้วัด15!AD39))</f>
        <v/>
      </c>
      <c r="AE9" s="314" t="str">
        <f>IF($B$2=1,IF(ชี้วัด15!AE9="","",ชี้วัด15!AE9),IF(ชี้วัด15!AE39="","",ชี้วัด15!AE39))</f>
        <v/>
      </c>
      <c r="AF9" s="314" t="str">
        <f>IF($B$2=1,IF(ชี้วัด15!AF9="","",ชี้วัด15!AF9),IF(ชี้วัด15!AF39="","",ชี้วัด15!AF39))</f>
        <v/>
      </c>
      <c r="AG9" s="314" t="str">
        <f>IF($B$2=1,IF(ชี้วัด15!AG9="","",ชี้วัด15!AG9),IF(ชี้วัด15!AG39="","",ชี้วัด15!AG39))</f>
        <v/>
      </c>
      <c r="AH9" s="314" t="str">
        <f>IF($B$2=1,IF(ชี้วัด15!AH9="","",ชี้วัด15!AH9),IF(ชี้วัด15!AH39="","",ชี้วัด15!AH39))</f>
        <v/>
      </c>
      <c r="AI9" s="314" t="str">
        <f>IF($B$2=1,IF(ชี้วัด15!AI9="","",ชี้วัด15!AI9),IF(ชี้วัด15!AI39="","",ชี้วัด15!AI39))</f>
        <v/>
      </c>
      <c r="AJ9" s="314" t="str">
        <f>IF($B$2=1,IF(ชี้วัด15!AJ9="","",ชี้วัด15!AJ9),IF(ชี้วัด15!AJ39="","",ชี้วัด15!AJ39))</f>
        <v/>
      </c>
      <c r="AK9" s="314" t="str">
        <f>IF($B$2=1,IF(ชี้วัด15!AK9="","",ชี้วัด15!AK9),IF(ชี้วัด15!AK39="","",ชี้วัด15!AK39))</f>
        <v/>
      </c>
      <c r="AL9" s="314" t="str">
        <f>IF($B$2=1,IF(ชี้วัด15!AL9="","",ชี้วัด15!AL9),IF(ชี้วัด15!AL39="","",ชี้วัด15!AL39))</f>
        <v/>
      </c>
      <c r="AM9" s="314" t="str">
        <f>IF($B$2=1,IF(ชี้วัด15!AM9="","",ชี้วัด15!AM9),IF(ชี้วัด15!AM39="","",ชี้วัด15!AM39))</f>
        <v/>
      </c>
      <c r="AN9" s="314" t="str">
        <f>IF($B$2=1,IF(ชี้วัด15!AN9="","",ชี้วัด15!AN9),IF(ชี้วัด15!AN39="","",ชี้วัด15!AN39))</f>
        <v/>
      </c>
      <c r="AO9" s="314" t="str">
        <f>IF($B$2=1,IF(ชี้วัด15!AO9="","",ชี้วัด15!AO9),IF(ชี้วัด15!AO39="","",ชี้วัด15!AO39))</f>
        <v/>
      </c>
      <c r="AP9" s="314" t="str">
        <f>IF($B$2=1,IF(ชี้วัด15!AP9="","",ชี้วัด15!AP9),IF(ชี้วัด15!AP39="","",ชี้วัด15!AP39))</f>
        <v/>
      </c>
      <c r="AQ9" s="314" t="str">
        <f>IF($B$2=1,IF(ชี้วัด15!AQ9="","",ชี้วัด15!AQ9),IF(ชี้วัด15!AQ39="","",ชี้วัด15!AQ39))</f>
        <v/>
      </c>
      <c r="AR9" s="314" t="str">
        <f>IF($B$2=1,IF(ชี้วัด15!AR9="","",ชี้วัด15!AR9),IF(ชี้วัด15!AR39="","",ชี้วัด15!AR39))</f>
        <v/>
      </c>
      <c r="AS9" s="314" t="str">
        <f>IF($B$2=1,IF(ชี้วัด15!AS9="","",ชี้วัด15!AS9),IF(ชี้วัด15!AS39="","",ชี้วัด15!AS39))</f>
        <v/>
      </c>
      <c r="AT9" s="314" t="str">
        <f>IF($B$2=1,IF(ชี้วัด15!AT9="","",ชี้วัด15!AT9),IF(ชี้วัด15!AT39="","",ชี้วัด15!AT39))</f>
        <v/>
      </c>
      <c r="AU9" s="314" t="str">
        <f>IF($B$2=1,IF(ชี้วัด15!AU9="","",ชี้วัด15!AU9),IF(ชี้วัด15!AU39="","",ชี้วัด15!AU39))</f>
        <v/>
      </c>
      <c r="AV9" s="314" t="str">
        <f>IF($B$2=1,IF(ชี้วัด15!AV9="","",ชี้วัด15!AV9),IF(ชี้วัด15!AV39="","",ชี้วัด15!AV39))</f>
        <v/>
      </c>
      <c r="AW9" s="314" t="str">
        <f>IF($B$2=1,IF(ชี้วัด15!AW9="","",ชี้วัด15!AW9),IF(ชี้วัด15!AW39="","",ชี้วัด15!AW39))</f>
        <v/>
      </c>
      <c r="AX9" s="314" t="str">
        <f>IF($B$2=1,IF(ชี้วัด15!AX9="","",ชี้วัด15!AX9),IF(ชี้วัด15!AX39="","",ชี้วัด15!AX39))</f>
        <v/>
      </c>
      <c r="AY9" s="314" t="str">
        <f>IF($B$2=1,IF(ชี้วัด15!AY9="","",ชี้วัด15!AY9),IF(ชี้วัด15!AY39="","",ชี้วัด15!AY39))</f>
        <v/>
      </c>
      <c r="AZ9" s="314" t="str">
        <f>IF($B$2=1,IF(ชี้วัด15!AZ9="","",ชี้วัด15!AZ9),IF(ชี้วัด15!AZ39="","",ชี้วัด15!AZ39))</f>
        <v/>
      </c>
      <c r="BA9" s="314" t="str">
        <f>IF($B$2=1,IF(ชี้วัด15!BA9="","",ชี้วัด15!BA9),IF(ชี้วัด15!BA39="","",ชี้วัด15!BA39))</f>
        <v/>
      </c>
      <c r="BB9" s="314" t="str">
        <f>IF($B$2=1,IF(ชี้วัด15!BB9="","",ชี้วัด15!BB9),IF(ชี้วัด15!BB39="","",ชี้วัด15!BB39))</f>
        <v/>
      </c>
      <c r="BC9" s="314" t="str">
        <f>IF($B$2=1,IF(ชี้วัด15!BC9="","",ชี้วัด15!BC9),IF(ชี้วัด15!BC39="","",ชี้วัด15!BC39))</f>
        <v/>
      </c>
      <c r="BD9" s="314" t="str">
        <f>IF($B$2=1,IF(ชี้วัด15!BD9="","",ชี้วัด15!BD9),IF(ชี้วัด15!BD39="","",ชี้วัด15!BD39))</f>
        <v/>
      </c>
      <c r="BE9" s="116" t="str">
        <f>IF($B$2=1,IF(ชี้วัด15!BE9="","",ชี้วัด15!BE9),IF(ชี้วัด15!BE39="","",ชี้วัด15!BE39))</f>
        <v/>
      </c>
      <c r="BF9" s="116" t="str">
        <f>IF($B$2=1,IF(ชี้วัด15!BF9="","",ชี้วัด15!BF9),IF(ชี้วัด15!BF39="","",ชี้วัด15!BF39))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IF($B$2=1,IF(ชี้วัด15!E10="","",ชี้วัด15!E10),IF(ชี้วัด15!E40="","",ชี้วัด15!E40))</f>
        <v/>
      </c>
      <c r="F10" s="118"/>
      <c r="G10" s="314" t="str">
        <f>IF($B$2=1,IF(ชี้วัด15!G10="","",ชี้วัด15!G10),IF(ชี้วัด15!G40="","",ชี้วัด15!G40))</f>
        <v/>
      </c>
      <c r="H10" s="314" t="str">
        <f>IF($B$2=1,IF(ชี้วัด15!H10="","",ชี้วัด15!H10),IF(ชี้วัด15!H40="","",ชี้วัด15!H40))</f>
        <v/>
      </c>
      <c r="I10" s="314" t="str">
        <f>IF($B$2=1,IF(ชี้วัด15!I10="","",ชี้วัด15!I10),IF(ชี้วัด15!I40="","",ชี้วัด15!I40))</f>
        <v/>
      </c>
      <c r="J10" s="314" t="str">
        <f>IF($B$2=1,IF(ชี้วัด15!J10="","",ชี้วัด15!J10),IF(ชี้วัด15!J40="","",ชี้วัด15!J40))</f>
        <v/>
      </c>
      <c r="K10" s="314" t="str">
        <f>IF($B$2=1,IF(ชี้วัด15!K10="","",ชี้วัด15!K10),IF(ชี้วัด15!K40="","",ชี้วัด15!K40))</f>
        <v/>
      </c>
      <c r="L10" s="314" t="str">
        <f>IF($B$2=1,IF(ชี้วัด15!L10="","",ชี้วัด15!L10),IF(ชี้วัด15!L40="","",ชี้วัด15!L40))</f>
        <v/>
      </c>
      <c r="M10" s="314" t="str">
        <f>IF($B$2=1,IF(ชี้วัด15!M10="","",ชี้วัด15!M10),IF(ชี้วัด15!M40="","",ชี้วัด15!M40))</f>
        <v/>
      </c>
      <c r="N10" s="314" t="str">
        <f>IF($B$2=1,IF(ชี้วัด15!N10="","",ชี้วัด15!N10),IF(ชี้วัด15!N40="","",ชี้วัด15!N40))</f>
        <v/>
      </c>
      <c r="O10" s="314" t="str">
        <f>IF($B$2=1,IF(ชี้วัด15!O10="","",ชี้วัด15!O10),IF(ชี้วัด15!O40="","",ชี้วัด15!O40))</f>
        <v/>
      </c>
      <c r="P10" s="314" t="str">
        <f>IF($B$2=1,IF(ชี้วัด15!P10="","",ชี้วัด15!P10),IF(ชี้วัด15!P40="","",ชี้วัด15!P40))</f>
        <v/>
      </c>
      <c r="Q10" s="314" t="str">
        <f>IF($B$2=1,IF(ชี้วัด15!Q10="","",ชี้วัด15!Q10),IF(ชี้วัด15!Q40="","",ชี้วัด15!Q40))</f>
        <v/>
      </c>
      <c r="R10" s="314" t="str">
        <f>IF($B$2=1,IF(ชี้วัด15!R10="","",ชี้วัด15!R10),IF(ชี้วัด15!R40="","",ชี้วัด15!R40))</f>
        <v/>
      </c>
      <c r="S10" s="314" t="str">
        <f>IF($B$2=1,IF(ชี้วัด15!S10="","",ชี้วัด15!S10),IF(ชี้วัด15!S40="","",ชี้วัด15!S40))</f>
        <v/>
      </c>
      <c r="T10" s="314" t="str">
        <f>IF($B$2=1,IF(ชี้วัด15!T10="","",ชี้วัด15!T10),IF(ชี้วัด15!T40="","",ชี้วัด15!T40))</f>
        <v/>
      </c>
      <c r="U10" s="314" t="str">
        <f>IF($B$2=1,IF(ชี้วัด15!U10="","",ชี้วัด15!U10),IF(ชี้วัด15!U40="","",ชี้วัด15!U40))</f>
        <v/>
      </c>
      <c r="V10" s="314" t="str">
        <f>IF($B$2=1,IF(ชี้วัด15!V10="","",ชี้วัด15!V10),IF(ชี้วัด15!V40="","",ชี้วัด15!V40))</f>
        <v/>
      </c>
      <c r="W10" s="314" t="str">
        <f>IF($B$2=1,IF(ชี้วัด15!W10="","",ชี้วัด15!W10),IF(ชี้วัด15!W40="","",ชี้วัด15!W40))</f>
        <v/>
      </c>
      <c r="X10" s="314" t="str">
        <f>IF($B$2=1,IF(ชี้วัด15!X10="","",ชี้วัด15!X10),IF(ชี้วัด15!X40="","",ชี้วัด15!X40))</f>
        <v/>
      </c>
      <c r="Y10" s="314" t="str">
        <f>IF($B$2=1,IF(ชี้วัด15!Y10="","",ชี้วัด15!Y10),IF(ชี้วัด15!Y40="","",ชี้วัด15!Y40))</f>
        <v/>
      </c>
      <c r="Z10" s="314" t="str">
        <f>IF($B$2=1,IF(ชี้วัด15!Z10="","",ชี้วัด15!Z10),IF(ชี้วัด15!Z40="","",ชี้วัด15!Z40))</f>
        <v/>
      </c>
      <c r="AA10" s="314" t="str">
        <f>IF($B$2=1,IF(ชี้วัด15!AA10="","",ชี้วัด15!AA10),IF(ชี้วัด15!AA40="","",ชี้วัด15!AA40))</f>
        <v/>
      </c>
      <c r="AB10" s="314" t="str">
        <f>IF($B$2=1,IF(ชี้วัด15!AB10="","",ชี้วัด15!AB10),IF(ชี้วัด15!AB40="","",ชี้วัด15!AB40))</f>
        <v/>
      </c>
      <c r="AC10" s="314" t="str">
        <f>IF($B$2=1,IF(ชี้วัด15!AC10="","",ชี้วัด15!AC10),IF(ชี้วัด15!AC40="","",ชี้วัด15!AC40))</f>
        <v/>
      </c>
      <c r="AD10" s="314" t="str">
        <f>IF($B$2=1,IF(ชี้วัด15!AD10="","",ชี้วัด15!AD10),IF(ชี้วัด15!AD40="","",ชี้วัด15!AD40))</f>
        <v/>
      </c>
      <c r="AE10" s="314" t="str">
        <f>IF($B$2=1,IF(ชี้วัด15!AE10="","",ชี้วัด15!AE10),IF(ชี้วัด15!AE40="","",ชี้วัด15!AE40))</f>
        <v/>
      </c>
      <c r="AF10" s="314" t="str">
        <f>IF($B$2=1,IF(ชี้วัด15!AF10="","",ชี้วัด15!AF10),IF(ชี้วัด15!AF40="","",ชี้วัด15!AF40))</f>
        <v/>
      </c>
      <c r="AG10" s="314" t="str">
        <f>IF($B$2=1,IF(ชี้วัด15!AG10="","",ชี้วัด15!AG10),IF(ชี้วัด15!AG40="","",ชี้วัด15!AG40))</f>
        <v/>
      </c>
      <c r="AH10" s="314" t="str">
        <f>IF($B$2=1,IF(ชี้วัด15!AH10="","",ชี้วัด15!AH10),IF(ชี้วัด15!AH40="","",ชี้วัด15!AH40))</f>
        <v/>
      </c>
      <c r="AI10" s="314" t="str">
        <f>IF($B$2=1,IF(ชี้วัด15!AI10="","",ชี้วัด15!AI10),IF(ชี้วัด15!AI40="","",ชี้วัด15!AI40))</f>
        <v/>
      </c>
      <c r="AJ10" s="314" t="str">
        <f>IF($B$2=1,IF(ชี้วัด15!AJ10="","",ชี้วัด15!AJ10),IF(ชี้วัด15!AJ40="","",ชี้วัด15!AJ40))</f>
        <v/>
      </c>
      <c r="AK10" s="314" t="str">
        <f>IF($B$2=1,IF(ชี้วัด15!AK10="","",ชี้วัด15!AK10),IF(ชี้วัด15!AK40="","",ชี้วัด15!AK40))</f>
        <v/>
      </c>
      <c r="AL10" s="314" t="str">
        <f>IF($B$2=1,IF(ชี้วัด15!AL10="","",ชี้วัด15!AL10),IF(ชี้วัด15!AL40="","",ชี้วัด15!AL40))</f>
        <v/>
      </c>
      <c r="AM10" s="314" t="str">
        <f>IF($B$2=1,IF(ชี้วัด15!AM10="","",ชี้วัด15!AM10),IF(ชี้วัด15!AM40="","",ชี้วัด15!AM40))</f>
        <v/>
      </c>
      <c r="AN10" s="314" t="str">
        <f>IF($B$2=1,IF(ชี้วัด15!AN10="","",ชี้วัด15!AN10),IF(ชี้วัด15!AN40="","",ชี้วัด15!AN40))</f>
        <v/>
      </c>
      <c r="AO10" s="314" t="str">
        <f>IF($B$2=1,IF(ชี้วัด15!AO10="","",ชี้วัด15!AO10),IF(ชี้วัด15!AO40="","",ชี้วัด15!AO40))</f>
        <v/>
      </c>
      <c r="AP10" s="314" t="str">
        <f>IF($B$2=1,IF(ชี้วัด15!AP10="","",ชี้วัด15!AP10),IF(ชี้วัด15!AP40="","",ชี้วัด15!AP40))</f>
        <v/>
      </c>
      <c r="AQ10" s="314" t="str">
        <f>IF($B$2=1,IF(ชี้วัด15!AQ10="","",ชี้วัด15!AQ10),IF(ชี้วัด15!AQ40="","",ชี้วัด15!AQ40))</f>
        <v/>
      </c>
      <c r="AR10" s="314" t="str">
        <f>IF($B$2=1,IF(ชี้วัด15!AR10="","",ชี้วัด15!AR10),IF(ชี้วัด15!AR40="","",ชี้วัด15!AR40))</f>
        <v/>
      </c>
      <c r="AS10" s="314" t="str">
        <f>IF($B$2=1,IF(ชี้วัด15!AS10="","",ชี้วัด15!AS10),IF(ชี้วัด15!AS40="","",ชี้วัด15!AS40))</f>
        <v/>
      </c>
      <c r="AT10" s="314" t="str">
        <f>IF($B$2=1,IF(ชี้วัด15!AT10="","",ชี้วัด15!AT10),IF(ชี้วัด15!AT40="","",ชี้วัด15!AT40))</f>
        <v/>
      </c>
      <c r="AU10" s="314" t="str">
        <f>IF($B$2=1,IF(ชี้วัด15!AU10="","",ชี้วัด15!AU10),IF(ชี้วัด15!AU40="","",ชี้วัด15!AU40))</f>
        <v/>
      </c>
      <c r="AV10" s="314" t="str">
        <f>IF($B$2=1,IF(ชี้วัด15!AV10="","",ชี้วัด15!AV10),IF(ชี้วัด15!AV40="","",ชี้วัด15!AV40))</f>
        <v/>
      </c>
      <c r="AW10" s="314" t="str">
        <f>IF($B$2=1,IF(ชี้วัด15!AW10="","",ชี้วัด15!AW10),IF(ชี้วัด15!AW40="","",ชี้วัด15!AW40))</f>
        <v/>
      </c>
      <c r="AX10" s="314" t="str">
        <f>IF($B$2=1,IF(ชี้วัด15!AX10="","",ชี้วัด15!AX10),IF(ชี้วัด15!AX40="","",ชี้วัด15!AX40))</f>
        <v/>
      </c>
      <c r="AY10" s="314" t="str">
        <f>IF($B$2=1,IF(ชี้วัด15!AY10="","",ชี้วัด15!AY10),IF(ชี้วัด15!AY40="","",ชี้วัด15!AY40))</f>
        <v/>
      </c>
      <c r="AZ10" s="314" t="str">
        <f>IF($B$2=1,IF(ชี้วัด15!AZ10="","",ชี้วัด15!AZ10),IF(ชี้วัด15!AZ40="","",ชี้วัด15!AZ40))</f>
        <v/>
      </c>
      <c r="BA10" s="314" t="str">
        <f>IF($B$2=1,IF(ชี้วัด15!BA10="","",ชี้วัด15!BA10),IF(ชี้วัด15!BA40="","",ชี้วัด15!BA40))</f>
        <v/>
      </c>
      <c r="BB10" s="314" t="str">
        <f>IF($B$2=1,IF(ชี้วัด15!BB10="","",ชี้วัด15!BB10),IF(ชี้วัด15!BB40="","",ชี้วัด15!BB40))</f>
        <v/>
      </c>
      <c r="BC10" s="314" t="str">
        <f>IF($B$2=1,IF(ชี้วัด15!BC10="","",ชี้วัด15!BC10),IF(ชี้วัด15!BC40="","",ชี้วัด15!BC40))</f>
        <v/>
      </c>
      <c r="BD10" s="314" t="str">
        <f>IF($B$2=1,IF(ชี้วัด15!BD10="","",ชี้วัด15!BD10),IF(ชี้วัด15!BD40="","",ชี้วัด15!BD40))</f>
        <v/>
      </c>
      <c r="BE10" s="116" t="str">
        <f>IF($B$2=1,IF(ชี้วัด15!BE10="","",ชี้วัด15!BE10),IF(ชี้วัด15!BE40="","",ชี้วัด15!BE40))</f>
        <v/>
      </c>
      <c r="BF10" s="116" t="str">
        <f>IF($B$2=1,IF(ชี้วัด15!BF10="","",ชี้วัด15!BF10),IF(ชี้วัด15!BF40="","",ชี้วัด15!BF40))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IF($B$2=1,IF(ชี้วัด15!E11="","",ชี้วัด15!E11),IF(ชี้วัด15!E41="","",ชี้วัด15!E41))</f>
        <v/>
      </c>
      <c r="F11" s="118"/>
      <c r="G11" s="314" t="str">
        <f>IF($B$2=1,IF(ชี้วัด15!G11="","",ชี้วัด15!G11),IF(ชี้วัด15!G41="","",ชี้วัด15!G41))</f>
        <v/>
      </c>
      <c r="H11" s="314" t="str">
        <f>IF($B$2=1,IF(ชี้วัด15!H11="","",ชี้วัด15!H11),IF(ชี้วัด15!H41="","",ชี้วัด15!H41))</f>
        <v/>
      </c>
      <c r="I11" s="314" t="str">
        <f>IF($B$2=1,IF(ชี้วัด15!I11="","",ชี้วัด15!I11),IF(ชี้วัด15!I41="","",ชี้วัด15!I41))</f>
        <v/>
      </c>
      <c r="J11" s="314" t="str">
        <f>IF($B$2=1,IF(ชี้วัด15!J11="","",ชี้วัด15!J11),IF(ชี้วัด15!J41="","",ชี้วัด15!J41))</f>
        <v/>
      </c>
      <c r="K11" s="314" t="str">
        <f>IF($B$2=1,IF(ชี้วัด15!K11="","",ชี้วัด15!K11),IF(ชี้วัด15!K41="","",ชี้วัด15!K41))</f>
        <v/>
      </c>
      <c r="L11" s="314" t="str">
        <f>IF($B$2=1,IF(ชี้วัด15!L11="","",ชี้วัด15!L11),IF(ชี้วัด15!L41="","",ชี้วัด15!L41))</f>
        <v/>
      </c>
      <c r="M11" s="314" t="str">
        <f>IF($B$2=1,IF(ชี้วัด15!M11="","",ชี้วัด15!M11),IF(ชี้วัด15!M41="","",ชี้วัด15!M41))</f>
        <v/>
      </c>
      <c r="N11" s="314" t="str">
        <f>IF($B$2=1,IF(ชี้วัด15!N11="","",ชี้วัด15!N11),IF(ชี้วัด15!N41="","",ชี้วัด15!N41))</f>
        <v/>
      </c>
      <c r="O11" s="314" t="str">
        <f>IF($B$2=1,IF(ชี้วัด15!O11="","",ชี้วัด15!O11),IF(ชี้วัด15!O41="","",ชี้วัด15!O41))</f>
        <v/>
      </c>
      <c r="P11" s="314" t="str">
        <f>IF($B$2=1,IF(ชี้วัด15!P11="","",ชี้วัด15!P11),IF(ชี้วัด15!P41="","",ชี้วัด15!P41))</f>
        <v/>
      </c>
      <c r="Q11" s="314" t="str">
        <f>IF($B$2=1,IF(ชี้วัด15!Q11="","",ชี้วัด15!Q11),IF(ชี้วัด15!Q41="","",ชี้วัด15!Q41))</f>
        <v/>
      </c>
      <c r="R11" s="314" t="str">
        <f>IF($B$2=1,IF(ชี้วัด15!R11="","",ชี้วัด15!R11),IF(ชี้วัด15!R41="","",ชี้วัด15!R41))</f>
        <v/>
      </c>
      <c r="S11" s="314" t="str">
        <f>IF($B$2=1,IF(ชี้วัด15!S11="","",ชี้วัด15!S11),IF(ชี้วัด15!S41="","",ชี้วัด15!S41))</f>
        <v/>
      </c>
      <c r="T11" s="314" t="str">
        <f>IF($B$2=1,IF(ชี้วัด15!T11="","",ชี้วัด15!T11),IF(ชี้วัด15!T41="","",ชี้วัด15!T41))</f>
        <v/>
      </c>
      <c r="U11" s="314" t="str">
        <f>IF($B$2=1,IF(ชี้วัด15!U11="","",ชี้วัด15!U11),IF(ชี้วัด15!U41="","",ชี้วัด15!U41))</f>
        <v/>
      </c>
      <c r="V11" s="314" t="str">
        <f>IF($B$2=1,IF(ชี้วัด15!V11="","",ชี้วัด15!V11),IF(ชี้วัด15!V41="","",ชี้วัด15!V41))</f>
        <v/>
      </c>
      <c r="W11" s="314" t="str">
        <f>IF($B$2=1,IF(ชี้วัด15!W11="","",ชี้วัด15!W11),IF(ชี้วัด15!W41="","",ชี้วัด15!W41))</f>
        <v/>
      </c>
      <c r="X11" s="314" t="str">
        <f>IF($B$2=1,IF(ชี้วัด15!X11="","",ชี้วัด15!X11),IF(ชี้วัด15!X41="","",ชี้วัด15!X41))</f>
        <v/>
      </c>
      <c r="Y11" s="314" t="str">
        <f>IF($B$2=1,IF(ชี้วัด15!Y11="","",ชี้วัด15!Y11),IF(ชี้วัด15!Y41="","",ชี้วัด15!Y41))</f>
        <v/>
      </c>
      <c r="Z11" s="314" t="str">
        <f>IF($B$2=1,IF(ชี้วัด15!Z11="","",ชี้วัด15!Z11),IF(ชี้วัด15!Z41="","",ชี้วัด15!Z41))</f>
        <v/>
      </c>
      <c r="AA11" s="314" t="str">
        <f>IF($B$2=1,IF(ชี้วัด15!AA11="","",ชี้วัด15!AA11),IF(ชี้วัด15!AA41="","",ชี้วัด15!AA41))</f>
        <v/>
      </c>
      <c r="AB11" s="314" t="str">
        <f>IF($B$2=1,IF(ชี้วัด15!AB11="","",ชี้วัด15!AB11),IF(ชี้วัด15!AB41="","",ชี้วัด15!AB41))</f>
        <v/>
      </c>
      <c r="AC11" s="314" t="str">
        <f>IF($B$2=1,IF(ชี้วัด15!AC11="","",ชี้วัด15!AC11),IF(ชี้วัด15!AC41="","",ชี้วัด15!AC41))</f>
        <v/>
      </c>
      <c r="AD11" s="314" t="str">
        <f>IF($B$2=1,IF(ชี้วัด15!AD11="","",ชี้วัด15!AD11),IF(ชี้วัด15!AD41="","",ชี้วัด15!AD41))</f>
        <v/>
      </c>
      <c r="AE11" s="314" t="str">
        <f>IF($B$2=1,IF(ชี้วัด15!AE11="","",ชี้วัด15!AE11),IF(ชี้วัด15!AE41="","",ชี้วัด15!AE41))</f>
        <v/>
      </c>
      <c r="AF11" s="314" t="str">
        <f>IF($B$2=1,IF(ชี้วัด15!AF11="","",ชี้วัด15!AF11),IF(ชี้วัด15!AF41="","",ชี้วัด15!AF41))</f>
        <v/>
      </c>
      <c r="AG11" s="314" t="str">
        <f>IF($B$2=1,IF(ชี้วัด15!AG11="","",ชี้วัด15!AG11),IF(ชี้วัด15!AG41="","",ชี้วัด15!AG41))</f>
        <v/>
      </c>
      <c r="AH11" s="314" t="str">
        <f>IF($B$2=1,IF(ชี้วัด15!AH11="","",ชี้วัด15!AH11),IF(ชี้วัด15!AH41="","",ชี้วัด15!AH41))</f>
        <v/>
      </c>
      <c r="AI11" s="314" t="str">
        <f>IF($B$2=1,IF(ชี้วัด15!AI11="","",ชี้วัด15!AI11),IF(ชี้วัด15!AI41="","",ชี้วัด15!AI41))</f>
        <v/>
      </c>
      <c r="AJ11" s="314" t="str">
        <f>IF($B$2=1,IF(ชี้วัด15!AJ11="","",ชี้วัด15!AJ11),IF(ชี้วัด15!AJ41="","",ชี้วัด15!AJ41))</f>
        <v/>
      </c>
      <c r="AK11" s="314" t="str">
        <f>IF($B$2=1,IF(ชี้วัด15!AK11="","",ชี้วัด15!AK11),IF(ชี้วัด15!AK41="","",ชี้วัด15!AK41))</f>
        <v/>
      </c>
      <c r="AL11" s="314" t="str">
        <f>IF($B$2=1,IF(ชี้วัด15!AL11="","",ชี้วัด15!AL11),IF(ชี้วัด15!AL41="","",ชี้วัด15!AL41))</f>
        <v/>
      </c>
      <c r="AM11" s="314" t="str">
        <f>IF($B$2=1,IF(ชี้วัด15!AM11="","",ชี้วัด15!AM11),IF(ชี้วัด15!AM41="","",ชี้วัด15!AM41))</f>
        <v/>
      </c>
      <c r="AN11" s="314" t="str">
        <f>IF($B$2=1,IF(ชี้วัด15!AN11="","",ชี้วัด15!AN11),IF(ชี้วัด15!AN41="","",ชี้วัด15!AN41))</f>
        <v/>
      </c>
      <c r="AO11" s="314" t="str">
        <f>IF($B$2=1,IF(ชี้วัด15!AO11="","",ชี้วัด15!AO11),IF(ชี้วัด15!AO41="","",ชี้วัด15!AO41))</f>
        <v/>
      </c>
      <c r="AP11" s="314" t="str">
        <f>IF($B$2=1,IF(ชี้วัด15!AP11="","",ชี้วัด15!AP11),IF(ชี้วัด15!AP41="","",ชี้วัด15!AP41))</f>
        <v/>
      </c>
      <c r="AQ11" s="314" t="str">
        <f>IF($B$2=1,IF(ชี้วัด15!AQ11="","",ชี้วัด15!AQ11),IF(ชี้วัด15!AQ41="","",ชี้วัด15!AQ41))</f>
        <v/>
      </c>
      <c r="AR11" s="314" t="str">
        <f>IF($B$2=1,IF(ชี้วัด15!AR11="","",ชี้วัด15!AR11),IF(ชี้วัด15!AR41="","",ชี้วัด15!AR41))</f>
        <v/>
      </c>
      <c r="AS11" s="314" t="str">
        <f>IF($B$2=1,IF(ชี้วัด15!AS11="","",ชี้วัด15!AS11),IF(ชี้วัด15!AS41="","",ชี้วัด15!AS41))</f>
        <v/>
      </c>
      <c r="AT11" s="314" t="str">
        <f>IF($B$2=1,IF(ชี้วัด15!AT11="","",ชี้วัด15!AT11),IF(ชี้วัด15!AT41="","",ชี้วัด15!AT41))</f>
        <v/>
      </c>
      <c r="AU11" s="314" t="str">
        <f>IF($B$2=1,IF(ชี้วัด15!AU11="","",ชี้วัด15!AU11),IF(ชี้วัด15!AU41="","",ชี้วัด15!AU41))</f>
        <v/>
      </c>
      <c r="AV11" s="314" t="str">
        <f>IF($B$2=1,IF(ชี้วัด15!AV11="","",ชี้วัด15!AV11),IF(ชี้วัด15!AV41="","",ชี้วัด15!AV41))</f>
        <v/>
      </c>
      <c r="AW11" s="314" t="str">
        <f>IF($B$2=1,IF(ชี้วัด15!AW11="","",ชี้วัด15!AW11),IF(ชี้วัด15!AW41="","",ชี้วัด15!AW41))</f>
        <v/>
      </c>
      <c r="AX11" s="314" t="str">
        <f>IF($B$2=1,IF(ชี้วัด15!AX11="","",ชี้วัด15!AX11),IF(ชี้วัด15!AX41="","",ชี้วัด15!AX41))</f>
        <v/>
      </c>
      <c r="AY11" s="314" t="str">
        <f>IF($B$2=1,IF(ชี้วัด15!AY11="","",ชี้วัด15!AY11),IF(ชี้วัด15!AY41="","",ชี้วัด15!AY41))</f>
        <v/>
      </c>
      <c r="AZ11" s="314" t="str">
        <f>IF($B$2=1,IF(ชี้วัด15!AZ11="","",ชี้วัด15!AZ11),IF(ชี้วัด15!AZ41="","",ชี้วัด15!AZ41))</f>
        <v/>
      </c>
      <c r="BA11" s="314" t="str">
        <f>IF($B$2=1,IF(ชี้วัด15!BA11="","",ชี้วัด15!BA11),IF(ชี้วัด15!BA41="","",ชี้วัด15!BA41))</f>
        <v/>
      </c>
      <c r="BB11" s="314" t="str">
        <f>IF($B$2=1,IF(ชี้วัด15!BB11="","",ชี้วัด15!BB11),IF(ชี้วัด15!BB41="","",ชี้วัด15!BB41))</f>
        <v/>
      </c>
      <c r="BC11" s="314" t="str">
        <f>IF($B$2=1,IF(ชี้วัด15!BC11="","",ชี้วัด15!BC11),IF(ชี้วัด15!BC41="","",ชี้วัด15!BC41))</f>
        <v/>
      </c>
      <c r="BD11" s="314" t="str">
        <f>IF($B$2=1,IF(ชี้วัด15!BD11="","",ชี้วัด15!BD11),IF(ชี้วัด15!BD41="","",ชี้วัด15!BD41))</f>
        <v/>
      </c>
      <c r="BE11" s="116" t="str">
        <f>IF($B$2=1,IF(ชี้วัด15!BE11="","",ชี้วัด15!BE11),IF(ชี้วัด15!BE41="","",ชี้วัด15!BE41))</f>
        <v/>
      </c>
      <c r="BF11" s="116" t="str">
        <f>IF($B$2=1,IF(ชี้วัด15!BF11="","",ชี้วัด15!BF11),IF(ชี้วัด15!BF41="","",ชี้วัด15!BF41))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IF($B$2=1,IF(ชี้วัด15!E12="","",ชี้วัด15!E12),IF(ชี้วัด15!E42="","",ชี้วัด15!E42))</f>
        <v/>
      </c>
      <c r="F12" s="118"/>
      <c r="G12" s="314" t="str">
        <f>IF($B$2=1,IF(ชี้วัด15!G12="","",ชี้วัด15!G12),IF(ชี้วัด15!G42="","",ชี้วัด15!G42))</f>
        <v/>
      </c>
      <c r="H12" s="314" t="str">
        <f>IF($B$2=1,IF(ชี้วัด15!H12="","",ชี้วัด15!H12),IF(ชี้วัด15!H42="","",ชี้วัด15!H42))</f>
        <v/>
      </c>
      <c r="I12" s="314" t="str">
        <f>IF($B$2=1,IF(ชี้วัด15!I12="","",ชี้วัด15!I12),IF(ชี้วัด15!I42="","",ชี้วัด15!I42))</f>
        <v/>
      </c>
      <c r="J12" s="314" t="str">
        <f>IF($B$2=1,IF(ชี้วัด15!J12="","",ชี้วัด15!J12),IF(ชี้วัด15!J42="","",ชี้วัด15!J42))</f>
        <v/>
      </c>
      <c r="K12" s="314" t="str">
        <f>IF($B$2=1,IF(ชี้วัด15!K12="","",ชี้วัด15!K12),IF(ชี้วัด15!K42="","",ชี้วัด15!K42))</f>
        <v/>
      </c>
      <c r="L12" s="314" t="str">
        <f>IF($B$2=1,IF(ชี้วัด15!L12="","",ชี้วัด15!L12),IF(ชี้วัด15!L42="","",ชี้วัด15!L42))</f>
        <v/>
      </c>
      <c r="M12" s="314" t="str">
        <f>IF($B$2=1,IF(ชี้วัด15!M12="","",ชี้วัด15!M12),IF(ชี้วัด15!M42="","",ชี้วัด15!M42))</f>
        <v/>
      </c>
      <c r="N12" s="314" t="str">
        <f>IF($B$2=1,IF(ชี้วัด15!N12="","",ชี้วัด15!N12),IF(ชี้วัด15!N42="","",ชี้วัด15!N42))</f>
        <v/>
      </c>
      <c r="O12" s="314" t="str">
        <f>IF($B$2=1,IF(ชี้วัด15!O12="","",ชี้วัด15!O12),IF(ชี้วัด15!O42="","",ชี้วัด15!O42))</f>
        <v/>
      </c>
      <c r="P12" s="314" t="str">
        <f>IF($B$2=1,IF(ชี้วัด15!P12="","",ชี้วัด15!P12),IF(ชี้วัด15!P42="","",ชี้วัด15!P42))</f>
        <v/>
      </c>
      <c r="Q12" s="314" t="str">
        <f>IF($B$2=1,IF(ชี้วัด15!Q12="","",ชี้วัด15!Q12),IF(ชี้วัด15!Q42="","",ชี้วัด15!Q42))</f>
        <v/>
      </c>
      <c r="R12" s="314" t="str">
        <f>IF($B$2=1,IF(ชี้วัด15!R12="","",ชี้วัด15!R12),IF(ชี้วัด15!R42="","",ชี้วัด15!R42))</f>
        <v/>
      </c>
      <c r="S12" s="314" t="str">
        <f>IF($B$2=1,IF(ชี้วัด15!S12="","",ชี้วัด15!S12),IF(ชี้วัด15!S42="","",ชี้วัด15!S42))</f>
        <v/>
      </c>
      <c r="T12" s="314" t="str">
        <f>IF($B$2=1,IF(ชี้วัด15!T12="","",ชี้วัด15!T12),IF(ชี้วัด15!T42="","",ชี้วัด15!T42))</f>
        <v/>
      </c>
      <c r="U12" s="314" t="str">
        <f>IF($B$2=1,IF(ชี้วัด15!U12="","",ชี้วัด15!U12),IF(ชี้วัด15!U42="","",ชี้วัด15!U42))</f>
        <v/>
      </c>
      <c r="V12" s="314" t="str">
        <f>IF($B$2=1,IF(ชี้วัด15!V12="","",ชี้วัด15!V12),IF(ชี้วัด15!V42="","",ชี้วัด15!V42))</f>
        <v/>
      </c>
      <c r="W12" s="314" t="str">
        <f>IF($B$2=1,IF(ชี้วัด15!W12="","",ชี้วัด15!W12),IF(ชี้วัด15!W42="","",ชี้วัด15!W42))</f>
        <v/>
      </c>
      <c r="X12" s="314" t="str">
        <f>IF($B$2=1,IF(ชี้วัด15!X12="","",ชี้วัด15!X12),IF(ชี้วัด15!X42="","",ชี้วัด15!X42))</f>
        <v/>
      </c>
      <c r="Y12" s="314" t="str">
        <f>IF($B$2=1,IF(ชี้วัด15!Y12="","",ชี้วัด15!Y12),IF(ชี้วัด15!Y42="","",ชี้วัด15!Y42))</f>
        <v/>
      </c>
      <c r="Z12" s="314" t="str">
        <f>IF($B$2=1,IF(ชี้วัด15!Z12="","",ชี้วัด15!Z12),IF(ชี้วัด15!Z42="","",ชี้วัด15!Z42))</f>
        <v/>
      </c>
      <c r="AA12" s="314" t="str">
        <f>IF($B$2=1,IF(ชี้วัด15!AA12="","",ชี้วัด15!AA12),IF(ชี้วัด15!AA42="","",ชี้วัด15!AA42))</f>
        <v/>
      </c>
      <c r="AB12" s="314" t="str">
        <f>IF($B$2=1,IF(ชี้วัด15!AB12="","",ชี้วัด15!AB12),IF(ชี้วัด15!AB42="","",ชี้วัด15!AB42))</f>
        <v/>
      </c>
      <c r="AC12" s="314" t="str">
        <f>IF($B$2=1,IF(ชี้วัด15!AC12="","",ชี้วัด15!AC12),IF(ชี้วัด15!AC42="","",ชี้วัด15!AC42))</f>
        <v/>
      </c>
      <c r="AD12" s="314" t="str">
        <f>IF($B$2=1,IF(ชี้วัด15!AD12="","",ชี้วัด15!AD12),IF(ชี้วัด15!AD42="","",ชี้วัด15!AD42))</f>
        <v/>
      </c>
      <c r="AE12" s="314" t="str">
        <f>IF($B$2=1,IF(ชี้วัด15!AE12="","",ชี้วัด15!AE12),IF(ชี้วัด15!AE42="","",ชี้วัด15!AE42))</f>
        <v/>
      </c>
      <c r="AF12" s="314" t="str">
        <f>IF($B$2=1,IF(ชี้วัด15!AF12="","",ชี้วัด15!AF12),IF(ชี้วัด15!AF42="","",ชี้วัด15!AF42))</f>
        <v/>
      </c>
      <c r="AG12" s="314" t="str">
        <f>IF($B$2=1,IF(ชี้วัด15!AG12="","",ชี้วัด15!AG12),IF(ชี้วัด15!AG42="","",ชี้วัด15!AG42))</f>
        <v/>
      </c>
      <c r="AH12" s="314" t="str">
        <f>IF($B$2=1,IF(ชี้วัด15!AH12="","",ชี้วัด15!AH12),IF(ชี้วัด15!AH42="","",ชี้วัด15!AH42))</f>
        <v/>
      </c>
      <c r="AI12" s="314" t="str">
        <f>IF($B$2=1,IF(ชี้วัด15!AI12="","",ชี้วัด15!AI12),IF(ชี้วัด15!AI42="","",ชี้วัด15!AI42))</f>
        <v/>
      </c>
      <c r="AJ12" s="314" t="str">
        <f>IF($B$2=1,IF(ชี้วัด15!AJ12="","",ชี้วัด15!AJ12),IF(ชี้วัด15!AJ42="","",ชี้วัด15!AJ42))</f>
        <v/>
      </c>
      <c r="AK12" s="314" t="str">
        <f>IF($B$2=1,IF(ชี้วัด15!AK12="","",ชี้วัด15!AK12),IF(ชี้วัด15!AK42="","",ชี้วัด15!AK42))</f>
        <v/>
      </c>
      <c r="AL12" s="314" t="str">
        <f>IF($B$2=1,IF(ชี้วัด15!AL12="","",ชี้วัด15!AL12),IF(ชี้วัด15!AL42="","",ชี้วัด15!AL42))</f>
        <v/>
      </c>
      <c r="AM12" s="314" t="str">
        <f>IF($B$2=1,IF(ชี้วัด15!AM12="","",ชี้วัด15!AM12),IF(ชี้วัด15!AM42="","",ชี้วัด15!AM42))</f>
        <v/>
      </c>
      <c r="AN12" s="314" t="str">
        <f>IF($B$2=1,IF(ชี้วัด15!AN12="","",ชี้วัด15!AN12),IF(ชี้วัด15!AN42="","",ชี้วัด15!AN42))</f>
        <v/>
      </c>
      <c r="AO12" s="314" t="str">
        <f>IF($B$2=1,IF(ชี้วัด15!AO12="","",ชี้วัด15!AO12),IF(ชี้วัด15!AO42="","",ชี้วัด15!AO42))</f>
        <v/>
      </c>
      <c r="AP12" s="314" t="str">
        <f>IF($B$2=1,IF(ชี้วัด15!AP12="","",ชี้วัด15!AP12),IF(ชี้วัด15!AP42="","",ชี้วัด15!AP42))</f>
        <v/>
      </c>
      <c r="AQ12" s="314" t="str">
        <f>IF($B$2=1,IF(ชี้วัด15!AQ12="","",ชี้วัด15!AQ12),IF(ชี้วัด15!AQ42="","",ชี้วัด15!AQ42))</f>
        <v/>
      </c>
      <c r="AR12" s="314" t="str">
        <f>IF($B$2=1,IF(ชี้วัด15!AR12="","",ชี้วัด15!AR12),IF(ชี้วัด15!AR42="","",ชี้วัด15!AR42))</f>
        <v/>
      </c>
      <c r="AS12" s="314" t="str">
        <f>IF($B$2=1,IF(ชี้วัด15!AS12="","",ชี้วัด15!AS12),IF(ชี้วัด15!AS42="","",ชี้วัด15!AS42))</f>
        <v/>
      </c>
      <c r="AT12" s="314" t="str">
        <f>IF($B$2=1,IF(ชี้วัด15!AT12="","",ชี้วัด15!AT12),IF(ชี้วัด15!AT42="","",ชี้วัด15!AT42))</f>
        <v/>
      </c>
      <c r="AU12" s="314" t="str">
        <f>IF($B$2=1,IF(ชี้วัด15!AU12="","",ชี้วัด15!AU12),IF(ชี้วัด15!AU42="","",ชี้วัด15!AU42))</f>
        <v/>
      </c>
      <c r="AV12" s="314" t="str">
        <f>IF($B$2=1,IF(ชี้วัด15!AV12="","",ชี้วัด15!AV12),IF(ชี้วัด15!AV42="","",ชี้วัด15!AV42))</f>
        <v/>
      </c>
      <c r="AW12" s="314" t="str">
        <f>IF($B$2=1,IF(ชี้วัด15!AW12="","",ชี้วัด15!AW12),IF(ชี้วัด15!AW42="","",ชี้วัด15!AW42))</f>
        <v/>
      </c>
      <c r="AX12" s="314" t="str">
        <f>IF($B$2=1,IF(ชี้วัด15!AX12="","",ชี้วัด15!AX12),IF(ชี้วัด15!AX42="","",ชี้วัด15!AX42))</f>
        <v/>
      </c>
      <c r="AY12" s="314" t="str">
        <f>IF($B$2=1,IF(ชี้วัด15!AY12="","",ชี้วัด15!AY12),IF(ชี้วัด15!AY42="","",ชี้วัด15!AY42))</f>
        <v/>
      </c>
      <c r="AZ12" s="314" t="str">
        <f>IF($B$2=1,IF(ชี้วัด15!AZ12="","",ชี้วัด15!AZ12),IF(ชี้วัด15!AZ42="","",ชี้วัด15!AZ42))</f>
        <v/>
      </c>
      <c r="BA12" s="314" t="str">
        <f>IF($B$2=1,IF(ชี้วัด15!BA12="","",ชี้วัด15!BA12),IF(ชี้วัด15!BA42="","",ชี้วัด15!BA42))</f>
        <v/>
      </c>
      <c r="BB12" s="314" t="str">
        <f>IF($B$2=1,IF(ชี้วัด15!BB12="","",ชี้วัด15!BB12),IF(ชี้วัด15!BB42="","",ชี้วัด15!BB42))</f>
        <v/>
      </c>
      <c r="BC12" s="314" t="str">
        <f>IF($B$2=1,IF(ชี้วัด15!BC12="","",ชี้วัด15!BC12),IF(ชี้วัด15!BC42="","",ชี้วัด15!BC42))</f>
        <v/>
      </c>
      <c r="BD12" s="314" t="str">
        <f>IF($B$2=1,IF(ชี้วัด15!BD12="","",ชี้วัด15!BD12),IF(ชี้วัด15!BD42="","",ชี้วัด15!BD42))</f>
        <v/>
      </c>
      <c r="BE12" s="116" t="str">
        <f>IF($B$2=1,IF(ชี้วัด15!BE12="","",ชี้วัด15!BE12),IF(ชี้วัด15!BE42="","",ชี้วัด15!BE42))</f>
        <v/>
      </c>
      <c r="BF12" s="116" t="str">
        <f>IF($B$2=1,IF(ชี้วัด15!BF12="","",ชี้วัด15!BF12),IF(ชี้วัด15!BF42="","",ชี้วัด15!BF42))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IF($B$2=1,IF(ชี้วัด15!E13="","",ชี้วัด15!E13),IF(ชี้วัด15!E43="","",ชี้วัด15!E43))</f>
        <v/>
      </c>
      <c r="F13" s="118"/>
      <c r="G13" s="314" t="str">
        <f>IF($B$2=1,IF(ชี้วัด15!G13="","",ชี้วัด15!G13),IF(ชี้วัด15!G43="","",ชี้วัด15!G43))</f>
        <v/>
      </c>
      <c r="H13" s="314" t="str">
        <f>IF($B$2=1,IF(ชี้วัด15!H13="","",ชี้วัด15!H13),IF(ชี้วัด15!H43="","",ชี้วัด15!H43))</f>
        <v/>
      </c>
      <c r="I13" s="314" t="str">
        <f>IF($B$2=1,IF(ชี้วัด15!I13="","",ชี้วัด15!I13),IF(ชี้วัด15!I43="","",ชี้วัด15!I43))</f>
        <v/>
      </c>
      <c r="J13" s="314" t="str">
        <f>IF($B$2=1,IF(ชี้วัด15!J13="","",ชี้วัด15!J13),IF(ชี้วัด15!J43="","",ชี้วัด15!J43))</f>
        <v/>
      </c>
      <c r="K13" s="314" t="str">
        <f>IF($B$2=1,IF(ชี้วัด15!K13="","",ชี้วัด15!K13),IF(ชี้วัด15!K43="","",ชี้วัด15!K43))</f>
        <v/>
      </c>
      <c r="L13" s="314" t="str">
        <f>IF($B$2=1,IF(ชี้วัด15!L13="","",ชี้วัด15!L13),IF(ชี้วัด15!L43="","",ชี้วัด15!L43))</f>
        <v/>
      </c>
      <c r="M13" s="314" t="str">
        <f>IF($B$2=1,IF(ชี้วัด15!M13="","",ชี้วัด15!M13),IF(ชี้วัด15!M43="","",ชี้วัด15!M43))</f>
        <v/>
      </c>
      <c r="N13" s="314" t="str">
        <f>IF($B$2=1,IF(ชี้วัด15!N13="","",ชี้วัด15!N13),IF(ชี้วัด15!N43="","",ชี้วัด15!N43))</f>
        <v/>
      </c>
      <c r="O13" s="314" t="str">
        <f>IF($B$2=1,IF(ชี้วัด15!O13="","",ชี้วัด15!O13),IF(ชี้วัด15!O43="","",ชี้วัด15!O43))</f>
        <v/>
      </c>
      <c r="P13" s="314" t="str">
        <f>IF($B$2=1,IF(ชี้วัด15!P13="","",ชี้วัด15!P13),IF(ชี้วัด15!P43="","",ชี้วัด15!P43))</f>
        <v/>
      </c>
      <c r="Q13" s="314" t="str">
        <f>IF($B$2=1,IF(ชี้วัด15!Q13="","",ชี้วัด15!Q13),IF(ชี้วัด15!Q43="","",ชี้วัด15!Q43))</f>
        <v/>
      </c>
      <c r="R13" s="314" t="str">
        <f>IF($B$2=1,IF(ชี้วัด15!R13="","",ชี้วัด15!R13),IF(ชี้วัด15!R43="","",ชี้วัด15!R43))</f>
        <v/>
      </c>
      <c r="S13" s="314" t="str">
        <f>IF($B$2=1,IF(ชี้วัด15!S13="","",ชี้วัด15!S13),IF(ชี้วัด15!S43="","",ชี้วัด15!S43))</f>
        <v/>
      </c>
      <c r="T13" s="314" t="str">
        <f>IF($B$2=1,IF(ชี้วัด15!T13="","",ชี้วัด15!T13),IF(ชี้วัด15!T43="","",ชี้วัด15!T43))</f>
        <v/>
      </c>
      <c r="U13" s="314" t="str">
        <f>IF($B$2=1,IF(ชี้วัด15!U13="","",ชี้วัด15!U13),IF(ชี้วัด15!U43="","",ชี้วัด15!U43))</f>
        <v/>
      </c>
      <c r="V13" s="314" t="str">
        <f>IF($B$2=1,IF(ชี้วัด15!V13="","",ชี้วัด15!V13),IF(ชี้วัด15!V43="","",ชี้วัด15!V43))</f>
        <v/>
      </c>
      <c r="W13" s="314" t="str">
        <f>IF($B$2=1,IF(ชี้วัด15!W13="","",ชี้วัด15!W13),IF(ชี้วัด15!W43="","",ชี้วัด15!W43))</f>
        <v/>
      </c>
      <c r="X13" s="314" t="str">
        <f>IF($B$2=1,IF(ชี้วัด15!X13="","",ชี้วัด15!X13),IF(ชี้วัด15!X43="","",ชี้วัด15!X43))</f>
        <v/>
      </c>
      <c r="Y13" s="314" t="str">
        <f>IF($B$2=1,IF(ชี้วัด15!Y13="","",ชี้วัด15!Y13),IF(ชี้วัด15!Y43="","",ชี้วัด15!Y43))</f>
        <v/>
      </c>
      <c r="Z13" s="314" t="str">
        <f>IF($B$2=1,IF(ชี้วัด15!Z13="","",ชี้วัด15!Z13),IF(ชี้วัด15!Z43="","",ชี้วัด15!Z43))</f>
        <v/>
      </c>
      <c r="AA13" s="314" t="str">
        <f>IF($B$2=1,IF(ชี้วัด15!AA13="","",ชี้วัด15!AA13),IF(ชี้วัด15!AA43="","",ชี้วัด15!AA43))</f>
        <v/>
      </c>
      <c r="AB13" s="314" t="str">
        <f>IF($B$2=1,IF(ชี้วัด15!AB13="","",ชี้วัด15!AB13),IF(ชี้วัด15!AB43="","",ชี้วัด15!AB43))</f>
        <v/>
      </c>
      <c r="AC13" s="314" t="str">
        <f>IF($B$2=1,IF(ชี้วัด15!AC13="","",ชี้วัด15!AC13),IF(ชี้วัด15!AC43="","",ชี้วัด15!AC43))</f>
        <v/>
      </c>
      <c r="AD13" s="314" t="str">
        <f>IF($B$2=1,IF(ชี้วัด15!AD13="","",ชี้วัด15!AD13),IF(ชี้วัด15!AD43="","",ชี้วัด15!AD43))</f>
        <v/>
      </c>
      <c r="AE13" s="314" t="str">
        <f>IF($B$2=1,IF(ชี้วัด15!AE13="","",ชี้วัด15!AE13),IF(ชี้วัด15!AE43="","",ชี้วัด15!AE43))</f>
        <v/>
      </c>
      <c r="AF13" s="314" t="str">
        <f>IF($B$2=1,IF(ชี้วัด15!AF13="","",ชี้วัด15!AF13),IF(ชี้วัด15!AF43="","",ชี้วัด15!AF43))</f>
        <v/>
      </c>
      <c r="AG13" s="314" t="str">
        <f>IF($B$2=1,IF(ชี้วัด15!AG13="","",ชี้วัด15!AG13),IF(ชี้วัด15!AG43="","",ชี้วัด15!AG43))</f>
        <v/>
      </c>
      <c r="AH13" s="314" t="str">
        <f>IF($B$2=1,IF(ชี้วัด15!AH13="","",ชี้วัด15!AH13),IF(ชี้วัด15!AH43="","",ชี้วัด15!AH43))</f>
        <v/>
      </c>
      <c r="AI13" s="314" t="str">
        <f>IF($B$2=1,IF(ชี้วัด15!AI13="","",ชี้วัด15!AI13),IF(ชี้วัด15!AI43="","",ชี้วัด15!AI43))</f>
        <v/>
      </c>
      <c r="AJ13" s="314" t="str">
        <f>IF($B$2=1,IF(ชี้วัด15!AJ13="","",ชี้วัด15!AJ13),IF(ชี้วัด15!AJ43="","",ชี้วัด15!AJ43))</f>
        <v/>
      </c>
      <c r="AK13" s="314" t="str">
        <f>IF($B$2=1,IF(ชี้วัด15!AK13="","",ชี้วัด15!AK13),IF(ชี้วัด15!AK43="","",ชี้วัด15!AK43))</f>
        <v/>
      </c>
      <c r="AL13" s="314" t="str">
        <f>IF($B$2=1,IF(ชี้วัด15!AL13="","",ชี้วัด15!AL13),IF(ชี้วัด15!AL43="","",ชี้วัด15!AL43))</f>
        <v/>
      </c>
      <c r="AM13" s="314" t="str">
        <f>IF($B$2=1,IF(ชี้วัด15!AM13="","",ชี้วัด15!AM13),IF(ชี้วัด15!AM43="","",ชี้วัด15!AM43))</f>
        <v/>
      </c>
      <c r="AN13" s="314" t="str">
        <f>IF($B$2=1,IF(ชี้วัด15!AN13="","",ชี้วัด15!AN13),IF(ชี้วัด15!AN43="","",ชี้วัด15!AN43))</f>
        <v/>
      </c>
      <c r="AO13" s="314" t="str">
        <f>IF($B$2=1,IF(ชี้วัด15!AO13="","",ชี้วัด15!AO13),IF(ชี้วัด15!AO43="","",ชี้วัด15!AO43))</f>
        <v/>
      </c>
      <c r="AP13" s="314" t="str">
        <f>IF($B$2=1,IF(ชี้วัด15!AP13="","",ชี้วัด15!AP13),IF(ชี้วัด15!AP43="","",ชี้วัด15!AP43))</f>
        <v/>
      </c>
      <c r="AQ13" s="314" t="str">
        <f>IF($B$2=1,IF(ชี้วัด15!AQ13="","",ชี้วัด15!AQ13),IF(ชี้วัด15!AQ43="","",ชี้วัด15!AQ43))</f>
        <v/>
      </c>
      <c r="AR13" s="314" t="str">
        <f>IF($B$2=1,IF(ชี้วัด15!AR13="","",ชี้วัด15!AR13),IF(ชี้วัด15!AR43="","",ชี้วัด15!AR43))</f>
        <v/>
      </c>
      <c r="AS13" s="314" t="str">
        <f>IF($B$2=1,IF(ชี้วัด15!AS13="","",ชี้วัด15!AS13),IF(ชี้วัด15!AS43="","",ชี้วัด15!AS43))</f>
        <v/>
      </c>
      <c r="AT13" s="314" t="str">
        <f>IF($B$2=1,IF(ชี้วัด15!AT13="","",ชี้วัด15!AT13),IF(ชี้วัด15!AT43="","",ชี้วัด15!AT43))</f>
        <v/>
      </c>
      <c r="AU13" s="314" t="str">
        <f>IF($B$2=1,IF(ชี้วัด15!AU13="","",ชี้วัด15!AU13),IF(ชี้วัด15!AU43="","",ชี้วัด15!AU43))</f>
        <v/>
      </c>
      <c r="AV13" s="314" t="str">
        <f>IF($B$2=1,IF(ชี้วัด15!AV13="","",ชี้วัด15!AV13),IF(ชี้วัด15!AV43="","",ชี้วัด15!AV43))</f>
        <v/>
      </c>
      <c r="AW13" s="314" t="str">
        <f>IF($B$2=1,IF(ชี้วัด15!AW13="","",ชี้วัด15!AW13),IF(ชี้วัด15!AW43="","",ชี้วัด15!AW43))</f>
        <v/>
      </c>
      <c r="AX13" s="314" t="str">
        <f>IF($B$2=1,IF(ชี้วัด15!AX13="","",ชี้วัด15!AX13),IF(ชี้วัด15!AX43="","",ชี้วัด15!AX43))</f>
        <v/>
      </c>
      <c r="AY13" s="314" t="str">
        <f>IF($B$2=1,IF(ชี้วัด15!AY13="","",ชี้วัด15!AY13),IF(ชี้วัด15!AY43="","",ชี้วัด15!AY43))</f>
        <v/>
      </c>
      <c r="AZ13" s="314" t="str">
        <f>IF($B$2=1,IF(ชี้วัด15!AZ13="","",ชี้วัด15!AZ13),IF(ชี้วัด15!AZ43="","",ชี้วัด15!AZ43))</f>
        <v/>
      </c>
      <c r="BA13" s="314" t="str">
        <f>IF($B$2=1,IF(ชี้วัด15!BA13="","",ชี้วัด15!BA13),IF(ชี้วัด15!BA43="","",ชี้วัด15!BA43))</f>
        <v/>
      </c>
      <c r="BB13" s="314" t="str">
        <f>IF($B$2=1,IF(ชี้วัด15!BB13="","",ชี้วัด15!BB13),IF(ชี้วัด15!BB43="","",ชี้วัด15!BB43))</f>
        <v/>
      </c>
      <c r="BC13" s="314" t="str">
        <f>IF($B$2=1,IF(ชี้วัด15!BC13="","",ชี้วัด15!BC13),IF(ชี้วัด15!BC43="","",ชี้วัด15!BC43))</f>
        <v/>
      </c>
      <c r="BD13" s="314" t="str">
        <f>IF($B$2=1,IF(ชี้วัด15!BD13="","",ชี้วัด15!BD13),IF(ชี้วัด15!BD43="","",ชี้วัด15!BD43))</f>
        <v/>
      </c>
      <c r="BE13" s="116" t="str">
        <f>IF($B$2=1,IF(ชี้วัด15!BE13="","",ชี้วัด15!BE13),IF(ชี้วัด15!BE43="","",ชี้วัด15!BE43))</f>
        <v/>
      </c>
      <c r="BF13" s="116" t="str">
        <f>IF($B$2=1,IF(ชี้วัด15!BF13="","",ชี้วัด15!BF13),IF(ชี้วัด15!BF43="","",ชี้วัด15!BF43))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IF($B$2=1,IF(ชี้วัด15!E14="","",ชี้วัด15!E14),IF(ชี้วัด15!E44="","",ชี้วัด15!E44))</f>
        <v/>
      </c>
      <c r="F14" s="118"/>
      <c r="G14" s="314" t="str">
        <f>IF($B$2=1,IF(ชี้วัด15!G14="","",ชี้วัด15!G14),IF(ชี้วัด15!G44="","",ชี้วัด15!G44))</f>
        <v/>
      </c>
      <c r="H14" s="314" t="str">
        <f>IF($B$2=1,IF(ชี้วัด15!H14="","",ชี้วัด15!H14),IF(ชี้วัด15!H44="","",ชี้วัด15!H44))</f>
        <v/>
      </c>
      <c r="I14" s="314" t="str">
        <f>IF($B$2=1,IF(ชี้วัด15!I14="","",ชี้วัด15!I14),IF(ชี้วัด15!I44="","",ชี้วัด15!I44))</f>
        <v/>
      </c>
      <c r="J14" s="314" t="str">
        <f>IF($B$2=1,IF(ชี้วัด15!J14="","",ชี้วัด15!J14),IF(ชี้วัด15!J44="","",ชี้วัด15!J44))</f>
        <v/>
      </c>
      <c r="K14" s="314" t="str">
        <f>IF($B$2=1,IF(ชี้วัด15!K14="","",ชี้วัด15!K14),IF(ชี้วัด15!K44="","",ชี้วัด15!K44))</f>
        <v/>
      </c>
      <c r="L14" s="314" t="str">
        <f>IF($B$2=1,IF(ชี้วัด15!L14="","",ชี้วัด15!L14),IF(ชี้วัด15!L44="","",ชี้วัด15!L44))</f>
        <v/>
      </c>
      <c r="M14" s="314" t="str">
        <f>IF($B$2=1,IF(ชี้วัด15!M14="","",ชี้วัด15!M14),IF(ชี้วัด15!M44="","",ชี้วัด15!M44))</f>
        <v/>
      </c>
      <c r="N14" s="314" t="str">
        <f>IF($B$2=1,IF(ชี้วัด15!N14="","",ชี้วัด15!N14),IF(ชี้วัด15!N44="","",ชี้วัด15!N44))</f>
        <v/>
      </c>
      <c r="O14" s="314" t="str">
        <f>IF($B$2=1,IF(ชี้วัด15!O14="","",ชี้วัด15!O14),IF(ชี้วัด15!O44="","",ชี้วัด15!O44))</f>
        <v/>
      </c>
      <c r="P14" s="314" t="str">
        <f>IF($B$2=1,IF(ชี้วัด15!P14="","",ชี้วัด15!P14),IF(ชี้วัด15!P44="","",ชี้วัด15!P44))</f>
        <v/>
      </c>
      <c r="Q14" s="314" t="str">
        <f>IF($B$2=1,IF(ชี้วัด15!Q14="","",ชี้วัด15!Q14),IF(ชี้วัด15!Q44="","",ชี้วัด15!Q44))</f>
        <v/>
      </c>
      <c r="R14" s="314" t="str">
        <f>IF($B$2=1,IF(ชี้วัด15!R14="","",ชี้วัด15!R14),IF(ชี้วัด15!R44="","",ชี้วัด15!R44))</f>
        <v/>
      </c>
      <c r="S14" s="314" t="str">
        <f>IF($B$2=1,IF(ชี้วัด15!S14="","",ชี้วัด15!S14),IF(ชี้วัด15!S44="","",ชี้วัด15!S44))</f>
        <v/>
      </c>
      <c r="T14" s="314" t="str">
        <f>IF($B$2=1,IF(ชี้วัด15!T14="","",ชี้วัด15!T14),IF(ชี้วัด15!T44="","",ชี้วัด15!T44))</f>
        <v/>
      </c>
      <c r="U14" s="314" t="str">
        <f>IF($B$2=1,IF(ชี้วัด15!U14="","",ชี้วัด15!U14),IF(ชี้วัด15!U44="","",ชี้วัด15!U44))</f>
        <v/>
      </c>
      <c r="V14" s="314" t="str">
        <f>IF($B$2=1,IF(ชี้วัด15!V14="","",ชี้วัด15!V14),IF(ชี้วัด15!V44="","",ชี้วัด15!V44))</f>
        <v/>
      </c>
      <c r="W14" s="314" t="str">
        <f>IF($B$2=1,IF(ชี้วัด15!W14="","",ชี้วัด15!W14),IF(ชี้วัด15!W44="","",ชี้วัด15!W44))</f>
        <v/>
      </c>
      <c r="X14" s="314" t="str">
        <f>IF($B$2=1,IF(ชี้วัด15!X14="","",ชี้วัด15!X14),IF(ชี้วัด15!X44="","",ชี้วัด15!X44))</f>
        <v/>
      </c>
      <c r="Y14" s="314" t="str">
        <f>IF($B$2=1,IF(ชี้วัด15!Y14="","",ชี้วัด15!Y14),IF(ชี้วัด15!Y44="","",ชี้วัด15!Y44))</f>
        <v/>
      </c>
      <c r="Z14" s="314" t="str">
        <f>IF($B$2=1,IF(ชี้วัด15!Z14="","",ชี้วัด15!Z14),IF(ชี้วัด15!Z44="","",ชี้วัด15!Z44))</f>
        <v/>
      </c>
      <c r="AA14" s="314" t="str">
        <f>IF($B$2=1,IF(ชี้วัด15!AA14="","",ชี้วัด15!AA14),IF(ชี้วัด15!AA44="","",ชี้วัด15!AA44))</f>
        <v/>
      </c>
      <c r="AB14" s="314" t="str">
        <f>IF($B$2=1,IF(ชี้วัด15!AB14="","",ชี้วัด15!AB14),IF(ชี้วัด15!AB44="","",ชี้วัด15!AB44))</f>
        <v/>
      </c>
      <c r="AC14" s="314" t="str">
        <f>IF($B$2=1,IF(ชี้วัด15!AC14="","",ชี้วัด15!AC14),IF(ชี้วัด15!AC44="","",ชี้วัด15!AC44))</f>
        <v/>
      </c>
      <c r="AD14" s="314" t="str">
        <f>IF($B$2=1,IF(ชี้วัด15!AD14="","",ชี้วัด15!AD14),IF(ชี้วัด15!AD44="","",ชี้วัด15!AD44))</f>
        <v/>
      </c>
      <c r="AE14" s="314" t="str">
        <f>IF($B$2=1,IF(ชี้วัด15!AE14="","",ชี้วัด15!AE14),IF(ชี้วัด15!AE44="","",ชี้วัด15!AE44))</f>
        <v/>
      </c>
      <c r="AF14" s="314" t="str">
        <f>IF($B$2=1,IF(ชี้วัด15!AF14="","",ชี้วัด15!AF14),IF(ชี้วัด15!AF44="","",ชี้วัด15!AF44))</f>
        <v/>
      </c>
      <c r="AG14" s="314" t="str">
        <f>IF($B$2=1,IF(ชี้วัด15!AG14="","",ชี้วัด15!AG14),IF(ชี้วัด15!AG44="","",ชี้วัด15!AG44))</f>
        <v/>
      </c>
      <c r="AH14" s="314" t="str">
        <f>IF($B$2=1,IF(ชี้วัด15!AH14="","",ชี้วัด15!AH14),IF(ชี้วัด15!AH44="","",ชี้วัด15!AH44))</f>
        <v/>
      </c>
      <c r="AI14" s="314" t="str">
        <f>IF($B$2=1,IF(ชี้วัด15!AI14="","",ชี้วัด15!AI14),IF(ชี้วัด15!AI44="","",ชี้วัด15!AI44))</f>
        <v/>
      </c>
      <c r="AJ14" s="314" t="str">
        <f>IF($B$2=1,IF(ชี้วัด15!AJ14="","",ชี้วัด15!AJ14),IF(ชี้วัด15!AJ44="","",ชี้วัด15!AJ44))</f>
        <v/>
      </c>
      <c r="AK14" s="314" t="str">
        <f>IF($B$2=1,IF(ชี้วัด15!AK14="","",ชี้วัด15!AK14),IF(ชี้วัด15!AK44="","",ชี้วัด15!AK44))</f>
        <v/>
      </c>
      <c r="AL14" s="314" t="str">
        <f>IF($B$2=1,IF(ชี้วัด15!AL14="","",ชี้วัด15!AL14),IF(ชี้วัด15!AL44="","",ชี้วัด15!AL44))</f>
        <v/>
      </c>
      <c r="AM14" s="314" t="str">
        <f>IF($B$2=1,IF(ชี้วัด15!AM14="","",ชี้วัด15!AM14),IF(ชี้วัด15!AM44="","",ชี้วัด15!AM44))</f>
        <v/>
      </c>
      <c r="AN14" s="314" t="str">
        <f>IF($B$2=1,IF(ชี้วัด15!AN14="","",ชี้วัด15!AN14),IF(ชี้วัด15!AN44="","",ชี้วัด15!AN44))</f>
        <v/>
      </c>
      <c r="AO14" s="314" t="str">
        <f>IF($B$2=1,IF(ชี้วัด15!AO14="","",ชี้วัด15!AO14),IF(ชี้วัด15!AO44="","",ชี้วัด15!AO44))</f>
        <v/>
      </c>
      <c r="AP14" s="314" t="str">
        <f>IF($B$2=1,IF(ชี้วัด15!AP14="","",ชี้วัด15!AP14),IF(ชี้วัด15!AP44="","",ชี้วัด15!AP44))</f>
        <v/>
      </c>
      <c r="AQ14" s="314" t="str">
        <f>IF($B$2=1,IF(ชี้วัด15!AQ14="","",ชี้วัด15!AQ14),IF(ชี้วัด15!AQ44="","",ชี้วัด15!AQ44))</f>
        <v/>
      </c>
      <c r="AR14" s="314" t="str">
        <f>IF($B$2=1,IF(ชี้วัด15!AR14="","",ชี้วัด15!AR14),IF(ชี้วัด15!AR44="","",ชี้วัด15!AR44))</f>
        <v/>
      </c>
      <c r="AS14" s="314" t="str">
        <f>IF($B$2=1,IF(ชี้วัด15!AS14="","",ชี้วัด15!AS14),IF(ชี้วัด15!AS44="","",ชี้วัด15!AS44))</f>
        <v/>
      </c>
      <c r="AT14" s="314" t="str">
        <f>IF($B$2=1,IF(ชี้วัด15!AT14="","",ชี้วัด15!AT14),IF(ชี้วัด15!AT44="","",ชี้วัด15!AT44))</f>
        <v/>
      </c>
      <c r="AU14" s="314" t="str">
        <f>IF($B$2=1,IF(ชี้วัด15!AU14="","",ชี้วัด15!AU14),IF(ชี้วัด15!AU44="","",ชี้วัด15!AU44))</f>
        <v/>
      </c>
      <c r="AV14" s="314" t="str">
        <f>IF($B$2=1,IF(ชี้วัด15!AV14="","",ชี้วัด15!AV14),IF(ชี้วัด15!AV44="","",ชี้วัด15!AV44))</f>
        <v/>
      </c>
      <c r="AW14" s="314" t="str">
        <f>IF($B$2=1,IF(ชี้วัด15!AW14="","",ชี้วัด15!AW14),IF(ชี้วัด15!AW44="","",ชี้วัด15!AW44))</f>
        <v/>
      </c>
      <c r="AX14" s="314" t="str">
        <f>IF($B$2=1,IF(ชี้วัด15!AX14="","",ชี้วัด15!AX14),IF(ชี้วัด15!AX44="","",ชี้วัด15!AX44))</f>
        <v/>
      </c>
      <c r="AY14" s="314" t="str">
        <f>IF($B$2=1,IF(ชี้วัด15!AY14="","",ชี้วัด15!AY14),IF(ชี้วัด15!AY44="","",ชี้วัด15!AY44))</f>
        <v/>
      </c>
      <c r="AZ14" s="314" t="str">
        <f>IF($B$2=1,IF(ชี้วัด15!AZ14="","",ชี้วัด15!AZ14),IF(ชี้วัด15!AZ44="","",ชี้วัด15!AZ44))</f>
        <v/>
      </c>
      <c r="BA14" s="314" t="str">
        <f>IF($B$2=1,IF(ชี้วัด15!BA14="","",ชี้วัด15!BA14),IF(ชี้วัด15!BA44="","",ชี้วัด15!BA44))</f>
        <v/>
      </c>
      <c r="BB14" s="314" t="str">
        <f>IF($B$2=1,IF(ชี้วัด15!BB14="","",ชี้วัด15!BB14),IF(ชี้วัด15!BB44="","",ชี้วัด15!BB44))</f>
        <v/>
      </c>
      <c r="BC14" s="314" t="str">
        <f>IF($B$2=1,IF(ชี้วัด15!BC14="","",ชี้วัด15!BC14),IF(ชี้วัด15!BC44="","",ชี้วัด15!BC44))</f>
        <v/>
      </c>
      <c r="BD14" s="314" t="str">
        <f>IF($B$2=1,IF(ชี้วัด15!BD14="","",ชี้วัด15!BD14),IF(ชี้วัด15!BD44="","",ชี้วัด15!BD44))</f>
        <v/>
      </c>
      <c r="BE14" s="116" t="str">
        <f>IF($B$2=1,IF(ชี้วัด15!BE14="","",ชี้วัด15!BE14),IF(ชี้วัด15!BE44="","",ชี้วัด15!BE44))</f>
        <v/>
      </c>
      <c r="BF14" s="116" t="str">
        <f>IF($B$2=1,IF(ชี้วัด15!BF14="","",ชี้วัด15!BF14),IF(ชี้วัด15!BF44="","",ชี้วัด15!BF44))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IF($B$2=1,IF(ชี้วัด15!E15="","",ชี้วัด15!E15),IF(ชี้วัด15!E45="","",ชี้วัด15!E45))</f>
        <v/>
      </c>
      <c r="F15" s="118"/>
      <c r="G15" s="314" t="str">
        <f>IF($B$2=1,IF(ชี้วัด15!G15="","",ชี้วัด15!G15),IF(ชี้วัด15!G45="","",ชี้วัด15!G45))</f>
        <v/>
      </c>
      <c r="H15" s="314" t="str">
        <f>IF($B$2=1,IF(ชี้วัด15!H15="","",ชี้วัด15!H15),IF(ชี้วัด15!H45="","",ชี้วัด15!H45))</f>
        <v/>
      </c>
      <c r="I15" s="314" t="str">
        <f>IF($B$2=1,IF(ชี้วัด15!I15="","",ชี้วัด15!I15),IF(ชี้วัด15!I45="","",ชี้วัด15!I45))</f>
        <v/>
      </c>
      <c r="J15" s="314" t="str">
        <f>IF($B$2=1,IF(ชี้วัด15!J15="","",ชี้วัด15!J15),IF(ชี้วัด15!J45="","",ชี้วัด15!J45))</f>
        <v/>
      </c>
      <c r="K15" s="314" t="str">
        <f>IF($B$2=1,IF(ชี้วัด15!K15="","",ชี้วัด15!K15),IF(ชี้วัด15!K45="","",ชี้วัด15!K45))</f>
        <v/>
      </c>
      <c r="L15" s="314" t="str">
        <f>IF($B$2=1,IF(ชี้วัด15!L15="","",ชี้วัด15!L15),IF(ชี้วัด15!L45="","",ชี้วัด15!L45))</f>
        <v/>
      </c>
      <c r="M15" s="314" t="str">
        <f>IF($B$2=1,IF(ชี้วัด15!M15="","",ชี้วัด15!M15),IF(ชี้วัด15!M45="","",ชี้วัด15!M45))</f>
        <v/>
      </c>
      <c r="N15" s="314" t="str">
        <f>IF($B$2=1,IF(ชี้วัด15!N15="","",ชี้วัด15!N15),IF(ชี้วัด15!N45="","",ชี้วัด15!N45))</f>
        <v/>
      </c>
      <c r="O15" s="314" t="str">
        <f>IF($B$2=1,IF(ชี้วัด15!O15="","",ชี้วัด15!O15),IF(ชี้วัด15!O45="","",ชี้วัด15!O45))</f>
        <v/>
      </c>
      <c r="P15" s="314" t="str">
        <f>IF($B$2=1,IF(ชี้วัด15!P15="","",ชี้วัด15!P15),IF(ชี้วัด15!P45="","",ชี้วัด15!P45))</f>
        <v/>
      </c>
      <c r="Q15" s="314" t="str">
        <f>IF($B$2=1,IF(ชี้วัด15!Q15="","",ชี้วัด15!Q15),IF(ชี้วัด15!Q45="","",ชี้วัด15!Q45))</f>
        <v/>
      </c>
      <c r="R15" s="314" t="str">
        <f>IF($B$2=1,IF(ชี้วัด15!R15="","",ชี้วัด15!R15),IF(ชี้วัด15!R45="","",ชี้วัด15!R45))</f>
        <v/>
      </c>
      <c r="S15" s="314" t="str">
        <f>IF($B$2=1,IF(ชี้วัด15!S15="","",ชี้วัด15!S15),IF(ชี้วัด15!S45="","",ชี้วัด15!S45))</f>
        <v/>
      </c>
      <c r="T15" s="314" t="str">
        <f>IF($B$2=1,IF(ชี้วัด15!T15="","",ชี้วัด15!T15),IF(ชี้วัด15!T45="","",ชี้วัด15!T45))</f>
        <v/>
      </c>
      <c r="U15" s="314" t="str">
        <f>IF($B$2=1,IF(ชี้วัด15!U15="","",ชี้วัด15!U15),IF(ชี้วัด15!U45="","",ชี้วัด15!U45))</f>
        <v/>
      </c>
      <c r="V15" s="314" t="str">
        <f>IF($B$2=1,IF(ชี้วัด15!V15="","",ชี้วัด15!V15),IF(ชี้วัด15!V45="","",ชี้วัด15!V45))</f>
        <v/>
      </c>
      <c r="W15" s="314" t="str">
        <f>IF($B$2=1,IF(ชี้วัด15!W15="","",ชี้วัด15!W15),IF(ชี้วัด15!W45="","",ชี้วัด15!W45))</f>
        <v/>
      </c>
      <c r="X15" s="314" t="str">
        <f>IF($B$2=1,IF(ชี้วัด15!X15="","",ชี้วัด15!X15),IF(ชี้วัด15!X45="","",ชี้วัด15!X45))</f>
        <v/>
      </c>
      <c r="Y15" s="314" t="str">
        <f>IF($B$2=1,IF(ชี้วัด15!Y15="","",ชี้วัด15!Y15),IF(ชี้วัด15!Y45="","",ชี้วัด15!Y45))</f>
        <v/>
      </c>
      <c r="Z15" s="314" t="str">
        <f>IF($B$2=1,IF(ชี้วัด15!Z15="","",ชี้วัด15!Z15),IF(ชี้วัด15!Z45="","",ชี้วัด15!Z45))</f>
        <v/>
      </c>
      <c r="AA15" s="314" t="str">
        <f>IF($B$2=1,IF(ชี้วัด15!AA15="","",ชี้วัด15!AA15),IF(ชี้วัด15!AA45="","",ชี้วัด15!AA45))</f>
        <v/>
      </c>
      <c r="AB15" s="314" t="str">
        <f>IF($B$2=1,IF(ชี้วัด15!AB15="","",ชี้วัด15!AB15),IF(ชี้วัด15!AB45="","",ชี้วัด15!AB45))</f>
        <v/>
      </c>
      <c r="AC15" s="314" t="str">
        <f>IF($B$2=1,IF(ชี้วัด15!AC15="","",ชี้วัด15!AC15),IF(ชี้วัด15!AC45="","",ชี้วัด15!AC45))</f>
        <v/>
      </c>
      <c r="AD15" s="314" t="str">
        <f>IF($B$2=1,IF(ชี้วัด15!AD15="","",ชี้วัด15!AD15),IF(ชี้วัด15!AD45="","",ชี้วัด15!AD45))</f>
        <v/>
      </c>
      <c r="AE15" s="314" t="str">
        <f>IF($B$2=1,IF(ชี้วัด15!AE15="","",ชี้วัด15!AE15),IF(ชี้วัด15!AE45="","",ชี้วัด15!AE45))</f>
        <v/>
      </c>
      <c r="AF15" s="314" t="str">
        <f>IF($B$2=1,IF(ชี้วัด15!AF15="","",ชี้วัด15!AF15),IF(ชี้วัด15!AF45="","",ชี้วัด15!AF45))</f>
        <v/>
      </c>
      <c r="AG15" s="314" t="str">
        <f>IF($B$2=1,IF(ชี้วัด15!AG15="","",ชี้วัด15!AG15),IF(ชี้วัด15!AG45="","",ชี้วัด15!AG45))</f>
        <v/>
      </c>
      <c r="AH15" s="314" t="str">
        <f>IF($B$2=1,IF(ชี้วัด15!AH15="","",ชี้วัด15!AH15),IF(ชี้วัด15!AH45="","",ชี้วัด15!AH45))</f>
        <v/>
      </c>
      <c r="AI15" s="314" t="str">
        <f>IF($B$2=1,IF(ชี้วัด15!AI15="","",ชี้วัด15!AI15),IF(ชี้วัด15!AI45="","",ชี้วัด15!AI45))</f>
        <v/>
      </c>
      <c r="AJ15" s="314" t="str">
        <f>IF($B$2=1,IF(ชี้วัด15!AJ15="","",ชี้วัด15!AJ15),IF(ชี้วัด15!AJ45="","",ชี้วัด15!AJ45))</f>
        <v/>
      </c>
      <c r="AK15" s="314" t="str">
        <f>IF($B$2=1,IF(ชี้วัด15!AK15="","",ชี้วัด15!AK15),IF(ชี้วัด15!AK45="","",ชี้วัด15!AK45))</f>
        <v/>
      </c>
      <c r="AL15" s="314" t="str">
        <f>IF($B$2=1,IF(ชี้วัด15!AL15="","",ชี้วัด15!AL15),IF(ชี้วัด15!AL45="","",ชี้วัด15!AL45))</f>
        <v/>
      </c>
      <c r="AM15" s="314" t="str">
        <f>IF($B$2=1,IF(ชี้วัด15!AM15="","",ชี้วัด15!AM15),IF(ชี้วัด15!AM45="","",ชี้วัด15!AM45))</f>
        <v/>
      </c>
      <c r="AN15" s="314" t="str">
        <f>IF($B$2=1,IF(ชี้วัด15!AN15="","",ชี้วัด15!AN15),IF(ชี้วัด15!AN45="","",ชี้วัด15!AN45))</f>
        <v/>
      </c>
      <c r="AO15" s="314" t="str">
        <f>IF($B$2=1,IF(ชี้วัด15!AO15="","",ชี้วัด15!AO15),IF(ชี้วัด15!AO45="","",ชี้วัด15!AO45))</f>
        <v/>
      </c>
      <c r="AP15" s="314" t="str">
        <f>IF($B$2=1,IF(ชี้วัด15!AP15="","",ชี้วัด15!AP15),IF(ชี้วัด15!AP45="","",ชี้วัด15!AP45))</f>
        <v/>
      </c>
      <c r="AQ15" s="314" t="str">
        <f>IF($B$2=1,IF(ชี้วัด15!AQ15="","",ชี้วัด15!AQ15),IF(ชี้วัด15!AQ45="","",ชี้วัด15!AQ45))</f>
        <v/>
      </c>
      <c r="AR15" s="314" t="str">
        <f>IF($B$2=1,IF(ชี้วัด15!AR15="","",ชี้วัด15!AR15),IF(ชี้วัด15!AR45="","",ชี้วัด15!AR45))</f>
        <v/>
      </c>
      <c r="AS15" s="314" t="str">
        <f>IF($B$2=1,IF(ชี้วัด15!AS15="","",ชี้วัด15!AS15),IF(ชี้วัด15!AS45="","",ชี้วัด15!AS45))</f>
        <v/>
      </c>
      <c r="AT15" s="314" t="str">
        <f>IF($B$2=1,IF(ชี้วัด15!AT15="","",ชี้วัด15!AT15),IF(ชี้วัด15!AT45="","",ชี้วัด15!AT45))</f>
        <v/>
      </c>
      <c r="AU15" s="314" t="str">
        <f>IF($B$2=1,IF(ชี้วัด15!AU15="","",ชี้วัด15!AU15),IF(ชี้วัด15!AU45="","",ชี้วัด15!AU45))</f>
        <v/>
      </c>
      <c r="AV15" s="314" t="str">
        <f>IF($B$2=1,IF(ชี้วัด15!AV15="","",ชี้วัด15!AV15),IF(ชี้วัด15!AV45="","",ชี้วัด15!AV45))</f>
        <v/>
      </c>
      <c r="AW15" s="314" t="str">
        <f>IF($B$2=1,IF(ชี้วัด15!AW15="","",ชี้วัด15!AW15),IF(ชี้วัด15!AW45="","",ชี้วัด15!AW45))</f>
        <v/>
      </c>
      <c r="AX15" s="314" t="str">
        <f>IF($B$2=1,IF(ชี้วัด15!AX15="","",ชี้วัด15!AX15),IF(ชี้วัด15!AX45="","",ชี้วัด15!AX45))</f>
        <v/>
      </c>
      <c r="AY15" s="314" t="str">
        <f>IF($B$2=1,IF(ชี้วัด15!AY15="","",ชี้วัด15!AY15),IF(ชี้วัด15!AY45="","",ชี้วัด15!AY45))</f>
        <v/>
      </c>
      <c r="AZ15" s="314" t="str">
        <f>IF($B$2=1,IF(ชี้วัด15!AZ15="","",ชี้วัด15!AZ15),IF(ชี้วัด15!AZ45="","",ชี้วัด15!AZ45))</f>
        <v/>
      </c>
      <c r="BA15" s="314" t="str">
        <f>IF($B$2=1,IF(ชี้วัด15!BA15="","",ชี้วัด15!BA15),IF(ชี้วัด15!BA45="","",ชี้วัด15!BA45))</f>
        <v/>
      </c>
      <c r="BB15" s="314" t="str">
        <f>IF($B$2=1,IF(ชี้วัด15!BB15="","",ชี้วัด15!BB15),IF(ชี้วัด15!BB45="","",ชี้วัด15!BB45))</f>
        <v/>
      </c>
      <c r="BC15" s="314" t="str">
        <f>IF($B$2=1,IF(ชี้วัด15!BC15="","",ชี้วัด15!BC15),IF(ชี้วัด15!BC45="","",ชี้วัด15!BC45))</f>
        <v/>
      </c>
      <c r="BD15" s="314" t="str">
        <f>IF($B$2=1,IF(ชี้วัด15!BD15="","",ชี้วัด15!BD15),IF(ชี้วัด15!BD45="","",ชี้วัด15!BD45))</f>
        <v/>
      </c>
      <c r="BE15" s="116" t="str">
        <f>IF($B$2=1,IF(ชี้วัด15!BE15="","",ชี้วัด15!BE15),IF(ชี้วัด15!BE45="","",ชี้วัด15!BE45))</f>
        <v/>
      </c>
      <c r="BF15" s="116" t="str">
        <f>IF($B$2=1,IF(ชี้วัด15!BF15="","",ชี้วัด15!BF15),IF(ชี้วัด15!BF45="","",ชี้วัด15!BF45))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IF($B$2=1,IF(ชี้วัด15!E16="","",ชี้วัด15!E16),IF(ชี้วัด15!E46="","",ชี้วัด15!E46))</f>
        <v/>
      </c>
      <c r="F16" s="118"/>
      <c r="G16" s="314" t="str">
        <f>IF($B$2=1,IF(ชี้วัด15!G16="","",ชี้วัด15!G16),IF(ชี้วัด15!G46="","",ชี้วัด15!G46))</f>
        <v/>
      </c>
      <c r="H16" s="314" t="str">
        <f>IF($B$2=1,IF(ชี้วัด15!H16="","",ชี้วัด15!H16),IF(ชี้วัด15!H46="","",ชี้วัด15!H46))</f>
        <v/>
      </c>
      <c r="I16" s="314" t="str">
        <f>IF($B$2=1,IF(ชี้วัด15!I16="","",ชี้วัด15!I16),IF(ชี้วัด15!I46="","",ชี้วัด15!I46))</f>
        <v/>
      </c>
      <c r="J16" s="314" t="str">
        <f>IF($B$2=1,IF(ชี้วัด15!J16="","",ชี้วัด15!J16),IF(ชี้วัด15!J46="","",ชี้วัด15!J46))</f>
        <v/>
      </c>
      <c r="K16" s="314" t="str">
        <f>IF($B$2=1,IF(ชี้วัด15!K16="","",ชี้วัด15!K16),IF(ชี้วัด15!K46="","",ชี้วัด15!K46))</f>
        <v/>
      </c>
      <c r="L16" s="314" t="str">
        <f>IF($B$2=1,IF(ชี้วัด15!L16="","",ชี้วัด15!L16),IF(ชี้วัด15!L46="","",ชี้วัด15!L46))</f>
        <v/>
      </c>
      <c r="M16" s="314" t="str">
        <f>IF($B$2=1,IF(ชี้วัด15!M16="","",ชี้วัด15!M16),IF(ชี้วัด15!M46="","",ชี้วัด15!M46))</f>
        <v/>
      </c>
      <c r="N16" s="314" t="str">
        <f>IF($B$2=1,IF(ชี้วัด15!N16="","",ชี้วัด15!N16),IF(ชี้วัด15!N46="","",ชี้วัด15!N46))</f>
        <v/>
      </c>
      <c r="O16" s="314" t="str">
        <f>IF($B$2=1,IF(ชี้วัด15!O16="","",ชี้วัด15!O16),IF(ชี้วัด15!O46="","",ชี้วัด15!O46))</f>
        <v/>
      </c>
      <c r="P16" s="314" t="str">
        <f>IF($B$2=1,IF(ชี้วัด15!P16="","",ชี้วัด15!P16),IF(ชี้วัด15!P46="","",ชี้วัด15!P46))</f>
        <v/>
      </c>
      <c r="Q16" s="314" t="str">
        <f>IF($B$2=1,IF(ชี้วัด15!Q16="","",ชี้วัด15!Q16),IF(ชี้วัด15!Q46="","",ชี้วัด15!Q46))</f>
        <v/>
      </c>
      <c r="R16" s="314" t="str">
        <f>IF($B$2=1,IF(ชี้วัด15!R16="","",ชี้วัด15!R16),IF(ชี้วัด15!R46="","",ชี้วัด15!R46))</f>
        <v/>
      </c>
      <c r="S16" s="314" t="str">
        <f>IF($B$2=1,IF(ชี้วัด15!S16="","",ชี้วัด15!S16),IF(ชี้วัด15!S46="","",ชี้วัด15!S46))</f>
        <v/>
      </c>
      <c r="T16" s="314" t="str">
        <f>IF($B$2=1,IF(ชี้วัด15!T16="","",ชี้วัด15!T16),IF(ชี้วัด15!T46="","",ชี้วัด15!T46))</f>
        <v/>
      </c>
      <c r="U16" s="314" t="str">
        <f>IF($B$2=1,IF(ชี้วัด15!U16="","",ชี้วัด15!U16),IF(ชี้วัด15!U46="","",ชี้วัด15!U46))</f>
        <v/>
      </c>
      <c r="V16" s="314" t="str">
        <f>IF($B$2=1,IF(ชี้วัด15!V16="","",ชี้วัด15!V16),IF(ชี้วัด15!V46="","",ชี้วัด15!V46))</f>
        <v/>
      </c>
      <c r="W16" s="314" t="str">
        <f>IF($B$2=1,IF(ชี้วัด15!W16="","",ชี้วัด15!W16),IF(ชี้วัด15!W46="","",ชี้วัด15!W46))</f>
        <v/>
      </c>
      <c r="X16" s="314" t="str">
        <f>IF($B$2=1,IF(ชี้วัด15!X16="","",ชี้วัด15!X16),IF(ชี้วัด15!X46="","",ชี้วัด15!X46))</f>
        <v/>
      </c>
      <c r="Y16" s="314" t="str">
        <f>IF($B$2=1,IF(ชี้วัด15!Y16="","",ชี้วัด15!Y16),IF(ชี้วัด15!Y46="","",ชี้วัด15!Y46))</f>
        <v/>
      </c>
      <c r="Z16" s="314" t="str">
        <f>IF($B$2=1,IF(ชี้วัด15!Z16="","",ชี้วัด15!Z16),IF(ชี้วัด15!Z46="","",ชี้วัด15!Z46))</f>
        <v/>
      </c>
      <c r="AA16" s="314" t="str">
        <f>IF($B$2=1,IF(ชี้วัด15!AA16="","",ชี้วัด15!AA16),IF(ชี้วัด15!AA46="","",ชี้วัด15!AA46))</f>
        <v/>
      </c>
      <c r="AB16" s="314" t="str">
        <f>IF($B$2=1,IF(ชี้วัด15!AB16="","",ชี้วัด15!AB16),IF(ชี้วัด15!AB46="","",ชี้วัด15!AB46))</f>
        <v/>
      </c>
      <c r="AC16" s="314" t="str">
        <f>IF($B$2=1,IF(ชี้วัด15!AC16="","",ชี้วัด15!AC16),IF(ชี้วัด15!AC46="","",ชี้วัด15!AC46))</f>
        <v/>
      </c>
      <c r="AD16" s="314" t="str">
        <f>IF($B$2=1,IF(ชี้วัด15!AD16="","",ชี้วัด15!AD16),IF(ชี้วัด15!AD46="","",ชี้วัด15!AD46))</f>
        <v/>
      </c>
      <c r="AE16" s="314" t="str">
        <f>IF($B$2=1,IF(ชี้วัด15!AE16="","",ชี้วัด15!AE16),IF(ชี้วัด15!AE46="","",ชี้วัด15!AE46))</f>
        <v/>
      </c>
      <c r="AF16" s="314" t="str">
        <f>IF($B$2=1,IF(ชี้วัด15!AF16="","",ชี้วัด15!AF16),IF(ชี้วัด15!AF46="","",ชี้วัด15!AF46))</f>
        <v/>
      </c>
      <c r="AG16" s="314" t="str">
        <f>IF($B$2=1,IF(ชี้วัด15!AG16="","",ชี้วัด15!AG16),IF(ชี้วัด15!AG46="","",ชี้วัด15!AG46))</f>
        <v/>
      </c>
      <c r="AH16" s="314" t="str">
        <f>IF($B$2=1,IF(ชี้วัด15!AH16="","",ชี้วัด15!AH16),IF(ชี้วัด15!AH46="","",ชี้วัด15!AH46))</f>
        <v/>
      </c>
      <c r="AI16" s="314" t="str">
        <f>IF($B$2=1,IF(ชี้วัด15!AI16="","",ชี้วัด15!AI16),IF(ชี้วัด15!AI46="","",ชี้วัด15!AI46))</f>
        <v/>
      </c>
      <c r="AJ16" s="314" t="str">
        <f>IF($B$2=1,IF(ชี้วัด15!AJ16="","",ชี้วัด15!AJ16),IF(ชี้วัด15!AJ46="","",ชี้วัด15!AJ46))</f>
        <v/>
      </c>
      <c r="AK16" s="314" t="str">
        <f>IF($B$2=1,IF(ชี้วัด15!AK16="","",ชี้วัด15!AK16),IF(ชี้วัด15!AK46="","",ชี้วัด15!AK46))</f>
        <v/>
      </c>
      <c r="AL16" s="314" t="str">
        <f>IF($B$2=1,IF(ชี้วัด15!AL16="","",ชี้วัด15!AL16),IF(ชี้วัด15!AL46="","",ชี้วัด15!AL46))</f>
        <v/>
      </c>
      <c r="AM16" s="314" t="str">
        <f>IF($B$2=1,IF(ชี้วัด15!AM16="","",ชี้วัด15!AM16),IF(ชี้วัด15!AM46="","",ชี้วัด15!AM46))</f>
        <v/>
      </c>
      <c r="AN16" s="314" t="str">
        <f>IF($B$2=1,IF(ชี้วัด15!AN16="","",ชี้วัด15!AN16),IF(ชี้วัด15!AN46="","",ชี้วัด15!AN46))</f>
        <v/>
      </c>
      <c r="AO16" s="314" t="str">
        <f>IF($B$2=1,IF(ชี้วัด15!AO16="","",ชี้วัด15!AO16),IF(ชี้วัด15!AO46="","",ชี้วัด15!AO46))</f>
        <v/>
      </c>
      <c r="AP16" s="314" t="str">
        <f>IF($B$2=1,IF(ชี้วัด15!AP16="","",ชี้วัด15!AP16),IF(ชี้วัด15!AP46="","",ชี้วัด15!AP46))</f>
        <v/>
      </c>
      <c r="AQ16" s="314" t="str">
        <f>IF($B$2=1,IF(ชี้วัด15!AQ16="","",ชี้วัด15!AQ16),IF(ชี้วัด15!AQ46="","",ชี้วัด15!AQ46))</f>
        <v/>
      </c>
      <c r="AR16" s="314" t="str">
        <f>IF($B$2=1,IF(ชี้วัด15!AR16="","",ชี้วัด15!AR16),IF(ชี้วัด15!AR46="","",ชี้วัด15!AR46))</f>
        <v/>
      </c>
      <c r="AS16" s="314" t="str">
        <f>IF($B$2=1,IF(ชี้วัด15!AS16="","",ชี้วัด15!AS16),IF(ชี้วัด15!AS46="","",ชี้วัด15!AS46))</f>
        <v/>
      </c>
      <c r="AT16" s="314" t="str">
        <f>IF($B$2=1,IF(ชี้วัด15!AT16="","",ชี้วัด15!AT16),IF(ชี้วัด15!AT46="","",ชี้วัด15!AT46))</f>
        <v/>
      </c>
      <c r="AU16" s="314" t="str">
        <f>IF($B$2=1,IF(ชี้วัด15!AU16="","",ชี้วัด15!AU16),IF(ชี้วัด15!AU46="","",ชี้วัด15!AU46))</f>
        <v/>
      </c>
      <c r="AV16" s="314" t="str">
        <f>IF($B$2=1,IF(ชี้วัด15!AV16="","",ชี้วัด15!AV16),IF(ชี้วัด15!AV46="","",ชี้วัด15!AV46))</f>
        <v/>
      </c>
      <c r="AW16" s="314" t="str">
        <f>IF($B$2=1,IF(ชี้วัด15!AW16="","",ชี้วัด15!AW16),IF(ชี้วัด15!AW46="","",ชี้วัด15!AW46))</f>
        <v/>
      </c>
      <c r="AX16" s="314" t="str">
        <f>IF($B$2=1,IF(ชี้วัด15!AX16="","",ชี้วัด15!AX16),IF(ชี้วัด15!AX46="","",ชี้วัด15!AX46))</f>
        <v/>
      </c>
      <c r="AY16" s="314" t="str">
        <f>IF($B$2=1,IF(ชี้วัด15!AY16="","",ชี้วัด15!AY16),IF(ชี้วัด15!AY46="","",ชี้วัด15!AY46))</f>
        <v/>
      </c>
      <c r="AZ16" s="314" t="str">
        <f>IF($B$2=1,IF(ชี้วัด15!AZ16="","",ชี้วัด15!AZ16),IF(ชี้วัด15!AZ46="","",ชี้วัด15!AZ46))</f>
        <v/>
      </c>
      <c r="BA16" s="314" t="str">
        <f>IF($B$2=1,IF(ชี้วัด15!BA16="","",ชี้วัด15!BA16),IF(ชี้วัด15!BA46="","",ชี้วัด15!BA46))</f>
        <v/>
      </c>
      <c r="BB16" s="314" t="str">
        <f>IF($B$2=1,IF(ชี้วัด15!BB16="","",ชี้วัด15!BB16),IF(ชี้วัด15!BB46="","",ชี้วัด15!BB46))</f>
        <v/>
      </c>
      <c r="BC16" s="314" t="str">
        <f>IF($B$2=1,IF(ชี้วัด15!BC16="","",ชี้วัด15!BC16),IF(ชี้วัด15!BC46="","",ชี้วัด15!BC46))</f>
        <v/>
      </c>
      <c r="BD16" s="314" t="str">
        <f>IF($B$2=1,IF(ชี้วัด15!BD16="","",ชี้วัด15!BD16),IF(ชี้วัด15!BD46="","",ชี้วัด15!BD46))</f>
        <v/>
      </c>
      <c r="BE16" s="116" t="str">
        <f>IF($B$2=1,IF(ชี้วัด15!BE16="","",ชี้วัด15!BE16),IF(ชี้วัด15!BE46="","",ชี้วัด15!BE46))</f>
        <v/>
      </c>
      <c r="BF16" s="116" t="str">
        <f>IF($B$2=1,IF(ชี้วัด15!BF16="","",ชี้วัด15!BF16),IF(ชี้วัด15!BF46="","",ชี้วัด15!BF46))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IF($B$2=1,IF(ชี้วัด15!E17="","",ชี้วัด15!E17),IF(ชี้วัด15!E47="","",ชี้วัด15!E47))</f>
        <v/>
      </c>
      <c r="F17" s="118"/>
      <c r="G17" s="314" t="str">
        <f>IF($B$2=1,IF(ชี้วัด15!G17="","",ชี้วัด15!G17),IF(ชี้วัด15!G47="","",ชี้วัด15!G47))</f>
        <v/>
      </c>
      <c r="H17" s="314" t="str">
        <f>IF($B$2=1,IF(ชี้วัด15!H17="","",ชี้วัด15!H17),IF(ชี้วัด15!H47="","",ชี้วัด15!H47))</f>
        <v/>
      </c>
      <c r="I17" s="314" t="str">
        <f>IF($B$2=1,IF(ชี้วัด15!I17="","",ชี้วัด15!I17),IF(ชี้วัด15!I47="","",ชี้วัด15!I47))</f>
        <v/>
      </c>
      <c r="J17" s="314" t="str">
        <f>IF($B$2=1,IF(ชี้วัด15!J17="","",ชี้วัด15!J17),IF(ชี้วัด15!J47="","",ชี้วัด15!J47))</f>
        <v/>
      </c>
      <c r="K17" s="314" t="str">
        <f>IF($B$2=1,IF(ชี้วัด15!K17="","",ชี้วัด15!K17),IF(ชี้วัด15!K47="","",ชี้วัด15!K47))</f>
        <v/>
      </c>
      <c r="L17" s="314" t="str">
        <f>IF($B$2=1,IF(ชี้วัด15!L17="","",ชี้วัด15!L17),IF(ชี้วัด15!L47="","",ชี้วัด15!L47))</f>
        <v/>
      </c>
      <c r="M17" s="314" t="str">
        <f>IF($B$2=1,IF(ชี้วัด15!M17="","",ชี้วัด15!M17),IF(ชี้วัด15!M47="","",ชี้วัด15!M47))</f>
        <v/>
      </c>
      <c r="N17" s="314" t="str">
        <f>IF($B$2=1,IF(ชี้วัด15!N17="","",ชี้วัด15!N17),IF(ชี้วัด15!N47="","",ชี้วัด15!N47))</f>
        <v/>
      </c>
      <c r="O17" s="314" t="str">
        <f>IF($B$2=1,IF(ชี้วัด15!O17="","",ชี้วัด15!O17),IF(ชี้วัด15!O47="","",ชี้วัด15!O47))</f>
        <v/>
      </c>
      <c r="P17" s="314" t="str">
        <f>IF($B$2=1,IF(ชี้วัด15!P17="","",ชี้วัด15!P17),IF(ชี้วัด15!P47="","",ชี้วัด15!P47))</f>
        <v/>
      </c>
      <c r="Q17" s="314" t="str">
        <f>IF($B$2=1,IF(ชี้วัด15!Q17="","",ชี้วัด15!Q17),IF(ชี้วัด15!Q47="","",ชี้วัด15!Q47))</f>
        <v/>
      </c>
      <c r="R17" s="314" t="str">
        <f>IF($B$2=1,IF(ชี้วัด15!R17="","",ชี้วัด15!R17),IF(ชี้วัด15!R47="","",ชี้วัด15!R47))</f>
        <v/>
      </c>
      <c r="S17" s="314" t="str">
        <f>IF($B$2=1,IF(ชี้วัด15!S17="","",ชี้วัด15!S17),IF(ชี้วัด15!S47="","",ชี้วัด15!S47))</f>
        <v/>
      </c>
      <c r="T17" s="314" t="str">
        <f>IF($B$2=1,IF(ชี้วัด15!T17="","",ชี้วัด15!T17),IF(ชี้วัด15!T47="","",ชี้วัด15!T47))</f>
        <v/>
      </c>
      <c r="U17" s="314" t="str">
        <f>IF($B$2=1,IF(ชี้วัด15!U17="","",ชี้วัด15!U17),IF(ชี้วัด15!U47="","",ชี้วัด15!U47))</f>
        <v/>
      </c>
      <c r="V17" s="314" t="str">
        <f>IF($B$2=1,IF(ชี้วัด15!V17="","",ชี้วัด15!V17),IF(ชี้วัด15!V47="","",ชี้วัด15!V47))</f>
        <v/>
      </c>
      <c r="W17" s="314" t="str">
        <f>IF($B$2=1,IF(ชี้วัด15!W17="","",ชี้วัด15!W17),IF(ชี้วัด15!W47="","",ชี้วัด15!W47))</f>
        <v/>
      </c>
      <c r="X17" s="314" t="str">
        <f>IF($B$2=1,IF(ชี้วัด15!X17="","",ชี้วัด15!X17),IF(ชี้วัด15!X47="","",ชี้วัด15!X47))</f>
        <v/>
      </c>
      <c r="Y17" s="314" t="str">
        <f>IF($B$2=1,IF(ชี้วัด15!Y17="","",ชี้วัด15!Y17),IF(ชี้วัด15!Y47="","",ชี้วัด15!Y47))</f>
        <v/>
      </c>
      <c r="Z17" s="314" t="str">
        <f>IF($B$2=1,IF(ชี้วัด15!Z17="","",ชี้วัด15!Z17),IF(ชี้วัด15!Z47="","",ชี้วัด15!Z47))</f>
        <v/>
      </c>
      <c r="AA17" s="314" t="str">
        <f>IF($B$2=1,IF(ชี้วัด15!AA17="","",ชี้วัด15!AA17),IF(ชี้วัด15!AA47="","",ชี้วัด15!AA47))</f>
        <v/>
      </c>
      <c r="AB17" s="314" t="str">
        <f>IF($B$2=1,IF(ชี้วัด15!AB17="","",ชี้วัด15!AB17),IF(ชี้วัด15!AB47="","",ชี้วัด15!AB47))</f>
        <v/>
      </c>
      <c r="AC17" s="314" t="str">
        <f>IF($B$2=1,IF(ชี้วัด15!AC17="","",ชี้วัด15!AC17),IF(ชี้วัด15!AC47="","",ชี้วัด15!AC47))</f>
        <v/>
      </c>
      <c r="AD17" s="314" t="str">
        <f>IF($B$2=1,IF(ชี้วัด15!AD17="","",ชี้วัด15!AD17),IF(ชี้วัด15!AD47="","",ชี้วัด15!AD47))</f>
        <v/>
      </c>
      <c r="AE17" s="314" t="str">
        <f>IF($B$2=1,IF(ชี้วัด15!AE17="","",ชี้วัด15!AE17),IF(ชี้วัด15!AE47="","",ชี้วัด15!AE47))</f>
        <v/>
      </c>
      <c r="AF17" s="314" t="str">
        <f>IF($B$2=1,IF(ชี้วัด15!AF17="","",ชี้วัด15!AF17),IF(ชี้วัด15!AF47="","",ชี้วัด15!AF47))</f>
        <v/>
      </c>
      <c r="AG17" s="314" t="str">
        <f>IF($B$2=1,IF(ชี้วัด15!AG17="","",ชี้วัด15!AG17),IF(ชี้วัด15!AG47="","",ชี้วัด15!AG47))</f>
        <v/>
      </c>
      <c r="AH17" s="314" t="str">
        <f>IF($B$2=1,IF(ชี้วัด15!AH17="","",ชี้วัด15!AH17),IF(ชี้วัด15!AH47="","",ชี้วัด15!AH47))</f>
        <v/>
      </c>
      <c r="AI17" s="314" t="str">
        <f>IF($B$2=1,IF(ชี้วัด15!AI17="","",ชี้วัด15!AI17),IF(ชี้วัด15!AI47="","",ชี้วัด15!AI47))</f>
        <v/>
      </c>
      <c r="AJ17" s="314" t="str">
        <f>IF($B$2=1,IF(ชี้วัด15!AJ17="","",ชี้วัด15!AJ17),IF(ชี้วัด15!AJ47="","",ชี้วัด15!AJ47))</f>
        <v/>
      </c>
      <c r="AK17" s="314" t="str">
        <f>IF($B$2=1,IF(ชี้วัด15!AK17="","",ชี้วัด15!AK17),IF(ชี้วัด15!AK47="","",ชี้วัด15!AK47))</f>
        <v/>
      </c>
      <c r="AL17" s="314" t="str">
        <f>IF($B$2=1,IF(ชี้วัด15!AL17="","",ชี้วัด15!AL17),IF(ชี้วัด15!AL47="","",ชี้วัด15!AL47))</f>
        <v/>
      </c>
      <c r="AM17" s="314" t="str">
        <f>IF($B$2=1,IF(ชี้วัด15!AM17="","",ชี้วัด15!AM17),IF(ชี้วัด15!AM47="","",ชี้วัด15!AM47))</f>
        <v/>
      </c>
      <c r="AN17" s="314" t="str">
        <f>IF($B$2=1,IF(ชี้วัด15!AN17="","",ชี้วัด15!AN17),IF(ชี้วัด15!AN47="","",ชี้วัด15!AN47))</f>
        <v/>
      </c>
      <c r="AO17" s="314" t="str">
        <f>IF($B$2=1,IF(ชี้วัด15!AO17="","",ชี้วัด15!AO17),IF(ชี้วัด15!AO47="","",ชี้วัด15!AO47))</f>
        <v/>
      </c>
      <c r="AP17" s="314" t="str">
        <f>IF($B$2=1,IF(ชี้วัด15!AP17="","",ชี้วัด15!AP17),IF(ชี้วัด15!AP47="","",ชี้วัด15!AP47))</f>
        <v/>
      </c>
      <c r="AQ17" s="314" t="str">
        <f>IF($B$2=1,IF(ชี้วัด15!AQ17="","",ชี้วัด15!AQ17),IF(ชี้วัด15!AQ47="","",ชี้วัด15!AQ47))</f>
        <v/>
      </c>
      <c r="AR17" s="314" t="str">
        <f>IF($B$2=1,IF(ชี้วัด15!AR17="","",ชี้วัด15!AR17),IF(ชี้วัด15!AR47="","",ชี้วัด15!AR47))</f>
        <v/>
      </c>
      <c r="AS17" s="314" t="str">
        <f>IF($B$2=1,IF(ชี้วัด15!AS17="","",ชี้วัด15!AS17),IF(ชี้วัด15!AS47="","",ชี้วัด15!AS47))</f>
        <v/>
      </c>
      <c r="AT17" s="314" t="str">
        <f>IF($B$2=1,IF(ชี้วัด15!AT17="","",ชี้วัด15!AT17),IF(ชี้วัด15!AT47="","",ชี้วัด15!AT47))</f>
        <v/>
      </c>
      <c r="AU17" s="314" t="str">
        <f>IF($B$2=1,IF(ชี้วัด15!AU17="","",ชี้วัด15!AU17),IF(ชี้วัด15!AU47="","",ชี้วัด15!AU47))</f>
        <v/>
      </c>
      <c r="AV17" s="314" t="str">
        <f>IF($B$2=1,IF(ชี้วัด15!AV17="","",ชี้วัด15!AV17),IF(ชี้วัด15!AV47="","",ชี้วัด15!AV47))</f>
        <v/>
      </c>
      <c r="AW17" s="314" t="str">
        <f>IF($B$2=1,IF(ชี้วัด15!AW17="","",ชี้วัด15!AW17),IF(ชี้วัด15!AW47="","",ชี้วัด15!AW47))</f>
        <v/>
      </c>
      <c r="AX17" s="314" t="str">
        <f>IF($B$2=1,IF(ชี้วัด15!AX17="","",ชี้วัด15!AX17),IF(ชี้วัด15!AX47="","",ชี้วัด15!AX47))</f>
        <v/>
      </c>
      <c r="AY17" s="314" t="str">
        <f>IF($B$2=1,IF(ชี้วัด15!AY17="","",ชี้วัด15!AY17),IF(ชี้วัด15!AY47="","",ชี้วัด15!AY47))</f>
        <v/>
      </c>
      <c r="AZ17" s="314" t="str">
        <f>IF($B$2=1,IF(ชี้วัด15!AZ17="","",ชี้วัด15!AZ17),IF(ชี้วัด15!AZ47="","",ชี้วัด15!AZ47))</f>
        <v/>
      </c>
      <c r="BA17" s="314" t="str">
        <f>IF($B$2=1,IF(ชี้วัด15!BA17="","",ชี้วัด15!BA17),IF(ชี้วัด15!BA47="","",ชี้วัด15!BA47))</f>
        <v/>
      </c>
      <c r="BB17" s="314" t="str">
        <f>IF($B$2=1,IF(ชี้วัด15!BB17="","",ชี้วัด15!BB17),IF(ชี้วัด15!BB47="","",ชี้วัด15!BB47))</f>
        <v/>
      </c>
      <c r="BC17" s="314" t="str">
        <f>IF($B$2=1,IF(ชี้วัด15!BC17="","",ชี้วัด15!BC17),IF(ชี้วัด15!BC47="","",ชี้วัด15!BC47))</f>
        <v/>
      </c>
      <c r="BD17" s="314" t="str">
        <f>IF($B$2=1,IF(ชี้วัด15!BD17="","",ชี้วัด15!BD17),IF(ชี้วัด15!BD47="","",ชี้วัด15!BD47))</f>
        <v/>
      </c>
      <c r="BE17" s="116" t="str">
        <f>IF($B$2=1,IF(ชี้วัด15!BE17="","",ชี้วัด15!BE17),IF(ชี้วัด15!BE47="","",ชี้วัด15!BE47))</f>
        <v/>
      </c>
      <c r="BF17" s="116" t="str">
        <f>IF($B$2=1,IF(ชี้วัด15!BF17="","",ชี้วัด15!BF17),IF(ชี้วัด15!BF47="","",ชี้วัด15!BF47))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IF($B$2=1,IF(ชี้วัด15!E18="","",ชี้วัด15!E18),IF(ชี้วัด15!E48="","",ชี้วัด15!E48))</f>
        <v/>
      </c>
      <c r="F18" s="118"/>
      <c r="G18" s="314" t="str">
        <f>IF($B$2=1,IF(ชี้วัด15!G18="","",ชี้วัด15!G18),IF(ชี้วัด15!G48="","",ชี้วัด15!G48))</f>
        <v/>
      </c>
      <c r="H18" s="314" t="str">
        <f>IF($B$2=1,IF(ชี้วัด15!H18="","",ชี้วัด15!H18),IF(ชี้วัด15!H48="","",ชี้วัด15!H48))</f>
        <v/>
      </c>
      <c r="I18" s="314" t="str">
        <f>IF($B$2=1,IF(ชี้วัด15!I18="","",ชี้วัด15!I18),IF(ชี้วัด15!I48="","",ชี้วัด15!I48))</f>
        <v/>
      </c>
      <c r="J18" s="314" t="str">
        <f>IF($B$2=1,IF(ชี้วัด15!J18="","",ชี้วัด15!J18),IF(ชี้วัด15!J48="","",ชี้วัด15!J48))</f>
        <v/>
      </c>
      <c r="K18" s="314" t="str">
        <f>IF($B$2=1,IF(ชี้วัด15!K18="","",ชี้วัด15!K18),IF(ชี้วัด15!K48="","",ชี้วัด15!K48))</f>
        <v/>
      </c>
      <c r="L18" s="314" t="str">
        <f>IF($B$2=1,IF(ชี้วัด15!L18="","",ชี้วัด15!L18),IF(ชี้วัด15!L48="","",ชี้วัด15!L48))</f>
        <v/>
      </c>
      <c r="M18" s="314" t="str">
        <f>IF($B$2=1,IF(ชี้วัด15!M18="","",ชี้วัด15!M18),IF(ชี้วัด15!M48="","",ชี้วัด15!M48))</f>
        <v/>
      </c>
      <c r="N18" s="314" t="str">
        <f>IF($B$2=1,IF(ชี้วัด15!N18="","",ชี้วัด15!N18),IF(ชี้วัด15!N48="","",ชี้วัด15!N48))</f>
        <v/>
      </c>
      <c r="O18" s="314" t="str">
        <f>IF($B$2=1,IF(ชี้วัด15!O18="","",ชี้วัด15!O18),IF(ชี้วัด15!O48="","",ชี้วัด15!O48))</f>
        <v/>
      </c>
      <c r="P18" s="314" t="str">
        <f>IF($B$2=1,IF(ชี้วัด15!P18="","",ชี้วัด15!P18),IF(ชี้วัด15!P48="","",ชี้วัด15!P48))</f>
        <v/>
      </c>
      <c r="Q18" s="314" t="str">
        <f>IF($B$2=1,IF(ชี้วัด15!Q18="","",ชี้วัด15!Q18),IF(ชี้วัด15!Q48="","",ชี้วัด15!Q48))</f>
        <v/>
      </c>
      <c r="R18" s="314" t="str">
        <f>IF($B$2=1,IF(ชี้วัด15!R18="","",ชี้วัด15!R18),IF(ชี้วัด15!R48="","",ชี้วัด15!R48))</f>
        <v/>
      </c>
      <c r="S18" s="314" t="str">
        <f>IF($B$2=1,IF(ชี้วัด15!S18="","",ชี้วัด15!S18),IF(ชี้วัด15!S48="","",ชี้วัด15!S48))</f>
        <v/>
      </c>
      <c r="T18" s="314" t="str">
        <f>IF($B$2=1,IF(ชี้วัด15!T18="","",ชี้วัด15!T18),IF(ชี้วัด15!T48="","",ชี้วัด15!T48))</f>
        <v/>
      </c>
      <c r="U18" s="314" t="str">
        <f>IF($B$2=1,IF(ชี้วัด15!U18="","",ชี้วัด15!U18),IF(ชี้วัด15!U48="","",ชี้วัด15!U48))</f>
        <v/>
      </c>
      <c r="V18" s="314" t="str">
        <f>IF($B$2=1,IF(ชี้วัด15!V18="","",ชี้วัด15!V18),IF(ชี้วัด15!V48="","",ชี้วัด15!V48))</f>
        <v/>
      </c>
      <c r="W18" s="314" t="str">
        <f>IF($B$2=1,IF(ชี้วัด15!W18="","",ชี้วัด15!W18),IF(ชี้วัด15!W48="","",ชี้วัด15!W48))</f>
        <v/>
      </c>
      <c r="X18" s="314" t="str">
        <f>IF($B$2=1,IF(ชี้วัด15!X18="","",ชี้วัด15!X18),IF(ชี้วัด15!X48="","",ชี้วัด15!X48))</f>
        <v/>
      </c>
      <c r="Y18" s="314" t="str">
        <f>IF($B$2=1,IF(ชี้วัด15!Y18="","",ชี้วัด15!Y18),IF(ชี้วัด15!Y48="","",ชี้วัด15!Y48))</f>
        <v/>
      </c>
      <c r="Z18" s="314" t="str">
        <f>IF($B$2=1,IF(ชี้วัด15!Z18="","",ชี้วัด15!Z18),IF(ชี้วัด15!Z48="","",ชี้วัด15!Z48))</f>
        <v/>
      </c>
      <c r="AA18" s="314" t="str">
        <f>IF($B$2=1,IF(ชี้วัด15!AA18="","",ชี้วัด15!AA18),IF(ชี้วัด15!AA48="","",ชี้วัด15!AA48))</f>
        <v/>
      </c>
      <c r="AB18" s="314" t="str">
        <f>IF($B$2=1,IF(ชี้วัด15!AB18="","",ชี้วัด15!AB18),IF(ชี้วัด15!AB48="","",ชี้วัด15!AB48))</f>
        <v/>
      </c>
      <c r="AC18" s="314" t="str">
        <f>IF($B$2=1,IF(ชี้วัด15!AC18="","",ชี้วัด15!AC18),IF(ชี้วัด15!AC48="","",ชี้วัด15!AC48))</f>
        <v/>
      </c>
      <c r="AD18" s="314" t="str">
        <f>IF($B$2=1,IF(ชี้วัด15!AD18="","",ชี้วัด15!AD18),IF(ชี้วัด15!AD48="","",ชี้วัด15!AD48))</f>
        <v/>
      </c>
      <c r="AE18" s="314" t="str">
        <f>IF($B$2=1,IF(ชี้วัด15!AE18="","",ชี้วัด15!AE18),IF(ชี้วัด15!AE48="","",ชี้วัด15!AE48))</f>
        <v/>
      </c>
      <c r="AF18" s="314" t="str">
        <f>IF($B$2=1,IF(ชี้วัด15!AF18="","",ชี้วัด15!AF18),IF(ชี้วัด15!AF48="","",ชี้วัด15!AF48))</f>
        <v/>
      </c>
      <c r="AG18" s="314" t="str">
        <f>IF($B$2=1,IF(ชี้วัด15!AG18="","",ชี้วัด15!AG18),IF(ชี้วัด15!AG48="","",ชี้วัด15!AG48))</f>
        <v/>
      </c>
      <c r="AH18" s="314" t="str">
        <f>IF($B$2=1,IF(ชี้วัด15!AH18="","",ชี้วัด15!AH18),IF(ชี้วัด15!AH48="","",ชี้วัด15!AH48))</f>
        <v/>
      </c>
      <c r="AI18" s="314" t="str">
        <f>IF($B$2=1,IF(ชี้วัด15!AI18="","",ชี้วัด15!AI18),IF(ชี้วัด15!AI48="","",ชี้วัด15!AI48))</f>
        <v/>
      </c>
      <c r="AJ18" s="314" t="str">
        <f>IF($B$2=1,IF(ชี้วัด15!AJ18="","",ชี้วัด15!AJ18),IF(ชี้วัด15!AJ48="","",ชี้วัด15!AJ48))</f>
        <v/>
      </c>
      <c r="AK18" s="314" t="str">
        <f>IF($B$2=1,IF(ชี้วัด15!AK18="","",ชี้วัด15!AK18),IF(ชี้วัด15!AK48="","",ชี้วัด15!AK48))</f>
        <v/>
      </c>
      <c r="AL18" s="314" t="str">
        <f>IF($B$2=1,IF(ชี้วัด15!AL18="","",ชี้วัด15!AL18),IF(ชี้วัด15!AL48="","",ชี้วัด15!AL48))</f>
        <v/>
      </c>
      <c r="AM18" s="314" t="str">
        <f>IF($B$2=1,IF(ชี้วัด15!AM18="","",ชี้วัด15!AM18),IF(ชี้วัด15!AM48="","",ชี้วัด15!AM48))</f>
        <v/>
      </c>
      <c r="AN18" s="314" t="str">
        <f>IF($B$2=1,IF(ชี้วัด15!AN18="","",ชี้วัด15!AN18),IF(ชี้วัด15!AN48="","",ชี้วัด15!AN48))</f>
        <v/>
      </c>
      <c r="AO18" s="314" t="str">
        <f>IF($B$2=1,IF(ชี้วัด15!AO18="","",ชี้วัด15!AO18),IF(ชี้วัด15!AO48="","",ชี้วัด15!AO48))</f>
        <v/>
      </c>
      <c r="AP18" s="314" t="str">
        <f>IF($B$2=1,IF(ชี้วัด15!AP18="","",ชี้วัด15!AP18),IF(ชี้วัด15!AP48="","",ชี้วัด15!AP48))</f>
        <v/>
      </c>
      <c r="AQ18" s="314" t="str">
        <f>IF($B$2=1,IF(ชี้วัด15!AQ18="","",ชี้วัด15!AQ18),IF(ชี้วัด15!AQ48="","",ชี้วัด15!AQ48))</f>
        <v/>
      </c>
      <c r="AR18" s="314" t="str">
        <f>IF($B$2=1,IF(ชี้วัด15!AR18="","",ชี้วัด15!AR18),IF(ชี้วัด15!AR48="","",ชี้วัด15!AR48))</f>
        <v/>
      </c>
      <c r="AS18" s="314" t="str">
        <f>IF($B$2=1,IF(ชี้วัด15!AS18="","",ชี้วัด15!AS18),IF(ชี้วัด15!AS48="","",ชี้วัด15!AS48))</f>
        <v/>
      </c>
      <c r="AT18" s="314" t="str">
        <f>IF($B$2=1,IF(ชี้วัด15!AT18="","",ชี้วัด15!AT18),IF(ชี้วัด15!AT48="","",ชี้วัด15!AT48))</f>
        <v/>
      </c>
      <c r="AU18" s="314" t="str">
        <f>IF($B$2=1,IF(ชี้วัด15!AU18="","",ชี้วัด15!AU18),IF(ชี้วัด15!AU48="","",ชี้วัด15!AU48))</f>
        <v/>
      </c>
      <c r="AV18" s="314" t="str">
        <f>IF($B$2=1,IF(ชี้วัด15!AV18="","",ชี้วัด15!AV18),IF(ชี้วัด15!AV48="","",ชี้วัด15!AV48))</f>
        <v/>
      </c>
      <c r="AW18" s="314" t="str">
        <f>IF($B$2=1,IF(ชี้วัด15!AW18="","",ชี้วัด15!AW18),IF(ชี้วัด15!AW48="","",ชี้วัด15!AW48))</f>
        <v/>
      </c>
      <c r="AX18" s="314" t="str">
        <f>IF($B$2=1,IF(ชี้วัด15!AX18="","",ชี้วัด15!AX18),IF(ชี้วัด15!AX48="","",ชี้วัด15!AX48))</f>
        <v/>
      </c>
      <c r="AY18" s="314" t="str">
        <f>IF($B$2=1,IF(ชี้วัด15!AY18="","",ชี้วัด15!AY18),IF(ชี้วัด15!AY48="","",ชี้วัด15!AY48))</f>
        <v/>
      </c>
      <c r="AZ18" s="314" t="str">
        <f>IF($B$2=1,IF(ชี้วัด15!AZ18="","",ชี้วัด15!AZ18),IF(ชี้วัด15!AZ48="","",ชี้วัด15!AZ48))</f>
        <v/>
      </c>
      <c r="BA18" s="314" t="str">
        <f>IF($B$2=1,IF(ชี้วัด15!BA18="","",ชี้วัด15!BA18),IF(ชี้วัด15!BA48="","",ชี้วัด15!BA48))</f>
        <v/>
      </c>
      <c r="BB18" s="314" t="str">
        <f>IF($B$2=1,IF(ชี้วัด15!BB18="","",ชี้วัด15!BB18),IF(ชี้วัด15!BB48="","",ชี้วัด15!BB48))</f>
        <v/>
      </c>
      <c r="BC18" s="314" t="str">
        <f>IF($B$2=1,IF(ชี้วัด15!BC18="","",ชี้วัด15!BC18),IF(ชี้วัด15!BC48="","",ชี้วัด15!BC48))</f>
        <v/>
      </c>
      <c r="BD18" s="314" t="str">
        <f>IF($B$2=1,IF(ชี้วัด15!BD18="","",ชี้วัด15!BD18),IF(ชี้วัด15!BD48="","",ชี้วัด15!BD48))</f>
        <v/>
      </c>
      <c r="BE18" s="116" t="str">
        <f>IF($B$2=1,IF(ชี้วัด15!BE18="","",ชี้วัด15!BE18),IF(ชี้วัด15!BE48="","",ชี้วัด15!BE48))</f>
        <v/>
      </c>
      <c r="BF18" s="116" t="str">
        <f>IF($B$2=1,IF(ชี้วัด15!BF18="","",ชี้วัด15!BF18),IF(ชี้วัด15!BF48="","",ชี้วัด15!BF48))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IF($B$2=1,IF(ชี้วัด15!E19="","",ชี้วัด15!E19),IF(ชี้วัด15!E49="","",ชี้วัด15!E49))</f>
        <v/>
      </c>
      <c r="F19" s="118"/>
      <c r="G19" s="314" t="str">
        <f>IF($B$2=1,IF(ชี้วัด15!G19="","",ชี้วัด15!G19),IF(ชี้วัด15!G49="","",ชี้วัด15!G49))</f>
        <v/>
      </c>
      <c r="H19" s="314" t="str">
        <f>IF($B$2=1,IF(ชี้วัด15!H19="","",ชี้วัด15!H19),IF(ชี้วัด15!H49="","",ชี้วัด15!H49))</f>
        <v/>
      </c>
      <c r="I19" s="314" t="str">
        <f>IF($B$2=1,IF(ชี้วัด15!I19="","",ชี้วัด15!I19),IF(ชี้วัด15!I49="","",ชี้วัด15!I49))</f>
        <v/>
      </c>
      <c r="J19" s="314" t="str">
        <f>IF($B$2=1,IF(ชี้วัด15!J19="","",ชี้วัด15!J19),IF(ชี้วัด15!J49="","",ชี้วัด15!J49))</f>
        <v/>
      </c>
      <c r="K19" s="314" t="str">
        <f>IF($B$2=1,IF(ชี้วัด15!K19="","",ชี้วัด15!K19),IF(ชี้วัด15!K49="","",ชี้วัด15!K49))</f>
        <v/>
      </c>
      <c r="L19" s="314" t="str">
        <f>IF($B$2=1,IF(ชี้วัด15!L19="","",ชี้วัด15!L19),IF(ชี้วัด15!L49="","",ชี้วัด15!L49))</f>
        <v/>
      </c>
      <c r="M19" s="314" t="str">
        <f>IF($B$2=1,IF(ชี้วัด15!M19="","",ชี้วัด15!M19),IF(ชี้วัด15!M49="","",ชี้วัด15!M49))</f>
        <v/>
      </c>
      <c r="N19" s="314" t="str">
        <f>IF($B$2=1,IF(ชี้วัด15!N19="","",ชี้วัด15!N19),IF(ชี้วัด15!N49="","",ชี้วัด15!N49))</f>
        <v/>
      </c>
      <c r="O19" s="314" t="str">
        <f>IF($B$2=1,IF(ชี้วัด15!O19="","",ชี้วัด15!O19),IF(ชี้วัด15!O49="","",ชี้วัด15!O49))</f>
        <v/>
      </c>
      <c r="P19" s="314" t="str">
        <f>IF($B$2=1,IF(ชี้วัด15!P19="","",ชี้วัด15!P19),IF(ชี้วัด15!P49="","",ชี้วัด15!P49))</f>
        <v/>
      </c>
      <c r="Q19" s="314" t="str">
        <f>IF($B$2=1,IF(ชี้วัด15!Q19="","",ชี้วัด15!Q19),IF(ชี้วัด15!Q49="","",ชี้วัด15!Q49))</f>
        <v/>
      </c>
      <c r="R19" s="314" t="str">
        <f>IF($B$2=1,IF(ชี้วัด15!R19="","",ชี้วัด15!R19),IF(ชี้วัด15!R49="","",ชี้วัด15!R49))</f>
        <v/>
      </c>
      <c r="S19" s="314" t="str">
        <f>IF($B$2=1,IF(ชี้วัด15!S19="","",ชี้วัด15!S19),IF(ชี้วัด15!S49="","",ชี้วัด15!S49))</f>
        <v/>
      </c>
      <c r="T19" s="314" t="str">
        <f>IF($B$2=1,IF(ชี้วัด15!T19="","",ชี้วัด15!T19),IF(ชี้วัด15!T49="","",ชี้วัด15!T49))</f>
        <v/>
      </c>
      <c r="U19" s="314" t="str">
        <f>IF($B$2=1,IF(ชี้วัด15!U19="","",ชี้วัด15!U19),IF(ชี้วัด15!U49="","",ชี้วัด15!U49))</f>
        <v/>
      </c>
      <c r="V19" s="314" t="str">
        <f>IF($B$2=1,IF(ชี้วัด15!V19="","",ชี้วัด15!V19),IF(ชี้วัด15!V49="","",ชี้วัด15!V49))</f>
        <v/>
      </c>
      <c r="W19" s="314" t="str">
        <f>IF($B$2=1,IF(ชี้วัด15!W19="","",ชี้วัด15!W19),IF(ชี้วัด15!W49="","",ชี้วัด15!W49))</f>
        <v/>
      </c>
      <c r="X19" s="314" t="str">
        <f>IF($B$2=1,IF(ชี้วัด15!X19="","",ชี้วัด15!X19),IF(ชี้วัด15!X49="","",ชี้วัด15!X49))</f>
        <v/>
      </c>
      <c r="Y19" s="314" t="str">
        <f>IF($B$2=1,IF(ชี้วัด15!Y19="","",ชี้วัด15!Y19),IF(ชี้วัด15!Y49="","",ชี้วัด15!Y49))</f>
        <v/>
      </c>
      <c r="Z19" s="314" t="str">
        <f>IF($B$2=1,IF(ชี้วัด15!Z19="","",ชี้วัด15!Z19),IF(ชี้วัด15!Z49="","",ชี้วัด15!Z49))</f>
        <v/>
      </c>
      <c r="AA19" s="314" t="str">
        <f>IF($B$2=1,IF(ชี้วัด15!AA19="","",ชี้วัด15!AA19),IF(ชี้วัด15!AA49="","",ชี้วัด15!AA49))</f>
        <v/>
      </c>
      <c r="AB19" s="314" t="str">
        <f>IF($B$2=1,IF(ชี้วัด15!AB19="","",ชี้วัด15!AB19),IF(ชี้วัด15!AB49="","",ชี้วัด15!AB49))</f>
        <v/>
      </c>
      <c r="AC19" s="314" t="str">
        <f>IF($B$2=1,IF(ชี้วัด15!AC19="","",ชี้วัด15!AC19),IF(ชี้วัด15!AC49="","",ชี้วัด15!AC49))</f>
        <v/>
      </c>
      <c r="AD19" s="314" t="str">
        <f>IF($B$2=1,IF(ชี้วัด15!AD19="","",ชี้วัด15!AD19),IF(ชี้วัด15!AD49="","",ชี้วัด15!AD49))</f>
        <v/>
      </c>
      <c r="AE19" s="314" t="str">
        <f>IF($B$2=1,IF(ชี้วัด15!AE19="","",ชี้วัด15!AE19),IF(ชี้วัด15!AE49="","",ชี้วัด15!AE49))</f>
        <v/>
      </c>
      <c r="AF19" s="314" t="str">
        <f>IF($B$2=1,IF(ชี้วัด15!AF19="","",ชี้วัด15!AF19),IF(ชี้วัด15!AF49="","",ชี้วัด15!AF49))</f>
        <v/>
      </c>
      <c r="AG19" s="314" t="str">
        <f>IF($B$2=1,IF(ชี้วัด15!AG19="","",ชี้วัด15!AG19),IF(ชี้วัด15!AG49="","",ชี้วัด15!AG49))</f>
        <v/>
      </c>
      <c r="AH19" s="314" t="str">
        <f>IF($B$2=1,IF(ชี้วัด15!AH19="","",ชี้วัด15!AH19),IF(ชี้วัด15!AH49="","",ชี้วัด15!AH49))</f>
        <v/>
      </c>
      <c r="AI19" s="314" t="str">
        <f>IF($B$2=1,IF(ชี้วัด15!AI19="","",ชี้วัด15!AI19),IF(ชี้วัด15!AI49="","",ชี้วัด15!AI49))</f>
        <v/>
      </c>
      <c r="AJ19" s="314" t="str">
        <f>IF($B$2=1,IF(ชี้วัด15!AJ19="","",ชี้วัด15!AJ19),IF(ชี้วัด15!AJ49="","",ชี้วัด15!AJ49))</f>
        <v/>
      </c>
      <c r="AK19" s="314" t="str">
        <f>IF($B$2=1,IF(ชี้วัด15!AK19="","",ชี้วัด15!AK19),IF(ชี้วัด15!AK49="","",ชี้วัด15!AK49))</f>
        <v/>
      </c>
      <c r="AL19" s="314" t="str">
        <f>IF($B$2=1,IF(ชี้วัด15!AL19="","",ชี้วัด15!AL19),IF(ชี้วัด15!AL49="","",ชี้วัด15!AL49))</f>
        <v/>
      </c>
      <c r="AM19" s="314" t="str">
        <f>IF($B$2=1,IF(ชี้วัด15!AM19="","",ชี้วัด15!AM19),IF(ชี้วัด15!AM49="","",ชี้วัด15!AM49))</f>
        <v/>
      </c>
      <c r="AN19" s="314" t="str">
        <f>IF($B$2=1,IF(ชี้วัด15!AN19="","",ชี้วัด15!AN19),IF(ชี้วัด15!AN49="","",ชี้วัด15!AN49))</f>
        <v/>
      </c>
      <c r="AO19" s="314" t="str">
        <f>IF($B$2=1,IF(ชี้วัด15!AO19="","",ชี้วัด15!AO19),IF(ชี้วัด15!AO49="","",ชี้วัด15!AO49))</f>
        <v/>
      </c>
      <c r="AP19" s="314" t="str">
        <f>IF($B$2=1,IF(ชี้วัด15!AP19="","",ชี้วัด15!AP19),IF(ชี้วัด15!AP49="","",ชี้วัด15!AP49))</f>
        <v/>
      </c>
      <c r="AQ19" s="314" t="str">
        <f>IF($B$2=1,IF(ชี้วัด15!AQ19="","",ชี้วัด15!AQ19),IF(ชี้วัด15!AQ49="","",ชี้วัด15!AQ49))</f>
        <v/>
      </c>
      <c r="AR19" s="314" t="str">
        <f>IF($B$2=1,IF(ชี้วัด15!AR19="","",ชี้วัด15!AR19),IF(ชี้วัด15!AR49="","",ชี้วัด15!AR49))</f>
        <v/>
      </c>
      <c r="AS19" s="314" t="str">
        <f>IF($B$2=1,IF(ชี้วัด15!AS19="","",ชี้วัด15!AS19),IF(ชี้วัด15!AS49="","",ชี้วัด15!AS49))</f>
        <v/>
      </c>
      <c r="AT19" s="314" t="str">
        <f>IF($B$2=1,IF(ชี้วัด15!AT19="","",ชี้วัด15!AT19),IF(ชี้วัด15!AT49="","",ชี้วัด15!AT49))</f>
        <v/>
      </c>
      <c r="AU19" s="314" t="str">
        <f>IF($B$2=1,IF(ชี้วัด15!AU19="","",ชี้วัด15!AU19),IF(ชี้วัด15!AU49="","",ชี้วัด15!AU49))</f>
        <v/>
      </c>
      <c r="AV19" s="314" t="str">
        <f>IF($B$2=1,IF(ชี้วัด15!AV19="","",ชี้วัด15!AV19),IF(ชี้วัด15!AV49="","",ชี้วัด15!AV49))</f>
        <v/>
      </c>
      <c r="AW19" s="314" t="str">
        <f>IF($B$2=1,IF(ชี้วัด15!AW19="","",ชี้วัด15!AW19),IF(ชี้วัด15!AW49="","",ชี้วัด15!AW49))</f>
        <v/>
      </c>
      <c r="AX19" s="314" t="str">
        <f>IF($B$2=1,IF(ชี้วัด15!AX19="","",ชี้วัด15!AX19),IF(ชี้วัด15!AX49="","",ชี้วัด15!AX49))</f>
        <v/>
      </c>
      <c r="AY19" s="314" t="str">
        <f>IF($B$2=1,IF(ชี้วัด15!AY19="","",ชี้วัด15!AY19),IF(ชี้วัด15!AY49="","",ชี้วัด15!AY49))</f>
        <v/>
      </c>
      <c r="AZ19" s="314" t="str">
        <f>IF($B$2=1,IF(ชี้วัด15!AZ19="","",ชี้วัด15!AZ19),IF(ชี้วัด15!AZ49="","",ชี้วัด15!AZ49))</f>
        <v/>
      </c>
      <c r="BA19" s="314" t="str">
        <f>IF($B$2=1,IF(ชี้วัด15!BA19="","",ชี้วัด15!BA19),IF(ชี้วัด15!BA49="","",ชี้วัด15!BA49))</f>
        <v/>
      </c>
      <c r="BB19" s="314" t="str">
        <f>IF($B$2=1,IF(ชี้วัด15!BB19="","",ชี้วัด15!BB19),IF(ชี้วัด15!BB49="","",ชี้วัด15!BB49))</f>
        <v/>
      </c>
      <c r="BC19" s="314" t="str">
        <f>IF($B$2=1,IF(ชี้วัด15!BC19="","",ชี้วัด15!BC19),IF(ชี้วัด15!BC49="","",ชี้วัด15!BC49))</f>
        <v/>
      </c>
      <c r="BD19" s="314" t="str">
        <f>IF($B$2=1,IF(ชี้วัด15!BD19="","",ชี้วัด15!BD19),IF(ชี้วัด15!BD49="","",ชี้วัด15!BD49))</f>
        <v/>
      </c>
      <c r="BE19" s="116" t="str">
        <f>IF($B$2=1,IF(ชี้วัด15!BE19="","",ชี้วัด15!BE19),IF(ชี้วัด15!BE49="","",ชี้วัด15!BE49))</f>
        <v/>
      </c>
      <c r="BF19" s="116" t="str">
        <f>IF($B$2=1,IF(ชี้วัด15!BF19="","",ชี้วัด15!BF19),IF(ชี้วัด15!BF49="","",ชี้วัด15!BF49))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IF($B$2=1,IF(ชี้วัด15!E20="","",ชี้วัด15!E20),IF(ชี้วัด15!E50="","",ชี้วัด15!E50))</f>
        <v/>
      </c>
      <c r="F20" s="118"/>
      <c r="G20" s="314" t="str">
        <f>IF($B$2=1,IF(ชี้วัด15!G20="","",ชี้วัด15!G20),IF(ชี้วัด15!G50="","",ชี้วัด15!G50))</f>
        <v/>
      </c>
      <c r="H20" s="314" t="str">
        <f>IF($B$2=1,IF(ชี้วัด15!H20="","",ชี้วัด15!H20),IF(ชี้วัด15!H50="","",ชี้วัด15!H50))</f>
        <v/>
      </c>
      <c r="I20" s="314" t="str">
        <f>IF($B$2=1,IF(ชี้วัด15!I20="","",ชี้วัด15!I20),IF(ชี้วัด15!I50="","",ชี้วัด15!I50))</f>
        <v/>
      </c>
      <c r="J20" s="314" t="str">
        <f>IF($B$2=1,IF(ชี้วัด15!J20="","",ชี้วัด15!J20),IF(ชี้วัด15!J50="","",ชี้วัด15!J50))</f>
        <v/>
      </c>
      <c r="K20" s="314" t="str">
        <f>IF($B$2=1,IF(ชี้วัด15!K20="","",ชี้วัด15!K20),IF(ชี้วัด15!K50="","",ชี้วัด15!K50))</f>
        <v/>
      </c>
      <c r="L20" s="314" t="str">
        <f>IF($B$2=1,IF(ชี้วัด15!L20="","",ชี้วัด15!L20),IF(ชี้วัด15!L50="","",ชี้วัด15!L50))</f>
        <v/>
      </c>
      <c r="M20" s="314" t="str">
        <f>IF($B$2=1,IF(ชี้วัด15!M20="","",ชี้วัด15!M20),IF(ชี้วัด15!M50="","",ชี้วัด15!M50))</f>
        <v/>
      </c>
      <c r="N20" s="314" t="str">
        <f>IF($B$2=1,IF(ชี้วัด15!N20="","",ชี้วัด15!N20),IF(ชี้วัด15!N50="","",ชี้วัด15!N50))</f>
        <v/>
      </c>
      <c r="O20" s="314" t="str">
        <f>IF($B$2=1,IF(ชี้วัด15!O20="","",ชี้วัด15!O20),IF(ชี้วัด15!O50="","",ชี้วัด15!O50))</f>
        <v/>
      </c>
      <c r="P20" s="314" t="str">
        <f>IF($B$2=1,IF(ชี้วัด15!P20="","",ชี้วัด15!P20),IF(ชี้วัด15!P50="","",ชี้วัด15!P50))</f>
        <v/>
      </c>
      <c r="Q20" s="314" t="str">
        <f>IF($B$2=1,IF(ชี้วัด15!Q20="","",ชี้วัด15!Q20),IF(ชี้วัด15!Q50="","",ชี้วัด15!Q50))</f>
        <v/>
      </c>
      <c r="R20" s="314" t="str">
        <f>IF($B$2=1,IF(ชี้วัด15!R20="","",ชี้วัด15!R20),IF(ชี้วัด15!R50="","",ชี้วัด15!R50))</f>
        <v/>
      </c>
      <c r="S20" s="314" t="str">
        <f>IF($B$2=1,IF(ชี้วัด15!S20="","",ชี้วัด15!S20),IF(ชี้วัด15!S50="","",ชี้วัด15!S50))</f>
        <v/>
      </c>
      <c r="T20" s="314" t="str">
        <f>IF($B$2=1,IF(ชี้วัด15!T20="","",ชี้วัด15!T20),IF(ชี้วัด15!T50="","",ชี้วัด15!T50))</f>
        <v/>
      </c>
      <c r="U20" s="314" t="str">
        <f>IF($B$2=1,IF(ชี้วัด15!U20="","",ชี้วัด15!U20),IF(ชี้วัด15!U50="","",ชี้วัด15!U50))</f>
        <v/>
      </c>
      <c r="V20" s="314" t="str">
        <f>IF($B$2=1,IF(ชี้วัด15!V20="","",ชี้วัด15!V20),IF(ชี้วัด15!V50="","",ชี้วัด15!V50))</f>
        <v/>
      </c>
      <c r="W20" s="314" t="str">
        <f>IF($B$2=1,IF(ชี้วัด15!W20="","",ชี้วัด15!W20),IF(ชี้วัด15!W50="","",ชี้วัด15!W50))</f>
        <v/>
      </c>
      <c r="X20" s="314" t="str">
        <f>IF($B$2=1,IF(ชี้วัด15!X20="","",ชี้วัด15!X20),IF(ชี้วัด15!X50="","",ชี้วัด15!X50))</f>
        <v/>
      </c>
      <c r="Y20" s="314" t="str">
        <f>IF($B$2=1,IF(ชี้วัด15!Y20="","",ชี้วัด15!Y20),IF(ชี้วัด15!Y50="","",ชี้วัด15!Y50))</f>
        <v/>
      </c>
      <c r="Z20" s="314" t="str">
        <f>IF($B$2=1,IF(ชี้วัด15!Z20="","",ชี้วัด15!Z20),IF(ชี้วัด15!Z50="","",ชี้วัด15!Z50))</f>
        <v/>
      </c>
      <c r="AA20" s="314" t="str">
        <f>IF($B$2=1,IF(ชี้วัด15!AA20="","",ชี้วัด15!AA20),IF(ชี้วัด15!AA50="","",ชี้วัด15!AA50))</f>
        <v/>
      </c>
      <c r="AB20" s="314" t="str">
        <f>IF($B$2=1,IF(ชี้วัด15!AB20="","",ชี้วัด15!AB20),IF(ชี้วัด15!AB50="","",ชี้วัด15!AB50))</f>
        <v/>
      </c>
      <c r="AC20" s="314" t="str">
        <f>IF($B$2=1,IF(ชี้วัด15!AC20="","",ชี้วัด15!AC20),IF(ชี้วัด15!AC50="","",ชี้วัด15!AC50))</f>
        <v/>
      </c>
      <c r="AD20" s="314" t="str">
        <f>IF($B$2=1,IF(ชี้วัด15!AD20="","",ชี้วัด15!AD20),IF(ชี้วัด15!AD50="","",ชี้วัด15!AD50))</f>
        <v/>
      </c>
      <c r="AE20" s="314" t="str">
        <f>IF($B$2=1,IF(ชี้วัด15!AE20="","",ชี้วัด15!AE20),IF(ชี้วัด15!AE50="","",ชี้วัด15!AE50))</f>
        <v/>
      </c>
      <c r="AF20" s="314" t="str">
        <f>IF($B$2=1,IF(ชี้วัด15!AF20="","",ชี้วัด15!AF20),IF(ชี้วัด15!AF50="","",ชี้วัด15!AF50))</f>
        <v/>
      </c>
      <c r="AG20" s="314" t="str">
        <f>IF($B$2=1,IF(ชี้วัด15!AG20="","",ชี้วัด15!AG20),IF(ชี้วัด15!AG50="","",ชี้วัด15!AG50))</f>
        <v/>
      </c>
      <c r="AH20" s="314" t="str">
        <f>IF($B$2=1,IF(ชี้วัด15!AH20="","",ชี้วัด15!AH20),IF(ชี้วัด15!AH50="","",ชี้วัด15!AH50))</f>
        <v/>
      </c>
      <c r="AI20" s="314" t="str">
        <f>IF($B$2=1,IF(ชี้วัด15!AI20="","",ชี้วัด15!AI20),IF(ชี้วัด15!AI50="","",ชี้วัด15!AI50))</f>
        <v/>
      </c>
      <c r="AJ20" s="314" t="str">
        <f>IF($B$2=1,IF(ชี้วัด15!AJ20="","",ชี้วัด15!AJ20),IF(ชี้วัด15!AJ50="","",ชี้วัด15!AJ50))</f>
        <v/>
      </c>
      <c r="AK20" s="314" t="str">
        <f>IF($B$2=1,IF(ชี้วัด15!AK20="","",ชี้วัด15!AK20),IF(ชี้วัด15!AK50="","",ชี้วัด15!AK50))</f>
        <v/>
      </c>
      <c r="AL20" s="314" t="str">
        <f>IF($B$2=1,IF(ชี้วัด15!AL20="","",ชี้วัด15!AL20),IF(ชี้วัด15!AL50="","",ชี้วัด15!AL50))</f>
        <v/>
      </c>
      <c r="AM20" s="314" t="str">
        <f>IF($B$2=1,IF(ชี้วัด15!AM20="","",ชี้วัด15!AM20),IF(ชี้วัด15!AM50="","",ชี้วัด15!AM50))</f>
        <v/>
      </c>
      <c r="AN20" s="314" t="str">
        <f>IF($B$2=1,IF(ชี้วัด15!AN20="","",ชี้วัด15!AN20),IF(ชี้วัด15!AN50="","",ชี้วัด15!AN50))</f>
        <v/>
      </c>
      <c r="AO20" s="314" t="str">
        <f>IF($B$2=1,IF(ชี้วัด15!AO20="","",ชี้วัด15!AO20),IF(ชี้วัด15!AO50="","",ชี้วัด15!AO50))</f>
        <v/>
      </c>
      <c r="AP20" s="314" t="str">
        <f>IF($B$2=1,IF(ชี้วัด15!AP20="","",ชี้วัด15!AP20),IF(ชี้วัด15!AP50="","",ชี้วัด15!AP50))</f>
        <v/>
      </c>
      <c r="AQ20" s="314" t="str">
        <f>IF($B$2=1,IF(ชี้วัด15!AQ20="","",ชี้วัด15!AQ20),IF(ชี้วัด15!AQ50="","",ชี้วัด15!AQ50))</f>
        <v/>
      </c>
      <c r="AR20" s="314" t="str">
        <f>IF($B$2=1,IF(ชี้วัด15!AR20="","",ชี้วัด15!AR20),IF(ชี้วัด15!AR50="","",ชี้วัด15!AR50))</f>
        <v/>
      </c>
      <c r="AS20" s="314" t="str">
        <f>IF($B$2=1,IF(ชี้วัด15!AS20="","",ชี้วัด15!AS20),IF(ชี้วัด15!AS50="","",ชี้วัด15!AS50))</f>
        <v/>
      </c>
      <c r="AT20" s="314" t="str">
        <f>IF($B$2=1,IF(ชี้วัด15!AT20="","",ชี้วัด15!AT20),IF(ชี้วัด15!AT50="","",ชี้วัด15!AT50))</f>
        <v/>
      </c>
      <c r="AU20" s="314" t="str">
        <f>IF($B$2=1,IF(ชี้วัด15!AU20="","",ชี้วัด15!AU20),IF(ชี้วัด15!AU50="","",ชี้วัด15!AU50))</f>
        <v/>
      </c>
      <c r="AV20" s="314" t="str">
        <f>IF($B$2=1,IF(ชี้วัด15!AV20="","",ชี้วัด15!AV20),IF(ชี้วัด15!AV50="","",ชี้วัด15!AV50))</f>
        <v/>
      </c>
      <c r="AW20" s="314" t="str">
        <f>IF($B$2=1,IF(ชี้วัด15!AW20="","",ชี้วัด15!AW20),IF(ชี้วัด15!AW50="","",ชี้วัด15!AW50))</f>
        <v/>
      </c>
      <c r="AX20" s="314" t="str">
        <f>IF($B$2=1,IF(ชี้วัด15!AX20="","",ชี้วัด15!AX20),IF(ชี้วัด15!AX50="","",ชี้วัด15!AX50))</f>
        <v/>
      </c>
      <c r="AY20" s="314" t="str">
        <f>IF($B$2=1,IF(ชี้วัด15!AY20="","",ชี้วัด15!AY20),IF(ชี้วัด15!AY50="","",ชี้วัด15!AY50))</f>
        <v/>
      </c>
      <c r="AZ20" s="314" t="str">
        <f>IF($B$2=1,IF(ชี้วัด15!AZ20="","",ชี้วัด15!AZ20),IF(ชี้วัด15!AZ50="","",ชี้วัด15!AZ50))</f>
        <v/>
      </c>
      <c r="BA20" s="314" t="str">
        <f>IF($B$2=1,IF(ชี้วัด15!BA20="","",ชี้วัด15!BA20),IF(ชี้วัด15!BA50="","",ชี้วัด15!BA50))</f>
        <v/>
      </c>
      <c r="BB20" s="314" t="str">
        <f>IF($B$2=1,IF(ชี้วัด15!BB20="","",ชี้วัด15!BB20),IF(ชี้วัด15!BB50="","",ชี้วัด15!BB50))</f>
        <v/>
      </c>
      <c r="BC20" s="314" t="str">
        <f>IF($B$2=1,IF(ชี้วัด15!BC20="","",ชี้วัด15!BC20),IF(ชี้วัด15!BC50="","",ชี้วัด15!BC50))</f>
        <v/>
      </c>
      <c r="BD20" s="314" t="str">
        <f>IF($B$2=1,IF(ชี้วัด15!BD20="","",ชี้วัด15!BD20),IF(ชี้วัด15!BD50="","",ชี้วัด15!BD50))</f>
        <v/>
      </c>
      <c r="BE20" s="116" t="str">
        <f>IF($B$2=1,IF(ชี้วัด15!BE20="","",ชี้วัด15!BE20),IF(ชี้วัด15!BE50="","",ชี้วัด15!BE50))</f>
        <v/>
      </c>
      <c r="BF20" s="116" t="str">
        <f>IF($B$2=1,IF(ชี้วัด15!BF20="","",ชี้วัด15!BF20),IF(ชี้วัด15!BF50="","",ชี้วัด15!BF50))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IF($B$2=1,IF(ชี้วัด15!E21="","",ชี้วัด15!E21),IF(ชี้วัด15!E51="","",ชี้วัด15!E51))</f>
        <v/>
      </c>
      <c r="F21" s="118"/>
      <c r="G21" s="314" t="str">
        <f>IF($B$2=1,IF(ชี้วัด15!G21="","",ชี้วัด15!G21),IF(ชี้วัด15!G51="","",ชี้วัด15!G51))</f>
        <v/>
      </c>
      <c r="H21" s="314" t="str">
        <f>IF($B$2=1,IF(ชี้วัด15!H21="","",ชี้วัด15!H21),IF(ชี้วัด15!H51="","",ชี้วัด15!H51))</f>
        <v/>
      </c>
      <c r="I21" s="314" t="str">
        <f>IF($B$2=1,IF(ชี้วัด15!I21="","",ชี้วัด15!I21),IF(ชี้วัด15!I51="","",ชี้วัด15!I51))</f>
        <v/>
      </c>
      <c r="J21" s="314" t="str">
        <f>IF($B$2=1,IF(ชี้วัด15!J21="","",ชี้วัด15!J21),IF(ชี้วัด15!J51="","",ชี้วัด15!J51))</f>
        <v/>
      </c>
      <c r="K21" s="314" t="str">
        <f>IF($B$2=1,IF(ชี้วัด15!K21="","",ชี้วัด15!K21),IF(ชี้วัด15!K51="","",ชี้วัด15!K51))</f>
        <v/>
      </c>
      <c r="L21" s="314" t="str">
        <f>IF($B$2=1,IF(ชี้วัด15!L21="","",ชี้วัด15!L21),IF(ชี้วัด15!L51="","",ชี้วัด15!L51))</f>
        <v/>
      </c>
      <c r="M21" s="314" t="str">
        <f>IF($B$2=1,IF(ชี้วัด15!M21="","",ชี้วัด15!M21),IF(ชี้วัด15!M51="","",ชี้วัด15!M51))</f>
        <v/>
      </c>
      <c r="N21" s="314" t="str">
        <f>IF($B$2=1,IF(ชี้วัด15!N21="","",ชี้วัด15!N21),IF(ชี้วัด15!N51="","",ชี้วัด15!N51))</f>
        <v/>
      </c>
      <c r="O21" s="314" t="str">
        <f>IF($B$2=1,IF(ชี้วัด15!O21="","",ชี้วัด15!O21),IF(ชี้วัด15!O51="","",ชี้วัด15!O51))</f>
        <v/>
      </c>
      <c r="P21" s="314" t="str">
        <f>IF($B$2=1,IF(ชี้วัด15!P21="","",ชี้วัด15!P21),IF(ชี้วัด15!P51="","",ชี้วัด15!P51))</f>
        <v/>
      </c>
      <c r="Q21" s="314" t="str">
        <f>IF($B$2=1,IF(ชี้วัด15!Q21="","",ชี้วัด15!Q21),IF(ชี้วัด15!Q51="","",ชี้วัด15!Q51))</f>
        <v/>
      </c>
      <c r="R21" s="314" t="str">
        <f>IF($B$2=1,IF(ชี้วัด15!R21="","",ชี้วัด15!R21),IF(ชี้วัด15!R51="","",ชี้วัด15!R51))</f>
        <v/>
      </c>
      <c r="S21" s="314" t="str">
        <f>IF($B$2=1,IF(ชี้วัด15!S21="","",ชี้วัด15!S21),IF(ชี้วัด15!S51="","",ชี้วัด15!S51))</f>
        <v/>
      </c>
      <c r="T21" s="314" t="str">
        <f>IF($B$2=1,IF(ชี้วัด15!T21="","",ชี้วัด15!T21),IF(ชี้วัด15!T51="","",ชี้วัด15!T51))</f>
        <v/>
      </c>
      <c r="U21" s="314" t="str">
        <f>IF($B$2=1,IF(ชี้วัด15!U21="","",ชี้วัด15!U21),IF(ชี้วัด15!U51="","",ชี้วัด15!U51))</f>
        <v/>
      </c>
      <c r="V21" s="314" t="str">
        <f>IF($B$2=1,IF(ชี้วัด15!V21="","",ชี้วัด15!V21),IF(ชี้วัด15!V51="","",ชี้วัด15!V51))</f>
        <v/>
      </c>
      <c r="W21" s="314" t="str">
        <f>IF($B$2=1,IF(ชี้วัด15!W21="","",ชี้วัด15!W21),IF(ชี้วัด15!W51="","",ชี้วัด15!W51))</f>
        <v/>
      </c>
      <c r="X21" s="314" t="str">
        <f>IF($B$2=1,IF(ชี้วัด15!X21="","",ชี้วัด15!X21),IF(ชี้วัด15!X51="","",ชี้วัด15!X51))</f>
        <v/>
      </c>
      <c r="Y21" s="314" t="str">
        <f>IF($B$2=1,IF(ชี้วัด15!Y21="","",ชี้วัด15!Y21),IF(ชี้วัด15!Y51="","",ชี้วัด15!Y51))</f>
        <v/>
      </c>
      <c r="Z21" s="314" t="str">
        <f>IF($B$2=1,IF(ชี้วัด15!Z21="","",ชี้วัด15!Z21),IF(ชี้วัด15!Z51="","",ชี้วัด15!Z51))</f>
        <v/>
      </c>
      <c r="AA21" s="314" t="str">
        <f>IF($B$2=1,IF(ชี้วัด15!AA21="","",ชี้วัด15!AA21),IF(ชี้วัด15!AA51="","",ชี้วัด15!AA51))</f>
        <v/>
      </c>
      <c r="AB21" s="314" t="str">
        <f>IF($B$2=1,IF(ชี้วัด15!AB21="","",ชี้วัด15!AB21),IF(ชี้วัด15!AB51="","",ชี้วัด15!AB51))</f>
        <v/>
      </c>
      <c r="AC21" s="314" t="str">
        <f>IF($B$2=1,IF(ชี้วัด15!AC21="","",ชี้วัด15!AC21),IF(ชี้วัด15!AC51="","",ชี้วัด15!AC51))</f>
        <v/>
      </c>
      <c r="AD21" s="314" t="str">
        <f>IF($B$2=1,IF(ชี้วัด15!AD21="","",ชี้วัด15!AD21),IF(ชี้วัด15!AD51="","",ชี้วัด15!AD51))</f>
        <v/>
      </c>
      <c r="AE21" s="314" t="str">
        <f>IF($B$2=1,IF(ชี้วัด15!AE21="","",ชี้วัด15!AE21),IF(ชี้วัด15!AE51="","",ชี้วัด15!AE51))</f>
        <v/>
      </c>
      <c r="AF21" s="314" t="str">
        <f>IF($B$2=1,IF(ชี้วัด15!AF21="","",ชี้วัด15!AF21),IF(ชี้วัด15!AF51="","",ชี้วัด15!AF51))</f>
        <v/>
      </c>
      <c r="AG21" s="314" t="str">
        <f>IF($B$2=1,IF(ชี้วัด15!AG21="","",ชี้วัด15!AG21),IF(ชี้วัด15!AG51="","",ชี้วัด15!AG51))</f>
        <v/>
      </c>
      <c r="AH21" s="314" t="str">
        <f>IF($B$2=1,IF(ชี้วัด15!AH21="","",ชี้วัด15!AH21),IF(ชี้วัด15!AH51="","",ชี้วัด15!AH51))</f>
        <v/>
      </c>
      <c r="AI21" s="314" t="str">
        <f>IF($B$2=1,IF(ชี้วัด15!AI21="","",ชี้วัด15!AI21),IF(ชี้วัด15!AI51="","",ชี้วัด15!AI51))</f>
        <v/>
      </c>
      <c r="AJ21" s="314" t="str">
        <f>IF($B$2=1,IF(ชี้วัด15!AJ21="","",ชี้วัด15!AJ21),IF(ชี้วัด15!AJ51="","",ชี้วัด15!AJ51))</f>
        <v/>
      </c>
      <c r="AK21" s="314" t="str">
        <f>IF($B$2=1,IF(ชี้วัด15!AK21="","",ชี้วัด15!AK21),IF(ชี้วัด15!AK51="","",ชี้วัด15!AK51))</f>
        <v/>
      </c>
      <c r="AL21" s="314" t="str">
        <f>IF($B$2=1,IF(ชี้วัด15!AL21="","",ชี้วัด15!AL21),IF(ชี้วัด15!AL51="","",ชี้วัด15!AL51))</f>
        <v/>
      </c>
      <c r="AM21" s="314" t="str">
        <f>IF($B$2=1,IF(ชี้วัด15!AM21="","",ชี้วัด15!AM21),IF(ชี้วัด15!AM51="","",ชี้วัด15!AM51))</f>
        <v/>
      </c>
      <c r="AN21" s="314" t="str">
        <f>IF($B$2=1,IF(ชี้วัด15!AN21="","",ชี้วัด15!AN21),IF(ชี้วัด15!AN51="","",ชี้วัด15!AN51))</f>
        <v/>
      </c>
      <c r="AO21" s="314" t="str">
        <f>IF($B$2=1,IF(ชี้วัด15!AO21="","",ชี้วัด15!AO21),IF(ชี้วัด15!AO51="","",ชี้วัด15!AO51))</f>
        <v/>
      </c>
      <c r="AP21" s="314" t="str">
        <f>IF($B$2=1,IF(ชี้วัด15!AP21="","",ชี้วัด15!AP21),IF(ชี้วัด15!AP51="","",ชี้วัด15!AP51))</f>
        <v/>
      </c>
      <c r="AQ21" s="314" t="str">
        <f>IF($B$2=1,IF(ชี้วัด15!AQ21="","",ชี้วัด15!AQ21),IF(ชี้วัด15!AQ51="","",ชี้วัด15!AQ51))</f>
        <v/>
      </c>
      <c r="AR21" s="314" t="str">
        <f>IF($B$2=1,IF(ชี้วัด15!AR21="","",ชี้วัด15!AR21),IF(ชี้วัด15!AR51="","",ชี้วัด15!AR51))</f>
        <v/>
      </c>
      <c r="AS21" s="314" t="str">
        <f>IF($B$2=1,IF(ชี้วัด15!AS21="","",ชี้วัด15!AS21),IF(ชี้วัด15!AS51="","",ชี้วัด15!AS51))</f>
        <v/>
      </c>
      <c r="AT21" s="314" t="str">
        <f>IF($B$2=1,IF(ชี้วัด15!AT21="","",ชี้วัด15!AT21),IF(ชี้วัด15!AT51="","",ชี้วัด15!AT51))</f>
        <v/>
      </c>
      <c r="AU21" s="314" t="str">
        <f>IF($B$2=1,IF(ชี้วัด15!AU21="","",ชี้วัด15!AU21),IF(ชี้วัด15!AU51="","",ชี้วัด15!AU51))</f>
        <v/>
      </c>
      <c r="AV21" s="314" t="str">
        <f>IF($B$2=1,IF(ชี้วัด15!AV21="","",ชี้วัด15!AV21),IF(ชี้วัด15!AV51="","",ชี้วัด15!AV51))</f>
        <v/>
      </c>
      <c r="AW21" s="314" t="str">
        <f>IF($B$2=1,IF(ชี้วัด15!AW21="","",ชี้วัด15!AW21),IF(ชี้วัด15!AW51="","",ชี้วัด15!AW51))</f>
        <v/>
      </c>
      <c r="AX21" s="314" t="str">
        <f>IF($B$2=1,IF(ชี้วัด15!AX21="","",ชี้วัด15!AX21),IF(ชี้วัด15!AX51="","",ชี้วัด15!AX51))</f>
        <v/>
      </c>
      <c r="AY21" s="314" t="str">
        <f>IF($B$2=1,IF(ชี้วัด15!AY21="","",ชี้วัด15!AY21),IF(ชี้วัด15!AY51="","",ชี้วัด15!AY51))</f>
        <v/>
      </c>
      <c r="AZ21" s="314" t="str">
        <f>IF($B$2=1,IF(ชี้วัด15!AZ21="","",ชี้วัด15!AZ21),IF(ชี้วัด15!AZ51="","",ชี้วัด15!AZ51))</f>
        <v/>
      </c>
      <c r="BA21" s="314" t="str">
        <f>IF($B$2=1,IF(ชี้วัด15!BA21="","",ชี้วัด15!BA21),IF(ชี้วัด15!BA51="","",ชี้วัด15!BA51))</f>
        <v/>
      </c>
      <c r="BB21" s="314" t="str">
        <f>IF($B$2=1,IF(ชี้วัด15!BB21="","",ชี้วัด15!BB21),IF(ชี้วัด15!BB51="","",ชี้วัด15!BB51))</f>
        <v/>
      </c>
      <c r="BC21" s="314" t="str">
        <f>IF($B$2=1,IF(ชี้วัด15!BC21="","",ชี้วัด15!BC21),IF(ชี้วัด15!BC51="","",ชี้วัด15!BC51))</f>
        <v/>
      </c>
      <c r="BD21" s="314" t="str">
        <f>IF($B$2=1,IF(ชี้วัด15!BD21="","",ชี้วัด15!BD21),IF(ชี้วัด15!BD51="","",ชี้วัด15!BD51))</f>
        <v/>
      </c>
      <c r="BE21" s="116" t="str">
        <f>IF($B$2=1,IF(ชี้วัด15!BE21="","",ชี้วัด15!BE21),IF(ชี้วัด15!BE51="","",ชี้วัด15!BE51))</f>
        <v/>
      </c>
      <c r="BF21" s="116" t="str">
        <f>IF($B$2=1,IF(ชี้วัด15!BF21="","",ชี้วัด15!BF21),IF(ชี้วัด15!BF51="","",ชี้วัด15!BF51))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IF($B$2=1,IF(ชี้วัด15!E22="","",ชี้วัด15!E22),IF(ชี้วัด15!E52="","",ชี้วัด15!E52))</f>
        <v/>
      </c>
      <c r="F22" s="118"/>
      <c r="G22" s="314" t="str">
        <f>IF($B$2=1,IF(ชี้วัด15!G22="","",ชี้วัด15!G22),IF(ชี้วัด15!G52="","",ชี้วัด15!G52))</f>
        <v/>
      </c>
      <c r="H22" s="314" t="str">
        <f>IF($B$2=1,IF(ชี้วัด15!H22="","",ชี้วัด15!H22),IF(ชี้วัด15!H52="","",ชี้วัด15!H52))</f>
        <v/>
      </c>
      <c r="I22" s="314" t="str">
        <f>IF($B$2=1,IF(ชี้วัด15!I22="","",ชี้วัด15!I22),IF(ชี้วัด15!I52="","",ชี้วัด15!I52))</f>
        <v/>
      </c>
      <c r="J22" s="314" t="str">
        <f>IF($B$2=1,IF(ชี้วัด15!J22="","",ชี้วัด15!J22),IF(ชี้วัด15!J52="","",ชี้วัด15!J52))</f>
        <v/>
      </c>
      <c r="K22" s="314" t="str">
        <f>IF($B$2=1,IF(ชี้วัด15!K22="","",ชี้วัด15!K22),IF(ชี้วัด15!K52="","",ชี้วัด15!K52))</f>
        <v/>
      </c>
      <c r="L22" s="314" t="str">
        <f>IF($B$2=1,IF(ชี้วัด15!L22="","",ชี้วัด15!L22),IF(ชี้วัด15!L52="","",ชี้วัด15!L52))</f>
        <v/>
      </c>
      <c r="M22" s="314" t="str">
        <f>IF($B$2=1,IF(ชี้วัด15!M22="","",ชี้วัด15!M22),IF(ชี้วัด15!M52="","",ชี้วัด15!M52))</f>
        <v/>
      </c>
      <c r="N22" s="314" t="str">
        <f>IF($B$2=1,IF(ชี้วัด15!N22="","",ชี้วัด15!N22),IF(ชี้วัด15!N52="","",ชี้วัด15!N52))</f>
        <v/>
      </c>
      <c r="O22" s="314" t="str">
        <f>IF($B$2=1,IF(ชี้วัด15!O22="","",ชี้วัด15!O22),IF(ชี้วัด15!O52="","",ชี้วัด15!O52))</f>
        <v/>
      </c>
      <c r="P22" s="314" t="str">
        <f>IF($B$2=1,IF(ชี้วัด15!P22="","",ชี้วัด15!P22),IF(ชี้วัด15!P52="","",ชี้วัด15!P52))</f>
        <v/>
      </c>
      <c r="Q22" s="314" t="str">
        <f>IF($B$2=1,IF(ชี้วัด15!Q22="","",ชี้วัด15!Q22),IF(ชี้วัด15!Q52="","",ชี้วัด15!Q52))</f>
        <v/>
      </c>
      <c r="R22" s="314" t="str">
        <f>IF($B$2=1,IF(ชี้วัด15!R22="","",ชี้วัด15!R22),IF(ชี้วัด15!R52="","",ชี้วัด15!R52))</f>
        <v/>
      </c>
      <c r="S22" s="314" t="str">
        <f>IF($B$2=1,IF(ชี้วัด15!S22="","",ชี้วัด15!S22),IF(ชี้วัด15!S52="","",ชี้วัด15!S52))</f>
        <v/>
      </c>
      <c r="T22" s="314" t="str">
        <f>IF($B$2=1,IF(ชี้วัด15!T22="","",ชี้วัด15!T22),IF(ชี้วัด15!T52="","",ชี้วัด15!T52))</f>
        <v/>
      </c>
      <c r="U22" s="314" t="str">
        <f>IF($B$2=1,IF(ชี้วัด15!U22="","",ชี้วัด15!U22),IF(ชี้วัด15!U52="","",ชี้วัด15!U52))</f>
        <v/>
      </c>
      <c r="V22" s="314" t="str">
        <f>IF($B$2=1,IF(ชี้วัด15!V22="","",ชี้วัด15!V22),IF(ชี้วัด15!V52="","",ชี้วัด15!V52))</f>
        <v/>
      </c>
      <c r="W22" s="314" t="str">
        <f>IF($B$2=1,IF(ชี้วัด15!W22="","",ชี้วัด15!W22),IF(ชี้วัด15!W52="","",ชี้วัด15!W52))</f>
        <v/>
      </c>
      <c r="X22" s="314" t="str">
        <f>IF($B$2=1,IF(ชี้วัด15!X22="","",ชี้วัด15!X22),IF(ชี้วัด15!X52="","",ชี้วัด15!X52))</f>
        <v/>
      </c>
      <c r="Y22" s="314" t="str">
        <f>IF($B$2=1,IF(ชี้วัด15!Y22="","",ชี้วัด15!Y22),IF(ชี้วัด15!Y52="","",ชี้วัด15!Y52))</f>
        <v/>
      </c>
      <c r="Z22" s="314" t="str">
        <f>IF($B$2=1,IF(ชี้วัด15!Z22="","",ชี้วัด15!Z22),IF(ชี้วัด15!Z52="","",ชี้วัด15!Z52))</f>
        <v/>
      </c>
      <c r="AA22" s="314" t="str">
        <f>IF($B$2=1,IF(ชี้วัด15!AA22="","",ชี้วัด15!AA22),IF(ชี้วัด15!AA52="","",ชี้วัด15!AA52))</f>
        <v/>
      </c>
      <c r="AB22" s="314" t="str">
        <f>IF($B$2=1,IF(ชี้วัด15!AB22="","",ชี้วัด15!AB22),IF(ชี้วัด15!AB52="","",ชี้วัด15!AB52))</f>
        <v/>
      </c>
      <c r="AC22" s="314" t="str">
        <f>IF($B$2=1,IF(ชี้วัด15!AC22="","",ชี้วัด15!AC22),IF(ชี้วัด15!AC52="","",ชี้วัด15!AC52))</f>
        <v/>
      </c>
      <c r="AD22" s="314" t="str">
        <f>IF($B$2=1,IF(ชี้วัด15!AD22="","",ชี้วัด15!AD22),IF(ชี้วัด15!AD52="","",ชี้วัด15!AD52))</f>
        <v/>
      </c>
      <c r="AE22" s="314" t="str">
        <f>IF($B$2=1,IF(ชี้วัด15!AE22="","",ชี้วัด15!AE22),IF(ชี้วัด15!AE52="","",ชี้วัด15!AE52))</f>
        <v/>
      </c>
      <c r="AF22" s="314" t="str">
        <f>IF($B$2=1,IF(ชี้วัด15!AF22="","",ชี้วัด15!AF22),IF(ชี้วัด15!AF52="","",ชี้วัด15!AF52))</f>
        <v/>
      </c>
      <c r="AG22" s="314" t="str">
        <f>IF($B$2=1,IF(ชี้วัด15!AG22="","",ชี้วัด15!AG22),IF(ชี้วัด15!AG52="","",ชี้วัด15!AG52))</f>
        <v/>
      </c>
      <c r="AH22" s="314" t="str">
        <f>IF($B$2=1,IF(ชี้วัด15!AH22="","",ชี้วัด15!AH22),IF(ชี้วัด15!AH52="","",ชี้วัด15!AH52))</f>
        <v/>
      </c>
      <c r="AI22" s="314" t="str">
        <f>IF($B$2=1,IF(ชี้วัด15!AI22="","",ชี้วัด15!AI22),IF(ชี้วัด15!AI52="","",ชี้วัด15!AI52))</f>
        <v/>
      </c>
      <c r="AJ22" s="314" t="str">
        <f>IF($B$2=1,IF(ชี้วัด15!AJ22="","",ชี้วัด15!AJ22),IF(ชี้วัด15!AJ52="","",ชี้วัด15!AJ52))</f>
        <v/>
      </c>
      <c r="AK22" s="314" t="str">
        <f>IF($B$2=1,IF(ชี้วัด15!AK22="","",ชี้วัด15!AK22),IF(ชี้วัด15!AK52="","",ชี้วัด15!AK52))</f>
        <v/>
      </c>
      <c r="AL22" s="314" t="str">
        <f>IF($B$2=1,IF(ชี้วัด15!AL22="","",ชี้วัด15!AL22),IF(ชี้วัด15!AL52="","",ชี้วัด15!AL52))</f>
        <v/>
      </c>
      <c r="AM22" s="314" t="str">
        <f>IF($B$2=1,IF(ชี้วัด15!AM22="","",ชี้วัด15!AM22),IF(ชี้วัด15!AM52="","",ชี้วัด15!AM52))</f>
        <v/>
      </c>
      <c r="AN22" s="314" t="str">
        <f>IF($B$2=1,IF(ชี้วัด15!AN22="","",ชี้วัด15!AN22),IF(ชี้วัด15!AN52="","",ชี้วัด15!AN52))</f>
        <v/>
      </c>
      <c r="AO22" s="314" t="str">
        <f>IF($B$2=1,IF(ชี้วัด15!AO22="","",ชี้วัด15!AO22),IF(ชี้วัด15!AO52="","",ชี้วัด15!AO52))</f>
        <v/>
      </c>
      <c r="AP22" s="314" t="str">
        <f>IF($B$2=1,IF(ชี้วัด15!AP22="","",ชี้วัด15!AP22),IF(ชี้วัด15!AP52="","",ชี้วัด15!AP52))</f>
        <v/>
      </c>
      <c r="AQ22" s="314" t="str">
        <f>IF($B$2=1,IF(ชี้วัด15!AQ22="","",ชี้วัด15!AQ22),IF(ชี้วัด15!AQ52="","",ชี้วัด15!AQ52))</f>
        <v/>
      </c>
      <c r="AR22" s="314" t="str">
        <f>IF($B$2=1,IF(ชี้วัด15!AR22="","",ชี้วัด15!AR22),IF(ชี้วัด15!AR52="","",ชี้วัด15!AR52))</f>
        <v/>
      </c>
      <c r="AS22" s="314" t="str">
        <f>IF($B$2=1,IF(ชี้วัด15!AS22="","",ชี้วัด15!AS22),IF(ชี้วัด15!AS52="","",ชี้วัด15!AS52))</f>
        <v/>
      </c>
      <c r="AT22" s="314" t="str">
        <f>IF($B$2=1,IF(ชี้วัด15!AT22="","",ชี้วัด15!AT22),IF(ชี้วัด15!AT52="","",ชี้วัด15!AT52))</f>
        <v/>
      </c>
      <c r="AU22" s="314" t="str">
        <f>IF($B$2=1,IF(ชี้วัด15!AU22="","",ชี้วัด15!AU22),IF(ชี้วัด15!AU52="","",ชี้วัด15!AU52))</f>
        <v/>
      </c>
      <c r="AV22" s="314" t="str">
        <f>IF($B$2=1,IF(ชี้วัด15!AV22="","",ชี้วัด15!AV22),IF(ชี้วัด15!AV52="","",ชี้วัด15!AV52))</f>
        <v/>
      </c>
      <c r="AW22" s="314" t="str">
        <f>IF($B$2=1,IF(ชี้วัด15!AW22="","",ชี้วัด15!AW22),IF(ชี้วัด15!AW52="","",ชี้วัด15!AW52))</f>
        <v/>
      </c>
      <c r="AX22" s="314" t="str">
        <f>IF($B$2=1,IF(ชี้วัด15!AX22="","",ชี้วัด15!AX22),IF(ชี้วัด15!AX52="","",ชี้วัด15!AX52))</f>
        <v/>
      </c>
      <c r="AY22" s="314" t="str">
        <f>IF($B$2=1,IF(ชี้วัด15!AY22="","",ชี้วัด15!AY22),IF(ชี้วัด15!AY52="","",ชี้วัด15!AY52))</f>
        <v/>
      </c>
      <c r="AZ22" s="314" t="str">
        <f>IF($B$2=1,IF(ชี้วัด15!AZ22="","",ชี้วัด15!AZ22),IF(ชี้วัด15!AZ52="","",ชี้วัด15!AZ52))</f>
        <v/>
      </c>
      <c r="BA22" s="314" t="str">
        <f>IF($B$2=1,IF(ชี้วัด15!BA22="","",ชี้วัด15!BA22),IF(ชี้วัด15!BA52="","",ชี้วัด15!BA52))</f>
        <v/>
      </c>
      <c r="BB22" s="314" t="str">
        <f>IF($B$2=1,IF(ชี้วัด15!BB22="","",ชี้วัด15!BB22),IF(ชี้วัด15!BB52="","",ชี้วัด15!BB52))</f>
        <v/>
      </c>
      <c r="BC22" s="314" t="str">
        <f>IF($B$2=1,IF(ชี้วัด15!BC22="","",ชี้วัด15!BC22),IF(ชี้วัด15!BC52="","",ชี้วัด15!BC52))</f>
        <v/>
      </c>
      <c r="BD22" s="314" t="str">
        <f>IF($B$2=1,IF(ชี้วัด15!BD22="","",ชี้วัด15!BD22),IF(ชี้วัด15!BD52="","",ชี้วัด15!BD52))</f>
        <v/>
      </c>
      <c r="BE22" s="116" t="str">
        <f>IF($B$2=1,IF(ชี้วัด15!BE22="","",ชี้วัด15!BE22),IF(ชี้วัด15!BE52="","",ชี้วัด15!BE52))</f>
        <v/>
      </c>
      <c r="BF22" s="116" t="str">
        <f>IF($B$2=1,IF(ชี้วัด15!BF22="","",ชี้วัด15!BF22),IF(ชี้วัด15!BF52="","",ชี้วัด15!BF52))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IF($B$2=1,IF(ชี้วัด15!E23="","",ชี้วัด15!E23),IF(ชี้วัด15!E53="","",ชี้วัด15!E53))</f>
        <v/>
      </c>
      <c r="F23" s="118"/>
      <c r="G23" s="314" t="str">
        <f>IF($B$2=1,IF(ชี้วัด15!G23="","",ชี้วัด15!G23),IF(ชี้วัด15!G53="","",ชี้วัด15!G53))</f>
        <v/>
      </c>
      <c r="H23" s="314" t="str">
        <f>IF($B$2=1,IF(ชี้วัด15!H23="","",ชี้วัด15!H23),IF(ชี้วัด15!H53="","",ชี้วัด15!H53))</f>
        <v/>
      </c>
      <c r="I23" s="314" t="str">
        <f>IF($B$2=1,IF(ชี้วัด15!I23="","",ชี้วัด15!I23),IF(ชี้วัด15!I53="","",ชี้วัด15!I53))</f>
        <v/>
      </c>
      <c r="J23" s="314" t="str">
        <f>IF($B$2=1,IF(ชี้วัด15!J23="","",ชี้วัด15!J23),IF(ชี้วัด15!J53="","",ชี้วัด15!J53))</f>
        <v/>
      </c>
      <c r="K23" s="314" t="str">
        <f>IF($B$2=1,IF(ชี้วัด15!K23="","",ชี้วัด15!K23),IF(ชี้วัด15!K53="","",ชี้วัด15!K53))</f>
        <v/>
      </c>
      <c r="L23" s="314" t="str">
        <f>IF($B$2=1,IF(ชี้วัด15!L23="","",ชี้วัด15!L23),IF(ชี้วัด15!L53="","",ชี้วัด15!L53))</f>
        <v/>
      </c>
      <c r="M23" s="314" t="str">
        <f>IF($B$2=1,IF(ชี้วัด15!M23="","",ชี้วัด15!M23),IF(ชี้วัด15!M53="","",ชี้วัด15!M53))</f>
        <v/>
      </c>
      <c r="N23" s="314" t="str">
        <f>IF($B$2=1,IF(ชี้วัด15!N23="","",ชี้วัด15!N23),IF(ชี้วัด15!N53="","",ชี้วัด15!N53))</f>
        <v/>
      </c>
      <c r="O23" s="314" t="str">
        <f>IF($B$2=1,IF(ชี้วัด15!O23="","",ชี้วัด15!O23),IF(ชี้วัด15!O53="","",ชี้วัด15!O53))</f>
        <v/>
      </c>
      <c r="P23" s="314" t="str">
        <f>IF($B$2=1,IF(ชี้วัด15!P23="","",ชี้วัด15!P23),IF(ชี้วัด15!P53="","",ชี้วัด15!P53))</f>
        <v/>
      </c>
      <c r="Q23" s="314" t="str">
        <f>IF($B$2=1,IF(ชี้วัด15!Q23="","",ชี้วัด15!Q23),IF(ชี้วัด15!Q53="","",ชี้วัด15!Q53))</f>
        <v/>
      </c>
      <c r="R23" s="314" t="str">
        <f>IF($B$2=1,IF(ชี้วัด15!R23="","",ชี้วัด15!R23),IF(ชี้วัด15!R53="","",ชี้วัด15!R53))</f>
        <v/>
      </c>
      <c r="S23" s="314" t="str">
        <f>IF($B$2=1,IF(ชี้วัด15!S23="","",ชี้วัด15!S23),IF(ชี้วัด15!S53="","",ชี้วัด15!S53))</f>
        <v/>
      </c>
      <c r="T23" s="314" t="str">
        <f>IF($B$2=1,IF(ชี้วัด15!T23="","",ชี้วัด15!T23),IF(ชี้วัด15!T53="","",ชี้วัด15!T53))</f>
        <v/>
      </c>
      <c r="U23" s="314" t="str">
        <f>IF($B$2=1,IF(ชี้วัด15!U23="","",ชี้วัด15!U23),IF(ชี้วัด15!U53="","",ชี้วัด15!U53))</f>
        <v/>
      </c>
      <c r="V23" s="314" t="str">
        <f>IF($B$2=1,IF(ชี้วัด15!V23="","",ชี้วัด15!V23),IF(ชี้วัด15!V53="","",ชี้วัด15!V53))</f>
        <v/>
      </c>
      <c r="W23" s="314" t="str">
        <f>IF($B$2=1,IF(ชี้วัด15!W23="","",ชี้วัด15!W23),IF(ชี้วัด15!W53="","",ชี้วัด15!W53))</f>
        <v/>
      </c>
      <c r="X23" s="314" t="str">
        <f>IF($B$2=1,IF(ชี้วัด15!X23="","",ชี้วัด15!X23),IF(ชี้วัด15!X53="","",ชี้วัด15!X53))</f>
        <v/>
      </c>
      <c r="Y23" s="314" t="str">
        <f>IF($B$2=1,IF(ชี้วัด15!Y23="","",ชี้วัด15!Y23),IF(ชี้วัด15!Y53="","",ชี้วัด15!Y53))</f>
        <v/>
      </c>
      <c r="Z23" s="314" t="str">
        <f>IF($B$2=1,IF(ชี้วัด15!Z23="","",ชี้วัด15!Z23),IF(ชี้วัด15!Z53="","",ชี้วัด15!Z53))</f>
        <v/>
      </c>
      <c r="AA23" s="314" t="str">
        <f>IF($B$2=1,IF(ชี้วัด15!AA23="","",ชี้วัด15!AA23),IF(ชี้วัด15!AA53="","",ชี้วัด15!AA53))</f>
        <v/>
      </c>
      <c r="AB23" s="314" t="str">
        <f>IF($B$2=1,IF(ชี้วัด15!AB23="","",ชี้วัด15!AB23),IF(ชี้วัด15!AB53="","",ชี้วัด15!AB53))</f>
        <v/>
      </c>
      <c r="AC23" s="314" t="str">
        <f>IF($B$2=1,IF(ชี้วัด15!AC23="","",ชี้วัด15!AC23),IF(ชี้วัด15!AC53="","",ชี้วัด15!AC53))</f>
        <v/>
      </c>
      <c r="AD23" s="314" t="str">
        <f>IF($B$2=1,IF(ชี้วัด15!AD23="","",ชี้วัด15!AD23),IF(ชี้วัด15!AD53="","",ชี้วัด15!AD53))</f>
        <v/>
      </c>
      <c r="AE23" s="314" t="str">
        <f>IF($B$2=1,IF(ชี้วัด15!AE23="","",ชี้วัด15!AE23),IF(ชี้วัด15!AE53="","",ชี้วัด15!AE53))</f>
        <v/>
      </c>
      <c r="AF23" s="314" t="str">
        <f>IF($B$2=1,IF(ชี้วัด15!AF23="","",ชี้วัด15!AF23),IF(ชี้วัด15!AF53="","",ชี้วัด15!AF53))</f>
        <v/>
      </c>
      <c r="AG23" s="314" t="str">
        <f>IF($B$2=1,IF(ชี้วัด15!AG23="","",ชี้วัด15!AG23),IF(ชี้วัด15!AG53="","",ชี้วัด15!AG53))</f>
        <v/>
      </c>
      <c r="AH23" s="314" t="str">
        <f>IF($B$2=1,IF(ชี้วัด15!AH23="","",ชี้วัด15!AH23),IF(ชี้วัด15!AH53="","",ชี้วัด15!AH53))</f>
        <v/>
      </c>
      <c r="AI23" s="314" t="str">
        <f>IF($B$2=1,IF(ชี้วัด15!AI23="","",ชี้วัด15!AI23),IF(ชี้วัด15!AI53="","",ชี้วัด15!AI53))</f>
        <v/>
      </c>
      <c r="AJ23" s="314" t="str">
        <f>IF($B$2=1,IF(ชี้วัด15!AJ23="","",ชี้วัด15!AJ23),IF(ชี้วัด15!AJ53="","",ชี้วัด15!AJ53))</f>
        <v/>
      </c>
      <c r="AK23" s="314" t="str">
        <f>IF($B$2=1,IF(ชี้วัด15!AK23="","",ชี้วัด15!AK23),IF(ชี้วัด15!AK53="","",ชี้วัด15!AK53))</f>
        <v/>
      </c>
      <c r="AL23" s="314" t="str">
        <f>IF($B$2=1,IF(ชี้วัด15!AL23="","",ชี้วัด15!AL23),IF(ชี้วัด15!AL53="","",ชี้วัด15!AL53))</f>
        <v/>
      </c>
      <c r="AM23" s="314" t="str">
        <f>IF($B$2=1,IF(ชี้วัด15!AM23="","",ชี้วัด15!AM23),IF(ชี้วัด15!AM53="","",ชี้วัด15!AM53))</f>
        <v/>
      </c>
      <c r="AN23" s="314" t="str">
        <f>IF($B$2=1,IF(ชี้วัด15!AN23="","",ชี้วัด15!AN23),IF(ชี้วัด15!AN53="","",ชี้วัด15!AN53))</f>
        <v/>
      </c>
      <c r="AO23" s="314" t="str">
        <f>IF($B$2=1,IF(ชี้วัด15!AO23="","",ชี้วัด15!AO23),IF(ชี้วัด15!AO53="","",ชี้วัด15!AO53))</f>
        <v/>
      </c>
      <c r="AP23" s="314" t="str">
        <f>IF($B$2=1,IF(ชี้วัด15!AP23="","",ชี้วัด15!AP23),IF(ชี้วัด15!AP53="","",ชี้วัด15!AP53))</f>
        <v/>
      </c>
      <c r="AQ23" s="314" t="str">
        <f>IF($B$2=1,IF(ชี้วัด15!AQ23="","",ชี้วัด15!AQ23),IF(ชี้วัด15!AQ53="","",ชี้วัด15!AQ53))</f>
        <v/>
      </c>
      <c r="AR23" s="314" t="str">
        <f>IF($B$2=1,IF(ชี้วัด15!AR23="","",ชี้วัด15!AR23),IF(ชี้วัด15!AR53="","",ชี้วัด15!AR53))</f>
        <v/>
      </c>
      <c r="AS23" s="314" t="str">
        <f>IF($B$2=1,IF(ชี้วัด15!AS23="","",ชี้วัด15!AS23),IF(ชี้วัด15!AS53="","",ชี้วัด15!AS53))</f>
        <v/>
      </c>
      <c r="AT23" s="314" t="str">
        <f>IF($B$2=1,IF(ชี้วัด15!AT23="","",ชี้วัด15!AT23),IF(ชี้วัด15!AT53="","",ชี้วัด15!AT53))</f>
        <v/>
      </c>
      <c r="AU23" s="314" t="str">
        <f>IF($B$2=1,IF(ชี้วัด15!AU23="","",ชี้วัด15!AU23),IF(ชี้วัด15!AU53="","",ชี้วัด15!AU53))</f>
        <v/>
      </c>
      <c r="AV23" s="314" t="str">
        <f>IF($B$2=1,IF(ชี้วัด15!AV23="","",ชี้วัด15!AV23),IF(ชี้วัด15!AV53="","",ชี้วัด15!AV53))</f>
        <v/>
      </c>
      <c r="AW23" s="314" t="str">
        <f>IF($B$2=1,IF(ชี้วัด15!AW23="","",ชี้วัด15!AW23),IF(ชี้วัด15!AW53="","",ชี้วัด15!AW53))</f>
        <v/>
      </c>
      <c r="AX23" s="314" t="str">
        <f>IF($B$2=1,IF(ชี้วัด15!AX23="","",ชี้วัด15!AX23),IF(ชี้วัด15!AX53="","",ชี้วัด15!AX53))</f>
        <v/>
      </c>
      <c r="AY23" s="314" t="str">
        <f>IF($B$2=1,IF(ชี้วัด15!AY23="","",ชี้วัด15!AY23),IF(ชี้วัด15!AY53="","",ชี้วัด15!AY53))</f>
        <v/>
      </c>
      <c r="AZ23" s="314" t="str">
        <f>IF($B$2=1,IF(ชี้วัด15!AZ23="","",ชี้วัด15!AZ23),IF(ชี้วัด15!AZ53="","",ชี้วัด15!AZ53))</f>
        <v/>
      </c>
      <c r="BA23" s="314" t="str">
        <f>IF($B$2=1,IF(ชี้วัด15!BA23="","",ชี้วัด15!BA23),IF(ชี้วัด15!BA53="","",ชี้วัด15!BA53))</f>
        <v/>
      </c>
      <c r="BB23" s="314" t="str">
        <f>IF($B$2=1,IF(ชี้วัด15!BB23="","",ชี้วัด15!BB23),IF(ชี้วัด15!BB53="","",ชี้วัด15!BB53))</f>
        <v/>
      </c>
      <c r="BC23" s="314" t="str">
        <f>IF($B$2=1,IF(ชี้วัด15!BC23="","",ชี้วัด15!BC23),IF(ชี้วัด15!BC53="","",ชี้วัด15!BC53))</f>
        <v/>
      </c>
      <c r="BD23" s="314" t="str">
        <f>IF($B$2=1,IF(ชี้วัด15!BD23="","",ชี้วัด15!BD23),IF(ชี้วัด15!BD53="","",ชี้วัด15!BD53))</f>
        <v/>
      </c>
      <c r="BE23" s="116" t="str">
        <f>IF($B$2=1,IF(ชี้วัด15!BE23="","",ชี้วัด15!BE23),IF(ชี้วัด15!BE53="","",ชี้วัด15!BE53))</f>
        <v/>
      </c>
      <c r="BF23" s="116" t="str">
        <f>IF($B$2=1,IF(ชี้วัด15!BF23="","",ชี้วัด15!BF23),IF(ชี้วัด15!BF53="","",ชี้วัด15!BF53))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IF($B$2=1,IF(ชี้วัด15!E24="","",ชี้วัด15!E24),IF(ชี้วัด15!E54="","",ชี้วัด15!E54))</f>
        <v/>
      </c>
      <c r="F24" s="118"/>
      <c r="G24" s="314" t="str">
        <f>IF($B$2=1,IF(ชี้วัด15!G24="","",ชี้วัด15!G24),IF(ชี้วัด15!G54="","",ชี้วัด15!G54))</f>
        <v/>
      </c>
      <c r="H24" s="314" t="str">
        <f>IF($B$2=1,IF(ชี้วัด15!H24="","",ชี้วัด15!H24),IF(ชี้วัด15!H54="","",ชี้วัด15!H54))</f>
        <v/>
      </c>
      <c r="I24" s="314" t="str">
        <f>IF($B$2=1,IF(ชี้วัด15!I24="","",ชี้วัด15!I24),IF(ชี้วัด15!I54="","",ชี้วัด15!I54))</f>
        <v/>
      </c>
      <c r="J24" s="314" t="str">
        <f>IF($B$2=1,IF(ชี้วัด15!J24="","",ชี้วัด15!J24),IF(ชี้วัด15!J54="","",ชี้วัด15!J54))</f>
        <v/>
      </c>
      <c r="K24" s="314" t="str">
        <f>IF($B$2=1,IF(ชี้วัด15!K24="","",ชี้วัด15!K24),IF(ชี้วัด15!K54="","",ชี้วัด15!K54))</f>
        <v/>
      </c>
      <c r="L24" s="314" t="str">
        <f>IF($B$2=1,IF(ชี้วัด15!L24="","",ชี้วัด15!L24),IF(ชี้วัด15!L54="","",ชี้วัด15!L54))</f>
        <v/>
      </c>
      <c r="M24" s="314" t="str">
        <f>IF($B$2=1,IF(ชี้วัด15!M24="","",ชี้วัด15!M24),IF(ชี้วัด15!M54="","",ชี้วัด15!M54))</f>
        <v/>
      </c>
      <c r="N24" s="314" t="str">
        <f>IF($B$2=1,IF(ชี้วัด15!N24="","",ชี้วัด15!N24),IF(ชี้วัด15!N54="","",ชี้วัด15!N54))</f>
        <v/>
      </c>
      <c r="O24" s="314" t="str">
        <f>IF($B$2=1,IF(ชี้วัด15!O24="","",ชี้วัด15!O24),IF(ชี้วัด15!O54="","",ชี้วัด15!O54))</f>
        <v/>
      </c>
      <c r="P24" s="314" t="str">
        <f>IF($B$2=1,IF(ชี้วัด15!P24="","",ชี้วัด15!P24),IF(ชี้วัด15!P54="","",ชี้วัด15!P54))</f>
        <v/>
      </c>
      <c r="Q24" s="314" t="str">
        <f>IF($B$2=1,IF(ชี้วัด15!Q24="","",ชี้วัด15!Q24),IF(ชี้วัด15!Q54="","",ชี้วัด15!Q54))</f>
        <v/>
      </c>
      <c r="R24" s="314" t="str">
        <f>IF($B$2=1,IF(ชี้วัด15!R24="","",ชี้วัด15!R24),IF(ชี้วัด15!R54="","",ชี้วัด15!R54))</f>
        <v/>
      </c>
      <c r="S24" s="314" t="str">
        <f>IF($B$2=1,IF(ชี้วัด15!S24="","",ชี้วัด15!S24),IF(ชี้วัด15!S54="","",ชี้วัด15!S54))</f>
        <v/>
      </c>
      <c r="T24" s="314" t="str">
        <f>IF($B$2=1,IF(ชี้วัด15!T24="","",ชี้วัด15!T24),IF(ชี้วัด15!T54="","",ชี้วัด15!T54))</f>
        <v/>
      </c>
      <c r="U24" s="314" t="str">
        <f>IF($B$2=1,IF(ชี้วัด15!U24="","",ชี้วัด15!U24),IF(ชี้วัด15!U54="","",ชี้วัด15!U54))</f>
        <v/>
      </c>
      <c r="V24" s="314" t="str">
        <f>IF($B$2=1,IF(ชี้วัด15!V24="","",ชี้วัด15!V24),IF(ชี้วัด15!V54="","",ชี้วัด15!V54))</f>
        <v/>
      </c>
      <c r="W24" s="314" t="str">
        <f>IF($B$2=1,IF(ชี้วัด15!W24="","",ชี้วัด15!W24),IF(ชี้วัด15!W54="","",ชี้วัด15!W54))</f>
        <v/>
      </c>
      <c r="X24" s="314" t="str">
        <f>IF($B$2=1,IF(ชี้วัด15!X24="","",ชี้วัด15!X24),IF(ชี้วัด15!X54="","",ชี้วัด15!X54))</f>
        <v/>
      </c>
      <c r="Y24" s="314" t="str">
        <f>IF($B$2=1,IF(ชี้วัด15!Y24="","",ชี้วัด15!Y24),IF(ชี้วัด15!Y54="","",ชี้วัด15!Y54))</f>
        <v/>
      </c>
      <c r="Z24" s="314" t="str">
        <f>IF($B$2=1,IF(ชี้วัด15!Z24="","",ชี้วัด15!Z24),IF(ชี้วัด15!Z54="","",ชี้วัด15!Z54))</f>
        <v/>
      </c>
      <c r="AA24" s="314" t="str">
        <f>IF($B$2=1,IF(ชี้วัด15!AA24="","",ชี้วัด15!AA24),IF(ชี้วัด15!AA54="","",ชี้วัด15!AA54))</f>
        <v/>
      </c>
      <c r="AB24" s="314" t="str">
        <f>IF($B$2=1,IF(ชี้วัด15!AB24="","",ชี้วัด15!AB24),IF(ชี้วัด15!AB54="","",ชี้วัด15!AB54))</f>
        <v/>
      </c>
      <c r="AC24" s="314" t="str">
        <f>IF($B$2=1,IF(ชี้วัด15!AC24="","",ชี้วัด15!AC24),IF(ชี้วัด15!AC54="","",ชี้วัด15!AC54))</f>
        <v/>
      </c>
      <c r="AD24" s="314" t="str">
        <f>IF($B$2=1,IF(ชี้วัด15!AD24="","",ชี้วัด15!AD24),IF(ชี้วัด15!AD54="","",ชี้วัด15!AD54))</f>
        <v/>
      </c>
      <c r="AE24" s="314" t="str">
        <f>IF($B$2=1,IF(ชี้วัด15!AE24="","",ชี้วัด15!AE24),IF(ชี้วัด15!AE54="","",ชี้วัด15!AE54))</f>
        <v/>
      </c>
      <c r="AF24" s="314" t="str">
        <f>IF($B$2=1,IF(ชี้วัด15!AF24="","",ชี้วัด15!AF24),IF(ชี้วัด15!AF54="","",ชี้วัด15!AF54))</f>
        <v/>
      </c>
      <c r="AG24" s="314" t="str">
        <f>IF($B$2=1,IF(ชี้วัด15!AG24="","",ชี้วัด15!AG24),IF(ชี้วัด15!AG54="","",ชี้วัด15!AG54))</f>
        <v/>
      </c>
      <c r="AH24" s="314" t="str">
        <f>IF($B$2=1,IF(ชี้วัด15!AH24="","",ชี้วัด15!AH24),IF(ชี้วัด15!AH54="","",ชี้วัด15!AH54))</f>
        <v/>
      </c>
      <c r="AI24" s="314" t="str">
        <f>IF($B$2=1,IF(ชี้วัด15!AI24="","",ชี้วัด15!AI24),IF(ชี้วัด15!AI54="","",ชี้วัด15!AI54))</f>
        <v/>
      </c>
      <c r="AJ24" s="314" t="str">
        <f>IF($B$2=1,IF(ชี้วัด15!AJ24="","",ชี้วัด15!AJ24),IF(ชี้วัด15!AJ54="","",ชี้วัด15!AJ54))</f>
        <v/>
      </c>
      <c r="AK24" s="314" t="str">
        <f>IF($B$2=1,IF(ชี้วัด15!AK24="","",ชี้วัด15!AK24),IF(ชี้วัด15!AK54="","",ชี้วัด15!AK54))</f>
        <v/>
      </c>
      <c r="AL24" s="314" t="str">
        <f>IF($B$2=1,IF(ชี้วัด15!AL24="","",ชี้วัด15!AL24),IF(ชี้วัด15!AL54="","",ชี้วัด15!AL54))</f>
        <v/>
      </c>
      <c r="AM24" s="314" t="str">
        <f>IF($B$2=1,IF(ชี้วัด15!AM24="","",ชี้วัด15!AM24),IF(ชี้วัด15!AM54="","",ชี้วัด15!AM54))</f>
        <v/>
      </c>
      <c r="AN24" s="314" t="str">
        <f>IF($B$2=1,IF(ชี้วัด15!AN24="","",ชี้วัด15!AN24),IF(ชี้วัด15!AN54="","",ชี้วัด15!AN54))</f>
        <v/>
      </c>
      <c r="AO24" s="314" t="str">
        <f>IF($B$2=1,IF(ชี้วัด15!AO24="","",ชี้วัด15!AO24),IF(ชี้วัด15!AO54="","",ชี้วัด15!AO54))</f>
        <v/>
      </c>
      <c r="AP24" s="314" t="str">
        <f>IF($B$2=1,IF(ชี้วัด15!AP24="","",ชี้วัด15!AP24),IF(ชี้วัด15!AP54="","",ชี้วัด15!AP54))</f>
        <v/>
      </c>
      <c r="AQ24" s="314" t="str">
        <f>IF($B$2=1,IF(ชี้วัด15!AQ24="","",ชี้วัด15!AQ24),IF(ชี้วัด15!AQ54="","",ชี้วัด15!AQ54))</f>
        <v/>
      </c>
      <c r="AR24" s="314" t="str">
        <f>IF($B$2=1,IF(ชี้วัด15!AR24="","",ชี้วัด15!AR24),IF(ชี้วัด15!AR54="","",ชี้วัด15!AR54))</f>
        <v/>
      </c>
      <c r="AS24" s="314" t="str">
        <f>IF($B$2=1,IF(ชี้วัด15!AS24="","",ชี้วัด15!AS24),IF(ชี้วัด15!AS54="","",ชี้วัด15!AS54))</f>
        <v/>
      </c>
      <c r="AT24" s="314" t="str">
        <f>IF($B$2=1,IF(ชี้วัด15!AT24="","",ชี้วัด15!AT24),IF(ชี้วัด15!AT54="","",ชี้วัด15!AT54))</f>
        <v/>
      </c>
      <c r="AU24" s="314" t="str">
        <f>IF($B$2=1,IF(ชี้วัด15!AU24="","",ชี้วัด15!AU24),IF(ชี้วัด15!AU54="","",ชี้วัด15!AU54))</f>
        <v/>
      </c>
      <c r="AV24" s="314" t="str">
        <f>IF($B$2=1,IF(ชี้วัด15!AV24="","",ชี้วัด15!AV24),IF(ชี้วัด15!AV54="","",ชี้วัด15!AV54))</f>
        <v/>
      </c>
      <c r="AW24" s="314" t="str">
        <f>IF($B$2=1,IF(ชี้วัด15!AW24="","",ชี้วัด15!AW24),IF(ชี้วัด15!AW54="","",ชี้วัด15!AW54))</f>
        <v/>
      </c>
      <c r="AX24" s="314" t="str">
        <f>IF($B$2=1,IF(ชี้วัด15!AX24="","",ชี้วัด15!AX24),IF(ชี้วัด15!AX54="","",ชี้วัด15!AX54))</f>
        <v/>
      </c>
      <c r="AY24" s="314" t="str">
        <f>IF($B$2=1,IF(ชี้วัด15!AY24="","",ชี้วัด15!AY24),IF(ชี้วัด15!AY54="","",ชี้วัด15!AY54))</f>
        <v/>
      </c>
      <c r="AZ24" s="314" t="str">
        <f>IF($B$2=1,IF(ชี้วัด15!AZ24="","",ชี้วัด15!AZ24),IF(ชี้วัด15!AZ54="","",ชี้วัด15!AZ54))</f>
        <v/>
      </c>
      <c r="BA24" s="314" t="str">
        <f>IF($B$2=1,IF(ชี้วัด15!BA24="","",ชี้วัด15!BA24),IF(ชี้วัด15!BA54="","",ชี้วัด15!BA54))</f>
        <v/>
      </c>
      <c r="BB24" s="314" t="str">
        <f>IF($B$2=1,IF(ชี้วัด15!BB24="","",ชี้วัด15!BB24),IF(ชี้วัด15!BB54="","",ชี้วัด15!BB54))</f>
        <v/>
      </c>
      <c r="BC24" s="314" t="str">
        <f>IF($B$2=1,IF(ชี้วัด15!BC24="","",ชี้วัด15!BC24),IF(ชี้วัด15!BC54="","",ชี้วัด15!BC54))</f>
        <v/>
      </c>
      <c r="BD24" s="314" t="str">
        <f>IF($B$2=1,IF(ชี้วัด15!BD24="","",ชี้วัด15!BD24),IF(ชี้วัด15!BD54="","",ชี้วัด15!BD54))</f>
        <v/>
      </c>
      <c r="BE24" s="116" t="str">
        <f>IF($B$2=1,IF(ชี้วัด15!BE24="","",ชี้วัด15!BE24),IF(ชี้วัด15!BE54="","",ชี้วัด15!BE54))</f>
        <v/>
      </c>
      <c r="BF24" s="116" t="str">
        <f>IF($B$2=1,IF(ชี้วัด15!BF24="","",ชี้วัด15!BF24),IF(ชี้วัด15!BF54="","",ชี้วัด15!BF54))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IF($B$2=1,IF(ชี้วัด15!E25="","",ชี้วัด15!E25),IF(ชี้วัด15!E55="","",ชี้วัด15!E55))</f>
        <v/>
      </c>
      <c r="F25" s="118"/>
      <c r="G25" s="314" t="str">
        <f>IF($B$2=1,IF(ชี้วัด15!G25="","",ชี้วัด15!G25),IF(ชี้วัด15!G55="","",ชี้วัด15!G55))</f>
        <v/>
      </c>
      <c r="H25" s="314" t="str">
        <f>IF($B$2=1,IF(ชี้วัด15!H25="","",ชี้วัด15!H25),IF(ชี้วัด15!H55="","",ชี้วัด15!H55))</f>
        <v/>
      </c>
      <c r="I25" s="314" t="str">
        <f>IF($B$2=1,IF(ชี้วัด15!I25="","",ชี้วัด15!I25),IF(ชี้วัด15!I55="","",ชี้วัด15!I55))</f>
        <v/>
      </c>
      <c r="J25" s="314" t="str">
        <f>IF($B$2=1,IF(ชี้วัด15!J25="","",ชี้วัด15!J25),IF(ชี้วัด15!J55="","",ชี้วัด15!J55))</f>
        <v/>
      </c>
      <c r="K25" s="314" t="str">
        <f>IF($B$2=1,IF(ชี้วัด15!K25="","",ชี้วัด15!K25),IF(ชี้วัด15!K55="","",ชี้วัด15!K55))</f>
        <v/>
      </c>
      <c r="L25" s="314" t="str">
        <f>IF($B$2=1,IF(ชี้วัด15!L25="","",ชี้วัด15!L25),IF(ชี้วัด15!L55="","",ชี้วัด15!L55))</f>
        <v/>
      </c>
      <c r="M25" s="314" t="str">
        <f>IF($B$2=1,IF(ชี้วัด15!M25="","",ชี้วัด15!M25),IF(ชี้วัด15!M55="","",ชี้วัด15!M55))</f>
        <v/>
      </c>
      <c r="N25" s="314" t="str">
        <f>IF($B$2=1,IF(ชี้วัด15!N25="","",ชี้วัด15!N25),IF(ชี้วัด15!N55="","",ชี้วัด15!N55))</f>
        <v/>
      </c>
      <c r="O25" s="314" t="str">
        <f>IF($B$2=1,IF(ชี้วัด15!O25="","",ชี้วัด15!O25),IF(ชี้วัด15!O55="","",ชี้วัด15!O55))</f>
        <v/>
      </c>
      <c r="P25" s="314" t="str">
        <f>IF($B$2=1,IF(ชี้วัด15!P25="","",ชี้วัด15!P25),IF(ชี้วัด15!P55="","",ชี้วัด15!P55))</f>
        <v/>
      </c>
      <c r="Q25" s="314" t="str">
        <f>IF($B$2=1,IF(ชี้วัด15!Q25="","",ชี้วัด15!Q25),IF(ชี้วัด15!Q55="","",ชี้วัด15!Q55))</f>
        <v/>
      </c>
      <c r="R25" s="314" t="str">
        <f>IF($B$2=1,IF(ชี้วัด15!R25="","",ชี้วัด15!R25),IF(ชี้วัด15!R55="","",ชี้วัด15!R55))</f>
        <v/>
      </c>
      <c r="S25" s="314" t="str">
        <f>IF($B$2=1,IF(ชี้วัด15!S25="","",ชี้วัด15!S25),IF(ชี้วัด15!S55="","",ชี้วัด15!S55))</f>
        <v/>
      </c>
      <c r="T25" s="314" t="str">
        <f>IF($B$2=1,IF(ชี้วัด15!T25="","",ชี้วัด15!T25),IF(ชี้วัด15!T55="","",ชี้วัด15!T55))</f>
        <v/>
      </c>
      <c r="U25" s="314" t="str">
        <f>IF($B$2=1,IF(ชี้วัด15!U25="","",ชี้วัด15!U25),IF(ชี้วัด15!U55="","",ชี้วัด15!U55))</f>
        <v/>
      </c>
      <c r="V25" s="314" t="str">
        <f>IF($B$2=1,IF(ชี้วัด15!V25="","",ชี้วัด15!V25),IF(ชี้วัด15!V55="","",ชี้วัด15!V55))</f>
        <v/>
      </c>
      <c r="W25" s="314" t="str">
        <f>IF($B$2=1,IF(ชี้วัด15!W25="","",ชี้วัด15!W25),IF(ชี้วัด15!W55="","",ชี้วัด15!W55))</f>
        <v/>
      </c>
      <c r="X25" s="314" t="str">
        <f>IF($B$2=1,IF(ชี้วัด15!X25="","",ชี้วัด15!X25),IF(ชี้วัด15!X55="","",ชี้วัด15!X55))</f>
        <v/>
      </c>
      <c r="Y25" s="314" t="str">
        <f>IF($B$2=1,IF(ชี้วัด15!Y25="","",ชี้วัด15!Y25),IF(ชี้วัด15!Y55="","",ชี้วัด15!Y55))</f>
        <v/>
      </c>
      <c r="Z25" s="314" t="str">
        <f>IF($B$2=1,IF(ชี้วัด15!Z25="","",ชี้วัด15!Z25),IF(ชี้วัด15!Z55="","",ชี้วัด15!Z55))</f>
        <v/>
      </c>
      <c r="AA25" s="314" t="str">
        <f>IF($B$2=1,IF(ชี้วัด15!AA25="","",ชี้วัด15!AA25),IF(ชี้วัด15!AA55="","",ชี้วัด15!AA55))</f>
        <v/>
      </c>
      <c r="AB25" s="314" t="str">
        <f>IF($B$2=1,IF(ชี้วัด15!AB25="","",ชี้วัด15!AB25),IF(ชี้วัด15!AB55="","",ชี้วัด15!AB55))</f>
        <v/>
      </c>
      <c r="AC25" s="314" t="str">
        <f>IF($B$2=1,IF(ชี้วัด15!AC25="","",ชี้วัด15!AC25),IF(ชี้วัด15!AC55="","",ชี้วัด15!AC55))</f>
        <v/>
      </c>
      <c r="AD25" s="314" t="str">
        <f>IF($B$2=1,IF(ชี้วัด15!AD25="","",ชี้วัด15!AD25),IF(ชี้วัด15!AD55="","",ชี้วัด15!AD55))</f>
        <v/>
      </c>
      <c r="AE25" s="314" t="str">
        <f>IF($B$2=1,IF(ชี้วัด15!AE25="","",ชี้วัด15!AE25),IF(ชี้วัด15!AE55="","",ชี้วัด15!AE55))</f>
        <v/>
      </c>
      <c r="AF25" s="314" t="str">
        <f>IF($B$2=1,IF(ชี้วัด15!AF25="","",ชี้วัด15!AF25),IF(ชี้วัด15!AF55="","",ชี้วัด15!AF55))</f>
        <v/>
      </c>
      <c r="AG25" s="314" t="str">
        <f>IF($B$2=1,IF(ชี้วัด15!AG25="","",ชี้วัด15!AG25),IF(ชี้วัด15!AG55="","",ชี้วัด15!AG55))</f>
        <v/>
      </c>
      <c r="AH25" s="314" t="str">
        <f>IF($B$2=1,IF(ชี้วัด15!AH25="","",ชี้วัด15!AH25),IF(ชี้วัด15!AH55="","",ชี้วัด15!AH55))</f>
        <v/>
      </c>
      <c r="AI25" s="314" t="str">
        <f>IF($B$2=1,IF(ชี้วัด15!AI25="","",ชี้วัด15!AI25),IF(ชี้วัด15!AI55="","",ชี้วัด15!AI55))</f>
        <v/>
      </c>
      <c r="AJ25" s="314" t="str">
        <f>IF($B$2=1,IF(ชี้วัด15!AJ25="","",ชี้วัด15!AJ25),IF(ชี้วัด15!AJ55="","",ชี้วัด15!AJ55))</f>
        <v/>
      </c>
      <c r="AK25" s="314" t="str">
        <f>IF($B$2=1,IF(ชี้วัด15!AK25="","",ชี้วัด15!AK25),IF(ชี้วัด15!AK55="","",ชี้วัด15!AK55))</f>
        <v/>
      </c>
      <c r="AL25" s="314" t="str">
        <f>IF($B$2=1,IF(ชี้วัด15!AL25="","",ชี้วัด15!AL25),IF(ชี้วัด15!AL55="","",ชี้วัด15!AL55))</f>
        <v/>
      </c>
      <c r="AM25" s="314" t="str">
        <f>IF($B$2=1,IF(ชี้วัด15!AM25="","",ชี้วัด15!AM25),IF(ชี้วัด15!AM55="","",ชี้วัด15!AM55))</f>
        <v/>
      </c>
      <c r="AN25" s="314" t="str">
        <f>IF($B$2=1,IF(ชี้วัด15!AN25="","",ชี้วัด15!AN25),IF(ชี้วัด15!AN55="","",ชี้วัด15!AN55))</f>
        <v/>
      </c>
      <c r="AO25" s="314" t="str">
        <f>IF($B$2=1,IF(ชี้วัด15!AO25="","",ชี้วัด15!AO25),IF(ชี้วัด15!AO55="","",ชี้วัด15!AO55))</f>
        <v/>
      </c>
      <c r="AP25" s="314" t="str">
        <f>IF($B$2=1,IF(ชี้วัด15!AP25="","",ชี้วัด15!AP25),IF(ชี้วัด15!AP55="","",ชี้วัด15!AP55))</f>
        <v/>
      </c>
      <c r="AQ25" s="314" t="str">
        <f>IF($B$2=1,IF(ชี้วัด15!AQ25="","",ชี้วัด15!AQ25),IF(ชี้วัด15!AQ55="","",ชี้วัด15!AQ55))</f>
        <v/>
      </c>
      <c r="AR25" s="314" t="str">
        <f>IF($B$2=1,IF(ชี้วัด15!AR25="","",ชี้วัด15!AR25),IF(ชี้วัด15!AR55="","",ชี้วัด15!AR55))</f>
        <v/>
      </c>
      <c r="AS25" s="314" t="str">
        <f>IF($B$2=1,IF(ชี้วัด15!AS25="","",ชี้วัด15!AS25),IF(ชี้วัด15!AS55="","",ชี้วัด15!AS55))</f>
        <v/>
      </c>
      <c r="AT25" s="314" t="str">
        <f>IF($B$2=1,IF(ชี้วัด15!AT25="","",ชี้วัด15!AT25),IF(ชี้วัด15!AT55="","",ชี้วัด15!AT55))</f>
        <v/>
      </c>
      <c r="AU25" s="314" t="str">
        <f>IF($B$2=1,IF(ชี้วัด15!AU25="","",ชี้วัด15!AU25),IF(ชี้วัด15!AU55="","",ชี้วัด15!AU55))</f>
        <v/>
      </c>
      <c r="AV25" s="314" t="str">
        <f>IF($B$2=1,IF(ชี้วัด15!AV25="","",ชี้วัด15!AV25),IF(ชี้วัด15!AV55="","",ชี้วัด15!AV55))</f>
        <v/>
      </c>
      <c r="AW25" s="314" t="str">
        <f>IF($B$2=1,IF(ชี้วัด15!AW25="","",ชี้วัด15!AW25),IF(ชี้วัด15!AW55="","",ชี้วัด15!AW55))</f>
        <v/>
      </c>
      <c r="AX25" s="314" t="str">
        <f>IF($B$2=1,IF(ชี้วัด15!AX25="","",ชี้วัด15!AX25),IF(ชี้วัด15!AX55="","",ชี้วัด15!AX55))</f>
        <v/>
      </c>
      <c r="AY25" s="314" t="str">
        <f>IF($B$2=1,IF(ชี้วัด15!AY25="","",ชี้วัด15!AY25),IF(ชี้วัด15!AY55="","",ชี้วัด15!AY55))</f>
        <v/>
      </c>
      <c r="AZ25" s="314" t="str">
        <f>IF($B$2=1,IF(ชี้วัด15!AZ25="","",ชี้วัด15!AZ25),IF(ชี้วัด15!AZ55="","",ชี้วัด15!AZ55))</f>
        <v/>
      </c>
      <c r="BA25" s="314" t="str">
        <f>IF($B$2=1,IF(ชี้วัด15!BA25="","",ชี้วัด15!BA25),IF(ชี้วัด15!BA55="","",ชี้วัด15!BA55))</f>
        <v/>
      </c>
      <c r="BB25" s="314" t="str">
        <f>IF($B$2=1,IF(ชี้วัด15!BB25="","",ชี้วัด15!BB25),IF(ชี้วัด15!BB55="","",ชี้วัด15!BB55))</f>
        <v/>
      </c>
      <c r="BC25" s="314" t="str">
        <f>IF($B$2=1,IF(ชี้วัด15!BC25="","",ชี้วัด15!BC25),IF(ชี้วัด15!BC55="","",ชี้วัด15!BC55))</f>
        <v/>
      </c>
      <c r="BD25" s="314" t="str">
        <f>IF($B$2=1,IF(ชี้วัด15!BD25="","",ชี้วัด15!BD25),IF(ชี้วัด15!BD55="","",ชี้วัด15!BD55))</f>
        <v/>
      </c>
      <c r="BE25" s="116" t="str">
        <f>IF($B$2=1,IF(ชี้วัด15!BE25="","",ชี้วัด15!BE25),IF(ชี้วัด15!BE55="","",ชี้วัด15!BE55))</f>
        <v/>
      </c>
      <c r="BF25" s="116" t="str">
        <f>IF($B$2=1,IF(ชี้วัด15!BF25="","",ชี้วัด15!BF25),IF(ชี้วัด15!BF55="","",ชี้วัด15!BF55))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IF($B$2=1,IF(ชี้วัด15!E26="","",ชี้วัด15!E26),IF(ชี้วัด15!E56="","",ชี้วัด15!E56))</f>
        <v/>
      </c>
      <c r="F26" s="118"/>
      <c r="G26" s="314" t="str">
        <f>IF($B$2=1,IF(ชี้วัด15!G26="","",ชี้วัด15!G26),IF(ชี้วัด15!G56="","",ชี้วัด15!G56))</f>
        <v/>
      </c>
      <c r="H26" s="314" t="str">
        <f>IF($B$2=1,IF(ชี้วัด15!H26="","",ชี้วัด15!H26),IF(ชี้วัด15!H56="","",ชี้วัด15!H56))</f>
        <v/>
      </c>
      <c r="I26" s="314" t="str">
        <f>IF($B$2=1,IF(ชี้วัด15!I26="","",ชี้วัด15!I26),IF(ชี้วัด15!I56="","",ชี้วัด15!I56))</f>
        <v/>
      </c>
      <c r="J26" s="314" t="str">
        <f>IF($B$2=1,IF(ชี้วัด15!J26="","",ชี้วัด15!J26),IF(ชี้วัด15!J56="","",ชี้วัด15!J56))</f>
        <v/>
      </c>
      <c r="K26" s="314" t="str">
        <f>IF($B$2=1,IF(ชี้วัด15!K26="","",ชี้วัด15!K26),IF(ชี้วัด15!K56="","",ชี้วัด15!K56))</f>
        <v/>
      </c>
      <c r="L26" s="314" t="str">
        <f>IF($B$2=1,IF(ชี้วัด15!L26="","",ชี้วัด15!L26),IF(ชี้วัด15!L56="","",ชี้วัด15!L56))</f>
        <v/>
      </c>
      <c r="M26" s="314" t="str">
        <f>IF($B$2=1,IF(ชี้วัด15!M26="","",ชี้วัด15!M26),IF(ชี้วัด15!M56="","",ชี้วัด15!M56))</f>
        <v/>
      </c>
      <c r="N26" s="314" t="str">
        <f>IF($B$2=1,IF(ชี้วัด15!N26="","",ชี้วัด15!N26),IF(ชี้วัด15!N56="","",ชี้วัด15!N56))</f>
        <v/>
      </c>
      <c r="O26" s="314" t="str">
        <f>IF($B$2=1,IF(ชี้วัด15!O26="","",ชี้วัด15!O26),IF(ชี้วัด15!O56="","",ชี้วัด15!O56))</f>
        <v/>
      </c>
      <c r="P26" s="314" t="str">
        <f>IF($B$2=1,IF(ชี้วัด15!P26="","",ชี้วัด15!P26),IF(ชี้วัด15!P56="","",ชี้วัด15!P56))</f>
        <v/>
      </c>
      <c r="Q26" s="314" t="str">
        <f>IF($B$2=1,IF(ชี้วัด15!Q26="","",ชี้วัด15!Q26),IF(ชี้วัด15!Q56="","",ชี้วัด15!Q56))</f>
        <v/>
      </c>
      <c r="R26" s="314" t="str">
        <f>IF($B$2=1,IF(ชี้วัด15!R26="","",ชี้วัด15!R26),IF(ชี้วัด15!R56="","",ชี้วัด15!R56))</f>
        <v/>
      </c>
      <c r="S26" s="314" t="str">
        <f>IF($B$2=1,IF(ชี้วัด15!S26="","",ชี้วัด15!S26),IF(ชี้วัด15!S56="","",ชี้วัด15!S56))</f>
        <v/>
      </c>
      <c r="T26" s="314" t="str">
        <f>IF($B$2=1,IF(ชี้วัด15!T26="","",ชี้วัด15!T26),IF(ชี้วัด15!T56="","",ชี้วัด15!T56))</f>
        <v/>
      </c>
      <c r="U26" s="314" t="str">
        <f>IF($B$2=1,IF(ชี้วัด15!U26="","",ชี้วัด15!U26),IF(ชี้วัด15!U56="","",ชี้วัด15!U56))</f>
        <v/>
      </c>
      <c r="V26" s="314" t="str">
        <f>IF($B$2=1,IF(ชี้วัด15!V26="","",ชี้วัด15!V26),IF(ชี้วัด15!V56="","",ชี้วัด15!V56))</f>
        <v/>
      </c>
      <c r="W26" s="314" t="str">
        <f>IF($B$2=1,IF(ชี้วัด15!W26="","",ชี้วัด15!W26),IF(ชี้วัด15!W56="","",ชี้วัด15!W56))</f>
        <v/>
      </c>
      <c r="X26" s="314" t="str">
        <f>IF($B$2=1,IF(ชี้วัด15!X26="","",ชี้วัด15!X26),IF(ชี้วัด15!X56="","",ชี้วัด15!X56))</f>
        <v/>
      </c>
      <c r="Y26" s="314" t="str">
        <f>IF($B$2=1,IF(ชี้วัด15!Y26="","",ชี้วัด15!Y26),IF(ชี้วัด15!Y56="","",ชี้วัด15!Y56))</f>
        <v/>
      </c>
      <c r="Z26" s="314" t="str">
        <f>IF($B$2=1,IF(ชี้วัด15!Z26="","",ชี้วัด15!Z26),IF(ชี้วัด15!Z56="","",ชี้วัด15!Z56))</f>
        <v/>
      </c>
      <c r="AA26" s="314" t="str">
        <f>IF($B$2=1,IF(ชี้วัด15!AA26="","",ชี้วัด15!AA26),IF(ชี้วัด15!AA56="","",ชี้วัด15!AA56))</f>
        <v/>
      </c>
      <c r="AB26" s="314" t="str">
        <f>IF($B$2=1,IF(ชี้วัด15!AB26="","",ชี้วัด15!AB26),IF(ชี้วัด15!AB56="","",ชี้วัด15!AB56))</f>
        <v/>
      </c>
      <c r="AC26" s="314" t="str">
        <f>IF($B$2=1,IF(ชี้วัด15!AC26="","",ชี้วัด15!AC26),IF(ชี้วัด15!AC56="","",ชี้วัด15!AC56))</f>
        <v/>
      </c>
      <c r="AD26" s="314" t="str">
        <f>IF($B$2=1,IF(ชี้วัด15!AD26="","",ชี้วัด15!AD26),IF(ชี้วัด15!AD56="","",ชี้วัด15!AD56))</f>
        <v/>
      </c>
      <c r="AE26" s="314" t="str">
        <f>IF($B$2=1,IF(ชี้วัด15!AE26="","",ชี้วัด15!AE26),IF(ชี้วัด15!AE56="","",ชี้วัด15!AE56))</f>
        <v/>
      </c>
      <c r="AF26" s="314" t="str">
        <f>IF($B$2=1,IF(ชี้วัด15!AF26="","",ชี้วัด15!AF26),IF(ชี้วัด15!AF56="","",ชี้วัด15!AF56))</f>
        <v/>
      </c>
      <c r="AG26" s="314" t="str">
        <f>IF($B$2=1,IF(ชี้วัด15!AG26="","",ชี้วัด15!AG26),IF(ชี้วัด15!AG56="","",ชี้วัด15!AG56))</f>
        <v/>
      </c>
      <c r="AH26" s="314" t="str">
        <f>IF($B$2=1,IF(ชี้วัด15!AH26="","",ชี้วัด15!AH26),IF(ชี้วัด15!AH56="","",ชี้วัด15!AH56))</f>
        <v/>
      </c>
      <c r="AI26" s="314" t="str">
        <f>IF($B$2=1,IF(ชี้วัด15!AI26="","",ชี้วัด15!AI26),IF(ชี้วัด15!AI56="","",ชี้วัด15!AI56))</f>
        <v/>
      </c>
      <c r="AJ26" s="314" t="str">
        <f>IF($B$2=1,IF(ชี้วัด15!AJ26="","",ชี้วัด15!AJ26),IF(ชี้วัด15!AJ56="","",ชี้วัด15!AJ56))</f>
        <v/>
      </c>
      <c r="AK26" s="314" t="str">
        <f>IF($B$2=1,IF(ชี้วัด15!AK26="","",ชี้วัด15!AK26),IF(ชี้วัด15!AK56="","",ชี้วัด15!AK56))</f>
        <v/>
      </c>
      <c r="AL26" s="314" t="str">
        <f>IF($B$2=1,IF(ชี้วัด15!AL26="","",ชี้วัด15!AL26),IF(ชี้วัด15!AL56="","",ชี้วัด15!AL56))</f>
        <v/>
      </c>
      <c r="AM26" s="314" t="str">
        <f>IF($B$2=1,IF(ชี้วัด15!AM26="","",ชี้วัด15!AM26),IF(ชี้วัด15!AM56="","",ชี้วัด15!AM56))</f>
        <v/>
      </c>
      <c r="AN26" s="314" t="str">
        <f>IF($B$2=1,IF(ชี้วัด15!AN26="","",ชี้วัด15!AN26),IF(ชี้วัด15!AN56="","",ชี้วัด15!AN56))</f>
        <v/>
      </c>
      <c r="AO26" s="314" t="str">
        <f>IF($B$2=1,IF(ชี้วัด15!AO26="","",ชี้วัด15!AO26),IF(ชี้วัด15!AO56="","",ชี้วัด15!AO56))</f>
        <v/>
      </c>
      <c r="AP26" s="314" t="str">
        <f>IF($B$2=1,IF(ชี้วัด15!AP26="","",ชี้วัด15!AP26),IF(ชี้วัด15!AP56="","",ชี้วัด15!AP56))</f>
        <v/>
      </c>
      <c r="AQ26" s="314" t="str">
        <f>IF($B$2=1,IF(ชี้วัด15!AQ26="","",ชี้วัด15!AQ26),IF(ชี้วัด15!AQ56="","",ชี้วัด15!AQ56))</f>
        <v/>
      </c>
      <c r="AR26" s="314" t="str">
        <f>IF($B$2=1,IF(ชี้วัด15!AR26="","",ชี้วัด15!AR26),IF(ชี้วัด15!AR56="","",ชี้วัด15!AR56))</f>
        <v/>
      </c>
      <c r="AS26" s="314" t="str">
        <f>IF($B$2=1,IF(ชี้วัด15!AS26="","",ชี้วัด15!AS26),IF(ชี้วัด15!AS56="","",ชี้วัด15!AS56))</f>
        <v/>
      </c>
      <c r="AT26" s="314" t="str">
        <f>IF($B$2=1,IF(ชี้วัด15!AT26="","",ชี้วัด15!AT26),IF(ชี้วัด15!AT56="","",ชี้วัด15!AT56))</f>
        <v/>
      </c>
      <c r="AU26" s="314" t="str">
        <f>IF($B$2=1,IF(ชี้วัด15!AU26="","",ชี้วัด15!AU26),IF(ชี้วัด15!AU56="","",ชี้วัด15!AU56))</f>
        <v/>
      </c>
      <c r="AV26" s="314" t="str">
        <f>IF($B$2=1,IF(ชี้วัด15!AV26="","",ชี้วัด15!AV26),IF(ชี้วัด15!AV56="","",ชี้วัด15!AV56))</f>
        <v/>
      </c>
      <c r="AW26" s="314" t="str">
        <f>IF($B$2=1,IF(ชี้วัด15!AW26="","",ชี้วัด15!AW26),IF(ชี้วัด15!AW56="","",ชี้วัด15!AW56))</f>
        <v/>
      </c>
      <c r="AX26" s="314" t="str">
        <f>IF($B$2=1,IF(ชี้วัด15!AX26="","",ชี้วัด15!AX26),IF(ชี้วัด15!AX56="","",ชี้วัด15!AX56))</f>
        <v/>
      </c>
      <c r="AY26" s="314" t="str">
        <f>IF($B$2=1,IF(ชี้วัด15!AY26="","",ชี้วัด15!AY26),IF(ชี้วัด15!AY56="","",ชี้วัด15!AY56))</f>
        <v/>
      </c>
      <c r="AZ26" s="314" t="str">
        <f>IF($B$2=1,IF(ชี้วัด15!AZ26="","",ชี้วัด15!AZ26),IF(ชี้วัด15!AZ56="","",ชี้วัด15!AZ56))</f>
        <v/>
      </c>
      <c r="BA26" s="314" t="str">
        <f>IF($B$2=1,IF(ชี้วัด15!BA26="","",ชี้วัด15!BA26),IF(ชี้วัด15!BA56="","",ชี้วัด15!BA56))</f>
        <v/>
      </c>
      <c r="BB26" s="314" t="str">
        <f>IF($B$2=1,IF(ชี้วัด15!BB26="","",ชี้วัด15!BB26),IF(ชี้วัด15!BB56="","",ชี้วัด15!BB56))</f>
        <v/>
      </c>
      <c r="BC26" s="314" t="str">
        <f>IF($B$2=1,IF(ชี้วัด15!BC26="","",ชี้วัด15!BC26),IF(ชี้วัด15!BC56="","",ชี้วัด15!BC56))</f>
        <v/>
      </c>
      <c r="BD26" s="314" t="str">
        <f>IF($B$2=1,IF(ชี้วัด15!BD26="","",ชี้วัด15!BD26),IF(ชี้วัด15!BD56="","",ชี้วัด15!BD56))</f>
        <v/>
      </c>
      <c r="BE26" s="116" t="str">
        <f>IF($B$2=1,IF(ชี้วัด15!BE26="","",ชี้วัด15!BE26),IF(ชี้วัด15!BE56="","",ชี้วัด15!BE56))</f>
        <v/>
      </c>
      <c r="BF26" s="116" t="str">
        <f>IF($B$2=1,IF(ชี้วัด15!BF26="","",ชี้วัด15!BF26),IF(ชี้วัด15!BF56="","",ชี้วัด15!BF56))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IF($B$2=1,IF(ชี้วัด15!E27="","",ชี้วัด15!E27),IF(ชี้วัด15!E57="","",ชี้วัด15!E57))</f>
        <v/>
      </c>
      <c r="F27" s="118"/>
      <c r="G27" s="314" t="str">
        <f>IF($B$2=1,IF(ชี้วัด15!G27="","",ชี้วัด15!G27),IF(ชี้วัด15!G57="","",ชี้วัด15!G57))</f>
        <v/>
      </c>
      <c r="H27" s="314" t="str">
        <f>IF($B$2=1,IF(ชี้วัด15!H27="","",ชี้วัด15!H27),IF(ชี้วัด15!H57="","",ชี้วัด15!H57))</f>
        <v/>
      </c>
      <c r="I27" s="314" t="str">
        <f>IF($B$2=1,IF(ชี้วัด15!I27="","",ชี้วัด15!I27),IF(ชี้วัด15!I57="","",ชี้วัด15!I57))</f>
        <v/>
      </c>
      <c r="J27" s="314" t="str">
        <f>IF($B$2=1,IF(ชี้วัด15!J27="","",ชี้วัด15!J27),IF(ชี้วัด15!J57="","",ชี้วัด15!J57))</f>
        <v/>
      </c>
      <c r="K27" s="314" t="str">
        <f>IF($B$2=1,IF(ชี้วัด15!K27="","",ชี้วัด15!K27),IF(ชี้วัด15!K57="","",ชี้วัด15!K57))</f>
        <v/>
      </c>
      <c r="L27" s="314" t="str">
        <f>IF($B$2=1,IF(ชี้วัด15!L27="","",ชี้วัด15!L27),IF(ชี้วัด15!L57="","",ชี้วัด15!L57))</f>
        <v/>
      </c>
      <c r="M27" s="314" t="str">
        <f>IF($B$2=1,IF(ชี้วัด15!M27="","",ชี้วัด15!M27),IF(ชี้วัด15!M57="","",ชี้วัด15!M57))</f>
        <v/>
      </c>
      <c r="N27" s="314" t="str">
        <f>IF($B$2=1,IF(ชี้วัด15!N27="","",ชี้วัด15!N27),IF(ชี้วัด15!N57="","",ชี้วัด15!N57))</f>
        <v/>
      </c>
      <c r="O27" s="314" t="str">
        <f>IF($B$2=1,IF(ชี้วัด15!O27="","",ชี้วัด15!O27),IF(ชี้วัด15!O57="","",ชี้วัด15!O57))</f>
        <v/>
      </c>
      <c r="P27" s="314" t="str">
        <f>IF($B$2=1,IF(ชี้วัด15!P27="","",ชี้วัด15!P27),IF(ชี้วัด15!P57="","",ชี้วัด15!P57))</f>
        <v/>
      </c>
      <c r="Q27" s="314" t="str">
        <f>IF($B$2=1,IF(ชี้วัด15!Q27="","",ชี้วัด15!Q27),IF(ชี้วัด15!Q57="","",ชี้วัด15!Q57))</f>
        <v/>
      </c>
      <c r="R27" s="314" t="str">
        <f>IF($B$2=1,IF(ชี้วัด15!R27="","",ชี้วัด15!R27),IF(ชี้วัด15!R57="","",ชี้วัด15!R57))</f>
        <v/>
      </c>
      <c r="S27" s="314" t="str">
        <f>IF($B$2=1,IF(ชี้วัด15!S27="","",ชี้วัด15!S27),IF(ชี้วัด15!S57="","",ชี้วัด15!S57))</f>
        <v/>
      </c>
      <c r="T27" s="314" t="str">
        <f>IF($B$2=1,IF(ชี้วัด15!T27="","",ชี้วัด15!T27),IF(ชี้วัด15!T57="","",ชี้วัด15!T57))</f>
        <v/>
      </c>
      <c r="U27" s="314" t="str">
        <f>IF($B$2=1,IF(ชี้วัด15!U27="","",ชี้วัด15!U27),IF(ชี้วัด15!U57="","",ชี้วัด15!U57))</f>
        <v/>
      </c>
      <c r="V27" s="314" t="str">
        <f>IF($B$2=1,IF(ชี้วัด15!V27="","",ชี้วัด15!V27),IF(ชี้วัด15!V57="","",ชี้วัด15!V57))</f>
        <v/>
      </c>
      <c r="W27" s="314" t="str">
        <f>IF($B$2=1,IF(ชี้วัด15!W27="","",ชี้วัด15!W27),IF(ชี้วัด15!W57="","",ชี้วัด15!W57))</f>
        <v/>
      </c>
      <c r="X27" s="314" t="str">
        <f>IF($B$2=1,IF(ชี้วัด15!X27="","",ชี้วัด15!X27),IF(ชี้วัด15!X57="","",ชี้วัด15!X57))</f>
        <v/>
      </c>
      <c r="Y27" s="314" t="str">
        <f>IF($B$2=1,IF(ชี้วัด15!Y27="","",ชี้วัด15!Y27),IF(ชี้วัด15!Y57="","",ชี้วัด15!Y57))</f>
        <v/>
      </c>
      <c r="Z27" s="314" t="str">
        <f>IF($B$2=1,IF(ชี้วัด15!Z27="","",ชี้วัด15!Z27),IF(ชี้วัด15!Z57="","",ชี้วัด15!Z57))</f>
        <v/>
      </c>
      <c r="AA27" s="314" t="str">
        <f>IF($B$2=1,IF(ชี้วัด15!AA27="","",ชี้วัด15!AA27),IF(ชี้วัด15!AA57="","",ชี้วัด15!AA57))</f>
        <v/>
      </c>
      <c r="AB27" s="314" t="str">
        <f>IF($B$2=1,IF(ชี้วัด15!AB27="","",ชี้วัด15!AB27),IF(ชี้วัด15!AB57="","",ชี้วัด15!AB57))</f>
        <v/>
      </c>
      <c r="AC27" s="314" t="str">
        <f>IF($B$2=1,IF(ชี้วัด15!AC27="","",ชี้วัด15!AC27),IF(ชี้วัด15!AC57="","",ชี้วัด15!AC57))</f>
        <v/>
      </c>
      <c r="AD27" s="314" t="str">
        <f>IF($B$2=1,IF(ชี้วัด15!AD27="","",ชี้วัด15!AD27),IF(ชี้วัด15!AD57="","",ชี้วัด15!AD57))</f>
        <v/>
      </c>
      <c r="AE27" s="314" t="str">
        <f>IF($B$2=1,IF(ชี้วัด15!AE27="","",ชี้วัด15!AE27),IF(ชี้วัด15!AE57="","",ชี้วัด15!AE57))</f>
        <v/>
      </c>
      <c r="AF27" s="314" t="str">
        <f>IF($B$2=1,IF(ชี้วัด15!AF27="","",ชี้วัด15!AF27),IF(ชี้วัด15!AF57="","",ชี้วัด15!AF57))</f>
        <v/>
      </c>
      <c r="AG27" s="314" t="str">
        <f>IF($B$2=1,IF(ชี้วัด15!AG27="","",ชี้วัด15!AG27),IF(ชี้วัด15!AG57="","",ชี้วัด15!AG57))</f>
        <v/>
      </c>
      <c r="AH27" s="314" t="str">
        <f>IF($B$2=1,IF(ชี้วัด15!AH27="","",ชี้วัด15!AH27),IF(ชี้วัด15!AH57="","",ชี้วัด15!AH57))</f>
        <v/>
      </c>
      <c r="AI27" s="314" t="str">
        <f>IF($B$2=1,IF(ชี้วัด15!AI27="","",ชี้วัด15!AI27),IF(ชี้วัด15!AI57="","",ชี้วัด15!AI57))</f>
        <v/>
      </c>
      <c r="AJ27" s="314" t="str">
        <f>IF($B$2=1,IF(ชี้วัด15!AJ27="","",ชี้วัด15!AJ27),IF(ชี้วัด15!AJ57="","",ชี้วัด15!AJ57))</f>
        <v/>
      </c>
      <c r="AK27" s="314" t="str">
        <f>IF($B$2=1,IF(ชี้วัด15!AK27="","",ชี้วัด15!AK27),IF(ชี้วัด15!AK57="","",ชี้วัด15!AK57))</f>
        <v/>
      </c>
      <c r="AL27" s="314" t="str">
        <f>IF($B$2=1,IF(ชี้วัด15!AL27="","",ชี้วัด15!AL27),IF(ชี้วัด15!AL57="","",ชี้วัด15!AL57))</f>
        <v/>
      </c>
      <c r="AM27" s="314" t="str">
        <f>IF($B$2=1,IF(ชี้วัด15!AM27="","",ชี้วัด15!AM27),IF(ชี้วัด15!AM57="","",ชี้วัด15!AM57))</f>
        <v/>
      </c>
      <c r="AN27" s="314" t="str">
        <f>IF($B$2=1,IF(ชี้วัด15!AN27="","",ชี้วัด15!AN27),IF(ชี้วัด15!AN57="","",ชี้วัด15!AN57))</f>
        <v/>
      </c>
      <c r="AO27" s="314" t="str">
        <f>IF($B$2=1,IF(ชี้วัด15!AO27="","",ชี้วัด15!AO27),IF(ชี้วัด15!AO57="","",ชี้วัด15!AO57))</f>
        <v/>
      </c>
      <c r="AP27" s="314" t="str">
        <f>IF($B$2=1,IF(ชี้วัด15!AP27="","",ชี้วัด15!AP27),IF(ชี้วัด15!AP57="","",ชี้วัด15!AP57))</f>
        <v/>
      </c>
      <c r="AQ27" s="314" t="str">
        <f>IF($B$2=1,IF(ชี้วัด15!AQ27="","",ชี้วัด15!AQ27),IF(ชี้วัด15!AQ57="","",ชี้วัด15!AQ57))</f>
        <v/>
      </c>
      <c r="AR27" s="314" t="str">
        <f>IF($B$2=1,IF(ชี้วัด15!AR27="","",ชี้วัด15!AR27),IF(ชี้วัด15!AR57="","",ชี้วัด15!AR57))</f>
        <v/>
      </c>
      <c r="AS27" s="314" t="str">
        <f>IF($B$2=1,IF(ชี้วัด15!AS27="","",ชี้วัด15!AS27),IF(ชี้วัด15!AS57="","",ชี้วัด15!AS57))</f>
        <v/>
      </c>
      <c r="AT27" s="314" t="str">
        <f>IF($B$2=1,IF(ชี้วัด15!AT27="","",ชี้วัด15!AT27),IF(ชี้วัด15!AT57="","",ชี้วัด15!AT57))</f>
        <v/>
      </c>
      <c r="AU27" s="314" t="str">
        <f>IF($B$2=1,IF(ชี้วัด15!AU27="","",ชี้วัด15!AU27),IF(ชี้วัด15!AU57="","",ชี้วัด15!AU57))</f>
        <v/>
      </c>
      <c r="AV27" s="314" t="str">
        <f>IF($B$2=1,IF(ชี้วัด15!AV27="","",ชี้วัด15!AV27),IF(ชี้วัด15!AV57="","",ชี้วัด15!AV57))</f>
        <v/>
      </c>
      <c r="AW27" s="314" t="str">
        <f>IF($B$2=1,IF(ชี้วัด15!AW27="","",ชี้วัด15!AW27),IF(ชี้วัด15!AW57="","",ชี้วัด15!AW57))</f>
        <v/>
      </c>
      <c r="AX27" s="314" t="str">
        <f>IF($B$2=1,IF(ชี้วัด15!AX27="","",ชี้วัด15!AX27),IF(ชี้วัด15!AX57="","",ชี้วัด15!AX57))</f>
        <v/>
      </c>
      <c r="AY27" s="314" t="str">
        <f>IF($B$2=1,IF(ชี้วัด15!AY27="","",ชี้วัด15!AY27),IF(ชี้วัด15!AY57="","",ชี้วัด15!AY57))</f>
        <v/>
      </c>
      <c r="AZ27" s="314" t="str">
        <f>IF($B$2=1,IF(ชี้วัด15!AZ27="","",ชี้วัด15!AZ27),IF(ชี้วัด15!AZ57="","",ชี้วัด15!AZ57))</f>
        <v/>
      </c>
      <c r="BA27" s="314" t="str">
        <f>IF($B$2=1,IF(ชี้วัด15!BA27="","",ชี้วัด15!BA27),IF(ชี้วัด15!BA57="","",ชี้วัด15!BA57))</f>
        <v/>
      </c>
      <c r="BB27" s="314" t="str">
        <f>IF($B$2=1,IF(ชี้วัด15!BB27="","",ชี้วัด15!BB27),IF(ชี้วัด15!BB57="","",ชี้วัด15!BB57))</f>
        <v/>
      </c>
      <c r="BC27" s="314" t="str">
        <f>IF($B$2=1,IF(ชี้วัด15!BC27="","",ชี้วัด15!BC27),IF(ชี้วัด15!BC57="","",ชี้วัด15!BC57))</f>
        <v/>
      </c>
      <c r="BD27" s="314" t="str">
        <f>IF($B$2=1,IF(ชี้วัด15!BD27="","",ชี้วัด15!BD27),IF(ชี้วัด15!BD57="","",ชี้วัด15!BD57))</f>
        <v/>
      </c>
      <c r="BE27" s="116" t="str">
        <f>IF($B$2=1,IF(ชี้วัด15!BE27="","",ชี้วัด15!BE27),IF(ชี้วัด15!BE57="","",ชี้วัด15!BE57))</f>
        <v/>
      </c>
      <c r="BF27" s="116" t="str">
        <f>IF($B$2=1,IF(ชี้วัด15!BF27="","",ชี้วัด15!BF27),IF(ชี้วัด15!BF57="","",ชี้วัด15!BF57))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IF($B$2=1,IF(ชี้วัด15!E28="","",ชี้วัด15!E28),IF(ชี้วัด15!E58="","",ชี้วัด15!E58))</f>
        <v/>
      </c>
      <c r="F28" s="118"/>
      <c r="G28" s="314" t="str">
        <f>IF($B$2=1,IF(ชี้วัด15!G28="","",ชี้วัด15!G28),IF(ชี้วัด15!G58="","",ชี้วัด15!G58))</f>
        <v/>
      </c>
      <c r="H28" s="314" t="str">
        <f>IF($B$2=1,IF(ชี้วัด15!H28="","",ชี้วัด15!H28),IF(ชี้วัด15!H58="","",ชี้วัด15!H58))</f>
        <v/>
      </c>
      <c r="I28" s="314" t="str">
        <f>IF($B$2=1,IF(ชี้วัด15!I28="","",ชี้วัด15!I28),IF(ชี้วัด15!I58="","",ชี้วัด15!I58))</f>
        <v/>
      </c>
      <c r="J28" s="314" t="str">
        <f>IF($B$2=1,IF(ชี้วัด15!J28="","",ชี้วัด15!J28),IF(ชี้วัด15!J58="","",ชี้วัด15!J58))</f>
        <v/>
      </c>
      <c r="K28" s="314" t="str">
        <f>IF($B$2=1,IF(ชี้วัด15!K28="","",ชี้วัด15!K28),IF(ชี้วัด15!K58="","",ชี้วัด15!K58))</f>
        <v/>
      </c>
      <c r="L28" s="314" t="str">
        <f>IF($B$2=1,IF(ชี้วัด15!L28="","",ชี้วัด15!L28),IF(ชี้วัด15!L58="","",ชี้วัด15!L58))</f>
        <v/>
      </c>
      <c r="M28" s="314" t="str">
        <f>IF($B$2=1,IF(ชี้วัด15!M28="","",ชี้วัด15!M28),IF(ชี้วัด15!M58="","",ชี้วัด15!M58))</f>
        <v/>
      </c>
      <c r="N28" s="314" t="str">
        <f>IF($B$2=1,IF(ชี้วัด15!N28="","",ชี้วัด15!N28),IF(ชี้วัด15!N58="","",ชี้วัด15!N58))</f>
        <v/>
      </c>
      <c r="O28" s="314" t="str">
        <f>IF($B$2=1,IF(ชี้วัด15!O28="","",ชี้วัด15!O28),IF(ชี้วัด15!O58="","",ชี้วัด15!O58))</f>
        <v/>
      </c>
      <c r="P28" s="314" t="str">
        <f>IF($B$2=1,IF(ชี้วัด15!P28="","",ชี้วัด15!P28),IF(ชี้วัด15!P58="","",ชี้วัด15!P58))</f>
        <v/>
      </c>
      <c r="Q28" s="314" t="str">
        <f>IF($B$2=1,IF(ชี้วัด15!Q28="","",ชี้วัด15!Q28),IF(ชี้วัด15!Q58="","",ชี้วัด15!Q58))</f>
        <v/>
      </c>
      <c r="R28" s="314" t="str">
        <f>IF($B$2=1,IF(ชี้วัด15!R28="","",ชี้วัด15!R28),IF(ชี้วัด15!R58="","",ชี้วัด15!R58))</f>
        <v/>
      </c>
      <c r="S28" s="314" t="str">
        <f>IF($B$2=1,IF(ชี้วัด15!S28="","",ชี้วัด15!S28),IF(ชี้วัด15!S58="","",ชี้วัด15!S58))</f>
        <v/>
      </c>
      <c r="T28" s="314" t="str">
        <f>IF($B$2=1,IF(ชี้วัด15!T28="","",ชี้วัด15!T28),IF(ชี้วัด15!T58="","",ชี้วัด15!T58))</f>
        <v/>
      </c>
      <c r="U28" s="314" t="str">
        <f>IF($B$2=1,IF(ชี้วัด15!U28="","",ชี้วัด15!U28),IF(ชี้วัด15!U58="","",ชี้วัด15!U58))</f>
        <v/>
      </c>
      <c r="V28" s="314" t="str">
        <f>IF($B$2=1,IF(ชี้วัด15!V28="","",ชี้วัด15!V28),IF(ชี้วัด15!V58="","",ชี้วัด15!V58))</f>
        <v/>
      </c>
      <c r="W28" s="314" t="str">
        <f>IF($B$2=1,IF(ชี้วัด15!W28="","",ชี้วัด15!W28),IF(ชี้วัด15!W58="","",ชี้วัด15!W58))</f>
        <v/>
      </c>
      <c r="X28" s="314" t="str">
        <f>IF($B$2=1,IF(ชี้วัด15!X28="","",ชี้วัด15!X28),IF(ชี้วัด15!X58="","",ชี้วัด15!X58))</f>
        <v/>
      </c>
      <c r="Y28" s="314" t="str">
        <f>IF($B$2=1,IF(ชี้วัด15!Y28="","",ชี้วัด15!Y28),IF(ชี้วัด15!Y58="","",ชี้วัด15!Y58))</f>
        <v/>
      </c>
      <c r="Z28" s="314" t="str">
        <f>IF($B$2=1,IF(ชี้วัด15!Z28="","",ชี้วัด15!Z28),IF(ชี้วัด15!Z58="","",ชี้วัด15!Z58))</f>
        <v/>
      </c>
      <c r="AA28" s="314" t="str">
        <f>IF($B$2=1,IF(ชี้วัด15!AA28="","",ชี้วัด15!AA28),IF(ชี้วัด15!AA58="","",ชี้วัด15!AA58))</f>
        <v/>
      </c>
      <c r="AB28" s="314" t="str">
        <f>IF($B$2=1,IF(ชี้วัด15!AB28="","",ชี้วัด15!AB28),IF(ชี้วัด15!AB58="","",ชี้วัด15!AB58))</f>
        <v/>
      </c>
      <c r="AC28" s="314" t="str">
        <f>IF($B$2=1,IF(ชี้วัด15!AC28="","",ชี้วัด15!AC28),IF(ชี้วัด15!AC58="","",ชี้วัด15!AC58))</f>
        <v/>
      </c>
      <c r="AD28" s="314" t="str">
        <f>IF($B$2=1,IF(ชี้วัด15!AD28="","",ชี้วัด15!AD28),IF(ชี้วัด15!AD58="","",ชี้วัด15!AD58))</f>
        <v/>
      </c>
      <c r="AE28" s="314" t="str">
        <f>IF($B$2=1,IF(ชี้วัด15!AE28="","",ชี้วัด15!AE28),IF(ชี้วัด15!AE58="","",ชี้วัด15!AE58))</f>
        <v/>
      </c>
      <c r="AF28" s="314" t="str">
        <f>IF($B$2=1,IF(ชี้วัด15!AF28="","",ชี้วัด15!AF28),IF(ชี้วัด15!AF58="","",ชี้วัด15!AF58))</f>
        <v/>
      </c>
      <c r="AG28" s="314" t="str">
        <f>IF($B$2=1,IF(ชี้วัด15!AG28="","",ชี้วัด15!AG28),IF(ชี้วัด15!AG58="","",ชี้วัด15!AG58))</f>
        <v/>
      </c>
      <c r="AH28" s="314" t="str">
        <f>IF($B$2=1,IF(ชี้วัด15!AH28="","",ชี้วัด15!AH28),IF(ชี้วัด15!AH58="","",ชี้วัด15!AH58))</f>
        <v/>
      </c>
      <c r="AI28" s="314" t="str">
        <f>IF($B$2=1,IF(ชี้วัด15!AI28="","",ชี้วัด15!AI28),IF(ชี้วัด15!AI58="","",ชี้วัด15!AI58))</f>
        <v/>
      </c>
      <c r="AJ28" s="314" t="str">
        <f>IF($B$2=1,IF(ชี้วัด15!AJ28="","",ชี้วัด15!AJ28),IF(ชี้วัด15!AJ58="","",ชี้วัด15!AJ58))</f>
        <v/>
      </c>
      <c r="AK28" s="314" t="str">
        <f>IF($B$2=1,IF(ชี้วัด15!AK28="","",ชี้วัด15!AK28),IF(ชี้วัด15!AK58="","",ชี้วัด15!AK58))</f>
        <v/>
      </c>
      <c r="AL28" s="314" t="str">
        <f>IF($B$2=1,IF(ชี้วัด15!AL28="","",ชี้วัด15!AL28),IF(ชี้วัด15!AL58="","",ชี้วัด15!AL58))</f>
        <v/>
      </c>
      <c r="AM28" s="314" t="str">
        <f>IF($B$2=1,IF(ชี้วัด15!AM28="","",ชี้วัด15!AM28),IF(ชี้วัด15!AM58="","",ชี้วัด15!AM58))</f>
        <v/>
      </c>
      <c r="AN28" s="314" t="str">
        <f>IF($B$2=1,IF(ชี้วัด15!AN28="","",ชี้วัด15!AN28),IF(ชี้วัด15!AN58="","",ชี้วัด15!AN58))</f>
        <v/>
      </c>
      <c r="AO28" s="314" t="str">
        <f>IF($B$2=1,IF(ชี้วัด15!AO28="","",ชี้วัด15!AO28),IF(ชี้วัด15!AO58="","",ชี้วัด15!AO58))</f>
        <v/>
      </c>
      <c r="AP28" s="314" t="str">
        <f>IF($B$2=1,IF(ชี้วัด15!AP28="","",ชี้วัด15!AP28),IF(ชี้วัด15!AP58="","",ชี้วัด15!AP58))</f>
        <v/>
      </c>
      <c r="AQ28" s="314" t="str">
        <f>IF($B$2=1,IF(ชี้วัด15!AQ28="","",ชี้วัด15!AQ28),IF(ชี้วัด15!AQ58="","",ชี้วัด15!AQ58))</f>
        <v/>
      </c>
      <c r="AR28" s="314" t="str">
        <f>IF($B$2=1,IF(ชี้วัด15!AR28="","",ชี้วัด15!AR28),IF(ชี้วัด15!AR58="","",ชี้วัด15!AR58))</f>
        <v/>
      </c>
      <c r="AS28" s="314" t="str">
        <f>IF($B$2=1,IF(ชี้วัด15!AS28="","",ชี้วัด15!AS28),IF(ชี้วัด15!AS58="","",ชี้วัด15!AS58))</f>
        <v/>
      </c>
      <c r="AT28" s="314" t="str">
        <f>IF($B$2=1,IF(ชี้วัด15!AT28="","",ชี้วัด15!AT28),IF(ชี้วัด15!AT58="","",ชี้วัด15!AT58))</f>
        <v/>
      </c>
      <c r="AU28" s="314" t="str">
        <f>IF($B$2=1,IF(ชี้วัด15!AU28="","",ชี้วัด15!AU28),IF(ชี้วัด15!AU58="","",ชี้วัด15!AU58))</f>
        <v/>
      </c>
      <c r="AV28" s="314" t="str">
        <f>IF($B$2=1,IF(ชี้วัด15!AV28="","",ชี้วัด15!AV28),IF(ชี้วัด15!AV58="","",ชี้วัด15!AV58))</f>
        <v/>
      </c>
      <c r="AW28" s="314" t="str">
        <f>IF($B$2=1,IF(ชี้วัด15!AW28="","",ชี้วัด15!AW28),IF(ชี้วัด15!AW58="","",ชี้วัด15!AW58))</f>
        <v/>
      </c>
      <c r="AX28" s="314" t="str">
        <f>IF($B$2=1,IF(ชี้วัด15!AX28="","",ชี้วัด15!AX28),IF(ชี้วัด15!AX58="","",ชี้วัด15!AX58))</f>
        <v/>
      </c>
      <c r="AY28" s="314" t="str">
        <f>IF($B$2=1,IF(ชี้วัด15!AY28="","",ชี้วัด15!AY28),IF(ชี้วัด15!AY58="","",ชี้วัด15!AY58))</f>
        <v/>
      </c>
      <c r="AZ28" s="314" t="str">
        <f>IF($B$2=1,IF(ชี้วัด15!AZ28="","",ชี้วัด15!AZ28),IF(ชี้วัด15!AZ58="","",ชี้วัด15!AZ58))</f>
        <v/>
      </c>
      <c r="BA28" s="314" t="str">
        <f>IF($B$2=1,IF(ชี้วัด15!BA28="","",ชี้วัด15!BA28),IF(ชี้วัด15!BA58="","",ชี้วัด15!BA58))</f>
        <v/>
      </c>
      <c r="BB28" s="314" t="str">
        <f>IF($B$2=1,IF(ชี้วัด15!BB28="","",ชี้วัด15!BB28),IF(ชี้วัด15!BB58="","",ชี้วัด15!BB58))</f>
        <v/>
      </c>
      <c r="BC28" s="314" t="str">
        <f>IF($B$2=1,IF(ชี้วัด15!BC28="","",ชี้วัด15!BC28),IF(ชี้วัด15!BC58="","",ชี้วัด15!BC58))</f>
        <v/>
      </c>
      <c r="BD28" s="314" t="str">
        <f>IF($B$2=1,IF(ชี้วัด15!BD28="","",ชี้วัด15!BD28),IF(ชี้วัด15!BD58="","",ชี้วัด15!BD58))</f>
        <v/>
      </c>
      <c r="BE28" s="116" t="str">
        <f>IF($B$2=1,IF(ชี้วัด15!BE28="","",ชี้วัด15!BE28),IF(ชี้วัด15!BE58="","",ชี้วัด15!BE58))</f>
        <v/>
      </c>
      <c r="BF28" s="116" t="str">
        <f>IF($B$2=1,IF(ชี้วัด15!BF28="","",ชี้วัด15!BF28),IF(ชี้วัด15!BF58="","",ชี้วัด15!BF58))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IF($B$2=1,IF(ชี้วัด15!E29="","",ชี้วัด15!E29),IF(ชี้วัด15!E59="","",ชี้วัด15!E59))</f>
        <v/>
      </c>
      <c r="F29" s="118"/>
      <c r="G29" s="314" t="str">
        <f>IF($B$2=1,IF(ชี้วัด15!G29="","",ชี้วัด15!G29),IF(ชี้วัด15!G59="","",ชี้วัด15!G59))</f>
        <v/>
      </c>
      <c r="H29" s="314" t="str">
        <f>IF($B$2=1,IF(ชี้วัด15!H29="","",ชี้วัด15!H29),IF(ชี้วัด15!H59="","",ชี้วัด15!H59))</f>
        <v/>
      </c>
      <c r="I29" s="314" t="str">
        <f>IF($B$2=1,IF(ชี้วัด15!I29="","",ชี้วัด15!I29),IF(ชี้วัด15!I59="","",ชี้วัด15!I59))</f>
        <v/>
      </c>
      <c r="J29" s="314" t="str">
        <f>IF($B$2=1,IF(ชี้วัด15!J29="","",ชี้วัด15!J29),IF(ชี้วัด15!J59="","",ชี้วัด15!J59))</f>
        <v/>
      </c>
      <c r="K29" s="314" t="str">
        <f>IF($B$2=1,IF(ชี้วัด15!K29="","",ชี้วัด15!K29),IF(ชี้วัด15!K59="","",ชี้วัด15!K59))</f>
        <v/>
      </c>
      <c r="L29" s="314" t="str">
        <f>IF($B$2=1,IF(ชี้วัด15!L29="","",ชี้วัด15!L29),IF(ชี้วัด15!L59="","",ชี้วัด15!L59))</f>
        <v/>
      </c>
      <c r="M29" s="314" t="str">
        <f>IF($B$2=1,IF(ชี้วัด15!M29="","",ชี้วัด15!M29),IF(ชี้วัด15!M59="","",ชี้วัด15!M59))</f>
        <v/>
      </c>
      <c r="N29" s="314" t="str">
        <f>IF($B$2=1,IF(ชี้วัด15!N29="","",ชี้วัด15!N29),IF(ชี้วัด15!N59="","",ชี้วัด15!N59))</f>
        <v/>
      </c>
      <c r="O29" s="314" t="str">
        <f>IF($B$2=1,IF(ชี้วัด15!O29="","",ชี้วัด15!O29),IF(ชี้วัด15!O59="","",ชี้วัด15!O59))</f>
        <v/>
      </c>
      <c r="P29" s="314" t="str">
        <f>IF($B$2=1,IF(ชี้วัด15!P29="","",ชี้วัด15!P29),IF(ชี้วัด15!P59="","",ชี้วัด15!P59))</f>
        <v/>
      </c>
      <c r="Q29" s="314" t="str">
        <f>IF($B$2=1,IF(ชี้วัด15!Q29="","",ชี้วัด15!Q29),IF(ชี้วัด15!Q59="","",ชี้วัด15!Q59))</f>
        <v/>
      </c>
      <c r="R29" s="314" t="str">
        <f>IF($B$2=1,IF(ชี้วัด15!R29="","",ชี้วัด15!R29),IF(ชี้วัด15!R59="","",ชี้วัด15!R59))</f>
        <v/>
      </c>
      <c r="S29" s="314" t="str">
        <f>IF($B$2=1,IF(ชี้วัด15!S29="","",ชี้วัด15!S29),IF(ชี้วัด15!S59="","",ชี้วัด15!S59))</f>
        <v/>
      </c>
      <c r="T29" s="314" t="str">
        <f>IF($B$2=1,IF(ชี้วัด15!T29="","",ชี้วัด15!T29),IF(ชี้วัด15!T59="","",ชี้วัด15!T59))</f>
        <v/>
      </c>
      <c r="U29" s="314" t="str">
        <f>IF($B$2=1,IF(ชี้วัด15!U29="","",ชี้วัด15!U29),IF(ชี้วัด15!U59="","",ชี้วัด15!U59))</f>
        <v/>
      </c>
      <c r="V29" s="314" t="str">
        <f>IF($B$2=1,IF(ชี้วัด15!V29="","",ชี้วัด15!V29),IF(ชี้วัด15!V59="","",ชี้วัด15!V59))</f>
        <v/>
      </c>
      <c r="W29" s="314" t="str">
        <f>IF($B$2=1,IF(ชี้วัด15!W29="","",ชี้วัด15!W29),IF(ชี้วัด15!W59="","",ชี้วัด15!W59))</f>
        <v/>
      </c>
      <c r="X29" s="314" t="str">
        <f>IF($B$2=1,IF(ชี้วัด15!X29="","",ชี้วัด15!X29),IF(ชี้วัด15!X59="","",ชี้วัด15!X59))</f>
        <v/>
      </c>
      <c r="Y29" s="314" t="str">
        <f>IF($B$2=1,IF(ชี้วัด15!Y29="","",ชี้วัด15!Y29),IF(ชี้วัด15!Y59="","",ชี้วัด15!Y59))</f>
        <v/>
      </c>
      <c r="Z29" s="314" t="str">
        <f>IF($B$2=1,IF(ชี้วัด15!Z29="","",ชี้วัด15!Z29),IF(ชี้วัด15!Z59="","",ชี้วัด15!Z59))</f>
        <v/>
      </c>
      <c r="AA29" s="314" t="str">
        <f>IF($B$2=1,IF(ชี้วัด15!AA29="","",ชี้วัด15!AA29),IF(ชี้วัด15!AA59="","",ชี้วัด15!AA59))</f>
        <v/>
      </c>
      <c r="AB29" s="314" t="str">
        <f>IF($B$2=1,IF(ชี้วัด15!AB29="","",ชี้วัด15!AB29),IF(ชี้วัด15!AB59="","",ชี้วัด15!AB59))</f>
        <v/>
      </c>
      <c r="AC29" s="314" t="str">
        <f>IF($B$2=1,IF(ชี้วัด15!AC29="","",ชี้วัด15!AC29),IF(ชี้วัด15!AC59="","",ชี้วัด15!AC59))</f>
        <v/>
      </c>
      <c r="AD29" s="314" t="str">
        <f>IF($B$2=1,IF(ชี้วัด15!AD29="","",ชี้วัด15!AD29),IF(ชี้วัด15!AD59="","",ชี้วัด15!AD59))</f>
        <v/>
      </c>
      <c r="AE29" s="314" t="str">
        <f>IF($B$2=1,IF(ชี้วัด15!AE29="","",ชี้วัด15!AE29),IF(ชี้วัด15!AE59="","",ชี้วัด15!AE59))</f>
        <v/>
      </c>
      <c r="AF29" s="314" t="str">
        <f>IF($B$2=1,IF(ชี้วัด15!AF29="","",ชี้วัด15!AF29),IF(ชี้วัด15!AF59="","",ชี้วัด15!AF59))</f>
        <v/>
      </c>
      <c r="AG29" s="314" t="str">
        <f>IF($B$2=1,IF(ชี้วัด15!AG29="","",ชี้วัด15!AG29),IF(ชี้วัด15!AG59="","",ชี้วัด15!AG59))</f>
        <v/>
      </c>
      <c r="AH29" s="314" t="str">
        <f>IF($B$2=1,IF(ชี้วัด15!AH29="","",ชี้วัด15!AH29),IF(ชี้วัด15!AH59="","",ชี้วัด15!AH59))</f>
        <v/>
      </c>
      <c r="AI29" s="314" t="str">
        <f>IF($B$2=1,IF(ชี้วัด15!AI29="","",ชี้วัด15!AI29),IF(ชี้วัด15!AI59="","",ชี้วัด15!AI59))</f>
        <v/>
      </c>
      <c r="AJ29" s="314" t="str">
        <f>IF($B$2=1,IF(ชี้วัด15!AJ29="","",ชี้วัด15!AJ29),IF(ชี้วัด15!AJ59="","",ชี้วัด15!AJ59))</f>
        <v/>
      </c>
      <c r="AK29" s="314" t="str">
        <f>IF($B$2=1,IF(ชี้วัด15!AK29="","",ชี้วัด15!AK29),IF(ชี้วัด15!AK59="","",ชี้วัด15!AK59))</f>
        <v/>
      </c>
      <c r="AL29" s="314" t="str">
        <f>IF($B$2=1,IF(ชี้วัด15!AL29="","",ชี้วัด15!AL29),IF(ชี้วัด15!AL59="","",ชี้วัด15!AL59))</f>
        <v/>
      </c>
      <c r="AM29" s="314" t="str">
        <f>IF($B$2=1,IF(ชี้วัด15!AM29="","",ชี้วัด15!AM29),IF(ชี้วัด15!AM59="","",ชี้วัด15!AM59))</f>
        <v/>
      </c>
      <c r="AN29" s="314" t="str">
        <f>IF($B$2=1,IF(ชี้วัด15!AN29="","",ชี้วัด15!AN29),IF(ชี้วัด15!AN59="","",ชี้วัด15!AN59))</f>
        <v/>
      </c>
      <c r="AO29" s="314" t="str">
        <f>IF($B$2=1,IF(ชี้วัด15!AO29="","",ชี้วัด15!AO29),IF(ชี้วัด15!AO59="","",ชี้วัด15!AO59))</f>
        <v/>
      </c>
      <c r="AP29" s="314" t="str">
        <f>IF($B$2=1,IF(ชี้วัด15!AP29="","",ชี้วัด15!AP29),IF(ชี้วัด15!AP59="","",ชี้วัด15!AP59))</f>
        <v/>
      </c>
      <c r="AQ29" s="314" t="str">
        <f>IF($B$2=1,IF(ชี้วัด15!AQ29="","",ชี้วัด15!AQ29),IF(ชี้วัด15!AQ59="","",ชี้วัด15!AQ59))</f>
        <v/>
      </c>
      <c r="AR29" s="314" t="str">
        <f>IF($B$2=1,IF(ชี้วัด15!AR29="","",ชี้วัด15!AR29),IF(ชี้วัด15!AR59="","",ชี้วัด15!AR59))</f>
        <v/>
      </c>
      <c r="AS29" s="314" t="str">
        <f>IF($B$2=1,IF(ชี้วัด15!AS29="","",ชี้วัด15!AS29),IF(ชี้วัด15!AS59="","",ชี้วัด15!AS59))</f>
        <v/>
      </c>
      <c r="AT29" s="314" t="str">
        <f>IF($B$2=1,IF(ชี้วัด15!AT29="","",ชี้วัด15!AT29),IF(ชี้วัด15!AT59="","",ชี้วัด15!AT59))</f>
        <v/>
      </c>
      <c r="AU29" s="314" t="str">
        <f>IF($B$2=1,IF(ชี้วัด15!AU29="","",ชี้วัด15!AU29),IF(ชี้วัด15!AU59="","",ชี้วัด15!AU59))</f>
        <v/>
      </c>
      <c r="AV29" s="314" t="str">
        <f>IF($B$2=1,IF(ชี้วัด15!AV29="","",ชี้วัด15!AV29),IF(ชี้วัด15!AV59="","",ชี้วัด15!AV59))</f>
        <v/>
      </c>
      <c r="AW29" s="314" t="str">
        <f>IF($B$2=1,IF(ชี้วัด15!AW29="","",ชี้วัด15!AW29),IF(ชี้วัด15!AW59="","",ชี้วัด15!AW59))</f>
        <v/>
      </c>
      <c r="AX29" s="314" t="str">
        <f>IF($B$2=1,IF(ชี้วัด15!AX29="","",ชี้วัด15!AX29),IF(ชี้วัด15!AX59="","",ชี้วัด15!AX59))</f>
        <v/>
      </c>
      <c r="AY29" s="314" t="str">
        <f>IF($B$2=1,IF(ชี้วัด15!AY29="","",ชี้วัด15!AY29),IF(ชี้วัด15!AY59="","",ชี้วัด15!AY59))</f>
        <v/>
      </c>
      <c r="AZ29" s="314" t="str">
        <f>IF($B$2=1,IF(ชี้วัด15!AZ29="","",ชี้วัด15!AZ29),IF(ชี้วัด15!AZ59="","",ชี้วัด15!AZ59))</f>
        <v/>
      </c>
      <c r="BA29" s="314" t="str">
        <f>IF($B$2=1,IF(ชี้วัด15!BA29="","",ชี้วัด15!BA29),IF(ชี้วัด15!BA59="","",ชี้วัด15!BA59))</f>
        <v/>
      </c>
      <c r="BB29" s="314" t="str">
        <f>IF($B$2=1,IF(ชี้วัด15!BB29="","",ชี้วัด15!BB29),IF(ชี้วัด15!BB59="","",ชี้วัด15!BB59))</f>
        <v/>
      </c>
      <c r="BC29" s="314" t="str">
        <f>IF($B$2=1,IF(ชี้วัด15!BC29="","",ชี้วัด15!BC29),IF(ชี้วัด15!BC59="","",ชี้วัด15!BC59))</f>
        <v/>
      </c>
      <c r="BD29" s="314" t="str">
        <f>IF($B$2=1,IF(ชี้วัด15!BD29="","",ชี้วัด15!BD29),IF(ชี้วัด15!BD59="","",ชี้วัด15!BD59))</f>
        <v/>
      </c>
      <c r="BE29" s="116" t="str">
        <f>IF($B$2=1,IF(ชี้วัด15!BE29="","",ชี้วัด15!BE29),IF(ชี้วัด15!BE59="","",ชี้วัด15!BE59))</f>
        <v/>
      </c>
      <c r="BF29" s="116" t="str">
        <f>IF($B$2=1,IF(ชี้วัด15!BF29="","",ชี้วัด15!BF29),IF(ชี้วัด15!BF59="","",ชี้วัด15!BF59))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IF($B$2=1,IF(ชี้วัด15!E30="","",ชี้วัด15!E30),IF(ชี้วัด15!E60="","",ชี้วัด15!E60))</f>
        <v/>
      </c>
      <c r="F30" s="118"/>
      <c r="G30" s="314" t="str">
        <f>IF($B$2=1,IF(ชี้วัด15!G30="","",ชี้วัด15!G30),IF(ชี้วัด15!G60="","",ชี้วัด15!G60))</f>
        <v/>
      </c>
      <c r="H30" s="314" t="str">
        <f>IF($B$2=1,IF(ชี้วัด15!H30="","",ชี้วัด15!H30),IF(ชี้วัด15!H60="","",ชี้วัด15!H60))</f>
        <v/>
      </c>
      <c r="I30" s="314" t="str">
        <f>IF($B$2=1,IF(ชี้วัด15!I30="","",ชี้วัด15!I30),IF(ชี้วัด15!I60="","",ชี้วัด15!I60))</f>
        <v/>
      </c>
      <c r="J30" s="314" t="str">
        <f>IF($B$2=1,IF(ชี้วัด15!J30="","",ชี้วัด15!J30),IF(ชี้วัด15!J60="","",ชี้วัด15!J60))</f>
        <v/>
      </c>
      <c r="K30" s="314" t="str">
        <f>IF($B$2=1,IF(ชี้วัด15!K30="","",ชี้วัด15!K30),IF(ชี้วัด15!K60="","",ชี้วัด15!K60))</f>
        <v/>
      </c>
      <c r="L30" s="314" t="str">
        <f>IF($B$2=1,IF(ชี้วัด15!L30="","",ชี้วัด15!L30),IF(ชี้วัด15!L60="","",ชี้วัด15!L60))</f>
        <v/>
      </c>
      <c r="M30" s="314" t="str">
        <f>IF($B$2=1,IF(ชี้วัด15!M30="","",ชี้วัด15!M30),IF(ชี้วัด15!M60="","",ชี้วัด15!M60))</f>
        <v/>
      </c>
      <c r="N30" s="314" t="str">
        <f>IF($B$2=1,IF(ชี้วัด15!N30="","",ชี้วัด15!N30),IF(ชี้วัด15!N60="","",ชี้วัด15!N60))</f>
        <v/>
      </c>
      <c r="O30" s="314" t="str">
        <f>IF($B$2=1,IF(ชี้วัด15!O30="","",ชี้วัด15!O30),IF(ชี้วัด15!O60="","",ชี้วัด15!O60))</f>
        <v/>
      </c>
      <c r="P30" s="314" t="str">
        <f>IF($B$2=1,IF(ชี้วัด15!P30="","",ชี้วัด15!P30),IF(ชี้วัด15!P60="","",ชี้วัด15!P60))</f>
        <v/>
      </c>
      <c r="Q30" s="314" t="str">
        <f>IF($B$2=1,IF(ชี้วัด15!Q30="","",ชี้วัด15!Q30),IF(ชี้วัด15!Q60="","",ชี้วัด15!Q60))</f>
        <v/>
      </c>
      <c r="R30" s="314" t="str">
        <f>IF($B$2=1,IF(ชี้วัด15!R30="","",ชี้วัด15!R30),IF(ชี้วัด15!R60="","",ชี้วัด15!R60))</f>
        <v/>
      </c>
      <c r="S30" s="314" t="str">
        <f>IF($B$2=1,IF(ชี้วัด15!S30="","",ชี้วัด15!S30),IF(ชี้วัด15!S60="","",ชี้วัด15!S60))</f>
        <v/>
      </c>
      <c r="T30" s="314" t="str">
        <f>IF($B$2=1,IF(ชี้วัด15!T30="","",ชี้วัด15!T30),IF(ชี้วัด15!T60="","",ชี้วัด15!T60))</f>
        <v/>
      </c>
      <c r="U30" s="314" t="str">
        <f>IF($B$2=1,IF(ชี้วัด15!U30="","",ชี้วัด15!U30),IF(ชี้วัด15!U60="","",ชี้วัด15!U60))</f>
        <v/>
      </c>
      <c r="V30" s="314" t="str">
        <f>IF($B$2=1,IF(ชี้วัด15!V30="","",ชี้วัด15!V30),IF(ชี้วัด15!V60="","",ชี้วัด15!V60))</f>
        <v/>
      </c>
      <c r="W30" s="314" t="str">
        <f>IF($B$2=1,IF(ชี้วัด15!W30="","",ชี้วัด15!W30),IF(ชี้วัด15!W60="","",ชี้วัด15!W60))</f>
        <v/>
      </c>
      <c r="X30" s="314" t="str">
        <f>IF($B$2=1,IF(ชี้วัด15!X30="","",ชี้วัด15!X30),IF(ชี้วัด15!X60="","",ชี้วัด15!X60))</f>
        <v/>
      </c>
      <c r="Y30" s="314" t="str">
        <f>IF($B$2=1,IF(ชี้วัด15!Y30="","",ชี้วัด15!Y30),IF(ชี้วัด15!Y60="","",ชี้วัด15!Y60))</f>
        <v/>
      </c>
      <c r="Z30" s="314" t="str">
        <f>IF($B$2=1,IF(ชี้วัด15!Z30="","",ชี้วัด15!Z30),IF(ชี้วัด15!Z60="","",ชี้วัด15!Z60))</f>
        <v/>
      </c>
      <c r="AA30" s="314" t="str">
        <f>IF($B$2=1,IF(ชี้วัด15!AA30="","",ชี้วัด15!AA30),IF(ชี้วัด15!AA60="","",ชี้วัด15!AA60))</f>
        <v/>
      </c>
      <c r="AB30" s="314" t="str">
        <f>IF($B$2=1,IF(ชี้วัด15!AB30="","",ชี้วัด15!AB30),IF(ชี้วัด15!AB60="","",ชี้วัด15!AB60))</f>
        <v/>
      </c>
      <c r="AC30" s="314" t="str">
        <f>IF($B$2=1,IF(ชี้วัด15!AC30="","",ชี้วัด15!AC30),IF(ชี้วัด15!AC60="","",ชี้วัด15!AC60))</f>
        <v/>
      </c>
      <c r="AD30" s="314" t="str">
        <f>IF($B$2=1,IF(ชี้วัด15!AD30="","",ชี้วัด15!AD30),IF(ชี้วัด15!AD60="","",ชี้วัด15!AD60))</f>
        <v/>
      </c>
      <c r="AE30" s="314" t="str">
        <f>IF($B$2=1,IF(ชี้วัด15!AE30="","",ชี้วัด15!AE30),IF(ชี้วัด15!AE60="","",ชี้วัด15!AE60))</f>
        <v/>
      </c>
      <c r="AF30" s="314" t="str">
        <f>IF($B$2=1,IF(ชี้วัด15!AF30="","",ชี้วัด15!AF30),IF(ชี้วัด15!AF60="","",ชี้วัด15!AF60))</f>
        <v/>
      </c>
      <c r="AG30" s="314" t="str">
        <f>IF($B$2=1,IF(ชี้วัด15!AG30="","",ชี้วัด15!AG30),IF(ชี้วัด15!AG60="","",ชี้วัด15!AG60))</f>
        <v/>
      </c>
      <c r="AH30" s="314" t="str">
        <f>IF($B$2=1,IF(ชี้วัด15!AH30="","",ชี้วัด15!AH30),IF(ชี้วัด15!AH60="","",ชี้วัด15!AH60))</f>
        <v/>
      </c>
      <c r="AI30" s="314" t="str">
        <f>IF($B$2=1,IF(ชี้วัด15!AI30="","",ชี้วัด15!AI30),IF(ชี้วัด15!AI60="","",ชี้วัด15!AI60))</f>
        <v/>
      </c>
      <c r="AJ30" s="314" t="str">
        <f>IF($B$2=1,IF(ชี้วัด15!AJ30="","",ชี้วัด15!AJ30),IF(ชี้วัด15!AJ60="","",ชี้วัด15!AJ60))</f>
        <v/>
      </c>
      <c r="AK30" s="314" t="str">
        <f>IF($B$2=1,IF(ชี้วัด15!AK30="","",ชี้วัด15!AK30),IF(ชี้วัด15!AK60="","",ชี้วัด15!AK60))</f>
        <v/>
      </c>
      <c r="AL30" s="314" t="str">
        <f>IF($B$2=1,IF(ชี้วัด15!AL30="","",ชี้วัด15!AL30),IF(ชี้วัด15!AL60="","",ชี้วัด15!AL60))</f>
        <v/>
      </c>
      <c r="AM30" s="314" t="str">
        <f>IF($B$2=1,IF(ชี้วัด15!AM30="","",ชี้วัด15!AM30),IF(ชี้วัด15!AM60="","",ชี้วัด15!AM60))</f>
        <v/>
      </c>
      <c r="AN30" s="314" t="str">
        <f>IF($B$2=1,IF(ชี้วัด15!AN30="","",ชี้วัด15!AN30),IF(ชี้วัด15!AN60="","",ชี้วัด15!AN60))</f>
        <v/>
      </c>
      <c r="AO30" s="314" t="str">
        <f>IF($B$2=1,IF(ชี้วัด15!AO30="","",ชี้วัด15!AO30),IF(ชี้วัด15!AO60="","",ชี้วัด15!AO60))</f>
        <v/>
      </c>
      <c r="AP30" s="314" t="str">
        <f>IF($B$2=1,IF(ชี้วัด15!AP30="","",ชี้วัด15!AP30),IF(ชี้วัด15!AP60="","",ชี้วัด15!AP60))</f>
        <v/>
      </c>
      <c r="AQ30" s="314" t="str">
        <f>IF($B$2=1,IF(ชี้วัด15!AQ30="","",ชี้วัด15!AQ30),IF(ชี้วัด15!AQ60="","",ชี้วัด15!AQ60))</f>
        <v/>
      </c>
      <c r="AR30" s="314" t="str">
        <f>IF($B$2=1,IF(ชี้วัด15!AR30="","",ชี้วัด15!AR30),IF(ชี้วัด15!AR60="","",ชี้วัด15!AR60))</f>
        <v/>
      </c>
      <c r="AS30" s="314" t="str">
        <f>IF($B$2=1,IF(ชี้วัด15!AS30="","",ชี้วัด15!AS30),IF(ชี้วัด15!AS60="","",ชี้วัด15!AS60))</f>
        <v/>
      </c>
      <c r="AT30" s="314" t="str">
        <f>IF($B$2=1,IF(ชี้วัด15!AT30="","",ชี้วัด15!AT30),IF(ชี้วัด15!AT60="","",ชี้วัด15!AT60))</f>
        <v/>
      </c>
      <c r="AU30" s="314" t="str">
        <f>IF($B$2=1,IF(ชี้วัด15!AU30="","",ชี้วัด15!AU30),IF(ชี้วัด15!AU60="","",ชี้วัด15!AU60))</f>
        <v/>
      </c>
      <c r="AV30" s="314" t="str">
        <f>IF($B$2=1,IF(ชี้วัด15!AV30="","",ชี้วัด15!AV30),IF(ชี้วัด15!AV60="","",ชี้วัด15!AV60))</f>
        <v/>
      </c>
      <c r="AW30" s="314" t="str">
        <f>IF($B$2=1,IF(ชี้วัด15!AW30="","",ชี้วัด15!AW30),IF(ชี้วัด15!AW60="","",ชี้วัด15!AW60))</f>
        <v/>
      </c>
      <c r="AX30" s="314" t="str">
        <f>IF($B$2=1,IF(ชี้วัด15!AX30="","",ชี้วัด15!AX30),IF(ชี้วัด15!AX60="","",ชี้วัด15!AX60))</f>
        <v/>
      </c>
      <c r="AY30" s="314" t="str">
        <f>IF($B$2=1,IF(ชี้วัด15!AY30="","",ชี้วัด15!AY30),IF(ชี้วัด15!AY60="","",ชี้วัด15!AY60))</f>
        <v/>
      </c>
      <c r="AZ30" s="314" t="str">
        <f>IF($B$2=1,IF(ชี้วัด15!AZ30="","",ชี้วัด15!AZ30),IF(ชี้วัด15!AZ60="","",ชี้วัด15!AZ60))</f>
        <v/>
      </c>
      <c r="BA30" s="314" t="str">
        <f>IF($B$2=1,IF(ชี้วัด15!BA30="","",ชี้วัด15!BA30),IF(ชี้วัด15!BA60="","",ชี้วัด15!BA60))</f>
        <v/>
      </c>
      <c r="BB30" s="314" t="str">
        <f>IF($B$2=1,IF(ชี้วัด15!BB30="","",ชี้วัด15!BB30),IF(ชี้วัด15!BB60="","",ชี้วัด15!BB60))</f>
        <v/>
      </c>
      <c r="BC30" s="314" t="str">
        <f>IF($B$2=1,IF(ชี้วัด15!BC30="","",ชี้วัด15!BC30),IF(ชี้วัด15!BC60="","",ชี้วัด15!BC60))</f>
        <v/>
      </c>
      <c r="BD30" s="314" t="str">
        <f>IF($B$2=1,IF(ชี้วัด15!BD30="","",ชี้วัด15!BD30),IF(ชี้วัด15!BD60="","",ชี้วัด15!BD60))</f>
        <v/>
      </c>
      <c r="BE30" s="116" t="str">
        <f>IF($B$2=1,IF(ชี้วัด15!BE30="","",ชี้วัด15!BE30),IF(ชี้วัด15!BE60="","",ชี้วัด15!BE60))</f>
        <v/>
      </c>
      <c r="BF30" s="116" t="str">
        <f>IF($B$2=1,IF(ชี้วัด15!BF30="","",ชี้วัด15!BF30),IF(ชี้วัด15!BF60="","",ชี้วัด15!BF60))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IF($B$2=1,IF(ชี้วัด15!E31="","",ชี้วัด15!E31),IF(ชี้วัด15!E61="","",ชี้วัด15!E61))</f>
        <v/>
      </c>
      <c r="F31" s="118"/>
      <c r="G31" s="314" t="str">
        <f>IF($B$2=1,IF(ชี้วัด15!G31="","",ชี้วัด15!G31),IF(ชี้วัด15!G61="","",ชี้วัด15!G61))</f>
        <v/>
      </c>
      <c r="H31" s="314" t="str">
        <f>IF($B$2=1,IF(ชี้วัด15!H31="","",ชี้วัด15!H31),IF(ชี้วัด15!H61="","",ชี้วัด15!H61))</f>
        <v/>
      </c>
      <c r="I31" s="314" t="str">
        <f>IF($B$2=1,IF(ชี้วัด15!I31="","",ชี้วัด15!I31),IF(ชี้วัด15!I61="","",ชี้วัด15!I61))</f>
        <v/>
      </c>
      <c r="J31" s="314" t="str">
        <f>IF($B$2=1,IF(ชี้วัด15!J31="","",ชี้วัด15!J31),IF(ชี้วัด15!J61="","",ชี้วัด15!J61))</f>
        <v/>
      </c>
      <c r="K31" s="314" t="str">
        <f>IF($B$2=1,IF(ชี้วัด15!K31="","",ชี้วัด15!K31),IF(ชี้วัด15!K61="","",ชี้วัด15!K61))</f>
        <v/>
      </c>
      <c r="L31" s="314" t="str">
        <f>IF($B$2=1,IF(ชี้วัด15!L31="","",ชี้วัด15!L31),IF(ชี้วัด15!L61="","",ชี้วัด15!L61))</f>
        <v/>
      </c>
      <c r="M31" s="314" t="str">
        <f>IF($B$2=1,IF(ชี้วัด15!M31="","",ชี้วัด15!M31),IF(ชี้วัด15!M61="","",ชี้วัด15!M61))</f>
        <v/>
      </c>
      <c r="N31" s="314" t="str">
        <f>IF($B$2=1,IF(ชี้วัด15!N31="","",ชี้วัด15!N31),IF(ชี้วัด15!N61="","",ชี้วัด15!N61))</f>
        <v/>
      </c>
      <c r="O31" s="314" t="str">
        <f>IF($B$2=1,IF(ชี้วัด15!O31="","",ชี้วัด15!O31),IF(ชี้วัด15!O61="","",ชี้วัด15!O61))</f>
        <v/>
      </c>
      <c r="P31" s="314" t="str">
        <f>IF($B$2=1,IF(ชี้วัด15!P31="","",ชี้วัด15!P31),IF(ชี้วัด15!P61="","",ชี้วัด15!P61))</f>
        <v/>
      </c>
      <c r="Q31" s="314" t="str">
        <f>IF($B$2=1,IF(ชี้วัด15!Q31="","",ชี้วัด15!Q31),IF(ชี้วัด15!Q61="","",ชี้วัด15!Q61))</f>
        <v/>
      </c>
      <c r="R31" s="314" t="str">
        <f>IF($B$2=1,IF(ชี้วัด15!R31="","",ชี้วัด15!R31),IF(ชี้วัด15!R61="","",ชี้วัด15!R61))</f>
        <v/>
      </c>
      <c r="S31" s="314" t="str">
        <f>IF($B$2=1,IF(ชี้วัด15!S31="","",ชี้วัด15!S31),IF(ชี้วัด15!S61="","",ชี้วัด15!S61))</f>
        <v/>
      </c>
      <c r="T31" s="314" t="str">
        <f>IF($B$2=1,IF(ชี้วัด15!T31="","",ชี้วัด15!T31),IF(ชี้วัด15!T61="","",ชี้วัด15!T61))</f>
        <v/>
      </c>
      <c r="U31" s="314" t="str">
        <f>IF($B$2=1,IF(ชี้วัด15!U31="","",ชี้วัด15!U31),IF(ชี้วัด15!U61="","",ชี้วัด15!U61))</f>
        <v/>
      </c>
      <c r="V31" s="314" t="str">
        <f>IF($B$2=1,IF(ชี้วัด15!V31="","",ชี้วัด15!V31),IF(ชี้วัด15!V61="","",ชี้วัด15!V61))</f>
        <v/>
      </c>
      <c r="W31" s="314" t="str">
        <f>IF($B$2=1,IF(ชี้วัด15!W31="","",ชี้วัด15!W31),IF(ชี้วัด15!W61="","",ชี้วัด15!W61))</f>
        <v/>
      </c>
      <c r="X31" s="314" t="str">
        <f>IF($B$2=1,IF(ชี้วัด15!X31="","",ชี้วัด15!X31),IF(ชี้วัด15!X61="","",ชี้วัด15!X61))</f>
        <v/>
      </c>
      <c r="Y31" s="314" t="str">
        <f>IF($B$2=1,IF(ชี้วัด15!Y31="","",ชี้วัด15!Y31),IF(ชี้วัด15!Y61="","",ชี้วัด15!Y61))</f>
        <v/>
      </c>
      <c r="Z31" s="314" t="str">
        <f>IF($B$2=1,IF(ชี้วัด15!Z31="","",ชี้วัด15!Z31),IF(ชี้วัด15!Z61="","",ชี้วัด15!Z61))</f>
        <v/>
      </c>
      <c r="AA31" s="314" t="str">
        <f>IF($B$2=1,IF(ชี้วัด15!AA31="","",ชี้วัด15!AA31),IF(ชี้วัด15!AA61="","",ชี้วัด15!AA61))</f>
        <v/>
      </c>
      <c r="AB31" s="314" t="str">
        <f>IF($B$2=1,IF(ชี้วัด15!AB31="","",ชี้วัด15!AB31),IF(ชี้วัด15!AB61="","",ชี้วัด15!AB61))</f>
        <v/>
      </c>
      <c r="AC31" s="314" t="str">
        <f>IF($B$2=1,IF(ชี้วัด15!AC31="","",ชี้วัด15!AC31),IF(ชี้วัด15!AC61="","",ชี้วัด15!AC61))</f>
        <v/>
      </c>
      <c r="AD31" s="314" t="str">
        <f>IF($B$2=1,IF(ชี้วัด15!AD31="","",ชี้วัด15!AD31),IF(ชี้วัด15!AD61="","",ชี้วัด15!AD61))</f>
        <v/>
      </c>
      <c r="AE31" s="314" t="str">
        <f>IF($B$2=1,IF(ชี้วัด15!AE31="","",ชี้วัด15!AE31),IF(ชี้วัด15!AE61="","",ชี้วัด15!AE61))</f>
        <v/>
      </c>
      <c r="AF31" s="314" t="str">
        <f>IF($B$2=1,IF(ชี้วัด15!AF31="","",ชี้วัด15!AF31),IF(ชี้วัด15!AF61="","",ชี้วัด15!AF61))</f>
        <v/>
      </c>
      <c r="AG31" s="314" t="str">
        <f>IF($B$2=1,IF(ชี้วัด15!AG31="","",ชี้วัด15!AG31),IF(ชี้วัด15!AG61="","",ชี้วัด15!AG61))</f>
        <v/>
      </c>
      <c r="AH31" s="314" t="str">
        <f>IF($B$2=1,IF(ชี้วัด15!AH31="","",ชี้วัด15!AH31),IF(ชี้วัด15!AH61="","",ชี้วัด15!AH61))</f>
        <v/>
      </c>
      <c r="AI31" s="314" t="str">
        <f>IF($B$2=1,IF(ชี้วัด15!AI31="","",ชี้วัด15!AI31),IF(ชี้วัด15!AI61="","",ชี้วัด15!AI61))</f>
        <v/>
      </c>
      <c r="AJ31" s="314" t="str">
        <f>IF($B$2=1,IF(ชี้วัด15!AJ31="","",ชี้วัด15!AJ31),IF(ชี้วัด15!AJ61="","",ชี้วัด15!AJ61))</f>
        <v/>
      </c>
      <c r="AK31" s="314" t="str">
        <f>IF($B$2=1,IF(ชี้วัด15!AK31="","",ชี้วัด15!AK31),IF(ชี้วัด15!AK61="","",ชี้วัด15!AK61))</f>
        <v/>
      </c>
      <c r="AL31" s="314" t="str">
        <f>IF($B$2=1,IF(ชี้วัด15!AL31="","",ชี้วัด15!AL31),IF(ชี้วัด15!AL61="","",ชี้วัด15!AL61))</f>
        <v/>
      </c>
      <c r="AM31" s="314" t="str">
        <f>IF($B$2=1,IF(ชี้วัด15!AM31="","",ชี้วัด15!AM31),IF(ชี้วัด15!AM61="","",ชี้วัด15!AM61))</f>
        <v/>
      </c>
      <c r="AN31" s="314" t="str">
        <f>IF($B$2=1,IF(ชี้วัด15!AN31="","",ชี้วัด15!AN31),IF(ชี้วัด15!AN61="","",ชี้วัด15!AN61))</f>
        <v/>
      </c>
      <c r="AO31" s="314" t="str">
        <f>IF($B$2=1,IF(ชี้วัด15!AO31="","",ชี้วัด15!AO31),IF(ชี้วัด15!AO61="","",ชี้วัด15!AO61))</f>
        <v/>
      </c>
      <c r="AP31" s="314" t="str">
        <f>IF($B$2=1,IF(ชี้วัด15!AP31="","",ชี้วัด15!AP31),IF(ชี้วัด15!AP61="","",ชี้วัด15!AP61))</f>
        <v/>
      </c>
      <c r="AQ31" s="314" t="str">
        <f>IF($B$2=1,IF(ชี้วัด15!AQ31="","",ชี้วัด15!AQ31),IF(ชี้วัด15!AQ61="","",ชี้วัด15!AQ61))</f>
        <v/>
      </c>
      <c r="AR31" s="314" t="str">
        <f>IF($B$2=1,IF(ชี้วัด15!AR31="","",ชี้วัด15!AR31),IF(ชี้วัด15!AR61="","",ชี้วัด15!AR61))</f>
        <v/>
      </c>
      <c r="AS31" s="314" t="str">
        <f>IF($B$2=1,IF(ชี้วัด15!AS31="","",ชี้วัด15!AS31),IF(ชี้วัด15!AS61="","",ชี้วัด15!AS61))</f>
        <v/>
      </c>
      <c r="AT31" s="314" t="str">
        <f>IF($B$2=1,IF(ชี้วัด15!AT31="","",ชี้วัด15!AT31),IF(ชี้วัด15!AT61="","",ชี้วัด15!AT61))</f>
        <v/>
      </c>
      <c r="AU31" s="314" t="str">
        <f>IF($B$2=1,IF(ชี้วัด15!AU31="","",ชี้วัด15!AU31),IF(ชี้วัด15!AU61="","",ชี้วัด15!AU61))</f>
        <v/>
      </c>
      <c r="AV31" s="314" t="str">
        <f>IF($B$2=1,IF(ชี้วัด15!AV31="","",ชี้วัด15!AV31),IF(ชี้วัด15!AV61="","",ชี้วัด15!AV61))</f>
        <v/>
      </c>
      <c r="AW31" s="314" t="str">
        <f>IF($B$2=1,IF(ชี้วัด15!AW31="","",ชี้วัด15!AW31),IF(ชี้วัด15!AW61="","",ชี้วัด15!AW61))</f>
        <v/>
      </c>
      <c r="AX31" s="314" t="str">
        <f>IF($B$2=1,IF(ชี้วัด15!AX31="","",ชี้วัด15!AX31),IF(ชี้วัด15!AX61="","",ชี้วัด15!AX61))</f>
        <v/>
      </c>
      <c r="AY31" s="314" t="str">
        <f>IF($B$2=1,IF(ชี้วัด15!AY31="","",ชี้วัด15!AY31),IF(ชี้วัด15!AY61="","",ชี้วัด15!AY61))</f>
        <v/>
      </c>
      <c r="AZ31" s="314" t="str">
        <f>IF($B$2=1,IF(ชี้วัด15!AZ31="","",ชี้วัด15!AZ31),IF(ชี้วัด15!AZ61="","",ชี้วัด15!AZ61))</f>
        <v/>
      </c>
      <c r="BA31" s="314" t="str">
        <f>IF($B$2=1,IF(ชี้วัด15!BA31="","",ชี้วัด15!BA31),IF(ชี้วัด15!BA61="","",ชี้วัด15!BA61))</f>
        <v/>
      </c>
      <c r="BB31" s="314" t="str">
        <f>IF($B$2=1,IF(ชี้วัด15!BB31="","",ชี้วัด15!BB31),IF(ชี้วัด15!BB61="","",ชี้วัด15!BB61))</f>
        <v/>
      </c>
      <c r="BC31" s="314" t="str">
        <f>IF($B$2=1,IF(ชี้วัด15!BC31="","",ชี้วัด15!BC31),IF(ชี้วัด15!BC61="","",ชี้วัด15!BC61))</f>
        <v/>
      </c>
      <c r="BD31" s="314" t="str">
        <f>IF($B$2=1,IF(ชี้วัด15!BD31="","",ชี้วัด15!BD31),IF(ชี้วัด15!BD61="","",ชี้วัด15!BD61))</f>
        <v/>
      </c>
      <c r="BE31" s="116" t="str">
        <f>IF($B$2=1,IF(ชี้วัด15!BE31="","",ชี้วัด15!BE31),IF(ชี้วัด15!BE61="","",ชี้วัด15!BE61))</f>
        <v/>
      </c>
      <c r="BF31" s="116" t="str">
        <f>IF($B$2=1,IF(ชี้วัด15!BF31="","",ชี้วัด15!BF31),IF(ชี้วัด15!BF61="","",ชี้วัด15!BF61))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IF($B$2=1,IF(ชี้วัด15!E32="","",ชี้วัด15!E32),IF(ชี้วัด15!E62="","",ชี้วัด15!E62))</f>
        <v/>
      </c>
      <c r="F32" s="118"/>
      <c r="G32" s="314" t="str">
        <f>IF($B$2=1,IF(ชี้วัด15!G32="","",ชี้วัด15!G32),IF(ชี้วัด15!G62="","",ชี้วัด15!G62))</f>
        <v/>
      </c>
      <c r="H32" s="314" t="str">
        <f>IF($B$2=1,IF(ชี้วัด15!H32="","",ชี้วัด15!H32),IF(ชี้วัด15!H62="","",ชี้วัด15!H62))</f>
        <v/>
      </c>
      <c r="I32" s="314" t="str">
        <f>IF($B$2=1,IF(ชี้วัด15!I32="","",ชี้วัด15!I32),IF(ชี้วัด15!I62="","",ชี้วัด15!I62))</f>
        <v/>
      </c>
      <c r="J32" s="314" t="str">
        <f>IF($B$2=1,IF(ชี้วัด15!J32="","",ชี้วัด15!J32),IF(ชี้วัด15!J62="","",ชี้วัด15!J62))</f>
        <v/>
      </c>
      <c r="K32" s="314" t="str">
        <f>IF($B$2=1,IF(ชี้วัด15!K32="","",ชี้วัด15!K32),IF(ชี้วัด15!K62="","",ชี้วัด15!K62))</f>
        <v/>
      </c>
      <c r="L32" s="314" t="str">
        <f>IF($B$2=1,IF(ชี้วัด15!L32="","",ชี้วัด15!L32),IF(ชี้วัด15!L62="","",ชี้วัด15!L62))</f>
        <v/>
      </c>
      <c r="M32" s="314" t="str">
        <f>IF($B$2=1,IF(ชี้วัด15!M32="","",ชี้วัด15!M32),IF(ชี้วัด15!M62="","",ชี้วัด15!M62))</f>
        <v/>
      </c>
      <c r="N32" s="314" t="str">
        <f>IF($B$2=1,IF(ชี้วัด15!N32="","",ชี้วัด15!N32),IF(ชี้วัด15!N62="","",ชี้วัด15!N62))</f>
        <v/>
      </c>
      <c r="O32" s="314" t="str">
        <f>IF($B$2=1,IF(ชี้วัด15!O32="","",ชี้วัด15!O32),IF(ชี้วัด15!O62="","",ชี้วัด15!O62))</f>
        <v/>
      </c>
      <c r="P32" s="314" t="str">
        <f>IF($B$2=1,IF(ชี้วัด15!P32="","",ชี้วัด15!P32),IF(ชี้วัด15!P62="","",ชี้วัด15!P62))</f>
        <v/>
      </c>
      <c r="Q32" s="314" t="str">
        <f>IF($B$2=1,IF(ชี้วัด15!Q32="","",ชี้วัด15!Q32),IF(ชี้วัด15!Q62="","",ชี้วัด15!Q62))</f>
        <v/>
      </c>
      <c r="R32" s="314" t="str">
        <f>IF($B$2=1,IF(ชี้วัด15!R32="","",ชี้วัด15!R32),IF(ชี้วัด15!R62="","",ชี้วัด15!R62))</f>
        <v/>
      </c>
      <c r="S32" s="314" t="str">
        <f>IF($B$2=1,IF(ชี้วัด15!S32="","",ชี้วัด15!S32),IF(ชี้วัด15!S62="","",ชี้วัด15!S62))</f>
        <v/>
      </c>
      <c r="T32" s="314" t="str">
        <f>IF($B$2=1,IF(ชี้วัด15!T32="","",ชี้วัด15!T32),IF(ชี้วัด15!T62="","",ชี้วัด15!T62))</f>
        <v/>
      </c>
      <c r="U32" s="314" t="str">
        <f>IF($B$2=1,IF(ชี้วัด15!U32="","",ชี้วัด15!U32),IF(ชี้วัด15!U62="","",ชี้วัด15!U62))</f>
        <v/>
      </c>
      <c r="V32" s="314" t="str">
        <f>IF($B$2=1,IF(ชี้วัด15!V32="","",ชี้วัด15!V32),IF(ชี้วัด15!V62="","",ชี้วัด15!V62))</f>
        <v/>
      </c>
      <c r="W32" s="314" t="str">
        <f>IF($B$2=1,IF(ชี้วัด15!W32="","",ชี้วัด15!W32),IF(ชี้วัด15!W62="","",ชี้วัด15!W62))</f>
        <v/>
      </c>
      <c r="X32" s="314" t="str">
        <f>IF($B$2=1,IF(ชี้วัด15!X32="","",ชี้วัด15!X32),IF(ชี้วัด15!X62="","",ชี้วัด15!X62))</f>
        <v/>
      </c>
      <c r="Y32" s="314" t="str">
        <f>IF($B$2=1,IF(ชี้วัด15!Y32="","",ชี้วัด15!Y32),IF(ชี้วัด15!Y62="","",ชี้วัด15!Y62))</f>
        <v/>
      </c>
      <c r="Z32" s="314" t="str">
        <f>IF($B$2=1,IF(ชี้วัด15!Z32="","",ชี้วัด15!Z32),IF(ชี้วัด15!Z62="","",ชี้วัด15!Z62))</f>
        <v/>
      </c>
      <c r="AA32" s="314" t="str">
        <f>IF($B$2=1,IF(ชี้วัด15!AA32="","",ชี้วัด15!AA32),IF(ชี้วัด15!AA62="","",ชี้วัด15!AA62))</f>
        <v/>
      </c>
      <c r="AB32" s="314" t="str">
        <f>IF($B$2=1,IF(ชี้วัด15!AB32="","",ชี้วัด15!AB32),IF(ชี้วัด15!AB62="","",ชี้วัด15!AB62))</f>
        <v/>
      </c>
      <c r="AC32" s="314" t="str">
        <f>IF($B$2=1,IF(ชี้วัด15!AC32="","",ชี้วัด15!AC32),IF(ชี้วัด15!AC62="","",ชี้วัด15!AC62))</f>
        <v/>
      </c>
      <c r="AD32" s="314" t="str">
        <f>IF($B$2=1,IF(ชี้วัด15!AD32="","",ชี้วัด15!AD32),IF(ชี้วัด15!AD62="","",ชี้วัด15!AD62))</f>
        <v/>
      </c>
      <c r="AE32" s="314" t="str">
        <f>IF($B$2=1,IF(ชี้วัด15!AE32="","",ชี้วัด15!AE32),IF(ชี้วัด15!AE62="","",ชี้วัด15!AE62))</f>
        <v/>
      </c>
      <c r="AF32" s="314" t="str">
        <f>IF($B$2=1,IF(ชี้วัด15!AF32="","",ชี้วัด15!AF32),IF(ชี้วัด15!AF62="","",ชี้วัด15!AF62))</f>
        <v/>
      </c>
      <c r="AG32" s="314" t="str">
        <f>IF($B$2=1,IF(ชี้วัด15!AG32="","",ชี้วัด15!AG32),IF(ชี้วัด15!AG62="","",ชี้วัด15!AG62))</f>
        <v/>
      </c>
      <c r="AH32" s="314" t="str">
        <f>IF($B$2=1,IF(ชี้วัด15!AH32="","",ชี้วัด15!AH32),IF(ชี้วัด15!AH62="","",ชี้วัด15!AH62))</f>
        <v/>
      </c>
      <c r="AI32" s="314" t="str">
        <f>IF($B$2=1,IF(ชี้วัด15!AI32="","",ชี้วัด15!AI32),IF(ชี้วัด15!AI62="","",ชี้วัด15!AI62))</f>
        <v/>
      </c>
      <c r="AJ32" s="314" t="str">
        <f>IF($B$2=1,IF(ชี้วัด15!AJ32="","",ชี้วัด15!AJ32),IF(ชี้วัด15!AJ62="","",ชี้วัด15!AJ62))</f>
        <v/>
      </c>
      <c r="AK32" s="314" t="str">
        <f>IF($B$2=1,IF(ชี้วัด15!AK32="","",ชี้วัด15!AK32),IF(ชี้วัด15!AK62="","",ชี้วัด15!AK62))</f>
        <v/>
      </c>
      <c r="AL32" s="314" t="str">
        <f>IF($B$2=1,IF(ชี้วัด15!AL32="","",ชี้วัด15!AL32),IF(ชี้วัด15!AL62="","",ชี้วัด15!AL62))</f>
        <v/>
      </c>
      <c r="AM32" s="314" t="str">
        <f>IF($B$2=1,IF(ชี้วัด15!AM32="","",ชี้วัด15!AM32),IF(ชี้วัด15!AM62="","",ชี้วัด15!AM62))</f>
        <v/>
      </c>
      <c r="AN32" s="314" t="str">
        <f>IF($B$2=1,IF(ชี้วัด15!AN32="","",ชี้วัด15!AN32),IF(ชี้วัด15!AN62="","",ชี้วัด15!AN62))</f>
        <v/>
      </c>
      <c r="AO32" s="314" t="str">
        <f>IF($B$2=1,IF(ชี้วัด15!AO32="","",ชี้วัด15!AO32),IF(ชี้วัด15!AO62="","",ชี้วัด15!AO62))</f>
        <v/>
      </c>
      <c r="AP32" s="314" t="str">
        <f>IF($B$2=1,IF(ชี้วัด15!AP32="","",ชี้วัด15!AP32),IF(ชี้วัด15!AP62="","",ชี้วัด15!AP62))</f>
        <v/>
      </c>
      <c r="AQ32" s="314" t="str">
        <f>IF($B$2=1,IF(ชี้วัด15!AQ32="","",ชี้วัด15!AQ32),IF(ชี้วัด15!AQ62="","",ชี้วัด15!AQ62))</f>
        <v/>
      </c>
      <c r="AR32" s="314" t="str">
        <f>IF($B$2=1,IF(ชี้วัด15!AR32="","",ชี้วัด15!AR32),IF(ชี้วัด15!AR62="","",ชี้วัด15!AR62))</f>
        <v/>
      </c>
      <c r="AS32" s="314" t="str">
        <f>IF($B$2=1,IF(ชี้วัด15!AS32="","",ชี้วัด15!AS32),IF(ชี้วัด15!AS62="","",ชี้วัด15!AS62))</f>
        <v/>
      </c>
      <c r="AT32" s="314" t="str">
        <f>IF($B$2=1,IF(ชี้วัด15!AT32="","",ชี้วัด15!AT32),IF(ชี้วัด15!AT62="","",ชี้วัด15!AT62))</f>
        <v/>
      </c>
      <c r="AU32" s="314" t="str">
        <f>IF($B$2=1,IF(ชี้วัด15!AU32="","",ชี้วัด15!AU32),IF(ชี้วัด15!AU62="","",ชี้วัด15!AU62))</f>
        <v/>
      </c>
      <c r="AV32" s="314" t="str">
        <f>IF($B$2=1,IF(ชี้วัด15!AV32="","",ชี้วัด15!AV32),IF(ชี้วัด15!AV62="","",ชี้วัด15!AV62))</f>
        <v/>
      </c>
      <c r="AW32" s="314" t="str">
        <f>IF($B$2=1,IF(ชี้วัด15!AW32="","",ชี้วัด15!AW32),IF(ชี้วัด15!AW62="","",ชี้วัด15!AW62))</f>
        <v/>
      </c>
      <c r="AX32" s="314" t="str">
        <f>IF($B$2=1,IF(ชี้วัด15!AX32="","",ชี้วัด15!AX32),IF(ชี้วัด15!AX62="","",ชี้วัด15!AX62))</f>
        <v/>
      </c>
      <c r="AY32" s="314" t="str">
        <f>IF($B$2=1,IF(ชี้วัด15!AY32="","",ชี้วัด15!AY32),IF(ชี้วัด15!AY62="","",ชี้วัด15!AY62))</f>
        <v/>
      </c>
      <c r="AZ32" s="314" t="str">
        <f>IF($B$2=1,IF(ชี้วัด15!AZ32="","",ชี้วัด15!AZ32),IF(ชี้วัด15!AZ62="","",ชี้วัด15!AZ62))</f>
        <v/>
      </c>
      <c r="BA32" s="314" t="str">
        <f>IF($B$2=1,IF(ชี้วัด15!BA32="","",ชี้วัด15!BA32),IF(ชี้วัด15!BA62="","",ชี้วัด15!BA62))</f>
        <v/>
      </c>
      <c r="BB32" s="314" t="str">
        <f>IF($B$2=1,IF(ชี้วัด15!BB32="","",ชี้วัด15!BB32),IF(ชี้วัด15!BB62="","",ชี้วัด15!BB62))</f>
        <v/>
      </c>
      <c r="BC32" s="314" t="str">
        <f>IF($B$2=1,IF(ชี้วัด15!BC32="","",ชี้วัด15!BC32),IF(ชี้วัด15!BC62="","",ชี้วัด15!BC62))</f>
        <v/>
      </c>
      <c r="BD32" s="314" t="str">
        <f>IF($B$2=1,IF(ชี้วัด15!BD32="","",ชี้วัด15!BD32),IF(ชี้วัด15!BD62="","",ชี้วัด15!BD62))</f>
        <v/>
      </c>
      <c r="BE32" s="116" t="str">
        <f>IF($B$2=1,IF(ชี้วัด15!BE32="","",ชี้วัด15!BE32),IF(ชี้วัด15!BE62="","",ชี้วัด15!BE62))</f>
        <v/>
      </c>
      <c r="BF32" s="116" t="str">
        <f>IF($B$2=1,IF(ชี้วัด15!BF32="","",ชี้วัด15!BF32),IF(ชี้วัด15!BF62="","",ชี้วัด15!BF62))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IF($B$2=1,IF(ชี้วัด15!E33="","",ชี้วัด15!E33),IF(ชี้วัด15!E63="","",ชี้วัด15!E63))</f>
        <v/>
      </c>
      <c r="F33" s="118"/>
      <c r="G33" s="314" t="str">
        <f>IF($B$2=1,IF(ชี้วัด15!G33="","",ชี้วัด15!G33),IF(ชี้วัด15!G63="","",ชี้วัด15!G63))</f>
        <v/>
      </c>
      <c r="H33" s="314" t="str">
        <f>IF($B$2=1,IF(ชี้วัด15!H33="","",ชี้วัด15!H33),IF(ชี้วัด15!H63="","",ชี้วัด15!H63))</f>
        <v/>
      </c>
      <c r="I33" s="314" t="str">
        <f>IF($B$2=1,IF(ชี้วัด15!I33="","",ชี้วัด15!I33),IF(ชี้วัด15!I63="","",ชี้วัด15!I63))</f>
        <v/>
      </c>
      <c r="J33" s="314" t="str">
        <f>IF($B$2=1,IF(ชี้วัด15!J33="","",ชี้วัด15!J33),IF(ชี้วัด15!J63="","",ชี้วัด15!J63))</f>
        <v/>
      </c>
      <c r="K33" s="314" t="str">
        <f>IF($B$2=1,IF(ชี้วัด15!K33="","",ชี้วัด15!K33),IF(ชี้วัด15!K63="","",ชี้วัด15!K63))</f>
        <v/>
      </c>
      <c r="L33" s="314" t="str">
        <f>IF($B$2=1,IF(ชี้วัด15!L33="","",ชี้วัด15!L33),IF(ชี้วัด15!L63="","",ชี้วัด15!L63))</f>
        <v/>
      </c>
      <c r="M33" s="314" t="str">
        <f>IF($B$2=1,IF(ชี้วัด15!M33="","",ชี้วัด15!M33),IF(ชี้วัด15!M63="","",ชี้วัด15!M63))</f>
        <v/>
      </c>
      <c r="N33" s="314" t="str">
        <f>IF($B$2=1,IF(ชี้วัด15!N33="","",ชี้วัด15!N33),IF(ชี้วัด15!N63="","",ชี้วัด15!N63))</f>
        <v/>
      </c>
      <c r="O33" s="314" t="str">
        <f>IF($B$2=1,IF(ชี้วัด15!O33="","",ชี้วัด15!O33),IF(ชี้วัด15!O63="","",ชี้วัด15!O63))</f>
        <v/>
      </c>
      <c r="P33" s="314" t="str">
        <f>IF($B$2=1,IF(ชี้วัด15!P33="","",ชี้วัด15!P33),IF(ชี้วัด15!P63="","",ชี้วัด15!P63))</f>
        <v/>
      </c>
      <c r="Q33" s="314" t="str">
        <f>IF($B$2=1,IF(ชี้วัด15!Q33="","",ชี้วัด15!Q33),IF(ชี้วัด15!Q63="","",ชี้วัด15!Q63))</f>
        <v/>
      </c>
      <c r="R33" s="314" t="str">
        <f>IF($B$2=1,IF(ชี้วัด15!R33="","",ชี้วัด15!R33),IF(ชี้วัด15!R63="","",ชี้วัด15!R63))</f>
        <v/>
      </c>
      <c r="S33" s="314" t="str">
        <f>IF($B$2=1,IF(ชี้วัด15!S33="","",ชี้วัด15!S33),IF(ชี้วัด15!S63="","",ชี้วัด15!S63))</f>
        <v/>
      </c>
      <c r="T33" s="314" t="str">
        <f>IF($B$2=1,IF(ชี้วัด15!T33="","",ชี้วัด15!T33),IF(ชี้วัด15!T63="","",ชี้วัด15!T63))</f>
        <v/>
      </c>
      <c r="U33" s="314" t="str">
        <f>IF($B$2=1,IF(ชี้วัด15!U33="","",ชี้วัด15!U33),IF(ชี้วัด15!U63="","",ชี้วัด15!U63))</f>
        <v/>
      </c>
      <c r="V33" s="314" t="str">
        <f>IF($B$2=1,IF(ชี้วัด15!V33="","",ชี้วัด15!V33),IF(ชี้วัด15!V63="","",ชี้วัด15!V63))</f>
        <v/>
      </c>
      <c r="W33" s="314" t="str">
        <f>IF($B$2=1,IF(ชี้วัด15!W33="","",ชี้วัด15!W33),IF(ชี้วัด15!W63="","",ชี้วัด15!W63))</f>
        <v/>
      </c>
      <c r="X33" s="314" t="str">
        <f>IF($B$2=1,IF(ชี้วัด15!X33="","",ชี้วัด15!X33),IF(ชี้วัด15!X63="","",ชี้วัด15!X63))</f>
        <v/>
      </c>
      <c r="Y33" s="314" t="str">
        <f>IF($B$2=1,IF(ชี้วัด15!Y33="","",ชี้วัด15!Y33),IF(ชี้วัด15!Y63="","",ชี้วัด15!Y63))</f>
        <v/>
      </c>
      <c r="Z33" s="314" t="str">
        <f>IF($B$2=1,IF(ชี้วัด15!Z33="","",ชี้วัด15!Z33),IF(ชี้วัด15!Z63="","",ชี้วัด15!Z63))</f>
        <v/>
      </c>
      <c r="AA33" s="314" t="str">
        <f>IF($B$2=1,IF(ชี้วัด15!AA33="","",ชี้วัด15!AA33),IF(ชี้วัด15!AA63="","",ชี้วัด15!AA63))</f>
        <v/>
      </c>
      <c r="AB33" s="314" t="str">
        <f>IF($B$2=1,IF(ชี้วัด15!AB33="","",ชี้วัด15!AB33),IF(ชี้วัด15!AB63="","",ชี้วัด15!AB63))</f>
        <v/>
      </c>
      <c r="AC33" s="314" t="str">
        <f>IF($B$2=1,IF(ชี้วัด15!AC33="","",ชี้วัด15!AC33),IF(ชี้วัด15!AC63="","",ชี้วัด15!AC63))</f>
        <v/>
      </c>
      <c r="AD33" s="314" t="str">
        <f>IF($B$2=1,IF(ชี้วัด15!AD33="","",ชี้วัด15!AD33),IF(ชี้วัด15!AD63="","",ชี้วัด15!AD63))</f>
        <v/>
      </c>
      <c r="AE33" s="314" t="str">
        <f>IF($B$2=1,IF(ชี้วัด15!AE33="","",ชี้วัด15!AE33),IF(ชี้วัด15!AE63="","",ชี้วัด15!AE63))</f>
        <v/>
      </c>
      <c r="AF33" s="314" t="str">
        <f>IF($B$2=1,IF(ชี้วัด15!AF33="","",ชี้วัด15!AF33),IF(ชี้วัด15!AF63="","",ชี้วัด15!AF63))</f>
        <v/>
      </c>
      <c r="AG33" s="314" t="str">
        <f>IF($B$2=1,IF(ชี้วัด15!AG33="","",ชี้วัด15!AG33),IF(ชี้วัด15!AG63="","",ชี้วัด15!AG63))</f>
        <v/>
      </c>
      <c r="AH33" s="314" t="str">
        <f>IF($B$2=1,IF(ชี้วัด15!AH33="","",ชี้วัด15!AH33),IF(ชี้วัด15!AH63="","",ชี้วัด15!AH63))</f>
        <v/>
      </c>
      <c r="AI33" s="314" t="str">
        <f>IF($B$2=1,IF(ชี้วัด15!AI33="","",ชี้วัด15!AI33),IF(ชี้วัด15!AI63="","",ชี้วัด15!AI63))</f>
        <v/>
      </c>
      <c r="AJ33" s="314" t="str">
        <f>IF($B$2=1,IF(ชี้วัด15!AJ33="","",ชี้วัด15!AJ33),IF(ชี้วัด15!AJ63="","",ชี้วัด15!AJ63))</f>
        <v/>
      </c>
      <c r="AK33" s="314" t="str">
        <f>IF($B$2=1,IF(ชี้วัด15!AK33="","",ชี้วัด15!AK33),IF(ชี้วัด15!AK63="","",ชี้วัด15!AK63))</f>
        <v/>
      </c>
      <c r="AL33" s="314" t="str">
        <f>IF($B$2=1,IF(ชี้วัด15!AL33="","",ชี้วัด15!AL33),IF(ชี้วัด15!AL63="","",ชี้วัด15!AL63))</f>
        <v/>
      </c>
      <c r="AM33" s="314" t="str">
        <f>IF($B$2=1,IF(ชี้วัด15!AM33="","",ชี้วัด15!AM33),IF(ชี้วัด15!AM63="","",ชี้วัด15!AM63))</f>
        <v/>
      </c>
      <c r="AN33" s="314" t="str">
        <f>IF($B$2=1,IF(ชี้วัด15!AN33="","",ชี้วัด15!AN33),IF(ชี้วัด15!AN63="","",ชี้วัด15!AN63))</f>
        <v/>
      </c>
      <c r="AO33" s="314" t="str">
        <f>IF($B$2=1,IF(ชี้วัด15!AO33="","",ชี้วัด15!AO33),IF(ชี้วัด15!AO63="","",ชี้วัด15!AO63))</f>
        <v/>
      </c>
      <c r="AP33" s="314" t="str">
        <f>IF($B$2=1,IF(ชี้วัด15!AP33="","",ชี้วัด15!AP33),IF(ชี้วัด15!AP63="","",ชี้วัด15!AP63))</f>
        <v/>
      </c>
      <c r="AQ33" s="314" t="str">
        <f>IF($B$2=1,IF(ชี้วัด15!AQ33="","",ชี้วัด15!AQ33),IF(ชี้วัด15!AQ63="","",ชี้วัด15!AQ63))</f>
        <v/>
      </c>
      <c r="AR33" s="314" t="str">
        <f>IF($B$2=1,IF(ชี้วัด15!AR33="","",ชี้วัด15!AR33),IF(ชี้วัด15!AR63="","",ชี้วัด15!AR63))</f>
        <v/>
      </c>
      <c r="AS33" s="314" t="str">
        <f>IF($B$2=1,IF(ชี้วัด15!AS33="","",ชี้วัด15!AS33),IF(ชี้วัด15!AS63="","",ชี้วัด15!AS63))</f>
        <v/>
      </c>
      <c r="AT33" s="314" t="str">
        <f>IF($B$2=1,IF(ชี้วัด15!AT33="","",ชี้วัด15!AT33),IF(ชี้วัด15!AT63="","",ชี้วัด15!AT63))</f>
        <v/>
      </c>
      <c r="AU33" s="314" t="str">
        <f>IF($B$2=1,IF(ชี้วัด15!AU33="","",ชี้วัด15!AU33),IF(ชี้วัด15!AU63="","",ชี้วัด15!AU63))</f>
        <v/>
      </c>
      <c r="AV33" s="314" t="str">
        <f>IF($B$2=1,IF(ชี้วัด15!AV33="","",ชี้วัด15!AV33),IF(ชี้วัด15!AV63="","",ชี้วัด15!AV63))</f>
        <v/>
      </c>
      <c r="AW33" s="314" t="str">
        <f>IF($B$2=1,IF(ชี้วัด15!AW33="","",ชี้วัด15!AW33),IF(ชี้วัด15!AW63="","",ชี้วัด15!AW63))</f>
        <v/>
      </c>
      <c r="AX33" s="314" t="str">
        <f>IF($B$2=1,IF(ชี้วัด15!AX33="","",ชี้วัด15!AX33),IF(ชี้วัด15!AX63="","",ชี้วัด15!AX63))</f>
        <v/>
      </c>
      <c r="AY33" s="314" t="str">
        <f>IF($B$2=1,IF(ชี้วัด15!AY33="","",ชี้วัด15!AY33),IF(ชี้วัด15!AY63="","",ชี้วัด15!AY63))</f>
        <v/>
      </c>
      <c r="AZ33" s="314" t="str">
        <f>IF($B$2=1,IF(ชี้วัด15!AZ33="","",ชี้วัด15!AZ33),IF(ชี้วัด15!AZ63="","",ชี้วัด15!AZ63))</f>
        <v/>
      </c>
      <c r="BA33" s="314" t="str">
        <f>IF($B$2=1,IF(ชี้วัด15!BA33="","",ชี้วัด15!BA33),IF(ชี้วัด15!BA63="","",ชี้วัด15!BA63))</f>
        <v/>
      </c>
      <c r="BB33" s="314" t="str">
        <f>IF($B$2=1,IF(ชี้วัด15!BB33="","",ชี้วัด15!BB33),IF(ชี้วัด15!BB63="","",ชี้วัด15!BB63))</f>
        <v/>
      </c>
      <c r="BC33" s="314" t="str">
        <f>IF($B$2=1,IF(ชี้วัด15!BC33="","",ชี้วัด15!BC33),IF(ชี้วัด15!BC63="","",ชี้วัด15!BC63))</f>
        <v/>
      </c>
      <c r="BD33" s="314" t="str">
        <f>IF($B$2=1,IF(ชี้วัด15!BD33="","",ชี้วัด15!BD33),IF(ชี้วัด15!BD63="","",ชี้วัด15!BD63))</f>
        <v/>
      </c>
      <c r="BE33" s="116" t="str">
        <f>IF($B$2=1,IF(ชี้วัด15!BE33="","",ชี้วัด15!BE33),IF(ชี้วัด15!BE63="","",ชี้วัด15!BE63))</f>
        <v/>
      </c>
      <c r="BF33" s="116" t="str">
        <f>IF($B$2=1,IF(ชี้วัด15!BF33="","",ชี้วัด15!BF33),IF(ชี้วัด15!BF63="","",ชี้วัด15!BF63))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IF($B$2=1,IF(ชี้วัด15!E34="","",ชี้วัด15!E34),IF(ชี้วัด15!E64="","",ชี้วัด15!E64))</f>
        <v/>
      </c>
      <c r="F34" s="118"/>
      <c r="G34" s="314" t="str">
        <f>IF($B$2=1,IF(ชี้วัด15!G34="","",ชี้วัด15!G34),IF(ชี้วัด15!G64="","",ชี้วัด15!G64))</f>
        <v/>
      </c>
      <c r="H34" s="314" t="str">
        <f>IF($B$2=1,IF(ชี้วัด15!H34="","",ชี้วัด15!H34),IF(ชี้วัด15!H64="","",ชี้วัด15!H64))</f>
        <v/>
      </c>
      <c r="I34" s="314" t="str">
        <f>IF($B$2=1,IF(ชี้วัด15!I34="","",ชี้วัด15!I34),IF(ชี้วัด15!I64="","",ชี้วัด15!I64))</f>
        <v/>
      </c>
      <c r="J34" s="314" t="str">
        <f>IF($B$2=1,IF(ชี้วัด15!J34="","",ชี้วัด15!J34),IF(ชี้วัด15!J64="","",ชี้วัด15!J64))</f>
        <v/>
      </c>
      <c r="K34" s="314" t="str">
        <f>IF($B$2=1,IF(ชี้วัด15!K34="","",ชี้วัด15!K34),IF(ชี้วัด15!K64="","",ชี้วัด15!K64))</f>
        <v/>
      </c>
      <c r="L34" s="314" t="str">
        <f>IF($B$2=1,IF(ชี้วัด15!L34="","",ชี้วัด15!L34),IF(ชี้วัด15!L64="","",ชี้วัด15!L64))</f>
        <v/>
      </c>
      <c r="M34" s="314" t="str">
        <f>IF($B$2=1,IF(ชี้วัด15!M34="","",ชี้วัด15!M34),IF(ชี้วัด15!M64="","",ชี้วัด15!M64))</f>
        <v/>
      </c>
      <c r="N34" s="314" t="str">
        <f>IF($B$2=1,IF(ชี้วัด15!N34="","",ชี้วัด15!N34),IF(ชี้วัด15!N64="","",ชี้วัด15!N64))</f>
        <v/>
      </c>
      <c r="O34" s="314" t="str">
        <f>IF($B$2=1,IF(ชี้วัด15!O34="","",ชี้วัด15!O34),IF(ชี้วัด15!O64="","",ชี้วัด15!O64))</f>
        <v/>
      </c>
      <c r="P34" s="314" t="str">
        <f>IF($B$2=1,IF(ชี้วัด15!P34="","",ชี้วัด15!P34),IF(ชี้วัด15!P64="","",ชี้วัด15!P64))</f>
        <v/>
      </c>
      <c r="Q34" s="314" t="str">
        <f>IF($B$2=1,IF(ชี้วัด15!Q34="","",ชี้วัด15!Q34),IF(ชี้วัด15!Q64="","",ชี้วัด15!Q64))</f>
        <v/>
      </c>
      <c r="R34" s="314" t="str">
        <f>IF($B$2=1,IF(ชี้วัด15!R34="","",ชี้วัด15!R34),IF(ชี้วัด15!R64="","",ชี้วัด15!R64))</f>
        <v/>
      </c>
      <c r="S34" s="314" t="str">
        <f>IF($B$2=1,IF(ชี้วัด15!S34="","",ชี้วัด15!S34),IF(ชี้วัด15!S64="","",ชี้วัด15!S64))</f>
        <v/>
      </c>
      <c r="T34" s="314" t="str">
        <f>IF($B$2=1,IF(ชี้วัด15!T34="","",ชี้วัด15!T34),IF(ชี้วัด15!T64="","",ชี้วัด15!T64))</f>
        <v/>
      </c>
      <c r="U34" s="314" t="str">
        <f>IF($B$2=1,IF(ชี้วัด15!U34="","",ชี้วัด15!U34),IF(ชี้วัด15!U64="","",ชี้วัด15!U64))</f>
        <v/>
      </c>
      <c r="V34" s="314" t="str">
        <f>IF($B$2=1,IF(ชี้วัด15!V34="","",ชี้วัด15!V34),IF(ชี้วัด15!V64="","",ชี้วัด15!V64))</f>
        <v/>
      </c>
      <c r="W34" s="314" t="str">
        <f>IF($B$2=1,IF(ชี้วัด15!W34="","",ชี้วัด15!W34),IF(ชี้วัด15!W64="","",ชี้วัด15!W64))</f>
        <v/>
      </c>
      <c r="X34" s="314" t="str">
        <f>IF($B$2=1,IF(ชี้วัด15!X34="","",ชี้วัด15!X34),IF(ชี้วัด15!X64="","",ชี้วัด15!X64))</f>
        <v/>
      </c>
      <c r="Y34" s="314" t="str">
        <f>IF($B$2=1,IF(ชี้วัด15!Y34="","",ชี้วัด15!Y34),IF(ชี้วัด15!Y64="","",ชี้วัด15!Y64))</f>
        <v/>
      </c>
      <c r="Z34" s="314" t="str">
        <f>IF($B$2=1,IF(ชี้วัด15!Z34="","",ชี้วัด15!Z34),IF(ชี้วัด15!Z64="","",ชี้วัด15!Z64))</f>
        <v/>
      </c>
      <c r="AA34" s="314" t="str">
        <f>IF($B$2=1,IF(ชี้วัด15!AA34="","",ชี้วัด15!AA34),IF(ชี้วัด15!AA64="","",ชี้วัด15!AA64))</f>
        <v/>
      </c>
      <c r="AB34" s="314" t="str">
        <f>IF($B$2=1,IF(ชี้วัด15!AB34="","",ชี้วัด15!AB34),IF(ชี้วัด15!AB64="","",ชี้วัด15!AB64))</f>
        <v/>
      </c>
      <c r="AC34" s="314" t="str">
        <f>IF($B$2=1,IF(ชี้วัด15!AC34="","",ชี้วัด15!AC34),IF(ชี้วัด15!AC64="","",ชี้วัด15!AC64))</f>
        <v/>
      </c>
      <c r="AD34" s="314" t="str">
        <f>IF($B$2=1,IF(ชี้วัด15!AD34="","",ชี้วัด15!AD34),IF(ชี้วัด15!AD64="","",ชี้วัด15!AD64))</f>
        <v/>
      </c>
      <c r="AE34" s="314" t="str">
        <f>IF($B$2=1,IF(ชี้วัด15!AE34="","",ชี้วัด15!AE34),IF(ชี้วัด15!AE64="","",ชี้วัด15!AE64))</f>
        <v/>
      </c>
      <c r="AF34" s="314" t="str">
        <f>IF($B$2=1,IF(ชี้วัด15!AF34="","",ชี้วัด15!AF34),IF(ชี้วัด15!AF64="","",ชี้วัด15!AF64))</f>
        <v/>
      </c>
      <c r="AG34" s="314" t="str">
        <f>IF($B$2=1,IF(ชี้วัด15!AG34="","",ชี้วัด15!AG34),IF(ชี้วัด15!AG64="","",ชี้วัด15!AG64))</f>
        <v/>
      </c>
      <c r="AH34" s="314" t="str">
        <f>IF($B$2=1,IF(ชี้วัด15!AH34="","",ชี้วัด15!AH34),IF(ชี้วัด15!AH64="","",ชี้วัด15!AH64))</f>
        <v/>
      </c>
      <c r="AI34" s="314" t="str">
        <f>IF($B$2=1,IF(ชี้วัด15!AI34="","",ชี้วัด15!AI34),IF(ชี้วัด15!AI64="","",ชี้วัด15!AI64))</f>
        <v/>
      </c>
      <c r="AJ34" s="314" t="str">
        <f>IF($B$2=1,IF(ชี้วัด15!AJ34="","",ชี้วัด15!AJ34),IF(ชี้วัด15!AJ64="","",ชี้วัด15!AJ64))</f>
        <v/>
      </c>
      <c r="AK34" s="314" t="str">
        <f>IF($B$2=1,IF(ชี้วัด15!AK34="","",ชี้วัด15!AK34),IF(ชี้วัด15!AK64="","",ชี้วัด15!AK64))</f>
        <v/>
      </c>
      <c r="AL34" s="314" t="str">
        <f>IF($B$2=1,IF(ชี้วัด15!AL34="","",ชี้วัด15!AL34),IF(ชี้วัด15!AL64="","",ชี้วัด15!AL64))</f>
        <v/>
      </c>
      <c r="AM34" s="314" t="str">
        <f>IF($B$2=1,IF(ชี้วัด15!AM34="","",ชี้วัด15!AM34),IF(ชี้วัด15!AM64="","",ชี้วัด15!AM64))</f>
        <v/>
      </c>
      <c r="AN34" s="314" t="str">
        <f>IF($B$2=1,IF(ชี้วัด15!AN34="","",ชี้วัด15!AN34),IF(ชี้วัด15!AN64="","",ชี้วัด15!AN64))</f>
        <v/>
      </c>
      <c r="AO34" s="314" t="str">
        <f>IF($B$2=1,IF(ชี้วัด15!AO34="","",ชี้วัด15!AO34),IF(ชี้วัด15!AO64="","",ชี้วัด15!AO64))</f>
        <v/>
      </c>
      <c r="AP34" s="314" t="str">
        <f>IF($B$2=1,IF(ชี้วัด15!AP34="","",ชี้วัด15!AP34),IF(ชี้วัด15!AP64="","",ชี้วัด15!AP64))</f>
        <v/>
      </c>
      <c r="AQ34" s="314" t="str">
        <f>IF($B$2=1,IF(ชี้วัด15!AQ34="","",ชี้วัด15!AQ34),IF(ชี้วัด15!AQ64="","",ชี้วัด15!AQ64))</f>
        <v/>
      </c>
      <c r="AR34" s="314" t="str">
        <f>IF($B$2=1,IF(ชี้วัด15!AR34="","",ชี้วัด15!AR34),IF(ชี้วัด15!AR64="","",ชี้วัด15!AR64))</f>
        <v/>
      </c>
      <c r="AS34" s="314" t="str">
        <f>IF($B$2=1,IF(ชี้วัด15!AS34="","",ชี้วัด15!AS34),IF(ชี้วัด15!AS64="","",ชี้วัด15!AS64))</f>
        <v/>
      </c>
      <c r="AT34" s="314" t="str">
        <f>IF($B$2=1,IF(ชี้วัด15!AT34="","",ชี้วัด15!AT34),IF(ชี้วัด15!AT64="","",ชี้วัด15!AT64))</f>
        <v/>
      </c>
      <c r="AU34" s="314" t="str">
        <f>IF($B$2=1,IF(ชี้วัด15!AU34="","",ชี้วัด15!AU34),IF(ชี้วัด15!AU64="","",ชี้วัด15!AU64))</f>
        <v/>
      </c>
      <c r="AV34" s="314" t="str">
        <f>IF($B$2=1,IF(ชี้วัด15!AV34="","",ชี้วัด15!AV34),IF(ชี้วัด15!AV64="","",ชี้วัด15!AV64))</f>
        <v/>
      </c>
      <c r="AW34" s="314" t="str">
        <f>IF($B$2=1,IF(ชี้วัด15!AW34="","",ชี้วัด15!AW34),IF(ชี้วัด15!AW64="","",ชี้วัด15!AW64))</f>
        <v/>
      </c>
      <c r="AX34" s="314" t="str">
        <f>IF($B$2=1,IF(ชี้วัด15!AX34="","",ชี้วัด15!AX34),IF(ชี้วัด15!AX64="","",ชี้วัด15!AX64))</f>
        <v/>
      </c>
      <c r="AY34" s="314" t="str">
        <f>IF($B$2=1,IF(ชี้วัด15!AY34="","",ชี้วัด15!AY34),IF(ชี้วัด15!AY64="","",ชี้วัด15!AY64))</f>
        <v/>
      </c>
      <c r="AZ34" s="314" t="str">
        <f>IF($B$2=1,IF(ชี้วัด15!AZ34="","",ชี้วัด15!AZ34),IF(ชี้วัด15!AZ64="","",ชี้วัด15!AZ64))</f>
        <v/>
      </c>
      <c r="BA34" s="314" t="str">
        <f>IF($B$2=1,IF(ชี้วัด15!BA34="","",ชี้วัด15!BA34),IF(ชี้วัด15!BA64="","",ชี้วัด15!BA64))</f>
        <v/>
      </c>
      <c r="BB34" s="314" t="str">
        <f>IF($B$2=1,IF(ชี้วัด15!BB34="","",ชี้วัด15!BB34),IF(ชี้วัด15!BB64="","",ชี้วัด15!BB64))</f>
        <v/>
      </c>
      <c r="BC34" s="314" t="str">
        <f>IF($B$2=1,IF(ชี้วัด15!BC34="","",ชี้วัด15!BC34),IF(ชี้วัด15!BC64="","",ชี้วัด15!BC64))</f>
        <v/>
      </c>
      <c r="BD34" s="314" t="str">
        <f>IF($B$2=1,IF(ชี้วัด15!BD34="","",ชี้วัด15!BD34),IF(ชี้วัด15!BD64="","",ชี้วัด15!BD64))</f>
        <v/>
      </c>
      <c r="BE34" s="116" t="str">
        <f>IF($B$2=1,IF(ชี้วัด15!BE34="","",ชี้วัด15!BE34),IF(ชี้วัด15!BE64="","",ชี้วัด15!BE64))</f>
        <v/>
      </c>
      <c r="BF34" s="116" t="str">
        <f>IF($B$2=1,IF(ชี้วัด15!BF34="","",ชี้วัด15!BF34),IF(ชี้วัด15!BF64="","",ชี้วัด15!BF64))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21EC6BE-60AC-4FB1-AF2A-2361BC07C9A4}">
          <x14:formula1>
            <xm:f>รายการ!$M$2:$M$3</xm:f>
          </x14:formula1>
          <xm:sqref>B2</xm:sqref>
        </x14:dataValidation>
        <x14:dataValidation type="list" allowBlank="1" showInputMessage="1" showErrorMessage="1" xr:uid="{3EE14843-1836-4C5A-8B10-774893F2989C}">
          <x14:formula1>
            <xm:f>รายการ!$K$2:$K$37</xm:f>
          </x14:formula1>
          <xm:sqref>B1</xm:sqref>
        </x14:dataValidation>
      </x14:dataValidations>
    </ext>
  </extLst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2E0E-373D-4CF6-B840-A4F664312B1B}">
  <sheetPr codeName="Sheet92"/>
  <dimension ref="A1:Q35"/>
  <sheetViews>
    <sheetView workbookViewId="0">
      <selection activeCell="P2" sqref="P2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IF(วิชา1!$N$2="","",วิชา1!$N$2)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IF(B1="","",AVERAGE(วิชา1!K6:K65))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IF(วิชา1!C5="","",วิชา1!C5)</f>
        <v>70</v>
      </c>
      <c r="D5" s="120">
        <f>IF(วิชา1!D5="","",วิชา1!D5)</f>
        <v>30</v>
      </c>
      <c r="E5" s="120">
        <f>IF(วิชา1!E5="","",วิชา1!E5)</f>
        <v>100</v>
      </c>
      <c r="F5" s="966"/>
      <c r="G5" s="120">
        <f>IF(วิชา1!G5="","",วิชา1!G5)</f>
        <v>70</v>
      </c>
      <c r="H5" s="120">
        <f>IF(วิชา1!H5="","",วิชา1!H5)</f>
        <v>30</v>
      </c>
      <c r="I5" s="120">
        <f>IF(วิชา1!I5="","",วิชา1!I5)</f>
        <v>100</v>
      </c>
      <c r="J5" s="966"/>
      <c r="K5" s="961"/>
      <c r="L5" s="961"/>
      <c r="M5" s="121" t="s">
        <v>106</v>
      </c>
      <c r="N5" s="121" t="s">
        <v>107</v>
      </c>
      <c r="O5" s="127"/>
      <c r="P5" s="127"/>
      <c r="Q5" s="17"/>
    </row>
    <row r="6" spans="1:17" ht="20.100000000000001" customHeight="1" x14ac:dyDescent="0.3">
      <c r="A6" s="50">
        <f>IF(P2="","",IF(P2=1,1,31))</f>
        <v>1</v>
      </c>
      <c r="B6" s="114" t="str">
        <f>IF($P$2=1,IF(วิชา1!B6="","",วิชา1!B6),IF(วิชา1!B36="","",วิชา1!B36))</f>
        <v/>
      </c>
      <c r="C6" s="123" t="str">
        <f>IF($P$2=1,IF(วิชา1!C6="","",วิชา1!C6),IF(วิชา1!C36="","",วิชา1!C36))</f>
        <v/>
      </c>
      <c r="D6" s="123" t="str">
        <f>IF($P$2=1,IF(วิชา1!D6="","",วิชา1!D6),IF(วิชา1!D36="","",วิชา1!D36))</f>
        <v/>
      </c>
      <c r="E6" s="123" t="str">
        <f>IF($P$2=1,IF(วิชา1!E6="","",วิชา1!E6),IF(วิชา1!E36="","",วิชา1!E36))</f>
        <v/>
      </c>
      <c r="F6" s="122" t="str">
        <f>IF($P$2=1,IF(วิชา1!F6="","",วิชา1!F6),IF(วิชา1!F36="","",วิชา1!F36))</f>
        <v/>
      </c>
      <c r="G6" s="123" t="str">
        <f>IF($P$2=1,IF(วิชา1!G6="","",วิชา1!G6),IF(วิชา1!G36="","",วิชา1!G36))</f>
        <v/>
      </c>
      <c r="H6" s="123" t="str">
        <f>IF($P$2=1,IF(วิชา1!H6="","",วิชา1!H6),IF(วิชา1!H36="","",วิชา1!H36))</f>
        <v/>
      </c>
      <c r="I6" s="123" t="str">
        <f>IF($P$2=1,IF(วิชา1!I6="","",วิชา1!I6),IF(วิชา1!I36="","",วิชา1!I36))</f>
        <v/>
      </c>
      <c r="J6" s="122" t="str">
        <f>IF($P$2=1,IF(วิชา1!J6="","",วิชา1!J6),IF(วิชา1!J36="","",วิชา1!J36))</f>
        <v/>
      </c>
      <c r="K6" s="123" t="str">
        <f>IF($P$2=1,IF(วิชา1!K6="","",วิชา1!K6),IF(วิชา1!K36="","",วิชา1!K36))</f>
        <v/>
      </c>
      <c r="L6" s="122" t="str">
        <f>IF($P$2=1,IF(วิชา1!L6="","",วิชา1!L6),IF(วิชา1!L36="","",วิชา1!L36))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50">
        <f>A6+1</f>
        <v>2</v>
      </c>
      <c r="B7" s="114" t="str">
        <f>IF($P$2=1,IF(วิชา1!B7="","",วิชา1!B7),IF(วิชา1!B37="","",วิชา1!B37))</f>
        <v/>
      </c>
      <c r="C7" s="123" t="str">
        <f>IF($P$2=1,IF(วิชา1!C7="","",วิชา1!C7),IF(วิชา1!C37="","",วิชา1!C37))</f>
        <v/>
      </c>
      <c r="D7" s="123" t="str">
        <f>IF($P$2=1,IF(วิชา1!D7="","",วิชา1!D7),IF(วิชา1!D37="","",วิชา1!D37))</f>
        <v/>
      </c>
      <c r="E7" s="123" t="str">
        <f>IF($P$2=1,IF(วิชา1!E7="","",วิชา1!E7),IF(วิชา1!E37="","",วิชา1!E37))</f>
        <v/>
      </c>
      <c r="F7" s="122" t="str">
        <f>IF($P$2=1,IF(วิชา1!F7="","",วิชา1!F7),IF(วิชา1!F37="","",วิชา1!F37))</f>
        <v/>
      </c>
      <c r="G7" s="123" t="str">
        <f>IF($P$2=1,IF(วิชา1!G7="","",วิชา1!G7),IF(วิชา1!G37="","",วิชา1!G37))</f>
        <v/>
      </c>
      <c r="H7" s="123" t="str">
        <f>IF($P$2=1,IF(วิชา1!H7="","",วิชา1!H7),IF(วิชา1!H37="","",วิชา1!H37))</f>
        <v/>
      </c>
      <c r="I7" s="123" t="str">
        <f>IF($P$2=1,IF(วิชา1!I7="","",วิชา1!I7),IF(วิชา1!I37="","",วิชา1!I37))</f>
        <v/>
      </c>
      <c r="J7" s="122" t="str">
        <f>IF($P$2=1,IF(วิชา1!J7="","",วิชา1!J7),IF(วิชา1!J37="","",วิชา1!J37))</f>
        <v/>
      </c>
      <c r="K7" s="123" t="str">
        <f>IF($P$2=1,IF(วิชา1!K7="","",วิชา1!K7),IF(วิชา1!K37="","",วิชา1!K37))</f>
        <v/>
      </c>
      <c r="L7" s="122" t="str">
        <f>IF($P$2=1,IF(วิชา1!L7="","",วิชา1!L7),IF(วิชา1!L37="","",วิชา1!L37))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138">
        <f t="shared" ref="A8:A35" si="2">A7+1</f>
        <v>3</v>
      </c>
      <c r="B8" s="114" t="str">
        <f>IF($P$2=1,IF(วิชา1!B8="","",วิชา1!B8),IF(วิชา1!B38="","",วิชา1!B38))</f>
        <v/>
      </c>
      <c r="C8" s="123" t="str">
        <f>IF($P$2=1,IF(วิชา1!C8="","",วิชา1!C8),IF(วิชา1!C38="","",วิชา1!C38))</f>
        <v/>
      </c>
      <c r="D8" s="123" t="str">
        <f>IF($P$2=1,IF(วิชา1!D8="","",วิชา1!D8),IF(วิชา1!D38="","",วิชา1!D38))</f>
        <v/>
      </c>
      <c r="E8" s="123" t="str">
        <f>IF($P$2=1,IF(วิชา1!E8="","",วิชา1!E8),IF(วิชา1!E38="","",วิชา1!E38))</f>
        <v/>
      </c>
      <c r="F8" s="122" t="str">
        <f>IF($P$2=1,IF(วิชา1!F8="","",วิชา1!F8),IF(วิชา1!F38="","",วิชา1!F38))</f>
        <v/>
      </c>
      <c r="G8" s="123" t="str">
        <f>IF($P$2=1,IF(วิชา1!G8="","",วิชา1!G8),IF(วิชา1!G38="","",วิชา1!G38))</f>
        <v/>
      </c>
      <c r="H8" s="123" t="str">
        <f>IF($P$2=1,IF(วิชา1!H8="","",วิชา1!H8),IF(วิชา1!H38="","",วิชา1!H38))</f>
        <v/>
      </c>
      <c r="I8" s="123" t="str">
        <f>IF($P$2=1,IF(วิชา1!I8="","",วิชา1!I8),IF(วิชา1!I38="","",วิชา1!I38))</f>
        <v/>
      </c>
      <c r="J8" s="122" t="str">
        <f>IF($P$2=1,IF(วิชา1!J8="","",วิชา1!J8),IF(วิชา1!J38="","",วิชา1!J38))</f>
        <v/>
      </c>
      <c r="K8" s="123" t="str">
        <f>IF($P$2=1,IF(วิชา1!K8="","",วิชา1!K8),IF(วิชา1!K38="","",วิชา1!K38))</f>
        <v/>
      </c>
      <c r="L8" s="122" t="str">
        <f>IF($P$2=1,IF(วิชา1!L8="","",วิชา1!L8),IF(วิชา1!L38="","",วิชา1!L38))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138">
        <f t="shared" si="2"/>
        <v>4</v>
      </c>
      <c r="B9" s="114" t="str">
        <f>IF($P$2=1,IF(วิชา1!B9="","",วิชา1!B9),IF(วิชา1!B39="","",วิชา1!B39))</f>
        <v/>
      </c>
      <c r="C9" s="123" t="str">
        <f>IF($P$2=1,IF(วิชา1!C9="","",วิชา1!C9),IF(วิชา1!C39="","",วิชา1!C39))</f>
        <v/>
      </c>
      <c r="D9" s="123" t="str">
        <f>IF($P$2=1,IF(วิชา1!D9="","",วิชา1!D9),IF(วิชา1!D39="","",วิชา1!D39))</f>
        <v/>
      </c>
      <c r="E9" s="123" t="str">
        <f>IF($P$2=1,IF(วิชา1!E9="","",วิชา1!E9),IF(วิชา1!E39="","",วิชา1!E39))</f>
        <v/>
      </c>
      <c r="F9" s="122" t="str">
        <f>IF($P$2=1,IF(วิชา1!F9="","",วิชา1!F9),IF(วิชา1!F39="","",วิชา1!F39))</f>
        <v/>
      </c>
      <c r="G9" s="123" t="str">
        <f>IF($P$2=1,IF(วิชา1!G9="","",วิชา1!G9),IF(วิชา1!G39="","",วิชา1!G39))</f>
        <v/>
      </c>
      <c r="H9" s="123" t="str">
        <f>IF($P$2=1,IF(วิชา1!H9="","",วิชา1!H9),IF(วิชา1!H39="","",วิชา1!H39))</f>
        <v/>
      </c>
      <c r="I9" s="123" t="str">
        <f>IF($P$2=1,IF(วิชา1!I9="","",วิชา1!I9),IF(วิชา1!I39="","",วิชา1!I39))</f>
        <v/>
      </c>
      <c r="J9" s="122" t="str">
        <f>IF($P$2=1,IF(วิชา1!J9="","",วิชา1!J9),IF(วิชา1!J39="","",วิชา1!J39))</f>
        <v/>
      </c>
      <c r="K9" s="123" t="str">
        <f>IF($P$2=1,IF(วิชา1!K9="","",วิชา1!K9),IF(วิชา1!K39="","",วิชา1!K39))</f>
        <v/>
      </c>
      <c r="L9" s="122" t="str">
        <f>IF($P$2=1,IF(วิชา1!L9="","",วิชา1!L9),IF(วิชา1!L39="","",วิชา1!L39))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138">
        <f t="shared" si="2"/>
        <v>5</v>
      </c>
      <c r="B10" s="114" t="str">
        <f>IF($P$2=1,IF(วิชา1!B10="","",วิชา1!B10),IF(วิชา1!B40="","",วิชา1!B40))</f>
        <v/>
      </c>
      <c r="C10" s="123" t="str">
        <f>IF($P$2=1,IF(วิชา1!C10="","",วิชา1!C10),IF(วิชา1!C40="","",วิชา1!C40))</f>
        <v/>
      </c>
      <c r="D10" s="123" t="str">
        <f>IF($P$2=1,IF(วิชา1!D10="","",วิชา1!D10),IF(วิชา1!D40="","",วิชา1!D40))</f>
        <v/>
      </c>
      <c r="E10" s="123" t="str">
        <f>IF($P$2=1,IF(วิชา1!E10="","",วิชา1!E10),IF(วิชา1!E40="","",วิชา1!E40))</f>
        <v/>
      </c>
      <c r="F10" s="122" t="str">
        <f>IF($P$2=1,IF(วิชา1!F10="","",วิชา1!F10),IF(วิชา1!F40="","",วิชา1!F40))</f>
        <v/>
      </c>
      <c r="G10" s="123" t="str">
        <f>IF($P$2=1,IF(วิชา1!G10="","",วิชา1!G10),IF(วิชา1!G40="","",วิชา1!G40))</f>
        <v/>
      </c>
      <c r="H10" s="123" t="str">
        <f>IF($P$2=1,IF(วิชา1!H10="","",วิชา1!H10),IF(วิชา1!H40="","",วิชา1!H40))</f>
        <v/>
      </c>
      <c r="I10" s="123" t="str">
        <f>IF($P$2=1,IF(วิชา1!I10="","",วิชา1!I10),IF(วิชา1!I40="","",วิชา1!I40))</f>
        <v/>
      </c>
      <c r="J10" s="122" t="str">
        <f>IF($P$2=1,IF(วิชา1!J10="","",วิชา1!J10),IF(วิชา1!J40="","",วิชา1!J40))</f>
        <v/>
      </c>
      <c r="K10" s="123" t="str">
        <f>IF($P$2=1,IF(วิชา1!K10="","",วิชา1!K10),IF(วิชา1!K40="","",วิชา1!K40))</f>
        <v/>
      </c>
      <c r="L10" s="122" t="str">
        <f>IF($P$2=1,IF(วิชา1!L10="","",วิชา1!L10),IF(วิชา1!L40="","",วิชา1!L40))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138">
        <f t="shared" si="2"/>
        <v>6</v>
      </c>
      <c r="B11" s="114" t="str">
        <f>IF($P$2=1,IF(วิชา1!B11="","",วิชา1!B11),IF(วิชา1!B41="","",วิชา1!B41))</f>
        <v/>
      </c>
      <c r="C11" s="123" t="str">
        <f>IF($P$2=1,IF(วิชา1!C11="","",วิชา1!C11),IF(วิชา1!C41="","",วิชา1!C41))</f>
        <v/>
      </c>
      <c r="D11" s="123" t="str">
        <f>IF($P$2=1,IF(วิชา1!D11="","",วิชา1!D11),IF(วิชา1!D41="","",วิชา1!D41))</f>
        <v/>
      </c>
      <c r="E11" s="123" t="str">
        <f>IF($P$2=1,IF(วิชา1!E11="","",วิชา1!E11),IF(วิชา1!E41="","",วิชา1!E41))</f>
        <v/>
      </c>
      <c r="F11" s="122" t="str">
        <f>IF($P$2=1,IF(วิชา1!F11="","",วิชา1!F11),IF(วิชา1!F41="","",วิชา1!F41))</f>
        <v/>
      </c>
      <c r="G11" s="123" t="str">
        <f>IF($P$2=1,IF(วิชา1!G11="","",วิชา1!G11),IF(วิชา1!G41="","",วิชา1!G41))</f>
        <v/>
      </c>
      <c r="H11" s="123" t="str">
        <f>IF($P$2=1,IF(วิชา1!H11="","",วิชา1!H11),IF(วิชา1!H41="","",วิชา1!H41))</f>
        <v/>
      </c>
      <c r="I11" s="123" t="str">
        <f>IF($P$2=1,IF(วิชา1!I11="","",วิชา1!I11),IF(วิชา1!I41="","",วิชา1!I41))</f>
        <v/>
      </c>
      <c r="J11" s="122" t="str">
        <f>IF($P$2=1,IF(วิชา1!J11="","",วิชา1!J11),IF(วิชา1!J41="","",วิชา1!J41))</f>
        <v/>
      </c>
      <c r="K11" s="123" t="str">
        <f>IF($P$2=1,IF(วิชา1!K11="","",วิชา1!K11),IF(วิชา1!K41="","",วิชา1!K41))</f>
        <v/>
      </c>
      <c r="L11" s="122" t="str">
        <f>IF($P$2=1,IF(วิชา1!L11="","",วิชา1!L11),IF(วิชา1!L41="","",วิชา1!L41))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138">
        <f t="shared" si="2"/>
        <v>7</v>
      </c>
      <c r="B12" s="114" t="str">
        <f>IF($P$2=1,IF(วิชา1!B12="","",วิชา1!B12),IF(วิชา1!B42="","",วิชา1!B42))</f>
        <v/>
      </c>
      <c r="C12" s="123" t="str">
        <f>IF($P$2=1,IF(วิชา1!C12="","",วิชา1!C12),IF(วิชา1!C42="","",วิชา1!C42))</f>
        <v/>
      </c>
      <c r="D12" s="123" t="str">
        <f>IF($P$2=1,IF(วิชา1!D12="","",วิชา1!D12),IF(วิชา1!D42="","",วิชา1!D42))</f>
        <v/>
      </c>
      <c r="E12" s="123" t="str">
        <f>IF($P$2=1,IF(วิชา1!E12="","",วิชา1!E12),IF(วิชา1!E42="","",วิชา1!E42))</f>
        <v/>
      </c>
      <c r="F12" s="122" t="str">
        <f>IF($P$2=1,IF(วิชา1!F12="","",วิชา1!F12),IF(วิชา1!F42="","",วิชา1!F42))</f>
        <v/>
      </c>
      <c r="G12" s="123" t="str">
        <f>IF($P$2=1,IF(วิชา1!G12="","",วิชา1!G12),IF(วิชา1!G42="","",วิชา1!G42))</f>
        <v/>
      </c>
      <c r="H12" s="123" t="str">
        <f>IF($P$2=1,IF(วิชา1!H12="","",วิชา1!H12),IF(วิชา1!H42="","",วิชา1!H42))</f>
        <v/>
      </c>
      <c r="I12" s="123" t="str">
        <f>IF($P$2=1,IF(วิชา1!I12="","",วิชา1!I12),IF(วิชา1!I42="","",วิชา1!I42))</f>
        <v/>
      </c>
      <c r="J12" s="122" t="str">
        <f>IF($P$2=1,IF(วิชา1!J12="","",วิชา1!J12),IF(วิชา1!J42="","",วิชา1!J42))</f>
        <v/>
      </c>
      <c r="K12" s="123" t="str">
        <f>IF($P$2=1,IF(วิชา1!K12="","",วิชา1!K12),IF(วิชา1!K42="","",วิชา1!K42))</f>
        <v/>
      </c>
      <c r="L12" s="122" t="str">
        <f>IF($P$2=1,IF(วิชา1!L12="","",วิชา1!L12),IF(วิชา1!L42="","",วิชา1!L42))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138">
        <f t="shared" si="2"/>
        <v>8</v>
      </c>
      <c r="B13" s="114" t="str">
        <f>IF($P$2=1,IF(วิชา1!B13="","",วิชา1!B13),IF(วิชา1!B43="","",วิชา1!B43))</f>
        <v/>
      </c>
      <c r="C13" s="123" t="str">
        <f>IF($P$2=1,IF(วิชา1!C13="","",วิชา1!C13),IF(วิชา1!C43="","",วิชา1!C43))</f>
        <v/>
      </c>
      <c r="D13" s="123" t="str">
        <f>IF($P$2=1,IF(วิชา1!D13="","",วิชา1!D13),IF(วิชา1!D43="","",วิชา1!D43))</f>
        <v/>
      </c>
      <c r="E13" s="123" t="str">
        <f>IF($P$2=1,IF(วิชา1!E13="","",วิชา1!E13),IF(วิชา1!E43="","",วิชา1!E43))</f>
        <v/>
      </c>
      <c r="F13" s="122" t="str">
        <f>IF($P$2=1,IF(วิชา1!F13="","",วิชา1!F13),IF(วิชา1!F43="","",วิชา1!F43))</f>
        <v/>
      </c>
      <c r="G13" s="123" t="str">
        <f>IF($P$2=1,IF(วิชา1!G13="","",วิชา1!G13),IF(วิชา1!G43="","",วิชา1!G43))</f>
        <v/>
      </c>
      <c r="H13" s="123" t="str">
        <f>IF($P$2=1,IF(วิชา1!H13="","",วิชา1!H13),IF(วิชา1!H43="","",วิชา1!H43))</f>
        <v/>
      </c>
      <c r="I13" s="123" t="str">
        <f>IF($P$2=1,IF(วิชา1!I13="","",วิชา1!I13),IF(วิชา1!I43="","",วิชา1!I43))</f>
        <v/>
      </c>
      <c r="J13" s="122" t="str">
        <f>IF($P$2=1,IF(วิชา1!J13="","",วิชา1!J13),IF(วิชา1!J43="","",วิชา1!J43))</f>
        <v/>
      </c>
      <c r="K13" s="123" t="str">
        <f>IF($P$2=1,IF(วิชา1!K13="","",วิชา1!K13),IF(วิชา1!K43="","",วิชา1!K43))</f>
        <v/>
      </c>
      <c r="L13" s="122" t="str">
        <f>IF($P$2=1,IF(วิชา1!L13="","",วิชา1!L13),IF(วิชา1!L43="","",วิชา1!L43))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138">
        <f t="shared" si="2"/>
        <v>9</v>
      </c>
      <c r="B14" s="114" t="str">
        <f>IF($P$2=1,IF(วิชา1!B14="","",วิชา1!B14),IF(วิชา1!B44="","",วิชา1!B44))</f>
        <v/>
      </c>
      <c r="C14" s="123" t="str">
        <f>IF($P$2=1,IF(วิชา1!C14="","",วิชา1!C14),IF(วิชา1!C44="","",วิชา1!C44))</f>
        <v/>
      </c>
      <c r="D14" s="123" t="str">
        <f>IF($P$2=1,IF(วิชา1!D14="","",วิชา1!D14),IF(วิชา1!D44="","",วิชา1!D44))</f>
        <v/>
      </c>
      <c r="E14" s="123" t="str">
        <f>IF($P$2=1,IF(วิชา1!E14="","",วิชา1!E14),IF(วิชา1!E44="","",วิชา1!E44))</f>
        <v/>
      </c>
      <c r="F14" s="122" t="str">
        <f>IF($P$2=1,IF(วิชา1!F14="","",วิชา1!F14),IF(วิชา1!F44="","",วิชา1!F44))</f>
        <v/>
      </c>
      <c r="G14" s="123" t="str">
        <f>IF($P$2=1,IF(วิชา1!G14="","",วิชา1!G14),IF(วิชา1!G44="","",วิชา1!G44))</f>
        <v/>
      </c>
      <c r="H14" s="123" t="str">
        <f>IF($P$2=1,IF(วิชา1!H14="","",วิชา1!H14),IF(วิชา1!H44="","",วิชา1!H44))</f>
        <v/>
      </c>
      <c r="I14" s="123" t="str">
        <f>IF($P$2=1,IF(วิชา1!I14="","",วิชา1!I14),IF(วิชา1!I44="","",วิชา1!I44))</f>
        <v/>
      </c>
      <c r="J14" s="122" t="str">
        <f>IF($P$2=1,IF(วิชา1!J14="","",วิชา1!J14),IF(วิชา1!J44="","",วิชา1!J44))</f>
        <v/>
      </c>
      <c r="K14" s="123" t="str">
        <f>IF($P$2=1,IF(วิชา1!K14="","",วิชา1!K14),IF(วิชา1!K44="","",วิชา1!K44))</f>
        <v/>
      </c>
      <c r="L14" s="122" t="str">
        <f>IF($P$2=1,IF(วิชา1!L14="","",วิชา1!L14),IF(วิชา1!L44="","",วิชา1!L44))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138">
        <f t="shared" si="2"/>
        <v>10</v>
      </c>
      <c r="B15" s="114" t="str">
        <f>IF($P$2=1,IF(วิชา1!B15="","",วิชา1!B15),IF(วิชา1!B45="","",วิชา1!B45))</f>
        <v/>
      </c>
      <c r="C15" s="123" t="str">
        <f>IF($P$2=1,IF(วิชา1!C15="","",วิชา1!C15),IF(วิชา1!C45="","",วิชา1!C45))</f>
        <v/>
      </c>
      <c r="D15" s="123" t="str">
        <f>IF($P$2=1,IF(วิชา1!D15="","",วิชา1!D15),IF(วิชา1!D45="","",วิชา1!D45))</f>
        <v/>
      </c>
      <c r="E15" s="123" t="str">
        <f>IF($P$2=1,IF(วิชา1!E15="","",วิชา1!E15),IF(วิชา1!E45="","",วิชา1!E45))</f>
        <v/>
      </c>
      <c r="F15" s="122" t="str">
        <f>IF($P$2=1,IF(วิชา1!F15="","",วิชา1!F15),IF(วิชา1!F45="","",วิชา1!F45))</f>
        <v/>
      </c>
      <c r="G15" s="123" t="str">
        <f>IF($P$2=1,IF(วิชา1!G15="","",วิชา1!G15),IF(วิชา1!G45="","",วิชา1!G45))</f>
        <v/>
      </c>
      <c r="H15" s="123" t="str">
        <f>IF($P$2=1,IF(วิชา1!H15="","",วิชา1!H15),IF(วิชา1!H45="","",วิชา1!H45))</f>
        <v/>
      </c>
      <c r="I15" s="123" t="str">
        <f>IF($P$2=1,IF(วิชา1!I15="","",วิชา1!I15),IF(วิชา1!I45="","",วิชา1!I45))</f>
        <v/>
      </c>
      <c r="J15" s="122" t="str">
        <f>IF($P$2=1,IF(วิชา1!J15="","",วิชา1!J15),IF(วิชา1!J45="","",วิชา1!J45))</f>
        <v/>
      </c>
      <c r="K15" s="123" t="str">
        <f>IF($P$2=1,IF(วิชา1!K15="","",วิชา1!K15),IF(วิชา1!K45="","",วิชา1!K45))</f>
        <v/>
      </c>
      <c r="L15" s="122" t="str">
        <f>IF($P$2=1,IF(วิชา1!L15="","",วิชา1!L15),IF(วิชา1!L45="","",วิชา1!L45))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138">
        <f t="shared" si="2"/>
        <v>11</v>
      </c>
      <c r="B16" s="114" t="str">
        <f>IF($P$2=1,IF(วิชา1!B16="","",วิชา1!B16),IF(วิชา1!B46="","",วิชา1!B46))</f>
        <v/>
      </c>
      <c r="C16" s="123" t="str">
        <f>IF($P$2=1,IF(วิชา1!C16="","",วิชา1!C16),IF(วิชา1!C46="","",วิชา1!C46))</f>
        <v/>
      </c>
      <c r="D16" s="123" t="str">
        <f>IF($P$2=1,IF(วิชา1!D16="","",วิชา1!D16),IF(วิชา1!D46="","",วิชา1!D46))</f>
        <v/>
      </c>
      <c r="E16" s="123" t="str">
        <f>IF($P$2=1,IF(วิชา1!E16="","",วิชา1!E16),IF(วิชา1!E46="","",วิชา1!E46))</f>
        <v/>
      </c>
      <c r="F16" s="122" t="str">
        <f>IF($P$2=1,IF(วิชา1!F16="","",วิชา1!F16),IF(วิชา1!F46="","",วิชา1!F46))</f>
        <v/>
      </c>
      <c r="G16" s="123" t="str">
        <f>IF($P$2=1,IF(วิชา1!G16="","",วิชา1!G16),IF(วิชา1!G46="","",วิชา1!G46))</f>
        <v/>
      </c>
      <c r="H16" s="123" t="str">
        <f>IF($P$2=1,IF(วิชา1!H16="","",วิชา1!H16),IF(วิชา1!H46="","",วิชา1!H46))</f>
        <v/>
      </c>
      <c r="I16" s="123" t="str">
        <f>IF($P$2=1,IF(วิชา1!I16="","",วิชา1!I16),IF(วิชา1!I46="","",วิชา1!I46))</f>
        <v/>
      </c>
      <c r="J16" s="122" t="str">
        <f>IF($P$2=1,IF(วิชา1!J16="","",วิชา1!J16),IF(วิชา1!J46="","",วิชา1!J46))</f>
        <v/>
      </c>
      <c r="K16" s="123" t="str">
        <f>IF($P$2=1,IF(วิชา1!K16="","",วิชา1!K16),IF(วิชา1!K46="","",วิชา1!K46))</f>
        <v/>
      </c>
      <c r="L16" s="122" t="str">
        <f>IF($P$2=1,IF(วิชา1!L16="","",วิชา1!L16),IF(วิชา1!L46="","",วิชา1!L46))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138">
        <f t="shared" si="2"/>
        <v>12</v>
      </c>
      <c r="B17" s="114" t="str">
        <f>IF($P$2=1,IF(วิชา1!B17="","",วิชา1!B17),IF(วิชา1!B47="","",วิชา1!B47))</f>
        <v/>
      </c>
      <c r="C17" s="123" t="str">
        <f>IF($P$2=1,IF(วิชา1!C17="","",วิชา1!C17),IF(วิชา1!C47="","",วิชา1!C47))</f>
        <v/>
      </c>
      <c r="D17" s="123" t="str">
        <f>IF($P$2=1,IF(วิชา1!D17="","",วิชา1!D17),IF(วิชา1!D47="","",วิชา1!D47))</f>
        <v/>
      </c>
      <c r="E17" s="123" t="str">
        <f>IF($P$2=1,IF(วิชา1!E17="","",วิชา1!E17),IF(วิชา1!E47="","",วิชา1!E47))</f>
        <v/>
      </c>
      <c r="F17" s="122" t="str">
        <f>IF($P$2=1,IF(วิชา1!F17="","",วิชา1!F17),IF(วิชา1!F47="","",วิชา1!F47))</f>
        <v/>
      </c>
      <c r="G17" s="123" t="str">
        <f>IF($P$2=1,IF(วิชา1!G17="","",วิชา1!G17),IF(วิชา1!G47="","",วิชา1!G47))</f>
        <v/>
      </c>
      <c r="H17" s="123" t="str">
        <f>IF($P$2=1,IF(วิชา1!H17="","",วิชา1!H17),IF(วิชา1!H47="","",วิชา1!H47))</f>
        <v/>
      </c>
      <c r="I17" s="123" t="str">
        <f>IF($P$2=1,IF(วิชา1!I17="","",วิชา1!I17),IF(วิชา1!I47="","",วิชา1!I47))</f>
        <v/>
      </c>
      <c r="J17" s="122" t="str">
        <f>IF($P$2=1,IF(วิชา1!J17="","",วิชา1!J17),IF(วิชา1!J47="","",วิชา1!J47))</f>
        <v/>
      </c>
      <c r="K17" s="123" t="str">
        <f>IF($P$2=1,IF(วิชา1!K17="","",วิชา1!K17),IF(วิชา1!K47="","",วิชา1!K47))</f>
        <v/>
      </c>
      <c r="L17" s="122" t="str">
        <f>IF($P$2=1,IF(วิชา1!L17="","",วิชา1!L17),IF(วิชา1!L47="","",วิชา1!L47))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138">
        <f t="shared" si="2"/>
        <v>13</v>
      </c>
      <c r="B18" s="114" t="str">
        <f>IF($P$2=1,IF(วิชา1!B18="","",วิชา1!B18),IF(วิชา1!B48="","",วิชา1!B48))</f>
        <v/>
      </c>
      <c r="C18" s="123" t="str">
        <f>IF($P$2=1,IF(วิชา1!C18="","",วิชา1!C18),IF(วิชา1!C48="","",วิชา1!C48))</f>
        <v/>
      </c>
      <c r="D18" s="123" t="str">
        <f>IF($P$2=1,IF(วิชา1!D18="","",วิชา1!D18),IF(วิชา1!D48="","",วิชา1!D48))</f>
        <v/>
      </c>
      <c r="E18" s="123" t="str">
        <f>IF($P$2=1,IF(วิชา1!E18="","",วิชา1!E18),IF(วิชา1!E48="","",วิชา1!E48))</f>
        <v/>
      </c>
      <c r="F18" s="122" t="str">
        <f>IF($P$2=1,IF(วิชา1!F18="","",วิชา1!F18),IF(วิชา1!F48="","",วิชา1!F48))</f>
        <v/>
      </c>
      <c r="G18" s="123" t="str">
        <f>IF($P$2=1,IF(วิชา1!G18="","",วิชา1!G18),IF(วิชา1!G48="","",วิชา1!G48))</f>
        <v/>
      </c>
      <c r="H18" s="123" t="str">
        <f>IF($P$2=1,IF(วิชา1!H18="","",วิชา1!H18),IF(วิชา1!H48="","",วิชา1!H48))</f>
        <v/>
      </c>
      <c r="I18" s="123" t="str">
        <f>IF($P$2=1,IF(วิชา1!I18="","",วิชา1!I18),IF(วิชา1!I48="","",วิชา1!I48))</f>
        <v/>
      </c>
      <c r="J18" s="122" t="str">
        <f>IF($P$2=1,IF(วิชา1!J18="","",วิชา1!J18),IF(วิชา1!J48="","",วิชา1!J48))</f>
        <v/>
      </c>
      <c r="K18" s="123" t="str">
        <f>IF($P$2=1,IF(วิชา1!K18="","",วิชา1!K18),IF(วิชา1!K48="","",วิชา1!K48))</f>
        <v/>
      </c>
      <c r="L18" s="122" t="str">
        <f>IF($P$2=1,IF(วิชา1!L18="","",วิชา1!L18),IF(วิชา1!L48="","",วิชา1!L48))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138">
        <f t="shared" si="2"/>
        <v>14</v>
      </c>
      <c r="B19" s="114" t="str">
        <f>IF($P$2=1,IF(วิชา1!B19="","",วิชา1!B19),IF(วิชา1!B49="","",วิชา1!B49))</f>
        <v/>
      </c>
      <c r="C19" s="123" t="str">
        <f>IF($P$2=1,IF(วิชา1!C19="","",วิชา1!C19),IF(วิชา1!C49="","",วิชา1!C49))</f>
        <v/>
      </c>
      <c r="D19" s="123" t="str">
        <f>IF($P$2=1,IF(วิชา1!D19="","",วิชา1!D19),IF(วิชา1!D49="","",วิชา1!D49))</f>
        <v/>
      </c>
      <c r="E19" s="123" t="str">
        <f>IF($P$2=1,IF(วิชา1!E19="","",วิชา1!E19),IF(วิชา1!E49="","",วิชา1!E49))</f>
        <v/>
      </c>
      <c r="F19" s="122" t="str">
        <f>IF($P$2=1,IF(วิชา1!F19="","",วิชา1!F19),IF(วิชา1!F49="","",วิชา1!F49))</f>
        <v/>
      </c>
      <c r="G19" s="123" t="str">
        <f>IF($P$2=1,IF(วิชา1!G19="","",วิชา1!G19),IF(วิชา1!G49="","",วิชา1!G49))</f>
        <v/>
      </c>
      <c r="H19" s="123" t="str">
        <f>IF($P$2=1,IF(วิชา1!H19="","",วิชา1!H19),IF(วิชา1!H49="","",วิชา1!H49))</f>
        <v/>
      </c>
      <c r="I19" s="123" t="str">
        <f>IF($P$2=1,IF(วิชา1!I19="","",วิชา1!I19),IF(วิชา1!I49="","",วิชา1!I49))</f>
        <v/>
      </c>
      <c r="J19" s="122" t="str">
        <f>IF($P$2=1,IF(วิชา1!J19="","",วิชา1!J19),IF(วิชา1!J49="","",วิชา1!J49))</f>
        <v/>
      </c>
      <c r="K19" s="123" t="str">
        <f>IF($P$2=1,IF(วิชา1!K19="","",วิชา1!K19),IF(วิชา1!K49="","",วิชา1!K49))</f>
        <v/>
      </c>
      <c r="L19" s="122" t="str">
        <f>IF($P$2=1,IF(วิชา1!L19="","",วิชา1!L19),IF(วิชา1!L49="","",วิชา1!L49))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138">
        <f t="shared" si="2"/>
        <v>15</v>
      </c>
      <c r="B20" s="114" t="str">
        <f>IF($P$2=1,IF(วิชา1!B20="","",วิชา1!B20),IF(วิชา1!B50="","",วิชา1!B50))</f>
        <v/>
      </c>
      <c r="C20" s="123" t="str">
        <f>IF($P$2=1,IF(วิชา1!C20="","",วิชา1!C20),IF(วิชา1!C50="","",วิชา1!C50))</f>
        <v/>
      </c>
      <c r="D20" s="123" t="str">
        <f>IF($P$2=1,IF(วิชา1!D20="","",วิชา1!D20),IF(วิชา1!D50="","",วิชา1!D50))</f>
        <v/>
      </c>
      <c r="E20" s="123" t="str">
        <f>IF($P$2=1,IF(วิชา1!E20="","",วิชา1!E20),IF(วิชา1!E50="","",วิชา1!E50))</f>
        <v/>
      </c>
      <c r="F20" s="122" t="str">
        <f>IF($P$2=1,IF(วิชา1!F20="","",วิชา1!F20),IF(วิชา1!F50="","",วิชา1!F50))</f>
        <v/>
      </c>
      <c r="G20" s="123" t="str">
        <f>IF($P$2=1,IF(วิชา1!G20="","",วิชา1!G20),IF(วิชา1!G50="","",วิชา1!G50))</f>
        <v/>
      </c>
      <c r="H20" s="123" t="str">
        <f>IF($P$2=1,IF(วิชา1!H20="","",วิชา1!H20),IF(วิชา1!H50="","",วิชา1!H50))</f>
        <v/>
      </c>
      <c r="I20" s="123" t="str">
        <f>IF($P$2=1,IF(วิชา1!I20="","",วิชา1!I20),IF(วิชา1!I50="","",วิชา1!I50))</f>
        <v/>
      </c>
      <c r="J20" s="122" t="str">
        <f>IF($P$2=1,IF(วิชา1!J20="","",วิชา1!J20),IF(วิชา1!J50="","",วิชา1!J50))</f>
        <v/>
      </c>
      <c r="K20" s="123" t="str">
        <f>IF($P$2=1,IF(วิชา1!K20="","",วิชา1!K20),IF(วิชา1!K50="","",วิชา1!K50))</f>
        <v/>
      </c>
      <c r="L20" s="122" t="str">
        <f>IF($P$2=1,IF(วิชา1!L20="","",วิชา1!L20),IF(วิชา1!L50="","",วิชา1!L50))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138">
        <f t="shared" si="2"/>
        <v>16</v>
      </c>
      <c r="B21" s="114" t="str">
        <f>IF($P$2=1,IF(วิชา1!B21="","",วิชา1!B21),IF(วิชา1!B51="","",วิชา1!B51))</f>
        <v/>
      </c>
      <c r="C21" s="123" t="str">
        <f>IF($P$2=1,IF(วิชา1!C21="","",วิชา1!C21),IF(วิชา1!C51="","",วิชา1!C51))</f>
        <v/>
      </c>
      <c r="D21" s="123" t="str">
        <f>IF($P$2=1,IF(วิชา1!D21="","",วิชา1!D21),IF(วิชา1!D51="","",วิชา1!D51))</f>
        <v/>
      </c>
      <c r="E21" s="123" t="str">
        <f>IF($P$2=1,IF(วิชา1!E21="","",วิชา1!E21),IF(วิชา1!E51="","",วิชา1!E51))</f>
        <v/>
      </c>
      <c r="F21" s="122" t="str">
        <f>IF($P$2=1,IF(วิชา1!F21="","",วิชา1!F21),IF(วิชา1!F51="","",วิชา1!F51))</f>
        <v/>
      </c>
      <c r="G21" s="123" t="str">
        <f>IF($P$2=1,IF(วิชา1!G21="","",วิชา1!G21),IF(วิชา1!G51="","",วิชา1!G51))</f>
        <v/>
      </c>
      <c r="H21" s="123" t="str">
        <f>IF($P$2=1,IF(วิชา1!H21="","",วิชา1!H21),IF(วิชา1!H51="","",วิชา1!H51))</f>
        <v/>
      </c>
      <c r="I21" s="123" t="str">
        <f>IF($P$2=1,IF(วิชา1!I21="","",วิชา1!I21),IF(วิชา1!I51="","",วิชา1!I51))</f>
        <v/>
      </c>
      <c r="J21" s="122" t="str">
        <f>IF($P$2=1,IF(วิชา1!J21="","",วิชา1!J21),IF(วิชา1!J51="","",วิชา1!J51))</f>
        <v/>
      </c>
      <c r="K21" s="123" t="str">
        <f>IF($P$2=1,IF(วิชา1!K21="","",วิชา1!K21),IF(วิชา1!K51="","",วิชา1!K51))</f>
        <v/>
      </c>
      <c r="L21" s="122" t="str">
        <f>IF($P$2=1,IF(วิชา1!L21="","",วิชา1!L21),IF(วิชา1!L51="","",วิชา1!L51))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138">
        <f t="shared" si="2"/>
        <v>17</v>
      </c>
      <c r="B22" s="114" t="str">
        <f>IF($P$2=1,IF(วิชา1!B22="","",วิชา1!B22),IF(วิชา1!B52="","",วิชา1!B52))</f>
        <v/>
      </c>
      <c r="C22" s="123" t="str">
        <f>IF($P$2=1,IF(วิชา1!C22="","",วิชา1!C22),IF(วิชา1!C52="","",วิชา1!C52))</f>
        <v/>
      </c>
      <c r="D22" s="123" t="str">
        <f>IF($P$2=1,IF(วิชา1!D22="","",วิชา1!D22),IF(วิชา1!D52="","",วิชา1!D52))</f>
        <v/>
      </c>
      <c r="E22" s="123" t="str">
        <f>IF($P$2=1,IF(วิชา1!E22="","",วิชา1!E22),IF(วิชา1!E52="","",วิชา1!E52))</f>
        <v/>
      </c>
      <c r="F22" s="122" t="str">
        <f>IF($P$2=1,IF(วิชา1!F22="","",วิชา1!F22),IF(วิชา1!F52="","",วิชา1!F52))</f>
        <v/>
      </c>
      <c r="G22" s="123" t="str">
        <f>IF($P$2=1,IF(วิชา1!G22="","",วิชา1!G22),IF(วิชา1!G52="","",วิชา1!G52))</f>
        <v/>
      </c>
      <c r="H22" s="123" t="str">
        <f>IF($P$2=1,IF(วิชา1!H22="","",วิชา1!H22),IF(วิชา1!H52="","",วิชา1!H52))</f>
        <v/>
      </c>
      <c r="I22" s="123" t="str">
        <f>IF($P$2=1,IF(วิชา1!I22="","",วิชา1!I22),IF(วิชา1!I52="","",วิชา1!I52))</f>
        <v/>
      </c>
      <c r="J22" s="122" t="str">
        <f>IF($P$2=1,IF(วิชา1!J22="","",วิชา1!J22),IF(วิชา1!J52="","",วิชา1!J52))</f>
        <v/>
      </c>
      <c r="K22" s="123" t="str">
        <f>IF($P$2=1,IF(วิชา1!K22="","",วิชา1!K22),IF(วิชา1!K52="","",วิชา1!K52))</f>
        <v/>
      </c>
      <c r="L22" s="122" t="str">
        <f>IF($P$2=1,IF(วิชา1!L22="","",วิชา1!L22),IF(วิชา1!L52="","",วิชา1!L52))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138">
        <f t="shared" si="2"/>
        <v>18</v>
      </c>
      <c r="B23" s="114" t="str">
        <f>IF($P$2=1,IF(วิชา1!B23="","",วิชา1!B23),IF(วิชา1!B53="","",วิชา1!B53))</f>
        <v/>
      </c>
      <c r="C23" s="123" t="str">
        <f>IF($P$2=1,IF(วิชา1!C23="","",วิชา1!C23),IF(วิชา1!C53="","",วิชา1!C53))</f>
        <v/>
      </c>
      <c r="D23" s="123" t="str">
        <f>IF($P$2=1,IF(วิชา1!D23="","",วิชา1!D23),IF(วิชา1!D53="","",วิชา1!D53))</f>
        <v/>
      </c>
      <c r="E23" s="123" t="str">
        <f>IF($P$2=1,IF(วิชา1!E23="","",วิชา1!E23),IF(วิชา1!E53="","",วิชา1!E53))</f>
        <v/>
      </c>
      <c r="F23" s="122" t="str">
        <f>IF($P$2=1,IF(วิชา1!F23="","",วิชา1!F23),IF(วิชา1!F53="","",วิชา1!F53))</f>
        <v/>
      </c>
      <c r="G23" s="123" t="str">
        <f>IF($P$2=1,IF(วิชา1!G23="","",วิชา1!G23),IF(วิชา1!G53="","",วิชา1!G53))</f>
        <v/>
      </c>
      <c r="H23" s="123" t="str">
        <f>IF($P$2=1,IF(วิชา1!H23="","",วิชา1!H23),IF(วิชา1!H53="","",วิชา1!H53))</f>
        <v/>
      </c>
      <c r="I23" s="123" t="str">
        <f>IF($P$2=1,IF(วิชา1!I23="","",วิชา1!I23),IF(วิชา1!I53="","",วิชา1!I53))</f>
        <v/>
      </c>
      <c r="J23" s="122" t="str">
        <f>IF($P$2=1,IF(วิชา1!J23="","",วิชา1!J23),IF(วิชา1!J53="","",วิชา1!J53))</f>
        <v/>
      </c>
      <c r="K23" s="123" t="str">
        <f>IF($P$2=1,IF(วิชา1!K23="","",วิชา1!K23),IF(วิชา1!K53="","",วิชา1!K53))</f>
        <v/>
      </c>
      <c r="L23" s="122" t="str">
        <f>IF($P$2=1,IF(วิชา1!L23="","",วิชา1!L23),IF(วิชา1!L53="","",วิชา1!L53))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138">
        <f t="shared" si="2"/>
        <v>19</v>
      </c>
      <c r="B24" s="114" t="str">
        <f>IF($P$2=1,IF(วิชา1!B24="","",วิชา1!B24),IF(วิชา1!B54="","",วิชา1!B54))</f>
        <v/>
      </c>
      <c r="C24" s="123" t="str">
        <f>IF($P$2=1,IF(วิชา1!C24="","",วิชา1!C24),IF(วิชา1!C54="","",วิชา1!C54))</f>
        <v/>
      </c>
      <c r="D24" s="123" t="str">
        <f>IF($P$2=1,IF(วิชา1!D24="","",วิชา1!D24),IF(วิชา1!D54="","",วิชา1!D54))</f>
        <v/>
      </c>
      <c r="E24" s="123" t="str">
        <f>IF($P$2=1,IF(วิชา1!E24="","",วิชา1!E24),IF(วิชา1!E54="","",วิชา1!E54))</f>
        <v/>
      </c>
      <c r="F24" s="122" t="str">
        <f>IF($P$2=1,IF(วิชา1!F24="","",วิชา1!F24),IF(วิชา1!F54="","",วิชา1!F54))</f>
        <v/>
      </c>
      <c r="G24" s="123" t="str">
        <f>IF($P$2=1,IF(วิชา1!G24="","",วิชา1!G24),IF(วิชา1!G54="","",วิชา1!G54))</f>
        <v/>
      </c>
      <c r="H24" s="123" t="str">
        <f>IF($P$2=1,IF(วิชา1!H24="","",วิชา1!H24),IF(วิชา1!H54="","",วิชา1!H54))</f>
        <v/>
      </c>
      <c r="I24" s="123" t="str">
        <f>IF($P$2=1,IF(วิชา1!I24="","",วิชา1!I24),IF(วิชา1!I54="","",วิชา1!I54))</f>
        <v/>
      </c>
      <c r="J24" s="122" t="str">
        <f>IF($P$2=1,IF(วิชา1!J24="","",วิชา1!J24),IF(วิชา1!J54="","",วิชา1!J54))</f>
        <v/>
      </c>
      <c r="K24" s="123" t="str">
        <f>IF($P$2=1,IF(วิชา1!K24="","",วิชา1!K24),IF(วิชา1!K54="","",วิชา1!K54))</f>
        <v/>
      </c>
      <c r="L24" s="122" t="str">
        <f>IF($P$2=1,IF(วิชา1!L24="","",วิชา1!L24),IF(วิชา1!L54="","",วิชา1!L54))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138">
        <f t="shared" si="2"/>
        <v>20</v>
      </c>
      <c r="B25" s="114" t="str">
        <f>IF($P$2=1,IF(วิชา1!B25="","",วิชา1!B25),IF(วิชา1!B55="","",วิชา1!B55))</f>
        <v/>
      </c>
      <c r="C25" s="123" t="str">
        <f>IF($P$2=1,IF(วิชา1!C25="","",วิชา1!C25),IF(วิชา1!C55="","",วิชา1!C55))</f>
        <v/>
      </c>
      <c r="D25" s="123" t="str">
        <f>IF($P$2=1,IF(วิชา1!D25="","",วิชา1!D25),IF(วิชา1!D55="","",วิชา1!D55))</f>
        <v/>
      </c>
      <c r="E25" s="123" t="str">
        <f>IF($P$2=1,IF(วิชา1!E25="","",วิชา1!E25),IF(วิชา1!E55="","",วิชา1!E55))</f>
        <v/>
      </c>
      <c r="F25" s="122" t="str">
        <f>IF($P$2=1,IF(วิชา1!F25="","",วิชา1!F25),IF(วิชา1!F55="","",วิชา1!F55))</f>
        <v/>
      </c>
      <c r="G25" s="123" t="str">
        <f>IF($P$2=1,IF(วิชา1!G25="","",วิชา1!G25),IF(วิชา1!G55="","",วิชา1!G55))</f>
        <v/>
      </c>
      <c r="H25" s="123" t="str">
        <f>IF($P$2=1,IF(วิชา1!H25="","",วิชา1!H25),IF(วิชา1!H55="","",วิชา1!H55))</f>
        <v/>
      </c>
      <c r="I25" s="123" t="str">
        <f>IF($P$2=1,IF(วิชา1!I25="","",วิชา1!I25),IF(วิชา1!I55="","",วิชา1!I55))</f>
        <v/>
      </c>
      <c r="J25" s="122" t="str">
        <f>IF($P$2=1,IF(วิชา1!J25="","",วิชา1!J25),IF(วิชา1!J55="","",วิชา1!J55))</f>
        <v/>
      </c>
      <c r="K25" s="123" t="str">
        <f>IF($P$2=1,IF(วิชา1!K25="","",วิชา1!K25),IF(วิชา1!K55="","",วิชา1!K55))</f>
        <v/>
      </c>
      <c r="L25" s="122" t="str">
        <f>IF($P$2=1,IF(วิชา1!L25="","",วิชา1!L25),IF(วิชา1!L55="","",วิชา1!L55))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138">
        <f t="shared" si="2"/>
        <v>21</v>
      </c>
      <c r="B26" s="114" t="str">
        <f>IF($P$2=1,IF(วิชา1!B26="","",วิชา1!B26),IF(วิชา1!B56="","",วิชา1!B56))</f>
        <v/>
      </c>
      <c r="C26" s="123" t="str">
        <f>IF($P$2=1,IF(วิชา1!C26="","",วิชา1!C26),IF(วิชา1!C56="","",วิชา1!C56))</f>
        <v/>
      </c>
      <c r="D26" s="123" t="str">
        <f>IF($P$2=1,IF(วิชา1!D26="","",วิชา1!D26),IF(วิชา1!D56="","",วิชา1!D56))</f>
        <v/>
      </c>
      <c r="E26" s="123" t="str">
        <f>IF($P$2=1,IF(วิชา1!E26="","",วิชา1!E26),IF(วิชา1!E56="","",วิชา1!E56))</f>
        <v/>
      </c>
      <c r="F26" s="122" t="str">
        <f>IF($P$2=1,IF(วิชา1!F26="","",วิชา1!F26),IF(วิชา1!F56="","",วิชา1!F56))</f>
        <v/>
      </c>
      <c r="G26" s="123" t="str">
        <f>IF($P$2=1,IF(วิชา1!G26="","",วิชา1!G26),IF(วิชา1!G56="","",วิชา1!G56))</f>
        <v/>
      </c>
      <c r="H26" s="123" t="str">
        <f>IF($P$2=1,IF(วิชา1!H26="","",วิชา1!H26),IF(วิชา1!H56="","",วิชา1!H56))</f>
        <v/>
      </c>
      <c r="I26" s="123" t="str">
        <f>IF($P$2=1,IF(วิชา1!I26="","",วิชา1!I26),IF(วิชา1!I56="","",วิชา1!I56))</f>
        <v/>
      </c>
      <c r="J26" s="122" t="str">
        <f>IF($P$2=1,IF(วิชา1!J26="","",วิชา1!J26),IF(วิชา1!J56="","",วิชา1!J56))</f>
        <v/>
      </c>
      <c r="K26" s="123" t="str">
        <f>IF($P$2=1,IF(วิชา1!K26="","",วิชา1!K26),IF(วิชา1!K56="","",วิชา1!K56))</f>
        <v/>
      </c>
      <c r="L26" s="122" t="str">
        <f>IF($P$2=1,IF(วิชา1!L26="","",วิชา1!L26),IF(วิชา1!L56="","",วิชา1!L56))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138">
        <f t="shared" si="2"/>
        <v>22</v>
      </c>
      <c r="B27" s="114" t="str">
        <f>IF($P$2=1,IF(วิชา1!B27="","",วิชา1!B27),IF(วิชา1!B57="","",วิชา1!B57))</f>
        <v/>
      </c>
      <c r="C27" s="123" t="str">
        <f>IF($P$2=1,IF(วิชา1!C27="","",วิชา1!C27),IF(วิชา1!C57="","",วิชา1!C57))</f>
        <v/>
      </c>
      <c r="D27" s="123" t="str">
        <f>IF($P$2=1,IF(วิชา1!D27="","",วิชา1!D27),IF(วิชา1!D57="","",วิชา1!D57))</f>
        <v/>
      </c>
      <c r="E27" s="123" t="str">
        <f>IF($P$2=1,IF(วิชา1!E27="","",วิชา1!E27),IF(วิชา1!E57="","",วิชา1!E57))</f>
        <v/>
      </c>
      <c r="F27" s="122" t="str">
        <f>IF($P$2=1,IF(วิชา1!F27="","",วิชา1!F27),IF(วิชา1!F57="","",วิชา1!F57))</f>
        <v/>
      </c>
      <c r="G27" s="123" t="str">
        <f>IF($P$2=1,IF(วิชา1!G27="","",วิชา1!G27),IF(วิชา1!G57="","",วิชา1!G57))</f>
        <v/>
      </c>
      <c r="H27" s="123" t="str">
        <f>IF($P$2=1,IF(วิชา1!H27="","",วิชา1!H27),IF(วิชา1!H57="","",วิชา1!H57))</f>
        <v/>
      </c>
      <c r="I27" s="123" t="str">
        <f>IF($P$2=1,IF(วิชา1!I27="","",วิชา1!I27),IF(วิชา1!I57="","",วิชา1!I57))</f>
        <v/>
      </c>
      <c r="J27" s="122" t="str">
        <f>IF($P$2=1,IF(วิชา1!J27="","",วิชา1!J27),IF(วิชา1!J57="","",วิชา1!J57))</f>
        <v/>
      </c>
      <c r="K27" s="123" t="str">
        <f>IF($P$2=1,IF(วิชา1!K27="","",วิชา1!K27),IF(วิชา1!K57="","",วิชา1!K57))</f>
        <v/>
      </c>
      <c r="L27" s="122" t="str">
        <f>IF($P$2=1,IF(วิชา1!L27="","",วิชา1!L27),IF(วิชา1!L57="","",วิชา1!L57))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138">
        <f t="shared" si="2"/>
        <v>23</v>
      </c>
      <c r="B28" s="114" t="str">
        <f>IF($P$2=1,IF(วิชา1!B28="","",วิชา1!B28),IF(วิชา1!B58="","",วิชา1!B58))</f>
        <v/>
      </c>
      <c r="C28" s="123" t="str">
        <f>IF($P$2=1,IF(วิชา1!C28="","",วิชา1!C28),IF(วิชา1!C58="","",วิชา1!C58))</f>
        <v/>
      </c>
      <c r="D28" s="123" t="str">
        <f>IF($P$2=1,IF(วิชา1!D28="","",วิชา1!D28),IF(วิชา1!D58="","",วิชา1!D58))</f>
        <v/>
      </c>
      <c r="E28" s="123" t="str">
        <f>IF($P$2=1,IF(วิชา1!E28="","",วิชา1!E28),IF(วิชา1!E58="","",วิชา1!E58))</f>
        <v/>
      </c>
      <c r="F28" s="122" t="str">
        <f>IF($P$2=1,IF(วิชา1!F28="","",วิชา1!F28),IF(วิชา1!F58="","",วิชา1!F58))</f>
        <v/>
      </c>
      <c r="G28" s="123" t="str">
        <f>IF($P$2=1,IF(วิชา1!G28="","",วิชา1!G28),IF(วิชา1!G58="","",วิชา1!G58))</f>
        <v/>
      </c>
      <c r="H28" s="123" t="str">
        <f>IF($P$2=1,IF(วิชา1!H28="","",วิชา1!H28),IF(วิชา1!H58="","",วิชา1!H58))</f>
        <v/>
      </c>
      <c r="I28" s="123" t="str">
        <f>IF($P$2=1,IF(วิชา1!I28="","",วิชา1!I28),IF(วิชา1!I58="","",วิชา1!I58))</f>
        <v/>
      </c>
      <c r="J28" s="122" t="str">
        <f>IF($P$2=1,IF(วิชา1!J28="","",วิชา1!J28),IF(วิชา1!J58="","",วิชา1!J58))</f>
        <v/>
      </c>
      <c r="K28" s="123" t="str">
        <f>IF($P$2=1,IF(วิชา1!K28="","",วิชา1!K28),IF(วิชา1!K58="","",วิชา1!K58))</f>
        <v/>
      </c>
      <c r="L28" s="122" t="str">
        <f>IF($P$2=1,IF(วิชา1!L28="","",วิชา1!L28),IF(วิชา1!L58="","",วิชา1!L58))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138">
        <f t="shared" si="2"/>
        <v>24</v>
      </c>
      <c r="B29" s="114" t="str">
        <f>IF($P$2=1,IF(วิชา1!B29="","",วิชา1!B29),IF(วิชา1!B59="","",วิชา1!B59))</f>
        <v/>
      </c>
      <c r="C29" s="123" t="str">
        <f>IF($P$2=1,IF(วิชา1!C29="","",วิชา1!C29),IF(วิชา1!C59="","",วิชา1!C59))</f>
        <v/>
      </c>
      <c r="D29" s="123" t="str">
        <f>IF($P$2=1,IF(วิชา1!D29="","",วิชา1!D29),IF(วิชา1!D59="","",วิชา1!D59))</f>
        <v/>
      </c>
      <c r="E29" s="123" t="str">
        <f>IF($P$2=1,IF(วิชา1!E29="","",วิชา1!E29),IF(วิชา1!E59="","",วิชา1!E59))</f>
        <v/>
      </c>
      <c r="F29" s="122" t="str">
        <f>IF($P$2=1,IF(วิชา1!F29="","",วิชา1!F29),IF(วิชา1!F59="","",วิชา1!F59))</f>
        <v/>
      </c>
      <c r="G29" s="123" t="str">
        <f>IF($P$2=1,IF(วิชา1!G29="","",วิชา1!G29),IF(วิชา1!G59="","",วิชา1!G59))</f>
        <v/>
      </c>
      <c r="H29" s="123" t="str">
        <f>IF($P$2=1,IF(วิชา1!H29="","",วิชา1!H29),IF(วิชา1!H59="","",วิชา1!H59))</f>
        <v/>
      </c>
      <c r="I29" s="123" t="str">
        <f>IF($P$2=1,IF(วิชา1!I29="","",วิชา1!I29),IF(วิชา1!I59="","",วิชา1!I59))</f>
        <v/>
      </c>
      <c r="J29" s="122" t="str">
        <f>IF($P$2=1,IF(วิชา1!J29="","",วิชา1!J29),IF(วิชา1!J59="","",วิชา1!J59))</f>
        <v/>
      </c>
      <c r="K29" s="123" t="str">
        <f>IF($P$2=1,IF(วิชา1!K29="","",วิชา1!K29),IF(วิชา1!K59="","",วิชา1!K59))</f>
        <v/>
      </c>
      <c r="L29" s="122" t="str">
        <f>IF($P$2=1,IF(วิชา1!L29="","",วิชา1!L29),IF(วิชา1!L59="","",วิชา1!L59))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138">
        <f t="shared" si="2"/>
        <v>25</v>
      </c>
      <c r="B30" s="114" t="str">
        <f>IF($P$2=1,IF(วิชา1!B30="","",วิชา1!B30),IF(วิชา1!B60="","",วิชา1!B60))</f>
        <v/>
      </c>
      <c r="C30" s="123" t="str">
        <f>IF($P$2=1,IF(วิชา1!C30="","",วิชา1!C30),IF(วิชา1!C60="","",วิชา1!C60))</f>
        <v/>
      </c>
      <c r="D30" s="123" t="str">
        <f>IF($P$2=1,IF(วิชา1!D30="","",วิชา1!D30),IF(วิชา1!D60="","",วิชา1!D60))</f>
        <v/>
      </c>
      <c r="E30" s="123" t="str">
        <f>IF($P$2=1,IF(วิชา1!E30="","",วิชา1!E30),IF(วิชา1!E60="","",วิชา1!E60))</f>
        <v/>
      </c>
      <c r="F30" s="122" t="str">
        <f>IF($P$2=1,IF(วิชา1!F30="","",วิชา1!F30),IF(วิชา1!F60="","",วิชา1!F60))</f>
        <v/>
      </c>
      <c r="G30" s="123" t="str">
        <f>IF($P$2=1,IF(วิชา1!G30="","",วิชา1!G30),IF(วิชา1!G60="","",วิชา1!G60))</f>
        <v/>
      </c>
      <c r="H30" s="123" t="str">
        <f>IF($P$2=1,IF(วิชา1!H30="","",วิชา1!H30),IF(วิชา1!H60="","",วิชา1!H60))</f>
        <v/>
      </c>
      <c r="I30" s="123" t="str">
        <f>IF($P$2=1,IF(วิชา1!I30="","",วิชา1!I30),IF(วิชา1!I60="","",วิชา1!I60))</f>
        <v/>
      </c>
      <c r="J30" s="122" t="str">
        <f>IF($P$2=1,IF(วิชา1!J30="","",วิชา1!J30),IF(วิชา1!J60="","",วิชา1!J60))</f>
        <v/>
      </c>
      <c r="K30" s="123" t="str">
        <f>IF($P$2=1,IF(วิชา1!K30="","",วิชา1!K30),IF(วิชา1!K60="","",วิชา1!K60))</f>
        <v/>
      </c>
      <c r="L30" s="122" t="str">
        <f>IF($P$2=1,IF(วิชา1!L30="","",วิชา1!L30),IF(วิชา1!L60="","",วิชา1!L60))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138">
        <f t="shared" si="2"/>
        <v>26</v>
      </c>
      <c r="B31" s="114" t="str">
        <f>IF($P$2=1,IF(วิชา1!B31="","",วิชา1!B31),IF(วิชา1!B61="","",วิชา1!B61))</f>
        <v/>
      </c>
      <c r="C31" s="123" t="str">
        <f>IF($P$2=1,IF(วิชา1!C31="","",วิชา1!C31),IF(วิชา1!C61="","",วิชา1!C61))</f>
        <v/>
      </c>
      <c r="D31" s="123" t="str">
        <f>IF($P$2=1,IF(วิชา1!D31="","",วิชา1!D31),IF(วิชา1!D61="","",วิชา1!D61))</f>
        <v/>
      </c>
      <c r="E31" s="123" t="str">
        <f>IF($P$2=1,IF(วิชา1!E31="","",วิชา1!E31),IF(วิชา1!E61="","",วิชา1!E61))</f>
        <v/>
      </c>
      <c r="F31" s="122" t="str">
        <f>IF($P$2=1,IF(วิชา1!F31="","",วิชา1!F31),IF(วิชา1!F61="","",วิชา1!F61))</f>
        <v/>
      </c>
      <c r="G31" s="123" t="str">
        <f>IF($P$2=1,IF(วิชา1!G31="","",วิชา1!G31),IF(วิชา1!G61="","",วิชา1!G61))</f>
        <v/>
      </c>
      <c r="H31" s="123" t="str">
        <f>IF($P$2=1,IF(วิชา1!H31="","",วิชา1!H31),IF(วิชา1!H61="","",วิชา1!H61))</f>
        <v/>
      </c>
      <c r="I31" s="123" t="str">
        <f>IF($P$2=1,IF(วิชา1!I31="","",วิชา1!I31),IF(วิชา1!I61="","",วิชา1!I61))</f>
        <v/>
      </c>
      <c r="J31" s="122" t="str">
        <f>IF($P$2=1,IF(วิชา1!J31="","",วิชา1!J31),IF(วิชา1!J61="","",วิชา1!J61))</f>
        <v/>
      </c>
      <c r="K31" s="123" t="str">
        <f>IF($P$2=1,IF(วิชา1!K31="","",วิชา1!K31),IF(วิชา1!K61="","",วิชา1!K61))</f>
        <v/>
      </c>
      <c r="L31" s="122" t="str">
        <f>IF($P$2=1,IF(วิชา1!L31="","",วิชา1!L31),IF(วิชา1!L61="","",วิชา1!L61))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138">
        <f t="shared" si="2"/>
        <v>27</v>
      </c>
      <c r="B32" s="114" t="str">
        <f>IF($P$2=1,IF(วิชา1!B32="","",วิชา1!B32),IF(วิชา1!B62="","",วิชา1!B62))</f>
        <v/>
      </c>
      <c r="C32" s="123" t="str">
        <f>IF($P$2=1,IF(วิชา1!C32="","",วิชา1!C32),IF(วิชา1!C62="","",วิชา1!C62))</f>
        <v/>
      </c>
      <c r="D32" s="123" t="str">
        <f>IF($P$2=1,IF(วิชา1!D32="","",วิชา1!D32),IF(วิชา1!D62="","",วิชา1!D62))</f>
        <v/>
      </c>
      <c r="E32" s="123" t="str">
        <f>IF($P$2=1,IF(วิชา1!E32="","",วิชา1!E32),IF(วิชา1!E62="","",วิชา1!E62))</f>
        <v/>
      </c>
      <c r="F32" s="122" t="str">
        <f>IF($P$2=1,IF(วิชา1!F32="","",วิชา1!F32),IF(วิชา1!F62="","",วิชา1!F62))</f>
        <v/>
      </c>
      <c r="G32" s="123" t="str">
        <f>IF($P$2=1,IF(วิชา1!G32="","",วิชา1!G32),IF(วิชา1!G62="","",วิชา1!G62))</f>
        <v/>
      </c>
      <c r="H32" s="123" t="str">
        <f>IF($P$2=1,IF(วิชา1!H32="","",วิชา1!H32),IF(วิชา1!H62="","",วิชา1!H62))</f>
        <v/>
      </c>
      <c r="I32" s="123" t="str">
        <f>IF($P$2=1,IF(วิชา1!I32="","",วิชา1!I32),IF(วิชา1!I62="","",วิชา1!I62))</f>
        <v/>
      </c>
      <c r="J32" s="122" t="str">
        <f>IF($P$2=1,IF(วิชา1!J32="","",วิชา1!J32),IF(วิชา1!J62="","",วิชา1!J62))</f>
        <v/>
      </c>
      <c r="K32" s="123" t="str">
        <f>IF($P$2=1,IF(วิชา1!K32="","",วิชา1!K32),IF(วิชา1!K62="","",วิชา1!K62))</f>
        <v/>
      </c>
      <c r="L32" s="122" t="str">
        <f>IF($P$2=1,IF(วิชา1!L32="","",วิชา1!L32),IF(วิชา1!L62="","",วิชา1!L62))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138">
        <f t="shared" si="2"/>
        <v>28</v>
      </c>
      <c r="B33" s="114" t="str">
        <f>IF($P$2=1,IF(วิชา1!B33="","",วิชา1!B33),IF(วิชา1!B63="","",วิชา1!B63))</f>
        <v/>
      </c>
      <c r="C33" s="123" t="str">
        <f>IF($P$2=1,IF(วิชา1!C33="","",วิชา1!C33),IF(วิชา1!C63="","",วิชา1!C63))</f>
        <v/>
      </c>
      <c r="D33" s="123" t="str">
        <f>IF($P$2=1,IF(วิชา1!D33="","",วิชา1!D33),IF(วิชา1!D63="","",วิชา1!D63))</f>
        <v/>
      </c>
      <c r="E33" s="123" t="str">
        <f>IF($P$2=1,IF(วิชา1!E33="","",วิชา1!E33),IF(วิชา1!E63="","",วิชา1!E63))</f>
        <v/>
      </c>
      <c r="F33" s="122" t="str">
        <f>IF($P$2=1,IF(วิชา1!F33="","",วิชา1!F33),IF(วิชา1!F63="","",วิชา1!F63))</f>
        <v/>
      </c>
      <c r="G33" s="123" t="str">
        <f>IF($P$2=1,IF(วิชา1!G33="","",วิชา1!G33),IF(วิชา1!G63="","",วิชา1!G63))</f>
        <v/>
      </c>
      <c r="H33" s="123" t="str">
        <f>IF($P$2=1,IF(วิชา1!H33="","",วิชา1!H33),IF(วิชา1!H63="","",วิชา1!H63))</f>
        <v/>
      </c>
      <c r="I33" s="123" t="str">
        <f>IF($P$2=1,IF(วิชา1!I33="","",วิชา1!I33),IF(วิชา1!I63="","",วิชา1!I63))</f>
        <v/>
      </c>
      <c r="J33" s="122" t="str">
        <f>IF($P$2=1,IF(วิชา1!J33="","",วิชา1!J33),IF(วิชา1!J63="","",วิชา1!J63))</f>
        <v/>
      </c>
      <c r="K33" s="123" t="str">
        <f>IF($P$2=1,IF(วิชา1!K33="","",วิชา1!K33),IF(วิชา1!K63="","",วิชา1!K63))</f>
        <v/>
      </c>
      <c r="L33" s="122" t="str">
        <f>IF($P$2=1,IF(วิชา1!L33="","",วิชา1!L33),IF(วิชา1!L63="","",วิชา1!L63))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138">
        <f t="shared" si="2"/>
        <v>29</v>
      </c>
      <c r="B34" s="114" t="str">
        <f>IF($P$2=1,IF(วิชา1!B34="","",วิชา1!B34),IF(วิชา1!B64="","",วิชา1!B64))</f>
        <v/>
      </c>
      <c r="C34" s="123" t="str">
        <f>IF($P$2=1,IF(วิชา1!C34="","",วิชา1!C34),IF(วิชา1!C64="","",วิชา1!C64))</f>
        <v/>
      </c>
      <c r="D34" s="123" t="str">
        <f>IF($P$2=1,IF(วิชา1!D34="","",วิชา1!D34),IF(วิชา1!D64="","",วิชา1!D64))</f>
        <v/>
      </c>
      <c r="E34" s="123" t="str">
        <f>IF($P$2=1,IF(วิชา1!E34="","",วิชา1!E34),IF(วิชา1!E64="","",วิชา1!E64))</f>
        <v/>
      </c>
      <c r="F34" s="122" t="str">
        <f>IF($P$2=1,IF(วิชา1!F34="","",วิชา1!F34),IF(วิชา1!F64="","",วิชา1!F64))</f>
        <v/>
      </c>
      <c r="G34" s="123" t="str">
        <f>IF($P$2=1,IF(วิชา1!G34="","",วิชา1!G34),IF(วิชา1!G64="","",วิชา1!G64))</f>
        <v/>
      </c>
      <c r="H34" s="123" t="str">
        <f>IF($P$2=1,IF(วิชา1!H34="","",วิชา1!H34),IF(วิชา1!H64="","",วิชา1!H64))</f>
        <v/>
      </c>
      <c r="I34" s="123" t="str">
        <f>IF($P$2=1,IF(วิชา1!I34="","",วิชา1!I34),IF(วิชา1!I64="","",วิชา1!I64))</f>
        <v/>
      </c>
      <c r="J34" s="122" t="str">
        <f>IF($P$2=1,IF(วิชา1!J34="","",วิชา1!J34),IF(วิชา1!J64="","",วิชา1!J64))</f>
        <v/>
      </c>
      <c r="K34" s="123" t="str">
        <f>IF($P$2=1,IF(วิชา1!K34="","",วิชา1!K34),IF(วิชา1!K64="","",วิชา1!K64))</f>
        <v/>
      </c>
      <c r="L34" s="122" t="str">
        <f>IF($P$2=1,IF(วิชา1!L34="","",วิชา1!L34),IF(วิชา1!L64="","",วิชา1!L64))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138">
        <f t="shared" si="2"/>
        <v>30</v>
      </c>
      <c r="B35" s="114" t="str">
        <f>IF($P$2=1,IF(วิชา1!B35="","",วิชา1!B35),IF(วิชา1!B65="","",วิชา1!B65))</f>
        <v/>
      </c>
      <c r="C35" s="123" t="str">
        <f>IF($P$2=1,IF(วิชา1!C35="","",วิชา1!C35),IF(วิชา1!C65="","",วิชา1!C65))</f>
        <v/>
      </c>
      <c r="D35" s="123" t="str">
        <f>IF($P$2=1,IF(วิชา1!D35="","",วิชา1!D35),IF(วิชา1!D65="","",วิชา1!D65))</f>
        <v/>
      </c>
      <c r="E35" s="123" t="str">
        <f>IF($P$2=1,IF(วิชา1!E35="","",วิชา1!E35),IF(วิชา1!E65="","",วิชา1!E65))</f>
        <v/>
      </c>
      <c r="F35" s="122" t="str">
        <f>IF($P$2=1,IF(วิชา1!F35="","",วิชา1!F35),IF(วิชา1!F65="","",วิชา1!F65))</f>
        <v/>
      </c>
      <c r="G35" s="123" t="str">
        <f>IF($P$2=1,IF(วิชา1!G35="","",วิชา1!G35),IF(วิชา1!G65="","",วิชา1!G65))</f>
        <v/>
      </c>
      <c r="H35" s="123" t="str">
        <f>IF($P$2=1,IF(วิชา1!H35="","",วิชา1!H35),IF(วิชา1!H65="","",วิชา1!H65))</f>
        <v/>
      </c>
      <c r="I35" s="123" t="str">
        <f>IF($P$2=1,IF(วิชา1!I35="","",วิชา1!I35),IF(วิชา1!I65="","",วิชา1!I65))</f>
        <v/>
      </c>
      <c r="J35" s="122" t="str">
        <f>IF($P$2=1,IF(วิชา1!J35="","",วิชา1!J35),IF(วิชา1!J65="","",วิชา1!J65))</f>
        <v/>
      </c>
      <c r="K35" s="123" t="str">
        <f>IF($P$2=1,IF(วิชา1!K35="","",วิชา1!K35),IF(วิชา1!K65="","",วิชา1!K65))</f>
        <v/>
      </c>
      <c r="L35" s="122" t="str">
        <f>IF($P$2=1,IF(วิชา1!L35="","",วิชา1!L35),IF(วิชา1!L65="","",วิชา1!L65))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H2:H4"/>
    <mergeCell ref="I2:I4"/>
    <mergeCell ref="J2:J5"/>
    <mergeCell ref="A3:A5"/>
    <mergeCell ref="B3:B5"/>
    <mergeCell ref="A1:A2"/>
    <mergeCell ref="B1:B2"/>
    <mergeCell ref="M3:N4"/>
    <mergeCell ref="M1:N1"/>
    <mergeCell ref="M2:N2"/>
    <mergeCell ref="L1:L5"/>
    <mergeCell ref="C1:F1"/>
    <mergeCell ref="G1:J1"/>
    <mergeCell ref="K1:K5"/>
    <mergeCell ref="C2:C4"/>
    <mergeCell ref="D2:D4"/>
    <mergeCell ref="E2:E4"/>
    <mergeCell ref="F2:F5"/>
    <mergeCell ref="G2:G4"/>
  </mergeCells>
  <conditionalFormatting sqref="L6:L35">
    <cfRule type="cellIs" dxfId="48" priority="2" operator="equal">
      <formula>0</formula>
    </cfRule>
    <cfRule type="cellIs" dxfId="47" priority="3" operator="equal">
      <formula>"ย้ายออก"</formula>
    </cfRule>
  </conditionalFormatting>
  <conditionalFormatting sqref="K6:K35">
    <cfRule type="cellIs" dxfId="46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158C436-2693-4E76-BF04-13CDF7828058}">
          <x14:formula1>
            <xm:f>รายการ!$M$2:$M$3</xm:f>
          </x14:formula1>
          <xm:sqref>P2</xm:sqref>
        </x14:dataValidation>
        <x14:dataValidation type="list" allowBlank="1" showInputMessage="1" showErrorMessage="1" xr:uid="{BEC00DA1-A1AC-42E0-8938-D36A64F1B895}">
          <x14:formula1>
            <xm:f>รายการ!$K$2:$K$37</xm:f>
          </x14:formula1>
          <xm:sqref>P1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7839-4367-4950-8156-3A8F6A0EF9E2}">
  <sheetPr codeName="Sheet9">
    <tabColor rgb="FF0070C0"/>
  </sheetPr>
  <dimension ref="A1:Q62"/>
  <sheetViews>
    <sheetView zoomScale="50" zoomScaleNormal="5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4" sqref="D4"/>
    </sheetView>
  </sheetViews>
  <sheetFormatPr defaultRowHeight="99.95" customHeight="1" x14ac:dyDescent="0.35"/>
  <cols>
    <col min="1" max="1" width="7.125" style="92" customWidth="1"/>
    <col min="2" max="2" width="16" style="92" customWidth="1"/>
    <col min="3" max="3" width="19.75" style="92" customWidth="1"/>
    <col min="4" max="4" width="19.5" style="92" customWidth="1"/>
    <col min="5" max="5" width="2.125" style="92" customWidth="1"/>
    <col min="6" max="6" width="12.375" style="92" customWidth="1"/>
    <col min="7" max="7" width="26.875" style="92" customWidth="1"/>
    <col min="8" max="8" width="9.875" style="92" customWidth="1"/>
    <col min="9" max="9" width="9" style="92"/>
    <col min="10" max="10" width="4.375" style="92" customWidth="1"/>
    <col min="11" max="16384" width="9" style="92"/>
  </cols>
  <sheetData>
    <row r="1" spans="1:17" ht="24" customHeight="1" x14ac:dyDescent="0.35">
      <c r="A1" s="631" t="s">
        <v>160</v>
      </c>
      <c r="B1" s="633" t="s">
        <v>31</v>
      </c>
      <c r="C1" s="634" t="s">
        <v>32</v>
      </c>
      <c r="D1" s="635" t="s">
        <v>268</v>
      </c>
      <c r="E1" s="165"/>
      <c r="F1" s="469" t="s">
        <v>179</v>
      </c>
      <c r="G1" s="465" t="s">
        <v>177</v>
      </c>
      <c r="H1" s="453" t="str">
        <f>_xlfn.IFNA(IF(VLOOKUP(G1,รายการ!$K$1:$L$37,2,FALSE)="","",HYPERLINK("#" &amp; VLOOKUP(G1,รายการ!$K$1:$L$37,2,FALSE)  &amp; "","คลิก")),"")</f>
        <v>คลิก</v>
      </c>
      <c r="Q1" s="166" t="s">
        <v>269</v>
      </c>
    </row>
    <row r="2" spans="1:17" ht="32.25" customHeight="1" x14ac:dyDescent="0.35">
      <c r="A2" s="632"/>
      <c r="B2" s="633"/>
      <c r="C2" s="634"/>
      <c r="D2" s="635"/>
      <c r="E2" s="165"/>
      <c r="F2" s="167"/>
      <c r="G2" s="167"/>
      <c r="H2" s="167"/>
    </row>
    <row r="3" spans="1:17" ht="150" customHeight="1" x14ac:dyDescent="0.35">
      <c r="A3" s="168">
        <f>IF(ข้อมูลนักเรียน!D3="","",ข้อมูลนักเรียน!D3)</f>
        <v>1</v>
      </c>
      <c r="B3" s="169" t="str">
        <f>IF(ข้อมูลนักเรียน!G3="","",ข้อมูลนักเรียน!G3&amp;ข้อมูลนักเรียน!H3)</f>
        <v/>
      </c>
      <c r="C3" s="170" t="str">
        <f>IF(ข้อมูลนักเรียน!I3="","",ข้อมูลนักเรียน!I3)</f>
        <v/>
      </c>
      <c r="D3"/>
      <c r="E3" s="165"/>
      <c r="F3" s="167"/>
      <c r="G3" s="167"/>
      <c r="H3" s="167"/>
    </row>
    <row r="4" spans="1:17" ht="150" customHeight="1" x14ac:dyDescent="0.35">
      <c r="A4" s="168">
        <f>IF(ข้อมูลนักเรียน!D4="","",ข้อมูลนักเรียน!D4)</f>
        <v>2</v>
      </c>
      <c r="B4" s="169" t="str">
        <f>IF(ข้อมูลนักเรียน!G4="","",ข้อมูลนักเรียน!G4&amp;ข้อมูลนักเรียน!H4)</f>
        <v/>
      </c>
      <c r="C4" s="170" t="str">
        <f>IF(ข้อมูลนักเรียน!I4="","",ข้อมูลนักเรียน!I4)</f>
        <v/>
      </c>
      <c r="D4"/>
      <c r="E4" s="165"/>
      <c r="F4" s="167"/>
      <c r="G4" s="167"/>
      <c r="H4" s="167"/>
    </row>
    <row r="5" spans="1:17" ht="150" customHeight="1" x14ac:dyDescent="0.35">
      <c r="A5" s="168">
        <f>IF(ข้อมูลนักเรียน!D5="","",ข้อมูลนักเรียน!D5)</f>
        <v>3</v>
      </c>
      <c r="B5" s="169" t="str">
        <f>IF(ข้อมูลนักเรียน!G5="","",ข้อมูลนักเรียน!G5&amp;ข้อมูลนักเรียน!H5)</f>
        <v/>
      </c>
      <c r="C5" s="170" t="str">
        <f>IF(ข้อมูลนักเรียน!I5="","",ข้อมูลนักเรียน!I5)</f>
        <v/>
      </c>
      <c r="D5"/>
      <c r="E5" s="165"/>
      <c r="F5" s="167"/>
      <c r="G5" s="167"/>
      <c r="H5" s="167"/>
    </row>
    <row r="6" spans="1:17" ht="150" customHeight="1" x14ac:dyDescent="0.35">
      <c r="A6" s="168">
        <f>IF(ข้อมูลนักเรียน!D6="","",ข้อมูลนักเรียน!D6)</f>
        <v>4</v>
      </c>
      <c r="B6" s="169" t="str">
        <f>IF(ข้อมูลนักเรียน!G6="","",ข้อมูลนักเรียน!G6&amp;ข้อมูลนักเรียน!H6)</f>
        <v/>
      </c>
      <c r="C6" s="170" t="str">
        <f>IF(ข้อมูลนักเรียน!I6="","",ข้อมูลนักเรียน!I6)</f>
        <v/>
      </c>
      <c r="D6"/>
      <c r="E6" s="165"/>
      <c r="F6" s="167"/>
      <c r="G6" s="167"/>
      <c r="H6" s="167"/>
    </row>
    <row r="7" spans="1:17" ht="150" customHeight="1" x14ac:dyDescent="0.35">
      <c r="A7" s="168">
        <f>IF(ข้อมูลนักเรียน!D7="","",ข้อมูลนักเรียน!D7)</f>
        <v>5</v>
      </c>
      <c r="B7" s="169" t="str">
        <f>IF(ข้อมูลนักเรียน!G7="","",ข้อมูลนักเรียน!G7&amp;ข้อมูลนักเรียน!H7)</f>
        <v/>
      </c>
      <c r="C7" s="170" t="str">
        <f>IF(ข้อมูลนักเรียน!I7="","",ข้อมูลนักเรียน!I7)</f>
        <v/>
      </c>
      <c r="D7"/>
      <c r="E7" s="165"/>
      <c r="F7" s="167"/>
      <c r="G7" s="167"/>
      <c r="H7" s="167"/>
    </row>
    <row r="8" spans="1:17" ht="150" customHeight="1" x14ac:dyDescent="0.35">
      <c r="A8" s="168">
        <f>IF(ข้อมูลนักเรียน!D8="","",ข้อมูลนักเรียน!D8)</f>
        <v>6</v>
      </c>
      <c r="B8" s="169" t="str">
        <f>IF(ข้อมูลนักเรียน!G8="","",ข้อมูลนักเรียน!G8&amp;ข้อมูลนักเรียน!H8)</f>
        <v/>
      </c>
      <c r="C8" s="170" t="str">
        <f>IF(ข้อมูลนักเรียน!I8="","",ข้อมูลนักเรียน!I8)</f>
        <v/>
      </c>
      <c r="D8"/>
      <c r="E8" s="165"/>
      <c r="F8" s="167"/>
      <c r="G8" s="167"/>
      <c r="H8" s="167"/>
    </row>
    <row r="9" spans="1:17" ht="150" customHeight="1" x14ac:dyDescent="0.35">
      <c r="A9" s="168">
        <f>IF(ข้อมูลนักเรียน!D9="","",ข้อมูลนักเรียน!D9)</f>
        <v>7</v>
      </c>
      <c r="B9" s="169" t="str">
        <f>IF(ข้อมูลนักเรียน!G9="","",ข้อมูลนักเรียน!G9&amp;ข้อมูลนักเรียน!H9)</f>
        <v/>
      </c>
      <c r="C9" s="170" t="str">
        <f>IF(ข้อมูลนักเรียน!I9="","",ข้อมูลนักเรียน!I9)</f>
        <v/>
      </c>
      <c r="D9"/>
      <c r="E9" s="165"/>
      <c r="F9" s="167"/>
      <c r="G9" s="167"/>
      <c r="H9" s="167"/>
    </row>
    <row r="10" spans="1:17" ht="150" customHeight="1" x14ac:dyDescent="0.35">
      <c r="A10" s="168">
        <f>IF(ข้อมูลนักเรียน!D10="","",ข้อมูลนักเรียน!D10)</f>
        <v>8</v>
      </c>
      <c r="B10" s="169" t="str">
        <f>IF(ข้อมูลนักเรียน!G10="","",ข้อมูลนักเรียน!G10&amp;ข้อมูลนักเรียน!H10)</f>
        <v/>
      </c>
      <c r="C10" s="170" t="str">
        <f>IF(ข้อมูลนักเรียน!I10="","",ข้อมูลนักเรียน!I10)</f>
        <v/>
      </c>
      <c r="D10"/>
      <c r="E10" s="165"/>
      <c r="F10" s="167"/>
      <c r="G10" s="167"/>
      <c r="H10" s="167"/>
    </row>
    <row r="11" spans="1:17" ht="150" customHeight="1" x14ac:dyDescent="0.35">
      <c r="A11" s="168">
        <f>IF(ข้อมูลนักเรียน!D11="","",ข้อมูลนักเรียน!D11)</f>
        <v>9</v>
      </c>
      <c r="B11" s="169" t="str">
        <f>IF(ข้อมูลนักเรียน!G11="","",ข้อมูลนักเรียน!G11&amp;ข้อมูลนักเรียน!H11)</f>
        <v/>
      </c>
      <c r="C11" s="170" t="str">
        <f>IF(ข้อมูลนักเรียน!I11="","",ข้อมูลนักเรียน!I11)</f>
        <v/>
      </c>
      <c r="D11"/>
      <c r="E11" s="165"/>
      <c r="F11" s="167"/>
      <c r="G11" s="167"/>
      <c r="H11" s="167"/>
    </row>
    <row r="12" spans="1:17" ht="150" customHeight="1" x14ac:dyDescent="0.35">
      <c r="A12" s="168">
        <f>IF(ข้อมูลนักเรียน!D12="","",ข้อมูลนักเรียน!D12)</f>
        <v>10</v>
      </c>
      <c r="B12" s="169" t="str">
        <f>IF(ข้อมูลนักเรียน!G12="","",ข้อมูลนักเรียน!G12&amp;ข้อมูลนักเรียน!H12)</f>
        <v/>
      </c>
      <c r="C12" s="170" t="str">
        <f>IF(ข้อมูลนักเรียน!I12="","",ข้อมูลนักเรียน!I12)</f>
        <v/>
      </c>
      <c r="D12" s="346"/>
      <c r="E12" s="165"/>
      <c r="F12" s="167"/>
      <c r="G12" s="167"/>
      <c r="H12" s="167"/>
    </row>
    <row r="13" spans="1:17" ht="150" customHeight="1" x14ac:dyDescent="0.35">
      <c r="A13" s="168">
        <f>IF(ข้อมูลนักเรียน!D13="","",ข้อมูลนักเรียน!D13)</f>
        <v>11</v>
      </c>
      <c r="B13" s="169" t="str">
        <f>IF(ข้อมูลนักเรียน!G13="","",ข้อมูลนักเรียน!G13&amp;ข้อมูลนักเรียน!H13)</f>
        <v/>
      </c>
      <c r="C13" s="170" t="str">
        <f>IF(ข้อมูลนักเรียน!I13="","",ข้อมูลนักเรียน!I13)</f>
        <v/>
      </c>
      <c r="D13" s="346"/>
      <c r="E13" s="165"/>
      <c r="F13" s="167"/>
      <c r="G13" s="167"/>
      <c r="H13" s="167"/>
    </row>
    <row r="14" spans="1:17" ht="150" customHeight="1" x14ac:dyDescent="0.35">
      <c r="A14" s="168">
        <f>IF(ข้อมูลนักเรียน!D14="","",ข้อมูลนักเรียน!D14)</f>
        <v>12</v>
      </c>
      <c r="B14" s="169" t="str">
        <f>IF(ข้อมูลนักเรียน!G14="","",ข้อมูลนักเรียน!G14&amp;ข้อมูลนักเรียน!H14)</f>
        <v/>
      </c>
      <c r="C14" s="170" t="str">
        <f>IF(ข้อมูลนักเรียน!I14="","",ข้อมูลนักเรียน!I14)</f>
        <v/>
      </c>
      <c r="D14" s="346"/>
      <c r="E14" s="165"/>
      <c r="F14" s="167"/>
      <c r="G14" s="167"/>
      <c r="H14" s="167"/>
    </row>
    <row r="15" spans="1:17" ht="150" customHeight="1" x14ac:dyDescent="0.35">
      <c r="A15" s="168">
        <f>IF(ข้อมูลนักเรียน!D15="","",ข้อมูลนักเรียน!D15)</f>
        <v>13</v>
      </c>
      <c r="B15" s="169" t="str">
        <f>IF(ข้อมูลนักเรียน!G15="","",ข้อมูลนักเรียน!G15&amp;ข้อมูลนักเรียน!H15)</f>
        <v/>
      </c>
      <c r="C15" s="170" t="str">
        <f>IF(ข้อมูลนักเรียน!I15="","",ข้อมูลนักเรียน!I15)</f>
        <v/>
      </c>
      <c r="D15" s="346"/>
      <c r="E15" s="165"/>
      <c r="F15" s="167"/>
      <c r="G15" s="167"/>
      <c r="H15" s="167"/>
    </row>
    <row r="16" spans="1:17" ht="150" customHeight="1" x14ac:dyDescent="0.35">
      <c r="A16" s="168">
        <f>IF(ข้อมูลนักเรียน!D16="","",ข้อมูลนักเรียน!D16)</f>
        <v>14</v>
      </c>
      <c r="B16" s="169" t="str">
        <f>IF(ข้อมูลนักเรียน!G16="","",ข้อมูลนักเรียน!G16&amp;ข้อมูลนักเรียน!H16)</f>
        <v/>
      </c>
      <c r="C16" s="170" t="str">
        <f>IF(ข้อมูลนักเรียน!I16="","",ข้อมูลนักเรียน!I16)</f>
        <v/>
      </c>
      <c r="D16" s="346"/>
      <c r="E16" s="165"/>
      <c r="F16" s="167"/>
      <c r="G16" s="167"/>
      <c r="H16" s="167"/>
    </row>
    <row r="17" spans="1:8" ht="150" customHeight="1" x14ac:dyDescent="0.35">
      <c r="A17" s="168">
        <f>IF(ข้อมูลนักเรียน!D17="","",ข้อมูลนักเรียน!D17)</f>
        <v>15</v>
      </c>
      <c r="B17" s="169" t="str">
        <f>IF(ข้อมูลนักเรียน!G17="","",ข้อมูลนักเรียน!G17&amp;ข้อมูลนักเรียน!H17)</f>
        <v/>
      </c>
      <c r="C17" s="170" t="str">
        <f>IF(ข้อมูลนักเรียน!I17="","",ข้อมูลนักเรียน!I17)</f>
        <v/>
      </c>
      <c r="D17" s="346"/>
      <c r="E17" s="165"/>
      <c r="F17" s="167"/>
      <c r="G17" s="167"/>
      <c r="H17" s="167"/>
    </row>
    <row r="18" spans="1:8" ht="150" customHeight="1" x14ac:dyDescent="0.35">
      <c r="A18" s="168">
        <f>IF(ข้อมูลนักเรียน!D18="","",ข้อมูลนักเรียน!D18)</f>
        <v>16</v>
      </c>
      <c r="B18" s="169" t="str">
        <f>IF(ข้อมูลนักเรียน!G18="","",ข้อมูลนักเรียน!G18&amp;ข้อมูลนักเรียน!H18)</f>
        <v/>
      </c>
      <c r="C18" s="170" t="str">
        <f>IF(ข้อมูลนักเรียน!I18="","",ข้อมูลนักเรียน!I18)</f>
        <v/>
      </c>
      <c r="D18" s="346"/>
      <c r="E18" s="165"/>
      <c r="F18" s="167"/>
      <c r="G18" s="167"/>
      <c r="H18" s="167"/>
    </row>
    <row r="19" spans="1:8" ht="150" customHeight="1" x14ac:dyDescent="0.35">
      <c r="A19" s="168">
        <f>IF(ข้อมูลนักเรียน!D19="","",ข้อมูลนักเรียน!D19)</f>
        <v>17</v>
      </c>
      <c r="B19" s="169" t="str">
        <f>IF(ข้อมูลนักเรียน!G19="","",ข้อมูลนักเรียน!G19&amp;ข้อมูลนักเรียน!H19)</f>
        <v/>
      </c>
      <c r="C19" s="170" t="str">
        <f>IF(ข้อมูลนักเรียน!I19="","",ข้อมูลนักเรียน!I19)</f>
        <v/>
      </c>
      <c r="D19" s="346"/>
      <c r="E19" s="165"/>
      <c r="F19" s="167"/>
      <c r="G19" s="167"/>
      <c r="H19" s="167"/>
    </row>
    <row r="20" spans="1:8" ht="150" customHeight="1" x14ac:dyDescent="0.35">
      <c r="A20" s="168">
        <f>IF(ข้อมูลนักเรียน!D20="","",ข้อมูลนักเรียน!D20)</f>
        <v>18</v>
      </c>
      <c r="B20" s="169" t="str">
        <f>IF(ข้อมูลนักเรียน!G20="","",ข้อมูลนักเรียน!G20&amp;ข้อมูลนักเรียน!H20)</f>
        <v/>
      </c>
      <c r="C20" s="170" t="str">
        <f>IF(ข้อมูลนักเรียน!I20="","",ข้อมูลนักเรียน!I20)</f>
        <v/>
      </c>
      <c r="D20" s="346"/>
      <c r="E20" s="165"/>
      <c r="F20" s="167"/>
      <c r="G20" s="167"/>
      <c r="H20" s="167"/>
    </row>
    <row r="21" spans="1:8" ht="150" customHeight="1" x14ac:dyDescent="0.35">
      <c r="A21" s="168">
        <f>IF(ข้อมูลนักเรียน!D21="","",ข้อมูลนักเรียน!D21)</f>
        <v>19</v>
      </c>
      <c r="B21" s="169" t="str">
        <f>IF(ข้อมูลนักเรียน!G21="","",ข้อมูลนักเรียน!G21&amp;ข้อมูลนักเรียน!H21)</f>
        <v/>
      </c>
      <c r="C21" s="170" t="str">
        <f>IF(ข้อมูลนักเรียน!I21="","",ข้อมูลนักเรียน!I21)</f>
        <v/>
      </c>
      <c r="D21" s="346"/>
      <c r="E21" s="165"/>
      <c r="F21" s="167"/>
      <c r="G21" s="167"/>
      <c r="H21" s="167"/>
    </row>
    <row r="22" spans="1:8" ht="150" customHeight="1" x14ac:dyDescent="0.35">
      <c r="A22" s="168">
        <f>IF(ข้อมูลนักเรียน!D22="","",ข้อมูลนักเรียน!D22)</f>
        <v>20</v>
      </c>
      <c r="B22" s="169" t="str">
        <f>IF(ข้อมูลนักเรียน!G22="","",ข้อมูลนักเรียน!G22&amp;ข้อมูลนักเรียน!H22)</f>
        <v/>
      </c>
      <c r="C22" s="170" t="str">
        <f>IF(ข้อมูลนักเรียน!I22="","",ข้อมูลนักเรียน!I22)</f>
        <v/>
      </c>
      <c r="D22" s="346"/>
      <c r="E22" s="165"/>
      <c r="F22" s="167"/>
      <c r="G22" s="167"/>
      <c r="H22" s="167"/>
    </row>
    <row r="23" spans="1:8" ht="150" customHeight="1" x14ac:dyDescent="0.35">
      <c r="A23" s="168">
        <f>IF(ข้อมูลนักเรียน!D23="","",ข้อมูลนักเรียน!D23)</f>
        <v>21</v>
      </c>
      <c r="B23" s="169" t="str">
        <f>IF(ข้อมูลนักเรียน!G23="","",ข้อมูลนักเรียน!G23&amp;ข้อมูลนักเรียน!H23)</f>
        <v/>
      </c>
      <c r="C23" s="170" t="str">
        <f>IF(ข้อมูลนักเรียน!I23="","",ข้อมูลนักเรียน!I23)</f>
        <v/>
      </c>
      <c r="D23" s="346"/>
      <c r="E23" s="165"/>
      <c r="F23" s="167"/>
      <c r="G23" s="167"/>
      <c r="H23" s="167"/>
    </row>
    <row r="24" spans="1:8" ht="150" customHeight="1" x14ac:dyDescent="0.35">
      <c r="A24" s="168">
        <f>IF(ข้อมูลนักเรียน!D24="","",ข้อมูลนักเรียน!D24)</f>
        <v>22</v>
      </c>
      <c r="B24" s="169" t="str">
        <f>IF(ข้อมูลนักเรียน!G24="","",ข้อมูลนักเรียน!G24&amp;ข้อมูลนักเรียน!H24)</f>
        <v/>
      </c>
      <c r="C24" s="170" t="str">
        <f>IF(ข้อมูลนักเรียน!I24="","",ข้อมูลนักเรียน!I24)</f>
        <v/>
      </c>
      <c r="D24" s="346"/>
      <c r="E24" s="165"/>
      <c r="F24" s="167"/>
      <c r="G24" s="167"/>
      <c r="H24" s="167"/>
    </row>
    <row r="25" spans="1:8" ht="150" customHeight="1" x14ac:dyDescent="0.35">
      <c r="A25" s="168">
        <f>IF(ข้อมูลนักเรียน!D25="","",ข้อมูลนักเรียน!D25)</f>
        <v>23</v>
      </c>
      <c r="B25" s="169" t="str">
        <f>IF(ข้อมูลนักเรียน!G25="","",ข้อมูลนักเรียน!G25&amp;ข้อมูลนักเรียน!H25)</f>
        <v/>
      </c>
      <c r="C25" s="170" t="str">
        <f>IF(ข้อมูลนักเรียน!I25="","",ข้อมูลนักเรียน!I25)</f>
        <v/>
      </c>
      <c r="D25" s="346"/>
      <c r="E25" s="165"/>
      <c r="F25" s="167"/>
      <c r="G25" s="167"/>
      <c r="H25" s="167"/>
    </row>
    <row r="26" spans="1:8" ht="150" customHeight="1" x14ac:dyDescent="0.35">
      <c r="A26" s="168">
        <f>IF(ข้อมูลนักเรียน!D26="","",ข้อมูลนักเรียน!D26)</f>
        <v>24</v>
      </c>
      <c r="B26" s="169" t="str">
        <f>IF(ข้อมูลนักเรียน!G26="","",ข้อมูลนักเรียน!G26&amp;ข้อมูลนักเรียน!H26)</f>
        <v/>
      </c>
      <c r="C26" s="170" t="str">
        <f>IF(ข้อมูลนักเรียน!I26="","",ข้อมูลนักเรียน!I26)</f>
        <v/>
      </c>
      <c r="D26" s="346"/>
      <c r="E26" s="165"/>
      <c r="F26" s="167"/>
      <c r="G26" s="167"/>
      <c r="H26" s="167"/>
    </row>
    <row r="27" spans="1:8" ht="150" customHeight="1" x14ac:dyDescent="0.35">
      <c r="A27" s="168">
        <f>IF(ข้อมูลนักเรียน!D27="","",ข้อมูลนักเรียน!D27)</f>
        <v>25</v>
      </c>
      <c r="B27" s="169" t="str">
        <f>IF(ข้อมูลนักเรียน!G27="","",ข้อมูลนักเรียน!G27&amp;ข้อมูลนักเรียน!H27)</f>
        <v/>
      </c>
      <c r="C27" s="170" t="str">
        <f>IF(ข้อมูลนักเรียน!I27="","",ข้อมูลนักเรียน!I27)</f>
        <v/>
      </c>
      <c r="D27" s="346"/>
      <c r="E27" s="165"/>
      <c r="F27" s="167"/>
      <c r="G27" s="167"/>
      <c r="H27" s="167"/>
    </row>
    <row r="28" spans="1:8" ht="150" customHeight="1" x14ac:dyDescent="0.35">
      <c r="A28" s="168">
        <f>IF(ข้อมูลนักเรียน!D28="","",ข้อมูลนักเรียน!D28)</f>
        <v>26</v>
      </c>
      <c r="B28" s="169" t="str">
        <f>IF(ข้อมูลนักเรียน!G28="","",ข้อมูลนักเรียน!G28&amp;ข้อมูลนักเรียน!H28)</f>
        <v/>
      </c>
      <c r="C28" s="170" t="str">
        <f>IF(ข้อมูลนักเรียน!I28="","",ข้อมูลนักเรียน!I28)</f>
        <v/>
      </c>
      <c r="D28" s="346"/>
      <c r="E28" s="165"/>
      <c r="F28" s="167"/>
      <c r="G28" s="167"/>
      <c r="H28" s="167"/>
    </row>
    <row r="29" spans="1:8" ht="150" customHeight="1" x14ac:dyDescent="0.35">
      <c r="A29" s="168">
        <f>IF(ข้อมูลนักเรียน!D29="","",ข้อมูลนักเรียน!D29)</f>
        <v>27</v>
      </c>
      <c r="B29" s="169" t="str">
        <f>IF(ข้อมูลนักเรียน!G29="","",ข้อมูลนักเรียน!G29&amp;ข้อมูลนักเรียน!H29)</f>
        <v/>
      </c>
      <c r="C29" s="170" t="str">
        <f>IF(ข้อมูลนักเรียน!I29="","",ข้อมูลนักเรียน!I29)</f>
        <v/>
      </c>
      <c r="D29" s="346"/>
      <c r="E29" s="165"/>
      <c r="F29" s="167"/>
      <c r="G29" s="167"/>
      <c r="H29" s="167"/>
    </row>
    <row r="30" spans="1:8" ht="150" customHeight="1" x14ac:dyDescent="0.35">
      <c r="A30" s="168">
        <f>IF(ข้อมูลนักเรียน!D30="","",ข้อมูลนักเรียน!D30)</f>
        <v>28</v>
      </c>
      <c r="B30" s="169" t="str">
        <f>IF(ข้อมูลนักเรียน!G30="","",ข้อมูลนักเรียน!G30&amp;ข้อมูลนักเรียน!H30)</f>
        <v/>
      </c>
      <c r="C30" s="170" t="str">
        <f>IF(ข้อมูลนักเรียน!I30="","",ข้อมูลนักเรียน!I30)</f>
        <v/>
      </c>
      <c r="D30" s="346"/>
      <c r="E30" s="165"/>
      <c r="F30" s="167"/>
      <c r="G30" s="167"/>
      <c r="H30" s="167"/>
    </row>
    <row r="31" spans="1:8" ht="150" customHeight="1" x14ac:dyDescent="0.35">
      <c r="A31" s="168">
        <f>IF(ข้อมูลนักเรียน!D31="","",ข้อมูลนักเรียน!D31)</f>
        <v>29</v>
      </c>
      <c r="B31" s="169" t="str">
        <f>IF(ข้อมูลนักเรียน!G31="","",ข้อมูลนักเรียน!G31&amp;ข้อมูลนักเรียน!H31)</f>
        <v/>
      </c>
      <c r="C31" s="170" t="str">
        <f>IF(ข้อมูลนักเรียน!I31="","",ข้อมูลนักเรียน!I31)</f>
        <v/>
      </c>
      <c r="D31" s="346"/>
      <c r="E31" s="165"/>
      <c r="F31" s="167"/>
      <c r="G31" s="167"/>
      <c r="H31" s="167"/>
    </row>
    <row r="32" spans="1:8" ht="150" customHeight="1" x14ac:dyDescent="0.35">
      <c r="A32" s="168">
        <f>IF(ข้อมูลนักเรียน!D32="","",ข้อมูลนักเรียน!D32)</f>
        <v>30</v>
      </c>
      <c r="B32" s="169" t="str">
        <f>IF(ข้อมูลนักเรียน!G32="","",ข้อมูลนักเรียน!G32&amp;ข้อมูลนักเรียน!H32)</f>
        <v/>
      </c>
      <c r="C32" s="170" t="str">
        <f>IF(ข้อมูลนักเรียน!I32="","",ข้อมูลนักเรียน!I32)</f>
        <v/>
      </c>
      <c r="D32" s="346"/>
      <c r="E32" s="165"/>
      <c r="F32" s="167"/>
      <c r="G32" s="167"/>
      <c r="H32" s="167"/>
    </row>
    <row r="33" spans="1:8" ht="150" customHeight="1" x14ac:dyDescent="0.35">
      <c r="A33" s="168">
        <f>IF(ข้อมูลนักเรียน!D33="","",ข้อมูลนักเรียน!D33)</f>
        <v>31</v>
      </c>
      <c r="B33" s="169" t="str">
        <f>IF(ข้อมูลนักเรียน!G33="","",ข้อมูลนักเรียน!G33&amp;ข้อมูลนักเรียน!H33)</f>
        <v/>
      </c>
      <c r="C33" s="170" t="str">
        <f>IF(ข้อมูลนักเรียน!I33="","",ข้อมูลนักเรียน!I33)</f>
        <v/>
      </c>
      <c r="D33" s="346"/>
      <c r="E33" s="165"/>
      <c r="F33" s="167"/>
      <c r="G33" s="167"/>
      <c r="H33" s="167"/>
    </row>
    <row r="34" spans="1:8" ht="150" customHeight="1" x14ac:dyDescent="0.35">
      <c r="A34" s="168">
        <f>IF(ข้อมูลนักเรียน!D34="","",ข้อมูลนักเรียน!D34)</f>
        <v>32</v>
      </c>
      <c r="B34" s="169" t="str">
        <f>IF(ข้อมูลนักเรียน!G34="","",ข้อมูลนักเรียน!G34&amp;ข้อมูลนักเรียน!H34)</f>
        <v/>
      </c>
      <c r="C34" s="170" t="str">
        <f>IF(ข้อมูลนักเรียน!I34="","",ข้อมูลนักเรียน!I34)</f>
        <v/>
      </c>
      <c r="D34" s="346"/>
      <c r="E34" s="165"/>
      <c r="F34" s="167"/>
      <c r="G34" s="167"/>
      <c r="H34" s="167"/>
    </row>
    <row r="35" spans="1:8" ht="150" customHeight="1" x14ac:dyDescent="0.35">
      <c r="A35" s="168">
        <f>IF(ข้อมูลนักเรียน!D35="","",ข้อมูลนักเรียน!D35)</f>
        <v>33</v>
      </c>
      <c r="B35" s="169" t="str">
        <f>IF(ข้อมูลนักเรียน!G35="","",ข้อมูลนักเรียน!G35&amp;ข้อมูลนักเรียน!H35)</f>
        <v/>
      </c>
      <c r="C35" s="170" t="str">
        <f>IF(ข้อมูลนักเรียน!I35="","",ข้อมูลนักเรียน!I35)</f>
        <v/>
      </c>
      <c r="D35" s="346"/>
      <c r="E35" s="165"/>
      <c r="F35" s="167"/>
      <c r="G35" s="167"/>
      <c r="H35" s="167"/>
    </row>
    <row r="36" spans="1:8" ht="150" customHeight="1" x14ac:dyDescent="0.35">
      <c r="A36" s="168">
        <f>IF(ข้อมูลนักเรียน!D36="","",ข้อมูลนักเรียน!D36)</f>
        <v>34</v>
      </c>
      <c r="B36" s="169" t="str">
        <f>IF(ข้อมูลนักเรียน!G36="","",ข้อมูลนักเรียน!G36&amp;ข้อมูลนักเรียน!H36)</f>
        <v/>
      </c>
      <c r="C36" s="170" t="str">
        <f>IF(ข้อมูลนักเรียน!I36="","",ข้อมูลนักเรียน!I36)</f>
        <v/>
      </c>
      <c r="D36" s="346"/>
      <c r="E36" s="165"/>
      <c r="F36" s="167"/>
      <c r="G36" s="167"/>
      <c r="H36" s="167"/>
    </row>
    <row r="37" spans="1:8" ht="150" customHeight="1" x14ac:dyDescent="0.35">
      <c r="A37" s="168">
        <f>IF(ข้อมูลนักเรียน!D37="","",ข้อมูลนักเรียน!D37)</f>
        <v>35</v>
      </c>
      <c r="B37" s="169" t="str">
        <f>IF(ข้อมูลนักเรียน!G37="","",ข้อมูลนักเรียน!G37&amp;ข้อมูลนักเรียน!H37)</f>
        <v/>
      </c>
      <c r="C37" s="170" t="str">
        <f>IF(ข้อมูลนักเรียน!I37="","",ข้อมูลนักเรียน!I37)</f>
        <v/>
      </c>
      <c r="D37" s="346"/>
      <c r="E37" s="165"/>
      <c r="F37" s="167"/>
      <c r="G37" s="167"/>
      <c r="H37" s="167"/>
    </row>
    <row r="38" spans="1:8" ht="150" customHeight="1" x14ac:dyDescent="0.35">
      <c r="A38" s="168">
        <f>IF(ข้อมูลนักเรียน!D38="","",ข้อมูลนักเรียน!D38)</f>
        <v>36</v>
      </c>
      <c r="B38" s="169" t="str">
        <f>IF(ข้อมูลนักเรียน!G38="","",ข้อมูลนักเรียน!G38&amp;ข้อมูลนักเรียน!H38)</f>
        <v/>
      </c>
      <c r="C38" s="170" t="str">
        <f>IF(ข้อมูลนักเรียน!I38="","",ข้อมูลนักเรียน!I38)</f>
        <v/>
      </c>
      <c r="D38" s="346"/>
      <c r="E38" s="165"/>
      <c r="F38" s="167"/>
      <c r="G38" s="167"/>
      <c r="H38" s="167"/>
    </row>
    <row r="39" spans="1:8" ht="150" customHeight="1" x14ac:dyDescent="0.35">
      <c r="A39" s="168">
        <f>IF(ข้อมูลนักเรียน!D39="","",ข้อมูลนักเรียน!D39)</f>
        <v>37</v>
      </c>
      <c r="B39" s="169" t="str">
        <f>IF(ข้อมูลนักเรียน!G39="","",ข้อมูลนักเรียน!G39&amp;ข้อมูลนักเรียน!H39)</f>
        <v/>
      </c>
      <c r="C39" s="170" t="str">
        <f>IF(ข้อมูลนักเรียน!I39="","",ข้อมูลนักเรียน!I39)</f>
        <v/>
      </c>
      <c r="D39" s="346"/>
      <c r="E39" s="165"/>
      <c r="F39" s="167"/>
      <c r="G39" s="167"/>
      <c r="H39" s="167"/>
    </row>
    <row r="40" spans="1:8" ht="150" customHeight="1" x14ac:dyDescent="0.35">
      <c r="A40" s="168">
        <f>IF(ข้อมูลนักเรียน!D40="","",ข้อมูลนักเรียน!D40)</f>
        <v>38</v>
      </c>
      <c r="B40" s="169" t="str">
        <f>IF(ข้อมูลนักเรียน!G40="","",ข้อมูลนักเรียน!G40&amp;ข้อมูลนักเรียน!H40)</f>
        <v/>
      </c>
      <c r="C40" s="170" t="str">
        <f>IF(ข้อมูลนักเรียน!I40="","",ข้อมูลนักเรียน!I40)</f>
        <v/>
      </c>
      <c r="D40" s="346"/>
      <c r="E40" s="165"/>
      <c r="F40" s="167"/>
      <c r="G40" s="167"/>
      <c r="H40" s="167"/>
    </row>
    <row r="41" spans="1:8" ht="150" customHeight="1" x14ac:dyDescent="0.35">
      <c r="A41" s="168">
        <f>IF(ข้อมูลนักเรียน!D41="","",ข้อมูลนักเรียน!D41)</f>
        <v>39</v>
      </c>
      <c r="B41" s="169" t="str">
        <f>IF(ข้อมูลนักเรียน!G41="","",ข้อมูลนักเรียน!G41&amp;ข้อมูลนักเรียน!H41)</f>
        <v/>
      </c>
      <c r="C41" s="170" t="str">
        <f>IF(ข้อมูลนักเรียน!I41="","",ข้อมูลนักเรียน!I41)</f>
        <v/>
      </c>
      <c r="D41" s="346"/>
      <c r="E41" s="165"/>
      <c r="F41" s="167"/>
      <c r="G41" s="167"/>
      <c r="H41" s="167"/>
    </row>
    <row r="42" spans="1:8" ht="150" customHeight="1" x14ac:dyDescent="0.35">
      <c r="A42" s="168">
        <f>IF(ข้อมูลนักเรียน!D42="","",ข้อมูลนักเรียน!D42)</f>
        <v>40</v>
      </c>
      <c r="B42" s="169" t="str">
        <f>IF(ข้อมูลนักเรียน!G42="","",ข้อมูลนักเรียน!G42&amp;ข้อมูลนักเรียน!H42)</f>
        <v/>
      </c>
      <c r="C42" s="170" t="str">
        <f>IF(ข้อมูลนักเรียน!I42="","",ข้อมูลนักเรียน!I42)</f>
        <v/>
      </c>
      <c r="D42" s="346"/>
      <c r="E42" s="165"/>
      <c r="F42" s="167"/>
      <c r="G42" s="167"/>
      <c r="H42" s="167"/>
    </row>
    <row r="43" spans="1:8" ht="150" customHeight="1" x14ac:dyDescent="0.35">
      <c r="A43" s="168">
        <f>IF(ข้อมูลนักเรียน!D43="","",ข้อมูลนักเรียน!D43)</f>
        <v>41</v>
      </c>
      <c r="B43" s="169" t="str">
        <f>IF(ข้อมูลนักเรียน!G43="","",ข้อมูลนักเรียน!G43&amp;ข้อมูลนักเรียน!H43)</f>
        <v/>
      </c>
      <c r="C43" s="170" t="str">
        <f>IF(ข้อมูลนักเรียน!I43="","",ข้อมูลนักเรียน!I43)</f>
        <v/>
      </c>
      <c r="D43" s="346"/>
      <c r="E43" s="165"/>
      <c r="F43" s="167"/>
      <c r="G43" s="167"/>
      <c r="H43" s="167"/>
    </row>
    <row r="44" spans="1:8" ht="150" customHeight="1" x14ac:dyDescent="0.35">
      <c r="A44" s="168">
        <f>IF(ข้อมูลนักเรียน!D44="","",ข้อมูลนักเรียน!D44)</f>
        <v>42</v>
      </c>
      <c r="B44" s="169" t="str">
        <f>IF(ข้อมูลนักเรียน!G44="","",ข้อมูลนักเรียน!G44&amp;ข้อมูลนักเรียน!H44)</f>
        <v/>
      </c>
      <c r="C44" s="170" t="str">
        <f>IF(ข้อมูลนักเรียน!I44="","",ข้อมูลนักเรียน!I44)</f>
        <v/>
      </c>
      <c r="D44" s="346"/>
      <c r="E44" s="165"/>
      <c r="F44" s="167"/>
      <c r="G44" s="167"/>
      <c r="H44" s="167"/>
    </row>
    <row r="45" spans="1:8" ht="150" customHeight="1" x14ac:dyDescent="0.35">
      <c r="A45" s="168">
        <f>IF(ข้อมูลนักเรียน!D45="","",ข้อมูลนักเรียน!D45)</f>
        <v>43</v>
      </c>
      <c r="B45" s="169" t="str">
        <f>IF(ข้อมูลนักเรียน!G45="","",ข้อมูลนักเรียน!G45&amp;ข้อมูลนักเรียน!H45)</f>
        <v/>
      </c>
      <c r="C45" s="170" t="str">
        <f>IF(ข้อมูลนักเรียน!I45="","",ข้อมูลนักเรียน!I45)</f>
        <v/>
      </c>
      <c r="D45" s="346"/>
      <c r="E45" s="165"/>
      <c r="F45" s="167"/>
      <c r="G45" s="167"/>
      <c r="H45" s="167"/>
    </row>
    <row r="46" spans="1:8" ht="150" customHeight="1" x14ac:dyDescent="0.35">
      <c r="A46" s="168">
        <f>IF(ข้อมูลนักเรียน!D46="","",ข้อมูลนักเรียน!D46)</f>
        <v>44</v>
      </c>
      <c r="B46" s="169" t="str">
        <f>IF(ข้อมูลนักเรียน!G46="","",ข้อมูลนักเรียน!G46&amp;ข้อมูลนักเรียน!H46)</f>
        <v/>
      </c>
      <c r="C46" s="170" t="str">
        <f>IF(ข้อมูลนักเรียน!I46="","",ข้อมูลนักเรียน!I46)</f>
        <v/>
      </c>
      <c r="D46" s="346"/>
      <c r="E46" s="165"/>
      <c r="F46" s="167"/>
      <c r="G46" s="167"/>
      <c r="H46" s="167"/>
    </row>
    <row r="47" spans="1:8" ht="150" customHeight="1" x14ac:dyDescent="0.35">
      <c r="A47" s="168">
        <f>IF(ข้อมูลนักเรียน!D47="","",ข้อมูลนักเรียน!D47)</f>
        <v>45</v>
      </c>
      <c r="B47" s="169" t="str">
        <f>IF(ข้อมูลนักเรียน!G47="","",ข้อมูลนักเรียน!G47&amp;ข้อมูลนักเรียน!H47)</f>
        <v/>
      </c>
      <c r="C47" s="170" t="str">
        <f>IF(ข้อมูลนักเรียน!I47="","",ข้อมูลนักเรียน!I47)</f>
        <v/>
      </c>
      <c r="D47" s="346"/>
      <c r="E47" s="165"/>
      <c r="F47" s="167"/>
      <c r="G47" s="167"/>
      <c r="H47" s="167"/>
    </row>
    <row r="48" spans="1:8" ht="150" customHeight="1" x14ac:dyDescent="0.35">
      <c r="A48" s="168">
        <f>IF(ข้อมูลนักเรียน!D48="","",ข้อมูลนักเรียน!D48)</f>
        <v>46</v>
      </c>
      <c r="B48" s="169" t="str">
        <f>IF(ข้อมูลนักเรียน!G48="","",ข้อมูลนักเรียน!G48&amp;ข้อมูลนักเรียน!H48)</f>
        <v/>
      </c>
      <c r="C48" s="170" t="str">
        <f>IF(ข้อมูลนักเรียน!I48="","",ข้อมูลนักเรียน!I48)</f>
        <v/>
      </c>
      <c r="D48" s="346"/>
      <c r="E48" s="165"/>
      <c r="F48" s="167"/>
      <c r="G48" s="167"/>
      <c r="H48" s="167"/>
    </row>
    <row r="49" spans="1:8" ht="150" customHeight="1" x14ac:dyDescent="0.35">
      <c r="A49" s="168">
        <f>IF(ข้อมูลนักเรียน!D49="","",ข้อมูลนักเรียน!D49)</f>
        <v>47</v>
      </c>
      <c r="B49" s="169" t="str">
        <f>IF(ข้อมูลนักเรียน!G49="","",ข้อมูลนักเรียน!G49&amp;ข้อมูลนักเรียน!H49)</f>
        <v/>
      </c>
      <c r="C49" s="170" t="str">
        <f>IF(ข้อมูลนักเรียน!I49="","",ข้อมูลนักเรียน!I49)</f>
        <v/>
      </c>
      <c r="D49" s="346"/>
      <c r="E49" s="165"/>
      <c r="F49" s="167"/>
      <c r="G49" s="167"/>
      <c r="H49" s="167"/>
    </row>
    <row r="50" spans="1:8" ht="150" customHeight="1" x14ac:dyDescent="0.35">
      <c r="A50" s="168">
        <f>IF(ข้อมูลนักเรียน!D50="","",ข้อมูลนักเรียน!D50)</f>
        <v>48</v>
      </c>
      <c r="B50" s="169" t="str">
        <f>IF(ข้อมูลนักเรียน!G50="","",ข้อมูลนักเรียน!G50&amp;ข้อมูลนักเรียน!H50)</f>
        <v/>
      </c>
      <c r="C50" s="170" t="str">
        <f>IF(ข้อมูลนักเรียน!I50="","",ข้อมูลนักเรียน!I50)</f>
        <v/>
      </c>
      <c r="D50" s="346"/>
      <c r="E50" s="165"/>
      <c r="F50" s="167"/>
      <c r="G50" s="167"/>
      <c r="H50" s="167"/>
    </row>
    <row r="51" spans="1:8" ht="150" customHeight="1" x14ac:dyDescent="0.35">
      <c r="A51" s="168">
        <f>IF(ข้อมูลนักเรียน!D51="","",ข้อมูลนักเรียน!D51)</f>
        <v>49</v>
      </c>
      <c r="B51" s="169" t="str">
        <f>IF(ข้อมูลนักเรียน!G51="","",ข้อมูลนักเรียน!G51&amp;ข้อมูลนักเรียน!H51)</f>
        <v/>
      </c>
      <c r="C51" s="170" t="str">
        <f>IF(ข้อมูลนักเรียน!I51="","",ข้อมูลนักเรียน!I51)</f>
        <v/>
      </c>
      <c r="D51" s="346"/>
      <c r="E51" s="165"/>
      <c r="F51" s="167"/>
      <c r="G51" s="167"/>
      <c r="H51" s="167"/>
    </row>
    <row r="52" spans="1:8" ht="150" customHeight="1" x14ac:dyDescent="0.35">
      <c r="A52" s="168">
        <f>IF(ข้อมูลนักเรียน!D52="","",ข้อมูลนักเรียน!D52)</f>
        <v>50</v>
      </c>
      <c r="B52" s="169" t="str">
        <f>IF(ข้อมูลนักเรียน!G52="","",ข้อมูลนักเรียน!G52&amp;ข้อมูลนักเรียน!H52)</f>
        <v/>
      </c>
      <c r="C52" s="170" t="str">
        <f>IF(ข้อมูลนักเรียน!I52="","",ข้อมูลนักเรียน!I52)</f>
        <v/>
      </c>
      <c r="D52" s="346"/>
      <c r="E52" s="165"/>
      <c r="F52" s="167"/>
      <c r="G52" s="167"/>
      <c r="H52" s="167"/>
    </row>
    <row r="53" spans="1:8" ht="150" customHeight="1" x14ac:dyDescent="0.35">
      <c r="A53" s="168">
        <f>IF(ข้อมูลนักเรียน!D53="","",ข้อมูลนักเรียน!D53)</f>
        <v>51</v>
      </c>
      <c r="B53" s="169" t="str">
        <f>IF(ข้อมูลนักเรียน!G53="","",ข้อมูลนักเรียน!G53&amp;ข้อมูลนักเรียน!H53)</f>
        <v/>
      </c>
      <c r="C53" s="170" t="str">
        <f>IF(ข้อมูลนักเรียน!I53="","",ข้อมูลนักเรียน!I53)</f>
        <v/>
      </c>
      <c r="D53" s="346"/>
      <c r="E53" s="165"/>
      <c r="F53" s="167"/>
      <c r="G53" s="167"/>
      <c r="H53" s="167"/>
    </row>
    <row r="54" spans="1:8" ht="150" customHeight="1" x14ac:dyDescent="0.35">
      <c r="A54" s="168">
        <f>IF(ข้อมูลนักเรียน!D54="","",ข้อมูลนักเรียน!D54)</f>
        <v>52</v>
      </c>
      <c r="B54" s="169" t="str">
        <f>IF(ข้อมูลนักเรียน!G54="","",ข้อมูลนักเรียน!G54&amp;ข้อมูลนักเรียน!H54)</f>
        <v/>
      </c>
      <c r="C54" s="170" t="str">
        <f>IF(ข้อมูลนักเรียน!I54="","",ข้อมูลนักเรียน!I54)</f>
        <v/>
      </c>
      <c r="D54" s="346"/>
      <c r="E54" s="165"/>
      <c r="F54" s="167"/>
      <c r="G54" s="167"/>
      <c r="H54" s="167"/>
    </row>
    <row r="55" spans="1:8" ht="150" customHeight="1" x14ac:dyDescent="0.35">
      <c r="A55" s="168">
        <f>IF(ข้อมูลนักเรียน!D55="","",ข้อมูลนักเรียน!D55)</f>
        <v>53</v>
      </c>
      <c r="B55" s="169" t="str">
        <f>IF(ข้อมูลนักเรียน!G55="","",ข้อมูลนักเรียน!G55&amp;ข้อมูลนักเรียน!H55)</f>
        <v/>
      </c>
      <c r="C55" s="170" t="str">
        <f>IF(ข้อมูลนักเรียน!I55="","",ข้อมูลนักเรียน!I55)</f>
        <v/>
      </c>
      <c r="D55" s="346"/>
      <c r="E55" s="165"/>
      <c r="F55" s="167"/>
      <c r="G55" s="167"/>
      <c r="H55" s="167"/>
    </row>
    <row r="56" spans="1:8" ht="150" customHeight="1" x14ac:dyDescent="0.35">
      <c r="A56" s="168">
        <f>IF(ข้อมูลนักเรียน!D56="","",ข้อมูลนักเรียน!D56)</f>
        <v>54</v>
      </c>
      <c r="B56" s="169" t="str">
        <f>IF(ข้อมูลนักเรียน!G56="","",ข้อมูลนักเรียน!G56&amp;ข้อมูลนักเรียน!H56)</f>
        <v/>
      </c>
      <c r="C56" s="170" t="str">
        <f>IF(ข้อมูลนักเรียน!I56="","",ข้อมูลนักเรียน!I56)</f>
        <v/>
      </c>
      <c r="D56" s="346"/>
      <c r="E56" s="165"/>
      <c r="F56" s="167"/>
      <c r="G56" s="167"/>
      <c r="H56" s="167"/>
    </row>
    <row r="57" spans="1:8" ht="150" customHeight="1" x14ac:dyDescent="0.35">
      <c r="A57" s="168">
        <f>IF(ข้อมูลนักเรียน!D57="","",ข้อมูลนักเรียน!D57)</f>
        <v>55</v>
      </c>
      <c r="B57" s="169" t="str">
        <f>IF(ข้อมูลนักเรียน!G57="","",ข้อมูลนักเรียน!G57&amp;ข้อมูลนักเรียน!H57)</f>
        <v/>
      </c>
      <c r="C57" s="170" t="str">
        <f>IF(ข้อมูลนักเรียน!I57="","",ข้อมูลนักเรียน!I57)</f>
        <v/>
      </c>
      <c r="D57" s="346"/>
      <c r="E57" s="165"/>
      <c r="F57" s="167"/>
      <c r="G57" s="167"/>
      <c r="H57" s="167"/>
    </row>
    <row r="58" spans="1:8" ht="150" customHeight="1" x14ac:dyDescent="0.35">
      <c r="A58" s="168">
        <f>IF(ข้อมูลนักเรียน!D58="","",ข้อมูลนักเรียน!D58)</f>
        <v>56</v>
      </c>
      <c r="B58" s="169" t="str">
        <f>IF(ข้อมูลนักเรียน!G58="","",ข้อมูลนักเรียน!G58&amp;ข้อมูลนักเรียน!H58)</f>
        <v/>
      </c>
      <c r="C58" s="170" t="str">
        <f>IF(ข้อมูลนักเรียน!I58="","",ข้อมูลนักเรียน!I58)</f>
        <v/>
      </c>
      <c r="D58" s="346"/>
      <c r="E58" s="165"/>
      <c r="F58" s="167"/>
      <c r="G58" s="167"/>
      <c r="H58" s="167"/>
    </row>
    <row r="59" spans="1:8" ht="150" customHeight="1" x14ac:dyDescent="0.35">
      <c r="A59" s="168">
        <f>IF(ข้อมูลนักเรียน!D59="","",ข้อมูลนักเรียน!D59)</f>
        <v>57</v>
      </c>
      <c r="B59" s="169" t="str">
        <f>IF(ข้อมูลนักเรียน!G59="","",ข้อมูลนักเรียน!G59&amp;ข้อมูลนักเรียน!H59)</f>
        <v/>
      </c>
      <c r="C59" s="170" t="str">
        <f>IF(ข้อมูลนักเรียน!I59="","",ข้อมูลนักเรียน!I59)</f>
        <v/>
      </c>
      <c r="D59" s="346"/>
      <c r="E59" s="165"/>
      <c r="F59" s="167"/>
      <c r="G59" s="167"/>
      <c r="H59" s="167"/>
    </row>
    <row r="60" spans="1:8" ht="150" customHeight="1" x14ac:dyDescent="0.35">
      <c r="A60" s="168">
        <f>IF(ข้อมูลนักเรียน!D60="","",ข้อมูลนักเรียน!D60)</f>
        <v>58</v>
      </c>
      <c r="B60" s="169" t="str">
        <f>IF(ข้อมูลนักเรียน!G60="","",ข้อมูลนักเรียน!G60&amp;ข้อมูลนักเรียน!H60)</f>
        <v/>
      </c>
      <c r="C60" s="170" t="str">
        <f>IF(ข้อมูลนักเรียน!I60="","",ข้อมูลนักเรียน!I60)</f>
        <v/>
      </c>
      <c r="D60" s="346"/>
      <c r="E60" s="165"/>
      <c r="F60" s="167"/>
      <c r="G60" s="167"/>
      <c r="H60" s="167"/>
    </row>
    <row r="61" spans="1:8" ht="150" customHeight="1" x14ac:dyDescent="0.35">
      <c r="A61" s="168">
        <f>IF(ข้อมูลนักเรียน!D61="","",ข้อมูลนักเรียน!D61)</f>
        <v>59</v>
      </c>
      <c r="B61" s="169" t="str">
        <f>IF(ข้อมูลนักเรียน!G61="","",ข้อมูลนักเรียน!G61&amp;ข้อมูลนักเรียน!H61)</f>
        <v/>
      </c>
      <c r="C61" s="170" t="str">
        <f>IF(ข้อมูลนักเรียน!I61="","",ข้อมูลนักเรียน!I61)</f>
        <v/>
      </c>
      <c r="D61" s="346"/>
      <c r="E61" s="165"/>
      <c r="F61" s="167"/>
      <c r="G61" s="167"/>
      <c r="H61" s="167"/>
    </row>
    <row r="62" spans="1:8" ht="150" customHeight="1" x14ac:dyDescent="0.35">
      <c r="A62" s="168">
        <f>IF(ข้อมูลนักเรียน!D62="","",ข้อมูลนักเรียน!D62)</f>
        <v>60</v>
      </c>
      <c r="B62" s="169" t="str">
        <f>IF(ข้อมูลนักเรียน!G62="","",ข้อมูลนักเรียน!G62&amp;ข้อมูลนักเรียน!H62)</f>
        <v/>
      </c>
      <c r="C62" s="170" t="str">
        <f>IF(ข้อมูลนักเรียน!I62="","",ข้อมูลนักเรียน!I62)</f>
        <v/>
      </c>
      <c r="D62" s="346"/>
      <c r="E62" s="165"/>
      <c r="F62" s="167"/>
      <c r="G62" s="167"/>
      <c r="H62" s="167"/>
    </row>
  </sheetData>
  <sheetProtection formatColumns="0" formatRows="0"/>
  <protectedRanges>
    <protectedRange sqref="D1:E62" name="ช่วง1_4"/>
    <protectedRange sqref="G1" name="ช่วง4"/>
  </protectedRanges>
  <mergeCells count="4"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129CD7-A1D9-45F3-BCAE-08931815DE28}">
          <x14:formula1>
            <xm:f>รายการ!$K$2:$K$37</xm:f>
          </x14:formula1>
          <xm:sqref>G1</xm:sqref>
        </x14:dataValidation>
      </x14:dataValidations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4D5BD-A309-457F-8929-79C918925E78}">
  <sheetPr codeName="Sheet109"/>
  <dimension ref="A1:Q35"/>
  <sheetViews>
    <sheetView workbookViewId="0">
      <selection activeCell="S10" sqref="S10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IF(วิชา2!$N$2="","",วิชา2!$N$2)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IF(B1="","",AVERAGE(วิชา2!K6:K65))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IF(วิชา2!C5="","",วิชา2!C5)</f>
        <v>70</v>
      </c>
      <c r="D5" s="120">
        <f>IF(วิชา2!D5="","",วิชา2!D5)</f>
        <v>30</v>
      </c>
      <c r="E5" s="120">
        <f>IF(วิชา2!E5="","",วิชา2!E5)</f>
        <v>100</v>
      </c>
      <c r="F5" s="966"/>
      <c r="G5" s="120">
        <f>IF(วิชา2!G5="","",วิชา2!G5)</f>
        <v>70</v>
      </c>
      <c r="H5" s="120">
        <f>IF(วิชา2!H5="","",วิชา2!H5)</f>
        <v>30</v>
      </c>
      <c r="I5" s="120">
        <f>IF(วิชา2!I5="","",วิชา2!I5)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17" ht="20.100000000000001" customHeight="1" x14ac:dyDescent="0.3">
      <c r="A6" s="267">
        <f>IF(P2="","",IF(P2=1,1,31))</f>
        <v>1</v>
      </c>
      <c r="B6" s="114" t="str">
        <f>IF($P$2=1,IF(วิชา2!B6="","",วิชา2!B6),IF(วิชา2!B36="","",วิชา2!B36))</f>
        <v/>
      </c>
      <c r="C6" s="123" t="str">
        <f>IF($P$2=1,IF(วิชา2!C6="","",วิชา2!C6),IF(วิชา2!C36="","",วิชา2!C36))</f>
        <v/>
      </c>
      <c r="D6" s="123" t="str">
        <f>IF($P$2=1,IF(วิชา2!D6="","",วิชา2!D6),IF(วิชา2!D36="","",วิชา2!D36))</f>
        <v/>
      </c>
      <c r="E6" s="123" t="str">
        <f>IF($P$2=1,IF(วิชา2!E6="","",วิชา2!E6),IF(วิชา2!E36="","",วิชา2!E36))</f>
        <v/>
      </c>
      <c r="F6" s="122" t="str">
        <f>IF($P$2=1,IF(วิชา2!F6="","",วิชา2!F6),IF(วิชา2!F36="","",วิชา2!F36))</f>
        <v/>
      </c>
      <c r="G6" s="123" t="str">
        <f>IF($P$2=1,IF(วิชา2!G6="","",วิชา2!G6),IF(วิชา2!G36="","",วิชา2!G36))</f>
        <v/>
      </c>
      <c r="H6" s="123" t="str">
        <f>IF($P$2=1,IF(วิชา2!H6="","",วิชา2!H6),IF(วิชา2!H36="","",วิชา2!H36))</f>
        <v/>
      </c>
      <c r="I6" s="123" t="str">
        <f>IF($P$2=1,IF(วิชา2!I6="","",วิชา2!I6),IF(วิชา2!I36="","",วิชา2!I36))</f>
        <v/>
      </c>
      <c r="J6" s="122" t="str">
        <f>IF($P$2=1,IF(วิชา2!J6="","",วิชา2!J6),IF(วิชา2!J36="","",วิชา2!J36))</f>
        <v/>
      </c>
      <c r="K6" s="123" t="str">
        <f>IF($P$2=1,IF(วิชา2!K6="","",วิชา2!K6),IF(วิชา2!K36="","",วิชา2!K36))</f>
        <v/>
      </c>
      <c r="L6" s="122" t="str">
        <f>IF($P$2=1,IF(วิชา2!L6="","",วิชา2!L6),IF(วิชา2!L36="","",วิชา2!L36))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267">
        <f>A6+1</f>
        <v>2</v>
      </c>
      <c r="B7" s="114" t="str">
        <f>IF($P$2=1,IF(วิชา2!B7="","",วิชา2!B7),IF(วิชา2!B37="","",วิชา2!B37))</f>
        <v/>
      </c>
      <c r="C7" s="123" t="str">
        <f>IF($P$2=1,IF(วิชา2!C7="","",วิชา2!C7),IF(วิชา2!C37="","",วิชา2!C37))</f>
        <v/>
      </c>
      <c r="D7" s="123" t="str">
        <f>IF($P$2=1,IF(วิชา2!D7="","",วิชา2!D7),IF(วิชา2!D37="","",วิชา2!D37))</f>
        <v/>
      </c>
      <c r="E7" s="123" t="str">
        <f>IF($P$2=1,IF(วิชา2!E7="","",วิชา2!E7),IF(วิชา2!E37="","",วิชา2!E37))</f>
        <v/>
      </c>
      <c r="F7" s="122" t="str">
        <f>IF($P$2=1,IF(วิชา2!F7="","",วิชา2!F7),IF(วิชา2!F37="","",วิชา2!F37))</f>
        <v/>
      </c>
      <c r="G7" s="123" t="str">
        <f>IF($P$2=1,IF(วิชา2!G7="","",วิชา2!G7),IF(วิชา2!G37="","",วิชา2!G37))</f>
        <v/>
      </c>
      <c r="H7" s="123" t="str">
        <f>IF($P$2=1,IF(วิชา2!H7="","",วิชา2!H7),IF(วิชา2!H37="","",วิชา2!H37))</f>
        <v/>
      </c>
      <c r="I7" s="123" t="str">
        <f>IF($P$2=1,IF(วิชา2!I7="","",วิชา2!I7),IF(วิชา2!I37="","",วิชา2!I37))</f>
        <v/>
      </c>
      <c r="J7" s="122" t="str">
        <f>IF($P$2=1,IF(วิชา2!J7="","",วิชา2!J7),IF(วิชา2!J37="","",วิชา2!J37))</f>
        <v/>
      </c>
      <c r="K7" s="123" t="str">
        <f>IF($P$2=1,IF(วิชา2!K7="","",วิชา2!K7),IF(วิชา2!K37="","",วิชา2!K37))</f>
        <v/>
      </c>
      <c r="L7" s="122" t="str">
        <f>IF($P$2=1,IF(วิชา2!L7="","",วิชา2!L7),IF(วิชา2!L37="","",วิชา2!L37))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267">
        <f t="shared" ref="A8:A35" si="2">A7+1</f>
        <v>3</v>
      </c>
      <c r="B8" s="114" t="str">
        <f>IF($P$2=1,IF(วิชา2!B8="","",วิชา2!B8),IF(วิชา2!B38="","",วิชา2!B38))</f>
        <v/>
      </c>
      <c r="C8" s="123" t="str">
        <f>IF($P$2=1,IF(วิชา2!C8="","",วิชา2!C8),IF(วิชา2!C38="","",วิชา2!C38))</f>
        <v/>
      </c>
      <c r="D8" s="123" t="str">
        <f>IF($P$2=1,IF(วิชา2!D8="","",วิชา2!D8),IF(วิชา2!D38="","",วิชา2!D38))</f>
        <v/>
      </c>
      <c r="E8" s="123" t="str">
        <f>IF($P$2=1,IF(วิชา2!E8="","",วิชา2!E8),IF(วิชา2!E38="","",วิชา2!E38))</f>
        <v/>
      </c>
      <c r="F8" s="122" t="str">
        <f>IF($P$2=1,IF(วิชา2!F8="","",วิชา2!F8),IF(วิชา2!F38="","",วิชา2!F38))</f>
        <v/>
      </c>
      <c r="G8" s="123" t="str">
        <f>IF($P$2=1,IF(วิชา2!G8="","",วิชา2!G8),IF(วิชา2!G38="","",วิชา2!G38))</f>
        <v/>
      </c>
      <c r="H8" s="123" t="str">
        <f>IF($P$2=1,IF(วิชา2!H8="","",วิชา2!H8),IF(วิชา2!H38="","",วิชา2!H38))</f>
        <v/>
      </c>
      <c r="I8" s="123" t="str">
        <f>IF($P$2=1,IF(วิชา2!I8="","",วิชา2!I8),IF(วิชา2!I38="","",วิชา2!I38))</f>
        <v/>
      </c>
      <c r="J8" s="122" t="str">
        <f>IF($P$2=1,IF(วิชา2!J8="","",วิชา2!J8),IF(วิชา2!J38="","",วิชา2!J38))</f>
        <v/>
      </c>
      <c r="K8" s="123" t="str">
        <f>IF($P$2=1,IF(วิชา2!K8="","",วิชา2!K8),IF(วิชา2!K38="","",วิชา2!K38))</f>
        <v/>
      </c>
      <c r="L8" s="122" t="str">
        <f>IF($P$2=1,IF(วิชา2!L8="","",วิชา2!L8),IF(วิชา2!L38="","",วิชา2!L38))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267">
        <f t="shared" si="2"/>
        <v>4</v>
      </c>
      <c r="B9" s="114" t="str">
        <f>IF($P$2=1,IF(วิชา2!B9="","",วิชา2!B9),IF(วิชา2!B39="","",วิชา2!B39))</f>
        <v/>
      </c>
      <c r="C9" s="123" t="str">
        <f>IF($P$2=1,IF(วิชา2!C9="","",วิชา2!C9),IF(วิชา2!C39="","",วิชา2!C39))</f>
        <v/>
      </c>
      <c r="D9" s="123" t="str">
        <f>IF($P$2=1,IF(วิชา2!D9="","",วิชา2!D9),IF(วิชา2!D39="","",วิชา2!D39))</f>
        <v/>
      </c>
      <c r="E9" s="123" t="str">
        <f>IF($P$2=1,IF(วิชา2!E9="","",วิชา2!E9),IF(วิชา2!E39="","",วิชา2!E39))</f>
        <v/>
      </c>
      <c r="F9" s="122" t="str">
        <f>IF($P$2=1,IF(วิชา2!F9="","",วิชา2!F9),IF(วิชา2!F39="","",วิชา2!F39))</f>
        <v/>
      </c>
      <c r="G9" s="123" t="str">
        <f>IF($P$2=1,IF(วิชา2!G9="","",วิชา2!G9),IF(วิชา2!G39="","",วิชา2!G39))</f>
        <v/>
      </c>
      <c r="H9" s="123" t="str">
        <f>IF($P$2=1,IF(วิชา2!H9="","",วิชา2!H9),IF(วิชา2!H39="","",วิชา2!H39))</f>
        <v/>
      </c>
      <c r="I9" s="123" t="str">
        <f>IF($P$2=1,IF(วิชา2!I9="","",วิชา2!I9),IF(วิชา2!I39="","",วิชา2!I39))</f>
        <v/>
      </c>
      <c r="J9" s="122" t="str">
        <f>IF($P$2=1,IF(วิชา2!J9="","",วิชา2!J9),IF(วิชา2!J39="","",วิชา2!J39))</f>
        <v/>
      </c>
      <c r="K9" s="123" t="str">
        <f>IF($P$2=1,IF(วิชา2!K9="","",วิชา2!K9),IF(วิชา2!K39="","",วิชา2!K39))</f>
        <v/>
      </c>
      <c r="L9" s="122" t="str">
        <f>IF($P$2=1,IF(วิชา2!L9="","",วิชา2!L9),IF(วิชา2!L39="","",วิชา2!L39))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267">
        <f t="shared" si="2"/>
        <v>5</v>
      </c>
      <c r="B10" s="114" t="str">
        <f>IF($P$2=1,IF(วิชา2!B10="","",วิชา2!B10),IF(วิชา2!B40="","",วิชา2!B40))</f>
        <v/>
      </c>
      <c r="C10" s="123" t="str">
        <f>IF($P$2=1,IF(วิชา2!C10="","",วิชา2!C10),IF(วิชา2!C40="","",วิชา2!C40))</f>
        <v/>
      </c>
      <c r="D10" s="123" t="str">
        <f>IF($P$2=1,IF(วิชา2!D10="","",วิชา2!D10),IF(วิชา2!D40="","",วิชา2!D40))</f>
        <v/>
      </c>
      <c r="E10" s="123" t="str">
        <f>IF($P$2=1,IF(วิชา2!E10="","",วิชา2!E10),IF(วิชา2!E40="","",วิชา2!E40))</f>
        <v/>
      </c>
      <c r="F10" s="122" t="str">
        <f>IF($P$2=1,IF(วิชา2!F10="","",วิชา2!F10),IF(วิชา2!F40="","",วิชา2!F40))</f>
        <v/>
      </c>
      <c r="G10" s="123" t="str">
        <f>IF($P$2=1,IF(วิชา2!G10="","",วิชา2!G10),IF(วิชา2!G40="","",วิชา2!G40))</f>
        <v/>
      </c>
      <c r="H10" s="123" t="str">
        <f>IF($P$2=1,IF(วิชา2!H10="","",วิชา2!H10),IF(วิชา2!H40="","",วิชา2!H40))</f>
        <v/>
      </c>
      <c r="I10" s="123" t="str">
        <f>IF($P$2=1,IF(วิชา2!I10="","",วิชา2!I10),IF(วิชา2!I40="","",วิชา2!I40))</f>
        <v/>
      </c>
      <c r="J10" s="122" t="str">
        <f>IF($P$2=1,IF(วิชา2!J10="","",วิชา2!J10),IF(วิชา2!J40="","",วิชา2!J40))</f>
        <v/>
      </c>
      <c r="K10" s="123" t="str">
        <f>IF($P$2=1,IF(วิชา2!K10="","",วิชา2!K10),IF(วิชา2!K40="","",วิชา2!K40))</f>
        <v/>
      </c>
      <c r="L10" s="122" t="str">
        <f>IF($P$2=1,IF(วิชา2!L10="","",วิชา2!L10),IF(วิชา2!L40="","",วิชา2!L40))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267">
        <f t="shared" si="2"/>
        <v>6</v>
      </c>
      <c r="B11" s="114" t="str">
        <f>IF($P$2=1,IF(วิชา2!B11="","",วิชา2!B11),IF(วิชา2!B41="","",วิชา2!B41))</f>
        <v/>
      </c>
      <c r="C11" s="123" t="str">
        <f>IF($P$2=1,IF(วิชา2!C11="","",วิชา2!C11),IF(วิชา2!C41="","",วิชา2!C41))</f>
        <v/>
      </c>
      <c r="D11" s="123" t="str">
        <f>IF($P$2=1,IF(วิชา2!D11="","",วิชา2!D11),IF(วิชา2!D41="","",วิชา2!D41))</f>
        <v/>
      </c>
      <c r="E11" s="123" t="str">
        <f>IF($P$2=1,IF(วิชา2!E11="","",วิชา2!E11),IF(วิชา2!E41="","",วิชา2!E41))</f>
        <v/>
      </c>
      <c r="F11" s="122" t="str">
        <f>IF($P$2=1,IF(วิชา2!F11="","",วิชา2!F11),IF(วิชา2!F41="","",วิชา2!F41))</f>
        <v/>
      </c>
      <c r="G11" s="123" t="str">
        <f>IF($P$2=1,IF(วิชา2!G11="","",วิชา2!G11),IF(วิชา2!G41="","",วิชา2!G41))</f>
        <v/>
      </c>
      <c r="H11" s="123" t="str">
        <f>IF($P$2=1,IF(วิชา2!H11="","",วิชา2!H11),IF(วิชา2!H41="","",วิชา2!H41))</f>
        <v/>
      </c>
      <c r="I11" s="123" t="str">
        <f>IF($P$2=1,IF(วิชา2!I11="","",วิชา2!I11),IF(วิชา2!I41="","",วิชา2!I41))</f>
        <v/>
      </c>
      <c r="J11" s="122" t="str">
        <f>IF($P$2=1,IF(วิชา2!J11="","",วิชา2!J11),IF(วิชา2!J41="","",วิชา2!J41))</f>
        <v/>
      </c>
      <c r="K11" s="123" t="str">
        <f>IF($P$2=1,IF(วิชา2!K11="","",วิชา2!K11),IF(วิชา2!K41="","",วิชา2!K41))</f>
        <v/>
      </c>
      <c r="L11" s="122" t="str">
        <f>IF($P$2=1,IF(วิชา2!L11="","",วิชา2!L11),IF(วิชา2!L41="","",วิชา2!L41))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267">
        <f t="shared" si="2"/>
        <v>7</v>
      </c>
      <c r="B12" s="114" t="str">
        <f>IF($P$2=1,IF(วิชา2!B12="","",วิชา2!B12),IF(วิชา2!B42="","",วิชา2!B42))</f>
        <v/>
      </c>
      <c r="C12" s="123" t="str">
        <f>IF($P$2=1,IF(วิชา2!C12="","",วิชา2!C12),IF(วิชา2!C42="","",วิชา2!C42))</f>
        <v/>
      </c>
      <c r="D12" s="123" t="str">
        <f>IF($P$2=1,IF(วิชา2!D12="","",วิชา2!D12),IF(วิชา2!D42="","",วิชา2!D42))</f>
        <v/>
      </c>
      <c r="E12" s="123" t="str">
        <f>IF($P$2=1,IF(วิชา2!E12="","",วิชา2!E12),IF(วิชา2!E42="","",วิชา2!E42))</f>
        <v/>
      </c>
      <c r="F12" s="122" t="str">
        <f>IF($P$2=1,IF(วิชา2!F12="","",วิชา2!F12),IF(วิชา2!F42="","",วิชา2!F42))</f>
        <v/>
      </c>
      <c r="G12" s="123" t="str">
        <f>IF($P$2=1,IF(วิชา2!G12="","",วิชา2!G12),IF(วิชา2!G42="","",วิชา2!G42))</f>
        <v/>
      </c>
      <c r="H12" s="123" t="str">
        <f>IF($P$2=1,IF(วิชา2!H12="","",วิชา2!H12),IF(วิชา2!H42="","",วิชา2!H42))</f>
        <v/>
      </c>
      <c r="I12" s="123" t="str">
        <f>IF($P$2=1,IF(วิชา2!I12="","",วิชา2!I12),IF(วิชา2!I42="","",วิชา2!I42))</f>
        <v/>
      </c>
      <c r="J12" s="122" t="str">
        <f>IF($P$2=1,IF(วิชา2!J12="","",วิชา2!J12),IF(วิชา2!J42="","",วิชา2!J42))</f>
        <v/>
      </c>
      <c r="K12" s="123" t="str">
        <f>IF($P$2=1,IF(วิชา2!K12="","",วิชา2!K12),IF(วิชา2!K42="","",วิชา2!K42))</f>
        <v/>
      </c>
      <c r="L12" s="122" t="str">
        <f>IF($P$2=1,IF(วิชา2!L12="","",วิชา2!L12),IF(วิชา2!L42="","",วิชา2!L42))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267">
        <f t="shared" si="2"/>
        <v>8</v>
      </c>
      <c r="B13" s="114" t="str">
        <f>IF($P$2=1,IF(วิชา2!B13="","",วิชา2!B13),IF(วิชา2!B43="","",วิชา2!B43))</f>
        <v/>
      </c>
      <c r="C13" s="123" t="str">
        <f>IF($P$2=1,IF(วิชา2!C13="","",วิชา2!C13),IF(วิชา2!C43="","",วิชา2!C43))</f>
        <v/>
      </c>
      <c r="D13" s="123" t="str">
        <f>IF($P$2=1,IF(วิชา2!D13="","",วิชา2!D13),IF(วิชา2!D43="","",วิชา2!D43))</f>
        <v/>
      </c>
      <c r="E13" s="123" t="str">
        <f>IF($P$2=1,IF(วิชา2!E13="","",วิชา2!E13),IF(วิชา2!E43="","",วิชา2!E43))</f>
        <v/>
      </c>
      <c r="F13" s="122" t="str">
        <f>IF($P$2=1,IF(วิชา2!F13="","",วิชา2!F13),IF(วิชา2!F43="","",วิชา2!F43))</f>
        <v/>
      </c>
      <c r="G13" s="123" t="str">
        <f>IF($P$2=1,IF(วิชา2!G13="","",วิชา2!G13),IF(วิชา2!G43="","",วิชา2!G43))</f>
        <v/>
      </c>
      <c r="H13" s="123" t="str">
        <f>IF($P$2=1,IF(วิชา2!H13="","",วิชา2!H13),IF(วิชา2!H43="","",วิชา2!H43))</f>
        <v/>
      </c>
      <c r="I13" s="123" t="str">
        <f>IF($P$2=1,IF(วิชา2!I13="","",วิชา2!I13),IF(วิชา2!I43="","",วิชา2!I43))</f>
        <v/>
      </c>
      <c r="J13" s="122" t="str">
        <f>IF($P$2=1,IF(วิชา2!J13="","",วิชา2!J13),IF(วิชา2!J43="","",วิชา2!J43))</f>
        <v/>
      </c>
      <c r="K13" s="123" t="str">
        <f>IF($P$2=1,IF(วิชา2!K13="","",วิชา2!K13),IF(วิชา2!K43="","",วิชา2!K43))</f>
        <v/>
      </c>
      <c r="L13" s="122" t="str">
        <f>IF($P$2=1,IF(วิชา2!L13="","",วิชา2!L13),IF(วิชา2!L43="","",วิชา2!L43))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267">
        <f t="shared" si="2"/>
        <v>9</v>
      </c>
      <c r="B14" s="114" t="str">
        <f>IF($P$2=1,IF(วิชา2!B14="","",วิชา2!B14),IF(วิชา2!B44="","",วิชา2!B44))</f>
        <v/>
      </c>
      <c r="C14" s="123" t="str">
        <f>IF($P$2=1,IF(วิชา2!C14="","",วิชา2!C14),IF(วิชา2!C44="","",วิชา2!C44))</f>
        <v/>
      </c>
      <c r="D14" s="123" t="str">
        <f>IF($P$2=1,IF(วิชา2!D14="","",วิชา2!D14),IF(วิชา2!D44="","",วิชา2!D44))</f>
        <v/>
      </c>
      <c r="E14" s="123" t="str">
        <f>IF($P$2=1,IF(วิชา2!E14="","",วิชา2!E14),IF(วิชา2!E44="","",วิชา2!E44))</f>
        <v/>
      </c>
      <c r="F14" s="122" t="str">
        <f>IF($P$2=1,IF(วิชา2!F14="","",วิชา2!F14),IF(วิชา2!F44="","",วิชา2!F44))</f>
        <v/>
      </c>
      <c r="G14" s="123" t="str">
        <f>IF($P$2=1,IF(วิชา2!G14="","",วิชา2!G14),IF(วิชา2!G44="","",วิชา2!G44))</f>
        <v/>
      </c>
      <c r="H14" s="123" t="str">
        <f>IF($P$2=1,IF(วิชา2!H14="","",วิชา2!H14),IF(วิชา2!H44="","",วิชา2!H44))</f>
        <v/>
      </c>
      <c r="I14" s="123" t="str">
        <f>IF($P$2=1,IF(วิชา2!I14="","",วิชา2!I14),IF(วิชา2!I44="","",วิชา2!I44))</f>
        <v/>
      </c>
      <c r="J14" s="122" t="str">
        <f>IF($P$2=1,IF(วิชา2!J14="","",วิชา2!J14),IF(วิชา2!J44="","",วิชา2!J44))</f>
        <v/>
      </c>
      <c r="K14" s="123" t="str">
        <f>IF($P$2=1,IF(วิชา2!K14="","",วิชา2!K14),IF(วิชา2!K44="","",วิชา2!K44))</f>
        <v/>
      </c>
      <c r="L14" s="122" t="str">
        <f>IF($P$2=1,IF(วิชา2!L14="","",วิชา2!L14),IF(วิชา2!L44="","",วิชา2!L44))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267">
        <f t="shared" si="2"/>
        <v>10</v>
      </c>
      <c r="B15" s="114" t="str">
        <f>IF($P$2=1,IF(วิชา2!B15="","",วิชา2!B15),IF(วิชา2!B45="","",วิชา2!B45))</f>
        <v/>
      </c>
      <c r="C15" s="123" t="str">
        <f>IF($P$2=1,IF(วิชา2!C15="","",วิชา2!C15),IF(วิชา2!C45="","",วิชา2!C45))</f>
        <v/>
      </c>
      <c r="D15" s="123" t="str">
        <f>IF($P$2=1,IF(วิชา2!D15="","",วิชา2!D15),IF(วิชา2!D45="","",วิชา2!D45))</f>
        <v/>
      </c>
      <c r="E15" s="123" t="str">
        <f>IF($P$2=1,IF(วิชา2!E15="","",วิชา2!E15),IF(วิชา2!E45="","",วิชา2!E45))</f>
        <v/>
      </c>
      <c r="F15" s="122" t="str">
        <f>IF($P$2=1,IF(วิชา2!F15="","",วิชา2!F15),IF(วิชา2!F45="","",วิชา2!F45))</f>
        <v/>
      </c>
      <c r="G15" s="123" t="str">
        <f>IF($P$2=1,IF(วิชา2!G15="","",วิชา2!G15),IF(วิชา2!G45="","",วิชา2!G45))</f>
        <v/>
      </c>
      <c r="H15" s="123" t="str">
        <f>IF($P$2=1,IF(วิชา2!H15="","",วิชา2!H15),IF(วิชา2!H45="","",วิชา2!H45))</f>
        <v/>
      </c>
      <c r="I15" s="123" t="str">
        <f>IF($P$2=1,IF(วิชา2!I15="","",วิชา2!I15),IF(วิชา2!I45="","",วิชา2!I45))</f>
        <v/>
      </c>
      <c r="J15" s="122" t="str">
        <f>IF($P$2=1,IF(วิชา2!J15="","",วิชา2!J15),IF(วิชา2!J45="","",วิชา2!J45))</f>
        <v/>
      </c>
      <c r="K15" s="123" t="str">
        <f>IF($P$2=1,IF(วิชา2!K15="","",วิชา2!K15),IF(วิชา2!K45="","",วิชา2!K45))</f>
        <v/>
      </c>
      <c r="L15" s="122" t="str">
        <f>IF($P$2=1,IF(วิชา2!L15="","",วิชา2!L15),IF(วิชา2!L45="","",วิชา2!L45))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267">
        <f t="shared" si="2"/>
        <v>11</v>
      </c>
      <c r="B16" s="114" t="str">
        <f>IF($P$2=1,IF(วิชา2!B16="","",วิชา2!B16),IF(วิชา2!B46="","",วิชา2!B46))</f>
        <v/>
      </c>
      <c r="C16" s="123" t="str">
        <f>IF($P$2=1,IF(วิชา2!C16="","",วิชา2!C16),IF(วิชา2!C46="","",วิชา2!C46))</f>
        <v/>
      </c>
      <c r="D16" s="123" t="str">
        <f>IF($P$2=1,IF(วิชา2!D16="","",วิชา2!D16),IF(วิชา2!D46="","",วิชา2!D46))</f>
        <v/>
      </c>
      <c r="E16" s="123" t="str">
        <f>IF($P$2=1,IF(วิชา2!E16="","",วิชา2!E16),IF(วิชา2!E46="","",วิชา2!E46))</f>
        <v/>
      </c>
      <c r="F16" s="122" t="str">
        <f>IF($P$2=1,IF(วิชา2!F16="","",วิชา2!F16),IF(วิชา2!F46="","",วิชา2!F46))</f>
        <v/>
      </c>
      <c r="G16" s="123" t="str">
        <f>IF($P$2=1,IF(วิชา2!G16="","",วิชา2!G16),IF(วิชา2!G46="","",วิชา2!G46))</f>
        <v/>
      </c>
      <c r="H16" s="123" t="str">
        <f>IF($P$2=1,IF(วิชา2!H16="","",วิชา2!H16),IF(วิชา2!H46="","",วิชา2!H46))</f>
        <v/>
      </c>
      <c r="I16" s="123" t="str">
        <f>IF($P$2=1,IF(วิชา2!I16="","",วิชา2!I16),IF(วิชา2!I46="","",วิชา2!I46))</f>
        <v/>
      </c>
      <c r="J16" s="122" t="str">
        <f>IF($P$2=1,IF(วิชา2!J16="","",วิชา2!J16),IF(วิชา2!J46="","",วิชา2!J46))</f>
        <v/>
      </c>
      <c r="K16" s="123" t="str">
        <f>IF($P$2=1,IF(วิชา2!K16="","",วิชา2!K16),IF(วิชา2!K46="","",วิชา2!K46))</f>
        <v/>
      </c>
      <c r="L16" s="122" t="str">
        <f>IF($P$2=1,IF(วิชา2!L16="","",วิชา2!L16),IF(วิชา2!L46="","",วิชา2!L46))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IF($P$2=1,IF(วิชา2!B17="","",วิชา2!B17),IF(วิชา2!B47="","",วิชา2!B47))</f>
        <v/>
      </c>
      <c r="C17" s="123" t="str">
        <f>IF($P$2=1,IF(วิชา2!C17="","",วิชา2!C17),IF(วิชา2!C47="","",วิชา2!C47))</f>
        <v/>
      </c>
      <c r="D17" s="123" t="str">
        <f>IF($P$2=1,IF(วิชา2!D17="","",วิชา2!D17),IF(วิชา2!D47="","",วิชา2!D47))</f>
        <v/>
      </c>
      <c r="E17" s="123" t="str">
        <f>IF($P$2=1,IF(วิชา2!E17="","",วิชา2!E17),IF(วิชา2!E47="","",วิชา2!E47))</f>
        <v/>
      </c>
      <c r="F17" s="122" t="str">
        <f>IF($P$2=1,IF(วิชา2!F17="","",วิชา2!F17),IF(วิชา2!F47="","",วิชา2!F47))</f>
        <v/>
      </c>
      <c r="G17" s="123" t="str">
        <f>IF($P$2=1,IF(วิชา2!G17="","",วิชา2!G17),IF(วิชา2!G47="","",วิชา2!G47))</f>
        <v/>
      </c>
      <c r="H17" s="123" t="str">
        <f>IF($P$2=1,IF(วิชา2!H17="","",วิชา2!H17),IF(วิชา2!H47="","",วิชา2!H47))</f>
        <v/>
      </c>
      <c r="I17" s="123" t="str">
        <f>IF($P$2=1,IF(วิชา2!I17="","",วิชา2!I17),IF(วิชา2!I47="","",วิชา2!I47))</f>
        <v/>
      </c>
      <c r="J17" s="122" t="str">
        <f>IF($P$2=1,IF(วิชา2!J17="","",วิชา2!J17),IF(วิชา2!J47="","",วิชา2!J47))</f>
        <v/>
      </c>
      <c r="K17" s="123" t="str">
        <f>IF($P$2=1,IF(วิชา2!K17="","",วิชา2!K17),IF(วิชา2!K47="","",วิชา2!K47))</f>
        <v/>
      </c>
      <c r="L17" s="122" t="str">
        <f>IF($P$2=1,IF(วิชา2!L17="","",วิชา2!L17),IF(วิชา2!L47="","",วิชา2!L47))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IF($P$2=1,IF(วิชา2!B18="","",วิชา2!B18),IF(วิชา2!B48="","",วิชา2!B48))</f>
        <v/>
      </c>
      <c r="C18" s="123" t="str">
        <f>IF($P$2=1,IF(วิชา2!C18="","",วิชา2!C18),IF(วิชา2!C48="","",วิชา2!C48))</f>
        <v/>
      </c>
      <c r="D18" s="123" t="str">
        <f>IF($P$2=1,IF(วิชา2!D18="","",วิชา2!D18),IF(วิชา2!D48="","",วิชา2!D48))</f>
        <v/>
      </c>
      <c r="E18" s="123" t="str">
        <f>IF($P$2=1,IF(วิชา2!E18="","",วิชา2!E18),IF(วิชา2!E48="","",วิชา2!E48))</f>
        <v/>
      </c>
      <c r="F18" s="122" t="str">
        <f>IF($P$2=1,IF(วิชา2!F18="","",วิชา2!F18),IF(วิชา2!F48="","",วิชา2!F48))</f>
        <v/>
      </c>
      <c r="G18" s="123" t="str">
        <f>IF($P$2=1,IF(วิชา2!G18="","",วิชา2!G18),IF(วิชา2!G48="","",วิชา2!G48))</f>
        <v/>
      </c>
      <c r="H18" s="123" t="str">
        <f>IF($P$2=1,IF(วิชา2!H18="","",วิชา2!H18),IF(วิชา2!H48="","",วิชา2!H48))</f>
        <v/>
      </c>
      <c r="I18" s="123" t="str">
        <f>IF($P$2=1,IF(วิชา2!I18="","",วิชา2!I18),IF(วิชา2!I48="","",วิชา2!I48))</f>
        <v/>
      </c>
      <c r="J18" s="122" t="str">
        <f>IF($P$2=1,IF(วิชา2!J18="","",วิชา2!J18),IF(วิชา2!J48="","",วิชา2!J48))</f>
        <v/>
      </c>
      <c r="K18" s="123" t="str">
        <f>IF($P$2=1,IF(วิชา2!K18="","",วิชา2!K18),IF(วิชา2!K48="","",วิชา2!K48))</f>
        <v/>
      </c>
      <c r="L18" s="122" t="str">
        <f>IF($P$2=1,IF(วิชา2!L18="","",วิชา2!L18),IF(วิชา2!L48="","",วิชา2!L48))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IF($P$2=1,IF(วิชา2!B19="","",วิชา2!B19),IF(วิชา2!B49="","",วิชา2!B49))</f>
        <v/>
      </c>
      <c r="C19" s="123" t="str">
        <f>IF($P$2=1,IF(วิชา2!C19="","",วิชา2!C19),IF(วิชา2!C49="","",วิชา2!C49))</f>
        <v/>
      </c>
      <c r="D19" s="123" t="str">
        <f>IF($P$2=1,IF(วิชา2!D19="","",วิชา2!D19),IF(วิชา2!D49="","",วิชา2!D49))</f>
        <v/>
      </c>
      <c r="E19" s="123" t="str">
        <f>IF($P$2=1,IF(วิชา2!E19="","",วิชา2!E19),IF(วิชา2!E49="","",วิชา2!E49))</f>
        <v/>
      </c>
      <c r="F19" s="122" t="str">
        <f>IF($P$2=1,IF(วิชา2!F19="","",วิชา2!F19),IF(วิชา2!F49="","",วิชา2!F49))</f>
        <v/>
      </c>
      <c r="G19" s="123" t="str">
        <f>IF($P$2=1,IF(วิชา2!G19="","",วิชา2!G19),IF(วิชา2!G49="","",วิชา2!G49))</f>
        <v/>
      </c>
      <c r="H19" s="123" t="str">
        <f>IF($P$2=1,IF(วิชา2!H19="","",วิชา2!H19),IF(วิชา2!H49="","",วิชา2!H49))</f>
        <v/>
      </c>
      <c r="I19" s="123" t="str">
        <f>IF($P$2=1,IF(วิชา2!I19="","",วิชา2!I19),IF(วิชา2!I49="","",วิชา2!I49))</f>
        <v/>
      </c>
      <c r="J19" s="122" t="str">
        <f>IF($P$2=1,IF(วิชา2!J19="","",วิชา2!J19),IF(วิชา2!J49="","",วิชา2!J49))</f>
        <v/>
      </c>
      <c r="K19" s="123" t="str">
        <f>IF($P$2=1,IF(วิชา2!K19="","",วิชา2!K19),IF(วิชา2!K49="","",วิชา2!K49))</f>
        <v/>
      </c>
      <c r="L19" s="122" t="str">
        <f>IF($P$2=1,IF(วิชา2!L19="","",วิชา2!L19),IF(วิชา2!L49="","",วิชา2!L49))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IF($P$2=1,IF(วิชา2!B20="","",วิชา2!B20),IF(วิชา2!B50="","",วิชา2!B50))</f>
        <v/>
      </c>
      <c r="C20" s="123" t="str">
        <f>IF($P$2=1,IF(วิชา2!C20="","",วิชา2!C20),IF(วิชา2!C50="","",วิชา2!C50))</f>
        <v/>
      </c>
      <c r="D20" s="123" t="str">
        <f>IF($P$2=1,IF(วิชา2!D20="","",วิชา2!D20),IF(วิชา2!D50="","",วิชา2!D50))</f>
        <v/>
      </c>
      <c r="E20" s="123" t="str">
        <f>IF($P$2=1,IF(วิชา2!E20="","",วิชา2!E20),IF(วิชา2!E50="","",วิชา2!E50))</f>
        <v/>
      </c>
      <c r="F20" s="122" t="str">
        <f>IF($P$2=1,IF(วิชา2!F20="","",วิชา2!F20),IF(วิชา2!F50="","",วิชา2!F50))</f>
        <v/>
      </c>
      <c r="G20" s="123" t="str">
        <f>IF($P$2=1,IF(วิชา2!G20="","",วิชา2!G20),IF(วิชา2!G50="","",วิชา2!G50))</f>
        <v/>
      </c>
      <c r="H20" s="123" t="str">
        <f>IF($P$2=1,IF(วิชา2!H20="","",วิชา2!H20),IF(วิชา2!H50="","",วิชา2!H50))</f>
        <v/>
      </c>
      <c r="I20" s="123" t="str">
        <f>IF($P$2=1,IF(วิชา2!I20="","",วิชา2!I20),IF(วิชา2!I50="","",วิชา2!I50))</f>
        <v/>
      </c>
      <c r="J20" s="122" t="str">
        <f>IF($P$2=1,IF(วิชา2!J20="","",วิชา2!J20),IF(วิชา2!J50="","",วิชา2!J50))</f>
        <v/>
      </c>
      <c r="K20" s="123" t="str">
        <f>IF($P$2=1,IF(วิชา2!K20="","",วิชา2!K20),IF(วิชา2!K50="","",วิชา2!K50))</f>
        <v/>
      </c>
      <c r="L20" s="122" t="str">
        <f>IF($P$2=1,IF(วิชา2!L20="","",วิชา2!L20),IF(วิชา2!L50="","",วิชา2!L50))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IF($P$2=1,IF(วิชา2!B21="","",วิชา2!B21),IF(วิชา2!B51="","",วิชา2!B51))</f>
        <v/>
      </c>
      <c r="C21" s="123" t="str">
        <f>IF($P$2=1,IF(วิชา2!C21="","",วิชา2!C21),IF(วิชา2!C51="","",วิชา2!C51))</f>
        <v/>
      </c>
      <c r="D21" s="123" t="str">
        <f>IF($P$2=1,IF(วิชา2!D21="","",วิชา2!D21),IF(วิชา2!D51="","",วิชา2!D51))</f>
        <v/>
      </c>
      <c r="E21" s="123" t="str">
        <f>IF($P$2=1,IF(วิชา2!E21="","",วิชา2!E21),IF(วิชา2!E51="","",วิชา2!E51))</f>
        <v/>
      </c>
      <c r="F21" s="122" t="str">
        <f>IF($P$2=1,IF(วิชา2!F21="","",วิชา2!F21),IF(วิชา2!F51="","",วิชา2!F51))</f>
        <v/>
      </c>
      <c r="G21" s="123" t="str">
        <f>IF($P$2=1,IF(วิชา2!G21="","",วิชา2!G21),IF(วิชา2!G51="","",วิชา2!G51))</f>
        <v/>
      </c>
      <c r="H21" s="123" t="str">
        <f>IF($P$2=1,IF(วิชา2!H21="","",วิชา2!H21),IF(วิชา2!H51="","",วิชา2!H51))</f>
        <v/>
      </c>
      <c r="I21" s="123" t="str">
        <f>IF($P$2=1,IF(วิชา2!I21="","",วิชา2!I21),IF(วิชา2!I51="","",วิชา2!I51))</f>
        <v/>
      </c>
      <c r="J21" s="122" t="str">
        <f>IF($P$2=1,IF(วิชา2!J21="","",วิชา2!J21),IF(วิชา2!J51="","",วิชา2!J51))</f>
        <v/>
      </c>
      <c r="K21" s="123" t="str">
        <f>IF($P$2=1,IF(วิชา2!K21="","",วิชา2!K21),IF(วิชา2!K51="","",วิชา2!K51))</f>
        <v/>
      </c>
      <c r="L21" s="122" t="str">
        <f>IF($P$2=1,IF(วิชา2!L21="","",วิชา2!L21),IF(วิชา2!L51="","",วิชา2!L51))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IF($P$2=1,IF(วิชา2!B22="","",วิชา2!B22),IF(วิชา2!B52="","",วิชา2!B52))</f>
        <v/>
      </c>
      <c r="C22" s="123" t="str">
        <f>IF($P$2=1,IF(วิชา2!C22="","",วิชา2!C22),IF(วิชา2!C52="","",วิชา2!C52))</f>
        <v/>
      </c>
      <c r="D22" s="123" t="str">
        <f>IF($P$2=1,IF(วิชา2!D22="","",วิชา2!D22),IF(วิชา2!D52="","",วิชา2!D52))</f>
        <v/>
      </c>
      <c r="E22" s="123" t="str">
        <f>IF($P$2=1,IF(วิชา2!E22="","",วิชา2!E22),IF(วิชา2!E52="","",วิชา2!E52))</f>
        <v/>
      </c>
      <c r="F22" s="122" t="str">
        <f>IF($P$2=1,IF(วิชา2!F22="","",วิชา2!F22),IF(วิชา2!F52="","",วิชา2!F52))</f>
        <v/>
      </c>
      <c r="G22" s="123" t="str">
        <f>IF($P$2=1,IF(วิชา2!G22="","",วิชา2!G22),IF(วิชา2!G52="","",วิชา2!G52))</f>
        <v/>
      </c>
      <c r="H22" s="123" t="str">
        <f>IF($P$2=1,IF(วิชา2!H22="","",วิชา2!H22),IF(วิชา2!H52="","",วิชา2!H52))</f>
        <v/>
      </c>
      <c r="I22" s="123" t="str">
        <f>IF($P$2=1,IF(วิชา2!I22="","",วิชา2!I22),IF(วิชา2!I52="","",วิชา2!I52))</f>
        <v/>
      </c>
      <c r="J22" s="122" t="str">
        <f>IF($P$2=1,IF(วิชา2!J22="","",วิชา2!J22),IF(วิชา2!J52="","",วิชา2!J52))</f>
        <v/>
      </c>
      <c r="K22" s="123" t="str">
        <f>IF($P$2=1,IF(วิชา2!K22="","",วิชา2!K22),IF(วิชา2!K52="","",วิชา2!K52))</f>
        <v/>
      </c>
      <c r="L22" s="122" t="str">
        <f>IF($P$2=1,IF(วิชา2!L22="","",วิชา2!L22),IF(วิชา2!L52="","",วิชา2!L52))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IF($P$2=1,IF(วิชา2!B23="","",วิชา2!B23),IF(วิชา2!B53="","",วิชา2!B53))</f>
        <v/>
      </c>
      <c r="C23" s="123" t="str">
        <f>IF($P$2=1,IF(วิชา2!C23="","",วิชา2!C23),IF(วิชา2!C53="","",วิชา2!C53))</f>
        <v/>
      </c>
      <c r="D23" s="123" t="str">
        <f>IF($P$2=1,IF(วิชา2!D23="","",วิชา2!D23),IF(วิชา2!D53="","",วิชา2!D53))</f>
        <v/>
      </c>
      <c r="E23" s="123" t="str">
        <f>IF($P$2=1,IF(วิชา2!E23="","",วิชา2!E23),IF(วิชา2!E53="","",วิชา2!E53))</f>
        <v/>
      </c>
      <c r="F23" s="122" t="str">
        <f>IF($P$2=1,IF(วิชา2!F23="","",วิชา2!F23),IF(วิชา2!F53="","",วิชา2!F53))</f>
        <v/>
      </c>
      <c r="G23" s="123" t="str">
        <f>IF($P$2=1,IF(วิชา2!G23="","",วิชา2!G23),IF(วิชา2!G53="","",วิชา2!G53))</f>
        <v/>
      </c>
      <c r="H23" s="123" t="str">
        <f>IF($P$2=1,IF(วิชา2!H23="","",วิชา2!H23),IF(วิชา2!H53="","",วิชา2!H53))</f>
        <v/>
      </c>
      <c r="I23" s="123" t="str">
        <f>IF($P$2=1,IF(วิชา2!I23="","",วิชา2!I23),IF(วิชา2!I53="","",วิชา2!I53))</f>
        <v/>
      </c>
      <c r="J23" s="122" t="str">
        <f>IF($P$2=1,IF(วิชา2!J23="","",วิชา2!J23),IF(วิชา2!J53="","",วิชา2!J53))</f>
        <v/>
      </c>
      <c r="K23" s="123" t="str">
        <f>IF($P$2=1,IF(วิชา2!K23="","",วิชา2!K23),IF(วิชา2!K53="","",วิชา2!K53))</f>
        <v/>
      </c>
      <c r="L23" s="122" t="str">
        <f>IF($P$2=1,IF(วิชา2!L23="","",วิชา2!L23),IF(วิชา2!L53="","",วิชา2!L53))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IF($P$2=1,IF(วิชา2!B24="","",วิชา2!B24),IF(วิชา2!B54="","",วิชา2!B54))</f>
        <v/>
      </c>
      <c r="C24" s="123" t="str">
        <f>IF($P$2=1,IF(วิชา2!C24="","",วิชา2!C24),IF(วิชา2!C54="","",วิชา2!C54))</f>
        <v/>
      </c>
      <c r="D24" s="123" t="str">
        <f>IF($P$2=1,IF(วิชา2!D24="","",วิชา2!D24),IF(วิชา2!D54="","",วิชา2!D54))</f>
        <v/>
      </c>
      <c r="E24" s="123" t="str">
        <f>IF($P$2=1,IF(วิชา2!E24="","",วิชา2!E24),IF(วิชา2!E54="","",วิชา2!E54))</f>
        <v/>
      </c>
      <c r="F24" s="122" t="str">
        <f>IF($P$2=1,IF(วิชา2!F24="","",วิชา2!F24),IF(วิชา2!F54="","",วิชา2!F54))</f>
        <v/>
      </c>
      <c r="G24" s="123" t="str">
        <f>IF($P$2=1,IF(วิชา2!G24="","",วิชา2!G24),IF(วิชา2!G54="","",วิชา2!G54))</f>
        <v/>
      </c>
      <c r="H24" s="123" t="str">
        <f>IF($P$2=1,IF(วิชา2!H24="","",วิชา2!H24),IF(วิชา2!H54="","",วิชา2!H54))</f>
        <v/>
      </c>
      <c r="I24" s="123" t="str">
        <f>IF($P$2=1,IF(วิชา2!I24="","",วิชา2!I24),IF(วิชา2!I54="","",วิชา2!I54))</f>
        <v/>
      </c>
      <c r="J24" s="122" t="str">
        <f>IF($P$2=1,IF(วิชา2!J24="","",วิชา2!J24),IF(วิชา2!J54="","",วิชา2!J54))</f>
        <v/>
      </c>
      <c r="K24" s="123" t="str">
        <f>IF($P$2=1,IF(วิชา2!K24="","",วิชา2!K24),IF(วิชา2!K54="","",วิชา2!K54))</f>
        <v/>
      </c>
      <c r="L24" s="122" t="str">
        <f>IF($P$2=1,IF(วิชา2!L24="","",วิชา2!L24),IF(วิชา2!L54="","",วิชา2!L54))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IF($P$2=1,IF(วิชา2!B25="","",วิชา2!B25),IF(วิชา2!B55="","",วิชา2!B55))</f>
        <v/>
      </c>
      <c r="C25" s="123" t="str">
        <f>IF($P$2=1,IF(วิชา2!C25="","",วิชา2!C25),IF(วิชา2!C55="","",วิชา2!C55))</f>
        <v/>
      </c>
      <c r="D25" s="123" t="str">
        <f>IF($P$2=1,IF(วิชา2!D25="","",วิชา2!D25),IF(วิชา2!D55="","",วิชา2!D55))</f>
        <v/>
      </c>
      <c r="E25" s="123" t="str">
        <f>IF($P$2=1,IF(วิชา2!E25="","",วิชา2!E25),IF(วิชา2!E55="","",วิชา2!E55))</f>
        <v/>
      </c>
      <c r="F25" s="122" t="str">
        <f>IF($P$2=1,IF(วิชา2!F25="","",วิชา2!F25),IF(วิชา2!F55="","",วิชา2!F55))</f>
        <v/>
      </c>
      <c r="G25" s="123" t="str">
        <f>IF($P$2=1,IF(วิชา2!G25="","",วิชา2!G25),IF(วิชา2!G55="","",วิชา2!G55))</f>
        <v/>
      </c>
      <c r="H25" s="123" t="str">
        <f>IF($P$2=1,IF(วิชา2!H25="","",วิชา2!H25),IF(วิชา2!H55="","",วิชา2!H55))</f>
        <v/>
      </c>
      <c r="I25" s="123" t="str">
        <f>IF($P$2=1,IF(วิชา2!I25="","",วิชา2!I25),IF(วิชา2!I55="","",วิชา2!I55))</f>
        <v/>
      </c>
      <c r="J25" s="122" t="str">
        <f>IF($P$2=1,IF(วิชา2!J25="","",วิชา2!J25),IF(วิชา2!J55="","",วิชา2!J55))</f>
        <v/>
      </c>
      <c r="K25" s="123" t="str">
        <f>IF($P$2=1,IF(วิชา2!K25="","",วิชา2!K25),IF(วิชา2!K55="","",วิชา2!K55))</f>
        <v/>
      </c>
      <c r="L25" s="122" t="str">
        <f>IF($P$2=1,IF(วิชา2!L25="","",วิชา2!L25),IF(วิชา2!L55="","",วิชา2!L55))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IF($P$2=1,IF(วิชา2!B26="","",วิชา2!B26),IF(วิชา2!B56="","",วิชา2!B56))</f>
        <v/>
      </c>
      <c r="C26" s="123" t="str">
        <f>IF($P$2=1,IF(วิชา2!C26="","",วิชา2!C26),IF(วิชา2!C56="","",วิชา2!C56))</f>
        <v/>
      </c>
      <c r="D26" s="123" t="str">
        <f>IF($P$2=1,IF(วิชา2!D26="","",วิชา2!D26),IF(วิชา2!D56="","",วิชา2!D56))</f>
        <v/>
      </c>
      <c r="E26" s="123" t="str">
        <f>IF($P$2=1,IF(วิชา2!E26="","",วิชา2!E26),IF(วิชา2!E56="","",วิชา2!E56))</f>
        <v/>
      </c>
      <c r="F26" s="122" t="str">
        <f>IF($P$2=1,IF(วิชา2!F26="","",วิชา2!F26),IF(วิชา2!F56="","",วิชา2!F56))</f>
        <v/>
      </c>
      <c r="G26" s="123" t="str">
        <f>IF($P$2=1,IF(วิชา2!G26="","",วิชา2!G26),IF(วิชา2!G56="","",วิชา2!G56))</f>
        <v/>
      </c>
      <c r="H26" s="123" t="str">
        <f>IF($P$2=1,IF(วิชา2!H26="","",วิชา2!H26),IF(วิชา2!H56="","",วิชา2!H56))</f>
        <v/>
      </c>
      <c r="I26" s="123" t="str">
        <f>IF($P$2=1,IF(วิชา2!I26="","",วิชา2!I26),IF(วิชา2!I56="","",วิชา2!I56))</f>
        <v/>
      </c>
      <c r="J26" s="122" t="str">
        <f>IF($P$2=1,IF(วิชา2!J26="","",วิชา2!J26),IF(วิชา2!J56="","",วิชา2!J56))</f>
        <v/>
      </c>
      <c r="K26" s="123" t="str">
        <f>IF($P$2=1,IF(วิชา2!K26="","",วิชา2!K26),IF(วิชา2!K56="","",วิชา2!K56))</f>
        <v/>
      </c>
      <c r="L26" s="122" t="str">
        <f>IF($P$2=1,IF(วิชา2!L26="","",วิชา2!L26),IF(วิชา2!L56="","",วิชา2!L56))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IF($P$2=1,IF(วิชา2!B27="","",วิชา2!B27),IF(วิชา2!B57="","",วิชา2!B57))</f>
        <v/>
      </c>
      <c r="C27" s="123" t="str">
        <f>IF($P$2=1,IF(วิชา2!C27="","",วิชา2!C27),IF(วิชา2!C57="","",วิชา2!C57))</f>
        <v/>
      </c>
      <c r="D27" s="123" t="str">
        <f>IF($P$2=1,IF(วิชา2!D27="","",วิชา2!D27),IF(วิชา2!D57="","",วิชา2!D57))</f>
        <v/>
      </c>
      <c r="E27" s="123" t="str">
        <f>IF($P$2=1,IF(วิชา2!E27="","",วิชา2!E27),IF(วิชา2!E57="","",วิชา2!E57))</f>
        <v/>
      </c>
      <c r="F27" s="122" t="str">
        <f>IF($P$2=1,IF(วิชา2!F27="","",วิชา2!F27),IF(วิชา2!F57="","",วิชา2!F57))</f>
        <v/>
      </c>
      <c r="G27" s="123" t="str">
        <f>IF($P$2=1,IF(วิชา2!G27="","",วิชา2!G27),IF(วิชา2!G57="","",วิชา2!G57))</f>
        <v/>
      </c>
      <c r="H27" s="123" t="str">
        <f>IF($P$2=1,IF(วิชา2!H27="","",วิชา2!H27),IF(วิชา2!H57="","",วิชา2!H57))</f>
        <v/>
      </c>
      <c r="I27" s="123" t="str">
        <f>IF($P$2=1,IF(วิชา2!I27="","",วิชา2!I27),IF(วิชา2!I57="","",วิชา2!I57))</f>
        <v/>
      </c>
      <c r="J27" s="122" t="str">
        <f>IF($P$2=1,IF(วิชา2!J27="","",วิชา2!J27),IF(วิชา2!J57="","",วิชา2!J57))</f>
        <v/>
      </c>
      <c r="K27" s="123" t="str">
        <f>IF($P$2=1,IF(วิชา2!K27="","",วิชา2!K27),IF(วิชา2!K57="","",วิชา2!K57))</f>
        <v/>
      </c>
      <c r="L27" s="122" t="str">
        <f>IF($P$2=1,IF(วิชา2!L27="","",วิชา2!L27),IF(วิชา2!L57="","",วิชา2!L57))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IF($P$2=1,IF(วิชา2!B28="","",วิชา2!B28),IF(วิชา2!B58="","",วิชา2!B58))</f>
        <v/>
      </c>
      <c r="C28" s="123" t="str">
        <f>IF($P$2=1,IF(วิชา2!C28="","",วิชา2!C28),IF(วิชา2!C58="","",วิชา2!C58))</f>
        <v/>
      </c>
      <c r="D28" s="123" t="str">
        <f>IF($P$2=1,IF(วิชา2!D28="","",วิชา2!D28),IF(วิชา2!D58="","",วิชา2!D58))</f>
        <v/>
      </c>
      <c r="E28" s="123" t="str">
        <f>IF($P$2=1,IF(วิชา2!E28="","",วิชา2!E28),IF(วิชา2!E58="","",วิชา2!E58))</f>
        <v/>
      </c>
      <c r="F28" s="122" t="str">
        <f>IF($P$2=1,IF(วิชา2!F28="","",วิชา2!F28),IF(วิชา2!F58="","",วิชา2!F58))</f>
        <v/>
      </c>
      <c r="G28" s="123" t="str">
        <f>IF($P$2=1,IF(วิชา2!G28="","",วิชา2!G28),IF(วิชา2!G58="","",วิชา2!G58))</f>
        <v/>
      </c>
      <c r="H28" s="123" t="str">
        <f>IF($P$2=1,IF(วิชา2!H28="","",วิชา2!H28),IF(วิชา2!H58="","",วิชา2!H58))</f>
        <v/>
      </c>
      <c r="I28" s="123" t="str">
        <f>IF($P$2=1,IF(วิชา2!I28="","",วิชา2!I28),IF(วิชา2!I58="","",วิชา2!I58))</f>
        <v/>
      </c>
      <c r="J28" s="122" t="str">
        <f>IF($P$2=1,IF(วิชา2!J28="","",วิชา2!J28),IF(วิชา2!J58="","",วิชา2!J58))</f>
        <v/>
      </c>
      <c r="K28" s="123" t="str">
        <f>IF($P$2=1,IF(วิชา2!K28="","",วิชา2!K28),IF(วิชา2!K58="","",วิชา2!K58))</f>
        <v/>
      </c>
      <c r="L28" s="122" t="str">
        <f>IF($P$2=1,IF(วิชา2!L28="","",วิชา2!L28),IF(วิชา2!L58="","",วิชา2!L58))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IF($P$2=1,IF(วิชา2!B29="","",วิชา2!B29),IF(วิชา2!B59="","",วิชา2!B59))</f>
        <v/>
      </c>
      <c r="C29" s="123" t="str">
        <f>IF($P$2=1,IF(วิชา2!C29="","",วิชา2!C29),IF(วิชา2!C59="","",วิชา2!C59))</f>
        <v/>
      </c>
      <c r="D29" s="123" t="str">
        <f>IF($P$2=1,IF(วิชา2!D29="","",วิชา2!D29),IF(วิชา2!D59="","",วิชา2!D59))</f>
        <v/>
      </c>
      <c r="E29" s="123" t="str">
        <f>IF($P$2=1,IF(วิชา2!E29="","",วิชา2!E29),IF(วิชา2!E59="","",วิชา2!E59))</f>
        <v/>
      </c>
      <c r="F29" s="122" t="str">
        <f>IF($P$2=1,IF(วิชา2!F29="","",วิชา2!F29),IF(วิชา2!F59="","",วิชา2!F59))</f>
        <v/>
      </c>
      <c r="G29" s="123" t="str">
        <f>IF($P$2=1,IF(วิชา2!G29="","",วิชา2!G29),IF(วิชา2!G59="","",วิชา2!G59))</f>
        <v/>
      </c>
      <c r="H29" s="123" t="str">
        <f>IF($P$2=1,IF(วิชา2!H29="","",วิชา2!H29),IF(วิชา2!H59="","",วิชา2!H59))</f>
        <v/>
      </c>
      <c r="I29" s="123" t="str">
        <f>IF($P$2=1,IF(วิชา2!I29="","",วิชา2!I29),IF(วิชา2!I59="","",วิชา2!I59))</f>
        <v/>
      </c>
      <c r="J29" s="122" t="str">
        <f>IF($P$2=1,IF(วิชา2!J29="","",วิชา2!J29),IF(วิชา2!J59="","",วิชา2!J59))</f>
        <v/>
      </c>
      <c r="K29" s="123" t="str">
        <f>IF($P$2=1,IF(วิชา2!K29="","",วิชา2!K29),IF(วิชา2!K59="","",วิชา2!K59))</f>
        <v/>
      </c>
      <c r="L29" s="122" t="str">
        <f>IF($P$2=1,IF(วิชา2!L29="","",วิชา2!L29),IF(วิชา2!L59="","",วิชา2!L59))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IF($P$2=1,IF(วิชา2!B30="","",วิชา2!B30),IF(วิชา2!B60="","",วิชา2!B60))</f>
        <v/>
      </c>
      <c r="C30" s="123" t="str">
        <f>IF($P$2=1,IF(วิชา2!C30="","",วิชา2!C30),IF(วิชา2!C60="","",วิชา2!C60))</f>
        <v/>
      </c>
      <c r="D30" s="123" t="str">
        <f>IF($P$2=1,IF(วิชา2!D30="","",วิชา2!D30),IF(วิชา2!D60="","",วิชา2!D60))</f>
        <v/>
      </c>
      <c r="E30" s="123" t="str">
        <f>IF($P$2=1,IF(วิชา2!E30="","",วิชา2!E30),IF(วิชา2!E60="","",วิชา2!E60))</f>
        <v/>
      </c>
      <c r="F30" s="122" t="str">
        <f>IF($P$2=1,IF(วิชา2!F30="","",วิชา2!F30),IF(วิชา2!F60="","",วิชา2!F60))</f>
        <v/>
      </c>
      <c r="G30" s="123" t="str">
        <f>IF($P$2=1,IF(วิชา2!G30="","",วิชา2!G30),IF(วิชา2!G60="","",วิชา2!G60))</f>
        <v/>
      </c>
      <c r="H30" s="123" t="str">
        <f>IF($P$2=1,IF(วิชา2!H30="","",วิชา2!H30),IF(วิชา2!H60="","",วิชา2!H60))</f>
        <v/>
      </c>
      <c r="I30" s="123" t="str">
        <f>IF($P$2=1,IF(วิชา2!I30="","",วิชา2!I30),IF(วิชา2!I60="","",วิชา2!I60))</f>
        <v/>
      </c>
      <c r="J30" s="122" t="str">
        <f>IF($P$2=1,IF(วิชา2!J30="","",วิชา2!J30),IF(วิชา2!J60="","",วิชา2!J60))</f>
        <v/>
      </c>
      <c r="K30" s="123" t="str">
        <f>IF($P$2=1,IF(วิชา2!K30="","",วิชา2!K30),IF(วิชา2!K60="","",วิชา2!K60))</f>
        <v/>
      </c>
      <c r="L30" s="122" t="str">
        <f>IF($P$2=1,IF(วิชา2!L30="","",วิชา2!L30),IF(วิชา2!L60="","",วิชา2!L60))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IF($P$2=1,IF(วิชา2!B31="","",วิชา2!B31),IF(วิชา2!B61="","",วิชา2!B61))</f>
        <v/>
      </c>
      <c r="C31" s="123" t="str">
        <f>IF($P$2=1,IF(วิชา2!C31="","",วิชา2!C31),IF(วิชา2!C61="","",วิชา2!C61))</f>
        <v/>
      </c>
      <c r="D31" s="123" t="str">
        <f>IF($P$2=1,IF(วิชา2!D31="","",วิชา2!D31),IF(วิชา2!D61="","",วิชา2!D61))</f>
        <v/>
      </c>
      <c r="E31" s="123" t="str">
        <f>IF($P$2=1,IF(วิชา2!E31="","",วิชา2!E31),IF(วิชา2!E61="","",วิชา2!E61))</f>
        <v/>
      </c>
      <c r="F31" s="122" t="str">
        <f>IF($P$2=1,IF(วิชา2!F31="","",วิชา2!F31),IF(วิชา2!F61="","",วิชา2!F61))</f>
        <v/>
      </c>
      <c r="G31" s="123" t="str">
        <f>IF($P$2=1,IF(วิชา2!G31="","",วิชา2!G31),IF(วิชา2!G61="","",วิชา2!G61))</f>
        <v/>
      </c>
      <c r="H31" s="123" t="str">
        <f>IF($P$2=1,IF(วิชา2!H31="","",วิชา2!H31),IF(วิชา2!H61="","",วิชา2!H61))</f>
        <v/>
      </c>
      <c r="I31" s="123" t="str">
        <f>IF($P$2=1,IF(วิชา2!I31="","",วิชา2!I31),IF(วิชา2!I61="","",วิชา2!I61))</f>
        <v/>
      </c>
      <c r="J31" s="122" t="str">
        <f>IF($P$2=1,IF(วิชา2!J31="","",วิชา2!J31),IF(วิชา2!J61="","",วิชา2!J61))</f>
        <v/>
      </c>
      <c r="K31" s="123" t="str">
        <f>IF($P$2=1,IF(วิชา2!K31="","",วิชา2!K31),IF(วิชา2!K61="","",วิชา2!K61))</f>
        <v/>
      </c>
      <c r="L31" s="122" t="str">
        <f>IF($P$2=1,IF(วิชา2!L31="","",วิชา2!L31),IF(วิชา2!L61="","",วิชา2!L61))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IF($P$2=1,IF(วิชา2!B32="","",วิชา2!B32),IF(วิชา2!B62="","",วิชา2!B62))</f>
        <v/>
      </c>
      <c r="C32" s="123" t="str">
        <f>IF($P$2=1,IF(วิชา2!C32="","",วิชา2!C32),IF(วิชา2!C62="","",วิชา2!C62))</f>
        <v/>
      </c>
      <c r="D32" s="123" t="str">
        <f>IF($P$2=1,IF(วิชา2!D32="","",วิชา2!D32),IF(วิชา2!D62="","",วิชา2!D62))</f>
        <v/>
      </c>
      <c r="E32" s="123" t="str">
        <f>IF($P$2=1,IF(วิชา2!E32="","",วิชา2!E32),IF(วิชา2!E62="","",วิชา2!E62))</f>
        <v/>
      </c>
      <c r="F32" s="122" t="str">
        <f>IF($P$2=1,IF(วิชา2!F32="","",วิชา2!F32),IF(วิชา2!F62="","",วิชา2!F62))</f>
        <v/>
      </c>
      <c r="G32" s="123" t="str">
        <f>IF($P$2=1,IF(วิชา2!G32="","",วิชา2!G32),IF(วิชา2!G62="","",วิชา2!G62))</f>
        <v/>
      </c>
      <c r="H32" s="123" t="str">
        <f>IF($P$2=1,IF(วิชา2!H32="","",วิชา2!H32),IF(วิชา2!H62="","",วิชา2!H62))</f>
        <v/>
      </c>
      <c r="I32" s="123" t="str">
        <f>IF($P$2=1,IF(วิชา2!I32="","",วิชา2!I32),IF(วิชา2!I62="","",วิชา2!I62))</f>
        <v/>
      </c>
      <c r="J32" s="122" t="str">
        <f>IF($P$2=1,IF(วิชา2!J32="","",วิชา2!J32),IF(วิชา2!J62="","",วิชา2!J62))</f>
        <v/>
      </c>
      <c r="K32" s="123" t="str">
        <f>IF($P$2=1,IF(วิชา2!K32="","",วิชา2!K32),IF(วิชา2!K62="","",วิชา2!K62))</f>
        <v/>
      </c>
      <c r="L32" s="122" t="str">
        <f>IF($P$2=1,IF(วิชา2!L32="","",วิชา2!L32),IF(วิชา2!L62="","",วิชา2!L62))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IF($P$2=1,IF(วิชา2!B33="","",วิชา2!B33),IF(วิชา2!B63="","",วิชา2!B63))</f>
        <v/>
      </c>
      <c r="C33" s="123" t="str">
        <f>IF($P$2=1,IF(วิชา2!C33="","",วิชา2!C33),IF(วิชา2!C63="","",วิชา2!C63))</f>
        <v/>
      </c>
      <c r="D33" s="123" t="str">
        <f>IF($P$2=1,IF(วิชา2!D33="","",วิชา2!D33),IF(วิชา2!D63="","",วิชา2!D63))</f>
        <v/>
      </c>
      <c r="E33" s="123" t="str">
        <f>IF($P$2=1,IF(วิชา2!E33="","",วิชา2!E33),IF(วิชา2!E63="","",วิชา2!E63))</f>
        <v/>
      </c>
      <c r="F33" s="122" t="str">
        <f>IF($P$2=1,IF(วิชา2!F33="","",วิชา2!F33),IF(วิชา2!F63="","",วิชา2!F63))</f>
        <v/>
      </c>
      <c r="G33" s="123" t="str">
        <f>IF($P$2=1,IF(วิชา2!G33="","",วิชา2!G33),IF(วิชา2!G63="","",วิชา2!G63))</f>
        <v/>
      </c>
      <c r="H33" s="123" t="str">
        <f>IF($P$2=1,IF(วิชา2!H33="","",วิชา2!H33),IF(วิชา2!H63="","",วิชา2!H63))</f>
        <v/>
      </c>
      <c r="I33" s="123" t="str">
        <f>IF($P$2=1,IF(วิชา2!I33="","",วิชา2!I33),IF(วิชา2!I63="","",วิชา2!I63))</f>
        <v/>
      </c>
      <c r="J33" s="122" t="str">
        <f>IF($P$2=1,IF(วิชา2!J33="","",วิชา2!J33),IF(วิชา2!J63="","",วิชา2!J63))</f>
        <v/>
      </c>
      <c r="K33" s="123" t="str">
        <f>IF($P$2=1,IF(วิชา2!K33="","",วิชา2!K33),IF(วิชา2!K63="","",วิชา2!K63))</f>
        <v/>
      </c>
      <c r="L33" s="122" t="str">
        <f>IF($P$2=1,IF(วิชา2!L33="","",วิชา2!L33),IF(วิชา2!L63="","",วิชา2!L63))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IF($P$2=1,IF(วิชา2!B34="","",วิชา2!B34),IF(วิชา2!B64="","",วิชา2!B64))</f>
        <v/>
      </c>
      <c r="C34" s="123" t="str">
        <f>IF($P$2=1,IF(วิชา2!C34="","",วิชา2!C34),IF(วิชา2!C64="","",วิชา2!C64))</f>
        <v/>
      </c>
      <c r="D34" s="123" t="str">
        <f>IF($P$2=1,IF(วิชา2!D34="","",วิชา2!D34),IF(วิชา2!D64="","",วิชา2!D64))</f>
        <v/>
      </c>
      <c r="E34" s="123" t="str">
        <f>IF($P$2=1,IF(วิชา2!E34="","",วิชา2!E34),IF(วิชา2!E64="","",วิชา2!E64))</f>
        <v/>
      </c>
      <c r="F34" s="122" t="str">
        <f>IF($P$2=1,IF(วิชา2!F34="","",วิชา2!F34),IF(วิชา2!F64="","",วิชา2!F64))</f>
        <v/>
      </c>
      <c r="G34" s="123" t="str">
        <f>IF($P$2=1,IF(วิชา2!G34="","",วิชา2!G34),IF(วิชา2!G64="","",วิชา2!G64))</f>
        <v/>
      </c>
      <c r="H34" s="123" t="str">
        <f>IF($P$2=1,IF(วิชา2!H34="","",วิชา2!H34),IF(วิชา2!H64="","",วิชา2!H64))</f>
        <v/>
      </c>
      <c r="I34" s="123" t="str">
        <f>IF($P$2=1,IF(วิชา2!I34="","",วิชา2!I34),IF(วิชา2!I64="","",วิชา2!I64))</f>
        <v/>
      </c>
      <c r="J34" s="122" t="str">
        <f>IF($P$2=1,IF(วิชา2!J34="","",วิชา2!J34),IF(วิชา2!J64="","",วิชา2!J64))</f>
        <v/>
      </c>
      <c r="K34" s="123" t="str">
        <f>IF($P$2=1,IF(วิชา2!K34="","",วิชา2!K34),IF(วิชา2!K64="","",วิชา2!K64))</f>
        <v/>
      </c>
      <c r="L34" s="122" t="str">
        <f>IF($P$2=1,IF(วิชา2!L34="","",วิชา2!L34),IF(วิชา2!L64="","",วิชา2!L64))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IF($P$2=1,IF(วิชา2!B35="","",วิชา2!B35),IF(วิชา2!B65="","",วิชา2!B65))</f>
        <v/>
      </c>
      <c r="C35" s="123" t="str">
        <f>IF($P$2=1,IF(วิชา2!C35="","",วิชา2!C35),IF(วิชา2!C65="","",วิชา2!C65))</f>
        <v/>
      </c>
      <c r="D35" s="123" t="str">
        <f>IF($P$2=1,IF(วิชา2!D35="","",วิชา2!D35),IF(วิชา2!D65="","",วิชา2!D65))</f>
        <v/>
      </c>
      <c r="E35" s="123" t="str">
        <f>IF($P$2=1,IF(วิชา2!E35="","",วิชา2!E35),IF(วิชา2!E65="","",วิชา2!E65))</f>
        <v/>
      </c>
      <c r="F35" s="122" t="str">
        <f>IF($P$2=1,IF(วิชา2!F35="","",วิชา2!F35),IF(วิชา2!F65="","",วิชา2!F65))</f>
        <v/>
      </c>
      <c r="G35" s="123" t="str">
        <f>IF($P$2=1,IF(วิชา2!G35="","",วิชา2!G35),IF(วิชา2!G65="","",วิชา2!G65))</f>
        <v/>
      </c>
      <c r="H35" s="123" t="str">
        <f>IF($P$2=1,IF(วิชา2!H35="","",วิชา2!H35),IF(วิชา2!H65="","",วิชา2!H65))</f>
        <v/>
      </c>
      <c r="I35" s="123" t="str">
        <f>IF($P$2=1,IF(วิชา2!I35="","",วิชา2!I35),IF(วิชา2!I65="","",วิชา2!I65))</f>
        <v/>
      </c>
      <c r="J35" s="122" t="str">
        <f>IF($P$2=1,IF(วิชา2!J35="","",วิชา2!J35),IF(วิชา2!J65="","",วิชา2!J65))</f>
        <v/>
      </c>
      <c r="K35" s="123" t="str">
        <f>IF($P$2=1,IF(วิชา2!K35="","",วิชา2!K35),IF(วิชา2!K65="","",วิชา2!K65))</f>
        <v/>
      </c>
      <c r="L35" s="122" t="str">
        <f>IF($P$2=1,IF(วิชา2!L35="","",วิชา2!L35),IF(วิชา2!L65="","",วิชา2!L65))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M1:N1"/>
    <mergeCell ref="M2:N2"/>
    <mergeCell ref="M3:N4"/>
    <mergeCell ref="L1:L5"/>
    <mergeCell ref="H2:H4"/>
    <mergeCell ref="I2:I4"/>
    <mergeCell ref="J2:J5"/>
    <mergeCell ref="G1:J1"/>
    <mergeCell ref="G2:G4"/>
    <mergeCell ref="A1:A2"/>
    <mergeCell ref="B1:B2"/>
    <mergeCell ref="A3:A5"/>
    <mergeCell ref="B3:B5"/>
    <mergeCell ref="K1:K5"/>
    <mergeCell ref="C1:F1"/>
    <mergeCell ref="C2:C4"/>
    <mergeCell ref="D2:D4"/>
    <mergeCell ref="E2:E4"/>
    <mergeCell ref="F2:F5"/>
  </mergeCells>
  <conditionalFormatting sqref="L6:L35">
    <cfRule type="cellIs" dxfId="45" priority="2" operator="equal">
      <formula>0</formula>
    </cfRule>
    <cfRule type="cellIs" dxfId="44" priority="3" operator="equal">
      <formula>"ย้ายออก"</formula>
    </cfRule>
  </conditionalFormatting>
  <conditionalFormatting sqref="K6:K35">
    <cfRule type="cellIs" dxfId="43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8A5C259-1795-493A-AC5A-B8FC0F273879}">
          <x14:formula1>
            <xm:f>รายการ!$M$2:$M$3</xm:f>
          </x14:formula1>
          <xm:sqref>P2</xm:sqref>
        </x14:dataValidation>
        <x14:dataValidation type="list" allowBlank="1" showInputMessage="1" showErrorMessage="1" xr:uid="{4B2D69AB-9495-49CC-8B6F-B314EE26F980}">
          <x14:formula1>
            <xm:f>รายการ!$K$2:$K$37</xm:f>
          </x14:formula1>
          <xm:sqref>P1</xm:sqref>
        </x14:dataValidation>
      </x14:dataValidations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9378A-EF76-4A98-AA2F-3974639D3DF1}">
  <sheetPr codeName="Sheet110"/>
  <dimension ref="A1:U35"/>
  <sheetViews>
    <sheetView workbookViewId="0">
      <selection activeCell="M3" sqref="M3:N4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21" ht="21.75" customHeight="1" x14ac:dyDescent="0.3">
      <c r="A1" s="950" t="s">
        <v>145</v>
      </c>
      <c r="B1" s="952" t="str">
        <f>IF(วิชา3!$N$2="","",วิชา3!$N$2)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21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IF(B1="","",AVERAGE(วิชา3!K6:K65))</f>
        <v/>
      </c>
      <c r="N2" s="960"/>
      <c r="O2" s="141" t="s">
        <v>198</v>
      </c>
      <c r="P2" s="140">
        <v>1</v>
      </c>
      <c r="Q2" s="142"/>
    </row>
    <row r="3" spans="1:21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21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21" x14ac:dyDescent="0.3">
      <c r="A5" s="950"/>
      <c r="B5" s="951"/>
      <c r="C5" s="120">
        <f>IF(วิชา3!C5="","",วิชา3!C5)</f>
        <v>70</v>
      </c>
      <c r="D5" s="120">
        <f>IF(วิชา3!D5="","",วิชา3!D5)</f>
        <v>30</v>
      </c>
      <c r="E5" s="120">
        <f>IF(วิชา3!E5="","",วิชา3!E5)</f>
        <v>100</v>
      </c>
      <c r="F5" s="966"/>
      <c r="G5" s="120">
        <f>IF(วิชา3!G5="","",วิชา3!G5)</f>
        <v>70</v>
      </c>
      <c r="H5" s="120">
        <f>IF(วิชา3!H5="","",วิชา3!H5)</f>
        <v>30</v>
      </c>
      <c r="I5" s="120">
        <f>IF(วิชา3!I5="","",วิชา3!I5)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21" ht="20.100000000000001" customHeight="1" x14ac:dyDescent="0.3">
      <c r="A6" s="267">
        <f>IF(P2="","",IF(P2=1,1,31))</f>
        <v>1</v>
      </c>
      <c r="B6" s="114" t="str">
        <f>IF($P$2=1,IF(วิชา3!B6="","",วิชา3!B6),IF(วิชา3!B36="","",วิชา3!B36))</f>
        <v/>
      </c>
      <c r="C6" s="123" t="str">
        <f>IF($P$2=1,IF(วิชา3!C6="","",วิชา3!C6),IF(วิชา3!C36="","",วิชา3!C36))</f>
        <v/>
      </c>
      <c r="D6" s="123" t="str">
        <f>IF($P$2=1,IF(วิชา3!D6="","",วิชา3!D6),IF(วิชา3!D36="","",วิชา3!D36))</f>
        <v/>
      </c>
      <c r="E6" s="123" t="str">
        <f>IF($P$2=1,IF(วิชา3!E6="","",วิชา3!E6),IF(วิชา3!E36="","",วิชา3!E36))</f>
        <v/>
      </c>
      <c r="F6" s="122" t="str">
        <f>IF($P$2=1,IF(วิชา3!F6="","",วิชา3!F6),IF(วิชา3!F36="","",วิชา3!F36))</f>
        <v/>
      </c>
      <c r="G6" s="123" t="str">
        <f>IF($P$2=1,IF(วิชา3!G6="","",วิชา3!G6),IF(วิชา3!G36="","",วิชา3!G36))</f>
        <v/>
      </c>
      <c r="H6" s="123" t="str">
        <f>IF($P$2=1,IF(วิชา3!H6="","",วิชา3!H6),IF(วิชา3!H36="","",วิชา3!H36))</f>
        <v/>
      </c>
      <c r="I6" s="123" t="str">
        <f>IF($P$2=1,IF(วิชา3!I6="","",วิชา3!I6),IF(วิชา3!I36="","",วิชา3!I36))</f>
        <v/>
      </c>
      <c r="J6" s="122" t="str">
        <f>IF($P$2=1,IF(วิชา3!J6="","",วิชา3!J6),IF(วิชา3!J36="","",วิชา3!J36))</f>
        <v/>
      </c>
      <c r="K6" s="123" t="str">
        <f>IF($P$2=1,IF(วิชา3!K6="","",วิชา3!K6),IF(วิชา3!K36="","",วิชา3!K36))</f>
        <v/>
      </c>
      <c r="L6" s="122" t="str">
        <f>IF($P$2=1,IF(วิชา3!L6="","",วิชา3!L6),IF(วิชา3!L36="","",วิชา3!L36))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  <c r="U6" s="477"/>
    </row>
    <row r="7" spans="1:21" ht="20.100000000000001" customHeight="1" x14ac:dyDescent="0.3">
      <c r="A7" s="267">
        <f>A6+1</f>
        <v>2</v>
      </c>
      <c r="B7" s="114" t="str">
        <f>IF($P$2=1,IF(วิชา3!B7="","",วิชา3!B7),IF(วิชา3!B37="","",วิชา3!B37))</f>
        <v/>
      </c>
      <c r="C7" s="123" t="str">
        <f>IF($P$2=1,IF(วิชา3!C7="","",วิชา3!C7),IF(วิชา3!C37="","",วิชา3!C37))</f>
        <v/>
      </c>
      <c r="D7" s="123" t="str">
        <f>IF($P$2=1,IF(วิชา3!D7="","",วิชา3!D7),IF(วิชา3!D37="","",วิชา3!D37))</f>
        <v/>
      </c>
      <c r="E7" s="123" t="str">
        <f>IF($P$2=1,IF(วิชา3!E7="","",วิชา3!E7),IF(วิชา3!E37="","",วิชา3!E37))</f>
        <v/>
      </c>
      <c r="F7" s="122" t="str">
        <f>IF($P$2=1,IF(วิชา3!F7="","",วิชา3!F7),IF(วิชา3!F37="","",วิชา3!F37))</f>
        <v/>
      </c>
      <c r="G7" s="123" t="str">
        <f>IF($P$2=1,IF(วิชา3!G7="","",วิชา3!G7),IF(วิชา3!G37="","",วิชา3!G37))</f>
        <v/>
      </c>
      <c r="H7" s="123" t="str">
        <f>IF($P$2=1,IF(วิชา3!H7="","",วิชา3!H7),IF(วิชา3!H37="","",วิชา3!H37))</f>
        <v/>
      </c>
      <c r="I7" s="123" t="str">
        <f>IF($P$2=1,IF(วิชา3!I7="","",วิชา3!I7),IF(วิชา3!I37="","",วิชา3!I37))</f>
        <v/>
      </c>
      <c r="J7" s="122" t="str">
        <f>IF($P$2=1,IF(วิชา3!J7="","",วิชา3!J7),IF(วิชา3!J37="","",วิชา3!J37))</f>
        <v/>
      </c>
      <c r="K7" s="123" t="str">
        <f>IF($P$2=1,IF(วิชา3!K7="","",วิชา3!K7),IF(วิชา3!K37="","",วิชา3!K37))</f>
        <v/>
      </c>
      <c r="L7" s="122" t="str">
        <f>IF($P$2=1,IF(วิชา3!L7="","",วิชา3!L7),IF(วิชา3!L37="","",วิชา3!L37))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21" ht="20.100000000000001" customHeight="1" x14ac:dyDescent="0.3">
      <c r="A8" s="267">
        <f t="shared" ref="A8:A35" si="2">A7+1</f>
        <v>3</v>
      </c>
      <c r="B8" s="114" t="str">
        <f>IF($P$2=1,IF(วิชา3!B8="","",วิชา3!B8),IF(วิชา3!B38="","",วิชา3!B38))</f>
        <v/>
      </c>
      <c r="C8" s="123" t="str">
        <f>IF($P$2=1,IF(วิชา3!C8="","",วิชา3!C8),IF(วิชา3!C38="","",วิชา3!C38))</f>
        <v/>
      </c>
      <c r="D8" s="123" t="str">
        <f>IF($P$2=1,IF(วิชา3!D8="","",วิชา3!D8),IF(วิชา3!D38="","",วิชา3!D38))</f>
        <v/>
      </c>
      <c r="E8" s="123" t="str">
        <f>IF($P$2=1,IF(วิชา3!E8="","",วิชา3!E8),IF(วิชา3!E38="","",วิชา3!E38))</f>
        <v/>
      </c>
      <c r="F8" s="122" t="str">
        <f>IF($P$2=1,IF(วิชา3!F8="","",วิชา3!F8),IF(วิชา3!F38="","",วิชา3!F38))</f>
        <v/>
      </c>
      <c r="G8" s="123" t="str">
        <f>IF($P$2=1,IF(วิชา3!G8="","",วิชา3!G8),IF(วิชา3!G38="","",วิชา3!G38))</f>
        <v/>
      </c>
      <c r="H8" s="123" t="str">
        <f>IF($P$2=1,IF(วิชา3!H8="","",วิชา3!H8),IF(วิชา3!H38="","",วิชา3!H38))</f>
        <v/>
      </c>
      <c r="I8" s="123" t="str">
        <f>IF($P$2=1,IF(วิชา3!I8="","",วิชา3!I8),IF(วิชา3!I38="","",วิชา3!I38))</f>
        <v/>
      </c>
      <c r="J8" s="122" t="str">
        <f>IF($P$2=1,IF(วิชา3!J8="","",วิชา3!J8),IF(วิชา3!J38="","",วิชา3!J38))</f>
        <v/>
      </c>
      <c r="K8" s="123" t="str">
        <f>IF($P$2=1,IF(วิชา3!K8="","",วิชา3!K8),IF(วิชา3!K38="","",วิชา3!K38))</f>
        <v/>
      </c>
      <c r="L8" s="122" t="str">
        <f>IF($P$2=1,IF(วิชา3!L8="","",วิชา3!L8),IF(วิชา3!L38="","",วิชา3!L38))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21" ht="20.100000000000001" customHeight="1" x14ac:dyDescent="0.3">
      <c r="A9" s="267">
        <f t="shared" si="2"/>
        <v>4</v>
      </c>
      <c r="B9" s="114" t="str">
        <f>IF($P$2=1,IF(วิชา3!B9="","",วิชา3!B9),IF(วิชา3!B39="","",วิชา3!B39))</f>
        <v/>
      </c>
      <c r="C9" s="123" t="str">
        <f>IF($P$2=1,IF(วิชา3!C9="","",วิชา3!C9),IF(วิชา3!C39="","",วิชา3!C39))</f>
        <v/>
      </c>
      <c r="D9" s="123" t="str">
        <f>IF($P$2=1,IF(วิชา3!D9="","",วิชา3!D9),IF(วิชา3!D39="","",วิชา3!D39))</f>
        <v/>
      </c>
      <c r="E9" s="123" t="str">
        <f>IF($P$2=1,IF(วิชา3!E9="","",วิชา3!E9),IF(วิชา3!E39="","",วิชา3!E39))</f>
        <v/>
      </c>
      <c r="F9" s="122" t="str">
        <f>IF($P$2=1,IF(วิชา3!F9="","",วิชา3!F9),IF(วิชา3!F39="","",วิชา3!F39))</f>
        <v/>
      </c>
      <c r="G9" s="123" t="str">
        <f>IF($P$2=1,IF(วิชา3!G9="","",วิชา3!G9),IF(วิชา3!G39="","",วิชา3!G39))</f>
        <v/>
      </c>
      <c r="H9" s="123" t="str">
        <f>IF($P$2=1,IF(วิชา3!H9="","",วิชา3!H9),IF(วิชา3!H39="","",วิชา3!H39))</f>
        <v/>
      </c>
      <c r="I9" s="123" t="str">
        <f>IF($P$2=1,IF(วิชา3!I9="","",วิชา3!I9),IF(วิชา3!I39="","",วิชา3!I39))</f>
        <v/>
      </c>
      <c r="J9" s="122" t="str">
        <f>IF($P$2=1,IF(วิชา3!J9="","",วิชา3!J9),IF(วิชา3!J39="","",วิชา3!J39))</f>
        <v/>
      </c>
      <c r="K9" s="123" t="str">
        <f>IF($P$2=1,IF(วิชา3!K9="","",วิชา3!K9),IF(วิชา3!K39="","",วิชา3!K39))</f>
        <v/>
      </c>
      <c r="L9" s="122" t="str">
        <f>IF($P$2=1,IF(วิชา3!L9="","",วิชา3!L9),IF(วิชา3!L39="","",วิชา3!L39))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21" ht="20.100000000000001" customHeight="1" x14ac:dyDescent="0.3">
      <c r="A10" s="267">
        <f t="shared" si="2"/>
        <v>5</v>
      </c>
      <c r="B10" s="114" t="str">
        <f>IF($P$2=1,IF(วิชา3!B10="","",วิชา3!B10),IF(วิชา3!B40="","",วิชา3!B40))</f>
        <v/>
      </c>
      <c r="C10" s="123" t="str">
        <f>IF($P$2=1,IF(วิชา3!C10="","",วิชา3!C10),IF(วิชา3!C40="","",วิชา3!C40))</f>
        <v/>
      </c>
      <c r="D10" s="123" t="str">
        <f>IF($P$2=1,IF(วิชา3!D10="","",วิชา3!D10),IF(วิชา3!D40="","",วิชา3!D40))</f>
        <v/>
      </c>
      <c r="E10" s="123" t="str">
        <f>IF($P$2=1,IF(วิชา3!E10="","",วิชา3!E10),IF(วิชา3!E40="","",วิชา3!E40))</f>
        <v/>
      </c>
      <c r="F10" s="122" t="str">
        <f>IF($P$2=1,IF(วิชา3!F10="","",วิชา3!F10),IF(วิชา3!F40="","",วิชา3!F40))</f>
        <v/>
      </c>
      <c r="G10" s="123" t="str">
        <f>IF($P$2=1,IF(วิชา3!G10="","",วิชา3!G10),IF(วิชา3!G40="","",วิชา3!G40))</f>
        <v/>
      </c>
      <c r="H10" s="123" t="str">
        <f>IF($P$2=1,IF(วิชา3!H10="","",วิชา3!H10),IF(วิชา3!H40="","",วิชา3!H40))</f>
        <v/>
      </c>
      <c r="I10" s="123" t="str">
        <f>IF($P$2=1,IF(วิชา3!I10="","",วิชา3!I10),IF(วิชา3!I40="","",วิชา3!I40))</f>
        <v/>
      </c>
      <c r="J10" s="122" t="str">
        <f>IF($P$2=1,IF(วิชา3!J10="","",วิชา3!J10),IF(วิชา3!J40="","",วิชา3!J40))</f>
        <v/>
      </c>
      <c r="K10" s="123" t="str">
        <f>IF($P$2=1,IF(วิชา3!K10="","",วิชา3!K10),IF(วิชา3!K40="","",วิชา3!K40))</f>
        <v/>
      </c>
      <c r="L10" s="122" t="str">
        <f>IF($P$2=1,IF(วิชา3!L10="","",วิชา3!L10),IF(วิชา3!L40="","",วิชา3!L40))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21" ht="20.100000000000001" customHeight="1" x14ac:dyDescent="0.3">
      <c r="A11" s="267">
        <f t="shared" si="2"/>
        <v>6</v>
      </c>
      <c r="B11" s="114" t="str">
        <f>IF($P$2=1,IF(วิชา3!B11="","",วิชา3!B11),IF(วิชา3!B41="","",วิชา3!B41))</f>
        <v/>
      </c>
      <c r="C11" s="123" t="str">
        <f>IF($P$2=1,IF(วิชา3!C11="","",วิชา3!C11),IF(วิชา3!C41="","",วิชา3!C41))</f>
        <v/>
      </c>
      <c r="D11" s="123" t="str">
        <f>IF($P$2=1,IF(วิชา3!D11="","",วิชา3!D11),IF(วิชา3!D41="","",วิชา3!D41))</f>
        <v/>
      </c>
      <c r="E11" s="123" t="str">
        <f>IF($P$2=1,IF(วิชา3!E11="","",วิชา3!E11),IF(วิชา3!E41="","",วิชา3!E41))</f>
        <v/>
      </c>
      <c r="F11" s="122" t="str">
        <f>IF($P$2=1,IF(วิชา3!F11="","",วิชา3!F11),IF(วิชา3!F41="","",วิชา3!F41))</f>
        <v/>
      </c>
      <c r="G11" s="123" t="str">
        <f>IF($P$2=1,IF(วิชา3!G11="","",วิชา3!G11),IF(วิชา3!G41="","",วิชา3!G41))</f>
        <v/>
      </c>
      <c r="H11" s="123" t="str">
        <f>IF($P$2=1,IF(วิชา3!H11="","",วิชา3!H11),IF(วิชา3!H41="","",วิชา3!H41))</f>
        <v/>
      </c>
      <c r="I11" s="123" t="str">
        <f>IF($P$2=1,IF(วิชา3!I11="","",วิชา3!I11),IF(วิชา3!I41="","",วิชา3!I41))</f>
        <v/>
      </c>
      <c r="J11" s="122" t="str">
        <f>IF($P$2=1,IF(วิชา3!J11="","",วิชา3!J11),IF(วิชา3!J41="","",วิชา3!J41))</f>
        <v/>
      </c>
      <c r="K11" s="123" t="str">
        <f>IF($P$2=1,IF(วิชา3!K11="","",วิชา3!K11),IF(วิชา3!K41="","",วิชา3!K41))</f>
        <v/>
      </c>
      <c r="L11" s="122" t="str">
        <f>IF($P$2=1,IF(วิชา3!L11="","",วิชา3!L11),IF(วิชา3!L41="","",วิชา3!L41))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21" ht="20.100000000000001" customHeight="1" x14ac:dyDescent="0.3">
      <c r="A12" s="267">
        <f t="shared" si="2"/>
        <v>7</v>
      </c>
      <c r="B12" s="114" t="str">
        <f>IF($P$2=1,IF(วิชา3!B12="","",วิชา3!B12),IF(วิชา3!B42="","",วิชา3!B42))</f>
        <v/>
      </c>
      <c r="C12" s="123" t="str">
        <f>IF($P$2=1,IF(วิชา3!C12="","",วิชา3!C12),IF(วิชา3!C42="","",วิชา3!C42))</f>
        <v/>
      </c>
      <c r="D12" s="123" t="str">
        <f>IF($P$2=1,IF(วิชา3!D12="","",วิชา3!D12),IF(วิชา3!D42="","",วิชา3!D42))</f>
        <v/>
      </c>
      <c r="E12" s="123" t="str">
        <f>IF($P$2=1,IF(วิชา3!E12="","",วิชา3!E12),IF(วิชา3!E42="","",วิชา3!E42))</f>
        <v/>
      </c>
      <c r="F12" s="122" t="str">
        <f>IF($P$2=1,IF(วิชา3!F12="","",วิชา3!F12),IF(วิชา3!F42="","",วิชา3!F42))</f>
        <v/>
      </c>
      <c r="G12" s="123" t="str">
        <f>IF($P$2=1,IF(วิชา3!G12="","",วิชา3!G12),IF(วิชา3!G42="","",วิชา3!G42))</f>
        <v/>
      </c>
      <c r="H12" s="123" t="str">
        <f>IF($P$2=1,IF(วิชา3!H12="","",วิชา3!H12),IF(วิชา3!H42="","",วิชา3!H42))</f>
        <v/>
      </c>
      <c r="I12" s="123" t="str">
        <f>IF($P$2=1,IF(วิชา3!I12="","",วิชา3!I12),IF(วิชา3!I42="","",วิชา3!I42))</f>
        <v/>
      </c>
      <c r="J12" s="122" t="str">
        <f>IF($P$2=1,IF(วิชา3!J12="","",วิชา3!J12),IF(วิชา3!J42="","",วิชา3!J42))</f>
        <v/>
      </c>
      <c r="K12" s="123" t="str">
        <f>IF($P$2=1,IF(วิชา3!K12="","",วิชา3!K12),IF(วิชา3!K42="","",วิชา3!K42))</f>
        <v/>
      </c>
      <c r="L12" s="122" t="str">
        <f>IF($P$2=1,IF(วิชา3!L12="","",วิชา3!L12),IF(วิชา3!L42="","",วิชา3!L42))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21" ht="20.100000000000001" customHeight="1" x14ac:dyDescent="0.3">
      <c r="A13" s="267">
        <f t="shared" si="2"/>
        <v>8</v>
      </c>
      <c r="B13" s="114" t="str">
        <f>IF($P$2=1,IF(วิชา3!B13="","",วิชา3!B13),IF(วิชา3!B43="","",วิชา3!B43))</f>
        <v/>
      </c>
      <c r="C13" s="123" t="str">
        <f>IF($P$2=1,IF(วิชา3!C13="","",วิชา3!C13),IF(วิชา3!C43="","",วิชา3!C43))</f>
        <v/>
      </c>
      <c r="D13" s="123" t="str">
        <f>IF($P$2=1,IF(วิชา3!D13="","",วิชา3!D13),IF(วิชา3!D43="","",วิชา3!D43))</f>
        <v/>
      </c>
      <c r="E13" s="123" t="str">
        <f>IF($P$2=1,IF(วิชา3!E13="","",วิชา3!E13),IF(วิชา3!E43="","",วิชา3!E43))</f>
        <v/>
      </c>
      <c r="F13" s="122" t="str">
        <f>IF($P$2=1,IF(วิชา3!F13="","",วิชา3!F13),IF(วิชา3!F43="","",วิชา3!F43))</f>
        <v/>
      </c>
      <c r="G13" s="123" t="str">
        <f>IF($P$2=1,IF(วิชา3!G13="","",วิชา3!G13),IF(วิชา3!G43="","",วิชา3!G43))</f>
        <v/>
      </c>
      <c r="H13" s="123" t="str">
        <f>IF($P$2=1,IF(วิชา3!H13="","",วิชา3!H13),IF(วิชา3!H43="","",วิชา3!H43))</f>
        <v/>
      </c>
      <c r="I13" s="123" t="str">
        <f>IF($P$2=1,IF(วิชา3!I13="","",วิชา3!I13),IF(วิชา3!I43="","",วิชา3!I43))</f>
        <v/>
      </c>
      <c r="J13" s="122" t="str">
        <f>IF($P$2=1,IF(วิชา3!J13="","",วิชา3!J13),IF(วิชา3!J43="","",วิชา3!J43))</f>
        <v/>
      </c>
      <c r="K13" s="123" t="str">
        <f>IF($P$2=1,IF(วิชา3!K13="","",วิชา3!K13),IF(วิชา3!K43="","",วิชา3!K43))</f>
        <v/>
      </c>
      <c r="L13" s="122" t="str">
        <f>IF($P$2=1,IF(วิชา3!L13="","",วิชา3!L13),IF(วิชา3!L43="","",วิชา3!L43))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21" ht="20.100000000000001" customHeight="1" x14ac:dyDescent="0.3">
      <c r="A14" s="267">
        <f t="shared" si="2"/>
        <v>9</v>
      </c>
      <c r="B14" s="114" t="str">
        <f>IF($P$2=1,IF(วิชา3!B14="","",วิชา3!B14),IF(วิชา3!B44="","",วิชา3!B44))</f>
        <v/>
      </c>
      <c r="C14" s="123" t="str">
        <f>IF($P$2=1,IF(วิชา3!C14="","",วิชา3!C14),IF(วิชา3!C44="","",วิชา3!C44))</f>
        <v/>
      </c>
      <c r="D14" s="123" t="str">
        <f>IF($P$2=1,IF(วิชา3!D14="","",วิชา3!D14),IF(วิชา3!D44="","",วิชา3!D44))</f>
        <v/>
      </c>
      <c r="E14" s="123" t="str">
        <f>IF($P$2=1,IF(วิชา3!E14="","",วิชา3!E14),IF(วิชา3!E44="","",วิชา3!E44))</f>
        <v/>
      </c>
      <c r="F14" s="122" t="str">
        <f>IF($P$2=1,IF(วิชา3!F14="","",วิชา3!F14),IF(วิชา3!F44="","",วิชา3!F44))</f>
        <v/>
      </c>
      <c r="G14" s="123" t="str">
        <f>IF($P$2=1,IF(วิชา3!G14="","",วิชา3!G14),IF(วิชา3!G44="","",วิชา3!G44))</f>
        <v/>
      </c>
      <c r="H14" s="123" t="str">
        <f>IF($P$2=1,IF(วิชา3!H14="","",วิชา3!H14),IF(วิชา3!H44="","",วิชา3!H44))</f>
        <v/>
      </c>
      <c r="I14" s="123" t="str">
        <f>IF($P$2=1,IF(วิชา3!I14="","",วิชา3!I14),IF(วิชา3!I44="","",วิชา3!I44))</f>
        <v/>
      </c>
      <c r="J14" s="122" t="str">
        <f>IF($P$2=1,IF(วิชา3!J14="","",วิชา3!J14),IF(วิชา3!J44="","",วิชา3!J44))</f>
        <v/>
      </c>
      <c r="K14" s="123" t="str">
        <f>IF($P$2=1,IF(วิชา3!K14="","",วิชา3!K14),IF(วิชา3!K44="","",วิชา3!K44))</f>
        <v/>
      </c>
      <c r="L14" s="122" t="str">
        <f>IF($P$2=1,IF(วิชา3!L14="","",วิชา3!L14),IF(วิชา3!L44="","",วิชา3!L44))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21" ht="20.100000000000001" customHeight="1" x14ac:dyDescent="0.3">
      <c r="A15" s="267">
        <f t="shared" si="2"/>
        <v>10</v>
      </c>
      <c r="B15" s="114" t="str">
        <f>IF($P$2=1,IF(วิชา3!B15="","",วิชา3!B15),IF(วิชา3!B45="","",วิชา3!B45))</f>
        <v/>
      </c>
      <c r="C15" s="123" t="str">
        <f>IF($P$2=1,IF(วิชา3!C15="","",วิชา3!C15),IF(วิชา3!C45="","",วิชา3!C45))</f>
        <v/>
      </c>
      <c r="D15" s="123" t="str">
        <f>IF($P$2=1,IF(วิชา3!D15="","",วิชา3!D15),IF(วิชา3!D45="","",วิชา3!D45))</f>
        <v/>
      </c>
      <c r="E15" s="123" t="str">
        <f>IF($P$2=1,IF(วิชา3!E15="","",วิชา3!E15),IF(วิชา3!E45="","",วิชา3!E45))</f>
        <v/>
      </c>
      <c r="F15" s="122" t="str">
        <f>IF($P$2=1,IF(วิชา3!F15="","",วิชา3!F15),IF(วิชา3!F45="","",วิชา3!F45))</f>
        <v/>
      </c>
      <c r="G15" s="123" t="str">
        <f>IF($P$2=1,IF(วิชา3!G15="","",วิชา3!G15),IF(วิชา3!G45="","",วิชา3!G45))</f>
        <v/>
      </c>
      <c r="H15" s="123" t="str">
        <f>IF($P$2=1,IF(วิชา3!H15="","",วิชา3!H15),IF(วิชา3!H45="","",วิชา3!H45))</f>
        <v/>
      </c>
      <c r="I15" s="123" t="str">
        <f>IF($P$2=1,IF(วิชา3!I15="","",วิชา3!I15),IF(วิชา3!I45="","",วิชา3!I45))</f>
        <v/>
      </c>
      <c r="J15" s="122" t="str">
        <f>IF($P$2=1,IF(วิชา3!J15="","",วิชา3!J15),IF(วิชา3!J45="","",วิชา3!J45))</f>
        <v/>
      </c>
      <c r="K15" s="123" t="str">
        <f>IF($P$2=1,IF(วิชา3!K15="","",วิชา3!K15),IF(วิชา3!K45="","",วิชา3!K45))</f>
        <v/>
      </c>
      <c r="L15" s="122" t="str">
        <f>IF($P$2=1,IF(วิชา3!L15="","",วิชา3!L15),IF(วิชา3!L45="","",วิชา3!L45))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21" ht="20.100000000000001" customHeight="1" x14ac:dyDescent="0.3">
      <c r="A16" s="267">
        <f t="shared" si="2"/>
        <v>11</v>
      </c>
      <c r="B16" s="114" t="str">
        <f>IF($P$2=1,IF(วิชา3!B16="","",วิชา3!B16),IF(วิชา3!B46="","",วิชา3!B46))</f>
        <v/>
      </c>
      <c r="C16" s="123" t="str">
        <f>IF($P$2=1,IF(วิชา3!C16="","",วิชา3!C16),IF(วิชา3!C46="","",วิชา3!C46))</f>
        <v/>
      </c>
      <c r="D16" s="123" t="str">
        <f>IF($P$2=1,IF(วิชา3!D16="","",วิชา3!D16),IF(วิชา3!D46="","",วิชา3!D46))</f>
        <v/>
      </c>
      <c r="E16" s="123" t="str">
        <f>IF($P$2=1,IF(วิชา3!E16="","",วิชา3!E16),IF(วิชา3!E46="","",วิชา3!E46))</f>
        <v/>
      </c>
      <c r="F16" s="122" t="str">
        <f>IF($P$2=1,IF(วิชา3!F16="","",วิชา3!F16),IF(วิชา3!F46="","",วิชา3!F46))</f>
        <v/>
      </c>
      <c r="G16" s="123" t="str">
        <f>IF($P$2=1,IF(วิชา3!G16="","",วิชา3!G16),IF(วิชา3!G46="","",วิชา3!G46))</f>
        <v/>
      </c>
      <c r="H16" s="123" t="str">
        <f>IF($P$2=1,IF(วิชา3!H16="","",วิชา3!H16),IF(วิชา3!H46="","",วิชา3!H46))</f>
        <v/>
      </c>
      <c r="I16" s="123" t="str">
        <f>IF($P$2=1,IF(วิชา3!I16="","",วิชา3!I16),IF(วิชา3!I46="","",วิชา3!I46))</f>
        <v/>
      </c>
      <c r="J16" s="122" t="str">
        <f>IF($P$2=1,IF(วิชา3!J16="","",วิชา3!J16),IF(วิชา3!J46="","",วิชา3!J46))</f>
        <v/>
      </c>
      <c r="K16" s="123" t="str">
        <f>IF($P$2=1,IF(วิชา3!K16="","",วิชา3!K16),IF(วิชา3!K46="","",วิชา3!K46))</f>
        <v/>
      </c>
      <c r="L16" s="122" t="str">
        <f>IF($P$2=1,IF(วิชา3!L16="","",วิชา3!L16),IF(วิชา3!L46="","",วิชา3!L46))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IF($P$2=1,IF(วิชา3!B17="","",วิชา3!B17),IF(วิชา3!B47="","",วิชา3!B47))</f>
        <v/>
      </c>
      <c r="C17" s="123" t="str">
        <f>IF($P$2=1,IF(วิชา3!C17="","",วิชา3!C17),IF(วิชา3!C47="","",วิชา3!C47))</f>
        <v/>
      </c>
      <c r="D17" s="123" t="str">
        <f>IF($P$2=1,IF(วิชา3!D17="","",วิชา3!D17),IF(วิชา3!D47="","",วิชา3!D47))</f>
        <v/>
      </c>
      <c r="E17" s="123" t="str">
        <f>IF($P$2=1,IF(วิชา3!E17="","",วิชา3!E17),IF(วิชา3!E47="","",วิชา3!E47))</f>
        <v/>
      </c>
      <c r="F17" s="122" t="str">
        <f>IF($P$2=1,IF(วิชา3!F17="","",วิชา3!F17),IF(วิชา3!F47="","",วิชา3!F47))</f>
        <v/>
      </c>
      <c r="G17" s="123" t="str">
        <f>IF($P$2=1,IF(วิชา3!G17="","",วิชา3!G17),IF(วิชา3!G47="","",วิชา3!G47))</f>
        <v/>
      </c>
      <c r="H17" s="123" t="str">
        <f>IF($P$2=1,IF(วิชา3!H17="","",วิชา3!H17),IF(วิชา3!H47="","",วิชา3!H47))</f>
        <v/>
      </c>
      <c r="I17" s="123" t="str">
        <f>IF($P$2=1,IF(วิชา3!I17="","",วิชา3!I17),IF(วิชา3!I47="","",วิชา3!I47))</f>
        <v/>
      </c>
      <c r="J17" s="122" t="str">
        <f>IF($P$2=1,IF(วิชา3!J17="","",วิชา3!J17),IF(วิชา3!J47="","",วิชา3!J47))</f>
        <v/>
      </c>
      <c r="K17" s="123" t="str">
        <f>IF($P$2=1,IF(วิชา3!K17="","",วิชา3!K17),IF(วิชา3!K47="","",วิชา3!K47))</f>
        <v/>
      </c>
      <c r="L17" s="122" t="str">
        <f>IF($P$2=1,IF(วิชา3!L17="","",วิชา3!L17),IF(วิชา3!L47="","",วิชา3!L47))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IF($P$2=1,IF(วิชา3!B18="","",วิชา3!B18),IF(วิชา3!B48="","",วิชา3!B48))</f>
        <v/>
      </c>
      <c r="C18" s="123" t="str">
        <f>IF($P$2=1,IF(วิชา3!C18="","",วิชา3!C18),IF(วิชา3!C48="","",วิชา3!C48))</f>
        <v/>
      </c>
      <c r="D18" s="123" t="str">
        <f>IF($P$2=1,IF(วิชา3!D18="","",วิชา3!D18),IF(วิชา3!D48="","",วิชา3!D48))</f>
        <v/>
      </c>
      <c r="E18" s="123" t="str">
        <f>IF($P$2=1,IF(วิชา3!E18="","",วิชา3!E18),IF(วิชา3!E48="","",วิชา3!E48))</f>
        <v/>
      </c>
      <c r="F18" s="122" t="str">
        <f>IF($P$2=1,IF(วิชา3!F18="","",วิชา3!F18),IF(วิชา3!F48="","",วิชา3!F48))</f>
        <v/>
      </c>
      <c r="G18" s="123" t="str">
        <f>IF($P$2=1,IF(วิชา3!G18="","",วิชา3!G18),IF(วิชา3!G48="","",วิชา3!G48))</f>
        <v/>
      </c>
      <c r="H18" s="123" t="str">
        <f>IF($P$2=1,IF(วิชา3!H18="","",วิชา3!H18),IF(วิชา3!H48="","",วิชา3!H48))</f>
        <v/>
      </c>
      <c r="I18" s="123" t="str">
        <f>IF($P$2=1,IF(วิชา3!I18="","",วิชา3!I18),IF(วิชา3!I48="","",วิชา3!I48))</f>
        <v/>
      </c>
      <c r="J18" s="122" t="str">
        <f>IF($P$2=1,IF(วิชา3!J18="","",วิชา3!J18),IF(วิชา3!J48="","",วิชา3!J48))</f>
        <v/>
      </c>
      <c r="K18" s="123" t="str">
        <f>IF($P$2=1,IF(วิชา3!K18="","",วิชา3!K18),IF(วิชา3!K48="","",วิชา3!K48))</f>
        <v/>
      </c>
      <c r="L18" s="122" t="str">
        <f>IF($P$2=1,IF(วิชา3!L18="","",วิชา3!L18),IF(วิชา3!L48="","",วิชา3!L48))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IF($P$2=1,IF(วิชา3!B19="","",วิชา3!B19),IF(วิชา3!B49="","",วิชา3!B49))</f>
        <v/>
      </c>
      <c r="C19" s="123" t="str">
        <f>IF($P$2=1,IF(วิชา3!C19="","",วิชา3!C19),IF(วิชา3!C49="","",วิชา3!C49))</f>
        <v/>
      </c>
      <c r="D19" s="123" t="str">
        <f>IF($P$2=1,IF(วิชา3!D19="","",วิชา3!D19),IF(วิชา3!D49="","",วิชา3!D49))</f>
        <v/>
      </c>
      <c r="E19" s="123" t="str">
        <f>IF($P$2=1,IF(วิชา3!E19="","",วิชา3!E19),IF(วิชา3!E49="","",วิชา3!E49))</f>
        <v/>
      </c>
      <c r="F19" s="122" t="str">
        <f>IF($P$2=1,IF(วิชา3!F19="","",วิชา3!F19),IF(วิชา3!F49="","",วิชา3!F49))</f>
        <v/>
      </c>
      <c r="G19" s="123" t="str">
        <f>IF($P$2=1,IF(วิชา3!G19="","",วิชา3!G19),IF(วิชา3!G49="","",วิชา3!G49))</f>
        <v/>
      </c>
      <c r="H19" s="123" t="str">
        <f>IF($P$2=1,IF(วิชา3!H19="","",วิชา3!H19),IF(วิชา3!H49="","",วิชา3!H49))</f>
        <v/>
      </c>
      <c r="I19" s="123" t="str">
        <f>IF($P$2=1,IF(วิชา3!I19="","",วิชา3!I19),IF(วิชา3!I49="","",วิชา3!I49))</f>
        <v/>
      </c>
      <c r="J19" s="122" t="str">
        <f>IF($P$2=1,IF(วิชา3!J19="","",วิชา3!J19),IF(วิชา3!J49="","",วิชา3!J49))</f>
        <v/>
      </c>
      <c r="K19" s="123" t="str">
        <f>IF($P$2=1,IF(วิชา3!K19="","",วิชา3!K19),IF(วิชา3!K49="","",วิชา3!K49))</f>
        <v/>
      </c>
      <c r="L19" s="122" t="str">
        <f>IF($P$2=1,IF(วิชา3!L19="","",วิชา3!L19),IF(วิชา3!L49="","",วิชา3!L49))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IF($P$2=1,IF(วิชา3!B20="","",วิชา3!B20),IF(วิชา3!B50="","",วิชา3!B50))</f>
        <v/>
      </c>
      <c r="C20" s="123" t="str">
        <f>IF($P$2=1,IF(วิชา3!C20="","",วิชา3!C20),IF(วิชา3!C50="","",วิชา3!C50))</f>
        <v/>
      </c>
      <c r="D20" s="123" t="str">
        <f>IF($P$2=1,IF(วิชา3!D20="","",วิชา3!D20),IF(วิชา3!D50="","",วิชา3!D50))</f>
        <v/>
      </c>
      <c r="E20" s="123" t="str">
        <f>IF($P$2=1,IF(วิชา3!E20="","",วิชา3!E20),IF(วิชา3!E50="","",วิชา3!E50))</f>
        <v/>
      </c>
      <c r="F20" s="122" t="str">
        <f>IF($P$2=1,IF(วิชา3!F20="","",วิชา3!F20),IF(วิชา3!F50="","",วิชา3!F50))</f>
        <v/>
      </c>
      <c r="G20" s="123" t="str">
        <f>IF($P$2=1,IF(วิชา3!G20="","",วิชา3!G20),IF(วิชา3!G50="","",วิชา3!G50))</f>
        <v/>
      </c>
      <c r="H20" s="123" t="str">
        <f>IF($P$2=1,IF(วิชา3!H20="","",วิชา3!H20),IF(วิชา3!H50="","",วิชา3!H50))</f>
        <v/>
      </c>
      <c r="I20" s="123" t="str">
        <f>IF($P$2=1,IF(วิชา3!I20="","",วิชา3!I20),IF(วิชา3!I50="","",วิชา3!I50))</f>
        <v/>
      </c>
      <c r="J20" s="122" t="str">
        <f>IF($P$2=1,IF(วิชา3!J20="","",วิชา3!J20),IF(วิชา3!J50="","",วิชา3!J50))</f>
        <v/>
      </c>
      <c r="K20" s="123" t="str">
        <f>IF($P$2=1,IF(วิชา3!K20="","",วิชา3!K20),IF(วิชา3!K50="","",วิชา3!K50))</f>
        <v/>
      </c>
      <c r="L20" s="122" t="str">
        <f>IF($P$2=1,IF(วิชา3!L20="","",วิชา3!L20),IF(วิชา3!L50="","",วิชา3!L50))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IF($P$2=1,IF(วิชา3!B21="","",วิชา3!B21),IF(วิชา3!B51="","",วิชา3!B51))</f>
        <v/>
      </c>
      <c r="C21" s="123" t="str">
        <f>IF($P$2=1,IF(วิชา3!C21="","",วิชา3!C21),IF(วิชา3!C51="","",วิชา3!C51))</f>
        <v/>
      </c>
      <c r="D21" s="123" t="str">
        <f>IF($P$2=1,IF(วิชา3!D21="","",วิชา3!D21),IF(วิชา3!D51="","",วิชา3!D51))</f>
        <v/>
      </c>
      <c r="E21" s="123" t="str">
        <f>IF($P$2=1,IF(วิชา3!E21="","",วิชา3!E21),IF(วิชา3!E51="","",วิชา3!E51))</f>
        <v/>
      </c>
      <c r="F21" s="122" t="str">
        <f>IF($P$2=1,IF(วิชา3!F21="","",วิชา3!F21),IF(วิชา3!F51="","",วิชา3!F51))</f>
        <v/>
      </c>
      <c r="G21" s="123" t="str">
        <f>IF($P$2=1,IF(วิชา3!G21="","",วิชา3!G21),IF(วิชา3!G51="","",วิชา3!G51))</f>
        <v/>
      </c>
      <c r="H21" s="123" t="str">
        <f>IF($P$2=1,IF(วิชา3!H21="","",วิชา3!H21),IF(วิชา3!H51="","",วิชา3!H51))</f>
        <v/>
      </c>
      <c r="I21" s="123" t="str">
        <f>IF($P$2=1,IF(วิชา3!I21="","",วิชา3!I21),IF(วิชา3!I51="","",วิชา3!I51))</f>
        <v/>
      </c>
      <c r="J21" s="122" t="str">
        <f>IF($P$2=1,IF(วิชา3!J21="","",วิชา3!J21),IF(วิชา3!J51="","",วิชา3!J51))</f>
        <v/>
      </c>
      <c r="K21" s="123" t="str">
        <f>IF($P$2=1,IF(วิชา3!K21="","",วิชา3!K21),IF(วิชา3!K51="","",วิชา3!K51))</f>
        <v/>
      </c>
      <c r="L21" s="122" t="str">
        <f>IF($P$2=1,IF(วิชา3!L21="","",วิชา3!L21),IF(วิชา3!L51="","",วิชา3!L51))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IF($P$2=1,IF(วิชา3!B22="","",วิชา3!B22),IF(วิชา3!B52="","",วิชา3!B52))</f>
        <v/>
      </c>
      <c r="C22" s="123" t="str">
        <f>IF($P$2=1,IF(วิชา3!C22="","",วิชา3!C22),IF(วิชา3!C52="","",วิชา3!C52))</f>
        <v/>
      </c>
      <c r="D22" s="123" t="str">
        <f>IF($P$2=1,IF(วิชา3!D22="","",วิชา3!D22),IF(วิชา3!D52="","",วิชา3!D52))</f>
        <v/>
      </c>
      <c r="E22" s="123" t="str">
        <f>IF($P$2=1,IF(วิชา3!E22="","",วิชา3!E22),IF(วิชา3!E52="","",วิชา3!E52))</f>
        <v/>
      </c>
      <c r="F22" s="122" t="str">
        <f>IF($P$2=1,IF(วิชา3!F22="","",วิชา3!F22),IF(วิชา3!F52="","",วิชา3!F52))</f>
        <v/>
      </c>
      <c r="G22" s="123" t="str">
        <f>IF($P$2=1,IF(วิชา3!G22="","",วิชา3!G22),IF(วิชา3!G52="","",วิชา3!G52))</f>
        <v/>
      </c>
      <c r="H22" s="123" t="str">
        <f>IF($P$2=1,IF(วิชา3!H22="","",วิชา3!H22),IF(วิชา3!H52="","",วิชา3!H52))</f>
        <v/>
      </c>
      <c r="I22" s="123" t="str">
        <f>IF($P$2=1,IF(วิชา3!I22="","",วิชา3!I22),IF(วิชา3!I52="","",วิชา3!I52))</f>
        <v/>
      </c>
      <c r="J22" s="122" t="str">
        <f>IF($P$2=1,IF(วิชา3!J22="","",วิชา3!J22),IF(วิชา3!J52="","",วิชา3!J52))</f>
        <v/>
      </c>
      <c r="K22" s="123" t="str">
        <f>IF($P$2=1,IF(วิชา3!K22="","",วิชา3!K22),IF(วิชา3!K52="","",วิชา3!K52))</f>
        <v/>
      </c>
      <c r="L22" s="122" t="str">
        <f>IF($P$2=1,IF(วิชา3!L22="","",วิชา3!L22),IF(วิชา3!L52="","",วิชา3!L52))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IF($P$2=1,IF(วิชา3!B23="","",วิชา3!B23),IF(วิชา3!B53="","",วิชา3!B53))</f>
        <v/>
      </c>
      <c r="C23" s="123" t="str">
        <f>IF($P$2=1,IF(วิชา3!C23="","",วิชา3!C23),IF(วิชา3!C53="","",วิชา3!C53))</f>
        <v/>
      </c>
      <c r="D23" s="123" t="str">
        <f>IF($P$2=1,IF(วิชา3!D23="","",วิชา3!D23),IF(วิชา3!D53="","",วิชา3!D53))</f>
        <v/>
      </c>
      <c r="E23" s="123" t="str">
        <f>IF($P$2=1,IF(วิชา3!E23="","",วิชา3!E23),IF(วิชา3!E53="","",วิชา3!E53))</f>
        <v/>
      </c>
      <c r="F23" s="122" t="str">
        <f>IF($P$2=1,IF(วิชา3!F23="","",วิชา3!F23),IF(วิชา3!F53="","",วิชา3!F53))</f>
        <v/>
      </c>
      <c r="G23" s="123" t="str">
        <f>IF($P$2=1,IF(วิชา3!G23="","",วิชา3!G23),IF(วิชา3!G53="","",วิชา3!G53))</f>
        <v/>
      </c>
      <c r="H23" s="123" t="str">
        <f>IF($P$2=1,IF(วิชา3!H23="","",วิชา3!H23),IF(วิชา3!H53="","",วิชา3!H53))</f>
        <v/>
      </c>
      <c r="I23" s="123" t="str">
        <f>IF($P$2=1,IF(วิชา3!I23="","",วิชา3!I23),IF(วิชา3!I53="","",วิชา3!I53))</f>
        <v/>
      </c>
      <c r="J23" s="122" t="str">
        <f>IF($P$2=1,IF(วิชา3!J23="","",วิชา3!J23),IF(วิชา3!J53="","",วิชา3!J53))</f>
        <v/>
      </c>
      <c r="K23" s="123" t="str">
        <f>IF($P$2=1,IF(วิชา3!K23="","",วิชา3!K23),IF(วิชา3!K53="","",วิชา3!K53))</f>
        <v/>
      </c>
      <c r="L23" s="122" t="str">
        <f>IF($P$2=1,IF(วิชา3!L23="","",วิชา3!L23),IF(วิชา3!L53="","",วิชา3!L53))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IF($P$2=1,IF(วิชา3!B24="","",วิชา3!B24),IF(วิชา3!B54="","",วิชา3!B54))</f>
        <v/>
      </c>
      <c r="C24" s="123" t="str">
        <f>IF($P$2=1,IF(วิชา3!C24="","",วิชา3!C24),IF(วิชา3!C54="","",วิชา3!C54))</f>
        <v/>
      </c>
      <c r="D24" s="123" t="str">
        <f>IF($P$2=1,IF(วิชา3!D24="","",วิชา3!D24),IF(วิชา3!D54="","",วิชา3!D54))</f>
        <v/>
      </c>
      <c r="E24" s="123" t="str">
        <f>IF($P$2=1,IF(วิชา3!E24="","",วิชา3!E24),IF(วิชา3!E54="","",วิชา3!E54))</f>
        <v/>
      </c>
      <c r="F24" s="122" t="str">
        <f>IF($P$2=1,IF(วิชา3!F24="","",วิชา3!F24),IF(วิชา3!F54="","",วิชา3!F54))</f>
        <v/>
      </c>
      <c r="G24" s="123" t="str">
        <f>IF($P$2=1,IF(วิชา3!G24="","",วิชา3!G24),IF(วิชา3!G54="","",วิชา3!G54))</f>
        <v/>
      </c>
      <c r="H24" s="123" t="str">
        <f>IF($P$2=1,IF(วิชา3!H24="","",วิชา3!H24),IF(วิชา3!H54="","",วิชา3!H54))</f>
        <v/>
      </c>
      <c r="I24" s="123" t="str">
        <f>IF($P$2=1,IF(วิชา3!I24="","",วิชา3!I24),IF(วิชา3!I54="","",วิชา3!I54))</f>
        <v/>
      </c>
      <c r="J24" s="122" t="str">
        <f>IF($P$2=1,IF(วิชา3!J24="","",วิชา3!J24),IF(วิชา3!J54="","",วิชา3!J54))</f>
        <v/>
      </c>
      <c r="K24" s="123" t="str">
        <f>IF($P$2=1,IF(วิชา3!K24="","",วิชา3!K24),IF(วิชา3!K54="","",วิชา3!K54))</f>
        <v/>
      </c>
      <c r="L24" s="122" t="str">
        <f>IF($P$2=1,IF(วิชา3!L24="","",วิชา3!L24),IF(วิชา3!L54="","",วิชา3!L54))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IF($P$2=1,IF(วิชา3!B25="","",วิชา3!B25),IF(วิชา3!B55="","",วิชา3!B55))</f>
        <v/>
      </c>
      <c r="C25" s="123" t="str">
        <f>IF($P$2=1,IF(วิชา3!C25="","",วิชา3!C25),IF(วิชา3!C55="","",วิชา3!C55))</f>
        <v/>
      </c>
      <c r="D25" s="123" t="str">
        <f>IF($P$2=1,IF(วิชา3!D25="","",วิชา3!D25),IF(วิชา3!D55="","",วิชา3!D55))</f>
        <v/>
      </c>
      <c r="E25" s="123" t="str">
        <f>IF($P$2=1,IF(วิชา3!E25="","",วิชา3!E25),IF(วิชา3!E55="","",วิชา3!E55))</f>
        <v/>
      </c>
      <c r="F25" s="122" t="str">
        <f>IF($P$2=1,IF(วิชา3!F25="","",วิชา3!F25),IF(วิชา3!F55="","",วิชา3!F55))</f>
        <v/>
      </c>
      <c r="G25" s="123" t="str">
        <f>IF($P$2=1,IF(วิชา3!G25="","",วิชา3!G25),IF(วิชา3!G55="","",วิชา3!G55))</f>
        <v/>
      </c>
      <c r="H25" s="123" t="str">
        <f>IF($P$2=1,IF(วิชา3!H25="","",วิชา3!H25),IF(วิชา3!H55="","",วิชา3!H55))</f>
        <v/>
      </c>
      <c r="I25" s="123" t="str">
        <f>IF($P$2=1,IF(วิชา3!I25="","",วิชา3!I25),IF(วิชา3!I55="","",วิชา3!I55))</f>
        <v/>
      </c>
      <c r="J25" s="122" t="str">
        <f>IF($P$2=1,IF(วิชา3!J25="","",วิชา3!J25),IF(วิชา3!J55="","",วิชา3!J55))</f>
        <v/>
      </c>
      <c r="K25" s="123" t="str">
        <f>IF($P$2=1,IF(วิชา3!K25="","",วิชา3!K25),IF(วิชา3!K55="","",วิชา3!K55))</f>
        <v/>
      </c>
      <c r="L25" s="122" t="str">
        <f>IF($P$2=1,IF(วิชา3!L25="","",วิชา3!L25),IF(วิชา3!L55="","",วิชา3!L55))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IF($P$2=1,IF(วิชา3!B26="","",วิชา3!B26),IF(วิชา3!B56="","",วิชา3!B56))</f>
        <v/>
      </c>
      <c r="C26" s="123" t="str">
        <f>IF($P$2=1,IF(วิชา3!C26="","",วิชา3!C26),IF(วิชา3!C56="","",วิชา3!C56))</f>
        <v/>
      </c>
      <c r="D26" s="123" t="str">
        <f>IF($P$2=1,IF(วิชา3!D26="","",วิชา3!D26),IF(วิชา3!D56="","",วิชา3!D56))</f>
        <v/>
      </c>
      <c r="E26" s="123" t="str">
        <f>IF($P$2=1,IF(วิชา3!E26="","",วิชา3!E26),IF(วิชา3!E56="","",วิชา3!E56))</f>
        <v/>
      </c>
      <c r="F26" s="122" t="str">
        <f>IF($P$2=1,IF(วิชา3!F26="","",วิชา3!F26),IF(วิชา3!F56="","",วิชา3!F56))</f>
        <v/>
      </c>
      <c r="G26" s="123" t="str">
        <f>IF($P$2=1,IF(วิชา3!G26="","",วิชา3!G26),IF(วิชา3!G56="","",วิชา3!G56))</f>
        <v/>
      </c>
      <c r="H26" s="123" t="str">
        <f>IF($P$2=1,IF(วิชา3!H26="","",วิชา3!H26),IF(วิชา3!H56="","",วิชา3!H56))</f>
        <v/>
      </c>
      <c r="I26" s="123" t="str">
        <f>IF($P$2=1,IF(วิชา3!I26="","",วิชา3!I26),IF(วิชา3!I56="","",วิชา3!I56))</f>
        <v/>
      </c>
      <c r="J26" s="122" t="str">
        <f>IF($P$2=1,IF(วิชา3!J26="","",วิชา3!J26),IF(วิชา3!J56="","",วิชา3!J56))</f>
        <v/>
      </c>
      <c r="K26" s="123" t="str">
        <f>IF($P$2=1,IF(วิชา3!K26="","",วิชา3!K26),IF(วิชา3!K56="","",วิชา3!K56))</f>
        <v/>
      </c>
      <c r="L26" s="122" t="str">
        <f>IF($P$2=1,IF(วิชา3!L26="","",วิชา3!L26),IF(วิชา3!L56="","",วิชา3!L56))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IF($P$2=1,IF(วิชา3!B27="","",วิชา3!B27),IF(วิชา3!B57="","",วิชา3!B57))</f>
        <v/>
      </c>
      <c r="C27" s="123" t="str">
        <f>IF($P$2=1,IF(วิชา3!C27="","",วิชา3!C27),IF(วิชา3!C57="","",วิชา3!C57))</f>
        <v/>
      </c>
      <c r="D27" s="123" t="str">
        <f>IF($P$2=1,IF(วิชา3!D27="","",วิชา3!D27),IF(วิชา3!D57="","",วิชา3!D57))</f>
        <v/>
      </c>
      <c r="E27" s="123" t="str">
        <f>IF($P$2=1,IF(วิชา3!E27="","",วิชา3!E27),IF(วิชา3!E57="","",วิชา3!E57))</f>
        <v/>
      </c>
      <c r="F27" s="122" t="str">
        <f>IF($P$2=1,IF(วิชา3!F27="","",วิชา3!F27),IF(วิชา3!F57="","",วิชา3!F57))</f>
        <v/>
      </c>
      <c r="G27" s="123" t="str">
        <f>IF($P$2=1,IF(วิชา3!G27="","",วิชา3!G27),IF(วิชา3!G57="","",วิชา3!G57))</f>
        <v/>
      </c>
      <c r="H27" s="123" t="str">
        <f>IF($P$2=1,IF(วิชา3!H27="","",วิชา3!H27),IF(วิชา3!H57="","",วิชา3!H57))</f>
        <v/>
      </c>
      <c r="I27" s="123" t="str">
        <f>IF($P$2=1,IF(วิชา3!I27="","",วิชา3!I27),IF(วิชา3!I57="","",วิชา3!I57))</f>
        <v/>
      </c>
      <c r="J27" s="122" t="str">
        <f>IF($P$2=1,IF(วิชา3!J27="","",วิชา3!J27),IF(วิชา3!J57="","",วิชา3!J57))</f>
        <v/>
      </c>
      <c r="K27" s="123" t="str">
        <f>IF($P$2=1,IF(วิชา3!K27="","",วิชา3!K27),IF(วิชา3!K57="","",วิชา3!K57))</f>
        <v/>
      </c>
      <c r="L27" s="122" t="str">
        <f>IF($P$2=1,IF(วิชา3!L27="","",วิชา3!L27),IF(วิชา3!L57="","",วิชา3!L57))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IF($P$2=1,IF(วิชา3!B28="","",วิชา3!B28),IF(วิชา3!B58="","",วิชา3!B58))</f>
        <v/>
      </c>
      <c r="C28" s="123" t="str">
        <f>IF($P$2=1,IF(วิชา3!C28="","",วิชา3!C28),IF(วิชา3!C58="","",วิชา3!C58))</f>
        <v/>
      </c>
      <c r="D28" s="123" t="str">
        <f>IF($P$2=1,IF(วิชา3!D28="","",วิชา3!D28),IF(วิชา3!D58="","",วิชา3!D58))</f>
        <v/>
      </c>
      <c r="E28" s="123" t="str">
        <f>IF($P$2=1,IF(วิชา3!E28="","",วิชา3!E28),IF(วิชา3!E58="","",วิชา3!E58))</f>
        <v/>
      </c>
      <c r="F28" s="122" t="str">
        <f>IF($P$2=1,IF(วิชา3!F28="","",วิชา3!F28),IF(วิชา3!F58="","",วิชา3!F58))</f>
        <v/>
      </c>
      <c r="G28" s="123" t="str">
        <f>IF($P$2=1,IF(วิชา3!G28="","",วิชา3!G28),IF(วิชา3!G58="","",วิชา3!G58))</f>
        <v/>
      </c>
      <c r="H28" s="123" t="str">
        <f>IF($P$2=1,IF(วิชา3!H28="","",วิชา3!H28),IF(วิชา3!H58="","",วิชา3!H58))</f>
        <v/>
      </c>
      <c r="I28" s="123" t="str">
        <f>IF($P$2=1,IF(วิชา3!I28="","",วิชา3!I28),IF(วิชา3!I58="","",วิชา3!I58))</f>
        <v/>
      </c>
      <c r="J28" s="122" t="str">
        <f>IF($P$2=1,IF(วิชา3!J28="","",วิชา3!J28),IF(วิชา3!J58="","",วิชา3!J58))</f>
        <v/>
      </c>
      <c r="K28" s="123" t="str">
        <f>IF($P$2=1,IF(วิชา3!K28="","",วิชา3!K28),IF(วิชา3!K58="","",วิชา3!K58))</f>
        <v/>
      </c>
      <c r="L28" s="122" t="str">
        <f>IF($P$2=1,IF(วิชา3!L28="","",วิชา3!L28),IF(วิชา3!L58="","",วิชา3!L58))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IF($P$2=1,IF(วิชา3!B29="","",วิชา3!B29),IF(วิชา3!B59="","",วิชา3!B59))</f>
        <v/>
      </c>
      <c r="C29" s="123" t="str">
        <f>IF($P$2=1,IF(วิชา3!C29="","",วิชา3!C29),IF(วิชา3!C59="","",วิชา3!C59))</f>
        <v/>
      </c>
      <c r="D29" s="123" t="str">
        <f>IF($P$2=1,IF(วิชา3!D29="","",วิชา3!D29),IF(วิชา3!D59="","",วิชา3!D59))</f>
        <v/>
      </c>
      <c r="E29" s="123" t="str">
        <f>IF($P$2=1,IF(วิชา3!E29="","",วิชา3!E29),IF(วิชา3!E59="","",วิชา3!E59))</f>
        <v/>
      </c>
      <c r="F29" s="122" t="str">
        <f>IF($P$2=1,IF(วิชา3!F29="","",วิชา3!F29),IF(วิชา3!F59="","",วิชา3!F59))</f>
        <v/>
      </c>
      <c r="G29" s="123" t="str">
        <f>IF($P$2=1,IF(วิชา3!G29="","",วิชา3!G29),IF(วิชา3!G59="","",วิชา3!G59))</f>
        <v/>
      </c>
      <c r="H29" s="123" t="str">
        <f>IF($P$2=1,IF(วิชา3!H29="","",วิชา3!H29),IF(วิชา3!H59="","",วิชา3!H59))</f>
        <v/>
      </c>
      <c r="I29" s="123" t="str">
        <f>IF($P$2=1,IF(วิชา3!I29="","",วิชา3!I29),IF(วิชา3!I59="","",วิชา3!I59))</f>
        <v/>
      </c>
      <c r="J29" s="122" t="str">
        <f>IF($P$2=1,IF(วิชา3!J29="","",วิชา3!J29),IF(วิชา3!J59="","",วิชา3!J59))</f>
        <v/>
      </c>
      <c r="K29" s="123" t="str">
        <f>IF($P$2=1,IF(วิชา3!K29="","",วิชา3!K29),IF(วิชา3!K59="","",วิชา3!K59))</f>
        <v/>
      </c>
      <c r="L29" s="122" t="str">
        <f>IF($P$2=1,IF(วิชา3!L29="","",วิชา3!L29),IF(วิชา3!L59="","",วิชา3!L59))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IF($P$2=1,IF(วิชา3!B30="","",วิชา3!B30),IF(วิชา3!B60="","",วิชา3!B60))</f>
        <v/>
      </c>
      <c r="C30" s="123" t="str">
        <f>IF($P$2=1,IF(วิชา3!C30="","",วิชา3!C30),IF(วิชา3!C60="","",วิชา3!C60))</f>
        <v/>
      </c>
      <c r="D30" s="123" t="str">
        <f>IF($P$2=1,IF(วิชา3!D30="","",วิชา3!D30),IF(วิชา3!D60="","",วิชา3!D60))</f>
        <v/>
      </c>
      <c r="E30" s="123" t="str">
        <f>IF($P$2=1,IF(วิชา3!E30="","",วิชา3!E30),IF(วิชา3!E60="","",วิชา3!E60))</f>
        <v/>
      </c>
      <c r="F30" s="122" t="str">
        <f>IF($P$2=1,IF(วิชา3!F30="","",วิชา3!F30),IF(วิชา3!F60="","",วิชา3!F60))</f>
        <v/>
      </c>
      <c r="G30" s="123" t="str">
        <f>IF($P$2=1,IF(วิชา3!G30="","",วิชา3!G30),IF(วิชา3!G60="","",วิชา3!G60))</f>
        <v/>
      </c>
      <c r="H30" s="123" t="str">
        <f>IF($P$2=1,IF(วิชา3!H30="","",วิชา3!H30),IF(วิชา3!H60="","",วิชา3!H60))</f>
        <v/>
      </c>
      <c r="I30" s="123" t="str">
        <f>IF($P$2=1,IF(วิชา3!I30="","",วิชา3!I30),IF(วิชา3!I60="","",วิชา3!I60))</f>
        <v/>
      </c>
      <c r="J30" s="122" t="str">
        <f>IF($P$2=1,IF(วิชา3!J30="","",วิชา3!J30),IF(วิชา3!J60="","",วิชา3!J60))</f>
        <v/>
      </c>
      <c r="K30" s="123" t="str">
        <f>IF($P$2=1,IF(วิชา3!K30="","",วิชา3!K30),IF(วิชา3!K60="","",วิชา3!K60))</f>
        <v/>
      </c>
      <c r="L30" s="122" t="str">
        <f>IF($P$2=1,IF(วิชา3!L30="","",วิชา3!L30),IF(วิชา3!L60="","",วิชา3!L60))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IF($P$2=1,IF(วิชา3!B31="","",วิชา3!B31),IF(วิชา3!B61="","",วิชา3!B61))</f>
        <v/>
      </c>
      <c r="C31" s="123" t="str">
        <f>IF($P$2=1,IF(วิชา3!C31="","",วิชา3!C31),IF(วิชา3!C61="","",วิชา3!C61))</f>
        <v/>
      </c>
      <c r="D31" s="123" t="str">
        <f>IF($P$2=1,IF(วิชา3!D31="","",วิชา3!D31),IF(วิชา3!D61="","",วิชา3!D61))</f>
        <v/>
      </c>
      <c r="E31" s="123" t="str">
        <f>IF($P$2=1,IF(วิชา3!E31="","",วิชา3!E31),IF(วิชา3!E61="","",วิชา3!E61))</f>
        <v/>
      </c>
      <c r="F31" s="122" t="str">
        <f>IF($P$2=1,IF(วิชา3!F31="","",วิชา3!F31),IF(วิชา3!F61="","",วิชา3!F61))</f>
        <v/>
      </c>
      <c r="G31" s="123" t="str">
        <f>IF($P$2=1,IF(วิชา3!G31="","",วิชา3!G31),IF(วิชา3!G61="","",วิชา3!G61))</f>
        <v/>
      </c>
      <c r="H31" s="123" t="str">
        <f>IF($P$2=1,IF(วิชา3!H31="","",วิชา3!H31),IF(วิชา3!H61="","",วิชา3!H61))</f>
        <v/>
      </c>
      <c r="I31" s="123" t="str">
        <f>IF($P$2=1,IF(วิชา3!I31="","",วิชา3!I31),IF(วิชา3!I61="","",วิชา3!I61))</f>
        <v/>
      </c>
      <c r="J31" s="122" t="str">
        <f>IF($P$2=1,IF(วิชา3!J31="","",วิชา3!J31),IF(วิชา3!J61="","",วิชา3!J61))</f>
        <v/>
      </c>
      <c r="K31" s="123" t="str">
        <f>IF($P$2=1,IF(วิชา3!K31="","",วิชา3!K31),IF(วิชา3!K61="","",วิชา3!K61))</f>
        <v/>
      </c>
      <c r="L31" s="122" t="str">
        <f>IF($P$2=1,IF(วิชา3!L31="","",วิชา3!L31),IF(วิชา3!L61="","",วิชา3!L61))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IF($P$2=1,IF(วิชา3!B32="","",วิชา3!B32),IF(วิชา3!B62="","",วิชา3!B62))</f>
        <v/>
      </c>
      <c r="C32" s="123" t="str">
        <f>IF($P$2=1,IF(วิชา3!C32="","",วิชา3!C32),IF(วิชา3!C62="","",วิชา3!C62))</f>
        <v/>
      </c>
      <c r="D32" s="123" t="str">
        <f>IF($P$2=1,IF(วิชา3!D32="","",วิชา3!D32),IF(วิชา3!D62="","",วิชา3!D62))</f>
        <v/>
      </c>
      <c r="E32" s="123" t="str">
        <f>IF($P$2=1,IF(วิชา3!E32="","",วิชา3!E32),IF(วิชา3!E62="","",วิชา3!E62))</f>
        <v/>
      </c>
      <c r="F32" s="122" t="str">
        <f>IF($P$2=1,IF(วิชา3!F32="","",วิชา3!F32),IF(วิชา3!F62="","",วิชา3!F62))</f>
        <v/>
      </c>
      <c r="G32" s="123" t="str">
        <f>IF($P$2=1,IF(วิชา3!G32="","",วิชา3!G32),IF(วิชา3!G62="","",วิชา3!G62))</f>
        <v/>
      </c>
      <c r="H32" s="123" t="str">
        <f>IF($P$2=1,IF(วิชา3!H32="","",วิชา3!H32),IF(วิชา3!H62="","",วิชา3!H62))</f>
        <v/>
      </c>
      <c r="I32" s="123" t="str">
        <f>IF($P$2=1,IF(วิชา3!I32="","",วิชา3!I32),IF(วิชา3!I62="","",วิชา3!I62))</f>
        <v/>
      </c>
      <c r="J32" s="122" t="str">
        <f>IF($P$2=1,IF(วิชา3!J32="","",วิชา3!J32),IF(วิชา3!J62="","",วิชา3!J62))</f>
        <v/>
      </c>
      <c r="K32" s="123" t="str">
        <f>IF($P$2=1,IF(วิชา3!K32="","",วิชา3!K32),IF(วิชา3!K62="","",วิชา3!K62))</f>
        <v/>
      </c>
      <c r="L32" s="122" t="str">
        <f>IF($P$2=1,IF(วิชา3!L32="","",วิชา3!L32),IF(วิชา3!L62="","",วิชา3!L62))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IF($P$2=1,IF(วิชา3!B33="","",วิชา3!B33),IF(วิชา3!B63="","",วิชา3!B63))</f>
        <v/>
      </c>
      <c r="C33" s="123" t="str">
        <f>IF($P$2=1,IF(วิชา3!C33="","",วิชา3!C33),IF(วิชา3!C63="","",วิชา3!C63))</f>
        <v/>
      </c>
      <c r="D33" s="123" t="str">
        <f>IF($P$2=1,IF(วิชา3!D33="","",วิชา3!D33),IF(วิชา3!D63="","",วิชา3!D63))</f>
        <v/>
      </c>
      <c r="E33" s="123" t="str">
        <f>IF($P$2=1,IF(วิชา3!E33="","",วิชา3!E33),IF(วิชา3!E63="","",วิชา3!E63))</f>
        <v/>
      </c>
      <c r="F33" s="122" t="str">
        <f>IF($P$2=1,IF(วิชา3!F33="","",วิชา3!F33),IF(วิชา3!F63="","",วิชา3!F63))</f>
        <v/>
      </c>
      <c r="G33" s="123" t="str">
        <f>IF($P$2=1,IF(วิชา3!G33="","",วิชา3!G33),IF(วิชา3!G63="","",วิชา3!G63))</f>
        <v/>
      </c>
      <c r="H33" s="123" t="str">
        <f>IF($P$2=1,IF(วิชา3!H33="","",วิชา3!H33),IF(วิชา3!H63="","",วิชา3!H63))</f>
        <v/>
      </c>
      <c r="I33" s="123" t="str">
        <f>IF($P$2=1,IF(วิชา3!I33="","",วิชา3!I33),IF(วิชา3!I63="","",วิชา3!I63))</f>
        <v/>
      </c>
      <c r="J33" s="122" t="str">
        <f>IF($P$2=1,IF(วิชา3!J33="","",วิชา3!J33),IF(วิชา3!J63="","",วิชา3!J63))</f>
        <v/>
      </c>
      <c r="K33" s="123" t="str">
        <f>IF($P$2=1,IF(วิชา3!K33="","",วิชา3!K33),IF(วิชา3!K63="","",วิชา3!K63))</f>
        <v/>
      </c>
      <c r="L33" s="122" t="str">
        <f>IF($P$2=1,IF(วิชา3!L33="","",วิชา3!L33),IF(วิชา3!L63="","",วิชา3!L63))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IF($P$2=1,IF(วิชา3!B34="","",วิชา3!B34),IF(วิชา3!B64="","",วิชา3!B64))</f>
        <v/>
      </c>
      <c r="C34" s="123" t="str">
        <f>IF($P$2=1,IF(วิชา3!C34="","",วิชา3!C34),IF(วิชา3!C64="","",วิชา3!C64))</f>
        <v/>
      </c>
      <c r="D34" s="123" t="str">
        <f>IF($P$2=1,IF(วิชา3!D34="","",วิชา3!D34),IF(วิชา3!D64="","",วิชา3!D64))</f>
        <v/>
      </c>
      <c r="E34" s="123" t="str">
        <f>IF($P$2=1,IF(วิชา3!E34="","",วิชา3!E34),IF(วิชา3!E64="","",วิชา3!E64))</f>
        <v/>
      </c>
      <c r="F34" s="122" t="str">
        <f>IF($P$2=1,IF(วิชา3!F34="","",วิชา3!F34),IF(วิชา3!F64="","",วิชา3!F64))</f>
        <v/>
      </c>
      <c r="G34" s="123" t="str">
        <f>IF($P$2=1,IF(วิชา3!G34="","",วิชา3!G34),IF(วิชา3!G64="","",วิชา3!G64))</f>
        <v/>
      </c>
      <c r="H34" s="123" t="str">
        <f>IF($P$2=1,IF(วิชา3!H34="","",วิชา3!H34),IF(วิชา3!H64="","",วิชา3!H64))</f>
        <v/>
      </c>
      <c r="I34" s="123" t="str">
        <f>IF($P$2=1,IF(วิชา3!I34="","",วิชา3!I34),IF(วิชา3!I64="","",วิชา3!I64))</f>
        <v/>
      </c>
      <c r="J34" s="122" t="str">
        <f>IF($P$2=1,IF(วิชา3!J34="","",วิชา3!J34),IF(วิชา3!J64="","",วิชา3!J64))</f>
        <v/>
      </c>
      <c r="K34" s="123" t="str">
        <f>IF($P$2=1,IF(วิชา3!K34="","",วิชา3!K34),IF(วิชา3!K64="","",วิชา3!K64))</f>
        <v/>
      </c>
      <c r="L34" s="122" t="str">
        <f>IF($P$2=1,IF(วิชา3!L34="","",วิชา3!L34),IF(วิชา3!L64="","",วิชา3!L64))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IF($P$2=1,IF(วิชา3!B35="","",วิชา3!B35),IF(วิชา3!B65="","",วิชา3!B65))</f>
        <v/>
      </c>
      <c r="C35" s="123" t="str">
        <f>IF($P$2=1,IF(วิชา3!C35="","",วิชา3!C35),IF(วิชา3!C65="","",วิชา3!C65))</f>
        <v/>
      </c>
      <c r="D35" s="123" t="str">
        <f>IF($P$2=1,IF(วิชา3!D35="","",วิชา3!D35),IF(วิชา3!D65="","",วิชา3!D65))</f>
        <v/>
      </c>
      <c r="E35" s="123" t="str">
        <f>IF($P$2=1,IF(วิชา3!E35="","",วิชา3!E35),IF(วิชา3!E65="","",วิชา3!E65))</f>
        <v/>
      </c>
      <c r="F35" s="122" t="str">
        <f>IF($P$2=1,IF(วิชา3!F35="","",วิชา3!F35),IF(วิชา3!F65="","",วิชา3!F65))</f>
        <v/>
      </c>
      <c r="G35" s="123" t="str">
        <f>IF($P$2=1,IF(วิชา3!G35="","",วิชา3!G35),IF(วิชา3!G65="","",วิชา3!G65))</f>
        <v/>
      </c>
      <c r="H35" s="123" t="str">
        <f>IF($P$2=1,IF(วิชา3!H35="","",วิชา3!H35),IF(วิชา3!H65="","",วิชา3!H65))</f>
        <v/>
      </c>
      <c r="I35" s="123" t="str">
        <f>IF($P$2=1,IF(วิชา3!I35="","",วิชา3!I35),IF(วิชา3!I65="","",วิชา3!I65))</f>
        <v/>
      </c>
      <c r="J35" s="122" t="str">
        <f>IF($P$2=1,IF(วิชา3!J35="","",วิชา3!J35),IF(วิชา3!J65="","",วิชา3!J65))</f>
        <v/>
      </c>
      <c r="K35" s="123" t="str">
        <f>IF($P$2=1,IF(วิชา3!K35="","",วิชา3!K35),IF(วิชา3!K65="","",วิชา3!K65))</f>
        <v/>
      </c>
      <c r="L35" s="122" t="str">
        <f>IF($P$2=1,IF(วิชา3!L35="","",วิชา3!L35),IF(วิชา3!L65="","",วิชา3!L65))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M1:N1"/>
    <mergeCell ref="M2:N2"/>
    <mergeCell ref="M3:N4"/>
    <mergeCell ref="L1:L5"/>
    <mergeCell ref="H2:H4"/>
    <mergeCell ref="I2:I4"/>
    <mergeCell ref="J2:J5"/>
    <mergeCell ref="G1:J1"/>
    <mergeCell ref="G2:G4"/>
    <mergeCell ref="A1:A2"/>
    <mergeCell ref="B1:B2"/>
    <mergeCell ref="A3:A5"/>
    <mergeCell ref="B3:B5"/>
    <mergeCell ref="K1:K5"/>
    <mergeCell ref="C1:F1"/>
    <mergeCell ref="C2:C4"/>
    <mergeCell ref="D2:D4"/>
    <mergeCell ref="E2:E4"/>
    <mergeCell ref="F2:F5"/>
  </mergeCells>
  <conditionalFormatting sqref="L6:L35">
    <cfRule type="cellIs" dxfId="42" priority="2" operator="equal">
      <formula>0</formula>
    </cfRule>
    <cfRule type="cellIs" dxfId="41" priority="3" operator="equal">
      <formula>"ย้ายออก"</formula>
    </cfRule>
  </conditionalFormatting>
  <conditionalFormatting sqref="K6:K35">
    <cfRule type="cellIs" dxfId="40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A13B2A0-2154-4C88-8AA4-E99597781970}">
          <x14:formula1>
            <xm:f>รายการ!$M$2:$M$3</xm:f>
          </x14:formula1>
          <xm:sqref>P2</xm:sqref>
        </x14:dataValidation>
        <x14:dataValidation type="list" allowBlank="1" showInputMessage="1" showErrorMessage="1" xr:uid="{55664431-0CE6-4E20-B301-614AB5269C98}">
          <x14:formula1>
            <xm:f>รายการ!$K$2:$K$37</xm:f>
          </x14:formula1>
          <xm:sqref>P1</xm:sqref>
        </x14:dataValidation>
      </x14:dataValidations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E032-BFA8-4A2F-B530-D6EB56DF00BA}">
  <sheetPr codeName="Sheet111"/>
  <dimension ref="A1:Q35"/>
  <sheetViews>
    <sheetView workbookViewId="0">
      <selection activeCell="M3" sqref="M3:N4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IF(วิชา4!$N$2="","",วิชา4!$N$2)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IF(B1="","",AVERAGE(วิชา4!K6:K65))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IF(วิชา4!C5="","",วิชา4!C5)</f>
        <v>70</v>
      </c>
      <c r="D5" s="120">
        <f>IF(วิชา4!D5="","",วิชา4!D5)</f>
        <v>30</v>
      </c>
      <c r="E5" s="120">
        <f>IF(วิชา4!E5="","",วิชา4!E5)</f>
        <v>100</v>
      </c>
      <c r="F5" s="966"/>
      <c r="G5" s="120">
        <f>IF(วิชา4!G5="","",วิชา4!G5)</f>
        <v>70</v>
      </c>
      <c r="H5" s="120">
        <f>IF(วิชา4!H5="","",วิชา4!H5)</f>
        <v>30</v>
      </c>
      <c r="I5" s="120">
        <f>IF(วิชา4!I5="","",วิชา4!I5)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17" ht="20.100000000000001" customHeight="1" x14ac:dyDescent="0.3">
      <c r="A6" s="267">
        <f>IF(P2="","",IF(P2=1,1,31))</f>
        <v>1</v>
      </c>
      <c r="B6" s="114" t="str">
        <f>IF($P$2=1,IF(วิชา4!B6="","",วิชา4!B6),IF(วิชา4!B36="","",วิชา4!B36))</f>
        <v/>
      </c>
      <c r="C6" s="123" t="str">
        <f>IF($P$2=1,IF(วิชา4!C6="","",วิชา4!C6),IF(วิชา4!C36="","",วิชา4!C36))</f>
        <v/>
      </c>
      <c r="D6" s="123" t="str">
        <f>IF($P$2=1,IF(วิชา4!D6="","",วิชา4!D6),IF(วิชา4!D36="","",วิชา4!D36))</f>
        <v/>
      </c>
      <c r="E6" s="123" t="str">
        <f>IF($P$2=1,IF(วิชา4!E6="","",วิชา4!E6),IF(วิชา4!E36="","",วิชา4!E36))</f>
        <v/>
      </c>
      <c r="F6" s="122" t="str">
        <f>IF($P$2=1,IF(วิชา4!F6="","",วิชา4!F6),IF(วิชา4!F36="","",วิชา4!F36))</f>
        <v/>
      </c>
      <c r="G6" s="123" t="str">
        <f>IF($P$2=1,IF(วิชา4!G6="","",วิชา4!G6),IF(วิชา4!G36="","",วิชา4!G36))</f>
        <v/>
      </c>
      <c r="H6" s="123" t="str">
        <f>IF($P$2=1,IF(วิชา4!H6="","",วิชา4!H6),IF(วิชา4!H36="","",วิชา4!H36))</f>
        <v/>
      </c>
      <c r="I6" s="123" t="str">
        <f>IF($P$2=1,IF(วิชา4!I6="","",วิชา4!I6),IF(วิชา4!I36="","",วิชา4!I36))</f>
        <v/>
      </c>
      <c r="J6" s="122" t="str">
        <f>IF($P$2=1,IF(วิชา4!J6="","",วิชา4!J6),IF(วิชา4!J36="","",วิชา4!J36))</f>
        <v/>
      </c>
      <c r="K6" s="123" t="str">
        <f>IF($P$2=1,IF(วิชา4!K6="","",วิชา4!K6),IF(วิชา4!K36="","",วิชา4!K36))</f>
        <v/>
      </c>
      <c r="L6" s="122" t="str">
        <f>IF($P$2=1,IF(วิชา4!L6="","",วิชา4!L6),IF(วิชา4!L36="","",วิชา4!L36))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267">
        <f>A6+1</f>
        <v>2</v>
      </c>
      <c r="B7" s="114" t="str">
        <f>IF($P$2=1,IF(วิชา4!B7="","",วิชา4!B7),IF(วิชา4!B37="","",วิชา4!B37))</f>
        <v/>
      </c>
      <c r="C7" s="123" t="str">
        <f>IF($P$2=1,IF(วิชา4!C7="","",วิชา4!C7),IF(วิชา4!C37="","",วิชา4!C37))</f>
        <v/>
      </c>
      <c r="D7" s="123" t="str">
        <f>IF($P$2=1,IF(วิชา4!D7="","",วิชา4!D7),IF(วิชา4!D37="","",วิชา4!D37))</f>
        <v/>
      </c>
      <c r="E7" s="123" t="str">
        <f>IF($P$2=1,IF(วิชา4!E7="","",วิชา4!E7),IF(วิชา4!E37="","",วิชา4!E37))</f>
        <v/>
      </c>
      <c r="F7" s="122" t="str">
        <f>IF($P$2=1,IF(วิชา4!F7="","",วิชา4!F7),IF(วิชา4!F37="","",วิชา4!F37))</f>
        <v/>
      </c>
      <c r="G7" s="123" t="str">
        <f>IF($P$2=1,IF(วิชา4!G7="","",วิชา4!G7),IF(วิชา4!G37="","",วิชา4!G37))</f>
        <v/>
      </c>
      <c r="H7" s="123" t="str">
        <f>IF($P$2=1,IF(วิชา4!H7="","",วิชา4!H7),IF(วิชา4!H37="","",วิชา4!H37))</f>
        <v/>
      </c>
      <c r="I7" s="123" t="str">
        <f>IF($P$2=1,IF(วิชา4!I7="","",วิชา4!I7),IF(วิชา4!I37="","",วิชา4!I37))</f>
        <v/>
      </c>
      <c r="J7" s="122" t="str">
        <f>IF($P$2=1,IF(วิชา4!J7="","",วิชา4!J7),IF(วิชา4!J37="","",วิชา4!J37))</f>
        <v/>
      </c>
      <c r="K7" s="123" t="str">
        <f>IF($P$2=1,IF(วิชา4!K7="","",วิชา4!K7),IF(วิชา4!K37="","",วิชา4!K37))</f>
        <v/>
      </c>
      <c r="L7" s="122" t="str">
        <f>IF($P$2=1,IF(วิชา4!L7="","",วิชา4!L7),IF(วิชา4!L37="","",วิชา4!L37))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267">
        <f t="shared" ref="A8:A35" si="2">A7+1</f>
        <v>3</v>
      </c>
      <c r="B8" s="114" t="str">
        <f>IF($P$2=1,IF(วิชา4!B8="","",วิชา4!B8),IF(วิชา4!B38="","",วิชา4!B38))</f>
        <v/>
      </c>
      <c r="C8" s="123" t="str">
        <f>IF($P$2=1,IF(วิชา4!C8="","",วิชา4!C8),IF(วิชา4!C38="","",วิชา4!C38))</f>
        <v/>
      </c>
      <c r="D8" s="123" t="str">
        <f>IF($P$2=1,IF(วิชา4!D8="","",วิชา4!D8),IF(วิชา4!D38="","",วิชา4!D38))</f>
        <v/>
      </c>
      <c r="E8" s="123" t="str">
        <f>IF($P$2=1,IF(วิชา4!E8="","",วิชา4!E8),IF(วิชา4!E38="","",วิชา4!E38))</f>
        <v/>
      </c>
      <c r="F8" s="122" t="str">
        <f>IF($P$2=1,IF(วิชา4!F8="","",วิชา4!F8),IF(วิชา4!F38="","",วิชา4!F38))</f>
        <v/>
      </c>
      <c r="G8" s="123" t="str">
        <f>IF($P$2=1,IF(วิชา4!G8="","",วิชา4!G8),IF(วิชา4!G38="","",วิชา4!G38))</f>
        <v/>
      </c>
      <c r="H8" s="123" t="str">
        <f>IF($P$2=1,IF(วิชา4!H8="","",วิชา4!H8),IF(วิชา4!H38="","",วิชา4!H38))</f>
        <v/>
      </c>
      <c r="I8" s="123" t="str">
        <f>IF($P$2=1,IF(วิชา4!I8="","",วิชา4!I8),IF(วิชา4!I38="","",วิชา4!I38))</f>
        <v/>
      </c>
      <c r="J8" s="122" t="str">
        <f>IF($P$2=1,IF(วิชา4!J8="","",วิชา4!J8),IF(วิชา4!J38="","",วิชา4!J38))</f>
        <v/>
      </c>
      <c r="K8" s="123" t="str">
        <f>IF($P$2=1,IF(วิชา4!K8="","",วิชา4!K8),IF(วิชา4!K38="","",วิชา4!K38))</f>
        <v/>
      </c>
      <c r="L8" s="122" t="str">
        <f>IF($P$2=1,IF(วิชา4!L8="","",วิชา4!L8),IF(วิชา4!L38="","",วิชา4!L38))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267">
        <f t="shared" si="2"/>
        <v>4</v>
      </c>
      <c r="B9" s="114" t="str">
        <f>IF($P$2=1,IF(วิชา4!B9="","",วิชา4!B9),IF(วิชา4!B39="","",วิชา4!B39))</f>
        <v/>
      </c>
      <c r="C9" s="123" t="str">
        <f>IF($P$2=1,IF(วิชา4!C9="","",วิชา4!C9),IF(วิชา4!C39="","",วิชา4!C39))</f>
        <v/>
      </c>
      <c r="D9" s="123" t="str">
        <f>IF($P$2=1,IF(วิชา4!D9="","",วิชา4!D9),IF(วิชา4!D39="","",วิชา4!D39))</f>
        <v/>
      </c>
      <c r="E9" s="123" t="str">
        <f>IF($P$2=1,IF(วิชา4!E9="","",วิชา4!E9),IF(วิชา4!E39="","",วิชา4!E39))</f>
        <v/>
      </c>
      <c r="F9" s="122" t="str">
        <f>IF($P$2=1,IF(วิชา4!F9="","",วิชา4!F9),IF(วิชา4!F39="","",วิชา4!F39))</f>
        <v/>
      </c>
      <c r="G9" s="123" t="str">
        <f>IF($P$2=1,IF(วิชา4!G9="","",วิชา4!G9),IF(วิชา4!G39="","",วิชา4!G39))</f>
        <v/>
      </c>
      <c r="H9" s="123" t="str">
        <f>IF($P$2=1,IF(วิชา4!H9="","",วิชา4!H9),IF(วิชา4!H39="","",วิชา4!H39))</f>
        <v/>
      </c>
      <c r="I9" s="123" t="str">
        <f>IF($P$2=1,IF(วิชา4!I9="","",วิชา4!I9),IF(วิชา4!I39="","",วิชา4!I39))</f>
        <v/>
      </c>
      <c r="J9" s="122" t="str">
        <f>IF($P$2=1,IF(วิชา4!J9="","",วิชา4!J9),IF(วิชา4!J39="","",วิชา4!J39))</f>
        <v/>
      </c>
      <c r="K9" s="123" t="str">
        <f>IF($P$2=1,IF(วิชา4!K9="","",วิชา4!K9),IF(วิชา4!K39="","",วิชา4!K39))</f>
        <v/>
      </c>
      <c r="L9" s="122" t="str">
        <f>IF($P$2=1,IF(วิชา4!L9="","",วิชา4!L9),IF(วิชา4!L39="","",วิชา4!L39))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267">
        <f t="shared" si="2"/>
        <v>5</v>
      </c>
      <c r="B10" s="114" t="str">
        <f>IF($P$2=1,IF(วิชา4!B10="","",วิชา4!B10),IF(วิชา4!B40="","",วิชา4!B40))</f>
        <v/>
      </c>
      <c r="C10" s="123" t="str">
        <f>IF($P$2=1,IF(วิชา4!C10="","",วิชา4!C10),IF(วิชา4!C40="","",วิชา4!C40))</f>
        <v/>
      </c>
      <c r="D10" s="123" t="str">
        <f>IF($P$2=1,IF(วิชา4!D10="","",วิชา4!D10),IF(วิชา4!D40="","",วิชา4!D40))</f>
        <v/>
      </c>
      <c r="E10" s="123" t="str">
        <f>IF($P$2=1,IF(วิชา4!E10="","",วิชา4!E10),IF(วิชา4!E40="","",วิชา4!E40))</f>
        <v/>
      </c>
      <c r="F10" s="122" t="str">
        <f>IF($P$2=1,IF(วิชา4!F10="","",วิชา4!F10),IF(วิชา4!F40="","",วิชา4!F40))</f>
        <v/>
      </c>
      <c r="G10" s="123" t="str">
        <f>IF($P$2=1,IF(วิชา4!G10="","",วิชา4!G10),IF(วิชา4!G40="","",วิชา4!G40))</f>
        <v/>
      </c>
      <c r="H10" s="123" t="str">
        <f>IF($P$2=1,IF(วิชา4!H10="","",วิชา4!H10),IF(วิชา4!H40="","",วิชา4!H40))</f>
        <v/>
      </c>
      <c r="I10" s="123" t="str">
        <f>IF($P$2=1,IF(วิชา4!I10="","",วิชา4!I10),IF(วิชา4!I40="","",วิชา4!I40))</f>
        <v/>
      </c>
      <c r="J10" s="122" t="str">
        <f>IF($P$2=1,IF(วิชา4!J10="","",วิชา4!J10),IF(วิชา4!J40="","",วิชา4!J40))</f>
        <v/>
      </c>
      <c r="K10" s="123" t="str">
        <f>IF($P$2=1,IF(วิชา4!K10="","",วิชา4!K10),IF(วิชา4!K40="","",วิชา4!K40))</f>
        <v/>
      </c>
      <c r="L10" s="122" t="str">
        <f>IF($P$2=1,IF(วิชา4!L10="","",วิชา4!L10),IF(วิชา4!L40="","",วิชา4!L40))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267">
        <f t="shared" si="2"/>
        <v>6</v>
      </c>
      <c r="B11" s="114" t="str">
        <f>IF($P$2=1,IF(วิชา4!B11="","",วิชา4!B11),IF(วิชา4!B41="","",วิชา4!B41))</f>
        <v/>
      </c>
      <c r="C11" s="123" t="str">
        <f>IF($P$2=1,IF(วิชา4!C11="","",วิชา4!C11),IF(วิชา4!C41="","",วิชา4!C41))</f>
        <v/>
      </c>
      <c r="D11" s="123" t="str">
        <f>IF($P$2=1,IF(วิชา4!D11="","",วิชา4!D11),IF(วิชา4!D41="","",วิชา4!D41))</f>
        <v/>
      </c>
      <c r="E11" s="123" t="str">
        <f>IF($P$2=1,IF(วิชา4!E11="","",วิชา4!E11),IF(วิชา4!E41="","",วิชา4!E41))</f>
        <v/>
      </c>
      <c r="F11" s="122" t="str">
        <f>IF($P$2=1,IF(วิชา4!F11="","",วิชา4!F11),IF(วิชา4!F41="","",วิชา4!F41))</f>
        <v/>
      </c>
      <c r="G11" s="123" t="str">
        <f>IF($P$2=1,IF(วิชา4!G11="","",วิชา4!G11),IF(วิชา4!G41="","",วิชา4!G41))</f>
        <v/>
      </c>
      <c r="H11" s="123" t="str">
        <f>IF($P$2=1,IF(วิชา4!H11="","",วิชา4!H11),IF(วิชา4!H41="","",วิชา4!H41))</f>
        <v/>
      </c>
      <c r="I11" s="123" t="str">
        <f>IF($P$2=1,IF(วิชา4!I11="","",วิชา4!I11),IF(วิชา4!I41="","",วิชา4!I41))</f>
        <v/>
      </c>
      <c r="J11" s="122" t="str">
        <f>IF($P$2=1,IF(วิชา4!J11="","",วิชา4!J11),IF(วิชา4!J41="","",วิชา4!J41))</f>
        <v/>
      </c>
      <c r="K11" s="123" t="str">
        <f>IF($P$2=1,IF(วิชา4!K11="","",วิชา4!K11),IF(วิชา4!K41="","",วิชา4!K41))</f>
        <v/>
      </c>
      <c r="L11" s="122" t="str">
        <f>IF($P$2=1,IF(วิชา4!L11="","",วิชา4!L11),IF(วิชา4!L41="","",วิชา4!L41))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267">
        <f t="shared" si="2"/>
        <v>7</v>
      </c>
      <c r="B12" s="114" t="str">
        <f>IF($P$2=1,IF(วิชา4!B12="","",วิชา4!B12),IF(วิชา4!B42="","",วิชา4!B42))</f>
        <v/>
      </c>
      <c r="C12" s="123" t="str">
        <f>IF($P$2=1,IF(วิชา4!C12="","",วิชา4!C12),IF(วิชา4!C42="","",วิชา4!C42))</f>
        <v/>
      </c>
      <c r="D12" s="123" t="str">
        <f>IF($P$2=1,IF(วิชา4!D12="","",วิชา4!D12),IF(วิชา4!D42="","",วิชา4!D42))</f>
        <v/>
      </c>
      <c r="E12" s="123" t="str">
        <f>IF($P$2=1,IF(วิชา4!E12="","",วิชา4!E12),IF(วิชา4!E42="","",วิชา4!E42))</f>
        <v/>
      </c>
      <c r="F12" s="122" t="str">
        <f>IF($P$2=1,IF(วิชา4!F12="","",วิชา4!F12),IF(วิชา4!F42="","",วิชา4!F42))</f>
        <v/>
      </c>
      <c r="G12" s="123" t="str">
        <f>IF($P$2=1,IF(วิชา4!G12="","",วิชา4!G12),IF(วิชา4!G42="","",วิชา4!G42))</f>
        <v/>
      </c>
      <c r="H12" s="123" t="str">
        <f>IF($P$2=1,IF(วิชา4!H12="","",วิชา4!H12),IF(วิชา4!H42="","",วิชา4!H42))</f>
        <v/>
      </c>
      <c r="I12" s="123" t="str">
        <f>IF($P$2=1,IF(วิชา4!I12="","",วิชา4!I12),IF(วิชา4!I42="","",วิชา4!I42))</f>
        <v/>
      </c>
      <c r="J12" s="122" t="str">
        <f>IF($P$2=1,IF(วิชา4!J12="","",วิชา4!J12),IF(วิชา4!J42="","",วิชา4!J42))</f>
        <v/>
      </c>
      <c r="K12" s="123" t="str">
        <f>IF($P$2=1,IF(วิชา4!K12="","",วิชา4!K12),IF(วิชา4!K42="","",วิชา4!K42))</f>
        <v/>
      </c>
      <c r="L12" s="122" t="str">
        <f>IF($P$2=1,IF(วิชา4!L12="","",วิชา4!L12),IF(วิชา4!L42="","",วิชา4!L42))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267">
        <f t="shared" si="2"/>
        <v>8</v>
      </c>
      <c r="B13" s="114" t="str">
        <f>IF($P$2=1,IF(วิชา4!B13="","",วิชา4!B13),IF(วิชา4!B43="","",วิชา4!B43))</f>
        <v/>
      </c>
      <c r="C13" s="123" t="str">
        <f>IF($P$2=1,IF(วิชา4!C13="","",วิชา4!C13),IF(วิชา4!C43="","",วิชา4!C43))</f>
        <v/>
      </c>
      <c r="D13" s="123" t="str">
        <f>IF($P$2=1,IF(วิชา4!D13="","",วิชา4!D13),IF(วิชา4!D43="","",วิชา4!D43))</f>
        <v/>
      </c>
      <c r="E13" s="123" t="str">
        <f>IF($P$2=1,IF(วิชา4!E13="","",วิชา4!E13),IF(วิชา4!E43="","",วิชา4!E43))</f>
        <v/>
      </c>
      <c r="F13" s="122" t="str">
        <f>IF($P$2=1,IF(วิชา4!F13="","",วิชา4!F13),IF(วิชา4!F43="","",วิชา4!F43))</f>
        <v/>
      </c>
      <c r="G13" s="123" t="str">
        <f>IF($P$2=1,IF(วิชา4!G13="","",วิชา4!G13),IF(วิชา4!G43="","",วิชา4!G43))</f>
        <v/>
      </c>
      <c r="H13" s="123" t="str">
        <f>IF($P$2=1,IF(วิชา4!H13="","",วิชา4!H13),IF(วิชา4!H43="","",วิชา4!H43))</f>
        <v/>
      </c>
      <c r="I13" s="123" t="str">
        <f>IF($P$2=1,IF(วิชา4!I13="","",วิชา4!I13),IF(วิชา4!I43="","",วิชา4!I43))</f>
        <v/>
      </c>
      <c r="J13" s="122" t="str">
        <f>IF($P$2=1,IF(วิชา4!J13="","",วิชา4!J13),IF(วิชา4!J43="","",วิชา4!J43))</f>
        <v/>
      </c>
      <c r="K13" s="123" t="str">
        <f>IF($P$2=1,IF(วิชา4!K13="","",วิชา4!K13),IF(วิชา4!K43="","",วิชา4!K43))</f>
        <v/>
      </c>
      <c r="L13" s="122" t="str">
        <f>IF($P$2=1,IF(วิชา4!L13="","",วิชา4!L13),IF(วิชา4!L43="","",วิชา4!L43))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267">
        <f t="shared" si="2"/>
        <v>9</v>
      </c>
      <c r="B14" s="114" t="str">
        <f>IF($P$2=1,IF(วิชา4!B14="","",วิชา4!B14),IF(วิชา4!B44="","",วิชา4!B44))</f>
        <v/>
      </c>
      <c r="C14" s="123" t="str">
        <f>IF($P$2=1,IF(วิชา4!C14="","",วิชา4!C14),IF(วิชา4!C44="","",วิชา4!C44))</f>
        <v/>
      </c>
      <c r="D14" s="123" t="str">
        <f>IF($P$2=1,IF(วิชา4!D14="","",วิชา4!D14),IF(วิชา4!D44="","",วิชา4!D44))</f>
        <v/>
      </c>
      <c r="E14" s="123" t="str">
        <f>IF($P$2=1,IF(วิชา4!E14="","",วิชา4!E14),IF(วิชา4!E44="","",วิชา4!E44))</f>
        <v/>
      </c>
      <c r="F14" s="122" t="str">
        <f>IF($P$2=1,IF(วิชา4!F14="","",วิชา4!F14),IF(วิชา4!F44="","",วิชา4!F44))</f>
        <v/>
      </c>
      <c r="G14" s="123" t="str">
        <f>IF($P$2=1,IF(วิชา4!G14="","",วิชา4!G14),IF(วิชา4!G44="","",วิชา4!G44))</f>
        <v/>
      </c>
      <c r="H14" s="123" t="str">
        <f>IF($P$2=1,IF(วิชา4!H14="","",วิชา4!H14),IF(วิชา4!H44="","",วิชา4!H44))</f>
        <v/>
      </c>
      <c r="I14" s="123" t="str">
        <f>IF($P$2=1,IF(วิชา4!I14="","",วิชา4!I14),IF(วิชา4!I44="","",วิชา4!I44))</f>
        <v/>
      </c>
      <c r="J14" s="122" t="str">
        <f>IF($P$2=1,IF(วิชา4!J14="","",วิชา4!J14),IF(วิชา4!J44="","",วิชา4!J44))</f>
        <v/>
      </c>
      <c r="K14" s="123" t="str">
        <f>IF($P$2=1,IF(วิชา4!K14="","",วิชา4!K14),IF(วิชา4!K44="","",วิชา4!K44))</f>
        <v/>
      </c>
      <c r="L14" s="122" t="str">
        <f>IF($P$2=1,IF(วิชา4!L14="","",วิชา4!L14),IF(วิชา4!L44="","",วิชา4!L44))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267">
        <f t="shared" si="2"/>
        <v>10</v>
      </c>
      <c r="B15" s="114" t="str">
        <f>IF($P$2=1,IF(วิชา4!B15="","",วิชา4!B15),IF(วิชา4!B45="","",วิชา4!B45))</f>
        <v/>
      </c>
      <c r="C15" s="123" t="str">
        <f>IF($P$2=1,IF(วิชา4!C15="","",วิชา4!C15),IF(วิชา4!C45="","",วิชา4!C45))</f>
        <v/>
      </c>
      <c r="D15" s="123" t="str">
        <f>IF($P$2=1,IF(วิชา4!D15="","",วิชา4!D15),IF(วิชา4!D45="","",วิชา4!D45))</f>
        <v/>
      </c>
      <c r="E15" s="123" t="str">
        <f>IF($P$2=1,IF(วิชา4!E15="","",วิชา4!E15),IF(วิชา4!E45="","",วิชา4!E45))</f>
        <v/>
      </c>
      <c r="F15" s="122" t="str">
        <f>IF($P$2=1,IF(วิชา4!F15="","",วิชา4!F15),IF(วิชา4!F45="","",วิชา4!F45))</f>
        <v/>
      </c>
      <c r="G15" s="123" t="str">
        <f>IF($P$2=1,IF(วิชา4!G15="","",วิชา4!G15),IF(วิชา4!G45="","",วิชา4!G45))</f>
        <v/>
      </c>
      <c r="H15" s="123" t="str">
        <f>IF($P$2=1,IF(วิชา4!H15="","",วิชา4!H15),IF(วิชา4!H45="","",วิชา4!H45))</f>
        <v/>
      </c>
      <c r="I15" s="123" t="str">
        <f>IF($P$2=1,IF(วิชา4!I15="","",วิชา4!I15),IF(วิชา4!I45="","",วิชา4!I45))</f>
        <v/>
      </c>
      <c r="J15" s="122" t="str">
        <f>IF($P$2=1,IF(วิชา4!J15="","",วิชา4!J15),IF(วิชา4!J45="","",วิชา4!J45))</f>
        <v/>
      </c>
      <c r="K15" s="123" t="str">
        <f>IF($P$2=1,IF(วิชา4!K15="","",วิชา4!K15),IF(วิชา4!K45="","",วิชา4!K45))</f>
        <v/>
      </c>
      <c r="L15" s="122" t="str">
        <f>IF($P$2=1,IF(วิชา4!L15="","",วิชา4!L15),IF(วิชา4!L45="","",วิชา4!L45))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267">
        <f t="shared" si="2"/>
        <v>11</v>
      </c>
      <c r="B16" s="114" t="str">
        <f>IF($P$2=1,IF(วิชา4!B16="","",วิชา4!B16),IF(วิชา4!B46="","",วิชา4!B46))</f>
        <v/>
      </c>
      <c r="C16" s="123" t="str">
        <f>IF($P$2=1,IF(วิชา4!C16="","",วิชา4!C16),IF(วิชา4!C46="","",วิชา4!C46))</f>
        <v/>
      </c>
      <c r="D16" s="123" t="str">
        <f>IF($P$2=1,IF(วิชา4!D16="","",วิชา4!D16),IF(วิชา4!D46="","",วิชา4!D46))</f>
        <v/>
      </c>
      <c r="E16" s="123" t="str">
        <f>IF($P$2=1,IF(วิชา4!E16="","",วิชา4!E16),IF(วิชา4!E46="","",วิชา4!E46))</f>
        <v/>
      </c>
      <c r="F16" s="122" t="str">
        <f>IF($P$2=1,IF(วิชา4!F16="","",วิชา4!F16),IF(วิชา4!F46="","",วิชา4!F46))</f>
        <v/>
      </c>
      <c r="G16" s="123" t="str">
        <f>IF($P$2=1,IF(วิชา4!G16="","",วิชา4!G16),IF(วิชา4!G46="","",วิชา4!G46))</f>
        <v/>
      </c>
      <c r="H16" s="123" t="str">
        <f>IF($P$2=1,IF(วิชา4!H16="","",วิชา4!H16),IF(วิชา4!H46="","",วิชา4!H46))</f>
        <v/>
      </c>
      <c r="I16" s="123" t="str">
        <f>IF($P$2=1,IF(วิชา4!I16="","",วิชา4!I16),IF(วิชา4!I46="","",วิชา4!I46))</f>
        <v/>
      </c>
      <c r="J16" s="122" t="str">
        <f>IF($P$2=1,IF(วิชา4!J16="","",วิชา4!J16),IF(วิชา4!J46="","",วิชา4!J46))</f>
        <v/>
      </c>
      <c r="K16" s="123" t="str">
        <f>IF($P$2=1,IF(วิชา4!K16="","",วิชา4!K16),IF(วิชา4!K46="","",วิชา4!K46))</f>
        <v/>
      </c>
      <c r="L16" s="122" t="str">
        <f>IF($P$2=1,IF(วิชา4!L16="","",วิชา4!L16),IF(วิชา4!L46="","",วิชา4!L46))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IF($P$2=1,IF(วิชา4!B17="","",วิชา4!B17),IF(วิชา4!B47="","",วิชา4!B47))</f>
        <v/>
      </c>
      <c r="C17" s="123" t="str">
        <f>IF($P$2=1,IF(วิชา4!C17="","",วิชา4!C17),IF(วิชา4!C47="","",วิชา4!C47))</f>
        <v/>
      </c>
      <c r="D17" s="123" t="str">
        <f>IF($P$2=1,IF(วิชา4!D17="","",วิชา4!D17),IF(วิชา4!D47="","",วิชา4!D47))</f>
        <v/>
      </c>
      <c r="E17" s="123" t="str">
        <f>IF($P$2=1,IF(วิชา4!E17="","",วิชา4!E17),IF(วิชา4!E47="","",วิชา4!E47))</f>
        <v/>
      </c>
      <c r="F17" s="122" t="str">
        <f>IF($P$2=1,IF(วิชา4!F17="","",วิชา4!F17),IF(วิชา4!F47="","",วิชา4!F47))</f>
        <v/>
      </c>
      <c r="G17" s="123" t="str">
        <f>IF($P$2=1,IF(วิชา4!G17="","",วิชา4!G17),IF(วิชา4!G47="","",วิชา4!G47))</f>
        <v/>
      </c>
      <c r="H17" s="123" t="str">
        <f>IF($P$2=1,IF(วิชา4!H17="","",วิชา4!H17),IF(วิชา4!H47="","",วิชา4!H47))</f>
        <v/>
      </c>
      <c r="I17" s="123" t="str">
        <f>IF($P$2=1,IF(วิชา4!I17="","",วิชา4!I17),IF(วิชา4!I47="","",วิชา4!I47))</f>
        <v/>
      </c>
      <c r="J17" s="122" t="str">
        <f>IF($P$2=1,IF(วิชา4!J17="","",วิชา4!J17),IF(วิชา4!J47="","",วิชา4!J47))</f>
        <v/>
      </c>
      <c r="K17" s="123" t="str">
        <f>IF($P$2=1,IF(วิชา4!K17="","",วิชา4!K17),IF(วิชา4!K47="","",วิชา4!K47))</f>
        <v/>
      </c>
      <c r="L17" s="122" t="str">
        <f>IF($P$2=1,IF(วิชา4!L17="","",วิชา4!L17),IF(วิชา4!L47="","",วิชา4!L47))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IF($P$2=1,IF(วิชา4!B18="","",วิชา4!B18),IF(วิชา4!B48="","",วิชา4!B48))</f>
        <v/>
      </c>
      <c r="C18" s="123" t="str">
        <f>IF($P$2=1,IF(วิชา4!C18="","",วิชา4!C18),IF(วิชา4!C48="","",วิชา4!C48))</f>
        <v/>
      </c>
      <c r="D18" s="123" t="str">
        <f>IF($P$2=1,IF(วิชา4!D18="","",วิชา4!D18),IF(วิชา4!D48="","",วิชา4!D48))</f>
        <v/>
      </c>
      <c r="E18" s="123" t="str">
        <f>IF($P$2=1,IF(วิชา4!E18="","",วิชา4!E18),IF(วิชา4!E48="","",วิชา4!E48))</f>
        <v/>
      </c>
      <c r="F18" s="122" t="str">
        <f>IF($P$2=1,IF(วิชา4!F18="","",วิชา4!F18),IF(วิชา4!F48="","",วิชา4!F48))</f>
        <v/>
      </c>
      <c r="G18" s="123" t="str">
        <f>IF($P$2=1,IF(วิชา4!G18="","",วิชา4!G18),IF(วิชา4!G48="","",วิชา4!G48))</f>
        <v/>
      </c>
      <c r="H18" s="123" t="str">
        <f>IF($P$2=1,IF(วิชา4!H18="","",วิชา4!H18),IF(วิชา4!H48="","",วิชา4!H48))</f>
        <v/>
      </c>
      <c r="I18" s="123" t="str">
        <f>IF($P$2=1,IF(วิชา4!I18="","",วิชา4!I18),IF(วิชา4!I48="","",วิชา4!I48))</f>
        <v/>
      </c>
      <c r="J18" s="122" t="str">
        <f>IF($P$2=1,IF(วิชา4!J18="","",วิชา4!J18),IF(วิชา4!J48="","",วิชา4!J48))</f>
        <v/>
      </c>
      <c r="K18" s="123" t="str">
        <f>IF($P$2=1,IF(วิชา4!K18="","",วิชา4!K18),IF(วิชา4!K48="","",วิชา4!K48))</f>
        <v/>
      </c>
      <c r="L18" s="122" t="str">
        <f>IF($P$2=1,IF(วิชา4!L18="","",วิชา4!L18),IF(วิชา4!L48="","",วิชา4!L48))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IF($P$2=1,IF(วิชา4!B19="","",วิชา4!B19),IF(วิชา4!B49="","",วิชา4!B49))</f>
        <v/>
      </c>
      <c r="C19" s="123" t="str">
        <f>IF($P$2=1,IF(วิชา4!C19="","",วิชา4!C19),IF(วิชา4!C49="","",วิชา4!C49))</f>
        <v/>
      </c>
      <c r="D19" s="123" t="str">
        <f>IF($P$2=1,IF(วิชา4!D19="","",วิชา4!D19),IF(วิชา4!D49="","",วิชา4!D49))</f>
        <v/>
      </c>
      <c r="E19" s="123" t="str">
        <f>IF($P$2=1,IF(วิชา4!E19="","",วิชา4!E19),IF(วิชา4!E49="","",วิชา4!E49))</f>
        <v/>
      </c>
      <c r="F19" s="122" t="str">
        <f>IF($P$2=1,IF(วิชา4!F19="","",วิชา4!F19),IF(วิชา4!F49="","",วิชา4!F49))</f>
        <v/>
      </c>
      <c r="G19" s="123" t="str">
        <f>IF($P$2=1,IF(วิชา4!G19="","",วิชา4!G19),IF(วิชา4!G49="","",วิชา4!G49))</f>
        <v/>
      </c>
      <c r="H19" s="123" t="str">
        <f>IF($P$2=1,IF(วิชา4!H19="","",วิชา4!H19),IF(วิชา4!H49="","",วิชา4!H49))</f>
        <v/>
      </c>
      <c r="I19" s="123" t="str">
        <f>IF($P$2=1,IF(วิชา4!I19="","",วิชา4!I19),IF(วิชา4!I49="","",วิชา4!I49))</f>
        <v/>
      </c>
      <c r="J19" s="122" t="str">
        <f>IF($P$2=1,IF(วิชา4!J19="","",วิชา4!J19),IF(วิชา4!J49="","",วิชา4!J49))</f>
        <v/>
      </c>
      <c r="K19" s="123" t="str">
        <f>IF($P$2=1,IF(วิชา4!K19="","",วิชา4!K19),IF(วิชา4!K49="","",วิชา4!K49))</f>
        <v/>
      </c>
      <c r="L19" s="122" t="str">
        <f>IF($P$2=1,IF(วิชา4!L19="","",วิชา4!L19),IF(วิชา4!L49="","",วิชา4!L49))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IF($P$2=1,IF(วิชา4!B20="","",วิชา4!B20),IF(วิชา4!B50="","",วิชา4!B50))</f>
        <v/>
      </c>
      <c r="C20" s="123" t="str">
        <f>IF($P$2=1,IF(วิชา4!C20="","",วิชา4!C20),IF(วิชา4!C50="","",วิชา4!C50))</f>
        <v/>
      </c>
      <c r="D20" s="123" t="str">
        <f>IF($P$2=1,IF(วิชา4!D20="","",วิชา4!D20),IF(วิชา4!D50="","",วิชา4!D50))</f>
        <v/>
      </c>
      <c r="E20" s="123" t="str">
        <f>IF($P$2=1,IF(วิชา4!E20="","",วิชา4!E20),IF(วิชา4!E50="","",วิชา4!E50))</f>
        <v/>
      </c>
      <c r="F20" s="122" t="str">
        <f>IF($P$2=1,IF(วิชา4!F20="","",วิชา4!F20),IF(วิชา4!F50="","",วิชา4!F50))</f>
        <v/>
      </c>
      <c r="G20" s="123" t="str">
        <f>IF($P$2=1,IF(วิชา4!G20="","",วิชา4!G20),IF(วิชา4!G50="","",วิชา4!G50))</f>
        <v/>
      </c>
      <c r="H20" s="123" t="str">
        <f>IF($P$2=1,IF(วิชา4!H20="","",วิชา4!H20),IF(วิชา4!H50="","",วิชา4!H50))</f>
        <v/>
      </c>
      <c r="I20" s="123" t="str">
        <f>IF($P$2=1,IF(วิชา4!I20="","",วิชา4!I20),IF(วิชา4!I50="","",วิชา4!I50))</f>
        <v/>
      </c>
      <c r="J20" s="122" t="str">
        <f>IF($P$2=1,IF(วิชา4!J20="","",วิชา4!J20),IF(วิชา4!J50="","",วิชา4!J50))</f>
        <v/>
      </c>
      <c r="K20" s="123" t="str">
        <f>IF($P$2=1,IF(วิชา4!K20="","",วิชา4!K20),IF(วิชา4!K50="","",วิชา4!K50))</f>
        <v/>
      </c>
      <c r="L20" s="122" t="str">
        <f>IF($P$2=1,IF(วิชา4!L20="","",วิชา4!L20),IF(วิชา4!L50="","",วิชา4!L50))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IF($P$2=1,IF(วิชา4!B21="","",วิชา4!B21),IF(วิชา4!B51="","",วิชา4!B51))</f>
        <v/>
      </c>
      <c r="C21" s="123" t="str">
        <f>IF($P$2=1,IF(วิชา4!C21="","",วิชา4!C21),IF(วิชา4!C51="","",วิชา4!C51))</f>
        <v/>
      </c>
      <c r="D21" s="123" t="str">
        <f>IF($P$2=1,IF(วิชา4!D21="","",วิชา4!D21),IF(วิชา4!D51="","",วิชา4!D51))</f>
        <v/>
      </c>
      <c r="E21" s="123" t="str">
        <f>IF($P$2=1,IF(วิชา4!E21="","",วิชา4!E21),IF(วิชา4!E51="","",วิชา4!E51))</f>
        <v/>
      </c>
      <c r="F21" s="122" t="str">
        <f>IF($P$2=1,IF(วิชา4!F21="","",วิชา4!F21),IF(วิชา4!F51="","",วิชา4!F51))</f>
        <v/>
      </c>
      <c r="G21" s="123" t="str">
        <f>IF($P$2=1,IF(วิชา4!G21="","",วิชา4!G21),IF(วิชา4!G51="","",วิชา4!G51))</f>
        <v/>
      </c>
      <c r="H21" s="123" t="str">
        <f>IF($P$2=1,IF(วิชา4!H21="","",วิชา4!H21),IF(วิชา4!H51="","",วิชา4!H51))</f>
        <v/>
      </c>
      <c r="I21" s="123" t="str">
        <f>IF($P$2=1,IF(วิชา4!I21="","",วิชา4!I21),IF(วิชา4!I51="","",วิชา4!I51))</f>
        <v/>
      </c>
      <c r="J21" s="122" t="str">
        <f>IF($P$2=1,IF(วิชา4!J21="","",วิชา4!J21),IF(วิชา4!J51="","",วิชา4!J51))</f>
        <v/>
      </c>
      <c r="K21" s="123" t="str">
        <f>IF($P$2=1,IF(วิชา4!K21="","",วิชา4!K21),IF(วิชา4!K51="","",วิชา4!K51))</f>
        <v/>
      </c>
      <c r="L21" s="122" t="str">
        <f>IF($P$2=1,IF(วิชา4!L21="","",วิชา4!L21),IF(วิชา4!L51="","",วิชา4!L51))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IF($P$2=1,IF(วิชา4!B22="","",วิชา4!B22),IF(วิชา4!B52="","",วิชา4!B52))</f>
        <v/>
      </c>
      <c r="C22" s="123" t="str">
        <f>IF($P$2=1,IF(วิชา4!C22="","",วิชา4!C22),IF(วิชา4!C52="","",วิชา4!C52))</f>
        <v/>
      </c>
      <c r="D22" s="123" t="str">
        <f>IF($P$2=1,IF(วิชา4!D22="","",วิชา4!D22),IF(วิชา4!D52="","",วิชา4!D52))</f>
        <v/>
      </c>
      <c r="E22" s="123" t="str">
        <f>IF($P$2=1,IF(วิชา4!E22="","",วิชา4!E22),IF(วิชา4!E52="","",วิชา4!E52))</f>
        <v/>
      </c>
      <c r="F22" s="122" t="str">
        <f>IF($P$2=1,IF(วิชา4!F22="","",วิชา4!F22),IF(วิชา4!F52="","",วิชา4!F52))</f>
        <v/>
      </c>
      <c r="G22" s="123" t="str">
        <f>IF($P$2=1,IF(วิชา4!G22="","",วิชา4!G22),IF(วิชา4!G52="","",วิชา4!G52))</f>
        <v/>
      </c>
      <c r="H22" s="123" t="str">
        <f>IF($P$2=1,IF(วิชา4!H22="","",วิชา4!H22),IF(วิชา4!H52="","",วิชา4!H52))</f>
        <v/>
      </c>
      <c r="I22" s="123" t="str">
        <f>IF($P$2=1,IF(วิชา4!I22="","",วิชา4!I22),IF(วิชา4!I52="","",วิชา4!I52))</f>
        <v/>
      </c>
      <c r="J22" s="122" t="str">
        <f>IF($P$2=1,IF(วิชา4!J22="","",วิชา4!J22),IF(วิชา4!J52="","",วิชา4!J52))</f>
        <v/>
      </c>
      <c r="K22" s="123" t="str">
        <f>IF($P$2=1,IF(วิชา4!K22="","",วิชา4!K22),IF(วิชา4!K52="","",วิชา4!K52))</f>
        <v/>
      </c>
      <c r="L22" s="122" t="str">
        <f>IF($P$2=1,IF(วิชา4!L22="","",วิชา4!L22),IF(วิชา4!L52="","",วิชา4!L52))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IF($P$2=1,IF(วิชา4!B23="","",วิชา4!B23),IF(วิชา4!B53="","",วิชา4!B53))</f>
        <v/>
      </c>
      <c r="C23" s="123" t="str">
        <f>IF($P$2=1,IF(วิชา4!C23="","",วิชา4!C23),IF(วิชา4!C53="","",วิชา4!C53))</f>
        <v/>
      </c>
      <c r="D23" s="123" t="str">
        <f>IF($P$2=1,IF(วิชา4!D23="","",วิชา4!D23),IF(วิชา4!D53="","",วิชา4!D53))</f>
        <v/>
      </c>
      <c r="E23" s="123" t="str">
        <f>IF($P$2=1,IF(วิชา4!E23="","",วิชา4!E23),IF(วิชา4!E53="","",วิชา4!E53))</f>
        <v/>
      </c>
      <c r="F23" s="122" t="str">
        <f>IF($P$2=1,IF(วิชา4!F23="","",วิชา4!F23),IF(วิชา4!F53="","",วิชา4!F53))</f>
        <v/>
      </c>
      <c r="G23" s="123" t="str">
        <f>IF($P$2=1,IF(วิชา4!G23="","",วิชา4!G23),IF(วิชา4!G53="","",วิชา4!G53))</f>
        <v/>
      </c>
      <c r="H23" s="123" t="str">
        <f>IF($P$2=1,IF(วิชา4!H23="","",วิชา4!H23),IF(วิชา4!H53="","",วิชา4!H53))</f>
        <v/>
      </c>
      <c r="I23" s="123" t="str">
        <f>IF($P$2=1,IF(วิชา4!I23="","",วิชา4!I23),IF(วิชา4!I53="","",วิชา4!I53))</f>
        <v/>
      </c>
      <c r="J23" s="122" t="str">
        <f>IF($P$2=1,IF(วิชา4!J23="","",วิชา4!J23),IF(วิชา4!J53="","",วิชา4!J53))</f>
        <v/>
      </c>
      <c r="K23" s="123" t="str">
        <f>IF($P$2=1,IF(วิชา4!K23="","",วิชา4!K23),IF(วิชา4!K53="","",วิชา4!K53))</f>
        <v/>
      </c>
      <c r="L23" s="122" t="str">
        <f>IF($P$2=1,IF(วิชา4!L23="","",วิชา4!L23),IF(วิชา4!L53="","",วิชา4!L53))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IF($P$2=1,IF(วิชา4!B24="","",วิชา4!B24),IF(วิชา4!B54="","",วิชา4!B54))</f>
        <v/>
      </c>
      <c r="C24" s="123" t="str">
        <f>IF($P$2=1,IF(วิชา4!C24="","",วิชา4!C24),IF(วิชา4!C54="","",วิชา4!C54))</f>
        <v/>
      </c>
      <c r="D24" s="123" t="str">
        <f>IF($P$2=1,IF(วิชา4!D24="","",วิชา4!D24),IF(วิชา4!D54="","",วิชา4!D54))</f>
        <v/>
      </c>
      <c r="E24" s="123" t="str">
        <f>IF($P$2=1,IF(วิชา4!E24="","",วิชา4!E24),IF(วิชา4!E54="","",วิชา4!E54))</f>
        <v/>
      </c>
      <c r="F24" s="122" t="str">
        <f>IF($P$2=1,IF(วิชา4!F24="","",วิชา4!F24),IF(วิชา4!F54="","",วิชา4!F54))</f>
        <v/>
      </c>
      <c r="G24" s="123" t="str">
        <f>IF($P$2=1,IF(วิชา4!G24="","",วิชา4!G24),IF(วิชา4!G54="","",วิชา4!G54))</f>
        <v/>
      </c>
      <c r="H24" s="123" t="str">
        <f>IF($P$2=1,IF(วิชา4!H24="","",วิชา4!H24),IF(วิชา4!H54="","",วิชา4!H54))</f>
        <v/>
      </c>
      <c r="I24" s="123" t="str">
        <f>IF($P$2=1,IF(วิชา4!I24="","",วิชา4!I24),IF(วิชา4!I54="","",วิชา4!I54))</f>
        <v/>
      </c>
      <c r="J24" s="122" t="str">
        <f>IF($P$2=1,IF(วิชา4!J24="","",วิชา4!J24),IF(วิชา4!J54="","",วิชา4!J54))</f>
        <v/>
      </c>
      <c r="K24" s="123" t="str">
        <f>IF($P$2=1,IF(วิชา4!K24="","",วิชา4!K24),IF(วิชา4!K54="","",วิชา4!K54))</f>
        <v/>
      </c>
      <c r="L24" s="122" t="str">
        <f>IF($P$2=1,IF(วิชา4!L24="","",วิชา4!L24),IF(วิชา4!L54="","",วิชา4!L54))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IF($P$2=1,IF(วิชา4!B25="","",วิชา4!B25),IF(วิชา4!B55="","",วิชา4!B55))</f>
        <v/>
      </c>
      <c r="C25" s="123" t="str">
        <f>IF($P$2=1,IF(วิชา4!C25="","",วิชา4!C25),IF(วิชา4!C55="","",วิชา4!C55))</f>
        <v/>
      </c>
      <c r="D25" s="123" t="str">
        <f>IF($P$2=1,IF(วิชา4!D25="","",วิชา4!D25),IF(วิชา4!D55="","",วิชา4!D55))</f>
        <v/>
      </c>
      <c r="E25" s="123" t="str">
        <f>IF($P$2=1,IF(วิชา4!E25="","",วิชา4!E25),IF(วิชา4!E55="","",วิชา4!E55))</f>
        <v/>
      </c>
      <c r="F25" s="122" t="str">
        <f>IF($P$2=1,IF(วิชา4!F25="","",วิชา4!F25),IF(วิชา4!F55="","",วิชา4!F55))</f>
        <v/>
      </c>
      <c r="G25" s="123" t="str">
        <f>IF($P$2=1,IF(วิชา4!G25="","",วิชา4!G25),IF(วิชา4!G55="","",วิชา4!G55))</f>
        <v/>
      </c>
      <c r="H25" s="123" t="str">
        <f>IF($P$2=1,IF(วิชา4!H25="","",วิชา4!H25),IF(วิชา4!H55="","",วิชา4!H55))</f>
        <v/>
      </c>
      <c r="I25" s="123" t="str">
        <f>IF($P$2=1,IF(วิชา4!I25="","",วิชา4!I25),IF(วิชา4!I55="","",วิชา4!I55))</f>
        <v/>
      </c>
      <c r="J25" s="122" t="str">
        <f>IF($P$2=1,IF(วิชา4!J25="","",วิชา4!J25),IF(วิชา4!J55="","",วิชา4!J55))</f>
        <v/>
      </c>
      <c r="K25" s="123" t="str">
        <f>IF($P$2=1,IF(วิชา4!K25="","",วิชา4!K25),IF(วิชา4!K55="","",วิชา4!K55))</f>
        <v/>
      </c>
      <c r="L25" s="122" t="str">
        <f>IF($P$2=1,IF(วิชา4!L25="","",วิชา4!L25),IF(วิชา4!L55="","",วิชา4!L55))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IF($P$2=1,IF(วิชา4!B26="","",วิชา4!B26),IF(วิชา4!B56="","",วิชา4!B56))</f>
        <v/>
      </c>
      <c r="C26" s="123" t="str">
        <f>IF($P$2=1,IF(วิชา4!C26="","",วิชา4!C26),IF(วิชา4!C56="","",วิชา4!C56))</f>
        <v/>
      </c>
      <c r="D26" s="123" t="str">
        <f>IF($P$2=1,IF(วิชา4!D26="","",วิชา4!D26),IF(วิชา4!D56="","",วิชา4!D56))</f>
        <v/>
      </c>
      <c r="E26" s="123" t="str">
        <f>IF($P$2=1,IF(วิชา4!E26="","",วิชา4!E26),IF(วิชา4!E56="","",วิชา4!E56))</f>
        <v/>
      </c>
      <c r="F26" s="122" t="str">
        <f>IF($P$2=1,IF(วิชา4!F26="","",วิชา4!F26),IF(วิชา4!F56="","",วิชา4!F56))</f>
        <v/>
      </c>
      <c r="G26" s="123" t="str">
        <f>IF($P$2=1,IF(วิชา4!G26="","",วิชา4!G26),IF(วิชา4!G56="","",วิชา4!G56))</f>
        <v/>
      </c>
      <c r="H26" s="123" t="str">
        <f>IF($P$2=1,IF(วิชา4!H26="","",วิชา4!H26),IF(วิชา4!H56="","",วิชา4!H56))</f>
        <v/>
      </c>
      <c r="I26" s="123" t="str">
        <f>IF($P$2=1,IF(วิชา4!I26="","",วิชา4!I26),IF(วิชา4!I56="","",วิชา4!I56))</f>
        <v/>
      </c>
      <c r="J26" s="122" t="str">
        <f>IF($P$2=1,IF(วิชา4!J26="","",วิชา4!J26),IF(วิชา4!J56="","",วิชา4!J56))</f>
        <v/>
      </c>
      <c r="K26" s="123" t="str">
        <f>IF($P$2=1,IF(วิชา4!K26="","",วิชา4!K26),IF(วิชา4!K56="","",วิชา4!K56))</f>
        <v/>
      </c>
      <c r="L26" s="122" t="str">
        <f>IF($P$2=1,IF(วิชา4!L26="","",วิชา4!L26),IF(วิชา4!L56="","",วิชา4!L56))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IF($P$2=1,IF(วิชา4!B27="","",วิชา4!B27),IF(วิชา4!B57="","",วิชา4!B57))</f>
        <v/>
      </c>
      <c r="C27" s="123" t="str">
        <f>IF($P$2=1,IF(วิชา4!C27="","",วิชา4!C27),IF(วิชา4!C57="","",วิชา4!C57))</f>
        <v/>
      </c>
      <c r="D27" s="123" t="str">
        <f>IF($P$2=1,IF(วิชา4!D27="","",วิชา4!D27),IF(วิชา4!D57="","",วิชา4!D57))</f>
        <v/>
      </c>
      <c r="E27" s="123" t="str">
        <f>IF($P$2=1,IF(วิชา4!E27="","",วิชา4!E27),IF(วิชา4!E57="","",วิชา4!E57))</f>
        <v/>
      </c>
      <c r="F27" s="122" t="str">
        <f>IF($P$2=1,IF(วิชา4!F27="","",วิชา4!F27),IF(วิชา4!F57="","",วิชา4!F57))</f>
        <v/>
      </c>
      <c r="G27" s="123" t="str">
        <f>IF($P$2=1,IF(วิชา4!G27="","",วิชา4!G27),IF(วิชา4!G57="","",วิชา4!G57))</f>
        <v/>
      </c>
      <c r="H27" s="123" t="str">
        <f>IF($P$2=1,IF(วิชา4!H27="","",วิชา4!H27),IF(วิชา4!H57="","",วิชา4!H57))</f>
        <v/>
      </c>
      <c r="I27" s="123" t="str">
        <f>IF($P$2=1,IF(วิชา4!I27="","",วิชา4!I27),IF(วิชา4!I57="","",วิชา4!I57))</f>
        <v/>
      </c>
      <c r="J27" s="122" t="str">
        <f>IF($P$2=1,IF(วิชา4!J27="","",วิชา4!J27),IF(วิชา4!J57="","",วิชา4!J57))</f>
        <v/>
      </c>
      <c r="K27" s="123" t="str">
        <f>IF($P$2=1,IF(วิชา4!K27="","",วิชา4!K27),IF(วิชา4!K57="","",วิชา4!K57))</f>
        <v/>
      </c>
      <c r="L27" s="122" t="str">
        <f>IF($P$2=1,IF(วิชา4!L27="","",วิชา4!L27),IF(วิชา4!L57="","",วิชา4!L57))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IF($P$2=1,IF(วิชา4!B28="","",วิชา4!B28),IF(วิชา4!B58="","",วิชา4!B58))</f>
        <v/>
      </c>
      <c r="C28" s="123" t="str">
        <f>IF($P$2=1,IF(วิชา4!C28="","",วิชา4!C28),IF(วิชา4!C58="","",วิชา4!C58))</f>
        <v/>
      </c>
      <c r="D28" s="123" t="str">
        <f>IF($P$2=1,IF(วิชา4!D28="","",วิชา4!D28),IF(วิชา4!D58="","",วิชา4!D58))</f>
        <v/>
      </c>
      <c r="E28" s="123" t="str">
        <f>IF($P$2=1,IF(วิชา4!E28="","",วิชา4!E28),IF(วิชา4!E58="","",วิชา4!E58))</f>
        <v/>
      </c>
      <c r="F28" s="122" t="str">
        <f>IF($P$2=1,IF(วิชา4!F28="","",วิชา4!F28),IF(วิชา4!F58="","",วิชา4!F58))</f>
        <v/>
      </c>
      <c r="G28" s="123" t="str">
        <f>IF($P$2=1,IF(วิชา4!G28="","",วิชา4!G28),IF(วิชา4!G58="","",วิชา4!G58))</f>
        <v/>
      </c>
      <c r="H28" s="123" t="str">
        <f>IF($P$2=1,IF(วิชา4!H28="","",วิชา4!H28),IF(วิชา4!H58="","",วิชา4!H58))</f>
        <v/>
      </c>
      <c r="I28" s="123" t="str">
        <f>IF($P$2=1,IF(วิชา4!I28="","",วิชา4!I28),IF(วิชา4!I58="","",วิชา4!I58))</f>
        <v/>
      </c>
      <c r="J28" s="122" t="str">
        <f>IF($P$2=1,IF(วิชา4!J28="","",วิชา4!J28),IF(วิชา4!J58="","",วิชา4!J58))</f>
        <v/>
      </c>
      <c r="K28" s="123" t="str">
        <f>IF($P$2=1,IF(วิชา4!K28="","",วิชา4!K28),IF(วิชา4!K58="","",วิชา4!K58))</f>
        <v/>
      </c>
      <c r="L28" s="122" t="str">
        <f>IF($P$2=1,IF(วิชา4!L28="","",วิชา4!L28),IF(วิชา4!L58="","",วิชา4!L58))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IF($P$2=1,IF(วิชา4!B29="","",วิชา4!B29),IF(วิชา4!B59="","",วิชา4!B59))</f>
        <v/>
      </c>
      <c r="C29" s="123" t="str">
        <f>IF($P$2=1,IF(วิชา4!C29="","",วิชา4!C29),IF(วิชา4!C59="","",วิชา4!C59))</f>
        <v/>
      </c>
      <c r="D29" s="123" t="str">
        <f>IF($P$2=1,IF(วิชา4!D29="","",วิชา4!D29),IF(วิชา4!D59="","",วิชา4!D59))</f>
        <v/>
      </c>
      <c r="E29" s="123" t="str">
        <f>IF($P$2=1,IF(วิชา4!E29="","",วิชา4!E29),IF(วิชา4!E59="","",วิชา4!E59))</f>
        <v/>
      </c>
      <c r="F29" s="122" t="str">
        <f>IF($P$2=1,IF(วิชา4!F29="","",วิชา4!F29),IF(วิชา4!F59="","",วิชา4!F59))</f>
        <v/>
      </c>
      <c r="G29" s="123" t="str">
        <f>IF($P$2=1,IF(วิชา4!G29="","",วิชา4!G29),IF(วิชา4!G59="","",วิชา4!G59))</f>
        <v/>
      </c>
      <c r="H29" s="123" t="str">
        <f>IF($P$2=1,IF(วิชา4!H29="","",วิชา4!H29),IF(วิชา4!H59="","",วิชา4!H59))</f>
        <v/>
      </c>
      <c r="I29" s="123" t="str">
        <f>IF($P$2=1,IF(วิชา4!I29="","",วิชา4!I29),IF(วิชา4!I59="","",วิชา4!I59))</f>
        <v/>
      </c>
      <c r="J29" s="122" t="str">
        <f>IF($P$2=1,IF(วิชา4!J29="","",วิชา4!J29),IF(วิชา4!J59="","",วิชา4!J59))</f>
        <v/>
      </c>
      <c r="K29" s="123" t="str">
        <f>IF($P$2=1,IF(วิชา4!K29="","",วิชา4!K29),IF(วิชา4!K59="","",วิชา4!K59))</f>
        <v/>
      </c>
      <c r="L29" s="122" t="str">
        <f>IF($P$2=1,IF(วิชา4!L29="","",วิชา4!L29),IF(วิชา4!L59="","",วิชา4!L59))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IF($P$2=1,IF(วิชา4!B30="","",วิชา4!B30),IF(วิชา4!B60="","",วิชา4!B60))</f>
        <v/>
      </c>
      <c r="C30" s="123" t="str">
        <f>IF($P$2=1,IF(วิชา4!C30="","",วิชา4!C30),IF(วิชา4!C60="","",วิชา4!C60))</f>
        <v/>
      </c>
      <c r="D30" s="123" t="str">
        <f>IF($P$2=1,IF(วิชา4!D30="","",วิชา4!D30),IF(วิชา4!D60="","",วิชา4!D60))</f>
        <v/>
      </c>
      <c r="E30" s="123" t="str">
        <f>IF($P$2=1,IF(วิชา4!E30="","",วิชา4!E30),IF(วิชา4!E60="","",วิชา4!E60))</f>
        <v/>
      </c>
      <c r="F30" s="122" t="str">
        <f>IF($P$2=1,IF(วิชา4!F30="","",วิชา4!F30),IF(วิชา4!F60="","",วิชา4!F60))</f>
        <v/>
      </c>
      <c r="G30" s="123" t="str">
        <f>IF($P$2=1,IF(วิชา4!G30="","",วิชา4!G30),IF(วิชา4!G60="","",วิชา4!G60))</f>
        <v/>
      </c>
      <c r="H30" s="123" t="str">
        <f>IF($P$2=1,IF(วิชา4!H30="","",วิชา4!H30),IF(วิชา4!H60="","",วิชา4!H60))</f>
        <v/>
      </c>
      <c r="I30" s="123" t="str">
        <f>IF($P$2=1,IF(วิชา4!I30="","",วิชา4!I30),IF(วิชา4!I60="","",วิชา4!I60))</f>
        <v/>
      </c>
      <c r="J30" s="122" t="str">
        <f>IF($P$2=1,IF(วิชา4!J30="","",วิชา4!J30),IF(วิชา4!J60="","",วิชา4!J60))</f>
        <v/>
      </c>
      <c r="K30" s="123" t="str">
        <f>IF($P$2=1,IF(วิชา4!K30="","",วิชา4!K30),IF(วิชา4!K60="","",วิชา4!K60))</f>
        <v/>
      </c>
      <c r="L30" s="122" t="str">
        <f>IF($P$2=1,IF(วิชา4!L30="","",วิชา4!L30),IF(วิชา4!L60="","",วิชา4!L60))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IF($P$2=1,IF(วิชา4!B31="","",วิชา4!B31),IF(วิชา4!B61="","",วิชา4!B61))</f>
        <v/>
      </c>
      <c r="C31" s="123" t="str">
        <f>IF($P$2=1,IF(วิชา4!C31="","",วิชา4!C31),IF(วิชา4!C61="","",วิชา4!C61))</f>
        <v/>
      </c>
      <c r="D31" s="123" t="str">
        <f>IF($P$2=1,IF(วิชา4!D31="","",วิชา4!D31),IF(วิชา4!D61="","",วิชา4!D61))</f>
        <v/>
      </c>
      <c r="E31" s="123" t="str">
        <f>IF($P$2=1,IF(วิชา4!E31="","",วิชา4!E31),IF(วิชา4!E61="","",วิชา4!E61))</f>
        <v/>
      </c>
      <c r="F31" s="122" t="str">
        <f>IF($P$2=1,IF(วิชา4!F31="","",วิชา4!F31),IF(วิชา4!F61="","",วิชา4!F61))</f>
        <v/>
      </c>
      <c r="G31" s="123" t="str">
        <f>IF($P$2=1,IF(วิชา4!G31="","",วิชา4!G31),IF(วิชา4!G61="","",วิชา4!G61))</f>
        <v/>
      </c>
      <c r="H31" s="123" t="str">
        <f>IF($P$2=1,IF(วิชา4!H31="","",วิชา4!H31),IF(วิชา4!H61="","",วิชา4!H61))</f>
        <v/>
      </c>
      <c r="I31" s="123" t="str">
        <f>IF($P$2=1,IF(วิชา4!I31="","",วิชา4!I31),IF(วิชา4!I61="","",วิชา4!I61))</f>
        <v/>
      </c>
      <c r="J31" s="122" t="str">
        <f>IF($P$2=1,IF(วิชา4!J31="","",วิชา4!J31),IF(วิชา4!J61="","",วิชา4!J61))</f>
        <v/>
      </c>
      <c r="K31" s="123" t="str">
        <f>IF($P$2=1,IF(วิชา4!K31="","",วิชา4!K31),IF(วิชา4!K61="","",วิชา4!K61))</f>
        <v/>
      </c>
      <c r="L31" s="122" t="str">
        <f>IF($P$2=1,IF(วิชา4!L31="","",วิชา4!L31),IF(วิชา4!L61="","",วิชา4!L61))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IF($P$2=1,IF(วิชา4!B32="","",วิชา4!B32),IF(วิชา4!B62="","",วิชา4!B62))</f>
        <v/>
      </c>
      <c r="C32" s="123" t="str">
        <f>IF($P$2=1,IF(วิชา4!C32="","",วิชา4!C32),IF(วิชา4!C62="","",วิชา4!C62))</f>
        <v/>
      </c>
      <c r="D32" s="123" t="str">
        <f>IF($P$2=1,IF(วิชา4!D32="","",วิชา4!D32),IF(วิชา4!D62="","",วิชา4!D62))</f>
        <v/>
      </c>
      <c r="E32" s="123" t="str">
        <f>IF($P$2=1,IF(วิชา4!E32="","",วิชา4!E32),IF(วิชา4!E62="","",วิชา4!E62))</f>
        <v/>
      </c>
      <c r="F32" s="122" t="str">
        <f>IF($P$2=1,IF(วิชา4!F32="","",วิชา4!F32),IF(วิชา4!F62="","",วิชา4!F62))</f>
        <v/>
      </c>
      <c r="G32" s="123" t="str">
        <f>IF($P$2=1,IF(วิชา4!G32="","",วิชา4!G32),IF(วิชา4!G62="","",วิชา4!G62))</f>
        <v/>
      </c>
      <c r="H32" s="123" t="str">
        <f>IF($P$2=1,IF(วิชา4!H32="","",วิชา4!H32),IF(วิชา4!H62="","",วิชา4!H62))</f>
        <v/>
      </c>
      <c r="I32" s="123" t="str">
        <f>IF($P$2=1,IF(วิชา4!I32="","",วิชา4!I32),IF(วิชา4!I62="","",วิชา4!I62))</f>
        <v/>
      </c>
      <c r="J32" s="122" t="str">
        <f>IF($P$2=1,IF(วิชา4!J32="","",วิชา4!J32),IF(วิชา4!J62="","",วิชา4!J62))</f>
        <v/>
      </c>
      <c r="K32" s="123" t="str">
        <f>IF($P$2=1,IF(วิชา4!K32="","",วิชา4!K32),IF(วิชา4!K62="","",วิชา4!K62))</f>
        <v/>
      </c>
      <c r="L32" s="122" t="str">
        <f>IF($P$2=1,IF(วิชา4!L32="","",วิชา4!L32),IF(วิชา4!L62="","",วิชา4!L62))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IF($P$2=1,IF(วิชา4!B33="","",วิชา4!B33),IF(วิชา4!B63="","",วิชา4!B63))</f>
        <v/>
      </c>
      <c r="C33" s="123" t="str">
        <f>IF($P$2=1,IF(วิชา4!C33="","",วิชา4!C33),IF(วิชา4!C63="","",วิชา4!C63))</f>
        <v/>
      </c>
      <c r="D33" s="123" t="str">
        <f>IF($P$2=1,IF(วิชา4!D33="","",วิชา4!D33),IF(วิชา4!D63="","",วิชา4!D63))</f>
        <v/>
      </c>
      <c r="E33" s="123" t="str">
        <f>IF($P$2=1,IF(วิชา4!E33="","",วิชา4!E33),IF(วิชา4!E63="","",วิชา4!E63))</f>
        <v/>
      </c>
      <c r="F33" s="122" t="str">
        <f>IF($P$2=1,IF(วิชา4!F33="","",วิชา4!F33),IF(วิชา4!F63="","",วิชา4!F63))</f>
        <v/>
      </c>
      <c r="G33" s="123" t="str">
        <f>IF($P$2=1,IF(วิชา4!G33="","",วิชา4!G33),IF(วิชา4!G63="","",วิชา4!G63))</f>
        <v/>
      </c>
      <c r="H33" s="123" t="str">
        <f>IF($P$2=1,IF(วิชา4!H33="","",วิชา4!H33),IF(วิชา4!H63="","",วิชา4!H63))</f>
        <v/>
      </c>
      <c r="I33" s="123" t="str">
        <f>IF($P$2=1,IF(วิชา4!I33="","",วิชา4!I33),IF(วิชา4!I63="","",วิชา4!I63))</f>
        <v/>
      </c>
      <c r="J33" s="122" t="str">
        <f>IF($P$2=1,IF(วิชา4!J33="","",วิชา4!J33),IF(วิชา4!J63="","",วิชา4!J63))</f>
        <v/>
      </c>
      <c r="K33" s="123" t="str">
        <f>IF($P$2=1,IF(วิชา4!K33="","",วิชา4!K33),IF(วิชา4!K63="","",วิชา4!K63))</f>
        <v/>
      </c>
      <c r="L33" s="122" t="str">
        <f>IF($P$2=1,IF(วิชา4!L33="","",วิชา4!L33),IF(วิชา4!L63="","",วิชา4!L63))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IF($P$2=1,IF(วิชา4!B34="","",วิชา4!B34),IF(วิชา4!B64="","",วิชา4!B64))</f>
        <v/>
      </c>
      <c r="C34" s="123" t="str">
        <f>IF($P$2=1,IF(วิชา4!C34="","",วิชา4!C34),IF(วิชา4!C64="","",วิชา4!C64))</f>
        <v/>
      </c>
      <c r="D34" s="123" t="str">
        <f>IF($P$2=1,IF(วิชา4!D34="","",วิชา4!D34),IF(วิชา4!D64="","",วิชา4!D64))</f>
        <v/>
      </c>
      <c r="E34" s="123" t="str">
        <f>IF($P$2=1,IF(วิชา4!E34="","",วิชา4!E34),IF(วิชา4!E64="","",วิชา4!E64))</f>
        <v/>
      </c>
      <c r="F34" s="122" t="str">
        <f>IF($P$2=1,IF(วิชา4!F34="","",วิชา4!F34),IF(วิชา4!F64="","",วิชา4!F64))</f>
        <v/>
      </c>
      <c r="G34" s="123" t="str">
        <f>IF($P$2=1,IF(วิชา4!G34="","",วิชา4!G34),IF(วิชา4!G64="","",วิชา4!G64))</f>
        <v/>
      </c>
      <c r="H34" s="123" t="str">
        <f>IF($P$2=1,IF(วิชา4!H34="","",วิชา4!H34),IF(วิชา4!H64="","",วิชา4!H64))</f>
        <v/>
      </c>
      <c r="I34" s="123" t="str">
        <f>IF($P$2=1,IF(วิชา4!I34="","",วิชา4!I34),IF(วิชา4!I64="","",วิชา4!I64))</f>
        <v/>
      </c>
      <c r="J34" s="122" t="str">
        <f>IF($P$2=1,IF(วิชา4!J34="","",วิชา4!J34),IF(วิชา4!J64="","",วิชา4!J64))</f>
        <v/>
      </c>
      <c r="K34" s="123" t="str">
        <f>IF($P$2=1,IF(วิชา4!K34="","",วิชา4!K34),IF(วิชา4!K64="","",วิชา4!K64))</f>
        <v/>
      </c>
      <c r="L34" s="122" t="str">
        <f>IF($P$2=1,IF(วิชา4!L34="","",วิชา4!L34),IF(วิชา4!L64="","",วิชา4!L64))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IF($P$2=1,IF(วิชา4!B35="","",วิชา4!B35),IF(วิชา4!B65="","",วิชา4!B65))</f>
        <v/>
      </c>
      <c r="C35" s="123" t="str">
        <f>IF($P$2=1,IF(วิชา4!C35="","",วิชา4!C35),IF(วิชา4!C65="","",วิชา4!C65))</f>
        <v/>
      </c>
      <c r="D35" s="123" t="str">
        <f>IF($P$2=1,IF(วิชา4!D35="","",วิชา4!D35),IF(วิชา4!D65="","",วิชา4!D65))</f>
        <v/>
      </c>
      <c r="E35" s="123" t="str">
        <f>IF($P$2=1,IF(วิชา4!E35="","",วิชา4!E35),IF(วิชา4!E65="","",วิชา4!E65))</f>
        <v/>
      </c>
      <c r="F35" s="122" t="str">
        <f>IF($P$2=1,IF(วิชา4!F35="","",วิชา4!F35),IF(วิชา4!F65="","",วิชา4!F65))</f>
        <v/>
      </c>
      <c r="G35" s="123" t="str">
        <f>IF($P$2=1,IF(วิชา4!G35="","",วิชา4!G35),IF(วิชา4!G65="","",วิชา4!G65))</f>
        <v/>
      </c>
      <c r="H35" s="123" t="str">
        <f>IF($P$2=1,IF(วิชา4!H35="","",วิชา4!H35),IF(วิชา4!H65="","",วิชา4!H65))</f>
        <v/>
      </c>
      <c r="I35" s="123" t="str">
        <f>IF($P$2=1,IF(วิชา4!I35="","",วิชา4!I35),IF(วิชา4!I65="","",วิชา4!I65))</f>
        <v/>
      </c>
      <c r="J35" s="122" t="str">
        <f>IF($P$2=1,IF(วิชา4!J35="","",วิชา4!J35),IF(วิชา4!J65="","",วิชา4!J65))</f>
        <v/>
      </c>
      <c r="K35" s="123" t="str">
        <f>IF($P$2=1,IF(วิชา4!K35="","",วิชา4!K35),IF(วิชา4!K65="","",วิชา4!K65))</f>
        <v/>
      </c>
      <c r="L35" s="122" t="str">
        <f>IF($P$2=1,IF(วิชา4!L35="","",วิชา4!L35),IF(วิชา4!L65="","",วิชา4!L65))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M1:N1"/>
    <mergeCell ref="M2:N2"/>
    <mergeCell ref="M3:N4"/>
    <mergeCell ref="L1:L5"/>
    <mergeCell ref="H2:H4"/>
    <mergeCell ref="I2:I4"/>
    <mergeCell ref="J2:J5"/>
    <mergeCell ref="G1:J1"/>
    <mergeCell ref="G2:G4"/>
    <mergeCell ref="A1:A2"/>
    <mergeCell ref="B1:B2"/>
    <mergeCell ref="A3:A5"/>
    <mergeCell ref="B3:B5"/>
    <mergeCell ref="K1:K5"/>
    <mergeCell ref="C1:F1"/>
    <mergeCell ref="C2:C4"/>
    <mergeCell ref="D2:D4"/>
    <mergeCell ref="E2:E4"/>
    <mergeCell ref="F2:F5"/>
  </mergeCells>
  <conditionalFormatting sqref="L6:L35">
    <cfRule type="cellIs" dxfId="39" priority="2" operator="equal">
      <formula>0</formula>
    </cfRule>
    <cfRule type="cellIs" dxfId="38" priority="3" operator="equal">
      <formula>"ย้ายออก"</formula>
    </cfRule>
  </conditionalFormatting>
  <conditionalFormatting sqref="K6:K35">
    <cfRule type="cellIs" dxfId="37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36DDB9-40BB-4440-853B-0AC02FBB91F2}">
          <x14:formula1>
            <xm:f>รายการ!$M$2:$M$3</xm:f>
          </x14:formula1>
          <xm:sqref>P2</xm:sqref>
        </x14:dataValidation>
        <x14:dataValidation type="list" allowBlank="1" showInputMessage="1" showErrorMessage="1" xr:uid="{FFF25BC3-AF47-4DB6-BA07-FF50E5CE039D}">
          <x14:formula1>
            <xm:f>รายการ!$K$2:$K$37</xm:f>
          </x14:formula1>
          <xm:sqref>P1</xm:sqref>
        </x14:dataValidation>
      </x14:dataValidations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8B67-14FB-41AB-85C3-8B857DA0B478}">
  <sheetPr codeName="Sheet112"/>
  <dimension ref="A1:Q35"/>
  <sheetViews>
    <sheetView workbookViewId="0">
      <selection activeCell="M3" sqref="M3:N4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IF(วิชา5!$N$2="","",วิชา5!$N$2)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IF(B1="","",AVERAGE(วิชา5!K6:K65))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IF(วิชา5!C5="","",วิชา5!C5)</f>
        <v>70</v>
      </c>
      <c r="D5" s="120">
        <f>IF(วิชา5!D5="","",วิชา5!D5)</f>
        <v>30</v>
      </c>
      <c r="E5" s="120">
        <f>IF(วิชา5!E5="","",วิชา5!E5)</f>
        <v>100</v>
      </c>
      <c r="F5" s="966"/>
      <c r="G5" s="120">
        <f>IF(วิชา5!G5="","",วิชา5!G5)</f>
        <v>70</v>
      </c>
      <c r="H5" s="120">
        <f>IF(วิชา5!H5="","",วิชา5!H5)</f>
        <v>30</v>
      </c>
      <c r="I5" s="120">
        <f>IF(วิชา5!I5="","",วิชา5!I5)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17" ht="20.100000000000001" customHeight="1" x14ac:dyDescent="0.3">
      <c r="A6" s="267">
        <f>IF(P2="","",IF(P2=1,1,31))</f>
        <v>1</v>
      </c>
      <c r="B6" s="114" t="str">
        <f>IF($P$2=1,IF(วิชา5!B6="","",วิชา5!B6),IF(วิชา5!B36="","",วิชา5!B36))</f>
        <v/>
      </c>
      <c r="C6" s="123" t="str">
        <f>IF($P$2=1,IF(วิชา5!C6="","",วิชา5!C6),IF(วิชา5!C36="","",วิชา5!C36))</f>
        <v/>
      </c>
      <c r="D6" s="123" t="str">
        <f>IF($P$2=1,IF(วิชา5!D6="","",วิชา5!D6),IF(วิชา5!D36="","",วิชา5!D36))</f>
        <v/>
      </c>
      <c r="E6" s="123" t="str">
        <f>IF($P$2=1,IF(วิชา5!E6="","",วิชา5!E6),IF(วิชา5!E36="","",วิชา5!E36))</f>
        <v/>
      </c>
      <c r="F6" s="122" t="str">
        <f>IF($P$2=1,IF(วิชา5!F6="","",วิชา5!F6),IF(วิชา5!F36="","",วิชา5!F36))</f>
        <v/>
      </c>
      <c r="G6" s="123" t="str">
        <f>IF($P$2=1,IF(วิชา5!G6="","",วิชา5!G6),IF(วิชา5!G36="","",วิชา5!G36))</f>
        <v/>
      </c>
      <c r="H6" s="123" t="str">
        <f>IF($P$2=1,IF(วิชา5!H6="","",วิชา5!H6),IF(วิชา5!H36="","",วิชา5!H36))</f>
        <v/>
      </c>
      <c r="I6" s="123" t="str">
        <f>IF($P$2=1,IF(วิชา5!I6="","",วิชา5!I6),IF(วิชา5!I36="","",วิชา5!I36))</f>
        <v/>
      </c>
      <c r="J6" s="122" t="str">
        <f>IF($P$2=1,IF(วิชา5!J6="","",วิชา5!J6),IF(วิชา5!J36="","",วิชา5!J36))</f>
        <v/>
      </c>
      <c r="K6" s="123" t="str">
        <f>IF($P$2=1,IF(วิชา5!K6="","",วิชา5!K6),IF(วิชา5!K36="","",วิชา5!K36))</f>
        <v/>
      </c>
      <c r="L6" s="122" t="str">
        <f>IF($P$2=1,IF(วิชา5!L6="","",วิชา5!L6),IF(วิชา5!L36="","",วิชา5!L36))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267">
        <f>A6+1</f>
        <v>2</v>
      </c>
      <c r="B7" s="114" t="str">
        <f>IF($P$2=1,IF(วิชา5!B7="","",วิชา5!B7),IF(วิชา5!B37="","",วิชา5!B37))</f>
        <v/>
      </c>
      <c r="C7" s="123" t="str">
        <f>IF($P$2=1,IF(วิชา5!C7="","",วิชา5!C7),IF(วิชา5!C37="","",วิชา5!C37))</f>
        <v/>
      </c>
      <c r="D7" s="123" t="str">
        <f>IF($P$2=1,IF(วิชา5!D7="","",วิชา5!D7),IF(วิชา5!D37="","",วิชา5!D37))</f>
        <v/>
      </c>
      <c r="E7" s="123" t="str">
        <f>IF($P$2=1,IF(วิชา5!E7="","",วิชา5!E7),IF(วิชา5!E37="","",วิชา5!E37))</f>
        <v/>
      </c>
      <c r="F7" s="122" t="str">
        <f>IF($P$2=1,IF(วิชา5!F7="","",วิชา5!F7),IF(วิชา5!F37="","",วิชา5!F37))</f>
        <v/>
      </c>
      <c r="G7" s="123" t="str">
        <f>IF($P$2=1,IF(วิชา5!G7="","",วิชา5!G7),IF(วิชา5!G37="","",วิชา5!G37))</f>
        <v/>
      </c>
      <c r="H7" s="123" t="str">
        <f>IF($P$2=1,IF(วิชา5!H7="","",วิชา5!H7),IF(วิชา5!H37="","",วิชา5!H37))</f>
        <v/>
      </c>
      <c r="I7" s="123" t="str">
        <f>IF($P$2=1,IF(วิชา5!I7="","",วิชา5!I7),IF(วิชา5!I37="","",วิชา5!I37))</f>
        <v/>
      </c>
      <c r="J7" s="122" t="str">
        <f>IF($P$2=1,IF(วิชา5!J7="","",วิชา5!J7),IF(วิชา5!J37="","",วิชา5!J37))</f>
        <v/>
      </c>
      <c r="K7" s="123" t="str">
        <f>IF($P$2=1,IF(วิชา5!K7="","",วิชา5!K7),IF(วิชา5!K37="","",วิชา5!K37))</f>
        <v/>
      </c>
      <c r="L7" s="122" t="str">
        <f>IF($P$2=1,IF(วิชา5!L7="","",วิชา5!L7),IF(วิชา5!L37="","",วิชา5!L37))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267">
        <f t="shared" ref="A8:A35" si="2">A7+1</f>
        <v>3</v>
      </c>
      <c r="B8" s="114" t="str">
        <f>IF($P$2=1,IF(วิชา5!B8="","",วิชา5!B8),IF(วิชา5!B38="","",วิชา5!B38))</f>
        <v/>
      </c>
      <c r="C8" s="123" t="str">
        <f>IF($P$2=1,IF(วิชา5!C8="","",วิชา5!C8),IF(วิชา5!C38="","",วิชา5!C38))</f>
        <v/>
      </c>
      <c r="D8" s="123" t="str">
        <f>IF($P$2=1,IF(วิชา5!D8="","",วิชา5!D8),IF(วิชา5!D38="","",วิชา5!D38))</f>
        <v/>
      </c>
      <c r="E8" s="123" t="str">
        <f>IF($P$2=1,IF(วิชา5!E8="","",วิชา5!E8),IF(วิชา5!E38="","",วิชา5!E38))</f>
        <v/>
      </c>
      <c r="F8" s="122" t="str">
        <f>IF($P$2=1,IF(วิชา5!F8="","",วิชา5!F8),IF(วิชา5!F38="","",วิชา5!F38))</f>
        <v/>
      </c>
      <c r="G8" s="123" t="str">
        <f>IF($P$2=1,IF(วิชา5!G8="","",วิชา5!G8),IF(วิชา5!G38="","",วิชา5!G38))</f>
        <v/>
      </c>
      <c r="H8" s="123" t="str">
        <f>IF($P$2=1,IF(วิชา5!H8="","",วิชา5!H8),IF(วิชา5!H38="","",วิชา5!H38))</f>
        <v/>
      </c>
      <c r="I8" s="123" t="str">
        <f>IF($P$2=1,IF(วิชา5!I8="","",วิชา5!I8),IF(วิชา5!I38="","",วิชา5!I38))</f>
        <v/>
      </c>
      <c r="J8" s="122" t="str">
        <f>IF($P$2=1,IF(วิชา5!J8="","",วิชา5!J8),IF(วิชา5!J38="","",วิชา5!J38))</f>
        <v/>
      </c>
      <c r="K8" s="123" t="str">
        <f>IF($P$2=1,IF(วิชา5!K8="","",วิชา5!K8),IF(วิชา5!K38="","",วิชา5!K38))</f>
        <v/>
      </c>
      <c r="L8" s="122" t="str">
        <f>IF($P$2=1,IF(วิชา5!L8="","",วิชา5!L8),IF(วิชา5!L38="","",วิชา5!L38))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267">
        <f t="shared" si="2"/>
        <v>4</v>
      </c>
      <c r="B9" s="114" t="str">
        <f>IF($P$2=1,IF(วิชา5!B9="","",วิชา5!B9),IF(วิชา5!B39="","",วิชา5!B39))</f>
        <v/>
      </c>
      <c r="C9" s="123" t="str">
        <f>IF($P$2=1,IF(วิชา5!C9="","",วิชา5!C9),IF(วิชา5!C39="","",วิชา5!C39))</f>
        <v/>
      </c>
      <c r="D9" s="123" t="str">
        <f>IF($P$2=1,IF(วิชา5!D9="","",วิชา5!D9),IF(วิชา5!D39="","",วิชา5!D39))</f>
        <v/>
      </c>
      <c r="E9" s="123" t="str">
        <f>IF($P$2=1,IF(วิชา5!E9="","",วิชา5!E9),IF(วิชา5!E39="","",วิชา5!E39))</f>
        <v/>
      </c>
      <c r="F9" s="122" t="str">
        <f>IF($P$2=1,IF(วิชา5!F9="","",วิชา5!F9),IF(วิชา5!F39="","",วิชา5!F39))</f>
        <v/>
      </c>
      <c r="G9" s="123" t="str">
        <f>IF($P$2=1,IF(วิชา5!G9="","",วิชา5!G9),IF(วิชา5!G39="","",วิชา5!G39))</f>
        <v/>
      </c>
      <c r="H9" s="123" t="str">
        <f>IF($P$2=1,IF(วิชา5!H9="","",วิชา5!H9),IF(วิชา5!H39="","",วิชา5!H39))</f>
        <v/>
      </c>
      <c r="I9" s="123" t="str">
        <f>IF($P$2=1,IF(วิชา5!I9="","",วิชา5!I9),IF(วิชา5!I39="","",วิชา5!I39))</f>
        <v/>
      </c>
      <c r="J9" s="122" t="str">
        <f>IF($P$2=1,IF(วิชา5!J9="","",วิชา5!J9),IF(วิชา5!J39="","",วิชา5!J39))</f>
        <v/>
      </c>
      <c r="K9" s="123" t="str">
        <f>IF($P$2=1,IF(วิชา5!K9="","",วิชา5!K9),IF(วิชา5!K39="","",วิชา5!K39))</f>
        <v/>
      </c>
      <c r="L9" s="122" t="str">
        <f>IF($P$2=1,IF(วิชา5!L9="","",วิชา5!L9),IF(วิชา5!L39="","",วิชา5!L39))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267">
        <f t="shared" si="2"/>
        <v>5</v>
      </c>
      <c r="B10" s="114" t="str">
        <f>IF($P$2=1,IF(วิชา5!B10="","",วิชา5!B10),IF(วิชา5!B40="","",วิชา5!B40))</f>
        <v/>
      </c>
      <c r="C10" s="123" t="str">
        <f>IF($P$2=1,IF(วิชา5!C10="","",วิชา5!C10),IF(วิชา5!C40="","",วิชา5!C40))</f>
        <v/>
      </c>
      <c r="D10" s="123" t="str">
        <f>IF($P$2=1,IF(วิชา5!D10="","",วิชา5!D10),IF(วิชา5!D40="","",วิชา5!D40))</f>
        <v/>
      </c>
      <c r="E10" s="123" t="str">
        <f>IF($P$2=1,IF(วิชา5!E10="","",วิชา5!E10),IF(วิชา5!E40="","",วิชา5!E40))</f>
        <v/>
      </c>
      <c r="F10" s="122" t="str">
        <f>IF($P$2=1,IF(วิชา5!F10="","",วิชา5!F10),IF(วิชา5!F40="","",วิชา5!F40))</f>
        <v/>
      </c>
      <c r="G10" s="123" t="str">
        <f>IF($P$2=1,IF(วิชา5!G10="","",วิชา5!G10),IF(วิชา5!G40="","",วิชา5!G40))</f>
        <v/>
      </c>
      <c r="H10" s="123" t="str">
        <f>IF($P$2=1,IF(วิชา5!H10="","",วิชา5!H10),IF(วิชา5!H40="","",วิชา5!H40))</f>
        <v/>
      </c>
      <c r="I10" s="123" t="str">
        <f>IF($P$2=1,IF(วิชา5!I10="","",วิชา5!I10),IF(วิชา5!I40="","",วิชา5!I40))</f>
        <v/>
      </c>
      <c r="J10" s="122" t="str">
        <f>IF($P$2=1,IF(วิชา5!J10="","",วิชา5!J10),IF(วิชา5!J40="","",วิชา5!J40))</f>
        <v/>
      </c>
      <c r="K10" s="123" t="str">
        <f>IF($P$2=1,IF(วิชา5!K10="","",วิชา5!K10),IF(วิชา5!K40="","",วิชา5!K40))</f>
        <v/>
      </c>
      <c r="L10" s="122" t="str">
        <f>IF($P$2=1,IF(วิชา5!L10="","",วิชา5!L10),IF(วิชา5!L40="","",วิชา5!L40))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267">
        <f t="shared" si="2"/>
        <v>6</v>
      </c>
      <c r="B11" s="114" t="str">
        <f>IF($P$2=1,IF(วิชา5!B11="","",วิชา5!B11),IF(วิชา5!B41="","",วิชา5!B41))</f>
        <v/>
      </c>
      <c r="C11" s="123" t="str">
        <f>IF($P$2=1,IF(วิชา5!C11="","",วิชา5!C11),IF(วิชา5!C41="","",วิชา5!C41))</f>
        <v/>
      </c>
      <c r="D11" s="123" t="str">
        <f>IF($P$2=1,IF(วิชา5!D11="","",วิชา5!D11),IF(วิชา5!D41="","",วิชา5!D41))</f>
        <v/>
      </c>
      <c r="E11" s="123" t="str">
        <f>IF($P$2=1,IF(วิชา5!E11="","",วิชา5!E11),IF(วิชา5!E41="","",วิชา5!E41))</f>
        <v/>
      </c>
      <c r="F11" s="122" t="str">
        <f>IF($P$2=1,IF(วิชา5!F11="","",วิชา5!F11),IF(วิชา5!F41="","",วิชา5!F41))</f>
        <v/>
      </c>
      <c r="G11" s="123" t="str">
        <f>IF($P$2=1,IF(วิชา5!G11="","",วิชา5!G11),IF(วิชา5!G41="","",วิชา5!G41))</f>
        <v/>
      </c>
      <c r="H11" s="123" t="str">
        <f>IF($P$2=1,IF(วิชา5!H11="","",วิชา5!H11),IF(วิชา5!H41="","",วิชา5!H41))</f>
        <v/>
      </c>
      <c r="I11" s="123" t="str">
        <f>IF($P$2=1,IF(วิชา5!I11="","",วิชา5!I11),IF(วิชา5!I41="","",วิชา5!I41))</f>
        <v/>
      </c>
      <c r="J11" s="122" t="str">
        <f>IF($P$2=1,IF(วิชา5!J11="","",วิชา5!J11),IF(วิชา5!J41="","",วิชา5!J41))</f>
        <v/>
      </c>
      <c r="K11" s="123" t="str">
        <f>IF($P$2=1,IF(วิชา5!K11="","",วิชา5!K11),IF(วิชา5!K41="","",วิชา5!K41))</f>
        <v/>
      </c>
      <c r="L11" s="122" t="str">
        <f>IF($P$2=1,IF(วิชา5!L11="","",วิชา5!L11),IF(วิชา5!L41="","",วิชา5!L41))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267">
        <f t="shared" si="2"/>
        <v>7</v>
      </c>
      <c r="B12" s="114" t="str">
        <f>IF($P$2=1,IF(วิชา5!B12="","",วิชา5!B12),IF(วิชา5!B42="","",วิชา5!B42))</f>
        <v/>
      </c>
      <c r="C12" s="123" t="str">
        <f>IF($P$2=1,IF(วิชา5!C12="","",วิชา5!C12),IF(วิชา5!C42="","",วิชา5!C42))</f>
        <v/>
      </c>
      <c r="D12" s="123" t="str">
        <f>IF($P$2=1,IF(วิชา5!D12="","",วิชา5!D12),IF(วิชา5!D42="","",วิชา5!D42))</f>
        <v/>
      </c>
      <c r="E12" s="123" t="str">
        <f>IF($P$2=1,IF(วิชา5!E12="","",วิชา5!E12),IF(วิชา5!E42="","",วิชา5!E42))</f>
        <v/>
      </c>
      <c r="F12" s="122" t="str">
        <f>IF($P$2=1,IF(วิชา5!F12="","",วิชา5!F12),IF(วิชา5!F42="","",วิชา5!F42))</f>
        <v/>
      </c>
      <c r="G12" s="123" t="str">
        <f>IF($P$2=1,IF(วิชา5!G12="","",วิชา5!G12),IF(วิชา5!G42="","",วิชา5!G42))</f>
        <v/>
      </c>
      <c r="H12" s="123" t="str">
        <f>IF($P$2=1,IF(วิชา5!H12="","",วิชา5!H12),IF(วิชา5!H42="","",วิชา5!H42))</f>
        <v/>
      </c>
      <c r="I12" s="123" t="str">
        <f>IF($P$2=1,IF(วิชา5!I12="","",วิชา5!I12),IF(วิชา5!I42="","",วิชา5!I42))</f>
        <v/>
      </c>
      <c r="J12" s="122" t="str">
        <f>IF($P$2=1,IF(วิชา5!J12="","",วิชา5!J12),IF(วิชา5!J42="","",วิชา5!J42))</f>
        <v/>
      </c>
      <c r="K12" s="123" t="str">
        <f>IF($P$2=1,IF(วิชา5!K12="","",วิชา5!K12),IF(วิชา5!K42="","",วิชา5!K42))</f>
        <v/>
      </c>
      <c r="L12" s="122" t="str">
        <f>IF($P$2=1,IF(วิชา5!L12="","",วิชา5!L12),IF(วิชา5!L42="","",วิชา5!L42))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267">
        <f t="shared" si="2"/>
        <v>8</v>
      </c>
      <c r="B13" s="114" t="str">
        <f>IF($P$2=1,IF(วิชา5!B13="","",วิชา5!B13),IF(วิชา5!B43="","",วิชา5!B43))</f>
        <v/>
      </c>
      <c r="C13" s="123" t="str">
        <f>IF($P$2=1,IF(วิชา5!C13="","",วิชา5!C13),IF(วิชา5!C43="","",วิชา5!C43))</f>
        <v/>
      </c>
      <c r="D13" s="123" t="str">
        <f>IF($P$2=1,IF(วิชา5!D13="","",วิชา5!D13),IF(วิชา5!D43="","",วิชา5!D43))</f>
        <v/>
      </c>
      <c r="E13" s="123" t="str">
        <f>IF($P$2=1,IF(วิชา5!E13="","",วิชา5!E13),IF(วิชา5!E43="","",วิชา5!E43))</f>
        <v/>
      </c>
      <c r="F13" s="122" t="str">
        <f>IF($P$2=1,IF(วิชา5!F13="","",วิชา5!F13),IF(วิชา5!F43="","",วิชา5!F43))</f>
        <v/>
      </c>
      <c r="G13" s="123" t="str">
        <f>IF($P$2=1,IF(วิชา5!G13="","",วิชา5!G13),IF(วิชา5!G43="","",วิชา5!G43))</f>
        <v/>
      </c>
      <c r="H13" s="123" t="str">
        <f>IF($P$2=1,IF(วิชา5!H13="","",วิชา5!H13),IF(วิชา5!H43="","",วิชา5!H43))</f>
        <v/>
      </c>
      <c r="I13" s="123" t="str">
        <f>IF($P$2=1,IF(วิชา5!I13="","",วิชา5!I13),IF(วิชา5!I43="","",วิชา5!I43))</f>
        <v/>
      </c>
      <c r="J13" s="122" t="str">
        <f>IF($P$2=1,IF(วิชา5!J13="","",วิชา5!J13),IF(วิชา5!J43="","",วิชา5!J43))</f>
        <v/>
      </c>
      <c r="K13" s="123" t="str">
        <f>IF($P$2=1,IF(วิชา5!K13="","",วิชา5!K13),IF(วิชา5!K43="","",วิชา5!K43))</f>
        <v/>
      </c>
      <c r="L13" s="122" t="str">
        <f>IF($P$2=1,IF(วิชา5!L13="","",วิชา5!L13),IF(วิชา5!L43="","",วิชา5!L43))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267">
        <f t="shared" si="2"/>
        <v>9</v>
      </c>
      <c r="B14" s="114" t="str">
        <f>IF($P$2=1,IF(วิชา5!B14="","",วิชา5!B14),IF(วิชา5!B44="","",วิชา5!B44))</f>
        <v/>
      </c>
      <c r="C14" s="123" t="str">
        <f>IF($P$2=1,IF(วิชา5!C14="","",วิชา5!C14),IF(วิชา5!C44="","",วิชา5!C44))</f>
        <v/>
      </c>
      <c r="D14" s="123" t="str">
        <f>IF($P$2=1,IF(วิชา5!D14="","",วิชา5!D14),IF(วิชา5!D44="","",วิชา5!D44))</f>
        <v/>
      </c>
      <c r="E14" s="123" t="str">
        <f>IF($P$2=1,IF(วิชา5!E14="","",วิชา5!E14),IF(วิชา5!E44="","",วิชา5!E44))</f>
        <v/>
      </c>
      <c r="F14" s="122" t="str">
        <f>IF($P$2=1,IF(วิชา5!F14="","",วิชา5!F14),IF(วิชา5!F44="","",วิชา5!F44))</f>
        <v/>
      </c>
      <c r="G14" s="123" t="str">
        <f>IF($P$2=1,IF(วิชา5!G14="","",วิชา5!G14),IF(วิชา5!G44="","",วิชา5!G44))</f>
        <v/>
      </c>
      <c r="H14" s="123" t="str">
        <f>IF($P$2=1,IF(วิชา5!H14="","",วิชา5!H14),IF(วิชา5!H44="","",วิชา5!H44))</f>
        <v/>
      </c>
      <c r="I14" s="123" t="str">
        <f>IF($P$2=1,IF(วิชา5!I14="","",วิชา5!I14),IF(วิชา5!I44="","",วิชา5!I44))</f>
        <v/>
      </c>
      <c r="J14" s="122" t="str">
        <f>IF($P$2=1,IF(วิชา5!J14="","",วิชา5!J14),IF(วิชา5!J44="","",วิชา5!J44))</f>
        <v/>
      </c>
      <c r="K14" s="123" t="str">
        <f>IF($P$2=1,IF(วิชา5!K14="","",วิชา5!K14),IF(วิชา5!K44="","",วิชา5!K44))</f>
        <v/>
      </c>
      <c r="L14" s="122" t="str">
        <f>IF($P$2=1,IF(วิชา5!L14="","",วิชา5!L14),IF(วิชา5!L44="","",วิชา5!L44))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267">
        <f t="shared" si="2"/>
        <v>10</v>
      </c>
      <c r="B15" s="114" t="str">
        <f>IF($P$2=1,IF(วิชา5!B15="","",วิชา5!B15),IF(วิชา5!B45="","",วิชา5!B45))</f>
        <v/>
      </c>
      <c r="C15" s="123" t="str">
        <f>IF($P$2=1,IF(วิชา5!C15="","",วิชา5!C15),IF(วิชา5!C45="","",วิชา5!C45))</f>
        <v/>
      </c>
      <c r="D15" s="123" t="str">
        <f>IF($P$2=1,IF(วิชา5!D15="","",วิชา5!D15),IF(วิชา5!D45="","",วิชา5!D45))</f>
        <v/>
      </c>
      <c r="E15" s="123" t="str">
        <f>IF($P$2=1,IF(วิชา5!E15="","",วิชา5!E15),IF(วิชา5!E45="","",วิชา5!E45))</f>
        <v/>
      </c>
      <c r="F15" s="122" t="str">
        <f>IF($P$2=1,IF(วิชา5!F15="","",วิชา5!F15),IF(วิชา5!F45="","",วิชา5!F45))</f>
        <v/>
      </c>
      <c r="G15" s="123" t="str">
        <f>IF($P$2=1,IF(วิชา5!G15="","",วิชา5!G15),IF(วิชา5!G45="","",วิชา5!G45))</f>
        <v/>
      </c>
      <c r="H15" s="123" t="str">
        <f>IF($P$2=1,IF(วิชา5!H15="","",วิชา5!H15),IF(วิชา5!H45="","",วิชา5!H45))</f>
        <v/>
      </c>
      <c r="I15" s="123" t="str">
        <f>IF($P$2=1,IF(วิชา5!I15="","",วิชา5!I15),IF(วิชา5!I45="","",วิชา5!I45))</f>
        <v/>
      </c>
      <c r="J15" s="122" t="str">
        <f>IF($P$2=1,IF(วิชา5!J15="","",วิชา5!J15),IF(วิชา5!J45="","",วิชา5!J45))</f>
        <v/>
      </c>
      <c r="K15" s="123" t="str">
        <f>IF($P$2=1,IF(วิชา5!K15="","",วิชา5!K15),IF(วิชา5!K45="","",วิชา5!K45))</f>
        <v/>
      </c>
      <c r="L15" s="122" t="str">
        <f>IF($P$2=1,IF(วิชา5!L15="","",วิชา5!L15),IF(วิชา5!L45="","",วิชา5!L45))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267">
        <f t="shared" si="2"/>
        <v>11</v>
      </c>
      <c r="B16" s="114" t="str">
        <f>IF($P$2=1,IF(วิชา5!B16="","",วิชา5!B16),IF(วิชา5!B46="","",วิชา5!B46))</f>
        <v/>
      </c>
      <c r="C16" s="123" t="str">
        <f>IF($P$2=1,IF(วิชา5!C16="","",วิชา5!C16),IF(วิชา5!C46="","",วิชา5!C46))</f>
        <v/>
      </c>
      <c r="D16" s="123" t="str">
        <f>IF($P$2=1,IF(วิชา5!D16="","",วิชา5!D16),IF(วิชา5!D46="","",วิชา5!D46))</f>
        <v/>
      </c>
      <c r="E16" s="123" t="str">
        <f>IF($P$2=1,IF(วิชา5!E16="","",วิชา5!E16),IF(วิชา5!E46="","",วิชา5!E46))</f>
        <v/>
      </c>
      <c r="F16" s="122" t="str">
        <f>IF($P$2=1,IF(วิชา5!F16="","",วิชา5!F16),IF(วิชา5!F46="","",วิชา5!F46))</f>
        <v/>
      </c>
      <c r="G16" s="123" t="str">
        <f>IF($P$2=1,IF(วิชา5!G16="","",วิชา5!G16),IF(วิชา5!G46="","",วิชา5!G46))</f>
        <v/>
      </c>
      <c r="H16" s="123" t="str">
        <f>IF($P$2=1,IF(วิชา5!H16="","",วิชา5!H16),IF(วิชา5!H46="","",วิชา5!H46))</f>
        <v/>
      </c>
      <c r="I16" s="123" t="str">
        <f>IF($P$2=1,IF(วิชา5!I16="","",วิชา5!I16),IF(วิชา5!I46="","",วิชา5!I46))</f>
        <v/>
      </c>
      <c r="J16" s="122" t="str">
        <f>IF($P$2=1,IF(วิชา5!J16="","",วิชา5!J16),IF(วิชา5!J46="","",วิชา5!J46))</f>
        <v/>
      </c>
      <c r="K16" s="123" t="str">
        <f>IF($P$2=1,IF(วิชา5!K16="","",วิชา5!K16),IF(วิชา5!K46="","",วิชา5!K46))</f>
        <v/>
      </c>
      <c r="L16" s="122" t="str">
        <f>IF($P$2=1,IF(วิชา5!L16="","",วิชา5!L16),IF(วิชา5!L46="","",วิชา5!L46))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IF($P$2=1,IF(วิชา5!B17="","",วิชา5!B17),IF(วิชา5!B47="","",วิชา5!B47))</f>
        <v/>
      </c>
      <c r="C17" s="123" t="str">
        <f>IF($P$2=1,IF(วิชา5!C17="","",วิชา5!C17),IF(วิชา5!C47="","",วิชา5!C47))</f>
        <v/>
      </c>
      <c r="D17" s="123" t="str">
        <f>IF($P$2=1,IF(วิชา5!D17="","",วิชา5!D17),IF(วิชา5!D47="","",วิชา5!D47))</f>
        <v/>
      </c>
      <c r="E17" s="123" t="str">
        <f>IF($P$2=1,IF(วิชา5!E17="","",วิชา5!E17),IF(วิชา5!E47="","",วิชา5!E47))</f>
        <v/>
      </c>
      <c r="F17" s="122" t="str">
        <f>IF($P$2=1,IF(วิชา5!F17="","",วิชา5!F17),IF(วิชา5!F47="","",วิชา5!F47))</f>
        <v/>
      </c>
      <c r="G17" s="123" t="str">
        <f>IF($P$2=1,IF(วิชา5!G17="","",วิชา5!G17),IF(วิชา5!G47="","",วิชา5!G47))</f>
        <v/>
      </c>
      <c r="H17" s="123" t="str">
        <f>IF($P$2=1,IF(วิชา5!H17="","",วิชา5!H17),IF(วิชา5!H47="","",วิชา5!H47))</f>
        <v/>
      </c>
      <c r="I17" s="123" t="str">
        <f>IF($P$2=1,IF(วิชา5!I17="","",วิชา5!I17),IF(วิชา5!I47="","",วิชา5!I47))</f>
        <v/>
      </c>
      <c r="J17" s="122" t="str">
        <f>IF($P$2=1,IF(วิชา5!J17="","",วิชา5!J17),IF(วิชา5!J47="","",วิชา5!J47))</f>
        <v/>
      </c>
      <c r="K17" s="123" t="str">
        <f>IF($P$2=1,IF(วิชา5!K17="","",วิชา5!K17),IF(วิชา5!K47="","",วิชา5!K47))</f>
        <v/>
      </c>
      <c r="L17" s="122" t="str">
        <f>IF($P$2=1,IF(วิชา5!L17="","",วิชา5!L17),IF(วิชา5!L47="","",วิชา5!L47))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IF($P$2=1,IF(วิชา5!B18="","",วิชา5!B18),IF(วิชา5!B48="","",วิชา5!B48))</f>
        <v/>
      </c>
      <c r="C18" s="123" t="str">
        <f>IF($P$2=1,IF(วิชา5!C18="","",วิชา5!C18),IF(วิชา5!C48="","",วิชา5!C48))</f>
        <v/>
      </c>
      <c r="D18" s="123" t="str">
        <f>IF($P$2=1,IF(วิชา5!D18="","",วิชา5!D18),IF(วิชา5!D48="","",วิชา5!D48))</f>
        <v/>
      </c>
      <c r="E18" s="123" t="str">
        <f>IF($P$2=1,IF(วิชา5!E18="","",วิชา5!E18),IF(วิชา5!E48="","",วิชา5!E48))</f>
        <v/>
      </c>
      <c r="F18" s="122" t="str">
        <f>IF($P$2=1,IF(วิชา5!F18="","",วิชา5!F18),IF(วิชา5!F48="","",วิชา5!F48))</f>
        <v/>
      </c>
      <c r="G18" s="123" t="str">
        <f>IF($P$2=1,IF(วิชา5!G18="","",วิชา5!G18),IF(วิชา5!G48="","",วิชา5!G48))</f>
        <v/>
      </c>
      <c r="H18" s="123" t="str">
        <f>IF($P$2=1,IF(วิชา5!H18="","",วิชา5!H18),IF(วิชา5!H48="","",วิชา5!H48))</f>
        <v/>
      </c>
      <c r="I18" s="123" t="str">
        <f>IF($P$2=1,IF(วิชา5!I18="","",วิชา5!I18),IF(วิชา5!I48="","",วิชา5!I48))</f>
        <v/>
      </c>
      <c r="J18" s="122" t="str">
        <f>IF($P$2=1,IF(วิชา5!J18="","",วิชา5!J18),IF(วิชา5!J48="","",วิชา5!J48))</f>
        <v/>
      </c>
      <c r="K18" s="123" t="str">
        <f>IF($P$2=1,IF(วิชา5!K18="","",วิชา5!K18),IF(วิชา5!K48="","",วิชา5!K48))</f>
        <v/>
      </c>
      <c r="L18" s="122" t="str">
        <f>IF($P$2=1,IF(วิชา5!L18="","",วิชา5!L18),IF(วิชา5!L48="","",วิชา5!L48))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IF($P$2=1,IF(วิชา5!B19="","",วิชา5!B19),IF(วิชา5!B49="","",วิชา5!B49))</f>
        <v/>
      </c>
      <c r="C19" s="123" t="str">
        <f>IF($P$2=1,IF(วิชา5!C19="","",วิชา5!C19),IF(วิชา5!C49="","",วิชา5!C49))</f>
        <v/>
      </c>
      <c r="D19" s="123" t="str">
        <f>IF($P$2=1,IF(วิชา5!D19="","",วิชา5!D19),IF(วิชา5!D49="","",วิชา5!D49))</f>
        <v/>
      </c>
      <c r="E19" s="123" t="str">
        <f>IF($P$2=1,IF(วิชา5!E19="","",วิชา5!E19),IF(วิชา5!E49="","",วิชา5!E49))</f>
        <v/>
      </c>
      <c r="F19" s="122" t="str">
        <f>IF($P$2=1,IF(วิชา5!F19="","",วิชา5!F19),IF(วิชา5!F49="","",วิชา5!F49))</f>
        <v/>
      </c>
      <c r="G19" s="123" t="str">
        <f>IF($P$2=1,IF(วิชา5!G19="","",วิชา5!G19),IF(วิชา5!G49="","",วิชา5!G49))</f>
        <v/>
      </c>
      <c r="H19" s="123" t="str">
        <f>IF($P$2=1,IF(วิชา5!H19="","",วิชา5!H19),IF(วิชา5!H49="","",วิชา5!H49))</f>
        <v/>
      </c>
      <c r="I19" s="123" t="str">
        <f>IF($P$2=1,IF(วิชา5!I19="","",วิชา5!I19),IF(วิชา5!I49="","",วิชา5!I49))</f>
        <v/>
      </c>
      <c r="J19" s="122" t="str">
        <f>IF($P$2=1,IF(วิชา5!J19="","",วิชา5!J19),IF(วิชา5!J49="","",วิชา5!J49))</f>
        <v/>
      </c>
      <c r="K19" s="123" t="str">
        <f>IF($P$2=1,IF(วิชา5!K19="","",วิชา5!K19),IF(วิชา5!K49="","",วิชา5!K49))</f>
        <v/>
      </c>
      <c r="L19" s="122" t="str">
        <f>IF($P$2=1,IF(วิชา5!L19="","",วิชา5!L19),IF(วิชา5!L49="","",วิชา5!L49))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IF($P$2=1,IF(วิชา5!B20="","",วิชา5!B20),IF(วิชา5!B50="","",วิชา5!B50))</f>
        <v/>
      </c>
      <c r="C20" s="123" t="str">
        <f>IF($P$2=1,IF(วิชา5!C20="","",วิชา5!C20),IF(วิชา5!C50="","",วิชา5!C50))</f>
        <v/>
      </c>
      <c r="D20" s="123" t="str">
        <f>IF($P$2=1,IF(วิชา5!D20="","",วิชา5!D20),IF(วิชา5!D50="","",วิชา5!D50))</f>
        <v/>
      </c>
      <c r="E20" s="123" t="str">
        <f>IF($P$2=1,IF(วิชา5!E20="","",วิชา5!E20),IF(วิชา5!E50="","",วิชา5!E50))</f>
        <v/>
      </c>
      <c r="F20" s="122" t="str">
        <f>IF($P$2=1,IF(วิชา5!F20="","",วิชา5!F20),IF(วิชา5!F50="","",วิชา5!F50))</f>
        <v/>
      </c>
      <c r="G20" s="123" t="str">
        <f>IF($P$2=1,IF(วิชา5!G20="","",วิชา5!G20),IF(วิชา5!G50="","",วิชา5!G50))</f>
        <v/>
      </c>
      <c r="H20" s="123" t="str">
        <f>IF($P$2=1,IF(วิชา5!H20="","",วิชา5!H20),IF(วิชา5!H50="","",วิชา5!H50))</f>
        <v/>
      </c>
      <c r="I20" s="123" t="str">
        <f>IF($P$2=1,IF(วิชา5!I20="","",วิชา5!I20),IF(วิชา5!I50="","",วิชา5!I50))</f>
        <v/>
      </c>
      <c r="J20" s="122" t="str">
        <f>IF($P$2=1,IF(วิชา5!J20="","",วิชา5!J20),IF(วิชา5!J50="","",วิชา5!J50))</f>
        <v/>
      </c>
      <c r="K20" s="123" t="str">
        <f>IF($P$2=1,IF(วิชา5!K20="","",วิชา5!K20),IF(วิชา5!K50="","",วิชา5!K50))</f>
        <v/>
      </c>
      <c r="L20" s="122" t="str">
        <f>IF($P$2=1,IF(วิชา5!L20="","",วิชา5!L20),IF(วิชา5!L50="","",วิชา5!L50))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IF($P$2=1,IF(วิชา5!B21="","",วิชา5!B21),IF(วิชา5!B51="","",วิชา5!B51))</f>
        <v/>
      </c>
      <c r="C21" s="123" t="str">
        <f>IF($P$2=1,IF(วิชา5!C21="","",วิชา5!C21),IF(วิชา5!C51="","",วิชา5!C51))</f>
        <v/>
      </c>
      <c r="D21" s="123" t="str">
        <f>IF($P$2=1,IF(วิชา5!D21="","",วิชา5!D21),IF(วิชา5!D51="","",วิชา5!D51))</f>
        <v/>
      </c>
      <c r="E21" s="123" t="str">
        <f>IF($P$2=1,IF(วิชา5!E21="","",วิชา5!E21),IF(วิชา5!E51="","",วิชา5!E51))</f>
        <v/>
      </c>
      <c r="F21" s="122" t="str">
        <f>IF($P$2=1,IF(วิชา5!F21="","",วิชา5!F21),IF(วิชา5!F51="","",วิชา5!F51))</f>
        <v/>
      </c>
      <c r="G21" s="123" t="str">
        <f>IF($P$2=1,IF(วิชา5!G21="","",วิชา5!G21),IF(วิชา5!G51="","",วิชา5!G51))</f>
        <v/>
      </c>
      <c r="H21" s="123" t="str">
        <f>IF($P$2=1,IF(วิชา5!H21="","",วิชา5!H21),IF(วิชา5!H51="","",วิชา5!H51))</f>
        <v/>
      </c>
      <c r="I21" s="123" t="str">
        <f>IF($P$2=1,IF(วิชา5!I21="","",วิชา5!I21),IF(วิชา5!I51="","",วิชา5!I51))</f>
        <v/>
      </c>
      <c r="J21" s="122" t="str">
        <f>IF($P$2=1,IF(วิชา5!J21="","",วิชา5!J21),IF(วิชา5!J51="","",วิชา5!J51))</f>
        <v/>
      </c>
      <c r="K21" s="123" t="str">
        <f>IF($P$2=1,IF(วิชา5!K21="","",วิชา5!K21),IF(วิชา5!K51="","",วิชา5!K51))</f>
        <v/>
      </c>
      <c r="L21" s="122" t="str">
        <f>IF($P$2=1,IF(วิชา5!L21="","",วิชา5!L21),IF(วิชา5!L51="","",วิชา5!L51))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IF($P$2=1,IF(วิชา5!B22="","",วิชา5!B22),IF(วิชา5!B52="","",วิชา5!B52))</f>
        <v/>
      </c>
      <c r="C22" s="123" t="str">
        <f>IF($P$2=1,IF(วิชา5!C22="","",วิชา5!C22),IF(วิชา5!C52="","",วิชา5!C52))</f>
        <v/>
      </c>
      <c r="D22" s="123" t="str">
        <f>IF($P$2=1,IF(วิชา5!D22="","",วิชา5!D22),IF(วิชา5!D52="","",วิชา5!D52))</f>
        <v/>
      </c>
      <c r="E22" s="123" t="str">
        <f>IF($P$2=1,IF(วิชา5!E22="","",วิชา5!E22),IF(วิชา5!E52="","",วิชา5!E52))</f>
        <v/>
      </c>
      <c r="F22" s="122" t="str">
        <f>IF($P$2=1,IF(วิชา5!F22="","",วิชา5!F22),IF(วิชา5!F52="","",วิชา5!F52))</f>
        <v/>
      </c>
      <c r="G22" s="123" t="str">
        <f>IF($P$2=1,IF(วิชา5!G22="","",วิชา5!G22),IF(วิชา5!G52="","",วิชา5!G52))</f>
        <v/>
      </c>
      <c r="H22" s="123" t="str">
        <f>IF($P$2=1,IF(วิชา5!H22="","",วิชา5!H22),IF(วิชา5!H52="","",วิชา5!H52))</f>
        <v/>
      </c>
      <c r="I22" s="123" t="str">
        <f>IF($P$2=1,IF(วิชา5!I22="","",วิชา5!I22),IF(วิชา5!I52="","",วิชา5!I52))</f>
        <v/>
      </c>
      <c r="J22" s="122" t="str">
        <f>IF($P$2=1,IF(วิชา5!J22="","",วิชา5!J22),IF(วิชา5!J52="","",วิชา5!J52))</f>
        <v/>
      </c>
      <c r="K22" s="123" t="str">
        <f>IF($P$2=1,IF(วิชา5!K22="","",วิชา5!K22),IF(วิชา5!K52="","",วิชา5!K52))</f>
        <v/>
      </c>
      <c r="L22" s="122" t="str">
        <f>IF($P$2=1,IF(วิชา5!L22="","",วิชา5!L22),IF(วิชา5!L52="","",วิชา5!L52))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IF($P$2=1,IF(วิชา5!B23="","",วิชา5!B23),IF(วิชา5!B53="","",วิชา5!B53))</f>
        <v/>
      </c>
      <c r="C23" s="123" t="str">
        <f>IF($P$2=1,IF(วิชา5!C23="","",วิชา5!C23),IF(วิชา5!C53="","",วิชา5!C53))</f>
        <v/>
      </c>
      <c r="D23" s="123" t="str">
        <f>IF($P$2=1,IF(วิชา5!D23="","",วิชา5!D23),IF(วิชา5!D53="","",วิชา5!D53))</f>
        <v/>
      </c>
      <c r="E23" s="123" t="str">
        <f>IF($P$2=1,IF(วิชา5!E23="","",วิชา5!E23),IF(วิชา5!E53="","",วิชา5!E53))</f>
        <v/>
      </c>
      <c r="F23" s="122" t="str">
        <f>IF($P$2=1,IF(วิชา5!F23="","",วิชา5!F23),IF(วิชา5!F53="","",วิชา5!F53))</f>
        <v/>
      </c>
      <c r="G23" s="123" t="str">
        <f>IF($P$2=1,IF(วิชา5!G23="","",วิชา5!G23),IF(วิชา5!G53="","",วิชา5!G53))</f>
        <v/>
      </c>
      <c r="H23" s="123" t="str">
        <f>IF($P$2=1,IF(วิชา5!H23="","",วิชา5!H23),IF(วิชา5!H53="","",วิชา5!H53))</f>
        <v/>
      </c>
      <c r="I23" s="123" t="str">
        <f>IF($P$2=1,IF(วิชา5!I23="","",วิชา5!I23),IF(วิชา5!I53="","",วิชา5!I53))</f>
        <v/>
      </c>
      <c r="J23" s="122" t="str">
        <f>IF($P$2=1,IF(วิชา5!J23="","",วิชา5!J23),IF(วิชา5!J53="","",วิชา5!J53))</f>
        <v/>
      </c>
      <c r="K23" s="123" t="str">
        <f>IF($P$2=1,IF(วิชา5!K23="","",วิชา5!K23),IF(วิชา5!K53="","",วิชา5!K53))</f>
        <v/>
      </c>
      <c r="L23" s="122" t="str">
        <f>IF($P$2=1,IF(วิชา5!L23="","",วิชา5!L23),IF(วิชา5!L53="","",วิชา5!L53))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IF($P$2=1,IF(วิชา5!B24="","",วิชา5!B24),IF(วิชา5!B54="","",วิชา5!B54))</f>
        <v/>
      </c>
      <c r="C24" s="123" t="str">
        <f>IF($P$2=1,IF(วิชา5!C24="","",วิชา5!C24),IF(วิชา5!C54="","",วิชา5!C54))</f>
        <v/>
      </c>
      <c r="D24" s="123" t="str">
        <f>IF($P$2=1,IF(วิชา5!D24="","",วิชา5!D24),IF(วิชา5!D54="","",วิชา5!D54))</f>
        <v/>
      </c>
      <c r="E24" s="123" t="str">
        <f>IF($P$2=1,IF(วิชา5!E24="","",วิชา5!E24),IF(วิชา5!E54="","",วิชา5!E54))</f>
        <v/>
      </c>
      <c r="F24" s="122" t="str">
        <f>IF($P$2=1,IF(วิชา5!F24="","",วิชา5!F24),IF(วิชา5!F54="","",วิชา5!F54))</f>
        <v/>
      </c>
      <c r="G24" s="123" t="str">
        <f>IF($P$2=1,IF(วิชา5!G24="","",วิชา5!G24),IF(วิชา5!G54="","",วิชา5!G54))</f>
        <v/>
      </c>
      <c r="H24" s="123" t="str">
        <f>IF($P$2=1,IF(วิชา5!H24="","",วิชา5!H24),IF(วิชา5!H54="","",วิชา5!H54))</f>
        <v/>
      </c>
      <c r="I24" s="123" t="str">
        <f>IF($P$2=1,IF(วิชา5!I24="","",วิชา5!I24),IF(วิชา5!I54="","",วิชา5!I54))</f>
        <v/>
      </c>
      <c r="J24" s="122" t="str">
        <f>IF($P$2=1,IF(วิชา5!J24="","",วิชา5!J24),IF(วิชา5!J54="","",วิชา5!J54))</f>
        <v/>
      </c>
      <c r="K24" s="123" t="str">
        <f>IF($P$2=1,IF(วิชา5!K24="","",วิชา5!K24),IF(วิชา5!K54="","",วิชา5!K54))</f>
        <v/>
      </c>
      <c r="L24" s="122" t="str">
        <f>IF($P$2=1,IF(วิชา5!L24="","",วิชา5!L24),IF(วิชา5!L54="","",วิชา5!L54))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IF($P$2=1,IF(วิชา5!B25="","",วิชา5!B25),IF(วิชา5!B55="","",วิชา5!B55))</f>
        <v/>
      </c>
      <c r="C25" s="123" t="str">
        <f>IF($P$2=1,IF(วิชา5!C25="","",วิชา5!C25),IF(วิชา5!C55="","",วิชา5!C55))</f>
        <v/>
      </c>
      <c r="D25" s="123" t="str">
        <f>IF($P$2=1,IF(วิชา5!D25="","",วิชา5!D25),IF(วิชา5!D55="","",วิชา5!D55))</f>
        <v/>
      </c>
      <c r="E25" s="123" t="str">
        <f>IF($P$2=1,IF(วิชา5!E25="","",วิชา5!E25),IF(วิชา5!E55="","",วิชา5!E55))</f>
        <v/>
      </c>
      <c r="F25" s="122" t="str">
        <f>IF($P$2=1,IF(วิชา5!F25="","",วิชา5!F25),IF(วิชา5!F55="","",วิชา5!F55))</f>
        <v/>
      </c>
      <c r="G25" s="123" t="str">
        <f>IF($P$2=1,IF(วิชา5!G25="","",วิชา5!G25),IF(วิชา5!G55="","",วิชา5!G55))</f>
        <v/>
      </c>
      <c r="H25" s="123" t="str">
        <f>IF($P$2=1,IF(วิชา5!H25="","",วิชา5!H25),IF(วิชา5!H55="","",วิชา5!H55))</f>
        <v/>
      </c>
      <c r="I25" s="123" t="str">
        <f>IF($P$2=1,IF(วิชา5!I25="","",วิชา5!I25),IF(วิชา5!I55="","",วิชา5!I55))</f>
        <v/>
      </c>
      <c r="J25" s="122" t="str">
        <f>IF($P$2=1,IF(วิชา5!J25="","",วิชา5!J25),IF(วิชา5!J55="","",วิชา5!J55))</f>
        <v/>
      </c>
      <c r="K25" s="123" t="str">
        <f>IF($P$2=1,IF(วิชา5!K25="","",วิชา5!K25),IF(วิชา5!K55="","",วิชา5!K55))</f>
        <v/>
      </c>
      <c r="L25" s="122" t="str">
        <f>IF($P$2=1,IF(วิชา5!L25="","",วิชา5!L25),IF(วิชา5!L55="","",วิชา5!L55))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IF($P$2=1,IF(วิชา5!B26="","",วิชา5!B26),IF(วิชา5!B56="","",วิชา5!B56))</f>
        <v/>
      </c>
      <c r="C26" s="123" t="str">
        <f>IF($P$2=1,IF(วิชา5!C26="","",วิชา5!C26),IF(วิชา5!C56="","",วิชา5!C56))</f>
        <v/>
      </c>
      <c r="D26" s="123" t="str">
        <f>IF($P$2=1,IF(วิชา5!D26="","",วิชา5!D26),IF(วิชา5!D56="","",วิชา5!D56))</f>
        <v/>
      </c>
      <c r="E26" s="123" t="str">
        <f>IF($P$2=1,IF(วิชา5!E26="","",วิชา5!E26),IF(วิชา5!E56="","",วิชา5!E56))</f>
        <v/>
      </c>
      <c r="F26" s="122" t="str">
        <f>IF($P$2=1,IF(วิชา5!F26="","",วิชา5!F26),IF(วิชา5!F56="","",วิชา5!F56))</f>
        <v/>
      </c>
      <c r="G26" s="123" t="str">
        <f>IF($P$2=1,IF(วิชา5!G26="","",วิชา5!G26),IF(วิชา5!G56="","",วิชา5!G56))</f>
        <v/>
      </c>
      <c r="H26" s="123" t="str">
        <f>IF($P$2=1,IF(วิชา5!H26="","",วิชา5!H26),IF(วิชา5!H56="","",วิชา5!H56))</f>
        <v/>
      </c>
      <c r="I26" s="123" t="str">
        <f>IF($P$2=1,IF(วิชา5!I26="","",วิชา5!I26),IF(วิชา5!I56="","",วิชา5!I56))</f>
        <v/>
      </c>
      <c r="J26" s="122" t="str">
        <f>IF($P$2=1,IF(วิชา5!J26="","",วิชา5!J26),IF(วิชา5!J56="","",วิชา5!J56))</f>
        <v/>
      </c>
      <c r="K26" s="123" t="str">
        <f>IF($P$2=1,IF(วิชา5!K26="","",วิชา5!K26),IF(วิชา5!K56="","",วิชา5!K56))</f>
        <v/>
      </c>
      <c r="L26" s="122" t="str">
        <f>IF($P$2=1,IF(วิชา5!L26="","",วิชา5!L26),IF(วิชา5!L56="","",วิชา5!L56))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IF($P$2=1,IF(วิชา5!B27="","",วิชา5!B27),IF(วิชา5!B57="","",วิชา5!B57))</f>
        <v/>
      </c>
      <c r="C27" s="123" t="str">
        <f>IF($P$2=1,IF(วิชา5!C27="","",วิชา5!C27),IF(วิชา5!C57="","",วิชา5!C57))</f>
        <v/>
      </c>
      <c r="D27" s="123" t="str">
        <f>IF($P$2=1,IF(วิชา5!D27="","",วิชา5!D27),IF(วิชา5!D57="","",วิชา5!D57))</f>
        <v/>
      </c>
      <c r="E27" s="123" t="str">
        <f>IF($P$2=1,IF(วิชา5!E27="","",วิชา5!E27),IF(วิชา5!E57="","",วิชา5!E57))</f>
        <v/>
      </c>
      <c r="F27" s="122" t="str">
        <f>IF($P$2=1,IF(วิชา5!F27="","",วิชา5!F27),IF(วิชา5!F57="","",วิชา5!F57))</f>
        <v/>
      </c>
      <c r="G27" s="123" t="str">
        <f>IF($P$2=1,IF(วิชา5!G27="","",วิชา5!G27),IF(วิชา5!G57="","",วิชา5!G57))</f>
        <v/>
      </c>
      <c r="H27" s="123" t="str">
        <f>IF($P$2=1,IF(วิชา5!H27="","",วิชา5!H27),IF(วิชา5!H57="","",วิชา5!H57))</f>
        <v/>
      </c>
      <c r="I27" s="123" t="str">
        <f>IF($P$2=1,IF(วิชา5!I27="","",วิชา5!I27),IF(วิชา5!I57="","",วิชา5!I57))</f>
        <v/>
      </c>
      <c r="J27" s="122" t="str">
        <f>IF($P$2=1,IF(วิชา5!J27="","",วิชา5!J27),IF(วิชา5!J57="","",วิชา5!J57))</f>
        <v/>
      </c>
      <c r="K27" s="123" t="str">
        <f>IF($P$2=1,IF(วิชา5!K27="","",วิชา5!K27),IF(วิชา5!K57="","",วิชา5!K57))</f>
        <v/>
      </c>
      <c r="L27" s="122" t="str">
        <f>IF($P$2=1,IF(วิชา5!L27="","",วิชา5!L27),IF(วิชา5!L57="","",วิชา5!L57))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IF($P$2=1,IF(วิชา5!B28="","",วิชา5!B28),IF(วิชา5!B58="","",วิชา5!B58))</f>
        <v/>
      </c>
      <c r="C28" s="123" t="str">
        <f>IF($P$2=1,IF(วิชา5!C28="","",วิชา5!C28),IF(วิชา5!C58="","",วิชา5!C58))</f>
        <v/>
      </c>
      <c r="D28" s="123" t="str">
        <f>IF($P$2=1,IF(วิชา5!D28="","",วิชา5!D28),IF(วิชา5!D58="","",วิชา5!D58))</f>
        <v/>
      </c>
      <c r="E28" s="123" t="str">
        <f>IF($P$2=1,IF(วิชา5!E28="","",วิชา5!E28),IF(วิชา5!E58="","",วิชา5!E58))</f>
        <v/>
      </c>
      <c r="F28" s="122" t="str">
        <f>IF($P$2=1,IF(วิชา5!F28="","",วิชา5!F28),IF(วิชา5!F58="","",วิชา5!F58))</f>
        <v/>
      </c>
      <c r="G28" s="123" t="str">
        <f>IF($P$2=1,IF(วิชา5!G28="","",วิชา5!G28),IF(วิชา5!G58="","",วิชา5!G58))</f>
        <v/>
      </c>
      <c r="H28" s="123" t="str">
        <f>IF($P$2=1,IF(วิชา5!H28="","",วิชา5!H28),IF(วิชา5!H58="","",วิชา5!H58))</f>
        <v/>
      </c>
      <c r="I28" s="123" t="str">
        <f>IF($P$2=1,IF(วิชา5!I28="","",วิชา5!I28),IF(วิชา5!I58="","",วิชา5!I58))</f>
        <v/>
      </c>
      <c r="J28" s="122" t="str">
        <f>IF($P$2=1,IF(วิชา5!J28="","",วิชา5!J28),IF(วิชา5!J58="","",วิชา5!J58))</f>
        <v/>
      </c>
      <c r="K28" s="123" t="str">
        <f>IF($P$2=1,IF(วิชา5!K28="","",วิชา5!K28),IF(วิชา5!K58="","",วิชา5!K58))</f>
        <v/>
      </c>
      <c r="L28" s="122" t="str">
        <f>IF($P$2=1,IF(วิชา5!L28="","",วิชา5!L28),IF(วิชา5!L58="","",วิชา5!L58))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IF($P$2=1,IF(วิชา5!B29="","",วิชา5!B29),IF(วิชา5!B59="","",วิชา5!B59))</f>
        <v/>
      </c>
      <c r="C29" s="123" t="str">
        <f>IF($P$2=1,IF(วิชา5!C29="","",วิชา5!C29),IF(วิชา5!C59="","",วิชา5!C59))</f>
        <v/>
      </c>
      <c r="D29" s="123" t="str">
        <f>IF($P$2=1,IF(วิชา5!D29="","",วิชา5!D29),IF(วิชา5!D59="","",วิชา5!D59))</f>
        <v/>
      </c>
      <c r="E29" s="123" t="str">
        <f>IF($P$2=1,IF(วิชา5!E29="","",วิชา5!E29),IF(วิชา5!E59="","",วิชา5!E59))</f>
        <v/>
      </c>
      <c r="F29" s="122" t="str">
        <f>IF($P$2=1,IF(วิชา5!F29="","",วิชา5!F29),IF(วิชา5!F59="","",วิชา5!F59))</f>
        <v/>
      </c>
      <c r="G29" s="123" t="str">
        <f>IF($P$2=1,IF(วิชา5!G29="","",วิชา5!G29),IF(วิชา5!G59="","",วิชา5!G59))</f>
        <v/>
      </c>
      <c r="H29" s="123" t="str">
        <f>IF($P$2=1,IF(วิชา5!H29="","",วิชา5!H29),IF(วิชา5!H59="","",วิชา5!H59))</f>
        <v/>
      </c>
      <c r="I29" s="123" t="str">
        <f>IF($P$2=1,IF(วิชา5!I29="","",วิชา5!I29),IF(วิชา5!I59="","",วิชา5!I59))</f>
        <v/>
      </c>
      <c r="J29" s="122" t="str">
        <f>IF($P$2=1,IF(วิชา5!J29="","",วิชา5!J29),IF(วิชา5!J59="","",วิชา5!J59))</f>
        <v/>
      </c>
      <c r="K29" s="123" t="str">
        <f>IF($P$2=1,IF(วิชา5!K29="","",วิชา5!K29),IF(วิชา5!K59="","",วิชา5!K59))</f>
        <v/>
      </c>
      <c r="L29" s="122" t="str">
        <f>IF($P$2=1,IF(วิชา5!L29="","",วิชา5!L29),IF(วิชา5!L59="","",วิชา5!L59))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IF($P$2=1,IF(วิชา5!B30="","",วิชา5!B30),IF(วิชา5!B60="","",วิชา5!B60))</f>
        <v/>
      </c>
      <c r="C30" s="123" t="str">
        <f>IF($P$2=1,IF(วิชา5!C30="","",วิชา5!C30),IF(วิชา5!C60="","",วิชา5!C60))</f>
        <v/>
      </c>
      <c r="D30" s="123" t="str">
        <f>IF($P$2=1,IF(วิชา5!D30="","",วิชา5!D30),IF(วิชา5!D60="","",วิชา5!D60))</f>
        <v/>
      </c>
      <c r="E30" s="123" t="str">
        <f>IF($P$2=1,IF(วิชา5!E30="","",วิชา5!E30),IF(วิชา5!E60="","",วิชา5!E60))</f>
        <v/>
      </c>
      <c r="F30" s="122" t="str">
        <f>IF($P$2=1,IF(วิชา5!F30="","",วิชา5!F30),IF(วิชา5!F60="","",วิชา5!F60))</f>
        <v/>
      </c>
      <c r="G30" s="123" t="str">
        <f>IF($P$2=1,IF(วิชา5!G30="","",วิชา5!G30),IF(วิชา5!G60="","",วิชา5!G60))</f>
        <v/>
      </c>
      <c r="H30" s="123" t="str">
        <f>IF($P$2=1,IF(วิชา5!H30="","",วิชา5!H30),IF(วิชา5!H60="","",วิชา5!H60))</f>
        <v/>
      </c>
      <c r="I30" s="123" t="str">
        <f>IF($P$2=1,IF(วิชา5!I30="","",วิชา5!I30),IF(วิชา5!I60="","",วิชา5!I60))</f>
        <v/>
      </c>
      <c r="J30" s="122" t="str">
        <f>IF($P$2=1,IF(วิชา5!J30="","",วิชา5!J30),IF(วิชา5!J60="","",วิชา5!J60))</f>
        <v/>
      </c>
      <c r="K30" s="123" t="str">
        <f>IF($P$2=1,IF(วิชา5!K30="","",วิชา5!K30),IF(วิชา5!K60="","",วิชา5!K60))</f>
        <v/>
      </c>
      <c r="L30" s="122" t="str">
        <f>IF($P$2=1,IF(วิชา5!L30="","",วิชา5!L30),IF(วิชา5!L60="","",วิชา5!L60))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IF($P$2=1,IF(วิชา5!B31="","",วิชา5!B31),IF(วิชา5!B61="","",วิชา5!B61))</f>
        <v/>
      </c>
      <c r="C31" s="123" t="str">
        <f>IF($P$2=1,IF(วิชา5!C31="","",วิชา5!C31),IF(วิชา5!C61="","",วิชา5!C61))</f>
        <v/>
      </c>
      <c r="D31" s="123" t="str">
        <f>IF($P$2=1,IF(วิชา5!D31="","",วิชา5!D31),IF(วิชา5!D61="","",วิชา5!D61))</f>
        <v/>
      </c>
      <c r="E31" s="123" t="str">
        <f>IF($P$2=1,IF(วิชา5!E31="","",วิชา5!E31),IF(วิชา5!E61="","",วิชา5!E61))</f>
        <v/>
      </c>
      <c r="F31" s="122" t="str">
        <f>IF($P$2=1,IF(วิชา5!F31="","",วิชา5!F31),IF(วิชา5!F61="","",วิชา5!F61))</f>
        <v/>
      </c>
      <c r="G31" s="123" t="str">
        <f>IF($P$2=1,IF(วิชา5!G31="","",วิชา5!G31),IF(วิชา5!G61="","",วิชา5!G61))</f>
        <v/>
      </c>
      <c r="H31" s="123" t="str">
        <f>IF($P$2=1,IF(วิชา5!H31="","",วิชา5!H31),IF(วิชา5!H61="","",วิชา5!H61))</f>
        <v/>
      </c>
      <c r="I31" s="123" t="str">
        <f>IF($P$2=1,IF(วิชา5!I31="","",วิชา5!I31),IF(วิชา5!I61="","",วิชา5!I61))</f>
        <v/>
      </c>
      <c r="J31" s="122" t="str">
        <f>IF($P$2=1,IF(วิชา5!J31="","",วิชา5!J31),IF(วิชา5!J61="","",วิชา5!J61))</f>
        <v/>
      </c>
      <c r="K31" s="123" t="str">
        <f>IF($P$2=1,IF(วิชา5!K31="","",วิชา5!K31),IF(วิชา5!K61="","",วิชา5!K61))</f>
        <v/>
      </c>
      <c r="L31" s="122" t="str">
        <f>IF($P$2=1,IF(วิชา5!L31="","",วิชา5!L31),IF(วิชา5!L61="","",วิชา5!L61))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IF($P$2=1,IF(วิชา5!B32="","",วิชา5!B32),IF(วิชา5!B62="","",วิชา5!B62))</f>
        <v/>
      </c>
      <c r="C32" s="123" t="str">
        <f>IF($P$2=1,IF(วิชา5!C32="","",วิชา5!C32),IF(วิชา5!C62="","",วิชา5!C62))</f>
        <v/>
      </c>
      <c r="D32" s="123" t="str">
        <f>IF($P$2=1,IF(วิชา5!D32="","",วิชา5!D32),IF(วิชา5!D62="","",วิชา5!D62))</f>
        <v/>
      </c>
      <c r="E32" s="123" t="str">
        <f>IF($P$2=1,IF(วิชา5!E32="","",วิชา5!E32),IF(วิชา5!E62="","",วิชา5!E62))</f>
        <v/>
      </c>
      <c r="F32" s="122" t="str">
        <f>IF($P$2=1,IF(วิชา5!F32="","",วิชา5!F32),IF(วิชา5!F62="","",วิชา5!F62))</f>
        <v/>
      </c>
      <c r="G32" s="123" t="str">
        <f>IF($P$2=1,IF(วิชา5!G32="","",วิชา5!G32),IF(วิชา5!G62="","",วิชา5!G62))</f>
        <v/>
      </c>
      <c r="H32" s="123" t="str">
        <f>IF($P$2=1,IF(วิชา5!H32="","",วิชา5!H32),IF(วิชา5!H62="","",วิชา5!H62))</f>
        <v/>
      </c>
      <c r="I32" s="123" t="str">
        <f>IF($P$2=1,IF(วิชา5!I32="","",วิชา5!I32),IF(วิชา5!I62="","",วิชา5!I62))</f>
        <v/>
      </c>
      <c r="J32" s="122" t="str">
        <f>IF($P$2=1,IF(วิชา5!J32="","",วิชา5!J32),IF(วิชา5!J62="","",วิชา5!J62))</f>
        <v/>
      </c>
      <c r="K32" s="123" t="str">
        <f>IF($P$2=1,IF(วิชา5!K32="","",วิชา5!K32),IF(วิชา5!K62="","",วิชา5!K62))</f>
        <v/>
      </c>
      <c r="L32" s="122" t="str">
        <f>IF($P$2=1,IF(วิชา5!L32="","",วิชา5!L32),IF(วิชา5!L62="","",วิชา5!L62))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IF($P$2=1,IF(วิชา5!B33="","",วิชา5!B33),IF(วิชา5!B63="","",วิชา5!B63))</f>
        <v/>
      </c>
      <c r="C33" s="123" t="str">
        <f>IF($P$2=1,IF(วิชา5!C33="","",วิชา5!C33),IF(วิชา5!C63="","",วิชา5!C63))</f>
        <v/>
      </c>
      <c r="D33" s="123" t="str">
        <f>IF($P$2=1,IF(วิชา5!D33="","",วิชา5!D33),IF(วิชา5!D63="","",วิชา5!D63))</f>
        <v/>
      </c>
      <c r="E33" s="123" t="str">
        <f>IF($P$2=1,IF(วิชา5!E33="","",วิชา5!E33),IF(วิชา5!E63="","",วิชา5!E63))</f>
        <v/>
      </c>
      <c r="F33" s="122" t="str">
        <f>IF($P$2=1,IF(วิชา5!F33="","",วิชา5!F33),IF(วิชา5!F63="","",วิชา5!F63))</f>
        <v/>
      </c>
      <c r="G33" s="123" t="str">
        <f>IF($P$2=1,IF(วิชา5!G33="","",วิชา5!G33),IF(วิชา5!G63="","",วิชา5!G63))</f>
        <v/>
      </c>
      <c r="H33" s="123" t="str">
        <f>IF($P$2=1,IF(วิชา5!H33="","",วิชา5!H33),IF(วิชา5!H63="","",วิชา5!H63))</f>
        <v/>
      </c>
      <c r="I33" s="123" t="str">
        <f>IF($P$2=1,IF(วิชา5!I33="","",วิชา5!I33),IF(วิชา5!I63="","",วิชา5!I63))</f>
        <v/>
      </c>
      <c r="J33" s="122" t="str">
        <f>IF($P$2=1,IF(วิชา5!J33="","",วิชา5!J33),IF(วิชา5!J63="","",วิชา5!J63))</f>
        <v/>
      </c>
      <c r="K33" s="123" t="str">
        <f>IF($P$2=1,IF(วิชา5!K33="","",วิชา5!K33),IF(วิชา5!K63="","",วิชา5!K63))</f>
        <v/>
      </c>
      <c r="L33" s="122" t="str">
        <f>IF($P$2=1,IF(วิชา5!L33="","",วิชา5!L33),IF(วิชา5!L63="","",วิชา5!L63))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IF($P$2=1,IF(วิชา5!B34="","",วิชา5!B34),IF(วิชา5!B64="","",วิชา5!B64))</f>
        <v/>
      </c>
      <c r="C34" s="123" t="str">
        <f>IF($P$2=1,IF(วิชา5!C34="","",วิชา5!C34),IF(วิชา5!C64="","",วิชา5!C64))</f>
        <v/>
      </c>
      <c r="D34" s="123" t="str">
        <f>IF($P$2=1,IF(วิชา5!D34="","",วิชา5!D34),IF(วิชา5!D64="","",วิชา5!D64))</f>
        <v/>
      </c>
      <c r="E34" s="123" t="str">
        <f>IF($P$2=1,IF(วิชา5!E34="","",วิชา5!E34),IF(วิชา5!E64="","",วิชา5!E64))</f>
        <v/>
      </c>
      <c r="F34" s="122" t="str">
        <f>IF($P$2=1,IF(วิชา5!F34="","",วิชา5!F34),IF(วิชา5!F64="","",วิชา5!F64))</f>
        <v/>
      </c>
      <c r="G34" s="123" t="str">
        <f>IF($P$2=1,IF(วิชา5!G34="","",วิชา5!G34),IF(วิชา5!G64="","",วิชา5!G64))</f>
        <v/>
      </c>
      <c r="H34" s="123" t="str">
        <f>IF($P$2=1,IF(วิชา5!H34="","",วิชา5!H34),IF(วิชา5!H64="","",วิชา5!H64))</f>
        <v/>
      </c>
      <c r="I34" s="123" t="str">
        <f>IF($P$2=1,IF(วิชา5!I34="","",วิชา5!I34),IF(วิชา5!I64="","",วิชา5!I64))</f>
        <v/>
      </c>
      <c r="J34" s="122" t="str">
        <f>IF($P$2=1,IF(วิชา5!J34="","",วิชา5!J34),IF(วิชา5!J64="","",วิชา5!J64))</f>
        <v/>
      </c>
      <c r="K34" s="123" t="str">
        <f>IF($P$2=1,IF(วิชา5!K34="","",วิชา5!K34),IF(วิชา5!K64="","",วิชา5!K64))</f>
        <v/>
      </c>
      <c r="L34" s="122" t="str">
        <f>IF($P$2=1,IF(วิชา5!L34="","",วิชา5!L34),IF(วิชา5!L64="","",วิชา5!L64))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IF($P$2=1,IF(วิชา5!B35="","",วิชา5!B35),IF(วิชา5!B65="","",วิชา5!B65))</f>
        <v/>
      </c>
      <c r="C35" s="123" t="str">
        <f>IF($P$2=1,IF(วิชา5!C35="","",วิชา5!C35),IF(วิชา5!C65="","",วิชา5!C65))</f>
        <v/>
      </c>
      <c r="D35" s="123" t="str">
        <f>IF($P$2=1,IF(วิชา5!D35="","",วิชา5!D35),IF(วิชา5!D65="","",วิชา5!D65))</f>
        <v/>
      </c>
      <c r="E35" s="123" t="str">
        <f>IF($P$2=1,IF(วิชา5!E35="","",วิชา5!E35),IF(วิชา5!E65="","",วิชา5!E65))</f>
        <v/>
      </c>
      <c r="F35" s="122" t="str">
        <f>IF($P$2=1,IF(วิชา5!F35="","",วิชา5!F35),IF(วิชา5!F65="","",วิชา5!F65))</f>
        <v/>
      </c>
      <c r="G35" s="123" t="str">
        <f>IF($P$2=1,IF(วิชา5!G35="","",วิชา5!G35),IF(วิชา5!G65="","",วิชา5!G65))</f>
        <v/>
      </c>
      <c r="H35" s="123" t="str">
        <f>IF($P$2=1,IF(วิชา5!H35="","",วิชา5!H35),IF(วิชา5!H65="","",วิชา5!H65))</f>
        <v/>
      </c>
      <c r="I35" s="123" t="str">
        <f>IF($P$2=1,IF(วิชา5!I35="","",วิชา5!I35),IF(วิชา5!I65="","",วิชา5!I65))</f>
        <v/>
      </c>
      <c r="J35" s="122" t="str">
        <f>IF($P$2=1,IF(วิชา5!J35="","",วิชา5!J35),IF(วิชา5!J65="","",วิชา5!J65))</f>
        <v/>
      </c>
      <c r="K35" s="123" t="str">
        <f>IF($P$2=1,IF(วิชา5!K35="","",วิชา5!K35),IF(วิชา5!K65="","",วิชา5!K65))</f>
        <v/>
      </c>
      <c r="L35" s="122" t="str">
        <f>IF($P$2=1,IF(วิชา5!L35="","",วิชา5!L35),IF(วิชา5!L65="","",วิชา5!L65))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M1:N1"/>
    <mergeCell ref="M2:N2"/>
    <mergeCell ref="M3:N4"/>
    <mergeCell ref="L1:L5"/>
    <mergeCell ref="H2:H4"/>
    <mergeCell ref="I2:I4"/>
    <mergeCell ref="J2:J5"/>
    <mergeCell ref="G1:J1"/>
    <mergeCell ref="G2:G4"/>
    <mergeCell ref="A1:A2"/>
    <mergeCell ref="B1:B2"/>
    <mergeCell ref="A3:A5"/>
    <mergeCell ref="B3:B5"/>
    <mergeCell ref="K1:K5"/>
    <mergeCell ref="C1:F1"/>
    <mergeCell ref="C2:C4"/>
    <mergeCell ref="D2:D4"/>
    <mergeCell ref="E2:E4"/>
    <mergeCell ref="F2:F5"/>
  </mergeCells>
  <conditionalFormatting sqref="L6:L35">
    <cfRule type="cellIs" dxfId="36" priority="2" operator="equal">
      <formula>0</formula>
    </cfRule>
    <cfRule type="cellIs" dxfId="35" priority="3" operator="equal">
      <formula>"ย้ายออก"</formula>
    </cfRule>
  </conditionalFormatting>
  <conditionalFormatting sqref="K6:K35">
    <cfRule type="cellIs" dxfId="34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5384CD4-19B9-4E48-B680-B76C99EADC62}">
          <x14:formula1>
            <xm:f>รายการ!$M$2:$M$3</xm:f>
          </x14:formula1>
          <xm:sqref>P2</xm:sqref>
        </x14:dataValidation>
        <x14:dataValidation type="list" allowBlank="1" showInputMessage="1" showErrorMessage="1" xr:uid="{DF0EC054-2E46-433D-8FC0-61C94317B800}">
          <x14:formula1>
            <xm:f>รายการ!$K$2:$K$37</xm:f>
          </x14:formula1>
          <xm:sqref>P1</xm:sqref>
        </x14:dataValidation>
      </x14:dataValidations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5E45-20C3-47C2-842A-7035A1D403E1}">
  <sheetPr codeName="Sheet113"/>
  <dimension ref="A1:Q35"/>
  <sheetViews>
    <sheetView workbookViewId="0">
      <selection activeCell="K11" sqref="K11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IF(วิชา6!$N$2="","",วิชา6!$N$2)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IF(B1="","",AVERAGE(วิชา6!K6:K65))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IF(วิชา6!C5="","",วิชา6!C5)</f>
        <v>70</v>
      </c>
      <c r="D5" s="120">
        <f>IF(วิชา6!D5="","",วิชา6!D5)</f>
        <v>30</v>
      </c>
      <c r="E5" s="120">
        <f>IF(วิชา6!E5="","",วิชา6!E5)</f>
        <v>100</v>
      </c>
      <c r="F5" s="966"/>
      <c r="G5" s="120">
        <f>IF(วิชา6!G5="","",วิชา6!G5)</f>
        <v>70</v>
      </c>
      <c r="H5" s="120">
        <f>IF(วิชา6!H5="","",วิชา6!H5)</f>
        <v>30</v>
      </c>
      <c r="I5" s="120">
        <f>IF(วิชา6!I5="","",วิชา6!I5)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17" ht="20.100000000000001" customHeight="1" x14ac:dyDescent="0.3">
      <c r="A6" s="267">
        <f>IF(P2="","",IF(P2=1,1,31))</f>
        <v>1</v>
      </c>
      <c r="B6" s="114" t="str">
        <f>IF($P$2=1,IF(วิชา6!B6="","",วิชา6!B6),IF(วิชา6!B36="","",วิชา6!B36))</f>
        <v/>
      </c>
      <c r="C6" s="123" t="str">
        <f>IF($P$2=1,IF(วิชา6!C6="","",วิชา6!C6),IF(วิชา6!C36="","",วิชา6!C36))</f>
        <v/>
      </c>
      <c r="D6" s="123" t="str">
        <f>IF($P$2=1,IF(วิชา6!D6="","",วิชา6!D6),IF(วิชา6!D36="","",วิชา6!D36))</f>
        <v/>
      </c>
      <c r="E6" s="123" t="str">
        <f>IF($P$2=1,IF(วิชา6!E6="","",วิชา6!E6),IF(วิชา6!E36="","",วิชา6!E36))</f>
        <v/>
      </c>
      <c r="F6" s="122" t="str">
        <f>IF($P$2=1,IF(วิชา6!F6="","",วิชา6!F6),IF(วิชา6!F36="","",วิชา6!F36))</f>
        <v/>
      </c>
      <c r="G6" s="123" t="str">
        <f>IF($P$2=1,IF(วิชา6!G6="","",วิชา6!G6),IF(วิชา6!G36="","",วิชา6!G36))</f>
        <v/>
      </c>
      <c r="H6" s="123" t="str">
        <f>IF($P$2=1,IF(วิชา6!H6="","",วิชา6!H6),IF(วิชา6!H36="","",วิชา6!H36))</f>
        <v/>
      </c>
      <c r="I6" s="123" t="str">
        <f>IF($P$2=1,IF(วิชา6!I6="","",วิชา6!I6),IF(วิชา6!I36="","",วิชา6!I36))</f>
        <v/>
      </c>
      <c r="J6" s="122" t="str">
        <f>IF($P$2=1,IF(วิชา6!J6="","",วิชา6!J6),IF(วิชา6!J36="","",วิชา6!J36))</f>
        <v/>
      </c>
      <c r="K6" s="123" t="str">
        <f>IF($P$2=1,IF(วิชา6!K6="","",วิชา6!K6),IF(วิชา6!K36="","",วิชา6!K36))</f>
        <v/>
      </c>
      <c r="L6" s="122" t="str">
        <f>IF($P$2=1,IF(วิชา6!L6="","",วิชา6!L6),IF(วิชา6!L36="","",วิชา6!L36))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267">
        <f>A6+1</f>
        <v>2</v>
      </c>
      <c r="B7" s="114" t="str">
        <f>IF($P$2=1,IF(วิชา6!B7="","",วิชา6!B7),IF(วิชา6!B37="","",วิชา6!B37))</f>
        <v/>
      </c>
      <c r="C7" s="123" t="str">
        <f>IF($P$2=1,IF(วิชา6!C7="","",วิชา6!C7),IF(วิชา6!C37="","",วิชา6!C37))</f>
        <v/>
      </c>
      <c r="D7" s="123" t="str">
        <f>IF($P$2=1,IF(วิชา6!D7="","",วิชา6!D7),IF(วิชา6!D37="","",วิชา6!D37))</f>
        <v/>
      </c>
      <c r="E7" s="123" t="str">
        <f>IF($P$2=1,IF(วิชา6!E7="","",วิชา6!E7),IF(วิชา6!E37="","",วิชา6!E37))</f>
        <v/>
      </c>
      <c r="F7" s="122" t="str">
        <f>IF($P$2=1,IF(วิชา6!F7="","",วิชา6!F7),IF(วิชา6!F37="","",วิชา6!F37))</f>
        <v/>
      </c>
      <c r="G7" s="123" t="str">
        <f>IF($P$2=1,IF(วิชา6!G7="","",วิชา6!G7),IF(วิชา6!G37="","",วิชา6!G37))</f>
        <v/>
      </c>
      <c r="H7" s="123" t="str">
        <f>IF($P$2=1,IF(วิชา6!H7="","",วิชา6!H7),IF(วิชา6!H37="","",วิชา6!H37))</f>
        <v/>
      </c>
      <c r="I7" s="123" t="str">
        <f>IF($P$2=1,IF(วิชา6!I7="","",วิชา6!I7),IF(วิชา6!I37="","",วิชา6!I37))</f>
        <v/>
      </c>
      <c r="J7" s="122" t="str">
        <f>IF($P$2=1,IF(วิชา6!J7="","",วิชา6!J7),IF(วิชา6!J37="","",วิชา6!J37))</f>
        <v/>
      </c>
      <c r="K7" s="123" t="str">
        <f>IF($P$2=1,IF(วิชา6!K7="","",วิชา6!K7),IF(วิชา6!K37="","",วิชา6!K37))</f>
        <v/>
      </c>
      <c r="L7" s="122" t="str">
        <f>IF($P$2=1,IF(วิชา6!L7="","",วิชา6!L7),IF(วิชา6!L37="","",วิชา6!L37))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267">
        <f t="shared" ref="A8:A35" si="2">A7+1</f>
        <v>3</v>
      </c>
      <c r="B8" s="114" t="str">
        <f>IF($P$2=1,IF(วิชา6!B8="","",วิชา6!B8),IF(วิชา6!B38="","",วิชา6!B38))</f>
        <v/>
      </c>
      <c r="C8" s="123" t="str">
        <f>IF($P$2=1,IF(วิชา6!C8="","",วิชา6!C8),IF(วิชา6!C38="","",วิชา6!C38))</f>
        <v/>
      </c>
      <c r="D8" s="123" t="str">
        <f>IF($P$2=1,IF(วิชา6!D8="","",วิชา6!D8),IF(วิชา6!D38="","",วิชา6!D38))</f>
        <v/>
      </c>
      <c r="E8" s="123" t="str">
        <f>IF($P$2=1,IF(วิชา6!E8="","",วิชา6!E8),IF(วิชา6!E38="","",วิชา6!E38))</f>
        <v/>
      </c>
      <c r="F8" s="122" t="str">
        <f>IF($P$2=1,IF(วิชา6!F8="","",วิชา6!F8),IF(วิชา6!F38="","",วิชา6!F38))</f>
        <v/>
      </c>
      <c r="G8" s="123" t="str">
        <f>IF($P$2=1,IF(วิชา6!G8="","",วิชา6!G8),IF(วิชา6!G38="","",วิชา6!G38))</f>
        <v/>
      </c>
      <c r="H8" s="123" t="str">
        <f>IF($P$2=1,IF(วิชา6!H8="","",วิชา6!H8),IF(วิชา6!H38="","",วิชา6!H38))</f>
        <v/>
      </c>
      <c r="I8" s="123" t="str">
        <f>IF($P$2=1,IF(วิชา6!I8="","",วิชา6!I8),IF(วิชา6!I38="","",วิชา6!I38))</f>
        <v/>
      </c>
      <c r="J8" s="122" t="str">
        <f>IF($P$2=1,IF(วิชา6!J8="","",วิชา6!J8),IF(วิชา6!J38="","",วิชา6!J38))</f>
        <v/>
      </c>
      <c r="K8" s="123" t="str">
        <f>IF($P$2=1,IF(วิชา6!K8="","",วิชา6!K8),IF(วิชา6!K38="","",วิชา6!K38))</f>
        <v/>
      </c>
      <c r="L8" s="122" t="str">
        <f>IF($P$2=1,IF(วิชา6!L8="","",วิชา6!L8),IF(วิชา6!L38="","",วิชา6!L38))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267">
        <f t="shared" si="2"/>
        <v>4</v>
      </c>
      <c r="B9" s="114" t="str">
        <f>IF($P$2=1,IF(วิชา6!B9="","",วิชา6!B9),IF(วิชา6!B39="","",วิชา6!B39))</f>
        <v/>
      </c>
      <c r="C9" s="123" t="str">
        <f>IF($P$2=1,IF(วิชา6!C9="","",วิชา6!C9),IF(วิชา6!C39="","",วิชา6!C39))</f>
        <v/>
      </c>
      <c r="D9" s="123" t="str">
        <f>IF($P$2=1,IF(วิชา6!D9="","",วิชา6!D9),IF(วิชา6!D39="","",วิชา6!D39))</f>
        <v/>
      </c>
      <c r="E9" s="123" t="str">
        <f>IF($P$2=1,IF(วิชา6!E9="","",วิชา6!E9),IF(วิชา6!E39="","",วิชา6!E39))</f>
        <v/>
      </c>
      <c r="F9" s="122" t="str">
        <f>IF($P$2=1,IF(วิชา6!F9="","",วิชา6!F9),IF(วิชา6!F39="","",วิชา6!F39))</f>
        <v/>
      </c>
      <c r="G9" s="123" t="str">
        <f>IF($P$2=1,IF(วิชา6!G9="","",วิชา6!G9),IF(วิชา6!G39="","",วิชา6!G39))</f>
        <v/>
      </c>
      <c r="H9" s="123" t="str">
        <f>IF($P$2=1,IF(วิชา6!H9="","",วิชา6!H9),IF(วิชา6!H39="","",วิชา6!H39))</f>
        <v/>
      </c>
      <c r="I9" s="123" t="str">
        <f>IF($P$2=1,IF(วิชา6!I9="","",วิชา6!I9),IF(วิชา6!I39="","",วิชา6!I39))</f>
        <v/>
      </c>
      <c r="J9" s="122" t="str">
        <f>IF($P$2=1,IF(วิชา6!J9="","",วิชา6!J9),IF(วิชา6!J39="","",วิชา6!J39))</f>
        <v/>
      </c>
      <c r="K9" s="123" t="str">
        <f>IF($P$2=1,IF(วิชา6!K9="","",วิชา6!K9),IF(วิชา6!K39="","",วิชา6!K39))</f>
        <v/>
      </c>
      <c r="L9" s="122" t="str">
        <f>IF($P$2=1,IF(วิชา6!L9="","",วิชา6!L9),IF(วิชา6!L39="","",วิชา6!L39))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267">
        <f t="shared" si="2"/>
        <v>5</v>
      </c>
      <c r="B10" s="114" t="str">
        <f>IF($P$2=1,IF(วิชา6!B10="","",วิชา6!B10),IF(วิชา6!B40="","",วิชา6!B40))</f>
        <v/>
      </c>
      <c r="C10" s="123" t="str">
        <f>IF($P$2=1,IF(วิชา6!C10="","",วิชา6!C10),IF(วิชา6!C40="","",วิชา6!C40))</f>
        <v/>
      </c>
      <c r="D10" s="123" t="str">
        <f>IF($P$2=1,IF(วิชา6!D10="","",วิชา6!D10),IF(วิชา6!D40="","",วิชา6!D40))</f>
        <v/>
      </c>
      <c r="E10" s="123" t="str">
        <f>IF($P$2=1,IF(วิชา6!E10="","",วิชา6!E10),IF(วิชา6!E40="","",วิชา6!E40))</f>
        <v/>
      </c>
      <c r="F10" s="122" t="str">
        <f>IF($P$2=1,IF(วิชา6!F10="","",วิชา6!F10),IF(วิชา6!F40="","",วิชา6!F40))</f>
        <v/>
      </c>
      <c r="G10" s="123" t="str">
        <f>IF($P$2=1,IF(วิชา6!G10="","",วิชา6!G10),IF(วิชา6!G40="","",วิชา6!G40))</f>
        <v/>
      </c>
      <c r="H10" s="123" t="str">
        <f>IF($P$2=1,IF(วิชา6!H10="","",วิชา6!H10),IF(วิชา6!H40="","",วิชา6!H40))</f>
        <v/>
      </c>
      <c r="I10" s="123" t="str">
        <f>IF($P$2=1,IF(วิชา6!I10="","",วิชา6!I10),IF(วิชา6!I40="","",วิชา6!I40))</f>
        <v/>
      </c>
      <c r="J10" s="122" t="str">
        <f>IF($P$2=1,IF(วิชา6!J10="","",วิชา6!J10),IF(วิชา6!J40="","",วิชา6!J40))</f>
        <v/>
      </c>
      <c r="K10" s="123" t="str">
        <f>IF($P$2=1,IF(วิชา6!K10="","",วิชา6!K10),IF(วิชา6!K40="","",วิชา6!K40))</f>
        <v/>
      </c>
      <c r="L10" s="122" t="str">
        <f>IF($P$2=1,IF(วิชา6!L10="","",วิชา6!L10),IF(วิชา6!L40="","",วิชา6!L40))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267">
        <f t="shared" si="2"/>
        <v>6</v>
      </c>
      <c r="B11" s="114" t="str">
        <f>IF($P$2=1,IF(วิชา6!B11="","",วิชา6!B11),IF(วิชา6!B41="","",วิชา6!B41))</f>
        <v/>
      </c>
      <c r="C11" s="123" t="str">
        <f>IF($P$2=1,IF(วิชา6!C11="","",วิชา6!C11),IF(วิชา6!C41="","",วิชา6!C41))</f>
        <v/>
      </c>
      <c r="D11" s="123" t="str">
        <f>IF($P$2=1,IF(วิชา6!D11="","",วิชา6!D11),IF(วิชา6!D41="","",วิชา6!D41))</f>
        <v/>
      </c>
      <c r="E11" s="123" t="str">
        <f>IF($P$2=1,IF(วิชา6!E11="","",วิชา6!E11),IF(วิชา6!E41="","",วิชา6!E41))</f>
        <v/>
      </c>
      <c r="F11" s="122" t="str">
        <f>IF($P$2=1,IF(วิชา6!F11="","",วิชา6!F11),IF(วิชา6!F41="","",วิชา6!F41))</f>
        <v/>
      </c>
      <c r="G11" s="123" t="str">
        <f>IF($P$2=1,IF(วิชา6!G11="","",วิชา6!G11),IF(วิชา6!G41="","",วิชา6!G41))</f>
        <v/>
      </c>
      <c r="H11" s="123" t="str">
        <f>IF($P$2=1,IF(วิชา6!H11="","",วิชา6!H11),IF(วิชา6!H41="","",วิชา6!H41))</f>
        <v/>
      </c>
      <c r="I11" s="123" t="str">
        <f>IF($P$2=1,IF(วิชา6!I11="","",วิชา6!I11),IF(วิชา6!I41="","",วิชา6!I41))</f>
        <v/>
      </c>
      <c r="J11" s="122" t="str">
        <f>IF($P$2=1,IF(วิชา6!J11="","",วิชา6!J11),IF(วิชา6!J41="","",วิชา6!J41))</f>
        <v/>
      </c>
      <c r="K11" s="123" t="str">
        <f>IF($P$2=1,IF(วิชา6!K11="","",วิชา6!K11),IF(วิชา6!K41="","",วิชา6!K41))</f>
        <v/>
      </c>
      <c r="L11" s="122" t="str">
        <f>IF($P$2=1,IF(วิชา6!L11="","",วิชา6!L11),IF(วิชา6!L41="","",วิชา6!L41))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267">
        <f t="shared" si="2"/>
        <v>7</v>
      </c>
      <c r="B12" s="114" t="str">
        <f>IF($P$2=1,IF(วิชา6!B12="","",วิชา6!B12),IF(วิชา6!B42="","",วิชา6!B42))</f>
        <v/>
      </c>
      <c r="C12" s="123" t="str">
        <f>IF($P$2=1,IF(วิชา6!C12="","",วิชา6!C12),IF(วิชา6!C42="","",วิชา6!C42))</f>
        <v/>
      </c>
      <c r="D12" s="123" t="str">
        <f>IF($P$2=1,IF(วิชา6!D12="","",วิชา6!D12),IF(วิชา6!D42="","",วิชา6!D42))</f>
        <v/>
      </c>
      <c r="E12" s="123" t="str">
        <f>IF($P$2=1,IF(วิชา6!E12="","",วิชา6!E12),IF(วิชา6!E42="","",วิชา6!E42))</f>
        <v/>
      </c>
      <c r="F12" s="122" t="str">
        <f>IF($P$2=1,IF(วิชา6!F12="","",วิชา6!F12),IF(วิชา6!F42="","",วิชา6!F42))</f>
        <v/>
      </c>
      <c r="G12" s="123" t="str">
        <f>IF($P$2=1,IF(วิชา6!G12="","",วิชา6!G12),IF(วิชา6!G42="","",วิชา6!G42))</f>
        <v/>
      </c>
      <c r="H12" s="123" t="str">
        <f>IF($P$2=1,IF(วิชา6!H12="","",วิชา6!H12),IF(วิชา6!H42="","",วิชา6!H42))</f>
        <v/>
      </c>
      <c r="I12" s="123" t="str">
        <f>IF($P$2=1,IF(วิชา6!I12="","",วิชา6!I12),IF(วิชา6!I42="","",วิชา6!I42))</f>
        <v/>
      </c>
      <c r="J12" s="122" t="str">
        <f>IF($P$2=1,IF(วิชา6!J12="","",วิชา6!J12),IF(วิชา6!J42="","",วิชา6!J42))</f>
        <v/>
      </c>
      <c r="K12" s="123" t="str">
        <f>IF($P$2=1,IF(วิชา6!K12="","",วิชา6!K12),IF(วิชา6!K42="","",วิชา6!K42))</f>
        <v/>
      </c>
      <c r="L12" s="122" t="str">
        <f>IF($P$2=1,IF(วิชา6!L12="","",วิชา6!L12),IF(วิชา6!L42="","",วิชา6!L42))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267">
        <f t="shared" si="2"/>
        <v>8</v>
      </c>
      <c r="B13" s="114" t="str">
        <f>IF($P$2=1,IF(วิชา6!B13="","",วิชา6!B13),IF(วิชา6!B43="","",วิชา6!B43))</f>
        <v/>
      </c>
      <c r="C13" s="123" t="str">
        <f>IF($P$2=1,IF(วิชา6!C13="","",วิชา6!C13),IF(วิชา6!C43="","",วิชา6!C43))</f>
        <v/>
      </c>
      <c r="D13" s="123" t="str">
        <f>IF($P$2=1,IF(วิชา6!D13="","",วิชา6!D13),IF(วิชา6!D43="","",วิชา6!D43))</f>
        <v/>
      </c>
      <c r="E13" s="123" t="str">
        <f>IF($P$2=1,IF(วิชา6!E13="","",วิชา6!E13),IF(วิชา6!E43="","",วิชา6!E43))</f>
        <v/>
      </c>
      <c r="F13" s="122" t="str">
        <f>IF($P$2=1,IF(วิชา6!F13="","",วิชา6!F13),IF(วิชา6!F43="","",วิชา6!F43))</f>
        <v/>
      </c>
      <c r="G13" s="123" t="str">
        <f>IF($P$2=1,IF(วิชา6!G13="","",วิชา6!G13),IF(วิชา6!G43="","",วิชา6!G43))</f>
        <v/>
      </c>
      <c r="H13" s="123" t="str">
        <f>IF($P$2=1,IF(วิชา6!H13="","",วิชา6!H13),IF(วิชา6!H43="","",วิชา6!H43))</f>
        <v/>
      </c>
      <c r="I13" s="123" t="str">
        <f>IF($P$2=1,IF(วิชา6!I13="","",วิชา6!I13),IF(วิชา6!I43="","",วิชา6!I43))</f>
        <v/>
      </c>
      <c r="J13" s="122" t="str">
        <f>IF($P$2=1,IF(วิชา6!J13="","",วิชา6!J13),IF(วิชา6!J43="","",วิชา6!J43))</f>
        <v/>
      </c>
      <c r="K13" s="123" t="str">
        <f>IF($P$2=1,IF(วิชา6!K13="","",วิชา6!K13),IF(วิชา6!K43="","",วิชา6!K43))</f>
        <v/>
      </c>
      <c r="L13" s="122" t="str">
        <f>IF($P$2=1,IF(วิชา6!L13="","",วิชา6!L13),IF(วิชา6!L43="","",วิชา6!L43))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267">
        <f t="shared" si="2"/>
        <v>9</v>
      </c>
      <c r="B14" s="114" t="str">
        <f>IF($P$2=1,IF(วิชา6!B14="","",วิชา6!B14),IF(วิชา6!B44="","",วิชา6!B44))</f>
        <v/>
      </c>
      <c r="C14" s="123" t="str">
        <f>IF($P$2=1,IF(วิชา6!C14="","",วิชา6!C14),IF(วิชา6!C44="","",วิชา6!C44))</f>
        <v/>
      </c>
      <c r="D14" s="123" t="str">
        <f>IF($P$2=1,IF(วิชา6!D14="","",วิชา6!D14),IF(วิชา6!D44="","",วิชา6!D44))</f>
        <v/>
      </c>
      <c r="E14" s="123" t="str">
        <f>IF($P$2=1,IF(วิชา6!E14="","",วิชา6!E14),IF(วิชา6!E44="","",วิชา6!E44))</f>
        <v/>
      </c>
      <c r="F14" s="122" t="str">
        <f>IF($P$2=1,IF(วิชา6!F14="","",วิชา6!F14),IF(วิชา6!F44="","",วิชา6!F44))</f>
        <v/>
      </c>
      <c r="G14" s="123" t="str">
        <f>IF($P$2=1,IF(วิชา6!G14="","",วิชา6!G14),IF(วิชา6!G44="","",วิชา6!G44))</f>
        <v/>
      </c>
      <c r="H14" s="123" t="str">
        <f>IF($P$2=1,IF(วิชา6!H14="","",วิชา6!H14),IF(วิชา6!H44="","",วิชา6!H44))</f>
        <v/>
      </c>
      <c r="I14" s="123" t="str">
        <f>IF($P$2=1,IF(วิชา6!I14="","",วิชา6!I14),IF(วิชา6!I44="","",วิชา6!I44))</f>
        <v/>
      </c>
      <c r="J14" s="122" t="str">
        <f>IF($P$2=1,IF(วิชา6!J14="","",วิชา6!J14),IF(วิชา6!J44="","",วิชา6!J44))</f>
        <v/>
      </c>
      <c r="K14" s="123" t="str">
        <f>IF($P$2=1,IF(วิชา6!K14="","",วิชา6!K14),IF(วิชา6!K44="","",วิชา6!K44))</f>
        <v/>
      </c>
      <c r="L14" s="122" t="str">
        <f>IF($P$2=1,IF(วิชา6!L14="","",วิชา6!L14),IF(วิชา6!L44="","",วิชา6!L44))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267">
        <f t="shared" si="2"/>
        <v>10</v>
      </c>
      <c r="B15" s="114" t="str">
        <f>IF($P$2=1,IF(วิชา6!B15="","",วิชา6!B15),IF(วิชา6!B45="","",วิชา6!B45))</f>
        <v/>
      </c>
      <c r="C15" s="123" t="str">
        <f>IF($P$2=1,IF(วิชา6!C15="","",วิชา6!C15),IF(วิชา6!C45="","",วิชา6!C45))</f>
        <v/>
      </c>
      <c r="D15" s="123" t="str">
        <f>IF($P$2=1,IF(วิชา6!D15="","",วิชา6!D15),IF(วิชา6!D45="","",วิชา6!D45))</f>
        <v/>
      </c>
      <c r="E15" s="123" t="str">
        <f>IF($P$2=1,IF(วิชา6!E15="","",วิชา6!E15),IF(วิชา6!E45="","",วิชา6!E45))</f>
        <v/>
      </c>
      <c r="F15" s="122" t="str">
        <f>IF($P$2=1,IF(วิชา6!F15="","",วิชา6!F15),IF(วิชา6!F45="","",วิชา6!F45))</f>
        <v/>
      </c>
      <c r="G15" s="123" t="str">
        <f>IF($P$2=1,IF(วิชา6!G15="","",วิชา6!G15),IF(วิชา6!G45="","",วิชา6!G45))</f>
        <v/>
      </c>
      <c r="H15" s="123" t="str">
        <f>IF($P$2=1,IF(วิชา6!H15="","",วิชา6!H15),IF(วิชา6!H45="","",วิชา6!H45))</f>
        <v/>
      </c>
      <c r="I15" s="123" t="str">
        <f>IF($P$2=1,IF(วิชา6!I15="","",วิชา6!I15),IF(วิชา6!I45="","",วิชา6!I45))</f>
        <v/>
      </c>
      <c r="J15" s="122" t="str">
        <f>IF($P$2=1,IF(วิชา6!J15="","",วิชา6!J15),IF(วิชา6!J45="","",วิชา6!J45))</f>
        <v/>
      </c>
      <c r="K15" s="123" t="str">
        <f>IF($P$2=1,IF(วิชา6!K15="","",วิชา6!K15),IF(วิชา6!K45="","",วิชา6!K45))</f>
        <v/>
      </c>
      <c r="L15" s="122" t="str">
        <f>IF($P$2=1,IF(วิชา6!L15="","",วิชา6!L15),IF(วิชา6!L45="","",วิชา6!L45))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267">
        <f t="shared" si="2"/>
        <v>11</v>
      </c>
      <c r="B16" s="114" t="str">
        <f>IF($P$2=1,IF(วิชา6!B16="","",วิชา6!B16),IF(วิชา6!B46="","",วิชา6!B46))</f>
        <v/>
      </c>
      <c r="C16" s="123" t="str">
        <f>IF($P$2=1,IF(วิชา6!C16="","",วิชา6!C16),IF(วิชา6!C46="","",วิชา6!C46))</f>
        <v/>
      </c>
      <c r="D16" s="123" t="str">
        <f>IF($P$2=1,IF(วิชา6!D16="","",วิชา6!D16),IF(วิชา6!D46="","",วิชา6!D46))</f>
        <v/>
      </c>
      <c r="E16" s="123" t="str">
        <f>IF($P$2=1,IF(วิชา6!E16="","",วิชา6!E16),IF(วิชา6!E46="","",วิชา6!E46))</f>
        <v/>
      </c>
      <c r="F16" s="122" t="str">
        <f>IF($P$2=1,IF(วิชา6!F16="","",วิชา6!F16),IF(วิชา6!F46="","",วิชา6!F46))</f>
        <v/>
      </c>
      <c r="G16" s="123" t="str">
        <f>IF($P$2=1,IF(วิชา6!G16="","",วิชา6!G16),IF(วิชา6!G46="","",วิชา6!G46))</f>
        <v/>
      </c>
      <c r="H16" s="123" t="str">
        <f>IF($P$2=1,IF(วิชา6!H16="","",วิชา6!H16),IF(วิชา6!H46="","",วิชา6!H46))</f>
        <v/>
      </c>
      <c r="I16" s="123" t="str">
        <f>IF($P$2=1,IF(วิชา6!I16="","",วิชา6!I16),IF(วิชา6!I46="","",วิชา6!I46))</f>
        <v/>
      </c>
      <c r="J16" s="122" t="str">
        <f>IF($P$2=1,IF(วิชา6!J16="","",วิชา6!J16),IF(วิชา6!J46="","",วิชา6!J46))</f>
        <v/>
      </c>
      <c r="K16" s="123" t="str">
        <f>IF($P$2=1,IF(วิชา6!K16="","",วิชา6!K16),IF(วิชา6!K46="","",วิชา6!K46))</f>
        <v/>
      </c>
      <c r="L16" s="122" t="str">
        <f>IF($P$2=1,IF(วิชา6!L16="","",วิชา6!L16),IF(วิชา6!L46="","",วิชา6!L46))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IF($P$2=1,IF(วิชา6!B17="","",วิชา6!B17),IF(วิชา6!B47="","",วิชา6!B47))</f>
        <v/>
      </c>
      <c r="C17" s="123" t="str">
        <f>IF($P$2=1,IF(วิชา6!C17="","",วิชา6!C17),IF(วิชา6!C47="","",วิชา6!C47))</f>
        <v/>
      </c>
      <c r="D17" s="123" t="str">
        <f>IF($P$2=1,IF(วิชา6!D17="","",วิชา6!D17),IF(วิชา6!D47="","",วิชา6!D47))</f>
        <v/>
      </c>
      <c r="E17" s="123" t="str">
        <f>IF($P$2=1,IF(วิชา6!E17="","",วิชา6!E17),IF(วิชา6!E47="","",วิชา6!E47))</f>
        <v/>
      </c>
      <c r="F17" s="122" t="str">
        <f>IF($P$2=1,IF(วิชา6!F17="","",วิชา6!F17),IF(วิชา6!F47="","",วิชา6!F47))</f>
        <v/>
      </c>
      <c r="G17" s="123" t="str">
        <f>IF($P$2=1,IF(วิชา6!G17="","",วิชา6!G17),IF(วิชา6!G47="","",วิชา6!G47))</f>
        <v/>
      </c>
      <c r="H17" s="123" t="str">
        <f>IF($P$2=1,IF(วิชา6!H17="","",วิชา6!H17),IF(วิชา6!H47="","",วิชา6!H47))</f>
        <v/>
      </c>
      <c r="I17" s="123" t="str">
        <f>IF($P$2=1,IF(วิชา6!I17="","",วิชา6!I17),IF(วิชา6!I47="","",วิชา6!I47))</f>
        <v/>
      </c>
      <c r="J17" s="122" t="str">
        <f>IF($P$2=1,IF(วิชา6!J17="","",วิชา6!J17),IF(วิชา6!J47="","",วิชา6!J47))</f>
        <v/>
      </c>
      <c r="K17" s="123" t="str">
        <f>IF($P$2=1,IF(วิชา6!K17="","",วิชา6!K17),IF(วิชา6!K47="","",วิชา6!K47))</f>
        <v/>
      </c>
      <c r="L17" s="122" t="str">
        <f>IF($P$2=1,IF(วิชา6!L17="","",วิชา6!L17),IF(วิชา6!L47="","",วิชา6!L47))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IF($P$2=1,IF(วิชา6!B18="","",วิชา6!B18),IF(วิชา6!B48="","",วิชา6!B48))</f>
        <v/>
      </c>
      <c r="C18" s="123" t="str">
        <f>IF($P$2=1,IF(วิชา6!C18="","",วิชา6!C18),IF(วิชา6!C48="","",วิชา6!C48))</f>
        <v/>
      </c>
      <c r="D18" s="123" t="str">
        <f>IF($P$2=1,IF(วิชา6!D18="","",วิชา6!D18),IF(วิชา6!D48="","",วิชา6!D48))</f>
        <v/>
      </c>
      <c r="E18" s="123" t="str">
        <f>IF($P$2=1,IF(วิชา6!E18="","",วิชา6!E18),IF(วิชา6!E48="","",วิชา6!E48))</f>
        <v/>
      </c>
      <c r="F18" s="122" t="str">
        <f>IF($P$2=1,IF(วิชา6!F18="","",วิชา6!F18),IF(วิชา6!F48="","",วิชา6!F48))</f>
        <v/>
      </c>
      <c r="G18" s="123" t="str">
        <f>IF($P$2=1,IF(วิชา6!G18="","",วิชา6!G18),IF(วิชา6!G48="","",วิชา6!G48))</f>
        <v/>
      </c>
      <c r="H18" s="123" t="str">
        <f>IF($P$2=1,IF(วิชา6!H18="","",วิชา6!H18),IF(วิชา6!H48="","",วิชา6!H48))</f>
        <v/>
      </c>
      <c r="I18" s="123" t="str">
        <f>IF($P$2=1,IF(วิชา6!I18="","",วิชา6!I18),IF(วิชา6!I48="","",วิชา6!I48))</f>
        <v/>
      </c>
      <c r="J18" s="122" t="str">
        <f>IF($P$2=1,IF(วิชา6!J18="","",วิชา6!J18),IF(วิชา6!J48="","",วิชา6!J48))</f>
        <v/>
      </c>
      <c r="K18" s="123" t="str">
        <f>IF($P$2=1,IF(วิชา6!K18="","",วิชา6!K18),IF(วิชา6!K48="","",วิชา6!K48))</f>
        <v/>
      </c>
      <c r="L18" s="122" t="str">
        <f>IF($P$2=1,IF(วิชา6!L18="","",วิชา6!L18),IF(วิชา6!L48="","",วิชา6!L48))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IF($P$2=1,IF(วิชา6!B19="","",วิชา6!B19),IF(วิชา6!B49="","",วิชา6!B49))</f>
        <v/>
      </c>
      <c r="C19" s="123" t="str">
        <f>IF($P$2=1,IF(วิชา6!C19="","",วิชา6!C19),IF(วิชา6!C49="","",วิชา6!C49))</f>
        <v/>
      </c>
      <c r="D19" s="123" t="str">
        <f>IF($P$2=1,IF(วิชา6!D19="","",วิชา6!D19),IF(วิชา6!D49="","",วิชา6!D49))</f>
        <v/>
      </c>
      <c r="E19" s="123" t="str">
        <f>IF($P$2=1,IF(วิชา6!E19="","",วิชา6!E19),IF(วิชา6!E49="","",วิชา6!E49))</f>
        <v/>
      </c>
      <c r="F19" s="122" t="str">
        <f>IF($P$2=1,IF(วิชา6!F19="","",วิชา6!F19),IF(วิชา6!F49="","",วิชา6!F49))</f>
        <v/>
      </c>
      <c r="G19" s="123" t="str">
        <f>IF($P$2=1,IF(วิชา6!G19="","",วิชา6!G19),IF(วิชา6!G49="","",วิชา6!G49))</f>
        <v/>
      </c>
      <c r="H19" s="123" t="str">
        <f>IF($P$2=1,IF(วิชา6!H19="","",วิชา6!H19),IF(วิชา6!H49="","",วิชา6!H49))</f>
        <v/>
      </c>
      <c r="I19" s="123" t="str">
        <f>IF($P$2=1,IF(วิชา6!I19="","",วิชา6!I19),IF(วิชา6!I49="","",วิชา6!I49))</f>
        <v/>
      </c>
      <c r="J19" s="122" t="str">
        <f>IF($P$2=1,IF(วิชา6!J19="","",วิชา6!J19),IF(วิชา6!J49="","",วิชา6!J49))</f>
        <v/>
      </c>
      <c r="K19" s="123" t="str">
        <f>IF($P$2=1,IF(วิชา6!K19="","",วิชา6!K19),IF(วิชา6!K49="","",วิชา6!K49))</f>
        <v/>
      </c>
      <c r="L19" s="122" t="str">
        <f>IF($P$2=1,IF(วิชา6!L19="","",วิชา6!L19),IF(วิชา6!L49="","",วิชา6!L49))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IF($P$2=1,IF(วิชา6!B20="","",วิชา6!B20),IF(วิชา6!B50="","",วิชา6!B50))</f>
        <v/>
      </c>
      <c r="C20" s="123" t="str">
        <f>IF($P$2=1,IF(วิชา6!C20="","",วิชา6!C20),IF(วิชา6!C50="","",วิชา6!C50))</f>
        <v/>
      </c>
      <c r="D20" s="123" t="str">
        <f>IF($P$2=1,IF(วิชา6!D20="","",วิชา6!D20),IF(วิชา6!D50="","",วิชา6!D50))</f>
        <v/>
      </c>
      <c r="E20" s="123" t="str">
        <f>IF($P$2=1,IF(วิชา6!E20="","",วิชา6!E20),IF(วิชา6!E50="","",วิชา6!E50))</f>
        <v/>
      </c>
      <c r="F20" s="122" t="str">
        <f>IF($P$2=1,IF(วิชา6!F20="","",วิชา6!F20),IF(วิชา6!F50="","",วิชา6!F50))</f>
        <v/>
      </c>
      <c r="G20" s="123" t="str">
        <f>IF($P$2=1,IF(วิชา6!G20="","",วิชา6!G20),IF(วิชา6!G50="","",วิชา6!G50))</f>
        <v/>
      </c>
      <c r="H20" s="123" t="str">
        <f>IF($P$2=1,IF(วิชา6!H20="","",วิชา6!H20),IF(วิชา6!H50="","",วิชา6!H50))</f>
        <v/>
      </c>
      <c r="I20" s="123" t="str">
        <f>IF($P$2=1,IF(วิชา6!I20="","",วิชา6!I20),IF(วิชา6!I50="","",วิชา6!I50))</f>
        <v/>
      </c>
      <c r="J20" s="122" t="str">
        <f>IF($P$2=1,IF(วิชา6!J20="","",วิชา6!J20),IF(วิชา6!J50="","",วิชา6!J50))</f>
        <v/>
      </c>
      <c r="K20" s="123" t="str">
        <f>IF($P$2=1,IF(วิชา6!K20="","",วิชา6!K20),IF(วิชา6!K50="","",วิชา6!K50))</f>
        <v/>
      </c>
      <c r="L20" s="122" t="str">
        <f>IF($P$2=1,IF(วิชา6!L20="","",วิชา6!L20),IF(วิชา6!L50="","",วิชา6!L50))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IF($P$2=1,IF(วิชา6!B21="","",วิชา6!B21),IF(วิชา6!B51="","",วิชา6!B51))</f>
        <v/>
      </c>
      <c r="C21" s="123" t="str">
        <f>IF($P$2=1,IF(วิชา6!C21="","",วิชา6!C21),IF(วิชา6!C51="","",วิชา6!C51))</f>
        <v/>
      </c>
      <c r="D21" s="123" t="str">
        <f>IF($P$2=1,IF(วิชา6!D21="","",วิชา6!D21),IF(วิชา6!D51="","",วิชา6!D51))</f>
        <v/>
      </c>
      <c r="E21" s="123" t="str">
        <f>IF($P$2=1,IF(วิชา6!E21="","",วิชา6!E21),IF(วิชา6!E51="","",วิชา6!E51))</f>
        <v/>
      </c>
      <c r="F21" s="122" t="str">
        <f>IF($P$2=1,IF(วิชา6!F21="","",วิชา6!F21),IF(วิชา6!F51="","",วิชา6!F51))</f>
        <v/>
      </c>
      <c r="G21" s="123" t="str">
        <f>IF($P$2=1,IF(วิชา6!G21="","",วิชา6!G21),IF(วิชา6!G51="","",วิชา6!G51))</f>
        <v/>
      </c>
      <c r="H21" s="123" t="str">
        <f>IF($P$2=1,IF(วิชา6!H21="","",วิชา6!H21),IF(วิชา6!H51="","",วิชา6!H51))</f>
        <v/>
      </c>
      <c r="I21" s="123" t="str">
        <f>IF($P$2=1,IF(วิชา6!I21="","",วิชา6!I21),IF(วิชา6!I51="","",วิชา6!I51))</f>
        <v/>
      </c>
      <c r="J21" s="122" t="str">
        <f>IF($P$2=1,IF(วิชา6!J21="","",วิชา6!J21),IF(วิชา6!J51="","",วิชา6!J51))</f>
        <v/>
      </c>
      <c r="K21" s="123" t="str">
        <f>IF($P$2=1,IF(วิชา6!K21="","",วิชา6!K21),IF(วิชา6!K51="","",วิชา6!K51))</f>
        <v/>
      </c>
      <c r="L21" s="122" t="str">
        <f>IF($P$2=1,IF(วิชา6!L21="","",วิชา6!L21),IF(วิชา6!L51="","",วิชา6!L51))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IF($P$2=1,IF(วิชา6!B22="","",วิชา6!B22),IF(วิชา6!B52="","",วิชา6!B52))</f>
        <v/>
      </c>
      <c r="C22" s="123" t="str">
        <f>IF($P$2=1,IF(วิชา6!C22="","",วิชา6!C22),IF(วิชา6!C52="","",วิชา6!C52))</f>
        <v/>
      </c>
      <c r="D22" s="123" t="str">
        <f>IF($P$2=1,IF(วิชา6!D22="","",วิชา6!D22),IF(วิชา6!D52="","",วิชา6!D52))</f>
        <v/>
      </c>
      <c r="E22" s="123" t="str">
        <f>IF($P$2=1,IF(วิชา6!E22="","",วิชา6!E22),IF(วิชา6!E52="","",วิชา6!E52))</f>
        <v/>
      </c>
      <c r="F22" s="122" t="str">
        <f>IF($P$2=1,IF(วิชา6!F22="","",วิชา6!F22),IF(วิชา6!F52="","",วิชา6!F52))</f>
        <v/>
      </c>
      <c r="G22" s="123" t="str">
        <f>IF($P$2=1,IF(วิชา6!G22="","",วิชา6!G22),IF(วิชา6!G52="","",วิชา6!G52))</f>
        <v/>
      </c>
      <c r="H22" s="123" t="str">
        <f>IF($P$2=1,IF(วิชา6!H22="","",วิชา6!H22),IF(วิชา6!H52="","",วิชา6!H52))</f>
        <v/>
      </c>
      <c r="I22" s="123" t="str">
        <f>IF($P$2=1,IF(วิชา6!I22="","",วิชา6!I22),IF(วิชา6!I52="","",วิชา6!I52))</f>
        <v/>
      </c>
      <c r="J22" s="122" t="str">
        <f>IF($P$2=1,IF(วิชา6!J22="","",วิชา6!J22),IF(วิชา6!J52="","",วิชา6!J52))</f>
        <v/>
      </c>
      <c r="K22" s="123" t="str">
        <f>IF($P$2=1,IF(วิชา6!K22="","",วิชา6!K22),IF(วิชา6!K52="","",วิชา6!K52))</f>
        <v/>
      </c>
      <c r="L22" s="122" t="str">
        <f>IF($P$2=1,IF(วิชา6!L22="","",วิชา6!L22),IF(วิชา6!L52="","",วิชา6!L52))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IF($P$2=1,IF(วิชา6!B23="","",วิชา6!B23),IF(วิชา6!B53="","",วิชา6!B53))</f>
        <v/>
      </c>
      <c r="C23" s="123" t="str">
        <f>IF($P$2=1,IF(วิชา6!C23="","",วิชา6!C23),IF(วิชา6!C53="","",วิชา6!C53))</f>
        <v/>
      </c>
      <c r="D23" s="123" t="str">
        <f>IF($P$2=1,IF(วิชา6!D23="","",วิชา6!D23),IF(วิชา6!D53="","",วิชา6!D53))</f>
        <v/>
      </c>
      <c r="E23" s="123" t="str">
        <f>IF($P$2=1,IF(วิชา6!E23="","",วิชา6!E23),IF(วิชา6!E53="","",วิชา6!E53))</f>
        <v/>
      </c>
      <c r="F23" s="122" t="str">
        <f>IF($P$2=1,IF(วิชา6!F23="","",วิชา6!F23),IF(วิชา6!F53="","",วิชา6!F53))</f>
        <v/>
      </c>
      <c r="G23" s="123" t="str">
        <f>IF($P$2=1,IF(วิชา6!G23="","",วิชา6!G23),IF(วิชา6!G53="","",วิชา6!G53))</f>
        <v/>
      </c>
      <c r="H23" s="123" t="str">
        <f>IF($P$2=1,IF(วิชา6!H23="","",วิชา6!H23),IF(วิชา6!H53="","",วิชา6!H53))</f>
        <v/>
      </c>
      <c r="I23" s="123" t="str">
        <f>IF($P$2=1,IF(วิชา6!I23="","",วิชา6!I23),IF(วิชา6!I53="","",วิชา6!I53))</f>
        <v/>
      </c>
      <c r="J23" s="122" t="str">
        <f>IF($P$2=1,IF(วิชา6!J23="","",วิชา6!J23),IF(วิชา6!J53="","",วิชา6!J53))</f>
        <v/>
      </c>
      <c r="K23" s="123" t="str">
        <f>IF($P$2=1,IF(วิชา6!K23="","",วิชา6!K23),IF(วิชา6!K53="","",วิชา6!K53))</f>
        <v/>
      </c>
      <c r="L23" s="122" t="str">
        <f>IF($P$2=1,IF(วิชา6!L23="","",วิชา6!L23),IF(วิชา6!L53="","",วิชา6!L53))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IF($P$2=1,IF(วิชา6!B24="","",วิชา6!B24),IF(วิชา6!B54="","",วิชา6!B54))</f>
        <v/>
      </c>
      <c r="C24" s="123" t="str">
        <f>IF($P$2=1,IF(วิชา6!C24="","",วิชา6!C24),IF(วิชา6!C54="","",วิชา6!C54))</f>
        <v/>
      </c>
      <c r="D24" s="123" t="str">
        <f>IF($P$2=1,IF(วิชา6!D24="","",วิชา6!D24),IF(วิชา6!D54="","",วิชา6!D54))</f>
        <v/>
      </c>
      <c r="E24" s="123" t="str">
        <f>IF($P$2=1,IF(วิชา6!E24="","",วิชา6!E24),IF(วิชา6!E54="","",วิชา6!E54))</f>
        <v/>
      </c>
      <c r="F24" s="122" t="str">
        <f>IF($P$2=1,IF(วิชา6!F24="","",วิชา6!F24),IF(วิชา6!F54="","",วิชา6!F54))</f>
        <v/>
      </c>
      <c r="G24" s="123" t="str">
        <f>IF($P$2=1,IF(วิชา6!G24="","",วิชา6!G24),IF(วิชา6!G54="","",วิชา6!G54))</f>
        <v/>
      </c>
      <c r="H24" s="123" t="str">
        <f>IF($P$2=1,IF(วิชา6!H24="","",วิชา6!H24),IF(วิชา6!H54="","",วิชา6!H54))</f>
        <v/>
      </c>
      <c r="I24" s="123" t="str">
        <f>IF($P$2=1,IF(วิชา6!I24="","",วิชา6!I24),IF(วิชา6!I54="","",วิชา6!I54))</f>
        <v/>
      </c>
      <c r="J24" s="122" t="str">
        <f>IF($P$2=1,IF(วิชา6!J24="","",วิชา6!J24),IF(วิชา6!J54="","",วิชา6!J54))</f>
        <v/>
      </c>
      <c r="K24" s="123" t="str">
        <f>IF($P$2=1,IF(วิชา6!K24="","",วิชา6!K24),IF(วิชา6!K54="","",วิชา6!K54))</f>
        <v/>
      </c>
      <c r="L24" s="122" t="str">
        <f>IF($P$2=1,IF(วิชา6!L24="","",วิชา6!L24),IF(วิชา6!L54="","",วิชา6!L54))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IF($P$2=1,IF(วิชา6!B25="","",วิชา6!B25),IF(วิชา6!B55="","",วิชา6!B55))</f>
        <v/>
      </c>
      <c r="C25" s="123" t="str">
        <f>IF($P$2=1,IF(วิชา6!C25="","",วิชา6!C25),IF(วิชา6!C55="","",วิชา6!C55))</f>
        <v/>
      </c>
      <c r="D25" s="123" t="str">
        <f>IF($P$2=1,IF(วิชา6!D25="","",วิชา6!D25),IF(วิชา6!D55="","",วิชา6!D55))</f>
        <v/>
      </c>
      <c r="E25" s="123" t="str">
        <f>IF($P$2=1,IF(วิชา6!E25="","",วิชา6!E25),IF(วิชา6!E55="","",วิชา6!E55))</f>
        <v/>
      </c>
      <c r="F25" s="122" t="str">
        <f>IF($P$2=1,IF(วิชา6!F25="","",วิชา6!F25),IF(วิชา6!F55="","",วิชา6!F55))</f>
        <v/>
      </c>
      <c r="G25" s="123" t="str">
        <f>IF($P$2=1,IF(วิชา6!G25="","",วิชา6!G25),IF(วิชา6!G55="","",วิชา6!G55))</f>
        <v/>
      </c>
      <c r="H25" s="123" t="str">
        <f>IF($P$2=1,IF(วิชา6!H25="","",วิชา6!H25),IF(วิชา6!H55="","",วิชา6!H55))</f>
        <v/>
      </c>
      <c r="I25" s="123" t="str">
        <f>IF($P$2=1,IF(วิชา6!I25="","",วิชา6!I25),IF(วิชา6!I55="","",วิชา6!I55))</f>
        <v/>
      </c>
      <c r="J25" s="122" t="str">
        <f>IF($P$2=1,IF(วิชา6!J25="","",วิชา6!J25),IF(วิชา6!J55="","",วิชา6!J55))</f>
        <v/>
      </c>
      <c r="K25" s="123" t="str">
        <f>IF($P$2=1,IF(วิชา6!K25="","",วิชา6!K25),IF(วิชา6!K55="","",วิชา6!K55))</f>
        <v/>
      </c>
      <c r="L25" s="122" t="str">
        <f>IF($P$2=1,IF(วิชา6!L25="","",วิชา6!L25),IF(วิชา6!L55="","",วิชา6!L55))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IF($P$2=1,IF(วิชา6!B26="","",วิชา6!B26),IF(วิชา6!B56="","",วิชา6!B56))</f>
        <v/>
      </c>
      <c r="C26" s="123" t="str">
        <f>IF($P$2=1,IF(วิชา6!C26="","",วิชา6!C26),IF(วิชา6!C56="","",วิชา6!C56))</f>
        <v/>
      </c>
      <c r="D26" s="123" t="str">
        <f>IF($P$2=1,IF(วิชา6!D26="","",วิชา6!D26),IF(วิชา6!D56="","",วิชา6!D56))</f>
        <v/>
      </c>
      <c r="E26" s="123" t="str">
        <f>IF($P$2=1,IF(วิชา6!E26="","",วิชา6!E26),IF(วิชา6!E56="","",วิชา6!E56))</f>
        <v/>
      </c>
      <c r="F26" s="122" t="str">
        <f>IF($P$2=1,IF(วิชา6!F26="","",วิชา6!F26),IF(วิชา6!F56="","",วิชา6!F56))</f>
        <v/>
      </c>
      <c r="G26" s="123" t="str">
        <f>IF($P$2=1,IF(วิชา6!G26="","",วิชา6!G26),IF(วิชา6!G56="","",วิชา6!G56))</f>
        <v/>
      </c>
      <c r="H26" s="123" t="str">
        <f>IF($P$2=1,IF(วิชา6!H26="","",วิชา6!H26),IF(วิชา6!H56="","",วิชา6!H56))</f>
        <v/>
      </c>
      <c r="I26" s="123" t="str">
        <f>IF($P$2=1,IF(วิชา6!I26="","",วิชา6!I26),IF(วิชา6!I56="","",วิชา6!I56))</f>
        <v/>
      </c>
      <c r="J26" s="122" t="str">
        <f>IF($P$2=1,IF(วิชา6!J26="","",วิชา6!J26),IF(วิชา6!J56="","",วิชา6!J56))</f>
        <v/>
      </c>
      <c r="K26" s="123" t="str">
        <f>IF($P$2=1,IF(วิชา6!K26="","",วิชา6!K26),IF(วิชา6!K56="","",วิชา6!K56))</f>
        <v/>
      </c>
      <c r="L26" s="122" t="str">
        <f>IF($P$2=1,IF(วิชา6!L26="","",วิชา6!L26),IF(วิชา6!L56="","",วิชา6!L56))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IF($P$2=1,IF(วิชา6!B27="","",วิชา6!B27),IF(วิชา6!B57="","",วิชา6!B57))</f>
        <v/>
      </c>
      <c r="C27" s="123" t="str">
        <f>IF($P$2=1,IF(วิชา6!C27="","",วิชา6!C27),IF(วิชา6!C57="","",วิชา6!C57))</f>
        <v/>
      </c>
      <c r="D27" s="123" t="str">
        <f>IF($P$2=1,IF(วิชา6!D27="","",วิชา6!D27),IF(วิชา6!D57="","",วิชา6!D57))</f>
        <v/>
      </c>
      <c r="E27" s="123" t="str">
        <f>IF($P$2=1,IF(วิชา6!E27="","",วิชา6!E27),IF(วิชา6!E57="","",วิชา6!E57))</f>
        <v/>
      </c>
      <c r="F27" s="122" t="str">
        <f>IF($P$2=1,IF(วิชา6!F27="","",วิชา6!F27),IF(วิชา6!F57="","",วิชา6!F57))</f>
        <v/>
      </c>
      <c r="G27" s="123" t="str">
        <f>IF($P$2=1,IF(วิชา6!G27="","",วิชา6!G27),IF(วิชา6!G57="","",วิชา6!G57))</f>
        <v/>
      </c>
      <c r="H27" s="123" t="str">
        <f>IF($P$2=1,IF(วิชา6!H27="","",วิชา6!H27),IF(วิชา6!H57="","",วิชา6!H57))</f>
        <v/>
      </c>
      <c r="I27" s="123" t="str">
        <f>IF($P$2=1,IF(วิชา6!I27="","",วิชา6!I27),IF(วิชา6!I57="","",วิชา6!I57))</f>
        <v/>
      </c>
      <c r="J27" s="122" t="str">
        <f>IF($P$2=1,IF(วิชา6!J27="","",วิชา6!J27),IF(วิชา6!J57="","",วิชา6!J57))</f>
        <v/>
      </c>
      <c r="K27" s="123" t="str">
        <f>IF($P$2=1,IF(วิชา6!K27="","",วิชา6!K27),IF(วิชา6!K57="","",วิชา6!K57))</f>
        <v/>
      </c>
      <c r="L27" s="122" t="str">
        <f>IF($P$2=1,IF(วิชา6!L27="","",วิชา6!L27),IF(วิชา6!L57="","",วิชา6!L57))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IF($P$2=1,IF(วิชา6!B28="","",วิชา6!B28),IF(วิชา6!B58="","",วิชา6!B58))</f>
        <v/>
      </c>
      <c r="C28" s="123" t="str">
        <f>IF($P$2=1,IF(วิชา6!C28="","",วิชา6!C28),IF(วิชา6!C58="","",วิชา6!C58))</f>
        <v/>
      </c>
      <c r="D28" s="123" t="str">
        <f>IF($P$2=1,IF(วิชา6!D28="","",วิชา6!D28),IF(วิชา6!D58="","",วิชา6!D58))</f>
        <v/>
      </c>
      <c r="E28" s="123" t="str">
        <f>IF($P$2=1,IF(วิชา6!E28="","",วิชา6!E28),IF(วิชา6!E58="","",วิชา6!E58))</f>
        <v/>
      </c>
      <c r="F28" s="122" t="str">
        <f>IF($P$2=1,IF(วิชา6!F28="","",วิชา6!F28),IF(วิชา6!F58="","",วิชา6!F58))</f>
        <v/>
      </c>
      <c r="G28" s="123" t="str">
        <f>IF($P$2=1,IF(วิชา6!G28="","",วิชา6!G28),IF(วิชา6!G58="","",วิชา6!G58))</f>
        <v/>
      </c>
      <c r="H28" s="123" t="str">
        <f>IF($P$2=1,IF(วิชา6!H28="","",วิชา6!H28),IF(วิชา6!H58="","",วิชา6!H58))</f>
        <v/>
      </c>
      <c r="I28" s="123" t="str">
        <f>IF($P$2=1,IF(วิชา6!I28="","",วิชา6!I28),IF(วิชา6!I58="","",วิชา6!I58))</f>
        <v/>
      </c>
      <c r="J28" s="122" t="str">
        <f>IF($P$2=1,IF(วิชา6!J28="","",วิชา6!J28),IF(วิชา6!J58="","",วิชา6!J58))</f>
        <v/>
      </c>
      <c r="K28" s="123" t="str">
        <f>IF($P$2=1,IF(วิชา6!K28="","",วิชา6!K28),IF(วิชา6!K58="","",วิชา6!K58))</f>
        <v/>
      </c>
      <c r="L28" s="122" t="str">
        <f>IF($P$2=1,IF(วิชา6!L28="","",วิชา6!L28),IF(วิชา6!L58="","",วิชา6!L58))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IF($P$2=1,IF(วิชา6!B29="","",วิชา6!B29),IF(วิชา6!B59="","",วิชา6!B59))</f>
        <v/>
      </c>
      <c r="C29" s="123" t="str">
        <f>IF($P$2=1,IF(วิชา6!C29="","",วิชา6!C29),IF(วิชา6!C59="","",วิชา6!C59))</f>
        <v/>
      </c>
      <c r="D29" s="123" t="str">
        <f>IF($P$2=1,IF(วิชา6!D29="","",วิชา6!D29),IF(วิชา6!D59="","",วิชา6!D59))</f>
        <v/>
      </c>
      <c r="E29" s="123" t="str">
        <f>IF($P$2=1,IF(วิชา6!E29="","",วิชา6!E29),IF(วิชา6!E59="","",วิชา6!E59))</f>
        <v/>
      </c>
      <c r="F29" s="122" t="str">
        <f>IF($P$2=1,IF(วิชา6!F29="","",วิชา6!F29),IF(วิชา6!F59="","",วิชา6!F59))</f>
        <v/>
      </c>
      <c r="G29" s="123" t="str">
        <f>IF($P$2=1,IF(วิชา6!G29="","",วิชา6!G29),IF(วิชา6!G59="","",วิชา6!G59))</f>
        <v/>
      </c>
      <c r="H29" s="123" t="str">
        <f>IF($P$2=1,IF(วิชา6!H29="","",วิชา6!H29),IF(วิชา6!H59="","",วิชา6!H59))</f>
        <v/>
      </c>
      <c r="I29" s="123" t="str">
        <f>IF($P$2=1,IF(วิชา6!I29="","",วิชา6!I29),IF(วิชา6!I59="","",วิชา6!I59))</f>
        <v/>
      </c>
      <c r="J29" s="122" t="str">
        <f>IF($P$2=1,IF(วิชา6!J29="","",วิชา6!J29),IF(วิชา6!J59="","",วิชา6!J59))</f>
        <v/>
      </c>
      <c r="K29" s="123" t="str">
        <f>IF($P$2=1,IF(วิชา6!K29="","",วิชา6!K29),IF(วิชา6!K59="","",วิชา6!K59))</f>
        <v/>
      </c>
      <c r="L29" s="122" t="str">
        <f>IF($P$2=1,IF(วิชา6!L29="","",วิชา6!L29),IF(วิชา6!L59="","",วิชา6!L59))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IF($P$2=1,IF(วิชา6!B30="","",วิชา6!B30),IF(วิชา6!B60="","",วิชา6!B60))</f>
        <v/>
      </c>
      <c r="C30" s="123" t="str">
        <f>IF($P$2=1,IF(วิชา6!C30="","",วิชา6!C30),IF(วิชา6!C60="","",วิชา6!C60))</f>
        <v/>
      </c>
      <c r="D30" s="123" t="str">
        <f>IF($P$2=1,IF(วิชา6!D30="","",วิชา6!D30),IF(วิชา6!D60="","",วิชา6!D60))</f>
        <v/>
      </c>
      <c r="E30" s="123" t="str">
        <f>IF($P$2=1,IF(วิชา6!E30="","",วิชา6!E30),IF(วิชา6!E60="","",วิชา6!E60))</f>
        <v/>
      </c>
      <c r="F30" s="122" t="str">
        <f>IF($P$2=1,IF(วิชา6!F30="","",วิชา6!F30),IF(วิชา6!F60="","",วิชา6!F60))</f>
        <v/>
      </c>
      <c r="G30" s="123" t="str">
        <f>IF($P$2=1,IF(วิชา6!G30="","",วิชา6!G30),IF(วิชา6!G60="","",วิชา6!G60))</f>
        <v/>
      </c>
      <c r="H30" s="123" t="str">
        <f>IF($P$2=1,IF(วิชา6!H30="","",วิชา6!H30),IF(วิชา6!H60="","",วิชา6!H60))</f>
        <v/>
      </c>
      <c r="I30" s="123" t="str">
        <f>IF($P$2=1,IF(วิชา6!I30="","",วิชา6!I30),IF(วิชา6!I60="","",วิชา6!I60))</f>
        <v/>
      </c>
      <c r="J30" s="122" t="str">
        <f>IF($P$2=1,IF(วิชา6!J30="","",วิชา6!J30),IF(วิชา6!J60="","",วิชา6!J60))</f>
        <v/>
      </c>
      <c r="K30" s="123" t="str">
        <f>IF($P$2=1,IF(วิชา6!K30="","",วิชา6!K30),IF(วิชา6!K60="","",วิชา6!K60))</f>
        <v/>
      </c>
      <c r="L30" s="122" t="str">
        <f>IF($P$2=1,IF(วิชา6!L30="","",วิชา6!L30),IF(วิชา6!L60="","",วิชา6!L60))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IF($P$2=1,IF(วิชา6!B31="","",วิชา6!B31),IF(วิชา6!B61="","",วิชา6!B61))</f>
        <v/>
      </c>
      <c r="C31" s="123" t="str">
        <f>IF($P$2=1,IF(วิชา6!C31="","",วิชา6!C31),IF(วิชา6!C61="","",วิชา6!C61))</f>
        <v/>
      </c>
      <c r="D31" s="123" t="str">
        <f>IF($P$2=1,IF(วิชา6!D31="","",วิชา6!D31),IF(วิชา6!D61="","",วิชา6!D61))</f>
        <v/>
      </c>
      <c r="E31" s="123" t="str">
        <f>IF($P$2=1,IF(วิชา6!E31="","",วิชา6!E31),IF(วิชา6!E61="","",วิชา6!E61))</f>
        <v/>
      </c>
      <c r="F31" s="122" t="str">
        <f>IF($P$2=1,IF(วิชา6!F31="","",วิชา6!F31),IF(วิชา6!F61="","",วิชา6!F61))</f>
        <v/>
      </c>
      <c r="G31" s="123" t="str">
        <f>IF($P$2=1,IF(วิชา6!G31="","",วิชา6!G31),IF(วิชา6!G61="","",วิชา6!G61))</f>
        <v/>
      </c>
      <c r="H31" s="123" t="str">
        <f>IF($P$2=1,IF(วิชา6!H31="","",วิชา6!H31),IF(วิชา6!H61="","",วิชา6!H61))</f>
        <v/>
      </c>
      <c r="I31" s="123" t="str">
        <f>IF($P$2=1,IF(วิชา6!I31="","",วิชา6!I31),IF(วิชา6!I61="","",วิชา6!I61))</f>
        <v/>
      </c>
      <c r="J31" s="122" t="str">
        <f>IF($P$2=1,IF(วิชา6!J31="","",วิชา6!J31),IF(วิชา6!J61="","",วิชา6!J61))</f>
        <v/>
      </c>
      <c r="K31" s="123" t="str">
        <f>IF($P$2=1,IF(วิชา6!K31="","",วิชา6!K31),IF(วิชา6!K61="","",วิชา6!K61))</f>
        <v/>
      </c>
      <c r="L31" s="122" t="str">
        <f>IF($P$2=1,IF(วิชา6!L31="","",วิชา6!L31),IF(วิชา6!L61="","",วิชา6!L61))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IF($P$2=1,IF(วิชา6!B32="","",วิชา6!B32),IF(วิชา6!B62="","",วิชา6!B62))</f>
        <v/>
      </c>
      <c r="C32" s="123" t="str">
        <f>IF($P$2=1,IF(วิชา6!C32="","",วิชา6!C32),IF(วิชา6!C62="","",วิชา6!C62))</f>
        <v/>
      </c>
      <c r="D32" s="123" t="str">
        <f>IF($P$2=1,IF(วิชา6!D32="","",วิชา6!D32),IF(วิชา6!D62="","",วิชา6!D62))</f>
        <v/>
      </c>
      <c r="E32" s="123" t="str">
        <f>IF($P$2=1,IF(วิชา6!E32="","",วิชา6!E32),IF(วิชา6!E62="","",วิชา6!E62))</f>
        <v/>
      </c>
      <c r="F32" s="122" t="str">
        <f>IF($P$2=1,IF(วิชา6!F32="","",วิชา6!F32),IF(วิชา6!F62="","",วิชา6!F62))</f>
        <v/>
      </c>
      <c r="G32" s="123" t="str">
        <f>IF($P$2=1,IF(วิชา6!G32="","",วิชา6!G32),IF(วิชา6!G62="","",วิชา6!G62))</f>
        <v/>
      </c>
      <c r="H32" s="123" t="str">
        <f>IF($P$2=1,IF(วิชา6!H32="","",วิชา6!H32),IF(วิชา6!H62="","",วิชา6!H62))</f>
        <v/>
      </c>
      <c r="I32" s="123" t="str">
        <f>IF($P$2=1,IF(วิชา6!I32="","",วิชา6!I32),IF(วิชา6!I62="","",วิชา6!I62))</f>
        <v/>
      </c>
      <c r="J32" s="122" t="str">
        <f>IF($P$2=1,IF(วิชา6!J32="","",วิชา6!J32),IF(วิชา6!J62="","",วิชา6!J62))</f>
        <v/>
      </c>
      <c r="K32" s="123" t="str">
        <f>IF($P$2=1,IF(วิชา6!K32="","",วิชา6!K32),IF(วิชา6!K62="","",วิชา6!K62))</f>
        <v/>
      </c>
      <c r="L32" s="122" t="str">
        <f>IF($P$2=1,IF(วิชา6!L32="","",วิชา6!L32),IF(วิชา6!L62="","",วิชา6!L62))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IF($P$2=1,IF(วิชา6!B33="","",วิชา6!B33),IF(วิชา6!B63="","",วิชา6!B63))</f>
        <v/>
      </c>
      <c r="C33" s="123" t="str">
        <f>IF($P$2=1,IF(วิชา6!C33="","",วิชา6!C33),IF(วิชา6!C63="","",วิชา6!C63))</f>
        <v/>
      </c>
      <c r="D33" s="123" t="str">
        <f>IF($P$2=1,IF(วิชา6!D33="","",วิชา6!D33),IF(วิชา6!D63="","",วิชา6!D63))</f>
        <v/>
      </c>
      <c r="E33" s="123" t="str">
        <f>IF($P$2=1,IF(วิชา6!E33="","",วิชา6!E33),IF(วิชา6!E63="","",วิชา6!E63))</f>
        <v/>
      </c>
      <c r="F33" s="122" t="str">
        <f>IF($P$2=1,IF(วิชา6!F33="","",วิชา6!F33),IF(วิชา6!F63="","",วิชา6!F63))</f>
        <v/>
      </c>
      <c r="G33" s="123" t="str">
        <f>IF($P$2=1,IF(วิชา6!G33="","",วิชา6!G33),IF(วิชา6!G63="","",วิชา6!G63))</f>
        <v/>
      </c>
      <c r="H33" s="123" t="str">
        <f>IF($P$2=1,IF(วิชา6!H33="","",วิชา6!H33),IF(วิชา6!H63="","",วิชา6!H63))</f>
        <v/>
      </c>
      <c r="I33" s="123" t="str">
        <f>IF($P$2=1,IF(วิชา6!I33="","",วิชา6!I33),IF(วิชา6!I63="","",วิชา6!I63))</f>
        <v/>
      </c>
      <c r="J33" s="122" t="str">
        <f>IF($P$2=1,IF(วิชา6!J33="","",วิชา6!J33),IF(วิชา6!J63="","",วิชา6!J63))</f>
        <v/>
      </c>
      <c r="K33" s="123" t="str">
        <f>IF($P$2=1,IF(วิชา6!K33="","",วิชา6!K33),IF(วิชา6!K63="","",วิชา6!K63))</f>
        <v/>
      </c>
      <c r="L33" s="122" t="str">
        <f>IF($P$2=1,IF(วิชา6!L33="","",วิชา6!L33),IF(วิชา6!L63="","",วิชา6!L63))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IF($P$2=1,IF(วิชา6!B34="","",วิชา6!B34),IF(วิชา6!B64="","",วิชา6!B64))</f>
        <v/>
      </c>
      <c r="C34" s="123" t="str">
        <f>IF($P$2=1,IF(วิชา6!C34="","",วิชา6!C34),IF(วิชา6!C64="","",วิชา6!C64))</f>
        <v/>
      </c>
      <c r="D34" s="123" t="str">
        <f>IF($P$2=1,IF(วิชา6!D34="","",วิชา6!D34),IF(วิชา6!D64="","",วิชา6!D64))</f>
        <v/>
      </c>
      <c r="E34" s="123" t="str">
        <f>IF($P$2=1,IF(วิชา6!E34="","",วิชา6!E34),IF(วิชา6!E64="","",วิชา6!E64))</f>
        <v/>
      </c>
      <c r="F34" s="122" t="str">
        <f>IF($P$2=1,IF(วิชา6!F34="","",วิชา6!F34),IF(วิชา6!F64="","",วิชา6!F64))</f>
        <v/>
      </c>
      <c r="G34" s="123" t="str">
        <f>IF($P$2=1,IF(วิชา6!G34="","",วิชา6!G34),IF(วิชา6!G64="","",วิชา6!G64))</f>
        <v/>
      </c>
      <c r="H34" s="123" t="str">
        <f>IF($P$2=1,IF(วิชา6!H34="","",วิชา6!H34),IF(วิชา6!H64="","",วิชา6!H64))</f>
        <v/>
      </c>
      <c r="I34" s="123" t="str">
        <f>IF($P$2=1,IF(วิชา6!I34="","",วิชา6!I34),IF(วิชา6!I64="","",วิชา6!I64))</f>
        <v/>
      </c>
      <c r="J34" s="122" t="str">
        <f>IF($P$2=1,IF(วิชา6!J34="","",วิชา6!J34),IF(วิชา6!J64="","",วิชา6!J64))</f>
        <v/>
      </c>
      <c r="K34" s="123" t="str">
        <f>IF($P$2=1,IF(วิชา6!K34="","",วิชา6!K34),IF(วิชา6!K64="","",วิชา6!K64))</f>
        <v/>
      </c>
      <c r="L34" s="122" t="str">
        <f>IF($P$2=1,IF(วิชา6!L34="","",วิชา6!L34),IF(วิชา6!L64="","",วิชา6!L64))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IF($P$2=1,IF(วิชา6!B35="","",วิชา6!B35),IF(วิชา6!B65="","",วิชา6!B65))</f>
        <v/>
      </c>
      <c r="C35" s="123" t="str">
        <f>IF($P$2=1,IF(วิชา6!C35="","",วิชา6!C35),IF(วิชา6!C65="","",วิชา6!C65))</f>
        <v/>
      </c>
      <c r="D35" s="123" t="str">
        <f>IF($P$2=1,IF(วิชา6!D35="","",วิชา6!D35),IF(วิชา6!D65="","",วิชา6!D65))</f>
        <v/>
      </c>
      <c r="E35" s="123" t="str">
        <f>IF($P$2=1,IF(วิชา6!E35="","",วิชา6!E35),IF(วิชา6!E65="","",วิชา6!E65))</f>
        <v/>
      </c>
      <c r="F35" s="122" t="str">
        <f>IF($P$2=1,IF(วิชา6!F35="","",วิชา6!F35),IF(วิชา6!F65="","",วิชา6!F65))</f>
        <v/>
      </c>
      <c r="G35" s="123" t="str">
        <f>IF($P$2=1,IF(วิชา6!G35="","",วิชา6!G35),IF(วิชา6!G65="","",วิชา6!G65))</f>
        <v/>
      </c>
      <c r="H35" s="123" t="str">
        <f>IF($P$2=1,IF(วิชา6!H35="","",วิชา6!H35),IF(วิชา6!H65="","",วิชา6!H65))</f>
        <v/>
      </c>
      <c r="I35" s="123" t="str">
        <f>IF($P$2=1,IF(วิชา6!I35="","",วิชา6!I35),IF(วิชา6!I65="","",วิชา6!I65))</f>
        <v/>
      </c>
      <c r="J35" s="122" t="str">
        <f>IF($P$2=1,IF(วิชา6!J35="","",วิชา6!J35),IF(วิชา6!J65="","",วิชา6!J65))</f>
        <v/>
      </c>
      <c r="K35" s="123" t="str">
        <f>IF($P$2=1,IF(วิชา6!K35="","",วิชา6!K35),IF(วิชา6!K65="","",วิชา6!K65))</f>
        <v/>
      </c>
      <c r="L35" s="122" t="str">
        <f>IF($P$2=1,IF(วิชา6!L35="","",วิชา6!L35),IF(วิชา6!L65="","",วิชา6!L65))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L1:L5"/>
    <mergeCell ref="M1:N1"/>
    <mergeCell ref="M2:N2"/>
    <mergeCell ref="M3:N4"/>
    <mergeCell ref="C2:C4"/>
    <mergeCell ref="D2:D4"/>
    <mergeCell ref="E2:E4"/>
    <mergeCell ref="F2:F5"/>
    <mergeCell ref="G2:G4"/>
    <mergeCell ref="A1:A2"/>
    <mergeCell ref="B1:B2"/>
    <mergeCell ref="C1:F1"/>
    <mergeCell ref="G1:J1"/>
    <mergeCell ref="K1:K5"/>
    <mergeCell ref="A3:A5"/>
    <mergeCell ref="B3:B5"/>
    <mergeCell ref="H2:H4"/>
    <mergeCell ref="I2:I4"/>
    <mergeCell ref="J2:J5"/>
  </mergeCells>
  <conditionalFormatting sqref="L6:L35">
    <cfRule type="cellIs" dxfId="33" priority="2" operator="equal">
      <formula>0</formula>
    </cfRule>
    <cfRule type="cellIs" dxfId="32" priority="3" operator="equal">
      <formula>"ย้ายออก"</formula>
    </cfRule>
  </conditionalFormatting>
  <conditionalFormatting sqref="K6:K35">
    <cfRule type="cellIs" dxfId="31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D90F206-F15E-4222-8923-9D262115CC0F}">
          <x14:formula1>
            <xm:f>รายการ!$M$2:$M$3</xm:f>
          </x14:formula1>
          <xm:sqref>P2</xm:sqref>
        </x14:dataValidation>
        <x14:dataValidation type="list" allowBlank="1" showInputMessage="1" showErrorMessage="1" xr:uid="{6517C38C-08AB-4756-97D7-F08F0E889DD8}">
          <x14:formula1>
            <xm:f>รายการ!$K$2:$K$37</xm:f>
          </x14:formula1>
          <xm:sqref>P1</xm:sqref>
        </x14:dataValidation>
      </x14:dataValidations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9E34F-506A-4455-A488-D6F3130B07D4}">
  <sheetPr codeName="Sheet114"/>
  <dimension ref="A1:Q35"/>
  <sheetViews>
    <sheetView workbookViewId="0">
      <selection activeCell="M3" sqref="M3:N4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IF(วิชา7!$N$2="","",วิชา7!$N$2)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IF(B1="","",AVERAGE(วิชา7!K6:K65))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IF(วิชา7!C5="","",วิชา7!C5)</f>
        <v>70</v>
      </c>
      <c r="D5" s="120">
        <f>IF(วิชา7!D5="","",วิชา7!D5)</f>
        <v>30</v>
      </c>
      <c r="E5" s="120">
        <f>IF(วิชา7!E5="","",วิชา7!E5)</f>
        <v>100</v>
      </c>
      <c r="F5" s="966"/>
      <c r="G5" s="120">
        <f>IF(วิชา7!G5="","",วิชา7!G5)</f>
        <v>70</v>
      </c>
      <c r="H5" s="120">
        <f>IF(วิชา7!H5="","",วิชา7!H5)</f>
        <v>30</v>
      </c>
      <c r="I5" s="120">
        <f>IF(วิชา7!I5="","",วิชา7!I5)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17" ht="20.100000000000001" customHeight="1" x14ac:dyDescent="0.3">
      <c r="A6" s="267">
        <f>IF(P2="","",IF(P2=1,1,31))</f>
        <v>1</v>
      </c>
      <c r="B6" s="114" t="str">
        <f>IF($P$2=1,IF(วิชา7!B6="","",วิชา7!B6),IF(วิชา7!B36="","",วิชา7!B36))</f>
        <v/>
      </c>
      <c r="C6" s="123" t="str">
        <f>IF($P$2=1,IF(วิชา7!C6="","",วิชา7!C6),IF(วิชา7!C36="","",วิชา7!C36))</f>
        <v/>
      </c>
      <c r="D6" s="123" t="str">
        <f>IF($P$2=1,IF(วิชา7!D6="","",วิชา7!D6),IF(วิชา7!D36="","",วิชา7!D36))</f>
        <v/>
      </c>
      <c r="E6" s="123" t="str">
        <f>IF($P$2=1,IF(วิชา7!E6="","",วิชา7!E6),IF(วิชา7!E36="","",วิชา7!E36))</f>
        <v/>
      </c>
      <c r="F6" s="122" t="str">
        <f>IF($P$2=1,IF(วิชา7!F6="","",วิชา7!F6),IF(วิชา7!F36="","",วิชา7!F36))</f>
        <v/>
      </c>
      <c r="G6" s="123" t="str">
        <f>IF($P$2=1,IF(วิชา7!G6="","",วิชา7!G6),IF(วิชา7!G36="","",วิชา7!G36))</f>
        <v/>
      </c>
      <c r="H6" s="123" t="str">
        <f>IF($P$2=1,IF(วิชา7!H6="","",วิชา7!H6),IF(วิชา7!H36="","",วิชา7!H36))</f>
        <v/>
      </c>
      <c r="I6" s="123" t="str">
        <f>IF($P$2=1,IF(วิชา7!I6="","",วิชา7!I6),IF(วิชา7!I36="","",วิชา7!I36))</f>
        <v/>
      </c>
      <c r="J6" s="122" t="str">
        <f>IF($P$2=1,IF(วิชา7!J6="","",วิชา7!J6),IF(วิชา7!J36="","",วิชา7!J36))</f>
        <v/>
      </c>
      <c r="K6" s="123" t="str">
        <f>IF($P$2=1,IF(วิชา7!K6="","",วิชา7!K6),IF(วิชา7!K36="","",วิชา7!K36))</f>
        <v/>
      </c>
      <c r="L6" s="122" t="str">
        <f>IF($P$2=1,IF(วิชา7!L6="","",วิชา7!L6),IF(วิชา7!L36="","",วิชา7!L36))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267">
        <f>A6+1</f>
        <v>2</v>
      </c>
      <c r="B7" s="114" t="str">
        <f>IF($P$2=1,IF(วิชา7!B7="","",วิชา7!B7),IF(วิชา7!B37="","",วิชา7!B37))</f>
        <v/>
      </c>
      <c r="C7" s="123" t="str">
        <f>IF($P$2=1,IF(วิชา7!C7="","",วิชา7!C7),IF(วิชา7!C37="","",วิชา7!C37))</f>
        <v/>
      </c>
      <c r="D7" s="123" t="str">
        <f>IF($P$2=1,IF(วิชา7!D7="","",วิชา7!D7),IF(วิชา7!D37="","",วิชา7!D37))</f>
        <v/>
      </c>
      <c r="E7" s="123" t="str">
        <f>IF($P$2=1,IF(วิชา7!E7="","",วิชา7!E7),IF(วิชา7!E37="","",วิชา7!E37))</f>
        <v/>
      </c>
      <c r="F7" s="122" t="str">
        <f>IF($P$2=1,IF(วิชา7!F7="","",วิชา7!F7),IF(วิชา7!F37="","",วิชา7!F37))</f>
        <v/>
      </c>
      <c r="G7" s="123" t="str">
        <f>IF($P$2=1,IF(วิชา7!G7="","",วิชา7!G7),IF(วิชา7!G37="","",วิชา7!G37))</f>
        <v/>
      </c>
      <c r="H7" s="123" t="str">
        <f>IF($P$2=1,IF(วิชา7!H7="","",วิชา7!H7),IF(วิชา7!H37="","",วิชา7!H37))</f>
        <v/>
      </c>
      <c r="I7" s="123" t="str">
        <f>IF($P$2=1,IF(วิชา7!I7="","",วิชา7!I7),IF(วิชา7!I37="","",วิชา7!I37))</f>
        <v/>
      </c>
      <c r="J7" s="122" t="str">
        <f>IF($P$2=1,IF(วิชา7!J7="","",วิชา7!J7),IF(วิชา7!J37="","",วิชา7!J37))</f>
        <v/>
      </c>
      <c r="K7" s="123" t="str">
        <f>IF($P$2=1,IF(วิชา7!K7="","",วิชา7!K7),IF(วิชา7!K37="","",วิชา7!K37))</f>
        <v/>
      </c>
      <c r="L7" s="122" t="str">
        <f>IF($P$2=1,IF(วิชา7!L7="","",วิชา7!L7),IF(วิชา7!L37="","",วิชา7!L37))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267">
        <f t="shared" ref="A8:A35" si="2">A7+1</f>
        <v>3</v>
      </c>
      <c r="B8" s="114" t="str">
        <f>IF($P$2=1,IF(วิชา7!B8="","",วิชา7!B8),IF(วิชา7!B38="","",วิชา7!B38))</f>
        <v/>
      </c>
      <c r="C8" s="123" t="str">
        <f>IF($P$2=1,IF(วิชา7!C8="","",วิชา7!C8),IF(วิชา7!C38="","",วิชา7!C38))</f>
        <v/>
      </c>
      <c r="D8" s="123" t="str">
        <f>IF($P$2=1,IF(วิชา7!D8="","",วิชา7!D8),IF(วิชา7!D38="","",วิชา7!D38))</f>
        <v/>
      </c>
      <c r="E8" s="123" t="str">
        <f>IF($P$2=1,IF(วิชา7!E8="","",วิชา7!E8),IF(วิชา7!E38="","",วิชา7!E38))</f>
        <v/>
      </c>
      <c r="F8" s="122" t="str">
        <f>IF($P$2=1,IF(วิชา7!F8="","",วิชา7!F8),IF(วิชา7!F38="","",วิชา7!F38))</f>
        <v/>
      </c>
      <c r="G8" s="123" t="str">
        <f>IF($P$2=1,IF(วิชา7!G8="","",วิชา7!G8),IF(วิชา7!G38="","",วิชา7!G38))</f>
        <v/>
      </c>
      <c r="H8" s="123" t="str">
        <f>IF($P$2=1,IF(วิชา7!H8="","",วิชา7!H8),IF(วิชา7!H38="","",วิชา7!H38))</f>
        <v/>
      </c>
      <c r="I8" s="123" t="str">
        <f>IF($P$2=1,IF(วิชา7!I8="","",วิชา7!I8),IF(วิชา7!I38="","",วิชา7!I38))</f>
        <v/>
      </c>
      <c r="J8" s="122" t="str">
        <f>IF($P$2=1,IF(วิชา7!J8="","",วิชา7!J8),IF(วิชา7!J38="","",วิชา7!J38))</f>
        <v/>
      </c>
      <c r="K8" s="123" t="str">
        <f>IF($P$2=1,IF(วิชา7!K8="","",วิชา7!K8),IF(วิชา7!K38="","",วิชา7!K38))</f>
        <v/>
      </c>
      <c r="L8" s="122" t="str">
        <f>IF($P$2=1,IF(วิชา7!L8="","",วิชา7!L8),IF(วิชา7!L38="","",วิชา7!L38))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267">
        <f t="shared" si="2"/>
        <v>4</v>
      </c>
      <c r="B9" s="114" t="str">
        <f>IF($P$2=1,IF(วิชา7!B9="","",วิชา7!B9),IF(วิชา7!B39="","",วิชา7!B39))</f>
        <v/>
      </c>
      <c r="C9" s="123" t="str">
        <f>IF($P$2=1,IF(วิชา7!C9="","",วิชา7!C9),IF(วิชา7!C39="","",วิชา7!C39))</f>
        <v/>
      </c>
      <c r="D9" s="123" t="str">
        <f>IF($P$2=1,IF(วิชา7!D9="","",วิชา7!D9),IF(วิชา7!D39="","",วิชา7!D39))</f>
        <v/>
      </c>
      <c r="E9" s="123" t="str">
        <f>IF($P$2=1,IF(วิชา7!E9="","",วิชา7!E9),IF(วิชา7!E39="","",วิชา7!E39))</f>
        <v/>
      </c>
      <c r="F9" s="122" t="str">
        <f>IF($P$2=1,IF(วิชา7!F9="","",วิชา7!F9),IF(วิชา7!F39="","",วิชา7!F39))</f>
        <v/>
      </c>
      <c r="G9" s="123" t="str">
        <f>IF($P$2=1,IF(วิชา7!G9="","",วิชา7!G9),IF(วิชา7!G39="","",วิชา7!G39))</f>
        <v/>
      </c>
      <c r="H9" s="123" t="str">
        <f>IF($P$2=1,IF(วิชา7!H9="","",วิชา7!H9),IF(วิชา7!H39="","",วิชา7!H39))</f>
        <v/>
      </c>
      <c r="I9" s="123" t="str">
        <f>IF($P$2=1,IF(วิชา7!I9="","",วิชา7!I9),IF(วิชา7!I39="","",วิชา7!I39))</f>
        <v/>
      </c>
      <c r="J9" s="122" t="str">
        <f>IF($P$2=1,IF(วิชา7!J9="","",วิชา7!J9),IF(วิชา7!J39="","",วิชา7!J39))</f>
        <v/>
      </c>
      <c r="K9" s="123" t="str">
        <f>IF($P$2=1,IF(วิชา7!K9="","",วิชา7!K9),IF(วิชา7!K39="","",วิชา7!K39))</f>
        <v/>
      </c>
      <c r="L9" s="122" t="str">
        <f>IF($P$2=1,IF(วิชา7!L9="","",วิชา7!L9),IF(วิชา7!L39="","",วิชา7!L39))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267">
        <f t="shared" si="2"/>
        <v>5</v>
      </c>
      <c r="B10" s="114" t="str">
        <f>IF($P$2=1,IF(วิชา7!B10="","",วิชา7!B10),IF(วิชา7!B40="","",วิชา7!B40))</f>
        <v/>
      </c>
      <c r="C10" s="123" t="str">
        <f>IF($P$2=1,IF(วิชา7!C10="","",วิชา7!C10),IF(วิชา7!C40="","",วิชา7!C40))</f>
        <v/>
      </c>
      <c r="D10" s="123" t="str">
        <f>IF($P$2=1,IF(วิชา7!D10="","",วิชา7!D10),IF(วิชา7!D40="","",วิชา7!D40))</f>
        <v/>
      </c>
      <c r="E10" s="123" t="str">
        <f>IF($P$2=1,IF(วิชา7!E10="","",วิชา7!E10),IF(วิชา7!E40="","",วิชา7!E40))</f>
        <v/>
      </c>
      <c r="F10" s="122" t="str">
        <f>IF($P$2=1,IF(วิชา7!F10="","",วิชา7!F10),IF(วิชา7!F40="","",วิชา7!F40))</f>
        <v/>
      </c>
      <c r="G10" s="123" t="str">
        <f>IF($P$2=1,IF(วิชา7!G10="","",วิชา7!G10),IF(วิชา7!G40="","",วิชา7!G40))</f>
        <v/>
      </c>
      <c r="H10" s="123" t="str">
        <f>IF($P$2=1,IF(วิชา7!H10="","",วิชา7!H10),IF(วิชา7!H40="","",วิชา7!H40))</f>
        <v/>
      </c>
      <c r="I10" s="123" t="str">
        <f>IF($P$2=1,IF(วิชา7!I10="","",วิชา7!I10),IF(วิชา7!I40="","",วิชา7!I40))</f>
        <v/>
      </c>
      <c r="J10" s="122" t="str">
        <f>IF($P$2=1,IF(วิชา7!J10="","",วิชา7!J10),IF(วิชา7!J40="","",วิชา7!J40))</f>
        <v/>
      </c>
      <c r="K10" s="123" t="str">
        <f>IF($P$2=1,IF(วิชา7!K10="","",วิชา7!K10),IF(วิชา7!K40="","",วิชา7!K40))</f>
        <v/>
      </c>
      <c r="L10" s="122" t="str">
        <f>IF($P$2=1,IF(วิชา7!L10="","",วิชา7!L10),IF(วิชา7!L40="","",วิชา7!L40))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267">
        <f t="shared" si="2"/>
        <v>6</v>
      </c>
      <c r="B11" s="114" t="str">
        <f>IF($P$2=1,IF(วิชา7!B11="","",วิชา7!B11),IF(วิชา7!B41="","",วิชา7!B41))</f>
        <v/>
      </c>
      <c r="C11" s="123" t="str">
        <f>IF($P$2=1,IF(วิชา7!C11="","",วิชา7!C11),IF(วิชา7!C41="","",วิชา7!C41))</f>
        <v/>
      </c>
      <c r="D11" s="123" t="str">
        <f>IF($P$2=1,IF(วิชา7!D11="","",วิชา7!D11),IF(วิชา7!D41="","",วิชา7!D41))</f>
        <v/>
      </c>
      <c r="E11" s="123" t="str">
        <f>IF($P$2=1,IF(วิชา7!E11="","",วิชา7!E11),IF(วิชา7!E41="","",วิชา7!E41))</f>
        <v/>
      </c>
      <c r="F11" s="122" t="str">
        <f>IF($P$2=1,IF(วิชา7!F11="","",วิชา7!F11),IF(วิชา7!F41="","",วิชา7!F41))</f>
        <v/>
      </c>
      <c r="G11" s="123" t="str">
        <f>IF($P$2=1,IF(วิชา7!G11="","",วิชา7!G11),IF(วิชา7!G41="","",วิชา7!G41))</f>
        <v/>
      </c>
      <c r="H11" s="123" t="str">
        <f>IF($P$2=1,IF(วิชา7!H11="","",วิชา7!H11),IF(วิชา7!H41="","",วิชา7!H41))</f>
        <v/>
      </c>
      <c r="I11" s="123" t="str">
        <f>IF($P$2=1,IF(วิชา7!I11="","",วิชา7!I11),IF(วิชา7!I41="","",วิชา7!I41))</f>
        <v/>
      </c>
      <c r="J11" s="122" t="str">
        <f>IF($P$2=1,IF(วิชา7!J11="","",วิชา7!J11),IF(วิชา7!J41="","",วิชา7!J41))</f>
        <v/>
      </c>
      <c r="K11" s="123" t="str">
        <f>IF($P$2=1,IF(วิชา7!K11="","",วิชา7!K11),IF(วิชา7!K41="","",วิชา7!K41))</f>
        <v/>
      </c>
      <c r="L11" s="122" t="str">
        <f>IF($P$2=1,IF(วิชา7!L11="","",วิชา7!L11),IF(วิชา7!L41="","",วิชา7!L41))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267">
        <f t="shared" si="2"/>
        <v>7</v>
      </c>
      <c r="B12" s="114" t="str">
        <f>IF($P$2=1,IF(วิชา7!B12="","",วิชา7!B12),IF(วิชา7!B42="","",วิชา7!B42))</f>
        <v/>
      </c>
      <c r="C12" s="123" t="str">
        <f>IF($P$2=1,IF(วิชา7!C12="","",วิชา7!C12),IF(วิชา7!C42="","",วิชา7!C42))</f>
        <v/>
      </c>
      <c r="D12" s="123" t="str">
        <f>IF($P$2=1,IF(วิชา7!D12="","",วิชา7!D12),IF(วิชา7!D42="","",วิชา7!D42))</f>
        <v/>
      </c>
      <c r="E12" s="123" t="str">
        <f>IF($P$2=1,IF(วิชา7!E12="","",วิชา7!E12),IF(วิชา7!E42="","",วิชา7!E42))</f>
        <v/>
      </c>
      <c r="F12" s="122" t="str">
        <f>IF($P$2=1,IF(วิชา7!F12="","",วิชา7!F12),IF(วิชา7!F42="","",วิชา7!F42))</f>
        <v/>
      </c>
      <c r="G12" s="123" t="str">
        <f>IF($P$2=1,IF(วิชา7!G12="","",วิชา7!G12),IF(วิชา7!G42="","",วิชา7!G42))</f>
        <v/>
      </c>
      <c r="H12" s="123" t="str">
        <f>IF($P$2=1,IF(วิชา7!H12="","",วิชา7!H12),IF(วิชา7!H42="","",วิชา7!H42))</f>
        <v/>
      </c>
      <c r="I12" s="123" t="str">
        <f>IF($P$2=1,IF(วิชา7!I12="","",วิชา7!I12),IF(วิชา7!I42="","",วิชา7!I42))</f>
        <v/>
      </c>
      <c r="J12" s="122" t="str">
        <f>IF($P$2=1,IF(วิชา7!J12="","",วิชา7!J12),IF(วิชา7!J42="","",วิชา7!J42))</f>
        <v/>
      </c>
      <c r="K12" s="123" t="str">
        <f>IF($P$2=1,IF(วิชา7!K12="","",วิชา7!K12),IF(วิชา7!K42="","",วิชา7!K42))</f>
        <v/>
      </c>
      <c r="L12" s="122" t="str">
        <f>IF($P$2=1,IF(วิชา7!L12="","",วิชา7!L12),IF(วิชา7!L42="","",วิชา7!L42))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267">
        <f t="shared" si="2"/>
        <v>8</v>
      </c>
      <c r="B13" s="114" t="str">
        <f>IF($P$2=1,IF(วิชา7!B13="","",วิชา7!B13),IF(วิชา7!B43="","",วิชา7!B43))</f>
        <v/>
      </c>
      <c r="C13" s="123" t="str">
        <f>IF($P$2=1,IF(วิชา7!C13="","",วิชา7!C13),IF(วิชา7!C43="","",วิชา7!C43))</f>
        <v/>
      </c>
      <c r="D13" s="123" t="str">
        <f>IF($P$2=1,IF(วิชา7!D13="","",วิชา7!D13),IF(วิชา7!D43="","",วิชา7!D43))</f>
        <v/>
      </c>
      <c r="E13" s="123" t="str">
        <f>IF($P$2=1,IF(วิชา7!E13="","",วิชา7!E13),IF(วิชา7!E43="","",วิชา7!E43))</f>
        <v/>
      </c>
      <c r="F13" s="122" t="str">
        <f>IF($P$2=1,IF(วิชา7!F13="","",วิชา7!F13),IF(วิชา7!F43="","",วิชา7!F43))</f>
        <v/>
      </c>
      <c r="G13" s="123" t="str">
        <f>IF($P$2=1,IF(วิชา7!G13="","",วิชา7!G13),IF(วิชา7!G43="","",วิชา7!G43))</f>
        <v/>
      </c>
      <c r="H13" s="123" t="str">
        <f>IF($P$2=1,IF(วิชา7!H13="","",วิชา7!H13),IF(วิชา7!H43="","",วิชา7!H43))</f>
        <v/>
      </c>
      <c r="I13" s="123" t="str">
        <f>IF($P$2=1,IF(วิชา7!I13="","",วิชา7!I13),IF(วิชา7!I43="","",วิชา7!I43))</f>
        <v/>
      </c>
      <c r="J13" s="122" t="str">
        <f>IF($P$2=1,IF(วิชา7!J13="","",วิชา7!J13),IF(วิชา7!J43="","",วิชา7!J43))</f>
        <v/>
      </c>
      <c r="K13" s="123" t="str">
        <f>IF($P$2=1,IF(วิชา7!K13="","",วิชา7!K13),IF(วิชา7!K43="","",วิชา7!K43))</f>
        <v/>
      </c>
      <c r="L13" s="122" t="str">
        <f>IF($P$2=1,IF(วิชา7!L13="","",วิชา7!L13),IF(วิชา7!L43="","",วิชา7!L43))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267">
        <f t="shared" si="2"/>
        <v>9</v>
      </c>
      <c r="B14" s="114" t="str">
        <f>IF($P$2=1,IF(วิชา7!B14="","",วิชา7!B14),IF(วิชา7!B44="","",วิชา7!B44))</f>
        <v/>
      </c>
      <c r="C14" s="123" t="str">
        <f>IF($P$2=1,IF(วิชา7!C14="","",วิชา7!C14),IF(วิชา7!C44="","",วิชา7!C44))</f>
        <v/>
      </c>
      <c r="D14" s="123" t="str">
        <f>IF($P$2=1,IF(วิชา7!D14="","",วิชา7!D14),IF(วิชา7!D44="","",วิชา7!D44))</f>
        <v/>
      </c>
      <c r="E14" s="123" t="str">
        <f>IF($P$2=1,IF(วิชา7!E14="","",วิชา7!E14),IF(วิชา7!E44="","",วิชา7!E44))</f>
        <v/>
      </c>
      <c r="F14" s="122" t="str">
        <f>IF($P$2=1,IF(วิชา7!F14="","",วิชา7!F14),IF(วิชา7!F44="","",วิชา7!F44))</f>
        <v/>
      </c>
      <c r="G14" s="123" t="str">
        <f>IF($P$2=1,IF(วิชา7!G14="","",วิชา7!G14),IF(วิชา7!G44="","",วิชา7!G44))</f>
        <v/>
      </c>
      <c r="H14" s="123" t="str">
        <f>IF($P$2=1,IF(วิชา7!H14="","",วิชา7!H14),IF(วิชา7!H44="","",วิชา7!H44))</f>
        <v/>
      </c>
      <c r="I14" s="123" t="str">
        <f>IF($P$2=1,IF(วิชา7!I14="","",วิชา7!I14),IF(วิชา7!I44="","",วิชา7!I44))</f>
        <v/>
      </c>
      <c r="J14" s="122" t="str">
        <f>IF($P$2=1,IF(วิชา7!J14="","",วิชา7!J14),IF(วิชา7!J44="","",วิชา7!J44))</f>
        <v/>
      </c>
      <c r="K14" s="123" t="str">
        <f>IF($P$2=1,IF(วิชา7!K14="","",วิชา7!K14),IF(วิชา7!K44="","",วิชา7!K44))</f>
        <v/>
      </c>
      <c r="L14" s="122" t="str">
        <f>IF($P$2=1,IF(วิชา7!L14="","",วิชา7!L14),IF(วิชา7!L44="","",วิชา7!L44))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267">
        <f t="shared" si="2"/>
        <v>10</v>
      </c>
      <c r="B15" s="114" t="str">
        <f>IF($P$2=1,IF(วิชา7!B15="","",วิชา7!B15),IF(วิชา7!B45="","",วิชา7!B45))</f>
        <v/>
      </c>
      <c r="C15" s="123" t="str">
        <f>IF($P$2=1,IF(วิชา7!C15="","",วิชา7!C15),IF(วิชา7!C45="","",วิชา7!C45))</f>
        <v/>
      </c>
      <c r="D15" s="123" t="str">
        <f>IF($P$2=1,IF(วิชา7!D15="","",วิชา7!D15),IF(วิชา7!D45="","",วิชา7!D45))</f>
        <v/>
      </c>
      <c r="E15" s="123" t="str">
        <f>IF($P$2=1,IF(วิชา7!E15="","",วิชา7!E15),IF(วิชา7!E45="","",วิชา7!E45))</f>
        <v/>
      </c>
      <c r="F15" s="122" t="str">
        <f>IF($P$2=1,IF(วิชา7!F15="","",วิชา7!F15),IF(วิชา7!F45="","",วิชา7!F45))</f>
        <v/>
      </c>
      <c r="G15" s="123" t="str">
        <f>IF($P$2=1,IF(วิชา7!G15="","",วิชา7!G15),IF(วิชา7!G45="","",วิชา7!G45))</f>
        <v/>
      </c>
      <c r="H15" s="123" t="str">
        <f>IF($P$2=1,IF(วิชา7!H15="","",วิชา7!H15),IF(วิชา7!H45="","",วิชา7!H45))</f>
        <v/>
      </c>
      <c r="I15" s="123" t="str">
        <f>IF($P$2=1,IF(วิชา7!I15="","",วิชา7!I15),IF(วิชา7!I45="","",วิชา7!I45))</f>
        <v/>
      </c>
      <c r="J15" s="122" t="str">
        <f>IF($P$2=1,IF(วิชา7!J15="","",วิชา7!J15),IF(วิชา7!J45="","",วิชา7!J45))</f>
        <v/>
      </c>
      <c r="K15" s="123" t="str">
        <f>IF($P$2=1,IF(วิชา7!K15="","",วิชา7!K15),IF(วิชา7!K45="","",วิชา7!K45))</f>
        <v/>
      </c>
      <c r="L15" s="122" t="str">
        <f>IF($P$2=1,IF(วิชา7!L15="","",วิชา7!L15),IF(วิชา7!L45="","",วิชา7!L45))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267">
        <f t="shared" si="2"/>
        <v>11</v>
      </c>
      <c r="B16" s="114" t="str">
        <f>IF($P$2=1,IF(วิชา7!B16="","",วิชา7!B16),IF(วิชา7!B46="","",วิชา7!B46))</f>
        <v/>
      </c>
      <c r="C16" s="123" t="str">
        <f>IF($P$2=1,IF(วิชา7!C16="","",วิชา7!C16),IF(วิชา7!C46="","",วิชา7!C46))</f>
        <v/>
      </c>
      <c r="D16" s="123" t="str">
        <f>IF($P$2=1,IF(วิชา7!D16="","",วิชา7!D16),IF(วิชา7!D46="","",วิชา7!D46))</f>
        <v/>
      </c>
      <c r="E16" s="123" t="str">
        <f>IF($P$2=1,IF(วิชา7!E16="","",วิชา7!E16),IF(วิชา7!E46="","",วิชา7!E46))</f>
        <v/>
      </c>
      <c r="F16" s="122" t="str">
        <f>IF($P$2=1,IF(วิชา7!F16="","",วิชา7!F16),IF(วิชา7!F46="","",วิชา7!F46))</f>
        <v/>
      </c>
      <c r="G16" s="123" t="str">
        <f>IF($P$2=1,IF(วิชา7!G16="","",วิชา7!G16),IF(วิชา7!G46="","",วิชา7!G46))</f>
        <v/>
      </c>
      <c r="H16" s="123" t="str">
        <f>IF($P$2=1,IF(วิชา7!H16="","",วิชา7!H16),IF(วิชา7!H46="","",วิชา7!H46))</f>
        <v/>
      </c>
      <c r="I16" s="123" t="str">
        <f>IF($P$2=1,IF(วิชา7!I16="","",วิชา7!I16),IF(วิชา7!I46="","",วิชา7!I46))</f>
        <v/>
      </c>
      <c r="J16" s="122" t="str">
        <f>IF($P$2=1,IF(วิชา7!J16="","",วิชา7!J16),IF(วิชา7!J46="","",วิชา7!J46))</f>
        <v/>
      </c>
      <c r="K16" s="123" t="str">
        <f>IF($P$2=1,IF(วิชา7!K16="","",วิชา7!K16),IF(วิชา7!K46="","",วิชา7!K46))</f>
        <v/>
      </c>
      <c r="L16" s="122" t="str">
        <f>IF($P$2=1,IF(วิชา7!L16="","",วิชา7!L16),IF(วิชา7!L46="","",วิชา7!L46))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IF($P$2=1,IF(วิชา7!B17="","",วิชา7!B17),IF(วิชา7!B47="","",วิชา7!B47))</f>
        <v/>
      </c>
      <c r="C17" s="123" t="str">
        <f>IF($P$2=1,IF(วิชา7!C17="","",วิชา7!C17),IF(วิชา7!C47="","",วิชา7!C47))</f>
        <v/>
      </c>
      <c r="D17" s="123" t="str">
        <f>IF($P$2=1,IF(วิชา7!D17="","",วิชา7!D17),IF(วิชา7!D47="","",วิชา7!D47))</f>
        <v/>
      </c>
      <c r="E17" s="123" t="str">
        <f>IF($P$2=1,IF(วิชา7!E17="","",วิชา7!E17),IF(วิชา7!E47="","",วิชา7!E47))</f>
        <v/>
      </c>
      <c r="F17" s="122" t="str">
        <f>IF($P$2=1,IF(วิชา7!F17="","",วิชา7!F17),IF(วิชา7!F47="","",วิชา7!F47))</f>
        <v/>
      </c>
      <c r="G17" s="123" t="str">
        <f>IF($P$2=1,IF(วิชา7!G17="","",วิชา7!G17),IF(วิชา7!G47="","",วิชา7!G47))</f>
        <v/>
      </c>
      <c r="H17" s="123" t="str">
        <f>IF($P$2=1,IF(วิชา7!H17="","",วิชา7!H17),IF(วิชา7!H47="","",วิชา7!H47))</f>
        <v/>
      </c>
      <c r="I17" s="123" t="str">
        <f>IF($P$2=1,IF(วิชา7!I17="","",วิชา7!I17),IF(วิชา7!I47="","",วิชา7!I47))</f>
        <v/>
      </c>
      <c r="J17" s="122" t="str">
        <f>IF($P$2=1,IF(วิชา7!J17="","",วิชา7!J17),IF(วิชา7!J47="","",วิชา7!J47))</f>
        <v/>
      </c>
      <c r="K17" s="123" t="str">
        <f>IF($P$2=1,IF(วิชา7!K17="","",วิชา7!K17),IF(วิชา7!K47="","",วิชา7!K47))</f>
        <v/>
      </c>
      <c r="L17" s="122" t="str">
        <f>IF($P$2=1,IF(วิชา7!L17="","",วิชา7!L17),IF(วิชา7!L47="","",วิชา7!L47))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IF($P$2=1,IF(วิชา7!B18="","",วิชา7!B18),IF(วิชา7!B48="","",วิชา7!B48))</f>
        <v/>
      </c>
      <c r="C18" s="123" t="str">
        <f>IF($P$2=1,IF(วิชา7!C18="","",วิชา7!C18),IF(วิชา7!C48="","",วิชา7!C48))</f>
        <v/>
      </c>
      <c r="D18" s="123" t="str">
        <f>IF($P$2=1,IF(วิชา7!D18="","",วิชา7!D18),IF(วิชา7!D48="","",วิชา7!D48))</f>
        <v/>
      </c>
      <c r="E18" s="123" t="str">
        <f>IF($P$2=1,IF(วิชา7!E18="","",วิชา7!E18),IF(วิชา7!E48="","",วิชา7!E48))</f>
        <v/>
      </c>
      <c r="F18" s="122" t="str">
        <f>IF($P$2=1,IF(วิชา7!F18="","",วิชา7!F18),IF(วิชา7!F48="","",วิชา7!F48))</f>
        <v/>
      </c>
      <c r="G18" s="123" t="str">
        <f>IF($P$2=1,IF(วิชา7!G18="","",วิชา7!G18),IF(วิชา7!G48="","",วิชา7!G48))</f>
        <v/>
      </c>
      <c r="H18" s="123" t="str">
        <f>IF($P$2=1,IF(วิชา7!H18="","",วิชา7!H18),IF(วิชา7!H48="","",วิชา7!H48))</f>
        <v/>
      </c>
      <c r="I18" s="123" t="str">
        <f>IF($P$2=1,IF(วิชา7!I18="","",วิชา7!I18),IF(วิชา7!I48="","",วิชา7!I48))</f>
        <v/>
      </c>
      <c r="J18" s="122" t="str">
        <f>IF($P$2=1,IF(วิชา7!J18="","",วิชา7!J18),IF(วิชา7!J48="","",วิชา7!J48))</f>
        <v/>
      </c>
      <c r="K18" s="123" t="str">
        <f>IF($P$2=1,IF(วิชา7!K18="","",วิชา7!K18),IF(วิชา7!K48="","",วิชา7!K48))</f>
        <v/>
      </c>
      <c r="L18" s="122" t="str">
        <f>IF($P$2=1,IF(วิชา7!L18="","",วิชา7!L18),IF(วิชา7!L48="","",วิชา7!L48))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IF($P$2=1,IF(วิชา7!B19="","",วิชา7!B19),IF(วิชา7!B49="","",วิชา7!B49))</f>
        <v/>
      </c>
      <c r="C19" s="123" t="str">
        <f>IF($P$2=1,IF(วิชา7!C19="","",วิชา7!C19),IF(วิชา7!C49="","",วิชา7!C49))</f>
        <v/>
      </c>
      <c r="D19" s="123" t="str">
        <f>IF($P$2=1,IF(วิชา7!D19="","",วิชา7!D19),IF(วิชา7!D49="","",วิชา7!D49))</f>
        <v/>
      </c>
      <c r="E19" s="123" t="str">
        <f>IF($P$2=1,IF(วิชา7!E19="","",วิชา7!E19),IF(วิชา7!E49="","",วิชา7!E49))</f>
        <v/>
      </c>
      <c r="F19" s="122" t="str">
        <f>IF($P$2=1,IF(วิชา7!F19="","",วิชา7!F19),IF(วิชา7!F49="","",วิชา7!F49))</f>
        <v/>
      </c>
      <c r="G19" s="123" t="str">
        <f>IF($P$2=1,IF(วิชา7!G19="","",วิชา7!G19),IF(วิชา7!G49="","",วิชา7!G49))</f>
        <v/>
      </c>
      <c r="H19" s="123" t="str">
        <f>IF($P$2=1,IF(วิชา7!H19="","",วิชา7!H19),IF(วิชา7!H49="","",วิชา7!H49))</f>
        <v/>
      </c>
      <c r="I19" s="123" t="str">
        <f>IF($P$2=1,IF(วิชา7!I19="","",วิชา7!I19),IF(วิชา7!I49="","",วิชา7!I49))</f>
        <v/>
      </c>
      <c r="J19" s="122" t="str">
        <f>IF($P$2=1,IF(วิชา7!J19="","",วิชา7!J19),IF(วิชา7!J49="","",วิชา7!J49))</f>
        <v/>
      </c>
      <c r="K19" s="123" t="str">
        <f>IF($P$2=1,IF(วิชา7!K19="","",วิชา7!K19),IF(วิชา7!K49="","",วิชา7!K49))</f>
        <v/>
      </c>
      <c r="L19" s="122" t="str">
        <f>IF($P$2=1,IF(วิชา7!L19="","",วิชา7!L19),IF(วิชา7!L49="","",วิชา7!L49))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IF($P$2=1,IF(วิชา7!B20="","",วิชา7!B20),IF(วิชา7!B50="","",วิชา7!B50))</f>
        <v/>
      </c>
      <c r="C20" s="123" t="str">
        <f>IF($P$2=1,IF(วิชา7!C20="","",วิชา7!C20),IF(วิชา7!C50="","",วิชา7!C50))</f>
        <v/>
      </c>
      <c r="D20" s="123" t="str">
        <f>IF($P$2=1,IF(วิชา7!D20="","",วิชา7!D20),IF(วิชา7!D50="","",วิชา7!D50))</f>
        <v/>
      </c>
      <c r="E20" s="123" t="str">
        <f>IF($P$2=1,IF(วิชา7!E20="","",วิชา7!E20),IF(วิชา7!E50="","",วิชา7!E50))</f>
        <v/>
      </c>
      <c r="F20" s="122" t="str">
        <f>IF($P$2=1,IF(วิชา7!F20="","",วิชา7!F20),IF(วิชา7!F50="","",วิชา7!F50))</f>
        <v/>
      </c>
      <c r="G20" s="123" t="str">
        <f>IF($P$2=1,IF(วิชา7!G20="","",วิชา7!G20),IF(วิชา7!G50="","",วิชา7!G50))</f>
        <v/>
      </c>
      <c r="H20" s="123" t="str">
        <f>IF($P$2=1,IF(วิชา7!H20="","",วิชา7!H20),IF(วิชา7!H50="","",วิชา7!H50))</f>
        <v/>
      </c>
      <c r="I20" s="123" t="str">
        <f>IF($P$2=1,IF(วิชา7!I20="","",วิชา7!I20),IF(วิชา7!I50="","",วิชา7!I50))</f>
        <v/>
      </c>
      <c r="J20" s="122" t="str">
        <f>IF($P$2=1,IF(วิชา7!J20="","",วิชา7!J20),IF(วิชา7!J50="","",วิชา7!J50))</f>
        <v/>
      </c>
      <c r="K20" s="123" t="str">
        <f>IF($P$2=1,IF(วิชา7!K20="","",วิชา7!K20),IF(วิชา7!K50="","",วิชา7!K50))</f>
        <v/>
      </c>
      <c r="L20" s="122" t="str">
        <f>IF($P$2=1,IF(วิชา7!L20="","",วิชา7!L20),IF(วิชา7!L50="","",วิชา7!L50))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IF($P$2=1,IF(วิชา7!B21="","",วิชา7!B21),IF(วิชา7!B51="","",วิชา7!B51))</f>
        <v/>
      </c>
      <c r="C21" s="123" t="str">
        <f>IF($P$2=1,IF(วิชา7!C21="","",วิชา7!C21),IF(วิชา7!C51="","",วิชา7!C51))</f>
        <v/>
      </c>
      <c r="D21" s="123" t="str">
        <f>IF($P$2=1,IF(วิชา7!D21="","",วิชา7!D21),IF(วิชา7!D51="","",วิชา7!D51))</f>
        <v/>
      </c>
      <c r="E21" s="123" t="str">
        <f>IF($P$2=1,IF(วิชา7!E21="","",วิชา7!E21),IF(วิชา7!E51="","",วิชา7!E51))</f>
        <v/>
      </c>
      <c r="F21" s="122" t="str">
        <f>IF($P$2=1,IF(วิชา7!F21="","",วิชา7!F21),IF(วิชา7!F51="","",วิชา7!F51))</f>
        <v/>
      </c>
      <c r="G21" s="123" t="str">
        <f>IF($P$2=1,IF(วิชา7!G21="","",วิชา7!G21),IF(วิชา7!G51="","",วิชา7!G51))</f>
        <v/>
      </c>
      <c r="H21" s="123" t="str">
        <f>IF($P$2=1,IF(วิชา7!H21="","",วิชา7!H21),IF(วิชา7!H51="","",วิชา7!H51))</f>
        <v/>
      </c>
      <c r="I21" s="123" t="str">
        <f>IF($P$2=1,IF(วิชา7!I21="","",วิชา7!I21),IF(วิชา7!I51="","",วิชา7!I51))</f>
        <v/>
      </c>
      <c r="J21" s="122" t="str">
        <f>IF($P$2=1,IF(วิชา7!J21="","",วิชา7!J21),IF(วิชา7!J51="","",วิชา7!J51))</f>
        <v/>
      </c>
      <c r="K21" s="123" t="str">
        <f>IF($P$2=1,IF(วิชา7!K21="","",วิชา7!K21),IF(วิชา7!K51="","",วิชา7!K51))</f>
        <v/>
      </c>
      <c r="L21" s="122" t="str">
        <f>IF($P$2=1,IF(วิชา7!L21="","",วิชา7!L21),IF(วิชา7!L51="","",วิชา7!L51))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IF($P$2=1,IF(วิชา7!B22="","",วิชา7!B22),IF(วิชา7!B52="","",วิชา7!B52))</f>
        <v/>
      </c>
      <c r="C22" s="123" t="str">
        <f>IF($P$2=1,IF(วิชา7!C22="","",วิชา7!C22),IF(วิชา7!C52="","",วิชา7!C52))</f>
        <v/>
      </c>
      <c r="D22" s="123" t="str">
        <f>IF($P$2=1,IF(วิชา7!D22="","",วิชา7!D22),IF(วิชา7!D52="","",วิชา7!D52))</f>
        <v/>
      </c>
      <c r="E22" s="123" t="str">
        <f>IF($P$2=1,IF(วิชา7!E22="","",วิชา7!E22),IF(วิชา7!E52="","",วิชา7!E52))</f>
        <v/>
      </c>
      <c r="F22" s="122" t="str">
        <f>IF($P$2=1,IF(วิชา7!F22="","",วิชา7!F22),IF(วิชา7!F52="","",วิชา7!F52))</f>
        <v/>
      </c>
      <c r="G22" s="123" t="str">
        <f>IF($P$2=1,IF(วิชา7!G22="","",วิชา7!G22),IF(วิชา7!G52="","",วิชา7!G52))</f>
        <v/>
      </c>
      <c r="H22" s="123" t="str">
        <f>IF($P$2=1,IF(วิชา7!H22="","",วิชา7!H22),IF(วิชา7!H52="","",วิชา7!H52))</f>
        <v/>
      </c>
      <c r="I22" s="123" t="str">
        <f>IF($P$2=1,IF(วิชา7!I22="","",วิชา7!I22),IF(วิชา7!I52="","",วิชา7!I52))</f>
        <v/>
      </c>
      <c r="J22" s="122" t="str">
        <f>IF($P$2=1,IF(วิชา7!J22="","",วิชา7!J22),IF(วิชา7!J52="","",วิชา7!J52))</f>
        <v/>
      </c>
      <c r="K22" s="123" t="str">
        <f>IF($P$2=1,IF(วิชา7!K22="","",วิชา7!K22),IF(วิชา7!K52="","",วิชา7!K52))</f>
        <v/>
      </c>
      <c r="L22" s="122" t="str">
        <f>IF($P$2=1,IF(วิชา7!L22="","",วิชา7!L22),IF(วิชา7!L52="","",วิชา7!L52))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IF($P$2=1,IF(วิชา7!B23="","",วิชา7!B23),IF(วิชา7!B53="","",วิชา7!B53))</f>
        <v/>
      </c>
      <c r="C23" s="123" t="str">
        <f>IF($P$2=1,IF(วิชา7!C23="","",วิชา7!C23),IF(วิชา7!C53="","",วิชา7!C53))</f>
        <v/>
      </c>
      <c r="D23" s="123" t="str">
        <f>IF($P$2=1,IF(วิชา7!D23="","",วิชา7!D23),IF(วิชา7!D53="","",วิชา7!D53))</f>
        <v/>
      </c>
      <c r="E23" s="123" t="str">
        <f>IF($P$2=1,IF(วิชา7!E23="","",วิชา7!E23),IF(วิชา7!E53="","",วิชา7!E53))</f>
        <v/>
      </c>
      <c r="F23" s="122" t="str">
        <f>IF($P$2=1,IF(วิชา7!F23="","",วิชา7!F23),IF(วิชา7!F53="","",วิชา7!F53))</f>
        <v/>
      </c>
      <c r="G23" s="123" t="str">
        <f>IF($P$2=1,IF(วิชา7!G23="","",วิชา7!G23),IF(วิชา7!G53="","",วิชา7!G53))</f>
        <v/>
      </c>
      <c r="H23" s="123" t="str">
        <f>IF($P$2=1,IF(วิชา7!H23="","",วิชา7!H23),IF(วิชา7!H53="","",วิชา7!H53))</f>
        <v/>
      </c>
      <c r="I23" s="123" t="str">
        <f>IF($P$2=1,IF(วิชา7!I23="","",วิชา7!I23),IF(วิชา7!I53="","",วิชา7!I53))</f>
        <v/>
      </c>
      <c r="J23" s="122" t="str">
        <f>IF($P$2=1,IF(วิชา7!J23="","",วิชา7!J23),IF(วิชา7!J53="","",วิชา7!J53))</f>
        <v/>
      </c>
      <c r="K23" s="123" t="str">
        <f>IF($P$2=1,IF(วิชา7!K23="","",วิชา7!K23),IF(วิชา7!K53="","",วิชา7!K53))</f>
        <v/>
      </c>
      <c r="L23" s="122" t="str">
        <f>IF($P$2=1,IF(วิชา7!L23="","",วิชา7!L23),IF(วิชา7!L53="","",วิชา7!L53))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IF($P$2=1,IF(วิชา7!B24="","",วิชา7!B24),IF(วิชา7!B54="","",วิชา7!B54))</f>
        <v/>
      </c>
      <c r="C24" s="123" t="str">
        <f>IF($P$2=1,IF(วิชา7!C24="","",วิชา7!C24),IF(วิชา7!C54="","",วิชา7!C54))</f>
        <v/>
      </c>
      <c r="D24" s="123" t="str">
        <f>IF($P$2=1,IF(วิชา7!D24="","",วิชา7!D24),IF(วิชา7!D54="","",วิชา7!D54))</f>
        <v/>
      </c>
      <c r="E24" s="123" t="str">
        <f>IF($P$2=1,IF(วิชา7!E24="","",วิชา7!E24),IF(วิชา7!E54="","",วิชา7!E54))</f>
        <v/>
      </c>
      <c r="F24" s="122" t="str">
        <f>IF($P$2=1,IF(วิชา7!F24="","",วิชา7!F24),IF(วิชา7!F54="","",วิชา7!F54))</f>
        <v/>
      </c>
      <c r="G24" s="123" t="str">
        <f>IF($P$2=1,IF(วิชา7!G24="","",วิชา7!G24),IF(วิชา7!G54="","",วิชา7!G54))</f>
        <v/>
      </c>
      <c r="H24" s="123" t="str">
        <f>IF($P$2=1,IF(วิชา7!H24="","",วิชา7!H24),IF(วิชา7!H54="","",วิชา7!H54))</f>
        <v/>
      </c>
      <c r="I24" s="123" t="str">
        <f>IF($P$2=1,IF(วิชา7!I24="","",วิชา7!I24),IF(วิชา7!I54="","",วิชา7!I54))</f>
        <v/>
      </c>
      <c r="J24" s="122" t="str">
        <f>IF($P$2=1,IF(วิชา7!J24="","",วิชา7!J24),IF(วิชา7!J54="","",วิชา7!J54))</f>
        <v/>
      </c>
      <c r="K24" s="123" t="str">
        <f>IF($P$2=1,IF(วิชา7!K24="","",วิชา7!K24),IF(วิชา7!K54="","",วิชา7!K54))</f>
        <v/>
      </c>
      <c r="L24" s="122" t="str">
        <f>IF($P$2=1,IF(วิชา7!L24="","",วิชา7!L24),IF(วิชา7!L54="","",วิชา7!L54))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IF($P$2=1,IF(วิชา7!B25="","",วิชา7!B25),IF(วิชา7!B55="","",วิชา7!B55))</f>
        <v/>
      </c>
      <c r="C25" s="123" t="str">
        <f>IF($P$2=1,IF(วิชา7!C25="","",วิชา7!C25),IF(วิชา7!C55="","",วิชา7!C55))</f>
        <v/>
      </c>
      <c r="D25" s="123" t="str">
        <f>IF($P$2=1,IF(วิชา7!D25="","",วิชา7!D25),IF(วิชา7!D55="","",วิชา7!D55))</f>
        <v/>
      </c>
      <c r="E25" s="123" t="str">
        <f>IF($P$2=1,IF(วิชา7!E25="","",วิชา7!E25),IF(วิชา7!E55="","",วิชา7!E55))</f>
        <v/>
      </c>
      <c r="F25" s="122" t="str">
        <f>IF($P$2=1,IF(วิชา7!F25="","",วิชา7!F25),IF(วิชา7!F55="","",วิชา7!F55))</f>
        <v/>
      </c>
      <c r="G25" s="123" t="str">
        <f>IF($P$2=1,IF(วิชา7!G25="","",วิชา7!G25),IF(วิชา7!G55="","",วิชา7!G55))</f>
        <v/>
      </c>
      <c r="H25" s="123" t="str">
        <f>IF($P$2=1,IF(วิชา7!H25="","",วิชา7!H25),IF(วิชา7!H55="","",วิชา7!H55))</f>
        <v/>
      </c>
      <c r="I25" s="123" t="str">
        <f>IF($P$2=1,IF(วิชา7!I25="","",วิชา7!I25),IF(วิชา7!I55="","",วิชา7!I55))</f>
        <v/>
      </c>
      <c r="J25" s="122" t="str">
        <f>IF($P$2=1,IF(วิชา7!J25="","",วิชา7!J25),IF(วิชา7!J55="","",วิชา7!J55))</f>
        <v/>
      </c>
      <c r="K25" s="123" t="str">
        <f>IF($P$2=1,IF(วิชา7!K25="","",วิชา7!K25),IF(วิชา7!K55="","",วิชา7!K55))</f>
        <v/>
      </c>
      <c r="L25" s="122" t="str">
        <f>IF($P$2=1,IF(วิชา7!L25="","",วิชา7!L25),IF(วิชา7!L55="","",วิชา7!L55))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IF($P$2=1,IF(วิชา7!B26="","",วิชา7!B26),IF(วิชา7!B56="","",วิชา7!B56))</f>
        <v/>
      </c>
      <c r="C26" s="123" t="str">
        <f>IF($P$2=1,IF(วิชา7!C26="","",วิชา7!C26),IF(วิชา7!C56="","",วิชา7!C56))</f>
        <v/>
      </c>
      <c r="D26" s="123" t="str">
        <f>IF($P$2=1,IF(วิชา7!D26="","",วิชา7!D26),IF(วิชา7!D56="","",วิชา7!D56))</f>
        <v/>
      </c>
      <c r="E26" s="123" t="str">
        <f>IF($P$2=1,IF(วิชา7!E26="","",วิชา7!E26),IF(วิชา7!E56="","",วิชา7!E56))</f>
        <v/>
      </c>
      <c r="F26" s="122" t="str">
        <f>IF($P$2=1,IF(วิชา7!F26="","",วิชา7!F26),IF(วิชา7!F56="","",วิชา7!F56))</f>
        <v/>
      </c>
      <c r="G26" s="123" t="str">
        <f>IF($P$2=1,IF(วิชา7!G26="","",วิชา7!G26),IF(วิชา7!G56="","",วิชา7!G56))</f>
        <v/>
      </c>
      <c r="H26" s="123" t="str">
        <f>IF($P$2=1,IF(วิชา7!H26="","",วิชา7!H26),IF(วิชา7!H56="","",วิชา7!H56))</f>
        <v/>
      </c>
      <c r="I26" s="123" t="str">
        <f>IF($P$2=1,IF(วิชา7!I26="","",วิชา7!I26),IF(วิชา7!I56="","",วิชา7!I56))</f>
        <v/>
      </c>
      <c r="J26" s="122" t="str">
        <f>IF($P$2=1,IF(วิชา7!J26="","",วิชา7!J26),IF(วิชา7!J56="","",วิชา7!J56))</f>
        <v/>
      </c>
      <c r="K26" s="123" t="str">
        <f>IF($P$2=1,IF(วิชา7!K26="","",วิชา7!K26),IF(วิชา7!K56="","",วิชา7!K56))</f>
        <v/>
      </c>
      <c r="L26" s="122" t="str">
        <f>IF($P$2=1,IF(วิชา7!L26="","",วิชา7!L26),IF(วิชา7!L56="","",วิชา7!L56))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IF($P$2=1,IF(วิชา7!B27="","",วิชา7!B27),IF(วิชา7!B57="","",วิชา7!B57))</f>
        <v/>
      </c>
      <c r="C27" s="123" t="str">
        <f>IF($P$2=1,IF(วิชา7!C27="","",วิชา7!C27),IF(วิชา7!C57="","",วิชา7!C57))</f>
        <v/>
      </c>
      <c r="D27" s="123" t="str">
        <f>IF($P$2=1,IF(วิชา7!D27="","",วิชา7!D27),IF(วิชา7!D57="","",วิชา7!D57))</f>
        <v/>
      </c>
      <c r="E27" s="123" t="str">
        <f>IF($P$2=1,IF(วิชา7!E27="","",วิชา7!E27),IF(วิชา7!E57="","",วิชา7!E57))</f>
        <v/>
      </c>
      <c r="F27" s="122" t="str">
        <f>IF($P$2=1,IF(วิชา7!F27="","",วิชา7!F27),IF(วิชา7!F57="","",วิชา7!F57))</f>
        <v/>
      </c>
      <c r="G27" s="123" t="str">
        <f>IF($P$2=1,IF(วิชา7!G27="","",วิชา7!G27),IF(วิชา7!G57="","",วิชา7!G57))</f>
        <v/>
      </c>
      <c r="H27" s="123" t="str">
        <f>IF($P$2=1,IF(วิชา7!H27="","",วิชา7!H27),IF(วิชา7!H57="","",วิชา7!H57))</f>
        <v/>
      </c>
      <c r="I27" s="123" t="str">
        <f>IF($P$2=1,IF(วิชา7!I27="","",วิชา7!I27),IF(วิชา7!I57="","",วิชา7!I57))</f>
        <v/>
      </c>
      <c r="J27" s="122" t="str">
        <f>IF($P$2=1,IF(วิชา7!J27="","",วิชา7!J27),IF(วิชา7!J57="","",วิชา7!J57))</f>
        <v/>
      </c>
      <c r="K27" s="123" t="str">
        <f>IF($P$2=1,IF(วิชา7!K27="","",วิชา7!K27),IF(วิชา7!K57="","",วิชา7!K57))</f>
        <v/>
      </c>
      <c r="L27" s="122" t="str">
        <f>IF($P$2=1,IF(วิชา7!L27="","",วิชา7!L27),IF(วิชา7!L57="","",วิชา7!L57))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IF($P$2=1,IF(วิชา7!B28="","",วิชา7!B28),IF(วิชา7!B58="","",วิชา7!B58))</f>
        <v/>
      </c>
      <c r="C28" s="123" t="str">
        <f>IF($P$2=1,IF(วิชา7!C28="","",วิชา7!C28),IF(วิชา7!C58="","",วิชา7!C58))</f>
        <v/>
      </c>
      <c r="D28" s="123" t="str">
        <f>IF($P$2=1,IF(วิชา7!D28="","",วิชา7!D28),IF(วิชา7!D58="","",วิชา7!D58))</f>
        <v/>
      </c>
      <c r="E28" s="123" t="str">
        <f>IF($P$2=1,IF(วิชา7!E28="","",วิชา7!E28),IF(วิชา7!E58="","",วิชา7!E58))</f>
        <v/>
      </c>
      <c r="F28" s="122" t="str">
        <f>IF($P$2=1,IF(วิชา7!F28="","",วิชา7!F28),IF(วิชา7!F58="","",วิชา7!F58))</f>
        <v/>
      </c>
      <c r="G28" s="123" t="str">
        <f>IF($P$2=1,IF(วิชา7!G28="","",วิชา7!G28),IF(วิชา7!G58="","",วิชา7!G58))</f>
        <v/>
      </c>
      <c r="H28" s="123" t="str">
        <f>IF($P$2=1,IF(วิชา7!H28="","",วิชา7!H28),IF(วิชา7!H58="","",วิชา7!H58))</f>
        <v/>
      </c>
      <c r="I28" s="123" t="str">
        <f>IF($P$2=1,IF(วิชา7!I28="","",วิชา7!I28),IF(วิชา7!I58="","",วิชา7!I58))</f>
        <v/>
      </c>
      <c r="J28" s="122" t="str">
        <f>IF($P$2=1,IF(วิชา7!J28="","",วิชา7!J28),IF(วิชา7!J58="","",วิชา7!J58))</f>
        <v/>
      </c>
      <c r="K28" s="123" t="str">
        <f>IF($P$2=1,IF(วิชา7!K28="","",วิชา7!K28),IF(วิชา7!K58="","",วิชา7!K58))</f>
        <v/>
      </c>
      <c r="L28" s="122" t="str">
        <f>IF($P$2=1,IF(วิชา7!L28="","",วิชา7!L28),IF(วิชา7!L58="","",วิชา7!L58))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IF($P$2=1,IF(วิชา7!B29="","",วิชา7!B29),IF(วิชา7!B59="","",วิชา7!B59))</f>
        <v/>
      </c>
      <c r="C29" s="123" t="str">
        <f>IF($P$2=1,IF(วิชา7!C29="","",วิชา7!C29),IF(วิชา7!C59="","",วิชา7!C59))</f>
        <v/>
      </c>
      <c r="D29" s="123" t="str">
        <f>IF($P$2=1,IF(วิชา7!D29="","",วิชา7!D29),IF(วิชา7!D59="","",วิชา7!D59))</f>
        <v/>
      </c>
      <c r="E29" s="123" t="str">
        <f>IF($P$2=1,IF(วิชา7!E29="","",วิชา7!E29),IF(วิชา7!E59="","",วิชา7!E59))</f>
        <v/>
      </c>
      <c r="F29" s="122" t="str">
        <f>IF($P$2=1,IF(วิชา7!F29="","",วิชา7!F29),IF(วิชา7!F59="","",วิชา7!F59))</f>
        <v/>
      </c>
      <c r="G29" s="123" t="str">
        <f>IF($P$2=1,IF(วิชา7!G29="","",วิชา7!G29),IF(วิชา7!G59="","",วิชา7!G59))</f>
        <v/>
      </c>
      <c r="H29" s="123" t="str">
        <f>IF($P$2=1,IF(วิชา7!H29="","",วิชา7!H29),IF(วิชา7!H59="","",วิชา7!H59))</f>
        <v/>
      </c>
      <c r="I29" s="123" t="str">
        <f>IF($P$2=1,IF(วิชา7!I29="","",วิชา7!I29),IF(วิชา7!I59="","",วิชา7!I59))</f>
        <v/>
      </c>
      <c r="J29" s="122" t="str">
        <f>IF($P$2=1,IF(วิชา7!J29="","",วิชา7!J29),IF(วิชา7!J59="","",วิชา7!J59))</f>
        <v/>
      </c>
      <c r="K29" s="123" t="str">
        <f>IF($P$2=1,IF(วิชา7!K29="","",วิชา7!K29),IF(วิชา7!K59="","",วิชา7!K59))</f>
        <v/>
      </c>
      <c r="L29" s="122" t="str">
        <f>IF($P$2=1,IF(วิชา7!L29="","",วิชา7!L29),IF(วิชา7!L59="","",วิชา7!L59))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IF($P$2=1,IF(วิชา7!B30="","",วิชา7!B30),IF(วิชา7!B60="","",วิชา7!B60))</f>
        <v/>
      </c>
      <c r="C30" s="123" t="str">
        <f>IF($P$2=1,IF(วิชา7!C30="","",วิชา7!C30),IF(วิชา7!C60="","",วิชา7!C60))</f>
        <v/>
      </c>
      <c r="D30" s="123" t="str">
        <f>IF($P$2=1,IF(วิชา7!D30="","",วิชา7!D30),IF(วิชา7!D60="","",วิชา7!D60))</f>
        <v/>
      </c>
      <c r="E30" s="123" t="str">
        <f>IF($P$2=1,IF(วิชา7!E30="","",วิชา7!E30),IF(วิชา7!E60="","",วิชา7!E60))</f>
        <v/>
      </c>
      <c r="F30" s="122" t="str">
        <f>IF($P$2=1,IF(วิชา7!F30="","",วิชา7!F30),IF(วิชา7!F60="","",วิชา7!F60))</f>
        <v/>
      </c>
      <c r="G30" s="123" t="str">
        <f>IF($P$2=1,IF(วิชา7!G30="","",วิชา7!G30),IF(วิชา7!G60="","",วิชา7!G60))</f>
        <v/>
      </c>
      <c r="H30" s="123" t="str">
        <f>IF($P$2=1,IF(วิชา7!H30="","",วิชา7!H30),IF(วิชา7!H60="","",วิชา7!H60))</f>
        <v/>
      </c>
      <c r="I30" s="123" t="str">
        <f>IF($P$2=1,IF(วิชา7!I30="","",วิชา7!I30),IF(วิชา7!I60="","",วิชา7!I60))</f>
        <v/>
      </c>
      <c r="J30" s="122" t="str">
        <f>IF($P$2=1,IF(วิชา7!J30="","",วิชา7!J30),IF(วิชา7!J60="","",วิชา7!J60))</f>
        <v/>
      </c>
      <c r="K30" s="123" t="str">
        <f>IF($P$2=1,IF(วิชา7!K30="","",วิชา7!K30),IF(วิชา7!K60="","",วิชา7!K60))</f>
        <v/>
      </c>
      <c r="L30" s="122" t="str">
        <f>IF($P$2=1,IF(วิชา7!L30="","",วิชา7!L30),IF(วิชา7!L60="","",วิชา7!L60))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IF($P$2=1,IF(วิชา7!B31="","",วิชา7!B31),IF(วิชา7!B61="","",วิชา7!B61))</f>
        <v/>
      </c>
      <c r="C31" s="123" t="str">
        <f>IF($P$2=1,IF(วิชา7!C31="","",วิชา7!C31),IF(วิชา7!C61="","",วิชา7!C61))</f>
        <v/>
      </c>
      <c r="D31" s="123" t="str">
        <f>IF($P$2=1,IF(วิชา7!D31="","",วิชา7!D31),IF(วิชา7!D61="","",วิชา7!D61))</f>
        <v/>
      </c>
      <c r="E31" s="123" t="str">
        <f>IF($P$2=1,IF(วิชา7!E31="","",วิชา7!E31),IF(วิชา7!E61="","",วิชา7!E61))</f>
        <v/>
      </c>
      <c r="F31" s="122" t="str">
        <f>IF($P$2=1,IF(วิชา7!F31="","",วิชา7!F31),IF(วิชา7!F61="","",วิชา7!F61))</f>
        <v/>
      </c>
      <c r="G31" s="123" t="str">
        <f>IF($P$2=1,IF(วิชา7!G31="","",วิชา7!G31),IF(วิชา7!G61="","",วิชา7!G61))</f>
        <v/>
      </c>
      <c r="H31" s="123" t="str">
        <f>IF($P$2=1,IF(วิชา7!H31="","",วิชา7!H31),IF(วิชา7!H61="","",วิชา7!H61))</f>
        <v/>
      </c>
      <c r="I31" s="123" t="str">
        <f>IF($P$2=1,IF(วิชา7!I31="","",วิชา7!I31),IF(วิชา7!I61="","",วิชา7!I61))</f>
        <v/>
      </c>
      <c r="J31" s="122" t="str">
        <f>IF($P$2=1,IF(วิชา7!J31="","",วิชา7!J31),IF(วิชา7!J61="","",วิชา7!J61))</f>
        <v/>
      </c>
      <c r="K31" s="123" t="str">
        <f>IF($P$2=1,IF(วิชา7!K31="","",วิชา7!K31),IF(วิชา7!K61="","",วิชา7!K61))</f>
        <v/>
      </c>
      <c r="L31" s="122" t="str">
        <f>IF($P$2=1,IF(วิชา7!L31="","",วิชา7!L31),IF(วิชา7!L61="","",วิชา7!L61))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IF($P$2=1,IF(วิชา7!B32="","",วิชา7!B32),IF(วิชา7!B62="","",วิชา7!B62))</f>
        <v/>
      </c>
      <c r="C32" s="123" t="str">
        <f>IF($P$2=1,IF(วิชา7!C32="","",วิชา7!C32),IF(วิชา7!C62="","",วิชา7!C62))</f>
        <v/>
      </c>
      <c r="D32" s="123" t="str">
        <f>IF($P$2=1,IF(วิชา7!D32="","",วิชา7!D32),IF(วิชา7!D62="","",วิชา7!D62))</f>
        <v/>
      </c>
      <c r="E32" s="123" t="str">
        <f>IF($P$2=1,IF(วิชา7!E32="","",วิชา7!E32),IF(วิชา7!E62="","",วิชา7!E62))</f>
        <v/>
      </c>
      <c r="F32" s="122" t="str">
        <f>IF($P$2=1,IF(วิชา7!F32="","",วิชา7!F32),IF(วิชา7!F62="","",วิชา7!F62))</f>
        <v/>
      </c>
      <c r="G32" s="123" t="str">
        <f>IF($P$2=1,IF(วิชา7!G32="","",วิชา7!G32),IF(วิชา7!G62="","",วิชา7!G62))</f>
        <v/>
      </c>
      <c r="H32" s="123" t="str">
        <f>IF($P$2=1,IF(วิชา7!H32="","",วิชา7!H32),IF(วิชา7!H62="","",วิชา7!H62))</f>
        <v/>
      </c>
      <c r="I32" s="123" t="str">
        <f>IF($P$2=1,IF(วิชา7!I32="","",วิชา7!I32),IF(วิชา7!I62="","",วิชา7!I62))</f>
        <v/>
      </c>
      <c r="J32" s="122" t="str">
        <f>IF($P$2=1,IF(วิชา7!J32="","",วิชา7!J32),IF(วิชา7!J62="","",วิชา7!J62))</f>
        <v/>
      </c>
      <c r="K32" s="123" t="str">
        <f>IF($P$2=1,IF(วิชา7!K32="","",วิชา7!K32),IF(วิชา7!K62="","",วิชา7!K62))</f>
        <v/>
      </c>
      <c r="L32" s="122" t="str">
        <f>IF($P$2=1,IF(วิชา7!L32="","",วิชา7!L32),IF(วิชา7!L62="","",วิชา7!L62))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IF($P$2=1,IF(วิชา7!B33="","",วิชา7!B33),IF(วิชา7!B63="","",วิชา7!B63))</f>
        <v/>
      </c>
      <c r="C33" s="123" t="str">
        <f>IF($P$2=1,IF(วิชา7!C33="","",วิชา7!C33),IF(วิชา7!C63="","",วิชา7!C63))</f>
        <v/>
      </c>
      <c r="D33" s="123" t="str">
        <f>IF($P$2=1,IF(วิชา7!D33="","",วิชา7!D33),IF(วิชา7!D63="","",วิชา7!D63))</f>
        <v/>
      </c>
      <c r="E33" s="123" t="str">
        <f>IF($P$2=1,IF(วิชา7!E33="","",วิชา7!E33),IF(วิชา7!E63="","",วิชา7!E63))</f>
        <v/>
      </c>
      <c r="F33" s="122" t="str">
        <f>IF($P$2=1,IF(วิชา7!F33="","",วิชา7!F33),IF(วิชา7!F63="","",วิชา7!F63))</f>
        <v/>
      </c>
      <c r="G33" s="123" t="str">
        <f>IF($P$2=1,IF(วิชา7!G33="","",วิชา7!G33),IF(วิชา7!G63="","",วิชา7!G63))</f>
        <v/>
      </c>
      <c r="H33" s="123" t="str">
        <f>IF($P$2=1,IF(วิชา7!H33="","",วิชา7!H33),IF(วิชา7!H63="","",วิชา7!H63))</f>
        <v/>
      </c>
      <c r="I33" s="123" t="str">
        <f>IF($P$2=1,IF(วิชา7!I33="","",วิชา7!I33),IF(วิชา7!I63="","",วิชา7!I63))</f>
        <v/>
      </c>
      <c r="J33" s="122" t="str">
        <f>IF($P$2=1,IF(วิชา7!J33="","",วิชา7!J33),IF(วิชา7!J63="","",วิชา7!J63))</f>
        <v/>
      </c>
      <c r="K33" s="123" t="str">
        <f>IF($P$2=1,IF(วิชา7!K33="","",วิชา7!K33),IF(วิชา7!K63="","",วิชา7!K63))</f>
        <v/>
      </c>
      <c r="L33" s="122" t="str">
        <f>IF($P$2=1,IF(วิชา7!L33="","",วิชา7!L33),IF(วิชา7!L63="","",วิชา7!L63))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IF($P$2=1,IF(วิชา7!B34="","",วิชา7!B34),IF(วิชา7!B64="","",วิชา7!B64))</f>
        <v/>
      </c>
      <c r="C34" s="123" t="str">
        <f>IF($P$2=1,IF(วิชา7!C34="","",วิชา7!C34),IF(วิชา7!C64="","",วิชา7!C64))</f>
        <v/>
      </c>
      <c r="D34" s="123" t="str">
        <f>IF($P$2=1,IF(วิชา7!D34="","",วิชา7!D34),IF(วิชา7!D64="","",วิชา7!D64))</f>
        <v/>
      </c>
      <c r="E34" s="123" t="str">
        <f>IF($P$2=1,IF(วิชา7!E34="","",วิชา7!E34),IF(วิชา7!E64="","",วิชา7!E64))</f>
        <v/>
      </c>
      <c r="F34" s="122" t="str">
        <f>IF($P$2=1,IF(วิชา7!F34="","",วิชา7!F34),IF(วิชา7!F64="","",วิชา7!F64))</f>
        <v/>
      </c>
      <c r="G34" s="123" t="str">
        <f>IF($P$2=1,IF(วิชา7!G34="","",วิชา7!G34),IF(วิชา7!G64="","",วิชา7!G64))</f>
        <v/>
      </c>
      <c r="H34" s="123" t="str">
        <f>IF($P$2=1,IF(วิชา7!H34="","",วิชา7!H34),IF(วิชา7!H64="","",วิชา7!H64))</f>
        <v/>
      </c>
      <c r="I34" s="123" t="str">
        <f>IF($P$2=1,IF(วิชา7!I34="","",วิชา7!I34),IF(วิชา7!I64="","",วิชา7!I64))</f>
        <v/>
      </c>
      <c r="J34" s="122" t="str">
        <f>IF($P$2=1,IF(วิชา7!J34="","",วิชา7!J34),IF(วิชา7!J64="","",วิชา7!J64))</f>
        <v/>
      </c>
      <c r="K34" s="123" t="str">
        <f>IF($P$2=1,IF(วิชา7!K34="","",วิชา7!K34),IF(วิชา7!K64="","",วิชา7!K64))</f>
        <v/>
      </c>
      <c r="L34" s="122" t="str">
        <f>IF($P$2=1,IF(วิชา7!L34="","",วิชา7!L34),IF(วิชา7!L64="","",วิชา7!L64))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IF($P$2=1,IF(วิชา7!B35="","",วิชา7!B35),IF(วิชา7!B65="","",วิชา7!B65))</f>
        <v/>
      </c>
      <c r="C35" s="123" t="str">
        <f>IF($P$2=1,IF(วิชา7!C35="","",วิชา7!C35),IF(วิชา7!C65="","",วิชา7!C65))</f>
        <v/>
      </c>
      <c r="D35" s="123" t="str">
        <f>IF($P$2=1,IF(วิชา7!D35="","",วิชา7!D35),IF(วิชา7!D65="","",วิชา7!D65))</f>
        <v/>
      </c>
      <c r="E35" s="123" t="str">
        <f>IF($P$2=1,IF(วิชา7!E35="","",วิชา7!E35),IF(วิชา7!E65="","",วิชา7!E65))</f>
        <v/>
      </c>
      <c r="F35" s="122" t="str">
        <f>IF($P$2=1,IF(วิชา7!F35="","",วิชา7!F35),IF(วิชา7!F65="","",วิชา7!F65))</f>
        <v/>
      </c>
      <c r="G35" s="123" t="str">
        <f>IF($P$2=1,IF(วิชา7!G35="","",วิชา7!G35),IF(วิชา7!G65="","",วิชา7!G65))</f>
        <v/>
      </c>
      <c r="H35" s="123" t="str">
        <f>IF($P$2=1,IF(วิชา7!H35="","",วิชา7!H35),IF(วิชา7!H65="","",วิชา7!H65))</f>
        <v/>
      </c>
      <c r="I35" s="123" t="str">
        <f>IF($P$2=1,IF(วิชา7!I35="","",วิชา7!I35),IF(วิชา7!I65="","",วิชา7!I65))</f>
        <v/>
      </c>
      <c r="J35" s="122" t="str">
        <f>IF($P$2=1,IF(วิชา7!J35="","",วิชา7!J35),IF(วิชา7!J65="","",วิชา7!J65))</f>
        <v/>
      </c>
      <c r="K35" s="123" t="str">
        <f>IF($P$2=1,IF(วิชา7!K35="","",วิชา7!K35),IF(วิชา7!K65="","",วิชา7!K65))</f>
        <v/>
      </c>
      <c r="L35" s="122" t="str">
        <f>IF($P$2=1,IF(วิชา7!L35="","",วิชา7!L35),IF(วิชา7!L65="","",วิชา7!L65))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L1:L5"/>
    <mergeCell ref="M1:N1"/>
    <mergeCell ref="M2:N2"/>
    <mergeCell ref="M3:N4"/>
    <mergeCell ref="C2:C4"/>
    <mergeCell ref="D2:D4"/>
    <mergeCell ref="E2:E4"/>
    <mergeCell ref="F2:F5"/>
    <mergeCell ref="G2:G4"/>
    <mergeCell ref="A1:A2"/>
    <mergeCell ref="B1:B2"/>
    <mergeCell ref="C1:F1"/>
    <mergeCell ref="G1:J1"/>
    <mergeCell ref="K1:K5"/>
    <mergeCell ref="A3:A5"/>
    <mergeCell ref="B3:B5"/>
    <mergeCell ref="H2:H4"/>
    <mergeCell ref="I2:I4"/>
    <mergeCell ref="J2:J5"/>
  </mergeCells>
  <conditionalFormatting sqref="L6:L35">
    <cfRule type="cellIs" dxfId="30" priority="2" operator="equal">
      <formula>0</formula>
    </cfRule>
    <cfRule type="cellIs" dxfId="29" priority="3" operator="equal">
      <formula>"ย้ายออก"</formula>
    </cfRule>
  </conditionalFormatting>
  <conditionalFormatting sqref="K6:K35">
    <cfRule type="cellIs" dxfId="28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1BA4198-1E79-4226-913A-AD7AC0F3127A}">
          <x14:formula1>
            <xm:f>รายการ!$M$2:$M$3</xm:f>
          </x14:formula1>
          <xm:sqref>P2</xm:sqref>
        </x14:dataValidation>
        <x14:dataValidation type="list" allowBlank="1" showInputMessage="1" showErrorMessage="1" xr:uid="{CA447FA5-3CBD-444F-B219-DD210C38E64E}">
          <x14:formula1>
            <xm:f>รายการ!$K$2:$K$37</xm:f>
          </x14:formula1>
          <xm:sqref>P1</xm:sqref>
        </x14:dataValidation>
      </x14:dataValidations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377-357F-4062-BE61-3FA4105AECA8}">
  <sheetPr codeName="Sheet115"/>
  <dimension ref="A1:Q35"/>
  <sheetViews>
    <sheetView workbookViewId="0">
      <selection activeCell="M3" sqref="M3:N4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IF(วิชา8!$N$2="","",วิชา8!$N$2)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IF(B1="","",AVERAGE(วิชา8!K6:K65))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IF(วิชา8!C5="","",วิชา8!C5)</f>
        <v>70</v>
      </c>
      <c r="D5" s="120">
        <f>IF(วิชา8!D5="","",วิชา8!D5)</f>
        <v>30</v>
      </c>
      <c r="E5" s="120">
        <f>IF(วิชา8!E5="","",วิชา8!E5)</f>
        <v>100</v>
      </c>
      <c r="F5" s="966"/>
      <c r="G5" s="120">
        <f>IF(วิชา8!G5="","",วิชา8!G5)</f>
        <v>70</v>
      </c>
      <c r="H5" s="120">
        <f>IF(วิชา8!H5="","",วิชา8!H5)</f>
        <v>30</v>
      </c>
      <c r="I5" s="120">
        <f>IF(วิชา8!I5="","",วิชา8!I5)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17" ht="20.100000000000001" customHeight="1" x14ac:dyDescent="0.3">
      <c r="A6" s="267">
        <f>IF(P2="","",IF(P2=1,1,31))</f>
        <v>1</v>
      </c>
      <c r="B6" s="114" t="str">
        <f>IF($P$2=1,IF(วิชา8!B6="","",วิชา8!B6),IF(วิชา8!B36="","",วิชา8!B36))</f>
        <v/>
      </c>
      <c r="C6" s="123" t="str">
        <f>IF($P$2=1,IF(วิชา8!C6="","",วิชา8!C6),IF(วิชา8!C36="","",วิชา8!C36))</f>
        <v/>
      </c>
      <c r="D6" s="123" t="str">
        <f>IF($P$2=1,IF(วิชา8!D6="","",วิชา8!D6),IF(วิชา8!D36="","",วิชา8!D36))</f>
        <v/>
      </c>
      <c r="E6" s="123" t="str">
        <f>IF($P$2=1,IF(วิชา8!E6="","",วิชา8!E6),IF(วิชา8!E36="","",วิชา8!E36))</f>
        <v/>
      </c>
      <c r="F6" s="122" t="str">
        <f>IF($P$2=1,IF(วิชา8!F6="","",วิชา8!F6),IF(วิชา8!F36="","",วิชา8!F36))</f>
        <v/>
      </c>
      <c r="G6" s="123" t="str">
        <f>IF($P$2=1,IF(วิชา8!G6="","",วิชา8!G6),IF(วิชา8!G36="","",วิชา8!G36))</f>
        <v/>
      </c>
      <c r="H6" s="123" t="str">
        <f>IF($P$2=1,IF(วิชา8!H6="","",วิชา8!H6),IF(วิชา8!H36="","",วิชา8!H36))</f>
        <v/>
      </c>
      <c r="I6" s="123" t="str">
        <f>IF($P$2=1,IF(วิชา8!I6="","",วิชา8!I6),IF(วิชา8!I36="","",วิชา8!I36))</f>
        <v/>
      </c>
      <c r="J6" s="122" t="str">
        <f>IF($P$2=1,IF(วิชา8!J6="","",วิชา8!J6),IF(วิชา8!J36="","",วิชา8!J36))</f>
        <v/>
      </c>
      <c r="K6" s="123" t="str">
        <f>IF($P$2=1,IF(วิชา8!K6="","",วิชา8!K6),IF(วิชา8!K36="","",วิชา8!K36))</f>
        <v/>
      </c>
      <c r="L6" s="122" t="str">
        <f>IF($P$2=1,IF(วิชา8!L6="","",วิชา8!L6),IF(วิชา8!L36="","",วิชา8!L36))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267">
        <f>A6+1</f>
        <v>2</v>
      </c>
      <c r="B7" s="114" t="str">
        <f>IF($P$2=1,IF(วิชา8!B7="","",วิชา8!B7),IF(วิชา8!B37="","",วิชา8!B37))</f>
        <v/>
      </c>
      <c r="C7" s="123" t="str">
        <f>IF($P$2=1,IF(วิชา8!C7="","",วิชา8!C7),IF(วิชา8!C37="","",วิชา8!C37))</f>
        <v/>
      </c>
      <c r="D7" s="123" t="str">
        <f>IF($P$2=1,IF(วิชา8!D7="","",วิชา8!D7),IF(วิชา8!D37="","",วิชา8!D37))</f>
        <v/>
      </c>
      <c r="E7" s="123" t="str">
        <f>IF($P$2=1,IF(วิชา8!E7="","",วิชา8!E7),IF(วิชา8!E37="","",วิชา8!E37))</f>
        <v/>
      </c>
      <c r="F7" s="122" t="str">
        <f>IF($P$2=1,IF(วิชา8!F7="","",วิชา8!F7),IF(วิชา8!F37="","",วิชา8!F37))</f>
        <v/>
      </c>
      <c r="G7" s="123" t="str">
        <f>IF($P$2=1,IF(วิชา8!G7="","",วิชา8!G7),IF(วิชา8!G37="","",วิชา8!G37))</f>
        <v/>
      </c>
      <c r="H7" s="123" t="str">
        <f>IF($P$2=1,IF(วิชา8!H7="","",วิชา8!H7),IF(วิชา8!H37="","",วิชา8!H37))</f>
        <v/>
      </c>
      <c r="I7" s="123" t="str">
        <f>IF($P$2=1,IF(วิชา8!I7="","",วิชา8!I7),IF(วิชา8!I37="","",วิชา8!I37))</f>
        <v/>
      </c>
      <c r="J7" s="122" t="str">
        <f>IF($P$2=1,IF(วิชา8!J7="","",วิชา8!J7),IF(วิชา8!J37="","",วิชา8!J37))</f>
        <v/>
      </c>
      <c r="K7" s="123" t="str">
        <f>IF($P$2=1,IF(วิชา8!K7="","",วิชา8!K7),IF(วิชา8!K37="","",วิชา8!K37))</f>
        <v/>
      </c>
      <c r="L7" s="122" t="str">
        <f>IF($P$2=1,IF(วิชา8!L7="","",วิชา8!L7),IF(วิชา8!L37="","",วิชา8!L37))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267">
        <f t="shared" ref="A8:A35" si="2">A7+1</f>
        <v>3</v>
      </c>
      <c r="B8" s="114" t="str">
        <f>IF($P$2=1,IF(วิชา8!B8="","",วิชา8!B8),IF(วิชา8!B38="","",วิชา8!B38))</f>
        <v/>
      </c>
      <c r="C8" s="123" t="str">
        <f>IF($P$2=1,IF(วิชา8!C8="","",วิชา8!C8),IF(วิชา8!C38="","",วิชา8!C38))</f>
        <v/>
      </c>
      <c r="D8" s="123" t="str">
        <f>IF($P$2=1,IF(วิชา8!D8="","",วิชา8!D8),IF(วิชา8!D38="","",วิชา8!D38))</f>
        <v/>
      </c>
      <c r="E8" s="123" t="str">
        <f>IF($P$2=1,IF(วิชา8!E8="","",วิชา8!E8),IF(วิชา8!E38="","",วิชา8!E38))</f>
        <v/>
      </c>
      <c r="F8" s="122" t="str">
        <f>IF($P$2=1,IF(วิชา8!F8="","",วิชา8!F8),IF(วิชา8!F38="","",วิชา8!F38))</f>
        <v/>
      </c>
      <c r="G8" s="123" t="str">
        <f>IF($P$2=1,IF(วิชา8!G8="","",วิชา8!G8),IF(วิชา8!G38="","",วิชา8!G38))</f>
        <v/>
      </c>
      <c r="H8" s="123" t="str">
        <f>IF($P$2=1,IF(วิชา8!H8="","",วิชา8!H8),IF(วิชา8!H38="","",วิชา8!H38))</f>
        <v/>
      </c>
      <c r="I8" s="123" t="str">
        <f>IF($P$2=1,IF(วิชา8!I8="","",วิชา8!I8),IF(วิชา8!I38="","",วิชา8!I38))</f>
        <v/>
      </c>
      <c r="J8" s="122" t="str">
        <f>IF($P$2=1,IF(วิชา8!J8="","",วิชา8!J8),IF(วิชา8!J38="","",วิชา8!J38))</f>
        <v/>
      </c>
      <c r="K8" s="123" t="str">
        <f>IF($P$2=1,IF(วิชา8!K8="","",วิชา8!K8),IF(วิชา8!K38="","",วิชา8!K38))</f>
        <v/>
      </c>
      <c r="L8" s="122" t="str">
        <f>IF($P$2=1,IF(วิชา8!L8="","",วิชา8!L8),IF(วิชา8!L38="","",วิชา8!L38))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267">
        <f t="shared" si="2"/>
        <v>4</v>
      </c>
      <c r="B9" s="114" t="str">
        <f>IF($P$2=1,IF(วิชา8!B9="","",วิชา8!B9),IF(วิชา8!B39="","",วิชา8!B39))</f>
        <v/>
      </c>
      <c r="C9" s="123" t="str">
        <f>IF($P$2=1,IF(วิชา8!C9="","",วิชา8!C9),IF(วิชา8!C39="","",วิชา8!C39))</f>
        <v/>
      </c>
      <c r="D9" s="123" t="str">
        <f>IF($P$2=1,IF(วิชา8!D9="","",วิชา8!D9),IF(วิชา8!D39="","",วิชา8!D39))</f>
        <v/>
      </c>
      <c r="E9" s="123" t="str">
        <f>IF($P$2=1,IF(วิชา8!E9="","",วิชา8!E9),IF(วิชา8!E39="","",วิชา8!E39))</f>
        <v/>
      </c>
      <c r="F9" s="122" t="str">
        <f>IF($P$2=1,IF(วิชา8!F9="","",วิชา8!F9),IF(วิชา8!F39="","",วิชา8!F39))</f>
        <v/>
      </c>
      <c r="G9" s="123" t="str">
        <f>IF($P$2=1,IF(วิชา8!G9="","",วิชา8!G9),IF(วิชา8!G39="","",วิชา8!G39))</f>
        <v/>
      </c>
      <c r="H9" s="123" t="str">
        <f>IF($P$2=1,IF(วิชา8!H9="","",วิชา8!H9),IF(วิชา8!H39="","",วิชา8!H39))</f>
        <v/>
      </c>
      <c r="I9" s="123" t="str">
        <f>IF($P$2=1,IF(วิชา8!I9="","",วิชา8!I9),IF(วิชา8!I39="","",วิชา8!I39))</f>
        <v/>
      </c>
      <c r="J9" s="122" t="str">
        <f>IF($P$2=1,IF(วิชา8!J9="","",วิชา8!J9),IF(วิชา8!J39="","",วิชา8!J39))</f>
        <v/>
      </c>
      <c r="K9" s="123" t="str">
        <f>IF($P$2=1,IF(วิชา8!K9="","",วิชา8!K9),IF(วิชา8!K39="","",วิชา8!K39))</f>
        <v/>
      </c>
      <c r="L9" s="122" t="str">
        <f>IF($P$2=1,IF(วิชา8!L9="","",วิชา8!L9),IF(วิชา8!L39="","",วิชา8!L39))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267">
        <f t="shared" si="2"/>
        <v>5</v>
      </c>
      <c r="B10" s="114" t="str">
        <f>IF($P$2=1,IF(วิชา8!B10="","",วิชา8!B10),IF(วิชา8!B40="","",วิชา8!B40))</f>
        <v/>
      </c>
      <c r="C10" s="123" t="str">
        <f>IF($P$2=1,IF(วิชา8!C10="","",วิชา8!C10),IF(วิชา8!C40="","",วิชา8!C40))</f>
        <v/>
      </c>
      <c r="D10" s="123" t="str">
        <f>IF($P$2=1,IF(วิชา8!D10="","",วิชา8!D10),IF(วิชา8!D40="","",วิชา8!D40))</f>
        <v/>
      </c>
      <c r="E10" s="123" t="str">
        <f>IF($P$2=1,IF(วิชา8!E10="","",วิชา8!E10),IF(วิชา8!E40="","",วิชา8!E40))</f>
        <v/>
      </c>
      <c r="F10" s="122" t="str">
        <f>IF($P$2=1,IF(วิชา8!F10="","",วิชา8!F10),IF(วิชา8!F40="","",วิชา8!F40))</f>
        <v/>
      </c>
      <c r="G10" s="123" t="str">
        <f>IF($P$2=1,IF(วิชา8!G10="","",วิชา8!G10),IF(วิชา8!G40="","",วิชา8!G40))</f>
        <v/>
      </c>
      <c r="H10" s="123" t="str">
        <f>IF($P$2=1,IF(วิชา8!H10="","",วิชา8!H10),IF(วิชา8!H40="","",วิชา8!H40))</f>
        <v/>
      </c>
      <c r="I10" s="123" t="str">
        <f>IF($P$2=1,IF(วิชา8!I10="","",วิชา8!I10),IF(วิชา8!I40="","",วิชา8!I40))</f>
        <v/>
      </c>
      <c r="J10" s="122" t="str">
        <f>IF($P$2=1,IF(วิชา8!J10="","",วิชา8!J10),IF(วิชา8!J40="","",วิชา8!J40))</f>
        <v/>
      </c>
      <c r="K10" s="123" t="str">
        <f>IF($P$2=1,IF(วิชา8!K10="","",วิชา8!K10),IF(วิชา8!K40="","",วิชา8!K40))</f>
        <v/>
      </c>
      <c r="L10" s="122" t="str">
        <f>IF($P$2=1,IF(วิชา8!L10="","",วิชา8!L10),IF(วิชา8!L40="","",วิชา8!L40))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267">
        <f t="shared" si="2"/>
        <v>6</v>
      </c>
      <c r="B11" s="114" t="str">
        <f>IF($P$2=1,IF(วิชา8!B11="","",วิชา8!B11),IF(วิชา8!B41="","",วิชา8!B41))</f>
        <v/>
      </c>
      <c r="C11" s="123" t="str">
        <f>IF($P$2=1,IF(วิชา8!C11="","",วิชา8!C11),IF(วิชา8!C41="","",วิชา8!C41))</f>
        <v/>
      </c>
      <c r="D11" s="123" t="str">
        <f>IF($P$2=1,IF(วิชา8!D11="","",วิชา8!D11),IF(วิชา8!D41="","",วิชา8!D41))</f>
        <v/>
      </c>
      <c r="E11" s="123" t="str">
        <f>IF($P$2=1,IF(วิชา8!E11="","",วิชา8!E11),IF(วิชา8!E41="","",วิชา8!E41))</f>
        <v/>
      </c>
      <c r="F11" s="122" t="str">
        <f>IF($P$2=1,IF(วิชา8!F11="","",วิชา8!F11),IF(วิชา8!F41="","",วิชา8!F41))</f>
        <v/>
      </c>
      <c r="G11" s="123" t="str">
        <f>IF($P$2=1,IF(วิชา8!G11="","",วิชา8!G11),IF(วิชา8!G41="","",วิชา8!G41))</f>
        <v/>
      </c>
      <c r="H11" s="123" t="str">
        <f>IF($P$2=1,IF(วิชา8!H11="","",วิชา8!H11),IF(วิชา8!H41="","",วิชา8!H41))</f>
        <v/>
      </c>
      <c r="I11" s="123" t="str">
        <f>IF($P$2=1,IF(วิชา8!I11="","",วิชา8!I11),IF(วิชา8!I41="","",วิชา8!I41))</f>
        <v/>
      </c>
      <c r="J11" s="122" t="str">
        <f>IF($P$2=1,IF(วิชา8!J11="","",วิชา8!J11),IF(วิชา8!J41="","",วิชา8!J41))</f>
        <v/>
      </c>
      <c r="K11" s="123" t="str">
        <f>IF($P$2=1,IF(วิชา8!K11="","",วิชา8!K11),IF(วิชา8!K41="","",วิชา8!K41))</f>
        <v/>
      </c>
      <c r="L11" s="122" t="str">
        <f>IF($P$2=1,IF(วิชา8!L11="","",วิชา8!L11),IF(วิชา8!L41="","",วิชา8!L41))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267">
        <f t="shared" si="2"/>
        <v>7</v>
      </c>
      <c r="B12" s="114" t="str">
        <f>IF($P$2=1,IF(วิชา8!B12="","",วิชา8!B12),IF(วิชา8!B42="","",วิชา8!B42))</f>
        <v/>
      </c>
      <c r="C12" s="123" t="str">
        <f>IF($P$2=1,IF(วิชา8!C12="","",วิชา8!C12),IF(วิชา8!C42="","",วิชา8!C42))</f>
        <v/>
      </c>
      <c r="D12" s="123" t="str">
        <f>IF($P$2=1,IF(วิชา8!D12="","",วิชา8!D12),IF(วิชา8!D42="","",วิชา8!D42))</f>
        <v/>
      </c>
      <c r="E12" s="123" t="str">
        <f>IF($P$2=1,IF(วิชา8!E12="","",วิชา8!E12),IF(วิชา8!E42="","",วิชา8!E42))</f>
        <v/>
      </c>
      <c r="F12" s="122" t="str">
        <f>IF($P$2=1,IF(วิชา8!F12="","",วิชา8!F12),IF(วิชา8!F42="","",วิชา8!F42))</f>
        <v/>
      </c>
      <c r="G12" s="123" t="str">
        <f>IF($P$2=1,IF(วิชา8!G12="","",วิชา8!G12),IF(วิชา8!G42="","",วิชา8!G42))</f>
        <v/>
      </c>
      <c r="H12" s="123" t="str">
        <f>IF($P$2=1,IF(วิชา8!H12="","",วิชา8!H12),IF(วิชา8!H42="","",วิชา8!H42))</f>
        <v/>
      </c>
      <c r="I12" s="123" t="str">
        <f>IF($P$2=1,IF(วิชา8!I12="","",วิชา8!I12),IF(วิชา8!I42="","",วิชา8!I42))</f>
        <v/>
      </c>
      <c r="J12" s="122" t="str">
        <f>IF($P$2=1,IF(วิชา8!J12="","",วิชา8!J12),IF(วิชา8!J42="","",วิชา8!J42))</f>
        <v/>
      </c>
      <c r="K12" s="123" t="str">
        <f>IF($P$2=1,IF(วิชา8!K12="","",วิชา8!K12),IF(วิชา8!K42="","",วิชา8!K42))</f>
        <v/>
      </c>
      <c r="L12" s="122" t="str">
        <f>IF($P$2=1,IF(วิชา8!L12="","",วิชา8!L12),IF(วิชา8!L42="","",วิชา8!L42))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267">
        <f t="shared" si="2"/>
        <v>8</v>
      </c>
      <c r="B13" s="114" t="str">
        <f>IF($P$2=1,IF(วิชา8!B13="","",วิชา8!B13),IF(วิชา8!B43="","",วิชา8!B43))</f>
        <v/>
      </c>
      <c r="C13" s="123" t="str">
        <f>IF($P$2=1,IF(วิชา8!C13="","",วิชา8!C13),IF(วิชา8!C43="","",วิชา8!C43))</f>
        <v/>
      </c>
      <c r="D13" s="123" t="str">
        <f>IF($P$2=1,IF(วิชา8!D13="","",วิชา8!D13),IF(วิชา8!D43="","",วิชา8!D43))</f>
        <v/>
      </c>
      <c r="E13" s="123" t="str">
        <f>IF($P$2=1,IF(วิชา8!E13="","",วิชา8!E13),IF(วิชา8!E43="","",วิชา8!E43))</f>
        <v/>
      </c>
      <c r="F13" s="122" t="str">
        <f>IF($P$2=1,IF(วิชา8!F13="","",วิชา8!F13),IF(วิชา8!F43="","",วิชา8!F43))</f>
        <v/>
      </c>
      <c r="G13" s="123" t="str">
        <f>IF($P$2=1,IF(วิชา8!G13="","",วิชา8!G13),IF(วิชา8!G43="","",วิชา8!G43))</f>
        <v/>
      </c>
      <c r="H13" s="123" t="str">
        <f>IF($P$2=1,IF(วิชา8!H13="","",วิชา8!H13),IF(วิชา8!H43="","",วิชา8!H43))</f>
        <v/>
      </c>
      <c r="I13" s="123" t="str">
        <f>IF($P$2=1,IF(วิชา8!I13="","",วิชา8!I13),IF(วิชา8!I43="","",วิชา8!I43))</f>
        <v/>
      </c>
      <c r="J13" s="122" t="str">
        <f>IF($P$2=1,IF(วิชา8!J13="","",วิชา8!J13),IF(วิชา8!J43="","",วิชา8!J43))</f>
        <v/>
      </c>
      <c r="K13" s="123" t="str">
        <f>IF($P$2=1,IF(วิชา8!K13="","",วิชา8!K13),IF(วิชา8!K43="","",วิชา8!K43))</f>
        <v/>
      </c>
      <c r="L13" s="122" t="str">
        <f>IF($P$2=1,IF(วิชา8!L13="","",วิชา8!L13),IF(วิชา8!L43="","",วิชา8!L43))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267">
        <f t="shared" si="2"/>
        <v>9</v>
      </c>
      <c r="B14" s="114" t="str">
        <f>IF($P$2=1,IF(วิชา8!B14="","",วิชา8!B14),IF(วิชา8!B44="","",วิชา8!B44))</f>
        <v/>
      </c>
      <c r="C14" s="123" t="str">
        <f>IF($P$2=1,IF(วิชา8!C14="","",วิชา8!C14),IF(วิชา8!C44="","",วิชา8!C44))</f>
        <v/>
      </c>
      <c r="D14" s="123" t="str">
        <f>IF($P$2=1,IF(วิชา8!D14="","",วิชา8!D14),IF(วิชา8!D44="","",วิชา8!D44))</f>
        <v/>
      </c>
      <c r="E14" s="123" t="str">
        <f>IF($P$2=1,IF(วิชา8!E14="","",วิชา8!E14),IF(วิชา8!E44="","",วิชา8!E44))</f>
        <v/>
      </c>
      <c r="F14" s="122" t="str">
        <f>IF($P$2=1,IF(วิชา8!F14="","",วิชา8!F14),IF(วิชา8!F44="","",วิชา8!F44))</f>
        <v/>
      </c>
      <c r="G14" s="123" t="str">
        <f>IF($P$2=1,IF(วิชา8!G14="","",วิชา8!G14),IF(วิชา8!G44="","",วิชา8!G44))</f>
        <v/>
      </c>
      <c r="H14" s="123" t="str">
        <f>IF($P$2=1,IF(วิชา8!H14="","",วิชา8!H14),IF(วิชา8!H44="","",วิชา8!H44))</f>
        <v/>
      </c>
      <c r="I14" s="123" t="str">
        <f>IF($P$2=1,IF(วิชา8!I14="","",วิชา8!I14),IF(วิชา8!I44="","",วิชา8!I44))</f>
        <v/>
      </c>
      <c r="J14" s="122" t="str">
        <f>IF($P$2=1,IF(วิชา8!J14="","",วิชา8!J14),IF(วิชา8!J44="","",วิชา8!J44))</f>
        <v/>
      </c>
      <c r="K14" s="123" t="str">
        <f>IF($P$2=1,IF(วิชา8!K14="","",วิชา8!K14),IF(วิชา8!K44="","",วิชา8!K44))</f>
        <v/>
      </c>
      <c r="L14" s="122" t="str">
        <f>IF($P$2=1,IF(วิชา8!L14="","",วิชา8!L14),IF(วิชา8!L44="","",วิชา8!L44))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267">
        <f t="shared" si="2"/>
        <v>10</v>
      </c>
      <c r="B15" s="114" t="str">
        <f>IF($P$2=1,IF(วิชา8!B15="","",วิชา8!B15),IF(วิชา8!B45="","",วิชา8!B45))</f>
        <v/>
      </c>
      <c r="C15" s="123" t="str">
        <f>IF($P$2=1,IF(วิชา8!C15="","",วิชา8!C15),IF(วิชา8!C45="","",วิชา8!C45))</f>
        <v/>
      </c>
      <c r="D15" s="123" t="str">
        <f>IF($P$2=1,IF(วิชา8!D15="","",วิชา8!D15),IF(วิชา8!D45="","",วิชา8!D45))</f>
        <v/>
      </c>
      <c r="E15" s="123" t="str">
        <f>IF($P$2=1,IF(วิชา8!E15="","",วิชา8!E15),IF(วิชา8!E45="","",วิชา8!E45))</f>
        <v/>
      </c>
      <c r="F15" s="122" t="str">
        <f>IF($P$2=1,IF(วิชา8!F15="","",วิชา8!F15),IF(วิชา8!F45="","",วิชา8!F45))</f>
        <v/>
      </c>
      <c r="G15" s="123" t="str">
        <f>IF($P$2=1,IF(วิชา8!G15="","",วิชา8!G15),IF(วิชา8!G45="","",วิชา8!G45))</f>
        <v/>
      </c>
      <c r="H15" s="123" t="str">
        <f>IF($P$2=1,IF(วิชา8!H15="","",วิชา8!H15),IF(วิชา8!H45="","",วิชา8!H45))</f>
        <v/>
      </c>
      <c r="I15" s="123" t="str">
        <f>IF($P$2=1,IF(วิชา8!I15="","",วิชา8!I15),IF(วิชา8!I45="","",วิชา8!I45))</f>
        <v/>
      </c>
      <c r="J15" s="122" t="str">
        <f>IF($P$2=1,IF(วิชา8!J15="","",วิชา8!J15),IF(วิชา8!J45="","",วิชา8!J45))</f>
        <v/>
      </c>
      <c r="K15" s="123" t="str">
        <f>IF($P$2=1,IF(วิชา8!K15="","",วิชา8!K15),IF(วิชา8!K45="","",วิชา8!K45))</f>
        <v/>
      </c>
      <c r="L15" s="122" t="str">
        <f>IF($P$2=1,IF(วิชา8!L15="","",วิชา8!L15),IF(วิชา8!L45="","",วิชา8!L45))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267">
        <f t="shared" si="2"/>
        <v>11</v>
      </c>
      <c r="B16" s="114" t="str">
        <f>IF($P$2=1,IF(วิชา8!B16="","",วิชา8!B16),IF(วิชา8!B46="","",วิชา8!B46))</f>
        <v/>
      </c>
      <c r="C16" s="123" t="str">
        <f>IF($P$2=1,IF(วิชา8!C16="","",วิชา8!C16),IF(วิชา8!C46="","",วิชา8!C46))</f>
        <v/>
      </c>
      <c r="D16" s="123" t="str">
        <f>IF($P$2=1,IF(วิชา8!D16="","",วิชา8!D16),IF(วิชา8!D46="","",วิชา8!D46))</f>
        <v/>
      </c>
      <c r="E16" s="123" t="str">
        <f>IF($P$2=1,IF(วิชา8!E16="","",วิชา8!E16),IF(วิชา8!E46="","",วิชา8!E46))</f>
        <v/>
      </c>
      <c r="F16" s="122" t="str">
        <f>IF($P$2=1,IF(วิชา8!F16="","",วิชา8!F16),IF(วิชา8!F46="","",วิชา8!F46))</f>
        <v/>
      </c>
      <c r="G16" s="123" t="str">
        <f>IF($P$2=1,IF(วิชา8!G16="","",วิชา8!G16),IF(วิชา8!G46="","",วิชา8!G46))</f>
        <v/>
      </c>
      <c r="H16" s="123" t="str">
        <f>IF($P$2=1,IF(วิชา8!H16="","",วิชา8!H16),IF(วิชา8!H46="","",วิชา8!H46))</f>
        <v/>
      </c>
      <c r="I16" s="123" t="str">
        <f>IF($P$2=1,IF(วิชา8!I16="","",วิชา8!I16),IF(วิชา8!I46="","",วิชา8!I46))</f>
        <v/>
      </c>
      <c r="J16" s="122" t="str">
        <f>IF($P$2=1,IF(วิชา8!J16="","",วิชา8!J16),IF(วิชา8!J46="","",วิชา8!J46))</f>
        <v/>
      </c>
      <c r="K16" s="123" t="str">
        <f>IF($P$2=1,IF(วิชา8!K16="","",วิชา8!K16),IF(วิชา8!K46="","",วิชา8!K46))</f>
        <v/>
      </c>
      <c r="L16" s="122" t="str">
        <f>IF($P$2=1,IF(วิชา8!L16="","",วิชา8!L16),IF(วิชา8!L46="","",วิชา8!L46))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IF($P$2=1,IF(วิชา8!B17="","",วิชา8!B17),IF(วิชา8!B47="","",วิชา8!B47))</f>
        <v/>
      </c>
      <c r="C17" s="123" t="str">
        <f>IF($P$2=1,IF(วิชา8!C17="","",วิชา8!C17),IF(วิชา8!C47="","",วิชา8!C47))</f>
        <v/>
      </c>
      <c r="D17" s="123" t="str">
        <f>IF($P$2=1,IF(วิชา8!D17="","",วิชา8!D17),IF(วิชา8!D47="","",วิชา8!D47))</f>
        <v/>
      </c>
      <c r="E17" s="123" t="str">
        <f>IF($P$2=1,IF(วิชา8!E17="","",วิชา8!E17),IF(วิชา8!E47="","",วิชา8!E47))</f>
        <v/>
      </c>
      <c r="F17" s="122" t="str">
        <f>IF($P$2=1,IF(วิชา8!F17="","",วิชา8!F17),IF(วิชา8!F47="","",วิชา8!F47))</f>
        <v/>
      </c>
      <c r="G17" s="123" t="str">
        <f>IF($P$2=1,IF(วิชา8!G17="","",วิชา8!G17),IF(วิชา8!G47="","",วิชา8!G47))</f>
        <v/>
      </c>
      <c r="H17" s="123" t="str">
        <f>IF($P$2=1,IF(วิชา8!H17="","",วิชา8!H17),IF(วิชา8!H47="","",วิชา8!H47))</f>
        <v/>
      </c>
      <c r="I17" s="123" t="str">
        <f>IF($P$2=1,IF(วิชา8!I17="","",วิชา8!I17),IF(วิชา8!I47="","",วิชา8!I47))</f>
        <v/>
      </c>
      <c r="J17" s="122" t="str">
        <f>IF($P$2=1,IF(วิชา8!J17="","",วิชา8!J17),IF(วิชา8!J47="","",วิชา8!J47))</f>
        <v/>
      </c>
      <c r="K17" s="123" t="str">
        <f>IF($P$2=1,IF(วิชา8!K17="","",วิชา8!K17),IF(วิชา8!K47="","",วิชา8!K47))</f>
        <v/>
      </c>
      <c r="L17" s="122" t="str">
        <f>IF($P$2=1,IF(วิชา8!L17="","",วิชา8!L17),IF(วิชา8!L47="","",วิชา8!L47))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IF($P$2=1,IF(วิชา8!B18="","",วิชา8!B18),IF(วิชา8!B48="","",วิชา8!B48))</f>
        <v/>
      </c>
      <c r="C18" s="123" t="str">
        <f>IF($P$2=1,IF(วิชา8!C18="","",วิชา8!C18),IF(วิชา8!C48="","",วิชา8!C48))</f>
        <v/>
      </c>
      <c r="D18" s="123" t="str">
        <f>IF($P$2=1,IF(วิชา8!D18="","",วิชา8!D18),IF(วิชา8!D48="","",วิชา8!D48))</f>
        <v/>
      </c>
      <c r="E18" s="123" t="str">
        <f>IF($P$2=1,IF(วิชา8!E18="","",วิชา8!E18),IF(วิชา8!E48="","",วิชา8!E48))</f>
        <v/>
      </c>
      <c r="F18" s="122" t="str">
        <f>IF($P$2=1,IF(วิชา8!F18="","",วิชา8!F18),IF(วิชา8!F48="","",วิชา8!F48))</f>
        <v/>
      </c>
      <c r="G18" s="123" t="str">
        <f>IF($P$2=1,IF(วิชา8!G18="","",วิชา8!G18),IF(วิชา8!G48="","",วิชา8!G48))</f>
        <v/>
      </c>
      <c r="H18" s="123" t="str">
        <f>IF($P$2=1,IF(วิชา8!H18="","",วิชา8!H18),IF(วิชา8!H48="","",วิชา8!H48))</f>
        <v/>
      </c>
      <c r="I18" s="123" t="str">
        <f>IF($P$2=1,IF(วิชา8!I18="","",วิชา8!I18),IF(วิชา8!I48="","",วิชา8!I48))</f>
        <v/>
      </c>
      <c r="J18" s="122" t="str">
        <f>IF($P$2=1,IF(วิชา8!J18="","",วิชา8!J18),IF(วิชา8!J48="","",วิชา8!J48))</f>
        <v/>
      </c>
      <c r="K18" s="123" t="str">
        <f>IF($P$2=1,IF(วิชา8!K18="","",วิชา8!K18),IF(วิชา8!K48="","",วิชา8!K48))</f>
        <v/>
      </c>
      <c r="L18" s="122" t="str">
        <f>IF($P$2=1,IF(วิชา8!L18="","",วิชา8!L18),IF(วิชา8!L48="","",วิชา8!L48))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IF($P$2=1,IF(วิชา8!B19="","",วิชา8!B19),IF(วิชา8!B49="","",วิชา8!B49))</f>
        <v/>
      </c>
      <c r="C19" s="123" t="str">
        <f>IF($P$2=1,IF(วิชา8!C19="","",วิชา8!C19),IF(วิชา8!C49="","",วิชา8!C49))</f>
        <v/>
      </c>
      <c r="D19" s="123" t="str">
        <f>IF($P$2=1,IF(วิชา8!D19="","",วิชา8!D19),IF(วิชา8!D49="","",วิชา8!D49))</f>
        <v/>
      </c>
      <c r="E19" s="123" t="str">
        <f>IF($P$2=1,IF(วิชา8!E19="","",วิชา8!E19),IF(วิชา8!E49="","",วิชา8!E49))</f>
        <v/>
      </c>
      <c r="F19" s="122" t="str">
        <f>IF($P$2=1,IF(วิชา8!F19="","",วิชา8!F19),IF(วิชา8!F49="","",วิชา8!F49))</f>
        <v/>
      </c>
      <c r="G19" s="123" t="str">
        <f>IF($P$2=1,IF(วิชา8!G19="","",วิชา8!G19),IF(วิชา8!G49="","",วิชา8!G49))</f>
        <v/>
      </c>
      <c r="H19" s="123" t="str">
        <f>IF($P$2=1,IF(วิชา8!H19="","",วิชา8!H19),IF(วิชา8!H49="","",วิชา8!H49))</f>
        <v/>
      </c>
      <c r="I19" s="123" t="str">
        <f>IF($P$2=1,IF(วิชา8!I19="","",วิชา8!I19),IF(วิชา8!I49="","",วิชา8!I49))</f>
        <v/>
      </c>
      <c r="J19" s="122" t="str">
        <f>IF($P$2=1,IF(วิชา8!J19="","",วิชา8!J19),IF(วิชา8!J49="","",วิชา8!J49))</f>
        <v/>
      </c>
      <c r="K19" s="123" t="str">
        <f>IF($P$2=1,IF(วิชา8!K19="","",วิชา8!K19),IF(วิชา8!K49="","",วิชา8!K49))</f>
        <v/>
      </c>
      <c r="L19" s="122" t="str">
        <f>IF($P$2=1,IF(วิชา8!L19="","",วิชา8!L19),IF(วิชา8!L49="","",วิชา8!L49))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IF($P$2=1,IF(วิชา8!B20="","",วิชา8!B20),IF(วิชา8!B50="","",วิชา8!B50))</f>
        <v/>
      </c>
      <c r="C20" s="123" t="str">
        <f>IF($P$2=1,IF(วิชา8!C20="","",วิชา8!C20),IF(วิชา8!C50="","",วิชา8!C50))</f>
        <v/>
      </c>
      <c r="D20" s="123" t="str">
        <f>IF($P$2=1,IF(วิชา8!D20="","",วิชา8!D20),IF(วิชา8!D50="","",วิชา8!D50))</f>
        <v/>
      </c>
      <c r="E20" s="123" t="str">
        <f>IF($P$2=1,IF(วิชา8!E20="","",วิชา8!E20),IF(วิชา8!E50="","",วิชา8!E50))</f>
        <v/>
      </c>
      <c r="F20" s="122" t="str">
        <f>IF($P$2=1,IF(วิชา8!F20="","",วิชา8!F20),IF(วิชา8!F50="","",วิชา8!F50))</f>
        <v/>
      </c>
      <c r="G20" s="123" t="str">
        <f>IF($P$2=1,IF(วิชา8!G20="","",วิชา8!G20),IF(วิชา8!G50="","",วิชา8!G50))</f>
        <v/>
      </c>
      <c r="H20" s="123" t="str">
        <f>IF($P$2=1,IF(วิชา8!H20="","",วิชา8!H20),IF(วิชา8!H50="","",วิชา8!H50))</f>
        <v/>
      </c>
      <c r="I20" s="123" t="str">
        <f>IF($P$2=1,IF(วิชา8!I20="","",วิชา8!I20),IF(วิชา8!I50="","",วิชา8!I50))</f>
        <v/>
      </c>
      <c r="J20" s="122" t="str">
        <f>IF($P$2=1,IF(วิชา8!J20="","",วิชา8!J20),IF(วิชา8!J50="","",วิชา8!J50))</f>
        <v/>
      </c>
      <c r="K20" s="123" t="str">
        <f>IF($P$2=1,IF(วิชา8!K20="","",วิชา8!K20),IF(วิชา8!K50="","",วิชา8!K50))</f>
        <v/>
      </c>
      <c r="L20" s="122" t="str">
        <f>IF($P$2=1,IF(วิชา8!L20="","",วิชา8!L20),IF(วิชา8!L50="","",วิชา8!L50))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IF($P$2=1,IF(วิชา8!B21="","",วิชา8!B21),IF(วิชา8!B51="","",วิชา8!B51))</f>
        <v/>
      </c>
      <c r="C21" s="123" t="str">
        <f>IF($P$2=1,IF(วิชา8!C21="","",วิชา8!C21),IF(วิชา8!C51="","",วิชา8!C51))</f>
        <v/>
      </c>
      <c r="D21" s="123" t="str">
        <f>IF($P$2=1,IF(วิชา8!D21="","",วิชา8!D21),IF(วิชา8!D51="","",วิชา8!D51))</f>
        <v/>
      </c>
      <c r="E21" s="123" t="str">
        <f>IF($P$2=1,IF(วิชา8!E21="","",วิชา8!E21),IF(วิชา8!E51="","",วิชา8!E51))</f>
        <v/>
      </c>
      <c r="F21" s="122" t="str">
        <f>IF($P$2=1,IF(วิชา8!F21="","",วิชา8!F21),IF(วิชา8!F51="","",วิชา8!F51))</f>
        <v/>
      </c>
      <c r="G21" s="123" t="str">
        <f>IF($P$2=1,IF(วิชา8!G21="","",วิชา8!G21),IF(วิชา8!G51="","",วิชา8!G51))</f>
        <v/>
      </c>
      <c r="H21" s="123" t="str">
        <f>IF($P$2=1,IF(วิชา8!H21="","",วิชา8!H21),IF(วิชา8!H51="","",วิชา8!H51))</f>
        <v/>
      </c>
      <c r="I21" s="123" t="str">
        <f>IF($P$2=1,IF(วิชา8!I21="","",วิชา8!I21),IF(วิชา8!I51="","",วิชา8!I51))</f>
        <v/>
      </c>
      <c r="J21" s="122" t="str">
        <f>IF($P$2=1,IF(วิชา8!J21="","",วิชา8!J21),IF(วิชา8!J51="","",วิชา8!J51))</f>
        <v/>
      </c>
      <c r="K21" s="123" t="str">
        <f>IF($P$2=1,IF(วิชา8!K21="","",วิชา8!K21),IF(วิชา8!K51="","",วิชา8!K51))</f>
        <v/>
      </c>
      <c r="L21" s="122" t="str">
        <f>IF($P$2=1,IF(วิชา8!L21="","",วิชา8!L21),IF(วิชา8!L51="","",วิชา8!L51))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IF($P$2=1,IF(วิชา8!B22="","",วิชา8!B22),IF(วิชา8!B52="","",วิชา8!B52))</f>
        <v/>
      </c>
      <c r="C22" s="123" t="str">
        <f>IF($P$2=1,IF(วิชา8!C22="","",วิชา8!C22),IF(วิชา8!C52="","",วิชา8!C52))</f>
        <v/>
      </c>
      <c r="D22" s="123" t="str">
        <f>IF($P$2=1,IF(วิชา8!D22="","",วิชา8!D22),IF(วิชา8!D52="","",วิชา8!D52))</f>
        <v/>
      </c>
      <c r="E22" s="123" t="str">
        <f>IF($P$2=1,IF(วิชา8!E22="","",วิชา8!E22),IF(วิชา8!E52="","",วิชา8!E52))</f>
        <v/>
      </c>
      <c r="F22" s="122" t="str">
        <f>IF($P$2=1,IF(วิชา8!F22="","",วิชา8!F22),IF(วิชา8!F52="","",วิชา8!F52))</f>
        <v/>
      </c>
      <c r="G22" s="123" t="str">
        <f>IF($P$2=1,IF(วิชา8!G22="","",วิชา8!G22),IF(วิชา8!G52="","",วิชา8!G52))</f>
        <v/>
      </c>
      <c r="H22" s="123" t="str">
        <f>IF($P$2=1,IF(วิชา8!H22="","",วิชา8!H22),IF(วิชา8!H52="","",วิชา8!H52))</f>
        <v/>
      </c>
      <c r="I22" s="123" t="str">
        <f>IF($P$2=1,IF(วิชา8!I22="","",วิชา8!I22),IF(วิชา8!I52="","",วิชา8!I52))</f>
        <v/>
      </c>
      <c r="J22" s="122" t="str">
        <f>IF($P$2=1,IF(วิชา8!J22="","",วิชา8!J22),IF(วิชา8!J52="","",วิชา8!J52))</f>
        <v/>
      </c>
      <c r="K22" s="123" t="str">
        <f>IF($P$2=1,IF(วิชา8!K22="","",วิชา8!K22),IF(วิชา8!K52="","",วิชา8!K52))</f>
        <v/>
      </c>
      <c r="L22" s="122" t="str">
        <f>IF($P$2=1,IF(วิชา8!L22="","",วิชา8!L22),IF(วิชา8!L52="","",วิชา8!L52))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IF($P$2=1,IF(วิชา8!B23="","",วิชา8!B23),IF(วิชา8!B53="","",วิชา8!B53))</f>
        <v/>
      </c>
      <c r="C23" s="123" t="str">
        <f>IF($P$2=1,IF(วิชา8!C23="","",วิชา8!C23),IF(วิชา8!C53="","",วิชา8!C53))</f>
        <v/>
      </c>
      <c r="D23" s="123" t="str">
        <f>IF($P$2=1,IF(วิชา8!D23="","",วิชา8!D23),IF(วิชา8!D53="","",วิชา8!D53))</f>
        <v/>
      </c>
      <c r="E23" s="123" t="str">
        <f>IF($P$2=1,IF(วิชา8!E23="","",วิชา8!E23),IF(วิชา8!E53="","",วิชา8!E53))</f>
        <v/>
      </c>
      <c r="F23" s="122" t="str">
        <f>IF($P$2=1,IF(วิชา8!F23="","",วิชา8!F23),IF(วิชา8!F53="","",วิชา8!F53))</f>
        <v/>
      </c>
      <c r="G23" s="123" t="str">
        <f>IF($P$2=1,IF(วิชา8!G23="","",วิชา8!G23),IF(วิชา8!G53="","",วิชา8!G53))</f>
        <v/>
      </c>
      <c r="H23" s="123" t="str">
        <f>IF($P$2=1,IF(วิชา8!H23="","",วิชา8!H23),IF(วิชา8!H53="","",วิชา8!H53))</f>
        <v/>
      </c>
      <c r="I23" s="123" t="str">
        <f>IF($P$2=1,IF(วิชา8!I23="","",วิชา8!I23),IF(วิชา8!I53="","",วิชา8!I53))</f>
        <v/>
      </c>
      <c r="J23" s="122" t="str">
        <f>IF($P$2=1,IF(วิชา8!J23="","",วิชา8!J23),IF(วิชา8!J53="","",วิชา8!J53))</f>
        <v/>
      </c>
      <c r="K23" s="123" t="str">
        <f>IF($P$2=1,IF(วิชา8!K23="","",วิชา8!K23),IF(วิชา8!K53="","",วิชา8!K53))</f>
        <v/>
      </c>
      <c r="L23" s="122" t="str">
        <f>IF($P$2=1,IF(วิชา8!L23="","",วิชา8!L23),IF(วิชา8!L53="","",วิชา8!L53))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IF($P$2=1,IF(วิชา8!B24="","",วิชา8!B24),IF(วิชา8!B54="","",วิชา8!B54))</f>
        <v/>
      </c>
      <c r="C24" s="123" t="str">
        <f>IF($P$2=1,IF(วิชา8!C24="","",วิชา8!C24),IF(วิชา8!C54="","",วิชา8!C54))</f>
        <v/>
      </c>
      <c r="D24" s="123" t="str">
        <f>IF($P$2=1,IF(วิชา8!D24="","",วิชา8!D24),IF(วิชา8!D54="","",วิชา8!D54))</f>
        <v/>
      </c>
      <c r="E24" s="123" t="str">
        <f>IF($P$2=1,IF(วิชา8!E24="","",วิชา8!E24),IF(วิชา8!E54="","",วิชา8!E54))</f>
        <v/>
      </c>
      <c r="F24" s="122" t="str">
        <f>IF($P$2=1,IF(วิชา8!F24="","",วิชา8!F24),IF(วิชา8!F54="","",วิชา8!F54))</f>
        <v/>
      </c>
      <c r="G24" s="123" t="str">
        <f>IF($P$2=1,IF(วิชา8!G24="","",วิชา8!G24),IF(วิชา8!G54="","",วิชา8!G54))</f>
        <v/>
      </c>
      <c r="H24" s="123" t="str">
        <f>IF($P$2=1,IF(วิชา8!H24="","",วิชา8!H24),IF(วิชา8!H54="","",วิชา8!H54))</f>
        <v/>
      </c>
      <c r="I24" s="123" t="str">
        <f>IF($P$2=1,IF(วิชา8!I24="","",วิชา8!I24),IF(วิชา8!I54="","",วิชา8!I54))</f>
        <v/>
      </c>
      <c r="J24" s="122" t="str">
        <f>IF($P$2=1,IF(วิชา8!J24="","",วิชา8!J24),IF(วิชา8!J54="","",วิชา8!J54))</f>
        <v/>
      </c>
      <c r="K24" s="123" t="str">
        <f>IF($P$2=1,IF(วิชา8!K24="","",วิชา8!K24),IF(วิชา8!K54="","",วิชา8!K54))</f>
        <v/>
      </c>
      <c r="L24" s="122" t="str">
        <f>IF($P$2=1,IF(วิชา8!L24="","",วิชา8!L24),IF(วิชา8!L54="","",วิชา8!L54))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IF($P$2=1,IF(วิชา8!B25="","",วิชา8!B25),IF(วิชา8!B55="","",วิชา8!B55))</f>
        <v/>
      </c>
      <c r="C25" s="123" t="str">
        <f>IF($P$2=1,IF(วิชา8!C25="","",วิชา8!C25),IF(วิชา8!C55="","",วิชา8!C55))</f>
        <v/>
      </c>
      <c r="D25" s="123" t="str">
        <f>IF($P$2=1,IF(วิชา8!D25="","",วิชา8!D25),IF(วิชา8!D55="","",วิชา8!D55))</f>
        <v/>
      </c>
      <c r="E25" s="123" t="str">
        <f>IF($P$2=1,IF(วิชา8!E25="","",วิชา8!E25),IF(วิชา8!E55="","",วิชา8!E55))</f>
        <v/>
      </c>
      <c r="F25" s="122" t="str">
        <f>IF($P$2=1,IF(วิชา8!F25="","",วิชา8!F25),IF(วิชา8!F55="","",วิชา8!F55))</f>
        <v/>
      </c>
      <c r="G25" s="123" t="str">
        <f>IF($P$2=1,IF(วิชา8!G25="","",วิชา8!G25),IF(วิชา8!G55="","",วิชา8!G55))</f>
        <v/>
      </c>
      <c r="H25" s="123" t="str">
        <f>IF($P$2=1,IF(วิชา8!H25="","",วิชา8!H25),IF(วิชา8!H55="","",วิชา8!H55))</f>
        <v/>
      </c>
      <c r="I25" s="123" t="str">
        <f>IF($P$2=1,IF(วิชา8!I25="","",วิชา8!I25),IF(วิชา8!I55="","",วิชา8!I55))</f>
        <v/>
      </c>
      <c r="J25" s="122" t="str">
        <f>IF($P$2=1,IF(วิชา8!J25="","",วิชา8!J25),IF(วิชา8!J55="","",วิชา8!J55))</f>
        <v/>
      </c>
      <c r="K25" s="123" t="str">
        <f>IF($P$2=1,IF(วิชา8!K25="","",วิชา8!K25),IF(วิชา8!K55="","",วิชา8!K55))</f>
        <v/>
      </c>
      <c r="L25" s="122" t="str">
        <f>IF($P$2=1,IF(วิชา8!L25="","",วิชา8!L25),IF(วิชา8!L55="","",วิชา8!L55))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IF($P$2=1,IF(วิชา8!B26="","",วิชา8!B26),IF(วิชา8!B56="","",วิชา8!B56))</f>
        <v/>
      </c>
      <c r="C26" s="123" t="str">
        <f>IF($P$2=1,IF(วิชา8!C26="","",วิชา8!C26),IF(วิชา8!C56="","",วิชา8!C56))</f>
        <v/>
      </c>
      <c r="D26" s="123" t="str">
        <f>IF($P$2=1,IF(วิชา8!D26="","",วิชา8!D26),IF(วิชา8!D56="","",วิชา8!D56))</f>
        <v/>
      </c>
      <c r="E26" s="123" t="str">
        <f>IF($P$2=1,IF(วิชา8!E26="","",วิชา8!E26),IF(วิชา8!E56="","",วิชา8!E56))</f>
        <v/>
      </c>
      <c r="F26" s="122" t="str">
        <f>IF($P$2=1,IF(วิชา8!F26="","",วิชา8!F26),IF(วิชา8!F56="","",วิชา8!F56))</f>
        <v/>
      </c>
      <c r="G26" s="123" t="str">
        <f>IF($P$2=1,IF(วิชา8!G26="","",วิชา8!G26),IF(วิชา8!G56="","",วิชา8!G56))</f>
        <v/>
      </c>
      <c r="H26" s="123" t="str">
        <f>IF($P$2=1,IF(วิชา8!H26="","",วิชา8!H26),IF(วิชา8!H56="","",วิชา8!H56))</f>
        <v/>
      </c>
      <c r="I26" s="123" t="str">
        <f>IF($P$2=1,IF(วิชา8!I26="","",วิชา8!I26),IF(วิชา8!I56="","",วิชา8!I56))</f>
        <v/>
      </c>
      <c r="J26" s="122" t="str">
        <f>IF($P$2=1,IF(วิชา8!J26="","",วิชา8!J26),IF(วิชา8!J56="","",วิชา8!J56))</f>
        <v/>
      </c>
      <c r="K26" s="123" t="str">
        <f>IF($P$2=1,IF(วิชา8!K26="","",วิชา8!K26),IF(วิชา8!K56="","",วิชา8!K56))</f>
        <v/>
      </c>
      <c r="L26" s="122" t="str">
        <f>IF($P$2=1,IF(วิชา8!L26="","",วิชา8!L26),IF(วิชา8!L56="","",วิชา8!L56))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IF($P$2=1,IF(วิชา8!B27="","",วิชา8!B27),IF(วิชา8!B57="","",วิชา8!B57))</f>
        <v/>
      </c>
      <c r="C27" s="123" t="str">
        <f>IF($P$2=1,IF(วิชา8!C27="","",วิชา8!C27),IF(วิชา8!C57="","",วิชา8!C57))</f>
        <v/>
      </c>
      <c r="D27" s="123" t="str">
        <f>IF($P$2=1,IF(วิชา8!D27="","",วิชา8!D27),IF(วิชา8!D57="","",วิชา8!D57))</f>
        <v/>
      </c>
      <c r="E27" s="123" t="str">
        <f>IF($P$2=1,IF(วิชา8!E27="","",วิชา8!E27),IF(วิชา8!E57="","",วิชา8!E57))</f>
        <v/>
      </c>
      <c r="F27" s="122" t="str">
        <f>IF($P$2=1,IF(วิชา8!F27="","",วิชา8!F27),IF(วิชา8!F57="","",วิชา8!F57))</f>
        <v/>
      </c>
      <c r="G27" s="123" t="str">
        <f>IF($P$2=1,IF(วิชา8!G27="","",วิชา8!G27),IF(วิชา8!G57="","",วิชา8!G57))</f>
        <v/>
      </c>
      <c r="H27" s="123" t="str">
        <f>IF($P$2=1,IF(วิชา8!H27="","",วิชา8!H27),IF(วิชา8!H57="","",วิชา8!H57))</f>
        <v/>
      </c>
      <c r="I27" s="123" t="str">
        <f>IF($P$2=1,IF(วิชา8!I27="","",วิชา8!I27),IF(วิชา8!I57="","",วิชา8!I57))</f>
        <v/>
      </c>
      <c r="J27" s="122" t="str">
        <f>IF($P$2=1,IF(วิชา8!J27="","",วิชา8!J27),IF(วิชา8!J57="","",วิชา8!J57))</f>
        <v/>
      </c>
      <c r="K27" s="123" t="str">
        <f>IF($P$2=1,IF(วิชา8!K27="","",วิชา8!K27),IF(วิชา8!K57="","",วิชา8!K57))</f>
        <v/>
      </c>
      <c r="L27" s="122" t="str">
        <f>IF($P$2=1,IF(วิชา8!L27="","",วิชา8!L27),IF(วิชา8!L57="","",วิชา8!L57))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IF($P$2=1,IF(วิชา8!B28="","",วิชา8!B28),IF(วิชา8!B58="","",วิชา8!B58))</f>
        <v/>
      </c>
      <c r="C28" s="123" t="str">
        <f>IF($P$2=1,IF(วิชา8!C28="","",วิชา8!C28),IF(วิชา8!C58="","",วิชา8!C58))</f>
        <v/>
      </c>
      <c r="D28" s="123" t="str">
        <f>IF($P$2=1,IF(วิชา8!D28="","",วิชา8!D28),IF(วิชา8!D58="","",วิชา8!D58))</f>
        <v/>
      </c>
      <c r="E28" s="123" t="str">
        <f>IF($P$2=1,IF(วิชา8!E28="","",วิชา8!E28),IF(วิชา8!E58="","",วิชา8!E58))</f>
        <v/>
      </c>
      <c r="F28" s="122" t="str">
        <f>IF($P$2=1,IF(วิชา8!F28="","",วิชา8!F28),IF(วิชา8!F58="","",วิชา8!F58))</f>
        <v/>
      </c>
      <c r="G28" s="123" t="str">
        <f>IF($P$2=1,IF(วิชา8!G28="","",วิชา8!G28),IF(วิชา8!G58="","",วิชา8!G58))</f>
        <v/>
      </c>
      <c r="H28" s="123" t="str">
        <f>IF($P$2=1,IF(วิชา8!H28="","",วิชา8!H28),IF(วิชา8!H58="","",วิชา8!H58))</f>
        <v/>
      </c>
      <c r="I28" s="123" t="str">
        <f>IF($P$2=1,IF(วิชา8!I28="","",วิชา8!I28),IF(วิชา8!I58="","",วิชา8!I58))</f>
        <v/>
      </c>
      <c r="J28" s="122" t="str">
        <f>IF($P$2=1,IF(วิชา8!J28="","",วิชา8!J28),IF(วิชา8!J58="","",วิชา8!J58))</f>
        <v/>
      </c>
      <c r="K28" s="123" t="str">
        <f>IF($P$2=1,IF(วิชา8!K28="","",วิชา8!K28),IF(วิชา8!K58="","",วิชา8!K58))</f>
        <v/>
      </c>
      <c r="L28" s="122" t="str">
        <f>IF($P$2=1,IF(วิชา8!L28="","",วิชา8!L28),IF(วิชา8!L58="","",วิชา8!L58))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IF($P$2=1,IF(วิชา8!B29="","",วิชา8!B29),IF(วิชา8!B59="","",วิชา8!B59))</f>
        <v/>
      </c>
      <c r="C29" s="123" t="str">
        <f>IF($P$2=1,IF(วิชา8!C29="","",วิชา8!C29),IF(วิชา8!C59="","",วิชา8!C59))</f>
        <v/>
      </c>
      <c r="D29" s="123" t="str">
        <f>IF($P$2=1,IF(วิชา8!D29="","",วิชา8!D29),IF(วิชา8!D59="","",วิชา8!D59))</f>
        <v/>
      </c>
      <c r="E29" s="123" t="str">
        <f>IF($P$2=1,IF(วิชา8!E29="","",วิชา8!E29),IF(วิชา8!E59="","",วิชา8!E59))</f>
        <v/>
      </c>
      <c r="F29" s="122" t="str">
        <f>IF($P$2=1,IF(วิชา8!F29="","",วิชา8!F29),IF(วิชา8!F59="","",วิชา8!F59))</f>
        <v/>
      </c>
      <c r="G29" s="123" t="str">
        <f>IF($P$2=1,IF(วิชา8!G29="","",วิชา8!G29),IF(วิชา8!G59="","",วิชา8!G59))</f>
        <v/>
      </c>
      <c r="H29" s="123" t="str">
        <f>IF($P$2=1,IF(วิชา8!H29="","",วิชา8!H29),IF(วิชา8!H59="","",วิชา8!H59))</f>
        <v/>
      </c>
      <c r="I29" s="123" t="str">
        <f>IF($P$2=1,IF(วิชา8!I29="","",วิชา8!I29),IF(วิชา8!I59="","",วิชา8!I59))</f>
        <v/>
      </c>
      <c r="J29" s="122" t="str">
        <f>IF($P$2=1,IF(วิชา8!J29="","",วิชา8!J29),IF(วิชา8!J59="","",วิชา8!J59))</f>
        <v/>
      </c>
      <c r="K29" s="123" t="str">
        <f>IF($P$2=1,IF(วิชา8!K29="","",วิชา8!K29),IF(วิชา8!K59="","",วิชา8!K59))</f>
        <v/>
      </c>
      <c r="L29" s="122" t="str">
        <f>IF($P$2=1,IF(วิชา8!L29="","",วิชา8!L29),IF(วิชา8!L59="","",วิชา8!L59))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IF($P$2=1,IF(วิชา8!B30="","",วิชา8!B30),IF(วิชา8!B60="","",วิชา8!B60))</f>
        <v/>
      </c>
      <c r="C30" s="123" t="str">
        <f>IF($P$2=1,IF(วิชา8!C30="","",วิชา8!C30),IF(วิชา8!C60="","",วิชา8!C60))</f>
        <v/>
      </c>
      <c r="D30" s="123" t="str">
        <f>IF($P$2=1,IF(วิชา8!D30="","",วิชา8!D30),IF(วิชา8!D60="","",วิชา8!D60))</f>
        <v/>
      </c>
      <c r="E30" s="123" t="str">
        <f>IF($P$2=1,IF(วิชา8!E30="","",วิชา8!E30),IF(วิชา8!E60="","",วิชา8!E60))</f>
        <v/>
      </c>
      <c r="F30" s="122" t="str">
        <f>IF($P$2=1,IF(วิชา8!F30="","",วิชา8!F30),IF(วิชา8!F60="","",วิชา8!F60))</f>
        <v/>
      </c>
      <c r="G30" s="123" t="str">
        <f>IF($P$2=1,IF(วิชา8!G30="","",วิชา8!G30),IF(วิชา8!G60="","",วิชา8!G60))</f>
        <v/>
      </c>
      <c r="H30" s="123" t="str">
        <f>IF($P$2=1,IF(วิชา8!H30="","",วิชา8!H30),IF(วิชา8!H60="","",วิชา8!H60))</f>
        <v/>
      </c>
      <c r="I30" s="123" t="str">
        <f>IF($P$2=1,IF(วิชา8!I30="","",วิชา8!I30),IF(วิชา8!I60="","",วิชา8!I60))</f>
        <v/>
      </c>
      <c r="J30" s="122" t="str">
        <f>IF($P$2=1,IF(วิชา8!J30="","",วิชา8!J30),IF(วิชา8!J60="","",วิชา8!J60))</f>
        <v/>
      </c>
      <c r="K30" s="123" t="str">
        <f>IF($P$2=1,IF(วิชา8!K30="","",วิชา8!K30),IF(วิชา8!K60="","",วิชา8!K60))</f>
        <v/>
      </c>
      <c r="L30" s="122" t="str">
        <f>IF($P$2=1,IF(วิชา8!L30="","",วิชา8!L30),IF(วิชา8!L60="","",วิชา8!L60))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IF($P$2=1,IF(วิชา8!B31="","",วิชา8!B31),IF(วิชา8!B61="","",วิชา8!B61))</f>
        <v/>
      </c>
      <c r="C31" s="123" t="str">
        <f>IF($P$2=1,IF(วิชา8!C31="","",วิชา8!C31),IF(วิชา8!C61="","",วิชา8!C61))</f>
        <v/>
      </c>
      <c r="D31" s="123" t="str">
        <f>IF($P$2=1,IF(วิชา8!D31="","",วิชา8!D31),IF(วิชา8!D61="","",วิชา8!D61))</f>
        <v/>
      </c>
      <c r="E31" s="123" t="str">
        <f>IF($P$2=1,IF(วิชา8!E31="","",วิชา8!E31),IF(วิชา8!E61="","",วิชา8!E61))</f>
        <v/>
      </c>
      <c r="F31" s="122" t="str">
        <f>IF($P$2=1,IF(วิชา8!F31="","",วิชา8!F31),IF(วิชา8!F61="","",วิชา8!F61))</f>
        <v/>
      </c>
      <c r="G31" s="123" t="str">
        <f>IF($P$2=1,IF(วิชา8!G31="","",วิชา8!G31),IF(วิชา8!G61="","",วิชา8!G61))</f>
        <v/>
      </c>
      <c r="H31" s="123" t="str">
        <f>IF($P$2=1,IF(วิชา8!H31="","",วิชา8!H31),IF(วิชา8!H61="","",วิชา8!H61))</f>
        <v/>
      </c>
      <c r="I31" s="123" t="str">
        <f>IF($P$2=1,IF(วิชา8!I31="","",วิชา8!I31),IF(วิชา8!I61="","",วิชา8!I61))</f>
        <v/>
      </c>
      <c r="J31" s="122" t="str">
        <f>IF($P$2=1,IF(วิชา8!J31="","",วิชา8!J31),IF(วิชา8!J61="","",วิชา8!J61))</f>
        <v/>
      </c>
      <c r="K31" s="123" t="str">
        <f>IF($P$2=1,IF(วิชา8!K31="","",วิชา8!K31),IF(วิชา8!K61="","",วิชา8!K61))</f>
        <v/>
      </c>
      <c r="L31" s="122" t="str">
        <f>IF($P$2=1,IF(วิชา8!L31="","",วิชา8!L31),IF(วิชา8!L61="","",วิชา8!L61))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IF($P$2=1,IF(วิชา8!B32="","",วิชา8!B32),IF(วิชา8!B62="","",วิชา8!B62))</f>
        <v/>
      </c>
      <c r="C32" s="123" t="str">
        <f>IF($P$2=1,IF(วิชา8!C32="","",วิชา8!C32),IF(วิชา8!C62="","",วิชา8!C62))</f>
        <v/>
      </c>
      <c r="D32" s="123" t="str">
        <f>IF($P$2=1,IF(วิชา8!D32="","",วิชา8!D32),IF(วิชา8!D62="","",วิชา8!D62))</f>
        <v/>
      </c>
      <c r="E32" s="123" t="str">
        <f>IF($P$2=1,IF(วิชา8!E32="","",วิชา8!E32),IF(วิชา8!E62="","",วิชา8!E62))</f>
        <v/>
      </c>
      <c r="F32" s="122" t="str">
        <f>IF($P$2=1,IF(วิชา8!F32="","",วิชา8!F32),IF(วิชา8!F62="","",วิชา8!F62))</f>
        <v/>
      </c>
      <c r="G32" s="123" t="str">
        <f>IF($P$2=1,IF(วิชา8!G32="","",วิชา8!G32),IF(วิชา8!G62="","",วิชา8!G62))</f>
        <v/>
      </c>
      <c r="H32" s="123" t="str">
        <f>IF($P$2=1,IF(วิชา8!H32="","",วิชา8!H32),IF(วิชา8!H62="","",วิชา8!H62))</f>
        <v/>
      </c>
      <c r="I32" s="123" t="str">
        <f>IF($P$2=1,IF(วิชา8!I32="","",วิชา8!I32),IF(วิชา8!I62="","",วิชา8!I62))</f>
        <v/>
      </c>
      <c r="J32" s="122" t="str">
        <f>IF($P$2=1,IF(วิชา8!J32="","",วิชา8!J32),IF(วิชา8!J62="","",วิชา8!J62))</f>
        <v/>
      </c>
      <c r="K32" s="123" t="str">
        <f>IF($P$2=1,IF(วิชา8!K32="","",วิชา8!K32),IF(วิชา8!K62="","",วิชา8!K62))</f>
        <v/>
      </c>
      <c r="L32" s="122" t="str">
        <f>IF($P$2=1,IF(วิชา8!L32="","",วิชา8!L32),IF(วิชา8!L62="","",วิชา8!L62))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IF($P$2=1,IF(วิชา8!B33="","",วิชา8!B33),IF(วิชา8!B63="","",วิชา8!B63))</f>
        <v/>
      </c>
      <c r="C33" s="123" t="str">
        <f>IF($P$2=1,IF(วิชา8!C33="","",วิชา8!C33),IF(วิชา8!C63="","",วิชา8!C63))</f>
        <v/>
      </c>
      <c r="D33" s="123" t="str">
        <f>IF($P$2=1,IF(วิชา8!D33="","",วิชา8!D33),IF(วิชา8!D63="","",วิชา8!D63))</f>
        <v/>
      </c>
      <c r="E33" s="123" t="str">
        <f>IF($P$2=1,IF(วิชา8!E33="","",วิชา8!E33),IF(วิชา8!E63="","",วิชา8!E63))</f>
        <v/>
      </c>
      <c r="F33" s="122" t="str">
        <f>IF($P$2=1,IF(วิชา8!F33="","",วิชา8!F33),IF(วิชา8!F63="","",วิชา8!F63))</f>
        <v/>
      </c>
      <c r="G33" s="123" t="str">
        <f>IF($P$2=1,IF(วิชา8!G33="","",วิชา8!G33),IF(วิชา8!G63="","",วิชา8!G63))</f>
        <v/>
      </c>
      <c r="H33" s="123" t="str">
        <f>IF($P$2=1,IF(วิชา8!H33="","",วิชา8!H33),IF(วิชา8!H63="","",วิชา8!H63))</f>
        <v/>
      </c>
      <c r="I33" s="123" t="str">
        <f>IF($P$2=1,IF(วิชา8!I33="","",วิชา8!I33),IF(วิชา8!I63="","",วิชา8!I63))</f>
        <v/>
      </c>
      <c r="J33" s="122" t="str">
        <f>IF($P$2=1,IF(วิชา8!J33="","",วิชา8!J33),IF(วิชา8!J63="","",วิชา8!J63))</f>
        <v/>
      </c>
      <c r="K33" s="123" t="str">
        <f>IF($P$2=1,IF(วิชา8!K33="","",วิชา8!K33),IF(วิชา8!K63="","",วิชา8!K63))</f>
        <v/>
      </c>
      <c r="L33" s="122" t="str">
        <f>IF($P$2=1,IF(วิชา8!L33="","",วิชา8!L33),IF(วิชา8!L63="","",วิชา8!L63))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IF($P$2=1,IF(วิชา8!B34="","",วิชา8!B34),IF(วิชา8!B64="","",วิชา8!B64))</f>
        <v/>
      </c>
      <c r="C34" s="123" t="str">
        <f>IF($P$2=1,IF(วิชา8!C34="","",วิชา8!C34),IF(วิชา8!C64="","",วิชา8!C64))</f>
        <v/>
      </c>
      <c r="D34" s="123" t="str">
        <f>IF($P$2=1,IF(วิชา8!D34="","",วิชา8!D34),IF(วิชา8!D64="","",วิชา8!D64))</f>
        <v/>
      </c>
      <c r="E34" s="123" t="str">
        <f>IF($P$2=1,IF(วิชา8!E34="","",วิชา8!E34),IF(วิชา8!E64="","",วิชา8!E64))</f>
        <v/>
      </c>
      <c r="F34" s="122" t="str">
        <f>IF($P$2=1,IF(วิชา8!F34="","",วิชา8!F34),IF(วิชา8!F64="","",วิชา8!F64))</f>
        <v/>
      </c>
      <c r="G34" s="123" t="str">
        <f>IF($P$2=1,IF(วิชา8!G34="","",วิชา8!G34),IF(วิชา8!G64="","",วิชา8!G64))</f>
        <v/>
      </c>
      <c r="H34" s="123" t="str">
        <f>IF($P$2=1,IF(วิชา8!H34="","",วิชา8!H34),IF(วิชา8!H64="","",วิชา8!H64))</f>
        <v/>
      </c>
      <c r="I34" s="123" t="str">
        <f>IF($P$2=1,IF(วิชา8!I34="","",วิชา8!I34),IF(วิชา8!I64="","",วิชา8!I64))</f>
        <v/>
      </c>
      <c r="J34" s="122" t="str">
        <f>IF($P$2=1,IF(วิชา8!J34="","",วิชา8!J34),IF(วิชา8!J64="","",วิชา8!J64))</f>
        <v/>
      </c>
      <c r="K34" s="123" t="str">
        <f>IF($P$2=1,IF(วิชา8!K34="","",วิชา8!K34),IF(วิชา8!K64="","",วิชา8!K64))</f>
        <v/>
      </c>
      <c r="L34" s="122" t="str">
        <f>IF($P$2=1,IF(วิชา8!L34="","",วิชา8!L34),IF(วิชา8!L64="","",วิชา8!L64))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IF($P$2=1,IF(วิชา8!B35="","",วิชา8!B35),IF(วิชา8!B65="","",วิชา8!B65))</f>
        <v/>
      </c>
      <c r="C35" s="123" t="str">
        <f>IF($P$2=1,IF(วิชา8!C35="","",วิชา8!C35),IF(วิชา8!C65="","",วิชา8!C65))</f>
        <v/>
      </c>
      <c r="D35" s="123" t="str">
        <f>IF($P$2=1,IF(วิชา8!D35="","",วิชา8!D35),IF(วิชา8!D65="","",วิชา8!D65))</f>
        <v/>
      </c>
      <c r="E35" s="123" t="str">
        <f>IF($P$2=1,IF(วิชา8!E35="","",วิชา8!E35),IF(วิชา8!E65="","",วิชา8!E65))</f>
        <v/>
      </c>
      <c r="F35" s="122" t="str">
        <f>IF($P$2=1,IF(วิชา8!F35="","",วิชา8!F35),IF(วิชา8!F65="","",วิชา8!F65))</f>
        <v/>
      </c>
      <c r="G35" s="123" t="str">
        <f>IF($P$2=1,IF(วิชา8!G35="","",วิชา8!G35),IF(วิชา8!G65="","",วิชา8!G65))</f>
        <v/>
      </c>
      <c r="H35" s="123" t="str">
        <f>IF($P$2=1,IF(วิชา8!H35="","",วิชา8!H35),IF(วิชา8!H65="","",วิชา8!H65))</f>
        <v/>
      </c>
      <c r="I35" s="123" t="str">
        <f>IF($P$2=1,IF(วิชา8!I35="","",วิชา8!I35),IF(วิชา8!I65="","",วิชา8!I65))</f>
        <v/>
      </c>
      <c r="J35" s="122" t="str">
        <f>IF($P$2=1,IF(วิชา8!J35="","",วิชา8!J35),IF(วิชา8!J65="","",วิชา8!J65))</f>
        <v/>
      </c>
      <c r="K35" s="123" t="str">
        <f>IF($P$2=1,IF(วิชา8!K35="","",วิชา8!K35),IF(วิชา8!K65="","",วิชา8!K65))</f>
        <v/>
      </c>
      <c r="L35" s="122" t="str">
        <f>IF($P$2=1,IF(วิชา8!L35="","",วิชา8!L35),IF(วิชา8!L65="","",วิชา8!L65))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L1:L5"/>
    <mergeCell ref="M1:N1"/>
    <mergeCell ref="M2:N2"/>
    <mergeCell ref="M3:N4"/>
    <mergeCell ref="C2:C4"/>
    <mergeCell ref="D2:D4"/>
    <mergeCell ref="E2:E4"/>
    <mergeCell ref="F2:F5"/>
    <mergeCell ref="G2:G4"/>
    <mergeCell ref="A1:A2"/>
    <mergeCell ref="B1:B2"/>
    <mergeCell ref="C1:F1"/>
    <mergeCell ref="G1:J1"/>
    <mergeCell ref="K1:K5"/>
    <mergeCell ref="A3:A5"/>
    <mergeCell ref="B3:B5"/>
    <mergeCell ref="H2:H4"/>
    <mergeCell ref="I2:I4"/>
    <mergeCell ref="J2:J5"/>
  </mergeCells>
  <conditionalFormatting sqref="L6:L35">
    <cfRule type="cellIs" dxfId="27" priority="2" operator="equal">
      <formula>0</formula>
    </cfRule>
    <cfRule type="cellIs" dxfId="26" priority="3" operator="equal">
      <formula>"ย้ายออก"</formula>
    </cfRule>
  </conditionalFormatting>
  <conditionalFormatting sqref="K6:K35">
    <cfRule type="cellIs" dxfId="25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C1D84E4-6A8E-478E-99BC-22C90987A090}">
          <x14:formula1>
            <xm:f>รายการ!$M$2:$M$3</xm:f>
          </x14:formula1>
          <xm:sqref>P2</xm:sqref>
        </x14:dataValidation>
        <x14:dataValidation type="list" allowBlank="1" showInputMessage="1" showErrorMessage="1" xr:uid="{C1156FD1-F42A-425E-BAB8-0464FE12BE47}">
          <x14:formula1>
            <xm:f>รายการ!$K$2:$K$37</xm:f>
          </x14:formula1>
          <xm:sqref>P1</xm:sqref>
        </x14:dataValidation>
      </x14:dataValidations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7688-22F5-4FBB-8FB7-62A883385094}">
  <sheetPr codeName="Sheet116"/>
  <dimension ref="A1:Q35"/>
  <sheetViews>
    <sheetView workbookViewId="0">
      <selection activeCell="M2" sqref="M2:N2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IF(วิชา9!$N$2="","",วิชา9!$N$2)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IF(B1="","",AVERAGE(วิชา9!K6:K65))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IF(วิชา9!C5="","",วิชา9!C5)</f>
        <v>70</v>
      </c>
      <c r="D5" s="120">
        <f>IF(วิชา9!D5="","",วิชา9!D5)</f>
        <v>30</v>
      </c>
      <c r="E5" s="120">
        <f>IF(วิชา9!E5="","",วิชา9!E5)</f>
        <v>100</v>
      </c>
      <c r="F5" s="966"/>
      <c r="G5" s="120">
        <f>IF(วิชา9!G5="","",วิชา9!G5)</f>
        <v>70</v>
      </c>
      <c r="H5" s="120">
        <f>IF(วิชา9!H5="","",วิชา9!H5)</f>
        <v>30</v>
      </c>
      <c r="I5" s="120">
        <f>IF(วิชา9!I5="","",วิชา9!I5)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17" ht="20.100000000000001" customHeight="1" x14ac:dyDescent="0.3">
      <c r="A6" s="267">
        <f>IF(P2="","",IF(P2=1,1,31))</f>
        <v>1</v>
      </c>
      <c r="B6" s="114" t="str">
        <f>IF($P$2=1,IF(วิชา9!B6="","",วิชา9!B6),IF(วิชา9!B36="","",วิชา9!B36))</f>
        <v/>
      </c>
      <c r="C6" s="123" t="str">
        <f>IF($P$2=1,IF(วิชา9!C6="","",วิชา9!C6),IF(วิชา9!C36="","",วิชา9!C36))</f>
        <v/>
      </c>
      <c r="D6" s="123" t="str">
        <f>IF($P$2=1,IF(วิชา9!D6="","",วิชา9!D6),IF(วิชา9!D36="","",วิชา9!D36))</f>
        <v/>
      </c>
      <c r="E6" s="123" t="str">
        <f>IF($P$2=1,IF(วิชา9!E6="","",วิชา9!E6),IF(วิชา9!E36="","",วิชา9!E36))</f>
        <v/>
      </c>
      <c r="F6" s="122" t="str">
        <f>IF($P$2=1,IF(วิชา9!F6="","",วิชา9!F6),IF(วิชา9!F36="","",วิชา9!F36))</f>
        <v/>
      </c>
      <c r="G6" s="123" t="str">
        <f>IF($P$2=1,IF(วิชา9!G6="","",วิชา9!G6),IF(วิชา9!G36="","",วิชา9!G36))</f>
        <v/>
      </c>
      <c r="H6" s="123" t="str">
        <f>IF($P$2=1,IF(วิชา9!H6="","",วิชา9!H6),IF(วิชา9!H36="","",วิชา9!H36))</f>
        <v/>
      </c>
      <c r="I6" s="123" t="str">
        <f>IF($P$2=1,IF(วิชา9!I6="","",วิชา9!I6),IF(วิชา9!I36="","",วิชา9!I36))</f>
        <v/>
      </c>
      <c r="J6" s="122" t="str">
        <f>IF($P$2=1,IF(วิชา9!J6="","",วิชา9!J6),IF(วิชา9!J36="","",วิชา9!J36))</f>
        <v/>
      </c>
      <c r="K6" s="123" t="str">
        <f>IF($P$2=1,IF(วิชา9!K6="","",วิชา9!K6),IF(วิชา9!K36="","",วิชา9!K36))</f>
        <v/>
      </c>
      <c r="L6" s="122" t="str">
        <f>IF($P$2=1,IF(วิชา9!L6="","",วิชา9!L6),IF(วิชา9!L36="","",วิชา9!L36))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267">
        <f>A6+1</f>
        <v>2</v>
      </c>
      <c r="B7" s="114" t="str">
        <f>IF($P$2=1,IF(วิชา9!B7="","",วิชา9!B7),IF(วิชา9!B37="","",วิชา9!B37))</f>
        <v/>
      </c>
      <c r="C7" s="123" t="str">
        <f>IF($P$2=1,IF(วิชา9!C7="","",วิชา9!C7),IF(วิชา9!C37="","",วิชา9!C37))</f>
        <v/>
      </c>
      <c r="D7" s="123" t="str">
        <f>IF($P$2=1,IF(วิชา9!D7="","",วิชา9!D7),IF(วิชา9!D37="","",วิชา9!D37))</f>
        <v/>
      </c>
      <c r="E7" s="123" t="str">
        <f>IF($P$2=1,IF(วิชา9!E7="","",วิชา9!E7),IF(วิชา9!E37="","",วิชา9!E37))</f>
        <v/>
      </c>
      <c r="F7" s="122" t="str">
        <f>IF($P$2=1,IF(วิชา9!F7="","",วิชา9!F7),IF(วิชา9!F37="","",วิชา9!F37))</f>
        <v/>
      </c>
      <c r="G7" s="123" t="str">
        <f>IF($P$2=1,IF(วิชา9!G7="","",วิชา9!G7),IF(วิชา9!G37="","",วิชา9!G37))</f>
        <v/>
      </c>
      <c r="H7" s="123" t="str">
        <f>IF($P$2=1,IF(วิชา9!H7="","",วิชา9!H7),IF(วิชา9!H37="","",วิชา9!H37))</f>
        <v/>
      </c>
      <c r="I7" s="123" t="str">
        <f>IF($P$2=1,IF(วิชา9!I7="","",วิชา9!I7),IF(วิชา9!I37="","",วิชา9!I37))</f>
        <v/>
      </c>
      <c r="J7" s="122" t="str">
        <f>IF($P$2=1,IF(วิชา9!J7="","",วิชา9!J7),IF(วิชา9!J37="","",วิชา9!J37))</f>
        <v/>
      </c>
      <c r="K7" s="123" t="str">
        <f>IF($P$2=1,IF(วิชา9!K7="","",วิชา9!K7),IF(วิชา9!K37="","",วิชา9!K37))</f>
        <v/>
      </c>
      <c r="L7" s="122" t="str">
        <f>IF($P$2=1,IF(วิชา9!L7="","",วิชา9!L7),IF(วิชา9!L37="","",วิชา9!L37))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267">
        <f t="shared" ref="A8:A35" si="2">A7+1</f>
        <v>3</v>
      </c>
      <c r="B8" s="114" t="str">
        <f>IF($P$2=1,IF(วิชา9!B8="","",วิชา9!B8),IF(วิชา9!B38="","",วิชา9!B38))</f>
        <v/>
      </c>
      <c r="C8" s="123" t="str">
        <f>IF($P$2=1,IF(วิชา9!C8="","",วิชา9!C8),IF(วิชา9!C38="","",วิชา9!C38))</f>
        <v/>
      </c>
      <c r="D8" s="123" t="str">
        <f>IF($P$2=1,IF(วิชา9!D8="","",วิชา9!D8),IF(วิชา9!D38="","",วิชา9!D38))</f>
        <v/>
      </c>
      <c r="E8" s="123" t="str">
        <f>IF($P$2=1,IF(วิชา9!E8="","",วิชา9!E8),IF(วิชา9!E38="","",วิชา9!E38))</f>
        <v/>
      </c>
      <c r="F8" s="122" t="str">
        <f>IF($P$2=1,IF(วิชา9!F8="","",วิชา9!F8),IF(วิชา9!F38="","",วิชา9!F38))</f>
        <v/>
      </c>
      <c r="G8" s="123" t="str">
        <f>IF($P$2=1,IF(วิชา9!G8="","",วิชา9!G8),IF(วิชา9!G38="","",วิชา9!G38))</f>
        <v/>
      </c>
      <c r="H8" s="123" t="str">
        <f>IF($P$2=1,IF(วิชา9!H8="","",วิชา9!H8),IF(วิชา9!H38="","",วิชา9!H38))</f>
        <v/>
      </c>
      <c r="I8" s="123" t="str">
        <f>IF($P$2=1,IF(วิชา9!I8="","",วิชา9!I8),IF(วิชา9!I38="","",วิชา9!I38))</f>
        <v/>
      </c>
      <c r="J8" s="122" t="str">
        <f>IF($P$2=1,IF(วิชา9!J8="","",วิชา9!J8),IF(วิชา9!J38="","",วิชา9!J38))</f>
        <v/>
      </c>
      <c r="K8" s="123" t="str">
        <f>IF($P$2=1,IF(วิชา9!K8="","",วิชา9!K8),IF(วิชา9!K38="","",วิชา9!K38))</f>
        <v/>
      </c>
      <c r="L8" s="122" t="str">
        <f>IF($P$2=1,IF(วิชา9!L8="","",วิชา9!L8),IF(วิชา9!L38="","",วิชา9!L38))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267">
        <f t="shared" si="2"/>
        <v>4</v>
      </c>
      <c r="B9" s="114" t="str">
        <f>IF($P$2=1,IF(วิชา9!B9="","",วิชา9!B9),IF(วิชา9!B39="","",วิชา9!B39))</f>
        <v/>
      </c>
      <c r="C9" s="123" t="str">
        <f>IF($P$2=1,IF(วิชา9!C9="","",วิชา9!C9),IF(วิชา9!C39="","",วิชา9!C39))</f>
        <v/>
      </c>
      <c r="D9" s="123" t="str">
        <f>IF($P$2=1,IF(วิชา9!D9="","",วิชา9!D9),IF(วิชา9!D39="","",วิชา9!D39))</f>
        <v/>
      </c>
      <c r="E9" s="123" t="str">
        <f>IF($P$2=1,IF(วิชา9!E9="","",วิชา9!E9),IF(วิชา9!E39="","",วิชา9!E39))</f>
        <v/>
      </c>
      <c r="F9" s="122" t="str">
        <f>IF($P$2=1,IF(วิชา9!F9="","",วิชา9!F9),IF(วิชา9!F39="","",วิชา9!F39))</f>
        <v/>
      </c>
      <c r="G9" s="123" t="str">
        <f>IF($P$2=1,IF(วิชา9!G9="","",วิชา9!G9),IF(วิชา9!G39="","",วิชา9!G39))</f>
        <v/>
      </c>
      <c r="H9" s="123" t="str">
        <f>IF($P$2=1,IF(วิชา9!H9="","",วิชา9!H9),IF(วิชา9!H39="","",วิชา9!H39))</f>
        <v/>
      </c>
      <c r="I9" s="123" t="str">
        <f>IF($P$2=1,IF(วิชา9!I9="","",วิชา9!I9),IF(วิชา9!I39="","",วิชา9!I39))</f>
        <v/>
      </c>
      <c r="J9" s="122" t="str">
        <f>IF($P$2=1,IF(วิชา9!J9="","",วิชา9!J9),IF(วิชา9!J39="","",วิชา9!J39))</f>
        <v/>
      </c>
      <c r="K9" s="123" t="str">
        <f>IF($P$2=1,IF(วิชา9!K9="","",วิชา9!K9),IF(วิชา9!K39="","",วิชา9!K39))</f>
        <v/>
      </c>
      <c r="L9" s="122" t="str">
        <f>IF($P$2=1,IF(วิชา9!L9="","",วิชา9!L9),IF(วิชา9!L39="","",วิชา9!L39))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267">
        <f t="shared" si="2"/>
        <v>5</v>
      </c>
      <c r="B10" s="114" t="str">
        <f>IF($P$2=1,IF(วิชา9!B10="","",วิชา9!B10),IF(วิชา9!B40="","",วิชา9!B40))</f>
        <v/>
      </c>
      <c r="C10" s="123" t="str">
        <f>IF($P$2=1,IF(วิชา9!C10="","",วิชา9!C10),IF(วิชา9!C40="","",วิชา9!C40))</f>
        <v/>
      </c>
      <c r="D10" s="123" t="str">
        <f>IF($P$2=1,IF(วิชา9!D10="","",วิชา9!D10),IF(วิชา9!D40="","",วิชา9!D40))</f>
        <v/>
      </c>
      <c r="E10" s="123" t="str">
        <f>IF($P$2=1,IF(วิชา9!E10="","",วิชา9!E10),IF(วิชา9!E40="","",วิชา9!E40))</f>
        <v/>
      </c>
      <c r="F10" s="122" t="str">
        <f>IF($P$2=1,IF(วิชา9!F10="","",วิชา9!F10),IF(วิชา9!F40="","",วิชา9!F40))</f>
        <v/>
      </c>
      <c r="G10" s="123" t="str">
        <f>IF($P$2=1,IF(วิชา9!G10="","",วิชา9!G10),IF(วิชา9!G40="","",วิชา9!G40))</f>
        <v/>
      </c>
      <c r="H10" s="123" t="str">
        <f>IF($P$2=1,IF(วิชา9!H10="","",วิชา9!H10),IF(วิชา9!H40="","",วิชา9!H40))</f>
        <v/>
      </c>
      <c r="I10" s="123" t="str">
        <f>IF($P$2=1,IF(วิชา9!I10="","",วิชา9!I10),IF(วิชา9!I40="","",วิชา9!I40))</f>
        <v/>
      </c>
      <c r="J10" s="122" t="str">
        <f>IF($P$2=1,IF(วิชา9!J10="","",วิชา9!J10),IF(วิชา9!J40="","",วิชา9!J40))</f>
        <v/>
      </c>
      <c r="K10" s="123" t="str">
        <f>IF($P$2=1,IF(วิชา9!K10="","",วิชา9!K10),IF(วิชา9!K40="","",วิชา9!K40))</f>
        <v/>
      </c>
      <c r="L10" s="122" t="str">
        <f>IF($P$2=1,IF(วิชา9!L10="","",วิชา9!L10),IF(วิชา9!L40="","",วิชา9!L40))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267">
        <f t="shared" si="2"/>
        <v>6</v>
      </c>
      <c r="B11" s="114" t="str">
        <f>IF($P$2=1,IF(วิชา9!B11="","",วิชา9!B11),IF(วิชา9!B41="","",วิชา9!B41))</f>
        <v/>
      </c>
      <c r="C11" s="123" t="str">
        <f>IF($P$2=1,IF(วิชา9!C11="","",วิชา9!C11),IF(วิชา9!C41="","",วิชา9!C41))</f>
        <v/>
      </c>
      <c r="D11" s="123" t="str">
        <f>IF($P$2=1,IF(วิชา9!D11="","",วิชา9!D11),IF(วิชา9!D41="","",วิชา9!D41))</f>
        <v/>
      </c>
      <c r="E11" s="123" t="str">
        <f>IF($P$2=1,IF(วิชา9!E11="","",วิชา9!E11),IF(วิชา9!E41="","",วิชา9!E41))</f>
        <v/>
      </c>
      <c r="F11" s="122" t="str">
        <f>IF($P$2=1,IF(วิชา9!F11="","",วิชา9!F11),IF(วิชา9!F41="","",วิชา9!F41))</f>
        <v/>
      </c>
      <c r="G11" s="123" t="str">
        <f>IF($P$2=1,IF(วิชา9!G11="","",วิชา9!G11),IF(วิชา9!G41="","",วิชา9!G41))</f>
        <v/>
      </c>
      <c r="H11" s="123" t="str">
        <f>IF($P$2=1,IF(วิชา9!H11="","",วิชา9!H11),IF(วิชา9!H41="","",วิชา9!H41))</f>
        <v/>
      </c>
      <c r="I11" s="123" t="str">
        <f>IF($P$2=1,IF(วิชา9!I11="","",วิชา9!I11),IF(วิชา9!I41="","",วิชา9!I41))</f>
        <v/>
      </c>
      <c r="J11" s="122" t="str">
        <f>IF($P$2=1,IF(วิชา9!J11="","",วิชา9!J11),IF(วิชา9!J41="","",วิชา9!J41))</f>
        <v/>
      </c>
      <c r="K11" s="123" t="str">
        <f>IF($P$2=1,IF(วิชา9!K11="","",วิชา9!K11),IF(วิชา9!K41="","",วิชา9!K41))</f>
        <v/>
      </c>
      <c r="L11" s="122" t="str">
        <f>IF($P$2=1,IF(วิชา9!L11="","",วิชา9!L11),IF(วิชา9!L41="","",วิชา9!L41))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267">
        <f t="shared" si="2"/>
        <v>7</v>
      </c>
      <c r="B12" s="114" t="str">
        <f>IF($P$2=1,IF(วิชา9!B12="","",วิชา9!B12),IF(วิชา9!B42="","",วิชา9!B42))</f>
        <v/>
      </c>
      <c r="C12" s="123" t="str">
        <f>IF($P$2=1,IF(วิชา9!C12="","",วิชา9!C12),IF(วิชา9!C42="","",วิชา9!C42))</f>
        <v/>
      </c>
      <c r="D12" s="123" t="str">
        <f>IF($P$2=1,IF(วิชา9!D12="","",วิชา9!D12),IF(วิชา9!D42="","",วิชา9!D42))</f>
        <v/>
      </c>
      <c r="E12" s="123" t="str">
        <f>IF($P$2=1,IF(วิชา9!E12="","",วิชา9!E12),IF(วิชา9!E42="","",วิชา9!E42))</f>
        <v/>
      </c>
      <c r="F12" s="122" t="str">
        <f>IF($P$2=1,IF(วิชา9!F12="","",วิชา9!F12),IF(วิชา9!F42="","",วิชา9!F42))</f>
        <v/>
      </c>
      <c r="G12" s="123" t="str">
        <f>IF($P$2=1,IF(วิชา9!G12="","",วิชา9!G12),IF(วิชา9!G42="","",วิชา9!G42))</f>
        <v/>
      </c>
      <c r="H12" s="123" t="str">
        <f>IF($P$2=1,IF(วิชา9!H12="","",วิชา9!H12),IF(วิชา9!H42="","",วิชา9!H42))</f>
        <v/>
      </c>
      <c r="I12" s="123" t="str">
        <f>IF($P$2=1,IF(วิชา9!I12="","",วิชา9!I12),IF(วิชา9!I42="","",วิชา9!I42))</f>
        <v/>
      </c>
      <c r="J12" s="122" t="str">
        <f>IF($P$2=1,IF(วิชา9!J12="","",วิชา9!J12),IF(วิชา9!J42="","",วิชา9!J42))</f>
        <v/>
      </c>
      <c r="K12" s="123" t="str">
        <f>IF($P$2=1,IF(วิชา9!K12="","",วิชา9!K12),IF(วิชา9!K42="","",วิชา9!K42))</f>
        <v/>
      </c>
      <c r="L12" s="122" t="str">
        <f>IF($P$2=1,IF(วิชา9!L12="","",วิชา9!L12),IF(วิชา9!L42="","",วิชา9!L42))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267">
        <f t="shared" si="2"/>
        <v>8</v>
      </c>
      <c r="B13" s="114" t="str">
        <f>IF($P$2=1,IF(วิชา9!B13="","",วิชา9!B13),IF(วิชา9!B43="","",วิชา9!B43))</f>
        <v/>
      </c>
      <c r="C13" s="123" t="str">
        <f>IF($P$2=1,IF(วิชา9!C13="","",วิชา9!C13),IF(วิชา9!C43="","",วิชา9!C43))</f>
        <v/>
      </c>
      <c r="D13" s="123" t="str">
        <f>IF($P$2=1,IF(วิชา9!D13="","",วิชา9!D13),IF(วิชา9!D43="","",วิชา9!D43))</f>
        <v/>
      </c>
      <c r="E13" s="123" t="str">
        <f>IF($P$2=1,IF(วิชา9!E13="","",วิชา9!E13),IF(วิชา9!E43="","",วิชา9!E43))</f>
        <v/>
      </c>
      <c r="F13" s="122" t="str">
        <f>IF($P$2=1,IF(วิชา9!F13="","",วิชา9!F13),IF(วิชา9!F43="","",วิชา9!F43))</f>
        <v/>
      </c>
      <c r="G13" s="123" t="str">
        <f>IF($P$2=1,IF(วิชา9!G13="","",วิชา9!G13),IF(วิชา9!G43="","",วิชา9!G43))</f>
        <v/>
      </c>
      <c r="H13" s="123" t="str">
        <f>IF($P$2=1,IF(วิชา9!H13="","",วิชา9!H13),IF(วิชา9!H43="","",วิชา9!H43))</f>
        <v/>
      </c>
      <c r="I13" s="123" t="str">
        <f>IF($P$2=1,IF(วิชา9!I13="","",วิชา9!I13),IF(วิชา9!I43="","",วิชา9!I43))</f>
        <v/>
      </c>
      <c r="J13" s="122" t="str">
        <f>IF($P$2=1,IF(วิชา9!J13="","",วิชา9!J13),IF(วิชา9!J43="","",วิชา9!J43))</f>
        <v/>
      </c>
      <c r="K13" s="123" t="str">
        <f>IF($P$2=1,IF(วิชา9!K13="","",วิชา9!K13),IF(วิชา9!K43="","",วิชา9!K43))</f>
        <v/>
      </c>
      <c r="L13" s="122" t="str">
        <f>IF($P$2=1,IF(วิชา9!L13="","",วิชา9!L13),IF(วิชา9!L43="","",วิชา9!L43))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267">
        <f t="shared" si="2"/>
        <v>9</v>
      </c>
      <c r="B14" s="114" t="str">
        <f>IF($P$2=1,IF(วิชา9!B14="","",วิชา9!B14),IF(วิชา9!B44="","",วิชา9!B44))</f>
        <v/>
      </c>
      <c r="C14" s="123" t="str">
        <f>IF($P$2=1,IF(วิชา9!C14="","",วิชา9!C14),IF(วิชา9!C44="","",วิชา9!C44))</f>
        <v/>
      </c>
      <c r="D14" s="123" t="str">
        <f>IF($P$2=1,IF(วิชา9!D14="","",วิชา9!D14),IF(วิชา9!D44="","",วิชา9!D44))</f>
        <v/>
      </c>
      <c r="E14" s="123" t="str">
        <f>IF($P$2=1,IF(วิชา9!E14="","",วิชา9!E14),IF(วิชา9!E44="","",วิชา9!E44))</f>
        <v/>
      </c>
      <c r="F14" s="122" t="str">
        <f>IF($P$2=1,IF(วิชา9!F14="","",วิชา9!F14),IF(วิชา9!F44="","",วิชา9!F44))</f>
        <v/>
      </c>
      <c r="G14" s="123" t="str">
        <f>IF($P$2=1,IF(วิชา9!G14="","",วิชา9!G14),IF(วิชา9!G44="","",วิชา9!G44))</f>
        <v/>
      </c>
      <c r="H14" s="123" t="str">
        <f>IF($P$2=1,IF(วิชา9!H14="","",วิชา9!H14),IF(วิชา9!H44="","",วิชา9!H44))</f>
        <v/>
      </c>
      <c r="I14" s="123" t="str">
        <f>IF($P$2=1,IF(วิชา9!I14="","",วิชา9!I14),IF(วิชา9!I44="","",วิชา9!I44))</f>
        <v/>
      </c>
      <c r="J14" s="122" t="str">
        <f>IF($P$2=1,IF(วิชา9!J14="","",วิชา9!J14),IF(วิชา9!J44="","",วิชา9!J44))</f>
        <v/>
      </c>
      <c r="K14" s="123" t="str">
        <f>IF($P$2=1,IF(วิชา9!K14="","",วิชา9!K14),IF(วิชา9!K44="","",วิชา9!K44))</f>
        <v/>
      </c>
      <c r="L14" s="122" t="str">
        <f>IF($P$2=1,IF(วิชา9!L14="","",วิชา9!L14),IF(วิชา9!L44="","",วิชา9!L44))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267">
        <f t="shared" si="2"/>
        <v>10</v>
      </c>
      <c r="B15" s="114" t="str">
        <f>IF($P$2=1,IF(วิชา9!B15="","",วิชา9!B15),IF(วิชา9!B45="","",วิชา9!B45))</f>
        <v/>
      </c>
      <c r="C15" s="123" t="str">
        <f>IF($P$2=1,IF(วิชา9!C15="","",วิชา9!C15),IF(วิชา9!C45="","",วิชา9!C45))</f>
        <v/>
      </c>
      <c r="D15" s="123" t="str">
        <f>IF($P$2=1,IF(วิชา9!D15="","",วิชา9!D15),IF(วิชา9!D45="","",วิชา9!D45))</f>
        <v/>
      </c>
      <c r="E15" s="123" t="str">
        <f>IF($P$2=1,IF(วิชา9!E15="","",วิชา9!E15),IF(วิชา9!E45="","",วิชา9!E45))</f>
        <v/>
      </c>
      <c r="F15" s="122" t="str">
        <f>IF($P$2=1,IF(วิชา9!F15="","",วิชา9!F15),IF(วิชา9!F45="","",วิชา9!F45))</f>
        <v/>
      </c>
      <c r="G15" s="123" t="str">
        <f>IF($P$2=1,IF(วิชา9!G15="","",วิชา9!G15),IF(วิชา9!G45="","",วิชา9!G45))</f>
        <v/>
      </c>
      <c r="H15" s="123" t="str">
        <f>IF($P$2=1,IF(วิชา9!H15="","",วิชา9!H15),IF(วิชา9!H45="","",วิชา9!H45))</f>
        <v/>
      </c>
      <c r="I15" s="123" t="str">
        <f>IF($P$2=1,IF(วิชา9!I15="","",วิชา9!I15),IF(วิชา9!I45="","",วิชา9!I45))</f>
        <v/>
      </c>
      <c r="J15" s="122" t="str">
        <f>IF($P$2=1,IF(วิชา9!J15="","",วิชา9!J15),IF(วิชา9!J45="","",วิชา9!J45))</f>
        <v/>
      </c>
      <c r="K15" s="123" t="str">
        <f>IF($P$2=1,IF(วิชา9!K15="","",วิชา9!K15),IF(วิชา9!K45="","",วิชา9!K45))</f>
        <v/>
      </c>
      <c r="L15" s="122" t="str">
        <f>IF($P$2=1,IF(วิชา9!L15="","",วิชา9!L15),IF(วิชา9!L45="","",วิชา9!L45))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267">
        <f t="shared" si="2"/>
        <v>11</v>
      </c>
      <c r="B16" s="114" t="str">
        <f>IF($P$2=1,IF(วิชา9!B16="","",วิชา9!B16),IF(วิชา9!B46="","",วิชา9!B46))</f>
        <v/>
      </c>
      <c r="C16" s="123" t="str">
        <f>IF($P$2=1,IF(วิชา9!C16="","",วิชา9!C16),IF(วิชา9!C46="","",วิชา9!C46))</f>
        <v/>
      </c>
      <c r="D16" s="123" t="str">
        <f>IF($P$2=1,IF(วิชา9!D16="","",วิชา9!D16),IF(วิชา9!D46="","",วิชา9!D46))</f>
        <v/>
      </c>
      <c r="E16" s="123" t="str">
        <f>IF($P$2=1,IF(วิชา9!E16="","",วิชา9!E16),IF(วิชา9!E46="","",วิชา9!E46))</f>
        <v/>
      </c>
      <c r="F16" s="122" t="str">
        <f>IF($P$2=1,IF(วิชา9!F16="","",วิชา9!F16),IF(วิชา9!F46="","",วิชา9!F46))</f>
        <v/>
      </c>
      <c r="G16" s="123" t="str">
        <f>IF($P$2=1,IF(วิชา9!G16="","",วิชา9!G16),IF(วิชา9!G46="","",วิชา9!G46))</f>
        <v/>
      </c>
      <c r="H16" s="123" t="str">
        <f>IF($P$2=1,IF(วิชา9!H16="","",วิชา9!H16),IF(วิชา9!H46="","",วิชา9!H46))</f>
        <v/>
      </c>
      <c r="I16" s="123" t="str">
        <f>IF($P$2=1,IF(วิชา9!I16="","",วิชา9!I16),IF(วิชา9!I46="","",วิชา9!I46))</f>
        <v/>
      </c>
      <c r="J16" s="122" t="str">
        <f>IF($P$2=1,IF(วิชา9!J16="","",วิชา9!J16),IF(วิชา9!J46="","",วิชา9!J46))</f>
        <v/>
      </c>
      <c r="K16" s="123" t="str">
        <f>IF($P$2=1,IF(วิชา9!K16="","",วิชา9!K16),IF(วิชา9!K46="","",วิชา9!K46))</f>
        <v/>
      </c>
      <c r="L16" s="122" t="str">
        <f>IF($P$2=1,IF(วิชา9!L16="","",วิชา9!L16),IF(วิชา9!L46="","",วิชา9!L46))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IF($P$2=1,IF(วิชา9!B17="","",วิชา9!B17),IF(วิชา9!B47="","",วิชา9!B47))</f>
        <v/>
      </c>
      <c r="C17" s="123" t="str">
        <f>IF($P$2=1,IF(วิชา9!C17="","",วิชา9!C17),IF(วิชา9!C47="","",วิชา9!C47))</f>
        <v/>
      </c>
      <c r="D17" s="123" t="str">
        <f>IF($P$2=1,IF(วิชา9!D17="","",วิชา9!D17),IF(วิชา9!D47="","",วิชา9!D47))</f>
        <v/>
      </c>
      <c r="E17" s="123" t="str">
        <f>IF($P$2=1,IF(วิชา9!E17="","",วิชา9!E17),IF(วิชา9!E47="","",วิชา9!E47))</f>
        <v/>
      </c>
      <c r="F17" s="122" t="str">
        <f>IF($P$2=1,IF(วิชา9!F17="","",วิชา9!F17),IF(วิชา9!F47="","",วิชา9!F47))</f>
        <v/>
      </c>
      <c r="G17" s="123" t="str">
        <f>IF($P$2=1,IF(วิชา9!G17="","",วิชา9!G17),IF(วิชา9!G47="","",วิชา9!G47))</f>
        <v/>
      </c>
      <c r="H17" s="123" t="str">
        <f>IF($P$2=1,IF(วิชา9!H17="","",วิชา9!H17),IF(วิชา9!H47="","",วิชา9!H47))</f>
        <v/>
      </c>
      <c r="I17" s="123" t="str">
        <f>IF($P$2=1,IF(วิชา9!I17="","",วิชา9!I17),IF(วิชา9!I47="","",วิชา9!I47))</f>
        <v/>
      </c>
      <c r="J17" s="122" t="str">
        <f>IF($P$2=1,IF(วิชา9!J17="","",วิชา9!J17),IF(วิชา9!J47="","",วิชา9!J47))</f>
        <v/>
      </c>
      <c r="K17" s="123" t="str">
        <f>IF($P$2=1,IF(วิชา9!K17="","",วิชา9!K17),IF(วิชา9!K47="","",วิชา9!K47))</f>
        <v/>
      </c>
      <c r="L17" s="122" t="str">
        <f>IF($P$2=1,IF(วิชา9!L17="","",วิชา9!L17),IF(วิชา9!L47="","",วิชา9!L47))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IF($P$2=1,IF(วิชา9!B18="","",วิชา9!B18),IF(วิชา9!B48="","",วิชา9!B48))</f>
        <v/>
      </c>
      <c r="C18" s="123" t="str">
        <f>IF($P$2=1,IF(วิชา9!C18="","",วิชา9!C18),IF(วิชา9!C48="","",วิชา9!C48))</f>
        <v/>
      </c>
      <c r="D18" s="123" t="str">
        <f>IF($P$2=1,IF(วิชา9!D18="","",วิชา9!D18),IF(วิชา9!D48="","",วิชา9!D48))</f>
        <v/>
      </c>
      <c r="E18" s="123" t="str">
        <f>IF($P$2=1,IF(วิชา9!E18="","",วิชา9!E18),IF(วิชา9!E48="","",วิชา9!E48))</f>
        <v/>
      </c>
      <c r="F18" s="122" t="str">
        <f>IF($P$2=1,IF(วิชา9!F18="","",วิชา9!F18),IF(วิชา9!F48="","",วิชา9!F48))</f>
        <v/>
      </c>
      <c r="G18" s="123" t="str">
        <f>IF($P$2=1,IF(วิชา9!G18="","",วิชา9!G18),IF(วิชา9!G48="","",วิชา9!G48))</f>
        <v/>
      </c>
      <c r="H18" s="123" t="str">
        <f>IF($P$2=1,IF(วิชา9!H18="","",วิชา9!H18),IF(วิชา9!H48="","",วิชา9!H48))</f>
        <v/>
      </c>
      <c r="I18" s="123" t="str">
        <f>IF($P$2=1,IF(วิชา9!I18="","",วิชา9!I18),IF(วิชา9!I48="","",วิชา9!I48))</f>
        <v/>
      </c>
      <c r="J18" s="122" t="str">
        <f>IF($P$2=1,IF(วิชา9!J18="","",วิชา9!J18),IF(วิชา9!J48="","",วิชา9!J48))</f>
        <v/>
      </c>
      <c r="K18" s="123" t="str">
        <f>IF($P$2=1,IF(วิชา9!K18="","",วิชา9!K18),IF(วิชา9!K48="","",วิชา9!K48))</f>
        <v/>
      </c>
      <c r="L18" s="122" t="str">
        <f>IF($P$2=1,IF(วิชา9!L18="","",วิชา9!L18),IF(วิชา9!L48="","",วิชา9!L48))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IF($P$2=1,IF(วิชา9!B19="","",วิชา9!B19),IF(วิชา9!B49="","",วิชา9!B49))</f>
        <v/>
      </c>
      <c r="C19" s="123" t="str">
        <f>IF($P$2=1,IF(วิชา9!C19="","",วิชา9!C19),IF(วิชา9!C49="","",วิชา9!C49))</f>
        <v/>
      </c>
      <c r="D19" s="123" t="str">
        <f>IF($P$2=1,IF(วิชา9!D19="","",วิชา9!D19),IF(วิชา9!D49="","",วิชา9!D49))</f>
        <v/>
      </c>
      <c r="E19" s="123" t="str">
        <f>IF($P$2=1,IF(วิชา9!E19="","",วิชา9!E19),IF(วิชา9!E49="","",วิชา9!E49))</f>
        <v/>
      </c>
      <c r="F19" s="122" t="str">
        <f>IF($P$2=1,IF(วิชา9!F19="","",วิชา9!F19),IF(วิชา9!F49="","",วิชา9!F49))</f>
        <v/>
      </c>
      <c r="G19" s="123" t="str">
        <f>IF($P$2=1,IF(วิชา9!G19="","",วิชา9!G19),IF(วิชา9!G49="","",วิชา9!G49))</f>
        <v/>
      </c>
      <c r="H19" s="123" t="str">
        <f>IF($P$2=1,IF(วิชา9!H19="","",วิชา9!H19),IF(วิชา9!H49="","",วิชา9!H49))</f>
        <v/>
      </c>
      <c r="I19" s="123" t="str">
        <f>IF($P$2=1,IF(วิชา9!I19="","",วิชา9!I19),IF(วิชา9!I49="","",วิชา9!I49))</f>
        <v/>
      </c>
      <c r="J19" s="122" t="str">
        <f>IF($P$2=1,IF(วิชา9!J19="","",วิชา9!J19),IF(วิชา9!J49="","",วิชา9!J49))</f>
        <v/>
      </c>
      <c r="K19" s="123" t="str">
        <f>IF($P$2=1,IF(วิชา9!K19="","",วิชา9!K19),IF(วิชา9!K49="","",วิชา9!K49))</f>
        <v/>
      </c>
      <c r="L19" s="122" t="str">
        <f>IF($P$2=1,IF(วิชา9!L19="","",วิชา9!L19),IF(วิชา9!L49="","",วิชา9!L49))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IF($P$2=1,IF(วิชา9!B20="","",วิชา9!B20),IF(วิชา9!B50="","",วิชา9!B50))</f>
        <v/>
      </c>
      <c r="C20" s="123" t="str">
        <f>IF($P$2=1,IF(วิชา9!C20="","",วิชา9!C20),IF(วิชา9!C50="","",วิชา9!C50))</f>
        <v/>
      </c>
      <c r="D20" s="123" t="str">
        <f>IF($P$2=1,IF(วิชา9!D20="","",วิชา9!D20),IF(วิชา9!D50="","",วิชา9!D50))</f>
        <v/>
      </c>
      <c r="E20" s="123" t="str">
        <f>IF($P$2=1,IF(วิชา9!E20="","",วิชา9!E20),IF(วิชา9!E50="","",วิชา9!E50))</f>
        <v/>
      </c>
      <c r="F20" s="122" t="str">
        <f>IF($P$2=1,IF(วิชา9!F20="","",วิชา9!F20),IF(วิชา9!F50="","",วิชา9!F50))</f>
        <v/>
      </c>
      <c r="G20" s="123" t="str">
        <f>IF($P$2=1,IF(วิชา9!G20="","",วิชา9!G20),IF(วิชา9!G50="","",วิชา9!G50))</f>
        <v/>
      </c>
      <c r="H20" s="123" t="str">
        <f>IF($P$2=1,IF(วิชา9!H20="","",วิชา9!H20),IF(วิชา9!H50="","",วิชา9!H50))</f>
        <v/>
      </c>
      <c r="I20" s="123" t="str">
        <f>IF($P$2=1,IF(วิชา9!I20="","",วิชา9!I20),IF(วิชา9!I50="","",วิชา9!I50))</f>
        <v/>
      </c>
      <c r="J20" s="122" t="str">
        <f>IF($P$2=1,IF(วิชา9!J20="","",วิชา9!J20),IF(วิชา9!J50="","",วิชา9!J50))</f>
        <v/>
      </c>
      <c r="K20" s="123" t="str">
        <f>IF($P$2=1,IF(วิชา9!K20="","",วิชา9!K20),IF(วิชา9!K50="","",วิชา9!K50))</f>
        <v/>
      </c>
      <c r="L20" s="122" t="str">
        <f>IF($P$2=1,IF(วิชา9!L20="","",วิชา9!L20),IF(วิชา9!L50="","",วิชา9!L50))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IF($P$2=1,IF(วิชา9!B21="","",วิชา9!B21),IF(วิชา9!B51="","",วิชา9!B51))</f>
        <v/>
      </c>
      <c r="C21" s="123" t="str">
        <f>IF($P$2=1,IF(วิชา9!C21="","",วิชา9!C21),IF(วิชา9!C51="","",วิชา9!C51))</f>
        <v/>
      </c>
      <c r="D21" s="123" t="str">
        <f>IF($P$2=1,IF(วิชา9!D21="","",วิชา9!D21),IF(วิชา9!D51="","",วิชา9!D51))</f>
        <v/>
      </c>
      <c r="E21" s="123" t="str">
        <f>IF($P$2=1,IF(วิชา9!E21="","",วิชา9!E21),IF(วิชา9!E51="","",วิชา9!E51))</f>
        <v/>
      </c>
      <c r="F21" s="122" t="str">
        <f>IF($P$2=1,IF(วิชา9!F21="","",วิชา9!F21),IF(วิชา9!F51="","",วิชา9!F51))</f>
        <v/>
      </c>
      <c r="G21" s="123" t="str">
        <f>IF($P$2=1,IF(วิชา9!G21="","",วิชา9!G21),IF(วิชา9!G51="","",วิชา9!G51))</f>
        <v/>
      </c>
      <c r="H21" s="123" t="str">
        <f>IF($P$2=1,IF(วิชา9!H21="","",วิชา9!H21),IF(วิชา9!H51="","",วิชา9!H51))</f>
        <v/>
      </c>
      <c r="I21" s="123" t="str">
        <f>IF($P$2=1,IF(วิชา9!I21="","",วิชา9!I21),IF(วิชา9!I51="","",วิชา9!I51))</f>
        <v/>
      </c>
      <c r="J21" s="122" t="str">
        <f>IF($P$2=1,IF(วิชา9!J21="","",วิชา9!J21),IF(วิชา9!J51="","",วิชา9!J51))</f>
        <v/>
      </c>
      <c r="K21" s="123" t="str">
        <f>IF($P$2=1,IF(วิชา9!K21="","",วิชา9!K21),IF(วิชา9!K51="","",วิชา9!K51))</f>
        <v/>
      </c>
      <c r="L21" s="122" t="str">
        <f>IF($P$2=1,IF(วิชา9!L21="","",วิชา9!L21),IF(วิชา9!L51="","",วิชา9!L51))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IF($P$2=1,IF(วิชา9!B22="","",วิชา9!B22),IF(วิชา9!B52="","",วิชา9!B52))</f>
        <v/>
      </c>
      <c r="C22" s="123" t="str">
        <f>IF($P$2=1,IF(วิชา9!C22="","",วิชา9!C22),IF(วิชา9!C52="","",วิชา9!C52))</f>
        <v/>
      </c>
      <c r="D22" s="123" t="str">
        <f>IF($P$2=1,IF(วิชา9!D22="","",วิชา9!D22),IF(วิชา9!D52="","",วิชา9!D52))</f>
        <v/>
      </c>
      <c r="E22" s="123" t="str">
        <f>IF($P$2=1,IF(วิชา9!E22="","",วิชา9!E22),IF(วิชา9!E52="","",วิชา9!E52))</f>
        <v/>
      </c>
      <c r="F22" s="122" t="str">
        <f>IF($P$2=1,IF(วิชา9!F22="","",วิชา9!F22),IF(วิชา9!F52="","",วิชา9!F52))</f>
        <v/>
      </c>
      <c r="G22" s="123" t="str">
        <f>IF($P$2=1,IF(วิชา9!G22="","",วิชา9!G22),IF(วิชา9!G52="","",วิชา9!G52))</f>
        <v/>
      </c>
      <c r="H22" s="123" t="str">
        <f>IF($P$2=1,IF(วิชา9!H22="","",วิชา9!H22),IF(วิชา9!H52="","",วิชา9!H52))</f>
        <v/>
      </c>
      <c r="I22" s="123" t="str">
        <f>IF($P$2=1,IF(วิชา9!I22="","",วิชา9!I22),IF(วิชา9!I52="","",วิชา9!I52))</f>
        <v/>
      </c>
      <c r="J22" s="122" t="str">
        <f>IF($P$2=1,IF(วิชา9!J22="","",วิชา9!J22),IF(วิชา9!J52="","",วิชา9!J52))</f>
        <v/>
      </c>
      <c r="K22" s="123" t="str">
        <f>IF($P$2=1,IF(วิชา9!K22="","",วิชา9!K22),IF(วิชา9!K52="","",วิชา9!K52))</f>
        <v/>
      </c>
      <c r="L22" s="122" t="str">
        <f>IF($P$2=1,IF(วิชา9!L22="","",วิชา9!L22),IF(วิชา9!L52="","",วิชา9!L52))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IF($P$2=1,IF(วิชา9!B23="","",วิชา9!B23),IF(วิชา9!B53="","",วิชา9!B53))</f>
        <v/>
      </c>
      <c r="C23" s="123" t="str">
        <f>IF($P$2=1,IF(วิชา9!C23="","",วิชา9!C23),IF(วิชา9!C53="","",วิชา9!C53))</f>
        <v/>
      </c>
      <c r="D23" s="123" t="str">
        <f>IF($P$2=1,IF(วิชา9!D23="","",วิชา9!D23),IF(วิชา9!D53="","",วิชา9!D53))</f>
        <v/>
      </c>
      <c r="E23" s="123" t="str">
        <f>IF($P$2=1,IF(วิชา9!E23="","",วิชา9!E23),IF(วิชา9!E53="","",วิชา9!E53))</f>
        <v/>
      </c>
      <c r="F23" s="122" t="str">
        <f>IF($P$2=1,IF(วิชา9!F23="","",วิชา9!F23),IF(วิชา9!F53="","",วิชา9!F53))</f>
        <v/>
      </c>
      <c r="G23" s="123" t="str">
        <f>IF($P$2=1,IF(วิชา9!G23="","",วิชา9!G23),IF(วิชา9!G53="","",วิชา9!G53))</f>
        <v/>
      </c>
      <c r="H23" s="123" t="str">
        <f>IF($P$2=1,IF(วิชา9!H23="","",วิชา9!H23),IF(วิชา9!H53="","",วิชา9!H53))</f>
        <v/>
      </c>
      <c r="I23" s="123" t="str">
        <f>IF($P$2=1,IF(วิชา9!I23="","",วิชา9!I23),IF(วิชา9!I53="","",วิชา9!I53))</f>
        <v/>
      </c>
      <c r="J23" s="122" t="str">
        <f>IF($P$2=1,IF(วิชา9!J23="","",วิชา9!J23),IF(วิชา9!J53="","",วิชา9!J53))</f>
        <v/>
      </c>
      <c r="K23" s="123" t="str">
        <f>IF($P$2=1,IF(วิชา9!K23="","",วิชา9!K23),IF(วิชา9!K53="","",วิชา9!K53))</f>
        <v/>
      </c>
      <c r="L23" s="122" t="str">
        <f>IF($P$2=1,IF(วิชา9!L23="","",วิชา9!L23),IF(วิชา9!L53="","",วิชา9!L53))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IF($P$2=1,IF(วิชา9!B24="","",วิชา9!B24),IF(วิชา9!B54="","",วิชา9!B54))</f>
        <v/>
      </c>
      <c r="C24" s="123" t="str">
        <f>IF($P$2=1,IF(วิชา9!C24="","",วิชา9!C24),IF(วิชา9!C54="","",วิชา9!C54))</f>
        <v/>
      </c>
      <c r="D24" s="123" t="str">
        <f>IF($P$2=1,IF(วิชา9!D24="","",วิชา9!D24),IF(วิชา9!D54="","",วิชา9!D54))</f>
        <v/>
      </c>
      <c r="E24" s="123" t="str">
        <f>IF($P$2=1,IF(วิชา9!E24="","",วิชา9!E24),IF(วิชา9!E54="","",วิชา9!E54))</f>
        <v/>
      </c>
      <c r="F24" s="122" t="str">
        <f>IF($P$2=1,IF(วิชา9!F24="","",วิชา9!F24),IF(วิชา9!F54="","",วิชา9!F54))</f>
        <v/>
      </c>
      <c r="G24" s="123" t="str">
        <f>IF($P$2=1,IF(วิชา9!G24="","",วิชา9!G24),IF(วิชา9!G54="","",วิชา9!G54))</f>
        <v/>
      </c>
      <c r="H24" s="123" t="str">
        <f>IF($P$2=1,IF(วิชา9!H24="","",วิชา9!H24),IF(วิชา9!H54="","",วิชา9!H54))</f>
        <v/>
      </c>
      <c r="I24" s="123" t="str">
        <f>IF($P$2=1,IF(วิชา9!I24="","",วิชา9!I24),IF(วิชา9!I54="","",วิชา9!I54))</f>
        <v/>
      </c>
      <c r="J24" s="122" t="str">
        <f>IF($P$2=1,IF(วิชา9!J24="","",วิชา9!J24),IF(วิชา9!J54="","",วิชา9!J54))</f>
        <v/>
      </c>
      <c r="K24" s="123" t="str">
        <f>IF($P$2=1,IF(วิชา9!K24="","",วิชา9!K24),IF(วิชา9!K54="","",วิชา9!K54))</f>
        <v/>
      </c>
      <c r="L24" s="122" t="str">
        <f>IF($P$2=1,IF(วิชา9!L24="","",วิชา9!L24),IF(วิชา9!L54="","",วิชา9!L54))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IF($P$2=1,IF(วิชา9!B25="","",วิชา9!B25),IF(วิชา9!B55="","",วิชา9!B55))</f>
        <v/>
      </c>
      <c r="C25" s="123" t="str">
        <f>IF($P$2=1,IF(วิชา9!C25="","",วิชา9!C25),IF(วิชา9!C55="","",วิชา9!C55))</f>
        <v/>
      </c>
      <c r="D25" s="123" t="str">
        <f>IF($P$2=1,IF(วิชา9!D25="","",วิชา9!D25),IF(วิชา9!D55="","",วิชา9!D55))</f>
        <v/>
      </c>
      <c r="E25" s="123" t="str">
        <f>IF($P$2=1,IF(วิชา9!E25="","",วิชา9!E25),IF(วิชา9!E55="","",วิชา9!E55))</f>
        <v/>
      </c>
      <c r="F25" s="122" t="str">
        <f>IF($P$2=1,IF(วิชา9!F25="","",วิชา9!F25),IF(วิชา9!F55="","",วิชา9!F55))</f>
        <v/>
      </c>
      <c r="G25" s="123" t="str">
        <f>IF($P$2=1,IF(วิชา9!G25="","",วิชา9!G25),IF(วิชา9!G55="","",วิชา9!G55))</f>
        <v/>
      </c>
      <c r="H25" s="123" t="str">
        <f>IF($P$2=1,IF(วิชา9!H25="","",วิชา9!H25),IF(วิชา9!H55="","",วิชา9!H55))</f>
        <v/>
      </c>
      <c r="I25" s="123" t="str">
        <f>IF($P$2=1,IF(วิชา9!I25="","",วิชา9!I25),IF(วิชา9!I55="","",วิชา9!I55))</f>
        <v/>
      </c>
      <c r="J25" s="122" t="str">
        <f>IF($P$2=1,IF(วิชา9!J25="","",วิชา9!J25),IF(วิชา9!J55="","",วิชา9!J55))</f>
        <v/>
      </c>
      <c r="K25" s="123" t="str">
        <f>IF($P$2=1,IF(วิชา9!K25="","",วิชา9!K25),IF(วิชา9!K55="","",วิชา9!K55))</f>
        <v/>
      </c>
      <c r="L25" s="122" t="str">
        <f>IF($P$2=1,IF(วิชา9!L25="","",วิชา9!L25),IF(วิชา9!L55="","",วิชา9!L55))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IF($P$2=1,IF(วิชา9!B26="","",วิชา9!B26),IF(วิชา9!B56="","",วิชา9!B56))</f>
        <v/>
      </c>
      <c r="C26" s="123" t="str">
        <f>IF($P$2=1,IF(วิชา9!C26="","",วิชา9!C26),IF(วิชา9!C56="","",วิชา9!C56))</f>
        <v/>
      </c>
      <c r="D26" s="123" t="str">
        <f>IF($P$2=1,IF(วิชา9!D26="","",วิชา9!D26),IF(วิชา9!D56="","",วิชา9!D56))</f>
        <v/>
      </c>
      <c r="E26" s="123" t="str">
        <f>IF($P$2=1,IF(วิชา9!E26="","",วิชา9!E26),IF(วิชา9!E56="","",วิชา9!E56))</f>
        <v/>
      </c>
      <c r="F26" s="122" t="str">
        <f>IF($P$2=1,IF(วิชา9!F26="","",วิชา9!F26),IF(วิชา9!F56="","",วิชา9!F56))</f>
        <v/>
      </c>
      <c r="G26" s="123" t="str">
        <f>IF($P$2=1,IF(วิชา9!G26="","",วิชา9!G26),IF(วิชา9!G56="","",วิชา9!G56))</f>
        <v/>
      </c>
      <c r="H26" s="123" t="str">
        <f>IF($P$2=1,IF(วิชา9!H26="","",วิชา9!H26),IF(วิชา9!H56="","",วิชา9!H56))</f>
        <v/>
      </c>
      <c r="I26" s="123" t="str">
        <f>IF($P$2=1,IF(วิชา9!I26="","",วิชา9!I26),IF(วิชา9!I56="","",วิชา9!I56))</f>
        <v/>
      </c>
      <c r="J26" s="122" t="str">
        <f>IF($P$2=1,IF(วิชา9!J26="","",วิชา9!J26),IF(วิชา9!J56="","",วิชา9!J56))</f>
        <v/>
      </c>
      <c r="K26" s="123" t="str">
        <f>IF($P$2=1,IF(วิชา9!K26="","",วิชา9!K26),IF(วิชา9!K56="","",วิชา9!K56))</f>
        <v/>
      </c>
      <c r="L26" s="122" t="str">
        <f>IF($P$2=1,IF(วิชา9!L26="","",วิชา9!L26),IF(วิชา9!L56="","",วิชา9!L56))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IF($P$2=1,IF(วิชา9!B27="","",วิชา9!B27),IF(วิชา9!B57="","",วิชา9!B57))</f>
        <v/>
      </c>
      <c r="C27" s="123" t="str">
        <f>IF($P$2=1,IF(วิชา9!C27="","",วิชา9!C27),IF(วิชา9!C57="","",วิชา9!C57))</f>
        <v/>
      </c>
      <c r="D27" s="123" t="str">
        <f>IF($P$2=1,IF(วิชา9!D27="","",วิชา9!D27),IF(วิชา9!D57="","",วิชา9!D57))</f>
        <v/>
      </c>
      <c r="E27" s="123" t="str">
        <f>IF($P$2=1,IF(วิชา9!E27="","",วิชา9!E27),IF(วิชา9!E57="","",วิชา9!E57))</f>
        <v/>
      </c>
      <c r="F27" s="122" t="str">
        <f>IF($P$2=1,IF(วิชา9!F27="","",วิชา9!F27),IF(วิชา9!F57="","",วิชา9!F57))</f>
        <v/>
      </c>
      <c r="G27" s="123" t="str">
        <f>IF($P$2=1,IF(วิชา9!G27="","",วิชา9!G27),IF(วิชา9!G57="","",วิชา9!G57))</f>
        <v/>
      </c>
      <c r="H27" s="123" t="str">
        <f>IF($P$2=1,IF(วิชา9!H27="","",วิชา9!H27),IF(วิชา9!H57="","",วิชา9!H57))</f>
        <v/>
      </c>
      <c r="I27" s="123" t="str">
        <f>IF($P$2=1,IF(วิชา9!I27="","",วิชา9!I27),IF(วิชา9!I57="","",วิชา9!I57))</f>
        <v/>
      </c>
      <c r="J27" s="122" t="str">
        <f>IF($P$2=1,IF(วิชา9!J27="","",วิชา9!J27),IF(วิชา9!J57="","",วิชา9!J57))</f>
        <v/>
      </c>
      <c r="K27" s="123" t="str">
        <f>IF($P$2=1,IF(วิชา9!K27="","",วิชา9!K27),IF(วิชา9!K57="","",วิชา9!K57))</f>
        <v/>
      </c>
      <c r="L27" s="122" t="str">
        <f>IF($P$2=1,IF(วิชา9!L27="","",วิชา9!L27),IF(วิชา9!L57="","",วิชา9!L57))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IF($P$2=1,IF(วิชา9!B28="","",วิชา9!B28),IF(วิชา9!B58="","",วิชา9!B58))</f>
        <v/>
      </c>
      <c r="C28" s="123" t="str">
        <f>IF($P$2=1,IF(วิชา9!C28="","",วิชา9!C28),IF(วิชา9!C58="","",วิชา9!C58))</f>
        <v/>
      </c>
      <c r="D28" s="123" t="str">
        <f>IF($P$2=1,IF(วิชา9!D28="","",วิชา9!D28),IF(วิชา9!D58="","",วิชา9!D58))</f>
        <v/>
      </c>
      <c r="E28" s="123" t="str">
        <f>IF($P$2=1,IF(วิชา9!E28="","",วิชา9!E28),IF(วิชา9!E58="","",วิชา9!E58))</f>
        <v/>
      </c>
      <c r="F28" s="122" t="str">
        <f>IF($P$2=1,IF(วิชา9!F28="","",วิชา9!F28),IF(วิชา9!F58="","",วิชา9!F58))</f>
        <v/>
      </c>
      <c r="G28" s="123" t="str">
        <f>IF($P$2=1,IF(วิชา9!G28="","",วิชา9!G28),IF(วิชา9!G58="","",วิชา9!G58))</f>
        <v/>
      </c>
      <c r="H28" s="123" t="str">
        <f>IF($P$2=1,IF(วิชา9!H28="","",วิชา9!H28),IF(วิชา9!H58="","",วิชา9!H58))</f>
        <v/>
      </c>
      <c r="I28" s="123" t="str">
        <f>IF($P$2=1,IF(วิชา9!I28="","",วิชา9!I28),IF(วิชา9!I58="","",วิชา9!I58))</f>
        <v/>
      </c>
      <c r="J28" s="122" t="str">
        <f>IF($P$2=1,IF(วิชา9!J28="","",วิชา9!J28),IF(วิชา9!J58="","",วิชา9!J58))</f>
        <v/>
      </c>
      <c r="K28" s="123" t="str">
        <f>IF($P$2=1,IF(วิชา9!K28="","",วิชา9!K28),IF(วิชา9!K58="","",วิชา9!K58))</f>
        <v/>
      </c>
      <c r="L28" s="122" t="str">
        <f>IF($P$2=1,IF(วิชา9!L28="","",วิชา9!L28),IF(วิชา9!L58="","",วิชา9!L58))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IF($P$2=1,IF(วิชา9!B29="","",วิชา9!B29),IF(วิชา9!B59="","",วิชา9!B59))</f>
        <v/>
      </c>
      <c r="C29" s="123" t="str">
        <f>IF($P$2=1,IF(วิชา9!C29="","",วิชา9!C29),IF(วิชา9!C59="","",วิชา9!C59))</f>
        <v/>
      </c>
      <c r="D29" s="123" t="str">
        <f>IF($P$2=1,IF(วิชา9!D29="","",วิชา9!D29),IF(วิชา9!D59="","",วิชา9!D59))</f>
        <v/>
      </c>
      <c r="E29" s="123" t="str">
        <f>IF($P$2=1,IF(วิชา9!E29="","",วิชา9!E29),IF(วิชา9!E59="","",วิชา9!E59))</f>
        <v/>
      </c>
      <c r="F29" s="122" t="str">
        <f>IF($P$2=1,IF(วิชา9!F29="","",วิชา9!F29),IF(วิชา9!F59="","",วิชา9!F59))</f>
        <v/>
      </c>
      <c r="G29" s="123" t="str">
        <f>IF($P$2=1,IF(วิชา9!G29="","",วิชา9!G29),IF(วิชา9!G59="","",วิชา9!G59))</f>
        <v/>
      </c>
      <c r="H29" s="123" t="str">
        <f>IF($P$2=1,IF(วิชา9!H29="","",วิชา9!H29),IF(วิชา9!H59="","",วิชา9!H59))</f>
        <v/>
      </c>
      <c r="I29" s="123" t="str">
        <f>IF($P$2=1,IF(วิชา9!I29="","",วิชา9!I29),IF(วิชา9!I59="","",วิชา9!I59))</f>
        <v/>
      </c>
      <c r="J29" s="122" t="str">
        <f>IF($P$2=1,IF(วิชา9!J29="","",วิชา9!J29),IF(วิชา9!J59="","",วิชา9!J59))</f>
        <v/>
      </c>
      <c r="K29" s="123" t="str">
        <f>IF($P$2=1,IF(วิชา9!K29="","",วิชา9!K29),IF(วิชา9!K59="","",วิชา9!K59))</f>
        <v/>
      </c>
      <c r="L29" s="122" t="str">
        <f>IF($P$2=1,IF(วิชา9!L29="","",วิชา9!L29),IF(วิชา9!L59="","",วิชา9!L59))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IF($P$2=1,IF(วิชา9!B30="","",วิชา9!B30),IF(วิชา9!B60="","",วิชา9!B60))</f>
        <v/>
      </c>
      <c r="C30" s="123" t="str">
        <f>IF($P$2=1,IF(วิชา9!C30="","",วิชา9!C30),IF(วิชา9!C60="","",วิชา9!C60))</f>
        <v/>
      </c>
      <c r="D30" s="123" t="str">
        <f>IF($P$2=1,IF(วิชา9!D30="","",วิชา9!D30),IF(วิชา9!D60="","",วิชา9!D60))</f>
        <v/>
      </c>
      <c r="E30" s="123" t="str">
        <f>IF($P$2=1,IF(วิชา9!E30="","",วิชา9!E30),IF(วิชา9!E60="","",วิชา9!E60))</f>
        <v/>
      </c>
      <c r="F30" s="122" t="str">
        <f>IF($P$2=1,IF(วิชา9!F30="","",วิชา9!F30),IF(วิชา9!F60="","",วิชา9!F60))</f>
        <v/>
      </c>
      <c r="G30" s="123" t="str">
        <f>IF($P$2=1,IF(วิชา9!G30="","",วิชา9!G30),IF(วิชา9!G60="","",วิชา9!G60))</f>
        <v/>
      </c>
      <c r="H30" s="123" t="str">
        <f>IF($P$2=1,IF(วิชา9!H30="","",วิชา9!H30),IF(วิชา9!H60="","",วิชา9!H60))</f>
        <v/>
      </c>
      <c r="I30" s="123" t="str">
        <f>IF($P$2=1,IF(วิชา9!I30="","",วิชา9!I30),IF(วิชา9!I60="","",วิชา9!I60))</f>
        <v/>
      </c>
      <c r="J30" s="122" t="str">
        <f>IF($P$2=1,IF(วิชา9!J30="","",วิชา9!J30),IF(วิชา9!J60="","",วิชา9!J60))</f>
        <v/>
      </c>
      <c r="K30" s="123" t="str">
        <f>IF($P$2=1,IF(วิชา9!K30="","",วิชา9!K30),IF(วิชา9!K60="","",วิชา9!K60))</f>
        <v/>
      </c>
      <c r="L30" s="122" t="str">
        <f>IF($P$2=1,IF(วิชา9!L30="","",วิชา9!L30),IF(วิชา9!L60="","",วิชา9!L60))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IF($P$2=1,IF(วิชา9!B31="","",วิชา9!B31),IF(วิชา9!B61="","",วิชา9!B61))</f>
        <v/>
      </c>
      <c r="C31" s="123" t="str">
        <f>IF($P$2=1,IF(วิชา9!C31="","",วิชา9!C31),IF(วิชา9!C61="","",วิชา9!C61))</f>
        <v/>
      </c>
      <c r="D31" s="123" t="str">
        <f>IF($P$2=1,IF(วิชา9!D31="","",วิชา9!D31),IF(วิชา9!D61="","",วิชา9!D61))</f>
        <v/>
      </c>
      <c r="E31" s="123" t="str">
        <f>IF($P$2=1,IF(วิชา9!E31="","",วิชา9!E31),IF(วิชา9!E61="","",วิชา9!E61))</f>
        <v/>
      </c>
      <c r="F31" s="122" t="str">
        <f>IF($P$2=1,IF(วิชา9!F31="","",วิชา9!F31),IF(วิชา9!F61="","",วิชา9!F61))</f>
        <v/>
      </c>
      <c r="G31" s="123" t="str">
        <f>IF($P$2=1,IF(วิชา9!G31="","",วิชา9!G31),IF(วิชา9!G61="","",วิชา9!G61))</f>
        <v/>
      </c>
      <c r="H31" s="123" t="str">
        <f>IF($P$2=1,IF(วิชา9!H31="","",วิชา9!H31),IF(วิชา9!H61="","",วิชา9!H61))</f>
        <v/>
      </c>
      <c r="I31" s="123" t="str">
        <f>IF($P$2=1,IF(วิชา9!I31="","",วิชา9!I31),IF(วิชา9!I61="","",วิชา9!I61))</f>
        <v/>
      </c>
      <c r="J31" s="122" t="str">
        <f>IF($P$2=1,IF(วิชา9!J31="","",วิชา9!J31),IF(วิชา9!J61="","",วิชา9!J61))</f>
        <v/>
      </c>
      <c r="K31" s="123" t="str">
        <f>IF($P$2=1,IF(วิชา9!K31="","",วิชา9!K31),IF(วิชา9!K61="","",วิชา9!K61))</f>
        <v/>
      </c>
      <c r="L31" s="122" t="str">
        <f>IF($P$2=1,IF(วิชา9!L31="","",วิชา9!L31),IF(วิชา9!L61="","",วิชา9!L61))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IF($P$2=1,IF(วิชา9!B32="","",วิชา9!B32),IF(วิชา9!B62="","",วิชา9!B62))</f>
        <v/>
      </c>
      <c r="C32" s="123" t="str">
        <f>IF($P$2=1,IF(วิชา9!C32="","",วิชา9!C32),IF(วิชา9!C62="","",วิชา9!C62))</f>
        <v/>
      </c>
      <c r="D32" s="123" t="str">
        <f>IF($P$2=1,IF(วิชา9!D32="","",วิชา9!D32),IF(วิชา9!D62="","",วิชา9!D62))</f>
        <v/>
      </c>
      <c r="E32" s="123" t="str">
        <f>IF($P$2=1,IF(วิชา9!E32="","",วิชา9!E32),IF(วิชา9!E62="","",วิชา9!E62))</f>
        <v/>
      </c>
      <c r="F32" s="122" t="str">
        <f>IF($P$2=1,IF(วิชา9!F32="","",วิชา9!F32),IF(วิชา9!F62="","",วิชา9!F62))</f>
        <v/>
      </c>
      <c r="G32" s="123" t="str">
        <f>IF($P$2=1,IF(วิชา9!G32="","",วิชา9!G32),IF(วิชา9!G62="","",วิชา9!G62))</f>
        <v/>
      </c>
      <c r="H32" s="123" t="str">
        <f>IF($P$2=1,IF(วิชา9!H32="","",วิชา9!H32),IF(วิชา9!H62="","",วิชา9!H62))</f>
        <v/>
      </c>
      <c r="I32" s="123" t="str">
        <f>IF($P$2=1,IF(วิชา9!I32="","",วิชา9!I32),IF(วิชา9!I62="","",วิชา9!I62))</f>
        <v/>
      </c>
      <c r="J32" s="122" t="str">
        <f>IF($P$2=1,IF(วิชา9!J32="","",วิชา9!J32),IF(วิชา9!J62="","",วิชา9!J62))</f>
        <v/>
      </c>
      <c r="K32" s="123" t="str">
        <f>IF($P$2=1,IF(วิชา9!K32="","",วิชา9!K32),IF(วิชา9!K62="","",วิชา9!K62))</f>
        <v/>
      </c>
      <c r="L32" s="122" t="str">
        <f>IF($P$2=1,IF(วิชา9!L32="","",วิชา9!L32),IF(วิชา9!L62="","",วิชา9!L62))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IF($P$2=1,IF(วิชา9!B33="","",วิชา9!B33),IF(วิชา9!B63="","",วิชา9!B63))</f>
        <v/>
      </c>
      <c r="C33" s="123" t="str">
        <f>IF($P$2=1,IF(วิชา9!C33="","",วิชา9!C33),IF(วิชา9!C63="","",วิชา9!C63))</f>
        <v/>
      </c>
      <c r="D33" s="123" t="str">
        <f>IF($P$2=1,IF(วิชา9!D33="","",วิชา9!D33),IF(วิชา9!D63="","",วิชา9!D63))</f>
        <v/>
      </c>
      <c r="E33" s="123" t="str">
        <f>IF($P$2=1,IF(วิชา9!E33="","",วิชา9!E33),IF(วิชา9!E63="","",วิชา9!E63))</f>
        <v/>
      </c>
      <c r="F33" s="122" t="str">
        <f>IF($P$2=1,IF(วิชา9!F33="","",วิชา9!F33),IF(วิชา9!F63="","",วิชา9!F63))</f>
        <v/>
      </c>
      <c r="G33" s="123" t="str">
        <f>IF($P$2=1,IF(วิชา9!G33="","",วิชา9!G33),IF(วิชา9!G63="","",วิชา9!G63))</f>
        <v/>
      </c>
      <c r="H33" s="123" t="str">
        <f>IF($P$2=1,IF(วิชา9!H33="","",วิชา9!H33),IF(วิชา9!H63="","",วิชา9!H63))</f>
        <v/>
      </c>
      <c r="I33" s="123" t="str">
        <f>IF($P$2=1,IF(วิชา9!I33="","",วิชา9!I33),IF(วิชา9!I63="","",วิชา9!I63))</f>
        <v/>
      </c>
      <c r="J33" s="122" t="str">
        <f>IF($P$2=1,IF(วิชา9!J33="","",วิชา9!J33),IF(วิชา9!J63="","",วิชา9!J63))</f>
        <v/>
      </c>
      <c r="K33" s="123" t="str">
        <f>IF($P$2=1,IF(วิชา9!K33="","",วิชา9!K33),IF(วิชา9!K63="","",วิชา9!K63))</f>
        <v/>
      </c>
      <c r="L33" s="122" t="str">
        <f>IF($P$2=1,IF(วิชา9!L33="","",วิชา9!L33),IF(วิชา9!L63="","",วิชา9!L63))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IF($P$2=1,IF(วิชา9!B34="","",วิชา9!B34),IF(วิชา9!B64="","",วิชา9!B64))</f>
        <v/>
      </c>
      <c r="C34" s="123" t="str">
        <f>IF($P$2=1,IF(วิชา9!C34="","",วิชา9!C34),IF(วิชา9!C64="","",วิชา9!C64))</f>
        <v/>
      </c>
      <c r="D34" s="123" t="str">
        <f>IF($P$2=1,IF(วิชา9!D34="","",วิชา9!D34),IF(วิชา9!D64="","",วิชา9!D64))</f>
        <v/>
      </c>
      <c r="E34" s="123" t="str">
        <f>IF($P$2=1,IF(วิชา9!E34="","",วิชา9!E34),IF(วิชา9!E64="","",วิชา9!E64))</f>
        <v/>
      </c>
      <c r="F34" s="122" t="str">
        <f>IF($P$2=1,IF(วิชา9!F34="","",วิชา9!F34),IF(วิชา9!F64="","",วิชา9!F64))</f>
        <v/>
      </c>
      <c r="G34" s="123" t="str">
        <f>IF($P$2=1,IF(วิชา9!G34="","",วิชา9!G34),IF(วิชา9!G64="","",วิชา9!G64))</f>
        <v/>
      </c>
      <c r="H34" s="123" t="str">
        <f>IF($P$2=1,IF(วิชา9!H34="","",วิชา9!H34),IF(วิชา9!H64="","",วิชา9!H64))</f>
        <v/>
      </c>
      <c r="I34" s="123" t="str">
        <f>IF($P$2=1,IF(วิชา9!I34="","",วิชา9!I34),IF(วิชา9!I64="","",วิชา9!I64))</f>
        <v/>
      </c>
      <c r="J34" s="122" t="str">
        <f>IF($P$2=1,IF(วิชา9!J34="","",วิชา9!J34),IF(วิชา9!J64="","",วิชา9!J64))</f>
        <v/>
      </c>
      <c r="K34" s="123" t="str">
        <f>IF($P$2=1,IF(วิชา9!K34="","",วิชา9!K34),IF(วิชา9!K64="","",วิชา9!K64))</f>
        <v/>
      </c>
      <c r="L34" s="122" t="str">
        <f>IF($P$2=1,IF(วิชา9!L34="","",วิชา9!L34),IF(วิชา9!L64="","",วิชา9!L64))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IF($P$2=1,IF(วิชา9!B35="","",วิชา9!B35),IF(วิชา9!B65="","",วิชา9!B65))</f>
        <v/>
      </c>
      <c r="C35" s="123" t="str">
        <f>IF($P$2=1,IF(วิชา9!C35="","",วิชา9!C35),IF(วิชา9!C65="","",วิชา9!C65))</f>
        <v/>
      </c>
      <c r="D35" s="123" t="str">
        <f>IF($P$2=1,IF(วิชา9!D35="","",วิชา9!D35),IF(วิชา9!D65="","",วิชา9!D65))</f>
        <v/>
      </c>
      <c r="E35" s="123" t="str">
        <f>IF($P$2=1,IF(วิชา9!E35="","",วิชา9!E35),IF(วิชา9!E65="","",วิชา9!E65))</f>
        <v/>
      </c>
      <c r="F35" s="122" t="str">
        <f>IF($P$2=1,IF(วิชา9!F35="","",วิชา9!F35),IF(วิชา9!F65="","",วิชา9!F65))</f>
        <v/>
      </c>
      <c r="G35" s="123" t="str">
        <f>IF($P$2=1,IF(วิชา9!G35="","",วิชา9!G35),IF(วิชา9!G65="","",วิชา9!G65))</f>
        <v/>
      </c>
      <c r="H35" s="123" t="str">
        <f>IF($P$2=1,IF(วิชา9!H35="","",วิชา9!H35),IF(วิชา9!H65="","",วิชา9!H65))</f>
        <v/>
      </c>
      <c r="I35" s="123" t="str">
        <f>IF($P$2=1,IF(วิชา9!I35="","",วิชา9!I35),IF(วิชา9!I65="","",วิชา9!I65))</f>
        <v/>
      </c>
      <c r="J35" s="122" t="str">
        <f>IF($P$2=1,IF(วิชา9!J35="","",วิชา9!J35),IF(วิชา9!J65="","",วิชา9!J65))</f>
        <v/>
      </c>
      <c r="K35" s="123" t="str">
        <f>IF($P$2=1,IF(วิชา9!K35="","",วิชา9!K35),IF(วิชา9!K65="","",วิชา9!K65))</f>
        <v/>
      </c>
      <c r="L35" s="122" t="str">
        <f>IF($P$2=1,IF(วิชา9!L35="","",วิชา9!L35),IF(วิชา9!L65="","",วิชา9!L65))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L1:L5"/>
    <mergeCell ref="M1:N1"/>
    <mergeCell ref="M2:N2"/>
    <mergeCell ref="M3:N4"/>
    <mergeCell ref="C2:C4"/>
    <mergeCell ref="D2:D4"/>
    <mergeCell ref="E2:E4"/>
    <mergeCell ref="F2:F5"/>
    <mergeCell ref="G2:G4"/>
    <mergeCell ref="A1:A2"/>
    <mergeCell ref="B1:B2"/>
    <mergeCell ref="C1:F1"/>
    <mergeCell ref="G1:J1"/>
    <mergeCell ref="K1:K5"/>
    <mergeCell ref="A3:A5"/>
    <mergeCell ref="B3:B5"/>
    <mergeCell ref="H2:H4"/>
    <mergeCell ref="I2:I4"/>
    <mergeCell ref="J2:J5"/>
  </mergeCells>
  <conditionalFormatting sqref="L6:L35">
    <cfRule type="cellIs" dxfId="24" priority="2" operator="equal">
      <formula>0</formula>
    </cfRule>
    <cfRule type="cellIs" dxfId="23" priority="3" operator="equal">
      <formula>"ย้ายออก"</formula>
    </cfRule>
  </conditionalFormatting>
  <conditionalFormatting sqref="K6:K35">
    <cfRule type="cellIs" dxfId="22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382BF0A-0BF5-4F96-8C45-C66D337AB28D}">
          <x14:formula1>
            <xm:f>รายการ!$M$2:$M$3</xm:f>
          </x14:formula1>
          <xm:sqref>P2</xm:sqref>
        </x14:dataValidation>
        <x14:dataValidation type="list" allowBlank="1" showInputMessage="1" showErrorMessage="1" xr:uid="{5F8CDA76-A85F-4C0E-B1FE-EBFB15CFB540}">
          <x14:formula1>
            <xm:f>รายการ!$K$2:$K$37</xm:f>
          </x14:formula1>
          <xm:sqref>P1</xm:sqref>
        </x14:dataValidation>
      </x14:dataValidations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2294C-3BD2-4FDF-A63B-D9B4FEF2101D}">
  <sheetPr codeName="Sheet117"/>
  <dimension ref="A1:Q35"/>
  <sheetViews>
    <sheetView workbookViewId="0">
      <selection activeCell="M3" sqref="M3:N4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IF(วิชา10!$N$2="","",วิชา10!$N$2)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IF(B1="","",AVERAGE(วิชา10!K6:K65))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IF(วิชา10!C5="","",วิชา10!C5)</f>
        <v>70</v>
      </c>
      <c r="D5" s="120">
        <f>IF(วิชา10!D5="","",วิชา10!D5)</f>
        <v>30</v>
      </c>
      <c r="E5" s="120">
        <f>IF(วิชา10!E5="","",วิชา10!E5)</f>
        <v>100</v>
      </c>
      <c r="F5" s="966"/>
      <c r="G5" s="120">
        <f>IF(วิชา10!G5="","",วิชา10!G5)</f>
        <v>70</v>
      </c>
      <c r="H5" s="120">
        <f>IF(วิชา10!H5="","",วิชา10!H5)</f>
        <v>30</v>
      </c>
      <c r="I5" s="120">
        <f>IF(วิชา10!I5="","",วิชา10!I5)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17" ht="20.100000000000001" customHeight="1" x14ac:dyDescent="0.3">
      <c r="A6" s="267">
        <f>IF(P2="","",IF(P2=1,1,31))</f>
        <v>1</v>
      </c>
      <c r="B6" s="114" t="str">
        <f>IF($P$2=1,IF(วิชา10!B6="","",วิชา10!B6),IF(วิชา10!B36="","",วิชา10!B36))</f>
        <v/>
      </c>
      <c r="C6" s="123" t="str">
        <f>IF($P$2=1,IF(วิชา10!C6="","",วิชา10!C6),IF(วิชา10!C36="","",วิชา10!C36))</f>
        <v/>
      </c>
      <c r="D6" s="123" t="str">
        <f>IF($P$2=1,IF(วิชา10!D6="","",วิชา10!D6),IF(วิชา10!D36="","",วิชา10!D36))</f>
        <v/>
      </c>
      <c r="E6" s="123" t="str">
        <f>IF($P$2=1,IF(วิชา10!E6="","",วิชา10!E6),IF(วิชา10!E36="","",วิชา10!E36))</f>
        <v/>
      </c>
      <c r="F6" s="122" t="str">
        <f>IF($P$2=1,IF(วิชา10!F6="","",วิชา10!F6),IF(วิชา10!F36="","",วิชา10!F36))</f>
        <v/>
      </c>
      <c r="G6" s="123" t="str">
        <f>IF($P$2=1,IF(วิชา10!G6="","",วิชา10!G6),IF(วิชา10!G36="","",วิชา10!G36))</f>
        <v/>
      </c>
      <c r="H6" s="123" t="str">
        <f>IF($P$2=1,IF(วิชา10!H6="","",วิชา10!H6),IF(วิชา10!H36="","",วิชา10!H36))</f>
        <v/>
      </c>
      <c r="I6" s="123" t="str">
        <f>IF($P$2=1,IF(วิชา10!I6="","",วิชา10!I6),IF(วิชา10!I36="","",วิชา10!I36))</f>
        <v/>
      </c>
      <c r="J6" s="122" t="str">
        <f>IF($P$2=1,IF(วิชา10!J6="","",วิชา10!J6),IF(วิชา10!J36="","",วิชา10!J36))</f>
        <v/>
      </c>
      <c r="K6" s="123" t="str">
        <f>IF($P$2=1,IF(วิชา10!K6="","",วิชา10!K6),IF(วิชา10!K36="","",วิชา10!K36))</f>
        <v/>
      </c>
      <c r="L6" s="122" t="str">
        <f>IF($P$2=1,IF(วิชา10!L6="","",วิชา10!L6),IF(วิชา10!L36="","",วิชา10!L36))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267">
        <f>A6+1</f>
        <v>2</v>
      </c>
      <c r="B7" s="114" t="str">
        <f>IF($P$2=1,IF(วิชา10!B7="","",วิชา10!B7),IF(วิชา10!B37="","",วิชา10!B37))</f>
        <v/>
      </c>
      <c r="C7" s="123" t="str">
        <f>IF($P$2=1,IF(วิชา10!C7="","",วิชา10!C7),IF(วิชา10!C37="","",วิชา10!C37))</f>
        <v/>
      </c>
      <c r="D7" s="123" t="str">
        <f>IF($P$2=1,IF(วิชา10!D7="","",วิชา10!D7),IF(วิชา10!D37="","",วิชา10!D37))</f>
        <v/>
      </c>
      <c r="E7" s="123" t="str">
        <f>IF($P$2=1,IF(วิชา10!E7="","",วิชา10!E7),IF(วิชา10!E37="","",วิชา10!E37))</f>
        <v/>
      </c>
      <c r="F7" s="122" t="str">
        <f>IF($P$2=1,IF(วิชา10!F7="","",วิชา10!F7),IF(วิชา10!F37="","",วิชา10!F37))</f>
        <v/>
      </c>
      <c r="G7" s="123" t="str">
        <f>IF($P$2=1,IF(วิชา10!G7="","",วิชา10!G7),IF(วิชา10!G37="","",วิชา10!G37))</f>
        <v/>
      </c>
      <c r="H7" s="123" t="str">
        <f>IF($P$2=1,IF(วิชา10!H7="","",วิชา10!H7),IF(วิชา10!H37="","",วิชา10!H37))</f>
        <v/>
      </c>
      <c r="I7" s="123" t="str">
        <f>IF($P$2=1,IF(วิชา10!I7="","",วิชา10!I7),IF(วิชา10!I37="","",วิชา10!I37))</f>
        <v/>
      </c>
      <c r="J7" s="122" t="str">
        <f>IF($P$2=1,IF(วิชา10!J7="","",วิชา10!J7),IF(วิชา10!J37="","",วิชา10!J37))</f>
        <v/>
      </c>
      <c r="K7" s="123" t="str">
        <f>IF($P$2=1,IF(วิชา10!K7="","",วิชา10!K7),IF(วิชา10!K37="","",วิชา10!K37))</f>
        <v/>
      </c>
      <c r="L7" s="122" t="str">
        <f>IF($P$2=1,IF(วิชา10!L7="","",วิชา10!L7),IF(วิชา10!L37="","",วิชา10!L37))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267">
        <f t="shared" ref="A8:A35" si="2">A7+1</f>
        <v>3</v>
      </c>
      <c r="B8" s="114" t="str">
        <f>IF($P$2=1,IF(วิชา10!B8="","",วิชา10!B8),IF(วิชา10!B38="","",วิชา10!B38))</f>
        <v/>
      </c>
      <c r="C8" s="123" t="str">
        <f>IF($P$2=1,IF(วิชา10!C8="","",วิชา10!C8),IF(วิชา10!C38="","",วิชา10!C38))</f>
        <v/>
      </c>
      <c r="D8" s="123" t="str">
        <f>IF($P$2=1,IF(วิชา10!D8="","",วิชา10!D8),IF(วิชา10!D38="","",วิชา10!D38))</f>
        <v/>
      </c>
      <c r="E8" s="123" t="str">
        <f>IF($P$2=1,IF(วิชา10!E8="","",วิชา10!E8),IF(วิชา10!E38="","",วิชา10!E38))</f>
        <v/>
      </c>
      <c r="F8" s="122" t="str">
        <f>IF($P$2=1,IF(วิชา10!F8="","",วิชา10!F8),IF(วิชา10!F38="","",วิชา10!F38))</f>
        <v/>
      </c>
      <c r="G8" s="123" t="str">
        <f>IF($P$2=1,IF(วิชา10!G8="","",วิชา10!G8),IF(วิชา10!G38="","",วิชา10!G38))</f>
        <v/>
      </c>
      <c r="H8" s="123" t="str">
        <f>IF($P$2=1,IF(วิชา10!H8="","",วิชา10!H8),IF(วิชา10!H38="","",วิชา10!H38))</f>
        <v/>
      </c>
      <c r="I8" s="123" t="str">
        <f>IF($P$2=1,IF(วิชา10!I8="","",วิชา10!I8),IF(วิชา10!I38="","",วิชา10!I38))</f>
        <v/>
      </c>
      <c r="J8" s="122" t="str">
        <f>IF($P$2=1,IF(วิชา10!J8="","",วิชา10!J8),IF(วิชา10!J38="","",วิชา10!J38))</f>
        <v/>
      </c>
      <c r="K8" s="123" t="str">
        <f>IF($P$2=1,IF(วิชา10!K8="","",วิชา10!K8),IF(วิชา10!K38="","",วิชา10!K38))</f>
        <v/>
      </c>
      <c r="L8" s="122" t="str">
        <f>IF($P$2=1,IF(วิชา10!L8="","",วิชา10!L8),IF(วิชา10!L38="","",วิชา10!L38))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267">
        <f t="shared" si="2"/>
        <v>4</v>
      </c>
      <c r="B9" s="114" t="str">
        <f>IF($P$2=1,IF(วิชา10!B9="","",วิชา10!B9),IF(วิชา10!B39="","",วิชา10!B39))</f>
        <v/>
      </c>
      <c r="C9" s="123" t="str">
        <f>IF($P$2=1,IF(วิชา10!C9="","",วิชา10!C9),IF(วิชา10!C39="","",วิชา10!C39))</f>
        <v/>
      </c>
      <c r="D9" s="123" t="str">
        <f>IF($P$2=1,IF(วิชา10!D9="","",วิชา10!D9),IF(วิชา10!D39="","",วิชา10!D39))</f>
        <v/>
      </c>
      <c r="E9" s="123" t="str">
        <f>IF($P$2=1,IF(วิชา10!E9="","",วิชา10!E9),IF(วิชา10!E39="","",วิชา10!E39))</f>
        <v/>
      </c>
      <c r="F9" s="122" t="str">
        <f>IF($P$2=1,IF(วิชา10!F9="","",วิชา10!F9),IF(วิชา10!F39="","",วิชา10!F39))</f>
        <v/>
      </c>
      <c r="G9" s="123" t="str">
        <f>IF($P$2=1,IF(วิชา10!G9="","",วิชา10!G9),IF(วิชา10!G39="","",วิชา10!G39))</f>
        <v/>
      </c>
      <c r="H9" s="123" t="str">
        <f>IF($P$2=1,IF(วิชา10!H9="","",วิชา10!H9),IF(วิชา10!H39="","",วิชา10!H39))</f>
        <v/>
      </c>
      <c r="I9" s="123" t="str">
        <f>IF($P$2=1,IF(วิชา10!I9="","",วิชา10!I9),IF(วิชา10!I39="","",วิชา10!I39))</f>
        <v/>
      </c>
      <c r="J9" s="122" t="str">
        <f>IF($P$2=1,IF(วิชา10!J9="","",วิชา10!J9),IF(วิชา10!J39="","",วิชา10!J39))</f>
        <v/>
      </c>
      <c r="K9" s="123" t="str">
        <f>IF($P$2=1,IF(วิชา10!K9="","",วิชา10!K9),IF(วิชา10!K39="","",วิชา10!K39))</f>
        <v/>
      </c>
      <c r="L9" s="122" t="str">
        <f>IF($P$2=1,IF(วิชา10!L9="","",วิชา10!L9),IF(วิชา10!L39="","",วิชา10!L39))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267">
        <f t="shared" si="2"/>
        <v>5</v>
      </c>
      <c r="B10" s="114" t="str">
        <f>IF($P$2=1,IF(วิชา10!B10="","",วิชา10!B10),IF(วิชา10!B40="","",วิชา10!B40))</f>
        <v/>
      </c>
      <c r="C10" s="123" t="str">
        <f>IF($P$2=1,IF(วิชา10!C10="","",วิชา10!C10),IF(วิชา10!C40="","",วิชา10!C40))</f>
        <v/>
      </c>
      <c r="D10" s="123" t="str">
        <f>IF($P$2=1,IF(วิชา10!D10="","",วิชา10!D10),IF(วิชา10!D40="","",วิชา10!D40))</f>
        <v/>
      </c>
      <c r="E10" s="123" t="str">
        <f>IF($P$2=1,IF(วิชา10!E10="","",วิชา10!E10),IF(วิชา10!E40="","",วิชา10!E40))</f>
        <v/>
      </c>
      <c r="F10" s="122" t="str">
        <f>IF($P$2=1,IF(วิชา10!F10="","",วิชา10!F10),IF(วิชา10!F40="","",วิชา10!F40))</f>
        <v/>
      </c>
      <c r="G10" s="123" t="str">
        <f>IF($P$2=1,IF(วิชา10!G10="","",วิชา10!G10),IF(วิชา10!G40="","",วิชา10!G40))</f>
        <v/>
      </c>
      <c r="H10" s="123" t="str">
        <f>IF($P$2=1,IF(วิชา10!H10="","",วิชา10!H10),IF(วิชา10!H40="","",วิชา10!H40))</f>
        <v/>
      </c>
      <c r="I10" s="123" t="str">
        <f>IF($P$2=1,IF(วิชา10!I10="","",วิชา10!I10),IF(วิชา10!I40="","",วิชา10!I40))</f>
        <v/>
      </c>
      <c r="J10" s="122" t="str">
        <f>IF($P$2=1,IF(วิชา10!J10="","",วิชา10!J10),IF(วิชา10!J40="","",วิชา10!J40))</f>
        <v/>
      </c>
      <c r="K10" s="123" t="str">
        <f>IF($P$2=1,IF(วิชา10!K10="","",วิชา10!K10),IF(วิชา10!K40="","",วิชา10!K40))</f>
        <v/>
      </c>
      <c r="L10" s="122" t="str">
        <f>IF($P$2=1,IF(วิชา10!L10="","",วิชา10!L10),IF(วิชา10!L40="","",วิชา10!L40))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267">
        <f t="shared" si="2"/>
        <v>6</v>
      </c>
      <c r="B11" s="114" t="str">
        <f>IF($P$2=1,IF(วิชา10!B11="","",วิชา10!B11),IF(วิชา10!B41="","",วิชา10!B41))</f>
        <v/>
      </c>
      <c r="C11" s="123" t="str">
        <f>IF($P$2=1,IF(วิชา10!C11="","",วิชา10!C11),IF(วิชา10!C41="","",วิชา10!C41))</f>
        <v/>
      </c>
      <c r="D11" s="123" t="str">
        <f>IF($P$2=1,IF(วิชา10!D11="","",วิชา10!D11),IF(วิชา10!D41="","",วิชา10!D41))</f>
        <v/>
      </c>
      <c r="E11" s="123" t="str">
        <f>IF($P$2=1,IF(วิชา10!E11="","",วิชา10!E11),IF(วิชา10!E41="","",วิชา10!E41))</f>
        <v/>
      </c>
      <c r="F11" s="122" t="str">
        <f>IF($P$2=1,IF(วิชา10!F11="","",วิชา10!F11),IF(วิชา10!F41="","",วิชา10!F41))</f>
        <v/>
      </c>
      <c r="G11" s="123" t="str">
        <f>IF($P$2=1,IF(วิชา10!G11="","",วิชา10!G11),IF(วิชา10!G41="","",วิชา10!G41))</f>
        <v/>
      </c>
      <c r="H11" s="123" t="str">
        <f>IF($P$2=1,IF(วิชา10!H11="","",วิชา10!H11),IF(วิชา10!H41="","",วิชา10!H41))</f>
        <v/>
      </c>
      <c r="I11" s="123" t="str">
        <f>IF($P$2=1,IF(วิชา10!I11="","",วิชา10!I11),IF(วิชา10!I41="","",วิชา10!I41))</f>
        <v/>
      </c>
      <c r="J11" s="122" t="str">
        <f>IF($P$2=1,IF(วิชา10!J11="","",วิชา10!J11),IF(วิชา10!J41="","",วิชา10!J41))</f>
        <v/>
      </c>
      <c r="K11" s="123" t="str">
        <f>IF($P$2=1,IF(วิชา10!K11="","",วิชา10!K11),IF(วิชา10!K41="","",วิชา10!K41))</f>
        <v/>
      </c>
      <c r="L11" s="122" t="str">
        <f>IF($P$2=1,IF(วิชา10!L11="","",วิชา10!L11),IF(วิชา10!L41="","",วิชา10!L41))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267">
        <f t="shared" si="2"/>
        <v>7</v>
      </c>
      <c r="B12" s="114" t="str">
        <f>IF($P$2=1,IF(วิชา10!B12="","",วิชา10!B12),IF(วิชา10!B42="","",วิชา10!B42))</f>
        <v/>
      </c>
      <c r="C12" s="123" t="str">
        <f>IF($P$2=1,IF(วิชา10!C12="","",วิชา10!C12),IF(วิชา10!C42="","",วิชา10!C42))</f>
        <v/>
      </c>
      <c r="D12" s="123" t="str">
        <f>IF($P$2=1,IF(วิชา10!D12="","",วิชา10!D12),IF(วิชา10!D42="","",วิชา10!D42))</f>
        <v/>
      </c>
      <c r="E12" s="123" t="str">
        <f>IF($P$2=1,IF(วิชา10!E12="","",วิชา10!E12),IF(วิชา10!E42="","",วิชา10!E42))</f>
        <v/>
      </c>
      <c r="F12" s="122" t="str">
        <f>IF($P$2=1,IF(วิชา10!F12="","",วิชา10!F12),IF(วิชา10!F42="","",วิชา10!F42))</f>
        <v/>
      </c>
      <c r="G12" s="123" t="str">
        <f>IF($P$2=1,IF(วิชา10!G12="","",วิชา10!G12),IF(วิชา10!G42="","",วิชา10!G42))</f>
        <v/>
      </c>
      <c r="H12" s="123" t="str">
        <f>IF($P$2=1,IF(วิชา10!H12="","",วิชา10!H12),IF(วิชา10!H42="","",วิชา10!H42))</f>
        <v/>
      </c>
      <c r="I12" s="123" t="str">
        <f>IF($P$2=1,IF(วิชา10!I12="","",วิชา10!I12),IF(วิชา10!I42="","",วิชา10!I42))</f>
        <v/>
      </c>
      <c r="J12" s="122" t="str">
        <f>IF($P$2=1,IF(วิชา10!J12="","",วิชา10!J12),IF(วิชา10!J42="","",วิชา10!J42))</f>
        <v/>
      </c>
      <c r="K12" s="123" t="str">
        <f>IF($P$2=1,IF(วิชา10!K12="","",วิชา10!K12),IF(วิชา10!K42="","",วิชา10!K42))</f>
        <v/>
      </c>
      <c r="L12" s="122" t="str">
        <f>IF($P$2=1,IF(วิชา10!L12="","",วิชา10!L12),IF(วิชา10!L42="","",วิชา10!L42))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267">
        <f t="shared" si="2"/>
        <v>8</v>
      </c>
      <c r="B13" s="114" t="str">
        <f>IF($P$2=1,IF(วิชา10!B13="","",วิชา10!B13),IF(วิชา10!B43="","",วิชา10!B43))</f>
        <v/>
      </c>
      <c r="C13" s="123" t="str">
        <f>IF($P$2=1,IF(วิชา10!C13="","",วิชา10!C13),IF(วิชา10!C43="","",วิชา10!C43))</f>
        <v/>
      </c>
      <c r="D13" s="123" t="str">
        <f>IF($P$2=1,IF(วิชา10!D13="","",วิชา10!D13),IF(วิชา10!D43="","",วิชา10!D43))</f>
        <v/>
      </c>
      <c r="E13" s="123" t="str">
        <f>IF($P$2=1,IF(วิชา10!E13="","",วิชา10!E13),IF(วิชา10!E43="","",วิชา10!E43))</f>
        <v/>
      </c>
      <c r="F13" s="122" t="str">
        <f>IF($P$2=1,IF(วิชา10!F13="","",วิชา10!F13),IF(วิชา10!F43="","",วิชา10!F43))</f>
        <v/>
      </c>
      <c r="G13" s="123" t="str">
        <f>IF($P$2=1,IF(วิชา10!G13="","",วิชา10!G13),IF(วิชา10!G43="","",วิชา10!G43))</f>
        <v/>
      </c>
      <c r="H13" s="123" t="str">
        <f>IF($P$2=1,IF(วิชา10!H13="","",วิชา10!H13),IF(วิชา10!H43="","",วิชา10!H43))</f>
        <v/>
      </c>
      <c r="I13" s="123" t="str">
        <f>IF($P$2=1,IF(วิชา10!I13="","",วิชา10!I13),IF(วิชา10!I43="","",วิชา10!I43))</f>
        <v/>
      </c>
      <c r="J13" s="122" t="str">
        <f>IF($P$2=1,IF(วิชา10!J13="","",วิชา10!J13),IF(วิชา10!J43="","",วิชา10!J43))</f>
        <v/>
      </c>
      <c r="K13" s="123" t="str">
        <f>IF($P$2=1,IF(วิชา10!K13="","",วิชา10!K13),IF(วิชา10!K43="","",วิชา10!K43))</f>
        <v/>
      </c>
      <c r="L13" s="122" t="str">
        <f>IF($P$2=1,IF(วิชา10!L13="","",วิชา10!L13),IF(วิชา10!L43="","",วิชา10!L43))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267">
        <f t="shared" si="2"/>
        <v>9</v>
      </c>
      <c r="B14" s="114" t="str">
        <f>IF($P$2=1,IF(วิชา10!B14="","",วิชา10!B14),IF(วิชา10!B44="","",วิชา10!B44))</f>
        <v/>
      </c>
      <c r="C14" s="123" t="str">
        <f>IF($P$2=1,IF(วิชา10!C14="","",วิชา10!C14),IF(วิชา10!C44="","",วิชา10!C44))</f>
        <v/>
      </c>
      <c r="D14" s="123" t="str">
        <f>IF($P$2=1,IF(วิชา10!D14="","",วิชา10!D14),IF(วิชา10!D44="","",วิชา10!D44))</f>
        <v/>
      </c>
      <c r="E14" s="123" t="str">
        <f>IF($P$2=1,IF(วิชา10!E14="","",วิชา10!E14),IF(วิชา10!E44="","",วิชา10!E44))</f>
        <v/>
      </c>
      <c r="F14" s="122" t="str">
        <f>IF($P$2=1,IF(วิชา10!F14="","",วิชา10!F14),IF(วิชา10!F44="","",วิชา10!F44))</f>
        <v/>
      </c>
      <c r="G14" s="123" t="str">
        <f>IF($P$2=1,IF(วิชา10!G14="","",วิชา10!G14),IF(วิชา10!G44="","",วิชา10!G44))</f>
        <v/>
      </c>
      <c r="H14" s="123" t="str">
        <f>IF($P$2=1,IF(วิชา10!H14="","",วิชา10!H14),IF(วิชา10!H44="","",วิชา10!H44))</f>
        <v/>
      </c>
      <c r="I14" s="123" t="str">
        <f>IF($P$2=1,IF(วิชา10!I14="","",วิชา10!I14),IF(วิชา10!I44="","",วิชา10!I44))</f>
        <v/>
      </c>
      <c r="J14" s="122" t="str">
        <f>IF($P$2=1,IF(วิชา10!J14="","",วิชา10!J14),IF(วิชา10!J44="","",วิชา10!J44))</f>
        <v/>
      </c>
      <c r="K14" s="123" t="str">
        <f>IF($P$2=1,IF(วิชา10!K14="","",วิชา10!K14),IF(วิชา10!K44="","",วิชา10!K44))</f>
        <v/>
      </c>
      <c r="L14" s="122" t="str">
        <f>IF($P$2=1,IF(วิชา10!L14="","",วิชา10!L14),IF(วิชา10!L44="","",วิชา10!L44))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267">
        <f t="shared" si="2"/>
        <v>10</v>
      </c>
      <c r="B15" s="114" t="str">
        <f>IF($P$2=1,IF(วิชา10!B15="","",วิชา10!B15),IF(วิชา10!B45="","",วิชา10!B45))</f>
        <v/>
      </c>
      <c r="C15" s="123" t="str">
        <f>IF($P$2=1,IF(วิชา10!C15="","",วิชา10!C15),IF(วิชา10!C45="","",วิชา10!C45))</f>
        <v/>
      </c>
      <c r="D15" s="123" t="str">
        <f>IF($P$2=1,IF(วิชา10!D15="","",วิชา10!D15),IF(วิชา10!D45="","",วิชา10!D45))</f>
        <v/>
      </c>
      <c r="E15" s="123" t="str">
        <f>IF($P$2=1,IF(วิชา10!E15="","",วิชา10!E15),IF(วิชา10!E45="","",วิชา10!E45))</f>
        <v/>
      </c>
      <c r="F15" s="122" t="str">
        <f>IF($P$2=1,IF(วิชา10!F15="","",วิชา10!F15),IF(วิชา10!F45="","",วิชา10!F45))</f>
        <v/>
      </c>
      <c r="G15" s="123" t="str">
        <f>IF($P$2=1,IF(วิชา10!G15="","",วิชา10!G15),IF(วิชา10!G45="","",วิชา10!G45))</f>
        <v/>
      </c>
      <c r="H15" s="123" t="str">
        <f>IF($P$2=1,IF(วิชา10!H15="","",วิชา10!H15),IF(วิชา10!H45="","",วิชา10!H45))</f>
        <v/>
      </c>
      <c r="I15" s="123" t="str">
        <f>IF($P$2=1,IF(วิชา10!I15="","",วิชา10!I15),IF(วิชา10!I45="","",วิชา10!I45))</f>
        <v/>
      </c>
      <c r="J15" s="122" t="str">
        <f>IF($P$2=1,IF(วิชา10!J15="","",วิชา10!J15),IF(วิชา10!J45="","",วิชา10!J45))</f>
        <v/>
      </c>
      <c r="K15" s="123" t="str">
        <f>IF($P$2=1,IF(วิชา10!K15="","",วิชา10!K15),IF(วิชา10!K45="","",วิชา10!K45))</f>
        <v/>
      </c>
      <c r="L15" s="122" t="str">
        <f>IF($P$2=1,IF(วิชา10!L15="","",วิชา10!L15),IF(วิชา10!L45="","",วิชา10!L45))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267">
        <f t="shared" si="2"/>
        <v>11</v>
      </c>
      <c r="B16" s="114" t="str">
        <f>IF($P$2=1,IF(วิชา10!B16="","",วิชา10!B16),IF(วิชา10!B46="","",วิชา10!B46))</f>
        <v/>
      </c>
      <c r="C16" s="123" t="str">
        <f>IF($P$2=1,IF(วิชา10!C16="","",วิชา10!C16),IF(วิชา10!C46="","",วิชา10!C46))</f>
        <v/>
      </c>
      <c r="D16" s="123" t="str">
        <f>IF($P$2=1,IF(วิชา10!D16="","",วิชา10!D16),IF(วิชา10!D46="","",วิชา10!D46))</f>
        <v/>
      </c>
      <c r="E16" s="123" t="str">
        <f>IF($P$2=1,IF(วิชา10!E16="","",วิชา10!E16),IF(วิชา10!E46="","",วิชา10!E46))</f>
        <v/>
      </c>
      <c r="F16" s="122" t="str">
        <f>IF($P$2=1,IF(วิชา10!F16="","",วิชา10!F16),IF(วิชา10!F46="","",วิชา10!F46))</f>
        <v/>
      </c>
      <c r="G16" s="123" t="str">
        <f>IF($P$2=1,IF(วิชา10!G16="","",วิชา10!G16),IF(วิชา10!G46="","",วิชา10!G46))</f>
        <v/>
      </c>
      <c r="H16" s="123" t="str">
        <f>IF($P$2=1,IF(วิชา10!H16="","",วิชา10!H16),IF(วิชา10!H46="","",วิชา10!H46))</f>
        <v/>
      </c>
      <c r="I16" s="123" t="str">
        <f>IF($P$2=1,IF(วิชา10!I16="","",วิชา10!I16),IF(วิชา10!I46="","",วิชา10!I46))</f>
        <v/>
      </c>
      <c r="J16" s="122" t="str">
        <f>IF($P$2=1,IF(วิชา10!J16="","",วิชา10!J16),IF(วิชา10!J46="","",วิชา10!J46))</f>
        <v/>
      </c>
      <c r="K16" s="123" t="str">
        <f>IF($P$2=1,IF(วิชา10!K16="","",วิชา10!K16),IF(วิชา10!K46="","",วิชา10!K46))</f>
        <v/>
      </c>
      <c r="L16" s="122" t="str">
        <f>IF($P$2=1,IF(วิชา10!L16="","",วิชา10!L16),IF(วิชา10!L46="","",วิชา10!L46))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IF($P$2=1,IF(วิชา10!B17="","",วิชา10!B17),IF(วิชา10!B47="","",วิชา10!B47))</f>
        <v/>
      </c>
      <c r="C17" s="123" t="str">
        <f>IF($P$2=1,IF(วิชา10!C17="","",วิชา10!C17),IF(วิชา10!C47="","",วิชา10!C47))</f>
        <v/>
      </c>
      <c r="D17" s="123" t="str">
        <f>IF($P$2=1,IF(วิชา10!D17="","",วิชา10!D17),IF(วิชา10!D47="","",วิชา10!D47))</f>
        <v/>
      </c>
      <c r="E17" s="123" t="str">
        <f>IF($P$2=1,IF(วิชา10!E17="","",วิชา10!E17),IF(วิชา10!E47="","",วิชา10!E47))</f>
        <v/>
      </c>
      <c r="F17" s="122" t="str">
        <f>IF($P$2=1,IF(วิชา10!F17="","",วิชา10!F17),IF(วิชา10!F47="","",วิชา10!F47))</f>
        <v/>
      </c>
      <c r="G17" s="123" t="str">
        <f>IF($P$2=1,IF(วิชา10!G17="","",วิชา10!G17),IF(วิชา10!G47="","",วิชา10!G47))</f>
        <v/>
      </c>
      <c r="H17" s="123" t="str">
        <f>IF($P$2=1,IF(วิชา10!H17="","",วิชา10!H17),IF(วิชา10!H47="","",วิชา10!H47))</f>
        <v/>
      </c>
      <c r="I17" s="123" t="str">
        <f>IF($P$2=1,IF(วิชา10!I17="","",วิชา10!I17),IF(วิชา10!I47="","",วิชา10!I47))</f>
        <v/>
      </c>
      <c r="J17" s="122" t="str">
        <f>IF($P$2=1,IF(วิชา10!J17="","",วิชา10!J17),IF(วิชา10!J47="","",วิชา10!J47))</f>
        <v/>
      </c>
      <c r="K17" s="123" t="str">
        <f>IF($P$2=1,IF(วิชา10!K17="","",วิชา10!K17),IF(วิชา10!K47="","",วิชา10!K47))</f>
        <v/>
      </c>
      <c r="L17" s="122" t="str">
        <f>IF($P$2=1,IF(วิชา10!L17="","",วิชา10!L17),IF(วิชา10!L47="","",วิชา10!L47))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IF($P$2=1,IF(วิชา10!B18="","",วิชา10!B18),IF(วิชา10!B48="","",วิชา10!B48))</f>
        <v/>
      </c>
      <c r="C18" s="123" t="str">
        <f>IF($P$2=1,IF(วิชา10!C18="","",วิชา10!C18),IF(วิชา10!C48="","",วิชา10!C48))</f>
        <v/>
      </c>
      <c r="D18" s="123" t="str">
        <f>IF($P$2=1,IF(วิชา10!D18="","",วิชา10!D18),IF(วิชา10!D48="","",วิชา10!D48))</f>
        <v/>
      </c>
      <c r="E18" s="123" t="str">
        <f>IF($P$2=1,IF(วิชา10!E18="","",วิชา10!E18),IF(วิชา10!E48="","",วิชา10!E48))</f>
        <v/>
      </c>
      <c r="F18" s="122" t="str">
        <f>IF($P$2=1,IF(วิชา10!F18="","",วิชา10!F18),IF(วิชา10!F48="","",วิชา10!F48))</f>
        <v/>
      </c>
      <c r="G18" s="123" t="str">
        <f>IF($P$2=1,IF(วิชา10!G18="","",วิชา10!G18),IF(วิชา10!G48="","",วิชา10!G48))</f>
        <v/>
      </c>
      <c r="H18" s="123" t="str">
        <f>IF($P$2=1,IF(วิชา10!H18="","",วิชา10!H18),IF(วิชา10!H48="","",วิชา10!H48))</f>
        <v/>
      </c>
      <c r="I18" s="123" t="str">
        <f>IF($P$2=1,IF(วิชา10!I18="","",วิชา10!I18),IF(วิชา10!I48="","",วิชา10!I48))</f>
        <v/>
      </c>
      <c r="J18" s="122" t="str">
        <f>IF($P$2=1,IF(วิชา10!J18="","",วิชา10!J18),IF(วิชา10!J48="","",วิชา10!J48))</f>
        <v/>
      </c>
      <c r="K18" s="123" t="str">
        <f>IF($P$2=1,IF(วิชา10!K18="","",วิชา10!K18),IF(วิชา10!K48="","",วิชา10!K48))</f>
        <v/>
      </c>
      <c r="L18" s="122" t="str">
        <f>IF($P$2=1,IF(วิชา10!L18="","",วิชา10!L18),IF(วิชา10!L48="","",วิชา10!L48))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IF($P$2=1,IF(วิชา10!B19="","",วิชา10!B19),IF(วิชา10!B49="","",วิชา10!B49))</f>
        <v/>
      </c>
      <c r="C19" s="123" t="str">
        <f>IF($P$2=1,IF(วิชา10!C19="","",วิชา10!C19),IF(วิชา10!C49="","",วิชา10!C49))</f>
        <v/>
      </c>
      <c r="D19" s="123" t="str">
        <f>IF($P$2=1,IF(วิชา10!D19="","",วิชา10!D19),IF(วิชา10!D49="","",วิชา10!D49))</f>
        <v/>
      </c>
      <c r="E19" s="123" t="str">
        <f>IF($P$2=1,IF(วิชา10!E19="","",วิชา10!E19),IF(วิชา10!E49="","",วิชา10!E49))</f>
        <v/>
      </c>
      <c r="F19" s="122" t="str">
        <f>IF($P$2=1,IF(วิชา10!F19="","",วิชา10!F19),IF(วิชา10!F49="","",วิชา10!F49))</f>
        <v/>
      </c>
      <c r="G19" s="123" t="str">
        <f>IF($P$2=1,IF(วิชา10!G19="","",วิชา10!G19),IF(วิชา10!G49="","",วิชา10!G49))</f>
        <v/>
      </c>
      <c r="H19" s="123" t="str">
        <f>IF($P$2=1,IF(วิชา10!H19="","",วิชา10!H19),IF(วิชา10!H49="","",วิชา10!H49))</f>
        <v/>
      </c>
      <c r="I19" s="123" t="str">
        <f>IF($P$2=1,IF(วิชา10!I19="","",วิชา10!I19),IF(วิชา10!I49="","",วิชา10!I49))</f>
        <v/>
      </c>
      <c r="J19" s="122" t="str">
        <f>IF($P$2=1,IF(วิชา10!J19="","",วิชา10!J19),IF(วิชา10!J49="","",วิชา10!J49))</f>
        <v/>
      </c>
      <c r="K19" s="123" t="str">
        <f>IF($P$2=1,IF(วิชา10!K19="","",วิชา10!K19),IF(วิชา10!K49="","",วิชา10!K49))</f>
        <v/>
      </c>
      <c r="L19" s="122" t="str">
        <f>IF($P$2=1,IF(วิชา10!L19="","",วิชา10!L19),IF(วิชา10!L49="","",วิชา10!L49))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IF($P$2=1,IF(วิชา10!B20="","",วิชา10!B20),IF(วิชา10!B50="","",วิชา10!B50))</f>
        <v/>
      </c>
      <c r="C20" s="123" t="str">
        <f>IF($P$2=1,IF(วิชา10!C20="","",วิชา10!C20),IF(วิชา10!C50="","",วิชา10!C50))</f>
        <v/>
      </c>
      <c r="D20" s="123" t="str">
        <f>IF($P$2=1,IF(วิชา10!D20="","",วิชา10!D20),IF(วิชา10!D50="","",วิชา10!D50))</f>
        <v/>
      </c>
      <c r="E20" s="123" t="str">
        <f>IF($P$2=1,IF(วิชา10!E20="","",วิชา10!E20),IF(วิชา10!E50="","",วิชา10!E50))</f>
        <v/>
      </c>
      <c r="F20" s="122" t="str">
        <f>IF($P$2=1,IF(วิชา10!F20="","",วิชา10!F20),IF(วิชา10!F50="","",วิชา10!F50))</f>
        <v/>
      </c>
      <c r="G20" s="123" t="str">
        <f>IF($P$2=1,IF(วิชา10!G20="","",วิชา10!G20),IF(วิชา10!G50="","",วิชา10!G50))</f>
        <v/>
      </c>
      <c r="H20" s="123" t="str">
        <f>IF($P$2=1,IF(วิชา10!H20="","",วิชา10!H20),IF(วิชา10!H50="","",วิชา10!H50))</f>
        <v/>
      </c>
      <c r="I20" s="123" t="str">
        <f>IF($P$2=1,IF(วิชา10!I20="","",วิชา10!I20),IF(วิชา10!I50="","",วิชา10!I50))</f>
        <v/>
      </c>
      <c r="J20" s="122" t="str">
        <f>IF($P$2=1,IF(วิชา10!J20="","",วิชา10!J20),IF(วิชา10!J50="","",วิชา10!J50))</f>
        <v/>
      </c>
      <c r="K20" s="123" t="str">
        <f>IF($P$2=1,IF(วิชา10!K20="","",วิชา10!K20),IF(วิชา10!K50="","",วิชา10!K50))</f>
        <v/>
      </c>
      <c r="L20" s="122" t="str">
        <f>IF($P$2=1,IF(วิชา10!L20="","",วิชา10!L20),IF(วิชา10!L50="","",วิชา10!L50))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IF($P$2=1,IF(วิชา10!B21="","",วิชา10!B21),IF(วิชา10!B51="","",วิชา10!B51))</f>
        <v/>
      </c>
      <c r="C21" s="123" t="str">
        <f>IF($P$2=1,IF(วิชา10!C21="","",วิชา10!C21),IF(วิชา10!C51="","",วิชา10!C51))</f>
        <v/>
      </c>
      <c r="D21" s="123" t="str">
        <f>IF($P$2=1,IF(วิชา10!D21="","",วิชา10!D21),IF(วิชา10!D51="","",วิชา10!D51))</f>
        <v/>
      </c>
      <c r="E21" s="123" t="str">
        <f>IF($P$2=1,IF(วิชา10!E21="","",วิชา10!E21),IF(วิชา10!E51="","",วิชา10!E51))</f>
        <v/>
      </c>
      <c r="F21" s="122" t="str">
        <f>IF($P$2=1,IF(วิชา10!F21="","",วิชา10!F21),IF(วิชา10!F51="","",วิชา10!F51))</f>
        <v/>
      </c>
      <c r="G21" s="123" t="str">
        <f>IF($P$2=1,IF(วิชา10!G21="","",วิชา10!G21),IF(วิชา10!G51="","",วิชา10!G51))</f>
        <v/>
      </c>
      <c r="H21" s="123" t="str">
        <f>IF($P$2=1,IF(วิชา10!H21="","",วิชา10!H21),IF(วิชา10!H51="","",วิชา10!H51))</f>
        <v/>
      </c>
      <c r="I21" s="123" t="str">
        <f>IF($P$2=1,IF(วิชา10!I21="","",วิชา10!I21),IF(วิชา10!I51="","",วิชา10!I51))</f>
        <v/>
      </c>
      <c r="J21" s="122" t="str">
        <f>IF($P$2=1,IF(วิชา10!J21="","",วิชา10!J21),IF(วิชา10!J51="","",วิชา10!J51))</f>
        <v/>
      </c>
      <c r="K21" s="123" t="str">
        <f>IF($P$2=1,IF(วิชา10!K21="","",วิชา10!K21),IF(วิชา10!K51="","",วิชา10!K51))</f>
        <v/>
      </c>
      <c r="L21" s="122" t="str">
        <f>IF($P$2=1,IF(วิชา10!L21="","",วิชา10!L21),IF(วิชา10!L51="","",วิชา10!L51))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IF($P$2=1,IF(วิชา10!B22="","",วิชา10!B22),IF(วิชา10!B52="","",วิชา10!B52))</f>
        <v/>
      </c>
      <c r="C22" s="123" t="str">
        <f>IF($P$2=1,IF(วิชา10!C22="","",วิชา10!C22),IF(วิชา10!C52="","",วิชา10!C52))</f>
        <v/>
      </c>
      <c r="D22" s="123" t="str">
        <f>IF($P$2=1,IF(วิชา10!D22="","",วิชา10!D22),IF(วิชา10!D52="","",วิชา10!D52))</f>
        <v/>
      </c>
      <c r="E22" s="123" t="str">
        <f>IF($P$2=1,IF(วิชา10!E22="","",วิชา10!E22),IF(วิชา10!E52="","",วิชา10!E52))</f>
        <v/>
      </c>
      <c r="F22" s="122" t="str">
        <f>IF($P$2=1,IF(วิชา10!F22="","",วิชา10!F22),IF(วิชา10!F52="","",วิชา10!F52))</f>
        <v/>
      </c>
      <c r="G22" s="123" t="str">
        <f>IF($P$2=1,IF(วิชา10!G22="","",วิชา10!G22),IF(วิชา10!G52="","",วิชา10!G52))</f>
        <v/>
      </c>
      <c r="H22" s="123" t="str">
        <f>IF($P$2=1,IF(วิชา10!H22="","",วิชา10!H22),IF(วิชา10!H52="","",วิชา10!H52))</f>
        <v/>
      </c>
      <c r="I22" s="123" t="str">
        <f>IF($P$2=1,IF(วิชา10!I22="","",วิชา10!I22),IF(วิชา10!I52="","",วิชา10!I52))</f>
        <v/>
      </c>
      <c r="J22" s="122" t="str">
        <f>IF($P$2=1,IF(วิชา10!J22="","",วิชา10!J22),IF(วิชา10!J52="","",วิชา10!J52))</f>
        <v/>
      </c>
      <c r="K22" s="123" t="str">
        <f>IF($P$2=1,IF(วิชา10!K22="","",วิชา10!K22),IF(วิชา10!K52="","",วิชา10!K52))</f>
        <v/>
      </c>
      <c r="L22" s="122" t="str">
        <f>IF($P$2=1,IF(วิชา10!L22="","",วิชา10!L22),IF(วิชา10!L52="","",วิชา10!L52))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IF($P$2=1,IF(วิชา10!B23="","",วิชา10!B23),IF(วิชา10!B53="","",วิชา10!B53))</f>
        <v/>
      </c>
      <c r="C23" s="123" t="str">
        <f>IF($P$2=1,IF(วิชา10!C23="","",วิชา10!C23),IF(วิชา10!C53="","",วิชา10!C53))</f>
        <v/>
      </c>
      <c r="D23" s="123" t="str">
        <f>IF($P$2=1,IF(วิชา10!D23="","",วิชา10!D23),IF(วิชา10!D53="","",วิชา10!D53))</f>
        <v/>
      </c>
      <c r="E23" s="123" t="str">
        <f>IF($P$2=1,IF(วิชา10!E23="","",วิชา10!E23),IF(วิชา10!E53="","",วิชา10!E53))</f>
        <v/>
      </c>
      <c r="F23" s="122" t="str">
        <f>IF($P$2=1,IF(วิชา10!F23="","",วิชา10!F23),IF(วิชา10!F53="","",วิชา10!F53))</f>
        <v/>
      </c>
      <c r="G23" s="123" t="str">
        <f>IF($P$2=1,IF(วิชา10!G23="","",วิชา10!G23),IF(วิชา10!G53="","",วิชา10!G53))</f>
        <v/>
      </c>
      <c r="H23" s="123" t="str">
        <f>IF($P$2=1,IF(วิชา10!H23="","",วิชา10!H23),IF(วิชา10!H53="","",วิชา10!H53))</f>
        <v/>
      </c>
      <c r="I23" s="123" t="str">
        <f>IF($P$2=1,IF(วิชา10!I23="","",วิชา10!I23),IF(วิชา10!I53="","",วิชา10!I53))</f>
        <v/>
      </c>
      <c r="J23" s="122" t="str">
        <f>IF($P$2=1,IF(วิชา10!J23="","",วิชา10!J23),IF(วิชา10!J53="","",วิชา10!J53))</f>
        <v/>
      </c>
      <c r="K23" s="123" t="str">
        <f>IF($P$2=1,IF(วิชา10!K23="","",วิชา10!K23),IF(วิชา10!K53="","",วิชา10!K53))</f>
        <v/>
      </c>
      <c r="L23" s="122" t="str">
        <f>IF($P$2=1,IF(วิชา10!L23="","",วิชา10!L23),IF(วิชา10!L53="","",วิชา10!L53))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IF($P$2=1,IF(วิชา10!B24="","",วิชา10!B24),IF(วิชา10!B54="","",วิชา10!B54))</f>
        <v/>
      </c>
      <c r="C24" s="123" t="str">
        <f>IF($P$2=1,IF(วิชา10!C24="","",วิชา10!C24),IF(วิชา10!C54="","",วิชา10!C54))</f>
        <v/>
      </c>
      <c r="D24" s="123" t="str">
        <f>IF($P$2=1,IF(วิชา10!D24="","",วิชา10!D24),IF(วิชา10!D54="","",วิชา10!D54))</f>
        <v/>
      </c>
      <c r="E24" s="123" t="str">
        <f>IF($P$2=1,IF(วิชา10!E24="","",วิชา10!E24),IF(วิชา10!E54="","",วิชา10!E54))</f>
        <v/>
      </c>
      <c r="F24" s="122" t="str">
        <f>IF($P$2=1,IF(วิชา10!F24="","",วิชา10!F24),IF(วิชา10!F54="","",วิชา10!F54))</f>
        <v/>
      </c>
      <c r="G24" s="123" t="str">
        <f>IF($P$2=1,IF(วิชา10!G24="","",วิชา10!G24),IF(วิชา10!G54="","",วิชา10!G54))</f>
        <v/>
      </c>
      <c r="H24" s="123" t="str">
        <f>IF($P$2=1,IF(วิชา10!H24="","",วิชา10!H24),IF(วิชา10!H54="","",วิชา10!H54))</f>
        <v/>
      </c>
      <c r="I24" s="123" t="str">
        <f>IF($P$2=1,IF(วิชา10!I24="","",วิชา10!I24),IF(วิชา10!I54="","",วิชา10!I54))</f>
        <v/>
      </c>
      <c r="J24" s="122" t="str">
        <f>IF($P$2=1,IF(วิชา10!J24="","",วิชา10!J24),IF(วิชา10!J54="","",วิชา10!J54))</f>
        <v/>
      </c>
      <c r="K24" s="123" t="str">
        <f>IF($P$2=1,IF(วิชา10!K24="","",วิชา10!K24),IF(วิชา10!K54="","",วิชา10!K54))</f>
        <v/>
      </c>
      <c r="L24" s="122" t="str">
        <f>IF($P$2=1,IF(วิชา10!L24="","",วิชา10!L24),IF(วิชา10!L54="","",วิชา10!L54))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IF($P$2=1,IF(วิชา10!B25="","",วิชา10!B25),IF(วิชา10!B55="","",วิชา10!B55))</f>
        <v/>
      </c>
      <c r="C25" s="123" t="str">
        <f>IF($P$2=1,IF(วิชา10!C25="","",วิชา10!C25),IF(วิชา10!C55="","",วิชา10!C55))</f>
        <v/>
      </c>
      <c r="D25" s="123" t="str">
        <f>IF($P$2=1,IF(วิชา10!D25="","",วิชา10!D25),IF(วิชา10!D55="","",วิชา10!D55))</f>
        <v/>
      </c>
      <c r="E25" s="123" t="str">
        <f>IF($P$2=1,IF(วิชา10!E25="","",วิชา10!E25),IF(วิชา10!E55="","",วิชา10!E55))</f>
        <v/>
      </c>
      <c r="F25" s="122" t="str">
        <f>IF($P$2=1,IF(วิชา10!F25="","",วิชา10!F25),IF(วิชา10!F55="","",วิชา10!F55))</f>
        <v/>
      </c>
      <c r="G25" s="123" t="str">
        <f>IF($P$2=1,IF(วิชา10!G25="","",วิชา10!G25),IF(วิชา10!G55="","",วิชา10!G55))</f>
        <v/>
      </c>
      <c r="H25" s="123" t="str">
        <f>IF($P$2=1,IF(วิชา10!H25="","",วิชา10!H25),IF(วิชา10!H55="","",วิชา10!H55))</f>
        <v/>
      </c>
      <c r="I25" s="123" t="str">
        <f>IF($P$2=1,IF(วิชา10!I25="","",วิชา10!I25),IF(วิชา10!I55="","",วิชา10!I55))</f>
        <v/>
      </c>
      <c r="J25" s="122" t="str">
        <f>IF($P$2=1,IF(วิชา10!J25="","",วิชา10!J25),IF(วิชา10!J55="","",วิชา10!J55))</f>
        <v/>
      </c>
      <c r="K25" s="123" t="str">
        <f>IF($P$2=1,IF(วิชา10!K25="","",วิชา10!K25),IF(วิชา10!K55="","",วิชา10!K55))</f>
        <v/>
      </c>
      <c r="L25" s="122" t="str">
        <f>IF($P$2=1,IF(วิชา10!L25="","",วิชา10!L25),IF(วิชา10!L55="","",วิชา10!L55))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IF($P$2=1,IF(วิชา10!B26="","",วิชา10!B26),IF(วิชา10!B56="","",วิชา10!B56))</f>
        <v/>
      </c>
      <c r="C26" s="123" t="str">
        <f>IF($P$2=1,IF(วิชา10!C26="","",วิชา10!C26),IF(วิชา10!C56="","",วิชา10!C56))</f>
        <v/>
      </c>
      <c r="D26" s="123" t="str">
        <f>IF($P$2=1,IF(วิชา10!D26="","",วิชา10!D26),IF(วิชา10!D56="","",วิชา10!D56))</f>
        <v/>
      </c>
      <c r="E26" s="123" t="str">
        <f>IF($P$2=1,IF(วิชา10!E26="","",วิชา10!E26),IF(วิชา10!E56="","",วิชา10!E56))</f>
        <v/>
      </c>
      <c r="F26" s="122" t="str">
        <f>IF($P$2=1,IF(วิชา10!F26="","",วิชา10!F26),IF(วิชา10!F56="","",วิชา10!F56))</f>
        <v/>
      </c>
      <c r="G26" s="123" t="str">
        <f>IF($P$2=1,IF(วิชา10!G26="","",วิชา10!G26),IF(วิชา10!G56="","",วิชา10!G56))</f>
        <v/>
      </c>
      <c r="H26" s="123" t="str">
        <f>IF($P$2=1,IF(วิชา10!H26="","",วิชา10!H26),IF(วิชา10!H56="","",วิชา10!H56))</f>
        <v/>
      </c>
      <c r="I26" s="123" t="str">
        <f>IF($P$2=1,IF(วิชา10!I26="","",วิชา10!I26),IF(วิชา10!I56="","",วิชา10!I56))</f>
        <v/>
      </c>
      <c r="J26" s="122" t="str">
        <f>IF($P$2=1,IF(วิชา10!J26="","",วิชา10!J26),IF(วิชา10!J56="","",วิชา10!J56))</f>
        <v/>
      </c>
      <c r="K26" s="123" t="str">
        <f>IF($P$2=1,IF(วิชา10!K26="","",วิชา10!K26),IF(วิชา10!K56="","",วิชา10!K56))</f>
        <v/>
      </c>
      <c r="L26" s="122" t="str">
        <f>IF($P$2=1,IF(วิชา10!L26="","",วิชา10!L26),IF(วิชา10!L56="","",วิชา10!L56))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IF($P$2=1,IF(วิชา10!B27="","",วิชา10!B27),IF(วิชา10!B57="","",วิชา10!B57))</f>
        <v/>
      </c>
      <c r="C27" s="123" t="str">
        <f>IF($P$2=1,IF(วิชา10!C27="","",วิชา10!C27),IF(วิชา10!C57="","",วิชา10!C57))</f>
        <v/>
      </c>
      <c r="D27" s="123" t="str">
        <f>IF($P$2=1,IF(วิชา10!D27="","",วิชา10!D27),IF(วิชา10!D57="","",วิชา10!D57))</f>
        <v/>
      </c>
      <c r="E27" s="123" t="str">
        <f>IF($P$2=1,IF(วิชา10!E27="","",วิชา10!E27),IF(วิชา10!E57="","",วิชา10!E57))</f>
        <v/>
      </c>
      <c r="F27" s="122" t="str">
        <f>IF($P$2=1,IF(วิชา10!F27="","",วิชา10!F27),IF(วิชา10!F57="","",วิชา10!F57))</f>
        <v/>
      </c>
      <c r="G27" s="123" t="str">
        <f>IF($P$2=1,IF(วิชา10!G27="","",วิชา10!G27),IF(วิชา10!G57="","",วิชา10!G57))</f>
        <v/>
      </c>
      <c r="H27" s="123" t="str">
        <f>IF($P$2=1,IF(วิชา10!H27="","",วิชา10!H27),IF(วิชา10!H57="","",วิชา10!H57))</f>
        <v/>
      </c>
      <c r="I27" s="123" t="str">
        <f>IF($P$2=1,IF(วิชา10!I27="","",วิชา10!I27),IF(วิชา10!I57="","",วิชา10!I57))</f>
        <v/>
      </c>
      <c r="J27" s="122" t="str">
        <f>IF($P$2=1,IF(วิชา10!J27="","",วิชา10!J27),IF(วิชา10!J57="","",วิชา10!J57))</f>
        <v/>
      </c>
      <c r="K27" s="123" t="str">
        <f>IF($P$2=1,IF(วิชา10!K27="","",วิชา10!K27),IF(วิชา10!K57="","",วิชา10!K57))</f>
        <v/>
      </c>
      <c r="L27" s="122" t="str">
        <f>IF($P$2=1,IF(วิชา10!L27="","",วิชา10!L27),IF(วิชา10!L57="","",วิชา10!L57))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IF($P$2=1,IF(วิชา10!B28="","",วิชา10!B28),IF(วิชา10!B58="","",วิชา10!B58))</f>
        <v/>
      </c>
      <c r="C28" s="123" t="str">
        <f>IF($P$2=1,IF(วิชา10!C28="","",วิชา10!C28),IF(วิชา10!C58="","",วิชา10!C58))</f>
        <v/>
      </c>
      <c r="D28" s="123" t="str">
        <f>IF($P$2=1,IF(วิชา10!D28="","",วิชา10!D28),IF(วิชา10!D58="","",วิชา10!D58))</f>
        <v/>
      </c>
      <c r="E28" s="123" t="str">
        <f>IF($P$2=1,IF(วิชา10!E28="","",วิชา10!E28),IF(วิชา10!E58="","",วิชา10!E58))</f>
        <v/>
      </c>
      <c r="F28" s="122" t="str">
        <f>IF($P$2=1,IF(วิชา10!F28="","",วิชา10!F28),IF(วิชา10!F58="","",วิชา10!F58))</f>
        <v/>
      </c>
      <c r="G28" s="123" t="str">
        <f>IF($P$2=1,IF(วิชา10!G28="","",วิชา10!G28),IF(วิชา10!G58="","",วิชา10!G58))</f>
        <v/>
      </c>
      <c r="H28" s="123" t="str">
        <f>IF($P$2=1,IF(วิชา10!H28="","",วิชา10!H28),IF(วิชา10!H58="","",วิชา10!H58))</f>
        <v/>
      </c>
      <c r="I28" s="123" t="str">
        <f>IF($P$2=1,IF(วิชา10!I28="","",วิชา10!I28),IF(วิชา10!I58="","",วิชา10!I58))</f>
        <v/>
      </c>
      <c r="J28" s="122" t="str">
        <f>IF($P$2=1,IF(วิชา10!J28="","",วิชา10!J28),IF(วิชา10!J58="","",วิชา10!J58))</f>
        <v/>
      </c>
      <c r="K28" s="123" t="str">
        <f>IF($P$2=1,IF(วิชา10!K28="","",วิชา10!K28),IF(วิชา10!K58="","",วิชา10!K58))</f>
        <v/>
      </c>
      <c r="L28" s="122" t="str">
        <f>IF($P$2=1,IF(วิชา10!L28="","",วิชา10!L28),IF(วิชา10!L58="","",วิชา10!L58))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IF($P$2=1,IF(วิชา10!B29="","",วิชา10!B29),IF(วิชา10!B59="","",วิชา10!B59))</f>
        <v/>
      </c>
      <c r="C29" s="123" t="str">
        <f>IF($P$2=1,IF(วิชา10!C29="","",วิชา10!C29),IF(วิชา10!C59="","",วิชา10!C59))</f>
        <v/>
      </c>
      <c r="D29" s="123" t="str">
        <f>IF($P$2=1,IF(วิชา10!D29="","",วิชา10!D29),IF(วิชา10!D59="","",วิชา10!D59))</f>
        <v/>
      </c>
      <c r="E29" s="123" t="str">
        <f>IF($P$2=1,IF(วิชา10!E29="","",วิชา10!E29),IF(วิชา10!E59="","",วิชา10!E59))</f>
        <v/>
      </c>
      <c r="F29" s="122" t="str">
        <f>IF($P$2=1,IF(วิชา10!F29="","",วิชา10!F29),IF(วิชา10!F59="","",วิชา10!F59))</f>
        <v/>
      </c>
      <c r="G29" s="123" t="str">
        <f>IF($P$2=1,IF(วิชา10!G29="","",วิชา10!G29),IF(วิชา10!G59="","",วิชา10!G59))</f>
        <v/>
      </c>
      <c r="H29" s="123" t="str">
        <f>IF($P$2=1,IF(วิชา10!H29="","",วิชา10!H29),IF(วิชา10!H59="","",วิชา10!H59))</f>
        <v/>
      </c>
      <c r="I29" s="123" t="str">
        <f>IF($P$2=1,IF(วิชา10!I29="","",วิชา10!I29),IF(วิชา10!I59="","",วิชา10!I59))</f>
        <v/>
      </c>
      <c r="J29" s="122" t="str">
        <f>IF($P$2=1,IF(วิชา10!J29="","",วิชา10!J29),IF(วิชา10!J59="","",วิชา10!J59))</f>
        <v/>
      </c>
      <c r="K29" s="123" t="str">
        <f>IF($P$2=1,IF(วิชา10!K29="","",วิชา10!K29),IF(วิชา10!K59="","",วิชา10!K59))</f>
        <v/>
      </c>
      <c r="L29" s="122" t="str">
        <f>IF($P$2=1,IF(วิชา10!L29="","",วิชา10!L29),IF(วิชา10!L59="","",วิชา10!L59))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IF($P$2=1,IF(วิชา10!B30="","",วิชา10!B30),IF(วิชา10!B60="","",วิชา10!B60))</f>
        <v/>
      </c>
      <c r="C30" s="123" t="str">
        <f>IF($P$2=1,IF(วิชา10!C30="","",วิชา10!C30),IF(วิชา10!C60="","",วิชา10!C60))</f>
        <v/>
      </c>
      <c r="D30" s="123" t="str">
        <f>IF($P$2=1,IF(วิชา10!D30="","",วิชา10!D30),IF(วิชา10!D60="","",วิชา10!D60))</f>
        <v/>
      </c>
      <c r="E30" s="123" t="str">
        <f>IF($P$2=1,IF(วิชา10!E30="","",วิชา10!E30),IF(วิชา10!E60="","",วิชา10!E60))</f>
        <v/>
      </c>
      <c r="F30" s="122" t="str">
        <f>IF($P$2=1,IF(วิชา10!F30="","",วิชา10!F30),IF(วิชา10!F60="","",วิชา10!F60))</f>
        <v/>
      </c>
      <c r="G30" s="123" t="str">
        <f>IF($P$2=1,IF(วิชา10!G30="","",วิชา10!G30),IF(วิชา10!G60="","",วิชา10!G60))</f>
        <v/>
      </c>
      <c r="H30" s="123" t="str">
        <f>IF($P$2=1,IF(วิชา10!H30="","",วิชา10!H30),IF(วิชา10!H60="","",วิชา10!H60))</f>
        <v/>
      </c>
      <c r="I30" s="123" t="str">
        <f>IF($P$2=1,IF(วิชา10!I30="","",วิชา10!I30),IF(วิชา10!I60="","",วิชา10!I60))</f>
        <v/>
      </c>
      <c r="J30" s="122" t="str">
        <f>IF($P$2=1,IF(วิชา10!J30="","",วิชา10!J30),IF(วิชา10!J60="","",วิชา10!J60))</f>
        <v/>
      </c>
      <c r="K30" s="123" t="str">
        <f>IF($P$2=1,IF(วิชา10!K30="","",วิชา10!K30),IF(วิชา10!K60="","",วิชา10!K60))</f>
        <v/>
      </c>
      <c r="L30" s="122" t="str">
        <f>IF($P$2=1,IF(วิชา10!L30="","",วิชา10!L30),IF(วิชา10!L60="","",วิชา10!L60))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IF($P$2=1,IF(วิชา10!B31="","",วิชา10!B31),IF(วิชา10!B61="","",วิชา10!B61))</f>
        <v/>
      </c>
      <c r="C31" s="123" t="str">
        <f>IF($P$2=1,IF(วิชา10!C31="","",วิชา10!C31),IF(วิชา10!C61="","",วิชา10!C61))</f>
        <v/>
      </c>
      <c r="D31" s="123" t="str">
        <f>IF($P$2=1,IF(วิชา10!D31="","",วิชา10!D31),IF(วิชา10!D61="","",วิชา10!D61))</f>
        <v/>
      </c>
      <c r="E31" s="123" t="str">
        <f>IF($P$2=1,IF(วิชา10!E31="","",วิชา10!E31),IF(วิชา10!E61="","",วิชา10!E61))</f>
        <v/>
      </c>
      <c r="F31" s="122" t="str">
        <f>IF($P$2=1,IF(วิชา10!F31="","",วิชา10!F31),IF(วิชา10!F61="","",วิชา10!F61))</f>
        <v/>
      </c>
      <c r="G31" s="123" t="str">
        <f>IF($P$2=1,IF(วิชา10!G31="","",วิชา10!G31),IF(วิชา10!G61="","",วิชา10!G61))</f>
        <v/>
      </c>
      <c r="H31" s="123" t="str">
        <f>IF($P$2=1,IF(วิชา10!H31="","",วิชา10!H31),IF(วิชา10!H61="","",วิชา10!H61))</f>
        <v/>
      </c>
      <c r="I31" s="123" t="str">
        <f>IF($P$2=1,IF(วิชา10!I31="","",วิชา10!I31),IF(วิชา10!I61="","",วิชา10!I61))</f>
        <v/>
      </c>
      <c r="J31" s="122" t="str">
        <f>IF($P$2=1,IF(วิชา10!J31="","",วิชา10!J31),IF(วิชา10!J61="","",วิชา10!J61))</f>
        <v/>
      </c>
      <c r="K31" s="123" t="str">
        <f>IF($P$2=1,IF(วิชา10!K31="","",วิชา10!K31),IF(วิชา10!K61="","",วิชา10!K61))</f>
        <v/>
      </c>
      <c r="L31" s="122" t="str">
        <f>IF($P$2=1,IF(วิชา10!L31="","",วิชา10!L31),IF(วิชา10!L61="","",วิชา10!L61))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IF($P$2=1,IF(วิชา10!B32="","",วิชา10!B32),IF(วิชา10!B62="","",วิชา10!B62))</f>
        <v/>
      </c>
      <c r="C32" s="123" t="str">
        <f>IF($P$2=1,IF(วิชา10!C32="","",วิชา10!C32),IF(วิชา10!C62="","",วิชา10!C62))</f>
        <v/>
      </c>
      <c r="D32" s="123" t="str">
        <f>IF($P$2=1,IF(วิชา10!D32="","",วิชา10!D32),IF(วิชา10!D62="","",วิชา10!D62))</f>
        <v/>
      </c>
      <c r="E32" s="123" t="str">
        <f>IF($P$2=1,IF(วิชา10!E32="","",วิชา10!E32),IF(วิชา10!E62="","",วิชา10!E62))</f>
        <v/>
      </c>
      <c r="F32" s="122" t="str">
        <f>IF($P$2=1,IF(วิชา10!F32="","",วิชา10!F32),IF(วิชา10!F62="","",วิชา10!F62))</f>
        <v/>
      </c>
      <c r="G32" s="123" t="str">
        <f>IF($P$2=1,IF(วิชา10!G32="","",วิชา10!G32),IF(วิชา10!G62="","",วิชา10!G62))</f>
        <v/>
      </c>
      <c r="H32" s="123" t="str">
        <f>IF($P$2=1,IF(วิชา10!H32="","",วิชา10!H32),IF(วิชา10!H62="","",วิชา10!H62))</f>
        <v/>
      </c>
      <c r="I32" s="123" t="str">
        <f>IF($P$2=1,IF(วิชา10!I32="","",วิชา10!I32),IF(วิชา10!I62="","",วิชา10!I62))</f>
        <v/>
      </c>
      <c r="J32" s="122" t="str">
        <f>IF($P$2=1,IF(วิชา10!J32="","",วิชา10!J32),IF(วิชา10!J62="","",วิชา10!J62))</f>
        <v/>
      </c>
      <c r="K32" s="123" t="str">
        <f>IF($P$2=1,IF(วิชา10!K32="","",วิชา10!K32),IF(วิชา10!K62="","",วิชา10!K62))</f>
        <v/>
      </c>
      <c r="L32" s="122" t="str">
        <f>IF($P$2=1,IF(วิชา10!L32="","",วิชา10!L32),IF(วิชา10!L62="","",วิชา10!L62))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IF($P$2=1,IF(วิชา10!B33="","",วิชา10!B33),IF(วิชา10!B63="","",วิชา10!B63))</f>
        <v/>
      </c>
      <c r="C33" s="123" t="str">
        <f>IF($P$2=1,IF(วิชา10!C33="","",วิชา10!C33),IF(วิชา10!C63="","",วิชา10!C63))</f>
        <v/>
      </c>
      <c r="D33" s="123" t="str">
        <f>IF($P$2=1,IF(วิชา10!D33="","",วิชา10!D33),IF(วิชา10!D63="","",วิชา10!D63))</f>
        <v/>
      </c>
      <c r="E33" s="123" t="str">
        <f>IF($P$2=1,IF(วิชา10!E33="","",วิชา10!E33),IF(วิชา10!E63="","",วิชา10!E63))</f>
        <v/>
      </c>
      <c r="F33" s="122" t="str">
        <f>IF($P$2=1,IF(วิชา10!F33="","",วิชา10!F33),IF(วิชา10!F63="","",วิชา10!F63))</f>
        <v/>
      </c>
      <c r="G33" s="123" t="str">
        <f>IF($P$2=1,IF(วิชา10!G33="","",วิชา10!G33),IF(วิชา10!G63="","",วิชา10!G63))</f>
        <v/>
      </c>
      <c r="H33" s="123" t="str">
        <f>IF($P$2=1,IF(วิชา10!H33="","",วิชา10!H33),IF(วิชา10!H63="","",วิชา10!H63))</f>
        <v/>
      </c>
      <c r="I33" s="123" t="str">
        <f>IF($P$2=1,IF(วิชา10!I33="","",วิชา10!I33),IF(วิชา10!I63="","",วิชา10!I63))</f>
        <v/>
      </c>
      <c r="J33" s="122" t="str">
        <f>IF($P$2=1,IF(วิชา10!J33="","",วิชา10!J33),IF(วิชา10!J63="","",วิชา10!J63))</f>
        <v/>
      </c>
      <c r="K33" s="123" t="str">
        <f>IF($P$2=1,IF(วิชา10!K33="","",วิชา10!K33),IF(วิชา10!K63="","",วิชา10!K63))</f>
        <v/>
      </c>
      <c r="L33" s="122" t="str">
        <f>IF($P$2=1,IF(วิชา10!L33="","",วิชา10!L33),IF(วิชา10!L63="","",วิชา10!L63))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IF($P$2=1,IF(วิชา10!B34="","",วิชา10!B34),IF(วิชา10!B64="","",วิชา10!B64))</f>
        <v/>
      </c>
      <c r="C34" s="123" t="str">
        <f>IF($P$2=1,IF(วิชา10!C34="","",วิชา10!C34),IF(วิชา10!C64="","",วิชา10!C64))</f>
        <v/>
      </c>
      <c r="D34" s="123" t="str">
        <f>IF($P$2=1,IF(วิชา10!D34="","",วิชา10!D34),IF(วิชา10!D64="","",วิชา10!D64))</f>
        <v/>
      </c>
      <c r="E34" s="123" t="str">
        <f>IF($P$2=1,IF(วิชา10!E34="","",วิชา10!E34),IF(วิชา10!E64="","",วิชา10!E64))</f>
        <v/>
      </c>
      <c r="F34" s="122" t="str">
        <f>IF($P$2=1,IF(วิชา10!F34="","",วิชา10!F34),IF(วิชา10!F64="","",วิชา10!F64))</f>
        <v/>
      </c>
      <c r="G34" s="123" t="str">
        <f>IF($P$2=1,IF(วิชา10!G34="","",วิชา10!G34),IF(วิชา10!G64="","",วิชา10!G64))</f>
        <v/>
      </c>
      <c r="H34" s="123" t="str">
        <f>IF($P$2=1,IF(วิชา10!H34="","",วิชา10!H34),IF(วิชา10!H64="","",วิชา10!H64))</f>
        <v/>
      </c>
      <c r="I34" s="123" t="str">
        <f>IF($P$2=1,IF(วิชา10!I34="","",วิชา10!I34),IF(วิชา10!I64="","",วิชา10!I64))</f>
        <v/>
      </c>
      <c r="J34" s="122" t="str">
        <f>IF($P$2=1,IF(วิชา10!J34="","",วิชา10!J34),IF(วิชา10!J64="","",วิชา10!J64))</f>
        <v/>
      </c>
      <c r="K34" s="123" t="str">
        <f>IF($P$2=1,IF(วิชา10!K34="","",วิชา10!K34),IF(วิชา10!K64="","",วิชา10!K64))</f>
        <v/>
      </c>
      <c r="L34" s="122" t="str">
        <f>IF($P$2=1,IF(วิชา10!L34="","",วิชา10!L34),IF(วิชา10!L64="","",วิชา10!L64))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IF($P$2=1,IF(วิชา10!B35="","",วิชา10!B35),IF(วิชา10!B65="","",วิชา10!B65))</f>
        <v/>
      </c>
      <c r="C35" s="123" t="str">
        <f>IF($P$2=1,IF(วิชา10!C35="","",วิชา10!C35),IF(วิชา10!C65="","",วิชา10!C65))</f>
        <v/>
      </c>
      <c r="D35" s="123" t="str">
        <f>IF($P$2=1,IF(วิชา10!D35="","",วิชา10!D35),IF(วิชา10!D65="","",วิชา10!D65))</f>
        <v/>
      </c>
      <c r="E35" s="123" t="str">
        <f>IF($P$2=1,IF(วิชา10!E35="","",วิชา10!E35),IF(วิชา10!E65="","",วิชา10!E65))</f>
        <v/>
      </c>
      <c r="F35" s="122" t="str">
        <f>IF($P$2=1,IF(วิชา10!F35="","",วิชา10!F35),IF(วิชา10!F65="","",วิชา10!F65))</f>
        <v/>
      </c>
      <c r="G35" s="123" t="str">
        <f>IF($P$2=1,IF(วิชา10!G35="","",วิชา10!G35),IF(วิชา10!G65="","",วิชา10!G65))</f>
        <v/>
      </c>
      <c r="H35" s="123" t="str">
        <f>IF($P$2=1,IF(วิชา10!H35="","",วิชา10!H35),IF(วิชา10!H65="","",วิชา10!H65))</f>
        <v/>
      </c>
      <c r="I35" s="123" t="str">
        <f>IF($P$2=1,IF(วิชา10!I35="","",วิชา10!I35),IF(วิชา10!I65="","",วิชา10!I65))</f>
        <v/>
      </c>
      <c r="J35" s="122" t="str">
        <f>IF($P$2=1,IF(วิชา10!J35="","",วิชา10!J35),IF(วิชา10!J65="","",วิชา10!J65))</f>
        <v/>
      </c>
      <c r="K35" s="123" t="str">
        <f>IF($P$2=1,IF(วิชา10!K35="","",วิชา10!K35),IF(วิชา10!K65="","",วิชา10!K65))</f>
        <v/>
      </c>
      <c r="L35" s="122" t="str">
        <f>IF($P$2=1,IF(วิชา10!L35="","",วิชา10!L35),IF(วิชา10!L65="","",วิชา10!L65))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L1:L5"/>
    <mergeCell ref="M1:N1"/>
    <mergeCell ref="M2:N2"/>
    <mergeCell ref="M3:N4"/>
    <mergeCell ref="C2:C4"/>
    <mergeCell ref="D2:D4"/>
    <mergeCell ref="E2:E4"/>
    <mergeCell ref="F2:F5"/>
    <mergeCell ref="G2:G4"/>
    <mergeCell ref="A1:A2"/>
    <mergeCell ref="B1:B2"/>
    <mergeCell ref="C1:F1"/>
    <mergeCell ref="G1:J1"/>
    <mergeCell ref="K1:K5"/>
    <mergeCell ref="A3:A5"/>
    <mergeCell ref="B3:B5"/>
    <mergeCell ref="H2:H4"/>
    <mergeCell ref="I2:I4"/>
    <mergeCell ref="J2:J5"/>
  </mergeCells>
  <conditionalFormatting sqref="L6:L35">
    <cfRule type="cellIs" dxfId="21" priority="2" operator="equal">
      <formula>0</formula>
    </cfRule>
    <cfRule type="cellIs" dxfId="20" priority="3" operator="equal">
      <formula>"ย้ายออก"</formula>
    </cfRule>
  </conditionalFormatting>
  <conditionalFormatting sqref="K6:K35">
    <cfRule type="cellIs" dxfId="19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59C75A5-3C24-4A4D-981D-DC4589E54BDA}">
          <x14:formula1>
            <xm:f>รายการ!$M$2:$M$3</xm:f>
          </x14:formula1>
          <xm:sqref>P2</xm:sqref>
        </x14:dataValidation>
        <x14:dataValidation type="list" allowBlank="1" showInputMessage="1" showErrorMessage="1" xr:uid="{0FF675DA-4991-4B00-A610-1EBD1C68A732}">
          <x14:formula1>
            <xm:f>รายการ!$K$2:$K$37</xm:f>
          </x14:formula1>
          <xm:sqref>P1</xm:sqref>
        </x14:dataValidation>
      </x14:dataValidations>
    </ext>
  </extLst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5683D-23A5-49FA-89E9-6F0AD99F7B9E}">
  <sheetPr codeName="Sheet118"/>
  <dimension ref="A1:Q35"/>
  <sheetViews>
    <sheetView workbookViewId="0">
      <selection activeCell="M3" sqref="M3:N4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IF(วิชา11!$N$2="","",วิชา11!$N$2)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IF(B1="","",AVERAGE(วิชา11!K6:K65))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IF(วิชา11!C5="","",วิชา11!C5)</f>
        <v>70</v>
      </c>
      <c r="D5" s="120">
        <f>IF(วิชา11!D5="","",วิชา11!D5)</f>
        <v>30</v>
      </c>
      <c r="E5" s="120">
        <f>IF(วิชา11!E5="","",วิชา11!E5)</f>
        <v>100</v>
      </c>
      <c r="F5" s="966"/>
      <c r="G5" s="120">
        <f>IF(วิชา11!G5="","",วิชา11!G5)</f>
        <v>70</v>
      </c>
      <c r="H5" s="120">
        <f>IF(วิชา11!H5="","",วิชา11!H5)</f>
        <v>30</v>
      </c>
      <c r="I5" s="120">
        <f>IF(วิชา11!I5="","",วิชา11!I5)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17" ht="20.100000000000001" customHeight="1" x14ac:dyDescent="0.3">
      <c r="A6" s="267">
        <f>IF(P2="","",IF(P2=1,1,31))</f>
        <v>1</v>
      </c>
      <c r="B6" s="114" t="str">
        <f>IF($P$2=1,IF(วิชา11!B6="","",วิชา11!B6),IF(วิชา11!B36="","",วิชา11!B36))</f>
        <v/>
      </c>
      <c r="C6" s="123" t="str">
        <f>IF($P$2=1,IF(วิชา11!C6="","",วิชา11!C6),IF(วิชา11!C36="","",วิชา11!C36))</f>
        <v/>
      </c>
      <c r="D6" s="123" t="str">
        <f>IF($P$2=1,IF(วิชา11!D6="","",วิชา11!D6),IF(วิชา11!D36="","",วิชา11!D36))</f>
        <v/>
      </c>
      <c r="E6" s="123" t="str">
        <f>IF($P$2=1,IF(วิชา11!E6="","",วิชา11!E6),IF(วิชา11!E36="","",วิชา11!E36))</f>
        <v/>
      </c>
      <c r="F6" s="122" t="str">
        <f>IF($P$2=1,IF(วิชา11!F6="","",วิชา11!F6),IF(วิชา11!F36="","",วิชา11!F36))</f>
        <v/>
      </c>
      <c r="G6" s="123" t="str">
        <f>IF($P$2=1,IF(วิชา11!G6="","",วิชา11!G6),IF(วิชา11!G36="","",วิชา11!G36))</f>
        <v/>
      </c>
      <c r="H6" s="123" t="str">
        <f>IF($P$2=1,IF(วิชา11!H6="","",วิชา11!H6),IF(วิชา11!H36="","",วิชา11!H36))</f>
        <v/>
      </c>
      <c r="I6" s="123" t="str">
        <f>IF($P$2=1,IF(วิชา11!I6="","",วิชา11!I6),IF(วิชา11!I36="","",วิชา11!I36))</f>
        <v/>
      </c>
      <c r="J6" s="122" t="str">
        <f>IF($P$2=1,IF(วิชา11!J6="","",วิชา11!J6),IF(วิชา11!J36="","",วิชา11!J36))</f>
        <v/>
      </c>
      <c r="K6" s="123" t="str">
        <f>IF($P$2=1,IF(วิชา11!K6="","",วิชา11!K6),IF(วิชา11!K36="","",วิชา11!K36))</f>
        <v/>
      </c>
      <c r="L6" s="122" t="str">
        <f>IF($P$2=1,IF(วิชา11!L6="","",วิชา11!L6),IF(วิชา11!L36="","",วิชา11!L36))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267">
        <f>A6+1</f>
        <v>2</v>
      </c>
      <c r="B7" s="114" t="str">
        <f>IF($P$2=1,IF(วิชา11!B7="","",วิชา11!B7),IF(วิชา11!B37="","",วิชา11!B37))</f>
        <v/>
      </c>
      <c r="C7" s="123" t="str">
        <f>IF($P$2=1,IF(วิชา11!C7="","",วิชา11!C7),IF(วิชา11!C37="","",วิชา11!C37))</f>
        <v/>
      </c>
      <c r="D7" s="123" t="str">
        <f>IF($P$2=1,IF(วิชา11!D7="","",วิชา11!D7),IF(วิชา11!D37="","",วิชา11!D37))</f>
        <v/>
      </c>
      <c r="E7" s="123" t="str">
        <f>IF($P$2=1,IF(วิชา11!E7="","",วิชา11!E7),IF(วิชา11!E37="","",วิชา11!E37))</f>
        <v/>
      </c>
      <c r="F7" s="122" t="str">
        <f>IF($P$2=1,IF(วิชา11!F7="","",วิชา11!F7),IF(วิชา11!F37="","",วิชา11!F37))</f>
        <v/>
      </c>
      <c r="G7" s="123" t="str">
        <f>IF($P$2=1,IF(วิชา11!G7="","",วิชา11!G7),IF(วิชา11!G37="","",วิชา11!G37))</f>
        <v/>
      </c>
      <c r="H7" s="123" t="str">
        <f>IF($P$2=1,IF(วิชา11!H7="","",วิชา11!H7),IF(วิชา11!H37="","",วิชา11!H37))</f>
        <v/>
      </c>
      <c r="I7" s="123" t="str">
        <f>IF($P$2=1,IF(วิชา11!I7="","",วิชา11!I7),IF(วิชา11!I37="","",วิชา11!I37))</f>
        <v/>
      </c>
      <c r="J7" s="122" t="str">
        <f>IF($P$2=1,IF(วิชา11!J7="","",วิชา11!J7),IF(วิชา11!J37="","",วิชา11!J37))</f>
        <v/>
      </c>
      <c r="K7" s="123" t="str">
        <f>IF($P$2=1,IF(วิชา11!K7="","",วิชา11!K7),IF(วิชา11!K37="","",วิชา11!K37))</f>
        <v/>
      </c>
      <c r="L7" s="122" t="str">
        <f>IF($P$2=1,IF(วิชา11!L7="","",วิชา11!L7),IF(วิชา11!L37="","",วิชา11!L37))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267">
        <f t="shared" ref="A8:A35" si="2">A7+1</f>
        <v>3</v>
      </c>
      <c r="B8" s="114" t="str">
        <f>IF($P$2=1,IF(วิชา11!B8="","",วิชา11!B8),IF(วิชา11!B38="","",วิชา11!B38))</f>
        <v/>
      </c>
      <c r="C8" s="123" t="str">
        <f>IF($P$2=1,IF(วิชา11!C8="","",วิชา11!C8),IF(วิชา11!C38="","",วิชา11!C38))</f>
        <v/>
      </c>
      <c r="D8" s="123" t="str">
        <f>IF($P$2=1,IF(วิชา11!D8="","",วิชา11!D8),IF(วิชา11!D38="","",วิชา11!D38))</f>
        <v/>
      </c>
      <c r="E8" s="123" t="str">
        <f>IF($P$2=1,IF(วิชา11!E8="","",วิชา11!E8),IF(วิชา11!E38="","",วิชา11!E38))</f>
        <v/>
      </c>
      <c r="F8" s="122" t="str">
        <f>IF($P$2=1,IF(วิชา11!F8="","",วิชา11!F8),IF(วิชา11!F38="","",วิชา11!F38))</f>
        <v/>
      </c>
      <c r="G8" s="123" t="str">
        <f>IF($P$2=1,IF(วิชา11!G8="","",วิชา11!G8),IF(วิชา11!G38="","",วิชา11!G38))</f>
        <v/>
      </c>
      <c r="H8" s="123" t="str">
        <f>IF($P$2=1,IF(วิชา11!H8="","",วิชา11!H8),IF(วิชา11!H38="","",วิชา11!H38))</f>
        <v/>
      </c>
      <c r="I8" s="123" t="str">
        <f>IF($P$2=1,IF(วิชา11!I8="","",วิชา11!I8),IF(วิชา11!I38="","",วิชา11!I38))</f>
        <v/>
      </c>
      <c r="J8" s="122" t="str">
        <f>IF($P$2=1,IF(วิชา11!J8="","",วิชา11!J8),IF(วิชา11!J38="","",วิชา11!J38))</f>
        <v/>
      </c>
      <c r="K8" s="123" t="str">
        <f>IF($P$2=1,IF(วิชา11!K8="","",วิชา11!K8),IF(วิชา11!K38="","",วิชา11!K38))</f>
        <v/>
      </c>
      <c r="L8" s="122" t="str">
        <f>IF($P$2=1,IF(วิชา11!L8="","",วิชา11!L8),IF(วิชา11!L38="","",วิชา11!L38))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267">
        <f t="shared" si="2"/>
        <v>4</v>
      </c>
      <c r="B9" s="114" t="str">
        <f>IF($P$2=1,IF(วิชา11!B9="","",วิชา11!B9),IF(วิชา11!B39="","",วิชา11!B39))</f>
        <v/>
      </c>
      <c r="C9" s="123" t="str">
        <f>IF($P$2=1,IF(วิชา11!C9="","",วิชา11!C9),IF(วิชา11!C39="","",วิชา11!C39))</f>
        <v/>
      </c>
      <c r="D9" s="123" t="str">
        <f>IF($P$2=1,IF(วิชา11!D9="","",วิชา11!D9),IF(วิชา11!D39="","",วิชา11!D39))</f>
        <v/>
      </c>
      <c r="E9" s="123" t="str">
        <f>IF($P$2=1,IF(วิชา11!E9="","",วิชา11!E9),IF(วิชา11!E39="","",วิชา11!E39))</f>
        <v/>
      </c>
      <c r="F9" s="122" t="str">
        <f>IF($P$2=1,IF(วิชา11!F9="","",วิชา11!F9),IF(วิชา11!F39="","",วิชา11!F39))</f>
        <v/>
      </c>
      <c r="G9" s="123" t="str">
        <f>IF($P$2=1,IF(วิชา11!G9="","",วิชา11!G9),IF(วิชา11!G39="","",วิชา11!G39))</f>
        <v/>
      </c>
      <c r="H9" s="123" t="str">
        <f>IF($P$2=1,IF(วิชา11!H9="","",วิชา11!H9),IF(วิชา11!H39="","",วิชา11!H39))</f>
        <v/>
      </c>
      <c r="I9" s="123" t="str">
        <f>IF($P$2=1,IF(วิชา11!I9="","",วิชา11!I9),IF(วิชา11!I39="","",วิชา11!I39))</f>
        <v/>
      </c>
      <c r="J9" s="122" t="str">
        <f>IF($P$2=1,IF(วิชา11!J9="","",วิชา11!J9),IF(วิชา11!J39="","",วิชา11!J39))</f>
        <v/>
      </c>
      <c r="K9" s="123" t="str">
        <f>IF($P$2=1,IF(วิชา11!K9="","",วิชา11!K9),IF(วิชา11!K39="","",วิชา11!K39))</f>
        <v/>
      </c>
      <c r="L9" s="122" t="str">
        <f>IF($P$2=1,IF(วิชา11!L9="","",วิชา11!L9),IF(วิชา11!L39="","",วิชา11!L39))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267">
        <f t="shared" si="2"/>
        <v>5</v>
      </c>
      <c r="B10" s="114" t="str">
        <f>IF($P$2=1,IF(วิชา11!B10="","",วิชา11!B10),IF(วิชา11!B40="","",วิชา11!B40))</f>
        <v/>
      </c>
      <c r="C10" s="123" t="str">
        <f>IF($P$2=1,IF(วิชา11!C10="","",วิชา11!C10),IF(วิชา11!C40="","",วิชา11!C40))</f>
        <v/>
      </c>
      <c r="D10" s="123" t="str">
        <f>IF($P$2=1,IF(วิชา11!D10="","",วิชา11!D10),IF(วิชา11!D40="","",วิชา11!D40))</f>
        <v/>
      </c>
      <c r="E10" s="123" t="str">
        <f>IF($P$2=1,IF(วิชา11!E10="","",วิชา11!E10),IF(วิชา11!E40="","",วิชา11!E40))</f>
        <v/>
      </c>
      <c r="F10" s="122" t="str">
        <f>IF($P$2=1,IF(วิชา11!F10="","",วิชา11!F10),IF(วิชา11!F40="","",วิชา11!F40))</f>
        <v/>
      </c>
      <c r="G10" s="123" t="str">
        <f>IF($P$2=1,IF(วิชา11!G10="","",วิชา11!G10),IF(วิชา11!G40="","",วิชา11!G40))</f>
        <v/>
      </c>
      <c r="H10" s="123" t="str">
        <f>IF($P$2=1,IF(วิชา11!H10="","",วิชา11!H10),IF(วิชา11!H40="","",วิชา11!H40))</f>
        <v/>
      </c>
      <c r="I10" s="123" t="str">
        <f>IF($P$2=1,IF(วิชา11!I10="","",วิชา11!I10),IF(วิชา11!I40="","",วิชา11!I40))</f>
        <v/>
      </c>
      <c r="J10" s="122" t="str">
        <f>IF($P$2=1,IF(วิชา11!J10="","",วิชา11!J10),IF(วิชา11!J40="","",วิชา11!J40))</f>
        <v/>
      </c>
      <c r="K10" s="123" t="str">
        <f>IF($P$2=1,IF(วิชา11!K10="","",วิชา11!K10),IF(วิชา11!K40="","",วิชา11!K40))</f>
        <v/>
      </c>
      <c r="L10" s="122" t="str">
        <f>IF($P$2=1,IF(วิชา11!L10="","",วิชา11!L10),IF(วิชา11!L40="","",วิชา11!L40))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267">
        <f t="shared" si="2"/>
        <v>6</v>
      </c>
      <c r="B11" s="114" t="str">
        <f>IF($P$2=1,IF(วิชา11!B11="","",วิชา11!B11),IF(วิชา11!B41="","",วิชา11!B41))</f>
        <v/>
      </c>
      <c r="C11" s="123" t="str">
        <f>IF($P$2=1,IF(วิชา11!C11="","",วิชา11!C11),IF(วิชา11!C41="","",วิชา11!C41))</f>
        <v/>
      </c>
      <c r="D11" s="123" t="str">
        <f>IF($P$2=1,IF(วิชา11!D11="","",วิชา11!D11),IF(วิชา11!D41="","",วิชา11!D41))</f>
        <v/>
      </c>
      <c r="E11" s="123" t="str">
        <f>IF($P$2=1,IF(วิชา11!E11="","",วิชา11!E11),IF(วิชา11!E41="","",วิชา11!E41))</f>
        <v/>
      </c>
      <c r="F11" s="122" t="str">
        <f>IF($P$2=1,IF(วิชา11!F11="","",วิชา11!F11),IF(วิชา11!F41="","",วิชา11!F41))</f>
        <v/>
      </c>
      <c r="G11" s="123" t="str">
        <f>IF($P$2=1,IF(วิชา11!G11="","",วิชา11!G11),IF(วิชา11!G41="","",วิชา11!G41))</f>
        <v/>
      </c>
      <c r="H11" s="123" t="str">
        <f>IF($P$2=1,IF(วิชา11!H11="","",วิชา11!H11),IF(วิชา11!H41="","",วิชา11!H41))</f>
        <v/>
      </c>
      <c r="I11" s="123" t="str">
        <f>IF($P$2=1,IF(วิชา11!I11="","",วิชา11!I11),IF(วิชา11!I41="","",วิชา11!I41))</f>
        <v/>
      </c>
      <c r="J11" s="122" t="str">
        <f>IF($P$2=1,IF(วิชา11!J11="","",วิชา11!J11),IF(วิชา11!J41="","",วิชา11!J41))</f>
        <v/>
      </c>
      <c r="K11" s="123" t="str">
        <f>IF($P$2=1,IF(วิชา11!K11="","",วิชา11!K11),IF(วิชา11!K41="","",วิชา11!K41))</f>
        <v/>
      </c>
      <c r="L11" s="122" t="str">
        <f>IF($P$2=1,IF(วิชา11!L11="","",วิชา11!L11),IF(วิชา11!L41="","",วิชา11!L41))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267">
        <f t="shared" si="2"/>
        <v>7</v>
      </c>
      <c r="B12" s="114" t="str">
        <f>IF($P$2=1,IF(วิชา11!B12="","",วิชา11!B12),IF(วิชา11!B42="","",วิชา11!B42))</f>
        <v/>
      </c>
      <c r="C12" s="123" t="str">
        <f>IF($P$2=1,IF(วิชา11!C12="","",วิชา11!C12),IF(วิชา11!C42="","",วิชา11!C42))</f>
        <v/>
      </c>
      <c r="D12" s="123" t="str">
        <f>IF($P$2=1,IF(วิชา11!D12="","",วิชา11!D12),IF(วิชา11!D42="","",วิชา11!D42))</f>
        <v/>
      </c>
      <c r="E12" s="123" t="str">
        <f>IF($P$2=1,IF(วิชา11!E12="","",วิชา11!E12),IF(วิชา11!E42="","",วิชา11!E42))</f>
        <v/>
      </c>
      <c r="F12" s="122" t="str">
        <f>IF($P$2=1,IF(วิชา11!F12="","",วิชา11!F12),IF(วิชา11!F42="","",วิชา11!F42))</f>
        <v/>
      </c>
      <c r="G12" s="123" t="str">
        <f>IF($P$2=1,IF(วิชา11!G12="","",วิชา11!G12),IF(วิชา11!G42="","",วิชา11!G42))</f>
        <v/>
      </c>
      <c r="H12" s="123" t="str">
        <f>IF($P$2=1,IF(วิชา11!H12="","",วิชา11!H12),IF(วิชา11!H42="","",วิชา11!H42))</f>
        <v/>
      </c>
      <c r="I12" s="123" t="str">
        <f>IF($P$2=1,IF(วิชา11!I12="","",วิชา11!I12),IF(วิชา11!I42="","",วิชา11!I42))</f>
        <v/>
      </c>
      <c r="J12" s="122" t="str">
        <f>IF($P$2=1,IF(วิชา11!J12="","",วิชา11!J12),IF(วิชา11!J42="","",วิชา11!J42))</f>
        <v/>
      </c>
      <c r="K12" s="123" t="str">
        <f>IF($P$2=1,IF(วิชา11!K12="","",วิชา11!K12),IF(วิชา11!K42="","",วิชา11!K42))</f>
        <v/>
      </c>
      <c r="L12" s="122" t="str">
        <f>IF($P$2=1,IF(วิชา11!L12="","",วิชา11!L12),IF(วิชา11!L42="","",วิชา11!L42))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267">
        <f t="shared" si="2"/>
        <v>8</v>
      </c>
      <c r="B13" s="114" t="str">
        <f>IF($P$2=1,IF(วิชา11!B13="","",วิชา11!B13),IF(วิชา11!B43="","",วิชา11!B43))</f>
        <v/>
      </c>
      <c r="C13" s="123" t="str">
        <f>IF($P$2=1,IF(วิชา11!C13="","",วิชา11!C13),IF(วิชา11!C43="","",วิชา11!C43))</f>
        <v/>
      </c>
      <c r="D13" s="123" t="str">
        <f>IF($P$2=1,IF(วิชา11!D13="","",วิชา11!D13),IF(วิชา11!D43="","",วิชา11!D43))</f>
        <v/>
      </c>
      <c r="E13" s="123" t="str">
        <f>IF($P$2=1,IF(วิชา11!E13="","",วิชา11!E13),IF(วิชา11!E43="","",วิชา11!E43))</f>
        <v/>
      </c>
      <c r="F13" s="122" t="str">
        <f>IF($P$2=1,IF(วิชา11!F13="","",วิชา11!F13),IF(วิชา11!F43="","",วิชา11!F43))</f>
        <v/>
      </c>
      <c r="G13" s="123" t="str">
        <f>IF($P$2=1,IF(วิชา11!G13="","",วิชา11!G13),IF(วิชา11!G43="","",วิชา11!G43))</f>
        <v/>
      </c>
      <c r="H13" s="123" t="str">
        <f>IF($P$2=1,IF(วิชา11!H13="","",วิชา11!H13),IF(วิชา11!H43="","",วิชา11!H43))</f>
        <v/>
      </c>
      <c r="I13" s="123" t="str">
        <f>IF($P$2=1,IF(วิชา11!I13="","",วิชา11!I13),IF(วิชา11!I43="","",วิชา11!I43))</f>
        <v/>
      </c>
      <c r="J13" s="122" t="str">
        <f>IF($P$2=1,IF(วิชา11!J13="","",วิชา11!J13),IF(วิชา11!J43="","",วิชา11!J43))</f>
        <v/>
      </c>
      <c r="K13" s="123" t="str">
        <f>IF($P$2=1,IF(วิชา11!K13="","",วิชา11!K13),IF(วิชา11!K43="","",วิชา11!K43))</f>
        <v/>
      </c>
      <c r="L13" s="122" t="str">
        <f>IF($P$2=1,IF(วิชา11!L13="","",วิชา11!L13),IF(วิชา11!L43="","",วิชา11!L43))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267">
        <f t="shared" si="2"/>
        <v>9</v>
      </c>
      <c r="B14" s="114" t="str">
        <f>IF($P$2=1,IF(วิชา11!B14="","",วิชา11!B14),IF(วิชา11!B44="","",วิชา11!B44))</f>
        <v/>
      </c>
      <c r="C14" s="123" t="str">
        <f>IF($P$2=1,IF(วิชา11!C14="","",วิชา11!C14),IF(วิชา11!C44="","",วิชา11!C44))</f>
        <v/>
      </c>
      <c r="D14" s="123" t="str">
        <f>IF($P$2=1,IF(วิชา11!D14="","",วิชา11!D14),IF(วิชา11!D44="","",วิชา11!D44))</f>
        <v/>
      </c>
      <c r="E14" s="123" t="str">
        <f>IF($P$2=1,IF(วิชา11!E14="","",วิชา11!E14),IF(วิชา11!E44="","",วิชา11!E44))</f>
        <v/>
      </c>
      <c r="F14" s="122" t="str">
        <f>IF($P$2=1,IF(วิชา11!F14="","",วิชา11!F14),IF(วิชา11!F44="","",วิชา11!F44))</f>
        <v/>
      </c>
      <c r="G14" s="123" t="str">
        <f>IF($P$2=1,IF(วิชา11!G14="","",วิชา11!G14),IF(วิชา11!G44="","",วิชา11!G44))</f>
        <v/>
      </c>
      <c r="H14" s="123" t="str">
        <f>IF($P$2=1,IF(วิชา11!H14="","",วิชา11!H14),IF(วิชา11!H44="","",วิชา11!H44))</f>
        <v/>
      </c>
      <c r="I14" s="123" t="str">
        <f>IF($P$2=1,IF(วิชา11!I14="","",วิชา11!I14),IF(วิชา11!I44="","",วิชา11!I44))</f>
        <v/>
      </c>
      <c r="J14" s="122" t="str">
        <f>IF($P$2=1,IF(วิชา11!J14="","",วิชา11!J14),IF(วิชา11!J44="","",วิชา11!J44))</f>
        <v/>
      </c>
      <c r="K14" s="123" t="str">
        <f>IF($P$2=1,IF(วิชา11!K14="","",วิชา11!K14),IF(วิชา11!K44="","",วิชา11!K44))</f>
        <v/>
      </c>
      <c r="L14" s="122" t="str">
        <f>IF($P$2=1,IF(วิชา11!L14="","",วิชา11!L14),IF(วิชา11!L44="","",วิชา11!L44))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267">
        <f t="shared" si="2"/>
        <v>10</v>
      </c>
      <c r="B15" s="114" t="str">
        <f>IF($P$2=1,IF(วิชา11!B15="","",วิชา11!B15),IF(วิชา11!B45="","",วิชา11!B45))</f>
        <v/>
      </c>
      <c r="C15" s="123" t="str">
        <f>IF($P$2=1,IF(วิชา11!C15="","",วิชา11!C15),IF(วิชา11!C45="","",วิชา11!C45))</f>
        <v/>
      </c>
      <c r="D15" s="123" t="str">
        <f>IF($P$2=1,IF(วิชา11!D15="","",วิชา11!D15),IF(วิชา11!D45="","",วิชา11!D45))</f>
        <v/>
      </c>
      <c r="E15" s="123" t="str">
        <f>IF($P$2=1,IF(วิชา11!E15="","",วิชา11!E15),IF(วิชา11!E45="","",วิชา11!E45))</f>
        <v/>
      </c>
      <c r="F15" s="122" t="str">
        <f>IF($P$2=1,IF(วิชา11!F15="","",วิชา11!F15),IF(วิชา11!F45="","",วิชา11!F45))</f>
        <v/>
      </c>
      <c r="G15" s="123" t="str">
        <f>IF($P$2=1,IF(วิชา11!G15="","",วิชา11!G15),IF(วิชา11!G45="","",วิชา11!G45))</f>
        <v/>
      </c>
      <c r="H15" s="123" t="str">
        <f>IF($P$2=1,IF(วิชา11!H15="","",วิชา11!H15),IF(วิชา11!H45="","",วิชา11!H45))</f>
        <v/>
      </c>
      <c r="I15" s="123" t="str">
        <f>IF($P$2=1,IF(วิชา11!I15="","",วิชา11!I15),IF(วิชา11!I45="","",วิชา11!I45))</f>
        <v/>
      </c>
      <c r="J15" s="122" t="str">
        <f>IF($P$2=1,IF(วิชา11!J15="","",วิชา11!J15),IF(วิชา11!J45="","",วิชา11!J45))</f>
        <v/>
      </c>
      <c r="K15" s="123" t="str">
        <f>IF($P$2=1,IF(วิชา11!K15="","",วิชา11!K15),IF(วิชา11!K45="","",วิชา11!K45))</f>
        <v/>
      </c>
      <c r="L15" s="122" t="str">
        <f>IF($P$2=1,IF(วิชา11!L15="","",วิชา11!L15),IF(วิชา11!L45="","",วิชา11!L45))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267">
        <f t="shared" si="2"/>
        <v>11</v>
      </c>
      <c r="B16" s="114" t="str">
        <f>IF($P$2=1,IF(วิชา11!B16="","",วิชา11!B16),IF(วิชา11!B46="","",วิชา11!B46))</f>
        <v/>
      </c>
      <c r="C16" s="123" t="str">
        <f>IF($P$2=1,IF(วิชา11!C16="","",วิชา11!C16),IF(วิชา11!C46="","",วิชา11!C46))</f>
        <v/>
      </c>
      <c r="D16" s="123" t="str">
        <f>IF($P$2=1,IF(วิชา11!D16="","",วิชา11!D16),IF(วิชา11!D46="","",วิชา11!D46))</f>
        <v/>
      </c>
      <c r="E16" s="123" t="str">
        <f>IF($P$2=1,IF(วิชา11!E16="","",วิชา11!E16),IF(วิชา11!E46="","",วิชา11!E46))</f>
        <v/>
      </c>
      <c r="F16" s="122" t="str">
        <f>IF($P$2=1,IF(วิชา11!F16="","",วิชา11!F16),IF(วิชา11!F46="","",วิชา11!F46))</f>
        <v/>
      </c>
      <c r="G16" s="123" t="str">
        <f>IF($P$2=1,IF(วิชา11!G16="","",วิชา11!G16),IF(วิชา11!G46="","",วิชา11!G46))</f>
        <v/>
      </c>
      <c r="H16" s="123" t="str">
        <f>IF($P$2=1,IF(วิชา11!H16="","",วิชา11!H16),IF(วิชา11!H46="","",วิชา11!H46))</f>
        <v/>
      </c>
      <c r="I16" s="123" t="str">
        <f>IF($P$2=1,IF(วิชา11!I16="","",วิชา11!I16),IF(วิชา11!I46="","",วิชา11!I46))</f>
        <v/>
      </c>
      <c r="J16" s="122" t="str">
        <f>IF($P$2=1,IF(วิชา11!J16="","",วิชา11!J16),IF(วิชา11!J46="","",วิชา11!J46))</f>
        <v/>
      </c>
      <c r="K16" s="123" t="str">
        <f>IF($P$2=1,IF(วิชา11!K16="","",วิชา11!K16),IF(วิชา11!K46="","",วิชา11!K46))</f>
        <v/>
      </c>
      <c r="L16" s="122" t="str">
        <f>IF($P$2=1,IF(วิชา11!L16="","",วิชา11!L16),IF(วิชา11!L46="","",วิชา11!L46))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IF($P$2=1,IF(วิชา11!B17="","",วิชา11!B17),IF(วิชา11!B47="","",วิชา11!B47))</f>
        <v/>
      </c>
      <c r="C17" s="123" t="str">
        <f>IF($P$2=1,IF(วิชา11!C17="","",วิชา11!C17),IF(วิชา11!C47="","",วิชา11!C47))</f>
        <v/>
      </c>
      <c r="D17" s="123" t="str">
        <f>IF($P$2=1,IF(วิชา11!D17="","",วิชา11!D17),IF(วิชา11!D47="","",วิชา11!D47))</f>
        <v/>
      </c>
      <c r="E17" s="123" t="str">
        <f>IF($P$2=1,IF(วิชา11!E17="","",วิชา11!E17),IF(วิชา11!E47="","",วิชา11!E47))</f>
        <v/>
      </c>
      <c r="F17" s="122" t="str">
        <f>IF($P$2=1,IF(วิชา11!F17="","",วิชา11!F17),IF(วิชา11!F47="","",วิชา11!F47))</f>
        <v/>
      </c>
      <c r="G17" s="123" t="str">
        <f>IF($P$2=1,IF(วิชา11!G17="","",วิชา11!G17),IF(วิชา11!G47="","",วิชา11!G47))</f>
        <v/>
      </c>
      <c r="H17" s="123" t="str">
        <f>IF($P$2=1,IF(วิชา11!H17="","",วิชา11!H17),IF(วิชา11!H47="","",วิชา11!H47))</f>
        <v/>
      </c>
      <c r="I17" s="123" t="str">
        <f>IF($P$2=1,IF(วิชา11!I17="","",วิชา11!I17),IF(วิชา11!I47="","",วิชา11!I47))</f>
        <v/>
      </c>
      <c r="J17" s="122" t="str">
        <f>IF($P$2=1,IF(วิชา11!J17="","",วิชา11!J17),IF(วิชา11!J47="","",วิชา11!J47))</f>
        <v/>
      </c>
      <c r="K17" s="123" t="str">
        <f>IF($P$2=1,IF(วิชา11!K17="","",วิชา11!K17),IF(วิชา11!K47="","",วิชา11!K47))</f>
        <v/>
      </c>
      <c r="L17" s="122" t="str">
        <f>IF($P$2=1,IF(วิชา11!L17="","",วิชา11!L17),IF(วิชา11!L47="","",วิชา11!L47))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IF($P$2=1,IF(วิชา11!B18="","",วิชา11!B18),IF(วิชา11!B48="","",วิชา11!B48))</f>
        <v/>
      </c>
      <c r="C18" s="123" t="str">
        <f>IF($P$2=1,IF(วิชา11!C18="","",วิชา11!C18),IF(วิชา11!C48="","",วิชา11!C48))</f>
        <v/>
      </c>
      <c r="D18" s="123" t="str">
        <f>IF($P$2=1,IF(วิชา11!D18="","",วิชา11!D18),IF(วิชา11!D48="","",วิชา11!D48))</f>
        <v/>
      </c>
      <c r="E18" s="123" t="str">
        <f>IF($P$2=1,IF(วิชา11!E18="","",วิชา11!E18),IF(วิชา11!E48="","",วิชา11!E48))</f>
        <v/>
      </c>
      <c r="F18" s="122" t="str">
        <f>IF($P$2=1,IF(วิชา11!F18="","",วิชา11!F18),IF(วิชา11!F48="","",วิชา11!F48))</f>
        <v/>
      </c>
      <c r="G18" s="123" t="str">
        <f>IF($P$2=1,IF(วิชา11!G18="","",วิชา11!G18),IF(วิชา11!G48="","",วิชา11!G48))</f>
        <v/>
      </c>
      <c r="H18" s="123" t="str">
        <f>IF($P$2=1,IF(วิชา11!H18="","",วิชา11!H18),IF(วิชา11!H48="","",วิชา11!H48))</f>
        <v/>
      </c>
      <c r="I18" s="123" t="str">
        <f>IF($P$2=1,IF(วิชา11!I18="","",วิชา11!I18),IF(วิชา11!I48="","",วิชา11!I48))</f>
        <v/>
      </c>
      <c r="J18" s="122" t="str">
        <f>IF($P$2=1,IF(วิชา11!J18="","",วิชา11!J18),IF(วิชา11!J48="","",วิชา11!J48))</f>
        <v/>
      </c>
      <c r="K18" s="123" t="str">
        <f>IF($P$2=1,IF(วิชา11!K18="","",วิชา11!K18),IF(วิชา11!K48="","",วิชา11!K48))</f>
        <v/>
      </c>
      <c r="L18" s="122" t="str">
        <f>IF($P$2=1,IF(วิชา11!L18="","",วิชา11!L18),IF(วิชา11!L48="","",วิชา11!L48))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IF($P$2=1,IF(วิชา11!B19="","",วิชา11!B19),IF(วิชา11!B49="","",วิชา11!B49))</f>
        <v/>
      </c>
      <c r="C19" s="123" t="str">
        <f>IF($P$2=1,IF(วิชา11!C19="","",วิชา11!C19),IF(วิชา11!C49="","",วิชา11!C49))</f>
        <v/>
      </c>
      <c r="D19" s="123" t="str">
        <f>IF($P$2=1,IF(วิชา11!D19="","",วิชา11!D19),IF(วิชา11!D49="","",วิชา11!D49))</f>
        <v/>
      </c>
      <c r="E19" s="123" t="str">
        <f>IF($P$2=1,IF(วิชา11!E19="","",วิชา11!E19),IF(วิชา11!E49="","",วิชา11!E49))</f>
        <v/>
      </c>
      <c r="F19" s="122" t="str">
        <f>IF($P$2=1,IF(วิชา11!F19="","",วิชา11!F19),IF(วิชา11!F49="","",วิชา11!F49))</f>
        <v/>
      </c>
      <c r="G19" s="123" t="str">
        <f>IF($P$2=1,IF(วิชา11!G19="","",วิชา11!G19),IF(วิชา11!G49="","",วิชา11!G49))</f>
        <v/>
      </c>
      <c r="H19" s="123" t="str">
        <f>IF($P$2=1,IF(วิชา11!H19="","",วิชา11!H19),IF(วิชา11!H49="","",วิชา11!H49))</f>
        <v/>
      </c>
      <c r="I19" s="123" t="str">
        <f>IF($P$2=1,IF(วิชา11!I19="","",วิชา11!I19),IF(วิชา11!I49="","",วิชา11!I49))</f>
        <v/>
      </c>
      <c r="J19" s="122" t="str">
        <f>IF($P$2=1,IF(วิชา11!J19="","",วิชา11!J19),IF(วิชา11!J49="","",วิชา11!J49))</f>
        <v/>
      </c>
      <c r="K19" s="123" t="str">
        <f>IF($P$2=1,IF(วิชา11!K19="","",วิชา11!K19),IF(วิชา11!K49="","",วิชา11!K49))</f>
        <v/>
      </c>
      <c r="L19" s="122" t="str">
        <f>IF($P$2=1,IF(วิชา11!L19="","",วิชา11!L19),IF(วิชา11!L49="","",วิชา11!L49))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IF($P$2=1,IF(วิชา11!B20="","",วิชา11!B20),IF(วิชา11!B50="","",วิชา11!B50))</f>
        <v/>
      </c>
      <c r="C20" s="123" t="str">
        <f>IF($P$2=1,IF(วิชา11!C20="","",วิชา11!C20),IF(วิชา11!C50="","",วิชา11!C50))</f>
        <v/>
      </c>
      <c r="D20" s="123" t="str">
        <f>IF($P$2=1,IF(วิชา11!D20="","",วิชา11!D20),IF(วิชา11!D50="","",วิชา11!D50))</f>
        <v/>
      </c>
      <c r="E20" s="123" t="str">
        <f>IF($P$2=1,IF(วิชา11!E20="","",วิชา11!E20),IF(วิชา11!E50="","",วิชา11!E50))</f>
        <v/>
      </c>
      <c r="F20" s="122" t="str">
        <f>IF($P$2=1,IF(วิชา11!F20="","",วิชา11!F20),IF(วิชา11!F50="","",วิชา11!F50))</f>
        <v/>
      </c>
      <c r="G20" s="123" t="str">
        <f>IF($P$2=1,IF(วิชา11!G20="","",วิชา11!G20),IF(วิชา11!G50="","",วิชา11!G50))</f>
        <v/>
      </c>
      <c r="H20" s="123" t="str">
        <f>IF($P$2=1,IF(วิชา11!H20="","",วิชา11!H20),IF(วิชา11!H50="","",วิชา11!H50))</f>
        <v/>
      </c>
      <c r="I20" s="123" t="str">
        <f>IF($P$2=1,IF(วิชา11!I20="","",วิชา11!I20),IF(วิชา11!I50="","",วิชา11!I50))</f>
        <v/>
      </c>
      <c r="J20" s="122" t="str">
        <f>IF($P$2=1,IF(วิชา11!J20="","",วิชา11!J20),IF(วิชา11!J50="","",วิชา11!J50))</f>
        <v/>
      </c>
      <c r="K20" s="123" t="str">
        <f>IF($P$2=1,IF(วิชา11!K20="","",วิชา11!K20),IF(วิชา11!K50="","",วิชา11!K50))</f>
        <v/>
      </c>
      <c r="L20" s="122" t="str">
        <f>IF($P$2=1,IF(วิชา11!L20="","",วิชา11!L20),IF(วิชา11!L50="","",วิชา11!L50))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IF($P$2=1,IF(วิชา11!B21="","",วิชา11!B21),IF(วิชา11!B51="","",วิชา11!B51))</f>
        <v/>
      </c>
      <c r="C21" s="123" t="str">
        <f>IF($P$2=1,IF(วิชา11!C21="","",วิชา11!C21),IF(วิชา11!C51="","",วิชา11!C51))</f>
        <v/>
      </c>
      <c r="D21" s="123" t="str">
        <f>IF($P$2=1,IF(วิชา11!D21="","",วิชา11!D21),IF(วิชา11!D51="","",วิชา11!D51))</f>
        <v/>
      </c>
      <c r="E21" s="123" t="str">
        <f>IF($P$2=1,IF(วิชา11!E21="","",วิชา11!E21),IF(วิชา11!E51="","",วิชา11!E51))</f>
        <v/>
      </c>
      <c r="F21" s="122" t="str">
        <f>IF($P$2=1,IF(วิชา11!F21="","",วิชา11!F21),IF(วิชา11!F51="","",วิชา11!F51))</f>
        <v/>
      </c>
      <c r="G21" s="123" t="str">
        <f>IF($P$2=1,IF(วิชา11!G21="","",วิชา11!G21),IF(วิชา11!G51="","",วิชา11!G51))</f>
        <v/>
      </c>
      <c r="H21" s="123" t="str">
        <f>IF($P$2=1,IF(วิชา11!H21="","",วิชา11!H21),IF(วิชา11!H51="","",วิชา11!H51))</f>
        <v/>
      </c>
      <c r="I21" s="123" t="str">
        <f>IF($P$2=1,IF(วิชา11!I21="","",วิชา11!I21),IF(วิชา11!I51="","",วิชา11!I51))</f>
        <v/>
      </c>
      <c r="J21" s="122" t="str">
        <f>IF($P$2=1,IF(วิชา11!J21="","",วิชา11!J21),IF(วิชา11!J51="","",วิชา11!J51))</f>
        <v/>
      </c>
      <c r="K21" s="123" t="str">
        <f>IF($P$2=1,IF(วิชา11!K21="","",วิชา11!K21),IF(วิชา11!K51="","",วิชา11!K51))</f>
        <v/>
      </c>
      <c r="L21" s="122" t="str">
        <f>IF($P$2=1,IF(วิชา11!L21="","",วิชา11!L21),IF(วิชา11!L51="","",วิชา11!L51))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IF($P$2=1,IF(วิชา11!B22="","",วิชา11!B22),IF(วิชา11!B52="","",วิชา11!B52))</f>
        <v/>
      </c>
      <c r="C22" s="123" t="str">
        <f>IF($P$2=1,IF(วิชา11!C22="","",วิชา11!C22),IF(วิชา11!C52="","",วิชา11!C52))</f>
        <v/>
      </c>
      <c r="D22" s="123" t="str">
        <f>IF($P$2=1,IF(วิชา11!D22="","",วิชา11!D22),IF(วิชา11!D52="","",วิชา11!D52))</f>
        <v/>
      </c>
      <c r="E22" s="123" t="str">
        <f>IF($P$2=1,IF(วิชา11!E22="","",วิชา11!E22),IF(วิชา11!E52="","",วิชา11!E52))</f>
        <v/>
      </c>
      <c r="F22" s="122" t="str">
        <f>IF($P$2=1,IF(วิชา11!F22="","",วิชา11!F22),IF(วิชา11!F52="","",วิชา11!F52))</f>
        <v/>
      </c>
      <c r="G22" s="123" t="str">
        <f>IF($P$2=1,IF(วิชา11!G22="","",วิชา11!G22),IF(วิชา11!G52="","",วิชา11!G52))</f>
        <v/>
      </c>
      <c r="H22" s="123" t="str">
        <f>IF($P$2=1,IF(วิชา11!H22="","",วิชา11!H22),IF(วิชา11!H52="","",วิชา11!H52))</f>
        <v/>
      </c>
      <c r="I22" s="123" t="str">
        <f>IF($P$2=1,IF(วิชา11!I22="","",วิชา11!I22),IF(วิชา11!I52="","",วิชา11!I52))</f>
        <v/>
      </c>
      <c r="J22" s="122" t="str">
        <f>IF($P$2=1,IF(วิชา11!J22="","",วิชา11!J22),IF(วิชา11!J52="","",วิชา11!J52))</f>
        <v/>
      </c>
      <c r="K22" s="123" t="str">
        <f>IF($P$2=1,IF(วิชา11!K22="","",วิชา11!K22),IF(วิชา11!K52="","",วิชา11!K52))</f>
        <v/>
      </c>
      <c r="L22" s="122" t="str">
        <f>IF($P$2=1,IF(วิชา11!L22="","",วิชา11!L22),IF(วิชา11!L52="","",วิชา11!L52))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IF($P$2=1,IF(วิชา11!B23="","",วิชา11!B23),IF(วิชา11!B53="","",วิชา11!B53))</f>
        <v/>
      </c>
      <c r="C23" s="123" t="str">
        <f>IF($P$2=1,IF(วิชา11!C23="","",วิชา11!C23),IF(วิชา11!C53="","",วิชา11!C53))</f>
        <v/>
      </c>
      <c r="D23" s="123" t="str">
        <f>IF($P$2=1,IF(วิชา11!D23="","",วิชา11!D23),IF(วิชา11!D53="","",วิชา11!D53))</f>
        <v/>
      </c>
      <c r="E23" s="123" t="str">
        <f>IF($P$2=1,IF(วิชา11!E23="","",วิชา11!E23),IF(วิชา11!E53="","",วิชา11!E53))</f>
        <v/>
      </c>
      <c r="F23" s="122" t="str">
        <f>IF($P$2=1,IF(วิชา11!F23="","",วิชา11!F23),IF(วิชา11!F53="","",วิชา11!F53))</f>
        <v/>
      </c>
      <c r="G23" s="123" t="str">
        <f>IF($P$2=1,IF(วิชา11!G23="","",วิชา11!G23),IF(วิชา11!G53="","",วิชา11!G53))</f>
        <v/>
      </c>
      <c r="H23" s="123" t="str">
        <f>IF($P$2=1,IF(วิชา11!H23="","",วิชา11!H23),IF(วิชา11!H53="","",วิชา11!H53))</f>
        <v/>
      </c>
      <c r="I23" s="123" t="str">
        <f>IF($P$2=1,IF(วิชา11!I23="","",วิชา11!I23),IF(วิชา11!I53="","",วิชา11!I53))</f>
        <v/>
      </c>
      <c r="J23" s="122" t="str">
        <f>IF($P$2=1,IF(วิชา11!J23="","",วิชา11!J23),IF(วิชา11!J53="","",วิชา11!J53))</f>
        <v/>
      </c>
      <c r="K23" s="123" t="str">
        <f>IF($P$2=1,IF(วิชา11!K23="","",วิชา11!K23),IF(วิชา11!K53="","",วิชา11!K53))</f>
        <v/>
      </c>
      <c r="L23" s="122" t="str">
        <f>IF($P$2=1,IF(วิชา11!L23="","",วิชา11!L23),IF(วิชา11!L53="","",วิชา11!L53))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IF($P$2=1,IF(วิชา11!B24="","",วิชา11!B24),IF(วิชา11!B54="","",วิชา11!B54))</f>
        <v/>
      </c>
      <c r="C24" s="123" t="str">
        <f>IF($P$2=1,IF(วิชา11!C24="","",วิชา11!C24),IF(วิชา11!C54="","",วิชา11!C54))</f>
        <v/>
      </c>
      <c r="D24" s="123" t="str">
        <f>IF($P$2=1,IF(วิชา11!D24="","",วิชา11!D24),IF(วิชา11!D54="","",วิชา11!D54))</f>
        <v/>
      </c>
      <c r="E24" s="123" t="str">
        <f>IF($P$2=1,IF(วิชา11!E24="","",วิชา11!E24),IF(วิชา11!E54="","",วิชา11!E54))</f>
        <v/>
      </c>
      <c r="F24" s="122" t="str">
        <f>IF($P$2=1,IF(วิชา11!F24="","",วิชา11!F24),IF(วิชา11!F54="","",วิชา11!F54))</f>
        <v/>
      </c>
      <c r="G24" s="123" t="str">
        <f>IF($P$2=1,IF(วิชา11!G24="","",วิชา11!G24),IF(วิชา11!G54="","",วิชา11!G54))</f>
        <v/>
      </c>
      <c r="H24" s="123" t="str">
        <f>IF($P$2=1,IF(วิชา11!H24="","",วิชา11!H24),IF(วิชา11!H54="","",วิชา11!H54))</f>
        <v/>
      </c>
      <c r="I24" s="123" t="str">
        <f>IF($P$2=1,IF(วิชา11!I24="","",วิชา11!I24),IF(วิชา11!I54="","",วิชา11!I54))</f>
        <v/>
      </c>
      <c r="J24" s="122" t="str">
        <f>IF($P$2=1,IF(วิชา11!J24="","",วิชา11!J24),IF(วิชา11!J54="","",วิชา11!J54))</f>
        <v/>
      </c>
      <c r="K24" s="123" t="str">
        <f>IF($P$2=1,IF(วิชา11!K24="","",วิชา11!K24),IF(วิชา11!K54="","",วิชา11!K54))</f>
        <v/>
      </c>
      <c r="L24" s="122" t="str">
        <f>IF($P$2=1,IF(วิชา11!L24="","",วิชา11!L24),IF(วิชา11!L54="","",วิชา11!L54))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IF($P$2=1,IF(วิชา11!B25="","",วิชา11!B25),IF(วิชา11!B55="","",วิชา11!B55))</f>
        <v/>
      </c>
      <c r="C25" s="123" t="str">
        <f>IF($P$2=1,IF(วิชา11!C25="","",วิชา11!C25),IF(วิชา11!C55="","",วิชา11!C55))</f>
        <v/>
      </c>
      <c r="D25" s="123" t="str">
        <f>IF($P$2=1,IF(วิชา11!D25="","",วิชา11!D25),IF(วิชา11!D55="","",วิชา11!D55))</f>
        <v/>
      </c>
      <c r="E25" s="123" t="str">
        <f>IF($P$2=1,IF(วิชา11!E25="","",วิชา11!E25),IF(วิชา11!E55="","",วิชา11!E55))</f>
        <v/>
      </c>
      <c r="F25" s="122" t="str">
        <f>IF($P$2=1,IF(วิชา11!F25="","",วิชา11!F25),IF(วิชา11!F55="","",วิชา11!F55))</f>
        <v/>
      </c>
      <c r="G25" s="123" t="str">
        <f>IF($P$2=1,IF(วิชา11!G25="","",วิชา11!G25),IF(วิชา11!G55="","",วิชา11!G55))</f>
        <v/>
      </c>
      <c r="H25" s="123" t="str">
        <f>IF($P$2=1,IF(วิชา11!H25="","",วิชา11!H25),IF(วิชา11!H55="","",วิชา11!H55))</f>
        <v/>
      </c>
      <c r="I25" s="123" t="str">
        <f>IF($P$2=1,IF(วิชา11!I25="","",วิชา11!I25),IF(วิชา11!I55="","",วิชา11!I55))</f>
        <v/>
      </c>
      <c r="J25" s="122" t="str">
        <f>IF($P$2=1,IF(วิชา11!J25="","",วิชา11!J25),IF(วิชา11!J55="","",วิชา11!J55))</f>
        <v/>
      </c>
      <c r="K25" s="123" t="str">
        <f>IF($P$2=1,IF(วิชา11!K25="","",วิชา11!K25),IF(วิชา11!K55="","",วิชา11!K55))</f>
        <v/>
      </c>
      <c r="L25" s="122" t="str">
        <f>IF($P$2=1,IF(วิชา11!L25="","",วิชา11!L25),IF(วิชา11!L55="","",วิชา11!L55))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IF($P$2=1,IF(วิชา11!B26="","",วิชา11!B26),IF(วิชา11!B56="","",วิชา11!B56))</f>
        <v/>
      </c>
      <c r="C26" s="123" t="str">
        <f>IF($P$2=1,IF(วิชา11!C26="","",วิชา11!C26),IF(วิชา11!C56="","",วิชา11!C56))</f>
        <v/>
      </c>
      <c r="D26" s="123" t="str">
        <f>IF($P$2=1,IF(วิชา11!D26="","",วิชา11!D26),IF(วิชา11!D56="","",วิชา11!D56))</f>
        <v/>
      </c>
      <c r="E26" s="123" t="str">
        <f>IF($P$2=1,IF(วิชา11!E26="","",วิชา11!E26),IF(วิชา11!E56="","",วิชา11!E56))</f>
        <v/>
      </c>
      <c r="F26" s="122" t="str">
        <f>IF($P$2=1,IF(วิชา11!F26="","",วิชา11!F26),IF(วิชา11!F56="","",วิชา11!F56))</f>
        <v/>
      </c>
      <c r="G26" s="123" t="str">
        <f>IF($P$2=1,IF(วิชา11!G26="","",วิชา11!G26),IF(วิชา11!G56="","",วิชา11!G56))</f>
        <v/>
      </c>
      <c r="H26" s="123" t="str">
        <f>IF($P$2=1,IF(วิชา11!H26="","",วิชา11!H26),IF(วิชา11!H56="","",วิชา11!H56))</f>
        <v/>
      </c>
      <c r="I26" s="123" t="str">
        <f>IF($P$2=1,IF(วิชา11!I26="","",วิชา11!I26),IF(วิชา11!I56="","",วิชา11!I56))</f>
        <v/>
      </c>
      <c r="J26" s="122" t="str">
        <f>IF($P$2=1,IF(วิชา11!J26="","",วิชา11!J26),IF(วิชา11!J56="","",วิชา11!J56))</f>
        <v/>
      </c>
      <c r="K26" s="123" t="str">
        <f>IF($P$2=1,IF(วิชา11!K26="","",วิชา11!K26),IF(วิชา11!K56="","",วิชา11!K56))</f>
        <v/>
      </c>
      <c r="L26" s="122" t="str">
        <f>IF($P$2=1,IF(วิชา11!L26="","",วิชา11!L26),IF(วิชา11!L56="","",วิชา11!L56))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IF($P$2=1,IF(วิชา11!B27="","",วิชา11!B27),IF(วิชา11!B57="","",วิชา11!B57))</f>
        <v/>
      </c>
      <c r="C27" s="123" t="str">
        <f>IF($P$2=1,IF(วิชา11!C27="","",วิชา11!C27),IF(วิชา11!C57="","",วิชา11!C57))</f>
        <v/>
      </c>
      <c r="D27" s="123" t="str">
        <f>IF($P$2=1,IF(วิชา11!D27="","",วิชา11!D27),IF(วิชา11!D57="","",วิชา11!D57))</f>
        <v/>
      </c>
      <c r="E27" s="123" t="str">
        <f>IF($P$2=1,IF(วิชา11!E27="","",วิชา11!E27),IF(วิชา11!E57="","",วิชา11!E57))</f>
        <v/>
      </c>
      <c r="F27" s="122" t="str">
        <f>IF($P$2=1,IF(วิชา11!F27="","",วิชา11!F27),IF(วิชา11!F57="","",วิชา11!F57))</f>
        <v/>
      </c>
      <c r="G27" s="123" t="str">
        <f>IF($P$2=1,IF(วิชา11!G27="","",วิชา11!G27),IF(วิชา11!G57="","",วิชา11!G57))</f>
        <v/>
      </c>
      <c r="H27" s="123" t="str">
        <f>IF($P$2=1,IF(วิชา11!H27="","",วิชา11!H27),IF(วิชา11!H57="","",วิชา11!H57))</f>
        <v/>
      </c>
      <c r="I27" s="123" t="str">
        <f>IF($P$2=1,IF(วิชา11!I27="","",วิชา11!I27),IF(วิชา11!I57="","",วิชา11!I57))</f>
        <v/>
      </c>
      <c r="J27" s="122" t="str">
        <f>IF($P$2=1,IF(วิชา11!J27="","",วิชา11!J27),IF(วิชา11!J57="","",วิชา11!J57))</f>
        <v/>
      </c>
      <c r="K27" s="123" t="str">
        <f>IF($P$2=1,IF(วิชา11!K27="","",วิชา11!K27),IF(วิชา11!K57="","",วิชา11!K57))</f>
        <v/>
      </c>
      <c r="L27" s="122" t="str">
        <f>IF($P$2=1,IF(วิชา11!L27="","",วิชา11!L27),IF(วิชา11!L57="","",วิชา11!L57))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IF($P$2=1,IF(วิชา11!B28="","",วิชา11!B28),IF(วิชา11!B58="","",วิชา11!B58))</f>
        <v/>
      </c>
      <c r="C28" s="123" t="str">
        <f>IF($P$2=1,IF(วิชา11!C28="","",วิชา11!C28),IF(วิชา11!C58="","",วิชา11!C58))</f>
        <v/>
      </c>
      <c r="D28" s="123" t="str">
        <f>IF($P$2=1,IF(วิชา11!D28="","",วิชา11!D28),IF(วิชา11!D58="","",วิชา11!D58))</f>
        <v/>
      </c>
      <c r="E28" s="123" t="str">
        <f>IF($P$2=1,IF(วิชา11!E28="","",วิชา11!E28),IF(วิชา11!E58="","",วิชา11!E58))</f>
        <v/>
      </c>
      <c r="F28" s="122" t="str">
        <f>IF($P$2=1,IF(วิชา11!F28="","",วิชา11!F28),IF(วิชา11!F58="","",วิชา11!F58))</f>
        <v/>
      </c>
      <c r="G28" s="123" t="str">
        <f>IF($P$2=1,IF(วิชา11!G28="","",วิชา11!G28),IF(วิชา11!G58="","",วิชา11!G58))</f>
        <v/>
      </c>
      <c r="H28" s="123" t="str">
        <f>IF($P$2=1,IF(วิชา11!H28="","",วิชา11!H28),IF(วิชา11!H58="","",วิชา11!H58))</f>
        <v/>
      </c>
      <c r="I28" s="123" t="str">
        <f>IF($P$2=1,IF(วิชา11!I28="","",วิชา11!I28),IF(วิชา11!I58="","",วิชา11!I58))</f>
        <v/>
      </c>
      <c r="J28" s="122" t="str">
        <f>IF($P$2=1,IF(วิชา11!J28="","",วิชา11!J28),IF(วิชา11!J58="","",วิชา11!J58))</f>
        <v/>
      </c>
      <c r="K28" s="123" t="str">
        <f>IF($P$2=1,IF(วิชา11!K28="","",วิชา11!K28),IF(วิชา11!K58="","",วิชา11!K58))</f>
        <v/>
      </c>
      <c r="L28" s="122" t="str">
        <f>IF($P$2=1,IF(วิชา11!L28="","",วิชา11!L28),IF(วิชา11!L58="","",วิชา11!L58))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IF($P$2=1,IF(วิชา11!B29="","",วิชา11!B29),IF(วิชา11!B59="","",วิชา11!B59))</f>
        <v/>
      </c>
      <c r="C29" s="123" t="str">
        <f>IF($P$2=1,IF(วิชา11!C29="","",วิชา11!C29),IF(วิชา11!C59="","",วิชา11!C59))</f>
        <v/>
      </c>
      <c r="D29" s="123" t="str">
        <f>IF($P$2=1,IF(วิชา11!D29="","",วิชา11!D29),IF(วิชา11!D59="","",วิชา11!D59))</f>
        <v/>
      </c>
      <c r="E29" s="123" t="str">
        <f>IF($P$2=1,IF(วิชา11!E29="","",วิชา11!E29),IF(วิชา11!E59="","",วิชา11!E59))</f>
        <v/>
      </c>
      <c r="F29" s="122" t="str">
        <f>IF($P$2=1,IF(วิชา11!F29="","",วิชา11!F29),IF(วิชา11!F59="","",วิชา11!F59))</f>
        <v/>
      </c>
      <c r="G29" s="123" t="str">
        <f>IF($P$2=1,IF(วิชา11!G29="","",วิชา11!G29),IF(วิชา11!G59="","",วิชา11!G59))</f>
        <v/>
      </c>
      <c r="H29" s="123" t="str">
        <f>IF($P$2=1,IF(วิชา11!H29="","",วิชา11!H29),IF(วิชา11!H59="","",วิชา11!H59))</f>
        <v/>
      </c>
      <c r="I29" s="123" t="str">
        <f>IF($P$2=1,IF(วิชา11!I29="","",วิชา11!I29),IF(วิชา11!I59="","",วิชา11!I59))</f>
        <v/>
      </c>
      <c r="J29" s="122" t="str">
        <f>IF($P$2=1,IF(วิชา11!J29="","",วิชา11!J29),IF(วิชา11!J59="","",วิชา11!J59))</f>
        <v/>
      </c>
      <c r="K29" s="123" t="str">
        <f>IF($P$2=1,IF(วิชา11!K29="","",วิชา11!K29),IF(วิชา11!K59="","",วิชา11!K59))</f>
        <v/>
      </c>
      <c r="L29" s="122" t="str">
        <f>IF($P$2=1,IF(วิชา11!L29="","",วิชา11!L29),IF(วิชา11!L59="","",วิชา11!L59))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IF($P$2=1,IF(วิชา11!B30="","",วิชา11!B30),IF(วิชา11!B60="","",วิชา11!B60))</f>
        <v/>
      </c>
      <c r="C30" s="123" t="str">
        <f>IF($P$2=1,IF(วิชา11!C30="","",วิชา11!C30),IF(วิชา11!C60="","",วิชา11!C60))</f>
        <v/>
      </c>
      <c r="D30" s="123" t="str">
        <f>IF($P$2=1,IF(วิชา11!D30="","",วิชา11!D30),IF(วิชา11!D60="","",วิชา11!D60))</f>
        <v/>
      </c>
      <c r="E30" s="123" t="str">
        <f>IF($P$2=1,IF(วิชา11!E30="","",วิชา11!E30),IF(วิชา11!E60="","",วิชา11!E60))</f>
        <v/>
      </c>
      <c r="F30" s="122" t="str">
        <f>IF($P$2=1,IF(วิชา11!F30="","",วิชา11!F30),IF(วิชา11!F60="","",วิชา11!F60))</f>
        <v/>
      </c>
      <c r="G30" s="123" t="str">
        <f>IF($P$2=1,IF(วิชา11!G30="","",วิชา11!G30),IF(วิชา11!G60="","",วิชา11!G60))</f>
        <v/>
      </c>
      <c r="H30" s="123" t="str">
        <f>IF($P$2=1,IF(วิชา11!H30="","",วิชา11!H30),IF(วิชา11!H60="","",วิชา11!H60))</f>
        <v/>
      </c>
      <c r="I30" s="123" t="str">
        <f>IF($P$2=1,IF(วิชา11!I30="","",วิชา11!I30),IF(วิชา11!I60="","",วิชา11!I60))</f>
        <v/>
      </c>
      <c r="J30" s="122" t="str">
        <f>IF($P$2=1,IF(วิชา11!J30="","",วิชา11!J30),IF(วิชา11!J60="","",วิชา11!J60))</f>
        <v/>
      </c>
      <c r="K30" s="123" t="str">
        <f>IF($P$2=1,IF(วิชา11!K30="","",วิชา11!K30),IF(วิชา11!K60="","",วิชา11!K60))</f>
        <v/>
      </c>
      <c r="L30" s="122" t="str">
        <f>IF($P$2=1,IF(วิชา11!L30="","",วิชา11!L30),IF(วิชา11!L60="","",วิชา11!L60))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IF($P$2=1,IF(วิชา11!B31="","",วิชา11!B31),IF(วิชา11!B61="","",วิชา11!B61))</f>
        <v/>
      </c>
      <c r="C31" s="123" t="str">
        <f>IF($P$2=1,IF(วิชา11!C31="","",วิชา11!C31),IF(วิชา11!C61="","",วิชา11!C61))</f>
        <v/>
      </c>
      <c r="D31" s="123" t="str">
        <f>IF($P$2=1,IF(วิชา11!D31="","",วิชา11!D31),IF(วิชา11!D61="","",วิชา11!D61))</f>
        <v/>
      </c>
      <c r="E31" s="123" t="str">
        <f>IF($P$2=1,IF(วิชา11!E31="","",วิชา11!E31),IF(วิชา11!E61="","",วิชา11!E61))</f>
        <v/>
      </c>
      <c r="F31" s="122" t="str">
        <f>IF($P$2=1,IF(วิชา11!F31="","",วิชา11!F31),IF(วิชา11!F61="","",วิชา11!F61))</f>
        <v/>
      </c>
      <c r="G31" s="123" t="str">
        <f>IF($P$2=1,IF(วิชา11!G31="","",วิชา11!G31),IF(วิชา11!G61="","",วิชา11!G61))</f>
        <v/>
      </c>
      <c r="H31" s="123" t="str">
        <f>IF($P$2=1,IF(วิชา11!H31="","",วิชา11!H31),IF(วิชา11!H61="","",วิชา11!H61))</f>
        <v/>
      </c>
      <c r="I31" s="123" t="str">
        <f>IF($P$2=1,IF(วิชา11!I31="","",วิชา11!I31),IF(วิชา11!I61="","",วิชา11!I61))</f>
        <v/>
      </c>
      <c r="J31" s="122" t="str">
        <f>IF($P$2=1,IF(วิชา11!J31="","",วิชา11!J31),IF(วิชา11!J61="","",วิชา11!J61))</f>
        <v/>
      </c>
      <c r="K31" s="123" t="str">
        <f>IF($P$2=1,IF(วิชา11!K31="","",วิชา11!K31),IF(วิชา11!K61="","",วิชา11!K61))</f>
        <v/>
      </c>
      <c r="L31" s="122" t="str">
        <f>IF($P$2=1,IF(วิชา11!L31="","",วิชา11!L31),IF(วิชา11!L61="","",วิชา11!L61))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IF($P$2=1,IF(วิชา11!B32="","",วิชา11!B32),IF(วิชา11!B62="","",วิชา11!B62))</f>
        <v/>
      </c>
      <c r="C32" s="123" t="str">
        <f>IF($P$2=1,IF(วิชา11!C32="","",วิชา11!C32),IF(วิชา11!C62="","",วิชา11!C62))</f>
        <v/>
      </c>
      <c r="D32" s="123" t="str">
        <f>IF($P$2=1,IF(วิชา11!D32="","",วิชา11!D32),IF(วิชา11!D62="","",วิชา11!D62))</f>
        <v/>
      </c>
      <c r="E32" s="123" t="str">
        <f>IF($P$2=1,IF(วิชา11!E32="","",วิชา11!E32),IF(วิชา11!E62="","",วิชา11!E62))</f>
        <v/>
      </c>
      <c r="F32" s="122" t="str">
        <f>IF($P$2=1,IF(วิชา11!F32="","",วิชา11!F32),IF(วิชา11!F62="","",วิชา11!F62))</f>
        <v/>
      </c>
      <c r="G32" s="123" t="str">
        <f>IF($P$2=1,IF(วิชา11!G32="","",วิชา11!G32),IF(วิชา11!G62="","",วิชา11!G62))</f>
        <v/>
      </c>
      <c r="H32" s="123" t="str">
        <f>IF($P$2=1,IF(วิชา11!H32="","",วิชา11!H32),IF(วิชา11!H62="","",วิชา11!H62))</f>
        <v/>
      </c>
      <c r="I32" s="123" t="str">
        <f>IF($P$2=1,IF(วิชา11!I32="","",วิชา11!I32),IF(วิชา11!I62="","",วิชา11!I62))</f>
        <v/>
      </c>
      <c r="J32" s="122" t="str">
        <f>IF($P$2=1,IF(วิชา11!J32="","",วิชา11!J32),IF(วิชา11!J62="","",วิชา11!J62))</f>
        <v/>
      </c>
      <c r="K32" s="123" t="str">
        <f>IF($P$2=1,IF(วิชา11!K32="","",วิชา11!K32),IF(วิชา11!K62="","",วิชา11!K62))</f>
        <v/>
      </c>
      <c r="L32" s="122" t="str">
        <f>IF($P$2=1,IF(วิชา11!L32="","",วิชา11!L32),IF(วิชา11!L62="","",วิชา11!L62))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IF($P$2=1,IF(วิชา11!B33="","",วิชา11!B33),IF(วิชา11!B63="","",วิชา11!B63))</f>
        <v/>
      </c>
      <c r="C33" s="123" t="str">
        <f>IF($P$2=1,IF(วิชา11!C33="","",วิชา11!C33),IF(วิชา11!C63="","",วิชา11!C63))</f>
        <v/>
      </c>
      <c r="D33" s="123" t="str">
        <f>IF($P$2=1,IF(วิชา11!D33="","",วิชา11!D33),IF(วิชา11!D63="","",วิชา11!D63))</f>
        <v/>
      </c>
      <c r="E33" s="123" t="str">
        <f>IF($P$2=1,IF(วิชา11!E33="","",วิชา11!E33),IF(วิชา11!E63="","",วิชา11!E63))</f>
        <v/>
      </c>
      <c r="F33" s="122" t="str">
        <f>IF($P$2=1,IF(วิชา11!F33="","",วิชา11!F33),IF(วิชา11!F63="","",วิชา11!F63))</f>
        <v/>
      </c>
      <c r="G33" s="123" t="str">
        <f>IF($P$2=1,IF(วิชา11!G33="","",วิชา11!G33),IF(วิชา11!G63="","",วิชา11!G63))</f>
        <v/>
      </c>
      <c r="H33" s="123" t="str">
        <f>IF($P$2=1,IF(วิชา11!H33="","",วิชา11!H33),IF(วิชา11!H63="","",วิชา11!H63))</f>
        <v/>
      </c>
      <c r="I33" s="123" t="str">
        <f>IF($P$2=1,IF(วิชา11!I33="","",วิชา11!I33),IF(วิชา11!I63="","",วิชา11!I63))</f>
        <v/>
      </c>
      <c r="J33" s="122" t="str">
        <f>IF($P$2=1,IF(วิชา11!J33="","",วิชา11!J33),IF(วิชา11!J63="","",วิชา11!J63))</f>
        <v/>
      </c>
      <c r="K33" s="123" t="str">
        <f>IF($P$2=1,IF(วิชา11!K33="","",วิชา11!K33),IF(วิชา11!K63="","",วิชา11!K63))</f>
        <v/>
      </c>
      <c r="L33" s="122" t="str">
        <f>IF($P$2=1,IF(วิชา11!L33="","",วิชา11!L33),IF(วิชา11!L63="","",วิชา11!L63))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IF($P$2=1,IF(วิชา11!B34="","",วิชา11!B34),IF(วิชา11!B64="","",วิชา11!B64))</f>
        <v/>
      </c>
      <c r="C34" s="123" t="str">
        <f>IF($P$2=1,IF(วิชา11!C34="","",วิชา11!C34),IF(วิชา11!C64="","",วิชา11!C64))</f>
        <v/>
      </c>
      <c r="D34" s="123" t="str">
        <f>IF($P$2=1,IF(วิชา11!D34="","",วิชา11!D34),IF(วิชา11!D64="","",วิชา11!D64))</f>
        <v/>
      </c>
      <c r="E34" s="123" t="str">
        <f>IF($P$2=1,IF(วิชา11!E34="","",วิชา11!E34),IF(วิชา11!E64="","",วิชา11!E64))</f>
        <v/>
      </c>
      <c r="F34" s="122" t="str">
        <f>IF($P$2=1,IF(วิชา11!F34="","",วิชา11!F34),IF(วิชา11!F64="","",วิชา11!F64))</f>
        <v/>
      </c>
      <c r="G34" s="123" t="str">
        <f>IF($P$2=1,IF(วิชา11!G34="","",วิชา11!G34),IF(วิชา11!G64="","",วิชา11!G64))</f>
        <v/>
      </c>
      <c r="H34" s="123" t="str">
        <f>IF($P$2=1,IF(วิชา11!H34="","",วิชา11!H34),IF(วิชา11!H64="","",วิชา11!H64))</f>
        <v/>
      </c>
      <c r="I34" s="123" t="str">
        <f>IF($P$2=1,IF(วิชา11!I34="","",วิชา11!I34),IF(วิชา11!I64="","",วิชา11!I64))</f>
        <v/>
      </c>
      <c r="J34" s="122" t="str">
        <f>IF($P$2=1,IF(วิชา11!J34="","",วิชา11!J34),IF(วิชา11!J64="","",วิชา11!J64))</f>
        <v/>
      </c>
      <c r="K34" s="123" t="str">
        <f>IF($P$2=1,IF(วิชา11!K34="","",วิชา11!K34),IF(วิชา11!K64="","",วิชา11!K64))</f>
        <v/>
      </c>
      <c r="L34" s="122" t="str">
        <f>IF($P$2=1,IF(วิชา11!L34="","",วิชา11!L34),IF(วิชา11!L64="","",วิชา11!L64))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IF($P$2=1,IF(วิชา11!B35="","",วิชา11!B35),IF(วิชา11!B65="","",วิชา11!B65))</f>
        <v/>
      </c>
      <c r="C35" s="123" t="str">
        <f>IF($P$2=1,IF(วิชา11!C35="","",วิชา11!C35),IF(วิชา11!C65="","",วิชา11!C65))</f>
        <v/>
      </c>
      <c r="D35" s="123" t="str">
        <f>IF($P$2=1,IF(วิชา11!D35="","",วิชา11!D35),IF(วิชา11!D65="","",วิชา11!D65))</f>
        <v/>
      </c>
      <c r="E35" s="123" t="str">
        <f>IF($P$2=1,IF(วิชา11!E35="","",วิชา11!E35),IF(วิชา11!E65="","",วิชา11!E65))</f>
        <v/>
      </c>
      <c r="F35" s="122" t="str">
        <f>IF($P$2=1,IF(วิชา11!F35="","",วิชา11!F35),IF(วิชา11!F65="","",วิชา11!F65))</f>
        <v/>
      </c>
      <c r="G35" s="123" t="str">
        <f>IF($P$2=1,IF(วิชา11!G35="","",วิชา11!G35),IF(วิชา11!G65="","",วิชา11!G65))</f>
        <v/>
      </c>
      <c r="H35" s="123" t="str">
        <f>IF($P$2=1,IF(วิชา11!H35="","",วิชา11!H35),IF(วิชา11!H65="","",วิชา11!H65))</f>
        <v/>
      </c>
      <c r="I35" s="123" t="str">
        <f>IF($P$2=1,IF(วิชา11!I35="","",วิชา11!I35),IF(วิชา11!I65="","",วิชา11!I65))</f>
        <v/>
      </c>
      <c r="J35" s="122" t="str">
        <f>IF($P$2=1,IF(วิชา11!J35="","",วิชา11!J35),IF(วิชา11!J65="","",วิชา11!J65))</f>
        <v/>
      </c>
      <c r="K35" s="123" t="str">
        <f>IF($P$2=1,IF(วิชา11!K35="","",วิชา11!K35),IF(วิชา11!K65="","",วิชา11!K65))</f>
        <v/>
      </c>
      <c r="L35" s="122" t="str">
        <f>IF($P$2=1,IF(วิชา11!L35="","",วิชา11!L35),IF(วิชา11!L65="","",วิชา11!L65))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L1:L5"/>
    <mergeCell ref="M1:N1"/>
    <mergeCell ref="M2:N2"/>
    <mergeCell ref="M3:N4"/>
    <mergeCell ref="C2:C4"/>
    <mergeCell ref="D2:D4"/>
    <mergeCell ref="E2:E4"/>
    <mergeCell ref="F2:F5"/>
    <mergeCell ref="G2:G4"/>
    <mergeCell ref="A1:A2"/>
    <mergeCell ref="B1:B2"/>
    <mergeCell ref="C1:F1"/>
    <mergeCell ref="G1:J1"/>
    <mergeCell ref="K1:K5"/>
    <mergeCell ref="A3:A5"/>
    <mergeCell ref="B3:B5"/>
    <mergeCell ref="H2:H4"/>
    <mergeCell ref="I2:I4"/>
    <mergeCell ref="J2:J5"/>
  </mergeCells>
  <conditionalFormatting sqref="L6:L35">
    <cfRule type="cellIs" dxfId="18" priority="2" operator="equal">
      <formula>0</formula>
    </cfRule>
    <cfRule type="cellIs" dxfId="17" priority="3" operator="equal">
      <formula>"ย้ายออก"</formula>
    </cfRule>
  </conditionalFormatting>
  <conditionalFormatting sqref="K6:K35">
    <cfRule type="cellIs" dxfId="16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EBE7144-CF07-4367-B062-3AF3AA34B26B}">
          <x14:formula1>
            <xm:f>รายการ!$M$2:$M$3</xm:f>
          </x14:formula1>
          <xm:sqref>P2</xm:sqref>
        </x14:dataValidation>
        <x14:dataValidation type="list" allowBlank="1" showInputMessage="1" showErrorMessage="1" xr:uid="{7654B1BD-D95B-47B7-9548-EDF09124A83E}">
          <x14:formula1>
            <xm:f>รายการ!$K$2:$K$37</xm:f>
          </x14:formula1>
          <xm:sqref>P1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A9CCC-36E0-4350-9CCD-34AF87ACBB94}">
  <sheetPr codeName="Sheet7">
    <tabColor rgb="FFCC0066"/>
  </sheetPr>
  <dimension ref="A1:AI15"/>
  <sheetViews>
    <sheetView workbookViewId="0">
      <selection activeCell="M17" sqref="M17"/>
    </sheetView>
  </sheetViews>
  <sheetFormatPr defaultRowHeight="18.75" x14ac:dyDescent="0.3"/>
  <cols>
    <col min="1" max="1" width="9" style="1" customWidth="1"/>
    <col min="2" max="2" width="6.125" style="1" customWidth="1"/>
    <col min="3" max="34" width="4.625" style="1" customWidth="1"/>
    <col min="35" max="35" width="9" style="3"/>
    <col min="36" max="16384" width="9" style="1"/>
  </cols>
  <sheetData>
    <row r="1" spans="1:35" ht="31.5" customHeight="1" x14ac:dyDescent="0.3">
      <c r="A1" s="636" t="s">
        <v>829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3" t="s">
        <v>51</v>
      </c>
    </row>
    <row r="2" spans="1:35" x14ac:dyDescent="0.3">
      <c r="A2" s="637" t="s">
        <v>36</v>
      </c>
      <c r="B2" s="498" t="s">
        <v>50</v>
      </c>
      <c r="C2" s="638">
        <v>1</v>
      </c>
      <c r="D2" s="638">
        <v>2</v>
      </c>
      <c r="E2" s="638">
        <v>3</v>
      </c>
      <c r="F2" s="638">
        <v>4</v>
      </c>
      <c r="G2" s="638">
        <v>5</v>
      </c>
      <c r="H2" s="638">
        <v>6</v>
      </c>
      <c r="I2" s="638">
        <v>7</v>
      </c>
      <c r="J2" s="638">
        <v>8</v>
      </c>
      <c r="K2" s="638">
        <v>9</v>
      </c>
      <c r="L2" s="638">
        <v>10</v>
      </c>
      <c r="M2" s="638">
        <v>11</v>
      </c>
      <c r="N2" s="638">
        <v>12</v>
      </c>
      <c r="O2" s="638">
        <v>13</v>
      </c>
      <c r="P2" s="638">
        <v>14</v>
      </c>
      <c r="Q2" s="638">
        <v>15</v>
      </c>
      <c r="R2" s="638">
        <v>16</v>
      </c>
      <c r="S2" s="638">
        <v>17</v>
      </c>
      <c r="T2" s="638">
        <v>18</v>
      </c>
      <c r="U2" s="638">
        <v>19</v>
      </c>
      <c r="V2" s="638">
        <v>20</v>
      </c>
      <c r="W2" s="638">
        <v>21</v>
      </c>
      <c r="X2" s="638">
        <v>22</v>
      </c>
      <c r="Y2" s="638">
        <v>23</v>
      </c>
      <c r="Z2" s="638">
        <v>24</v>
      </c>
      <c r="AA2" s="638">
        <v>25</v>
      </c>
      <c r="AB2" s="638">
        <v>26</v>
      </c>
      <c r="AC2" s="638">
        <v>27</v>
      </c>
      <c r="AD2" s="638">
        <v>28</v>
      </c>
      <c r="AE2" s="638">
        <v>29</v>
      </c>
      <c r="AF2" s="638">
        <v>30</v>
      </c>
      <c r="AG2" s="638">
        <v>31</v>
      </c>
      <c r="AH2" s="639" t="s">
        <v>123</v>
      </c>
      <c r="AI2" s="3" t="s">
        <v>55</v>
      </c>
    </row>
    <row r="3" spans="1:35" x14ac:dyDescent="0.3">
      <c r="A3" s="637"/>
      <c r="B3" s="498" t="s">
        <v>158</v>
      </c>
      <c r="C3" s="638"/>
      <c r="D3" s="638"/>
      <c r="E3" s="638"/>
      <c r="F3" s="638"/>
      <c r="G3" s="638"/>
      <c r="H3" s="638"/>
      <c r="I3" s="638"/>
      <c r="J3" s="638"/>
      <c r="K3" s="638"/>
      <c r="L3" s="638"/>
      <c r="M3" s="638"/>
      <c r="N3" s="638"/>
      <c r="O3" s="638"/>
      <c r="P3" s="638"/>
      <c r="Q3" s="638"/>
      <c r="R3" s="638"/>
      <c r="S3" s="638"/>
      <c r="T3" s="638"/>
      <c r="U3" s="638"/>
      <c r="V3" s="638"/>
      <c r="W3" s="638"/>
      <c r="X3" s="638"/>
      <c r="Y3" s="638"/>
      <c r="Z3" s="638"/>
      <c r="AA3" s="638"/>
      <c r="AB3" s="638"/>
      <c r="AC3" s="638"/>
      <c r="AD3" s="638"/>
      <c r="AE3" s="638"/>
      <c r="AF3" s="638"/>
      <c r="AG3" s="638"/>
      <c r="AH3" s="639"/>
      <c r="AI3" s="3" t="s">
        <v>56</v>
      </c>
    </row>
    <row r="4" spans="1:35" x14ac:dyDescent="0.3">
      <c r="A4" s="253" t="str">
        <f>ตั้งค่าเดือน!B2</f>
        <v>พฤษภาคม</v>
      </c>
      <c r="B4" s="500">
        <f>ตั้งค่าเดือน!D2</f>
        <v>2565</v>
      </c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00"/>
      <c r="P4" s="500"/>
      <c r="Q4" s="500"/>
      <c r="R4" s="500"/>
      <c r="S4" s="500" t="s">
        <v>56</v>
      </c>
      <c r="T4" s="500" t="s">
        <v>57</v>
      </c>
      <c r="U4" s="500" t="s">
        <v>58</v>
      </c>
      <c r="V4" s="500" t="s">
        <v>59</v>
      </c>
      <c r="W4" s="500"/>
      <c r="X4" s="500"/>
      <c r="Y4" s="500" t="s">
        <v>55</v>
      </c>
      <c r="Z4" s="500" t="s">
        <v>56</v>
      </c>
      <c r="AA4" s="500" t="s">
        <v>57</v>
      </c>
      <c r="AB4" s="500" t="s">
        <v>58</v>
      </c>
      <c r="AC4" s="500" t="s">
        <v>59</v>
      </c>
      <c r="AD4" s="500"/>
      <c r="AE4" s="500"/>
      <c r="AF4" s="500" t="s">
        <v>55</v>
      </c>
      <c r="AG4" s="500" t="s">
        <v>56</v>
      </c>
      <c r="AH4" s="501">
        <f>COUNTA(C4:AG4)</f>
        <v>11</v>
      </c>
      <c r="AI4" s="3" t="s">
        <v>57</v>
      </c>
    </row>
    <row r="5" spans="1:35" x14ac:dyDescent="0.3">
      <c r="A5" s="253" t="str">
        <f>ตั้งค่าเดือน!B3</f>
        <v>มิถุนายน</v>
      </c>
      <c r="B5" s="504">
        <f>ตั้งค่าเดือน!D3</f>
        <v>2565</v>
      </c>
      <c r="C5" s="500" t="s">
        <v>57</v>
      </c>
      <c r="D5" s="500" t="s">
        <v>58</v>
      </c>
      <c r="E5" s="500"/>
      <c r="F5" s="500"/>
      <c r="G5" s="500"/>
      <c r="H5" s="500" t="s">
        <v>55</v>
      </c>
      <c r="I5" s="500" t="s">
        <v>56</v>
      </c>
      <c r="J5" s="500" t="s">
        <v>57</v>
      </c>
      <c r="K5" s="500" t="s">
        <v>58</v>
      </c>
      <c r="L5" s="500" t="s">
        <v>59</v>
      </c>
      <c r="M5" s="500"/>
      <c r="N5" s="500"/>
      <c r="O5" s="500" t="s">
        <v>55</v>
      </c>
      <c r="P5" s="500" t="s">
        <v>56</v>
      </c>
      <c r="Q5" s="500" t="s">
        <v>57</v>
      </c>
      <c r="R5" s="500" t="s">
        <v>58</v>
      </c>
      <c r="S5" s="500" t="s">
        <v>59</v>
      </c>
      <c r="T5" s="500"/>
      <c r="U5" s="500"/>
      <c r="V5" s="500" t="s">
        <v>55</v>
      </c>
      <c r="W5" s="500" t="s">
        <v>56</v>
      </c>
      <c r="X5" s="500" t="s">
        <v>57</v>
      </c>
      <c r="Y5" s="500" t="s">
        <v>58</v>
      </c>
      <c r="Z5" s="500" t="s">
        <v>59</v>
      </c>
      <c r="AA5" s="500"/>
      <c r="AB5" s="500"/>
      <c r="AC5" s="500" t="s">
        <v>55</v>
      </c>
      <c r="AD5" s="500" t="s">
        <v>56</v>
      </c>
      <c r="AE5" s="500" t="s">
        <v>57</v>
      </c>
      <c r="AF5" s="500" t="s">
        <v>58</v>
      </c>
      <c r="AG5" s="500"/>
      <c r="AH5" s="501">
        <f t="shared" ref="AH5:AH14" si="0">COUNTA(C5:AG5)</f>
        <v>21</v>
      </c>
      <c r="AI5" s="3" t="s">
        <v>58</v>
      </c>
    </row>
    <row r="6" spans="1:35" x14ac:dyDescent="0.3">
      <c r="A6" s="253" t="str">
        <f>ตั้งค่าเดือน!B4</f>
        <v>กรกฎาคม</v>
      </c>
      <c r="B6" s="504">
        <f>ตั้งค่าเดือน!D4</f>
        <v>2565</v>
      </c>
      <c r="C6" s="500" t="s">
        <v>59</v>
      </c>
      <c r="D6" s="500"/>
      <c r="E6" s="500"/>
      <c r="F6" s="500" t="s">
        <v>55</v>
      </c>
      <c r="G6" s="500" t="s">
        <v>56</v>
      </c>
      <c r="H6" s="500" t="s">
        <v>57</v>
      </c>
      <c r="I6" s="500" t="s">
        <v>58</v>
      </c>
      <c r="J6" s="500" t="s">
        <v>59</v>
      </c>
      <c r="K6" s="500"/>
      <c r="L6" s="500"/>
      <c r="M6" s="500" t="s">
        <v>55</v>
      </c>
      <c r="N6" s="500" t="s">
        <v>56</v>
      </c>
      <c r="O6" s="500"/>
      <c r="P6" s="500"/>
      <c r="Q6" s="500" t="s">
        <v>59</v>
      </c>
      <c r="R6" s="500"/>
      <c r="S6" s="500"/>
      <c r="T6" s="500" t="s">
        <v>55</v>
      </c>
      <c r="U6" s="500" t="s">
        <v>56</v>
      </c>
      <c r="V6" s="500" t="s">
        <v>57</v>
      </c>
      <c r="W6" s="500" t="s">
        <v>58</v>
      </c>
      <c r="X6" s="500" t="s">
        <v>59</v>
      </c>
      <c r="Y6" s="500"/>
      <c r="Z6" s="500"/>
      <c r="AA6" s="500" t="s">
        <v>55</v>
      </c>
      <c r="AB6" s="500" t="s">
        <v>56</v>
      </c>
      <c r="AC6" s="500" t="s">
        <v>57</v>
      </c>
      <c r="AD6" s="500"/>
      <c r="AE6" s="500" t="s">
        <v>59</v>
      </c>
      <c r="AF6" s="500"/>
      <c r="AG6" s="500"/>
      <c r="AH6" s="501">
        <f t="shared" si="0"/>
        <v>18</v>
      </c>
      <c r="AI6" s="3" t="s">
        <v>59</v>
      </c>
    </row>
    <row r="7" spans="1:35" x14ac:dyDescent="0.3">
      <c r="A7" s="253" t="str">
        <f>ตั้งค่าเดือน!B5</f>
        <v>สิงหาคม</v>
      </c>
      <c r="B7" s="504">
        <f>ตั้งค่าเดือน!D5</f>
        <v>2565</v>
      </c>
      <c r="C7" s="500" t="s">
        <v>55</v>
      </c>
      <c r="D7" s="500" t="s">
        <v>56</v>
      </c>
      <c r="E7" s="500" t="s">
        <v>57</v>
      </c>
      <c r="F7" s="500" t="s">
        <v>58</v>
      </c>
      <c r="G7" s="500" t="s">
        <v>59</v>
      </c>
      <c r="H7" s="500"/>
      <c r="I7" s="500"/>
      <c r="J7" s="500" t="s">
        <v>55</v>
      </c>
      <c r="K7" s="500" t="s">
        <v>56</v>
      </c>
      <c r="L7" s="500" t="s">
        <v>57</v>
      </c>
      <c r="M7" s="500" t="s">
        <v>58</v>
      </c>
      <c r="N7" s="500"/>
      <c r="O7" s="500"/>
      <c r="P7" s="500"/>
      <c r="Q7" s="500" t="s">
        <v>55</v>
      </c>
      <c r="R7" s="500" t="s">
        <v>56</v>
      </c>
      <c r="S7" s="500" t="s">
        <v>57</v>
      </c>
      <c r="T7" s="500" t="s">
        <v>58</v>
      </c>
      <c r="U7" s="500" t="s">
        <v>59</v>
      </c>
      <c r="V7" s="500"/>
      <c r="W7" s="500"/>
      <c r="X7" s="500" t="s">
        <v>55</v>
      </c>
      <c r="Y7" s="500" t="s">
        <v>56</v>
      </c>
      <c r="Z7" s="500" t="s">
        <v>57</v>
      </c>
      <c r="AA7" s="500" t="s">
        <v>58</v>
      </c>
      <c r="AB7" s="500" t="s">
        <v>59</v>
      </c>
      <c r="AC7" s="500"/>
      <c r="AD7" s="500"/>
      <c r="AE7" s="500" t="s">
        <v>55</v>
      </c>
      <c r="AF7" s="500" t="s">
        <v>56</v>
      </c>
      <c r="AG7" s="500" t="s">
        <v>57</v>
      </c>
      <c r="AH7" s="501">
        <f t="shared" si="0"/>
        <v>22</v>
      </c>
      <c r="AI7" s="3" t="s">
        <v>60</v>
      </c>
    </row>
    <row r="8" spans="1:35" x14ac:dyDescent="0.3">
      <c r="A8" s="253" t="str">
        <f>ตั้งค่าเดือน!B6</f>
        <v>กันยายน</v>
      </c>
      <c r="B8" s="504">
        <f>ตั้งค่าเดือน!D6</f>
        <v>2565</v>
      </c>
      <c r="C8" s="500" t="s">
        <v>58</v>
      </c>
      <c r="D8" s="500" t="s">
        <v>59</v>
      </c>
      <c r="E8" s="500"/>
      <c r="F8" s="500"/>
      <c r="G8" s="500" t="s">
        <v>55</v>
      </c>
      <c r="H8" s="500" t="s">
        <v>56</v>
      </c>
      <c r="I8" s="500" t="s">
        <v>57</v>
      </c>
      <c r="J8" s="500" t="s">
        <v>58</v>
      </c>
      <c r="K8" s="500" t="s">
        <v>59</v>
      </c>
      <c r="L8" s="500"/>
      <c r="M8" s="500"/>
      <c r="N8" s="500" t="s">
        <v>55</v>
      </c>
      <c r="O8" s="500" t="s">
        <v>56</v>
      </c>
      <c r="P8" s="500" t="s">
        <v>57</v>
      </c>
      <c r="Q8" s="500" t="s">
        <v>58</v>
      </c>
      <c r="R8" s="500" t="s">
        <v>59</v>
      </c>
      <c r="S8" s="500"/>
      <c r="T8" s="500"/>
      <c r="U8" s="500" t="s">
        <v>55</v>
      </c>
      <c r="V8" s="500" t="s">
        <v>56</v>
      </c>
      <c r="W8" s="500" t="s">
        <v>57</v>
      </c>
      <c r="X8" s="500" t="s">
        <v>58</v>
      </c>
      <c r="Y8" s="500" t="s">
        <v>59</v>
      </c>
      <c r="Z8" s="500"/>
      <c r="AA8" s="500"/>
      <c r="AB8" s="500" t="s">
        <v>55</v>
      </c>
      <c r="AC8" s="500" t="s">
        <v>56</v>
      </c>
      <c r="AD8" s="500" t="s">
        <v>57</v>
      </c>
      <c r="AE8" s="500" t="s">
        <v>58</v>
      </c>
      <c r="AF8" s="500" t="s">
        <v>59</v>
      </c>
      <c r="AG8" s="500"/>
      <c r="AH8" s="501">
        <f t="shared" si="0"/>
        <v>22</v>
      </c>
      <c r="AI8" s="3" t="s">
        <v>61</v>
      </c>
    </row>
    <row r="9" spans="1:35" x14ac:dyDescent="0.3">
      <c r="A9" s="253" t="str">
        <f>ตั้งค่าเดือน!B7</f>
        <v>ตุลาคม</v>
      </c>
      <c r="B9" s="504">
        <f>ตั้งค่าเดือน!D7</f>
        <v>2565</v>
      </c>
      <c r="C9" s="500"/>
      <c r="D9" s="500"/>
      <c r="E9" s="500" t="s">
        <v>55</v>
      </c>
      <c r="F9" s="500" t="s">
        <v>56</v>
      </c>
      <c r="G9" s="500" t="s">
        <v>57</v>
      </c>
      <c r="H9" s="500" t="s">
        <v>58</v>
      </c>
      <c r="I9" s="500" t="s">
        <v>59</v>
      </c>
      <c r="J9" s="500"/>
      <c r="K9" s="500"/>
      <c r="L9" s="500" t="s">
        <v>55</v>
      </c>
      <c r="M9" s="500"/>
      <c r="N9" s="500"/>
      <c r="O9" s="500"/>
      <c r="P9" s="500"/>
      <c r="Q9" s="500"/>
      <c r="R9" s="500"/>
      <c r="S9" s="500"/>
      <c r="T9" s="500"/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1">
        <f t="shared" si="0"/>
        <v>6</v>
      </c>
    </row>
    <row r="10" spans="1:35" x14ac:dyDescent="0.3">
      <c r="A10" s="253" t="str">
        <f>ตั้งค่าเดือน!B8</f>
        <v>พฤศจิกายน</v>
      </c>
      <c r="B10" s="504">
        <f>ตั้งค่าเดือน!D8</f>
        <v>2565</v>
      </c>
      <c r="C10" s="500" t="s">
        <v>56</v>
      </c>
      <c r="D10" s="500" t="s">
        <v>57</v>
      </c>
      <c r="E10" s="500" t="s">
        <v>58</v>
      </c>
      <c r="F10" s="500" t="s">
        <v>59</v>
      </c>
      <c r="G10" s="500"/>
      <c r="H10" s="500"/>
      <c r="I10" s="500" t="s">
        <v>55</v>
      </c>
      <c r="J10" s="500" t="s">
        <v>56</v>
      </c>
      <c r="K10" s="500" t="s">
        <v>57</v>
      </c>
      <c r="L10" s="500" t="s">
        <v>58</v>
      </c>
      <c r="M10" s="500" t="s">
        <v>59</v>
      </c>
      <c r="N10" s="500"/>
      <c r="O10" s="500"/>
      <c r="P10" s="500" t="s">
        <v>55</v>
      </c>
      <c r="Q10" s="500" t="s">
        <v>56</v>
      </c>
      <c r="R10" s="500" t="s">
        <v>57</v>
      </c>
      <c r="S10" s="500" t="s">
        <v>58</v>
      </c>
      <c r="T10" s="500" t="s">
        <v>59</v>
      </c>
      <c r="U10" s="500"/>
      <c r="V10" s="500"/>
      <c r="W10" s="500" t="s">
        <v>55</v>
      </c>
      <c r="X10" s="500" t="s">
        <v>56</v>
      </c>
      <c r="Y10" s="500" t="s">
        <v>57</v>
      </c>
      <c r="Z10" s="500" t="s">
        <v>58</v>
      </c>
      <c r="AA10" s="500" t="s">
        <v>59</v>
      </c>
      <c r="AB10" s="500"/>
      <c r="AC10" s="500"/>
      <c r="AD10" s="500" t="s">
        <v>55</v>
      </c>
      <c r="AE10" s="500" t="s">
        <v>56</v>
      </c>
      <c r="AF10" s="500" t="s">
        <v>57</v>
      </c>
      <c r="AG10" s="500"/>
      <c r="AH10" s="501">
        <f t="shared" si="0"/>
        <v>22</v>
      </c>
    </row>
    <row r="11" spans="1:35" x14ac:dyDescent="0.3">
      <c r="A11" s="253" t="str">
        <f>ตั้งค่าเดือน!B9</f>
        <v>ธันวาคม</v>
      </c>
      <c r="B11" s="504">
        <f>ตั้งค่าเดือน!D9</f>
        <v>2565</v>
      </c>
      <c r="C11" s="500" t="s">
        <v>58</v>
      </c>
      <c r="D11" s="500" t="s">
        <v>59</v>
      </c>
      <c r="E11" s="500"/>
      <c r="F11" s="500"/>
      <c r="G11" s="500"/>
      <c r="H11" s="500" t="s">
        <v>56</v>
      </c>
      <c r="I11" s="500" t="s">
        <v>57</v>
      </c>
      <c r="J11" s="500" t="s">
        <v>58</v>
      </c>
      <c r="K11" s="500" t="s">
        <v>59</v>
      </c>
      <c r="L11" s="500"/>
      <c r="M11" s="500"/>
      <c r="N11" s="500"/>
      <c r="O11" s="500" t="s">
        <v>56</v>
      </c>
      <c r="P11" s="500" t="s">
        <v>57</v>
      </c>
      <c r="Q11" s="500" t="s">
        <v>58</v>
      </c>
      <c r="R11" s="500" t="s">
        <v>59</v>
      </c>
      <c r="S11" s="500"/>
      <c r="T11" s="500"/>
      <c r="U11" s="500" t="s">
        <v>55</v>
      </c>
      <c r="V11" s="500" t="s">
        <v>56</v>
      </c>
      <c r="W11" s="500" t="s">
        <v>57</v>
      </c>
      <c r="X11" s="500" t="s">
        <v>58</v>
      </c>
      <c r="Y11" s="500" t="s">
        <v>59</v>
      </c>
      <c r="Z11" s="500"/>
      <c r="AA11" s="500"/>
      <c r="AB11" s="500" t="s">
        <v>55</v>
      </c>
      <c r="AC11" s="500" t="s">
        <v>56</v>
      </c>
      <c r="AD11" s="500" t="s">
        <v>57</v>
      </c>
      <c r="AE11" s="500" t="s">
        <v>58</v>
      </c>
      <c r="AF11" s="500" t="s">
        <v>59</v>
      </c>
      <c r="AG11" s="500"/>
      <c r="AH11" s="501">
        <f t="shared" si="0"/>
        <v>20</v>
      </c>
    </row>
    <row r="12" spans="1:35" x14ac:dyDescent="0.3">
      <c r="A12" s="253" t="str">
        <f>ตั้งค่าเดือน!B10</f>
        <v>มกราคม</v>
      </c>
      <c r="B12" s="504">
        <f>ตั้งค่าเดือน!D10</f>
        <v>2566</v>
      </c>
      <c r="C12" s="500"/>
      <c r="D12" s="500"/>
      <c r="E12" s="500" t="s">
        <v>56</v>
      </c>
      <c r="F12" s="500" t="s">
        <v>57</v>
      </c>
      <c r="G12" s="500" t="s">
        <v>58</v>
      </c>
      <c r="H12" s="500" t="s">
        <v>59</v>
      </c>
      <c r="I12" s="500"/>
      <c r="J12" s="500"/>
      <c r="K12" s="500" t="s">
        <v>55</v>
      </c>
      <c r="L12" s="500" t="s">
        <v>56</v>
      </c>
      <c r="M12" s="500" t="s">
        <v>57</v>
      </c>
      <c r="N12" s="500" t="s">
        <v>58</v>
      </c>
      <c r="O12" s="500" t="s">
        <v>59</v>
      </c>
      <c r="P12" s="500"/>
      <c r="Q12" s="500"/>
      <c r="R12" s="500" t="s">
        <v>55</v>
      </c>
      <c r="S12" s="500" t="s">
        <v>56</v>
      </c>
      <c r="T12" s="500" t="s">
        <v>57</v>
      </c>
      <c r="U12" s="500" t="s">
        <v>58</v>
      </c>
      <c r="V12" s="500" t="s">
        <v>59</v>
      </c>
      <c r="W12" s="500"/>
      <c r="X12" s="500"/>
      <c r="Y12" s="500" t="s">
        <v>55</v>
      </c>
      <c r="Z12" s="500" t="s">
        <v>56</v>
      </c>
      <c r="AA12" s="500" t="s">
        <v>57</v>
      </c>
      <c r="AB12" s="500" t="s">
        <v>58</v>
      </c>
      <c r="AC12" s="500" t="s">
        <v>59</v>
      </c>
      <c r="AD12" s="500"/>
      <c r="AE12" s="500"/>
      <c r="AF12" s="500" t="s">
        <v>55</v>
      </c>
      <c r="AG12" s="500" t="s">
        <v>56</v>
      </c>
      <c r="AH12" s="501">
        <f t="shared" si="0"/>
        <v>21</v>
      </c>
    </row>
    <row r="13" spans="1:35" x14ac:dyDescent="0.3">
      <c r="A13" s="253" t="str">
        <f>ตั้งค่าเดือน!B11</f>
        <v>กุมภาพันธ์</v>
      </c>
      <c r="B13" s="504">
        <f>ตั้งค่าเดือน!D11</f>
        <v>2566</v>
      </c>
      <c r="C13" s="500" t="s">
        <v>57</v>
      </c>
      <c r="D13" s="500" t="s">
        <v>58</v>
      </c>
      <c r="E13" s="500" t="s">
        <v>59</v>
      </c>
      <c r="F13" s="500"/>
      <c r="G13" s="500"/>
      <c r="H13" s="500" t="s">
        <v>55</v>
      </c>
      <c r="I13" s="500" t="s">
        <v>56</v>
      </c>
      <c r="J13" s="500" t="s">
        <v>57</v>
      </c>
      <c r="K13" s="500" t="s">
        <v>58</v>
      </c>
      <c r="L13" s="500" t="s">
        <v>59</v>
      </c>
      <c r="M13" s="500"/>
      <c r="N13" s="500"/>
      <c r="O13" s="500" t="s">
        <v>55</v>
      </c>
      <c r="P13" s="500" t="s">
        <v>56</v>
      </c>
      <c r="Q13" s="500" t="s">
        <v>57</v>
      </c>
      <c r="R13" s="500" t="s">
        <v>58</v>
      </c>
      <c r="S13" s="500" t="s">
        <v>59</v>
      </c>
      <c r="T13" s="500"/>
      <c r="U13" s="500"/>
      <c r="V13" s="500" t="s">
        <v>55</v>
      </c>
      <c r="W13" s="500" t="s">
        <v>56</v>
      </c>
      <c r="X13" s="500" t="s">
        <v>57</v>
      </c>
      <c r="Y13" s="500" t="s">
        <v>58</v>
      </c>
      <c r="Z13" s="500" t="s">
        <v>59</v>
      </c>
      <c r="AA13" s="500"/>
      <c r="AB13" s="500"/>
      <c r="AC13" s="500" t="s">
        <v>55</v>
      </c>
      <c r="AD13" s="500" t="s">
        <v>56</v>
      </c>
      <c r="AE13" s="500"/>
      <c r="AF13" s="500"/>
      <c r="AG13" s="500"/>
      <c r="AH13" s="501">
        <f t="shared" si="0"/>
        <v>20</v>
      </c>
    </row>
    <row r="14" spans="1:35" x14ac:dyDescent="0.3">
      <c r="A14" s="253" t="str">
        <f>ตั้งค่าเดือน!B12</f>
        <v>มีนาคม</v>
      </c>
      <c r="B14" s="504">
        <f>ตั้งค่าเดือน!D12</f>
        <v>2566</v>
      </c>
      <c r="C14" s="500" t="s">
        <v>57</v>
      </c>
      <c r="D14" s="500" t="s">
        <v>58</v>
      </c>
      <c r="E14" s="500" t="s">
        <v>59</v>
      </c>
      <c r="F14" s="500"/>
      <c r="G14" s="500"/>
      <c r="H14" s="500"/>
      <c r="I14" s="500" t="s">
        <v>56</v>
      </c>
      <c r="J14" s="500" t="s">
        <v>57</v>
      </c>
      <c r="K14" s="500" t="s">
        <v>58</v>
      </c>
      <c r="L14" s="500" t="s">
        <v>59</v>
      </c>
      <c r="M14" s="500"/>
      <c r="N14" s="500"/>
      <c r="O14" s="500" t="s">
        <v>55</v>
      </c>
      <c r="P14" s="500" t="s">
        <v>56</v>
      </c>
      <c r="Q14" s="500" t="s">
        <v>57</v>
      </c>
      <c r="R14" s="500" t="s">
        <v>58</v>
      </c>
      <c r="S14" s="500" t="s">
        <v>59</v>
      </c>
      <c r="T14" s="500"/>
      <c r="U14" s="500"/>
      <c r="V14" s="500" t="s">
        <v>55</v>
      </c>
      <c r="W14" s="500" t="s">
        <v>56</v>
      </c>
      <c r="X14" s="500" t="s">
        <v>57</v>
      </c>
      <c r="Y14" s="500" t="s">
        <v>58</v>
      </c>
      <c r="Z14" s="500" t="s">
        <v>59</v>
      </c>
      <c r="AA14" s="500"/>
      <c r="AB14" s="500"/>
      <c r="AC14" s="500" t="s">
        <v>55</v>
      </c>
      <c r="AD14" s="500" t="s">
        <v>56</v>
      </c>
      <c r="AE14" s="500" t="s">
        <v>57</v>
      </c>
      <c r="AF14" s="500" t="s">
        <v>58</v>
      </c>
      <c r="AG14" s="500" t="s">
        <v>59</v>
      </c>
      <c r="AH14" s="501">
        <f t="shared" si="0"/>
        <v>22</v>
      </c>
    </row>
    <row r="15" spans="1:35" ht="24" customHeight="1" x14ac:dyDescent="0.3">
      <c r="A15" s="324"/>
      <c r="B15" s="324"/>
      <c r="C15" s="324"/>
      <c r="D15" s="640" t="s">
        <v>827</v>
      </c>
      <c r="E15" s="640"/>
      <c r="F15" s="640"/>
      <c r="G15" s="640"/>
      <c r="H15" s="640"/>
      <c r="I15" s="640"/>
      <c r="J15" s="640">
        <f>SUM(AH4:AH9)</f>
        <v>100</v>
      </c>
      <c r="K15" s="640"/>
      <c r="L15" s="499" t="s">
        <v>51</v>
      </c>
      <c r="M15" s="323"/>
      <c r="N15" s="323"/>
      <c r="O15" s="323"/>
      <c r="P15" s="323"/>
      <c r="Q15" s="640" t="s">
        <v>828</v>
      </c>
      <c r="R15" s="640"/>
      <c r="S15" s="640"/>
      <c r="T15" s="640"/>
      <c r="U15" s="640"/>
      <c r="V15" s="640"/>
      <c r="W15" s="640">
        <f>SUM(AH10:AH14)</f>
        <v>105</v>
      </c>
      <c r="X15" s="640"/>
      <c r="Y15" s="499" t="s">
        <v>51</v>
      </c>
      <c r="Z15" s="323"/>
      <c r="AA15" s="323"/>
      <c r="AB15" s="323"/>
      <c r="AC15" s="323"/>
      <c r="AD15" s="323"/>
      <c r="AE15" s="640" t="s">
        <v>123</v>
      </c>
      <c r="AF15" s="640"/>
      <c r="AG15" s="640"/>
      <c r="AH15" s="502">
        <f>SUM(AH4:AH14)</f>
        <v>205</v>
      </c>
    </row>
  </sheetData>
  <mergeCells count="39">
    <mergeCell ref="D15:I15"/>
    <mergeCell ref="J15:K15"/>
    <mergeCell ref="Q15:V15"/>
    <mergeCell ref="W15:X15"/>
    <mergeCell ref="AE15:AG15"/>
    <mergeCell ref="U2:U3"/>
    <mergeCell ref="AH2:AH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P2:P3"/>
    <mergeCell ref="Q2:Q3"/>
    <mergeCell ref="R2:R3"/>
    <mergeCell ref="S2:S3"/>
    <mergeCell ref="T2:T3"/>
    <mergeCell ref="A1:AH1"/>
    <mergeCell ref="A2:A3"/>
    <mergeCell ref="C2:C3"/>
    <mergeCell ref="D2:D3"/>
    <mergeCell ref="E2:E3"/>
    <mergeCell ref="F2:F3"/>
    <mergeCell ref="G2:G3"/>
    <mergeCell ref="H2:H3"/>
    <mergeCell ref="I2:I3"/>
    <mergeCell ref="J2:J3"/>
    <mergeCell ref="V2:V3"/>
    <mergeCell ref="K2:K3"/>
    <mergeCell ref="L2:L3"/>
    <mergeCell ref="M2:M3"/>
    <mergeCell ref="N2:N3"/>
    <mergeCell ref="O2:O3"/>
  </mergeCells>
  <conditionalFormatting sqref="C4:AG14">
    <cfRule type="cellIs" dxfId="1559" priority="1" operator="equal">
      <formula>"อา"</formula>
    </cfRule>
    <cfRule type="cellIs" dxfId="1558" priority="2" operator="equal">
      <formula>"ส"</formula>
    </cfRule>
    <cfRule type="cellIs" dxfId="1557" priority="3" operator="equal">
      <formula>"ศ"</formula>
    </cfRule>
    <cfRule type="cellIs" dxfId="1556" priority="4" operator="equal">
      <formula>"พฤ"</formula>
    </cfRule>
    <cfRule type="cellIs" dxfId="1555" priority="5" operator="equal">
      <formula>"พ"</formula>
    </cfRule>
    <cfRule type="cellIs" dxfId="1554" priority="6" operator="equal">
      <formula>"อ"</formula>
    </cfRule>
    <cfRule type="cellIs" dxfId="1553" priority="7" operator="equal">
      <formula>"จ"</formula>
    </cfRule>
    <cfRule type="cellIs" dxfId="1552" priority="8" operator="equal">
      <formula>0</formula>
    </cfRule>
  </conditionalFormatting>
  <dataValidations count="1">
    <dataValidation type="list" allowBlank="1" showInputMessage="1" showErrorMessage="1" sqref="C4:AG14" xr:uid="{CDA45B10-C040-4746-B6CE-0E47E7413E06}">
      <formula1>$AI$2:$AI$8</formula1>
    </dataValidation>
  </dataValidations>
  <pageMargins left="0.7" right="0.7" top="0.75" bottom="0.75" header="0.3" footer="0.3"/>
  <pageSetup paperSize="9" orientation="landscape" horizontalDpi="4294967293" verticalDpi="0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098A-E59E-4DDD-A8DC-5D555928C3DD}">
  <sheetPr codeName="Sheet119"/>
  <dimension ref="A1:Q35"/>
  <sheetViews>
    <sheetView workbookViewId="0">
      <selection activeCell="M3" sqref="M3:N4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IF(วิชา12!$N$2="","",วิชา12!$N$2)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IF(B1="","",AVERAGE(วิชา12!K6:K65))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IF(วิชา12!C5="","",วิชา12!C5)</f>
        <v>70</v>
      </c>
      <c r="D5" s="120">
        <f>IF(วิชา12!D5="","",วิชา12!D5)</f>
        <v>30</v>
      </c>
      <c r="E5" s="120">
        <f>IF(วิชา12!E5="","",วิชา12!E5)</f>
        <v>100</v>
      </c>
      <c r="F5" s="966"/>
      <c r="G5" s="120">
        <f>IF(วิชา12!G5="","",วิชา12!G5)</f>
        <v>70</v>
      </c>
      <c r="H5" s="120">
        <f>IF(วิชา12!H5="","",วิชา12!H5)</f>
        <v>30</v>
      </c>
      <c r="I5" s="120">
        <f>IF(วิชา12!I5="","",วิชา12!I5)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17" ht="20.100000000000001" customHeight="1" x14ac:dyDescent="0.3">
      <c r="A6" s="267">
        <f>IF(P2="","",IF(P2=1,1,31))</f>
        <v>1</v>
      </c>
      <c r="B6" s="114" t="str">
        <f>IF($P$2=1,IF(วิชา12!B6="","",วิชา12!B6),IF(วิชา12!B36="","",วิชา12!B36))</f>
        <v/>
      </c>
      <c r="C6" s="123" t="str">
        <f>IF($P$2=1,IF(วิชา12!C6="","",วิชา12!C6),IF(วิชา12!C36="","",วิชา12!C36))</f>
        <v/>
      </c>
      <c r="D6" s="123" t="str">
        <f>IF($P$2=1,IF(วิชา12!D6="","",วิชา12!D6),IF(วิชา12!D36="","",วิชา12!D36))</f>
        <v/>
      </c>
      <c r="E6" s="123" t="str">
        <f>IF($P$2=1,IF(วิชา12!E6="","",วิชา12!E6),IF(วิชา12!E36="","",วิชา12!E36))</f>
        <v/>
      </c>
      <c r="F6" s="122" t="str">
        <f>IF($P$2=1,IF(วิชา12!F6="","",วิชา12!F6),IF(วิชา12!F36="","",วิชา12!F36))</f>
        <v/>
      </c>
      <c r="G6" s="123" t="str">
        <f>IF($P$2=1,IF(วิชา12!G6="","",วิชา12!G6),IF(วิชา12!G36="","",วิชา12!G36))</f>
        <v/>
      </c>
      <c r="H6" s="123" t="str">
        <f>IF($P$2=1,IF(วิชา12!H6="","",วิชา12!H6),IF(วิชา12!H36="","",วิชา12!H36))</f>
        <v/>
      </c>
      <c r="I6" s="123" t="str">
        <f>IF($P$2=1,IF(วิชา12!I6="","",วิชา12!I6),IF(วิชา12!I36="","",วิชา12!I36))</f>
        <v/>
      </c>
      <c r="J6" s="122" t="str">
        <f>IF($P$2=1,IF(วิชา12!J6="","",วิชา12!J6),IF(วิชา12!J36="","",วิชา12!J36))</f>
        <v/>
      </c>
      <c r="K6" s="123" t="str">
        <f>IF($P$2=1,IF(วิชา12!K6="","",วิชา12!K6),IF(วิชา12!K36="","",วิชา12!K36))</f>
        <v/>
      </c>
      <c r="L6" s="122" t="str">
        <f>IF($P$2=1,IF(วิชา12!L6="","",วิชา12!L6),IF(วิชา12!L36="","",วิชา12!L36))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267">
        <f>A6+1</f>
        <v>2</v>
      </c>
      <c r="B7" s="114" t="str">
        <f>IF($P$2=1,IF(วิชา12!B7="","",วิชา12!B7),IF(วิชา12!B37="","",วิชา12!B37))</f>
        <v/>
      </c>
      <c r="C7" s="123" t="str">
        <f>IF($P$2=1,IF(วิชา12!C7="","",วิชา12!C7),IF(วิชา12!C37="","",วิชา12!C37))</f>
        <v/>
      </c>
      <c r="D7" s="123" t="str">
        <f>IF($P$2=1,IF(วิชา12!D7="","",วิชา12!D7),IF(วิชา12!D37="","",วิชา12!D37))</f>
        <v/>
      </c>
      <c r="E7" s="123" t="str">
        <f>IF($P$2=1,IF(วิชา12!E7="","",วิชา12!E7),IF(วิชา12!E37="","",วิชา12!E37))</f>
        <v/>
      </c>
      <c r="F7" s="122" t="str">
        <f>IF($P$2=1,IF(วิชา12!F7="","",วิชา12!F7),IF(วิชา12!F37="","",วิชา12!F37))</f>
        <v/>
      </c>
      <c r="G7" s="123" t="str">
        <f>IF($P$2=1,IF(วิชา12!G7="","",วิชา12!G7),IF(วิชา12!G37="","",วิชา12!G37))</f>
        <v/>
      </c>
      <c r="H7" s="123" t="str">
        <f>IF($P$2=1,IF(วิชา12!H7="","",วิชา12!H7),IF(วิชา12!H37="","",วิชา12!H37))</f>
        <v/>
      </c>
      <c r="I7" s="123" t="str">
        <f>IF($P$2=1,IF(วิชา12!I7="","",วิชา12!I7),IF(วิชา12!I37="","",วิชา12!I37))</f>
        <v/>
      </c>
      <c r="J7" s="122" t="str">
        <f>IF($P$2=1,IF(วิชา12!J7="","",วิชา12!J7),IF(วิชา12!J37="","",วิชา12!J37))</f>
        <v/>
      </c>
      <c r="K7" s="123" t="str">
        <f>IF($P$2=1,IF(วิชา12!K7="","",วิชา12!K7),IF(วิชา12!K37="","",วิชา12!K37))</f>
        <v/>
      </c>
      <c r="L7" s="122" t="str">
        <f>IF($P$2=1,IF(วิชา12!L7="","",วิชา12!L7),IF(วิชา12!L37="","",วิชา12!L37))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267">
        <f t="shared" ref="A8:A35" si="2">A7+1</f>
        <v>3</v>
      </c>
      <c r="B8" s="114" t="str">
        <f>IF($P$2=1,IF(วิชา12!B8="","",วิชา12!B8),IF(วิชา12!B38="","",วิชา12!B38))</f>
        <v/>
      </c>
      <c r="C8" s="123" t="str">
        <f>IF($P$2=1,IF(วิชา12!C8="","",วิชา12!C8),IF(วิชา12!C38="","",วิชา12!C38))</f>
        <v/>
      </c>
      <c r="D8" s="123" t="str">
        <f>IF($P$2=1,IF(วิชา12!D8="","",วิชา12!D8),IF(วิชา12!D38="","",วิชา12!D38))</f>
        <v/>
      </c>
      <c r="E8" s="123" t="str">
        <f>IF($P$2=1,IF(วิชา12!E8="","",วิชา12!E8),IF(วิชา12!E38="","",วิชา12!E38))</f>
        <v/>
      </c>
      <c r="F8" s="122" t="str">
        <f>IF($P$2=1,IF(วิชา12!F8="","",วิชา12!F8),IF(วิชา12!F38="","",วิชา12!F38))</f>
        <v/>
      </c>
      <c r="G8" s="123" t="str">
        <f>IF($P$2=1,IF(วิชา12!G8="","",วิชา12!G8),IF(วิชา12!G38="","",วิชา12!G38))</f>
        <v/>
      </c>
      <c r="H8" s="123" t="str">
        <f>IF($P$2=1,IF(วิชา12!H8="","",วิชา12!H8),IF(วิชา12!H38="","",วิชา12!H38))</f>
        <v/>
      </c>
      <c r="I8" s="123" t="str">
        <f>IF($P$2=1,IF(วิชา12!I8="","",วิชา12!I8),IF(วิชา12!I38="","",วิชา12!I38))</f>
        <v/>
      </c>
      <c r="J8" s="122" t="str">
        <f>IF($P$2=1,IF(วิชา12!J8="","",วิชา12!J8),IF(วิชา12!J38="","",วิชา12!J38))</f>
        <v/>
      </c>
      <c r="K8" s="123" t="str">
        <f>IF($P$2=1,IF(วิชา12!K8="","",วิชา12!K8),IF(วิชา12!K38="","",วิชา12!K38))</f>
        <v/>
      </c>
      <c r="L8" s="122" t="str">
        <f>IF($P$2=1,IF(วิชา12!L8="","",วิชา12!L8),IF(วิชา12!L38="","",วิชา12!L38))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267">
        <f t="shared" si="2"/>
        <v>4</v>
      </c>
      <c r="B9" s="114" t="str">
        <f>IF($P$2=1,IF(วิชา12!B9="","",วิชา12!B9),IF(วิชา12!B39="","",วิชา12!B39))</f>
        <v/>
      </c>
      <c r="C9" s="123" t="str">
        <f>IF($P$2=1,IF(วิชา12!C9="","",วิชา12!C9),IF(วิชา12!C39="","",วิชา12!C39))</f>
        <v/>
      </c>
      <c r="D9" s="123" t="str">
        <f>IF($P$2=1,IF(วิชา12!D9="","",วิชา12!D9),IF(วิชา12!D39="","",วิชา12!D39))</f>
        <v/>
      </c>
      <c r="E9" s="123" t="str">
        <f>IF($P$2=1,IF(วิชา12!E9="","",วิชา12!E9),IF(วิชา12!E39="","",วิชา12!E39))</f>
        <v/>
      </c>
      <c r="F9" s="122" t="str">
        <f>IF($P$2=1,IF(วิชา12!F9="","",วิชา12!F9),IF(วิชา12!F39="","",วิชา12!F39))</f>
        <v/>
      </c>
      <c r="G9" s="123" t="str">
        <f>IF($P$2=1,IF(วิชา12!G9="","",วิชา12!G9),IF(วิชา12!G39="","",วิชา12!G39))</f>
        <v/>
      </c>
      <c r="H9" s="123" t="str">
        <f>IF($P$2=1,IF(วิชา12!H9="","",วิชา12!H9),IF(วิชา12!H39="","",วิชา12!H39))</f>
        <v/>
      </c>
      <c r="I9" s="123" t="str">
        <f>IF($P$2=1,IF(วิชา12!I9="","",วิชา12!I9),IF(วิชา12!I39="","",วิชา12!I39))</f>
        <v/>
      </c>
      <c r="J9" s="122" t="str">
        <f>IF($P$2=1,IF(วิชา12!J9="","",วิชา12!J9),IF(วิชา12!J39="","",วิชา12!J39))</f>
        <v/>
      </c>
      <c r="K9" s="123" t="str">
        <f>IF($P$2=1,IF(วิชา12!K9="","",วิชา12!K9),IF(วิชา12!K39="","",วิชา12!K39))</f>
        <v/>
      </c>
      <c r="L9" s="122" t="str">
        <f>IF($P$2=1,IF(วิชา12!L9="","",วิชา12!L9),IF(วิชา12!L39="","",วิชา12!L39))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267">
        <f t="shared" si="2"/>
        <v>5</v>
      </c>
      <c r="B10" s="114" t="str">
        <f>IF($P$2=1,IF(วิชา12!B10="","",วิชา12!B10),IF(วิชา12!B40="","",วิชา12!B40))</f>
        <v/>
      </c>
      <c r="C10" s="123" t="str">
        <f>IF($P$2=1,IF(วิชา12!C10="","",วิชา12!C10),IF(วิชา12!C40="","",วิชา12!C40))</f>
        <v/>
      </c>
      <c r="D10" s="123" t="str">
        <f>IF($P$2=1,IF(วิชา12!D10="","",วิชา12!D10),IF(วิชา12!D40="","",วิชา12!D40))</f>
        <v/>
      </c>
      <c r="E10" s="123" t="str">
        <f>IF($P$2=1,IF(วิชา12!E10="","",วิชา12!E10),IF(วิชา12!E40="","",วิชา12!E40))</f>
        <v/>
      </c>
      <c r="F10" s="122" t="str">
        <f>IF($P$2=1,IF(วิชา12!F10="","",วิชา12!F10),IF(วิชา12!F40="","",วิชา12!F40))</f>
        <v/>
      </c>
      <c r="G10" s="123" t="str">
        <f>IF($P$2=1,IF(วิชา12!G10="","",วิชา12!G10),IF(วิชา12!G40="","",วิชา12!G40))</f>
        <v/>
      </c>
      <c r="H10" s="123" t="str">
        <f>IF($P$2=1,IF(วิชา12!H10="","",วิชา12!H10),IF(วิชา12!H40="","",วิชา12!H40))</f>
        <v/>
      </c>
      <c r="I10" s="123" t="str">
        <f>IF($P$2=1,IF(วิชา12!I10="","",วิชา12!I10),IF(วิชา12!I40="","",วิชา12!I40))</f>
        <v/>
      </c>
      <c r="J10" s="122" t="str">
        <f>IF($P$2=1,IF(วิชา12!J10="","",วิชา12!J10),IF(วิชา12!J40="","",วิชา12!J40))</f>
        <v/>
      </c>
      <c r="K10" s="123" t="str">
        <f>IF($P$2=1,IF(วิชา12!K10="","",วิชา12!K10),IF(วิชา12!K40="","",วิชา12!K40))</f>
        <v/>
      </c>
      <c r="L10" s="122" t="str">
        <f>IF($P$2=1,IF(วิชา12!L10="","",วิชา12!L10),IF(วิชา12!L40="","",วิชา12!L40))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267">
        <f t="shared" si="2"/>
        <v>6</v>
      </c>
      <c r="B11" s="114" t="str">
        <f>IF($P$2=1,IF(วิชา12!B11="","",วิชา12!B11),IF(วิชา12!B41="","",วิชา12!B41))</f>
        <v/>
      </c>
      <c r="C11" s="123" t="str">
        <f>IF($P$2=1,IF(วิชา12!C11="","",วิชา12!C11),IF(วิชา12!C41="","",วิชา12!C41))</f>
        <v/>
      </c>
      <c r="D11" s="123" t="str">
        <f>IF($P$2=1,IF(วิชา12!D11="","",วิชา12!D11),IF(วิชา12!D41="","",วิชา12!D41))</f>
        <v/>
      </c>
      <c r="E11" s="123" t="str">
        <f>IF($P$2=1,IF(วิชา12!E11="","",วิชา12!E11),IF(วิชา12!E41="","",วิชา12!E41))</f>
        <v/>
      </c>
      <c r="F11" s="122" t="str">
        <f>IF($P$2=1,IF(วิชา12!F11="","",วิชา12!F11),IF(วิชา12!F41="","",วิชา12!F41))</f>
        <v/>
      </c>
      <c r="G11" s="123" t="str">
        <f>IF($P$2=1,IF(วิชา12!G11="","",วิชา12!G11),IF(วิชา12!G41="","",วิชา12!G41))</f>
        <v/>
      </c>
      <c r="H11" s="123" t="str">
        <f>IF($P$2=1,IF(วิชา12!H11="","",วิชา12!H11),IF(วิชา12!H41="","",วิชา12!H41))</f>
        <v/>
      </c>
      <c r="I11" s="123" t="str">
        <f>IF($P$2=1,IF(วิชา12!I11="","",วิชา12!I11),IF(วิชา12!I41="","",วิชา12!I41))</f>
        <v/>
      </c>
      <c r="J11" s="122" t="str">
        <f>IF($P$2=1,IF(วิชา12!J11="","",วิชา12!J11),IF(วิชา12!J41="","",วิชา12!J41))</f>
        <v/>
      </c>
      <c r="K11" s="123" t="str">
        <f>IF($P$2=1,IF(วิชา12!K11="","",วิชา12!K11),IF(วิชา12!K41="","",วิชา12!K41))</f>
        <v/>
      </c>
      <c r="L11" s="122" t="str">
        <f>IF($P$2=1,IF(วิชา12!L11="","",วิชา12!L11),IF(วิชา12!L41="","",วิชา12!L41))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267">
        <f t="shared" si="2"/>
        <v>7</v>
      </c>
      <c r="B12" s="114" t="str">
        <f>IF($P$2=1,IF(วิชา12!B12="","",วิชา12!B12),IF(วิชา12!B42="","",วิชา12!B42))</f>
        <v/>
      </c>
      <c r="C12" s="123" t="str">
        <f>IF($P$2=1,IF(วิชา12!C12="","",วิชา12!C12),IF(วิชา12!C42="","",วิชา12!C42))</f>
        <v/>
      </c>
      <c r="D12" s="123" t="str">
        <f>IF($P$2=1,IF(วิชา12!D12="","",วิชา12!D12),IF(วิชา12!D42="","",วิชา12!D42))</f>
        <v/>
      </c>
      <c r="E12" s="123" t="str">
        <f>IF($P$2=1,IF(วิชา12!E12="","",วิชา12!E12),IF(วิชา12!E42="","",วิชา12!E42))</f>
        <v/>
      </c>
      <c r="F12" s="122" t="str">
        <f>IF($P$2=1,IF(วิชา12!F12="","",วิชา12!F12),IF(วิชา12!F42="","",วิชา12!F42))</f>
        <v/>
      </c>
      <c r="G12" s="123" t="str">
        <f>IF($P$2=1,IF(วิชา12!G12="","",วิชา12!G12),IF(วิชา12!G42="","",วิชา12!G42))</f>
        <v/>
      </c>
      <c r="H12" s="123" t="str">
        <f>IF($P$2=1,IF(วิชา12!H12="","",วิชา12!H12),IF(วิชา12!H42="","",วิชา12!H42))</f>
        <v/>
      </c>
      <c r="I12" s="123" t="str">
        <f>IF($P$2=1,IF(วิชา12!I12="","",วิชา12!I12),IF(วิชา12!I42="","",วิชา12!I42))</f>
        <v/>
      </c>
      <c r="J12" s="122" t="str">
        <f>IF($P$2=1,IF(วิชา12!J12="","",วิชา12!J12),IF(วิชา12!J42="","",วิชา12!J42))</f>
        <v/>
      </c>
      <c r="K12" s="123" t="str">
        <f>IF($P$2=1,IF(วิชา12!K12="","",วิชา12!K12),IF(วิชา12!K42="","",วิชา12!K42))</f>
        <v/>
      </c>
      <c r="L12" s="122" t="str">
        <f>IF($P$2=1,IF(วิชา12!L12="","",วิชา12!L12),IF(วิชา12!L42="","",วิชา12!L42))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267">
        <f t="shared" si="2"/>
        <v>8</v>
      </c>
      <c r="B13" s="114" t="str">
        <f>IF($P$2=1,IF(วิชา12!B13="","",วิชา12!B13),IF(วิชา12!B43="","",วิชา12!B43))</f>
        <v/>
      </c>
      <c r="C13" s="123" t="str">
        <f>IF($P$2=1,IF(วิชา12!C13="","",วิชา12!C13),IF(วิชา12!C43="","",วิชา12!C43))</f>
        <v/>
      </c>
      <c r="D13" s="123" t="str">
        <f>IF($P$2=1,IF(วิชา12!D13="","",วิชา12!D13),IF(วิชา12!D43="","",วิชา12!D43))</f>
        <v/>
      </c>
      <c r="E13" s="123" t="str">
        <f>IF($P$2=1,IF(วิชา12!E13="","",วิชา12!E13),IF(วิชา12!E43="","",วิชา12!E43))</f>
        <v/>
      </c>
      <c r="F13" s="122" t="str">
        <f>IF($P$2=1,IF(วิชา12!F13="","",วิชา12!F13),IF(วิชา12!F43="","",วิชา12!F43))</f>
        <v/>
      </c>
      <c r="G13" s="123" t="str">
        <f>IF($P$2=1,IF(วิชา12!G13="","",วิชา12!G13),IF(วิชา12!G43="","",วิชา12!G43))</f>
        <v/>
      </c>
      <c r="H13" s="123" t="str">
        <f>IF($P$2=1,IF(วิชา12!H13="","",วิชา12!H13),IF(วิชา12!H43="","",วิชา12!H43))</f>
        <v/>
      </c>
      <c r="I13" s="123" t="str">
        <f>IF($P$2=1,IF(วิชา12!I13="","",วิชา12!I13),IF(วิชา12!I43="","",วิชา12!I43))</f>
        <v/>
      </c>
      <c r="J13" s="122" t="str">
        <f>IF($P$2=1,IF(วิชา12!J13="","",วิชา12!J13),IF(วิชา12!J43="","",วิชา12!J43))</f>
        <v/>
      </c>
      <c r="K13" s="123" t="str">
        <f>IF($P$2=1,IF(วิชา12!K13="","",วิชา12!K13),IF(วิชา12!K43="","",วิชา12!K43))</f>
        <v/>
      </c>
      <c r="L13" s="122" t="str">
        <f>IF($P$2=1,IF(วิชา12!L13="","",วิชา12!L13),IF(วิชา12!L43="","",วิชา12!L43))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267">
        <f t="shared" si="2"/>
        <v>9</v>
      </c>
      <c r="B14" s="114" t="str">
        <f>IF($P$2=1,IF(วิชา12!B14="","",วิชา12!B14),IF(วิชา12!B44="","",วิชา12!B44))</f>
        <v/>
      </c>
      <c r="C14" s="123" t="str">
        <f>IF($P$2=1,IF(วิชา12!C14="","",วิชา12!C14),IF(วิชา12!C44="","",วิชา12!C44))</f>
        <v/>
      </c>
      <c r="D14" s="123" t="str">
        <f>IF($P$2=1,IF(วิชา12!D14="","",วิชา12!D14),IF(วิชา12!D44="","",วิชา12!D44))</f>
        <v/>
      </c>
      <c r="E14" s="123" t="str">
        <f>IF($P$2=1,IF(วิชา12!E14="","",วิชา12!E14),IF(วิชา12!E44="","",วิชา12!E44))</f>
        <v/>
      </c>
      <c r="F14" s="122" t="str">
        <f>IF($P$2=1,IF(วิชา12!F14="","",วิชา12!F14),IF(วิชา12!F44="","",วิชา12!F44))</f>
        <v/>
      </c>
      <c r="G14" s="123" t="str">
        <f>IF($P$2=1,IF(วิชา12!G14="","",วิชา12!G14),IF(วิชา12!G44="","",วิชา12!G44))</f>
        <v/>
      </c>
      <c r="H14" s="123" t="str">
        <f>IF($P$2=1,IF(วิชา12!H14="","",วิชา12!H14),IF(วิชา12!H44="","",วิชา12!H44))</f>
        <v/>
      </c>
      <c r="I14" s="123" t="str">
        <f>IF($P$2=1,IF(วิชา12!I14="","",วิชา12!I14),IF(วิชา12!I44="","",วิชา12!I44))</f>
        <v/>
      </c>
      <c r="J14" s="122" t="str">
        <f>IF($P$2=1,IF(วิชา12!J14="","",วิชา12!J14),IF(วิชา12!J44="","",วิชา12!J44))</f>
        <v/>
      </c>
      <c r="K14" s="123" t="str">
        <f>IF($P$2=1,IF(วิชา12!K14="","",วิชา12!K14),IF(วิชา12!K44="","",วิชา12!K44))</f>
        <v/>
      </c>
      <c r="L14" s="122" t="str">
        <f>IF($P$2=1,IF(วิชา12!L14="","",วิชา12!L14),IF(วิชา12!L44="","",วิชา12!L44))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267">
        <f t="shared" si="2"/>
        <v>10</v>
      </c>
      <c r="B15" s="114" t="str">
        <f>IF($P$2=1,IF(วิชา12!B15="","",วิชา12!B15),IF(วิชา12!B45="","",วิชา12!B45))</f>
        <v/>
      </c>
      <c r="C15" s="123" t="str">
        <f>IF($P$2=1,IF(วิชา12!C15="","",วิชา12!C15),IF(วิชา12!C45="","",วิชา12!C45))</f>
        <v/>
      </c>
      <c r="D15" s="123" t="str">
        <f>IF($P$2=1,IF(วิชา12!D15="","",วิชา12!D15),IF(วิชา12!D45="","",วิชา12!D45))</f>
        <v/>
      </c>
      <c r="E15" s="123" t="str">
        <f>IF($P$2=1,IF(วิชา12!E15="","",วิชา12!E15),IF(วิชา12!E45="","",วิชา12!E45))</f>
        <v/>
      </c>
      <c r="F15" s="122" t="str">
        <f>IF($P$2=1,IF(วิชา12!F15="","",วิชา12!F15),IF(วิชา12!F45="","",วิชา12!F45))</f>
        <v/>
      </c>
      <c r="G15" s="123" t="str">
        <f>IF($P$2=1,IF(วิชา12!G15="","",วิชา12!G15),IF(วิชา12!G45="","",วิชา12!G45))</f>
        <v/>
      </c>
      <c r="H15" s="123" t="str">
        <f>IF($P$2=1,IF(วิชา12!H15="","",วิชา12!H15),IF(วิชา12!H45="","",วิชา12!H45))</f>
        <v/>
      </c>
      <c r="I15" s="123" t="str">
        <f>IF($P$2=1,IF(วิชา12!I15="","",วิชา12!I15),IF(วิชา12!I45="","",วิชา12!I45))</f>
        <v/>
      </c>
      <c r="J15" s="122" t="str">
        <f>IF($P$2=1,IF(วิชา12!J15="","",วิชา12!J15),IF(วิชา12!J45="","",วิชา12!J45))</f>
        <v/>
      </c>
      <c r="K15" s="123" t="str">
        <f>IF($P$2=1,IF(วิชา12!K15="","",วิชา12!K15),IF(วิชา12!K45="","",วิชา12!K45))</f>
        <v/>
      </c>
      <c r="L15" s="122" t="str">
        <f>IF($P$2=1,IF(วิชา12!L15="","",วิชา12!L15),IF(วิชา12!L45="","",วิชา12!L45))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267">
        <f t="shared" si="2"/>
        <v>11</v>
      </c>
      <c r="B16" s="114" t="str">
        <f>IF($P$2=1,IF(วิชา12!B16="","",วิชา12!B16),IF(วิชา12!B46="","",วิชา12!B46))</f>
        <v/>
      </c>
      <c r="C16" s="123" t="str">
        <f>IF($P$2=1,IF(วิชา12!C16="","",วิชา12!C16),IF(วิชา12!C46="","",วิชา12!C46))</f>
        <v/>
      </c>
      <c r="D16" s="123" t="str">
        <f>IF($P$2=1,IF(วิชา12!D16="","",วิชา12!D16),IF(วิชา12!D46="","",วิชา12!D46))</f>
        <v/>
      </c>
      <c r="E16" s="123" t="str">
        <f>IF($P$2=1,IF(วิชา12!E16="","",วิชา12!E16),IF(วิชา12!E46="","",วิชา12!E46))</f>
        <v/>
      </c>
      <c r="F16" s="122" t="str">
        <f>IF($P$2=1,IF(วิชา12!F16="","",วิชา12!F16),IF(วิชา12!F46="","",วิชา12!F46))</f>
        <v/>
      </c>
      <c r="G16" s="123" t="str">
        <f>IF($P$2=1,IF(วิชา12!G16="","",วิชา12!G16),IF(วิชา12!G46="","",วิชา12!G46))</f>
        <v/>
      </c>
      <c r="H16" s="123" t="str">
        <f>IF($P$2=1,IF(วิชา12!H16="","",วิชา12!H16),IF(วิชา12!H46="","",วิชา12!H46))</f>
        <v/>
      </c>
      <c r="I16" s="123" t="str">
        <f>IF($P$2=1,IF(วิชา12!I16="","",วิชา12!I16),IF(วิชา12!I46="","",วิชา12!I46))</f>
        <v/>
      </c>
      <c r="J16" s="122" t="str">
        <f>IF($P$2=1,IF(วิชา12!J16="","",วิชา12!J16),IF(วิชา12!J46="","",วิชา12!J46))</f>
        <v/>
      </c>
      <c r="K16" s="123" t="str">
        <f>IF($P$2=1,IF(วิชา12!K16="","",วิชา12!K16),IF(วิชา12!K46="","",วิชา12!K46))</f>
        <v/>
      </c>
      <c r="L16" s="122" t="str">
        <f>IF($P$2=1,IF(วิชา12!L16="","",วิชา12!L16),IF(วิชา12!L46="","",วิชา12!L46))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IF($P$2=1,IF(วิชา12!B17="","",วิชา12!B17),IF(วิชา12!B47="","",วิชา12!B47))</f>
        <v/>
      </c>
      <c r="C17" s="123" t="str">
        <f>IF($P$2=1,IF(วิชา12!C17="","",วิชา12!C17),IF(วิชา12!C47="","",วิชา12!C47))</f>
        <v/>
      </c>
      <c r="D17" s="123" t="str">
        <f>IF($P$2=1,IF(วิชา12!D17="","",วิชา12!D17),IF(วิชา12!D47="","",วิชา12!D47))</f>
        <v/>
      </c>
      <c r="E17" s="123" t="str">
        <f>IF($P$2=1,IF(วิชา12!E17="","",วิชา12!E17),IF(วิชา12!E47="","",วิชา12!E47))</f>
        <v/>
      </c>
      <c r="F17" s="122" t="str">
        <f>IF($P$2=1,IF(วิชา12!F17="","",วิชา12!F17),IF(วิชา12!F47="","",วิชา12!F47))</f>
        <v/>
      </c>
      <c r="G17" s="123" t="str">
        <f>IF($P$2=1,IF(วิชา12!G17="","",วิชา12!G17),IF(วิชา12!G47="","",วิชา12!G47))</f>
        <v/>
      </c>
      <c r="H17" s="123" t="str">
        <f>IF($P$2=1,IF(วิชา12!H17="","",วิชา12!H17),IF(วิชา12!H47="","",วิชา12!H47))</f>
        <v/>
      </c>
      <c r="I17" s="123" t="str">
        <f>IF($P$2=1,IF(วิชา12!I17="","",วิชา12!I17),IF(วิชา12!I47="","",วิชา12!I47))</f>
        <v/>
      </c>
      <c r="J17" s="122" t="str">
        <f>IF($P$2=1,IF(วิชา12!J17="","",วิชา12!J17),IF(วิชา12!J47="","",วิชา12!J47))</f>
        <v/>
      </c>
      <c r="K17" s="123" t="str">
        <f>IF($P$2=1,IF(วิชา12!K17="","",วิชา12!K17),IF(วิชา12!K47="","",วิชา12!K47))</f>
        <v/>
      </c>
      <c r="L17" s="122" t="str">
        <f>IF($P$2=1,IF(วิชา12!L17="","",วิชา12!L17),IF(วิชา12!L47="","",วิชา12!L47))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IF($P$2=1,IF(วิชา12!B18="","",วิชา12!B18),IF(วิชา12!B48="","",วิชา12!B48))</f>
        <v/>
      </c>
      <c r="C18" s="123" t="str">
        <f>IF($P$2=1,IF(วิชา12!C18="","",วิชา12!C18),IF(วิชา12!C48="","",วิชา12!C48))</f>
        <v/>
      </c>
      <c r="D18" s="123" t="str">
        <f>IF($P$2=1,IF(วิชา12!D18="","",วิชา12!D18),IF(วิชา12!D48="","",วิชา12!D48))</f>
        <v/>
      </c>
      <c r="E18" s="123" t="str">
        <f>IF($P$2=1,IF(วิชา12!E18="","",วิชา12!E18),IF(วิชา12!E48="","",วิชา12!E48))</f>
        <v/>
      </c>
      <c r="F18" s="122" t="str">
        <f>IF($P$2=1,IF(วิชา12!F18="","",วิชา12!F18),IF(วิชา12!F48="","",วิชา12!F48))</f>
        <v/>
      </c>
      <c r="G18" s="123" t="str">
        <f>IF($P$2=1,IF(วิชา12!G18="","",วิชา12!G18),IF(วิชา12!G48="","",วิชา12!G48))</f>
        <v/>
      </c>
      <c r="H18" s="123" t="str">
        <f>IF($P$2=1,IF(วิชา12!H18="","",วิชา12!H18),IF(วิชา12!H48="","",วิชา12!H48))</f>
        <v/>
      </c>
      <c r="I18" s="123" t="str">
        <f>IF($P$2=1,IF(วิชา12!I18="","",วิชา12!I18),IF(วิชา12!I48="","",วิชา12!I48))</f>
        <v/>
      </c>
      <c r="J18" s="122" t="str">
        <f>IF($P$2=1,IF(วิชา12!J18="","",วิชา12!J18),IF(วิชา12!J48="","",วิชา12!J48))</f>
        <v/>
      </c>
      <c r="K18" s="123" t="str">
        <f>IF($P$2=1,IF(วิชา12!K18="","",วิชา12!K18),IF(วิชา12!K48="","",วิชา12!K48))</f>
        <v/>
      </c>
      <c r="L18" s="122" t="str">
        <f>IF($P$2=1,IF(วิชา12!L18="","",วิชา12!L18),IF(วิชา12!L48="","",วิชา12!L48))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IF($P$2=1,IF(วิชา12!B19="","",วิชา12!B19),IF(วิชา12!B49="","",วิชา12!B49))</f>
        <v/>
      </c>
      <c r="C19" s="123" t="str">
        <f>IF($P$2=1,IF(วิชา12!C19="","",วิชา12!C19),IF(วิชา12!C49="","",วิชา12!C49))</f>
        <v/>
      </c>
      <c r="D19" s="123" t="str">
        <f>IF($P$2=1,IF(วิชา12!D19="","",วิชา12!D19),IF(วิชา12!D49="","",วิชา12!D49))</f>
        <v/>
      </c>
      <c r="E19" s="123" t="str">
        <f>IF($P$2=1,IF(วิชา12!E19="","",วิชา12!E19),IF(วิชา12!E49="","",วิชา12!E49))</f>
        <v/>
      </c>
      <c r="F19" s="122" t="str">
        <f>IF($P$2=1,IF(วิชา12!F19="","",วิชา12!F19),IF(วิชา12!F49="","",วิชา12!F49))</f>
        <v/>
      </c>
      <c r="G19" s="123" t="str">
        <f>IF($P$2=1,IF(วิชา12!G19="","",วิชา12!G19),IF(วิชา12!G49="","",วิชา12!G49))</f>
        <v/>
      </c>
      <c r="H19" s="123" t="str">
        <f>IF($P$2=1,IF(วิชา12!H19="","",วิชา12!H19),IF(วิชา12!H49="","",วิชา12!H49))</f>
        <v/>
      </c>
      <c r="I19" s="123" t="str">
        <f>IF($P$2=1,IF(วิชา12!I19="","",วิชา12!I19),IF(วิชา12!I49="","",วิชา12!I49))</f>
        <v/>
      </c>
      <c r="J19" s="122" t="str">
        <f>IF($P$2=1,IF(วิชา12!J19="","",วิชา12!J19),IF(วิชา12!J49="","",วิชา12!J49))</f>
        <v/>
      </c>
      <c r="K19" s="123" t="str">
        <f>IF($P$2=1,IF(วิชา12!K19="","",วิชา12!K19),IF(วิชา12!K49="","",วิชา12!K49))</f>
        <v/>
      </c>
      <c r="L19" s="122" t="str">
        <f>IF($P$2=1,IF(วิชา12!L19="","",วิชา12!L19),IF(วิชา12!L49="","",วิชา12!L49))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IF($P$2=1,IF(วิชา12!B20="","",วิชา12!B20),IF(วิชา12!B50="","",วิชา12!B50))</f>
        <v/>
      </c>
      <c r="C20" s="123" t="str">
        <f>IF($P$2=1,IF(วิชา12!C20="","",วิชา12!C20),IF(วิชา12!C50="","",วิชา12!C50))</f>
        <v/>
      </c>
      <c r="D20" s="123" t="str">
        <f>IF($P$2=1,IF(วิชา12!D20="","",วิชา12!D20),IF(วิชา12!D50="","",วิชา12!D50))</f>
        <v/>
      </c>
      <c r="E20" s="123" t="str">
        <f>IF($P$2=1,IF(วิชา12!E20="","",วิชา12!E20),IF(วิชา12!E50="","",วิชา12!E50))</f>
        <v/>
      </c>
      <c r="F20" s="122" t="str">
        <f>IF($P$2=1,IF(วิชา12!F20="","",วิชา12!F20),IF(วิชา12!F50="","",วิชา12!F50))</f>
        <v/>
      </c>
      <c r="G20" s="123" t="str">
        <f>IF($P$2=1,IF(วิชา12!G20="","",วิชา12!G20),IF(วิชา12!G50="","",วิชา12!G50))</f>
        <v/>
      </c>
      <c r="H20" s="123" t="str">
        <f>IF($P$2=1,IF(วิชา12!H20="","",วิชา12!H20),IF(วิชา12!H50="","",วิชา12!H50))</f>
        <v/>
      </c>
      <c r="I20" s="123" t="str">
        <f>IF($P$2=1,IF(วิชา12!I20="","",วิชา12!I20),IF(วิชา12!I50="","",วิชา12!I50))</f>
        <v/>
      </c>
      <c r="J20" s="122" t="str">
        <f>IF($P$2=1,IF(วิชา12!J20="","",วิชา12!J20),IF(วิชา12!J50="","",วิชา12!J50))</f>
        <v/>
      </c>
      <c r="K20" s="123" t="str">
        <f>IF($P$2=1,IF(วิชา12!K20="","",วิชา12!K20),IF(วิชา12!K50="","",วิชา12!K50))</f>
        <v/>
      </c>
      <c r="L20" s="122" t="str">
        <f>IF($P$2=1,IF(วิชา12!L20="","",วิชา12!L20),IF(วิชา12!L50="","",วิชา12!L50))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IF($P$2=1,IF(วิชา12!B21="","",วิชา12!B21),IF(วิชา12!B51="","",วิชา12!B51))</f>
        <v/>
      </c>
      <c r="C21" s="123" t="str">
        <f>IF($P$2=1,IF(วิชา12!C21="","",วิชา12!C21),IF(วิชา12!C51="","",วิชา12!C51))</f>
        <v/>
      </c>
      <c r="D21" s="123" t="str">
        <f>IF($P$2=1,IF(วิชา12!D21="","",วิชา12!D21),IF(วิชา12!D51="","",วิชา12!D51))</f>
        <v/>
      </c>
      <c r="E21" s="123" t="str">
        <f>IF($P$2=1,IF(วิชา12!E21="","",วิชา12!E21),IF(วิชา12!E51="","",วิชา12!E51))</f>
        <v/>
      </c>
      <c r="F21" s="122" t="str">
        <f>IF($P$2=1,IF(วิชา12!F21="","",วิชา12!F21),IF(วิชา12!F51="","",วิชา12!F51))</f>
        <v/>
      </c>
      <c r="G21" s="123" t="str">
        <f>IF($P$2=1,IF(วิชา12!G21="","",วิชา12!G21),IF(วิชา12!G51="","",วิชา12!G51))</f>
        <v/>
      </c>
      <c r="H21" s="123" t="str">
        <f>IF($P$2=1,IF(วิชา12!H21="","",วิชา12!H21),IF(วิชา12!H51="","",วิชา12!H51))</f>
        <v/>
      </c>
      <c r="I21" s="123" t="str">
        <f>IF($P$2=1,IF(วิชา12!I21="","",วิชา12!I21),IF(วิชา12!I51="","",วิชา12!I51))</f>
        <v/>
      </c>
      <c r="J21" s="122" t="str">
        <f>IF($P$2=1,IF(วิชา12!J21="","",วิชา12!J21),IF(วิชา12!J51="","",วิชา12!J51))</f>
        <v/>
      </c>
      <c r="K21" s="123" t="str">
        <f>IF($P$2=1,IF(วิชา12!K21="","",วิชา12!K21),IF(วิชา12!K51="","",วิชา12!K51))</f>
        <v/>
      </c>
      <c r="L21" s="122" t="str">
        <f>IF($P$2=1,IF(วิชา12!L21="","",วิชา12!L21),IF(วิชา12!L51="","",วิชา12!L51))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IF($P$2=1,IF(วิชา12!B22="","",วิชา12!B22),IF(วิชา12!B52="","",วิชา12!B52))</f>
        <v/>
      </c>
      <c r="C22" s="123" t="str">
        <f>IF($P$2=1,IF(วิชา12!C22="","",วิชา12!C22),IF(วิชา12!C52="","",วิชา12!C52))</f>
        <v/>
      </c>
      <c r="D22" s="123" t="str">
        <f>IF($P$2=1,IF(วิชา12!D22="","",วิชา12!D22),IF(วิชา12!D52="","",วิชา12!D52))</f>
        <v/>
      </c>
      <c r="E22" s="123" t="str">
        <f>IF($P$2=1,IF(วิชา12!E22="","",วิชา12!E22),IF(วิชา12!E52="","",วิชา12!E52))</f>
        <v/>
      </c>
      <c r="F22" s="122" t="str">
        <f>IF($P$2=1,IF(วิชา12!F22="","",วิชา12!F22),IF(วิชา12!F52="","",วิชา12!F52))</f>
        <v/>
      </c>
      <c r="G22" s="123" t="str">
        <f>IF($P$2=1,IF(วิชา12!G22="","",วิชา12!G22),IF(วิชา12!G52="","",วิชา12!G52))</f>
        <v/>
      </c>
      <c r="H22" s="123" t="str">
        <f>IF($P$2=1,IF(วิชา12!H22="","",วิชา12!H22),IF(วิชา12!H52="","",วิชา12!H52))</f>
        <v/>
      </c>
      <c r="I22" s="123" t="str">
        <f>IF($P$2=1,IF(วิชา12!I22="","",วิชา12!I22),IF(วิชา12!I52="","",วิชา12!I52))</f>
        <v/>
      </c>
      <c r="J22" s="122" t="str">
        <f>IF($P$2=1,IF(วิชา12!J22="","",วิชา12!J22),IF(วิชา12!J52="","",วิชา12!J52))</f>
        <v/>
      </c>
      <c r="K22" s="123" t="str">
        <f>IF($P$2=1,IF(วิชา12!K22="","",วิชา12!K22),IF(วิชา12!K52="","",วิชา12!K52))</f>
        <v/>
      </c>
      <c r="L22" s="122" t="str">
        <f>IF($P$2=1,IF(วิชา12!L22="","",วิชา12!L22),IF(วิชา12!L52="","",วิชา12!L52))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IF($P$2=1,IF(วิชา12!B23="","",วิชา12!B23),IF(วิชา12!B53="","",วิชา12!B53))</f>
        <v/>
      </c>
      <c r="C23" s="123" t="str">
        <f>IF($P$2=1,IF(วิชา12!C23="","",วิชา12!C23),IF(วิชา12!C53="","",วิชา12!C53))</f>
        <v/>
      </c>
      <c r="D23" s="123" t="str">
        <f>IF($P$2=1,IF(วิชา12!D23="","",วิชา12!D23),IF(วิชา12!D53="","",วิชา12!D53))</f>
        <v/>
      </c>
      <c r="E23" s="123" t="str">
        <f>IF($P$2=1,IF(วิชา12!E23="","",วิชา12!E23),IF(วิชา12!E53="","",วิชา12!E53))</f>
        <v/>
      </c>
      <c r="F23" s="122" t="str">
        <f>IF($P$2=1,IF(วิชา12!F23="","",วิชา12!F23),IF(วิชา12!F53="","",วิชา12!F53))</f>
        <v/>
      </c>
      <c r="G23" s="123" t="str">
        <f>IF($P$2=1,IF(วิชา12!G23="","",วิชา12!G23),IF(วิชา12!G53="","",วิชา12!G53))</f>
        <v/>
      </c>
      <c r="H23" s="123" t="str">
        <f>IF($P$2=1,IF(วิชา12!H23="","",วิชา12!H23),IF(วิชา12!H53="","",วิชา12!H53))</f>
        <v/>
      </c>
      <c r="I23" s="123" t="str">
        <f>IF($P$2=1,IF(วิชา12!I23="","",วิชา12!I23),IF(วิชา12!I53="","",วิชา12!I53))</f>
        <v/>
      </c>
      <c r="J23" s="122" t="str">
        <f>IF($P$2=1,IF(วิชา12!J23="","",วิชา12!J23),IF(วิชา12!J53="","",วิชา12!J53))</f>
        <v/>
      </c>
      <c r="K23" s="123" t="str">
        <f>IF($P$2=1,IF(วิชา12!K23="","",วิชา12!K23),IF(วิชา12!K53="","",วิชา12!K53))</f>
        <v/>
      </c>
      <c r="L23" s="122" t="str">
        <f>IF($P$2=1,IF(วิชา12!L23="","",วิชา12!L23),IF(วิชา12!L53="","",วิชา12!L53))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IF($P$2=1,IF(วิชา12!B24="","",วิชา12!B24),IF(วิชา12!B54="","",วิชา12!B54))</f>
        <v/>
      </c>
      <c r="C24" s="123" t="str">
        <f>IF($P$2=1,IF(วิชา12!C24="","",วิชา12!C24),IF(วิชา12!C54="","",วิชา12!C54))</f>
        <v/>
      </c>
      <c r="D24" s="123" t="str">
        <f>IF($P$2=1,IF(วิชา12!D24="","",วิชา12!D24),IF(วิชา12!D54="","",วิชา12!D54))</f>
        <v/>
      </c>
      <c r="E24" s="123" t="str">
        <f>IF($P$2=1,IF(วิชา12!E24="","",วิชา12!E24),IF(วิชา12!E54="","",วิชา12!E54))</f>
        <v/>
      </c>
      <c r="F24" s="122" t="str">
        <f>IF($P$2=1,IF(วิชา12!F24="","",วิชา12!F24),IF(วิชา12!F54="","",วิชา12!F54))</f>
        <v/>
      </c>
      <c r="G24" s="123" t="str">
        <f>IF($P$2=1,IF(วิชา12!G24="","",วิชา12!G24),IF(วิชา12!G54="","",วิชา12!G54))</f>
        <v/>
      </c>
      <c r="H24" s="123" t="str">
        <f>IF($P$2=1,IF(วิชา12!H24="","",วิชา12!H24),IF(วิชา12!H54="","",วิชา12!H54))</f>
        <v/>
      </c>
      <c r="I24" s="123" t="str">
        <f>IF($P$2=1,IF(วิชา12!I24="","",วิชา12!I24),IF(วิชา12!I54="","",วิชา12!I54))</f>
        <v/>
      </c>
      <c r="J24" s="122" t="str">
        <f>IF($P$2=1,IF(วิชา12!J24="","",วิชา12!J24),IF(วิชา12!J54="","",วิชา12!J54))</f>
        <v/>
      </c>
      <c r="K24" s="123" t="str">
        <f>IF($P$2=1,IF(วิชา12!K24="","",วิชา12!K24),IF(วิชา12!K54="","",วิชา12!K54))</f>
        <v/>
      </c>
      <c r="L24" s="122" t="str">
        <f>IF($P$2=1,IF(วิชา12!L24="","",วิชา12!L24),IF(วิชา12!L54="","",วิชา12!L54))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IF($P$2=1,IF(วิชา12!B25="","",วิชา12!B25),IF(วิชา12!B55="","",วิชา12!B55))</f>
        <v/>
      </c>
      <c r="C25" s="123" t="str">
        <f>IF($P$2=1,IF(วิชา12!C25="","",วิชา12!C25),IF(วิชา12!C55="","",วิชา12!C55))</f>
        <v/>
      </c>
      <c r="D25" s="123" t="str">
        <f>IF($P$2=1,IF(วิชา12!D25="","",วิชา12!D25),IF(วิชา12!D55="","",วิชา12!D55))</f>
        <v/>
      </c>
      <c r="E25" s="123" t="str">
        <f>IF($P$2=1,IF(วิชา12!E25="","",วิชา12!E25),IF(วิชา12!E55="","",วิชา12!E55))</f>
        <v/>
      </c>
      <c r="F25" s="122" t="str">
        <f>IF($P$2=1,IF(วิชา12!F25="","",วิชา12!F25),IF(วิชา12!F55="","",วิชา12!F55))</f>
        <v/>
      </c>
      <c r="G25" s="123" t="str">
        <f>IF($P$2=1,IF(วิชา12!G25="","",วิชา12!G25),IF(วิชา12!G55="","",วิชา12!G55))</f>
        <v/>
      </c>
      <c r="H25" s="123" t="str">
        <f>IF($P$2=1,IF(วิชา12!H25="","",วิชา12!H25),IF(วิชา12!H55="","",วิชา12!H55))</f>
        <v/>
      </c>
      <c r="I25" s="123" t="str">
        <f>IF($P$2=1,IF(วิชา12!I25="","",วิชา12!I25),IF(วิชา12!I55="","",วิชา12!I55))</f>
        <v/>
      </c>
      <c r="J25" s="122" t="str">
        <f>IF($P$2=1,IF(วิชา12!J25="","",วิชา12!J25),IF(วิชา12!J55="","",วิชา12!J55))</f>
        <v/>
      </c>
      <c r="K25" s="123" t="str">
        <f>IF($P$2=1,IF(วิชา12!K25="","",วิชา12!K25),IF(วิชา12!K55="","",วิชา12!K55))</f>
        <v/>
      </c>
      <c r="L25" s="122" t="str">
        <f>IF($P$2=1,IF(วิชา12!L25="","",วิชา12!L25),IF(วิชา12!L55="","",วิชา12!L55))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IF($P$2=1,IF(วิชา12!B26="","",วิชา12!B26),IF(วิชา12!B56="","",วิชา12!B56))</f>
        <v/>
      </c>
      <c r="C26" s="123" t="str">
        <f>IF($P$2=1,IF(วิชา12!C26="","",วิชา12!C26),IF(วิชา12!C56="","",วิชา12!C56))</f>
        <v/>
      </c>
      <c r="D26" s="123" t="str">
        <f>IF($P$2=1,IF(วิชา12!D26="","",วิชา12!D26),IF(วิชา12!D56="","",วิชา12!D56))</f>
        <v/>
      </c>
      <c r="E26" s="123" t="str">
        <f>IF($P$2=1,IF(วิชา12!E26="","",วิชา12!E26),IF(วิชา12!E56="","",วิชา12!E56))</f>
        <v/>
      </c>
      <c r="F26" s="122" t="str">
        <f>IF($P$2=1,IF(วิชา12!F26="","",วิชา12!F26),IF(วิชา12!F56="","",วิชา12!F56))</f>
        <v/>
      </c>
      <c r="G26" s="123" t="str">
        <f>IF($P$2=1,IF(วิชา12!G26="","",วิชา12!G26),IF(วิชา12!G56="","",วิชา12!G56))</f>
        <v/>
      </c>
      <c r="H26" s="123" t="str">
        <f>IF($P$2=1,IF(วิชา12!H26="","",วิชา12!H26),IF(วิชา12!H56="","",วิชา12!H56))</f>
        <v/>
      </c>
      <c r="I26" s="123" t="str">
        <f>IF($P$2=1,IF(วิชา12!I26="","",วิชา12!I26),IF(วิชา12!I56="","",วิชา12!I56))</f>
        <v/>
      </c>
      <c r="J26" s="122" t="str">
        <f>IF($P$2=1,IF(วิชา12!J26="","",วิชา12!J26),IF(วิชา12!J56="","",วิชา12!J56))</f>
        <v/>
      </c>
      <c r="K26" s="123" t="str">
        <f>IF($P$2=1,IF(วิชา12!K26="","",วิชา12!K26),IF(วิชา12!K56="","",วิชา12!K56))</f>
        <v/>
      </c>
      <c r="L26" s="122" t="str">
        <f>IF($P$2=1,IF(วิชา12!L26="","",วิชา12!L26),IF(วิชา12!L56="","",วิชา12!L56))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IF($P$2=1,IF(วิชา12!B27="","",วิชา12!B27),IF(วิชา12!B57="","",วิชา12!B57))</f>
        <v/>
      </c>
      <c r="C27" s="123" t="str">
        <f>IF($P$2=1,IF(วิชา12!C27="","",วิชา12!C27),IF(วิชา12!C57="","",วิชา12!C57))</f>
        <v/>
      </c>
      <c r="D27" s="123" t="str">
        <f>IF($P$2=1,IF(วิชา12!D27="","",วิชา12!D27),IF(วิชา12!D57="","",วิชา12!D57))</f>
        <v/>
      </c>
      <c r="E27" s="123" t="str">
        <f>IF($P$2=1,IF(วิชา12!E27="","",วิชา12!E27),IF(วิชา12!E57="","",วิชา12!E57))</f>
        <v/>
      </c>
      <c r="F27" s="122" t="str">
        <f>IF($P$2=1,IF(วิชา12!F27="","",วิชา12!F27),IF(วิชา12!F57="","",วิชา12!F57))</f>
        <v/>
      </c>
      <c r="G27" s="123" t="str">
        <f>IF($P$2=1,IF(วิชา12!G27="","",วิชา12!G27),IF(วิชา12!G57="","",วิชา12!G57))</f>
        <v/>
      </c>
      <c r="H27" s="123" t="str">
        <f>IF($P$2=1,IF(วิชา12!H27="","",วิชา12!H27),IF(วิชา12!H57="","",วิชา12!H57))</f>
        <v/>
      </c>
      <c r="I27" s="123" t="str">
        <f>IF($P$2=1,IF(วิชา12!I27="","",วิชา12!I27),IF(วิชา12!I57="","",วิชา12!I57))</f>
        <v/>
      </c>
      <c r="J27" s="122" t="str">
        <f>IF($P$2=1,IF(วิชา12!J27="","",วิชา12!J27),IF(วิชา12!J57="","",วิชา12!J57))</f>
        <v/>
      </c>
      <c r="K27" s="123" t="str">
        <f>IF($P$2=1,IF(วิชา12!K27="","",วิชา12!K27),IF(วิชา12!K57="","",วิชา12!K57))</f>
        <v/>
      </c>
      <c r="L27" s="122" t="str">
        <f>IF($P$2=1,IF(วิชา12!L27="","",วิชา12!L27),IF(วิชา12!L57="","",วิชา12!L57))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IF($P$2=1,IF(วิชา12!B28="","",วิชา12!B28),IF(วิชา12!B58="","",วิชา12!B58))</f>
        <v/>
      </c>
      <c r="C28" s="123" t="str">
        <f>IF($P$2=1,IF(วิชา12!C28="","",วิชา12!C28),IF(วิชา12!C58="","",วิชา12!C58))</f>
        <v/>
      </c>
      <c r="D28" s="123" t="str">
        <f>IF($P$2=1,IF(วิชา12!D28="","",วิชา12!D28),IF(วิชา12!D58="","",วิชา12!D58))</f>
        <v/>
      </c>
      <c r="E28" s="123" t="str">
        <f>IF($P$2=1,IF(วิชา12!E28="","",วิชา12!E28),IF(วิชา12!E58="","",วิชา12!E58))</f>
        <v/>
      </c>
      <c r="F28" s="122" t="str">
        <f>IF($P$2=1,IF(วิชา12!F28="","",วิชา12!F28),IF(วิชา12!F58="","",วิชา12!F58))</f>
        <v/>
      </c>
      <c r="G28" s="123" t="str">
        <f>IF($P$2=1,IF(วิชา12!G28="","",วิชา12!G28),IF(วิชา12!G58="","",วิชา12!G58))</f>
        <v/>
      </c>
      <c r="H28" s="123" t="str">
        <f>IF($P$2=1,IF(วิชา12!H28="","",วิชา12!H28),IF(วิชา12!H58="","",วิชา12!H58))</f>
        <v/>
      </c>
      <c r="I28" s="123" t="str">
        <f>IF($P$2=1,IF(วิชา12!I28="","",วิชา12!I28),IF(วิชา12!I58="","",วิชา12!I58))</f>
        <v/>
      </c>
      <c r="J28" s="122" t="str">
        <f>IF($P$2=1,IF(วิชา12!J28="","",วิชา12!J28),IF(วิชา12!J58="","",วิชา12!J58))</f>
        <v/>
      </c>
      <c r="K28" s="123" t="str">
        <f>IF($P$2=1,IF(วิชา12!K28="","",วิชา12!K28),IF(วิชา12!K58="","",วิชา12!K58))</f>
        <v/>
      </c>
      <c r="L28" s="122" t="str">
        <f>IF($P$2=1,IF(วิชา12!L28="","",วิชา12!L28),IF(วิชา12!L58="","",วิชา12!L58))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IF($P$2=1,IF(วิชา12!B29="","",วิชา12!B29),IF(วิชา12!B59="","",วิชา12!B59))</f>
        <v/>
      </c>
      <c r="C29" s="123" t="str">
        <f>IF($P$2=1,IF(วิชา12!C29="","",วิชา12!C29),IF(วิชา12!C59="","",วิชา12!C59))</f>
        <v/>
      </c>
      <c r="D29" s="123" t="str">
        <f>IF($P$2=1,IF(วิชา12!D29="","",วิชา12!D29),IF(วิชา12!D59="","",วิชา12!D59))</f>
        <v/>
      </c>
      <c r="E29" s="123" t="str">
        <f>IF($P$2=1,IF(วิชา12!E29="","",วิชา12!E29),IF(วิชา12!E59="","",วิชา12!E59))</f>
        <v/>
      </c>
      <c r="F29" s="122" t="str">
        <f>IF($P$2=1,IF(วิชา12!F29="","",วิชา12!F29),IF(วิชา12!F59="","",วิชา12!F59))</f>
        <v/>
      </c>
      <c r="G29" s="123" t="str">
        <f>IF($P$2=1,IF(วิชา12!G29="","",วิชา12!G29),IF(วิชา12!G59="","",วิชา12!G59))</f>
        <v/>
      </c>
      <c r="H29" s="123" t="str">
        <f>IF($P$2=1,IF(วิชา12!H29="","",วิชา12!H29),IF(วิชา12!H59="","",วิชา12!H59))</f>
        <v/>
      </c>
      <c r="I29" s="123" t="str">
        <f>IF($P$2=1,IF(วิชา12!I29="","",วิชา12!I29),IF(วิชา12!I59="","",วิชา12!I59))</f>
        <v/>
      </c>
      <c r="J29" s="122" t="str">
        <f>IF($P$2=1,IF(วิชา12!J29="","",วิชา12!J29),IF(วิชา12!J59="","",วิชา12!J59))</f>
        <v/>
      </c>
      <c r="K29" s="123" t="str">
        <f>IF($P$2=1,IF(วิชา12!K29="","",วิชา12!K29),IF(วิชา12!K59="","",วิชา12!K59))</f>
        <v/>
      </c>
      <c r="L29" s="122" t="str">
        <f>IF($P$2=1,IF(วิชา12!L29="","",วิชา12!L29),IF(วิชา12!L59="","",วิชา12!L59))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IF($P$2=1,IF(วิชา12!B30="","",วิชา12!B30),IF(วิชา12!B60="","",วิชา12!B60))</f>
        <v/>
      </c>
      <c r="C30" s="123" t="str">
        <f>IF($P$2=1,IF(วิชา12!C30="","",วิชา12!C30),IF(วิชา12!C60="","",วิชา12!C60))</f>
        <v/>
      </c>
      <c r="D30" s="123" t="str">
        <f>IF($P$2=1,IF(วิชา12!D30="","",วิชา12!D30),IF(วิชา12!D60="","",วิชา12!D60))</f>
        <v/>
      </c>
      <c r="E30" s="123" t="str">
        <f>IF($P$2=1,IF(วิชา12!E30="","",วิชา12!E30),IF(วิชา12!E60="","",วิชา12!E60))</f>
        <v/>
      </c>
      <c r="F30" s="122" t="str">
        <f>IF($P$2=1,IF(วิชา12!F30="","",วิชา12!F30),IF(วิชา12!F60="","",วิชา12!F60))</f>
        <v/>
      </c>
      <c r="G30" s="123" t="str">
        <f>IF($P$2=1,IF(วิชา12!G30="","",วิชา12!G30),IF(วิชา12!G60="","",วิชา12!G60))</f>
        <v/>
      </c>
      <c r="H30" s="123" t="str">
        <f>IF($P$2=1,IF(วิชา12!H30="","",วิชา12!H30),IF(วิชา12!H60="","",วิชา12!H60))</f>
        <v/>
      </c>
      <c r="I30" s="123" t="str">
        <f>IF($P$2=1,IF(วิชา12!I30="","",วิชา12!I30),IF(วิชา12!I60="","",วิชา12!I60))</f>
        <v/>
      </c>
      <c r="J30" s="122" t="str">
        <f>IF($P$2=1,IF(วิชา12!J30="","",วิชา12!J30),IF(วิชา12!J60="","",วิชา12!J60))</f>
        <v/>
      </c>
      <c r="K30" s="123" t="str">
        <f>IF($P$2=1,IF(วิชา12!K30="","",วิชา12!K30),IF(วิชา12!K60="","",วิชา12!K60))</f>
        <v/>
      </c>
      <c r="L30" s="122" t="str">
        <f>IF($P$2=1,IF(วิชา12!L30="","",วิชา12!L30),IF(วิชา12!L60="","",วิชา12!L60))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IF($P$2=1,IF(วิชา12!B31="","",วิชา12!B31),IF(วิชา12!B61="","",วิชา12!B61))</f>
        <v/>
      </c>
      <c r="C31" s="123" t="str">
        <f>IF($P$2=1,IF(วิชา12!C31="","",วิชา12!C31),IF(วิชา12!C61="","",วิชา12!C61))</f>
        <v/>
      </c>
      <c r="D31" s="123" t="str">
        <f>IF($P$2=1,IF(วิชา12!D31="","",วิชา12!D31),IF(วิชา12!D61="","",วิชา12!D61))</f>
        <v/>
      </c>
      <c r="E31" s="123" t="str">
        <f>IF($P$2=1,IF(วิชา12!E31="","",วิชา12!E31),IF(วิชา12!E61="","",วิชา12!E61))</f>
        <v/>
      </c>
      <c r="F31" s="122" t="str">
        <f>IF($P$2=1,IF(วิชา12!F31="","",วิชา12!F31),IF(วิชา12!F61="","",วิชา12!F61))</f>
        <v/>
      </c>
      <c r="G31" s="123" t="str">
        <f>IF($P$2=1,IF(วิชา12!G31="","",วิชา12!G31),IF(วิชา12!G61="","",วิชา12!G61))</f>
        <v/>
      </c>
      <c r="H31" s="123" t="str">
        <f>IF($P$2=1,IF(วิชา12!H31="","",วิชา12!H31),IF(วิชา12!H61="","",วิชา12!H61))</f>
        <v/>
      </c>
      <c r="I31" s="123" t="str">
        <f>IF($P$2=1,IF(วิชา12!I31="","",วิชา12!I31),IF(วิชา12!I61="","",วิชา12!I61))</f>
        <v/>
      </c>
      <c r="J31" s="122" t="str">
        <f>IF($P$2=1,IF(วิชา12!J31="","",วิชา12!J31),IF(วิชา12!J61="","",วิชา12!J61))</f>
        <v/>
      </c>
      <c r="K31" s="123" t="str">
        <f>IF($P$2=1,IF(วิชา12!K31="","",วิชา12!K31),IF(วิชา12!K61="","",วิชา12!K61))</f>
        <v/>
      </c>
      <c r="L31" s="122" t="str">
        <f>IF($P$2=1,IF(วิชา12!L31="","",วิชา12!L31),IF(วิชา12!L61="","",วิชา12!L61))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IF($P$2=1,IF(วิชา12!B32="","",วิชา12!B32),IF(วิชา12!B62="","",วิชา12!B62))</f>
        <v/>
      </c>
      <c r="C32" s="123" t="str">
        <f>IF($P$2=1,IF(วิชา12!C32="","",วิชา12!C32),IF(วิชา12!C62="","",วิชา12!C62))</f>
        <v/>
      </c>
      <c r="D32" s="123" t="str">
        <f>IF($P$2=1,IF(วิชา12!D32="","",วิชา12!D32),IF(วิชา12!D62="","",วิชา12!D62))</f>
        <v/>
      </c>
      <c r="E32" s="123" t="str">
        <f>IF($P$2=1,IF(วิชา12!E32="","",วิชา12!E32),IF(วิชา12!E62="","",วิชา12!E62))</f>
        <v/>
      </c>
      <c r="F32" s="122" t="str">
        <f>IF($P$2=1,IF(วิชา12!F32="","",วิชา12!F32),IF(วิชา12!F62="","",วิชา12!F62))</f>
        <v/>
      </c>
      <c r="G32" s="123" t="str">
        <f>IF($P$2=1,IF(วิชา12!G32="","",วิชา12!G32),IF(วิชา12!G62="","",วิชา12!G62))</f>
        <v/>
      </c>
      <c r="H32" s="123" t="str">
        <f>IF($P$2=1,IF(วิชา12!H32="","",วิชา12!H32),IF(วิชา12!H62="","",วิชา12!H62))</f>
        <v/>
      </c>
      <c r="I32" s="123" t="str">
        <f>IF($P$2=1,IF(วิชา12!I32="","",วิชา12!I32),IF(วิชา12!I62="","",วิชา12!I62))</f>
        <v/>
      </c>
      <c r="J32" s="122" t="str">
        <f>IF($P$2=1,IF(วิชา12!J32="","",วิชา12!J32),IF(วิชา12!J62="","",วิชา12!J62))</f>
        <v/>
      </c>
      <c r="K32" s="123" t="str">
        <f>IF($P$2=1,IF(วิชา12!K32="","",วิชา12!K32),IF(วิชา12!K62="","",วิชา12!K62))</f>
        <v/>
      </c>
      <c r="L32" s="122" t="str">
        <f>IF($P$2=1,IF(วิชา12!L32="","",วิชา12!L32),IF(วิชา12!L62="","",วิชา12!L62))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IF($P$2=1,IF(วิชา12!B33="","",วิชา12!B33),IF(วิชา12!B63="","",วิชา12!B63))</f>
        <v/>
      </c>
      <c r="C33" s="123" t="str">
        <f>IF($P$2=1,IF(วิชา12!C33="","",วิชา12!C33),IF(วิชา12!C63="","",วิชา12!C63))</f>
        <v/>
      </c>
      <c r="D33" s="123" t="str">
        <f>IF($P$2=1,IF(วิชา12!D33="","",วิชา12!D33),IF(วิชา12!D63="","",วิชา12!D63))</f>
        <v/>
      </c>
      <c r="E33" s="123" t="str">
        <f>IF($P$2=1,IF(วิชา12!E33="","",วิชา12!E33),IF(วิชา12!E63="","",วิชา12!E63))</f>
        <v/>
      </c>
      <c r="F33" s="122" t="str">
        <f>IF($P$2=1,IF(วิชา12!F33="","",วิชา12!F33),IF(วิชา12!F63="","",วิชา12!F63))</f>
        <v/>
      </c>
      <c r="G33" s="123" t="str">
        <f>IF($P$2=1,IF(วิชา12!G33="","",วิชา12!G33),IF(วิชา12!G63="","",วิชา12!G63))</f>
        <v/>
      </c>
      <c r="H33" s="123" t="str">
        <f>IF($P$2=1,IF(วิชา12!H33="","",วิชา12!H33),IF(วิชา12!H63="","",วิชา12!H63))</f>
        <v/>
      </c>
      <c r="I33" s="123" t="str">
        <f>IF($P$2=1,IF(วิชา12!I33="","",วิชา12!I33),IF(วิชา12!I63="","",วิชา12!I63))</f>
        <v/>
      </c>
      <c r="J33" s="122" t="str">
        <f>IF($P$2=1,IF(วิชา12!J33="","",วิชา12!J33),IF(วิชา12!J63="","",วิชา12!J63))</f>
        <v/>
      </c>
      <c r="K33" s="123" t="str">
        <f>IF($P$2=1,IF(วิชา12!K33="","",วิชา12!K33),IF(วิชา12!K63="","",วิชา12!K63))</f>
        <v/>
      </c>
      <c r="L33" s="122" t="str">
        <f>IF($P$2=1,IF(วิชา12!L33="","",วิชา12!L33),IF(วิชา12!L63="","",วิชา12!L63))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IF($P$2=1,IF(วิชา12!B34="","",วิชา12!B34),IF(วิชา12!B64="","",วิชา12!B64))</f>
        <v/>
      </c>
      <c r="C34" s="123" t="str">
        <f>IF($P$2=1,IF(วิชา12!C34="","",วิชา12!C34),IF(วิชา12!C64="","",วิชา12!C64))</f>
        <v/>
      </c>
      <c r="D34" s="123" t="str">
        <f>IF($P$2=1,IF(วิชา12!D34="","",วิชา12!D34),IF(วิชา12!D64="","",วิชา12!D64))</f>
        <v/>
      </c>
      <c r="E34" s="123" t="str">
        <f>IF($P$2=1,IF(วิชา12!E34="","",วิชา12!E34),IF(วิชา12!E64="","",วิชา12!E64))</f>
        <v/>
      </c>
      <c r="F34" s="122" t="str">
        <f>IF($P$2=1,IF(วิชา12!F34="","",วิชา12!F34),IF(วิชา12!F64="","",วิชา12!F64))</f>
        <v/>
      </c>
      <c r="G34" s="123" t="str">
        <f>IF($P$2=1,IF(วิชา12!G34="","",วิชา12!G34),IF(วิชา12!G64="","",วิชา12!G64))</f>
        <v/>
      </c>
      <c r="H34" s="123" t="str">
        <f>IF($P$2=1,IF(วิชา12!H34="","",วิชา12!H34),IF(วิชา12!H64="","",วิชา12!H64))</f>
        <v/>
      </c>
      <c r="I34" s="123" t="str">
        <f>IF($P$2=1,IF(วิชา12!I34="","",วิชา12!I34),IF(วิชา12!I64="","",วิชา12!I64))</f>
        <v/>
      </c>
      <c r="J34" s="122" t="str">
        <f>IF($P$2=1,IF(วิชา12!J34="","",วิชา12!J34),IF(วิชา12!J64="","",วิชา12!J64))</f>
        <v/>
      </c>
      <c r="K34" s="123" t="str">
        <f>IF($P$2=1,IF(วิชา12!K34="","",วิชา12!K34),IF(วิชา12!K64="","",วิชา12!K64))</f>
        <v/>
      </c>
      <c r="L34" s="122" t="str">
        <f>IF($P$2=1,IF(วิชา12!L34="","",วิชา12!L34),IF(วิชา12!L64="","",วิชา12!L64))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IF($P$2=1,IF(วิชา12!B35="","",วิชา12!B35),IF(วิชา12!B65="","",วิชา12!B65))</f>
        <v/>
      </c>
      <c r="C35" s="123" t="str">
        <f>IF($P$2=1,IF(วิชา12!C35="","",วิชา12!C35),IF(วิชา12!C65="","",วิชา12!C65))</f>
        <v/>
      </c>
      <c r="D35" s="123" t="str">
        <f>IF($P$2=1,IF(วิชา12!D35="","",วิชา12!D35),IF(วิชา12!D65="","",วิชา12!D65))</f>
        <v/>
      </c>
      <c r="E35" s="123" t="str">
        <f>IF($P$2=1,IF(วิชา12!E35="","",วิชา12!E35),IF(วิชา12!E65="","",วิชา12!E65))</f>
        <v/>
      </c>
      <c r="F35" s="122" t="str">
        <f>IF($P$2=1,IF(วิชา12!F35="","",วิชา12!F35),IF(วิชา12!F65="","",วิชา12!F65))</f>
        <v/>
      </c>
      <c r="G35" s="123" t="str">
        <f>IF($P$2=1,IF(วิชา12!G35="","",วิชา12!G35),IF(วิชา12!G65="","",วิชา12!G65))</f>
        <v/>
      </c>
      <c r="H35" s="123" t="str">
        <f>IF($P$2=1,IF(วิชา12!H35="","",วิชา12!H35),IF(วิชา12!H65="","",วิชา12!H65))</f>
        <v/>
      </c>
      <c r="I35" s="123" t="str">
        <f>IF($P$2=1,IF(วิชา12!I35="","",วิชา12!I35),IF(วิชา12!I65="","",วิชา12!I65))</f>
        <v/>
      </c>
      <c r="J35" s="122" t="str">
        <f>IF($P$2=1,IF(วิชา12!J35="","",วิชา12!J35),IF(วิชา12!J65="","",วิชา12!J65))</f>
        <v/>
      </c>
      <c r="K35" s="123" t="str">
        <f>IF($P$2=1,IF(วิชา12!K35="","",วิชา12!K35),IF(วิชา12!K65="","",วิชา12!K65))</f>
        <v/>
      </c>
      <c r="L35" s="122" t="str">
        <f>IF($P$2=1,IF(วิชา12!L35="","",วิชา12!L35),IF(วิชา12!L65="","",วิชา12!L65))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L1:L5"/>
    <mergeCell ref="M1:N1"/>
    <mergeCell ref="M2:N2"/>
    <mergeCell ref="M3:N4"/>
    <mergeCell ref="C2:C4"/>
    <mergeCell ref="D2:D4"/>
    <mergeCell ref="E2:E4"/>
    <mergeCell ref="F2:F5"/>
    <mergeCell ref="G2:G4"/>
    <mergeCell ref="A1:A2"/>
    <mergeCell ref="B1:B2"/>
    <mergeCell ref="C1:F1"/>
    <mergeCell ref="G1:J1"/>
    <mergeCell ref="K1:K5"/>
    <mergeCell ref="A3:A5"/>
    <mergeCell ref="B3:B5"/>
    <mergeCell ref="H2:H4"/>
    <mergeCell ref="I2:I4"/>
    <mergeCell ref="J2:J5"/>
  </mergeCells>
  <conditionalFormatting sqref="L6:L35">
    <cfRule type="cellIs" dxfId="15" priority="2" operator="equal">
      <formula>0</formula>
    </cfRule>
    <cfRule type="cellIs" dxfId="14" priority="3" operator="equal">
      <formula>"ย้ายออก"</formula>
    </cfRule>
  </conditionalFormatting>
  <conditionalFormatting sqref="K6:K35">
    <cfRule type="cellIs" dxfId="13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679C879-CAC8-4D78-B054-F51F8410743E}">
          <x14:formula1>
            <xm:f>รายการ!$M$2:$M$3</xm:f>
          </x14:formula1>
          <xm:sqref>P2</xm:sqref>
        </x14:dataValidation>
        <x14:dataValidation type="list" allowBlank="1" showInputMessage="1" showErrorMessage="1" xr:uid="{B8BE4817-10A1-477F-9DCB-573CF88DE826}">
          <x14:formula1>
            <xm:f>รายการ!$K$2:$K$37</xm:f>
          </x14:formula1>
          <xm:sqref>P1</xm:sqref>
        </x14:dataValidation>
      </x14:dataValidations>
    </ext>
  </extLst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016A-9656-406D-BB7E-43D53583903A}">
  <sheetPr codeName="Sheet120"/>
  <dimension ref="A1:Q35"/>
  <sheetViews>
    <sheetView workbookViewId="0">
      <selection activeCell="M3" sqref="M3:N4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IF(วิชา13!$N$2="","",วิชา13!$N$2)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IF(B1="","",AVERAGE(วิชา13!K6:K65))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IF(วิชา13!C5="","",วิชา13!C5)</f>
        <v>70</v>
      </c>
      <c r="D5" s="120">
        <f>IF(วิชา13!D5="","",วิชา13!D5)</f>
        <v>30</v>
      </c>
      <c r="E5" s="120">
        <f>IF(วิชา13!E5="","",วิชา13!E5)</f>
        <v>100</v>
      </c>
      <c r="F5" s="966"/>
      <c r="G5" s="120">
        <f>IF(วิชา13!G5="","",วิชา13!G5)</f>
        <v>70</v>
      </c>
      <c r="H5" s="120">
        <f>IF(วิชา13!H5="","",วิชา13!H5)</f>
        <v>30</v>
      </c>
      <c r="I5" s="120">
        <f>IF(วิชา13!I5="","",วิชา13!I5)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17" ht="20.100000000000001" customHeight="1" x14ac:dyDescent="0.3">
      <c r="A6" s="267">
        <f>IF(P2="","",IF(P2=1,1,31))</f>
        <v>1</v>
      </c>
      <c r="B6" s="114" t="str">
        <f>IF($P$2=1,IF(วิชา13!B6="","",วิชา13!B6),IF(วิชา13!B36="","",วิชา13!B36))</f>
        <v/>
      </c>
      <c r="C6" s="123" t="str">
        <f>IF($P$2=1,IF(วิชา13!C6="","",วิชา13!C6),IF(วิชา13!C36="","",วิชา13!C36))</f>
        <v/>
      </c>
      <c r="D6" s="123" t="str">
        <f>IF($P$2=1,IF(วิชา13!D6="","",วิชา13!D6),IF(วิชา13!D36="","",วิชา13!D36))</f>
        <v/>
      </c>
      <c r="E6" s="123" t="str">
        <f>IF($P$2=1,IF(วิชา13!E6="","",วิชา13!E6),IF(วิชา13!E36="","",วิชา13!E36))</f>
        <v/>
      </c>
      <c r="F6" s="122" t="str">
        <f>IF($P$2=1,IF(วิชา13!F6="","",วิชา13!F6),IF(วิชา13!F36="","",วิชา13!F36))</f>
        <v/>
      </c>
      <c r="G6" s="123" t="str">
        <f>IF($P$2=1,IF(วิชา13!G6="","",วิชา13!G6),IF(วิชา13!G36="","",วิชา13!G36))</f>
        <v/>
      </c>
      <c r="H6" s="123" t="str">
        <f>IF($P$2=1,IF(วิชา13!H6="","",วิชา13!H6),IF(วิชา13!H36="","",วิชา13!H36))</f>
        <v/>
      </c>
      <c r="I6" s="123" t="str">
        <f>IF($P$2=1,IF(วิชา13!I6="","",วิชา13!I6),IF(วิชา13!I36="","",วิชา13!I36))</f>
        <v/>
      </c>
      <c r="J6" s="122" t="str">
        <f>IF($P$2=1,IF(วิชา13!J6="","",วิชา13!J6),IF(วิชา13!J36="","",วิชา13!J36))</f>
        <v/>
      </c>
      <c r="K6" s="123" t="str">
        <f>IF($P$2=1,IF(วิชา13!K6="","",วิชา13!K6),IF(วิชา13!K36="","",วิชา13!K36))</f>
        <v/>
      </c>
      <c r="L6" s="122" t="str">
        <f>IF($P$2=1,IF(วิชา13!L6="","",วิชา13!L6),IF(วิชา13!L36="","",วิชา13!L36))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267">
        <f>A6+1</f>
        <v>2</v>
      </c>
      <c r="B7" s="114" t="str">
        <f>IF($P$2=1,IF(วิชา13!B7="","",วิชา13!B7),IF(วิชา13!B37="","",วิชา13!B37))</f>
        <v/>
      </c>
      <c r="C7" s="123" t="str">
        <f>IF($P$2=1,IF(วิชา13!C7="","",วิชา13!C7),IF(วิชา13!C37="","",วิชา13!C37))</f>
        <v/>
      </c>
      <c r="D7" s="123" t="str">
        <f>IF($P$2=1,IF(วิชา13!D7="","",วิชา13!D7),IF(วิชา13!D37="","",วิชา13!D37))</f>
        <v/>
      </c>
      <c r="E7" s="123" t="str">
        <f>IF($P$2=1,IF(วิชา13!E7="","",วิชา13!E7),IF(วิชา13!E37="","",วิชา13!E37))</f>
        <v/>
      </c>
      <c r="F7" s="122" t="str">
        <f>IF($P$2=1,IF(วิชา13!F7="","",วิชา13!F7),IF(วิชา13!F37="","",วิชา13!F37))</f>
        <v/>
      </c>
      <c r="G7" s="123" t="str">
        <f>IF($P$2=1,IF(วิชา13!G7="","",วิชา13!G7),IF(วิชา13!G37="","",วิชา13!G37))</f>
        <v/>
      </c>
      <c r="H7" s="123" t="str">
        <f>IF($P$2=1,IF(วิชา13!H7="","",วิชา13!H7),IF(วิชา13!H37="","",วิชา13!H37))</f>
        <v/>
      </c>
      <c r="I7" s="123" t="str">
        <f>IF($P$2=1,IF(วิชา13!I7="","",วิชา13!I7),IF(วิชา13!I37="","",วิชา13!I37))</f>
        <v/>
      </c>
      <c r="J7" s="122" t="str">
        <f>IF($P$2=1,IF(วิชา13!J7="","",วิชา13!J7),IF(วิชา13!J37="","",วิชา13!J37))</f>
        <v/>
      </c>
      <c r="K7" s="123" t="str">
        <f>IF($P$2=1,IF(วิชา13!K7="","",วิชา13!K7),IF(วิชา13!K37="","",วิชา13!K37))</f>
        <v/>
      </c>
      <c r="L7" s="122" t="str">
        <f>IF($P$2=1,IF(วิชา13!L7="","",วิชา13!L7),IF(วิชา13!L37="","",วิชา13!L37))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267">
        <f t="shared" ref="A8:A35" si="2">A7+1</f>
        <v>3</v>
      </c>
      <c r="B8" s="114" t="str">
        <f>IF($P$2=1,IF(วิชา13!B8="","",วิชา13!B8),IF(วิชา13!B38="","",วิชา13!B38))</f>
        <v/>
      </c>
      <c r="C8" s="123" t="str">
        <f>IF($P$2=1,IF(วิชา13!C8="","",วิชา13!C8),IF(วิชา13!C38="","",วิชา13!C38))</f>
        <v/>
      </c>
      <c r="D8" s="123" t="str">
        <f>IF($P$2=1,IF(วิชา13!D8="","",วิชา13!D8),IF(วิชา13!D38="","",วิชา13!D38))</f>
        <v/>
      </c>
      <c r="E8" s="123" t="str">
        <f>IF($P$2=1,IF(วิชา13!E8="","",วิชา13!E8),IF(วิชา13!E38="","",วิชา13!E38))</f>
        <v/>
      </c>
      <c r="F8" s="122" t="str">
        <f>IF($P$2=1,IF(วิชา13!F8="","",วิชา13!F8),IF(วิชา13!F38="","",วิชา13!F38))</f>
        <v/>
      </c>
      <c r="G8" s="123" t="str">
        <f>IF($P$2=1,IF(วิชา13!G8="","",วิชา13!G8),IF(วิชา13!G38="","",วิชา13!G38))</f>
        <v/>
      </c>
      <c r="H8" s="123" t="str">
        <f>IF($P$2=1,IF(วิชา13!H8="","",วิชา13!H8),IF(วิชา13!H38="","",วิชา13!H38))</f>
        <v/>
      </c>
      <c r="I8" s="123" t="str">
        <f>IF($P$2=1,IF(วิชา13!I8="","",วิชา13!I8),IF(วิชา13!I38="","",วิชา13!I38))</f>
        <v/>
      </c>
      <c r="J8" s="122" t="str">
        <f>IF($P$2=1,IF(วิชา13!J8="","",วิชา13!J8),IF(วิชา13!J38="","",วิชา13!J38))</f>
        <v/>
      </c>
      <c r="K8" s="123" t="str">
        <f>IF($P$2=1,IF(วิชา13!K8="","",วิชา13!K8),IF(วิชา13!K38="","",วิชา13!K38))</f>
        <v/>
      </c>
      <c r="L8" s="122" t="str">
        <f>IF($P$2=1,IF(วิชา13!L8="","",วิชา13!L8),IF(วิชา13!L38="","",วิชา13!L38))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267">
        <f t="shared" si="2"/>
        <v>4</v>
      </c>
      <c r="B9" s="114" t="str">
        <f>IF($P$2=1,IF(วิชา13!B9="","",วิชา13!B9),IF(วิชา13!B39="","",วิชา13!B39))</f>
        <v/>
      </c>
      <c r="C9" s="123" t="str">
        <f>IF($P$2=1,IF(วิชา13!C9="","",วิชา13!C9),IF(วิชา13!C39="","",วิชา13!C39))</f>
        <v/>
      </c>
      <c r="D9" s="123" t="str">
        <f>IF($P$2=1,IF(วิชา13!D9="","",วิชา13!D9),IF(วิชา13!D39="","",วิชา13!D39))</f>
        <v/>
      </c>
      <c r="E9" s="123" t="str">
        <f>IF($P$2=1,IF(วิชา13!E9="","",วิชา13!E9),IF(วิชา13!E39="","",วิชา13!E39))</f>
        <v/>
      </c>
      <c r="F9" s="122" t="str">
        <f>IF($P$2=1,IF(วิชา13!F9="","",วิชา13!F9),IF(วิชา13!F39="","",วิชา13!F39))</f>
        <v/>
      </c>
      <c r="G9" s="123" t="str">
        <f>IF($P$2=1,IF(วิชา13!G9="","",วิชา13!G9),IF(วิชา13!G39="","",วิชา13!G39))</f>
        <v/>
      </c>
      <c r="H9" s="123" t="str">
        <f>IF($P$2=1,IF(วิชา13!H9="","",วิชา13!H9),IF(วิชา13!H39="","",วิชา13!H39))</f>
        <v/>
      </c>
      <c r="I9" s="123" t="str">
        <f>IF($P$2=1,IF(วิชา13!I9="","",วิชา13!I9),IF(วิชา13!I39="","",วิชา13!I39))</f>
        <v/>
      </c>
      <c r="J9" s="122" t="str">
        <f>IF($P$2=1,IF(วิชา13!J9="","",วิชา13!J9),IF(วิชา13!J39="","",วิชา13!J39))</f>
        <v/>
      </c>
      <c r="K9" s="123" t="str">
        <f>IF($P$2=1,IF(วิชา13!K9="","",วิชา13!K9),IF(วิชา13!K39="","",วิชา13!K39))</f>
        <v/>
      </c>
      <c r="L9" s="122" t="str">
        <f>IF($P$2=1,IF(วิชา13!L9="","",วิชา13!L9),IF(วิชา13!L39="","",วิชา13!L39))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267">
        <f t="shared" si="2"/>
        <v>5</v>
      </c>
      <c r="B10" s="114" t="str">
        <f>IF($P$2=1,IF(วิชา13!B10="","",วิชา13!B10),IF(วิชา13!B40="","",วิชา13!B40))</f>
        <v/>
      </c>
      <c r="C10" s="123" t="str">
        <f>IF($P$2=1,IF(วิชา13!C10="","",วิชา13!C10),IF(วิชา13!C40="","",วิชา13!C40))</f>
        <v/>
      </c>
      <c r="D10" s="123" t="str">
        <f>IF($P$2=1,IF(วิชา13!D10="","",วิชา13!D10),IF(วิชา13!D40="","",วิชา13!D40))</f>
        <v/>
      </c>
      <c r="E10" s="123" t="str">
        <f>IF($P$2=1,IF(วิชา13!E10="","",วิชา13!E10),IF(วิชา13!E40="","",วิชา13!E40))</f>
        <v/>
      </c>
      <c r="F10" s="122" t="str">
        <f>IF($P$2=1,IF(วิชา13!F10="","",วิชา13!F10),IF(วิชา13!F40="","",วิชา13!F40))</f>
        <v/>
      </c>
      <c r="G10" s="123" t="str">
        <f>IF($P$2=1,IF(วิชา13!G10="","",วิชา13!G10),IF(วิชา13!G40="","",วิชา13!G40))</f>
        <v/>
      </c>
      <c r="H10" s="123" t="str">
        <f>IF($P$2=1,IF(วิชา13!H10="","",วิชา13!H10),IF(วิชา13!H40="","",วิชา13!H40))</f>
        <v/>
      </c>
      <c r="I10" s="123" t="str">
        <f>IF($P$2=1,IF(วิชา13!I10="","",วิชา13!I10),IF(วิชา13!I40="","",วิชา13!I40))</f>
        <v/>
      </c>
      <c r="J10" s="122" t="str">
        <f>IF($P$2=1,IF(วิชา13!J10="","",วิชา13!J10),IF(วิชา13!J40="","",วิชา13!J40))</f>
        <v/>
      </c>
      <c r="K10" s="123" t="str">
        <f>IF($P$2=1,IF(วิชา13!K10="","",วิชา13!K10),IF(วิชา13!K40="","",วิชา13!K40))</f>
        <v/>
      </c>
      <c r="L10" s="122" t="str">
        <f>IF($P$2=1,IF(วิชา13!L10="","",วิชา13!L10),IF(วิชา13!L40="","",วิชา13!L40))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267">
        <f t="shared" si="2"/>
        <v>6</v>
      </c>
      <c r="B11" s="114" t="str">
        <f>IF($P$2=1,IF(วิชา13!B11="","",วิชา13!B11),IF(วิชา13!B41="","",วิชา13!B41))</f>
        <v/>
      </c>
      <c r="C11" s="123" t="str">
        <f>IF($P$2=1,IF(วิชา13!C11="","",วิชา13!C11),IF(วิชา13!C41="","",วิชา13!C41))</f>
        <v/>
      </c>
      <c r="D11" s="123" t="str">
        <f>IF($P$2=1,IF(วิชา13!D11="","",วิชา13!D11),IF(วิชา13!D41="","",วิชา13!D41))</f>
        <v/>
      </c>
      <c r="E11" s="123" t="str">
        <f>IF($P$2=1,IF(วิชา13!E11="","",วิชา13!E11),IF(วิชา13!E41="","",วิชา13!E41))</f>
        <v/>
      </c>
      <c r="F11" s="122" t="str">
        <f>IF($P$2=1,IF(วิชา13!F11="","",วิชา13!F11),IF(วิชา13!F41="","",วิชา13!F41))</f>
        <v/>
      </c>
      <c r="G11" s="123" t="str">
        <f>IF($P$2=1,IF(วิชา13!G11="","",วิชา13!G11),IF(วิชา13!G41="","",วิชา13!G41))</f>
        <v/>
      </c>
      <c r="H11" s="123" t="str">
        <f>IF($P$2=1,IF(วิชา13!H11="","",วิชา13!H11),IF(วิชา13!H41="","",วิชา13!H41))</f>
        <v/>
      </c>
      <c r="I11" s="123" t="str">
        <f>IF($P$2=1,IF(วิชา13!I11="","",วิชา13!I11),IF(วิชา13!I41="","",วิชา13!I41))</f>
        <v/>
      </c>
      <c r="J11" s="122" t="str">
        <f>IF($P$2=1,IF(วิชา13!J11="","",วิชา13!J11),IF(วิชา13!J41="","",วิชา13!J41))</f>
        <v/>
      </c>
      <c r="K11" s="123" t="str">
        <f>IF($P$2=1,IF(วิชา13!K11="","",วิชา13!K11),IF(วิชา13!K41="","",วิชา13!K41))</f>
        <v/>
      </c>
      <c r="L11" s="122" t="str">
        <f>IF($P$2=1,IF(วิชา13!L11="","",วิชา13!L11),IF(วิชา13!L41="","",วิชา13!L41))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267">
        <f t="shared" si="2"/>
        <v>7</v>
      </c>
      <c r="B12" s="114" t="str">
        <f>IF($P$2=1,IF(วิชา13!B12="","",วิชา13!B12),IF(วิชา13!B42="","",วิชา13!B42))</f>
        <v/>
      </c>
      <c r="C12" s="123" t="str">
        <f>IF($P$2=1,IF(วิชา13!C12="","",วิชา13!C12),IF(วิชา13!C42="","",วิชา13!C42))</f>
        <v/>
      </c>
      <c r="D12" s="123" t="str">
        <f>IF($P$2=1,IF(วิชา13!D12="","",วิชา13!D12),IF(วิชา13!D42="","",วิชา13!D42))</f>
        <v/>
      </c>
      <c r="E12" s="123" t="str">
        <f>IF($P$2=1,IF(วิชา13!E12="","",วิชา13!E12),IF(วิชา13!E42="","",วิชา13!E42))</f>
        <v/>
      </c>
      <c r="F12" s="122" t="str">
        <f>IF($P$2=1,IF(วิชา13!F12="","",วิชา13!F12),IF(วิชา13!F42="","",วิชา13!F42))</f>
        <v/>
      </c>
      <c r="G12" s="123" t="str">
        <f>IF($P$2=1,IF(วิชา13!G12="","",วิชา13!G12),IF(วิชา13!G42="","",วิชา13!G42))</f>
        <v/>
      </c>
      <c r="H12" s="123" t="str">
        <f>IF($P$2=1,IF(วิชา13!H12="","",วิชา13!H12),IF(วิชา13!H42="","",วิชา13!H42))</f>
        <v/>
      </c>
      <c r="I12" s="123" t="str">
        <f>IF($P$2=1,IF(วิชา13!I12="","",วิชา13!I12),IF(วิชา13!I42="","",วิชา13!I42))</f>
        <v/>
      </c>
      <c r="J12" s="122" t="str">
        <f>IF($P$2=1,IF(วิชา13!J12="","",วิชา13!J12),IF(วิชา13!J42="","",วิชา13!J42))</f>
        <v/>
      </c>
      <c r="K12" s="123" t="str">
        <f>IF($P$2=1,IF(วิชา13!K12="","",วิชา13!K12),IF(วิชา13!K42="","",วิชา13!K42))</f>
        <v/>
      </c>
      <c r="L12" s="122" t="str">
        <f>IF($P$2=1,IF(วิชา13!L12="","",วิชา13!L12),IF(วิชา13!L42="","",วิชา13!L42))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267">
        <f t="shared" si="2"/>
        <v>8</v>
      </c>
      <c r="B13" s="114" t="str">
        <f>IF($P$2=1,IF(วิชา13!B13="","",วิชา13!B13),IF(วิชา13!B43="","",วิชา13!B43))</f>
        <v/>
      </c>
      <c r="C13" s="123" t="str">
        <f>IF($P$2=1,IF(วิชา13!C13="","",วิชา13!C13),IF(วิชา13!C43="","",วิชา13!C43))</f>
        <v/>
      </c>
      <c r="D13" s="123" t="str">
        <f>IF($P$2=1,IF(วิชา13!D13="","",วิชา13!D13),IF(วิชา13!D43="","",วิชา13!D43))</f>
        <v/>
      </c>
      <c r="E13" s="123" t="str">
        <f>IF($P$2=1,IF(วิชา13!E13="","",วิชา13!E13),IF(วิชา13!E43="","",วิชา13!E43))</f>
        <v/>
      </c>
      <c r="F13" s="122" t="str">
        <f>IF($P$2=1,IF(วิชา13!F13="","",วิชา13!F13),IF(วิชา13!F43="","",วิชา13!F43))</f>
        <v/>
      </c>
      <c r="G13" s="123" t="str">
        <f>IF($P$2=1,IF(วิชา13!G13="","",วิชา13!G13),IF(วิชา13!G43="","",วิชา13!G43))</f>
        <v/>
      </c>
      <c r="H13" s="123" t="str">
        <f>IF($P$2=1,IF(วิชา13!H13="","",วิชา13!H13),IF(วิชา13!H43="","",วิชา13!H43))</f>
        <v/>
      </c>
      <c r="I13" s="123" t="str">
        <f>IF($P$2=1,IF(วิชา13!I13="","",วิชา13!I13),IF(วิชา13!I43="","",วิชา13!I43))</f>
        <v/>
      </c>
      <c r="J13" s="122" t="str">
        <f>IF($P$2=1,IF(วิชา13!J13="","",วิชา13!J13),IF(วิชา13!J43="","",วิชา13!J43))</f>
        <v/>
      </c>
      <c r="K13" s="123" t="str">
        <f>IF($P$2=1,IF(วิชา13!K13="","",วิชา13!K13),IF(วิชา13!K43="","",วิชา13!K43))</f>
        <v/>
      </c>
      <c r="L13" s="122" t="str">
        <f>IF($P$2=1,IF(วิชา13!L13="","",วิชา13!L13),IF(วิชา13!L43="","",วิชา13!L43))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267">
        <f t="shared" si="2"/>
        <v>9</v>
      </c>
      <c r="B14" s="114" t="str">
        <f>IF($P$2=1,IF(วิชา13!B14="","",วิชา13!B14),IF(วิชา13!B44="","",วิชา13!B44))</f>
        <v/>
      </c>
      <c r="C14" s="123" t="str">
        <f>IF($P$2=1,IF(วิชา13!C14="","",วิชา13!C14),IF(วิชา13!C44="","",วิชา13!C44))</f>
        <v/>
      </c>
      <c r="D14" s="123" t="str">
        <f>IF($P$2=1,IF(วิชา13!D14="","",วิชา13!D14),IF(วิชา13!D44="","",วิชา13!D44))</f>
        <v/>
      </c>
      <c r="E14" s="123" t="str">
        <f>IF($P$2=1,IF(วิชา13!E14="","",วิชา13!E14),IF(วิชา13!E44="","",วิชา13!E44))</f>
        <v/>
      </c>
      <c r="F14" s="122" t="str">
        <f>IF($P$2=1,IF(วิชา13!F14="","",วิชา13!F14),IF(วิชา13!F44="","",วิชา13!F44))</f>
        <v/>
      </c>
      <c r="G14" s="123" t="str">
        <f>IF($P$2=1,IF(วิชา13!G14="","",วิชา13!G14),IF(วิชา13!G44="","",วิชา13!G44))</f>
        <v/>
      </c>
      <c r="H14" s="123" t="str">
        <f>IF($P$2=1,IF(วิชา13!H14="","",วิชา13!H14),IF(วิชา13!H44="","",วิชา13!H44))</f>
        <v/>
      </c>
      <c r="I14" s="123" t="str">
        <f>IF($P$2=1,IF(วิชา13!I14="","",วิชา13!I14),IF(วิชา13!I44="","",วิชา13!I44))</f>
        <v/>
      </c>
      <c r="J14" s="122" t="str">
        <f>IF($P$2=1,IF(วิชา13!J14="","",วิชา13!J14),IF(วิชา13!J44="","",วิชา13!J44))</f>
        <v/>
      </c>
      <c r="K14" s="123" t="str">
        <f>IF($P$2=1,IF(วิชา13!K14="","",วิชา13!K14),IF(วิชา13!K44="","",วิชา13!K44))</f>
        <v/>
      </c>
      <c r="L14" s="122" t="str">
        <f>IF($P$2=1,IF(วิชา13!L14="","",วิชา13!L14),IF(วิชา13!L44="","",วิชา13!L44))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267">
        <f t="shared" si="2"/>
        <v>10</v>
      </c>
      <c r="B15" s="114" t="str">
        <f>IF($P$2=1,IF(วิชา13!B15="","",วิชา13!B15),IF(วิชา13!B45="","",วิชา13!B45))</f>
        <v/>
      </c>
      <c r="C15" s="123" t="str">
        <f>IF($P$2=1,IF(วิชา13!C15="","",วิชา13!C15),IF(วิชา13!C45="","",วิชา13!C45))</f>
        <v/>
      </c>
      <c r="D15" s="123" t="str">
        <f>IF($P$2=1,IF(วิชา13!D15="","",วิชา13!D15),IF(วิชา13!D45="","",วิชา13!D45))</f>
        <v/>
      </c>
      <c r="E15" s="123" t="str">
        <f>IF($P$2=1,IF(วิชา13!E15="","",วิชา13!E15),IF(วิชา13!E45="","",วิชา13!E45))</f>
        <v/>
      </c>
      <c r="F15" s="122" t="str">
        <f>IF($P$2=1,IF(วิชา13!F15="","",วิชา13!F15),IF(วิชา13!F45="","",วิชา13!F45))</f>
        <v/>
      </c>
      <c r="G15" s="123" t="str">
        <f>IF($P$2=1,IF(วิชา13!G15="","",วิชา13!G15),IF(วิชา13!G45="","",วิชา13!G45))</f>
        <v/>
      </c>
      <c r="H15" s="123" t="str">
        <f>IF($P$2=1,IF(วิชา13!H15="","",วิชา13!H15),IF(วิชา13!H45="","",วิชา13!H45))</f>
        <v/>
      </c>
      <c r="I15" s="123" t="str">
        <f>IF($P$2=1,IF(วิชา13!I15="","",วิชา13!I15),IF(วิชา13!I45="","",วิชา13!I45))</f>
        <v/>
      </c>
      <c r="J15" s="122" t="str">
        <f>IF($P$2=1,IF(วิชา13!J15="","",วิชา13!J15),IF(วิชา13!J45="","",วิชา13!J45))</f>
        <v/>
      </c>
      <c r="K15" s="123" t="str">
        <f>IF($P$2=1,IF(วิชา13!K15="","",วิชา13!K15),IF(วิชา13!K45="","",วิชา13!K45))</f>
        <v/>
      </c>
      <c r="L15" s="122" t="str">
        <f>IF($P$2=1,IF(วิชา13!L15="","",วิชา13!L15),IF(วิชา13!L45="","",วิชา13!L45))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267">
        <f t="shared" si="2"/>
        <v>11</v>
      </c>
      <c r="B16" s="114" t="str">
        <f>IF($P$2=1,IF(วิชา13!B16="","",วิชา13!B16),IF(วิชา13!B46="","",วิชา13!B46))</f>
        <v/>
      </c>
      <c r="C16" s="123" t="str">
        <f>IF($P$2=1,IF(วิชา13!C16="","",วิชา13!C16),IF(วิชา13!C46="","",วิชา13!C46))</f>
        <v/>
      </c>
      <c r="D16" s="123" t="str">
        <f>IF($P$2=1,IF(วิชา13!D16="","",วิชา13!D16),IF(วิชา13!D46="","",วิชา13!D46))</f>
        <v/>
      </c>
      <c r="E16" s="123" t="str">
        <f>IF($P$2=1,IF(วิชา13!E16="","",วิชา13!E16),IF(วิชา13!E46="","",วิชา13!E46))</f>
        <v/>
      </c>
      <c r="F16" s="122" t="str">
        <f>IF($P$2=1,IF(วิชา13!F16="","",วิชา13!F16),IF(วิชา13!F46="","",วิชา13!F46))</f>
        <v/>
      </c>
      <c r="G16" s="123" t="str">
        <f>IF($P$2=1,IF(วิชา13!G16="","",วิชา13!G16),IF(วิชา13!G46="","",วิชา13!G46))</f>
        <v/>
      </c>
      <c r="H16" s="123" t="str">
        <f>IF($P$2=1,IF(วิชา13!H16="","",วิชา13!H16),IF(วิชา13!H46="","",วิชา13!H46))</f>
        <v/>
      </c>
      <c r="I16" s="123" t="str">
        <f>IF($P$2=1,IF(วิชา13!I16="","",วิชา13!I16),IF(วิชา13!I46="","",วิชา13!I46))</f>
        <v/>
      </c>
      <c r="J16" s="122" t="str">
        <f>IF($P$2=1,IF(วิชา13!J16="","",วิชา13!J16),IF(วิชา13!J46="","",วิชา13!J46))</f>
        <v/>
      </c>
      <c r="K16" s="123" t="str">
        <f>IF($P$2=1,IF(วิชา13!K16="","",วิชา13!K16),IF(วิชา13!K46="","",วิชา13!K46))</f>
        <v/>
      </c>
      <c r="L16" s="122" t="str">
        <f>IF($P$2=1,IF(วิชา13!L16="","",วิชา13!L16),IF(วิชา13!L46="","",วิชา13!L46))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IF($P$2=1,IF(วิชา13!B17="","",วิชา13!B17),IF(วิชา13!B47="","",วิชา13!B47))</f>
        <v/>
      </c>
      <c r="C17" s="123" t="str">
        <f>IF($P$2=1,IF(วิชา13!C17="","",วิชา13!C17),IF(วิชา13!C47="","",วิชา13!C47))</f>
        <v/>
      </c>
      <c r="D17" s="123" t="str">
        <f>IF($P$2=1,IF(วิชา13!D17="","",วิชา13!D17),IF(วิชา13!D47="","",วิชา13!D47))</f>
        <v/>
      </c>
      <c r="E17" s="123" t="str">
        <f>IF($P$2=1,IF(วิชา13!E17="","",วิชา13!E17),IF(วิชา13!E47="","",วิชา13!E47))</f>
        <v/>
      </c>
      <c r="F17" s="122" t="str">
        <f>IF($P$2=1,IF(วิชา13!F17="","",วิชา13!F17),IF(วิชา13!F47="","",วิชา13!F47))</f>
        <v/>
      </c>
      <c r="G17" s="123" t="str">
        <f>IF($P$2=1,IF(วิชา13!G17="","",วิชา13!G17),IF(วิชา13!G47="","",วิชา13!G47))</f>
        <v/>
      </c>
      <c r="H17" s="123" t="str">
        <f>IF($P$2=1,IF(วิชา13!H17="","",วิชา13!H17),IF(วิชา13!H47="","",วิชา13!H47))</f>
        <v/>
      </c>
      <c r="I17" s="123" t="str">
        <f>IF($P$2=1,IF(วิชา13!I17="","",วิชา13!I17),IF(วิชา13!I47="","",วิชา13!I47))</f>
        <v/>
      </c>
      <c r="J17" s="122" t="str">
        <f>IF($P$2=1,IF(วิชา13!J17="","",วิชา13!J17),IF(วิชา13!J47="","",วิชา13!J47))</f>
        <v/>
      </c>
      <c r="K17" s="123" t="str">
        <f>IF($P$2=1,IF(วิชา13!K17="","",วิชา13!K17),IF(วิชา13!K47="","",วิชา13!K47))</f>
        <v/>
      </c>
      <c r="L17" s="122" t="str">
        <f>IF($P$2=1,IF(วิชา13!L17="","",วิชา13!L17),IF(วิชา13!L47="","",วิชา13!L47))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IF($P$2=1,IF(วิชา13!B18="","",วิชา13!B18),IF(วิชา13!B48="","",วิชา13!B48))</f>
        <v/>
      </c>
      <c r="C18" s="123" t="str">
        <f>IF($P$2=1,IF(วิชา13!C18="","",วิชา13!C18),IF(วิชา13!C48="","",วิชา13!C48))</f>
        <v/>
      </c>
      <c r="D18" s="123" t="str">
        <f>IF($P$2=1,IF(วิชา13!D18="","",วิชา13!D18),IF(วิชา13!D48="","",วิชา13!D48))</f>
        <v/>
      </c>
      <c r="E18" s="123" t="str">
        <f>IF($P$2=1,IF(วิชา13!E18="","",วิชา13!E18),IF(วิชา13!E48="","",วิชา13!E48))</f>
        <v/>
      </c>
      <c r="F18" s="122" t="str">
        <f>IF($P$2=1,IF(วิชา13!F18="","",วิชา13!F18),IF(วิชา13!F48="","",วิชา13!F48))</f>
        <v/>
      </c>
      <c r="G18" s="123" t="str">
        <f>IF($P$2=1,IF(วิชา13!G18="","",วิชา13!G18),IF(วิชา13!G48="","",วิชา13!G48))</f>
        <v/>
      </c>
      <c r="H18" s="123" t="str">
        <f>IF($P$2=1,IF(วิชา13!H18="","",วิชา13!H18),IF(วิชา13!H48="","",วิชา13!H48))</f>
        <v/>
      </c>
      <c r="I18" s="123" t="str">
        <f>IF($P$2=1,IF(วิชา13!I18="","",วิชา13!I18),IF(วิชา13!I48="","",วิชา13!I48))</f>
        <v/>
      </c>
      <c r="J18" s="122" t="str">
        <f>IF($P$2=1,IF(วิชา13!J18="","",วิชา13!J18),IF(วิชา13!J48="","",วิชา13!J48))</f>
        <v/>
      </c>
      <c r="K18" s="123" t="str">
        <f>IF($P$2=1,IF(วิชา13!K18="","",วิชา13!K18),IF(วิชา13!K48="","",วิชา13!K48))</f>
        <v/>
      </c>
      <c r="L18" s="122" t="str">
        <f>IF($P$2=1,IF(วิชา13!L18="","",วิชา13!L18),IF(วิชา13!L48="","",วิชา13!L48))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IF($P$2=1,IF(วิชา13!B19="","",วิชา13!B19),IF(วิชา13!B49="","",วิชา13!B49))</f>
        <v/>
      </c>
      <c r="C19" s="123" t="str">
        <f>IF($P$2=1,IF(วิชา13!C19="","",วิชา13!C19),IF(วิชา13!C49="","",วิชา13!C49))</f>
        <v/>
      </c>
      <c r="D19" s="123" t="str">
        <f>IF($P$2=1,IF(วิชา13!D19="","",วิชา13!D19),IF(วิชา13!D49="","",วิชา13!D49))</f>
        <v/>
      </c>
      <c r="E19" s="123" t="str">
        <f>IF($P$2=1,IF(วิชา13!E19="","",วิชา13!E19),IF(วิชา13!E49="","",วิชา13!E49))</f>
        <v/>
      </c>
      <c r="F19" s="122" t="str">
        <f>IF($P$2=1,IF(วิชา13!F19="","",วิชา13!F19),IF(วิชา13!F49="","",วิชา13!F49))</f>
        <v/>
      </c>
      <c r="G19" s="123" t="str">
        <f>IF($P$2=1,IF(วิชา13!G19="","",วิชา13!G19),IF(วิชา13!G49="","",วิชา13!G49))</f>
        <v/>
      </c>
      <c r="H19" s="123" t="str">
        <f>IF($P$2=1,IF(วิชา13!H19="","",วิชา13!H19),IF(วิชา13!H49="","",วิชา13!H49))</f>
        <v/>
      </c>
      <c r="I19" s="123" t="str">
        <f>IF($P$2=1,IF(วิชา13!I19="","",วิชา13!I19),IF(วิชา13!I49="","",วิชา13!I49))</f>
        <v/>
      </c>
      <c r="J19" s="122" t="str">
        <f>IF($P$2=1,IF(วิชา13!J19="","",วิชา13!J19),IF(วิชา13!J49="","",วิชา13!J49))</f>
        <v/>
      </c>
      <c r="K19" s="123" t="str">
        <f>IF($P$2=1,IF(วิชา13!K19="","",วิชา13!K19),IF(วิชา13!K49="","",วิชา13!K49))</f>
        <v/>
      </c>
      <c r="L19" s="122" t="str">
        <f>IF($P$2=1,IF(วิชา13!L19="","",วิชา13!L19),IF(วิชา13!L49="","",วิชา13!L49))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IF($P$2=1,IF(วิชา13!B20="","",วิชา13!B20),IF(วิชา13!B50="","",วิชา13!B50))</f>
        <v/>
      </c>
      <c r="C20" s="123" t="str">
        <f>IF($P$2=1,IF(วิชา13!C20="","",วิชา13!C20),IF(วิชา13!C50="","",วิชา13!C50))</f>
        <v/>
      </c>
      <c r="D20" s="123" t="str">
        <f>IF($P$2=1,IF(วิชา13!D20="","",วิชา13!D20),IF(วิชา13!D50="","",วิชา13!D50))</f>
        <v/>
      </c>
      <c r="E20" s="123" t="str">
        <f>IF($P$2=1,IF(วิชา13!E20="","",วิชา13!E20),IF(วิชา13!E50="","",วิชา13!E50))</f>
        <v/>
      </c>
      <c r="F20" s="122" t="str">
        <f>IF($P$2=1,IF(วิชา13!F20="","",วิชา13!F20),IF(วิชา13!F50="","",วิชา13!F50))</f>
        <v/>
      </c>
      <c r="G20" s="123" t="str">
        <f>IF($P$2=1,IF(วิชา13!G20="","",วิชา13!G20),IF(วิชา13!G50="","",วิชา13!G50))</f>
        <v/>
      </c>
      <c r="H20" s="123" t="str">
        <f>IF($P$2=1,IF(วิชา13!H20="","",วิชา13!H20),IF(วิชา13!H50="","",วิชา13!H50))</f>
        <v/>
      </c>
      <c r="I20" s="123" t="str">
        <f>IF($P$2=1,IF(วิชา13!I20="","",วิชา13!I20),IF(วิชา13!I50="","",วิชา13!I50))</f>
        <v/>
      </c>
      <c r="J20" s="122" t="str">
        <f>IF($P$2=1,IF(วิชา13!J20="","",วิชา13!J20),IF(วิชา13!J50="","",วิชา13!J50))</f>
        <v/>
      </c>
      <c r="K20" s="123" t="str">
        <f>IF($P$2=1,IF(วิชา13!K20="","",วิชา13!K20),IF(วิชา13!K50="","",วิชา13!K50))</f>
        <v/>
      </c>
      <c r="L20" s="122" t="str">
        <f>IF($P$2=1,IF(วิชา13!L20="","",วิชา13!L20),IF(วิชา13!L50="","",วิชา13!L50))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IF($P$2=1,IF(วิชา13!B21="","",วิชา13!B21),IF(วิชา13!B51="","",วิชา13!B51))</f>
        <v/>
      </c>
      <c r="C21" s="123" t="str">
        <f>IF($P$2=1,IF(วิชา13!C21="","",วิชา13!C21),IF(วิชา13!C51="","",วิชา13!C51))</f>
        <v/>
      </c>
      <c r="D21" s="123" t="str">
        <f>IF($P$2=1,IF(วิชา13!D21="","",วิชา13!D21),IF(วิชา13!D51="","",วิชา13!D51))</f>
        <v/>
      </c>
      <c r="E21" s="123" t="str">
        <f>IF($P$2=1,IF(วิชา13!E21="","",วิชา13!E21),IF(วิชา13!E51="","",วิชา13!E51))</f>
        <v/>
      </c>
      <c r="F21" s="122" t="str">
        <f>IF($P$2=1,IF(วิชา13!F21="","",วิชา13!F21),IF(วิชา13!F51="","",วิชา13!F51))</f>
        <v/>
      </c>
      <c r="G21" s="123" t="str">
        <f>IF($P$2=1,IF(วิชา13!G21="","",วิชา13!G21),IF(วิชา13!G51="","",วิชา13!G51))</f>
        <v/>
      </c>
      <c r="H21" s="123" t="str">
        <f>IF($P$2=1,IF(วิชา13!H21="","",วิชา13!H21),IF(วิชา13!H51="","",วิชา13!H51))</f>
        <v/>
      </c>
      <c r="I21" s="123" t="str">
        <f>IF($P$2=1,IF(วิชา13!I21="","",วิชา13!I21),IF(วิชา13!I51="","",วิชา13!I51))</f>
        <v/>
      </c>
      <c r="J21" s="122" t="str">
        <f>IF($P$2=1,IF(วิชา13!J21="","",วิชา13!J21),IF(วิชา13!J51="","",วิชา13!J51))</f>
        <v/>
      </c>
      <c r="K21" s="123" t="str">
        <f>IF($P$2=1,IF(วิชา13!K21="","",วิชา13!K21),IF(วิชา13!K51="","",วิชา13!K51))</f>
        <v/>
      </c>
      <c r="L21" s="122" t="str">
        <f>IF($P$2=1,IF(วิชา13!L21="","",วิชา13!L21),IF(วิชา13!L51="","",วิชา13!L51))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IF($P$2=1,IF(วิชา13!B22="","",วิชา13!B22),IF(วิชา13!B52="","",วิชา13!B52))</f>
        <v/>
      </c>
      <c r="C22" s="123" t="str">
        <f>IF($P$2=1,IF(วิชา13!C22="","",วิชา13!C22),IF(วิชา13!C52="","",วิชา13!C52))</f>
        <v/>
      </c>
      <c r="D22" s="123" t="str">
        <f>IF($P$2=1,IF(วิชา13!D22="","",วิชา13!D22),IF(วิชา13!D52="","",วิชา13!D52))</f>
        <v/>
      </c>
      <c r="E22" s="123" t="str">
        <f>IF($P$2=1,IF(วิชา13!E22="","",วิชา13!E22),IF(วิชา13!E52="","",วิชา13!E52))</f>
        <v/>
      </c>
      <c r="F22" s="122" t="str">
        <f>IF($P$2=1,IF(วิชา13!F22="","",วิชา13!F22),IF(วิชา13!F52="","",วิชา13!F52))</f>
        <v/>
      </c>
      <c r="G22" s="123" t="str">
        <f>IF($P$2=1,IF(วิชา13!G22="","",วิชา13!G22),IF(วิชา13!G52="","",วิชา13!G52))</f>
        <v/>
      </c>
      <c r="H22" s="123" t="str">
        <f>IF($P$2=1,IF(วิชา13!H22="","",วิชา13!H22),IF(วิชา13!H52="","",วิชา13!H52))</f>
        <v/>
      </c>
      <c r="I22" s="123" t="str">
        <f>IF($P$2=1,IF(วิชา13!I22="","",วิชา13!I22),IF(วิชา13!I52="","",วิชา13!I52))</f>
        <v/>
      </c>
      <c r="J22" s="122" t="str">
        <f>IF($P$2=1,IF(วิชา13!J22="","",วิชา13!J22),IF(วิชา13!J52="","",วิชา13!J52))</f>
        <v/>
      </c>
      <c r="K22" s="123" t="str">
        <f>IF($P$2=1,IF(วิชา13!K22="","",วิชา13!K22),IF(วิชา13!K52="","",วิชา13!K52))</f>
        <v/>
      </c>
      <c r="L22" s="122" t="str">
        <f>IF($P$2=1,IF(วิชา13!L22="","",วิชา13!L22),IF(วิชา13!L52="","",วิชา13!L52))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IF($P$2=1,IF(วิชา13!B23="","",วิชา13!B23),IF(วิชา13!B53="","",วิชา13!B53))</f>
        <v/>
      </c>
      <c r="C23" s="123" t="str">
        <f>IF($P$2=1,IF(วิชา13!C23="","",วิชา13!C23),IF(วิชา13!C53="","",วิชา13!C53))</f>
        <v/>
      </c>
      <c r="D23" s="123" t="str">
        <f>IF($P$2=1,IF(วิชา13!D23="","",วิชา13!D23),IF(วิชา13!D53="","",วิชา13!D53))</f>
        <v/>
      </c>
      <c r="E23" s="123" t="str">
        <f>IF($P$2=1,IF(วิชา13!E23="","",วิชา13!E23),IF(วิชา13!E53="","",วิชา13!E53))</f>
        <v/>
      </c>
      <c r="F23" s="122" t="str">
        <f>IF($P$2=1,IF(วิชา13!F23="","",วิชา13!F23),IF(วิชา13!F53="","",วิชา13!F53))</f>
        <v/>
      </c>
      <c r="G23" s="123" t="str">
        <f>IF($P$2=1,IF(วิชา13!G23="","",วิชา13!G23),IF(วิชา13!G53="","",วิชา13!G53))</f>
        <v/>
      </c>
      <c r="H23" s="123" t="str">
        <f>IF($P$2=1,IF(วิชา13!H23="","",วิชา13!H23),IF(วิชา13!H53="","",วิชา13!H53))</f>
        <v/>
      </c>
      <c r="I23" s="123" t="str">
        <f>IF($P$2=1,IF(วิชา13!I23="","",วิชา13!I23),IF(วิชา13!I53="","",วิชา13!I53))</f>
        <v/>
      </c>
      <c r="J23" s="122" t="str">
        <f>IF($P$2=1,IF(วิชา13!J23="","",วิชา13!J23),IF(วิชา13!J53="","",วิชา13!J53))</f>
        <v/>
      </c>
      <c r="K23" s="123" t="str">
        <f>IF($P$2=1,IF(วิชา13!K23="","",วิชา13!K23),IF(วิชา13!K53="","",วิชา13!K53))</f>
        <v/>
      </c>
      <c r="L23" s="122" t="str">
        <f>IF($P$2=1,IF(วิชา13!L23="","",วิชา13!L23),IF(วิชา13!L53="","",วิชา13!L53))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IF($P$2=1,IF(วิชา13!B24="","",วิชา13!B24),IF(วิชา13!B54="","",วิชา13!B54))</f>
        <v/>
      </c>
      <c r="C24" s="123" t="str">
        <f>IF($P$2=1,IF(วิชา13!C24="","",วิชา13!C24),IF(วิชา13!C54="","",วิชา13!C54))</f>
        <v/>
      </c>
      <c r="D24" s="123" t="str">
        <f>IF($P$2=1,IF(วิชา13!D24="","",วิชา13!D24),IF(วิชา13!D54="","",วิชา13!D54))</f>
        <v/>
      </c>
      <c r="E24" s="123" t="str">
        <f>IF($P$2=1,IF(วิชา13!E24="","",วิชา13!E24),IF(วิชา13!E54="","",วิชา13!E54))</f>
        <v/>
      </c>
      <c r="F24" s="122" t="str">
        <f>IF($P$2=1,IF(วิชา13!F24="","",วิชา13!F24),IF(วิชา13!F54="","",วิชา13!F54))</f>
        <v/>
      </c>
      <c r="G24" s="123" t="str">
        <f>IF($P$2=1,IF(วิชา13!G24="","",วิชา13!G24),IF(วิชา13!G54="","",วิชา13!G54))</f>
        <v/>
      </c>
      <c r="H24" s="123" t="str">
        <f>IF($P$2=1,IF(วิชา13!H24="","",วิชา13!H24),IF(วิชา13!H54="","",วิชา13!H54))</f>
        <v/>
      </c>
      <c r="I24" s="123" t="str">
        <f>IF($P$2=1,IF(วิชา13!I24="","",วิชา13!I24),IF(วิชา13!I54="","",วิชา13!I54))</f>
        <v/>
      </c>
      <c r="J24" s="122" t="str">
        <f>IF($P$2=1,IF(วิชา13!J24="","",วิชา13!J24),IF(วิชา13!J54="","",วิชา13!J54))</f>
        <v/>
      </c>
      <c r="K24" s="123" t="str">
        <f>IF($P$2=1,IF(วิชา13!K24="","",วิชา13!K24),IF(วิชา13!K54="","",วิชา13!K54))</f>
        <v/>
      </c>
      <c r="L24" s="122" t="str">
        <f>IF($P$2=1,IF(วิชา13!L24="","",วิชา13!L24),IF(วิชา13!L54="","",วิชา13!L54))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IF($P$2=1,IF(วิชา13!B25="","",วิชา13!B25),IF(วิชา13!B55="","",วิชา13!B55))</f>
        <v/>
      </c>
      <c r="C25" s="123" t="str">
        <f>IF($P$2=1,IF(วิชา13!C25="","",วิชา13!C25),IF(วิชา13!C55="","",วิชา13!C55))</f>
        <v/>
      </c>
      <c r="D25" s="123" t="str">
        <f>IF($P$2=1,IF(วิชา13!D25="","",วิชา13!D25),IF(วิชา13!D55="","",วิชา13!D55))</f>
        <v/>
      </c>
      <c r="E25" s="123" t="str">
        <f>IF($P$2=1,IF(วิชา13!E25="","",วิชา13!E25),IF(วิชา13!E55="","",วิชา13!E55))</f>
        <v/>
      </c>
      <c r="F25" s="122" t="str">
        <f>IF($P$2=1,IF(วิชา13!F25="","",วิชา13!F25),IF(วิชา13!F55="","",วิชา13!F55))</f>
        <v/>
      </c>
      <c r="G25" s="123" t="str">
        <f>IF($P$2=1,IF(วิชา13!G25="","",วิชา13!G25),IF(วิชา13!G55="","",วิชา13!G55))</f>
        <v/>
      </c>
      <c r="H25" s="123" t="str">
        <f>IF($P$2=1,IF(วิชา13!H25="","",วิชา13!H25),IF(วิชา13!H55="","",วิชา13!H55))</f>
        <v/>
      </c>
      <c r="I25" s="123" t="str">
        <f>IF($P$2=1,IF(วิชา13!I25="","",วิชา13!I25),IF(วิชา13!I55="","",วิชา13!I55))</f>
        <v/>
      </c>
      <c r="J25" s="122" t="str">
        <f>IF($P$2=1,IF(วิชา13!J25="","",วิชา13!J25),IF(วิชา13!J55="","",วิชา13!J55))</f>
        <v/>
      </c>
      <c r="K25" s="123" t="str">
        <f>IF($P$2=1,IF(วิชา13!K25="","",วิชา13!K25),IF(วิชา13!K55="","",วิชา13!K55))</f>
        <v/>
      </c>
      <c r="L25" s="122" t="str">
        <f>IF($P$2=1,IF(วิชา13!L25="","",วิชา13!L25),IF(วิชา13!L55="","",วิชา13!L55))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IF($P$2=1,IF(วิชา13!B26="","",วิชา13!B26),IF(วิชา13!B56="","",วิชา13!B56))</f>
        <v/>
      </c>
      <c r="C26" s="123" t="str">
        <f>IF($P$2=1,IF(วิชา13!C26="","",วิชา13!C26),IF(วิชา13!C56="","",วิชา13!C56))</f>
        <v/>
      </c>
      <c r="D26" s="123" t="str">
        <f>IF($P$2=1,IF(วิชา13!D26="","",วิชา13!D26),IF(วิชา13!D56="","",วิชา13!D56))</f>
        <v/>
      </c>
      <c r="E26" s="123" t="str">
        <f>IF($P$2=1,IF(วิชา13!E26="","",วิชา13!E26),IF(วิชา13!E56="","",วิชา13!E56))</f>
        <v/>
      </c>
      <c r="F26" s="122" t="str">
        <f>IF($P$2=1,IF(วิชา13!F26="","",วิชา13!F26),IF(วิชา13!F56="","",วิชา13!F56))</f>
        <v/>
      </c>
      <c r="G26" s="123" t="str">
        <f>IF($P$2=1,IF(วิชา13!G26="","",วิชา13!G26),IF(วิชา13!G56="","",วิชา13!G56))</f>
        <v/>
      </c>
      <c r="H26" s="123" t="str">
        <f>IF($P$2=1,IF(วิชา13!H26="","",วิชา13!H26),IF(วิชา13!H56="","",วิชา13!H56))</f>
        <v/>
      </c>
      <c r="I26" s="123" t="str">
        <f>IF($P$2=1,IF(วิชา13!I26="","",วิชา13!I26),IF(วิชา13!I56="","",วิชา13!I56))</f>
        <v/>
      </c>
      <c r="J26" s="122" t="str">
        <f>IF($P$2=1,IF(วิชา13!J26="","",วิชา13!J26),IF(วิชา13!J56="","",วิชา13!J56))</f>
        <v/>
      </c>
      <c r="K26" s="123" t="str">
        <f>IF($P$2=1,IF(วิชา13!K26="","",วิชา13!K26),IF(วิชา13!K56="","",วิชา13!K56))</f>
        <v/>
      </c>
      <c r="L26" s="122" t="str">
        <f>IF($P$2=1,IF(วิชา13!L26="","",วิชา13!L26),IF(วิชา13!L56="","",วิชา13!L56))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IF($P$2=1,IF(วิชา13!B27="","",วิชา13!B27),IF(วิชา13!B57="","",วิชา13!B57))</f>
        <v/>
      </c>
      <c r="C27" s="123" t="str">
        <f>IF($P$2=1,IF(วิชา13!C27="","",วิชา13!C27),IF(วิชา13!C57="","",วิชา13!C57))</f>
        <v/>
      </c>
      <c r="D27" s="123" t="str">
        <f>IF($P$2=1,IF(วิชา13!D27="","",วิชา13!D27),IF(วิชา13!D57="","",วิชา13!D57))</f>
        <v/>
      </c>
      <c r="E27" s="123" t="str">
        <f>IF($P$2=1,IF(วิชา13!E27="","",วิชา13!E27),IF(วิชา13!E57="","",วิชา13!E57))</f>
        <v/>
      </c>
      <c r="F27" s="122" t="str">
        <f>IF($P$2=1,IF(วิชา13!F27="","",วิชา13!F27),IF(วิชา13!F57="","",วิชา13!F57))</f>
        <v/>
      </c>
      <c r="G27" s="123" t="str">
        <f>IF($P$2=1,IF(วิชา13!G27="","",วิชา13!G27),IF(วิชา13!G57="","",วิชา13!G57))</f>
        <v/>
      </c>
      <c r="H27" s="123" t="str">
        <f>IF($P$2=1,IF(วิชา13!H27="","",วิชา13!H27),IF(วิชา13!H57="","",วิชา13!H57))</f>
        <v/>
      </c>
      <c r="I27" s="123" t="str">
        <f>IF($P$2=1,IF(วิชา13!I27="","",วิชา13!I27),IF(วิชา13!I57="","",วิชา13!I57))</f>
        <v/>
      </c>
      <c r="J27" s="122" t="str">
        <f>IF($P$2=1,IF(วิชา13!J27="","",วิชา13!J27),IF(วิชา13!J57="","",วิชา13!J57))</f>
        <v/>
      </c>
      <c r="K27" s="123" t="str">
        <f>IF($P$2=1,IF(วิชา13!K27="","",วิชา13!K27),IF(วิชา13!K57="","",วิชา13!K57))</f>
        <v/>
      </c>
      <c r="L27" s="122" t="str">
        <f>IF($P$2=1,IF(วิชา13!L27="","",วิชา13!L27),IF(วิชา13!L57="","",วิชา13!L57))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IF($P$2=1,IF(วิชา13!B28="","",วิชา13!B28),IF(วิชา13!B58="","",วิชา13!B58))</f>
        <v/>
      </c>
      <c r="C28" s="123" t="str">
        <f>IF($P$2=1,IF(วิชา13!C28="","",วิชา13!C28),IF(วิชา13!C58="","",วิชา13!C58))</f>
        <v/>
      </c>
      <c r="D28" s="123" t="str">
        <f>IF($P$2=1,IF(วิชา13!D28="","",วิชา13!D28),IF(วิชา13!D58="","",วิชา13!D58))</f>
        <v/>
      </c>
      <c r="E28" s="123" t="str">
        <f>IF($P$2=1,IF(วิชา13!E28="","",วิชา13!E28),IF(วิชา13!E58="","",วิชา13!E58))</f>
        <v/>
      </c>
      <c r="F28" s="122" t="str">
        <f>IF($P$2=1,IF(วิชา13!F28="","",วิชา13!F28),IF(วิชา13!F58="","",วิชา13!F58))</f>
        <v/>
      </c>
      <c r="G28" s="123" t="str">
        <f>IF($P$2=1,IF(วิชา13!G28="","",วิชา13!G28),IF(วิชา13!G58="","",วิชา13!G58))</f>
        <v/>
      </c>
      <c r="H28" s="123" t="str">
        <f>IF($P$2=1,IF(วิชา13!H28="","",วิชา13!H28),IF(วิชา13!H58="","",วิชา13!H58))</f>
        <v/>
      </c>
      <c r="I28" s="123" t="str">
        <f>IF($P$2=1,IF(วิชา13!I28="","",วิชา13!I28),IF(วิชา13!I58="","",วิชา13!I58))</f>
        <v/>
      </c>
      <c r="J28" s="122" t="str">
        <f>IF($P$2=1,IF(วิชา13!J28="","",วิชา13!J28),IF(วิชา13!J58="","",วิชา13!J58))</f>
        <v/>
      </c>
      <c r="K28" s="123" t="str">
        <f>IF($P$2=1,IF(วิชา13!K28="","",วิชา13!K28),IF(วิชา13!K58="","",วิชา13!K58))</f>
        <v/>
      </c>
      <c r="L28" s="122" t="str">
        <f>IF($P$2=1,IF(วิชา13!L28="","",วิชา13!L28),IF(วิชา13!L58="","",วิชา13!L58))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IF($P$2=1,IF(วิชา13!B29="","",วิชา13!B29),IF(วิชา13!B59="","",วิชา13!B59))</f>
        <v/>
      </c>
      <c r="C29" s="123" t="str">
        <f>IF($P$2=1,IF(วิชา13!C29="","",วิชา13!C29),IF(วิชา13!C59="","",วิชา13!C59))</f>
        <v/>
      </c>
      <c r="D29" s="123" t="str">
        <f>IF($P$2=1,IF(วิชา13!D29="","",วิชา13!D29),IF(วิชา13!D59="","",วิชา13!D59))</f>
        <v/>
      </c>
      <c r="E29" s="123" t="str">
        <f>IF($P$2=1,IF(วิชา13!E29="","",วิชา13!E29),IF(วิชา13!E59="","",วิชา13!E59))</f>
        <v/>
      </c>
      <c r="F29" s="122" t="str">
        <f>IF($P$2=1,IF(วิชา13!F29="","",วิชา13!F29),IF(วิชา13!F59="","",วิชา13!F59))</f>
        <v/>
      </c>
      <c r="G29" s="123" t="str">
        <f>IF($P$2=1,IF(วิชา13!G29="","",วิชา13!G29),IF(วิชา13!G59="","",วิชา13!G59))</f>
        <v/>
      </c>
      <c r="H29" s="123" t="str">
        <f>IF($P$2=1,IF(วิชา13!H29="","",วิชา13!H29),IF(วิชา13!H59="","",วิชา13!H59))</f>
        <v/>
      </c>
      <c r="I29" s="123" t="str">
        <f>IF($P$2=1,IF(วิชา13!I29="","",วิชา13!I29),IF(วิชา13!I59="","",วิชา13!I59))</f>
        <v/>
      </c>
      <c r="J29" s="122" t="str">
        <f>IF($P$2=1,IF(วิชา13!J29="","",วิชา13!J29),IF(วิชา13!J59="","",วิชา13!J59))</f>
        <v/>
      </c>
      <c r="K29" s="123" t="str">
        <f>IF($P$2=1,IF(วิชา13!K29="","",วิชา13!K29),IF(วิชา13!K59="","",วิชา13!K59))</f>
        <v/>
      </c>
      <c r="L29" s="122" t="str">
        <f>IF($P$2=1,IF(วิชา13!L29="","",วิชา13!L29),IF(วิชา13!L59="","",วิชา13!L59))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IF($P$2=1,IF(วิชา13!B30="","",วิชา13!B30),IF(วิชา13!B60="","",วิชา13!B60))</f>
        <v/>
      </c>
      <c r="C30" s="123" t="str">
        <f>IF($P$2=1,IF(วิชา13!C30="","",วิชา13!C30),IF(วิชา13!C60="","",วิชา13!C60))</f>
        <v/>
      </c>
      <c r="D30" s="123" t="str">
        <f>IF($P$2=1,IF(วิชา13!D30="","",วิชา13!D30),IF(วิชา13!D60="","",วิชา13!D60))</f>
        <v/>
      </c>
      <c r="E30" s="123" t="str">
        <f>IF($P$2=1,IF(วิชา13!E30="","",วิชา13!E30),IF(วิชา13!E60="","",วิชา13!E60))</f>
        <v/>
      </c>
      <c r="F30" s="122" t="str">
        <f>IF($P$2=1,IF(วิชา13!F30="","",วิชา13!F30),IF(วิชา13!F60="","",วิชา13!F60))</f>
        <v/>
      </c>
      <c r="G30" s="123" t="str">
        <f>IF($P$2=1,IF(วิชา13!G30="","",วิชา13!G30),IF(วิชา13!G60="","",วิชา13!G60))</f>
        <v/>
      </c>
      <c r="H30" s="123" t="str">
        <f>IF($P$2=1,IF(วิชา13!H30="","",วิชา13!H30),IF(วิชา13!H60="","",วิชา13!H60))</f>
        <v/>
      </c>
      <c r="I30" s="123" t="str">
        <f>IF($P$2=1,IF(วิชา13!I30="","",วิชา13!I30),IF(วิชา13!I60="","",วิชา13!I60))</f>
        <v/>
      </c>
      <c r="J30" s="122" t="str">
        <f>IF($P$2=1,IF(วิชา13!J30="","",วิชา13!J30),IF(วิชา13!J60="","",วิชา13!J60))</f>
        <v/>
      </c>
      <c r="K30" s="123" t="str">
        <f>IF($P$2=1,IF(วิชา13!K30="","",วิชา13!K30),IF(วิชา13!K60="","",วิชา13!K60))</f>
        <v/>
      </c>
      <c r="L30" s="122" t="str">
        <f>IF($P$2=1,IF(วิชา13!L30="","",วิชา13!L30),IF(วิชา13!L60="","",วิชา13!L60))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IF($P$2=1,IF(วิชา13!B31="","",วิชา13!B31),IF(วิชา13!B61="","",วิชา13!B61))</f>
        <v/>
      </c>
      <c r="C31" s="123" t="str">
        <f>IF($P$2=1,IF(วิชา13!C31="","",วิชา13!C31),IF(วิชา13!C61="","",วิชา13!C61))</f>
        <v/>
      </c>
      <c r="D31" s="123" t="str">
        <f>IF($P$2=1,IF(วิชา13!D31="","",วิชา13!D31),IF(วิชา13!D61="","",วิชา13!D61))</f>
        <v/>
      </c>
      <c r="E31" s="123" t="str">
        <f>IF($P$2=1,IF(วิชา13!E31="","",วิชา13!E31),IF(วิชา13!E61="","",วิชา13!E61))</f>
        <v/>
      </c>
      <c r="F31" s="122" t="str">
        <f>IF($P$2=1,IF(วิชา13!F31="","",วิชา13!F31),IF(วิชา13!F61="","",วิชา13!F61))</f>
        <v/>
      </c>
      <c r="G31" s="123" t="str">
        <f>IF($P$2=1,IF(วิชา13!G31="","",วิชา13!G31),IF(วิชา13!G61="","",วิชา13!G61))</f>
        <v/>
      </c>
      <c r="H31" s="123" t="str">
        <f>IF($P$2=1,IF(วิชา13!H31="","",วิชา13!H31),IF(วิชา13!H61="","",วิชา13!H61))</f>
        <v/>
      </c>
      <c r="I31" s="123" t="str">
        <f>IF($P$2=1,IF(วิชา13!I31="","",วิชา13!I31),IF(วิชา13!I61="","",วิชา13!I61))</f>
        <v/>
      </c>
      <c r="J31" s="122" t="str">
        <f>IF($P$2=1,IF(วิชา13!J31="","",วิชา13!J31),IF(วิชา13!J61="","",วิชา13!J61))</f>
        <v/>
      </c>
      <c r="K31" s="123" t="str">
        <f>IF($P$2=1,IF(วิชา13!K31="","",วิชา13!K31),IF(วิชา13!K61="","",วิชา13!K61))</f>
        <v/>
      </c>
      <c r="L31" s="122" t="str">
        <f>IF($P$2=1,IF(วิชา13!L31="","",วิชา13!L31),IF(วิชา13!L61="","",วิชา13!L61))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IF($P$2=1,IF(วิชา13!B32="","",วิชา13!B32),IF(วิชา13!B62="","",วิชา13!B62))</f>
        <v/>
      </c>
      <c r="C32" s="123" t="str">
        <f>IF($P$2=1,IF(วิชา13!C32="","",วิชา13!C32),IF(วิชา13!C62="","",วิชา13!C62))</f>
        <v/>
      </c>
      <c r="D32" s="123" t="str">
        <f>IF($P$2=1,IF(วิชา13!D32="","",วิชา13!D32),IF(วิชา13!D62="","",วิชา13!D62))</f>
        <v/>
      </c>
      <c r="E32" s="123" t="str">
        <f>IF($P$2=1,IF(วิชา13!E32="","",วิชา13!E32),IF(วิชา13!E62="","",วิชา13!E62))</f>
        <v/>
      </c>
      <c r="F32" s="122" t="str">
        <f>IF($P$2=1,IF(วิชา13!F32="","",วิชา13!F32),IF(วิชา13!F62="","",วิชา13!F62))</f>
        <v/>
      </c>
      <c r="G32" s="123" t="str">
        <f>IF($P$2=1,IF(วิชา13!G32="","",วิชา13!G32),IF(วิชา13!G62="","",วิชา13!G62))</f>
        <v/>
      </c>
      <c r="H32" s="123" t="str">
        <f>IF($P$2=1,IF(วิชา13!H32="","",วิชา13!H32),IF(วิชา13!H62="","",วิชา13!H62))</f>
        <v/>
      </c>
      <c r="I32" s="123" t="str">
        <f>IF($P$2=1,IF(วิชา13!I32="","",วิชา13!I32),IF(วิชา13!I62="","",วิชา13!I62))</f>
        <v/>
      </c>
      <c r="J32" s="122" t="str">
        <f>IF($P$2=1,IF(วิชา13!J32="","",วิชา13!J32),IF(วิชา13!J62="","",วิชา13!J62))</f>
        <v/>
      </c>
      <c r="K32" s="123" t="str">
        <f>IF($P$2=1,IF(วิชา13!K32="","",วิชา13!K32),IF(วิชา13!K62="","",วิชา13!K62))</f>
        <v/>
      </c>
      <c r="L32" s="122" t="str">
        <f>IF($P$2=1,IF(วิชา13!L32="","",วิชา13!L32),IF(วิชา13!L62="","",วิชา13!L62))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IF($P$2=1,IF(วิชา13!B33="","",วิชา13!B33),IF(วิชา13!B63="","",วิชา13!B63))</f>
        <v/>
      </c>
      <c r="C33" s="123" t="str">
        <f>IF($P$2=1,IF(วิชา13!C33="","",วิชา13!C33),IF(วิชา13!C63="","",วิชา13!C63))</f>
        <v/>
      </c>
      <c r="D33" s="123" t="str">
        <f>IF($P$2=1,IF(วิชา13!D33="","",วิชา13!D33),IF(วิชา13!D63="","",วิชา13!D63))</f>
        <v/>
      </c>
      <c r="E33" s="123" t="str">
        <f>IF($P$2=1,IF(วิชา13!E33="","",วิชา13!E33),IF(วิชา13!E63="","",วิชา13!E63))</f>
        <v/>
      </c>
      <c r="F33" s="122" t="str">
        <f>IF($P$2=1,IF(วิชา13!F33="","",วิชา13!F33),IF(วิชา13!F63="","",วิชา13!F63))</f>
        <v/>
      </c>
      <c r="G33" s="123" t="str">
        <f>IF($P$2=1,IF(วิชา13!G33="","",วิชา13!G33),IF(วิชา13!G63="","",วิชา13!G63))</f>
        <v/>
      </c>
      <c r="H33" s="123" t="str">
        <f>IF($P$2=1,IF(วิชา13!H33="","",วิชา13!H33),IF(วิชา13!H63="","",วิชา13!H63))</f>
        <v/>
      </c>
      <c r="I33" s="123" t="str">
        <f>IF($P$2=1,IF(วิชา13!I33="","",วิชา13!I33),IF(วิชา13!I63="","",วิชา13!I63))</f>
        <v/>
      </c>
      <c r="J33" s="122" t="str">
        <f>IF($P$2=1,IF(วิชา13!J33="","",วิชา13!J33),IF(วิชา13!J63="","",วิชา13!J63))</f>
        <v/>
      </c>
      <c r="K33" s="123" t="str">
        <f>IF($P$2=1,IF(วิชา13!K33="","",วิชา13!K33),IF(วิชา13!K63="","",วิชา13!K63))</f>
        <v/>
      </c>
      <c r="L33" s="122" t="str">
        <f>IF($P$2=1,IF(วิชา13!L33="","",วิชา13!L33),IF(วิชา13!L63="","",วิชา13!L63))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IF($P$2=1,IF(วิชา13!B34="","",วิชา13!B34),IF(วิชา13!B64="","",วิชา13!B64))</f>
        <v/>
      </c>
      <c r="C34" s="123" t="str">
        <f>IF($P$2=1,IF(วิชา13!C34="","",วิชา13!C34),IF(วิชา13!C64="","",วิชา13!C64))</f>
        <v/>
      </c>
      <c r="D34" s="123" t="str">
        <f>IF($P$2=1,IF(วิชา13!D34="","",วิชา13!D34),IF(วิชา13!D64="","",วิชา13!D64))</f>
        <v/>
      </c>
      <c r="E34" s="123" t="str">
        <f>IF($P$2=1,IF(วิชา13!E34="","",วิชา13!E34),IF(วิชา13!E64="","",วิชา13!E64))</f>
        <v/>
      </c>
      <c r="F34" s="122" t="str">
        <f>IF($P$2=1,IF(วิชา13!F34="","",วิชา13!F34),IF(วิชา13!F64="","",วิชา13!F64))</f>
        <v/>
      </c>
      <c r="G34" s="123" t="str">
        <f>IF($P$2=1,IF(วิชา13!G34="","",วิชา13!G34),IF(วิชา13!G64="","",วิชา13!G64))</f>
        <v/>
      </c>
      <c r="H34" s="123" t="str">
        <f>IF($P$2=1,IF(วิชา13!H34="","",วิชา13!H34),IF(วิชา13!H64="","",วิชา13!H64))</f>
        <v/>
      </c>
      <c r="I34" s="123" t="str">
        <f>IF($P$2=1,IF(วิชา13!I34="","",วิชา13!I34),IF(วิชา13!I64="","",วิชา13!I64))</f>
        <v/>
      </c>
      <c r="J34" s="122" t="str">
        <f>IF($P$2=1,IF(วิชา13!J34="","",วิชา13!J34),IF(วิชา13!J64="","",วิชา13!J64))</f>
        <v/>
      </c>
      <c r="K34" s="123" t="str">
        <f>IF($P$2=1,IF(วิชา13!K34="","",วิชา13!K34),IF(วิชา13!K64="","",วิชา13!K64))</f>
        <v/>
      </c>
      <c r="L34" s="122" t="str">
        <f>IF($P$2=1,IF(วิชา13!L34="","",วิชา13!L34),IF(วิชา13!L64="","",วิชา13!L64))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IF($P$2=1,IF(วิชา13!B35="","",วิชา13!B35),IF(วิชา13!B65="","",วิชา13!B65))</f>
        <v/>
      </c>
      <c r="C35" s="123" t="str">
        <f>IF($P$2=1,IF(วิชา13!C35="","",วิชา13!C35),IF(วิชา13!C65="","",วิชา13!C65))</f>
        <v/>
      </c>
      <c r="D35" s="123" t="str">
        <f>IF($P$2=1,IF(วิชา13!D35="","",วิชา13!D35),IF(วิชา13!D65="","",วิชา13!D65))</f>
        <v/>
      </c>
      <c r="E35" s="123" t="str">
        <f>IF($P$2=1,IF(วิชา13!E35="","",วิชา13!E35),IF(วิชา13!E65="","",วิชา13!E65))</f>
        <v/>
      </c>
      <c r="F35" s="122" t="str">
        <f>IF($P$2=1,IF(วิชา13!F35="","",วิชา13!F35),IF(วิชา13!F65="","",วิชา13!F65))</f>
        <v/>
      </c>
      <c r="G35" s="123" t="str">
        <f>IF($P$2=1,IF(วิชา13!G35="","",วิชา13!G35),IF(วิชา13!G65="","",วิชา13!G65))</f>
        <v/>
      </c>
      <c r="H35" s="123" t="str">
        <f>IF($P$2=1,IF(วิชา13!H35="","",วิชา13!H35),IF(วิชา13!H65="","",วิชา13!H65))</f>
        <v/>
      </c>
      <c r="I35" s="123" t="str">
        <f>IF($P$2=1,IF(วิชา13!I35="","",วิชา13!I35),IF(วิชา13!I65="","",วิชา13!I65))</f>
        <v/>
      </c>
      <c r="J35" s="122" t="str">
        <f>IF($P$2=1,IF(วิชา13!J35="","",วิชา13!J35),IF(วิชา13!J65="","",วิชา13!J65))</f>
        <v/>
      </c>
      <c r="K35" s="123" t="str">
        <f>IF($P$2=1,IF(วิชา13!K35="","",วิชา13!K35),IF(วิชา13!K65="","",วิชา13!K65))</f>
        <v/>
      </c>
      <c r="L35" s="122" t="str">
        <f>IF($P$2=1,IF(วิชา13!L35="","",วิชา13!L35),IF(วิชา13!L65="","",วิชา13!L65))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L1:L5"/>
    <mergeCell ref="M1:N1"/>
    <mergeCell ref="M2:N2"/>
    <mergeCell ref="M3:N4"/>
    <mergeCell ref="C2:C4"/>
    <mergeCell ref="D2:D4"/>
    <mergeCell ref="E2:E4"/>
    <mergeCell ref="F2:F5"/>
    <mergeCell ref="G2:G4"/>
    <mergeCell ref="A1:A2"/>
    <mergeCell ref="B1:B2"/>
    <mergeCell ref="C1:F1"/>
    <mergeCell ref="G1:J1"/>
    <mergeCell ref="K1:K5"/>
    <mergeCell ref="A3:A5"/>
    <mergeCell ref="B3:B5"/>
    <mergeCell ref="H2:H4"/>
    <mergeCell ref="I2:I4"/>
    <mergeCell ref="J2:J5"/>
  </mergeCells>
  <conditionalFormatting sqref="L6:L35">
    <cfRule type="cellIs" dxfId="12" priority="2" operator="equal">
      <formula>0</formula>
    </cfRule>
    <cfRule type="cellIs" dxfId="11" priority="3" operator="equal">
      <formula>"ย้ายออก"</formula>
    </cfRule>
  </conditionalFormatting>
  <conditionalFormatting sqref="K6:K35">
    <cfRule type="cellIs" dxfId="10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6602414-AB7E-4093-A4EF-408DA65561F0}">
          <x14:formula1>
            <xm:f>รายการ!$M$2:$M$3</xm:f>
          </x14:formula1>
          <xm:sqref>P2</xm:sqref>
        </x14:dataValidation>
        <x14:dataValidation type="list" allowBlank="1" showInputMessage="1" showErrorMessage="1" xr:uid="{6BA66A3E-E047-47F9-BE28-970E3A609009}">
          <x14:formula1>
            <xm:f>รายการ!$K$2:$K$37</xm:f>
          </x14:formula1>
          <xm:sqref>P1</xm:sqref>
        </x14:dataValidation>
      </x14:dataValidations>
    </ext>
  </extLst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747E2-8D57-449B-B8C1-61DCF051995E}">
  <sheetPr codeName="Sheet121"/>
  <dimension ref="A1:Q35"/>
  <sheetViews>
    <sheetView workbookViewId="0">
      <selection activeCell="M3" sqref="M3:N4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IF(วิชา14!$N$2="","",วิชา14!$N$2)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IF(B1="","",AVERAGE(วิชา14!K6:K65))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IF(วิชา14!C5="","",วิชา14!C5)</f>
        <v>70</v>
      </c>
      <c r="D5" s="120">
        <f>IF(วิชา14!D5="","",วิชา14!D5)</f>
        <v>30</v>
      </c>
      <c r="E5" s="120">
        <f>IF(วิชา14!E5="","",วิชา14!E5)</f>
        <v>100</v>
      </c>
      <c r="F5" s="966"/>
      <c r="G5" s="120">
        <f>IF(วิชา14!G5="","",วิชา14!G5)</f>
        <v>70</v>
      </c>
      <c r="H5" s="120">
        <f>IF(วิชา14!H5="","",วิชา14!H5)</f>
        <v>30</v>
      </c>
      <c r="I5" s="120">
        <f>IF(วิชา14!I5="","",วิชา14!I5)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17" ht="20.100000000000001" customHeight="1" x14ac:dyDescent="0.3">
      <c r="A6" s="267">
        <f>IF(P2="","",IF(P2=1,1,31))</f>
        <v>1</v>
      </c>
      <c r="B6" s="114" t="str">
        <f>IF($P$2=1,IF(วิชา14!B6="","",วิชา14!B6),IF(วิชา14!B36="","",วิชา14!B36))</f>
        <v/>
      </c>
      <c r="C6" s="123" t="str">
        <f>IF($P$2=1,IF(วิชา14!C6="","",วิชา14!C6),IF(วิชา14!C36="","",วิชา14!C36))</f>
        <v/>
      </c>
      <c r="D6" s="123" t="str">
        <f>IF($P$2=1,IF(วิชา14!D6="","",วิชา14!D6),IF(วิชา14!D36="","",วิชา14!D36))</f>
        <v/>
      </c>
      <c r="E6" s="123" t="str">
        <f>IF($P$2=1,IF(วิชา14!E6="","",วิชา14!E6),IF(วิชา14!E36="","",วิชา14!E36))</f>
        <v/>
      </c>
      <c r="F6" s="122" t="str">
        <f>IF($P$2=1,IF(วิชา14!F6="","",วิชา14!F6),IF(วิชา14!F36="","",วิชา14!F36))</f>
        <v/>
      </c>
      <c r="G6" s="123" t="str">
        <f>IF($P$2=1,IF(วิชา14!G6="","",วิชา14!G6),IF(วิชา14!G36="","",วิชา14!G36))</f>
        <v/>
      </c>
      <c r="H6" s="123" t="str">
        <f>IF($P$2=1,IF(วิชา14!H6="","",วิชา14!H6),IF(วิชา14!H36="","",วิชา14!H36))</f>
        <v/>
      </c>
      <c r="I6" s="123" t="str">
        <f>IF($P$2=1,IF(วิชา14!I6="","",วิชา14!I6),IF(วิชา14!I36="","",วิชา14!I36))</f>
        <v/>
      </c>
      <c r="J6" s="122" t="str">
        <f>IF($P$2=1,IF(วิชา14!J6="","",วิชา14!J6),IF(วิชา14!J36="","",วิชา14!J36))</f>
        <v/>
      </c>
      <c r="K6" s="123" t="str">
        <f>IF($P$2=1,IF(วิชา14!K6="","",วิชา14!K6),IF(วิชา14!K36="","",วิชา14!K36))</f>
        <v/>
      </c>
      <c r="L6" s="122" t="str">
        <f>IF($P$2=1,IF(วิชา14!L6="","",วิชา14!L6),IF(วิชา14!L36="","",วิชา14!L36))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267">
        <f>A6+1</f>
        <v>2</v>
      </c>
      <c r="B7" s="114" t="str">
        <f>IF($P$2=1,IF(วิชา14!B7="","",วิชา14!B7),IF(วิชา14!B37="","",วิชา14!B37))</f>
        <v/>
      </c>
      <c r="C7" s="123" t="str">
        <f>IF($P$2=1,IF(วิชา14!C7="","",วิชา14!C7),IF(วิชา14!C37="","",วิชา14!C37))</f>
        <v/>
      </c>
      <c r="D7" s="123" t="str">
        <f>IF($P$2=1,IF(วิชา14!D7="","",วิชา14!D7),IF(วิชา14!D37="","",วิชา14!D37))</f>
        <v/>
      </c>
      <c r="E7" s="123" t="str">
        <f>IF($P$2=1,IF(วิชา14!E7="","",วิชา14!E7),IF(วิชา14!E37="","",วิชา14!E37))</f>
        <v/>
      </c>
      <c r="F7" s="122" t="str">
        <f>IF($P$2=1,IF(วิชา14!F7="","",วิชา14!F7),IF(วิชา14!F37="","",วิชา14!F37))</f>
        <v/>
      </c>
      <c r="G7" s="123" t="str">
        <f>IF($P$2=1,IF(วิชา14!G7="","",วิชา14!G7),IF(วิชา14!G37="","",วิชา14!G37))</f>
        <v/>
      </c>
      <c r="H7" s="123" t="str">
        <f>IF($P$2=1,IF(วิชา14!H7="","",วิชา14!H7),IF(วิชา14!H37="","",วิชา14!H37))</f>
        <v/>
      </c>
      <c r="I7" s="123" t="str">
        <f>IF($P$2=1,IF(วิชา14!I7="","",วิชา14!I7),IF(วิชา14!I37="","",วิชา14!I37))</f>
        <v/>
      </c>
      <c r="J7" s="122" t="str">
        <f>IF($P$2=1,IF(วิชา14!J7="","",วิชา14!J7),IF(วิชา14!J37="","",วิชา14!J37))</f>
        <v/>
      </c>
      <c r="K7" s="123" t="str">
        <f>IF($P$2=1,IF(วิชา14!K7="","",วิชา14!K7),IF(วิชา14!K37="","",วิชา14!K37))</f>
        <v/>
      </c>
      <c r="L7" s="122" t="str">
        <f>IF($P$2=1,IF(วิชา14!L7="","",วิชา14!L7),IF(วิชา14!L37="","",วิชา14!L37))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267">
        <f t="shared" ref="A8:A35" si="2">A7+1</f>
        <v>3</v>
      </c>
      <c r="B8" s="114" t="str">
        <f>IF($P$2=1,IF(วิชา14!B8="","",วิชา14!B8),IF(วิชา14!B38="","",วิชา14!B38))</f>
        <v/>
      </c>
      <c r="C8" s="123" t="str">
        <f>IF($P$2=1,IF(วิชา14!C8="","",วิชา14!C8),IF(วิชา14!C38="","",วิชา14!C38))</f>
        <v/>
      </c>
      <c r="D8" s="123" t="str">
        <f>IF($P$2=1,IF(วิชา14!D8="","",วิชา14!D8),IF(วิชา14!D38="","",วิชา14!D38))</f>
        <v/>
      </c>
      <c r="E8" s="123" t="str">
        <f>IF($P$2=1,IF(วิชา14!E8="","",วิชา14!E8),IF(วิชา14!E38="","",วิชา14!E38))</f>
        <v/>
      </c>
      <c r="F8" s="122" t="str">
        <f>IF($P$2=1,IF(วิชา14!F8="","",วิชา14!F8),IF(วิชา14!F38="","",วิชา14!F38))</f>
        <v/>
      </c>
      <c r="G8" s="123" t="str">
        <f>IF($P$2=1,IF(วิชา14!G8="","",วิชา14!G8),IF(วิชา14!G38="","",วิชา14!G38))</f>
        <v/>
      </c>
      <c r="H8" s="123" t="str">
        <f>IF($P$2=1,IF(วิชา14!H8="","",วิชา14!H8),IF(วิชา14!H38="","",วิชา14!H38))</f>
        <v/>
      </c>
      <c r="I8" s="123" t="str">
        <f>IF($P$2=1,IF(วิชา14!I8="","",วิชา14!I8),IF(วิชา14!I38="","",วิชา14!I38))</f>
        <v/>
      </c>
      <c r="J8" s="122" t="str">
        <f>IF($P$2=1,IF(วิชา14!J8="","",วิชา14!J8),IF(วิชา14!J38="","",วิชา14!J38))</f>
        <v/>
      </c>
      <c r="K8" s="123" t="str">
        <f>IF($P$2=1,IF(วิชา14!K8="","",วิชา14!K8),IF(วิชา14!K38="","",วิชา14!K38))</f>
        <v/>
      </c>
      <c r="L8" s="122" t="str">
        <f>IF($P$2=1,IF(วิชา14!L8="","",วิชา14!L8),IF(วิชา14!L38="","",วิชา14!L38))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267">
        <f t="shared" si="2"/>
        <v>4</v>
      </c>
      <c r="B9" s="114" t="str">
        <f>IF($P$2=1,IF(วิชา14!B9="","",วิชา14!B9),IF(วิชา14!B39="","",วิชา14!B39))</f>
        <v/>
      </c>
      <c r="C9" s="123" t="str">
        <f>IF($P$2=1,IF(วิชา14!C9="","",วิชา14!C9),IF(วิชา14!C39="","",วิชา14!C39))</f>
        <v/>
      </c>
      <c r="D9" s="123" t="str">
        <f>IF($P$2=1,IF(วิชา14!D9="","",วิชา14!D9),IF(วิชา14!D39="","",วิชา14!D39))</f>
        <v/>
      </c>
      <c r="E9" s="123" t="str">
        <f>IF($P$2=1,IF(วิชา14!E9="","",วิชา14!E9),IF(วิชา14!E39="","",วิชา14!E39))</f>
        <v/>
      </c>
      <c r="F9" s="122" t="str">
        <f>IF($P$2=1,IF(วิชา14!F9="","",วิชา14!F9),IF(วิชา14!F39="","",วิชา14!F39))</f>
        <v/>
      </c>
      <c r="G9" s="123" t="str">
        <f>IF($P$2=1,IF(วิชา14!G9="","",วิชา14!G9),IF(วิชา14!G39="","",วิชา14!G39))</f>
        <v/>
      </c>
      <c r="H9" s="123" t="str">
        <f>IF($P$2=1,IF(วิชา14!H9="","",วิชา14!H9),IF(วิชา14!H39="","",วิชา14!H39))</f>
        <v/>
      </c>
      <c r="I9" s="123" t="str">
        <f>IF($P$2=1,IF(วิชา14!I9="","",วิชา14!I9),IF(วิชา14!I39="","",วิชา14!I39))</f>
        <v/>
      </c>
      <c r="J9" s="122" t="str">
        <f>IF($P$2=1,IF(วิชา14!J9="","",วิชา14!J9),IF(วิชา14!J39="","",วิชา14!J39))</f>
        <v/>
      </c>
      <c r="K9" s="123" t="str">
        <f>IF($P$2=1,IF(วิชา14!K9="","",วิชา14!K9),IF(วิชา14!K39="","",วิชา14!K39))</f>
        <v/>
      </c>
      <c r="L9" s="122" t="str">
        <f>IF($P$2=1,IF(วิชา14!L9="","",วิชา14!L9),IF(วิชา14!L39="","",วิชา14!L39))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267">
        <f t="shared" si="2"/>
        <v>5</v>
      </c>
      <c r="B10" s="114" t="str">
        <f>IF($P$2=1,IF(วิชา14!B10="","",วิชา14!B10),IF(วิชา14!B40="","",วิชา14!B40))</f>
        <v/>
      </c>
      <c r="C10" s="123" t="str">
        <f>IF($P$2=1,IF(วิชา14!C10="","",วิชา14!C10),IF(วิชา14!C40="","",วิชา14!C40))</f>
        <v/>
      </c>
      <c r="D10" s="123" t="str">
        <f>IF($P$2=1,IF(วิชา14!D10="","",วิชา14!D10),IF(วิชา14!D40="","",วิชา14!D40))</f>
        <v/>
      </c>
      <c r="E10" s="123" t="str">
        <f>IF($P$2=1,IF(วิชา14!E10="","",วิชา14!E10),IF(วิชา14!E40="","",วิชา14!E40))</f>
        <v/>
      </c>
      <c r="F10" s="122" t="str">
        <f>IF($P$2=1,IF(วิชา14!F10="","",วิชา14!F10),IF(วิชา14!F40="","",วิชา14!F40))</f>
        <v/>
      </c>
      <c r="G10" s="123" t="str">
        <f>IF($P$2=1,IF(วิชา14!G10="","",วิชา14!G10),IF(วิชา14!G40="","",วิชา14!G40))</f>
        <v/>
      </c>
      <c r="H10" s="123" t="str">
        <f>IF($P$2=1,IF(วิชา14!H10="","",วิชา14!H10),IF(วิชา14!H40="","",วิชา14!H40))</f>
        <v/>
      </c>
      <c r="I10" s="123" t="str">
        <f>IF($P$2=1,IF(วิชา14!I10="","",วิชา14!I10),IF(วิชา14!I40="","",วิชา14!I40))</f>
        <v/>
      </c>
      <c r="J10" s="122" t="str">
        <f>IF($P$2=1,IF(วิชา14!J10="","",วิชา14!J10),IF(วิชา14!J40="","",วิชา14!J40))</f>
        <v/>
      </c>
      <c r="K10" s="123" t="str">
        <f>IF($P$2=1,IF(วิชา14!K10="","",วิชา14!K10),IF(วิชา14!K40="","",วิชา14!K40))</f>
        <v/>
      </c>
      <c r="L10" s="122" t="str">
        <f>IF($P$2=1,IF(วิชา14!L10="","",วิชา14!L10),IF(วิชา14!L40="","",วิชา14!L40))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267">
        <f t="shared" si="2"/>
        <v>6</v>
      </c>
      <c r="B11" s="114" t="str">
        <f>IF($P$2=1,IF(วิชา14!B11="","",วิชา14!B11),IF(วิชา14!B41="","",วิชา14!B41))</f>
        <v/>
      </c>
      <c r="C11" s="123" t="str">
        <f>IF($P$2=1,IF(วิชา14!C11="","",วิชา14!C11),IF(วิชา14!C41="","",วิชา14!C41))</f>
        <v/>
      </c>
      <c r="D11" s="123" t="str">
        <f>IF($P$2=1,IF(วิชา14!D11="","",วิชา14!D11),IF(วิชา14!D41="","",วิชา14!D41))</f>
        <v/>
      </c>
      <c r="E11" s="123" t="str">
        <f>IF($P$2=1,IF(วิชา14!E11="","",วิชา14!E11),IF(วิชา14!E41="","",วิชา14!E41))</f>
        <v/>
      </c>
      <c r="F11" s="122" t="str">
        <f>IF($P$2=1,IF(วิชา14!F11="","",วิชา14!F11),IF(วิชา14!F41="","",วิชา14!F41))</f>
        <v/>
      </c>
      <c r="G11" s="123" t="str">
        <f>IF($P$2=1,IF(วิชา14!G11="","",วิชา14!G11),IF(วิชา14!G41="","",วิชา14!G41))</f>
        <v/>
      </c>
      <c r="H11" s="123" t="str">
        <f>IF($P$2=1,IF(วิชา14!H11="","",วิชา14!H11),IF(วิชา14!H41="","",วิชา14!H41))</f>
        <v/>
      </c>
      <c r="I11" s="123" t="str">
        <f>IF($P$2=1,IF(วิชา14!I11="","",วิชา14!I11),IF(วิชา14!I41="","",วิชา14!I41))</f>
        <v/>
      </c>
      <c r="J11" s="122" t="str">
        <f>IF($P$2=1,IF(วิชา14!J11="","",วิชา14!J11),IF(วิชา14!J41="","",วิชา14!J41))</f>
        <v/>
      </c>
      <c r="K11" s="123" t="str">
        <f>IF($P$2=1,IF(วิชา14!K11="","",วิชา14!K11),IF(วิชา14!K41="","",วิชา14!K41))</f>
        <v/>
      </c>
      <c r="L11" s="122" t="str">
        <f>IF($P$2=1,IF(วิชา14!L11="","",วิชา14!L11),IF(วิชา14!L41="","",วิชา14!L41))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267">
        <f t="shared" si="2"/>
        <v>7</v>
      </c>
      <c r="B12" s="114" t="str">
        <f>IF($P$2=1,IF(วิชา14!B12="","",วิชา14!B12),IF(วิชา14!B42="","",วิชา14!B42))</f>
        <v/>
      </c>
      <c r="C12" s="123" t="str">
        <f>IF($P$2=1,IF(วิชา14!C12="","",วิชา14!C12),IF(วิชา14!C42="","",วิชา14!C42))</f>
        <v/>
      </c>
      <c r="D12" s="123" t="str">
        <f>IF($P$2=1,IF(วิชา14!D12="","",วิชา14!D12),IF(วิชา14!D42="","",วิชา14!D42))</f>
        <v/>
      </c>
      <c r="E12" s="123" t="str">
        <f>IF($P$2=1,IF(วิชา14!E12="","",วิชา14!E12),IF(วิชา14!E42="","",วิชา14!E42))</f>
        <v/>
      </c>
      <c r="F12" s="122" t="str">
        <f>IF($P$2=1,IF(วิชา14!F12="","",วิชา14!F12),IF(วิชา14!F42="","",วิชา14!F42))</f>
        <v/>
      </c>
      <c r="G12" s="123" t="str">
        <f>IF($P$2=1,IF(วิชา14!G12="","",วิชา14!G12),IF(วิชา14!G42="","",วิชา14!G42))</f>
        <v/>
      </c>
      <c r="H12" s="123" t="str">
        <f>IF($P$2=1,IF(วิชา14!H12="","",วิชา14!H12),IF(วิชา14!H42="","",วิชา14!H42))</f>
        <v/>
      </c>
      <c r="I12" s="123" t="str">
        <f>IF($P$2=1,IF(วิชา14!I12="","",วิชา14!I12),IF(วิชา14!I42="","",วิชา14!I42))</f>
        <v/>
      </c>
      <c r="J12" s="122" t="str">
        <f>IF($P$2=1,IF(วิชา14!J12="","",วิชา14!J12),IF(วิชา14!J42="","",วิชา14!J42))</f>
        <v/>
      </c>
      <c r="K12" s="123" t="str">
        <f>IF($P$2=1,IF(วิชา14!K12="","",วิชา14!K12),IF(วิชา14!K42="","",วิชา14!K42))</f>
        <v/>
      </c>
      <c r="L12" s="122" t="str">
        <f>IF($P$2=1,IF(วิชา14!L12="","",วิชา14!L12),IF(วิชา14!L42="","",วิชา14!L42))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267">
        <f t="shared" si="2"/>
        <v>8</v>
      </c>
      <c r="B13" s="114" t="str">
        <f>IF($P$2=1,IF(วิชา14!B13="","",วิชา14!B13),IF(วิชา14!B43="","",วิชา14!B43))</f>
        <v/>
      </c>
      <c r="C13" s="123" t="str">
        <f>IF($P$2=1,IF(วิชา14!C13="","",วิชา14!C13),IF(วิชา14!C43="","",วิชา14!C43))</f>
        <v/>
      </c>
      <c r="D13" s="123" t="str">
        <f>IF($P$2=1,IF(วิชา14!D13="","",วิชา14!D13),IF(วิชา14!D43="","",วิชา14!D43))</f>
        <v/>
      </c>
      <c r="E13" s="123" t="str">
        <f>IF($P$2=1,IF(วิชา14!E13="","",วิชา14!E13),IF(วิชา14!E43="","",วิชา14!E43))</f>
        <v/>
      </c>
      <c r="F13" s="122" t="str">
        <f>IF($P$2=1,IF(วิชา14!F13="","",วิชา14!F13),IF(วิชา14!F43="","",วิชา14!F43))</f>
        <v/>
      </c>
      <c r="G13" s="123" t="str">
        <f>IF($P$2=1,IF(วิชา14!G13="","",วิชา14!G13),IF(วิชา14!G43="","",วิชา14!G43))</f>
        <v/>
      </c>
      <c r="H13" s="123" t="str">
        <f>IF($P$2=1,IF(วิชา14!H13="","",วิชา14!H13),IF(วิชา14!H43="","",วิชา14!H43))</f>
        <v/>
      </c>
      <c r="I13" s="123" t="str">
        <f>IF($P$2=1,IF(วิชา14!I13="","",วิชา14!I13),IF(วิชา14!I43="","",วิชา14!I43))</f>
        <v/>
      </c>
      <c r="J13" s="122" t="str">
        <f>IF($P$2=1,IF(วิชา14!J13="","",วิชา14!J13),IF(วิชา14!J43="","",วิชา14!J43))</f>
        <v/>
      </c>
      <c r="K13" s="123" t="str">
        <f>IF($P$2=1,IF(วิชา14!K13="","",วิชา14!K13),IF(วิชา14!K43="","",วิชา14!K43))</f>
        <v/>
      </c>
      <c r="L13" s="122" t="str">
        <f>IF($P$2=1,IF(วิชา14!L13="","",วิชา14!L13),IF(วิชา14!L43="","",วิชา14!L43))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267">
        <f t="shared" si="2"/>
        <v>9</v>
      </c>
      <c r="B14" s="114" t="str">
        <f>IF($P$2=1,IF(วิชา14!B14="","",วิชา14!B14),IF(วิชา14!B44="","",วิชา14!B44))</f>
        <v/>
      </c>
      <c r="C14" s="123" t="str">
        <f>IF($P$2=1,IF(วิชา14!C14="","",วิชา14!C14),IF(วิชา14!C44="","",วิชา14!C44))</f>
        <v/>
      </c>
      <c r="D14" s="123" t="str">
        <f>IF($P$2=1,IF(วิชา14!D14="","",วิชา14!D14),IF(วิชา14!D44="","",วิชา14!D44))</f>
        <v/>
      </c>
      <c r="E14" s="123" t="str">
        <f>IF($P$2=1,IF(วิชา14!E14="","",วิชา14!E14),IF(วิชา14!E44="","",วิชา14!E44))</f>
        <v/>
      </c>
      <c r="F14" s="122" t="str">
        <f>IF($P$2=1,IF(วิชา14!F14="","",วิชา14!F14),IF(วิชา14!F44="","",วิชา14!F44))</f>
        <v/>
      </c>
      <c r="G14" s="123" t="str">
        <f>IF($P$2=1,IF(วิชา14!G14="","",วิชา14!G14),IF(วิชา14!G44="","",วิชา14!G44))</f>
        <v/>
      </c>
      <c r="H14" s="123" t="str">
        <f>IF($P$2=1,IF(วิชา14!H14="","",วิชา14!H14),IF(วิชา14!H44="","",วิชา14!H44))</f>
        <v/>
      </c>
      <c r="I14" s="123" t="str">
        <f>IF($P$2=1,IF(วิชา14!I14="","",วิชา14!I14),IF(วิชา14!I44="","",วิชา14!I44))</f>
        <v/>
      </c>
      <c r="J14" s="122" t="str">
        <f>IF($P$2=1,IF(วิชา14!J14="","",วิชา14!J14),IF(วิชา14!J44="","",วิชา14!J44))</f>
        <v/>
      </c>
      <c r="K14" s="123" t="str">
        <f>IF($P$2=1,IF(วิชา14!K14="","",วิชา14!K14),IF(วิชา14!K44="","",วิชา14!K44))</f>
        <v/>
      </c>
      <c r="L14" s="122" t="str">
        <f>IF($P$2=1,IF(วิชา14!L14="","",วิชา14!L14),IF(วิชา14!L44="","",วิชา14!L44))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267">
        <f t="shared" si="2"/>
        <v>10</v>
      </c>
      <c r="B15" s="114" t="str">
        <f>IF($P$2=1,IF(วิชา14!B15="","",วิชา14!B15),IF(วิชา14!B45="","",วิชา14!B45))</f>
        <v/>
      </c>
      <c r="C15" s="123" t="str">
        <f>IF($P$2=1,IF(วิชา14!C15="","",วิชา14!C15),IF(วิชา14!C45="","",วิชา14!C45))</f>
        <v/>
      </c>
      <c r="D15" s="123" t="str">
        <f>IF($P$2=1,IF(วิชา14!D15="","",วิชา14!D15),IF(วิชา14!D45="","",วิชา14!D45))</f>
        <v/>
      </c>
      <c r="E15" s="123" t="str">
        <f>IF($P$2=1,IF(วิชา14!E15="","",วิชา14!E15),IF(วิชา14!E45="","",วิชา14!E45))</f>
        <v/>
      </c>
      <c r="F15" s="122" t="str">
        <f>IF($P$2=1,IF(วิชา14!F15="","",วิชา14!F15),IF(วิชา14!F45="","",วิชา14!F45))</f>
        <v/>
      </c>
      <c r="G15" s="123" t="str">
        <f>IF($P$2=1,IF(วิชา14!G15="","",วิชา14!G15),IF(วิชา14!G45="","",วิชา14!G45))</f>
        <v/>
      </c>
      <c r="H15" s="123" t="str">
        <f>IF($P$2=1,IF(วิชา14!H15="","",วิชา14!H15),IF(วิชา14!H45="","",วิชา14!H45))</f>
        <v/>
      </c>
      <c r="I15" s="123" t="str">
        <f>IF($P$2=1,IF(วิชา14!I15="","",วิชา14!I15),IF(วิชา14!I45="","",วิชา14!I45))</f>
        <v/>
      </c>
      <c r="J15" s="122" t="str">
        <f>IF($P$2=1,IF(วิชา14!J15="","",วิชา14!J15),IF(วิชา14!J45="","",วิชา14!J45))</f>
        <v/>
      </c>
      <c r="K15" s="123" t="str">
        <f>IF($P$2=1,IF(วิชา14!K15="","",วิชา14!K15),IF(วิชา14!K45="","",วิชา14!K45))</f>
        <v/>
      </c>
      <c r="L15" s="122" t="str">
        <f>IF($P$2=1,IF(วิชา14!L15="","",วิชา14!L15),IF(วิชา14!L45="","",วิชา14!L45))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267">
        <f t="shared" si="2"/>
        <v>11</v>
      </c>
      <c r="B16" s="114" t="str">
        <f>IF($P$2=1,IF(วิชา14!B16="","",วิชา14!B16),IF(วิชา14!B46="","",วิชา14!B46))</f>
        <v/>
      </c>
      <c r="C16" s="123" t="str">
        <f>IF($P$2=1,IF(วิชา14!C16="","",วิชา14!C16),IF(วิชา14!C46="","",วิชา14!C46))</f>
        <v/>
      </c>
      <c r="D16" s="123" t="str">
        <f>IF($P$2=1,IF(วิชา14!D16="","",วิชา14!D16),IF(วิชา14!D46="","",วิชา14!D46))</f>
        <v/>
      </c>
      <c r="E16" s="123" t="str">
        <f>IF($P$2=1,IF(วิชา14!E16="","",วิชา14!E16),IF(วิชา14!E46="","",วิชา14!E46))</f>
        <v/>
      </c>
      <c r="F16" s="122" t="str">
        <f>IF($P$2=1,IF(วิชา14!F16="","",วิชา14!F16),IF(วิชา14!F46="","",วิชา14!F46))</f>
        <v/>
      </c>
      <c r="G16" s="123" t="str">
        <f>IF($P$2=1,IF(วิชา14!G16="","",วิชา14!G16),IF(วิชา14!G46="","",วิชา14!G46))</f>
        <v/>
      </c>
      <c r="H16" s="123" t="str">
        <f>IF($P$2=1,IF(วิชา14!H16="","",วิชา14!H16),IF(วิชา14!H46="","",วิชา14!H46))</f>
        <v/>
      </c>
      <c r="I16" s="123" t="str">
        <f>IF($P$2=1,IF(วิชา14!I16="","",วิชา14!I16),IF(วิชา14!I46="","",วิชา14!I46))</f>
        <v/>
      </c>
      <c r="J16" s="122" t="str">
        <f>IF($P$2=1,IF(วิชา14!J16="","",วิชา14!J16),IF(วิชา14!J46="","",วิชา14!J46))</f>
        <v/>
      </c>
      <c r="K16" s="123" t="str">
        <f>IF($P$2=1,IF(วิชา14!K16="","",วิชา14!K16),IF(วิชา14!K46="","",วิชา14!K46))</f>
        <v/>
      </c>
      <c r="L16" s="122" t="str">
        <f>IF($P$2=1,IF(วิชา14!L16="","",วิชา14!L16),IF(วิชา14!L46="","",วิชา14!L46))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IF($P$2=1,IF(วิชา14!B17="","",วิชา14!B17),IF(วิชา14!B47="","",วิชา14!B47))</f>
        <v/>
      </c>
      <c r="C17" s="123" t="str">
        <f>IF($P$2=1,IF(วิชา14!C17="","",วิชา14!C17),IF(วิชา14!C47="","",วิชา14!C47))</f>
        <v/>
      </c>
      <c r="D17" s="123" t="str">
        <f>IF($P$2=1,IF(วิชา14!D17="","",วิชา14!D17),IF(วิชา14!D47="","",วิชา14!D47))</f>
        <v/>
      </c>
      <c r="E17" s="123" t="str">
        <f>IF($P$2=1,IF(วิชา14!E17="","",วิชา14!E17),IF(วิชา14!E47="","",วิชา14!E47))</f>
        <v/>
      </c>
      <c r="F17" s="122" t="str">
        <f>IF($P$2=1,IF(วิชา14!F17="","",วิชา14!F17),IF(วิชา14!F47="","",วิชา14!F47))</f>
        <v/>
      </c>
      <c r="G17" s="123" t="str">
        <f>IF($P$2=1,IF(วิชา14!G17="","",วิชา14!G17),IF(วิชา14!G47="","",วิชา14!G47))</f>
        <v/>
      </c>
      <c r="H17" s="123" t="str">
        <f>IF($P$2=1,IF(วิชา14!H17="","",วิชา14!H17),IF(วิชา14!H47="","",วิชา14!H47))</f>
        <v/>
      </c>
      <c r="I17" s="123" t="str">
        <f>IF($P$2=1,IF(วิชา14!I17="","",วิชา14!I17),IF(วิชา14!I47="","",วิชา14!I47))</f>
        <v/>
      </c>
      <c r="J17" s="122" t="str">
        <f>IF($P$2=1,IF(วิชา14!J17="","",วิชา14!J17),IF(วิชา14!J47="","",วิชา14!J47))</f>
        <v/>
      </c>
      <c r="K17" s="123" t="str">
        <f>IF($P$2=1,IF(วิชา14!K17="","",วิชา14!K17),IF(วิชา14!K47="","",วิชา14!K47))</f>
        <v/>
      </c>
      <c r="L17" s="122" t="str">
        <f>IF($P$2=1,IF(วิชา14!L17="","",วิชา14!L17),IF(วิชา14!L47="","",วิชา14!L47))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IF($P$2=1,IF(วิชา14!B18="","",วิชา14!B18),IF(วิชา14!B48="","",วิชา14!B48))</f>
        <v/>
      </c>
      <c r="C18" s="123" t="str">
        <f>IF($P$2=1,IF(วิชา14!C18="","",วิชา14!C18),IF(วิชา14!C48="","",วิชา14!C48))</f>
        <v/>
      </c>
      <c r="D18" s="123" t="str">
        <f>IF($P$2=1,IF(วิชา14!D18="","",วิชา14!D18),IF(วิชา14!D48="","",วิชา14!D48))</f>
        <v/>
      </c>
      <c r="E18" s="123" t="str">
        <f>IF($P$2=1,IF(วิชา14!E18="","",วิชา14!E18),IF(วิชา14!E48="","",วิชา14!E48))</f>
        <v/>
      </c>
      <c r="F18" s="122" t="str">
        <f>IF($P$2=1,IF(วิชา14!F18="","",วิชา14!F18),IF(วิชา14!F48="","",วิชา14!F48))</f>
        <v/>
      </c>
      <c r="G18" s="123" t="str">
        <f>IF($P$2=1,IF(วิชา14!G18="","",วิชา14!G18),IF(วิชา14!G48="","",วิชา14!G48))</f>
        <v/>
      </c>
      <c r="H18" s="123" t="str">
        <f>IF($P$2=1,IF(วิชา14!H18="","",วิชา14!H18),IF(วิชา14!H48="","",วิชา14!H48))</f>
        <v/>
      </c>
      <c r="I18" s="123" t="str">
        <f>IF($P$2=1,IF(วิชา14!I18="","",วิชา14!I18),IF(วิชา14!I48="","",วิชา14!I48))</f>
        <v/>
      </c>
      <c r="J18" s="122" t="str">
        <f>IF($P$2=1,IF(วิชา14!J18="","",วิชา14!J18),IF(วิชา14!J48="","",วิชา14!J48))</f>
        <v/>
      </c>
      <c r="K18" s="123" t="str">
        <f>IF($P$2=1,IF(วิชา14!K18="","",วิชา14!K18),IF(วิชา14!K48="","",วิชา14!K48))</f>
        <v/>
      </c>
      <c r="L18" s="122" t="str">
        <f>IF($P$2=1,IF(วิชา14!L18="","",วิชา14!L18),IF(วิชา14!L48="","",วิชา14!L48))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IF($P$2=1,IF(วิชา14!B19="","",วิชา14!B19),IF(วิชา14!B49="","",วิชา14!B49))</f>
        <v/>
      </c>
      <c r="C19" s="123" t="str">
        <f>IF($P$2=1,IF(วิชา14!C19="","",วิชา14!C19),IF(วิชา14!C49="","",วิชา14!C49))</f>
        <v/>
      </c>
      <c r="D19" s="123" t="str">
        <f>IF($P$2=1,IF(วิชา14!D19="","",วิชา14!D19),IF(วิชา14!D49="","",วิชา14!D49))</f>
        <v/>
      </c>
      <c r="E19" s="123" t="str">
        <f>IF($P$2=1,IF(วิชา14!E19="","",วิชา14!E19),IF(วิชา14!E49="","",วิชา14!E49))</f>
        <v/>
      </c>
      <c r="F19" s="122" t="str">
        <f>IF($P$2=1,IF(วิชา14!F19="","",วิชา14!F19),IF(วิชา14!F49="","",วิชา14!F49))</f>
        <v/>
      </c>
      <c r="G19" s="123" t="str">
        <f>IF($P$2=1,IF(วิชา14!G19="","",วิชา14!G19),IF(วิชา14!G49="","",วิชา14!G49))</f>
        <v/>
      </c>
      <c r="H19" s="123" t="str">
        <f>IF($P$2=1,IF(วิชา14!H19="","",วิชา14!H19),IF(วิชา14!H49="","",วิชา14!H49))</f>
        <v/>
      </c>
      <c r="I19" s="123" t="str">
        <f>IF($P$2=1,IF(วิชา14!I19="","",วิชา14!I19),IF(วิชา14!I49="","",วิชา14!I49))</f>
        <v/>
      </c>
      <c r="J19" s="122" t="str">
        <f>IF($P$2=1,IF(วิชา14!J19="","",วิชา14!J19),IF(วิชา14!J49="","",วิชา14!J49))</f>
        <v/>
      </c>
      <c r="K19" s="123" t="str">
        <f>IF($P$2=1,IF(วิชา14!K19="","",วิชา14!K19),IF(วิชา14!K49="","",วิชา14!K49))</f>
        <v/>
      </c>
      <c r="L19" s="122" t="str">
        <f>IF($P$2=1,IF(วิชา14!L19="","",วิชา14!L19),IF(วิชา14!L49="","",วิชา14!L49))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IF($P$2=1,IF(วิชา14!B20="","",วิชา14!B20),IF(วิชา14!B50="","",วิชา14!B50))</f>
        <v/>
      </c>
      <c r="C20" s="123" t="str">
        <f>IF($P$2=1,IF(วิชา14!C20="","",วิชา14!C20),IF(วิชา14!C50="","",วิชา14!C50))</f>
        <v/>
      </c>
      <c r="D20" s="123" t="str">
        <f>IF($P$2=1,IF(วิชา14!D20="","",วิชา14!D20),IF(วิชา14!D50="","",วิชา14!D50))</f>
        <v/>
      </c>
      <c r="E20" s="123" t="str">
        <f>IF($P$2=1,IF(วิชา14!E20="","",วิชา14!E20),IF(วิชา14!E50="","",วิชา14!E50))</f>
        <v/>
      </c>
      <c r="F20" s="122" t="str">
        <f>IF($P$2=1,IF(วิชา14!F20="","",วิชา14!F20),IF(วิชา14!F50="","",วิชา14!F50))</f>
        <v/>
      </c>
      <c r="G20" s="123" t="str">
        <f>IF($P$2=1,IF(วิชา14!G20="","",วิชา14!G20),IF(วิชา14!G50="","",วิชา14!G50))</f>
        <v/>
      </c>
      <c r="H20" s="123" t="str">
        <f>IF($P$2=1,IF(วิชา14!H20="","",วิชา14!H20),IF(วิชา14!H50="","",วิชา14!H50))</f>
        <v/>
      </c>
      <c r="I20" s="123" t="str">
        <f>IF($P$2=1,IF(วิชา14!I20="","",วิชา14!I20),IF(วิชา14!I50="","",วิชา14!I50))</f>
        <v/>
      </c>
      <c r="J20" s="122" t="str">
        <f>IF($P$2=1,IF(วิชา14!J20="","",วิชา14!J20),IF(วิชา14!J50="","",วิชา14!J50))</f>
        <v/>
      </c>
      <c r="K20" s="123" t="str">
        <f>IF($P$2=1,IF(วิชา14!K20="","",วิชา14!K20),IF(วิชา14!K50="","",วิชา14!K50))</f>
        <v/>
      </c>
      <c r="L20" s="122" t="str">
        <f>IF($P$2=1,IF(วิชา14!L20="","",วิชา14!L20),IF(วิชา14!L50="","",วิชา14!L50))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IF($P$2=1,IF(วิชา14!B21="","",วิชา14!B21),IF(วิชา14!B51="","",วิชา14!B51))</f>
        <v/>
      </c>
      <c r="C21" s="123" t="str">
        <f>IF($P$2=1,IF(วิชา14!C21="","",วิชา14!C21),IF(วิชา14!C51="","",วิชา14!C51))</f>
        <v/>
      </c>
      <c r="D21" s="123" t="str">
        <f>IF($P$2=1,IF(วิชา14!D21="","",วิชา14!D21),IF(วิชา14!D51="","",วิชา14!D51))</f>
        <v/>
      </c>
      <c r="E21" s="123" t="str">
        <f>IF($P$2=1,IF(วิชา14!E21="","",วิชา14!E21),IF(วิชา14!E51="","",วิชา14!E51))</f>
        <v/>
      </c>
      <c r="F21" s="122" t="str">
        <f>IF($P$2=1,IF(วิชา14!F21="","",วิชา14!F21),IF(วิชา14!F51="","",วิชา14!F51))</f>
        <v/>
      </c>
      <c r="G21" s="123" t="str">
        <f>IF($P$2=1,IF(วิชา14!G21="","",วิชา14!G21),IF(วิชา14!G51="","",วิชา14!G51))</f>
        <v/>
      </c>
      <c r="H21" s="123" t="str">
        <f>IF($P$2=1,IF(วิชา14!H21="","",วิชา14!H21),IF(วิชา14!H51="","",วิชา14!H51))</f>
        <v/>
      </c>
      <c r="I21" s="123" t="str">
        <f>IF($P$2=1,IF(วิชา14!I21="","",วิชา14!I21),IF(วิชา14!I51="","",วิชา14!I51))</f>
        <v/>
      </c>
      <c r="J21" s="122" t="str">
        <f>IF($P$2=1,IF(วิชา14!J21="","",วิชา14!J21),IF(วิชา14!J51="","",วิชา14!J51))</f>
        <v/>
      </c>
      <c r="K21" s="123" t="str">
        <f>IF($P$2=1,IF(วิชา14!K21="","",วิชา14!K21),IF(วิชา14!K51="","",วิชา14!K51))</f>
        <v/>
      </c>
      <c r="L21" s="122" t="str">
        <f>IF($P$2=1,IF(วิชา14!L21="","",วิชา14!L21),IF(วิชา14!L51="","",วิชา14!L51))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IF($P$2=1,IF(วิชา14!B22="","",วิชา14!B22),IF(วิชา14!B52="","",วิชา14!B52))</f>
        <v/>
      </c>
      <c r="C22" s="123" t="str">
        <f>IF($P$2=1,IF(วิชา14!C22="","",วิชา14!C22),IF(วิชา14!C52="","",วิชา14!C52))</f>
        <v/>
      </c>
      <c r="D22" s="123" t="str">
        <f>IF($P$2=1,IF(วิชา14!D22="","",วิชา14!D22),IF(วิชา14!D52="","",วิชา14!D52))</f>
        <v/>
      </c>
      <c r="E22" s="123" t="str">
        <f>IF($P$2=1,IF(วิชา14!E22="","",วิชา14!E22),IF(วิชา14!E52="","",วิชา14!E52))</f>
        <v/>
      </c>
      <c r="F22" s="122" t="str">
        <f>IF($P$2=1,IF(วิชา14!F22="","",วิชา14!F22),IF(วิชา14!F52="","",วิชา14!F52))</f>
        <v/>
      </c>
      <c r="G22" s="123" t="str">
        <f>IF($P$2=1,IF(วิชา14!G22="","",วิชา14!G22),IF(วิชา14!G52="","",วิชา14!G52))</f>
        <v/>
      </c>
      <c r="H22" s="123" t="str">
        <f>IF($P$2=1,IF(วิชา14!H22="","",วิชา14!H22),IF(วิชา14!H52="","",วิชา14!H52))</f>
        <v/>
      </c>
      <c r="I22" s="123" t="str">
        <f>IF($P$2=1,IF(วิชา14!I22="","",วิชา14!I22),IF(วิชา14!I52="","",วิชา14!I52))</f>
        <v/>
      </c>
      <c r="J22" s="122" t="str">
        <f>IF($P$2=1,IF(วิชา14!J22="","",วิชา14!J22),IF(วิชา14!J52="","",วิชา14!J52))</f>
        <v/>
      </c>
      <c r="K22" s="123" t="str">
        <f>IF($P$2=1,IF(วิชา14!K22="","",วิชา14!K22),IF(วิชา14!K52="","",วิชา14!K52))</f>
        <v/>
      </c>
      <c r="L22" s="122" t="str">
        <f>IF($P$2=1,IF(วิชา14!L22="","",วิชา14!L22),IF(วิชา14!L52="","",วิชา14!L52))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IF($P$2=1,IF(วิชา14!B23="","",วิชา14!B23),IF(วิชา14!B53="","",วิชา14!B53))</f>
        <v/>
      </c>
      <c r="C23" s="123" t="str">
        <f>IF($P$2=1,IF(วิชา14!C23="","",วิชา14!C23),IF(วิชา14!C53="","",วิชา14!C53))</f>
        <v/>
      </c>
      <c r="D23" s="123" t="str">
        <f>IF($P$2=1,IF(วิชา14!D23="","",วิชา14!D23),IF(วิชา14!D53="","",วิชา14!D53))</f>
        <v/>
      </c>
      <c r="E23" s="123" t="str">
        <f>IF($P$2=1,IF(วิชา14!E23="","",วิชา14!E23),IF(วิชา14!E53="","",วิชา14!E53))</f>
        <v/>
      </c>
      <c r="F23" s="122" t="str">
        <f>IF($P$2=1,IF(วิชา14!F23="","",วิชา14!F23),IF(วิชา14!F53="","",วิชา14!F53))</f>
        <v/>
      </c>
      <c r="G23" s="123" t="str">
        <f>IF($P$2=1,IF(วิชา14!G23="","",วิชา14!G23),IF(วิชา14!G53="","",วิชา14!G53))</f>
        <v/>
      </c>
      <c r="H23" s="123" t="str">
        <f>IF($P$2=1,IF(วิชา14!H23="","",วิชา14!H23),IF(วิชา14!H53="","",วิชา14!H53))</f>
        <v/>
      </c>
      <c r="I23" s="123" t="str">
        <f>IF($P$2=1,IF(วิชา14!I23="","",วิชา14!I23),IF(วิชา14!I53="","",วิชา14!I53))</f>
        <v/>
      </c>
      <c r="J23" s="122" t="str">
        <f>IF($P$2=1,IF(วิชา14!J23="","",วิชา14!J23),IF(วิชา14!J53="","",วิชา14!J53))</f>
        <v/>
      </c>
      <c r="K23" s="123" t="str">
        <f>IF($P$2=1,IF(วิชา14!K23="","",วิชา14!K23),IF(วิชา14!K53="","",วิชา14!K53))</f>
        <v/>
      </c>
      <c r="L23" s="122" t="str">
        <f>IF($P$2=1,IF(วิชา14!L23="","",วิชา14!L23),IF(วิชา14!L53="","",วิชา14!L53))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IF($P$2=1,IF(วิชา14!B24="","",วิชา14!B24),IF(วิชา14!B54="","",วิชา14!B54))</f>
        <v/>
      </c>
      <c r="C24" s="123" t="str">
        <f>IF($P$2=1,IF(วิชา14!C24="","",วิชา14!C24),IF(วิชา14!C54="","",วิชา14!C54))</f>
        <v/>
      </c>
      <c r="D24" s="123" t="str">
        <f>IF($P$2=1,IF(วิชา14!D24="","",วิชา14!D24),IF(วิชา14!D54="","",วิชา14!D54))</f>
        <v/>
      </c>
      <c r="E24" s="123" t="str">
        <f>IF($P$2=1,IF(วิชา14!E24="","",วิชา14!E24),IF(วิชา14!E54="","",วิชา14!E54))</f>
        <v/>
      </c>
      <c r="F24" s="122" t="str">
        <f>IF($P$2=1,IF(วิชา14!F24="","",วิชา14!F24),IF(วิชา14!F54="","",วิชา14!F54))</f>
        <v/>
      </c>
      <c r="G24" s="123" t="str">
        <f>IF($P$2=1,IF(วิชา14!G24="","",วิชา14!G24),IF(วิชา14!G54="","",วิชา14!G54))</f>
        <v/>
      </c>
      <c r="H24" s="123" t="str">
        <f>IF($P$2=1,IF(วิชา14!H24="","",วิชา14!H24),IF(วิชา14!H54="","",วิชา14!H54))</f>
        <v/>
      </c>
      <c r="I24" s="123" t="str">
        <f>IF($P$2=1,IF(วิชา14!I24="","",วิชา14!I24),IF(วิชา14!I54="","",วิชา14!I54))</f>
        <v/>
      </c>
      <c r="J24" s="122" t="str">
        <f>IF($P$2=1,IF(วิชา14!J24="","",วิชา14!J24),IF(วิชา14!J54="","",วิชา14!J54))</f>
        <v/>
      </c>
      <c r="K24" s="123" t="str">
        <f>IF($P$2=1,IF(วิชา14!K24="","",วิชา14!K24),IF(วิชา14!K54="","",วิชา14!K54))</f>
        <v/>
      </c>
      <c r="L24" s="122" t="str">
        <f>IF($P$2=1,IF(วิชา14!L24="","",วิชา14!L24),IF(วิชา14!L54="","",วิชา14!L54))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IF($P$2=1,IF(วิชา14!B25="","",วิชา14!B25),IF(วิชา14!B55="","",วิชา14!B55))</f>
        <v/>
      </c>
      <c r="C25" s="123" t="str">
        <f>IF($P$2=1,IF(วิชา14!C25="","",วิชา14!C25),IF(วิชา14!C55="","",วิชา14!C55))</f>
        <v/>
      </c>
      <c r="D25" s="123" t="str">
        <f>IF($P$2=1,IF(วิชา14!D25="","",วิชา14!D25),IF(วิชา14!D55="","",วิชา14!D55))</f>
        <v/>
      </c>
      <c r="E25" s="123" t="str">
        <f>IF($P$2=1,IF(วิชา14!E25="","",วิชา14!E25),IF(วิชา14!E55="","",วิชา14!E55))</f>
        <v/>
      </c>
      <c r="F25" s="122" t="str">
        <f>IF($P$2=1,IF(วิชา14!F25="","",วิชา14!F25),IF(วิชา14!F55="","",วิชา14!F55))</f>
        <v/>
      </c>
      <c r="G25" s="123" t="str">
        <f>IF($P$2=1,IF(วิชา14!G25="","",วิชา14!G25),IF(วิชา14!G55="","",วิชา14!G55))</f>
        <v/>
      </c>
      <c r="H25" s="123" t="str">
        <f>IF($P$2=1,IF(วิชา14!H25="","",วิชา14!H25),IF(วิชา14!H55="","",วิชา14!H55))</f>
        <v/>
      </c>
      <c r="I25" s="123" t="str">
        <f>IF($P$2=1,IF(วิชา14!I25="","",วิชา14!I25),IF(วิชา14!I55="","",วิชา14!I55))</f>
        <v/>
      </c>
      <c r="J25" s="122" t="str">
        <f>IF($P$2=1,IF(วิชา14!J25="","",วิชา14!J25),IF(วิชา14!J55="","",วิชา14!J55))</f>
        <v/>
      </c>
      <c r="K25" s="123" t="str">
        <f>IF($P$2=1,IF(วิชา14!K25="","",วิชา14!K25),IF(วิชา14!K55="","",วิชา14!K55))</f>
        <v/>
      </c>
      <c r="L25" s="122" t="str">
        <f>IF($P$2=1,IF(วิชา14!L25="","",วิชา14!L25),IF(วิชา14!L55="","",วิชา14!L55))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IF($P$2=1,IF(วิชา14!B26="","",วิชา14!B26),IF(วิชา14!B56="","",วิชา14!B56))</f>
        <v/>
      </c>
      <c r="C26" s="123" t="str">
        <f>IF($P$2=1,IF(วิชา14!C26="","",วิชา14!C26),IF(วิชา14!C56="","",วิชา14!C56))</f>
        <v/>
      </c>
      <c r="D26" s="123" t="str">
        <f>IF($P$2=1,IF(วิชา14!D26="","",วิชา14!D26),IF(วิชา14!D56="","",วิชา14!D56))</f>
        <v/>
      </c>
      <c r="E26" s="123" t="str">
        <f>IF($P$2=1,IF(วิชา14!E26="","",วิชา14!E26),IF(วิชา14!E56="","",วิชา14!E56))</f>
        <v/>
      </c>
      <c r="F26" s="122" t="str">
        <f>IF($P$2=1,IF(วิชา14!F26="","",วิชา14!F26),IF(วิชา14!F56="","",วิชา14!F56))</f>
        <v/>
      </c>
      <c r="G26" s="123" t="str">
        <f>IF($P$2=1,IF(วิชา14!G26="","",วิชา14!G26),IF(วิชา14!G56="","",วิชา14!G56))</f>
        <v/>
      </c>
      <c r="H26" s="123" t="str">
        <f>IF($P$2=1,IF(วิชา14!H26="","",วิชา14!H26),IF(วิชา14!H56="","",วิชา14!H56))</f>
        <v/>
      </c>
      <c r="I26" s="123" t="str">
        <f>IF($P$2=1,IF(วิชา14!I26="","",วิชา14!I26),IF(วิชา14!I56="","",วิชา14!I56))</f>
        <v/>
      </c>
      <c r="J26" s="122" t="str">
        <f>IF($P$2=1,IF(วิชา14!J26="","",วิชา14!J26),IF(วิชา14!J56="","",วิชา14!J56))</f>
        <v/>
      </c>
      <c r="K26" s="123" t="str">
        <f>IF($P$2=1,IF(วิชา14!K26="","",วิชา14!K26),IF(วิชา14!K56="","",วิชา14!K56))</f>
        <v/>
      </c>
      <c r="L26" s="122" t="str">
        <f>IF($P$2=1,IF(วิชา14!L26="","",วิชา14!L26),IF(วิชา14!L56="","",วิชา14!L56))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IF($P$2=1,IF(วิชา14!B27="","",วิชา14!B27),IF(วิชา14!B57="","",วิชา14!B57))</f>
        <v/>
      </c>
      <c r="C27" s="123" t="str">
        <f>IF($P$2=1,IF(วิชา14!C27="","",วิชา14!C27),IF(วิชา14!C57="","",วิชา14!C57))</f>
        <v/>
      </c>
      <c r="D27" s="123" t="str">
        <f>IF($P$2=1,IF(วิชา14!D27="","",วิชา14!D27),IF(วิชา14!D57="","",วิชา14!D57))</f>
        <v/>
      </c>
      <c r="E27" s="123" t="str">
        <f>IF($P$2=1,IF(วิชา14!E27="","",วิชา14!E27),IF(วิชา14!E57="","",วิชา14!E57))</f>
        <v/>
      </c>
      <c r="F27" s="122" t="str">
        <f>IF($P$2=1,IF(วิชา14!F27="","",วิชา14!F27),IF(วิชา14!F57="","",วิชา14!F57))</f>
        <v/>
      </c>
      <c r="G27" s="123" t="str">
        <f>IF($P$2=1,IF(วิชา14!G27="","",วิชา14!G27),IF(วิชา14!G57="","",วิชา14!G57))</f>
        <v/>
      </c>
      <c r="H27" s="123" t="str">
        <f>IF($P$2=1,IF(วิชา14!H27="","",วิชา14!H27),IF(วิชา14!H57="","",วิชา14!H57))</f>
        <v/>
      </c>
      <c r="I27" s="123" t="str">
        <f>IF($P$2=1,IF(วิชา14!I27="","",วิชา14!I27),IF(วิชา14!I57="","",วิชา14!I57))</f>
        <v/>
      </c>
      <c r="J27" s="122" t="str">
        <f>IF($P$2=1,IF(วิชา14!J27="","",วิชา14!J27),IF(วิชา14!J57="","",วิชา14!J57))</f>
        <v/>
      </c>
      <c r="K27" s="123" t="str">
        <f>IF($P$2=1,IF(วิชา14!K27="","",วิชา14!K27),IF(วิชา14!K57="","",วิชา14!K57))</f>
        <v/>
      </c>
      <c r="L27" s="122" t="str">
        <f>IF($P$2=1,IF(วิชา14!L27="","",วิชา14!L27),IF(วิชา14!L57="","",วิชา14!L57))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IF($P$2=1,IF(วิชา14!B28="","",วิชา14!B28),IF(วิชา14!B58="","",วิชา14!B58))</f>
        <v/>
      </c>
      <c r="C28" s="123" t="str">
        <f>IF($P$2=1,IF(วิชา14!C28="","",วิชา14!C28),IF(วิชา14!C58="","",วิชา14!C58))</f>
        <v/>
      </c>
      <c r="D28" s="123" t="str">
        <f>IF($P$2=1,IF(วิชา14!D28="","",วิชา14!D28),IF(วิชา14!D58="","",วิชา14!D58))</f>
        <v/>
      </c>
      <c r="E28" s="123" t="str">
        <f>IF($P$2=1,IF(วิชา14!E28="","",วิชา14!E28),IF(วิชา14!E58="","",วิชา14!E58))</f>
        <v/>
      </c>
      <c r="F28" s="122" t="str">
        <f>IF($P$2=1,IF(วิชา14!F28="","",วิชา14!F28),IF(วิชา14!F58="","",วิชา14!F58))</f>
        <v/>
      </c>
      <c r="G28" s="123" t="str">
        <f>IF($P$2=1,IF(วิชา14!G28="","",วิชา14!G28),IF(วิชา14!G58="","",วิชา14!G58))</f>
        <v/>
      </c>
      <c r="H28" s="123" t="str">
        <f>IF($P$2=1,IF(วิชา14!H28="","",วิชา14!H28),IF(วิชา14!H58="","",วิชา14!H58))</f>
        <v/>
      </c>
      <c r="I28" s="123" t="str">
        <f>IF($P$2=1,IF(วิชา14!I28="","",วิชา14!I28),IF(วิชา14!I58="","",วิชา14!I58))</f>
        <v/>
      </c>
      <c r="J28" s="122" t="str">
        <f>IF($P$2=1,IF(วิชา14!J28="","",วิชา14!J28),IF(วิชา14!J58="","",วิชา14!J58))</f>
        <v/>
      </c>
      <c r="K28" s="123" t="str">
        <f>IF($P$2=1,IF(วิชา14!K28="","",วิชา14!K28),IF(วิชา14!K58="","",วิชา14!K58))</f>
        <v/>
      </c>
      <c r="L28" s="122" t="str">
        <f>IF($P$2=1,IF(วิชา14!L28="","",วิชา14!L28),IF(วิชา14!L58="","",วิชา14!L58))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IF($P$2=1,IF(วิชา14!B29="","",วิชา14!B29),IF(วิชา14!B59="","",วิชา14!B59))</f>
        <v/>
      </c>
      <c r="C29" s="123" t="str">
        <f>IF($P$2=1,IF(วิชา14!C29="","",วิชา14!C29),IF(วิชา14!C59="","",วิชา14!C59))</f>
        <v/>
      </c>
      <c r="D29" s="123" t="str">
        <f>IF($P$2=1,IF(วิชา14!D29="","",วิชา14!D29),IF(วิชา14!D59="","",วิชา14!D59))</f>
        <v/>
      </c>
      <c r="E29" s="123" t="str">
        <f>IF($P$2=1,IF(วิชา14!E29="","",วิชา14!E29),IF(วิชา14!E59="","",วิชา14!E59))</f>
        <v/>
      </c>
      <c r="F29" s="122" t="str">
        <f>IF($P$2=1,IF(วิชา14!F29="","",วิชา14!F29),IF(วิชา14!F59="","",วิชา14!F59))</f>
        <v/>
      </c>
      <c r="G29" s="123" t="str">
        <f>IF($P$2=1,IF(วิชา14!G29="","",วิชา14!G29),IF(วิชา14!G59="","",วิชา14!G59))</f>
        <v/>
      </c>
      <c r="H29" s="123" t="str">
        <f>IF($P$2=1,IF(วิชา14!H29="","",วิชา14!H29),IF(วิชา14!H59="","",วิชา14!H59))</f>
        <v/>
      </c>
      <c r="I29" s="123" t="str">
        <f>IF($P$2=1,IF(วิชา14!I29="","",วิชา14!I29),IF(วิชา14!I59="","",วิชา14!I59))</f>
        <v/>
      </c>
      <c r="J29" s="122" t="str">
        <f>IF($P$2=1,IF(วิชา14!J29="","",วิชา14!J29),IF(วิชา14!J59="","",วิชา14!J59))</f>
        <v/>
      </c>
      <c r="K29" s="123" t="str">
        <f>IF($P$2=1,IF(วิชา14!K29="","",วิชา14!K29),IF(วิชา14!K59="","",วิชา14!K59))</f>
        <v/>
      </c>
      <c r="L29" s="122" t="str">
        <f>IF($P$2=1,IF(วิชา14!L29="","",วิชา14!L29),IF(วิชา14!L59="","",วิชา14!L59))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IF($P$2=1,IF(วิชา14!B30="","",วิชา14!B30),IF(วิชา14!B60="","",วิชา14!B60))</f>
        <v/>
      </c>
      <c r="C30" s="123" t="str">
        <f>IF($P$2=1,IF(วิชา14!C30="","",วิชา14!C30),IF(วิชา14!C60="","",วิชา14!C60))</f>
        <v/>
      </c>
      <c r="D30" s="123" t="str">
        <f>IF($P$2=1,IF(วิชา14!D30="","",วิชา14!D30),IF(วิชา14!D60="","",วิชา14!D60))</f>
        <v/>
      </c>
      <c r="E30" s="123" t="str">
        <f>IF($P$2=1,IF(วิชา14!E30="","",วิชา14!E30),IF(วิชา14!E60="","",วิชา14!E60))</f>
        <v/>
      </c>
      <c r="F30" s="122" t="str">
        <f>IF($P$2=1,IF(วิชา14!F30="","",วิชา14!F30),IF(วิชา14!F60="","",วิชา14!F60))</f>
        <v/>
      </c>
      <c r="G30" s="123" t="str">
        <f>IF($P$2=1,IF(วิชา14!G30="","",วิชา14!G30),IF(วิชา14!G60="","",วิชา14!G60))</f>
        <v/>
      </c>
      <c r="H30" s="123" t="str">
        <f>IF($P$2=1,IF(วิชา14!H30="","",วิชา14!H30),IF(วิชา14!H60="","",วิชา14!H60))</f>
        <v/>
      </c>
      <c r="I30" s="123" t="str">
        <f>IF($P$2=1,IF(วิชา14!I30="","",วิชา14!I30),IF(วิชา14!I60="","",วิชา14!I60))</f>
        <v/>
      </c>
      <c r="J30" s="122" t="str">
        <f>IF($P$2=1,IF(วิชา14!J30="","",วิชา14!J30),IF(วิชา14!J60="","",วิชา14!J60))</f>
        <v/>
      </c>
      <c r="K30" s="123" t="str">
        <f>IF($P$2=1,IF(วิชา14!K30="","",วิชา14!K30),IF(วิชา14!K60="","",วิชา14!K60))</f>
        <v/>
      </c>
      <c r="L30" s="122" t="str">
        <f>IF($P$2=1,IF(วิชา14!L30="","",วิชา14!L30),IF(วิชา14!L60="","",วิชา14!L60))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IF($P$2=1,IF(วิชา14!B31="","",วิชา14!B31),IF(วิชา14!B61="","",วิชา14!B61))</f>
        <v/>
      </c>
      <c r="C31" s="123" t="str">
        <f>IF($P$2=1,IF(วิชา14!C31="","",วิชา14!C31),IF(วิชา14!C61="","",วิชา14!C61))</f>
        <v/>
      </c>
      <c r="D31" s="123" t="str">
        <f>IF($P$2=1,IF(วิชา14!D31="","",วิชา14!D31),IF(วิชา14!D61="","",วิชา14!D61))</f>
        <v/>
      </c>
      <c r="E31" s="123" t="str">
        <f>IF($P$2=1,IF(วิชา14!E31="","",วิชา14!E31),IF(วิชา14!E61="","",วิชา14!E61))</f>
        <v/>
      </c>
      <c r="F31" s="122" t="str">
        <f>IF($P$2=1,IF(วิชา14!F31="","",วิชา14!F31),IF(วิชา14!F61="","",วิชา14!F61))</f>
        <v/>
      </c>
      <c r="G31" s="123" t="str">
        <f>IF($P$2=1,IF(วิชา14!G31="","",วิชา14!G31),IF(วิชา14!G61="","",วิชา14!G61))</f>
        <v/>
      </c>
      <c r="H31" s="123" t="str">
        <f>IF($P$2=1,IF(วิชา14!H31="","",วิชา14!H31),IF(วิชา14!H61="","",วิชา14!H61))</f>
        <v/>
      </c>
      <c r="I31" s="123" t="str">
        <f>IF($P$2=1,IF(วิชา14!I31="","",วิชา14!I31),IF(วิชา14!I61="","",วิชา14!I61))</f>
        <v/>
      </c>
      <c r="J31" s="122" t="str">
        <f>IF($P$2=1,IF(วิชา14!J31="","",วิชา14!J31),IF(วิชา14!J61="","",วิชา14!J61))</f>
        <v/>
      </c>
      <c r="K31" s="123" t="str">
        <f>IF($P$2=1,IF(วิชา14!K31="","",วิชา14!K31),IF(วิชา14!K61="","",วิชา14!K61))</f>
        <v/>
      </c>
      <c r="L31" s="122" t="str">
        <f>IF($P$2=1,IF(วิชา14!L31="","",วิชา14!L31),IF(วิชา14!L61="","",วิชา14!L61))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IF($P$2=1,IF(วิชา14!B32="","",วิชา14!B32),IF(วิชา14!B62="","",วิชา14!B62))</f>
        <v/>
      </c>
      <c r="C32" s="123" t="str">
        <f>IF($P$2=1,IF(วิชา14!C32="","",วิชา14!C32),IF(วิชา14!C62="","",วิชา14!C62))</f>
        <v/>
      </c>
      <c r="D32" s="123" t="str">
        <f>IF($P$2=1,IF(วิชา14!D32="","",วิชา14!D32),IF(วิชา14!D62="","",วิชา14!D62))</f>
        <v/>
      </c>
      <c r="E32" s="123" t="str">
        <f>IF($P$2=1,IF(วิชา14!E32="","",วิชา14!E32),IF(วิชา14!E62="","",วิชา14!E62))</f>
        <v/>
      </c>
      <c r="F32" s="122" t="str">
        <f>IF($P$2=1,IF(วิชา14!F32="","",วิชา14!F32),IF(วิชา14!F62="","",วิชา14!F62))</f>
        <v/>
      </c>
      <c r="G32" s="123" t="str">
        <f>IF($P$2=1,IF(วิชา14!G32="","",วิชา14!G32),IF(วิชา14!G62="","",วิชา14!G62))</f>
        <v/>
      </c>
      <c r="H32" s="123" t="str">
        <f>IF($P$2=1,IF(วิชา14!H32="","",วิชา14!H32),IF(วิชา14!H62="","",วิชา14!H62))</f>
        <v/>
      </c>
      <c r="I32" s="123" t="str">
        <f>IF($P$2=1,IF(วิชา14!I32="","",วิชา14!I32),IF(วิชา14!I62="","",วิชา14!I62))</f>
        <v/>
      </c>
      <c r="J32" s="122" t="str">
        <f>IF($P$2=1,IF(วิชา14!J32="","",วิชา14!J32),IF(วิชา14!J62="","",วิชา14!J62))</f>
        <v/>
      </c>
      <c r="K32" s="123" t="str">
        <f>IF($P$2=1,IF(วิชา14!K32="","",วิชา14!K32),IF(วิชา14!K62="","",วิชา14!K62))</f>
        <v/>
      </c>
      <c r="L32" s="122" t="str">
        <f>IF($P$2=1,IF(วิชา14!L32="","",วิชา14!L32),IF(วิชา14!L62="","",วิชา14!L62))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IF($P$2=1,IF(วิชา14!B33="","",วิชา14!B33),IF(วิชา14!B63="","",วิชา14!B63))</f>
        <v/>
      </c>
      <c r="C33" s="123" t="str">
        <f>IF($P$2=1,IF(วิชา14!C33="","",วิชา14!C33),IF(วิชา14!C63="","",วิชา14!C63))</f>
        <v/>
      </c>
      <c r="D33" s="123" t="str">
        <f>IF($P$2=1,IF(วิชา14!D33="","",วิชา14!D33),IF(วิชา14!D63="","",วิชา14!D63))</f>
        <v/>
      </c>
      <c r="E33" s="123" t="str">
        <f>IF($P$2=1,IF(วิชา14!E33="","",วิชา14!E33),IF(วิชา14!E63="","",วิชา14!E63))</f>
        <v/>
      </c>
      <c r="F33" s="122" t="str">
        <f>IF($P$2=1,IF(วิชา14!F33="","",วิชา14!F33),IF(วิชา14!F63="","",วิชา14!F63))</f>
        <v/>
      </c>
      <c r="G33" s="123" t="str">
        <f>IF($P$2=1,IF(วิชา14!G33="","",วิชา14!G33),IF(วิชา14!G63="","",วิชา14!G63))</f>
        <v/>
      </c>
      <c r="H33" s="123" t="str">
        <f>IF($P$2=1,IF(วิชา14!H33="","",วิชา14!H33),IF(วิชา14!H63="","",วิชา14!H63))</f>
        <v/>
      </c>
      <c r="I33" s="123" t="str">
        <f>IF($P$2=1,IF(วิชา14!I33="","",วิชา14!I33),IF(วิชา14!I63="","",วิชา14!I63))</f>
        <v/>
      </c>
      <c r="J33" s="122" t="str">
        <f>IF($P$2=1,IF(วิชา14!J33="","",วิชา14!J33),IF(วิชา14!J63="","",วิชา14!J63))</f>
        <v/>
      </c>
      <c r="K33" s="123" t="str">
        <f>IF($P$2=1,IF(วิชา14!K33="","",วิชา14!K33),IF(วิชา14!K63="","",วิชา14!K63))</f>
        <v/>
      </c>
      <c r="L33" s="122" t="str">
        <f>IF($P$2=1,IF(วิชา14!L33="","",วิชา14!L33),IF(วิชา14!L63="","",วิชา14!L63))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IF($P$2=1,IF(วิชา14!B34="","",วิชา14!B34),IF(วิชา14!B64="","",วิชา14!B64))</f>
        <v/>
      </c>
      <c r="C34" s="123" t="str">
        <f>IF($P$2=1,IF(วิชา14!C34="","",วิชา14!C34),IF(วิชา14!C64="","",วิชา14!C64))</f>
        <v/>
      </c>
      <c r="D34" s="123" t="str">
        <f>IF($P$2=1,IF(วิชา14!D34="","",วิชา14!D34),IF(วิชา14!D64="","",วิชา14!D64))</f>
        <v/>
      </c>
      <c r="E34" s="123" t="str">
        <f>IF($P$2=1,IF(วิชา14!E34="","",วิชา14!E34),IF(วิชา14!E64="","",วิชา14!E64))</f>
        <v/>
      </c>
      <c r="F34" s="122" t="str">
        <f>IF($P$2=1,IF(วิชา14!F34="","",วิชา14!F34),IF(วิชา14!F64="","",วิชา14!F64))</f>
        <v/>
      </c>
      <c r="G34" s="123" t="str">
        <f>IF($P$2=1,IF(วิชา14!G34="","",วิชา14!G34),IF(วิชา14!G64="","",วิชา14!G64))</f>
        <v/>
      </c>
      <c r="H34" s="123" t="str">
        <f>IF($P$2=1,IF(วิชา14!H34="","",วิชา14!H34),IF(วิชา14!H64="","",วิชา14!H64))</f>
        <v/>
      </c>
      <c r="I34" s="123" t="str">
        <f>IF($P$2=1,IF(วิชา14!I34="","",วิชา14!I34),IF(วิชา14!I64="","",วิชา14!I64))</f>
        <v/>
      </c>
      <c r="J34" s="122" t="str">
        <f>IF($P$2=1,IF(วิชา14!J34="","",วิชา14!J34),IF(วิชา14!J64="","",วิชา14!J64))</f>
        <v/>
      </c>
      <c r="K34" s="123" t="str">
        <f>IF($P$2=1,IF(วิชา14!K34="","",วิชา14!K34),IF(วิชา14!K64="","",วิชา14!K64))</f>
        <v/>
      </c>
      <c r="L34" s="122" t="str">
        <f>IF($P$2=1,IF(วิชา14!L34="","",วิชา14!L34),IF(วิชา14!L64="","",วิชา14!L64))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IF($P$2=1,IF(วิชา14!B35="","",วิชา14!B35),IF(วิชา14!B65="","",วิชา14!B65))</f>
        <v/>
      </c>
      <c r="C35" s="123" t="str">
        <f>IF($P$2=1,IF(วิชา14!C35="","",วิชา14!C35),IF(วิชา14!C65="","",วิชา14!C65))</f>
        <v/>
      </c>
      <c r="D35" s="123" t="str">
        <f>IF($P$2=1,IF(วิชา14!D35="","",วิชา14!D35),IF(วิชา14!D65="","",วิชา14!D65))</f>
        <v/>
      </c>
      <c r="E35" s="123" t="str">
        <f>IF($P$2=1,IF(วิชา14!E35="","",วิชา14!E35),IF(วิชา14!E65="","",วิชา14!E65))</f>
        <v/>
      </c>
      <c r="F35" s="122" t="str">
        <f>IF($P$2=1,IF(วิชา14!F35="","",วิชา14!F35),IF(วิชา14!F65="","",วิชา14!F65))</f>
        <v/>
      </c>
      <c r="G35" s="123" t="str">
        <f>IF($P$2=1,IF(วิชา14!G35="","",วิชา14!G35),IF(วิชา14!G65="","",วิชา14!G65))</f>
        <v/>
      </c>
      <c r="H35" s="123" t="str">
        <f>IF($P$2=1,IF(วิชา14!H35="","",วิชา14!H35),IF(วิชา14!H65="","",วิชา14!H65))</f>
        <v/>
      </c>
      <c r="I35" s="123" t="str">
        <f>IF($P$2=1,IF(วิชา14!I35="","",วิชา14!I35),IF(วิชา14!I65="","",วิชา14!I65))</f>
        <v/>
      </c>
      <c r="J35" s="122" t="str">
        <f>IF($P$2=1,IF(วิชา14!J35="","",วิชา14!J35),IF(วิชา14!J65="","",วิชา14!J65))</f>
        <v/>
      </c>
      <c r="K35" s="123" t="str">
        <f>IF($P$2=1,IF(วิชา14!K35="","",วิชา14!K35),IF(วิชา14!K65="","",วิชา14!K65))</f>
        <v/>
      </c>
      <c r="L35" s="122" t="str">
        <f>IF($P$2=1,IF(วิชา14!L35="","",วิชา14!L35),IF(วิชา14!L65="","",วิชา14!L65))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L1:L5"/>
    <mergeCell ref="M1:N1"/>
    <mergeCell ref="M2:N2"/>
    <mergeCell ref="M3:N4"/>
    <mergeCell ref="C2:C4"/>
    <mergeCell ref="D2:D4"/>
    <mergeCell ref="E2:E4"/>
    <mergeCell ref="F2:F5"/>
    <mergeCell ref="G2:G4"/>
    <mergeCell ref="A1:A2"/>
    <mergeCell ref="B1:B2"/>
    <mergeCell ref="C1:F1"/>
    <mergeCell ref="G1:J1"/>
    <mergeCell ref="K1:K5"/>
    <mergeCell ref="A3:A5"/>
    <mergeCell ref="B3:B5"/>
    <mergeCell ref="H2:H4"/>
    <mergeCell ref="I2:I4"/>
    <mergeCell ref="J2:J5"/>
  </mergeCells>
  <conditionalFormatting sqref="L6:L35">
    <cfRule type="cellIs" dxfId="9" priority="2" operator="equal">
      <formula>0</formula>
    </cfRule>
    <cfRule type="cellIs" dxfId="8" priority="3" operator="equal">
      <formula>"ย้ายออก"</formula>
    </cfRule>
  </conditionalFormatting>
  <conditionalFormatting sqref="K6:K35">
    <cfRule type="cellIs" dxfId="7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8E2867B-46B5-4F65-A7A6-2C2B93AD6489}">
          <x14:formula1>
            <xm:f>รายการ!$M$2:$M$3</xm:f>
          </x14:formula1>
          <xm:sqref>P2</xm:sqref>
        </x14:dataValidation>
        <x14:dataValidation type="list" allowBlank="1" showInputMessage="1" showErrorMessage="1" xr:uid="{2C91A789-574A-4376-8989-117839FA5FAD}">
          <x14:formula1>
            <xm:f>รายการ!$K$2:$K$37</xm:f>
          </x14:formula1>
          <xm:sqref>P1</xm:sqref>
        </x14:dataValidation>
      </x14:dataValidations>
    </ext>
  </extLst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1DB4B-423A-47C2-AEA7-D12ED9B0017B}">
  <sheetPr codeName="Sheet122"/>
  <dimension ref="A1:Q35"/>
  <sheetViews>
    <sheetView workbookViewId="0">
      <selection activeCell="M2" sqref="M2:N2"/>
    </sheetView>
  </sheetViews>
  <sheetFormatPr defaultColWidth="5.625" defaultRowHeight="18.75" x14ac:dyDescent="0.3"/>
  <cols>
    <col min="1" max="1" width="3.625" style="1" customWidth="1"/>
    <col min="2" max="2" width="22" style="1" customWidth="1"/>
    <col min="3" max="14" width="4.625" style="1" customWidth="1"/>
    <col min="15" max="15" width="8.6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1.75" customHeight="1" x14ac:dyDescent="0.3">
      <c r="A1" s="950" t="s">
        <v>145</v>
      </c>
      <c r="B1" s="952" t="str">
        <f>IF(วิชา15!$N$2="","",วิชา15!$N$2)</f>
        <v/>
      </c>
      <c r="C1" s="962" t="s">
        <v>125</v>
      </c>
      <c r="D1" s="963"/>
      <c r="E1" s="963"/>
      <c r="F1" s="964"/>
      <c r="G1" s="962" t="s">
        <v>126</v>
      </c>
      <c r="H1" s="963"/>
      <c r="I1" s="963"/>
      <c r="J1" s="964"/>
      <c r="K1" s="961" t="s">
        <v>127</v>
      </c>
      <c r="L1" s="961" t="s">
        <v>128</v>
      </c>
      <c r="M1" s="957" t="s">
        <v>131</v>
      </c>
      <c r="N1" s="958"/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ht="28.5" customHeight="1" x14ac:dyDescent="0.3">
      <c r="A2" s="950"/>
      <c r="B2" s="952"/>
      <c r="C2" s="965" t="s">
        <v>121</v>
      </c>
      <c r="D2" s="965" t="s">
        <v>122</v>
      </c>
      <c r="E2" s="965" t="s">
        <v>123</v>
      </c>
      <c r="F2" s="966" t="s">
        <v>124</v>
      </c>
      <c r="G2" s="965" t="s">
        <v>121</v>
      </c>
      <c r="H2" s="965" t="s">
        <v>122</v>
      </c>
      <c r="I2" s="965" t="s">
        <v>123</v>
      </c>
      <c r="J2" s="966" t="s">
        <v>124</v>
      </c>
      <c r="K2" s="961"/>
      <c r="L2" s="961"/>
      <c r="M2" s="959" t="str">
        <f>IF(B1="","",AVERAGE(วิชา15!K6:K65))</f>
        <v/>
      </c>
      <c r="N2" s="960"/>
      <c r="O2" s="141" t="s">
        <v>198</v>
      </c>
      <c r="P2" s="140">
        <v>1</v>
      </c>
      <c r="Q2" s="142"/>
    </row>
    <row r="3" spans="1:17" x14ac:dyDescent="0.3">
      <c r="A3" s="950" t="s">
        <v>28</v>
      </c>
      <c r="B3" s="951" t="s">
        <v>49</v>
      </c>
      <c r="C3" s="965"/>
      <c r="D3" s="965"/>
      <c r="E3" s="965"/>
      <c r="F3" s="966"/>
      <c r="G3" s="965"/>
      <c r="H3" s="965"/>
      <c r="I3" s="965"/>
      <c r="J3" s="966"/>
      <c r="K3" s="961"/>
      <c r="L3" s="961"/>
      <c r="M3" s="953" t="s">
        <v>101</v>
      </c>
      <c r="N3" s="954"/>
      <c r="O3" s="17"/>
      <c r="P3" s="17"/>
      <c r="Q3" s="17"/>
    </row>
    <row r="4" spans="1:17" x14ac:dyDescent="0.3">
      <c r="A4" s="950"/>
      <c r="B4" s="951"/>
      <c r="C4" s="965"/>
      <c r="D4" s="965"/>
      <c r="E4" s="965"/>
      <c r="F4" s="966"/>
      <c r="G4" s="965"/>
      <c r="H4" s="965"/>
      <c r="I4" s="965"/>
      <c r="J4" s="966"/>
      <c r="K4" s="961"/>
      <c r="L4" s="961"/>
      <c r="M4" s="955"/>
      <c r="N4" s="956"/>
      <c r="O4" s="17"/>
      <c r="P4" s="17"/>
      <c r="Q4" s="17"/>
    </row>
    <row r="5" spans="1:17" x14ac:dyDescent="0.3">
      <c r="A5" s="950"/>
      <c r="B5" s="951"/>
      <c r="C5" s="120">
        <f>IF(วิชา15!C5="","",วิชา15!C5)</f>
        <v>70</v>
      </c>
      <c r="D5" s="120">
        <f>IF(วิชา15!D5="","",วิชา15!D5)</f>
        <v>30</v>
      </c>
      <c r="E5" s="120">
        <f>IF(วิชา15!E5="","",วิชา15!E5)</f>
        <v>100</v>
      </c>
      <c r="F5" s="966"/>
      <c r="G5" s="120">
        <f>IF(วิชา15!G5="","",วิชา15!G5)</f>
        <v>70</v>
      </c>
      <c r="H5" s="120">
        <f>IF(วิชา15!H5="","",วิชา15!H5)</f>
        <v>30</v>
      </c>
      <c r="I5" s="120">
        <f>IF(วิชา15!I5="","",วิชา15!I5)</f>
        <v>100</v>
      </c>
      <c r="J5" s="966"/>
      <c r="K5" s="961"/>
      <c r="L5" s="961"/>
      <c r="M5" s="309" t="s">
        <v>106</v>
      </c>
      <c r="N5" s="309" t="s">
        <v>107</v>
      </c>
      <c r="O5" s="127"/>
      <c r="P5" s="127"/>
      <c r="Q5" s="17"/>
    </row>
    <row r="6" spans="1:17" ht="20.100000000000001" customHeight="1" x14ac:dyDescent="0.3">
      <c r="A6" s="267">
        <f>IF(P2="","",IF(P2=1,1,31))</f>
        <v>1</v>
      </c>
      <c r="B6" s="114" t="str">
        <f>IF($P$2=1,IF(วิชา15!B6="","",วิชา15!B6),IF(วิชา15!B36="","",วิชา15!B36))</f>
        <v/>
      </c>
      <c r="C6" s="123" t="str">
        <f>IF($P$2=1,IF(วิชา15!C6="","",วิชา15!C6),IF(วิชา15!C36="","",วิชา15!C36))</f>
        <v/>
      </c>
      <c r="D6" s="123" t="str">
        <f>IF($P$2=1,IF(วิชา15!D6="","",วิชา15!D6),IF(วิชา15!D36="","",วิชา15!D36))</f>
        <v/>
      </c>
      <c r="E6" s="123" t="str">
        <f>IF($P$2=1,IF(วิชา15!E6="","",วิชา15!E6),IF(วิชา15!E36="","",วิชา15!E36))</f>
        <v/>
      </c>
      <c r="F6" s="122" t="str">
        <f>IF($P$2=1,IF(วิชา15!F6="","",วิชา15!F6),IF(วิชา15!F36="","",วิชา15!F36))</f>
        <v/>
      </c>
      <c r="G6" s="123" t="str">
        <f>IF($P$2=1,IF(วิชา15!G6="","",วิชา15!G6),IF(วิชา15!G36="","",วิชา15!G36))</f>
        <v/>
      </c>
      <c r="H6" s="123" t="str">
        <f>IF($P$2=1,IF(วิชา15!H6="","",วิชา15!H6),IF(วิชา15!H36="","",วิชา15!H36))</f>
        <v/>
      </c>
      <c r="I6" s="123" t="str">
        <f>IF($P$2=1,IF(วิชา15!I6="","",วิชา15!I6),IF(วิชา15!I36="","",วิชา15!I36))</f>
        <v/>
      </c>
      <c r="J6" s="122" t="str">
        <f>IF($P$2=1,IF(วิชา15!J6="","",วิชา15!J6),IF(วิชา15!J36="","",วิชา15!J36))</f>
        <v/>
      </c>
      <c r="K6" s="123" t="str">
        <f>IF($P$2=1,IF(วิชา15!K6="","",วิชา15!K6),IF(วิชา15!K36="","",วิชา15!K36))</f>
        <v/>
      </c>
      <c r="L6" s="122" t="str">
        <f>IF($P$2=1,IF(วิชา15!L6="","",วิชา15!L6),IF(วิชา15!L36="","",วิชา15!L36))</f>
        <v/>
      </c>
      <c r="M6" s="124" t="str">
        <f>IF($P$2=1,IF($L6="","",IF($L6="ย้ายออก","",IF($L6&gt;=1,"P",""))),IF($L36="","",IF($L36="ย้ายออก","",IF($L36&gt;=1,"P",""))))</f>
        <v/>
      </c>
      <c r="N6" s="124" t="str">
        <f>IF($P$2=1,IF($L6="","",IF($L6="ย้ายออก","",IF($L6&lt;1,"P",""))),IF($L36="","",IF($L36="ย้ายออก","",IF($L36&lt;1,"P",""))))</f>
        <v/>
      </c>
      <c r="O6" s="128"/>
      <c r="P6" s="127"/>
      <c r="Q6" s="17"/>
    </row>
    <row r="7" spans="1:17" ht="20.100000000000001" customHeight="1" x14ac:dyDescent="0.3">
      <c r="A7" s="267">
        <f>A6+1</f>
        <v>2</v>
      </c>
      <c r="B7" s="114" t="str">
        <f>IF($P$2=1,IF(วิชา15!B7="","",วิชา15!B7),IF(วิชา15!B37="","",วิชา15!B37))</f>
        <v/>
      </c>
      <c r="C7" s="123" t="str">
        <f>IF($P$2=1,IF(วิชา15!C7="","",วิชา15!C7),IF(วิชา15!C37="","",วิชา15!C37))</f>
        <v/>
      </c>
      <c r="D7" s="123" t="str">
        <f>IF($P$2=1,IF(วิชา15!D7="","",วิชา15!D7),IF(วิชา15!D37="","",วิชา15!D37))</f>
        <v/>
      </c>
      <c r="E7" s="123" t="str">
        <f>IF($P$2=1,IF(วิชา15!E7="","",วิชา15!E7),IF(วิชา15!E37="","",วิชา15!E37))</f>
        <v/>
      </c>
      <c r="F7" s="122" t="str">
        <f>IF($P$2=1,IF(วิชา15!F7="","",วิชา15!F7),IF(วิชา15!F37="","",วิชา15!F37))</f>
        <v/>
      </c>
      <c r="G7" s="123" t="str">
        <f>IF($P$2=1,IF(วิชา15!G7="","",วิชา15!G7),IF(วิชา15!G37="","",วิชา15!G37))</f>
        <v/>
      </c>
      <c r="H7" s="123" t="str">
        <f>IF($P$2=1,IF(วิชา15!H7="","",วิชา15!H7),IF(วิชา15!H37="","",วิชา15!H37))</f>
        <v/>
      </c>
      <c r="I7" s="123" t="str">
        <f>IF($P$2=1,IF(วิชา15!I7="","",วิชา15!I7),IF(วิชา15!I37="","",วิชา15!I37))</f>
        <v/>
      </c>
      <c r="J7" s="122" t="str">
        <f>IF($P$2=1,IF(วิชา15!J7="","",วิชา15!J7),IF(วิชา15!J37="","",วิชา15!J37))</f>
        <v/>
      </c>
      <c r="K7" s="123" t="str">
        <f>IF($P$2=1,IF(วิชา15!K7="","",วิชา15!K7),IF(วิชา15!K37="","",วิชา15!K37))</f>
        <v/>
      </c>
      <c r="L7" s="122" t="str">
        <f>IF($P$2=1,IF(วิชา15!L7="","",วิชา15!L7),IF(วิชา15!L37="","",วิชา15!L37))</f>
        <v/>
      </c>
      <c r="M7" s="124" t="str">
        <f t="shared" ref="M7:M35" si="0">IF($P$2=1,IF($L7="","",IF($L7="ย้ายออก","",IF($L7&gt;=1,"P",""))),IF($L37="","",IF($L37="ย้ายออก","",IF($L37&gt;=1,"P",""))))</f>
        <v/>
      </c>
      <c r="N7" s="124" t="str">
        <f t="shared" ref="N7:N35" si="1">IF($P$2=1,IF($L7="","",IF($L7="ย้ายออก","",IF($L7&lt;1,"P",""))),IF($L37="","",IF($L37="ย้ายออก","",IF($L37&lt;1,"P",""))))</f>
        <v/>
      </c>
      <c r="O7" s="127"/>
      <c r="P7" s="127"/>
      <c r="Q7" s="17"/>
    </row>
    <row r="8" spans="1:17" ht="20.100000000000001" customHeight="1" x14ac:dyDescent="0.3">
      <c r="A8" s="267">
        <f t="shared" ref="A8:A35" si="2">A7+1</f>
        <v>3</v>
      </c>
      <c r="B8" s="114" t="str">
        <f>IF($P$2=1,IF(วิชา15!B8="","",วิชา15!B8),IF(วิชา15!B38="","",วิชา15!B38))</f>
        <v/>
      </c>
      <c r="C8" s="123" t="str">
        <f>IF($P$2=1,IF(วิชา15!C8="","",วิชา15!C8),IF(วิชา15!C38="","",วิชา15!C38))</f>
        <v/>
      </c>
      <c r="D8" s="123" t="str">
        <f>IF($P$2=1,IF(วิชา15!D8="","",วิชา15!D8),IF(วิชา15!D38="","",วิชา15!D38))</f>
        <v/>
      </c>
      <c r="E8" s="123" t="str">
        <f>IF($P$2=1,IF(วิชา15!E8="","",วิชา15!E8),IF(วิชา15!E38="","",วิชา15!E38))</f>
        <v/>
      </c>
      <c r="F8" s="122" t="str">
        <f>IF($P$2=1,IF(วิชา15!F8="","",วิชา15!F8),IF(วิชา15!F38="","",วิชา15!F38))</f>
        <v/>
      </c>
      <c r="G8" s="123" t="str">
        <f>IF($P$2=1,IF(วิชา15!G8="","",วิชา15!G8),IF(วิชา15!G38="","",วิชา15!G38))</f>
        <v/>
      </c>
      <c r="H8" s="123" t="str">
        <f>IF($P$2=1,IF(วิชา15!H8="","",วิชา15!H8),IF(วิชา15!H38="","",วิชา15!H38))</f>
        <v/>
      </c>
      <c r="I8" s="123" t="str">
        <f>IF($P$2=1,IF(วิชา15!I8="","",วิชา15!I8),IF(วิชา15!I38="","",วิชา15!I38))</f>
        <v/>
      </c>
      <c r="J8" s="122" t="str">
        <f>IF($P$2=1,IF(วิชา15!J8="","",วิชา15!J8),IF(วิชา15!J38="","",วิชา15!J38))</f>
        <v/>
      </c>
      <c r="K8" s="123" t="str">
        <f>IF($P$2=1,IF(วิชา15!K8="","",วิชา15!K8),IF(วิชา15!K38="","",วิชา15!K38))</f>
        <v/>
      </c>
      <c r="L8" s="122" t="str">
        <f>IF($P$2=1,IF(วิชา15!L8="","",วิชา15!L8),IF(วิชา15!L38="","",วิชา15!L38))</f>
        <v/>
      </c>
      <c r="M8" s="124" t="str">
        <f t="shared" si="0"/>
        <v/>
      </c>
      <c r="N8" s="124" t="str">
        <f t="shared" si="1"/>
        <v/>
      </c>
      <c r="O8" s="127"/>
      <c r="P8" s="127"/>
      <c r="Q8" s="17"/>
    </row>
    <row r="9" spans="1:17" ht="20.100000000000001" customHeight="1" x14ac:dyDescent="0.3">
      <c r="A9" s="267">
        <f t="shared" si="2"/>
        <v>4</v>
      </c>
      <c r="B9" s="114" t="str">
        <f>IF($P$2=1,IF(วิชา15!B9="","",วิชา15!B9),IF(วิชา15!B39="","",วิชา15!B39))</f>
        <v/>
      </c>
      <c r="C9" s="123" t="str">
        <f>IF($P$2=1,IF(วิชา15!C9="","",วิชา15!C9),IF(วิชา15!C39="","",วิชา15!C39))</f>
        <v/>
      </c>
      <c r="D9" s="123" t="str">
        <f>IF($P$2=1,IF(วิชา15!D9="","",วิชา15!D9),IF(วิชา15!D39="","",วิชา15!D39))</f>
        <v/>
      </c>
      <c r="E9" s="123" t="str">
        <f>IF($P$2=1,IF(วิชา15!E9="","",วิชา15!E9),IF(วิชา15!E39="","",วิชา15!E39))</f>
        <v/>
      </c>
      <c r="F9" s="122" t="str">
        <f>IF($P$2=1,IF(วิชา15!F9="","",วิชา15!F9),IF(วิชา15!F39="","",วิชา15!F39))</f>
        <v/>
      </c>
      <c r="G9" s="123" t="str">
        <f>IF($P$2=1,IF(วิชา15!G9="","",วิชา15!G9),IF(วิชา15!G39="","",วิชา15!G39))</f>
        <v/>
      </c>
      <c r="H9" s="123" t="str">
        <f>IF($P$2=1,IF(วิชา15!H9="","",วิชา15!H9),IF(วิชา15!H39="","",วิชา15!H39))</f>
        <v/>
      </c>
      <c r="I9" s="123" t="str">
        <f>IF($P$2=1,IF(วิชา15!I9="","",วิชา15!I9),IF(วิชา15!I39="","",วิชา15!I39))</f>
        <v/>
      </c>
      <c r="J9" s="122" t="str">
        <f>IF($P$2=1,IF(วิชา15!J9="","",วิชา15!J9),IF(วิชา15!J39="","",วิชา15!J39))</f>
        <v/>
      </c>
      <c r="K9" s="123" t="str">
        <f>IF($P$2=1,IF(วิชา15!K9="","",วิชา15!K9),IF(วิชา15!K39="","",วิชา15!K39))</f>
        <v/>
      </c>
      <c r="L9" s="122" t="str">
        <f>IF($P$2=1,IF(วิชา15!L9="","",วิชา15!L9),IF(วิชา15!L39="","",วิชา15!L39))</f>
        <v/>
      </c>
      <c r="M9" s="124" t="str">
        <f t="shared" si="0"/>
        <v/>
      </c>
      <c r="N9" s="124" t="str">
        <f t="shared" si="1"/>
        <v/>
      </c>
      <c r="O9" s="17"/>
      <c r="P9" s="17"/>
      <c r="Q9" s="17"/>
    </row>
    <row r="10" spans="1:17" ht="20.100000000000001" customHeight="1" x14ac:dyDescent="0.3">
      <c r="A10" s="267">
        <f t="shared" si="2"/>
        <v>5</v>
      </c>
      <c r="B10" s="114" t="str">
        <f>IF($P$2=1,IF(วิชา15!B10="","",วิชา15!B10),IF(วิชา15!B40="","",วิชา15!B40))</f>
        <v/>
      </c>
      <c r="C10" s="123" t="str">
        <f>IF($P$2=1,IF(วิชา15!C10="","",วิชา15!C10),IF(วิชา15!C40="","",วิชา15!C40))</f>
        <v/>
      </c>
      <c r="D10" s="123" t="str">
        <f>IF($P$2=1,IF(วิชา15!D10="","",วิชา15!D10),IF(วิชา15!D40="","",วิชา15!D40))</f>
        <v/>
      </c>
      <c r="E10" s="123" t="str">
        <f>IF($P$2=1,IF(วิชา15!E10="","",วิชา15!E10),IF(วิชา15!E40="","",วิชา15!E40))</f>
        <v/>
      </c>
      <c r="F10" s="122" t="str">
        <f>IF($P$2=1,IF(วิชา15!F10="","",วิชา15!F10),IF(วิชา15!F40="","",วิชา15!F40))</f>
        <v/>
      </c>
      <c r="G10" s="123" t="str">
        <f>IF($P$2=1,IF(วิชา15!G10="","",วิชา15!G10),IF(วิชา15!G40="","",วิชา15!G40))</f>
        <v/>
      </c>
      <c r="H10" s="123" t="str">
        <f>IF($P$2=1,IF(วิชา15!H10="","",วิชา15!H10),IF(วิชา15!H40="","",วิชา15!H40))</f>
        <v/>
      </c>
      <c r="I10" s="123" t="str">
        <f>IF($P$2=1,IF(วิชา15!I10="","",วิชา15!I10),IF(วิชา15!I40="","",วิชา15!I40))</f>
        <v/>
      </c>
      <c r="J10" s="122" t="str">
        <f>IF($P$2=1,IF(วิชา15!J10="","",วิชา15!J10),IF(วิชา15!J40="","",วิชา15!J40))</f>
        <v/>
      </c>
      <c r="K10" s="123" t="str">
        <f>IF($P$2=1,IF(วิชา15!K10="","",วิชา15!K10),IF(วิชา15!K40="","",วิชา15!K40))</f>
        <v/>
      </c>
      <c r="L10" s="122" t="str">
        <f>IF($P$2=1,IF(วิชา15!L10="","",วิชา15!L10),IF(วิชา15!L40="","",วิชา15!L40))</f>
        <v/>
      </c>
      <c r="M10" s="124" t="str">
        <f t="shared" si="0"/>
        <v/>
      </c>
      <c r="N10" s="124" t="str">
        <f t="shared" si="1"/>
        <v/>
      </c>
      <c r="O10" s="17"/>
      <c r="P10" s="17"/>
      <c r="Q10" s="17"/>
    </row>
    <row r="11" spans="1:17" ht="20.100000000000001" customHeight="1" x14ac:dyDescent="0.3">
      <c r="A11" s="267">
        <f t="shared" si="2"/>
        <v>6</v>
      </c>
      <c r="B11" s="114" t="str">
        <f>IF($P$2=1,IF(วิชา15!B11="","",วิชา15!B11),IF(วิชา15!B41="","",วิชา15!B41))</f>
        <v/>
      </c>
      <c r="C11" s="123" t="str">
        <f>IF($P$2=1,IF(วิชา15!C11="","",วิชา15!C11),IF(วิชา15!C41="","",วิชา15!C41))</f>
        <v/>
      </c>
      <c r="D11" s="123" t="str">
        <f>IF($P$2=1,IF(วิชา15!D11="","",วิชา15!D11),IF(วิชา15!D41="","",วิชา15!D41))</f>
        <v/>
      </c>
      <c r="E11" s="123" t="str">
        <f>IF($P$2=1,IF(วิชา15!E11="","",วิชา15!E11),IF(วิชา15!E41="","",วิชา15!E41))</f>
        <v/>
      </c>
      <c r="F11" s="122" t="str">
        <f>IF($P$2=1,IF(วิชา15!F11="","",วิชา15!F11),IF(วิชา15!F41="","",วิชา15!F41))</f>
        <v/>
      </c>
      <c r="G11" s="123" t="str">
        <f>IF($P$2=1,IF(วิชา15!G11="","",วิชา15!G11),IF(วิชา15!G41="","",วิชา15!G41))</f>
        <v/>
      </c>
      <c r="H11" s="123" t="str">
        <f>IF($P$2=1,IF(วิชา15!H11="","",วิชา15!H11),IF(วิชา15!H41="","",วิชา15!H41))</f>
        <v/>
      </c>
      <c r="I11" s="123" t="str">
        <f>IF($P$2=1,IF(วิชา15!I11="","",วิชา15!I11),IF(วิชา15!I41="","",วิชา15!I41))</f>
        <v/>
      </c>
      <c r="J11" s="122" t="str">
        <f>IF($P$2=1,IF(วิชา15!J11="","",วิชา15!J11),IF(วิชา15!J41="","",วิชา15!J41))</f>
        <v/>
      </c>
      <c r="K11" s="123" t="str">
        <f>IF($P$2=1,IF(วิชา15!K11="","",วิชา15!K11),IF(วิชา15!K41="","",วิชา15!K41))</f>
        <v/>
      </c>
      <c r="L11" s="122" t="str">
        <f>IF($P$2=1,IF(วิชา15!L11="","",วิชา15!L11),IF(วิชา15!L41="","",วิชา15!L41))</f>
        <v/>
      </c>
      <c r="M11" s="124" t="str">
        <f t="shared" si="0"/>
        <v/>
      </c>
      <c r="N11" s="124" t="str">
        <f t="shared" si="1"/>
        <v/>
      </c>
      <c r="O11" s="17"/>
      <c r="P11" s="17"/>
      <c r="Q11" s="17"/>
    </row>
    <row r="12" spans="1:17" ht="20.100000000000001" customHeight="1" x14ac:dyDescent="0.3">
      <c r="A12" s="267">
        <f t="shared" si="2"/>
        <v>7</v>
      </c>
      <c r="B12" s="114" t="str">
        <f>IF($P$2=1,IF(วิชา15!B12="","",วิชา15!B12),IF(วิชา15!B42="","",วิชา15!B42))</f>
        <v/>
      </c>
      <c r="C12" s="123" t="str">
        <f>IF($P$2=1,IF(วิชา15!C12="","",วิชา15!C12),IF(วิชา15!C42="","",วิชา15!C42))</f>
        <v/>
      </c>
      <c r="D12" s="123" t="str">
        <f>IF($P$2=1,IF(วิชา15!D12="","",วิชา15!D12),IF(วิชา15!D42="","",วิชา15!D42))</f>
        <v/>
      </c>
      <c r="E12" s="123" t="str">
        <f>IF($P$2=1,IF(วิชา15!E12="","",วิชา15!E12),IF(วิชา15!E42="","",วิชา15!E42))</f>
        <v/>
      </c>
      <c r="F12" s="122" t="str">
        <f>IF($P$2=1,IF(วิชา15!F12="","",วิชา15!F12),IF(วิชา15!F42="","",วิชา15!F42))</f>
        <v/>
      </c>
      <c r="G12" s="123" t="str">
        <f>IF($P$2=1,IF(วิชา15!G12="","",วิชา15!G12),IF(วิชา15!G42="","",วิชา15!G42))</f>
        <v/>
      </c>
      <c r="H12" s="123" t="str">
        <f>IF($P$2=1,IF(วิชา15!H12="","",วิชา15!H12),IF(วิชา15!H42="","",วิชา15!H42))</f>
        <v/>
      </c>
      <c r="I12" s="123" t="str">
        <f>IF($P$2=1,IF(วิชา15!I12="","",วิชา15!I12),IF(วิชา15!I42="","",วิชา15!I42))</f>
        <v/>
      </c>
      <c r="J12" s="122" t="str">
        <f>IF($P$2=1,IF(วิชา15!J12="","",วิชา15!J12),IF(วิชา15!J42="","",วิชา15!J42))</f>
        <v/>
      </c>
      <c r="K12" s="123" t="str">
        <f>IF($P$2=1,IF(วิชา15!K12="","",วิชา15!K12),IF(วิชา15!K42="","",วิชา15!K42))</f>
        <v/>
      </c>
      <c r="L12" s="122" t="str">
        <f>IF($P$2=1,IF(วิชา15!L12="","",วิชา15!L12),IF(วิชา15!L42="","",วิชา15!L42))</f>
        <v/>
      </c>
      <c r="M12" s="124" t="str">
        <f t="shared" si="0"/>
        <v/>
      </c>
      <c r="N12" s="124" t="str">
        <f t="shared" si="1"/>
        <v/>
      </c>
      <c r="O12" s="17"/>
      <c r="P12" s="17"/>
      <c r="Q12" s="17"/>
    </row>
    <row r="13" spans="1:17" ht="20.100000000000001" customHeight="1" x14ac:dyDescent="0.3">
      <c r="A13" s="267">
        <f t="shared" si="2"/>
        <v>8</v>
      </c>
      <c r="B13" s="114" t="str">
        <f>IF($P$2=1,IF(วิชา15!B13="","",วิชา15!B13),IF(วิชา15!B43="","",วิชา15!B43))</f>
        <v/>
      </c>
      <c r="C13" s="123" t="str">
        <f>IF($P$2=1,IF(วิชา15!C13="","",วิชา15!C13),IF(วิชา15!C43="","",วิชา15!C43))</f>
        <v/>
      </c>
      <c r="D13" s="123" t="str">
        <f>IF($P$2=1,IF(วิชา15!D13="","",วิชา15!D13),IF(วิชา15!D43="","",วิชา15!D43))</f>
        <v/>
      </c>
      <c r="E13" s="123" t="str">
        <f>IF($P$2=1,IF(วิชา15!E13="","",วิชา15!E13),IF(วิชา15!E43="","",วิชา15!E43))</f>
        <v/>
      </c>
      <c r="F13" s="122" t="str">
        <f>IF($P$2=1,IF(วิชา15!F13="","",วิชา15!F13),IF(วิชา15!F43="","",วิชา15!F43))</f>
        <v/>
      </c>
      <c r="G13" s="123" t="str">
        <f>IF($P$2=1,IF(วิชา15!G13="","",วิชา15!G13),IF(วิชา15!G43="","",วิชา15!G43))</f>
        <v/>
      </c>
      <c r="H13" s="123" t="str">
        <f>IF($P$2=1,IF(วิชา15!H13="","",วิชา15!H13),IF(วิชา15!H43="","",วิชา15!H43))</f>
        <v/>
      </c>
      <c r="I13" s="123" t="str">
        <f>IF($P$2=1,IF(วิชา15!I13="","",วิชา15!I13),IF(วิชา15!I43="","",วิชา15!I43))</f>
        <v/>
      </c>
      <c r="J13" s="122" t="str">
        <f>IF($P$2=1,IF(วิชา15!J13="","",วิชา15!J13),IF(วิชา15!J43="","",วิชา15!J43))</f>
        <v/>
      </c>
      <c r="K13" s="123" t="str">
        <f>IF($P$2=1,IF(วิชา15!K13="","",วิชา15!K13),IF(วิชา15!K43="","",วิชา15!K43))</f>
        <v/>
      </c>
      <c r="L13" s="122" t="str">
        <f>IF($P$2=1,IF(วิชา15!L13="","",วิชา15!L13),IF(วิชา15!L43="","",วิชา15!L43))</f>
        <v/>
      </c>
      <c r="M13" s="124" t="str">
        <f t="shared" si="0"/>
        <v/>
      </c>
      <c r="N13" s="124" t="str">
        <f t="shared" si="1"/>
        <v/>
      </c>
      <c r="O13" s="17"/>
      <c r="P13" s="17"/>
      <c r="Q13" s="17"/>
    </row>
    <row r="14" spans="1:17" ht="20.100000000000001" customHeight="1" x14ac:dyDescent="0.3">
      <c r="A14" s="267">
        <f t="shared" si="2"/>
        <v>9</v>
      </c>
      <c r="B14" s="114" t="str">
        <f>IF($P$2=1,IF(วิชา15!B14="","",วิชา15!B14),IF(วิชา15!B44="","",วิชา15!B44))</f>
        <v/>
      </c>
      <c r="C14" s="123" t="str">
        <f>IF($P$2=1,IF(วิชา15!C14="","",วิชา15!C14),IF(วิชา15!C44="","",วิชา15!C44))</f>
        <v/>
      </c>
      <c r="D14" s="123" t="str">
        <f>IF($P$2=1,IF(วิชา15!D14="","",วิชา15!D14),IF(วิชา15!D44="","",วิชา15!D44))</f>
        <v/>
      </c>
      <c r="E14" s="123" t="str">
        <f>IF($P$2=1,IF(วิชา15!E14="","",วิชา15!E14),IF(วิชา15!E44="","",วิชา15!E44))</f>
        <v/>
      </c>
      <c r="F14" s="122" t="str">
        <f>IF($P$2=1,IF(วิชา15!F14="","",วิชา15!F14),IF(วิชา15!F44="","",วิชา15!F44))</f>
        <v/>
      </c>
      <c r="G14" s="123" t="str">
        <f>IF($P$2=1,IF(วิชา15!G14="","",วิชา15!G14),IF(วิชา15!G44="","",วิชา15!G44))</f>
        <v/>
      </c>
      <c r="H14" s="123" t="str">
        <f>IF($P$2=1,IF(วิชา15!H14="","",วิชา15!H14),IF(วิชา15!H44="","",วิชา15!H44))</f>
        <v/>
      </c>
      <c r="I14" s="123" t="str">
        <f>IF($P$2=1,IF(วิชา15!I14="","",วิชา15!I14),IF(วิชา15!I44="","",วิชา15!I44))</f>
        <v/>
      </c>
      <c r="J14" s="122" t="str">
        <f>IF($P$2=1,IF(วิชา15!J14="","",วิชา15!J14),IF(วิชา15!J44="","",วิชา15!J44))</f>
        <v/>
      </c>
      <c r="K14" s="123" t="str">
        <f>IF($P$2=1,IF(วิชา15!K14="","",วิชา15!K14),IF(วิชา15!K44="","",วิชา15!K44))</f>
        <v/>
      </c>
      <c r="L14" s="122" t="str">
        <f>IF($P$2=1,IF(วิชา15!L14="","",วิชา15!L14),IF(วิชา15!L44="","",วิชา15!L44))</f>
        <v/>
      </c>
      <c r="M14" s="124" t="str">
        <f t="shared" si="0"/>
        <v/>
      </c>
      <c r="N14" s="124" t="str">
        <f t="shared" si="1"/>
        <v/>
      </c>
      <c r="O14" s="17"/>
      <c r="P14" s="17"/>
      <c r="Q14" s="17"/>
    </row>
    <row r="15" spans="1:17" ht="20.100000000000001" customHeight="1" x14ac:dyDescent="0.3">
      <c r="A15" s="267">
        <f t="shared" si="2"/>
        <v>10</v>
      </c>
      <c r="B15" s="114" t="str">
        <f>IF($P$2=1,IF(วิชา15!B15="","",วิชา15!B15),IF(วิชา15!B45="","",วิชา15!B45))</f>
        <v/>
      </c>
      <c r="C15" s="123" t="str">
        <f>IF($P$2=1,IF(วิชา15!C15="","",วิชา15!C15),IF(วิชา15!C45="","",วิชา15!C45))</f>
        <v/>
      </c>
      <c r="D15" s="123" t="str">
        <f>IF($P$2=1,IF(วิชา15!D15="","",วิชา15!D15),IF(วิชา15!D45="","",วิชา15!D45))</f>
        <v/>
      </c>
      <c r="E15" s="123" t="str">
        <f>IF($P$2=1,IF(วิชา15!E15="","",วิชา15!E15),IF(วิชา15!E45="","",วิชา15!E45))</f>
        <v/>
      </c>
      <c r="F15" s="122" t="str">
        <f>IF($P$2=1,IF(วิชา15!F15="","",วิชา15!F15),IF(วิชา15!F45="","",วิชา15!F45))</f>
        <v/>
      </c>
      <c r="G15" s="123" t="str">
        <f>IF($P$2=1,IF(วิชา15!G15="","",วิชา15!G15),IF(วิชา15!G45="","",วิชา15!G45))</f>
        <v/>
      </c>
      <c r="H15" s="123" t="str">
        <f>IF($P$2=1,IF(วิชา15!H15="","",วิชา15!H15),IF(วิชา15!H45="","",วิชา15!H45))</f>
        <v/>
      </c>
      <c r="I15" s="123" t="str">
        <f>IF($P$2=1,IF(วิชา15!I15="","",วิชา15!I15),IF(วิชา15!I45="","",วิชา15!I45))</f>
        <v/>
      </c>
      <c r="J15" s="122" t="str">
        <f>IF($P$2=1,IF(วิชา15!J15="","",วิชา15!J15),IF(วิชา15!J45="","",วิชา15!J45))</f>
        <v/>
      </c>
      <c r="K15" s="123" t="str">
        <f>IF($P$2=1,IF(วิชา15!K15="","",วิชา15!K15),IF(วิชา15!K45="","",วิชา15!K45))</f>
        <v/>
      </c>
      <c r="L15" s="122" t="str">
        <f>IF($P$2=1,IF(วิชา15!L15="","",วิชา15!L15),IF(วิชา15!L45="","",วิชา15!L45))</f>
        <v/>
      </c>
      <c r="M15" s="124" t="str">
        <f t="shared" si="0"/>
        <v/>
      </c>
      <c r="N15" s="124" t="str">
        <f t="shared" si="1"/>
        <v/>
      </c>
      <c r="O15" s="17"/>
      <c r="P15" s="17"/>
      <c r="Q15" s="17"/>
    </row>
    <row r="16" spans="1:17" ht="20.100000000000001" customHeight="1" x14ac:dyDescent="0.3">
      <c r="A16" s="267">
        <f t="shared" si="2"/>
        <v>11</v>
      </c>
      <c r="B16" s="114" t="str">
        <f>IF($P$2=1,IF(วิชา15!B16="","",วิชา15!B16),IF(วิชา15!B46="","",วิชา15!B46))</f>
        <v/>
      </c>
      <c r="C16" s="123" t="str">
        <f>IF($P$2=1,IF(วิชา15!C16="","",วิชา15!C16),IF(วิชา15!C46="","",วิชา15!C46))</f>
        <v/>
      </c>
      <c r="D16" s="123" t="str">
        <f>IF($P$2=1,IF(วิชา15!D16="","",วิชา15!D16),IF(วิชา15!D46="","",วิชา15!D46))</f>
        <v/>
      </c>
      <c r="E16" s="123" t="str">
        <f>IF($P$2=1,IF(วิชา15!E16="","",วิชา15!E16),IF(วิชา15!E46="","",วิชา15!E46))</f>
        <v/>
      </c>
      <c r="F16" s="122" t="str">
        <f>IF($P$2=1,IF(วิชา15!F16="","",วิชา15!F16),IF(วิชา15!F46="","",วิชา15!F46))</f>
        <v/>
      </c>
      <c r="G16" s="123" t="str">
        <f>IF($P$2=1,IF(วิชา15!G16="","",วิชา15!G16),IF(วิชา15!G46="","",วิชา15!G46))</f>
        <v/>
      </c>
      <c r="H16" s="123" t="str">
        <f>IF($P$2=1,IF(วิชา15!H16="","",วิชา15!H16),IF(วิชา15!H46="","",วิชา15!H46))</f>
        <v/>
      </c>
      <c r="I16" s="123" t="str">
        <f>IF($P$2=1,IF(วิชา15!I16="","",วิชา15!I16),IF(วิชา15!I46="","",วิชา15!I46))</f>
        <v/>
      </c>
      <c r="J16" s="122" t="str">
        <f>IF($P$2=1,IF(วิชา15!J16="","",วิชา15!J16),IF(วิชา15!J46="","",วิชา15!J46))</f>
        <v/>
      </c>
      <c r="K16" s="123" t="str">
        <f>IF($P$2=1,IF(วิชา15!K16="","",วิชา15!K16),IF(วิชา15!K46="","",วิชา15!K46))</f>
        <v/>
      </c>
      <c r="L16" s="122" t="str">
        <f>IF($P$2=1,IF(วิชา15!L16="","",วิชา15!L16),IF(วิชา15!L46="","",วิชา15!L46))</f>
        <v/>
      </c>
      <c r="M16" s="124" t="str">
        <f t="shared" si="0"/>
        <v/>
      </c>
      <c r="N16" s="124" t="str">
        <f t="shared" si="1"/>
        <v/>
      </c>
      <c r="O16" s="17"/>
      <c r="P16" s="17"/>
      <c r="Q16" s="17"/>
    </row>
    <row r="17" spans="1:17" ht="20.100000000000001" customHeight="1" x14ac:dyDescent="0.3">
      <c r="A17" s="267">
        <f t="shared" si="2"/>
        <v>12</v>
      </c>
      <c r="B17" s="114" t="str">
        <f>IF($P$2=1,IF(วิชา15!B17="","",วิชา15!B17),IF(วิชา15!B47="","",วิชา15!B47))</f>
        <v/>
      </c>
      <c r="C17" s="123" t="str">
        <f>IF($P$2=1,IF(วิชา15!C17="","",วิชา15!C17),IF(วิชา15!C47="","",วิชา15!C47))</f>
        <v/>
      </c>
      <c r="D17" s="123" t="str">
        <f>IF($P$2=1,IF(วิชา15!D17="","",วิชา15!D17),IF(วิชา15!D47="","",วิชา15!D47))</f>
        <v/>
      </c>
      <c r="E17" s="123" t="str">
        <f>IF($P$2=1,IF(วิชา15!E17="","",วิชา15!E17),IF(วิชา15!E47="","",วิชา15!E47))</f>
        <v/>
      </c>
      <c r="F17" s="122" t="str">
        <f>IF($P$2=1,IF(วิชา15!F17="","",วิชา15!F17),IF(วิชา15!F47="","",วิชา15!F47))</f>
        <v/>
      </c>
      <c r="G17" s="123" t="str">
        <f>IF($P$2=1,IF(วิชา15!G17="","",วิชา15!G17),IF(วิชา15!G47="","",วิชา15!G47))</f>
        <v/>
      </c>
      <c r="H17" s="123" t="str">
        <f>IF($P$2=1,IF(วิชา15!H17="","",วิชา15!H17),IF(วิชา15!H47="","",วิชา15!H47))</f>
        <v/>
      </c>
      <c r="I17" s="123" t="str">
        <f>IF($P$2=1,IF(วิชา15!I17="","",วิชา15!I17),IF(วิชา15!I47="","",วิชา15!I47))</f>
        <v/>
      </c>
      <c r="J17" s="122" t="str">
        <f>IF($P$2=1,IF(วิชา15!J17="","",วิชา15!J17),IF(วิชา15!J47="","",วิชา15!J47))</f>
        <v/>
      </c>
      <c r="K17" s="123" t="str">
        <f>IF($P$2=1,IF(วิชา15!K17="","",วิชา15!K17),IF(วิชา15!K47="","",วิชา15!K47))</f>
        <v/>
      </c>
      <c r="L17" s="122" t="str">
        <f>IF($P$2=1,IF(วิชา15!L17="","",วิชา15!L17),IF(วิชา15!L47="","",วิชา15!L47))</f>
        <v/>
      </c>
      <c r="M17" s="124" t="str">
        <f t="shared" si="0"/>
        <v/>
      </c>
      <c r="N17" s="124" t="str">
        <f t="shared" si="1"/>
        <v/>
      </c>
      <c r="O17" s="17"/>
      <c r="P17" s="17"/>
      <c r="Q17" s="17"/>
    </row>
    <row r="18" spans="1:17" ht="20.100000000000001" customHeight="1" x14ac:dyDescent="0.3">
      <c r="A18" s="267">
        <f t="shared" si="2"/>
        <v>13</v>
      </c>
      <c r="B18" s="114" t="str">
        <f>IF($P$2=1,IF(วิชา15!B18="","",วิชา15!B18),IF(วิชา15!B48="","",วิชา15!B48))</f>
        <v/>
      </c>
      <c r="C18" s="123" t="str">
        <f>IF($P$2=1,IF(วิชา15!C18="","",วิชา15!C18),IF(วิชา15!C48="","",วิชา15!C48))</f>
        <v/>
      </c>
      <c r="D18" s="123" t="str">
        <f>IF($P$2=1,IF(วิชา15!D18="","",วิชา15!D18),IF(วิชา15!D48="","",วิชา15!D48))</f>
        <v/>
      </c>
      <c r="E18" s="123" t="str">
        <f>IF($P$2=1,IF(วิชา15!E18="","",วิชา15!E18),IF(วิชา15!E48="","",วิชา15!E48))</f>
        <v/>
      </c>
      <c r="F18" s="122" t="str">
        <f>IF($P$2=1,IF(วิชา15!F18="","",วิชา15!F18),IF(วิชา15!F48="","",วิชา15!F48))</f>
        <v/>
      </c>
      <c r="G18" s="123" t="str">
        <f>IF($P$2=1,IF(วิชา15!G18="","",วิชา15!G18),IF(วิชา15!G48="","",วิชา15!G48))</f>
        <v/>
      </c>
      <c r="H18" s="123" t="str">
        <f>IF($P$2=1,IF(วิชา15!H18="","",วิชา15!H18),IF(วิชา15!H48="","",วิชา15!H48))</f>
        <v/>
      </c>
      <c r="I18" s="123" t="str">
        <f>IF($P$2=1,IF(วิชา15!I18="","",วิชา15!I18),IF(วิชา15!I48="","",วิชา15!I48))</f>
        <v/>
      </c>
      <c r="J18" s="122" t="str">
        <f>IF($P$2=1,IF(วิชา15!J18="","",วิชา15!J18),IF(วิชา15!J48="","",วิชา15!J48))</f>
        <v/>
      </c>
      <c r="K18" s="123" t="str">
        <f>IF($P$2=1,IF(วิชา15!K18="","",วิชา15!K18),IF(วิชา15!K48="","",วิชา15!K48))</f>
        <v/>
      </c>
      <c r="L18" s="122" t="str">
        <f>IF($P$2=1,IF(วิชา15!L18="","",วิชา15!L18),IF(วิชา15!L48="","",วิชา15!L48))</f>
        <v/>
      </c>
      <c r="M18" s="124" t="str">
        <f t="shared" si="0"/>
        <v/>
      </c>
      <c r="N18" s="124" t="str">
        <f t="shared" si="1"/>
        <v/>
      </c>
      <c r="O18" s="17"/>
      <c r="P18" s="17"/>
      <c r="Q18" s="17"/>
    </row>
    <row r="19" spans="1:17" ht="20.100000000000001" customHeight="1" x14ac:dyDescent="0.3">
      <c r="A19" s="267">
        <f t="shared" si="2"/>
        <v>14</v>
      </c>
      <c r="B19" s="114" t="str">
        <f>IF($P$2=1,IF(วิชา15!B19="","",วิชา15!B19),IF(วิชา15!B49="","",วิชา15!B49))</f>
        <v/>
      </c>
      <c r="C19" s="123" t="str">
        <f>IF($P$2=1,IF(วิชา15!C19="","",วิชา15!C19),IF(วิชา15!C49="","",วิชา15!C49))</f>
        <v/>
      </c>
      <c r="D19" s="123" t="str">
        <f>IF($P$2=1,IF(วิชา15!D19="","",วิชา15!D19),IF(วิชา15!D49="","",วิชา15!D49))</f>
        <v/>
      </c>
      <c r="E19" s="123" t="str">
        <f>IF($P$2=1,IF(วิชา15!E19="","",วิชา15!E19),IF(วิชา15!E49="","",วิชา15!E49))</f>
        <v/>
      </c>
      <c r="F19" s="122" t="str">
        <f>IF($P$2=1,IF(วิชา15!F19="","",วิชา15!F19),IF(วิชา15!F49="","",วิชา15!F49))</f>
        <v/>
      </c>
      <c r="G19" s="123" t="str">
        <f>IF($P$2=1,IF(วิชา15!G19="","",วิชา15!G19),IF(วิชา15!G49="","",วิชา15!G49))</f>
        <v/>
      </c>
      <c r="H19" s="123" t="str">
        <f>IF($P$2=1,IF(วิชา15!H19="","",วิชา15!H19),IF(วิชา15!H49="","",วิชา15!H49))</f>
        <v/>
      </c>
      <c r="I19" s="123" t="str">
        <f>IF($P$2=1,IF(วิชา15!I19="","",วิชา15!I19),IF(วิชา15!I49="","",วิชา15!I49))</f>
        <v/>
      </c>
      <c r="J19" s="122" t="str">
        <f>IF($P$2=1,IF(วิชา15!J19="","",วิชา15!J19),IF(วิชา15!J49="","",วิชา15!J49))</f>
        <v/>
      </c>
      <c r="K19" s="123" t="str">
        <f>IF($P$2=1,IF(วิชา15!K19="","",วิชา15!K19),IF(วิชา15!K49="","",วิชา15!K49))</f>
        <v/>
      </c>
      <c r="L19" s="122" t="str">
        <f>IF($P$2=1,IF(วิชา15!L19="","",วิชา15!L19),IF(วิชา15!L49="","",วิชา15!L49))</f>
        <v/>
      </c>
      <c r="M19" s="124" t="str">
        <f t="shared" si="0"/>
        <v/>
      </c>
      <c r="N19" s="124" t="str">
        <f t="shared" si="1"/>
        <v/>
      </c>
      <c r="O19" s="17"/>
      <c r="P19" s="17"/>
      <c r="Q19" s="17"/>
    </row>
    <row r="20" spans="1:17" ht="20.100000000000001" customHeight="1" x14ac:dyDescent="0.3">
      <c r="A20" s="267">
        <f t="shared" si="2"/>
        <v>15</v>
      </c>
      <c r="B20" s="114" t="str">
        <f>IF($P$2=1,IF(วิชา15!B20="","",วิชา15!B20),IF(วิชา15!B50="","",วิชา15!B50))</f>
        <v/>
      </c>
      <c r="C20" s="123" t="str">
        <f>IF($P$2=1,IF(วิชา15!C20="","",วิชา15!C20),IF(วิชา15!C50="","",วิชา15!C50))</f>
        <v/>
      </c>
      <c r="D20" s="123" t="str">
        <f>IF($P$2=1,IF(วิชา15!D20="","",วิชา15!D20),IF(วิชา15!D50="","",วิชา15!D50))</f>
        <v/>
      </c>
      <c r="E20" s="123" t="str">
        <f>IF($P$2=1,IF(วิชา15!E20="","",วิชา15!E20),IF(วิชา15!E50="","",วิชา15!E50))</f>
        <v/>
      </c>
      <c r="F20" s="122" t="str">
        <f>IF($P$2=1,IF(วิชา15!F20="","",วิชา15!F20),IF(วิชา15!F50="","",วิชา15!F50))</f>
        <v/>
      </c>
      <c r="G20" s="123" t="str">
        <f>IF($P$2=1,IF(วิชา15!G20="","",วิชา15!G20),IF(วิชา15!G50="","",วิชา15!G50))</f>
        <v/>
      </c>
      <c r="H20" s="123" t="str">
        <f>IF($P$2=1,IF(วิชา15!H20="","",วิชา15!H20),IF(วิชา15!H50="","",วิชา15!H50))</f>
        <v/>
      </c>
      <c r="I20" s="123" t="str">
        <f>IF($P$2=1,IF(วิชา15!I20="","",วิชา15!I20),IF(วิชา15!I50="","",วิชา15!I50))</f>
        <v/>
      </c>
      <c r="J20" s="122" t="str">
        <f>IF($P$2=1,IF(วิชา15!J20="","",วิชา15!J20),IF(วิชา15!J50="","",วิชา15!J50))</f>
        <v/>
      </c>
      <c r="K20" s="123" t="str">
        <f>IF($P$2=1,IF(วิชา15!K20="","",วิชา15!K20),IF(วิชา15!K50="","",วิชา15!K50))</f>
        <v/>
      </c>
      <c r="L20" s="122" t="str">
        <f>IF($P$2=1,IF(วิชา15!L20="","",วิชา15!L20),IF(วิชา15!L50="","",วิชา15!L50))</f>
        <v/>
      </c>
      <c r="M20" s="124" t="str">
        <f t="shared" si="0"/>
        <v/>
      </c>
      <c r="N20" s="124" t="str">
        <f t="shared" si="1"/>
        <v/>
      </c>
      <c r="O20" s="17"/>
      <c r="P20" s="17"/>
      <c r="Q20" s="17"/>
    </row>
    <row r="21" spans="1:17" ht="20.100000000000001" customHeight="1" x14ac:dyDescent="0.3">
      <c r="A21" s="267">
        <f t="shared" si="2"/>
        <v>16</v>
      </c>
      <c r="B21" s="114" t="str">
        <f>IF($P$2=1,IF(วิชา15!B21="","",วิชา15!B21),IF(วิชา15!B51="","",วิชา15!B51))</f>
        <v/>
      </c>
      <c r="C21" s="123" t="str">
        <f>IF($P$2=1,IF(วิชา15!C21="","",วิชา15!C21),IF(วิชา15!C51="","",วิชา15!C51))</f>
        <v/>
      </c>
      <c r="D21" s="123" t="str">
        <f>IF($P$2=1,IF(วิชา15!D21="","",วิชา15!D21),IF(วิชา15!D51="","",วิชา15!D51))</f>
        <v/>
      </c>
      <c r="E21" s="123" t="str">
        <f>IF($P$2=1,IF(วิชา15!E21="","",วิชา15!E21),IF(วิชา15!E51="","",วิชา15!E51))</f>
        <v/>
      </c>
      <c r="F21" s="122" t="str">
        <f>IF($P$2=1,IF(วิชา15!F21="","",วิชา15!F21),IF(วิชา15!F51="","",วิชา15!F51))</f>
        <v/>
      </c>
      <c r="G21" s="123" t="str">
        <f>IF($P$2=1,IF(วิชา15!G21="","",วิชา15!G21),IF(วิชา15!G51="","",วิชา15!G51))</f>
        <v/>
      </c>
      <c r="H21" s="123" t="str">
        <f>IF($P$2=1,IF(วิชา15!H21="","",วิชา15!H21),IF(วิชา15!H51="","",วิชา15!H51))</f>
        <v/>
      </c>
      <c r="I21" s="123" t="str">
        <f>IF($P$2=1,IF(วิชา15!I21="","",วิชา15!I21),IF(วิชา15!I51="","",วิชา15!I51))</f>
        <v/>
      </c>
      <c r="J21" s="122" t="str">
        <f>IF($P$2=1,IF(วิชา15!J21="","",วิชา15!J21),IF(วิชา15!J51="","",วิชา15!J51))</f>
        <v/>
      </c>
      <c r="K21" s="123" t="str">
        <f>IF($P$2=1,IF(วิชา15!K21="","",วิชา15!K21),IF(วิชา15!K51="","",วิชา15!K51))</f>
        <v/>
      </c>
      <c r="L21" s="122" t="str">
        <f>IF($P$2=1,IF(วิชา15!L21="","",วิชา15!L21),IF(วิชา15!L51="","",วิชา15!L51))</f>
        <v/>
      </c>
      <c r="M21" s="124" t="str">
        <f t="shared" si="0"/>
        <v/>
      </c>
      <c r="N21" s="124" t="str">
        <f t="shared" si="1"/>
        <v/>
      </c>
      <c r="O21" s="17"/>
      <c r="P21" s="17"/>
      <c r="Q21" s="17"/>
    </row>
    <row r="22" spans="1:17" ht="20.100000000000001" customHeight="1" x14ac:dyDescent="0.3">
      <c r="A22" s="267">
        <f t="shared" si="2"/>
        <v>17</v>
      </c>
      <c r="B22" s="114" t="str">
        <f>IF($P$2=1,IF(วิชา15!B22="","",วิชา15!B22),IF(วิชา15!B52="","",วิชา15!B52))</f>
        <v/>
      </c>
      <c r="C22" s="123" t="str">
        <f>IF($P$2=1,IF(วิชา15!C22="","",วิชา15!C22),IF(วิชา15!C52="","",วิชา15!C52))</f>
        <v/>
      </c>
      <c r="D22" s="123" t="str">
        <f>IF($P$2=1,IF(วิชา15!D22="","",วิชา15!D22),IF(วิชา15!D52="","",วิชา15!D52))</f>
        <v/>
      </c>
      <c r="E22" s="123" t="str">
        <f>IF($P$2=1,IF(วิชา15!E22="","",วิชา15!E22),IF(วิชา15!E52="","",วิชา15!E52))</f>
        <v/>
      </c>
      <c r="F22" s="122" t="str">
        <f>IF($P$2=1,IF(วิชา15!F22="","",วิชา15!F22),IF(วิชา15!F52="","",วิชา15!F52))</f>
        <v/>
      </c>
      <c r="G22" s="123" t="str">
        <f>IF($P$2=1,IF(วิชา15!G22="","",วิชา15!G22),IF(วิชา15!G52="","",วิชา15!G52))</f>
        <v/>
      </c>
      <c r="H22" s="123" t="str">
        <f>IF($P$2=1,IF(วิชา15!H22="","",วิชา15!H22),IF(วิชา15!H52="","",วิชา15!H52))</f>
        <v/>
      </c>
      <c r="I22" s="123" t="str">
        <f>IF($P$2=1,IF(วิชา15!I22="","",วิชา15!I22),IF(วิชา15!I52="","",วิชา15!I52))</f>
        <v/>
      </c>
      <c r="J22" s="122" t="str">
        <f>IF($P$2=1,IF(วิชา15!J22="","",วิชา15!J22),IF(วิชา15!J52="","",วิชา15!J52))</f>
        <v/>
      </c>
      <c r="K22" s="123" t="str">
        <f>IF($P$2=1,IF(วิชา15!K22="","",วิชา15!K22),IF(วิชา15!K52="","",วิชา15!K52))</f>
        <v/>
      </c>
      <c r="L22" s="122" t="str">
        <f>IF($P$2=1,IF(วิชา15!L22="","",วิชา15!L22),IF(วิชา15!L52="","",วิชา15!L52))</f>
        <v/>
      </c>
      <c r="M22" s="124" t="str">
        <f t="shared" si="0"/>
        <v/>
      </c>
      <c r="N22" s="124" t="str">
        <f t="shared" si="1"/>
        <v/>
      </c>
      <c r="O22" s="17"/>
      <c r="P22" s="17"/>
      <c r="Q22" s="17"/>
    </row>
    <row r="23" spans="1:17" ht="20.100000000000001" customHeight="1" x14ac:dyDescent="0.3">
      <c r="A23" s="267">
        <f t="shared" si="2"/>
        <v>18</v>
      </c>
      <c r="B23" s="114" t="str">
        <f>IF($P$2=1,IF(วิชา15!B23="","",วิชา15!B23),IF(วิชา15!B53="","",วิชา15!B53))</f>
        <v/>
      </c>
      <c r="C23" s="123" t="str">
        <f>IF($P$2=1,IF(วิชา15!C23="","",วิชา15!C23),IF(วิชา15!C53="","",วิชา15!C53))</f>
        <v/>
      </c>
      <c r="D23" s="123" t="str">
        <f>IF($P$2=1,IF(วิชา15!D23="","",วิชา15!D23),IF(วิชา15!D53="","",วิชา15!D53))</f>
        <v/>
      </c>
      <c r="E23" s="123" t="str">
        <f>IF($P$2=1,IF(วิชา15!E23="","",วิชา15!E23),IF(วิชา15!E53="","",วิชา15!E53))</f>
        <v/>
      </c>
      <c r="F23" s="122" t="str">
        <f>IF($P$2=1,IF(วิชา15!F23="","",วิชา15!F23),IF(วิชา15!F53="","",วิชา15!F53))</f>
        <v/>
      </c>
      <c r="G23" s="123" t="str">
        <f>IF($P$2=1,IF(วิชา15!G23="","",วิชา15!G23),IF(วิชา15!G53="","",วิชา15!G53))</f>
        <v/>
      </c>
      <c r="H23" s="123" t="str">
        <f>IF($P$2=1,IF(วิชา15!H23="","",วิชา15!H23),IF(วิชา15!H53="","",วิชา15!H53))</f>
        <v/>
      </c>
      <c r="I23" s="123" t="str">
        <f>IF($P$2=1,IF(วิชา15!I23="","",วิชา15!I23),IF(วิชา15!I53="","",วิชา15!I53))</f>
        <v/>
      </c>
      <c r="J23" s="122" t="str">
        <f>IF($P$2=1,IF(วิชา15!J23="","",วิชา15!J23),IF(วิชา15!J53="","",วิชา15!J53))</f>
        <v/>
      </c>
      <c r="K23" s="123" t="str">
        <f>IF($P$2=1,IF(วิชา15!K23="","",วิชา15!K23),IF(วิชา15!K53="","",วิชา15!K53))</f>
        <v/>
      </c>
      <c r="L23" s="122" t="str">
        <f>IF($P$2=1,IF(วิชา15!L23="","",วิชา15!L23),IF(วิชา15!L53="","",วิชา15!L53))</f>
        <v/>
      </c>
      <c r="M23" s="124" t="str">
        <f t="shared" si="0"/>
        <v/>
      </c>
      <c r="N23" s="124" t="str">
        <f t="shared" si="1"/>
        <v/>
      </c>
      <c r="O23" s="17"/>
      <c r="P23" s="17"/>
      <c r="Q23" s="17"/>
    </row>
    <row r="24" spans="1:17" ht="20.100000000000001" customHeight="1" x14ac:dyDescent="0.3">
      <c r="A24" s="267">
        <f t="shared" si="2"/>
        <v>19</v>
      </c>
      <c r="B24" s="114" t="str">
        <f>IF($P$2=1,IF(วิชา15!B24="","",วิชา15!B24),IF(วิชา15!B54="","",วิชา15!B54))</f>
        <v/>
      </c>
      <c r="C24" s="123" t="str">
        <f>IF($P$2=1,IF(วิชา15!C24="","",วิชา15!C24),IF(วิชา15!C54="","",วิชา15!C54))</f>
        <v/>
      </c>
      <c r="D24" s="123" t="str">
        <f>IF($P$2=1,IF(วิชา15!D24="","",วิชา15!D24),IF(วิชา15!D54="","",วิชา15!D54))</f>
        <v/>
      </c>
      <c r="E24" s="123" t="str">
        <f>IF($P$2=1,IF(วิชา15!E24="","",วิชา15!E24),IF(วิชา15!E54="","",วิชา15!E54))</f>
        <v/>
      </c>
      <c r="F24" s="122" t="str">
        <f>IF($P$2=1,IF(วิชา15!F24="","",วิชา15!F24),IF(วิชา15!F54="","",วิชา15!F54))</f>
        <v/>
      </c>
      <c r="G24" s="123" t="str">
        <f>IF($P$2=1,IF(วิชา15!G24="","",วิชา15!G24),IF(วิชา15!G54="","",วิชา15!G54))</f>
        <v/>
      </c>
      <c r="H24" s="123" t="str">
        <f>IF($P$2=1,IF(วิชา15!H24="","",วิชา15!H24),IF(วิชา15!H54="","",วิชา15!H54))</f>
        <v/>
      </c>
      <c r="I24" s="123" t="str">
        <f>IF($P$2=1,IF(วิชา15!I24="","",วิชา15!I24),IF(วิชา15!I54="","",วิชา15!I54))</f>
        <v/>
      </c>
      <c r="J24" s="122" t="str">
        <f>IF($P$2=1,IF(วิชา15!J24="","",วิชา15!J24),IF(วิชา15!J54="","",วิชา15!J54))</f>
        <v/>
      </c>
      <c r="K24" s="123" t="str">
        <f>IF($P$2=1,IF(วิชา15!K24="","",วิชา15!K24),IF(วิชา15!K54="","",วิชา15!K54))</f>
        <v/>
      </c>
      <c r="L24" s="122" t="str">
        <f>IF($P$2=1,IF(วิชา15!L24="","",วิชา15!L24),IF(วิชา15!L54="","",วิชา15!L54))</f>
        <v/>
      </c>
      <c r="M24" s="124" t="str">
        <f t="shared" si="0"/>
        <v/>
      </c>
      <c r="N24" s="124" t="str">
        <f t="shared" si="1"/>
        <v/>
      </c>
      <c r="O24" s="17"/>
      <c r="P24" s="17"/>
      <c r="Q24" s="17"/>
    </row>
    <row r="25" spans="1:17" ht="20.100000000000001" customHeight="1" x14ac:dyDescent="0.3">
      <c r="A25" s="267">
        <f t="shared" si="2"/>
        <v>20</v>
      </c>
      <c r="B25" s="114" t="str">
        <f>IF($P$2=1,IF(วิชา15!B25="","",วิชา15!B25),IF(วิชา15!B55="","",วิชา15!B55))</f>
        <v/>
      </c>
      <c r="C25" s="123" t="str">
        <f>IF($P$2=1,IF(วิชา15!C25="","",วิชา15!C25),IF(วิชา15!C55="","",วิชา15!C55))</f>
        <v/>
      </c>
      <c r="D25" s="123" t="str">
        <f>IF($P$2=1,IF(วิชา15!D25="","",วิชา15!D25),IF(วิชา15!D55="","",วิชา15!D55))</f>
        <v/>
      </c>
      <c r="E25" s="123" t="str">
        <f>IF($P$2=1,IF(วิชา15!E25="","",วิชา15!E25),IF(วิชา15!E55="","",วิชา15!E55))</f>
        <v/>
      </c>
      <c r="F25" s="122" t="str">
        <f>IF($P$2=1,IF(วิชา15!F25="","",วิชา15!F25),IF(วิชา15!F55="","",วิชา15!F55))</f>
        <v/>
      </c>
      <c r="G25" s="123" t="str">
        <f>IF($P$2=1,IF(วิชา15!G25="","",วิชา15!G25),IF(วิชา15!G55="","",วิชา15!G55))</f>
        <v/>
      </c>
      <c r="H25" s="123" t="str">
        <f>IF($P$2=1,IF(วิชา15!H25="","",วิชา15!H25),IF(วิชา15!H55="","",วิชา15!H55))</f>
        <v/>
      </c>
      <c r="I25" s="123" t="str">
        <f>IF($P$2=1,IF(วิชา15!I25="","",วิชา15!I25),IF(วิชา15!I55="","",วิชา15!I55))</f>
        <v/>
      </c>
      <c r="J25" s="122" t="str">
        <f>IF($P$2=1,IF(วิชา15!J25="","",วิชา15!J25),IF(วิชา15!J55="","",วิชา15!J55))</f>
        <v/>
      </c>
      <c r="K25" s="123" t="str">
        <f>IF($P$2=1,IF(วิชา15!K25="","",วิชา15!K25),IF(วิชา15!K55="","",วิชา15!K55))</f>
        <v/>
      </c>
      <c r="L25" s="122" t="str">
        <f>IF($P$2=1,IF(วิชา15!L25="","",วิชา15!L25),IF(วิชา15!L55="","",วิชา15!L55))</f>
        <v/>
      </c>
      <c r="M25" s="124" t="str">
        <f t="shared" si="0"/>
        <v/>
      </c>
      <c r="N25" s="124" t="str">
        <f t="shared" si="1"/>
        <v/>
      </c>
      <c r="O25" s="17"/>
      <c r="P25" s="17"/>
      <c r="Q25" s="17"/>
    </row>
    <row r="26" spans="1:17" ht="20.100000000000001" customHeight="1" x14ac:dyDescent="0.3">
      <c r="A26" s="267">
        <f t="shared" si="2"/>
        <v>21</v>
      </c>
      <c r="B26" s="114" t="str">
        <f>IF($P$2=1,IF(วิชา15!B26="","",วิชา15!B26),IF(วิชา15!B56="","",วิชา15!B56))</f>
        <v/>
      </c>
      <c r="C26" s="123" t="str">
        <f>IF($P$2=1,IF(วิชา15!C26="","",วิชา15!C26),IF(วิชา15!C56="","",วิชา15!C56))</f>
        <v/>
      </c>
      <c r="D26" s="123" t="str">
        <f>IF($P$2=1,IF(วิชา15!D26="","",วิชา15!D26),IF(วิชา15!D56="","",วิชา15!D56))</f>
        <v/>
      </c>
      <c r="E26" s="123" t="str">
        <f>IF($P$2=1,IF(วิชา15!E26="","",วิชา15!E26),IF(วิชา15!E56="","",วิชา15!E56))</f>
        <v/>
      </c>
      <c r="F26" s="122" t="str">
        <f>IF($P$2=1,IF(วิชา15!F26="","",วิชา15!F26),IF(วิชา15!F56="","",วิชา15!F56))</f>
        <v/>
      </c>
      <c r="G26" s="123" t="str">
        <f>IF($P$2=1,IF(วิชา15!G26="","",วิชา15!G26),IF(วิชา15!G56="","",วิชา15!G56))</f>
        <v/>
      </c>
      <c r="H26" s="123" t="str">
        <f>IF($P$2=1,IF(วิชา15!H26="","",วิชา15!H26),IF(วิชา15!H56="","",วิชา15!H56))</f>
        <v/>
      </c>
      <c r="I26" s="123" t="str">
        <f>IF($P$2=1,IF(วิชา15!I26="","",วิชา15!I26),IF(วิชา15!I56="","",วิชา15!I56))</f>
        <v/>
      </c>
      <c r="J26" s="122" t="str">
        <f>IF($P$2=1,IF(วิชา15!J26="","",วิชา15!J26),IF(วิชา15!J56="","",วิชา15!J56))</f>
        <v/>
      </c>
      <c r="K26" s="123" t="str">
        <f>IF($P$2=1,IF(วิชา15!K26="","",วิชา15!K26),IF(วิชา15!K56="","",วิชา15!K56))</f>
        <v/>
      </c>
      <c r="L26" s="122" t="str">
        <f>IF($P$2=1,IF(วิชา15!L26="","",วิชา15!L26),IF(วิชา15!L56="","",วิชา15!L56))</f>
        <v/>
      </c>
      <c r="M26" s="124" t="str">
        <f t="shared" si="0"/>
        <v/>
      </c>
      <c r="N26" s="124" t="str">
        <f t="shared" si="1"/>
        <v/>
      </c>
      <c r="O26" s="17"/>
      <c r="P26" s="17"/>
      <c r="Q26" s="17"/>
    </row>
    <row r="27" spans="1:17" ht="20.100000000000001" customHeight="1" x14ac:dyDescent="0.3">
      <c r="A27" s="267">
        <f t="shared" si="2"/>
        <v>22</v>
      </c>
      <c r="B27" s="114" t="str">
        <f>IF($P$2=1,IF(วิชา15!B27="","",วิชา15!B27),IF(วิชา15!B57="","",วิชา15!B57))</f>
        <v/>
      </c>
      <c r="C27" s="123" t="str">
        <f>IF($P$2=1,IF(วิชา15!C27="","",วิชา15!C27),IF(วิชา15!C57="","",วิชา15!C57))</f>
        <v/>
      </c>
      <c r="D27" s="123" t="str">
        <f>IF($P$2=1,IF(วิชา15!D27="","",วิชา15!D27),IF(วิชา15!D57="","",วิชา15!D57))</f>
        <v/>
      </c>
      <c r="E27" s="123" t="str">
        <f>IF($P$2=1,IF(วิชา15!E27="","",วิชา15!E27),IF(วิชา15!E57="","",วิชา15!E57))</f>
        <v/>
      </c>
      <c r="F27" s="122" t="str">
        <f>IF($P$2=1,IF(วิชา15!F27="","",วิชา15!F27),IF(วิชา15!F57="","",วิชา15!F57))</f>
        <v/>
      </c>
      <c r="G27" s="123" t="str">
        <f>IF($P$2=1,IF(วิชา15!G27="","",วิชา15!G27),IF(วิชา15!G57="","",วิชา15!G57))</f>
        <v/>
      </c>
      <c r="H27" s="123" t="str">
        <f>IF($P$2=1,IF(วิชา15!H27="","",วิชา15!H27),IF(วิชา15!H57="","",วิชา15!H57))</f>
        <v/>
      </c>
      <c r="I27" s="123" t="str">
        <f>IF($P$2=1,IF(วิชา15!I27="","",วิชา15!I27),IF(วิชา15!I57="","",วิชา15!I57))</f>
        <v/>
      </c>
      <c r="J27" s="122" t="str">
        <f>IF($P$2=1,IF(วิชา15!J27="","",วิชา15!J27),IF(วิชา15!J57="","",วิชา15!J57))</f>
        <v/>
      </c>
      <c r="K27" s="123" t="str">
        <f>IF($P$2=1,IF(วิชา15!K27="","",วิชา15!K27),IF(วิชา15!K57="","",วิชา15!K57))</f>
        <v/>
      </c>
      <c r="L27" s="122" t="str">
        <f>IF($P$2=1,IF(วิชา15!L27="","",วิชา15!L27),IF(วิชา15!L57="","",วิชา15!L57))</f>
        <v/>
      </c>
      <c r="M27" s="124" t="str">
        <f t="shared" si="0"/>
        <v/>
      </c>
      <c r="N27" s="124" t="str">
        <f t="shared" si="1"/>
        <v/>
      </c>
      <c r="O27" s="17"/>
      <c r="P27" s="17"/>
      <c r="Q27" s="17"/>
    </row>
    <row r="28" spans="1:17" ht="20.100000000000001" customHeight="1" x14ac:dyDescent="0.3">
      <c r="A28" s="267">
        <f t="shared" si="2"/>
        <v>23</v>
      </c>
      <c r="B28" s="114" t="str">
        <f>IF($P$2=1,IF(วิชา15!B28="","",วิชา15!B28),IF(วิชา15!B58="","",วิชา15!B58))</f>
        <v/>
      </c>
      <c r="C28" s="123" t="str">
        <f>IF($P$2=1,IF(วิชา15!C28="","",วิชา15!C28),IF(วิชา15!C58="","",วิชา15!C58))</f>
        <v/>
      </c>
      <c r="D28" s="123" t="str">
        <f>IF($P$2=1,IF(วิชา15!D28="","",วิชา15!D28),IF(วิชา15!D58="","",วิชา15!D58))</f>
        <v/>
      </c>
      <c r="E28" s="123" t="str">
        <f>IF($P$2=1,IF(วิชา15!E28="","",วิชา15!E28),IF(วิชา15!E58="","",วิชา15!E58))</f>
        <v/>
      </c>
      <c r="F28" s="122" t="str">
        <f>IF($P$2=1,IF(วิชา15!F28="","",วิชา15!F28),IF(วิชา15!F58="","",วิชา15!F58))</f>
        <v/>
      </c>
      <c r="G28" s="123" t="str">
        <f>IF($P$2=1,IF(วิชา15!G28="","",วิชา15!G28),IF(วิชา15!G58="","",วิชา15!G58))</f>
        <v/>
      </c>
      <c r="H28" s="123" t="str">
        <f>IF($P$2=1,IF(วิชา15!H28="","",วิชา15!H28),IF(วิชา15!H58="","",วิชา15!H58))</f>
        <v/>
      </c>
      <c r="I28" s="123" t="str">
        <f>IF($P$2=1,IF(วิชา15!I28="","",วิชา15!I28),IF(วิชา15!I58="","",วิชา15!I58))</f>
        <v/>
      </c>
      <c r="J28" s="122" t="str">
        <f>IF($P$2=1,IF(วิชา15!J28="","",วิชา15!J28),IF(วิชา15!J58="","",วิชา15!J58))</f>
        <v/>
      </c>
      <c r="K28" s="123" t="str">
        <f>IF($P$2=1,IF(วิชา15!K28="","",วิชา15!K28),IF(วิชา15!K58="","",วิชา15!K58))</f>
        <v/>
      </c>
      <c r="L28" s="122" t="str">
        <f>IF($P$2=1,IF(วิชา15!L28="","",วิชา15!L28),IF(วิชา15!L58="","",วิชา15!L58))</f>
        <v/>
      </c>
      <c r="M28" s="124" t="str">
        <f t="shared" si="0"/>
        <v/>
      </c>
      <c r="N28" s="124" t="str">
        <f t="shared" si="1"/>
        <v/>
      </c>
      <c r="O28" s="17"/>
      <c r="P28" s="17"/>
      <c r="Q28" s="17"/>
    </row>
    <row r="29" spans="1:17" ht="20.100000000000001" customHeight="1" x14ac:dyDescent="0.3">
      <c r="A29" s="267">
        <f t="shared" si="2"/>
        <v>24</v>
      </c>
      <c r="B29" s="114" t="str">
        <f>IF($P$2=1,IF(วิชา15!B29="","",วิชา15!B29),IF(วิชา15!B59="","",วิชา15!B59))</f>
        <v/>
      </c>
      <c r="C29" s="123" t="str">
        <f>IF($P$2=1,IF(วิชา15!C29="","",วิชา15!C29),IF(วิชา15!C59="","",วิชา15!C59))</f>
        <v/>
      </c>
      <c r="D29" s="123" t="str">
        <f>IF($P$2=1,IF(วิชา15!D29="","",วิชา15!D29),IF(วิชา15!D59="","",วิชา15!D59))</f>
        <v/>
      </c>
      <c r="E29" s="123" t="str">
        <f>IF($P$2=1,IF(วิชา15!E29="","",วิชา15!E29),IF(วิชา15!E59="","",วิชา15!E59))</f>
        <v/>
      </c>
      <c r="F29" s="122" t="str">
        <f>IF($P$2=1,IF(วิชา15!F29="","",วิชา15!F29),IF(วิชา15!F59="","",วิชา15!F59))</f>
        <v/>
      </c>
      <c r="G29" s="123" t="str">
        <f>IF($P$2=1,IF(วิชา15!G29="","",วิชา15!G29),IF(วิชา15!G59="","",วิชา15!G59))</f>
        <v/>
      </c>
      <c r="H29" s="123" t="str">
        <f>IF($P$2=1,IF(วิชา15!H29="","",วิชา15!H29),IF(วิชา15!H59="","",วิชา15!H59))</f>
        <v/>
      </c>
      <c r="I29" s="123" t="str">
        <f>IF($P$2=1,IF(วิชา15!I29="","",วิชา15!I29),IF(วิชา15!I59="","",วิชา15!I59))</f>
        <v/>
      </c>
      <c r="J29" s="122" t="str">
        <f>IF($P$2=1,IF(วิชา15!J29="","",วิชา15!J29),IF(วิชา15!J59="","",วิชา15!J59))</f>
        <v/>
      </c>
      <c r="K29" s="123" t="str">
        <f>IF($P$2=1,IF(วิชา15!K29="","",วิชา15!K29),IF(วิชา15!K59="","",วิชา15!K59))</f>
        <v/>
      </c>
      <c r="L29" s="122" t="str">
        <f>IF($P$2=1,IF(วิชา15!L29="","",วิชา15!L29),IF(วิชา15!L59="","",วิชา15!L59))</f>
        <v/>
      </c>
      <c r="M29" s="124" t="str">
        <f t="shared" si="0"/>
        <v/>
      </c>
      <c r="N29" s="124" t="str">
        <f t="shared" si="1"/>
        <v/>
      </c>
      <c r="O29" s="17"/>
      <c r="P29" s="17"/>
      <c r="Q29" s="17"/>
    </row>
    <row r="30" spans="1:17" ht="20.100000000000001" customHeight="1" x14ac:dyDescent="0.3">
      <c r="A30" s="267">
        <f t="shared" si="2"/>
        <v>25</v>
      </c>
      <c r="B30" s="114" t="str">
        <f>IF($P$2=1,IF(วิชา15!B30="","",วิชา15!B30),IF(วิชา15!B60="","",วิชา15!B60))</f>
        <v/>
      </c>
      <c r="C30" s="123" t="str">
        <f>IF($P$2=1,IF(วิชา15!C30="","",วิชา15!C30),IF(วิชา15!C60="","",วิชา15!C60))</f>
        <v/>
      </c>
      <c r="D30" s="123" t="str">
        <f>IF($P$2=1,IF(วิชา15!D30="","",วิชา15!D30),IF(วิชา15!D60="","",วิชา15!D60))</f>
        <v/>
      </c>
      <c r="E30" s="123" t="str">
        <f>IF($P$2=1,IF(วิชา15!E30="","",วิชา15!E30),IF(วิชา15!E60="","",วิชา15!E60))</f>
        <v/>
      </c>
      <c r="F30" s="122" t="str">
        <f>IF($P$2=1,IF(วิชา15!F30="","",วิชา15!F30),IF(วิชา15!F60="","",วิชา15!F60))</f>
        <v/>
      </c>
      <c r="G30" s="123" t="str">
        <f>IF($P$2=1,IF(วิชา15!G30="","",วิชา15!G30),IF(วิชา15!G60="","",วิชา15!G60))</f>
        <v/>
      </c>
      <c r="H30" s="123" t="str">
        <f>IF($P$2=1,IF(วิชา15!H30="","",วิชา15!H30),IF(วิชา15!H60="","",วิชา15!H60))</f>
        <v/>
      </c>
      <c r="I30" s="123" t="str">
        <f>IF($P$2=1,IF(วิชา15!I30="","",วิชา15!I30),IF(วิชา15!I60="","",วิชา15!I60))</f>
        <v/>
      </c>
      <c r="J30" s="122" t="str">
        <f>IF($P$2=1,IF(วิชา15!J30="","",วิชา15!J30),IF(วิชา15!J60="","",วิชา15!J60))</f>
        <v/>
      </c>
      <c r="K30" s="123" t="str">
        <f>IF($P$2=1,IF(วิชา15!K30="","",วิชา15!K30),IF(วิชา15!K60="","",วิชา15!K60))</f>
        <v/>
      </c>
      <c r="L30" s="122" t="str">
        <f>IF($P$2=1,IF(วิชา15!L30="","",วิชา15!L30),IF(วิชา15!L60="","",วิชา15!L60))</f>
        <v/>
      </c>
      <c r="M30" s="124" t="str">
        <f t="shared" si="0"/>
        <v/>
      </c>
      <c r="N30" s="124" t="str">
        <f t="shared" si="1"/>
        <v/>
      </c>
      <c r="O30" s="17"/>
      <c r="P30" s="17"/>
      <c r="Q30" s="17"/>
    </row>
    <row r="31" spans="1:17" ht="20.100000000000001" customHeight="1" x14ac:dyDescent="0.3">
      <c r="A31" s="267">
        <f t="shared" si="2"/>
        <v>26</v>
      </c>
      <c r="B31" s="114" t="str">
        <f>IF($P$2=1,IF(วิชา15!B31="","",วิชา15!B31),IF(วิชา15!B61="","",วิชา15!B61))</f>
        <v/>
      </c>
      <c r="C31" s="123" t="str">
        <f>IF($P$2=1,IF(วิชา15!C31="","",วิชา15!C31),IF(วิชา15!C61="","",วิชา15!C61))</f>
        <v/>
      </c>
      <c r="D31" s="123" t="str">
        <f>IF($P$2=1,IF(วิชา15!D31="","",วิชา15!D31),IF(วิชา15!D61="","",วิชา15!D61))</f>
        <v/>
      </c>
      <c r="E31" s="123" t="str">
        <f>IF($P$2=1,IF(วิชา15!E31="","",วิชา15!E31),IF(วิชา15!E61="","",วิชา15!E61))</f>
        <v/>
      </c>
      <c r="F31" s="122" t="str">
        <f>IF($P$2=1,IF(วิชา15!F31="","",วิชา15!F31),IF(วิชา15!F61="","",วิชา15!F61))</f>
        <v/>
      </c>
      <c r="G31" s="123" t="str">
        <f>IF($P$2=1,IF(วิชา15!G31="","",วิชา15!G31),IF(วิชา15!G61="","",วิชา15!G61))</f>
        <v/>
      </c>
      <c r="H31" s="123" t="str">
        <f>IF($P$2=1,IF(วิชา15!H31="","",วิชา15!H31),IF(วิชา15!H61="","",วิชา15!H61))</f>
        <v/>
      </c>
      <c r="I31" s="123" t="str">
        <f>IF($P$2=1,IF(วิชา15!I31="","",วิชา15!I31),IF(วิชา15!I61="","",วิชา15!I61))</f>
        <v/>
      </c>
      <c r="J31" s="122" t="str">
        <f>IF($P$2=1,IF(วิชา15!J31="","",วิชา15!J31),IF(วิชา15!J61="","",วิชา15!J61))</f>
        <v/>
      </c>
      <c r="K31" s="123" t="str">
        <f>IF($P$2=1,IF(วิชา15!K31="","",วิชา15!K31),IF(วิชา15!K61="","",วิชา15!K61))</f>
        <v/>
      </c>
      <c r="L31" s="122" t="str">
        <f>IF($P$2=1,IF(วิชา15!L31="","",วิชา15!L31),IF(วิชา15!L61="","",วิชา15!L61))</f>
        <v/>
      </c>
      <c r="M31" s="124" t="str">
        <f t="shared" si="0"/>
        <v/>
      </c>
      <c r="N31" s="124" t="str">
        <f t="shared" si="1"/>
        <v/>
      </c>
      <c r="O31" s="17"/>
      <c r="P31" s="17"/>
      <c r="Q31" s="17"/>
    </row>
    <row r="32" spans="1:17" ht="20.100000000000001" customHeight="1" x14ac:dyDescent="0.3">
      <c r="A32" s="267">
        <f t="shared" si="2"/>
        <v>27</v>
      </c>
      <c r="B32" s="114" t="str">
        <f>IF($P$2=1,IF(วิชา15!B32="","",วิชา15!B32),IF(วิชา15!B62="","",วิชา15!B62))</f>
        <v/>
      </c>
      <c r="C32" s="123" t="str">
        <f>IF($P$2=1,IF(วิชา15!C32="","",วิชา15!C32),IF(วิชา15!C62="","",วิชา15!C62))</f>
        <v/>
      </c>
      <c r="D32" s="123" t="str">
        <f>IF($P$2=1,IF(วิชา15!D32="","",วิชา15!D32),IF(วิชา15!D62="","",วิชา15!D62))</f>
        <v/>
      </c>
      <c r="E32" s="123" t="str">
        <f>IF($P$2=1,IF(วิชา15!E32="","",วิชา15!E32),IF(วิชา15!E62="","",วิชา15!E62))</f>
        <v/>
      </c>
      <c r="F32" s="122" t="str">
        <f>IF($P$2=1,IF(วิชา15!F32="","",วิชา15!F32),IF(วิชา15!F62="","",วิชา15!F62))</f>
        <v/>
      </c>
      <c r="G32" s="123" t="str">
        <f>IF($P$2=1,IF(วิชา15!G32="","",วิชา15!G32),IF(วิชา15!G62="","",วิชา15!G62))</f>
        <v/>
      </c>
      <c r="H32" s="123" t="str">
        <f>IF($P$2=1,IF(วิชา15!H32="","",วิชา15!H32),IF(วิชา15!H62="","",วิชา15!H62))</f>
        <v/>
      </c>
      <c r="I32" s="123" t="str">
        <f>IF($P$2=1,IF(วิชา15!I32="","",วิชา15!I32),IF(วิชา15!I62="","",วิชา15!I62))</f>
        <v/>
      </c>
      <c r="J32" s="122" t="str">
        <f>IF($P$2=1,IF(วิชา15!J32="","",วิชา15!J32),IF(วิชา15!J62="","",วิชา15!J62))</f>
        <v/>
      </c>
      <c r="K32" s="123" t="str">
        <f>IF($P$2=1,IF(วิชา15!K32="","",วิชา15!K32),IF(วิชา15!K62="","",วิชา15!K62))</f>
        <v/>
      </c>
      <c r="L32" s="122" t="str">
        <f>IF($P$2=1,IF(วิชา15!L32="","",วิชา15!L32),IF(วิชา15!L62="","",วิชา15!L62))</f>
        <v/>
      </c>
      <c r="M32" s="124" t="str">
        <f t="shared" si="0"/>
        <v/>
      </c>
      <c r="N32" s="124" t="str">
        <f t="shared" si="1"/>
        <v/>
      </c>
      <c r="O32" s="17"/>
      <c r="P32" s="17"/>
      <c r="Q32" s="17"/>
    </row>
    <row r="33" spans="1:17" ht="20.100000000000001" customHeight="1" x14ac:dyDescent="0.3">
      <c r="A33" s="267">
        <f t="shared" si="2"/>
        <v>28</v>
      </c>
      <c r="B33" s="114" t="str">
        <f>IF($P$2=1,IF(วิชา15!B33="","",วิชา15!B33),IF(วิชา15!B63="","",วิชา15!B63))</f>
        <v/>
      </c>
      <c r="C33" s="123" t="str">
        <f>IF($P$2=1,IF(วิชา15!C33="","",วิชา15!C33),IF(วิชา15!C63="","",วิชา15!C63))</f>
        <v/>
      </c>
      <c r="D33" s="123" t="str">
        <f>IF($P$2=1,IF(วิชา15!D33="","",วิชา15!D33),IF(วิชา15!D63="","",วิชา15!D63))</f>
        <v/>
      </c>
      <c r="E33" s="123" t="str">
        <f>IF($P$2=1,IF(วิชา15!E33="","",วิชา15!E33),IF(วิชา15!E63="","",วิชา15!E63))</f>
        <v/>
      </c>
      <c r="F33" s="122" t="str">
        <f>IF($P$2=1,IF(วิชา15!F33="","",วิชา15!F33),IF(วิชา15!F63="","",วิชา15!F63))</f>
        <v/>
      </c>
      <c r="G33" s="123" t="str">
        <f>IF($P$2=1,IF(วิชา15!G33="","",วิชา15!G33),IF(วิชา15!G63="","",วิชา15!G63))</f>
        <v/>
      </c>
      <c r="H33" s="123" t="str">
        <f>IF($P$2=1,IF(วิชา15!H33="","",วิชา15!H33),IF(วิชา15!H63="","",วิชา15!H63))</f>
        <v/>
      </c>
      <c r="I33" s="123" t="str">
        <f>IF($P$2=1,IF(วิชา15!I33="","",วิชา15!I33),IF(วิชา15!I63="","",วิชา15!I63))</f>
        <v/>
      </c>
      <c r="J33" s="122" t="str">
        <f>IF($P$2=1,IF(วิชา15!J33="","",วิชา15!J33),IF(วิชา15!J63="","",วิชา15!J63))</f>
        <v/>
      </c>
      <c r="K33" s="123" t="str">
        <f>IF($P$2=1,IF(วิชา15!K33="","",วิชา15!K33),IF(วิชา15!K63="","",วิชา15!K63))</f>
        <v/>
      </c>
      <c r="L33" s="122" t="str">
        <f>IF($P$2=1,IF(วิชา15!L33="","",วิชา15!L33),IF(วิชา15!L63="","",วิชา15!L63))</f>
        <v/>
      </c>
      <c r="M33" s="124" t="str">
        <f t="shared" si="0"/>
        <v/>
      </c>
      <c r="N33" s="124" t="str">
        <f t="shared" si="1"/>
        <v/>
      </c>
      <c r="O33" s="17"/>
      <c r="P33" s="17"/>
      <c r="Q33" s="17"/>
    </row>
    <row r="34" spans="1:17" ht="20.100000000000001" customHeight="1" x14ac:dyDescent="0.3">
      <c r="A34" s="267">
        <f t="shared" si="2"/>
        <v>29</v>
      </c>
      <c r="B34" s="114" t="str">
        <f>IF($P$2=1,IF(วิชา15!B34="","",วิชา15!B34),IF(วิชา15!B64="","",วิชา15!B64))</f>
        <v/>
      </c>
      <c r="C34" s="123" t="str">
        <f>IF($P$2=1,IF(วิชา15!C34="","",วิชา15!C34),IF(วิชา15!C64="","",วิชา15!C64))</f>
        <v/>
      </c>
      <c r="D34" s="123" t="str">
        <f>IF($P$2=1,IF(วิชา15!D34="","",วิชา15!D34),IF(วิชา15!D64="","",วิชา15!D64))</f>
        <v/>
      </c>
      <c r="E34" s="123" t="str">
        <f>IF($P$2=1,IF(วิชา15!E34="","",วิชา15!E34),IF(วิชา15!E64="","",วิชา15!E64))</f>
        <v/>
      </c>
      <c r="F34" s="122" t="str">
        <f>IF($P$2=1,IF(วิชา15!F34="","",วิชา15!F34),IF(วิชา15!F64="","",วิชา15!F64))</f>
        <v/>
      </c>
      <c r="G34" s="123" t="str">
        <f>IF($P$2=1,IF(วิชา15!G34="","",วิชา15!G34),IF(วิชา15!G64="","",วิชา15!G64))</f>
        <v/>
      </c>
      <c r="H34" s="123" t="str">
        <f>IF($P$2=1,IF(วิชา15!H34="","",วิชา15!H34),IF(วิชา15!H64="","",วิชา15!H64))</f>
        <v/>
      </c>
      <c r="I34" s="123" t="str">
        <f>IF($P$2=1,IF(วิชา15!I34="","",วิชา15!I34),IF(วิชา15!I64="","",วิชา15!I64))</f>
        <v/>
      </c>
      <c r="J34" s="122" t="str">
        <f>IF($P$2=1,IF(วิชา15!J34="","",วิชา15!J34),IF(วิชา15!J64="","",วิชา15!J64))</f>
        <v/>
      </c>
      <c r="K34" s="123" t="str">
        <f>IF($P$2=1,IF(วิชา15!K34="","",วิชา15!K34),IF(วิชา15!K64="","",วิชา15!K64))</f>
        <v/>
      </c>
      <c r="L34" s="122" t="str">
        <f>IF($P$2=1,IF(วิชา15!L34="","",วิชา15!L34),IF(วิชา15!L64="","",วิชา15!L64))</f>
        <v/>
      </c>
      <c r="M34" s="124" t="str">
        <f t="shared" si="0"/>
        <v/>
      </c>
      <c r="N34" s="124" t="str">
        <f t="shared" si="1"/>
        <v/>
      </c>
      <c r="O34" s="17"/>
      <c r="P34" s="17"/>
      <c r="Q34" s="17"/>
    </row>
    <row r="35" spans="1:17" ht="20.100000000000001" customHeight="1" x14ac:dyDescent="0.3">
      <c r="A35" s="267">
        <f t="shared" si="2"/>
        <v>30</v>
      </c>
      <c r="B35" s="114" t="str">
        <f>IF($P$2=1,IF(วิชา15!B35="","",วิชา15!B35),IF(วิชา15!B65="","",วิชา15!B65))</f>
        <v/>
      </c>
      <c r="C35" s="123" t="str">
        <f>IF($P$2=1,IF(วิชา15!C35="","",วิชา15!C35),IF(วิชา15!C65="","",วิชา15!C65))</f>
        <v/>
      </c>
      <c r="D35" s="123" t="str">
        <f>IF($P$2=1,IF(วิชา15!D35="","",วิชา15!D35),IF(วิชา15!D65="","",วิชา15!D65))</f>
        <v/>
      </c>
      <c r="E35" s="123" t="str">
        <f>IF($P$2=1,IF(วิชา15!E35="","",วิชา15!E35),IF(วิชา15!E65="","",วิชา15!E65))</f>
        <v/>
      </c>
      <c r="F35" s="122" t="str">
        <f>IF($P$2=1,IF(วิชา15!F35="","",วิชา15!F35),IF(วิชา15!F65="","",วิชา15!F65))</f>
        <v/>
      </c>
      <c r="G35" s="123" t="str">
        <f>IF($P$2=1,IF(วิชา15!G35="","",วิชา15!G35),IF(วิชา15!G65="","",วิชา15!G65))</f>
        <v/>
      </c>
      <c r="H35" s="123" t="str">
        <f>IF($P$2=1,IF(วิชา15!H35="","",วิชา15!H35),IF(วิชา15!H65="","",วิชา15!H65))</f>
        <v/>
      </c>
      <c r="I35" s="123" t="str">
        <f>IF($P$2=1,IF(วิชา15!I35="","",วิชา15!I35),IF(วิชา15!I65="","",วิชา15!I65))</f>
        <v/>
      </c>
      <c r="J35" s="122" t="str">
        <f>IF($P$2=1,IF(วิชา15!J35="","",วิชา15!J35),IF(วิชา15!J65="","",วิชา15!J65))</f>
        <v/>
      </c>
      <c r="K35" s="123" t="str">
        <f>IF($P$2=1,IF(วิชา15!K35="","",วิชา15!K35),IF(วิชา15!K65="","",วิชา15!K65))</f>
        <v/>
      </c>
      <c r="L35" s="122" t="str">
        <f>IF($P$2=1,IF(วิชา15!L35="","",วิชา15!L35),IF(วิชา15!L65="","",วิชา15!L65))</f>
        <v/>
      </c>
      <c r="M35" s="124" t="str">
        <f t="shared" si="0"/>
        <v/>
      </c>
      <c r="N35" s="124" t="str">
        <f t="shared" si="1"/>
        <v/>
      </c>
      <c r="O35" s="17"/>
      <c r="P35" s="17"/>
      <c r="Q35" s="17"/>
    </row>
  </sheetData>
  <protectedRanges>
    <protectedRange sqref="P2" name="ช่วง1"/>
    <protectedRange sqref="P1" name="ช่วง4"/>
  </protectedRanges>
  <mergeCells count="19">
    <mergeCell ref="L1:L5"/>
    <mergeCell ref="M1:N1"/>
    <mergeCell ref="M2:N2"/>
    <mergeCell ref="M3:N4"/>
    <mergeCell ref="C2:C4"/>
    <mergeCell ref="D2:D4"/>
    <mergeCell ref="E2:E4"/>
    <mergeCell ref="F2:F5"/>
    <mergeCell ref="G2:G4"/>
    <mergeCell ref="A1:A2"/>
    <mergeCell ref="B1:B2"/>
    <mergeCell ref="C1:F1"/>
    <mergeCell ref="G1:J1"/>
    <mergeCell ref="K1:K5"/>
    <mergeCell ref="A3:A5"/>
    <mergeCell ref="B3:B5"/>
    <mergeCell ref="H2:H4"/>
    <mergeCell ref="I2:I4"/>
    <mergeCell ref="J2:J5"/>
  </mergeCells>
  <conditionalFormatting sqref="L6:L35">
    <cfRule type="cellIs" dxfId="6" priority="2" operator="equal">
      <formula>0</formula>
    </cfRule>
    <cfRule type="cellIs" dxfId="5" priority="3" operator="equal">
      <formula>"ย้ายออก"</formula>
    </cfRule>
  </conditionalFormatting>
  <conditionalFormatting sqref="K6:K35">
    <cfRule type="cellIs" dxfId="4" priority="1" operator="equal">
      <formula>"ย้ายออก"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33B0368-EB2F-4EAC-9B43-B66E08C41A07}">
          <x14:formula1>
            <xm:f>รายการ!$M$2:$M$3</xm:f>
          </x14:formula1>
          <xm:sqref>P2</xm:sqref>
        </x14:dataValidation>
        <x14:dataValidation type="list" allowBlank="1" showInputMessage="1" showErrorMessage="1" xr:uid="{85995A76-6ACB-4437-A55E-3B5A28F49B55}">
          <x14:formula1>
            <xm:f>รายการ!$K$2:$K$37</xm:f>
          </x14:formula1>
          <xm:sqref>P1</xm:sqref>
        </x14:dataValidation>
      </x14:dataValidations>
    </ext>
  </extLst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14AE-768C-4FF2-9E1E-E5BC1C1A1799}">
  <sheetPr codeName="Sheet123"/>
  <dimension ref="A1:S35"/>
  <sheetViews>
    <sheetView workbookViewId="0">
      <selection sqref="A1:P1"/>
    </sheetView>
  </sheetViews>
  <sheetFormatPr defaultColWidth="5.625" defaultRowHeight="18.75" x14ac:dyDescent="0.3"/>
  <cols>
    <col min="1" max="16" width="5.125" style="1" customWidth="1"/>
    <col min="17" max="17" width="8.625" style="1" customWidth="1"/>
    <col min="18" max="18" width="23.75" style="1" customWidth="1"/>
    <col min="19" max="19" width="9.75" style="1" customWidth="1"/>
    <col min="20" max="16384" width="5.625" style="1"/>
  </cols>
  <sheetData>
    <row r="1" spans="1:19" ht="23.25" x14ac:dyDescent="0.3">
      <c r="A1" s="967" t="s">
        <v>317</v>
      </c>
      <c r="B1" s="968"/>
      <c r="C1" s="968"/>
      <c r="D1" s="968"/>
      <c r="E1" s="968"/>
      <c r="F1" s="968"/>
      <c r="G1" s="968"/>
      <c r="H1" s="968"/>
      <c r="I1" s="968"/>
      <c r="J1" s="968"/>
      <c r="K1" s="968"/>
      <c r="L1" s="968"/>
      <c r="M1" s="968"/>
      <c r="N1" s="968"/>
      <c r="O1" s="968"/>
      <c r="P1" s="969"/>
      <c r="Q1" s="469" t="s">
        <v>179</v>
      </c>
      <c r="R1" s="465" t="s">
        <v>177</v>
      </c>
      <c r="S1" s="453" t="str">
        <f>_xlfn.IFNA(IF(VLOOKUP(R1,รายการ!$K$1:$L$37,2,FALSE)="","",HYPERLINK("#" &amp; VLOOKUP(R1,รายการ!$K$1:$L$37,2,FALSE)  &amp; "","คลิก")),"")</f>
        <v>คลิก</v>
      </c>
    </row>
    <row r="2" spans="1:19" ht="20.100000000000001" customHeight="1" x14ac:dyDescent="0.3">
      <c r="A2" s="310" t="s">
        <v>213</v>
      </c>
      <c r="B2" s="309">
        <f>IF(สรุปผลการประเมิน!G2="","",สรุปผลการประเมิน!G2)</f>
        <v>1</v>
      </c>
      <c r="C2" s="309">
        <f>IF(สรุปผลการประเมิน!H2="","",สรุปผลการประเมิน!H2)</f>
        <v>2</v>
      </c>
      <c r="D2" s="309">
        <f>IF(สรุปผลการประเมิน!I2="","",สรุปผลการประเมิน!I2)</f>
        <v>3</v>
      </c>
      <c r="E2" s="309">
        <f>IF(สรุปผลการประเมิน!J2="","",สรุปผลการประเมิน!J2)</f>
        <v>4</v>
      </c>
      <c r="F2" s="309">
        <f>IF(สรุปผลการประเมิน!K2="","",สรุปผลการประเมิน!K2)</f>
        <v>5</v>
      </c>
      <c r="G2" s="309">
        <f>IF(สรุปผลการประเมิน!L2="","",สรุปผลการประเมิน!L2)</f>
        <v>6</v>
      </c>
      <c r="H2" s="309">
        <f>IF(สรุปผลการประเมิน!M2="","",สรุปผลการประเมิน!M2)</f>
        <v>7</v>
      </c>
      <c r="I2" s="309">
        <f>IF(สรุปผลการประเมิน!N2="","",สรุปผลการประเมิน!N2)</f>
        <v>8</v>
      </c>
      <c r="J2" s="309">
        <f>IF(สรุปผลการประเมิน!O2="","",สรุปผลการประเมิน!O2)</f>
        <v>9</v>
      </c>
      <c r="K2" s="309">
        <f>IF(สรุปผลการประเมิน!P2="","",สรุปผลการประเมิน!P2)</f>
        <v>10</v>
      </c>
      <c r="L2" s="309">
        <f>IF(สรุปผลการประเมิน!Q2="","",สรุปผลการประเมิน!Q2)</f>
        <v>11</v>
      </c>
      <c r="M2" s="309">
        <f>IF(สรุปผลการประเมิน!R2="","",สรุปผลการประเมิน!R2)</f>
        <v>12</v>
      </c>
      <c r="N2" s="309">
        <f>IF(สรุปผลการประเมิน!S2="","",สรุปผลการประเมิน!S2)</f>
        <v>13</v>
      </c>
      <c r="O2" s="309">
        <f>IF(สรุปผลการประเมิน!T2="","",สรุปผลการประเมิน!T2)</f>
        <v>14</v>
      </c>
      <c r="P2" s="309">
        <f>IF(สรุปผลการประเมิน!U2="","",สรุปผลการประเมิน!U2)</f>
        <v>15</v>
      </c>
      <c r="Q2" s="141" t="s">
        <v>198</v>
      </c>
      <c r="R2" s="140">
        <v>1</v>
      </c>
      <c r="S2" s="142"/>
    </row>
    <row r="3" spans="1:19" x14ac:dyDescent="0.3">
      <c r="A3" s="308" t="s">
        <v>186</v>
      </c>
      <c r="B3" s="309" t="str">
        <f>IF(สรุปผลการประเมิน!G3="","",สรุปผลการประเมิน!G3)</f>
        <v/>
      </c>
      <c r="C3" s="309" t="str">
        <f>IF(สรุปผลการประเมิน!H3="","",สรุปผลการประเมิน!H3)</f>
        <v/>
      </c>
      <c r="D3" s="309" t="str">
        <f>IF(สรุปผลการประเมิน!I3="","",สรุปผลการประเมิน!I3)</f>
        <v/>
      </c>
      <c r="E3" s="309" t="str">
        <f>IF(สรุปผลการประเมิน!J3="","",สรุปผลการประเมิน!J3)</f>
        <v/>
      </c>
      <c r="F3" s="309" t="str">
        <f>IF(สรุปผลการประเมิน!K3="","",สรุปผลการประเมิน!K3)</f>
        <v/>
      </c>
      <c r="G3" s="309" t="str">
        <f>IF(สรุปผลการประเมิน!L3="","",สรุปผลการประเมิน!L3)</f>
        <v/>
      </c>
      <c r="H3" s="309" t="str">
        <f>IF(สรุปผลการประเมิน!M3="","",สรุปผลการประเมิน!M3)</f>
        <v/>
      </c>
      <c r="I3" s="309" t="str">
        <f>IF(สรุปผลการประเมิน!N3="","",สรุปผลการประเมิน!N3)</f>
        <v/>
      </c>
      <c r="J3" s="309" t="str">
        <f>IF(สรุปผลการประเมิน!O3="","",สรุปผลการประเมิน!O3)</f>
        <v/>
      </c>
      <c r="K3" s="309" t="str">
        <f>IF(สรุปผลการประเมิน!P3="","",สรุปผลการประเมิน!P3)</f>
        <v/>
      </c>
      <c r="L3" s="309" t="str">
        <f>IF(สรุปผลการประเมิน!Q3="","",สรุปผลการประเมิน!Q3)</f>
        <v/>
      </c>
      <c r="M3" s="309" t="str">
        <f>IF(สรุปผลการประเมิน!R3="","",สรุปผลการประเมิน!R3)</f>
        <v/>
      </c>
      <c r="N3" s="309" t="str">
        <f>IF(สรุปผลการประเมิน!S3="","",สรุปผลการประเมิน!S3)</f>
        <v/>
      </c>
      <c r="O3" s="309" t="str">
        <f>IF(สรุปผลการประเมิน!T3="","",สรุปผลการประเมิน!T3)</f>
        <v/>
      </c>
      <c r="P3" s="309" t="str">
        <f>IF(สรุปผลการประเมิน!U3="","",สรุปผลการประเมิน!U3)</f>
        <v/>
      </c>
      <c r="Q3" s="111"/>
      <c r="R3" s="111"/>
      <c r="S3" s="111"/>
    </row>
    <row r="4" spans="1:19" ht="126.75" customHeight="1" x14ac:dyDescent="0.3">
      <c r="A4" s="308" t="s">
        <v>145</v>
      </c>
      <c r="B4" s="311" t="str">
        <f>IF(สรุปผลการประเมิน!G4="","",สรุปผลการประเมิน!G4)</f>
        <v/>
      </c>
      <c r="C4" s="311" t="str">
        <f>IF(สรุปผลการประเมิน!H4="","",สรุปผลการประเมิน!H4)</f>
        <v/>
      </c>
      <c r="D4" s="311" t="str">
        <f>IF(สรุปผลการประเมิน!I4="","",สรุปผลการประเมิน!I4)</f>
        <v/>
      </c>
      <c r="E4" s="311" t="str">
        <f>IF(สรุปผลการประเมิน!J4="","",สรุปผลการประเมิน!J4)</f>
        <v/>
      </c>
      <c r="F4" s="311" t="str">
        <f>IF(สรุปผลการประเมิน!K4="","",สรุปผลการประเมิน!K4)</f>
        <v/>
      </c>
      <c r="G4" s="311" t="str">
        <f>IF(สรุปผลการประเมิน!L4="","",สรุปผลการประเมิน!L4)</f>
        <v/>
      </c>
      <c r="H4" s="311" t="str">
        <f>IF(สรุปผลการประเมิน!M4="","",สรุปผลการประเมิน!M4)</f>
        <v/>
      </c>
      <c r="I4" s="311" t="str">
        <f>IF(สรุปผลการประเมิน!N4="","",สรุปผลการประเมิน!N4)</f>
        <v/>
      </c>
      <c r="J4" s="311" t="str">
        <f>IF(สรุปผลการประเมิน!O4="","",สรุปผลการประเมิน!O4)</f>
        <v/>
      </c>
      <c r="K4" s="311" t="str">
        <f>IF(สรุปผลการประเมิน!P4="","",สรุปผลการประเมิน!P4)</f>
        <v/>
      </c>
      <c r="L4" s="311" t="str">
        <f>IF(สรุปผลการประเมิน!Q4="","",สรุปผลการประเมิน!Q4)</f>
        <v/>
      </c>
      <c r="M4" s="311" t="str">
        <f>IF(สรุปผลการประเมิน!R4="","",สรุปผลการประเมิน!R4)</f>
        <v/>
      </c>
      <c r="N4" s="311" t="str">
        <f>IF(สรุปผลการประเมิน!S4="","",สรุปผลการประเมิน!S4)</f>
        <v/>
      </c>
      <c r="O4" s="311" t="str">
        <f>IF(สรุปผลการประเมิน!T4="","",สรุปผลการประเมิน!T4)</f>
        <v/>
      </c>
      <c r="P4" s="311" t="str">
        <f>IF(สรุปผลการประเมิน!U4="","",สรุปผลการประเมิน!U4)</f>
        <v/>
      </c>
      <c r="Q4" s="111"/>
      <c r="R4" s="111"/>
      <c r="S4" s="111"/>
    </row>
    <row r="5" spans="1:19" ht="21" customHeight="1" x14ac:dyDescent="0.3">
      <c r="A5" s="315" t="s">
        <v>144</v>
      </c>
      <c r="B5" s="316" t="str">
        <f>IF(สรุปผลการประเมิน!G5="","",สรุปผลการประเมิน!G5)</f>
        <v/>
      </c>
      <c r="C5" s="316" t="str">
        <f>IF(สรุปผลการประเมิน!H5="","",สรุปผลการประเมิน!H5)</f>
        <v/>
      </c>
      <c r="D5" s="316" t="str">
        <f>IF(สรุปผลการประเมิน!I5="","",สรุปผลการประเมิน!I5)</f>
        <v/>
      </c>
      <c r="E5" s="316" t="str">
        <f>IF(สรุปผลการประเมิน!J5="","",สรุปผลการประเมิน!J5)</f>
        <v/>
      </c>
      <c r="F5" s="316" t="str">
        <f>IF(สรุปผลการประเมิน!K5="","",สรุปผลการประเมิน!K5)</f>
        <v/>
      </c>
      <c r="G5" s="316" t="str">
        <f>IF(สรุปผลการประเมิน!L5="","",สรุปผลการประเมิน!L5)</f>
        <v/>
      </c>
      <c r="H5" s="316" t="str">
        <f>IF(สรุปผลการประเมิน!M5="","",สรุปผลการประเมิน!M5)</f>
        <v/>
      </c>
      <c r="I5" s="316" t="str">
        <f>IF(สรุปผลการประเมิน!N5="","",สรุปผลการประเมิน!N5)</f>
        <v/>
      </c>
      <c r="J5" s="316" t="str">
        <f>IF(สรุปผลการประเมิน!O5="","",สรุปผลการประเมิน!O5)</f>
        <v/>
      </c>
      <c r="K5" s="316" t="str">
        <f>IF(สรุปผลการประเมิน!P5="","",สรุปผลการประเมิน!P5)</f>
        <v/>
      </c>
      <c r="L5" s="316" t="str">
        <f>IF(สรุปผลการประเมิน!Q5="","",สรุปผลการประเมิน!Q5)</f>
        <v/>
      </c>
      <c r="M5" s="316" t="str">
        <f>IF(สรุปผลการประเมิน!R5="","",สรุปผลการประเมิน!R5)</f>
        <v/>
      </c>
      <c r="N5" s="316" t="str">
        <f>IF(สรุปผลการประเมิน!S5="","",สรุปผลการประเมิน!S5)</f>
        <v/>
      </c>
      <c r="O5" s="316" t="str">
        <f>IF(สรุปผลการประเมิน!T5="","",สรุปผลการประเมิน!T5)</f>
        <v/>
      </c>
      <c r="P5" s="316" t="str">
        <f>IF(สรุปผลการประเมิน!U5="","",สรุปผลการประเมิน!U5)</f>
        <v/>
      </c>
      <c r="Q5" s="111"/>
      <c r="R5" s="111"/>
      <c r="S5" s="111"/>
    </row>
    <row r="6" spans="1:19" ht="17.100000000000001" customHeight="1" x14ac:dyDescent="0.3">
      <c r="A6" s="312">
        <f>IF(R2="","",IF(R2=1,1,31))</f>
        <v>1</v>
      </c>
      <c r="B6" s="133" t="str">
        <f>IF($R$2=1,IF(สรุปผลการประเมิน!G7="","",สรุปผลการประเมิน!G7),IF(สรุปผลการประเมิน!G37="","",สรุปผลการประเมิน!G37))</f>
        <v/>
      </c>
      <c r="C6" s="133" t="str">
        <f>IF($R$2=1,IF(สรุปผลการประเมิน!H7="","",สรุปผลการประเมิน!H7),IF(สรุปผลการประเมิน!H37="","",สรุปผลการประเมิน!H37))</f>
        <v/>
      </c>
      <c r="D6" s="133" t="str">
        <f>IF($R$2=1,IF(สรุปผลการประเมิน!I7="","",สรุปผลการประเมิน!I7),IF(สรุปผลการประเมิน!I37="","",สรุปผลการประเมิน!I37))</f>
        <v/>
      </c>
      <c r="E6" s="133" t="str">
        <f>IF($R$2=1,IF(สรุปผลการประเมิน!J7="","",สรุปผลการประเมิน!J7),IF(สรุปผลการประเมิน!J37="","",สรุปผลการประเมิน!J37))</f>
        <v/>
      </c>
      <c r="F6" s="133" t="str">
        <f>IF($R$2=1,IF(สรุปผลการประเมิน!K7="","",สรุปผลการประเมิน!K7),IF(สรุปผลการประเมิน!K37="","",สรุปผลการประเมิน!K37))</f>
        <v/>
      </c>
      <c r="G6" s="133" t="str">
        <f>IF($R$2=1,IF(สรุปผลการประเมิน!L7="","",สรุปผลการประเมิน!L7),IF(สรุปผลการประเมิน!L37="","",สรุปผลการประเมิน!L37))</f>
        <v/>
      </c>
      <c r="H6" s="133" t="str">
        <f>IF($R$2=1,IF(สรุปผลการประเมิน!M7="","",สรุปผลการประเมิน!M7),IF(สรุปผลการประเมิน!M37="","",สรุปผลการประเมิน!M37))</f>
        <v/>
      </c>
      <c r="I6" s="133" t="str">
        <f>IF($R$2=1,IF(สรุปผลการประเมิน!N7="","",สรุปผลการประเมิน!N7),IF(สรุปผลการประเมิน!N37="","",สรุปผลการประเมิน!N37))</f>
        <v/>
      </c>
      <c r="J6" s="133" t="str">
        <f>IF($R$2=1,IF(สรุปผลการประเมิน!O7="","",สรุปผลการประเมิน!O7),IF(สรุปผลการประเมิน!O37="","",สรุปผลการประเมิน!O37))</f>
        <v/>
      </c>
      <c r="K6" s="133" t="str">
        <f>IF($R$2=1,IF(สรุปผลการประเมิน!P7="","",สรุปผลการประเมิน!P7),IF(สรุปผลการประเมิน!P37="","",สรุปผลการประเมิน!P37))</f>
        <v/>
      </c>
      <c r="L6" s="133" t="str">
        <f>IF($R$2=1,IF(สรุปผลการประเมิน!Q7="","",สรุปผลการประเมิน!Q7),IF(สรุปผลการประเมิน!Q37="","",สรุปผลการประเมิน!Q37))</f>
        <v/>
      </c>
      <c r="M6" s="133" t="str">
        <f>IF($R$2=1,IF(สรุปผลการประเมิน!R7="","",สรุปผลการประเมิน!R7),IF(สรุปผลการประเมิน!R37="","",สรุปผลการประเมิน!R37))</f>
        <v/>
      </c>
      <c r="N6" s="133" t="str">
        <f>IF($R$2=1,IF(สรุปผลการประเมิน!S7="","",สรุปผลการประเมิน!S7),IF(สรุปผลการประเมิน!S37="","",สรุปผลการประเมิน!S37))</f>
        <v/>
      </c>
      <c r="O6" s="133" t="str">
        <f>IF($R$2=1,IF(สรุปผลการประเมิน!T7="","",สรุปผลการประเมิน!T7),IF(สรุปผลการประเมิน!T37="","",สรุปผลการประเมิน!T37))</f>
        <v/>
      </c>
      <c r="P6" s="133" t="str">
        <f>IF($R$2=1,IF(สรุปผลการประเมิน!U7="","",สรุปผลการประเมิน!U7),IF(สรุปผลการประเมิน!U37="","",สรุปผลการประเมิน!U37))</f>
        <v/>
      </c>
      <c r="Q6" s="111"/>
      <c r="R6" s="111"/>
      <c r="S6" s="111"/>
    </row>
    <row r="7" spans="1:19" ht="17.100000000000001" customHeight="1" x14ac:dyDescent="0.3">
      <c r="A7" s="312">
        <f>A6+1</f>
        <v>2</v>
      </c>
      <c r="B7" s="133" t="str">
        <f>IF($R$2=1,IF(สรุปผลการประเมิน!G8="","",สรุปผลการประเมิน!G8),IF(สรุปผลการประเมิน!G38="","",สรุปผลการประเมิน!G38))</f>
        <v/>
      </c>
      <c r="C7" s="133" t="str">
        <f>IF($R$2=1,IF(สรุปผลการประเมิน!H8="","",สรุปผลการประเมิน!H8),IF(สรุปผลการประเมิน!H38="","",สรุปผลการประเมิน!H38))</f>
        <v/>
      </c>
      <c r="D7" s="133" t="str">
        <f>IF($R$2=1,IF(สรุปผลการประเมิน!I8="","",สรุปผลการประเมิน!I8),IF(สรุปผลการประเมิน!I38="","",สรุปผลการประเมิน!I38))</f>
        <v/>
      </c>
      <c r="E7" s="133" t="str">
        <f>IF($R$2=1,IF(สรุปผลการประเมิน!J8="","",สรุปผลการประเมิน!J8),IF(สรุปผลการประเมิน!J38="","",สรุปผลการประเมิน!J38))</f>
        <v/>
      </c>
      <c r="F7" s="133" t="str">
        <f>IF($R$2=1,IF(สรุปผลการประเมิน!K8="","",สรุปผลการประเมิน!K8),IF(สรุปผลการประเมิน!K38="","",สรุปผลการประเมิน!K38))</f>
        <v/>
      </c>
      <c r="G7" s="133" t="str">
        <f>IF($R$2=1,IF(สรุปผลการประเมิน!L8="","",สรุปผลการประเมิน!L8),IF(สรุปผลการประเมิน!L38="","",สรุปผลการประเมิน!L38))</f>
        <v/>
      </c>
      <c r="H7" s="133" t="str">
        <f>IF($R$2=1,IF(สรุปผลการประเมิน!M8="","",สรุปผลการประเมิน!M8),IF(สรุปผลการประเมิน!M38="","",สรุปผลการประเมิน!M38))</f>
        <v/>
      </c>
      <c r="I7" s="133" t="str">
        <f>IF($R$2=1,IF(สรุปผลการประเมิน!N8="","",สรุปผลการประเมิน!N8),IF(สรุปผลการประเมิน!N38="","",สรุปผลการประเมิน!N38))</f>
        <v/>
      </c>
      <c r="J7" s="133" t="str">
        <f>IF($R$2=1,IF(สรุปผลการประเมิน!O8="","",สรุปผลการประเมิน!O8),IF(สรุปผลการประเมิน!O38="","",สรุปผลการประเมิน!O38))</f>
        <v/>
      </c>
      <c r="K7" s="133" t="str">
        <f>IF($R$2=1,IF(สรุปผลการประเมิน!P8="","",สรุปผลการประเมิน!P8),IF(สรุปผลการประเมิน!P38="","",สรุปผลการประเมิน!P38))</f>
        <v/>
      </c>
      <c r="L7" s="133" t="str">
        <f>IF($R$2=1,IF(สรุปผลการประเมิน!Q8="","",สรุปผลการประเมิน!Q8),IF(สรุปผลการประเมิน!Q38="","",สรุปผลการประเมิน!Q38))</f>
        <v/>
      </c>
      <c r="M7" s="133" t="str">
        <f>IF($R$2=1,IF(สรุปผลการประเมิน!R8="","",สรุปผลการประเมิน!R8),IF(สรุปผลการประเมิน!R38="","",สรุปผลการประเมิน!R38))</f>
        <v/>
      </c>
      <c r="N7" s="133" t="str">
        <f>IF($R$2=1,IF(สรุปผลการประเมิน!S8="","",สรุปผลการประเมิน!S8),IF(สรุปผลการประเมิน!S38="","",สรุปผลการประเมิน!S38))</f>
        <v/>
      </c>
      <c r="O7" s="133" t="str">
        <f>IF($R$2=1,IF(สรุปผลการประเมิน!T8="","",สรุปผลการประเมิน!T8),IF(สรุปผลการประเมิน!T38="","",สรุปผลการประเมิน!T38))</f>
        <v/>
      </c>
      <c r="P7" s="133" t="str">
        <f>IF($R$2=1,IF(สรุปผลการประเมิน!U8="","",สรุปผลการประเมิน!U8),IF(สรุปผลการประเมิน!U38="","",สรุปผลการประเมิน!U38))</f>
        <v/>
      </c>
      <c r="Q7" s="111"/>
      <c r="R7" s="111"/>
      <c r="S7" s="111"/>
    </row>
    <row r="8" spans="1:19" ht="17.100000000000001" customHeight="1" x14ac:dyDescent="0.3">
      <c r="A8" s="312">
        <f t="shared" ref="A8:A35" si="0">A7+1</f>
        <v>3</v>
      </c>
      <c r="B8" s="133" t="str">
        <f>IF($R$2=1,IF(สรุปผลการประเมิน!G9="","",สรุปผลการประเมิน!G9),IF(สรุปผลการประเมิน!G39="","",สรุปผลการประเมิน!G39))</f>
        <v/>
      </c>
      <c r="C8" s="133" t="str">
        <f>IF($R$2=1,IF(สรุปผลการประเมิน!H9="","",สรุปผลการประเมิน!H9),IF(สรุปผลการประเมิน!H39="","",สรุปผลการประเมิน!H39))</f>
        <v/>
      </c>
      <c r="D8" s="133" t="str">
        <f>IF($R$2=1,IF(สรุปผลการประเมิน!I9="","",สรุปผลการประเมิน!I9),IF(สรุปผลการประเมิน!I39="","",สรุปผลการประเมิน!I39))</f>
        <v/>
      </c>
      <c r="E8" s="133" t="str">
        <f>IF($R$2=1,IF(สรุปผลการประเมิน!J9="","",สรุปผลการประเมิน!J9),IF(สรุปผลการประเมิน!J39="","",สรุปผลการประเมิน!J39))</f>
        <v/>
      </c>
      <c r="F8" s="133" t="str">
        <f>IF($R$2=1,IF(สรุปผลการประเมิน!K9="","",สรุปผลการประเมิน!K9),IF(สรุปผลการประเมิน!K39="","",สรุปผลการประเมิน!K39))</f>
        <v/>
      </c>
      <c r="G8" s="133" t="str">
        <f>IF($R$2=1,IF(สรุปผลการประเมิน!L9="","",สรุปผลการประเมิน!L9),IF(สรุปผลการประเมิน!L39="","",สรุปผลการประเมิน!L39))</f>
        <v/>
      </c>
      <c r="H8" s="133" t="str">
        <f>IF($R$2=1,IF(สรุปผลการประเมิน!M9="","",สรุปผลการประเมิน!M9),IF(สรุปผลการประเมิน!M39="","",สรุปผลการประเมิน!M39))</f>
        <v/>
      </c>
      <c r="I8" s="133" t="str">
        <f>IF($R$2=1,IF(สรุปผลการประเมิน!N9="","",สรุปผลการประเมิน!N9),IF(สรุปผลการประเมิน!N39="","",สรุปผลการประเมิน!N39))</f>
        <v/>
      </c>
      <c r="J8" s="133" t="str">
        <f>IF($R$2=1,IF(สรุปผลการประเมิน!O9="","",สรุปผลการประเมิน!O9),IF(สรุปผลการประเมิน!O39="","",สรุปผลการประเมิน!O39))</f>
        <v/>
      </c>
      <c r="K8" s="133" t="str">
        <f>IF($R$2=1,IF(สรุปผลการประเมิน!P9="","",สรุปผลการประเมิน!P9),IF(สรุปผลการประเมิน!P39="","",สรุปผลการประเมิน!P39))</f>
        <v/>
      </c>
      <c r="L8" s="133" t="str">
        <f>IF($R$2=1,IF(สรุปผลการประเมิน!Q9="","",สรุปผลการประเมิน!Q9),IF(สรุปผลการประเมิน!Q39="","",สรุปผลการประเมิน!Q39))</f>
        <v/>
      </c>
      <c r="M8" s="133" t="str">
        <f>IF($R$2=1,IF(สรุปผลการประเมิน!R9="","",สรุปผลการประเมิน!R9),IF(สรุปผลการประเมิน!R39="","",สรุปผลการประเมิน!R39))</f>
        <v/>
      </c>
      <c r="N8" s="133" t="str">
        <f>IF($R$2=1,IF(สรุปผลการประเมิน!S9="","",สรุปผลการประเมิน!S9),IF(สรุปผลการประเมิน!S39="","",สรุปผลการประเมิน!S39))</f>
        <v/>
      </c>
      <c r="O8" s="133" t="str">
        <f>IF($R$2=1,IF(สรุปผลการประเมิน!T9="","",สรุปผลการประเมิน!T9),IF(สรุปผลการประเมิน!T39="","",สรุปผลการประเมิน!T39))</f>
        <v/>
      </c>
      <c r="P8" s="133" t="str">
        <f>IF($R$2=1,IF(สรุปผลการประเมิน!U9="","",สรุปผลการประเมิน!U9),IF(สรุปผลการประเมิน!U39="","",สรุปผลการประเมิน!U39))</f>
        <v/>
      </c>
      <c r="Q8" s="111"/>
      <c r="R8" s="111"/>
      <c r="S8" s="111"/>
    </row>
    <row r="9" spans="1:19" ht="17.100000000000001" customHeight="1" x14ac:dyDescent="0.3">
      <c r="A9" s="312">
        <f t="shared" si="0"/>
        <v>4</v>
      </c>
      <c r="B9" s="133" t="str">
        <f>IF($R$2=1,IF(สรุปผลการประเมิน!G10="","",สรุปผลการประเมิน!G10),IF(สรุปผลการประเมิน!G40="","",สรุปผลการประเมิน!G40))</f>
        <v/>
      </c>
      <c r="C9" s="133" t="str">
        <f>IF($R$2=1,IF(สรุปผลการประเมิน!H10="","",สรุปผลการประเมิน!H10),IF(สรุปผลการประเมิน!H40="","",สรุปผลการประเมิน!H40))</f>
        <v/>
      </c>
      <c r="D9" s="133" t="str">
        <f>IF($R$2=1,IF(สรุปผลการประเมิน!I10="","",สรุปผลการประเมิน!I10),IF(สรุปผลการประเมิน!I40="","",สรุปผลการประเมิน!I40))</f>
        <v/>
      </c>
      <c r="E9" s="133" t="str">
        <f>IF($R$2=1,IF(สรุปผลการประเมิน!J10="","",สรุปผลการประเมิน!J10),IF(สรุปผลการประเมิน!J40="","",สรุปผลการประเมิน!J40))</f>
        <v/>
      </c>
      <c r="F9" s="133" t="str">
        <f>IF($R$2=1,IF(สรุปผลการประเมิน!K10="","",สรุปผลการประเมิน!K10),IF(สรุปผลการประเมิน!K40="","",สรุปผลการประเมิน!K40))</f>
        <v/>
      </c>
      <c r="G9" s="133" t="str">
        <f>IF($R$2=1,IF(สรุปผลการประเมิน!L10="","",สรุปผลการประเมิน!L10),IF(สรุปผลการประเมิน!L40="","",สรุปผลการประเมิน!L40))</f>
        <v/>
      </c>
      <c r="H9" s="133" t="str">
        <f>IF($R$2=1,IF(สรุปผลการประเมิน!M10="","",สรุปผลการประเมิน!M10),IF(สรุปผลการประเมิน!M40="","",สรุปผลการประเมิน!M40))</f>
        <v/>
      </c>
      <c r="I9" s="133" t="str">
        <f>IF($R$2=1,IF(สรุปผลการประเมิน!N10="","",สรุปผลการประเมิน!N10),IF(สรุปผลการประเมิน!N40="","",สรุปผลการประเมิน!N40))</f>
        <v/>
      </c>
      <c r="J9" s="133" t="str">
        <f>IF($R$2=1,IF(สรุปผลการประเมิน!O10="","",สรุปผลการประเมิน!O10),IF(สรุปผลการประเมิน!O40="","",สรุปผลการประเมิน!O40))</f>
        <v/>
      </c>
      <c r="K9" s="133" t="str">
        <f>IF($R$2=1,IF(สรุปผลการประเมิน!P10="","",สรุปผลการประเมิน!P10),IF(สรุปผลการประเมิน!P40="","",สรุปผลการประเมิน!P40))</f>
        <v/>
      </c>
      <c r="L9" s="133" t="str">
        <f>IF($R$2=1,IF(สรุปผลการประเมิน!Q10="","",สรุปผลการประเมิน!Q10),IF(สรุปผลการประเมิน!Q40="","",สรุปผลการประเมิน!Q40))</f>
        <v/>
      </c>
      <c r="M9" s="133" t="str">
        <f>IF($R$2=1,IF(สรุปผลการประเมิน!R10="","",สรุปผลการประเมิน!R10),IF(สรุปผลการประเมิน!R40="","",สรุปผลการประเมิน!R40))</f>
        <v/>
      </c>
      <c r="N9" s="133" t="str">
        <f>IF($R$2=1,IF(สรุปผลการประเมิน!S10="","",สรุปผลการประเมิน!S10),IF(สรุปผลการประเมิน!S40="","",สรุปผลการประเมิน!S40))</f>
        <v/>
      </c>
      <c r="O9" s="133" t="str">
        <f>IF($R$2=1,IF(สรุปผลการประเมิน!T10="","",สรุปผลการประเมิน!T10),IF(สรุปผลการประเมิน!T40="","",สรุปผลการประเมิน!T40))</f>
        <v/>
      </c>
      <c r="P9" s="133" t="str">
        <f>IF($R$2=1,IF(สรุปผลการประเมิน!U10="","",สรุปผลการประเมิน!U10),IF(สรุปผลการประเมิน!U40="","",สรุปผลการประเมิน!U40))</f>
        <v/>
      </c>
      <c r="Q9" s="111"/>
      <c r="R9" s="111"/>
      <c r="S9" s="111"/>
    </row>
    <row r="10" spans="1:19" ht="17.100000000000001" customHeight="1" x14ac:dyDescent="0.3">
      <c r="A10" s="312">
        <f t="shared" si="0"/>
        <v>5</v>
      </c>
      <c r="B10" s="133" t="str">
        <f>IF($R$2=1,IF(สรุปผลการประเมิน!G11="","",สรุปผลการประเมิน!G11),IF(สรุปผลการประเมิน!G41="","",สรุปผลการประเมิน!G41))</f>
        <v/>
      </c>
      <c r="C10" s="133" t="str">
        <f>IF($R$2=1,IF(สรุปผลการประเมิน!H11="","",สรุปผลการประเมิน!H11),IF(สรุปผลการประเมิน!H41="","",สรุปผลการประเมิน!H41))</f>
        <v/>
      </c>
      <c r="D10" s="133" t="str">
        <f>IF($R$2=1,IF(สรุปผลการประเมิน!I11="","",สรุปผลการประเมิน!I11),IF(สรุปผลการประเมิน!I41="","",สรุปผลการประเมิน!I41))</f>
        <v/>
      </c>
      <c r="E10" s="133" t="str">
        <f>IF($R$2=1,IF(สรุปผลการประเมิน!J11="","",สรุปผลการประเมิน!J11),IF(สรุปผลการประเมิน!J41="","",สรุปผลการประเมิน!J41))</f>
        <v/>
      </c>
      <c r="F10" s="133" t="str">
        <f>IF($R$2=1,IF(สรุปผลการประเมิน!K11="","",สรุปผลการประเมิน!K11),IF(สรุปผลการประเมิน!K41="","",สรุปผลการประเมิน!K41))</f>
        <v/>
      </c>
      <c r="G10" s="133" t="str">
        <f>IF($R$2=1,IF(สรุปผลการประเมิน!L11="","",สรุปผลการประเมิน!L11),IF(สรุปผลการประเมิน!L41="","",สรุปผลการประเมิน!L41))</f>
        <v/>
      </c>
      <c r="H10" s="133" t="str">
        <f>IF($R$2=1,IF(สรุปผลการประเมิน!M11="","",สรุปผลการประเมิน!M11),IF(สรุปผลการประเมิน!M41="","",สรุปผลการประเมิน!M41))</f>
        <v/>
      </c>
      <c r="I10" s="133" t="str">
        <f>IF($R$2=1,IF(สรุปผลการประเมิน!N11="","",สรุปผลการประเมิน!N11),IF(สรุปผลการประเมิน!N41="","",สรุปผลการประเมิน!N41))</f>
        <v/>
      </c>
      <c r="J10" s="133" t="str">
        <f>IF($R$2=1,IF(สรุปผลการประเมิน!O11="","",สรุปผลการประเมิน!O11),IF(สรุปผลการประเมิน!O41="","",สรุปผลการประเมิน!O41))</f>
        <v/>
      </c>
      <c r="K10" s="133" t="str">
        <f>IF($R$2=1,IF(สรุปผลการประเมิน!P11="","",สรุปผลการประเมิน!P11),IF(สรุปผลการประเมิน!P41="","",สรุปผลการประเมิน!P41))</f>
        <v/>
      </c>
      <c r="L10" s="133" t="str">
        <f>IF($R$2=1,IF(สรุปผลการประเมิน!Q11="","",สรุปผลการประเมิน!Q11),IF(สรุปผลการประเมิน!Q41="","",สรุปผลการประเมิน!Q41))</f>
        <v/>
      </c>
      <c r="M10" s="133" t="str">
        <f>IF($R$2=1,IF(สรุปผลการประเมิน!R11="","",สรุปผลการประเมิน!R11),IF(สรุปผลการประเมิน!R41="","",สรุปผลการประเมิน!R41))</f>
        <v/>
      </c>
      <c r="N10" s="133" t="str">
        <f>IF($R$2=1,IF(สรุปผลการประเมิน!S11="","",สรุปผลการประเมิน!S11),IF(สรุปผลการประเมิน!S41="","",สรุปผลการประเมิน!S41))</f>
        <v/>
      </c>
      <c r="O10" s="133" t="str">
        <f>IF($R$2=1,IF(สรุปผลการประเมิน!T11="","",สรุปผลการประเมิน!T11),IF(สรุปผลการประเมิน!T41="","",สรุปผลการประเมิน!T41))</f>
        <v/>
      </c>
      <c r="P10" s="133" t="str">
        <f>IF($R$2=1,IF(สรุปผลการประเมิน!U11="","",สรุปผลการประเมิน!U11),IF(สรุปผลการประเมิน!U41="","",สรุปผลการประเมิน!U41))</f>
        <v/>
      </c>
      <c r="Q10" s="111"/>
      <c r="R10" s="111"/>
      <c r="S10" s="111"/>
    </row>
    <row r="11" spans="1:19" ht="17.100000000000001" customHeight="1" x14ac:dyDescent="0.3">
      <c r="A11" s="312">
        <f t="shared" si="0"/>
        <v>6</v>
      </c>
      <c r="B11" s="133" t="str">
        <f>IF($R$2=1,IF(สรุปผลการประเมิน!G12="","",สรุปผลการประเมิน!G12),IF(สรุปผลการประเมิน!G42="","",สรุปผลการประเมิน!G42))</f>
        <v/>
      </c>
      <c r="C11" s="133" t="str">
        <f>IF($R$2=1,IF(สรุปผลการประเมิน!H12="","",สรุปผลการประเมิน!H12),IF(สรุปผลการประเมิน!H42="","",สรุปผลการประเมิน!H42))</f>
        <v/>
      </c>
      <c r="D11" s="133" t="str">
        <f>IF($R$2=1,IF(สรุปผลการประเมิน!I12="","",สรุปผลการประเมิน!I12),IF(สรุปผลการประเมิน!I42="","",สรุปผลการประเมิน!I42))</f>
        <v/>
      </c>
      <c r="E11" s="133" t="str">
        <f>IF($R$2=1,IF(สรุปผลการประเมิน!J12="","",สรุปผลการประเมิน!J12),IF(สรุปผลการประเมิน!J42="","",สรุปผลการประเมิน!J42))</f>
        <v/>
      </c>
      <c r="F11" s="133" t="str">
        <f>IF($R$2=1,IF(สรุปผลการประเมิน!K12="","",สรุปผลการประเมิน!K12),IF(สรุปผลการประเมิน!K42="","",สรุปผลการประเมิน!K42))</f>
        <v/>
      </c>
      <c r="G11" s="133" t="str">
        <f>IF($R$2=1,IF(สรุปผลการประเมิน!L12="","",สรุปผลการประเมิน!L12),IF(สรุปผลการประเมิน!L42="","",สรุปผลการประเมิน!L42))</f>
        <v/>
      </c>
      <c r="H11" s="133" t="str">
        <f>IF($R$2=1,IF(สรุปผลการประเมิน!M12="","",สรุปผลการประเมิน!M12),IF(สรุปผลการประเมิน!M42="","",สรุปผลการประเมิน!M42))</f>
        <v/>
      </c>
      <c r="I11" s="133" t="str">
        <f>IF($R$2=1,IF(สรุปผลการประเมิน!N12="","",สรุปผลการประเมิน!N12),IF(สรุปผลการประเมิน!N42="","",สรุปผลการประเมิน!N42))</f>
        <v/>
      </c>
      <c r="J11" s="133" t="str">
        <f>IF($R$2=1,IF(สรุปผลการประเมิน!O12="","",สรุปผลการประเมิน!O12),IF(สรุปผลการประเมิน!O42="","",สรุปผลการประเมิน!O42))</f>
        <v/>
      </c>
      <c r="K11" s="133" t="str">
        <f>IF($R$2=1,IF(สรุปผลการประเมิน!P12="","",สรุปผลการประเมิน!P12),IF(สรุปผลการประเมิน!P42="","",สรุปผลการประเมิน!P42))</f>
        <v/>
      </c>
      <c r="L11" s="133" t="str">
        <f>IF($R$2=1,IF(สรุปผลการประเมิน!Q12="","",สรุปผลการประเมิน!Q12),IF(สรุปผลการประเมิน!Q42="","",สรุปผลการประเมิน!Q42))</f>
        <v/>
      </c>
      <c r="M11" s="133" t="str">
        <f>IF($R$2=1,IF(สรุปผลการประเมิน!R12="","",สรุปผลการประเมิน!R12),IF(สรุปผลการประเมิน!R42="","",สรุปผลการประเมิน!R42))</f>
        <v/>
      </c>
      <c r="N11" s="133" t="str">
        <f>IF($R$2=1,IF(สรุปผลการประเมิน!S12="","",สรุปผลการประเมิน!S12),IF(สรุปผลการประเมิน!S42="","",สรุปผลการประเมิน!S42))</f>
        <v/>
      </c>
      <c r="O11" s="133" t="str">
        <f>IF($R$2=1,IF(สรุปผลการประเมิน!T12="","",สรุปผลการประเมิน!T12),IF(สรุปผลการประเมิน!T42="","",สรุปผลการประเมิน!T42))</f>
        <v/>
      </c>
      <c r="P11" s="133" t="str">
        <f>IF($R$2=1,IF(สรุปผลการประเมิน!U12="","",สรุปผลการประเมิน!U12),IF(สรุปผลการประเมิน!U42="","",สรุปผลการประเมิน!U42))</f>
        <v/>
      </c>
      <c r="Q11" s="111"/>
      <c r="R11" s="111"/>
      <c r="S11" s="111"/>
    </row>
    <row r="12" spans="1:19" ht="17.100000000000001" customHeight="1" x14ac:dyDescent="0.3">
      <c r="A12" s="312">
        <f t="shared" si="0"/>
        <v>7</v>
      </c>
      <c r="B12" s="133" t="str">
        <f>IF($R$2=1,IF(สรุปผลการประเมิน!G13="","",สรุปผลการประเมิน!G13),IF(สรุปผลการประเมิน!G43="","",สรุปผลการประเมิน!G43))</f>
        <v/>
      </c>
      <c r="C12" s="133" t="str">
        <f>IF($R$2=1,IF(สรุปผลการประเมิน!H13="","",สรุปผลการประเมิน!H13),IF(สรุปผลการประเมิน!H43="","",สรุปผลการประเมิน!H43))</f>
        <v/>
      </c>
      <c r="D12" s="133" t="str">
        <f>IF($R$2=1,IF(สรุปผลการประเมิน!I13="","",สรุปผลการประเมิน!I13),IF(สรุปผลการประเมิน!I43="","",สรุปผลการประเมิน!I43))</f>
        <v/>
      </c>
      <c r="E12" s="133" t="str">
        <f>IF($R$2=1,IF(สรุปผลการประเมิน!J13="","",สรุปผลการประเมิน!J13),IF(สรุปผลการประเมิน!J43="","",สรุปผลการประเมิน!J43))</f>
        <v/>
      </c>
      <c r="F12" s="133" t="str">
        <f>IF($R$2=1,IF(สรุปผลการประเมิน!K13="","",สรุปผลการประเมิน!K13),IF(สรุปผลการประเมิน!K43="","",สรุปผลการประเมิน!K43))</f>
        <v/>
      </c>
      <c r="G12" s="133" t="str">
        <f>IF($R$2=1,IF(สรุปผลการประเมิน!L13="","",สรุปผลการประเมิน!L13),IF(สรุปผลการประเมิน!L43="","",สรุปผลการประเมิน!L43))</f>
        <v/>
      </c>
      <c r="H12" s="133" t="str">
        <f>IF($R$2=1,IF(สรุปผลการประเมิน!M13="","",สรุปผลการประเมิน!M13),IF(สรุปผลการประเมิน!M43="","",สรุปผลการประเมิน!M43))</f>
        <v/>
      </c>
      <c r="I12" s="133" t="str">
        <f>IF($R$2=1,IF(สรุปผลการประเมิน!N13="","",สรุปผลการประเมิน!N13),IF(สรุปผลการประเมิน!N43="","",สรุปผลการประเมิน!N43))</f>
        <v/>
      </c>
      <c r="J12" s="133" t="str">
        <f>IF($R$2=1,IF(สรุปผลการประเมิน!O13="","",สรุปผลการประเมิน!O13),IF(สรุปผลการประเมิน!O43="","",สรุปผลการประเมิน!O43))</f>
        <v/>
      </c>
      <c r="K12" s="133" t="str">
        <f>IF($R$2=1,IF(สรุปผลการประเมิน!P13="","",สรุปผลการประเมิน!P13),IF(สรุปผลการประเมิน!P43="","",สรุปผลการประเมิน!P43))</f>
        <v/>
      </c>
      <c r="L12" s="133" t="str">
        <f>IF($R$2=1,IF(สรุปผลการประเมิน!Q13="","",สรุปผลการประเมิน!Q13),IF(สรุปผลการประเมิน!Q43="","",สรุปผลการประเมิน!Q43))</f>
        <v/>
      </c>
      <c r="M12" s="133" t="str">
        <f>IF($R$2=1,IF(สรุปผลการประเมิน!R13="","",สรุปผลการประเมิน!R13),IF(สรุปผลการประเมิน!R43="","",สรุปผลการประเมิน!R43))</f>
        <v/>
      </c>
      <c r="N12" s="133" t="str">
        <f>IF($R$2=1,IF(สรุปผลการประเมิน!S13="","",สรุปผลการประเมิน!S13),IF(สรุปผลการประเมิน!S43="","",สรุปผลการประเมิน!S43))</f>
        <v/>
      </c>
      <c r="O12" s="133" t="str">
        <f>IF($R$2=1,IF(สรุปผลการประเมิน!T13="","",สรุปผลการประเมิน!T13),IF(สรุปผลการประเมิน!T43="","",สรุปผลการประเมิน!T43))</f>
        <v/>
      </c>
      <c r="P12" s="133" t="str">
        <f>IF($R$2=1,IF(สรุปผลการประเมิน!U13="","",สรุปผลการประเมิน!U13),IF(สรุปผลการประเมิน!U43="","",สรุปผลการประเมิน!U43))</f>
        <v/>
      </c>
      <c r="Q12" s="111"/>
      <c r="R12" s="111"/>
      <c r="S12" s="111"/>
    </row>
    <row r="13" spans="1:19" ht="17.100000000000001" customHeight="1" x14ac:dyDescent="0.3">
      <c r="A13" s="312">
        <f t="shared" si="0"/>
        <v>8</v>
      </c>
      <c r="B13" s="133" t="str">
        <f>IF($R$2=1,IF(สรุปผลการประเมิน!G14="","",สรุปผลการประเมิน!G14),IF(สรุปผลการประเมิน!G44="","",สรุปผลการประเมิน!G44))</f>
        <v/>
      </c>
      <c r="C13" s="133" t="str">
        <f>IF($R$2=1,IF(สรุปผลการประเมิน!H14="","",สรุปผลการประเมิน!H14),IF(สรุปผลการประเมิน!H44="","",สรุปผลการประเมิน!H44))</f>
        <v/>
      </c>
      <c r="D13" s="133" t="str">
        <f>IF($R$2=1,IF(สรุปผลการประเมิน!I14="","",สรุปผลการประเมิน!I14),IF(สรุปผลการประเมิน!I44="","",สรุปผลการประเมิน!I44))</f>
        <v/>
      </c>
      <c r="E13" s="133" t="str">
        <f>IF($R$2=1,IF(สรุปผลการประเมิน!J14="","",สรุปผลการประเมิน!J14),IF(สรุปผลการประเมิน!J44="","",สรุปผลการประเมิน!J44))</f>
        <v/>
      </c>
      <c r="F13" s="133" t="str">
        <f>IF($R$2=1,IF(สรุปผลการประเมิน!K14="","",สรุปผลการประเมิน!K14),IF(สรุปผลการประเมิน!K44="","",สรุปผลการประเมิน!K44))</f>
        <v/>
      </c>
      <c r="G13" s="133" t="str">
        <f>IF($R$2=1,IF(สรุปผลการประเมิน!L14="","",สรุปผลการประเมิน!L14),IF(สรุปผลการประเมิน!L44="","",สรุปผลการประเมิน!L44))</f>
        <v/>
      </c>
      <c r="H13" s="133" t="str">
        <f>IF($R$2=1,IF(สรุปผลการประเมิน!M14="","",สรุปผลการประเมิน!M14),IF(สรุปผลการประเมิน!M44="","",สรุปผลการประเมิน!M44))</f>
        <v/>
      </c>
      <c r="I13" s="133" t="str">
        <f>IF($R$2=1,IF(สรุปผลการประเมิน!N14="","",สรุปผลการประเมิน!N14),IF(สรุปผลการประเมิน!N44="","",สรุปผลการประเมิน!N44))</f>
        <v/>
      </c>
      <c r="J13" s="133" t="str">
        <f>IF($R$2=1,IF(สรุปผลการประเมิน!O14="","",สรุปผลการประเมิน!O14),IF(สรุปผลการประเมิน!O44="","",สรุปผลการประเมิน!O44))</f>
        <v/>
      </c>
      <c r="K13" s="133" t="str">
        <f>IF($R$2=1,IF(สรุปผลการประเมิน!P14="","",สรุปผลการประเมิน!P14),IF(สรุปผลการประเมิน!P44="","",สรุปผลการประเมิน!P44))</f>
        <v/>
      </c>
      <c r="L13" s="133" t="str">
        <f>IF($R$2=1,IF(สรุปผลการประเมิน!Q14="","",สรุปผลการประเมิน!Q14),IF(สรุปผลการประเมิน!Q44="","",สรุปผลการประเมิน!Q44))</f>
        <v/>
      </c>
      <c r="M13" s="133" t="str">
        <f>IF($R$2=1,IF(สรุปผลการประเมิน!R14="","",สรุปผลการประเมิน!R14),IF(สรุปผลการประเมิน!R44="","",สรุปผลการประเมิน!R44))</f>
        <v/>
      </c>
      <c r="N13" s="133" t="str">
        <f>IF($R$2=1,IF(สรุปผลการประเมิน!S14="","",สรุปผลการประเมิน!S14),IF(สรุปผลการประเมิน!S44="","",สรุปผลการประเมิน!S44))</f>
        <v/>
      </c>
      <c r="O13" s="133" t="str">
        <f>IF($R$2=1,IF(สรุปผลการประเมิน!T14="","",สรุปผลการประเมิน!T14),IF(สรุปผลการประเมิน!T44="","",สรุปผลการประเมิน!T44))</f>
        <v/>
      </c>
      <c r="P13" s="133" t="str">
        <f>IF($R$2=1,IF(สรุปผลการประเมิน!U14="","",สรุปผลการประเมิน!U14),IF(สรุปผลการประเมิน!U44="","",สรุปผลการประเมิน!U44))</f>
        <v/>
      </c>
      <c r="Q13" s="111"/>
      <c r="R13" s="111"/>
      <c r="S13" s="111"/>
    </row>
    <row r="14" spans="1:19" ht="17.100000000000001" customHeight="1" x14ac:dyDescent="0.3">
      <c r="A14" s="312">
        <f t="shared" si="0"/>
        <v>9</v>
      </c>
      <c r="B14" s="133" t="str">
        <f>IF($R$2=1,IF(สรุปผลการประเมิน!G15="","",สรุปผลการประเมิน!G15),IF(สรุปผลการประเมิน!G45="","",สรุปผลการประเมิน!G45))</f>
        <v/>
      </c>
      <c r="C14" s="133" t="str">
        <f>IF($R$2=1,IF(สรุปผลการประเมิน!H15="","",สรุปผลการประเมิน!H15),IF(สรุปผลการประเมิน!H45="","",สรุปผลการประเมิน!H45))</f>
        <v/>
      </c>
      <c r="D14" s="133" t="str">
        <f>IF($R$2=1,IF(สรุปผลการประเมิน!I15="","",สรุปผลการประเมิน!I15),IF(สรุปผลการประเมิน!I45="","",สรุปผลการประเมิน!I45))</f>
        <v/>
      </c>
      <c r="E14" s="133" t="str">
        <f>IF($R$2=1,IF(สรุปผลการประเมิน!J15="","",สรุปผลการประเมิน!J15),IF(สรุปผลการประเมิน!J45="","",สรุปผลการประเมิน!J45))</f>
        <v/>
      </c>
      <c r="F14" s="133" t="str">
        <f>IF($R$2=1,IF(สรุปผลการประเมิน!K15="","",สรุปผลการประเมิน!K15),IF(สรุปผลการประเมิน!K45="","",สรุปผลการประเมิน!K45))</f>
        <v/>
      </c>
      <c r="G14" s="133" t="str">
        <f>IF($R$2=1,IF(สรุปผลการประเมิน!L15="","",สรุปผลการประเมิน!L15),IF(สรุปผลการประเมิน!L45="","",สรุปผลการประเมิน!L45))</f>
        <v/>
      </c>
      <c r="H14" s="133" t="str">
        <f>IF($R$2=1,IF(สรุปผลการประเมิน!M15="","",สรุปผลการประเมิน!M15),IF(สรุปผลการประเมิน!M45="","",สรุปผลการประเมิน!M45))</f>
        <v/>
      </c>
      <c r="I14" s="133" t="str">
        <f>IF($R$2=1,IF(สรุปผลการประเมิน!N15="","",สรุปผลการประเมิน!N15),IF(สรุปผลการประเมิน!N45="","",สรุปผลการประเมิน!N45))</f>
        <v/>
      </c>
      <c r="J14" s="133" t="str">
        <f>IF($R$2=1,IF(สรุปผลการประเมิน!O15="","",สรุปผลการประเมิน!O15),IF(สรุปผลการประเมิน!O45="","",สรุปผลการประเมิน!O45))</f>
        <v/>
      </c>
      <c r="K14" s="133" t="str">
        <f>IF($R$2=1,IF(สรุปผลการประเมิน!P15="","",สรุปผลการประเมิน!P15),IF(สรุปผลการประเมิน!P45="","",สรุปผลการประเมิน!P45))</f>
        <v/>
      </c>
      <c r="L14" s="133" t="str">
        <f>IF($R$2=1,IF(สรุปผลการประเมิน!Q15="","",สรุปผลการประเมิน!Q15),IF(สรุปผลการประเมิน!Q45="","",สรุปผลการประเมิน!Q45))</f>
        <v/>
      </c>
      <c r="M14" s="133" t="str">
        <f>IF($R$2=1,IF(สรุปผลการประเมิน!R15="","",สรุปผลการประเมิน!R15),IF(สรุปผลการประเมิน!R45="","",สรุปผลการประเมิน!R45))</f>
        <v/>
      </c>
      <c r="N14" s="133" t="str">
        <f>IF($R$2=1,IF(สรุปผลการประเมิน!S15="","",สรุปผลการประเมิน!S15),IF(สรุปผลการประเมิน!S45="","",สรุปผลการประเมิน!S45))</f>
        <v/>
      </c>
      <c r="O14" s="133" t="str">
        <f>IF($R$2=1,IF(สรุปผลการประเมิน!T15="","",สรุปผลการประเมิน!T15),IF(สรุปผลการประเมิน!T45="","",สรุปผลการประเมิน!T45))</f>
        <v/>
      </c>
      <c r="P14" s="133" t="str">
        <f>IF($R$2=1,IF(สรุปผลการประเมิน!U15="","",สรุปผลการประเมิน!U15),IF(สรุปผลการประเมิน!U45="","",สรุปผลการประเมิน!U45))</f>
        <v/>
      </c>
      <c r="Q14" s="111"/>
      <c r="R14" s="111"/>
      <c r="S14" s="111"/>
    </row>
    <row r="15" spans="1:19" ht="17.100000000000001" customHeight="1" x14ac:dyDescent="0.3">
      <c r="A15" s="312">
        <f t="shared" si="0"/>
        <v>10</v>
      </c>
      <c r="B15" s="133" t="str">
        <f>IF($R$2=1,IF(สรุปผลการประเมิน!G16="","",สรุปผลการประเมิน!G16),IF(สรุปผลการประเมิน!G46="","",สรุปผลการประเมิน!G46))</f>
        <v/>
      </c>
      <c r="C15" s="133" t="str">
        <f>IF($R$2=1,IF(สรุปผลการประเมิน!H16="","",สรุปผลการประเมิน!H16),IF(สรุปผลการประเมิน!H46="","",สรุปผลการประเมิน!H46))</f>
        <v/>
      </c>
      <c r="D15" s="133" t="str">
        <f>IF($R$2=1,IF(สรุปผลการประเมิน!I16="","",สรุปผลการประเมิน!I16),IF(สรุปผลการประเมิน!I46="","",สรุปผลการประเมิน!I46))</f>
        <v/>
      </c>
      <c r="E15" s="133" t="str">
        <f>IF($R$2=1,IF(สรุปผลการประเมิน!J16="","",สรุปผลการประเมิน!J16),IF(สรุปผลการประเมิน!J46="","",สรุปผลการประเมิน!J46))</f>
        <v/>
      </c>
      <c r="F15" s="133" t="str">
        <f>IF($R$2=1,IF(สรุปผลการประเมิน!K16="","",สรุปผลการประเมิน!K16),IF(สรุปผลการประเมิน!K46="","",สรุปผลการประเมิน!K46))</f>
        <v/>
      </c>
      <c r="G15" s="133" t="str">
        <f>IF($R$2=1,IF(สรุปผลการประเมิน!L16="","",สรุปผลการประเมิน!L16),IF(สรุปผลการประเมิน!L46="","",สรุปผลการประเมิน!L46))</f>
        <v/>
      </c>
      <c r="H15" s="133" t="str">
        <f>IF($R$2=1,IF(สรุปผลการประเมิน!M16="","",สรุปผลการประเมิน!M16),IF(สรุปผลการประเมิน!M46="","",สรุปผลการประเมิน!M46))</f>
        <v/>
      </c>
      <c r="I15" s="133" t="str">
        <f>IF($R$2=1,IF(สรุปผลการประเมิน!N16="","",สรุปผลการประเมิน!N16),IF(สรุปผลการประเมิน!N46="","",สรุปผลการประเมิน!N46))</f>
        <v/>
      </c>
      <c r="J15" s="133" t="str">
        <f>IF($R$2=1,IF(สรุปผลการประเมิน!O16="","",สรุปผลการประเมิน!O16),IF(สรุปผลการประเมิน!O46="","",สรุปผลการประเมิน!O46))</f>
        <v/>
      </c>
      <c r="K15" s="133" t="str">
        <f>IF($R$2=1,IF(สรุปผลการประเมิน!P16="","",สรุปผลการประเมิน!P16),IF(สรุปผลการประเมิน!P46="","",สรุปผลการประเมิน!P46))</f>
        <v/>
      </c>
      <c r="L15" s="133" t="str">
        <f>IF($R$2=1,IF(สรุปผลการประเมิน!Q16="","",สรุปผลการประเมิน!Q16),IF(สรุปผลการประเมิน!Q46="","",สรุปผลการประเมิน!Q46))</f>
        <v/>
      </c>
      <c r="M15" s="133" t="str">
        <f>IF($R$2=1,IF(สรุปผลการประเมิน!R16="","",สรุปผลการประเมิน!R16),IF(สรุปผลการประเมิน!R46="","",สรุปผลการประเมิน!R46))</f>
        <v/>
      </c>
      <c r="N15" s="133" t="str">
        <f>IF($R$2=1,IF(สรุปผลการประเมิน!S16="","",สรุปผลการประเมิน!S16),IF(สรุปผลการประเมิน!S46="","",สรุปผลการประเมิน!S46))</f>
        <v/>
      </c>
      <c r="O15" s="133" t="str">
        <f>IF($R$2=1,IF(สรุปผลการประเมิน!T16="","",สรุปผลการประเมิน!T16),IF(สรุปผลการประเมิน!T46="","",สรุปผลการประเมิน!T46))</f>
        <v/>
      </c>
      <c r="P15" s="133" t="str">
        <f>IF($R$2=1,IF(สรุปผลการประเมิน!U16="","",สรุปผลการประเมิน!U16),IF(สรุปผลการประเมิน!U46="","",สรุปผลการประเมิน!U46))</f>
        <v/>
      </c>
      <c r="Q15" s="111"/>
      <c r="R15" s="111"/>
      <c r="S15" s="111"/>
    </row>
    <row r="16" spans="1:19" ht="17.100000000000001" customHeight="1" x14ac:dyDescent="0.3">
      <c r="A16" s="312">
        <f t="shared" si="0"/>
        <v>11</v>
      </c>
      <c r="B16" s="133" t="str">
        <f>IF($R$2=1,IF(สรุปผลการประเมิน!G17="","",สรุปผลการประเมิน!G17),IF(สรุปผลการประเมิน!G47="","",สรุปผลการประเมิน!G47))</f>
        <v/>
      </c>
      <c r="C16" s="133" t="str">
        <f>IF($R$2=1,IF(สรุปผลการประเมิน!H17="","",สรุปผลการประเมิน!H17),IF(สรุปผลการประเมิน!H47="","",สรุปผลการประเมิน!H47))</f>
        <v/>
      </c>
      <c r="D16" s="133" t="str">
        <f>IF($R$2=1,IF(สรุปผลการประเมิน!I17="","",สรุปผลการประเมิน!I17),IF(สรุปผลการประเมิน!I47="","",สรุปผลการประเมิน!I47))</f>
        <v/>
      </c>
      <c r="E16" s="133" t="str">
        <f>IF($R$2=1,IF(สรุปผลการประเมิน!J17="","",สรุปผลการประเมิน!J17),IF(สรุปผลการประเมิน!J47="","",สรุปผลการประเมิน!J47))</f>
        <v/>
      </c>
      <c r="F16" s="133" t="str">
        <f>IF($R$2=1,IF(สรุปผลการประเมิน!K17="","",สรุปผลการประเมิน!K17),IF(สรุปผลการประเมิน!K47="","",สรุปผลการประเมิน!K47))</f>
        <v/>
      </c>
      <c r="G16" s="133" t="str">
        <f>IF($R$2=1,IF(สรุปผลการประเมิน!L17="","",สรุปผลการประเมิน!L17),IF(สรุปผลการประเมิน!L47="","",สรุปผลการประเมิน!L47))</f>
        <v/>
      </c>
      <c r="H16" s="133" t="str">
        <f>IF($R$2=1,IF(สรุปผลการประเมิน!M17="","",สรุปผลการประเมิน!M17),IF(สรุปผลการประเมิน!M47="","",สรุปผลการประเมิน!M47))</f>
        <v/>
      </c>
      <c r="I16" s="133" t="str">
        <f>IF($R$2=1,IF(สรุปผลการประเมิน!N17="","",สรุปผลการประเมิน!N17),IF(สรุปผลการประเมิน!N47="","",สรุปผลการประเมิน!N47))</f>
        <v/>
      </c>
      <c r="J16" s="133" t="str">
        <f>IF($R$2=1,IF(สรุปผลการประเมิน!O17="","",สรุปผลการประเมิน!O17),IF(สรุปผลการประเมิน!O47="","",สรุปผลการประเมิน!O47))</f>
        <v/>
      </c>
      <c r="K16" s="133" t="str">
        <f>IF($R$2=1,IF(สรุปผลการประเมิน!P17="","",สรุปผลการประเมิน!P17),IF(สรุปผลการประเมิน!P47="","",สรุปผลการประเมิน!P47))</f>
        <v/>
      </c>
      <c r="L16" s="133" t="str">
        <f>IF($R$2=1,IF(สรุปผลการประเมิน!Q17="","",สรุปผลการประเมิน!Q17),IF(สรุปผลการประเมิน!Q47="","",สรุปผลการประเมิน!Q47))</f>
        <v/>
      </c>
      <c r="M16" s="133" t="str">
        <f>IF($R$2=1,IF(สรุปผลการประเมิน!R17="","",สรุปผลการประเมิน!R17),IF(สรุปผลการประเมิน!R47="","",สรุปผลการประเมิน!R47))</f>
        <v/>
      </c>
      <c r="N16" s="133" t="str">
        <f>IF($R$2=1,IF(สรุปผลการประเมิน!S17="","",สรุปผลการประเมิน!S17),IF(สรุปผลการประเมิน!S47="","",สรุปผลการประเมิน!S47))</f>
        <v/>
      </c>
      <c r="O16" s="133" t="str">
        <f>IF($R$2=1,IF(สรุปผลการประเมิน!T17="","",สรุปผลการประเมิน!T17),IF(สรุปผลการประเมิน!T47="","",สรุปผลการประเมิน!T47))</f>
        <v/>
      </c>
      <c r="P16" s="133" t="str">
        <f>IF($R$2=1,IF(สรุปผลการประเมิน!U17="","",สรุปผลการประเมิน!U17),IF(สรุปผลการประเมิน!U47="","",สรุปผลการประเมิน!U47))</f>
        <v/>
      </c>
      <c r="Q16" s="111"/>
      <c r="R16" s="111"/>
      <c r="S16" s="111"/>
    </row>
    <row r="17" spans="1:19" ht="17.100000000000001" customHeight="1" x14ac:dyDescent="0.3">
      <c r="A17" s="312">
        <f t="shared" si="0"/>
        <v>12</v>
      </c>
      <c r="B17" s="133" t="str">
        <f>IF($R$2=1,IF(สรุปผลการประเมิน!G18="","",สรุปผลการประเมิน!G18),IF(สรุปผลการประเมิน!G48="","",สรุปผลการประเมิน!G48))</f>
        <v/>
      </c>
      <c r="C17" s="133" t="str">
        <f>IF($R$2=1,IF(สรุปผลการประเมิน!H18="","",สรุปผลการประเมิน!H18),IF(สรุปผลการประเมิน!H48="","",สรุปผลการประเมิน!H48))</f>
        <v/>
      </c>
      <c r="D17" s="133" t="str">
        <f>IF($R$2=1,IF(สรุปผลการประเมิน!I18="","",สรุปผลการประเมิน!I18),IF(สรุปผลการประเมิน!I48="","",สรุปผลการประเมิน!I48))</f>
        <v/>
      </c>
      <c r="E17" s="133" t="str">
        <f>IF($R$2=1,IF(สรุปผลการประเมิน!J18="","",สรุปผลการประเมิน!J18),IF(สรุปผลการประเมิน!J48="","",สรุปผลการประเมิน!J48))</f>
        <v/>
      </c>
      <c r="F17" s="133" t="str">
        <f>IF($R$2=1,IF(สรุปผลการประเมิน!K18="","",สรุปผลการประเมิน!K18),IF(สรุปผลการประเมิน!K48="","",สรุปผลการประเมิน!K48))</f>
        <v/>
      </c>
      <c r="G17" s="133" t="str">
        <f>IF($R$2=1,IF(สรุปผลการประเมิน!L18="","",สรุปผลการประเมิน!L18),IF(สรุปผลการประเมิน!L48="","",สรุปผลการประเมิน!L48))</f>
        <v/>
      </c>
      <c r="H17" s="133" t="str">
        <f>IF($R$2=1,IF(สรุปผลการประเมิน!M18="","",สรุปผลการประเมิน!M18),IF(สรุปผลการประเมิน!M48="","",สรุปผลการประเมิน!M48))</f>
        <v/>
      </c>
      <c r="I17" s="133" t="str">
        <f>IF($R$2=1,IF(สรุปผลการประเมิน!N18="","",สรุปผลการประเมิน!N18),IF(สรุปผลการประเมิน!N48="","",สรุปผลการประเมิน!N48))</f>
        <v/>
      </c>
      <c r="J17" s="133" t="str">
        <f>IF($R$2=1,IF(สรุปผลการประเมิน!O18="","",สรุปผลการประเมิน!O18),IF(สรุปผลการประเมิน!O48="","",สรุปผลการประเมิน!O48))</f>
        <v/>
      </c>
      <c r="K17" s="133" t="str">
        <f>IF($R$2=1,IF(สรุปผลการประเมิน!P18="","",สรุปผลการประเมิน!P18),IF(สรุปผลการประเมิน!P48="","",สรุปผลการประเมิน!P48))</f>
        <v/>
      </c>
      <c r="L17" s="133" t="str">
        <f>IF($R$2=1,IF(สรุปผลการประเมิน!Q18="","",สรุปผลการประเมิน!Q18),IF(สรุปผลการประเมิน!Q48="","",สรุปผลการประเมิน!Q48))</f>
        <v/>
      </c>
      <c r="M17" s="133" t="str">
        <f>IF($R$2=1,IF(สรุปผลการประเมิน!R18="","",สรุปผลการประเมิน!R18),IF(สรุปผลการประเมิน!R48="","",สรุปผลการประเมิน!R48))</f>
        <v/>
      </c>
      <c r="N17" s="133" t="str">
        <f>IF($R$2=1,IF(สรุปผลการประเมิน!S18="","",สรุปผลการประเมิน!S18),IF(สรุปผลการประเมิน!S48="","",สรุปผลการประเมิน!S48))</f>
        <v/>
      </c>
      <c r="O17" s="133" t="str">
        <f>IF($R$2=1,IF(สรุปผลการประเมิน!T18="","",สรุปผลการประเมิน!T18),IF(สรุปผลการประเมิน!T48="","",สรุปผลการประเมิน!T48))</f>
        <v/>
      </c>
      <c r="P17" s="133" t="str">
        <f>IF($R$2=1,IF(สรุปผลการประเมิน!U18="","",สรุปผลการประเมิน!U18),IF(สรุปผลการประเมิน!U48="","",สรุปผลการประเมิน!U48))</f>
        <v/>
      </c>
      <c r="Q17" s="111"/>
      <c r="R17" s="111"/>
      <c r="S17" s="111"/>
    </row>
    <row r="18" spans="1:19" ht="17.100000000000001" customHeight="1" x14ac:dyDescent="0.3">
      <c r="A18" s="312">
        <f t="shared" si="0"/>
        <v>13</v>
      </c>
      <c r="B18" s="133" t="str">
        <f>IF($R$2=1,IF(สรุปผลการประเมิน!G19="","",สรุปผลการประเมิน!G19),IF(สรุปผลการประเมิน!G49="","",สรุปผลการประเมิน!G49))</f>
        <v/>
      </c>
      <c r="C18" s="133" t="str">
        <f>IF($R$2=1,IF(สรุปผลการประเมิน!H19="","",สรุปผลการประเมิน!H19),IF(สรุปผลการประเมิน!H49="","",สรุปผลการประเมิน!H49))</f>
        <v/>
      </c>
      <c r="D18" s="133" t="str">
        <f>IF($R$2=1,IF(สรุปผลการประเมิน!I19="","",สรุปผลการประเมิน!I19),IF(สรุปผลการประเมิน!I49="","",สรุปผลการประเมิน!I49))</f>
        <v/>
      </c>
      <c r="E18" s="133" t="str">
        <f>IF($R$2=1,IF(สรุปผลการประเมิน!J19="","",สรุปผลการประเมิน!J19),IF(สรุปผลการประเมิน!J49="","",สรุปผลการประเมิน!J49))</f>
        <v/>
      </c>
      <c r="F18" s="133" t="str">
        <f>IF($R$2=1,IF(สรุปผลการประเมิน!K19="","",สรุปผลการประเมิน!K19),IF(สรุปผลการประเมิน!K49="","",สรุปผลการประเมิน!K49))</f>
        <v/>
      </c>
      <c r="G18" s="133" t="str">
        <f>IF($R$2=1,IF(สรุปผลการประเมิน!L19="","",สรุปผลการประเมิน!L19),IF(สรุปผลการประเมิน!L49="","",สรุปผลการประเมิน!L49))</f>
        <v/>
      </c>
      <c r="H18" s="133" t="str">
        <f>IF($R$2=1,IF(สรุปผลการประเมิน!M19="","",สรุปผลการประเมิน!M19),IF(สรุปผลการประเมิน!M49="","",สรุปผลการประเมิน!M49))</f>
        <v/>
      </c>
      <c r="I18" s="133" t="str">
        <f>IF($R$2=1,IF(สรุปผลการประเมิน!N19="","",สรุปผลการประเมิน!N19),IF(สรุปผลการประเมิน!N49="","",สรุปผลการประเมิน!N49))</f>
        <v/>
      </c>
      <c r="J18" s="133" t="str">
        <f>IF($R$2=1,IF(สรุปผลการประเมิน!O19="","",สรุปผลการประเมิน!O19),IF(สรุปผลการประเมิน!O49="","",สรุปผลการประเมิน!O49))</f>
        <v/>
      </c>
      <c r="K18" s="133" t="str">
        <f>IF($R$2=1,IF(สรุปผลการประเมิน!P19="","",สรุปผลการประเมิน!P19),IF(สรุปผลการประเมิน!P49="","",สรุปผลการประเมิน!P49))</f>
        <v/>
      </c>
      <c r="L18" s="133" t="str">
        <f>IF($R$2=1,IF(สรุปผลการประเมิน!Q19="","",สรุปผลการประเมิน!Q19),IF(สรุปผลการประเมิน!Q49="","",สรุปผลการประเมิน!Q49))</f>
        <v/>
      </c>
      <c r="M18" s="133" t="str">
        <f>IF($R$2=1,IF(สรุปผลการประเมิน!R19="","",สรุปผลการประเมิน!R19),IF(สรุปผลการประเมิน!R49="","",สรุปผลการประเมิน!R49))</f>
        <v/>
      </c>
      <c r="N18" s="133" t="str">
        <f>IF($R$2=1,IF(สรุปผลการประเมิน!S19="","",สรุปผลการประเมิน!S19),IF(สรุปผลการประเมิน!S49="","",สรุปผลการประเมิน!S49))</f>
        <v/>
      </c>
      <c r="O18" s="133" t="str">
        <f>IF($R$2=1,IF(สรุปผลการประเมิน!T19="","",สรุปผลการประเมิน!T19),IF(สรุปผลการประเมิน!T49="","",สรุปผลการประเมิน!T49))</f>
        <v/>
      </c>
      <c r="P18" s="133" t="str">
        <f>IF($R$2=1,IF(สรุปผลการประเมิน!U19="","",สรุปผลการประเมิน!U19),IF(สรุปผลการประเมิน!U49="","",สรุปผลการประเมิน!U49))</f>
        <v/>
      </c>
      <c r="Q18" s="111"/>
      <c r="R18" s="111"/>
      <c r="S18" s="111"/>
    </row>
    <row r="19" spans="1:19" ht="17.100000000000001" customHeight="1" x14ac:dyDescent="0.3">
      <c r="A19" s="312">
        <f t="shared" si="0"/>
        <v>14</v>
      </c>
      <c r="B19" s="133" t="str">
        <f>IF($R$2=1,IF(สรุปผลการประเมิน!G20="","",สรุปผลการประเมิน!G20),IF(สรุปผลการประเมิน!G50="","",สรุปผลการประเมิน!G50))</f>
        <v/>
      </c>
      <c r="C19" s="133" t="str">
        <f>IF($R$2=1,IF(สรุปผลการประเมิน!H20="","",สรุปผลการประเมิน!H20),IF(สรุปผลการประเมิน!H50="","",สรุปผลการประเมิน!H50))</f>
        <v/>
      </c>
      <c r="D19" s="133" t="str">
        <f>IF($R$2=1,IF(สรุปผลการประเมิน!I20="","",สรุปผลการประเมิน!I20),IF(สรุปผลการประเมิน!I50="","",สรุปผลการประเมิน!I50))</f>
        <v/>
      </c>
      <c r="E19" s="133" t="str">
        <f>IF($R$2=1,IF(สรุปผลการประเมิน!J20="","",สรุปผลการประเมิน!J20),IF(สรุปผลการประเมิน!J50="","",สรุปผลการประเมิน!J50))</f>
        <v/>
      </c>
      <c r="F19" s="133" t="str">
        <f>IF($R$2=1,IF(สรุปผลการประเมิน!K20="","",สรุปผลการประเมิน!K20),IF(สรุปผลการประเมิน!K50="","",สรุปผลการประเมิน!K50))</f>
        <v/>
      </c>
      <c r="G19" s="133" t="str">
        <f>IF($R$2=1,IF(สรุปผลการประเมิน!L20="","",สรุปผลการประเมิน!L20),IF(สรุปผลการประเมิน!L50="","",สรุปผลการประเมิน!L50))</f>
        <v/>
      </c>
      <c r="H19" s="133" t="str">
        <f>IF($R$2=1,IF(สรุปผลการประเมิน!M20="","",สรุปผลการประเมิน!M20),IF(สรุปผลการประเมิน!M50="","",สรุปผลการประเมิน!M50))</f>
        <v/>
      </c>
      <c r="I19" s="133" t="str">
        <f>IF($R$2=1,IF(สรุปผลการประเมิน!N20="","",สรุปผลการประเมิน!N20),IF(สรุปผลการประเมิน!N50="","",สรุปผลการประเมิน!N50))</f>
        <v/>
      </c>
      <c r="J19" s="133" t="str">
        <f>IF($R$2=1,IF(สรุปผลการประเมิน!O20="","",สรุปผลการประเมิน!O20),IF(สรุปผลการประเมิน!O50="","",สรุปผลการประเมิน!O50))</f>
        <v/>
      </c>
      <c r="K19" s="133" t="str">
        <f>IF($R$2=1,IF(สรุปผลการประเมิน!P20="","",สรุปผลการประเมิน!P20),IF(สรุปผลการประเมิน!P50="","",สรุปผลการประเมิน!P50))</f>
        <v/>
      </c>
      <c r="L19" s="133" t="str">
        <f>IF($R$2=1,IF(สรุปผลการประเมิน!Q20="","",สรุปผลการประเมิน!Q20),IF(สรุปผลการประเมิน!Q50="","",สรุปผลการประเมิน!Q50))</f>
        <v/>
      </c>
      <c r="M19" s="133" t="str">
        <f>IF($R$2=1,IF(สรุปผลการประเมิน!R20="","",สรุปผลการประเมิน!R20),IF(สรุปผลการประเมิน!R50="","",สรุปผลการประเมิน!R50))</f>
        <v/>
      </c>
      <c r="N19" s="133" t="str">
        <f>IF($R$2=1,IF(สรุปผลการประเมิน!S20="","",สรุปผลการประเมิน!S20),IF(สรุปผลการประเมิน!S50="","",สรุปผลการประเมิน!S50))</f>
        <v/>
      </c>
      <c r="O19" s="133" t="str">
        <f>IF($R$2=1,IF(สรุปผลการประเมิน!T20="","",สรุปผลการประเมิน!T20),IF(สรุปผลการประเมิน!T50="","",สรุปผลการประเมิน!T50))</f>
        <v/>
      </c>
      <c r="P19" s="133" t="str">
        <f>IF($R$2=1,IF(สรุปผลการประเมิน!U20="","",สรุปผลการประเมิน!U20),IF(สรุปผลการประเมิน!U50="","",สรุปผลการประเมิน!U50))</f>
        <v/>
      </c>
      <c r="Q19" s="111"/>
      <c r="R19" s="111"/>
      <c r="S19" s="111"/>
    </row>
    <row r="20" spans="1:19" ht="17.100000000000001" customHeight="1" x14ac:dyDescent="0.3">
      <c r="A20" s="312">
        <f t="shared" si="0"/>
        <v>15</v>
      </c>
      <c r="B20" s="133" t="str">
        <f>IF($R$2=1,IF(สรุปผลการประเมิน!G21="","",สรุปผลการประเมิน!G21),IF(สรุปผลการประเมิน!G51="","",สรุปผลการประเมิน!G51))</f>
        <v/>
      </c>
      <c r="C20" s="133" t="str">
        <f>IF($R$2=1,IF(สรุปผลการประเมิน!H21="","",สรุปผลการประเมิน!H21),IF(สรุปผลการประเมิน!H51="","",สรุปผลการประเมิน!H51))</f>
        <v/>
      </c>
      <c r="D20" s="133" t="str">
        <f>IF($R$2=1,IF(สรุปผลการประเมิน!I21="","",สรุปผลการประเมิน!I21),IF(สรุปผลการประเมิน!I51="","",สรุปผลการประเมิน!I51))</f>
        <v/>
      </c>
      <c r="E20" s="133" t="str">
        <f>IF($R$2=1,IF(สรุปผลการประเมิน!J21="","",สรุปผลการประเมิน!J21),IF(สรุปผลการประเมิน!J51="","",สรุปผลการประเมิน!J51))</f>
        <v/>
      </c>
      <c r="F20" s="133" t="str">
        <f>IF($R$2=1,IF(สรุปผลการประเมิน!K21="","",สรุปผลการประเมิน!K21),IF(สรุปผลการประเมิน!K51="","",สรุปผลการประเมิน!K51))</f>
        <v/>
      </c>
      <c r="G20" s="133" t="str">
        <f>IF($R$2=1,IF(สรุปผลการประเมิน!L21="","",สรุปผลการประเมิน!L21),IF(สรุปผลการประเมิน!L51="","",สรุปผลการประเมิน!L51))</f>
        <v/>
      </c>
      <c r="H20" s="133" t="str">
        <f>IF($R$2=1,IF(สรุปผลการประเมิน!M21="","",สรุปผลการประเมิน!M21),IF(สรุปผลการประเมิน!M51="","",สรุปผลการประเมิน!M51))</f>
        <v/>
      </c>
      <c r="I20" s="133" t="str">
        <f>IF($R$2=1,IF(สรุปผลการประเมิน!N21="","",สรุปผลการประเมิน!N21),IF(สรุปผลการประเมิน!N51="","",สรุปผลการประเมิน!N51))</f>
        <v/>
      </c>
      <c r="J20" s="133" t="str">
        <f>IF($R$2=1,IF(สรุปผลการประเมิน!O21="","",สรุปผลการประเมิน!O21),IF(สรุปผลการประเมิน!O51="","",สรุปผลการประเมิน!O51))</f>
        <v/>
      </c>
      <c r="K20" s="133" t="str">
        <f>IF($R$2=1,IF(สรุปผลการประเมิน!P21="","",สรุปผลการประเมิน!P21),IF(สรุปผลการประเมิน!P51="","",สรุปผลการประเมิน!P51))</f>
        <v/>
      </c>
      <c r="L20" s="133" t="str">
        <f>IF($R$2=1,IF(สรุปผลการประเมิน!Q21="","",สรุปผลการประเมิน!Q21),IF(สรุปผลการประเมิน!Q51="","",สรุปผลการประเมิน!Q51))</f>
        <v/>
      </c>
      <c r="M20" s="133" t="str">
        <f>IF($R$2=1,IF(สรุปผลการประเมิน!R21="","",สรุปผลการประเมิน!R21),IF(สรุปผลการประเมิน!R51="","",สรุปผลการประเมิน!R51))</f>
        <v/>
      </c>
      <c r="N20" s="133" t="str">
        <f>IF($R$2=1,IF(สรุปผลการประเมิน!S21="","",สรุปผลการประเมิน!S21),IF(สรุปผลการประเมิน!S51="","",สรุปผลการประเมิน!S51))</f>
        <v/>
      </c>
      <c r="O20" s="133" t="str">
        <f>IF($R$2=1,IF(สรุปผลการประเมิน!T21="","",สรุปผลการประเมิน!T21),IF(สรุปผลการประเมิน!T51="","",สรุปผลการประเมิน!T51))</f>
        <v/>
      </c>
      <c r="P20" s="133" t="str">
        <f>IF($R$2=1,IF(สรุปผลการประเมิน!U21="","",สรุปผลการประเมิน!U21),IF(สรุปผลการประเมิน!U51="","",สรุปผลการประเมิน!U51))</f>
        <v/>
      </c>
      <c r="Q20" s="111"/>
      <c r="R20" s="111"/>
      <c r="S20" s="111"/>
    </row>
    <row r="21" spans="1:19" ht="17.100000000000001" customHeight="1" x14ac:dyDescent="0.3">
      <c r="A21" s="312">
        <f t="shared" si="0"/>
        <v>16</v>
      </c>
      <c r="B21" s="133" t="str">
        <f>IF($R$2=1,IF(สรุปผลการประเมิน!G22="","",สรุปผลการประเมิน!G22),IF(สรุปผลการประเมิน!G52="","",สรุปผลการประเมิน!G52))</f>
        <v/>
      </c>
      <c r="C21" s="133" t="str">
        <f>IF($R$2=1,IF(สรุปผลการประเมิน!H22="","",สรุปผลการประเมิน!H22),IF(สรุปผลการประเมิน!H52="","",สรุปผลการประเมิน!H52))</f>
        <v/>
      </c>
      <c r="D21" s="133" t="str">
        <f>IF($R$2=1,IF(สรุปผลการประเมิน!I22="","",สรุปผลการประเมิน!I22),IF(สรุปผลการประเมิน!I52="","",สรุปผลการประเมิน!I52))</f>
        <v/>
      </c>
      <c r="E21" s="133" t="str">
        <f>IF($R$2=1,IF(สรุปผลการประเมิน!J22="","",สรุปผลการประเมิน!J22),IF(สรุปผลการประเมิน!J52="","",สรุปผลการประเมิน!J52))</f>
        <v/>
      </c>
      <c r="F21" s="133" t="str">
        <f>IF($R$2=1,IF(สรุปผลการประเมิน!K22="","",สรุปผลการประเมิน!K22),IF(สรุปผลการประเมิน!K52="","",สรุปผลการประเมิน!K52))</f>
        <v/>
      </c>
      <c r="G21" s="133" t="str">
        <f>IF($R$2=1,IF(สรุปผลการประเมิน!L22="","",สรุปผลการประเมิน!L22),IF(สรุปผลการประเมิน!L52="","",สรุปผลการประเมิน!L52))</f>
        <v/>
      </c>
      <c r="H21" s="133" t="str">
        <f>IF($R$2=1,IF(สรุปผลการประเมิน!M22="","",สรุปผลการประเมิน!M22),IF(สรุปผลการประเมิน!M52="","",สรุปผลการประเมิน!M52))</f>
        <v/>
      </c>
      <c r="I21" s="133" t="str">
        <f>IF($R$2=1,IF(สรุปผลการประเมิน!N22="","",สรุปผลการประเมิน!N22),IF(สรุปผลการประเมิน!N52="","",สรุปผลการประเมิน!N52))</f>
        <v/>
      </c>
      <c r="J21" s="133" t="str">
        <f>IF($R$2=1,IF(สรุปผลการประเมิน!O22="","",สรุปผลการประเมิน!O22),IF(สรุปผลการประเมิน!O52="","",สรุปผลการประเมิน!O52))</f>
        <v/>
      </c>
      <c r="K21" s="133" t="str">
        <f>IF($R$2=1,IF(สรุปผลการประเมิน!P22="","",สรุปผลการประเมิน!P22),IF(สรุปผลการประเมิน!P52="","",สรุปผลการประเมิน!P52))</f>
        <v/>
      </c>
      <c r="L21" s="133" t="str">
        <f>IF($R$2=1,IF(สรุปผลการประเมิน!Q22="","",สรุปผลการประเมิน!Q22),IF(สรุปผลการประเมิน!Q52="","",สรุปผลการประเมิน!Q52))</f>
        <v/>
      </c>
      <c r="M21" s="133" t="str">
        <f>IF($R$2=1,IF(สรุปผลการประเมิน!R22="","",สรุปผลการประเมิน!R22),IF(สรุปผลการประเมิน!R52="","",สรุปผลการประเมิน!R52))</f>
        <v/>
      </c>
      <c r="N21" s="133" t="str">
        <f>IF($R$2=1,IF(สรุปผลการประเมิน!S22="","",สรุปผลการประเมิน!S22),IF(สรุปผลการประเมิน!S52="","",สรุปผลการประเมิน!S52))</f>
        <v/>
      </c>
      <c r="O21" s="133" t="str">
        <f>IF($R$2=1,IF(สรุปผลการประเมิน!T22="","",สรุปผลการประเมิน!T22),IF(สรุปผลการประเมิน!T52="","",สรุปผลการประเมิน!T52))</f>
        <v/>
      </c>
      <c r="P21" s="133" t="str">
        <f>IF($R$2=1,IF(สรุปผลการประเมิน!U22="","",สรุปผลการประเมิน!U22),IF(สรุปผลการประเมิน!U52="","",สรุปผลการประเมิน!U52))</f>
        <v/>
      </c>
      <c r="Q21" s="111"/>
      <c r="R21" s="111"/>
      <c r="S21" s="111"/>
    </row>
    <row r="22" spans="1:19" ht="17.100000000000001" customHeight="1" x14ac:dyDescent="0.3">
      <c r="A22" s="312">
        <f t="shared" si="0"/>
        <v>17</v>
      </c>
      <c r="B22" s="133" t="str">
        <f>IF($R$2=1,IF(สรุปผลการประเมิน!G23="","",สรุปผลการประเมิน!G23),IF(สรุปผลการประเมิน!G53="","",สรุปผลการประเมิน!G53))</f>
        <v/>
      </c>
      <c r="C22" s="133" t="str">
        <f>IF($R$2=1,IF(สรุปผลการประเมิน!H23="","",สรุปผลการประเมิน!H23),IF(สรุปผลการประเมิน!H53="","",สรุปผลการประเมิน!H53))</f>
        <v/>
      </c>
      <c r="D22" s="133" t="str">
        <f>IF($R$2=1,IF(สรุปผลการประเมิน!I23="","",สรุปผลการประเมิน!I23),IF(สรุปผลการประเมิน!I53="","",สรุปผลการประเมิน!I53))</f>
        <v/>
      </c>
      <c r="E22" s="133" t="str">
        <f>IF($R$2=1,IF(สรุปผลการประเมิน!J23="","",สรุปผลการประเมิน!J23),IF(สรุปผลการประเมิน!J53="","",สรุปผลการประเมิน!J53))</f>
        <v/>
      </c>
      <c r="F22" s="133" t="str">
        <f>IF($R$2=1,IF(สรุปผลการประเมิน!K23="","",สรุปผลการประเมิน!K23),IF(สรุปผลการประเมิน!K53="","",สรุปผลการประเมิน!K53))</f>
        <v/>
      </c>
      <c r="G22" s="133" t="str">
        <f>IF($R$2=1,IF(สรุปผลการประเมิน!L23="","",สรุปผลการประเมิน!L23),IF(สรุปผลการประเมิน!L53="","",สรุปผลการประเมิน!L53))</f>
        <v/>
      </c>
      <c r="H22" s="133" t="str">
        <f>IF($R$2=1,IF(สรุปผลการประเมิน!M23="","",สรุปผลการประเมิน!M23),IF(สรุปผลการประเมิน!M53="","",สรุปผลการประเมิน!M53))</f>
        <v/>
      </c>
      <c r="I22" s="133" t="str">
        <f>IF($R$2=1,IF(สรุปผลการประเมิน!N23="","",สรุปผลการประเมิน!N23),IF(สรุปผลการประเมิน!N53="","",สรุปผลการประเมิน!N53))</f>
        <v/>
      </c>
      <c r="J22" s="133" t="str">
        <f>IF($R$2=1,IF(สรุปผลการประเมิน!O23="","",สรุปผลการประเมิน!O23),IF(สรุปผลการประเมิน!O53="","",สรุปผลการประเมิน!O53))</f>
        <v/>
      </c>
      <c r="K22" s="133" t="str">
        <f>IF($R$2=1,IF(สรุปผลการประเมิน!P23="","",สรุปผลการประเมิน!P23),IF(สรุปผลการประเมิน!P53="","",สรุปผลการประเมิน!P53))</f>
        <v/>
      </c>
      <c r="L22" s="133" t="str">
        <f>IF($R$2=1,IF(สรุปผลการประเมิน!Q23="","",สรุปผลการประเมิน!Q23),IF(สรุปผลการประเมิน!Q53="","",สรุปผลการประเมิน!Q53))</f>
        <v/>
      </c>
      <c r="M22" s="133" t="str">
        <f>IF($R$2=1,IF(สรุปผลการประเมิน!R23="","",สรุปผลการประเมิน!R23),IF(สรุปผลการประเมิน!R53="","",สรุปผลการประเมิน!R53))</f>
        <v/>
      </c>
      <c r="N22" s="133" t="str">
        <f>IF($R$2=1,IF(สรุปผลการประเมิน!S23="","",สรุปผลการประเมิน!S23),IF(สรุปผลการประเมิน!S53="","",สรุปผลการประเมิน!S53))</f>
        <v/>
      </c>
      <c r="O22" s="133" t="str">
        <f>IF($R$2=1,IF(สรุปผลการประเมิน!T23="","",สรุปผลการประเมิน!T23),IF(สรุปผลการประเมิน!T53="","",สรุปผลการประเมิน!T53))</f>
        <v/>
      </c>
      <c r="P22" s="133" t="str">
        <f>IF($R$2=1,IF(สรุปผลการประเมิน!U23="","",สรุปผลการประเมิน!U23),IF(สรุปผลการประเมิน!U53="","",สรุปผลการประเมิน!U53))</f>
        <v/>
      </c>
      <c r="Q22" s="111"/>
      <c r="R22" s="111"/>
      <c r="S22" s="111"/>
    </row>
    <row r="23" spans="1:19" ht="17.100000000000001" customHeight="1" x14ac:dyDescent="0.3">
      <c r="A23" s="312">
        <f t="shared" si="0"/>
        <v>18</v>
      </c>
      <c r="B23" s="133" t="str">
        <f>IF($R$2=1,IF(สรุปผลการประเมิน!G24="","",สรุปผลการประเมิน!G24),IF(สรุปผลการประเมิน!G54="","",สรุปผลการประเมิน!G54))</f>
        <v/>
      </c>
      <c r="C23" s="133" t="str">
        <f>IF($R$2=1,IF(สรุปผลการประเมิน!H24="","",สรุปผลการประเมิน!H24),IF(สรุปผลการประเมิน!H54="","",สรุปผลการประเมิน!H54))</f>
        <v/>
      </c>
      <c r="D23" s="133" t="str">
        <f>IF($R$2=1,IF(สรุปผลการประเมิน!I24="","",สรุปผลการประเมิน!I24),IF(สรุปผลการประเมิน!I54="","",สรุปผลการประเมิน!I54))</f>
        <v/>
      </c>
      <c r="E23" s="133" t="str">
        <f>IF($R$2=1,IF(สรุปผลการประเมิน!J24="","",สรุปผลการประเมิน!J24),IF(สรุปผลการประเมิน!J54="","",สรุปผลการประเมิน!J54))</f>
        <v/>
      </c>
      <c r="F23" s="133" t="str">
        <f>IF($R$2=1,IF(สรุปผลการประเมิน!K24="","",สรุปผลการประเมิน!K24),IF(สรุปผลการประเมิน!K54="","",สรุปผลการประเมิน!K54))</f>
        <v/>
      </c>
      <c r="G23" s="133" t="str">
        <f>IF($R$2=1,IF(สรุปผลการประเมิน!L24="","",สรุปผลการประเมิน!L24),IF(สรุปผลการประเมิน!L54="","",สรุปผลการประเมิน!L54))</f>
        <v/>
      </c>
      <c r="H23" s="133" t="str">
        <f>IF($R$2=1,IF(สรุปผลการประเมิน!M24="","",สรุปผลการประเมิน!M24),IF(สรุปผลการประเมิน!M54="","",สรุปผลการประเมิน!M54))</f>
        <v/>
      </c>
      <c r="I23" s="133" t="str">
        <f>IF($R$2=1,IF(สรุปผลการประเมิน!N24="","",สรุปผลการประเมิน!N24),IF(สรุปผลการประเมิน!N54="","",สรุปผลการประเมิน!N54))</f>
        <v/>
      </c>
      <c r="J23" s="133" t="str">
        <f>IF($R$2=1,IF(สรุปผลการประเมิน!O24="","",สรุปผลการประเมิน!O24),IF(สรุปผลการประเมิน!O54="","",สรุปผลการประเมิน!O54))</f>
        <v/>
      </c>
      <c r="K23" s="133" t="str">
        <f>IF($R$2=1,IF(สรุปผลการประเมิน!P24="","",สรุปผลการประเมิน!P24),IF(สรุปผลการประเมิน!P54="","",สรุปผลการประเมิน!P54))</f>
        <v/>
      </c>
      <c r="L23" s="133" t="str">
        <f>IF($R$2=1,IF(สรุปผลการประเมิน!Q24="","",สรุปผลการประเมิน!Q24),IF(สรุปผลการประเมิน!Q54="","",สรุปผลการประเมิน!Q54))</f>
        <v/>
      </c>
      <c r="M23" s="133" t="str">
        <f>IF($R$2=1,IF(สรุปผลการประเมิน!R24="","",สรุปผลการประเมิน!R24),IF(สรุปผลการประเมิน!R54="","",สรุปผลการประเมิน!R54))</f>
        <v/>
      </c>
      <c r="N23" s="133" t="str">
        <f>IF($R$2=1,IF(สรุปผลการประเมิน!S24="","",สรุปผลการประเมิน!S24),IF(สรุปผลการประเมิน!S54="","",สรุปผลการประเมิน!S54))</f>
        <v/>
      </c>
      <c r="O23" s="133" t="str">
        <f>IF($R$2=1,IF(สรุปผลการประเมิน!T24="","",สรุปผลการประเมิน!T24),IF(สรุปผลการประเมิน!T54="","",สรุปผลการประเมิน!T54))</f>
        <v/>
      </c>
      <c r="P23" s="133" t="str">
        <f>IF($R$2=1,IF(สรุปผลการประเมิน!U24="","",สรุปผลการประเมิน!U24),IF(สรุปผลการประเมิน!U54="","",สรุปผลการประเมิน!U54))</f>
        <v/>
      </c>
      <c r="Q23" s="111"/>
      <c r="R23" s="111"/>
      <c r="S23" s="111"/>
    </row>
    <row r="24" spans="1:19" ht="17.100000000000001" customHeight="1" x14ac:dyDescent="0.3">
      <c r="A24" s="312">
        <f t="shared" si="0"/>
        <v>19</v>
      </c>
      <c r="B24" s="133" t="str">
        <f>IF($R$2=1,IF(สรุปผลการประเมิน!G25="","",สรุปผลการประเมิน!G25),IF(สรุปผลการประเมิน!G55="","",สรุปผลการประเมิน!G55))</f>
        <v/>
      </c>
      <c r="C24" s="133" t="str">
        <f>IF($R$2=1,IF(สรุปผลการประเมิน!H25="","",สรุปผลการประเมิน!H25),IF(สรุปผลการประเมิน!H55="","",สรุปผลการประเมิน!H55))</f>
        <v/>
      </c>
      <c r="D24" s="133" t="str">
        <f>IF($R$2=1,IF(สรุปผลการประเมิน!I25="","",สรุปผลการประเมิน!I25),IF(สรุปผลการประเมิน!I55="","",สรุปผลการประเมิน!I55))</f>
        <v/>
      </c>
      <c r="E24" s="133" t="str">
        <f>IF($R$2=1,IF(สรุปผลการประเมิน!J25="","",สรุปผลการประเมิน!J25),IF(สรุปผลการประเมิน!J55="","",สรุปผลการประเมิน!J55))</f>
        <v/>
      </c>
      <c r="F24" s="133" t="str">
        <f>IF($R$2=1,IF(สรุปผลการประเมิน!K25="","",สรุปผลการประเมิน!K25),IF(สรุปผลการประเมิน!K55="","",สรุปผลการประเมิน!K55))</f>
        <v/>
      </c>
      <c r="G24" s="133" t="str">
        <f>IF($R$2=1,IF(สรุปผลการประเมิน!L25="","",สรุปผลการประเมิน!L25),IF(สรุปผลการประเมิน!L55="","",สรุปผลการประเมิน!L55))</f>
        <v/>
      </c>
      <c r="H24" s="133" t="str">
        <f>IF($R$2=1,IF(สรุปผลการประเมิน!M25="","",สรุปผลการประเมิน!M25),IF(สรุปผลการประเมิน!M55="","",สรุปผลการประเมิน!M55))</f>
        <v/>
      </c>
      <c r="I24" s="133" t="str">
        <f>IF($R$2=1,IF(สรุปผลการประเมิน!N25="","",สรุปผลการประเมิน!N25),IF(สรุปผลการประเมิน!N55="","",สรุปผลการประเมิน!N55))</f>
        <v/>
      </c>
      <c r="J24" s="133" t="str">
        <f>IF($R$2=1,IF(สรุปผลการประเมิน!O25="","",สรุปผลการประเมิน!O25),IF(สรุปผลการประเมิน!O55="","",สรุปผลการประเมิน!O55))</f>
        <v/>
      </c>
      <c r="K24" s="133" t="str">
        <f>IF($R$2=1,IF(สรุปผลการประเมิน!P25="","",สรุปผลการประเมิน!P25),IF(สรุปผลการประเมิน!P55="","",สรุปผลการประเมิน!P55))</f>
        <v/>
      </c>
      <c r="L24" s="133" t="str">
        <f>IF($R$2=1,IF(สรุปผลการประเมิน!Q25="","",สรุปผลการประเมิน!Q25),IF(สรุปผลการประเมิน!Q55="","",สรุปผลการประเมิน!Q55))</f>
        <v/>
      </c>
      <c r="M24" s="133" t="str">
        <f>IF($R$2=1,IF(สรุปผลการประเมิน!R25="","",สรุปผลการประเมิน!R25),IF(สรุปผลการประเมิน!R55="","",สรุปผลการประเมิน!R55))</f>
        <v/>
      </c>
      <c r="N24" s="133" t="str">
        <f>IF($R$2=1,IF(สรุปผลการประเมิน!S25="","",สรุปผลการประเมิน!S25),IF(สรุปผลการประเมิน!S55="","",สรุปผลการประเมิน!S55))</f>
        <v/>
      </c>
      <c r="O24" s="133" t="str">
        <f>IF($R$2=1,IF(สรุปผลการประเมิน!T25="","",สรุปผลการประเมิน!T25),IF(สรุปผลการประเมิน!T55="","",สรุปผลการประเมิน!T55))</f>
        <v/>
      </c>
      <c r="P24" s="133" t="str">
        <f>IF($R$2=1,IF(สรุปผลการประเมิน!U25="","",สรุปผลการประเมิน!U25),IF(สรุปผลการประเมิน!U55="","",สรุปผลการประเมิน!U55))</f>
        <v/>
      </c>
      <c r="Q24" s="111"/>
      <c r="R24" s="111"/>
      <c r="S24" s="111"/>
    </row>
    <row r="25" spans="1:19" ht="17.100000000000001" customHeight="1" x14ac:dyDescent="0.3">
      <c r="A25" s="312">
        <f t="shared" si="0"/>
        <v>20</v>
      </c>
      <c r="B25" s="133" t="str">
        <f>IF($R$2=1,IF(สรุปผลการประเมิน!G26="","",สรุปผลการประเมิน!G26),IF(สรุปผลการประเมิน!G56="","",สรุปผลการประเมิน!G56))</f>
        <v/>
      </c>
      <c r="C25" s="133" t="str">
        <f>IF($R$2=1,IF(สรุปผลการประเมิน!H26="","",สรุปผลการประเมิน!H26),IF(สรุปผลการประเมิน!H56="","",สรุปผลการประเมิน!H56))</f>
        <v/>
      </c>
      <c r="D25" s="133" t="str">
        <f>IF($R$2=1,IF(สรุปผลการประเมิน!I26="","",สรุปผลการประเมิน!I26),IF(สรุปผลการประเมิน!I56="","",สรุปผลการประเมิน!I56))</f>
        <v/>
      </c>
      <c r="E25" s="133" t="str">
        <f>IF($R$2=1,IF(สรุปผลการประเมิน!J26="","",สรุปผลการประเมิน!J26),IF(สรุปผลการประเมิน!J56="","",สรุปผลการประเมิน!J56))</f>
        <v/>
      </c>
      <c r="F25" s="133" t="str">
        <f>IF($R$2=1,IF(สรุปผลการประเมิน!K26="","",สรุปผลการประเมิน!K26),IF(สรุปผลการประเมิน!K56="","",สรุปผลการประเมิน!K56))</f>
        <v/>
      </c>
      <c r="G25" s="133" t="str">
        <f>IF($R$2=1,IF(สรุปผลการประเมิน!L26="","",สรุปผลการประเมิน!L26),IF(สรุปผลการประเมิน!L56="","",สรุปผลการประเมิน!L56))</f>
        <v/>
      </c>
      <c r="H25" s="133" t="str">
        <f>IF($R$2=1,IF(สรุปผลการประเมิน!M26="","",สรุปผลการประเมิน!M26),IF(สรุปผลการประเมิน!M56="","",สรุปผลการประเมิน!M56))</f>
        <v/>
      </c>
      <c r="I25" s="133" t="str">
        <f>IF($R$2=1,IF(สรุปผลการประเมิน!N26="","",สรุปผลการประเมิน!N26),IF(สรุปผลการประเมิน!N56="","",สรุปผลการประเมิน!N56))</f>
        <v/>
      </c>
      <c r="J25" s="133" t="str">
        <f>IF($R$2=1,IF(สรุปผลการประเมิน!O26="","",สรุปผลการประเมิน!O26),IF(สรุปผลการประเมิน!O56="","",สรุปผลการประเมิน!O56))</f>
        <v/>
      </c>
      <c r="K25" s="133" t="str">
        <f>IF($R$2=1,IF(สรุปผลการประเมิน!P26="","",สรุปผลการประเมิน!P26),IF(สรุปผลการประเมิน!P56="","",สรุปผลการประเมิน!P56))</f>
        <v/>
      </c>
      <c r="L25" s="133" t="str">
        <f>IF($R$2=1,IF(สรุปผลการประเมิน!Q26="","",สรุปผลการประเมิน!Q26),IF(สรุปผลการประเมิน!Q56="","",สรุปผลการประเมิน!Q56))</f>
        <v/>
      </c>
      <c r="M25" s="133" t="str">
        <f>IF($R$2=1,IF(สรุปผลการประเมิน!R26="","",สรุปผลการประเมิน!R26),IF(สรุปผลการประเมิน!R56="","",สรุปผลการประเมิน!R56))</f>
        <v/>
      </c>
      <c r="N25" s="133" t="str">
        <f>IF($R$2=1,IF(สรุปผลการประเมิน!S26="","",สรุปผลการประเมิน!S26),IF(สรุปผลการประเมิน!S56="","",สรุปผลการประเมิน!S56))</f>
        <v/>
      </c>
      <c r="O25" s="133" t="str">
        <f>IF($R$2=1,IF(สรุปผลการประเมิน!T26="","",สรุปผลการประเมิน!T26),IF(สรุปผลการประเมิน!T56="","",สรุปผลการประเมิน!T56))</f>
        <v/>
      </c>
      <c r="P25" s="133" t="str">
        <f>IF($R$2=1,IF(สรุปผลการประเมิน!U26="","",สรุปผลการประเมิน!U26),IF(สรุปผลการประเมิน!U56="","",สรุปผลการประเมิน!U56))</f>
        <v/>
      </c>
      <c r="Q25" s="111"/>
      <c r="R25" s="111"/>
      <c r="S25" s="111"/>
    </row>
    <row r="26" spans="1:19" ht="17.100000000000001" customHeight="1" x14ac:dyDescent="0.3">
      <c r="A26" s="312">
        <f t="shared" si="0"/>
        <v>21</v>
      </c>
      <c r="B26" s="133" t="str">
        <f>IF($R$2=1,IF(สรุปผลการประเมิน!G27="","",สรุปผลการประเมิน!G27),IF(สรุปผลการประเมิน!G57="","",สรุปผลการประเมิน!G57))</f>
        <v/>
      </c>
      <c r="C26" s="133" t="str">
        <f>IF($R$2=1,IF(สรุปผลการประเมิน!H27="","",สรุปผลการประเมิน!H27),IF(สรุปผลการประเมิน!H57="","",สรุปผลการประเมิน!H57))</f>
        <v/>
      </c>
      <c r="D26" s="133" t="str">
        <f>IF($R$2=1,IF(สรุปผลการประเมิน!I27="","",สรุปผลการประเมิน!I27),IF(สรุปผลการประเมิน!I57="","",สรุปผลการประเมิน!I57))</f>
        <v/>
      </c>
      <c r="E26" s="133" t="str">
        <f>IF($R$2=1,IF(สรุปผลการประเมิน!J27="","",สรุปผลการประเมิน!J27),IF(สรุปผลการประเมิน!J57="","",สรุปผลการประเมิน!J57))</f>
        <v/>
      </c>
      <c r="F26" s="133" t="str">
        <f>IF($R$2=1,IF(สรุปผลการประเมิน!K27="","",สรุปผลการประเมิน!K27),IF(สรุปผลการประเมิน!K57="","",สรุปผลการประเมิน!K57))</f>
        <v/>
      </c>
      <c r="G26" s="133" t="str">
        <f>IF($R$2=1,IF(สรุปผลการประเมิน!L27="","",สรุปผลการประเมิน!L27),IF(สรุปผลการประเมิน!L57="","",สรุปผลการประเมิน!L57))</f>
        <v/>
      </c>
      <c r="H26" s="133" t="str">
        <f>IF($R$2=1,IF(สรุปผลการประเมิน!M27="","",สรุปผลการประเมิน!M27),IF(สรุปผลการประเมิน!M57="","",สรุปผลการประเมิน!M57))</f>
        <v/>
      </c>
      <c r="I26" s="133" t="str">
        <f>IF($R$2=1,IF(สรุปผลการประเมิน!N27="","",สรุปผลการประเมิน!N27),IF(สรุปผลการประเมิน!N57="","",สรุปผลการประเมิน!N57))</f>
        <v/>
      </c>
      <c r="J26" s="133" t="str">
        <f>IF($R$2=1,IF(สรุปผลการประเมิน!O27="","",สรุปผลการประเมิน!O27),IF(สรุปผลการประเมิน!O57="","",สรุปผลการประเมิน!O57))</f>
        <v/>
      </c>
      <c r="K26" s="133" t="str">
        <f>IF($R$2=1,IF(สรุปผลการประเมิน!P27="","",สรุปผลการประเมิน!P27),IF(สรุปผลการประเมิน!P57="","",สรุปผลการประเมิน!P57))</f>
        <v/>
      </c>
      <c r="L26" s="133" t="str">
        <f>IF($R$2=1,IF(สรุปผลการประเมิน!Q27="","",สรุปผลการประเมิน!Q27),IF(สรุปผลการประเมิน!Q57="","",สรุปผลการประเมิน!Q57))</f>
        <v/>
      </c>
      <c r="M26" s="133" t="str">
        <f>IF($R$2=1,IF(สรุปผลการประเมิน!R27="","",สรุปผลการประเมิน!R27),IF(สรุปผลการประเมิน!R57="","",สรุปผลการประเมิน!R57))</f>
        <v/>
      </c>
      <c r="N26" s="133" t="str">
        <f>IF($R$2=1,IF(สรุปผลการประเมิน!S27="","",สรุปผลการประเมิน!S27),IF(สรุปผลการประเมิน!S57="","",สรุปผลการประเมิน!S57))</f>
        <v/>
      </c>
      <c r="O26" s="133" t="str">
        <f>IF($R$2=1,IF(สรุปผลการประเมิน!T27="","",สรุปผลการประเมิน!T27),IF(สรุปผลการประเมิน!T57="","",สรุปผลการประเมิน!T57))</f>
        <v/>
      </c>
      <c r="P26" s="133" t="str">
        <f>IF($R$2=1,IF(สรุปผลการประเมิน!U27="","",สรุปผลการประเมิน!U27),IF(สรุปผลการประเมิน!U57="","",สรุปผลการประเมิน!U57))</f>
        <v/>
      </c>
      <c r="Q26" s="111"/>
      <c r="R26" s="111"/>
      <c r="S26" s="111"/>
    </row>
    <row r="27" spans="1:19" ht="17.100000000000001" customHeight="1" x14ac:dyDescent="0.3">
      <c r="A27" s="312">
        <f t="shared" si="0"/>
        <v>22</v>
      </c>
      <c r="B27" s="133" t="str">
        <f>IF($R$2=1,IF(สรุปผลการประเมิน!G28="","",สรุปผลการประเมิน!G28),IF(สรุปผลการประเมิน!G58="","",สรุปผลการประเมิน!G58))</f>
        <v/>
      </c>
      <c r="C27" s="133" t="str">
        <f>IF($R$2=1,IF(สรุปผลการประเมิน!H28="","",สรุปผลการประเมิน!H28),IF(สรุปผลการประเมิน!H58="","",สรุปผลการประเมิน!H58))</f>
        <v/>
      </c>
      <c r="D27" s="133" t="str">
        <f>IF($R$2=1,IF(สรุปผลการประเมิน!I28="","",สรุปผลการประเมิน!I28),IF(สรุปผลการประเมิน!I58="","",สรุปผลการประเมิน!I58))</f>
        <v/>
      </c>
      <c r="E27" s="133" t="str">
        <f>IF($R$2=1,IF(สรุปผลการประเมิน!J28="","",สรุปผลการประเมิน!J28),IF(สรุปผลการประเมิน!J58="","",สรุปผลการประเมิน!J58))</f>
        <v/>
      </c>
      <c r="F27" s="133" t="str">
        <f>IF($R$2=1,IF(สรุปผลการประเมิน!K28="","",สรุปผลการประเมิน!K28),IF(สรุปผลการประเมิน!K58="","",สรุปผลการประเมิน!K58))</f>
        <v/>
      </c>
      <c r="G27" s="133" t="str">
        <f>IF($R$2=1,IF(สรุปผลการประเมิน!L28="","",สรุปผลการประเมิน!L28),IF(สรุปผลการประเมิน!L58="","",สรุปผลการประเมิน!L58))</f>
        <v/>
      </c>
      <c r="H27" s="133" t="str">
        <f>IF($R$2=1,IF(สรุปผลการประเมิน!M28="","",สรุปผลการประเมิน!M28),IF(สรุปผลการประเมิน!M58="","",สรุปผลการประเมิน!M58))</f>
        <v/>
      </c>
      <c r="I27" s="133" t="str">
        <f>IF($R$2=1,IF(สรุปผลการประเมิน!N28="","",สรุปผลการประเมิน!N28),IF(สรุปผลการประเมิน!N58="","",สรุปผลการประเมิน!N58))</f>
        <v/>
      </c>
      <c r="J27" s="133" t="str">
        <f>IF($R$2=1,IF(สรุปผลการประเมิน!O28="","",สรุปผลการประเมิน!O28),IF(สรุปผลการประเมิน!O58="","",สรุปผลการประเมิน!O58))</f>
        <v/>
      </c>
      <c r="K27" s="133" t="str">
        <f>IF($R$2=1,IF(สรุปผลการประเมิน!P28="","",สรุปผลการประเมิน!P28),IF(สรุปผลการประเมิน!P58="","",สรุปผลการประเมิน!P58))</f>
        <v/>
      </c>
      <c r="L27" s="133" t="str">
        <f>IF($R$2=1,IF(สรุปผลการประเมิน!Q28="","",สรุปผลการประเมิน!Q28),IF(สรุปผลการประเมิน!Q58="","",สรุปผลการประเมิน!Q58))</f>
        <v/>
      </c>
      <c r="M27" s="133" t="str">
        <f>IF($R$2=1,IF(สรุปผลการประเมิน!R28="","",สรุปผลการประเมิน!R28),IF(สรุปผลการประเมิน!R58="","",สรุปผลการประเมิน!R58))</f>
        <v/>
      </c>
      <c r="N27" s="133" t="str">
        <f>IF($R$2=1,IF(สรุปผลการประเมิน!S28="","",สรุปผลการประเมิน!S28),IF(สรุปผลการประเมิน!S58="","",สรุปผลการประเมิน!S58))</f>
        <v/>
      </c>
      <c r="O27" s="133" t="str">
        <f>IF($R$2=1,IF(สรุปผลการประเมิน!T28="","",สรุปผลการประเมิน!T28),IF(สรุปผลการประเมิน!T58="","",สรุปผลการประเมิน!T58))</f>
        <v/>
      </c>
      <c r="P27" s="133" t="str">
        <f>IF($R$2=1,IF(สรุปผลการประเมิน!U28="","",สรุปผลการประเมิน!U28),IF(สรุปผลการประเมิน!U58="","",สรุปผลการประเมิน!U58))</f>
        <v/>
      </c>
      <c r="Q27" s="111"/>
      <c r="R27" s="111"/>
      <c r="S27" s="111"/>
    </row>
    <row r="28" spans="1:19" ht="17.100000000000001" customHeight="1" x14ac:dyDescent="0.3">
      <c r="A28" s="312">
        <f t="shared" si="0"/>
        <v>23</v>
      </c>
      <c r="B28" s="133" t="str">
        <f>IF($R$2=1,IF(สรุปผลการประเมิน!G29="","",สรุปผลการประเมิน!G29),IF(สรุปผลการประเมิน!G59="","",สรุปผลการประเมิน!G59))</f>
        <v/>
      </c>
      <c r="C28" s="133" t="str">
        <f>IF($R$2=1,IF(สรุปผลการประเมิน!H29="","",สรุปผลการประเมิน!H29),IF(สรุปผลการประเมิน!H59="","",สรุปผลการประเมิน!H59))</f>
        <v/>
      </c>
      <c r="D28" s="133" t="str">
        <f>IF($R$2=1,IF(สรุปผลการประเมิน!I29="","",สรุปผลการประเมิน!I29),IF(สรุปผลการประเมิน!I59="","",สรุปผลการประเมิน!I59))</f>
        <v/>
      </c>
      <c r="E28" s="133" t="str">
        <f>IF($R$2=1,IF(สรุปผลการประเมิน!J29="","",สรุปผลการประเมิน!J29),IF(สรุปผลการประเมิน!J59="","",สรุปผลการประเมิน!J59))</f>
        <v/>
      </c>
      <c r="F28" s="133" t="str">
        <f>IF($R$2=1,IF(สรุปผลการประเมิน!K29="","",สรุปผลการประเมิน!K29),IF(สรุปผลการประเมิน!K59="","",สรุปผลการประเมิน!K59))</f>
        <v/>
      </c>
      <c r="G28" s="133" t="str">
        <f>IF($R$2=1,IF(สรุปผลการประเมิน!L29="","",สรุปผลการประเมิน!L29),IF(สรุปผลการประเมิน!L59="","",สรุปผลการประเมิน!L59))</f>
        <v/>
      </c>
      <c r="H28" s="133" t="str">
        <f>IF($R$2=1,IF(สรุปผลการประเมิน!M29="","",สรุปผลการประเมิน!M29),IF(สรุปผลการประเมิน!M59="","",สรุปผลการประเมิน!M59))</f>
        <v/>
      </c>
      <c r="I28" s="133" t="str">
        <f>IF($R$2=1,IF(สรุปผลการประเมิน!N29="","",สรุปผลการประเมิน!N29),IF(สรุปผลการประเมิน!N59="","",สรุปผลการประเมิน!N59))</f>
        <v/>
      </c>
      <c r="J28" s="133" t="str">
        <f>IF($R$2=1,IF(สรุปผลการประเมิน!O29="","",สรุปผลการประเมิน!O29),IF(สรุปผลการประเมิน!O59="","",สรุปผลการประเมิน!O59))</f>
        <v/>
      </c>
      <c r="K28" s="133" t="str">
        <f>IF($R$2=1,IF(สรุปผลการประเมิน!P29="","",สรุปผลการประเมิน!P29),IF(สรุปผลการประเมิน!P59="","",สรุปผลการประเมิน!P59))</f>
        <v/>
      </c>
      <c r="L28" s="133" t="str">
        <f>IF($R$2=1,IF(สรุปผลการประเมิน!Q29="","",สรุปผลการประเมิน!Q29),IF(สรุปผลการประเมิน!Q59="","",สรุปผลการประเมิน!Q59))</f>
        <v/>
      </c>
      <c r="M28" s="133" t="str">
        <f>IF($R$2=1,IF(สรุปผลการประเมิน!R29="","",สรุปผลการประเมิน!R29),IF(สรุปผลการประเมิน!R59="","",สรุปผลการประเมิน!R59))</f>
        <v/>
      </c>
      <c r="N28" s="133" t="str">
        <f>IF($R$2=1,IF(สรุปผลการประเมิน!S29="","",สรุปผลการประเมิน!S29),IF(สรุปผลการประเมิน!S59="","",สรุปผลการประเมิน!S59))</f>
        <v/>
      </c>
      <c r="O28" s="133" t="str">
        <f>IF($R$2=1,IF(สรุปผลการประเมิน!T29="","",สรุปผลการประเมิน!T29),IF(สรุปผลการประเมิน!T59="","",สรุปผลการประเมิน!T59))</f>
        <v/>
      </c>
      <c r="P28" s="133" t="str">
        <f>IF($R$2=1,IF(สรุปผลการประเมิน!U29="","",สรุปผลการประเมิน!U29),IF(สรุปผลการประเมิน!U59="","",สรุปผลการประเมิน!U59))</f>
        <v/>
      </c>
      <c r="Q28" s="111"/>
      <c r="R28" s="111"/>
      <c r="S28" s="111"/>
    </row>
    <row r="29" spans="1:19" ht="17.100000000000001" customHeight="1" x14ac:dyDescent="0.3">
      <c r="A29" s="312">
        <f t="shared" si="0"/>
        <v>24</v>
      </c>
      <c r="B29" s="133" t="str">
        <f>IF($R$2=1,IF(สรุปผลการประเมิน!G30="","",สรุปผลการประเมิน!G30),IF(สรุปผลการประเมิน!G60="","",สรุปผลการประเมิน!G60))</f>
        <v/>
      </c>
      <c r="C29" s="133" t="str">
        <f>IF($R$2=1,IF(สรุปผลการประเมิน!H30="","",สรุปผลการประเมิน!H30),IF(สรุปผลการประเมิน!H60="","",สรุปผลการประเมิน!H60))</f>
        <v/>
      </c>
      <c r="D29" s="133" t="str">
        <f>IF($R$2=1,IF(สรุปผลการประเมิน!I30="","",สรุปผลการประเมิน!I30),IF(สรุปผลการประเมิน!I60="","",สรุปผลการประเมิน!I60))</f>
        <v/>
      </c>
      <c r="E29" s="133" t="str">
        <f>IF($R$2=1,IF(สรุปผลการประเมิน!J30="","",สรุปผลการประเมิน!J30),IF(สรุปผลการประเมิน!J60="","",สรุปผลการประเมิน!J60))</f>
        <v/>
      </c>
      <c r="F29" s="133" t="str">
        <f>IF($R$2=1,IF(สรุปผลการประเมิน!K30="","",สรุปผลการประเมิน!K30),IF(สรุปผลการประเมิน!K60="","",สรุปผลการประเมิน!K60))</f>
        <v/>
      </c>
      <c r="G29" s="133" t="str">
        <f>IF($R$2=1,IF(สรุปผลการประเมิน!L30="","",สรุปผลการประเมิน!L30),IF(สรุปผลการประเมิน!L60="","",สรุปผลการประเมิน!L60))</f>
        <v/>
      </c>
      <c r="H29" s="133" t="str">
        <f>IF($R$2=1,IF(สรุปผลการประเมิน!M30="","",สรุปผลการประเมิน!M30),IF(สรุปผลการประเมิน!M60="","",สรุปผลการประเมิน!M60))</f>
        <v/>
      </c>
      <c r="I29" s="133" t="str">
        <f>IF($R$2=1,IF(สรุปผลการประเมิน!N30="","",สรุปผลการประเมิน!N30),IF(สรุปผลการประเมิน!N60="","",สรุปผลการประเมิน!N60))</f>
        <v/>
      </c>
      <c r="J29" s="133" t="str">
        <f>IF($R$2=1,IF(สรุปผลการประเมิน!O30="","",สรุปผลการประเมิน!O30),IF(สรุปผลการประเมิน!O60="","",สรุปผลการประเมิน!O60))</f>
        <v/>
      </c>
      <c r="K29" s="133" t="str">
        <f>IF($R$2=1,IF(สรุปผลการประเมิน!P30="","",สรุปผลการประเมิน!P30),IF(สรุปผลการประเมิน!P60="","",สรุปผลการประเมิน!P60))</f>
        <v/>
      </c>
      <c r="L29" s="133" t="str">
        <f>IF($R$2=1,IF(สรุปผลการประเมิน!Q30="","",สรุปผลการประเมิน!Q30),IF(สรุปผลการประเมิน!Q60="","",สรุปผลการประเมิน!Q60))</f>
        <v/>
      </c>
      <c r="M29" s="133" t="str">
        <f>IF($R$2=1,IF(สรุปผลการประเมิน!R30="","",สรุปผลการประเมิน!R30),IF(สรุปผลการประเมิน!R60="","",สรุปผลการประเมิน!R60))</f>
        <v/>
      </c>
      <c r="N29" s="133" t="str">
        <f>IF($R$2=1,IF(สรุปผลการประเมิน!S30="","",สรุปผลการประเมิน!S30),IF(สรุปผลการประเมิน!S60="","",สรุปผลการประเมิน!S60))</f>
        <v/>
      </c>
      <c r="O29" s="133" t="str">
        <f>IF($R$2=1,IF(สรุปผลการประเมิน!T30="","",สรุปผลการประเมิน!T30),IF(สรุปผลการประเมิน!T60="","",สรุปผลการประเมิน!T60))</f>
        <v/>
      </c>
      <c r="P29" s="133" t="str">
        <f>IF($R$2=1,IF(สรุปผลการประเมิน!U30="","",สรุปผลการประเมิน!U30),IF(สรุปผลการประเมิน!U60="","",สรุปผลการประเมิน!U60))</f>
        <v/>
      </c>
      <c r="Q29" s="111"/>
      <c r="R29" s="111"/>
      <c r="S29" s="111"/>
    </row>
    <row r="30" spans="1:19" ht="17.100000000000001" customHeight="1" x14ac:dyDescent="0.3">
      <c r="A30" s="312">
        <f t="shared" si="0"/>
        <v>25</v>
      </c>
      <c r="B30" s="133" t="str">
        <f>IF($R$2=1,IF(สรุปผลการประเมิน!G31="","",สรุปผลการประเมิน!G31),IF(สรุปผลการประเมิน!G61="","",สรุปผลการประเมิน!G61))</f>
        <v/>
      </c>
      <c r="C30" s="133" t="str">
        <f>IF($R$2=1,IF(สรุปผลการประเมิน!H31="","",สรุปผลการประเมิน!H31),IF(สรุปผลการประเมิน!H61="","",สรุปผลการประเมิน!H61))</f>
        <v/>
      </c>
      <c r="D30" s="133" t="str">
        <f>IF($R$2=1,IF(สรุปผลการประเมิน!I31="","",สรุปผลการประเมิน!I31),IF(สรุปผลการประเมิน!I61="","",สรุปผลการประเมิน!I61))</f>
        <v/>
      </c>
      <c r="E30" s="133" t="str">
        <f>IF($R$2=1,IF(สรุปผลการประเมิน!J31="","",สรุปผลการประเมิน!J31),IF(สรุปผลการประเมิน!J61="","",สรุปผลการประเมิน!J61))</f>
        <v/>
      </c>
      <c r="F30" s="133" t="str">
        <f>IF($R$2=1,IF(สรุปผลการประเมิน!K31="","",สรุปผลการประเมิน!K31),IF(สรุปผลการประเมิน!K61="","",สรุปผลการประเมิน!K61))</f>
        <v/>
      </c>
      <c r="G30" s="133" t="str">
        <f>IF($R$2=1,IF(สรุปผลการประเมิน!L31="","",สรุปผลการประเมิน!L31),IF(สรุปผลการประเมิน!L61="","",สรุปผลการประเมิน!L61))</f>
        <v/>
      </c>
      <c r="H30" s="133" t="str">
        <f>IF($R$2=1,IF(สรุปผลการประเมิน!M31="","",สรุปผลการประเมิน!M31),IF(สรุปผลการประเมิน!M61="","",สรุปผลการประเมิน!M61))</f>
        <v/>
      </c>
      <c r="I30" s="133" t="str">
        <f>IF($R$2=1,IF(สรุปผลการประเมิน!N31="","",สรุปผลการประเมิน!N31),IF(สรุปผลการประเมิน!N61="","",สรุปผลการประเมิน!N61))</f>
        <v/>
      </c>
      <c r="J30" s="133" t="str">
        <f>IF($R$2=1,IF(สรุปผลการประเมิน!O31="","",สรุปผลการประเมิน!O31),IF(สรุปผลการประเมิน!O61="","",สรุปผลการประเมิน!O61))</f>
        <v/>
      </c>
      <c r="K30" s="133" t="str">
        <f>IF($R$2=1,IF(สรุปผลการประเมิน!P31="","",สรุปผลการประเมิน!P31),IF(สรุปผลการประเมิน!P61="","",สรุปผลการประเมิน!P61))</f>
        <v/>
      </c>
      <c r="L30" s="133" t="str">
        <f>IF($R$2=1,IF(สรุปผลการประเมิน!Q31="","",สรุปผลการประเมิน!Q31),IF(สรุปผลการประเมิน!Q61="","",สรุปผลการประเมิน!Q61))</f>
        <v/>
      </c>
      <c r="M30" s="133" t="str">
        <f>IF($R$2=1,IF(สรุปผลการประเมิน!R31="","",สรุปผลการประเมิน!R31),IF(สรุปผลการประเมิน!R61="","",สรุปผลการประเมิน!R61))</f>
        <v/>
      </c>
      <c r="N30" s="133" t="str">
        <f>IF($R$2=1,IF(สรุปผลการประเมิน!S31="","",สรุปผลการประเมิน!S31),IF(สรุปผลการประเมิน!S61="","",สรุปผลการประเมิน!S61))</f>
        <v/>
      </c>
      <c r="O30" s="133" t="str">
        <f>IF($R$2=1,IF(สรุปผลการประเมิน!T31="","",สรุปผลการประเมิน!T31),IF(สรุปผลการประเมิน!T61="","",สรุปผลการประเมิน!T61))</f>
        <v/>
      </c>
      <c r="P30" s="133" t="str">
        <f>IF($R$2=1,IF(สรุปผลการประเมิน!U31="","",สรุปผลการประเมิน!U31),IF(สรุปผลการประเมิน!U61="","",สรุปผลการประเมิน!U61))</f>
        <v/>
      </c>
      <c r="Q30" s="111"/>
      <c r="R30" s="111"/>
      <c r="S30" s="111"/>
    </row>
    <row r="31" spans="1:19" ht="17.100000000000001" customHeight="1" x14ac:dyDescent="0.3">
      <c r="A31" s="312">
        <f t="shared" si="0"/>
        <v>26</v>
      </c>
      <c r="B31" s="133" t="str">
        <f>IF($R$2=1,IF(สรุปผลการประเมิน!G32="","",สรุปผลการประเมิน!G32),IF(สรุปผลการประเมิน!G62="","",สรุปผลการประเมิน!G62))</f>
        <v/>
      </c>
      <c r="C31" s="133" t="str">
        <f>IF($R$2=1,IF(สรุปผลการประเมิน!H32="","",สรุปผลการประเมิน!H32),IF(สรุปผลการประเมิน!H62="","",สรุปผลการประเมิน!H62))</f>
        <v/>
      </c>
      <c r="D31" s="133" t="str">
        <f>IF($R$2=1,IF(สรุปผลการประเมิน!I32="","",สรุปผลการประเมิน!I32),IF(สรุปผลการประเมิน!I62="","",สรุปผลการประเมิน!I62))</f>
        <v/>
      </c>
      <c r="E31" s="133" t="str">
        <f>IF($R$2=1,IF(สรุปผลการประเมิน!J32="","",สรุปผลการประเมิน!J32),IF(สรุปผลการประเมิน!J62="","",สรุปผลการประเมิน!J62))</f>
        <v/>
      </c>
      <c r="F31" s="133" t="str">
        <f>IF($R$2=1,IF(สรุปผลการประเมิน!K32="","",สรุปผลการประเมิน!K32),IF(สรุปผลการประเมิน!K62="","",สรุปผลการประเมิน!K62))</f>
        <v/>
      </c>
      <c r="G31" s="133" t="str">
        <f>IF($R$2=1,IF(สรุปผลการประเมิน!L32="","",สรุปผลการประเมิน!L32),IF(สรุปผลการประเมิน!L62="","",สรุปผลการประเมิน!L62))</f>
        <v/>
      </c>
      <c r="H31" s="133" t="str">
        <f>IF($R$2=1,IF(สรุปผลการประเมิน!M32="","",สรุปผลการประเมิน!M32),IF(สรุปผลการประเมิน!M62="","",สรุปผลการประเมิน!M62))</f>
        <v/>
      </c>
      <c r="I31" s="133" t="str">
        <f>IF($R$2=1,IF(สรุปผลการประเมิน!N32="","",สรุปผลการประเมิน!N32),IF(สรุปผลการประเมิน!N62="","",สรุปผลการประเมิน!N62))</f>
        <v/>
      </c>
      <c r="J31" s="133" t="str">
        <f>IF($R$2=1,IF(สรุปผลการประเมิน!O32="","",สรุปผลการประเมิน!O32),IF(สรุปผลการประเมิน!O62="","",สรุปผลการประเมิน!O62))</f>
        <v/>
      </c>
      <c r="K31" s="133" t="str">
        <f>IF($R$2=1,IF(สรุปผลการประเมิน!P32="","",สรุปผลการประเมิน!P32),IF(สรุปผลการประเมิน!P62="","",สรุปผลการประเมิน!P62))</f>
        <v/>
      </c>
      <c r="L31" s="133" t="str">
        <f>IF($R$2=1,IF(สรุปผลการประเมิน!Q32="","",สรุปผลการประเมิน!Q32),IF(สรุปผลการประเมิน!Q62="","",สรุปผลการประเมิน!Q62))</f>
        <v/>
      </c>
      <c r="M31" s="133" t="str">
        <f>IF($R$2=1,IF(สรุปผลการประเมิน!R32="","",สรุปผลการประเมิน!R32),IF(สรุปผลการประเมิน!R62="","",สรุปผลการประเมิน!R62))</f>
        <v/>
      </c>
      <c r="N31" s="133" t="str">
        <f>IF($R$2=1,IF(สรุปผลการประเมิน!S32="","",สรุปผลการประเมิน!S32),IF(สรุปผลการประเมิน!S62="","",สรุปผลการประเมิน!S62))</f>
        <v/>
      </c>
      <c r="O31" s="133" t="str">
        <f>IF($R$2=1,IF(สรุปผลการประเมิน!T32="","",สรุปผลการประเมิน!T32),IF(สรุปผลการประเมิน!T62="","",สรุปผลการประเมิน!T62))</f>
        <v/>
      </c>
      <c r="P31" s="133" t="str">
        <f>IF($R$2=1,IF(สรุปผลการประเมิน!U32="","",สรุปผลการประเมิน!U32),IF(สรุปผลการประเมิน!U62="","",สรุปผลการประเมิน!U62))</f>
        <v/>
      </c>
      <c r="Q31" s="111"/>
      <c r="R31" s="111"/>
      <c r="S31" s="111"/>
    </row>
    <row r="32" spans="1:19" ht="17.100000000000001" customHeight="1" x14ac:dyDescent="0.3">
      <c r="A32" s="312">
        <f t="shared" si="0"/>
        <v>27</v>
      </c>
      <c r="B32" s="133" t="str">
        <f>IF($R$2=1,IF(สรุปผลการประเมิน!G33="","",สรุปผลการประเมิน!G33),IF(สรุปผลการประเมิน!G63="","",สรุปผลการประเมิน!G63))</f>
        <v/>
      </c>
      <c r="C32" s="133" t="str">
        <f>IF($R$2=1,IF(สรุปผลการประเมิน!H33="","",สรุปผลการประเมิน!H33),IF(สรุปผลการประเมิน!H63="","",สรุปผลการประเมิน!H63))</f>
        <v/>
      </c>
      <c r="D32" s="133" t="str">
        <f>IF($R$2=1,IF(สรุปผลการประเมิน!I33="","",สรุปผลการประเมิน!I33),IF(สรุปผลการประเมิน!I63="","",สรุปผลการประเมิน!I63))</f>
        <v/>
      </c>
      <c r="E32" s="133" t="str">
        <f>IF($R$2=1,IF(สรุปผลการประเมิน!J33="","",สรุปผลการประเมิน!J33),IF(สรุปผลการประเมิน!J63="","",สรุปผลการประเมิน!J63))</f>
        <v/>
      </c>
      <c r="F32" s="133" t="str">
        <f>IF($R$2=1,IF(สรุปผลการประเมิน!K33="","",สรุปผลการประเมิน!K33),IF(สรุปผลการประเมิน!K63="","",สรุปผลการประเมิน!K63))</f>
        <v/>
      </c>
      <c r="G32" s="133" t="str">
        <f>IF($R$2=1,IF(สรุปผลการประเมิน!L33="","",สรุปผลการประเมิน!L33),IF(สรุปผลการประเมิน!L63="","",สรุปผลการประเมิน!L63))</f>
        <v/>
      </c>
      <c r="H32" s="133" t="str">
        <f>IF($R$2=1,IF(สรุปผลการประเมิน!M33="","",สรุปผลการประเมิน!M33),IF(สรุปผลการประเมิน!M63="","",สรุปผลการประเมิน!M63))</f>
        <v/>
      </c>
      <c r="I32" s="133" t="str">
        <f>IF($R$2=1,IF(สรุปผลการประเมิน!N33="","",สรุปผลการประเมิน!N33),IF(สรุปผลการประเมิน!N63="","",สรุปผลการประเมิน!N63))</f>
        <v/>
      </c>
      <c r="J32" s="133" t="str">
        <f>IF($R$2=1,IF(สรุปผลการประเมิน!O33="","",สรุปผลการประเมิน!O33),IF(สรุปผลการประเมิน!O63="","",สรุปผลการประเมิน!O63))</f>
        <v/>
      </c>
      <c r="K32" s="133" t="str">
        <f>IF($R$2=1,IF(สรุปผลการประเมิน!P33="","",สรุปผลการประเมิน!P33),IF(สรุปผลการประเมิน!P63="","",สรุปผลการประเมิน!P63))</f>
        <v/>
      </c>
      <c r="L32" s="133" t="str">
        <f>IF($R$2=1,IF(สรุปผลการประเมิน!Q33="","",สรุปผลการประเมิน!Q33),IF(สรุปผลการประเมิน!Q63="","",สรุปผลการประเมิน!Q63))</f>
        <v/>
      </c>
      <c r="M32" s="133" t="str">
        <f>IF($R$2=1,IF(สรุปผลการประเมิน!R33="","",สรุปผลการประเมิน!R33),IF(สรุปผลการประเมิน!R63="","",สรุปผลการประเมิน!R63))</f>
        <v/>
      </c>
      <c r="N32" s="133" t="str">
        <f>IF($R$2=1,IF(สรุปผลการประเมิน!S33="","",สรุปผลการประเมิน!S33),IF(สรุปผลการประเมิน!S63="","",สรุปผลการประเมิน!S63))</f>
        <v/>
      </c>
      <c r="O32" s="133" t="str">
        <f>IF($R$2=1,IF(สรุปผลการประเมิน!T33="","",สรุปผลการประเมิน!T33),IF(สรุปผลการประเมิน!T63="","",สรุปผลการประเมิน!T63))</f>
        <v/>
      </c>
      <c r="P32" s="133" t="str">
        <f>IF($R$2=1,IF(สรุปผลการประเมิน!U33="","",สรุปผลการประเมิน!U33),IF(สรุปผลการประเมิน!U63="","",สรุปผลการประเมิน!U63))</f>
        <v/>
      </c>
      <c r="Q32" s="111"/>
      <c r="R32" s="111"/>
      <c r="S32" s="111"/>
    </row>
    <row r="33" spans="1:19" ht="17.100000000000001" customHeight="1" x14ac:dyDescent="0.3">
      <c r="A33" s="312">
        <f t="shared" si="0"/>
        <v>28</v>
      </c>
      <c r="B33" s="133" t="str">
        <f>IF($R$2=1,IF(สรุปผลการประเมิน!G34="","",สรุปผลการประเมิน!G34),IF(สรุปผลการประเมิน!G64="","",สรุปผลการประเมิน!G64))</f>
        <v/>
      </c>
      <c r="C33" s="133" t="str">
        <f>IF($R$2=1,IF(สรุปผลการประเมิน!H34="","",สรุปผลการประเมิน!H34),IF(สรุปผลการประเมิน!H64="","",สรุปผลการประเมิน!H64))</f>
        <v/>
      </c>
      <c r="D33" s="133" t="str">
        <f>IF($R$2=1,IF(สรุปผลการประเมิน!I34="","",สรุปผลการประเมิน!I34),IF(สรุปผลการประเมิน!I64="","",สรุปผลการประเมิน!I64))</f>
        <v/>
      </c>
      <c r="E33" s="133" t="str">
        <f>IF($R$2=1,IF(สรุปผลการประเมิน!J34="","",สรุปผลการประเมิน!J34),IF(สรุปผลการประเมิน!J64="","",สรุปผลการประเมิน!J64))</f>
        <v/>
      </c>
      <c r="F33" s="133" t="str">
        <f>IF($R$2=1,IF(สรุปผลการประเมิน!K34="","",สรุปผลการประเมิน!K34),IF(สรุปผลการประเมิน!K64="","",สรุปผลการประเมิน!K64))</f>
        <v/>
      </c>
      <c r="G33" s="133" t="str">
        <f>IF($R$2=1,IF(สรุปผลการประเมิน!L34="","",สรุปผลการประเมิน!L34),IF(สรุปผลการประเมิน!L64="","",สรุปผลการประเมิน!L64))</f>
        <v/>
      </c>
      <c r="H33" s="133" t="str">
        <f>IF($R$2=1,IF(สรุปผลการประเมิน!M34="","",สรุปผลการประเมิน!M34),IF(สรุปผลการประเมิน!M64="","",สรุปผลการประเมิน!M64))</f>
        <v/>
      </c>
      <c r="I33" s="133" t="str">
        <f>IF($R$2=1,IF(สรุปผลการประเมิน!N34="","",สรุปผลการประเมิน!N34),IF(สรุปผลการประเมิน!N64="","",สรุปผลการประเมิน!N64))</f>
        <v/>
      </c>
      <c r="J33" s="133" t="str">
        <f>IF($R$2=1,IF(สรุปผลการประเมิน!O34="","",สรุปผลการประเมิน!O34),IF(สรุปผลการประเมิน!O64="","",สรุปผลการประเมิน!O64))</f>
        <v/>
      </c>
      <c r="K33" s="133" t="str">
        <f>IF($R$2=1,IF(สรุปผลการประเมิน!P34="","",สรุปผลการประเมิน!P34),IF(สรุปผลการประเมิน!P64="","",สรุปผลการประเมิน!P64))</f>
        <v/>
      </c>
      <c r="L33" s="133" t="str">
        <f>IF($R$2=1,IF(สรุปผลการประเมิน!Q34="","",สรุปผลการประเมิน!Q34),IF(สรุปผลการประเมิน!Q64="","",สรุปผลการประเมิน!Q64))</f>
        <v/>
      </c>
      <c r="M33" s="133" t="str">
        <f>IF($R$2=1,IF(สรุปผลการประเมิน!R34="","",สรุปผลการประเมิน!R34),IF(สรุปผลการประเมิน!R64="","",สรุปผลการประเมิน!R64))</f>
        <v/>
      </c>
      <c r="N33" s="133" t="str">
        <f>IF($R$2=1,IF(สรุปผลการประเมิน!S34="","",สรุปผลการประเมิน!S34),IF(สรุปผลการประเมิน!S64="","",สรุปผลการประเมิน!S64))</f>
        <v/>
      </c>
      <c r="O33" s="133" t="str">
        <f>IF($R$2=1,IF(สรุปผลการประเมิน!T34="","",สรุปผลการประเมิน!T34),IF(สรุปผลการประเมิน!T64="","",สรุปผลการประเมิน!T64))</f>
        <v/>
      </c>
      <c r="P33" s="133" t="str">
        <f>IF($R$2=1,IF(สรุปผลการประเมิน!U34="","",สรุปผลการประเมิน!U34),IF(สรุปผลการประเมิน!U64="","",สรุปผลการประเมิน!U64))</f>
        <v/>
      </c>
      <c r="Q33" s="111"/>
      <c r="R33" s="111"/>
      <c r="S33" s="111"/>
    </row>
    <row r="34" spans="1:19" ht="17.100000000000001" customHeight="1" x14ac:dyDescent="0.3">
      <c r="A34" s="312">
        <f t="shared" si="0"/>
        <v>29</v>
      </c>
      <c r="B34" s="133" t="str">
        <f>IF($R$2=1,IF(สรุปผลการประเมิน!G35="","",สรุปผลการประเมิน!G35),IF(สรุปผลการประเมิน!G65="","",สรุปผลการประเมิน!G65))</f>
        <v/>
      </c>
      <c r="C34" s="133" t="str">
        <f>IF($R$2=1,IF(สรุปผลการประเมิน!H35="","",สรุปผลการประเมิน!H35),IF(สรุปผลการประเมิน!H65="","",สรุปผลการประเมิน!H65))</f>
        <v/>
      </c>
      <c r="D34" s="133" t="str">
        <f>IF($R$2=1,IF(สรุปผลการประเมิน!I35="","",สรุปผลการประเมิน!I35),IF(สรุปผลการประเมิน!I65="","",สรุปผลการประเมิน!I65))</f>
        <v/>
      </c>
      <c r="E34" s="133" t="str">
        <f>IF($R$2=1,IF(สรุปผลการประเมิน!J35="","",สรุปผลการประเมิน!J35),IF(สรุปผลการประเมิน!J65="","",สรุปผลการประเมิน!J65))</f>
        <v/>
      </c>
      <c r="F34" s="133" t="str">
        <f>IF($R$2=1,IF(สรุปผลการประเมิน!K35="","",สรุปผลการประเมิน!K35),IF(สรุปผลการประเมิน!K65="","",สรุปผลการประเมิน!K65))</f>
        <v/>
      </c>
      <c r="G34" s="133" t="str">
        <f>IF($R$2=1,IF(สรุปผลการประเมิน!L35="","",สรุปผลการประเมิน!L35),IF(สรุปผลการประเมิน!L65="","",สรุปผลการประเมิน!L65))</f>
        <v/>
      </c>
      <c r="H34" s="133" t="str">
        <f>IF($R$2=1,IF(สรุปผลการประเมิน!M35="","",สรุปผลการประเมิน!M35),IF(สรุปผลการประเมิน!M65="","",สรุปผลการประเมิน!M65))</f>
        <v/>
      </c>
      <c r="I34" s="133" t="str">
        <f>IF($R$2=1,IF(สรุปผลการประเมิน!N35="","",สรุปผลการประเมิน!N35),IF(สรุปผลการประเมิน!N65="","",สรุปผลการประเมิน!N65))</f>
        <v/>
      </c>
      <c r="J34" s="133" t="str">
        <f>IF($R$2=1,IF(สรุปผลการประเมิน!O35="","",สรุปผลการประเมิน!O35),IF(สรุปผลการประเมิน!O65="","",สรุปผลการประเมิน!O65))</f>
        <v/>
      </c>
      <c r="K34" s="133" t="str">
        <f>IF($R$2=1,IF(สรุปผลการประเมิน!P35="","",สรุปผลการประเมิน!P35),IF(สรุปผลการประเมิน!P65="","",สรุปผลการประเมิน!P65))</f>
        <v/>
      </c>
      <c r="L34" s="133" t="str">
        <f>IF($R$2=1,IF(สรุปผลการประเมิน!Q35="","",สรุปผลการประเมิน!Q35),IF(สรุปผลการประเมิน!Q65="","",สรุปผลการประเมิน!Q65))</f>
        <v/>
      </c>
      <c r="M34" s="133" t="str">
        <f>IF($R$2=1,IF(สรุปผลการประเมิน!R35="","",สรุปผลการประเมิน!R35),IF(สรุปผลการประเมิน!R65="","",สรุปผลการประเมิน!R65))</f>
        <v/>
      </c>
      <c r="N34" s="133" t="str">
        <f>IF($R$2=1,IF(สรุปผลการประเมิน!S35="","",สรุปผลการประเมิน!S35),IF(สรุปผลการประเมิน!S65="","",สรุปผลการประเมิน!S65))</f>
        <v/>
      </c>
      <c r="O34" s="133" t="str">
        <f>IF($R$2=1,IF(สรุปผลการประเมิน!T35="","",สรุปผลการประเมิน!T35),IF(สรุปผลการประเมิน!T65="","",สรุปผลการประเมิน!T65))</f>
        <v/>
      </c>
      <c r="P34" s="133" t="str">
        <f>IF($R$2=1,IF(สรุปผลการประเมิน!U35="","",สรุปผลการประเมิน!U35),IF(สรุปผลการประเมิน!U65="","",สรุปผลการประเมิน!U65))</f>
        <v/>
      </c>
      <c r="Q34" s="111"/>
      <c r="R34" s="111"/>
      <c r="S34" s="111"/>
    </row>
    <row r="35" spans="1:19" ht="17.100000000000001" customHeight="1" x14ac:dyDescent="0.3">
      <c r="A35" s="312">
        <f t="shared" si="0"/>
        <v>30</v>
      </c>
      <c r="B35" s="133" t="str">
        <f>IF($R$2=1,IF(สรุปผลการประเมิน!G36="","",สรุปผลการประเมิน!G36),IF(สรุปผลการประเมิน!G66="","",สรุปผลการประเมิน!G66))</f>
        <v/>
      </c>
      <c r="C35" s="133" t="str">
        <f>IF($R$2=1,IF(สรุปผลการประเมิน!H36="","",สรุปผลการประเมิน!H36),IF(สรุปผลการประเมิน!H66="","",สรุปผลการประเมิน!H66))</f>
        <v/>
      </c>
      <c r="D35" s="133" t="str">
        <f>IF($R$2=1,IF(สรุปผลการประเมิน!I36="","",สรุปผลการประเมิน!I36),IF(สรุปผลการประเมิน!I66="","",สรุปผลการประเมิน!I66))</f>
        <v/>
      </c>
      <c r="E35" s="133" t="str">
        <f>IF($R$2=1,IF(สรุปผลการประเมิน!J36="","",สรุปผลการประเมิน!J36),IF(สรุปผลการประเมิน!J66="","",สรุปผลการประเมิน!J66))</f>
        <v/>
      </c>
      <c r="F35" s="133" t="str">
        <f>IF($R$2=1,IF(สรุปผลการประเมิน!K36="","",สรุปผลการประเมิน!K36),IF(สรุปผลการประเมิน!K66="","",สรุปผลการประเมิน!K66))</f>
        <v/>
      </c>
      <c r="G35" s="133" t="str">
        <f>IF($R$2=1,IF(สรุปผลการประเมิน!L36="","",สรุปผลการประเมิน!L36),IF(สรุปผลการประเมิน!L66="","",สรุปผลการประเมิน!L66))</f>
        <v/>
      </c>
      <c r="H35" s="133" t="str">
        <f>IF($R$2=1,IF(สรุปผลการประเมิน!M36="","",สรุปผลการประเมิน!M36),IF(สรุปผลการประเมิน!M66="","",สรุปผลการประเมิน!M66))</f>
        <v/>
      </c>
      <c r="I35" s="133" t="str">
        <f>IF($R$2=1,IF(สรุปผลการประเมิน!N36="","",สรุปผลการประเมิน!N36),IF(สรุปผลการประเมิน!N66="","",สรุปผลการประเมิน!N66))</f>
        <v/>
      </c>
      <c r="J35" s="133" t="str">
        <f>IF($R$2=1,IF(สรุปผลการประเมิน!O36="","",สรุปผลการประเมิน!O36),IF(สรุปผลการประเมิน!O66="","",สรุปผลการประเมิน!O66))</f>
        <v/>
      </c>
      <c r="K35" s="133" t="str">
        <f>IF($R$2=1,IF(สรุปผลการประเมิน!P36="","",สรุปผลการประเมิน!P36),IF(สรุปผลการประเมิน!P66="","",สรุปผลการประเมิน!P66))</f>
        <v/>
      </c>
      <c r="L35" s="133" t="str">
        <f>IF($R$2=1,IF(สรุปผลการประเมิน!Q36="","",สรุปผลการประเมิน!Q36),IF(สรุปผลการประเมิน!Q66="","",สรุปผลการประเมิน!Q66))</f>
        <v/>
      </c>
      <c r="M35" s="133" t="str">
        <f>IF($R$2=1,IF(สรุปผลการประเมิน!R36="","",สรุปผลการประเมิน!R36),IF(สรุปผลการประเมิน!R66="","",สรุปผลการประเมิน!R66))</f>
        <v/>
      </c>
      <c r="N35" s="133" t="str">
        <f>IF($R$2=1,IF(สรุปผลการประเมิน!S36="","",สรุปผลการประเมิน!S36),IF(สรุปผลการประเมิน!S66="","",สรุปผลการประเมิน!S66))</f>
        <v/>
      </c>
      <c r="O35" s="133" t="str">
        <f>IF($R$2=1,IF(สรุปผลการประเมิน!T36="","",สรุปผลการประเมิน!T36),IF(สรุปผลการประเมิน!T66="","",สรุปผลการประเมิน!T66))</f>
        <v/>
      </c>
      <c r="P35" s="133" t="str">
        <f>IF($R$2=1,IF(สรุปผลการประเมิน!U36="","",สรุปผลการประเมิน!U36),IF(สรุปผลการประเมิน!U66="","",สรุปผลการประเมิน!U66))</f>
        <v/>
      </c>
      <c r="Q35" s="111"/>
      <c r="R35" s="111"/>
      <c r="S35" s="111"/>
    </row>
  </sheetData>
  <protectedRanges>
    <protectedRange sqref="R1" name="ช่วง4"/>
    <protectedRange sqref="R2" name="ช่วง1_3"/>
  </protectedRanges>
  <mergeCells count="1">
    <mergeCell ref="A1:P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65BEBF2-9447-45D8-ACA1-236D6D8BA7A3}">
          <x14:formula1>
            <xm:f>รายการ!$M$2:$M$3</xm:f>
          </x14:formula1>
          <xm:sqref>R2</xm:sqref>
        </x14:dataValidation>
        <x14:dataValidation type="list" allowBlank="1" showInputMessage="1" showErrorMessage="1" xr:uid="{06B9A85A-3DA9-4602-AE12-3FDB611FA6DD}">
          <x14:formula1>
            <xm:f>รายการ!$K$2:$K$37</xm:f>
          </x14:formula1>
          <xm:sqref>R1</xm:sqref>
        </x14:dataValidation>
      </x14:dataValidations>
    </ext>
  </extLst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439D-AD6E-4A49-912A-0E9209AADA2F}">
  <sheetPr codeName="Sheet124"/>
  <dimension ref="A1:S35"/>
  <sheetViews>
    <sheetView workbookViewId="0">
      <selection sqref="A1:P1"/>
    </sheetView>
  </sheetViews>
  <sheetFormatPr defaultColWidth="5.625" defaultRowHeight="18.75" x14ac:dyDescent="0.3"/>
  <cols>
    <col min="1" max="16" width="5.125" style="1" customWidth="1"/>
    <col min="17" max="17" width="8.625" style="1" customWidth="1"/>
    <col min="18" max="18" width="23.75" style="1" customWidth="1"/>
    <col min="19" max="19" width="9.75" style="1" customWidth="1"/>
    <col min="20" max="16384" width="5.625" style="1"/>
  </cols>
  <sheetData>
    <row r="1" spans="1:19" ht="23.25" x14ac:dyDescent="0.3">
      <c r="A1" s="967" t="str">
        <f>IF(สรุปผลการประเมิน!AN1="","",สรุปผลการประเมิน!AN1)</f>
        <v>สรุปผลการประเมินคุณลักษณะอันพึงประสงค์</v>
      </c>
      <c r="B1" s="968"/>
      <c r="C1" s="968"/>
      <c r="D1" s="968"/>
      <c r="E1" s="968"/>
      <c r="F1" s="968"/>
      <c r="G1" s="968"/>
      <c r="H1" s="968"/>
      <c r="I1" s="968"/>
      <c r="J1" s="968"/>
      <c r="K1" s="968"/>
      <c r="L1" s="968"/>
      <c r="M1" s="968"/>
      <c r="N1" s="968"/>
      <c r="O1" s="968"/>
      <c r="P1" s="969"/>
      <c r="Q1" s="469" t="s">
        <v>179</v>
      </c>
      <c r="R1" s="465" t="s">
        <v>177</v>
      </c>
      <c r="S1" s="453" t="str">
        <f>_xlfn.IFNA(IF(VLOOKUP(R1,รายการ!$K$1:$L$37,2,FALSE)="","",HYPERLINK("#" &amp; VLOOKUP(R1,รายการ!$K$1:$L$37,2,FALSE)  &amp; "","คลิก")),"")</f>
        <v>คลิก</v>
      </c>
    </row>
    <row r="2" spans="1:19" ht="20.100000000000001" customHeight="1" x14ac:dyDescent="0.3">
      <c r="A2" s="310" t="s">
        <v>213</v>
      </c>
      <c r="B2" s="309">
        <f>IF(สรุปผลการประเมิน!AO2="","",สรุปผลการประเมิน!AO2)</f>
        <v>1</v>
      </c>
      <c r="C2" s="309">
        <f>IF(สรุปผลการประเมิน!AP2="","",สรุปผลการประเมิน!AP2)</f>
        <v>2</v>
      </c>
      <c r="D2" s="309">
        <f>IF(สรุปผลการประเมิน!AQ2="","",สรุปผลการประเมิน!AQ2)</f>
        <v>3</v>
      </c>
      <c r="E2" s="309">
        <f>IF(สรุปผลการประเมิน!AR2="","",สรุปผลการประเมิน!AR2)</f>
        <v>4</v>
      </c>
      <c r="F2" s="309">
        <f>IF(สรุปผลการประเมิน!AS2="","",สรุปผลการประเมิน!AS2)</f>
        <v>5</v>
      </c>
      <c r="G2" s="309">
        <f>IF(สรุปผลการประเมิน!AT2="","",สรุปผลการประเมิน!AT2)</f>
        <v>6</v>
      </c>
      <c r="H2" s="309">
        <f>IF(สรุปผลการประเมิน!AU2="","",สรุปผลการประเมิน!AU2)</f>
        <v>7</v>
      </c>
      <c r="I2" s="309">
        <f>IF(สรุปผลการประเมิน!AV2="","",สรุปผลการประเมิน!AV2)</f>
        <v>8</v>
      </c>
      <c r="J2" s="309">
        <f>IF(สรุปผลการประเมิน!AW2="","",สรุปผลการประเมิน!AW2)</f>
        <v>9</v>
      </c>
      <c r="K2" s="309">
        <f>IF(สรุปผลการประเมิน!AX2="","",สรุปผลการประเมิน!AX2)</f>
        <v>10</v>
      </c>
      <c r="L2" s="309">
        <f>IF(สรุปผลการประเมิน!AY2="","",สรุปผลการประเมิน!AY2)</f>
        <v>11</v>
      </c>
      <c r="M2" s="309">
        <f>IF(สรุปผลการประเมิน!AZ2="","",สรุปผลการประเมิน!AZ2)</f>
        <v>12</v>
      </c>
      <c r="N2" s="309">
        <f>IF(สรุปผลการประเมิน!BA2="","",สรุปผลการประเมิน!BA2)</f>
        <v>13</v>
      </c>
      <c r="O2" s="309">
        <f>IF(สรุปผลการประเมิน!BB2="","",สรุปผลการประเมิน!BB2)</f>
        <v>14</v>
      </c>
      <c r="P2" s="309">
        <f>IF(สรุปผลการประเมิน!BC2="","",สรุปผลการประเมิน!BC2)</f>
        <v>15</v>
      </c>
      <c r="Q2" s="141" t="s">
        <v>198</v>
      </c>
      <c r="R2" s="140">
        <v>1</v>
      </c>
      <c r="S2" s="142"/>
    </row>
    <row r="3" spans="1:19" x14ac:dyDescent="0.3">
      <c r="A3" s="308" t="s">
        <v>186</v>
      </c>
      <c r="B3" s="309" t="str">
        <f>IF(สรุปผลการประเมิน!AO3="","",สรุปผลการประเมิน!AO3)</f>
        <v/>
      </c>
      <c r="C3" s="309" t="str">
        <f>IF(สรุปผลการประเมิน!AP3="","",สรุปผลการประเมิน!AP3)</f>
        <v/>
      </c>
      <c r="D3" s="309" t="str">
        <f>IF(สรุปผลการประเมิน!AQ3="","",สรุปผลการประเมิน!AQ3)</f>
        <v/>
      </c>
      <c r="E3" s="309" t="str">
        <f>IF(สรุปผลการประเมิน!AR3="","",สรุปผลการประเมิน!AR3)</f>
        <v/>
      </c>
      <c r="F3" s="309" t="str">
        <f>IF(สรุปผลการประเมิน!AS3="","",สรุปผลการประเมิน!AS3)</f>
        <v/>
      </c>
      <c r="G3" s="309" t="str">
        <f>IF(สรุปผลการประเมิน!AT3="","",สรุปผลการประเมิน!AT3)</f>
        <v/>
      </c>
      <c r="H3" s="309" t="str">
        <f>IF(สรุปผลการประเมิน!AU3="","",สรุปผลการประเมิน!AU3)</f>
        <v/>
      </c>
      <c r="I3" s="309" t="str">
        <f>IF(สรุปผลการประเมิน!AV3="","",สรุปผลการประเมิน!AV3)</f>
        <v/>
      </c>
      <c r="J3" s="309" t="str">
        <f>IF(สรุปผลการประเมิน!AW3="","",สรุปผลการประเมิน!AW3)</f>
        <v/>
      </c>
      <c r="K3" s="309" t="str">
        <f>IF(สรุปผลการประเมิน!AX3="","",สรุปผลการประเมิน!AX3)</f>
        <v/>
      </c>
      <c r="L3" s="309" t="str">
        <f>IF(สรุปผลการประเมิน!AY3="","",สรุปผลการประเมิน!AY3)</f>
        <v/>
      </c>
      <c r="M3" s="309" t="str">
        <f>IF(สรุปผลการประเมิน!AZ3="","",สรุปผลการประเมิน!AZ3)</f>
        <v/>
      </c>
      <c r="N3" s="309" t="str">
        <f>IF(สรุปผลการประเมิน!BA3="","",สรุปผลการประเมิน!BA3)</f>
        <v/>
      </c>
      <c r="O3" s="309" t="str">
        <f>IF(สรุปผลการประเมิน!BB3="","",สรุปผลการประเมิน!BB3)</f>
        <v/>
      </c>
      <c r="P3" s="309" t="str">
        <f>IF(สรุปผลการประเมิน!BC3="","",สรุปผลการประเมิน!BC3)</f>
        <v/>
      </c>
      <c r="Q3" s="111"/>
      <c r="R3" s="111"/>
      <c r="S3" s="111"/>
    </row>
    <row r="4" spans="1:19" ht="126.75" customHeight="1" x14ac:dyDescent="0.3">
      <c r="A4" s="308" t="s">
        <v>145</v>
      </c>
      <c r="B4" s="311" t="str">
        <f>IF(สรุปผลการประเมิน!AO4="","",สรุปผลการประเมิน!AO4)</f>
        <v/>
      </c>
      <c r="C4" s="311" t="str">
        <f>IF(สรุปผลการประเมิน!AP4="","",สรุปผลการประเมิน!AP4)</f>
        <v/>
      </c>
      <c r="D4" s="311" t="str">
        <f>IF(สรุปผลการประเมิน!AQ4="","",สรุปผลการประเมิน!AQ4)</f>
        <v/>
      </c>
      <c r="E4" s="311" t="str">
        <f>IF(สรุปผลการประเมิน!AR4="","",สรุปผลการประเมิน!AR4)</f>
        <v/>
      </c>
      <c r="F4" s="311" t="str">
        <f>IF(สรุปผลการประเมิน!AS4="","",สรุปผลการประเมิน!AS4)</f>
        <v/>
      </c>
      <c r="G4" s="311" t="str">
        <f>IF(สรุปผลการประเมิน!AT4="","",สรุปผลการประเมิน!AT4)</f>
        <v/>
      </c>
      <c r="H4" s="311" t="str">
        <f>IF(สรุปผลการประเมิน!AU4="","",สรุปผลการประเมิน!AU4)</f>
        <v/>
      </c>
      <c r="I4" s="311" t="str">
        <f>IF(สรุปผลการประเมิน!AV4="","",สรุปผลการประเมิน!AV4)</f>
        <v/>
      </c>
      <c r="J4" s="311" t="str">
        <f>IF(สรุปผลการประเมิน!AW4="","",สรุปผลการประเมิน!AW4)</f>
        <v/>
      </c>
      <c r="K4" s="311" t="str">
        <f>IF(สรุปผลการประเมิน!AX4="","",สรุปผลการประเมิน!AX4)</f>
        <v/>
      </c>
      <c r="L4" s="311" t="str">
        <f>IF(สรุปผลการประเมิน!AY4="","",สรุปผลการประเมิน!AY4)</f>
        <v/>
      </c>
      <c r="M4" s="311" t="str">
        <f>IF(สรุปผลการประเมิน!AZ4="","",สรุปผลการประเมิน!AZ4)</f>
        <v/>
      </c>
      <c r="N4" s="311" t="str">
        <f>IF(สรุปผลการประเมิน!BA4="","",สรุปผลการประเมิน!BA4)</f>
        <v/>
      </c>
      <c r="O4" s="311" t="str">
        <f>IF(สรุปผลการประเมิน!BB4="","",สรุปผลการประเมิน!BB4)</f>
        <v/>
      </c>
      <c r="P4" s="311" t="str">
        <f>IF(สรุปผลการประเมิน!BC4="","",สรุปผลการประเมิน!BC4)</f>
        <v/>
      </c>
      <c r="Q4" s="111"/>
      <c r="R4" s="111"/>
      <c r="S4" s="111"/>
    </row>
    <row r="5" spans="1:19" ht="21" customHeight="1" x14ac:dyDescent="0.3">
      <c r="A5" s="315" t="s">
        <v>144</v>
      </c>
      <c r="B5" s="316" t="str">
        <f>IF(สรุปผลการประเมิน!AO5="","",สรุปผลการประเมิน!AO5)</f>
        <v/>
      </c>
      <c r="C5" s="316" t="str">
        <f>IF(สรุปผลการประเมิน!AP5="","",สรุปผลการประเมิน!AP5)</f>
        <v/>
      </c>
      <c r="D5" s="316" t="str">
        <f>IF(สรุปผลการประเมิน!AQ5="","",สรุปผลการประเมิน!AQ5)</f>
        <v/>
      </c>
      <c r="E5" s="316" t="str">
        <f>IF(สรุปผลการประเมิน!AR5="","",สรุปผลการประเมิน!AR5)</f>
        <v/>
      </c>
      <c r="F5" s="316" t="str">
        <f>IF(สรุปผลการประเมิน!AS5="","",สรุปผลการประเมิน!AS5)</f>
        <v/>
      </c>
      <c r="G5" s="316" t="str">
        <f>IF(สรุปผลการประเมิน!AT5="","",สรุปผลการประเมิน!AT5)</f>
        <v/>
      </c>
      <c r="H5" s="316" t="str">
        <f>IF(สรุปผลการประเมิน!AU5="","",สรุปผลการประเมิน!AU5)</f>
        <v/>
      </c>
      <c r="I5" s="316" t="str">
        <f>IF(สรุปผลการประเมิน!AV5="","",สรุปผลการประเมิน!AV5)</f>
        <v/>
      </c>
      <c r="J5" s="316" t="str">
        <f>IF(สรุปผลการประเมิน!AW5="","",สรุปผลการประเมิน!AW5)</f>
        <v/>
      </c>
      <c r="K5" s="316" t="str">
        <f>IF(สรุปผลการประเมิน!AX5="","",สรุปผลการประเมิน!AX5)</f>
        <v/>
      </c>
      <c r="L5" s="316" t="str">
        <f>IF(สรุปผลการประเมิน!AY5="","",สรุปผลการประเมิน!AY5)</f>
        <v/>
      </c>
      <c r="M5" s="316" t="str">
        <f>IF(สรุปผลการประเมิน!AZ5="","",สรุปผลการประเมิน!AZ5)</f>
        <v/>
      </c>
      <c r="N5" s="316" t="str">
        <f>IF(สรุปผลการประเมิน!BA5="","",สรุปผลการประเมิน!BA5)</f>
        <v/>
      </c>
      <c r="O5" s="316" t="str">
        <f>IF(สรุปผลการประเมิน!BB5="","",สรุปผลการประเมิน!BB5)</f>
        <v/>
      </c>
      <c r="P5" s="316" t="str">
        <f>IF(สรุปผลการประเมิน!BC5="","",สรุปผลการประเมิน!BC5)</f>
        <v/>
      </c>
      <c r="Q5" s="111"/>
      <c r="R5" s="111"/>
      <c r="S5" s="111"/>
    </row>
    <row r="6" spans="1:19" ht="17.100000000000001" customHeight="1" x14ac:dyDescent="0.3">
      <c r="A6" s="312">
        <f>IF(R2="","",IF(R2=1,1,31))</f>
        <v>1</v>
      </c>
      <c r="B6" s="313" t="str">
        <f>IF($R$2=1,IF(สรุปผลการประเมิน!AO7="","",สรุปผลการประเมิน!AO7),IF(สรุปผลการประเมิน!AO37="","",สรุปผลการประเมิน!AO37))</f>
        <v/>
      </c>
      <c r="C6" s="313" t="str">
        <f>IF($R$2=1,IF(สรุปผลการประเมิน!AP7="","",สรุปผลการประเมิน!AP7),IF(สรุปผลการประเมิน!AP37="","",สรุปผลการประเมิน!AP37))</f>
        <v/>
      </c>
      <c r="D6" s="313" t="str">
        <f>IF($R$2=1,IF(สรุปผลการประเมิน!AQ7="","",สรุปผลการประเมิน!AQ7),IF(สรุปผลการประเมิน!AQ37="","",สรุปผลการประเมิน!AQ37))</f>
        <v/>
      </c>
      <c r="E6" s="313" t="str">
        <f>IF($R$2=1,IF(สรุปผลการประเมิน!AR7="","",สรุปผลการประเมิน!AR7),IF(สรุปผลการประเมิน!AR37="","",สรุปผลการประเมิน!AR37))</f>
        <v/>
      </c>
      <c r="F6" s="313" t="str">
        <f>IF($R$2=1,IF(สรุปผลการประเมิน!AS7="","",สรุปผลการประเมิน!AS7),IF(สรุปผลการประเมิน!AS37="","",สรุปผลการประเมิน!AS37))</f>
        <v/>
      </c>
      <c r="G6" s="313" t="str">
        <f>IF($R$2=1,IF(สรุปผลการประเมิน!AT7="","",สรุปผลการประเมิน!AT7),IF(สรุปผลการประเมิน!AT37="","",สรุปผลการประเมิน!AT37))</f>
        <v/>
      </c>
      <c r="H6" s="313" t="str">
        <f>IF($R$2=1,IF(สรุปผลการประเมิน!AU7="","",สรุปผลการประเมิน!AU7),IF(สรุปผลการประเมิน!AU37="","",สรุปผลการประเมิน!AU37))</f>
        <v/>
      </c>
      <c r="I6" s="313" t="str">
        <f>IF($R$2=1,IF(สรุปผลการประเมิน!AV7="","",สรุปผลการประเมิน!AV7),IF(สรุปผลการประเมิน!AV37="","",สรุปผลการประเมิน!AV37))</f>
        <v/>
      </c>
      <c r="J6" s="313" t="str">
        <f>IF($R$2=1,IF(สรุปผลการประเมิน!AW7="","",สรุปผลการประเมิน!AW7),IF(สรุปผลการประเมิน!AW37="","",สรุปผลการประเมิน!AW37))</f>
        <v/>
      </c>
      <c r="K6" s="313" t="str">
        <f>IF($R$2=1,IF(สรุปผลการประเมิน!AX7="","",สรุปผลการประเมิน!AX7),IF(สรุปผลการประเมิน!AX37="","",สรุปผลการประเมิน!AX37))</f>
        <v/>
      </c>
      <c r="L6" s="313" t="str">
        <f>IF($R$2=1,IF(สรุปผลการประเมิน!AY7="","",สรุปผลการประเมิน!AY7),IF(สรุปผลการประเมิน!AY37="","",สรุปผลการประเมิน!AY37))</f>
        <v/>
      </c>
      <c r="M6" s="313" t="str">
        <f>IF($R$2=1,IF(สรุปผลการประเมิน!AZ7="","",สรุปผลการประเมิน!AZ7),IF(สรุปผลการประเมิน!AZ37="","",สรุปผลการประเมิน!AZ37))</f>
        <v/>
      </c>
      <c r="N6" s="313" t="str">
        <f>IF($R$2=1,IF(สรุปผลการประเมิน!BA7="","",สรุปผลการประเมิน!BA7),IF(สรุปผลการประเมิน!BA37="","",สรุปผลการประเมิน!BA37))</f>
        <v/>
      </c>
      <c r="O6" s="313" t="str">
        <f>IF($R$2=1,IF(สรุปผลการประเมิน!BB7="","",สรุปผลการประเมิน!BB7),IF(สรุปผลการประเมิน!BB37="","",สรุปผลการประเมิน!BB37))</f>
        <v/>
      </c>
      <c r="P6" s="313" t="str">
        <f>IF($R$2=1,IF(สรุปผลการประเมิน!BC7="","",สรุปผลการประเมิน!BC7),IF(สรุปผลการประเมิน!BC37="","",สรุปผลการประเมิน!BC37))</f>
        <v/>
      </c>
      <c r="Q6" s="111"/>
      <c r="R6" s="111"/>
      <c r="S6" s="111"/>
    </row>
    <row r="7" spans="1:19" ht="17.100000000000001" customHeight="1" x14ac:dyDescent="0.3">
      <c r="A7" s="312">
        <f>A6+1</f>
        <v>2</v>
      </c>
      <c r="B7" s="313" t="str">
        <f>IF($R$2=1,IF(สรุปผลการประเมิน!AO8="","",สรุปผลการประเมิน!AO8),IF(สรุปผลการประเมิน!AO38="","",สรุปผลการประเมิน!AO38))</f>
        <v/>
      </c>
      <c r="C7" s="313" t="str">
        <f>IF($R$2=1,IF(สรุปผลการประเมิน!AP8="","",สรุปผลการประเมิน!AP8),IF(สรุปผลการประเมิน!AP38="","",สรุปผลการประเมิน!AP38))</f>
        <v/>
      </c>
      <c r="D7" s="313" t="str">
        <f>IF($R$2=1,IF(สรุปผลการประเมิน!AQ8="","",สรุปผลการประเมิน!AQ8),IF(สรุปผลการประเมิน!AQ38="","",สรุปผลการประเมิน!AQ38))</f>
        <v/>
      </c>
      <c r="E7" s="313" t="str">
        <f>IF($R$2=1,IF(สรุปผลการประเมิน!AR8="","",สรุปผลการประเมิน!AR8),IF(สรุปผลการประเมิน!AR38="","",สรุปผลการประเมิน!AR38))</f>
        <v/>
      </c>
      <c r="F7" s="313" t="str">
        <f>IF($R$2=1,IF(สรุปผลการประเมิน!AS8="","",สรุปผลการประเมิน!AS8),IF(สรุปผลการประเมิน!AS38="","",สรุปผลการประเมิน!AS38))</f>
        <v/>
      </c>
      <c r="G7" s="313" t="str">
        <f>IF($R$2=1,IF(สรุปผลการประเมิน!AT8="","",สรุปผลการประเมิน!AT8),IF(สรุปผลการประเมิน!AT38="","",สรุปผลการประเมิน!AT38))</f>
        <v/>
      </c>
      <c r="H7" s="313" t="str">
        <f>IF($R$2=1,IF(สรุปผลการประเมิน!AU8="","",สรุปผลการประเมิน!AU8),IF(สรุปผลการประเมิน!AU38="","",สรุปผลการประเมิน!AU38))</f>
        <v/>
      </c>
      <c r="I7" s="313" t="str">
        <f>IF($R$2=1,IF(สรุปผลการประเมิน!AV8="","",สรุปผลการประเมิน!AV8),IF(สรุปผลการประเมิน!AV38="","",สรุปผลการประเมิน!AV38))</f>
        <v/>
      </c>
      <c r="J7" s="313" t="str">
        <f>IF($R$2=1,IF(สรุปผลการประเมิน!AW8="","",สรุปผลการประเมิน!AW8),IF(สรุปผลการประเมิน!AW38="","",สรุปผลการประเมิน!AW38))</f>
        <v/>
      </c>
      <c r="K7" s="313" t="str">
        <f>IF($R$2=1,IF(สรุปผลการประเมิน!AX8="","",สรุปผลการประเมิน!AX8),IF(สรุปผลการประเมิน!AX38="","",สรุปผลการประเมิน!AX38))</f>
        <v/>
      </c>
      <c r="L7" s="313" t="str">
        <f>IF($R$2=1,IF(สรุปผลการประเมิน!AY8="","",สรุปผลการประเมิน!AY8),IF(สรุปผลการประเมิน!AY38="","",สรุปผลการประเมิน!AY38))</f>
        <v/>
      </c>
      <c r="M7" s="313" t="str">
        <f>IF($R$2=1,IF(สรุปผลการประเมิน!AZ8="","",สรุปผลการประเมิน!AZ8),IF(สรุปผลการประเมิน!AZ38="","",สรุปผลการประเมิน!AZ38))</f>
        <v/>
      </c>
      <c r="N7" s="313" t="str">
        <f>IF($R$2=1,IF(สรุปผลการประเมิน!BA8="","",สรุปผลการประเมิน!BA8),IF(สรุปผลการประเมิน!BA38="","",สรุปผลการประเมิน!BA38))</f>
        <v/>
      </c>
      <c r="O7" s="313" t="str">
        <f>IF($R$2=1,IF(สรุปผลการประเมิน!BB8="","",สรุปผลการประเมิน!BB8),IF(สรุปผลการประเมิน!BB38="","",สรุปผลการประเมิน!BB38))</f>
        <v/>
      </c>
      <c r="P7" s="313" t="str">
        <f>IF($R$2=1,IF(สรุปผลการประเมิน!BC8="","",สรุปผลการประเมิน!BC8),IF(สรุปผลการประเมิน!BC38="","",สรุปผลการประเมิน!BC38))</f>
        <v/>
      </c>
      <c r="Q7" s="111"/>
      <c r="R7" s="111"/>
      <c r="S7" s="111"/>
    </row>
    <row r="8" spans="1:19" ht="17.100000000000001" customHeight="1" x14ac:dyDescent="0.3">
      <c r="A8" s="312">
        <f t="shared" ref="A8:A35" si="0">A7+1</f>
        <v>3</v>
      </c>
      <c r="B8" s="313" t="str">
        <f>IF($R$2=1,IF(สรุปผลการประเมิน!AO9="","",สรุปผลการประเมิน!AO9),IF(สรุปผลการประเมิน!AO39="","",สรุปผลการประเมิน!AO39))</f>
        <v/>
      </c>
      <c r="C8" s="313" t="str">
        <f>IF($R$2=1,IF(สรุปผลการประเมิน!AP9="","",สรุปผลการประเมิน!AP9),IF(สรุปผลการประเมิน!AP39="","",สรุปผลการประเมิน!AP39))</f>
        <v/>
      </c>
      <c r="D8" s="313" t="str">
        <f>IF($R$2=1,IF(สรุปผลการประเมิน!AQ9="","",สรุปผลการประเมิน!AQ9),IF(สรุปผลการประเมิน!AQ39="","",สรุปผลการประเมิน!AQ39))</f>
        <v/>
      </c>
      <c r="E8" s="313" t="str">
        <f>IF($R$2=1,IF(สรุปผลการประเมิน!AR9="","",สรุปผลการประเมิน!AR9),IF(สรุปผลการประเมิน!AR39="","",สรุปผลการประเมิน!AR39))</f>
        <v/>
      </c>
      <c r="F8" s="313" t="str">
        <f>IF($R$2=1,IF(สรุปผลการประเมิน!AS9="","",สรุปผลการประเมิน!AS9),IF(สรุปผลการประเมิน!AS39="","",สรุปผลการประเมิน!AS39))</f>
        <v/>
      </c>
      <c r="G8" s="313" t="str">
        <f>IF($R$2=1,IF(สรุปผลการประเมิน!AT9="","",สรุปผลการประเมิน!AT9),IF(สรุปผลการประเมิน!AT39="","",สรุปผลการประเมิน!AT39))</f>
        <v/>
      </c>
      <c r="H8" s="313" t="str">
        <f>IF($R$2=1,IF(สรุปผลการประเมิน!AU9="","",สรุปผลการประเมิน!AU9),IF(สรุปผลการประเมิน!AU39="","",สรุปผลการประเมิน!AU39))</f>
        <v/>
      </c>
      <c r="I8" s="313" t="str">
        <f>IF($R$2=1,IF(สรุปผลการประเมิน!AV9="","",สรุปผลการประเมิน!AV9),IF(สรุปผลการประเมิน!AV39="","",สรุปผลการประเมิน!AV39))</f>
        <v/>
      </c>
      <c r="J8" s="313" t="str">
        <f>IF($R$2=1,IF(สรุปผลการประเมิน!AW9="","",สรุปผลการประเมิน!AW9),IF(สรุปผลการประเมิน!AW39="","",สรุปผลการประเมิน!AW39))</f>
        <v/>
      </c>
      <c r="K8" s="313" t="str">
        <f>IF($R$2=1,IF(สรุปผลการประเมิน!AX9="","",สรุปผลการประเมิน!AX9),IF(สรุปผลการประเมิน!AX39="","",สรุปผลการประเมิน!AX39))</f>
        <v/>
      </c>
      <c r="L8" s="313" t="str">
        <f>IF($R$2=1,IF(สรุปผลการประเมิน!AY9="","",สรุปผลการประเมิน!AY9),IF(สรุปผลการประเมิน!AY39="","",สรุปผลการประเมิน!AY39))</f>
        <v/>
      </c>
      <c r="M8" s="313" t="str">
        <f>IF($R$2=1,IF(สรุปผลการประเมิน!AZ9="","",สรุปผลการประเมิน!AZ9),IF(สรุปผลการประเมิน!AZ39="","",สรุปผลการประเมิน!AZ39))</f>
        <v/>
      </c>
      <c r="N8" s="313" t="str">
        <f>IF($R$2=1,IF(สรุปผลการประเมิน!BA9="","",สรุปผลการประเมิน!BA9),IF(สรุปผลการประเมิน!BA39="","",สรุปผลการประเมิน!BA39))</f>
        <v/>
      </c>
      <c r="O8" s="313" t="str">
        <f>IF($R$2=1,IF(สรุปผลการประเมิน!BB9="","",สรุปผลการประเมิน!BB9),IF(สรุปผลการประเมิน!BB39="","",สรุปผลการประเมิน!BB39))</f>
        <v/>
      </c>
      <c r="P8" s="313" t="str">
        <f>IF($R$2=1,IF(สรุปผลการประเมิน!BC9="","",สรุปผลการประเมิน!BC9),IF(สรุปผลการประเมิน!BC39="","",สรุปผลการประเมิน!BC39))</f>
        <v/>
      </c>
      <c r="Q8" s="111"/>
      <c r="R8" s="111"/>
      <c r="S8" s="111"/>
    </row>
    <row r="9" spans="1:19" ht="17.100000000000001" customHeight="1" x14ac:dyDescent="0.3">
      <c r="A9" s="312">
        <f t="shared" si="0"/>
        <v>4</v>
      </c>
      <c r="B9" s="313" t="str">
        <f>IF($R$2=1,IF(สรุปผลการประเมิน!AO10="","",สรุปผลการประเมิน!AO10),IF(สรุปผลการประเมิน!AO40="","",สรุปผลการประเมิน!AO40))</f>
        <v/>
      </c>
      <c r="C9" s="313" t="str">
        <f>IF($R$2=1,IF(สรุปผลการประเมิน!AP10="","",สรุปผลการประเมิน!AP10),IF(สรุปผลการประเมิน!AP40="","",สรุปผลการประเมิน!AP40))</f>
        <v/>
      </c>
      <c r="D9" s="313" t="str">
        <f>IF($R$2=1,IF(สรุปผลการประเมิน!AQ10="","",สรุปผลการประเมิน!AQ10),IF(สรุปผลการประเมิน!AQ40="","",สรุปผลการประเมิน!AQ40))</f>
        <v/>
      </c>
      <c r="E9" s="313" t="str">
        <f>IF($R$2=1,IF(สรุปผลการประเมิน!AR10="","",สรุปผลการประเมิน!AR10),IF(สรุปผลการประเมิน!AR40="","",สรุปผลการประเมิน!AR40))</f>
        <v/>
      </c>
      <c r="F9" s="313" t="str">
        <f>IF($R$2=1,IF(สรุปผลการประเมิน!AS10="","",สรุปผลการประเมิน!AS10),IF(สรุปผลการประเมิน!AS40="","",สรุปผลการประเมิน!AS40))</f>
        <v/>
      </c>
      <c r="G9" s="313" t="str">
        <f>IF($R$2=1,IF(สรุปผลการประเมิน!AT10="","",สรุปผลการประเมิน!AT10),IF(สรุปผลการประเมิน!AT40="","",สรุปผลการประเมิน!AT40))</f>
        <v/>
      </c>
      <c r="H9" s="313" t="str">
        <f>IF($R$2=1,IF(สรุปผลการประเมิน!AU10="","",สรุปผลการประเมิน!AU10),IF(สรุปผลการประเมิน!AU40="","",สรุปผลการประเมิน!AU40))</f>
        <v/>
      </c>
      <c r="I9" s="313" t="str">
        <f>IF($R$2=1,IF(สรุปผลการประเมิน!AV10="","",สรุปผลการประเมิน!AV10),IF(สรุปผลการประเมิน!AV40="","",สรุปผลการประเมิน!AV40))</f>
        <v/>
      </c>
      <c r="J9" s="313" t="str">
        <f>IF($R$2=1,IF(สรุปผลการประเมิน!AW10="","",สรุปผลการประเมิน!AW10),IF(สรุปผลการประเมิน!AW40="","",สรุปผลการประเมิน!AW40))</f>
        <v/>
      </c>
      <c r="K9" s="313" t="str">
        <f>IF($R$2=1,IF(สรุปผลการประเมิน!AX10="","",สรุปผลการประเมิน!AX10),IF(สรุปผลการประเมิน!AX40="","",สรุปผลการประเมิน!AX40))</f>
        <v/>
      </c>
      <c r="L9" s="313" t="str">
        <f>IF($R$2=1,IF(สรุปผลการประเมิน!AY10="","",สรุปผลการประเมิน!AY10),IF(สรุปผลการประเมิน!AY40="","",สรุปผลการประเมิน!AY40))</f>
        <v/>
      </c>
      <c r="M9" s="313" t="str">
        <f>IF($R$2=1,IF(สรุปผลการประเมิน!AZ10="","",สรุปผลการประเมิน!AZ10),IF(สรุปผลการประเมิน!AZ40="","",สรุปผลการประเมิน!AZ40))</f>
        <v/>
      </c>
      <c r="N9" s="313" t="str">
        <f>IF($R$2=1,IF(สรุปผลการประเมิน!BA10="","",สรุปผลการประเมิน!BA10),IF(สรุปผลการประเมิน!BA40="","",สรุปผลการประเมิน!BA40))</f>
        <v/>
      </c>
      <c r="O9" s="313" t="str">
        <f>IF($R$2=1,IF(สรุปผลการประเมิน!BB10="","",สรุปผลการประเมิน!BB10),IF(สรุปผลการประเมิน!BB40="","",สรุปผลการประเมิน!BB40))</f>
        <v/>
      </c>
      <c r="P9" s="313" t="str">
        <f>IF($R$2=1,IF(สรุปผลการประเมิน!BC10="","",สรุปผลการประเมิน!BC10),IF(สรุปผลการประเมิน!BC40="","",สรุปผลการประเมิน!BC40))</f>
        <v/>
      </c>
      <c r="Q9" s="111"/>
      <c r="R9" s="111"/>
      <c r="S9" s="111"/>
    </row>
    <row r="10" spans="1:19" ht="17.100000000000001" customHeight="1" x14ac:dyDescent="0.3">
      <c r="A10" s="312">
        <f t="shared" si="0"/>
        <v>5</v>
      </c>
      <c r="B10" s="313" t="str">
        <f>IF($R$2=1,IF(สรุปผลการประเมิน!AO11="","",สรุปผลการประเมิน!AO11),IF(สรุปผลการประเมิน!AO41="","",สรุปผลการประเมิน!AO41))</f>
        <v/>
      </c>
      <c r="C10" s="313" t="str">
        <f>IF($R$2=1,IF(สรุปผลการประเมิน!AP11="","",สรุปผลการประเมิน!AP11),IF(สรุปผลการประเมิน!AP41="","",สรุปผลการประเมิน!AP41))</f>
        <v/>
      </c>
      <c r="D10" s="313" t="str">
        <f>IF($R$2=1,IF(สรุปผลการประเมิน!AQ11="","",สรุปผลการประเมิน!AQ11),IF(สรุปผลการประเมิน!AQ41="","",สรุปผลการประเมิน!AQ41))</f>
        <v/>
      </c>
      <c r="E10" s="313" t="str">
        <f>IF($R$2=1,IF(สรุปผลการประเมิน!AR11="","",สรุปผลการประเมิน!AR11),IF(สรุปผลการประเมิน!AR41="","",สรุปผลการประเมิน!AR41))</f>
        <v/>
      </c>
      <c r="F10" s="313" t="str">
        <f>IF($R$2=1,IF(สรุปผลการประเมิน!AS11="","",สรุปผลการประเมิน!AS11),IF(สรุปผลการประเมิน!AS41="","",สรุปผลการประเมิน!AS41))</f>
        <v/>
      </c>
      <c r="G10" s="313" t="str">
        <f>IF($R$2=1,IF(สรุปผลการประเมิน!AT11="","",สรุปผลการประเมิน!AT11),IF(สรุปผลการประเมิน!AT41="","",สรุปผลการประเมิน!AT41))</f>
        <v/>
      </c>
      <c r="H10" s="313" t="str">
        <f>IF($R$2=1,IF(สรุปผลการประเมิน!AU11="","",สรุปผลการประเมิน!AU11),IF(สรุปผลการประเมิน!AU41="","",สรุปผลการประเมิน!AU41))</f>
        <v/>
      </c>
      <c r="I10" s="313" t="str">
        <f>IF($R$2=1,IF(สรุปผลการประเมิน!AV11="","",สรุปผลการประเมิน!AV11),IF(สรุปผลการประเมิน!AV41="","",สรุปผลการประเมิน!AV41))</f>
        <v/>
      </c>
      <c r="J10" s="313" t="str">
        <f>IF($R$2=1,IF(สรุปผลการประเมิน!AW11="","",สรุปผลการประเมิน!AW11),IF(สรุปผลการประเมิน!AW41="","",สรุปผลการประเมิน!AW41))</f>
        <v/>
      </c>
      <c r="K10" s="313" t="str">
        <f>IF($R$2=1,IF(สรุปผลการประเมิน!AX11="","",สรุปผลการประเมิน!AX11),IF(สรุปผลการประเมิน!AX41="","",สรุปผลการประเมิน!AX41))</f>
        <v/>
      </c>
      <c r="L10" s="313" t="str">
        <f>IF($R$2=1,IF(สรุปผลการประเมิน!AY11="","",สรุปผลการประเมิน!AY11),IF(สรุปผลการประเมิน!AY41="","",สรุปผลการประเมิน!AY41))</f>
        <v/>
      </c>
      <c r="M10" s="313" t="str">
        <f>IF($R$2=1,IF(สรุปผลการประเมิน!AZ11="","",สรุปผลการประเมิน!AZ11),IF(สรุปผลการประเมิน!AZ41="","",สรุปผลการประเมิน!AZ41))</f>
        <v/>
      </c>
      <c r="N10" s="313" t="str">
        <f>IF($R$2=1,IF(สรุปผลการประเมิน!BA11="","",สรุปผลการประเมิน!BA11),IF(สรุปผลการประเมิน!BA41="","",สรุปผลการประเมิน!BA41))</f>
        <v/>
      </c>
      <c r="O10" s="313" t="str">
        <f>IF($R$2=1,IF(สรุปผลการประเมิน!BB11="","",สรุปผลการประเมิน!BB11),IF(สรุปผลการประเมิน!BB41="","",สรุปผลการประเมิน!BB41))</f>
        <v/>
      </c>
      <c r="P10" s="313" t="str">
        <f>IF($R$2=1,IF(สรุปผลการประเมิน!BC11="","",สรุปผลการประเมิน!BC11),IF(สรุปผลการประเมิน!BC41="","",สรุปผลการประเมิน!BC41))</f>
        <v/>
      </c>
      <c r="Q10" s="111"/>
      <c r="R10" s="111"/>
      <c r="S10" s="111"/>
    </row>
    <row r="11" spans="1:19" ht="17.100000000000001" customHeight="1" x14ac:dyDescent="0.3">
      <c r="A11" s="312">
        <f t="shared" si="0"/>
        <v>6</v>
      </c>
      <c r="B11" s="313" t="str">
        <f>IF($R$2=1,IF(สรุปผลการประเมิน!AO12="","",สรุปผลการประเมิน!AO12),IF(สรุปผลการประเมิน!AO42="","",สรุปผลการประเมิน!AO42))</f>
        <v/>
      </c>
      <c r="C11" s="313" t="str">
        <f>IF($R$2=1,IF(สรุปผลการประเมิน!AP12="","",สรุปผลการประเมิน!AP12),IF(สรุปผลการประเมิน!AP42="","",สรุปผลการประเมิน!AP42))</f>
        <v/>
      </c>
      <c r="D11" s="313" t="str">
        <f>IF($R$2=1,IF(สรุปผลการประเมิน!AQ12="","",สรุปผลการประเมิน!AQ12),IF(สรุปผลการประเมิน!AQ42="","",สรุปผลการประเมิน!AQ42))</f>
        <v/>
      </c>
      <c r="E11" s="313" t="str">
        <f>IF($R$2=1,IF(สรุปผลการประเมิน!AR12="","",สรุปผลการประเมิน!AR12),IF(สรุปผลการประเมิน!AR42="","",สรุปผลการประเมิน!AR42))</f>
        <v/>
      </c>
      <c r="F11" s="313" t="str">
        <f>IF($R$2=1,IF(สรุปผลการประเมิน!AS12="","",สรุปผลการประเมิน!AS12),IF(สรุปผลการประเมิน!AS42="","",สรุปผลการประเมิน!AS42))</f>
        <v/>
      </c>
      <c r="G11" s="313" t="str">
        <f>IF($R$2=1,IF(สรุปผลการประเมิน!AT12="","",สรุปผลการประเมิน!AT12),IF(สรุปผลการประเมิน!AT42="","",สรุปผลการประเมิน!AT42))</f>
        <v/>
      </c>
      <c r="H11" s="313" t="str">
        <f>IF($R$2=1,IF(สรุปผลการประเมิน!AU12="","",สรุปผลการประเมิน!AU12),IF(สรุปผลการประเมิน!AU42="","",สรุปผลการประเมิน!AU42))</f>
        <v/>
      </c>
      <c r="I11" s="313" t="str">
        <f>IF($R$2=1,IF(สรุปผลการประเมิน!AV12="","",สรุปผลการประเมิน!AV12),IF(สรุปผลการประเมิน!AV42="","",สรุปผลการประเมิน!AV42))</f>
        <v/>
      </c>
      <c r="J11" s="313" t="str">
        <f>IF($R$2=1,IF(สรุปผลการประเมิน!AW12="","",สรุปผลการประเมิน!AW12),IF(สรุปผลการประเมิน!AW42="","",สรุปผลการประเมิน!AW42))</f>
        <v/>
      </c>
      <c r="K11" s="313" t="str">
        <f>IF($R$2=1,IF(สรุปผลการประเมิน!AX12="","",สรุปผลการประเมิน!AX12),IF(สรุปผลการประเมิน!AX42="","",สรุปผลการประเมิน!AX42))</f>
        <v/>
      </c>
      <c r="L11" s="313" t="str">
        <f>IF($R$2=1,IF(สรุปผลการประเมิน!AY12="","",สรุปผลการประเมิน!AY12),IF(สรุปผลการประเมิน!AY42="","",สรุปผลการประเมิน!AY42))</f>
        <v/>
      </c>
      <c r="M11" s="313" t="str">
        <f>IF($R$2=1,IF(สรุปผลการประเมิน!AZ12="","",สรุปผลการประเมิน!AZ12),IF(สรุปผลการประเมิน!AZ42="","",สรุปผลการประเมิน!AZ42))</f>
        <v/>
      </c>
      <c r="N11" s="313" t="str">
        <f>IF($R$2=1,IF(สรุปผลการประเมิน!BA12="","",สรุปผลการประเมิน!BA12),IF(สรุปผลการประเมิน!BA42="","",สรุปผลการประเมิน!BA42))</f>
        <v/>
      </c>
      <c r="O11" s="313" t="str">
        <f>IF($R$2=1,IF(สรุปผลการประเมิน!BB12="","",สรุปผลการประเมิน!BB12),IF(สรุปผลการประเมิน!BB42="","",สรุปผลการประเมิน!BB42))</f>
        <v/>
      </c>
      <c r="P11" s="313" t="str">
        <f>IF($R$2=1,IF(สรุปผลการประเมิน!BC12="","",สรุปผลการประเมิน!BC12),IF(สรุปผลการประเมิน!BC42="","",สรุปผลการประเมิน!BC42))</f>
        <v/>
      </c>
      <c r="Q11" s="111"/>
      <c r="R11" s="111"/>
      <c r="S11" s="111"/>
    </row>
    <row r="12" spans="1:19" ht="17.100000000000001" customHeight="1" x14ac:dyDescent="0.3">
      <c r="A12" s="312">
        <f t="shared" si="0"/>
        <v>7</v>
      </c>
      <c r="B12" s="313" t="str">
        <f>IF($R$2=1,IF(สรุปผลการประเมิน!AO13="","",สรุปผลการประเมิน!AO13),IF(สรุปผลการประเมิน!AO43="","",สรุปผลการประเมิน!AO43))</f>
        <v/>
      </c>
      <c r="C12" s="313" t="str">
        <f>IF($R$2=1,IF(สรุปผลการประเมิน!AP13="","",สรุปผลการประเมิน!AP13),IF(สรุปผลการประเมิน!AP43="","",สรุปผลการประเมิน!AP43))</f>
        <v/>
      </c>
      <c r="D12" s="313" t="str">
        <f>IF($R$2=1,IF(สรุปผลการประเมิน!AQ13="","",สรุปผลการประเมิน!AQ13),IF(สรุปผลการประเมิน!AQ43="","",สรุปผลการประเมิน!AQ43))</f>
        <v/>
      </c>
      <c r="E12" s="313" t="str">
        <f>IF($R$2=1,IF(สรุปผลการประเมิน!AR13="","",สรุปผลการประเมิน!AR13),IF(สรุปผลการประเมิน!AR43="","",สรุปผลการประเมิน!AR43))</f>
        <v/>
      </c>
      <c r="F12" s="313" t="str">
        <f>IF($R$2=1,IF(สรุปผลการประเมิน!AS13="","",สรุปผลการประเมิน!AS13),IF(สรุปผลการประเมิน!AS43="","",สรุปผลการประเมิน!AS43))</f>
        <v/>
      </c>
      <c r="G12" s="313" t="str">
        <f>IF($R$2=1,IF(สรุปผลการประเมิน!AT13="","",สรุปผลการประเมิน!AT13),IF(สรุปผลการประเมิน!AT43="","",สรุปผลการประเมิน!AT43))</f>
        <v/>
      </c>
      <c r="H12" s="313" t="str">
        <f>IF($R$2=1,IF(สรุปผลการประเมิน!AU13="","",สรุปผลการประเมิน!AU13),IF(สรุปผลการประเมิน!AU43="","",สรุปผลการประเมิน!AU43))</f>
        <v/>
      </c>
      <c r="I12" s="313" t="str">
        <f>IF($R$2=1,IF(สรุปผลการประเมิน!AV13="","",สรุปผลการประเมิน!AV13),IF(สรุปผลการประเมิน!AV43="","",สรุปผลการประเมิน!AV43))</f>
        <v/>
      </c>
      <c r="J12" s="313" t="str">
        <f>IF($R$2=1,IF(สรุปผลการประเมิน!AW13="","",สรุปผลการประเมิน!AW13),IF(สรุปผลการประเมิน!AW43="","",สรุปผลการประเมิน!AW43))</f>
        <v/>
      </c>
      <c r="K12" s="313" t="str">
        <f>IF($R$2=1,IF(สรุปผลการประเมิน!AX13="","",สรุปผลการประเมิน!AX13),IF(สรุปผลการประเมิน!AX43="","",สรุปผลการประเมิน!AX43))</f>
        <v/>
      </c>
      <c r="L12" s="313" t="str">
        <f>IF($R$2=1,IF(สรุปผลการประเมิน!AY13="","",สรุปผลการประเมิน!AY13),IF(สรุปผลการประเมิน!AY43="","",สรุปผลการประเมิน!AY43))</f>
        <v/>
      </c>
      <c r="M12" s="313" t="str">
        <f>IF($R$2=1,IF(สรุปผลการประเมิน!AZ13="","",สรุปผลการประเมิน!AZ13),IF(สรุปผลการประเมิน!AZ43="","",สรุปผลการประเมิน!AZ43))</f>
        <v/>
      </c>
      <c r="N12" s="313" t="str">
        <f>IF($R$2=1,IF(สรุปผลการประเมิน!BA13="","",สรุปผลการประเมิน!BA13),IF(สรุปผลการประเมิน!BA43="","",สรุปผลการประเมิน!BA43))</f>
        <v/>
      </c>
      <c r="O12" s="313" t="str">
        <f>IF($R$2=1,IF(สรุปผลการประเมิน!BB13="","",สรุปผลการประเมิน!BB13),IF(สรุปผลการประเมิน!BB43="","",สรุปผลการประเมิน!BB43))</f>
        <v/>
      </c>
      <c r="P12" s="313" t="str">
        <f>IF($R$2=1,IF(สรุปผลการประเมิน!BC13="","",สรุปผลการประเมิน!BC13),IF(สรุปผลการประเมิน!BC43="","",สรุปผลการประเมิน!BC43))</f>
        <v/>
      </c>
      <c r="Q12" s="111"/>
      <c r="R12" s="111"/>
      <c r="S12" s="111"/>
    </row>
    <row r="13" spans="1:19" ht="17.100000000000001" customHeight="1" x14ac:dyDescent="0.3">
      <c r="A13" s="312">
        <f t="shared" si="0"/>
        <v>8</v>
      </c>
      <c r="B13" s="313" t="str">
        <f>IF($R$2=1,IF(สรุปผลการประเมิน!AO14="","",สรุปผลการประเมิน!AO14),IF(สรุปผลการประเมิน!AO44="","",สรุปผลการประเมิน!AO44))</f>
        <v/>
      </c>
      <c r="C13" s="313" t="str">
        <f>IF($R$2=1,IF(สรุปผลการประเมิน!AP14="","",สรุปผลการประเมิน!AP14),IF(สรุปผลการประเมิน!AP44="","",สรุปผลการประเมิน!AP44))</f>
        <v/>
      </c>
      <c r="D13" s="313" t="str">
        <f>IF($R$2=1,IF(สรุปผลการประเมิน!AQ14="","",สรุปผลการประเมิน!AQ14),IF(สรุปผลการประเมิน!AQ44="","",สรุปผลการประเมิน!AQ44))</f>
        <v/>
      </c>
      <c r="E13" s="313" t="str">
        <f>IF($R$2=1,IF(สรุปผลการประเมิน!AR14="","",สรุปผลการประเมิน!AR14),IF(สรุปผลการประเมิน!AR44="","",สรุปผลการประเมิน!AR44))</f>
        <v/>
      </c>
      <c r="F13" s="313" t="str">
        <f>IF($R$2=1,IF(สรุปผลการประเมิน!AS14="","",สรุปผลการประเมิน!AS14),IF(สรุปผลการประเมิน!AS44="","",สรุปผลการประเมิน!AS44))</f>
        <v/>
      </c>
      <c r="G13" s="313" t="str">
        <f>IF($R$2=1,IF(สรุปผลการประเมิน!AT14="","",สรุปผลการประเมิน!AT14),IF(สรุปผลการประเมิน!AT44="","",สรุปผลการประเมิน!AT44))</f>
        <v/>
      </c>
      <c r="H13" s="313" t="str">
        <f>IF($R$2=1,IF(สรุปผลการประเมิน!AU14="","",สรุปผลการประเมิน!AU14),IF(สรุปผลการประเมิน!AU44="","",สรุปผลการประเมิน!AU44))</f>
        <v/>
      </c>
      <c r="I13" s="313" t="str">
        <f>IF($R$2=1,IF(สรุปผลการประเมิน!AV14="","",สรุปผลการประเมิน!AV14),IF(สรุปผลการประเมิน!AV44="","",สรุปผลการประเมิน!AV44))</f>
        <v/>
      </c>
      <c r="J13" s="313" t="str">
        <f>IF($R$2=1,IF(สรุปผลการประเมิน!AW14="","",สรุปผลการประเมิน!AW14),IF(สรุปผลการประเมิน!AW44="","",สรุปผลการประเมิน!AW44))</f>
        <v/>
      </c>
      <c r="K13" s="313" t="str">
        <f>IF($R$2=1,IF(สรุปผลการประเมิน!AX14="","",สรุปผลการประเมิน!AX14),IF(สรุปผลการประเมิน!AX44="","",สรุปผลการประเมิน!AX44))</f>
        <v/>
      </c>
      <c r="L13" s="313" t="str">
        <f>IF($R$2=1,IF(สรุปผลการประเมิน!AY14="","",สรุปผลการประเมิน!AY14),IF(สรุปผลการประเมิน!AY44="","",สรุปผลการประเมิน!AY44))</f>
        <v/>
      </c>
      <c r="M13" s="313" t="str">
        <f>IF($R$2=1,IF(สรุปผลการประเมิน!AZ14="","",สรุปผลการประเมิน!AZ14),IF(สรุปผลการประเมิน!AZ44="","",สรุปผลการประเมิน!AZ44))</f>
        <v/>
      </c>
      <c r="N13" s="313" t="str">
        <f>IF($R$2=1,IF(สรุปผลการประเมิน!BA14="","",สรุปผลการประเมิน!BA14),IF(สรุปผลการประเมิน!BA44="","",สรุปผลการประเมิน!BA44))</f>
        <v/>
      </c>
      <c r="O13" s="313" t="str">
        <f>IF($R$2=1,IF(สรุปผลการประเมิน!BB14="","",สรุปผลการประเมิน!BB14),IF(สรุปผลการประเมิน!BB44="","",สรุปผลการประเมิน!BB44))</f>
        <v/>
      </c>
      <c r="P13" s="313" t="str">
        <f>IF($R$2=1,IF(สรุปผลการประเมิน!BC14="","",สรุปผลการประเมิน!BC14),IF(สรุปผลการประเมิน!BC44="","",สรุปผลการประเมิน!BC44))</f>
        <v/>
      </c>
      <c r="Q13" s="111"/>
      <c r="R13" s="111"/>
      <c r="S13" s="111"/>
    </row>
    <row r="14" spans="1:19" ht="17.100000000000001" customHeight="1" x14ac:dyDescent="0.3">
      <c r="A14" s="312">
        <f t="shared" si="0"/>
        <v>9</v>
      </c>
      <c r="B14" s="313" t="str">
        <f>IF($R$2=1,IF(สรุปผลการประเมิน!AO15="","",สรุปผลการประเมิน!AO15),IF(สรุปผลการประเมิน!AO45="","",สรุปผลการประเมิน!AO45))</f>
        <v/>
      </c>
      <c r="C14" s="313" t="str">
        <f>IF($R$2=1,IF(สรุปผลการประเมิน!AP15="","",สรุปผลการประเมิน!AP15),IF(สรุปผลการประเมิน!AP45="","",สรุปผลการประเมิน!AP45))</f>
        <v/>
      </c>
      <c r="D14" s="313" t="str">
        <f>IF($R$2=1,IF(สรุปผลการประเมิน!AQ15="","",สรุปผลการประเมิน!AQ15),IF(สรุปผลการประเมิน!AQ45="","",สรุปผลการประเมิน!AQ45))</f>
        <v/>
      </c>
      <c r="E14" s="313" t="str">
        <f>IF($R$2=1,IF(สรุปผลการประเมิน!AR15="","",สรุปผลการประเมิน!AR15),IF(สรุปผลการประเมิน!AR45="","",สรุปผลการประเมิน!AR45))</f>
        <v/>
      </c>
      <c r="F14" s="313" t="str">
        <f>IF($R$2=1,IF(สรุปผลการประเมิน!AS15="","",สรุปผลการประเมิน!AS15),IF(สรุปผลการประเมิน!AS45="","",สรุปผลการประเมิน!AS45))</f>
        <v/>
      </c>
      <c r="G14" s="313" t="str">
        <f>IF($R$2=1,IF(สรุปผลการประเมิน!AT15="","",สรุปผลการประเมิน!AT15),IF(สรุปผลการประเมิน!AT45="","",สรุปผลการประเมิน!AT45))</f>
        <v/>
      </c>
      <c r="H14" s="313" t="str">
        <f>IF($R$2=1,IF(สรุปผลการประเมิน!AU15="","",สรุปผลการประเมิน!AU15),IF(สรุปผลการประเมิน!AU45="","",สรุปผลการประเมิน!AU45))</f>
        <v/>
      </c>
      <c r="I14" s="313" t="str">
        <f>IF($R$2=1,IF(สรุปผลการประเมิน!AV15="","",สรุปผลการประเมิน!AV15),IF(สรุปผลการประเมิน!AV45="","",สรุปผลการประเมิน!AV45))</f>
        <v/>
      </c>
      <c r="J14" s="313" t="str">
        <f>IF($R$2=1,IF(สรุปผลการประเมิน!AW15="","",สรุปผลการประเมิน!AW15),IF(สรุปผลการประเมิน!AW45="","",สรุปผลการประเมิน!AW45))</f>
        <v/>
      </c>
      <c r="K14" s="313" t="str">
        <f>IF($R$2=1,IF(สรุปผลการประเมิน!AX15="","",สรุปผลการประเมิน!AX15),IF(สรุปผลการประเมิน!AX45="","",สรุปผลการประเมิน!AX45))</f>
        <v/>
      </c>
      <c r="L14" s="313" t="str">
        <f>IF($R$2=1,IF(สรุปผลการประเมิน!AY15="","",สรุปผลการประเมิน!AY15),IF(สรุปผลการประเมิน!AY45="","",สรุปผลการประเมิน!AY45))</f>
        <v/>
      </c>
      <c r="M14" s="313" t="str">
        <f>IF($R$2=1,IF(สรุปผลการประเมิน!AZ15="","",สรุปผลการประเมิน!AZ15),IF(สรุปผลการประเมิน!AZ45="","",สรุปผลการประเมิน!AZ45))</f>
        <v/>
      </c>
      <c r="N14" s="313" t="str">
        <f>IF($R$2=1,IF(สรุปผลการประเมิน!BA15="","",สรุปผลการประเมิน!BA15),IF(สรุปผลการประเมิน!BA45="","",สรุปผลการประเมิน!BA45))</f>
        <v/>
      </c>
      <c r="O14" s="313" t="str">
        <f>IF($R$2=1,IF(สรุปผลการประเมิน!BB15="","",สรุปผลการประเมิน!BB15),IF(สรุปผลการประเมิน!BB45="","",สรุปผลการประเมิน!BB45))</f>
        <v/>
      </c>
      <c r="P14" s="313" t="str">
        <f>IF($R$2=1,IF(สรุปผลการประเมิน!BC15="","",สรุปผลการประเมิน!BC15),IF(สรุปผลการประเมิน!BC45="","",สรุปผลการประเมิน!BC45))</f>
        <v/>
      </c>
      <c r="Q14" s="111"/>
      <c r="R14" s="111"/>
      <c r="S14" s="111"/>
    </row>
    <row r="15" spans="1:19" ht="17.100000000000001" customHeight="1" x14ac:dyDescent="0.3">
      <c r="A15" s="312">
        <f t="shared" si="0"/>
        <v>10</v>
      </c>
      <c r="B15" s="313" t="str">
        <f>IF($R$2=1,IF(สรุปผลการประเมิน!AO16="","",สรุปผลการประเมิน!AO16),IF(สรุปผลการประเมิน!AO46="","",สรุปผลการประเมิน!AO46))</f>
        <v/>
      </c>
      <c r="C15" s="313" t="str">
        <f>IF($R$2=1,IF(สรุปผลการประเมิน!AP16="","",สรุปผลการประเมิน!AP16),IF(สรุปผลการประเมิน!AP46="","",สรุปผลการประเมิน!AP46))</f>
        <v/>
      </c>
      <c r="D15" s="313" t="str">
        <f>IF($R$2=1,IF(สรุปผลการประเมิน!AQ16="","",สรุปผลการประเมิน!AQ16),IF(สรุปผลการประเมิน!AQ46="","",สรุปผลการประเมิน!AQ46))</f>
        <v/>
      </c>
      <c r="E15" s="313" t="str">
        <f>IF($R$2=1,IF(สรุปผลการประเมิน!AR16="","",สรุปผลการประเมิน!AR16),IF(สรุปผลการประเมิน!AR46="","",สรุปผลการประเมิน!AR46))</f>
        <v/>
      </c>
      <c r="F15" s="313" t="str">
        <f>IF($R$2=1,IF(สรุปผลการประเมิน!AS16="","",สรุปผลการประเมิน!AS16),IF(สรุปผลการประเมิน!AS46="","",สรุปผลการประเมิน!AS46))</f>
        <v/>
      </c>
      <c r="G15" s="313" t="str">
        <f>IF($R$2=1,IF(สรุปผลการประเมิน!AT16="","",สรุปผลการประเมิน!AT16),IF(สรุปผลการประเมิน!AT46="","",สรุปผลการประเมิน!AT46))</f>
        <v/>
      </c>
      <c r="H15" s="313" t="str">
        <f>IF($R$2=1,IF(สรุปผลการประเมิน!AU16="","",สรุปผลการประเมิน!AU16),IF(สรุปผลการประเมิน!AU46="","",สรุปผลการประเมิน!AU46))</f>
        <v/>
      </c>
      <c r="I15" s="313" t="str">
        <f>IF($R$2=1,IF(สรุปผลการประเมิน!AV16="","",สรุปผลการประเมิน!AV16),IF(สรุปผลการประเมิน!AV46="","",สรุปผลการประเมิน!AV46))</f>
        <v/>
      </c>
      <c r="J15" s="313" t="str">
        <f>IF($R$2=1,IF(สรุปผลการประเมิน!AW16="","",สรุปผลการประเมิน!AW16),IF(สรุปผลการประเมิน!AW46="","",สรุปผลการประเมิน!AW46))</f>
        <v/>
      </c>
      <c r="K15" s="313" t="str">
        <f>IF($R$2=1,IF(สรุปผลการประเมิน!AX16="","",สรุปผลการประเมิน!AX16),IF(สรุปผลการประเมิน!AX46="","",สรุปผลการประเมิน!AX46))</f>
        <v/>
      </c>
      <c r="L15" s="313" t="str">
        <f>IF($R$2=1,IF(สรุปผลการประเมิน!AY16="","",สรุปผลการประเมิน!AY16),IF(สรุปผลการประเมิน!AY46="","",สรุปผลการประเมิน!AY46))</f>
        <v/>
      </c>
      <c r="M15" s="313" t="str">
        <f>IF($R$2=1,IF(สรุปผลการประเมิน!AZ16="","",สรุปผลการประเมิน!AZ16),IF(สรุปผลการประเมิน!AZ46="","",สรุปผลการประเมิน!AZ46))</f>
        <v/>
      </c>
      <c r="N15" s="313" t="str">
        <f>IF($R$2=1,IF(สรุปผลการประเมิน!BA16="","",สรุปผลการประเมิน!BA16),IF(สรุปผลการประเมิน!BA46="","",สรุปผลการประเมิน!BA46))</f>
        <v/>
      </c>
      <c r="O15" s="313" t="str">
        <f>IF($R$2=1,IF(สรุปผลการประเมิน!BB16="","",สรุปผลการประเมิน!BB16),IF(สรุปผลการประเมิน!BB46="","",สรุปผลการประเมิน!BB46))</f>
        <v/>
      </c>
      <c r="P15" s="313" t="str">
        <f>IF($R$2=1,IF(สรุปผลการประเมิน!BC16="","",สรุปผลการประเมิน!BC16),IF(สรุปผลการประเมิน!BC46="","",สรุปผลการประเมิน!BC46))</f>
        <v/>
      </c>
      <c r="Q15" s="111"/>
      <c r="R15" s="111"/>
      <c r="S15" s="111"/>
    </row>
    <row r="16" spans="1:19" ht="17.100000000000001" customHeight="1" x14ac:dyDescent="0.3">
      <c r="A16" s="312">
        <f t="shared" si="0"/>
        <v>11</v>
      </c>
      <c r="B16" s="313" t="str">
        <f>IF($R$2=1,IF(สรุปผลการประเมิน!AO17="","",สรุปผลการประเมิน!AO17),IF(สรุปผลการประเมิน!AO47="","",สรุปผลการประเมิน!AO47))</f>
        <v/>
      </c>
      <c r="C16" s="313" t="str">
        <f>IF($R$2=1,IF(สรุปผลการประเมิน!AP17="","",สรุปผลการประเมิน!AP17),IF(สรุปผลการประเมิน!AP47="","",สรุปผลการประเมิน!AP47))</f>
        <v/>
      </c>
      <c r="D16" s="313" t="str">
        <f>IF($R$2=1,IF(สรุปผลการประเมิน!AQ17="","",สรุปผลการประเมิน!AQ17),IF(สรุปผลการประเมิน!AQ47="","",สรุปผลการประเมิน!AQ47))</f>
        <v/>
      </c>
      <c r="E16" s="313" t="str">
        <f>IF($R$2=1,IF(สรุปผลการประเมิน!AR17="","",สรุปผลการประเมิน!AR17),IF(สรุปผลการประเมิน!AR47="","",สรุปผลการประเมิน!AR47))</f>
        <v/>
      </c>
      <c r="F16" s="313" t="str">
        <f>IF($R$2=1,IF(สรุปผลการประเมิน!AS17="","",สรุปผลการประเมิน!AS17),IF(สรุปผลการประเมิน!AS47="","",สรุปผลการประเมิน!AS47))</f>
        <v/>
      </c>
      <c r="G16" s="313" t="str">
        <f>IF($R$2=1,IF(สรุปผลการประเมิน!AT17="","",สรุปผลการประเมิน!AT17),IF(สรุปผลการประเมิน!AT47="","",สรุปผลการประเมิน!AT47))</f>
        <v/>
      </c>
      <c r="H16" s="313" t="str">
        <f>IF($R$2=1,IF(สรุปผลการประเมิน!AU17="","",สรุปผลการประเมิน!AU17),IF(สรุปผลการประเมิน!AU47="","",สรุปผลการประเมิน!AU47))</f>
        <v/>
      </c>
      <c r="I16" s="313" t="str">
        <f>IF($R$2=1,IF(สรุปผลการประเมิน!AV17="","",สรุปผลการประเมิน!AV17),IF(สรุปผลการประเมิน!AV47="","",สรุปผลการประเมิน!AV47))</f>
        <v/>
      </c>
      <c r="J16" s="313" t="str">
        <f>IF($R$2=1,IF(สรุปผลการประเมิน!AW17="","",สรุปผลการประเมิน!AW17),IF(สรุปผลการประเมิน!AW47="","",สรุปผลการประเมิน!AW47))</f>
        <v/>
      </c>
      <c r="K16" s="313" t="str">
        <f>IF($R$2=1,IF(สรุปผลการประเมิน!AX17="","",สรุปผลการประเมิน!AX17),IF(สรุปผลการประเมิน!AX47="","",สรุปผลการประเมิน!AX47))</f>
        <v/>
      </c>
      <c r="L16" s="313" t="str">
        <f>IF($R$2=1,IF(สรุปผลการประเมิน!AY17="","",สรุปผลการประเมิน!AY17),IF(สรุปผลการประเมิน!AY47="","",สรุปผลการประเมิน!AY47))</f>
        <v/>
      </c>
      <c r="M16" s="313" t="str">
        <f>IF($R$2=1,IF(สรุปผลการประเมิน!AZ17="","",สรุปผลการประเมิน!AZ17),IF(สรุปผลการประเมิน!AZ47="","",สรุปผลการประเมิน!AZ47))</f>
        <v/>
      </c>
      <c r="N16" s="313" t="str">
        <f>IF($R$2=1,IF(สรุปผลการประเมิน!BA17="","",สรุปผลการประเมิน!BA17),IF(สรุปผลการประเมิน!BA47="","",สรุปผลการประเมิน!BA47))</f>
        <v/>
      </c>
      <c r="O16" s="313" t="str">
        <f>IF($R$2=1,IF(สรุปผลการประเมิน!BB17="","",สรุปผลการประเมิน!BB17),IF(สรุปผลการประเมิน!BB47="","",สรุปผลการประเมิน!BB47))</f>
        <v/>
      </c>
      <c r="P16" s="313" t="str">
        <f>IF($R$2=1,IF(สรุปผลการประเมิน!BC17="","",สรุปผลการประเมิน!BC17),IF(สรุปผลการประเมิน!BC47="","",สรุปผลการประเมิน!BC47))</f>
        <v/>
      </c>
      <c r="Q16" s="111"/>
      <c r="R16" s="111"/>
      <c r="S16" s="111"/>
    </row>
    <row r="17" spans="1:19" ht="17.100000000000001" customHeight="1" x14ac:dyDescent="0.3">
      <c r="A17" s="312">
        <f t="shared" si="0"/>
        <v>12</v>
      </c>
      <c r="B17" s="313" t="str">
        <f>IF($R$2=1,IF(สรุปผลการประเมิน!AO18="","",สรุปผลการประเมิน!AO18),IF(สรุปผลการประเมิน!AO48="","",สรุปผลการประเมิน!AO48))</f>
        <v/>
      </c>
      <c r="C17" s="313" t="str">
        <f>IF($R$2=1,IF(สรุปผลการประเมิน!AP18="","",สรุปผลการประเมิน!AP18),IF(สรุปผลการประเมิน!AP48="","",สรุปผลการประเมิน!AP48))</f>
        <v/>
      </c>
      <c r="D17" s="313" t="str">
        <f>IF($R$2=1,IF(สรุปผลการประเมิน!AQ18="","",สรุปผลการประเมิน!AQ18),IF(สรุปผลการประเมิน!AQ48="","",สรุปผลการประเมิน!AQ48))</f>
        <v/>
      </c>
      <c r="E17" s="313" t="str">
        <f>IF($R$2=1,IF(สรุปผลการประเมิน!AR18="","",สรุปผลการประเมิน!AR18),IF(สรุปผลการประเมิน!AR48="","",สรุปผลการประเมิน!AR48))</f>
        <v/>
      </c>
      <c r="F17" s="313" t="str">
        <f>IF($R$2=1,IF(สรุปผลการประเมิน!AS18="","",สรุปผลการประเมิน!AS18),IF(สรุปผลการประเมิน!AS48="","",สรุปผลการประเมิน!AS48))</f>
        <v/>
      </c>
      <c r="G17" s="313" t="str">
        <f>IF($R$2=1,IF(สรุปผลการประเมิน!AT18="","",สรุปผลการประเมิน!AT18),IF(สรุปผลการประเมิน!AT48="","",สรุปผลการประเมิน!AT48))</f>
        <v/>
      </c>
      <c r="H17" s="313" t="str">
        <f>IF($R$2=1,IF(สรุปผลการประเมิน!AU18="","",สรุปผลการประเมิน!AU18),IF(สรุปผลการประเมิน!AU48="","",สรุปผลการประเมิน!AU48))</f>
        <v/>
      </c>
      <c r="I17" s="313" t="str">
        <f>IF($R$2=1,IF(สรุปผลการประเมิน!AV18="","",สรุปผลการประเมิน!AV18),IF(สรุปผลการประเมิน!AV48="","",สรุปผลการประเมิน!AV48))</f>
        <v/>
      </c>
      <c r="J17" s="313" t="str">
        <f>IF($R$2=1,IF(สรุปผลการประเมิน!AW18="","",สรุปผลการประเมิน!AW18),IF(สรุปผลการประเมิน!AW48="","",สรุปผลการประเมิน!AW48))</f>
        <v/>
      </c>
      <c r="K17" s="313" t="str">
        <f>IF($R$2=1,IF(สรุปผลการประเมิน!AX18="","",สรุปผลการประเมิน!AX18),IF(สรุปผลการประเมิน!AX48="","",สรุปผลการประเมิน!AX48))</f>
        <v/>
      </c>
      <c r="L17" s="313" t="str">
        <f>IF($R$2=1,IF(สรุปผลการประเมิน!AY18="","",สรุปผลการประเมิน!AY18),IF(สรุปผลการประเมิน!AY48="","",สรุปผลการประเมิน!AY48))</f>
        <v/>
      </c>
      <c r="M17" s="313" t="str">
        <f>IF($R$2=1,IF(สรุปผลการประเมิน!AZ18="","",สรุปผลการประเมิน!AZ18),IF(สรุปผลการประเมิน!AZ48="","",สรุปผลการประเมิน!AZ48))</f>
        <v/>
      </c>
      <c r="N17" s="313" t="str">
        <f>IF($R$2=1,IF(สรุปผลการประเมิน!BA18="","",สรุปผลการประเมิน!BA18),IF(สรุปผลการประเมิน!BA48="","",สรุปผลการประเมิน!BA48))</f>
        <v/>
      </c>
      <c r="O17" s="313" t="str">
        <f>IF($R$2=1,IF(สรุปผลการประเมิน!BB18="","",สรุปผลการประเมิน!BB18),IF(สรุปผลการประเมิน!BB48="","",สรุปผลการประเมิน!BB48))</f>
        <v/>
      </c>
      <c r="P17" s="313" t="str">
        <f>IF($R$2=1,IF(สรุปผลการประเมิน!BC18="","",สรุปผลการประเมิน!BC18),IF(สรุปผลการประเมิน!BC48="","",สรุปผลการประเมิน!BC48))</f>
        <v/>
      </c>
      <c r="Q17" s="111"/>
      <c r="R17" s="111"/>
      <c r="S17" s="111"/>
    </row>
    <row r="18" spans="1:19" ht="17.100000000000001" customHeight="1" x14ac:dyDescent="0.3">
      <c r="A18" s="312">
        <f t="shared" si="0"/>
        <v>13</v>
      </c>
      <c r="B18" s="313" t="str">
        <f>IF($R$2=1,IF(สรุปผลการประเมิน!AO19="","",สรุปผลการประเมิน!AO19),IF(สรุปผลการประเมิน!AO49="","",สรุปผลการประเมิน!AO49))</f>
        <v/>
      </c>
      <c r="C18" s="313" t="str">
        <f>IF($R$2=1,IF(สรุปผลการประเมิน!AP19="","",สรุปผลการประเมิน!AP19),IF(สรุปผลการประเมิน!AP49="","",สรุปผลการประเมิน!AP49))</f>
        <v/>
      </c>
      <c r="D18" s="313" t="str">
        <f>IF($R$2=1,IF(สรุปผลการประเมิน!AQ19="","",สรุปผลการประเมิน!AQ19),IF(สรุปผลการประเมิน!AQ49="","",สรุปผลการประเมิน!AQ49))</f>
        <v/>
      </c>
      <c r="E18" s="313" t="str">
        <f>IF($R$2=1,IF(สรุปผลการประเมิน!AR19="","",สรุปผลการประเมิน!AR19),IF(สรุปผลการประเมิน!AR49="","",สรุปผลการประเมิน!AR49))</f>
        <v/>
      </c>
      <c r="F18" s="313" t="str">
        <f>IF($R$2=1,IF(สรุปผลการประเมิน!AS19="","",สรุปผลการประเมิน!AS19),IF(สรุปผลการประเมิน!AS49="","",สรุปผลการประเมิน!AS49))</f>
        <v/>
      </c>
      <c r="G18" s="313" t="str">
        <f>IF($R$2=1,IF(สรุปผลการประเมิน!AT19="","",สรุปผลการประเมิน!AT19),IF(สรุปผลการประเมิน!AT49="","",สรุปผลการประเมิน!AT49))</f>
        <v/>
      </c>
      <c r="H18" s="313" t="str">
        <f>IF($R$2=1,IF(สรุปผลการประเมิน!AU19="","",สรุปผลการประเมิน!AU19),IF(สรุปผลการประเมิน!AU49="","",สรุปผลการประเมิน!AU49))</f>
        <v/>
      </c>
      <c r="I18" s="313" t="str">
        <f>IF($R$2=1,IF(สรุปผลการประเมิน!AV19="","",สรุปผลการประเมิน!AV19),IF(สรุปผลการประเมิน!AV49="","",สรุปผลการประเมิน!AV49))</f>
        <v/>
      </c>
      <c r="J18" s="313" t="str">
        <f>IF($R$2=1,IF(สรุปผลการประเมิน!AW19="","",สรุปผลการประเมิน!AW19),IF(สรุปผลการประเมิน!AW49="","",สรุปผลการประเมิน!AW49))</f>
        <v/>
      </c>
      <c r="K18" s="313" t="str">
        <f>IF($R$2=1,IF(สรุปผลการประเมิน!AX19="","",สรุปผลการประเมิน!AX19),IF(สรุปผลการประเมิน!AX49="","",สรุปผลการประเมิน!AX49))</f>
        <v/>
      </c>
      <c r="L18" s="313" t="str">
        <f>IF($R$2=1,IF(สรุปผลการประเมิน!AY19="","",สรุปผลการประเมิน!AY19),IF(สรุปผลการประเมิน!AY49="","",สรุปผลการประเมิน!AY49))</f>
        <v/>
      </c>
      <c r="M18" s="313" t="str">
        <f>IF($R$2=1,IF(สรุปผลการประเมิน!AZ19="","",สรุปผลการประเมิน!AZ19),IF(สรุปผลการประเมิน!AZ49="","",สรุปผลการประเมิน!AZ49))</f>
        <v/>
      </c>
      <c r="N18" s="313" t="str">
        <f>IF($R$2=1,IF(สรุปผลการประเมิน!BA19="","",สรุปผลการประเมิน!BA19),IF(สรุปผลการประเมิน!BA49="","",สรุปผลการประเมิน!BA49))</f>
        <v/>
      </c>
      <c r="O18" s="313" t="str">
        <f>IF($R$2=1,IF(สรุปผลการประเมิน!BB19="","",สรุปผลการประเมิน!BB19),IF(สรุปผลการประเมิน!BB49="","",สรุปผลการประเมิน!BB49))</f>
        <v/>
      </c>
      <c r="P18" s="313" t="str">
        <f>IF($R$2=1,IF(สรุปผลการประเมิน!BC19="","",สรุปผลการประเมิน!BC19),IF(สรุปผลการประเมิน!BC49="","",สรุปผลการประเมิน!BC49))</f>
        <v/>
      </c>
      <c r="Q18" s="111"/>
      <c r="R18" s="111"/>
      <c r="S18" s="111"/>
    </row>
    <row r="19" spans="1:19" ht="17.100000000000001" customHeight="1" x14ac:dyDescent="0.3">
      <c r="A19" s="312">
        <f t="shared" si="0"/>
        <v>14</v>
      </c>
      <c r="B19" s="313" t="str">
        <f>IF($R$2=1,IF(สรุปผลการประเมิน!AO20="","",สรุปผลการประเมิน!AO20),IF(สรุปผลการประเมิน!AO50="","",สรุปผลการประเมิน!AO50))</f>
        <v/>
      </c>
      <c r="C19" s="313" t="str">
        <f>IF($R$2=1,IF(สรุปผลการประเมิน!AP20="","",สรุปผลการประเมิน!AP20),IF(สรุปผลการประเมิน!AP50="","",สรุปผลการประเมิน!AP50))</f>
        <v/>
      </c>
      <c r="D19" s="313" t="str">
        <f>IF($R$2=1,IF(สรุปผลการประเมิน!AQ20="","",สรุปผลการประเมิน!AQ20),IF(สรุปผลการประเมิน!AQ50="","",สรุปผลการประเมิน!AQ50))</f>
        <v/>
      </c>
      <c r="E19" s="313" t="str">
        <f>IF($R$2=1,IF(สรุปผลการประเมิน!AR20="","",สรุปผลการประเมิน!AR20),IF(สรุปผลการประเมิน!AR50="","",สรุปผลการประเมิน!AR50))</f>
        <v/>
      </c>
      <c r="F19" s="313" t="str">
        <f>IF($R$2=1,IF(สรุปผลการประเมิน!AS20="","",สรุปผลการประเมิน!AS20),IF(สรุปผลการประเมิน!AS50="","",สรุปผลการประเมิน!AS50))</f>
        <v/>
      </c>
      <c r="G19" s="313" t="str">
        <f>IF($R$2=1,IF(สรุปผลการประเมิน!AT20="","",สรุปผลการประเมิน!AT20),IF(สรุปผลการประเมิน!AT50="","",สรุปผลการประเมิน!AT50))</f>
        <v/>
      </c>
      <c r="H19" s="313" t="str">
        <f>IF($R$2=1,IF(สรุปผลการประเมิน!AU20="","",สรุปผลการประเมิน!AU20),IF(สรุปผลการประเมิน!AU50="","",สรุปผลการประเมิน!AU50))</f>
        <v/>
      </c>
      <c r="I19" s="313" t="str">
        <f>IF($R$2=1,IF(สรุปผลการประเมิน!AV20="","",สรุปผลการประเมิน!AV20),IF(สรุปผลการประเมิน!AV50="","",สรุปผลการประเมิน!AV50))</f>
        <v/>
      </c>
      <c r="J19" s="313" t="str">
        <f>IF($R$2=1,IF(สรุปผลการประเมิน!AW20="","",สรุปผลการประเมิน!AW20),IF(สรุปผลการประเมิน!AW50="","",สรุปผลการประเมิน!AW50))</f>
        <v/>
      </c>
      <c r="K19" s="313" t="str">
        <f>IF($R$2=1,IF(สรุปผลการประเมิน!AX20="","",สรุปผลการประเมิน!AX20),IF(สรุปผลการประเมิน!AX50="","",สรุปผลการประเมิน!AX50))</f>
        <v/>
      </c>
      <c r="L19" s="313" t="str">
        <f>IF($R$2=1,IF(สรุปผลการประเมิน!AY20="","",สรุปผลการประเมิน!AY20),IF(สรุปผลการประเมิน!AY50="","",สรุปผลการประเมิน!AY50))</f>
        <v/>
      </c>
      <c r="M19" s="313" t="str">
        <f>IF($R$2=1,IF(สรุปผลการประเมิน!AZ20="","",สรุปผลการประเมิน!AZ20),IF(สรุปผลการประเมิน!AZ50="","",สรุปผลการประเมิน!AZ50))</f>
        <v/>
      </c>
      <c r="N19" s="313" t="str">
        <f>IF($R$2=1,IF(สรุปผลการประเมิน!BA20="","",สรุปผลการประเมิน!BA20),IF(สรุปผลการประเมิน!BA50="","",สรุปผลการประเมิน!BA50))</f>
        <v/>
      </c>
      <c r="O19" s="313" t="str">
        <f>IF($R$2=1,IF(สรุปผลการประเมิน!BB20="","",สรุปผลการประเมิน!BB20),IF(สรุปผลการประเมิน!BB50="","",สรุปผลการประเมิน!BB50))</f>
        <v/>
      </c>
      <c r="P19" s="313" t="str">
        <f>IF($R$2=1,IF(สรุปผลการประเมิน!BC20="","",สรุปผลการประเมิน!BC20),IF(สรุปผลการประเมิน!BC50="","",สรุปผลการประเมิน!BC50))</f>
        <v/>
      </c>
      <c r="Q19" s="111"/>
      <c r="R19" s="111"/>
      <c r="S19" s="111"/>
    </row>
    <row r="20" spans="1:19" ht="17.100000000000001" customHeight="1" x14ac:dyDescent="0.3">
      <c r="A20" s="312">
        <f t="shared" si="0"/>
        <v>15</v>
      </c>
      <c r="B20" s="313" t="str">
        <f>IF($R$2=1,IF(สรุปผลการประเมิน!AO21="","",สรุปผลการประเมิน!AO21),IF(สรุปผลการประเมิน!AO51="","",สรุปผลการประเมิน!AO51))</f>
        <v/>
      </c>
      <c r="C20" s="313" t="str">
        <f>IF($R$2=1,IF(สรุปผลการประเมิน!AP21="","",สรุปผลการประเมิน!AP21),IF(สรุปผลการประเมิน!AP51="","",สรุปผลการประเมิน!AP51))</f>
        <v/>
      </c>
      <c r="D20" s="313" t="str">
        <f>IF($R$2=1,IF(สรุปผลการประเมิน!AQ21="","",สรุปผลการประเมิน!AQ21),IF(สรุปผลการประเมิน!AQ51="","",สรุปผลการประเมิน!AQ51))</f>
        <v/>
      </c>
      <c r="E20" s="313" t="str">
        <f>IF($R$2=1,IF(สรุปผลการประเมิน!AR21="","",สรุปผลการประเมิน!AR21),IF(สรุปผลการประเมิน!AR51="","",สรุปผลการประเมิน!AR51))</f>
        <v/>
      </c>
      <c r="F20" s="313" t="str">
        <f>IF($R$2=1,IF(สรุปผลการประเมิน!AS21="","",สรุปผลการประเมิน!AS21),IF(สรุปผลการประเมิน!AS51="","",สรุปผลการประเมิน!AS51))</f>
        <v/>
      </c>
      <c r="G20" s="313" t="str">
        <f>IF($R$2=1,IF(สรุปผลการประเมิน!AT21="","",สรุปผลการประเมิน!AT21),IF(สรุปผลการประเมิน!AT51="","",สรุปผลการประเมิน!AT51))</f>
        <v/>
      </c>
      <c r="H20" s="313" t="str">
        <f>IF($R$2=1,IF(สรุปผลการประเมิน!AU21="","",สรุปผลการประเมิน!AU21),IF(สรุปผลการประเมิน!AU51="","",สรุปผลการประเมิน!AU51))</f>
        <v/>
      </c>
      <c r="I20" s="313" t="str">
        <f>IF($R$2=1,IF(สรุปผลการประเมิน!AV21="","",สรุปผลการประเมิน!AV21),IF(สรุปผลการประเมิน!AV51="","",สรุปผลการประเมิน!AV51))</f>
        <v/>
      </c>
      <c r="J20" s="313" t="str">
        <f>IF($R$2=1,IF(สรุปผลการประเมิน!AW21="","",สรุปผลการประเมิน!AW21),IF(สรุปผลการประเมิน!AW51="","",สรุปผลการประเมิน!AW51))</f>
        <v/>
      </c>
      <c r="K20" s="313" t="str">
        <f>IF($R$2=1,IF(สรุปผลการประเมิน!AX21="","",สรุปผลการประเมิน!AX21),IF(สรุปผลการประเมิน!AX51="","",สรุปผลการประเมิน!AX51))</f>
        <v/>
      </c>
      <c r="L20" s="313" t="str">
        <f>IF($R$2=1,IF(สรุปผลการประเมิน!AY21="","",สรุปผลการประเมิน!AY21),IF(สรุปผลการประเมิน!AY51="","",สรุปผลการประเมิน!AY51))</f>
        <v/>
      </c>
      <c r="M20" s="313" t="str">
        <f>IF($R$2=1,IF(สรุปผลการประเมิน!AZ21="","",สรุปผลการประเมิน!AZ21),IF(สรุปผลการประเมิน!AZ51="","",สรุปผลการประเมิน!AZ51))</f>
        <v/>
      </c>
      <c r="N20" s="313" t="str">
        <f>IF($R$2=1,IF(สรุปผลการประเมิน!BA21="","",สรุปผลการประเมิน!BA21),IF(สรุปผลการประเมิน!BA51="","",สรุปผลการประเมิน!BA51))</f>
        <v/>
      </c>
      <c r="O20" s="313" t="str">
        <f>IF($R$2=1,IF(สรุปผลการประเมิน!BB21="","",สรุปผลการประเมิน!BB21),IF(สรุปผลการประเมิน!BB51="","",สรุปผลการประเมิน!BB51))</f>
        <v/>
      </c>
      <c r="P20" s="313" t="str">
        <f>IF($R$2=1,IF(สรุปผลการประเมิน!BC21="","",สรุปผลการประเมิน!BC21),IF(สรุปผลการประเมิน!BC51="","",สรุปผลการประเมิน!BC51))</f>
        <v/>
      </c>
      <c r="Q20" s="111"/>
      <c r="R20" s="111"/>
      <c r="S20" s="111"/>
    </row>
    <row r="21" spans="1:19" ht="17.100000000000001" customHeight="1" x14ac:dyDescent="0.3">
      <c r="A21" s="312">
        <f t="shared" si="0"/>
        <v>16</v>
      </c>
      <c r="B21" s="313" t="str">
        <f>IF($R$2=1,IF(สรุปผลการประเมิน!AO22="","",สรุปผลการประเมิน!AO22),IF(สรุปผลการประเมิน!AO52="","",สรุปผลการประเมิน!AO52))</f>
        <v/>
      </c>
      <c r="C21" s="313" t="str">
        <f>IF($R$2=1,IF(สรุปผลการประเมิน!AP22="","",สรุปผลการประเมิน!AP22),IF(สรุปผลการประเมิน!AP52="","",สรุปผลการประเมิน!AP52))</f>
        <v/>
      </c>
      <c r="D21" s="313" t="str">
        <f>IF($R$2=1,IF(สรุปผลการประเมิน!AQ22="","",สรุปผลการประเมิน!AQ22),IF(สรุปผลการประเมิน!AQ52="","",สรุปผลการประเมิน!AQ52))</f>
        <v/>
      </c>
      <c r="E21" s="313" t="str">
        <f>IF($R$2=1,IF(สรุปผลการประเมิน!AR22="","",สรุปผลการประเมิน!AR22),IF(สรุปผลการประเมิน!AR52="","",สรุปผลการประเมิน!AR52))</f>
        <v/>
      </c>
      <c r="F21" s="313" t="str">
        <f>IF($R$2=1,IF(สรุปผลการประเมิน!AS22="","",สรุปผลการประเมิน!AS22),IF(สรุปผลการประเมิน!AS52="","",สรุปผลการประเมิน!AS52))</f>
        <v/>
      </c>
      <c r="G21" s="313" t="str">
        <f>IF($R$2=1,IF(สรุปผลการประเมิน!AT22="","",สรุปผลการประเมิน!AT22),IF(สรุปผลการประเมิน!AT52="","",สรุปผลการประเมิน!AT52))</f>
        <v/>
      </c>
      <c r="H21" s="313" t="str">
        <f>IF($R$2=1,IF(สรุปผลการประเมิน!AU22="","",สรุปผลการประเมิน!AU22),IF(สรุปผลการประเมิน!AU52="","",สรุปผลการประเมิน!AU52))</f>
        <v/>
      </c>
      <c r="I21" s="313" t="str">
        <f>IF($R$2=1,IF(สรุปผลการประเมิน!AV22="","",สรุปผลการประเมิน!AV22),IF(สรุปผลการประเมิน!AV52="","",สรุปผลการประเมิน!AV52))</f>
        <v/>
      </c>
      <c r="J21" s="313" t="str">
        <f>IF($R$2=1,IF(สรุปผลการประเมิน!AW22="","",สรุปผลการประเมิน!AW22),IF(สรุปผลการประเมิน!AW52="","",สรุปผลการประเมิน!AW52))</f>
        <v/>
      </c>
      <c r="K21" s="313" t="str">
        <f>IF($R$2=1,IF(สรุปผลการประเมิน!AX22="","",สรุปผลการประเมิน!AX22),IF(สรุปผลการประเมิน!AX52="","",สรุปผลการประเมิน!AX52))</f>
        <v/>
      </c>
      <c r="L21" s="313" t="str">
        <f>IF($R$2=1,IF(สรุปผลการประเมิน!AY22="","",สรุปผลการประเมิน!AY22),IF(สรุปผลการประเมิน!AY52="","",สรุปผลการประเมิน!AY52))</f>
        <v/>
      </c>
      <c r="M21" s="313" t="str">
        <f>IF($R$2=1,IF(สรุปผลการประเมิน!AZ22="","",สรุปผลการประเมิน!AZ22),IF(สรุปผลการประเมิน!AZ52="","",สรุปผลการประเมิน!AZ52))</f>
        <v/>
      </c>
      <c r="N21" s="313" t="str">
        <f>IF($R$2=1,IF(สรุปผลการประเมิน!BA22="","",สรุปผลการประเมิน!BA22),IF(สรุปผลการประเมิน!BA52="","",สรุปผลการประเมิน!BA52))</f>
        <v/>
      </c>
      <c r="O21" s="313" t="str">
        <f>IF($R$2=1,IF(สรุปผลการประเมิน!BB22="","",สรุปผลการประเมิน!BB22),IF(สรุปผลการประเมิน!BB52="","",สรุปผลการประเมิน!BB52))</f>
        <v/>
      </c>
      <c r="P21" s="313" t="str">
        <f>IF($R$2=1,IF(สรุปผลการประเมิน!BC22="","",สรุปผลการประเมิน!BC22),IF(สรุปผลการประเมิน!BC52="","",สรุปผลการประเมิน!BC52))</f>
        <v/>
      </c>
      <c r="Q21" s="111"/>
      <c r="R21" s="111"/>
      <c r="S21" s="111"/>
    </row>
    <row r="22" spans="1:19" ht="17.100000000000001" customHeight="1" x14ac:dyDescent="0.3">
      <c r="A22" s="312">
        <f t="shared" si="0"/>
        <v>17</v>
      </c>
      <c r="B22" s="313" t="str">
        <f>IF($R$2=1,IF(สรุปผลการประเมิน!AO23="","",สรุปผลการประเมิน!AO23),IF(สรุปผลการประเมิน!AO53="","",สรุปผลการประเมิน!AO53))</f>
        <v/>
      </c>
      <c r="C22" s="313" t="str">
        <f>IF($R$2=1,IF(สรุปผลการประเมิน!AP23="","",สรุปผลการประเมิน!AP23),IF(สรุปผลการประเมิน!AP53="","",สรุปผลการประเมิน!AP53))</f>
        <v/>
      </c>
      <c r="D22" s="313" t="str">
        <f>IF($R$2=1,IF(สรุปผลการประเมิน!AQ23="","",สรุปผลการประเมิน!AQ23),IF(สรุปผลการประเมิน!AQ53="","",สรุปผลการประเมิน!AQ53))</f>
        <v/>
      </c>
      <c r="E22" s="313" t="str">
        <f>IF($R$2=1,IF(สรุปผลการประเมิน!AR23="","",สรุปผลการประเมิน!AR23),IF(สรุปผลการประเมิน!AR53="","",สรุปผลการประเมิน!AR53))</f>
        <v/>
      </c>
      <c r="F22" s="313" t="str">
        <f>IF($R$2=1,IF(สรุปผลการประเมิน!AS23="","",สรุปผลการประเมิน!AS23),IF(สรุปผลการประเมิน!AS53="","",สรุปผลการประเมิน!AS53))</f>
        <v/>
      </c>
      <c r="G22" s="313" t="str">
        <f>IF($R$2=1,IF(สรุปผลการประเมิน!AT23="","",สรุปผลการประเมิน!AT23),IF(สรุปผลการประเมิน!AT53="","",สรุปผลการประเมิน!AT53))</f>
        <v/>
      </c>
      <c r="H22" s="313" t="str">
        <f>IF($R$2=1,IF(สรุปผลการประเมิน!AU23="","",สรุปผลการประเมิน!AU23),IF(สรุปผลการประเมิน!AU53="","",สรุปผลการประเมิน!AU53))</f>
        <v/>
      </c>
      <c r="I22" s="313" t="str">
        <f>IF($R$2=1,IF(สรุปผลการประเมิน!AV23="","",สรุปผลการประเมิน!AV23),IF(สรุปผลการประเมิน!AV53="","",สรุปผลการประเมิน!AV53))</f>
        <v/>
      </c>
      <c r="J22" s="313" t="str">
        <f>IF($R$2=1,IF(สรุปผลการประเมิน!AW23="","",สรุปผลการประเมิน!AW23),IF(สรุปผลการประเมิน!AW53="","",สรุปผลการประเมิน!AW53))</f>
        <v/>
      </c>
      <c r="K22" s="313" t="str">
        <f>IF($R$2=1,IF(สรุปผลการประเมิน!AX23="","",สรุปผลการประเมิน!AX23),IF(สรุปผลการประเมิน!AX53="","",สรุปผลการประเมิน!AX53))</f>
        <v/>
      </c>
      <c r="L22" s="313" t="str">
        <f>IF($R$2=1,IF(สรุปผลการประเมิน!AY23="","",สรุปผลการประเมิน!AY23),IF(สรุปผลการประเมิน!AY53="","",สรุปผลการประเมิน!AY53))</f>
        <v/>
      </c>
      <c r="M22" s="313" t="str">
        <f>IF($R$2=1,IF(สรุปผลการประเมิน!AZ23="","",สรุปผลการประเมิน!AZ23),IF(สรุปผลการประเมิน!AZ53="","",สรุปผลการประเมิน!AZ53))</f>
        <v/>
      </c>
      <c r="N22" s="313" t="str">
        <f>IF($R$2=1,IF(สรุปผลการประเมิน!BA23="","",สรุปผลการประเมิน!BA23),IF(สรุปผลการประเมิน!BA53="","",สรุปผลการประเมิน!BA53))</f>
        <v/>
      </c>
      <c r="O22" s="313" t="str">
        <f>IF($R$2=1,IF(สรุปผลการประเมิน!BB23="","",สรุปผลการประเมิน!BB23),IF(สรุปผลการประเมิน!BB53="","",สรุปผลการประเมิน!BB53))</f>
        <v/>
      </c>
      <c r="P22" s="313" t="str">
        <f>IF($R$2=1,IF(สรุปผลการประเมิน!BC23="","",สรุปผลการประเมิน!BC23),IF(สรุปผลการประเมิน!BC53="","",สรุปผลการประเมิน!BC53))</f>
        <v/>
      </c>
      <c r="Q22" s="111"/>
      <c r="R22" s="111"/>
      <c r="S22" s="111"/>
    </row>
    <row r="23" spans="1:19" ht="17.100000000000001" customHeight="1" x14ac:dyDescent="0.3">
      <c r="A23" s="312">
        <f t="shared" si="0"/>
        <v>18</v>
      </c>
      <c r="B23" s="313" t="str">
        <f>IF($R$2=1,IF(สรุปผลการประเมิน!AO24="","",สรุปผลการประเมิน!AO24),IF(สรุปผลการประเมิน!AO54="","",สรุปผลการประเมิน!AO54))</f>
        <v/>
      </c>
      <c r="C23" s="313" t="str">
        <f>IF($R$2=1,IF(สรุปผลการประเมิน!AP24="","",สรุปผลการประเมิน!AP24),IF(สรุปผลการประเมิน!AP54="","",สรุปผลการประเมิน!AP54))</f>
        <v/>
      </c>
      <c r="D23" s="313" t="str">
        <f>IF($R$2=1,IF(สรุปผลการประเมิน!AQ24="","",สรุปผลการประเมิน!AQ24),IF(สรุปผลการประเมิน!AQ54="","",สรุปผลการประเมิน!AQ54))</f>
        <v/>
      </c>
      <c r="E23" s="313" t="str">
        <f>IF($R$2=1,IF(สรุปผลการประเมิน!AR24="","",สรุปผลการประเมิน!AR24),IF(สรุปผลการประเมิน!AR54="","",สรุปผลการประเมิน!AR54))</f>
        <v/>
      </c>
      <c r="F23" s="313" t="str">
        <f>IF($R$2=1,IF(สรุปผลการประเมิน!AS24="","",สรุปผลการประเมิน!AS24),IF(สรุปผลการประเมิน!AS54="","",สรุปผลการประเมิน!AS54))</f>
        <v/>
      </c>
      <c r="G23" s="313" t="str">
        <f>IF($R$2=1,IF(สรุปผลการประเมิน!AT24="","",สรุปผลการประเมิน!AT24),IF(สรุปผลการประเมิน!AT54="","",สรุปผลการประเมิน!AT54))</f>
        <v/>
      </c>
      <c r="H23" s="313" t="str">
        <f>IF($R$2=1,IF(สรุปผลการประเมิน!AU24="","",สรุปผลการประเมิน!AU24),IF(สรุปผลการประเมิน!AU54="","",สรุปผลการประเมิน!AU54))</f>
        <v/>
      </c>
      <c r="I23" s="313" t="str">
        <f>IF($R$2=1,IF(สรุปผลการประเมิน!AV24="","",สรุปผลการประเมิน!AV24),IF(สรุปผลการประเมิน!AV54="","",สรุปผลการประเมิน!AV54))</f>
        <v/>
      </c>
      <c r="J23" s="313" t="str">
        <f>IF($R$2=1,IF(สรุปผลการประเมิน!AW24="","",สรุปผลการประเมิน!AW24),IF(สรุปผลการประเมิน!AW54="","",สรุปผลการประเมิน!AW54))</f>
        <v/>
      </c>
      <c r="K23" s="313" t="str">
        <f>IF($R$2=1,IF(สรุปผลการประเมิน!AX24="","",สรุปผลการประเมิน!AX24),IF(สรุปผลการประเมิน!AX54="","",สรุปผลการประเมิน!AX54))</f>
        <v/>
      </c>
      <c r="L23" s="313" t="str">
        <f>IF($R$2=1,IF(สรุปผลการประเมิน!AY24="","",สรุปผลการประเมิน!AY24),IF(สรุปผลการประเมิน!AY54="","",สรุปผลการประเมิน!AY54))</f>
        <v/>
      </c>
      <c r="M23" s="313" t="str">
        <f>IF($R$2=1,IF(สรุปผลการประเมิน!AZ24="","",สรุปผลการประเมิน!AZ24),IF(สรุปผลการประเมิน!AZ54="","",สรุปผลการประเมิน!AZ54))</f>
        <v/>
      </c>
      <c r="N23" s="313" t="str">
        <f>IF($R$2=1,IF(สรุปผลการประเมิน!BA24="","",สรุปผลการประเมิน!BA24),IF(สรุปผลการประเมิน!BA54="","",สรุปผลการประเมิน!BA54))</f>
        <v/>
      </c>
      <c r="O23" s="313" t="str">
        <f>IF($R$2=1,IF(สรุปผลการประเมิน!BB24="","",สรุปผลการประเมิน!BB24),IF(สรุปผลการประเมิน!BB54="","",สรุปผลการประเมิน!BB54))</f>
        <v/>
      </c>
      <c r="P23" s="313" t="str">
        <f>IF($R$2=1,IF(สรุปผลการประเมิน!BC24="","",สรุปผลการประเมิน!BC24),IF(สรุปผลการประเมิน!BC54="","",สรุปผลการประเมิน!BC54))</f>
        <v/>
      </c>
      <c r="Q23" s="111"/>
      <c r="R23" s="111"/>
      <c r="S23" s="111"/>
    </row>
    <row r="24" spans="1:19" ht="17.100000000000001" customHeight="1" x14ac:dyDescent="0.3">
      <c r="A24" s="312">
        <f t="shared" si="0"/>
        <v>19</v>
      </c>
      <c r="B24" s="313" t="str">
        <f>IF($R$2=1,IF(สรุปผลการประเมิน!AO25="","",สรุปผลการประเมิน!AO25),IF(สรุปผลการประเมิน!AO55="","",สรุปผลการประเมิน!AO55))</f>
        <v/>
      </c>
      <c r="C24" s="313" t="str">
        <f>IF($R$2=1,IF(สรุปผลการประเมิน!AP25="","",สรุปผลการประเมิน!AP25),IF(สรุปผลการประเมิน!AP55="","",สรุปผลการประเมิน!AP55))</f>
        <v/>
      </c>
      <c r="D24" s="313" t="str">
        <f>IF($R$2=1,IF(สรุปผลการประเมิน!AQ25="","",สรุปผลการประเมิน!AQ25),IF(สรุปผลการประเมิน!AQ55="","",สรุปผลการประเมิน!AQ55))</f>
        <v/>
      </c>
      <c r="E24" s="313" t="str">
        <f>IF($R$2=1,IF(สรุปผลการประเมิน!AR25="","",สรุปผลการประเมิน!AR25),IF(สรุปผลการประเมิน!AR55="","",สรุปผลการประเมิน!AR55))</f>
        <v/>
      </c>
      <c r="F24" s="313" t="str">
        <f>IF($R$2=1,IF(สรุปผลการประเมิน!AS25="","",สรุปผลการประเมิน!AS25),IF(สรุปผลการประเมิน!AS55="","",สรุปผลการประเมิน!AS55))</f>
        <v/>
      </c>
      <c r="G24" s="313" t="str">
        <f>IF($R$2=1,IF(สรุปผลการประเมิน!AT25="","",สรุปผลการประเมิน!AT25),IF(สรุปผลการประเมิน!AT55="","",สรุปผลการประเมิน!AT55))</f>
        <v/>
      </c>
      <c r="H24" s="313" t="str">
        <f>IF($R$2=1,IF(สรุปผลการประเมิน!AU25="","",สรุปผลการประเมิน!AU25),IF(สรุปผลการประเมิน!AU55="","",สรุปผลการประเมิน!AU55))</f>
        <v/>
      </c>
      <c r="I24" s="313" t="str">
        <f>IF($R$2=1,IF(สรุปผลการประเมิน!AV25="","",สรุปผลการประเมิน!AV25),IF(สรุปผลการประเมิน!AV55="","",สรุปผลการประเมิน!AV55))</f>
        <v/>
      </c>
      <c r="J24" s="313" t="str">
        <f>IF($R$2=1,IF(สรุปผลการประเมิน!AW25="","",สรุปผลการประเมิน!AW25),IF(สรุปผลการประเมิน!AW55="","",สรุปผลการประเมิน!AW55))</f>
        <v/>
      </c>
      <c r="K24" s="313" t="str">
        <f>IF($R$2=1,IF(สรุปผลการประเมิน!AX25="","",สรุปผลการประเมิน!AX25),IF(สรุปผลการประเมิน!AX55="","",สรุปผลการประเมิน!AX55))</f>
        <v/>
      </c>
      <c r="L24" s="313" t="str">
        <f>IF($R$2=1,IF(สรุปผลการประเมิน!AY25="","",สรุปผลการประเมิน!AY25),IF(สรุปผลการประเมิน!AY55="","",สรุปผลการประเมิน!AY55))</f>
        <v/>
      </c>
      <c r="M24" s="313" t="str">
        <f>IF($R$2=1,IF(สรุปผลการประเมิน!AZ25="","",สรุปผลการประเมิน!AZ25),IF(สรุปผลการประเมิน!AZ55="","",สรุปผลการประเมิน!AZ55))</f>
        <v/>
      </c>
      <c r="N24" s="313" t="str">
        <f>IF($R$2=1,IF(สรุปผลการประเมิน!BA25="","",สรุปผลการประเมิน!BA25),IF(สรุปผลการประเมิน!BA55="","",สรุปผลการประเมิน!BA55))</f>
        <v/>
      </c>
      <c r="O24" s="313" t="str">
        <f>IF($R$2=1,IF(สรุปผลการประเมิน!BB25="","",สรุปผลการประเมิน!BB25),IF(สรุปผลการประเมิน!BB55="","",สรุปผลการประเมิน!BB55))</f>
        <v/>
      </c>
      <c r="P24" s="313" t="str">
        <f>IF($R$2=1,IF(สรุปผลการประเมิน!BC25="","",สรุปผลการประเมิน!BC25),IF(สรุปผลการประเมิน!BC55="","",สรุปผลการประเมิน!BC55))</f>
        <v/>
      </c>
      <c r="Q24" s="111"/>
      <c r="R24" s="111"/>
      <c r="S24" s="111"/>
    </row>
    <row r="25" spans="1:19" ht="17.100000000000001" customHeight="1" x14ac:dyDescent="0.3">
      <c r="A25" s="312">
        <f t="shared" si="0"/>
        <v>20</v>
      </c>
      <c r="B25" s="313" t="str">
        <f>IF($R$2=1,IF(สรุปผลการประเมิน!AO26="","",สรุปผลการประเมิน!AO26),IF(สรุปผลการประเมิน!AO56="","",สรุปผลการประเมิน!AO56))</f>
        <v/>
      </c>
      <c r="C25" s="313" t="str">
        <f>IF($R$2=1,IF(สรุปผลการประเมิน!AP26="","",สรุปผลการประเมิน!AP26),IF(สรุปผลการประเมิน!AP56="","",สรุปผลการประเมิน!AP56))</f>
        <v/>
      </c>
      <c r="D25" s="313" t="str">
        <f>IF($R$2=1,IF(สรุปผลการประเมิน!AQ26="","",สรุปผลการประเมิน!AQ26),IF(สรุปผลการประเมิน!AQ56="","",สรุปผลการประเมิน!AQ56))</f>
        <v/>
      </c>
      <c r="E25" s="313" t="str">
        <f>IF($R$2=1,IF(สรุปผลการประเมิน!AR26="","",สรุปผลการประเมิน!AR26),IF(สรุปผลการประเมิน!AR56="","",สรุปผลการประเมิน!AR56))</f>
        <v/>
      </c>
      <c r="F25" s="313" t="str">
        <f>IF($R$2=1,IF(สรุปผลการประเมิน!AS26="","",สรุปผลการประเมิน!AS26),IF(สรุปผลการประเมิน!AS56="","",สรุปผลการประเมิน!AS56))</f>
        <v/>
      </c>
      <c r="G25" s="313" t="str">
        <f>IF($R$2=1,IF(สรุปผลการประเมิน!AT26="","",สรุปผลการประเมิน!AT26),IF(สรุปผลการประเมิน!AT56="","",สรุปผลการประเมิน!AT56))</f>
        <v/>
      </c>
      <c r="H25" s="313" t="str">
        <f>IF($R$2=1,IF(สรุปผลการประเมิน!AU26="","",สรุปผลการประเมิน!AU26),IF(สรุปผลการประเมิน!AU56="","",สรุปผลการประเมิน!AU56))</f>
        <v/>
      </c>
      <c r="I25" s="313" t="str">
        <f>IF($R$2=1,IF(สรุปผลการประเมิน!AV26="","",สรุปผลการประเมิน!AV26),IF(สรุปผลการประเมิน!AV56="","",สรุปผลการประเมิน!AV56))</f>
        <v/>
      </c>
      <c r="J25" s="313" t="str">
        <f>IF($R$2=1,IF(สรุปผลการประเมิน!AW26="","",สรุปผลการประเมิน!AW26),IF(สรุปผลการประเมิน!AW56="","",สรุปผลการประเมิน!AW56))</f>
        <v/>
      </c>
      <c r="K25" s="313" t="str">
        <f>IF($R$2=1,IF(สรุปผลการประเมิน!AX26="","",สรุปผลการประเมิน!AX26),IF(สรุปผลการประเมิน!AX56="","",สรุปผลการประเมิน!AX56))</f>
        <v/>
      </c>
      <c r="L25" s="313" t="str">
        <f>IF($R$2=1,IF(สรุปผลการประเมิน!AY26="","",สรุปผลการประเมิน!AY26),IF(สรุปผลการประเมิน!AY56="","",สรุปผลการประเมิน!AY56))</f>
        <v/>
      </c>
      <c r="M25" s="313" t="str">
        <f>IF($R$2=1,IF(สรุปผลการประเมิน!AZ26="","",สรุปผลการประเมิน!AZ26),IF(สรุปผลการประเมิน!AZ56="","",สรุปผลการประเมิน!AZ56))</f>
        <v/>
      </c>
      <c r="N25" s="313" t="str">
        <f>IF($R$2=1,IF(สรุปผลการประเมิน!BA26="","",สรุปผลการประเมิน!BA26),IF(สรุปผลการประเมิน!BA56="","",สรุปผลการประเมิน!BA56))</f>
        <v/>
      </c>
      <c r="O25" s="313" t="str">
        <f>IF($R$2=1,IF(สรุปผลการประเมิน!BB26="","",สรุปผลการประเมิน!BB26),IF(สรุปผลการประเมิน!BB56="","",สรุปผลการประเมิน!BB56))</f>
        <v/>
      </c>
      <c r="P25" s="313" t="str">
        <f>IF($R$2=1,IF(สรุปผลการประเมิน!BC26="","",สรุปผลการประเมิน!BC26),IF(สรุปผลการประเมิน!BC56="","",สรุปผลการประเมิน!BC56))</f>
        <v/>
      </c>
      <c r="Q25" s="111"/>
      <c r="R25" s="111"/>
      <c r="S25" s="111"/>
    </row>
    <row r="26" spans="1:19" ht="17.100000000000001" customHeight="1" x14ac:dyDescent="0.3">
      <c r="A26" s="312">
        <f t="shared" si="0"/>
        <v>21</v>
      </c>
      <c r="B26" s="313" t="str">
        <f>IF($R$2=1,IF(สรุปผลการประเมิน!AO27="","",สรุปผลการประเมิน!AO27),IF(สรุปผลการประเมิน!AO57="","",สรุปผลการประเมิน!AO57))</f>
        <v/>
      </c>
      <c r="C26" s="313" t="str">
        <f>IF($R$2=1,IF(สรุปผลการประเมิน!AP27="","",สรุปผลการประเมิน!AP27),IF(สรุปผลการประเมิน!AP57="","",สรุปผลการประเมิน!AP57))</f>
        <v/>
      </c>
      <c r="D26" s="313" t="str">
        <f>IF($R$2=1,IF(สรุปผลการประเมิน!AQ27="","",สรุปผลการประเมิน!AQ27),IF(สรุปผลการประเมิน!AQ57="","",สรุปผลการประเมิน!AQ57))</f>
        <v/>
      </c>
      <c r="E26" s="313" t="str">
        <f>IF($R$2=1,IF(สรุปผลการประเมิน!AR27="","",สรุปผลการประเมิน!AR27),IF(สรุปผลการประเมิน!AR57="","",สรุปผลการประเมิน!AR57))</f>
        <v/>
      </c>
      <c r="F26" s="313" t="str">
        <f>IF($R$2=1,IF(สรุปผลการประเมิน!AS27="","",สรุปผลการประเมิน!AS27),IF(สรุปผลการประเมิน!AS57="","",สรุปผลการประเมิน!AS57))</f>
        <v/>
      </c>
      <c r="G26" s="313" t="str">
        <f>IF($R$2=1,IF(สรุปผลการประเมิน!AT27="","",สรุปผลการประเมิน!AT27),IF(สรุปผลการประเมิน!AT57="","",สรุปผลการประเมิน!AT57))</f>
        <v/>
      </c>
      <c r="H26" s="313" t="str">
        <f>IF($R$2=1,IF(สรุปผลการประเมิน!AU27="","",สรุปผลการประเมิน!AU27),IF(สรุปผลการประเมิน!AU57="","",สรุปผลการประเมิน!AU57))</f>
        <v/>
      </c>
      <c r="I26" s="313" t="str">
        <f>IF($R$2=1,IF(สรุปผลการประเมิน!AV27="","",สรุปผลการประเมิน!AV27),IF(สรุปผลการประเมิน!AV57="","",สรุปผลการประเมิน!AV57))</f>
        <v/>
      </c>
      <c r="J26" s="313" t="str">
        <f>IF($R$2=1,IF(สรุปผลการประเมิน!AW27="","",สรุปผลการประเมิน!AW27),IF(สรุปผลการประเมิน!AW57="","",สรุปผลการประเมิน!AW57))</f>
        <v/>
      </c>
      <c r="K26" s="313" t="str">
        <f>IF($R$2=1,IF(สรุปผลการประเมิน!AX27="","",สรุปผลการประเมิน!AX27),IF(สรุปผลการประเมิน!AX57="","",สรุปผลการประเมิน!AX57))</f>
        <v/>
      </c>
      <c r="L26" s="313" t="str">
        <f>IF($R$2=1,IF(สรุปผลการประเมิน!AY27="","",สรุปผลการประเมิน!AY27),IF(สรุปผลการประเมิน!AY57="","",สรุปผลการประเมิน!AY57))</f>
        <v/>
      </c>
      <c r="M26" s="313" t="str">
        <f>IF($R$2=1,IF(สรุปผลการประเมิน!AZ27="","",สรุปผลการประเมิน!AZ27),IF(สรุปผลการประเมิน!AZ57="","",สรุปผลการประเมิน!AZ57))</f>
        <v/>
      </c>
      <c r="N26" s="313" t="str">
        <f>IF($R$2=1,IF(สรุปผลการประเมิน!BA27="","",สรุปผลการประเมิน!BA27),IF(สรุปผลการประเมิน!BA57="","",สรุปผลการประเมิน!BA57))</f>
        <v/>
      </c>
      <c r="O26" s="313" t="str">
        <f>IF($R$2=1,IF(สรุปผลการประเมิน!BB27="","",สรุปผลการประเมิน!BB27),IF(สรุปผลการประเมิน!BB57="","",สรุปผลการประเมิน!BB57))</f>
        <v/>
      </c>
      <c r="P26" s="313" t="str">
        <f>IF($R$2=1,IF(สรุปผลการประเมิน!BC27="","",สรุปผลการประเมิน!BC27),IF(สรุปผลการประเมิน!BC57="","",สรุปผลการประเมิน!BC57))</f>
        <v/>
      </c>
      <c r="Q26" s="111"/>
      <c r="R26" s="111"/>
      <c r="S26" s="111"/>
    </row>
    <row r="27" spans="1:19" ht="17.100000000000001" customHeight="1" x14ac:dyDescent="0.3">
      <c r="A27" s="312">
        <f t="shared" si="0"/>
        <v>22</v>
      </c>
      <c r="B27" s="313" t="str">
        <f>IF($R$2=1,IF(สรุปผลการประเมิน!AO28="","",สรุปผลการประเมิน!AO28),IF(สรุปผลการประเมิน!AO58="","",สรุปผลการประเมิน!AO58))</f>
        <v/>
      </c>
      <c r="C27" s="313" t="str">
        <f>IF($R$2=1,IF(สรุปผลการประเมิน!AP28="","",สรุปผลการประเมิน!AP28),IF(สรุปผลการประเมิน!AP58="","",สรุปผลการประเมิน!AP58))</f>
        <v/>
      </c>
      <c r="D27" s="313" t="str">
        <f>IF($R$2=1,IF(สรุปผลการประเมิน!AQ28="","",สรุปผลการประเมิน!AQ28),IF(สรุปผลการประเมิน!AQ58="","",สรุปผลการประเมิน!AQ58))</f>
        <v/>
      </c>
      <c r="E27" s="313" t="str">
        <f>IF($R$2=1,IF(สรุปผลการประเมิน!AR28="","",สรุปผลการประเมิน!AR28),IF(สรุปผลการประเมิน!AR58="","",สรุปผลการประเมิน!AR58))</f>
        <v/>
      </c>
      <c r="F27" s="313" t="str">
        <f>IF($R$2=1,IF(สรุปผลการประเมิน!AS28="","",สรุปผลการประเมิน!AS28),IF(สรุปผลการประเมิน!AS58="","",สรุปผลการประเมิน!AS58))</f>
        <v/>
      </c>
      <c r="G27" s="313" t="str">
        <f>IF($R$2=1,IF(สรุปผลการประเมิน!AT28="","",สรุปผลการประเมิน!AT28),IF(สรุปผลการประเมิน!AT58="","",สรุปผลการประเมิน!AT58))</f>
        <v/>
      </c>
      <c r="H27" s="313" t="str">
        <f>IF($R$2=1,IF(สรุปผลการประเมิน!AU28="","",สรุปผลการประเมิน!AU28),IF(สรุปผลการประเมิน!AU58="","",สรุปผลการประเมิน!AU58))</f>
        <v/>
      </c>
      <c r="I27" s="313" t="str">
        <f>IF($R$2=1,IF(สรุปผลการประเมิน!AV28="","",สรุปผลการประเมิน!AV28),IF(สรุปผลการประเมิน!AV58="","",สรุปผลการประเมิน!AV58))</f>
        <v/>
      </c>
      <c r="J27" s="313" t="str">
        <f>IF($R$2=1,IF(สรุปผลการประเมิน!AW28="","",สรุปผลการประเมิน!AW28),IF(สรุปผลการประเมิน!AW58="","",สรุปผลการประเมิน!AW58))</f>
        <v/>
      </c>
      <c r="K27" s="313" t="str">
        <f>IF($R$2=1,IF(สรุปผลการประเมิน!AX28="","",สรุปผลการประเมิน!AX28),IF(สรุปผลการประเมิน!AX58="","",สรุปผลการประเมิน!AX58))</f>
        <v/>
      </c>
      <c r="L27" s="313" t="str">
        <f>IF($R$2=1,IF(สรุปผลการประเมิน!AY28="","",สรุปผลการประเมิน!AY28),IF(สรุปผลการประเมิน!AY58="","",สรุปผลการประเมิน!AY58))</f>
        <v/>
      </c>
      <c r="M27" s="313" t="str">
        <f>IF($R$2=1,IF(สรุปผลการประเมิน!AZ28="","",สรุปผลการประเมิน!AZ28),IF(สรุปผลการประเมิน!AZ58="","",สรุปผลการประเมิน!AZ58))</f>
        <v/>
      </c>
      <c r="N27" s="313" t="str">
        <f>IF($R$2=1,IF(สรุปผลการประเมิน!BA28="","",สรุปผลการประเมิน!BA28),IF(สรุปผลการประเมิน!BA58="","",สรุปผลการประเมิน!BA58))</f>
        <v/>
      </c>
      <c r="O27" s="313" t="str">
        <f>IF($R$2=1,IF(สรุปผลการประเมิน!BB28="","",สรุปผลการประเมิน!BB28),IF(สรุปผลการประเมิน!BB58="","",สรุปผลการประเมิน!BB58))</f>
        <v/>
      </c>
      <c r="P27" s="313" t="str">
        <f>IF($R$2=1,IF(สรุปผลการประเมิน!BC28="","",สรุปผลการประเมิน!BC28),IF(สรุปผลการประเมิน!BC58="","",สรุปผลการประเมิน!BC58))</f>
        <v/>
      </c>
      <c r="Q27" s="111"/>
      <c r="R27" s="111"/>
      <c r="S27" s="111"/>
    </row>
    <row r="28" spans="1:19" ht="17.100000000000001" customHeight="1" x14ac:dyDescent="0.3">
      <c r="A28" s="312">
        <f t="shared" si="0"/>
        <v>23</v>
      </c>
      <c r="B28" s="313" t="str">
        <f>IF($R$2=1,IF(สรุปผลการประเมิน!AO29="","",สรุปผลการประเมิน!AO29),IF(สรุปผลการประเมิน!AO59="","",สรุปผลการประเมิน!AO59))</f>
        <v/>
      </c>
      <c r="C28" s="313" t="str">
        <f>IF($R$2=1,IF(สรุปผลการประเมิน!AP29="","",สรุปผลการประเมิน!AP29),IF(สรุปผลการประเมิน!AP59="","",สรุปผลการประเมิน!AP59))</f>
        <v/>
      </c>
      <c r="D28" s="313" t="str">
        <f>IF($R$2=1,IF(สรุปผลการประเมิน!AQ29="","",สรุปผลการประเมิน!AQ29),IF(สรุปผลการประเมิน!AQ59="","",สรุปผลการประเมิน!AQ59))</f>
        <v/>
      </c>
      <c r="E28" s="313" t="str">
        <f>IF($R$2=1,IF(สรุปผลการประเมิน!AR29="","",สรุปผลการประเมิน!AR29),IF(สรุปผลการประเมิน!AR59="","",สรุปผลการประเมิน!AR59))</f>
        <v/>
      </c>
      <c r="F28" s="313" t="str">
        <f>IF($R$2=1,IF(สรุปผลการประเมิน!AS29="","",สรุปผลการประเมิน!AS29),IF(สรุปผลการประเมิน!AS59="","",สรุปผลการประเมิน!AS59))</f>
        <v/>
      </c>
      <c r="G28" s="313" t="str">
        <f>IF($R$2=1,IF(สรุปผลการประเมิน!AT29="","",สรุปผลการประเมิน!AT29),IF(สรุปผลการประเมิน!AT59="","",สรุปผลการประเมิน!AT59))</f>
        <v/>
      </c>
      <c r="H28" s="313" t="str">
        <f>IF($R$2=1,IF(สรุปผลการประเมิน!AU29="","",สรุปผลการประเมิน!AU29),IF(สรุปผลการประเมิน!AU59="","",สรุปผลการประเมิน!AU59))</f>
        <v/>
      </c>
      <c r="I28" s="313" t="str">
        <f>IF($R$2=1,IF(สรุปผลการประเมิน!AV29="","",สรุปผลการประเมิน!AV29),IF(สรุปผลการประเมิน!AV59="","",สรุปผลการประเมิน!AV59))</f>
        <v/>
      </c>
      <c r="J28" s="313" t="str">
        <f>IF($R$2=1,IF(สรุปผลการประเมิน!AW29="","",สรุปผลการประเมิน!AW29),IF(สรุปผลการประเมิน!AW59="","",สรุปผลการประเมิน!AW59))</f>
        <v/>
      </c>
      <c r="K28" s="313" t="str">
        <f>IF($R$2=1,IF(สรุปผลการประเมิน!AX29="","",สรุปผลการประเมิน!AX29),IF(สรุปผลการประเมิน!AX59="","",สรุปผลการประเมิน!AX59))</f>
        <v/>
      </c>
      <c r="L28" s="313" t="str">
        <f>IF($R$2=1,IF(สรุปผลการประเมิน!AY29="","",สรุปผลการประเมิน!AY29),IF(สรุปผลการประเมิน!AY59="","",สรุปผลการประเมิน!AY59))</f>
        <v/>
      </c>
      <c r="M28" s="313" t="str">
        <f>IF($R$2=1,IF(สรุปผลการประเมิน!AZ29="","",สรุปผลการประเมิน!AZ29),IF(สรุปผลการประเมิน!AZ59="","",สรุปผลการประเมิน!AZ59))</f>
        <v/>
      </c>
      <c r="N28" s="313" t="str">
        <f>IF($R$2=1,IF(สรุปผลการประเมิน!BA29="","",สรุปผลการประเมิน!BA29),IF(สรุปผลการประเมิน!BA59="","",สรุปผลการประเมิน!BA59))</f>
        <v/>
      </c>
      <c r="O28" s="313" t="str">
        <f>IF($R$2=1,IF(สรุปผลการประเมิน!BB29="","",สรุปผลการประเมิน!BB29),IF(สรุปผลการประเมิน!BB59="","",สรุปผลการประเมิน!BB59))</f>
        <v/>
      </c>
      <c r="P28" s="313" t="str">
        <f>IF($R$2=1,IF(สรุปผลการประเมิน!BC29="","",สรุปผลการประเมิน!BC29),IF(สรุปผลการประเมิน!BC59="","",สรุปผลการประเมิน!BC59))</f>
        <v/>
      </c>
      <c r="Q28" s="111"/>
      <c r="R28" s="111"/>
      <c r="S28" s="111"/>
    </row>
    <row r="29" spans="1:19" ht="17.100000000000001" customHeight="1" x14ac:dyDescent="0.3">
      <c r="A29" s="312">
        <f t="shared" si="0"/>
        <v>24</v>
      </c>
      <c r="B29" s="313" t="str">
        <f>IF($R$2=1,IF(สรุปผลการประเมิน!AO30="","",สรุปผลการประเมิน!AO30),IF(สรุปผลการประเมิน!AO60="","",สรุปผลการประเมิน!AO60))</f>
        <v/>
      </c>
      <c r="C29" s="313" t="str">
        <f>IF($R$2=1,IF(สรุปผลการประเมิน!AP30="","",สรุปผลการประเมิน!AP30),IF(สรุปผลการประเมิน!AP60="","",สรุปผลการประเมิน!AP60))</f>
        <v/>
      </c>
      <c r="D29" s="313" t="str">
        <f>IF($R$2=1,IF(สรุปผลการประเมิน!AQ30="","",สรุปผลการประเมิน!AQ30),IF(สรุปผลการประเมิน!AQ60="","",สรุปผลการประเมิน!AQ60))</f>
        <v/>
      </c>
      <c r="E29" s="313" t="str">
        <f>IF($R$2=1,IF(สรุปผลการประเมิน!AR30="","",สรุปผลการประเมิน!AR30),IF(สรุปผลการประเมิน!AR60="","",สรุปผลการประเมิน!AR60))</f>
        <v/>
      </c>
      <c r="F29" s="313" t="str">
        <f>IF($R$2=1,IF(สรุปผลการประเมิน!AS30="","",สรุปผลการประเมิน!AS30),IF(สรุปผลการประเมิน!AS60="","",สรุปผลการประเมิน!AS60))</f>
        <v/>
      </c>
      <c r="G29" s="313" t="str">
        <f>IF($R$2=1,IF(สรุปผลการประเมิน!AT30="","",สรุปผลการประเมิน!AT30),IF(สรุปผลการประเมิน!AT60="","",สรุปผลการประเมิน!AT60))</f>
        <v/>
      </c>
      <c r="H29" s="313" t="str">
        <f>IF($R$2=1,IF(สรุปผลการประเมิน!AU30="","",สรุปผลการประเมิน!AU30),IF(สรุปผลการประเมิน!AU60="","",สรุปผลการประเมิน!AU60))</f>
        <v/>
      </c>
      <c r="I29" s="313" t="str">
        <f>IF($R$2=1,IF(สรุปผลการประเมิน!AV30="","",สรุปผลการประเมิน!AV30),IF(สรุปผลการประเมิน!AV60="","",สรุปผลการประเมิน!AV60))</f>
        <v/>
      </c>
      <c r="J29" s="313" t="str">
        <f>IF($R$2=1,IF(สรุปผลการประเมิน!AW30="","",สรุปผลการประเมิน!AW30),IF(สรุปผลการประเมิน!AW60="","",สรุปผลการประเมิน!AW60))</f>
        <v/>
      </c>
      <c r="K29" s="313" t="str">
        <f>IF($R$2=1,IF(สรุปผลการประเมิน!AX30="","",สรุปผลการประเมิน!AX30),IF(สรุปผลการประเมิน!AX60="","",สรุปผลการประเมิน!AX60))</f>
        <v/>
      </c>
      <c r="L29" s="313" t="str">
        <f>IF($R$2=1,IF(สรุปผลการประเมิน!AY30="","",สรุปผลการประเมิน!AY30),IF(สรุปผลการประเมิน!AY60="","",สรุปผลการประเมิน!AY60))</f>
        <v/>
      </c>
      <c r="M29" s="313" t="str">
        <f>IF($R$2=1,IF(สรุปผลการประเมิน!AZ30="","",สรุปผลการประเมิน!AZ30),IF(สรุปผลการประเมิน!AZ60="","",สรุปผลการประเมิน!AZ60))</f>
        <v/>
      </c>
      <c r="N29" s="313" t="str">
        <f>IF($R$2=1,IF(สรุปผลการประเมิน!BA30="","",สรุปผลการประเมิน!BA30),IF(สรุปผลการประเมิน!BA60="","",สรุปผลการประเมิน!BA60))</f>
        <v/>
      </c>
      <c r="O29" s="313" t="str">
        <f>IF($R$2=1,IF(สรุปผลการประเมิน!BB30="","",สรุปผลการประเมิน!BB30),IF(สรุปผลการประเมิน!BB60="","",สรุปผลการประเมิน!BB60))</f>
        <v/>
      </c>
      <c r="P29" s="313" t="str">
        <f>IF($R$2=1,IF(สรุปผลการประเมิน!BC30="","",สรุปผลการประเมิน!BC30),IF(สรุปผลการประเมิน!BC60="","",สรุปผลการประเมิน!BC60))</f>
        <v/>
      </c>
      <c r="Q29" s="111"/>
      <c r="R29" s="111"/>
      <c r="S29" s="111"/>
    </row>
    <row r="30" spans="1:19" ht="17.100000000000001" customHeight="1" x14ac:dyDescent="0.3">
      <c r="A30" s="312">
        <f t="shared" si="0"/>
        <v>25</v>
      </c>
      <c r="B30" s="313" t="str">
        <f>IF($R$2=1,IF(สรุปผลการประเมิน!AO31="","",สรุปผลการประเมิน!AO31),IF(สรุปผลการประเมิน!AO61="","",สรุปผลการประเมิน!AO61))</f>
        <v/>
      </c>
      <c r="C30" s="313" t="str">
        <f>IF($R$2=1,IF(สรุปผลการประเมิน!AP31="","",สรุปผลการประเมิน!AP31),IF(สรุปผลการประเมิน!AP61="","",สรุปผลการประเมิน!AP61))</f>
        <v/>
      </c>
      <c r="D30" s="313" t="str">
        <f>IF($R$2=1,IF(สรุปผลการประเมิน!AQ31="","",สรุปผลการประเมิน!AQ31),IF(สรุปผลการประเมิน!AQ61="","",สรุปผลการประเมิน!AQ61))</f>
        <v/>
      </c>
      <c r="E30" s="313" t="str">
        <f>IF($R$2=1,IF(สรุปผลการประเมิน!AR31="","",สรุปผลการประเมิน!AR31),IF(สรุปผลการประเมิน!AR61="","",สรุปผลการประเมิน!AR61))</f>
        <v/>
      </c>
      <c r="F30" s="313" t="str">
        <f>IF($R$2=1,IF(สรุปผลการประเมิน!AS31="","",สรุปผลการประเมิน!AS31),IF(สรุปผลการประเมิน!AS61="","",สรุปผลการประเมิน!AS61))</f>
        <v/>
      </c>
      <c r="G30" s="313" t="str">
        <f>IF($R$2=1,IF(สรุปผลการประเมิน!AT31="","",สรุปผลการประเมิน!AT31),IF(สรุปผลการประเมิน!AT61="","",สรุปผลการประเมิน!AT61))</f>
        <v/>
      </c>
      <c r="H30" s="313" t="str">
        <f>IF($R$2=1,IF(สรุปผลการประเมิน!AU31="","",สรุปผลการประเมิน!AU31),IF(สรุปผลการประเมิน!AU61="","",สรุปผลการประเมิน!AU61))</f>
        <v/>
      </c>
      <c r="I30" s="313" t="str">
        <f>IF($R$2=1,IF(สรุปผลการประเมิน!AV31="","",สรุปผลการประเมิน!AV31),IF(สรุปผลการประเมิน!AV61="","",สรุปผลการประเมิน!AV61))</f>
        <v/>
      </c>
      <c r="J30" s="313" t="str">
        <f>IF($R$2=1,IF(สรุปผลการประเมิน!AW31="","",สรุปผลการประเมิน!AW31),IF(สรุปผลการประเมิน!AW61="","",สรุปผลการประเมิน!AW61))</f>
        <v/>
      </c>
      <c r="K30" s="313" t="str">
        <f>IF($R$2=1,IF(สรุปผลการประเมิน!AX31="","",สรุปผลการประเมิน!AX31),IF(สรุปผลการประเมิน!AX61="","",สรุปผลการประเมิน!AX61))</f>
        <v/>
      </c>
      <c r="L30" s="313" t="str">
        <f>IF($R$2=1,IF(สรุปผลการประเมิน!AY31="","",สรุปผลการประเมิน!AY31),IF(สรุปผลการประเมิน!AY61="","",สรุปผลการประเมิน!AY61))</f>
        <v/>
      </c>
      <c r="M30" s="313" t="str">
        <f>IF($R$2=1,IF(สรุปผลการประเมิน!AZ31="","",สรุปผลการประเมิน!AZ31),IF(สรุปผลการประเมิน!AZ61="","",สรุปผลการประเมิน!AZ61))</f>
        <v/>
      </c>
      <c r="N30" s="313" t="str">
        <f>IF($R$2=1,IF(สรุปผลการประเมิน!BA31="","",สรุปผลการประเมิน!BA31),IF(สรุปผลการประเมิน!BA61="","",สรุปผลการประเมิน!BA61))</f>
        <v/>
      </c>
      <c r="O30" s="313" t="str">
        <f>IF($R$2=1,IF(สรุปผลการประเมิน!BB31="","",สรุปผลการประเมิน!BB31),IF(สรุปผลการประเมิน!BB61="","",สรุปผลการประเมิน!BB61))</f>
        <v/>
      </c>
      <c r="P30" s="313" t="str">
        <f>IF($R$2=1,IF(สรุปผลการประเมิน!BC31="","",สรุปผลการประเมิน!BC31),IF(สรุปผลการประเมิน!BC61="","",สรุปผลการประเมิน!BC61))</f>
        <v/>
      </c>
      <c r="Q30" s="111"/>
      <c r="R30" s="111"/>
      <c r="S30" s="111"/>
    </row>
    <row r="31" spans="1:19" ht="17.100000000000001" customHeight="1" x14ac:dyDescent="0.3">
      <c r="A31" s="312">
        <f t="shared" si="0"/>
        <v>26</v>
      </c>
      <c r="B31" s="313" t="str">
        <f>IF($R$2=1,IF(สรุปผลการประเมิน!AO32="","",สรุปผลการประเมิน!AO32),IF(สรุปผลการประเมิน!AO62="","",สรุปผลการประเมิน!AO62))</f>
        <v/>
      </c>
      <c r="C31" s="313" t="str">
        <f>IF($R$2=1,IF(สรุปผลการประเมิน!AP32="","",สรุปผลการประเมิน!AP32),IF(สรุปผลการประเมิน!AP62="","",สรุปผลการประเมิน!AP62))</f>
        <v/>
      </c>
      <c r="D31" s="313" t="str">
        <f>IF($R$2=1,IF(สรุปผลการประเมิน!AQ32="","",สรุปผลการประเมิน!AQ32),IF(สรุปผลการประเมิน!AQ62="","",สรุปผลการประเมิน!AQ62))</f>
        <v/>
      </c>
      <c r="E31" s="313" t="str">
        <f>IF($R$2=1,IF(สรุปผลการประเมิน!AR32="","",สรุปผลการประเมิน!AR32),IF(สรุปผลการประเมิน!AR62="","",สรุปผลการประเมิน!AR62))</f>
        <v/>
      </c>
      <c r="F31" s="313" t="str">
        <f>IF($R$2=1,IF(สรุปผลการประเมิน!AS32="","",สรุปผลการประเมิน!AS32),IF(สรุปผลการประเมิน!AS62="","",สรุปผลการประเมิน!AS62))</f>
        <v/>
      </c>
      <c r="G31" s="313" t="str">
        <f>IF($R$2=1,IF(สรุปผลการประเมิน!AT32="","",สรุปผลการประเมิน!AT32),IF(สรุปผลการประเมิน!AT62="","",สรุปผลการประเมิน!AT62))</f>
        <v/>
      </c>
      <c r="H31" s="313" t="str">
        <f>IF($R$2=1,IF(สรุปผลการประเมิน!AU32="","",สรุปผลการประเมิน!AU32),IF(สรุปผลการประเมิน!AU62="","",สรุปผลการประเมิน!AU62))</f>
        <v/>
      </c>
      <c r="I31" s="313" t="str">
        <f>IF($R$2=1,IF(สรุปผลการประเมิน!AV32="","",สรุปผลการประเมิน!AV32),IF(สรุปผลการประเมิน!AV62="","",สรุปผลการประเมิน!AV62))</f>
        <v/>
      </c>
      <c r="J31" s="313" t="str">
        <f>IF($R$2=1,IF(สรุปผลการประเมิน!AW32="","",สรุปผลการประเมิน!AW32),IF(สรุปผลการประเมิน!AW62="","",สรุปผลการประเมิน!AW62))</f>
        <v/>
      </c>
      <c r="K31" s="313" t="str">
        <f>IF($R$2=1,IF(สรุปผลการประเมิน!AX32="","",สรุปผลการประเมิน!AX32),IF(สรุปผลการประเมิน!AX62="","",สรุปผลการประเมิน!AX62))</f>
        <v/>
      </c>
      <c r="L31" s="313" t="str">
        <f>IF($R$2=1,IF(สรุปผลการประเมิน!AY32="","",สรุปผลการประเมิน!AY32),IF(สรุปผลการประเมิน!AY62="","",สรุปผลการประเมิน!AY62))</f>
        <v/>
      </c>
      <c r="M31" s="313" t="str">
        <f>IF($R$2=1,IF(สรุปผลการประเมิน!AZ32="","",สรุปผลการประเมิน!AZ32),IF(สรุปผลการประเมิน!AZ62="","",สรุปผลการประเมิน!AZ62))</f>
        <v/>
      </c>
      <c r="N31" s="313" t="str">
        <f>IF($R$2=1,IF(สรุปผลการประเมิน!BA32="","",สรุปผลการประเมิน!BA32),IF(สรุปผลการประเมิน!BA62="","",สรุปผลการประเมิน!BA62))</f>
        <v/>
      </c>
      <c r="O31" s="313" t="str">
        <f>IF($R$2=1,IF(สรุปผลการประเมิน!BB32="","",สรุปผลการประเมิน!BB32),IF(สรุปผลการประเมิน!BB62="","",สรุปผลการประเมิน!BB62))</f>
        <v/>
      </c>
      <c r="P31" s="313" t="str">
        <f>IF($R$2=1,IF(สรุปผลการประเมิน!BC32="","",สรุปผลการประเมิน!BC32),IF(สรุปผลการประเมิน!BC62="","",สรุปผลการประเมิน!BC62))</f>
        <v/>
      </c>
      <c r="Q31" s="111"/>
      <c r="R31" s="111"/>
      <c r="S31" s="111"/>
    </row>
    <row r="32" spans="1:19" ht="17.100000000000001" customHeight="1" x14ac:dyDescent="0.3">
      <c r="A32" s="312">
        <f t="shared" si="0"/>
        <v>27</v>
      </c>
      <c r="B32" s="313" t="str">
        <f>IF($R$2=1,IF(สรุปผลการประเมิน!AO33="","",สรุปผลการประเมิน!AO33),IF(สรุปผลการประเมิน!AO63="","",สรุปผลการประเมิน!AO63))</f>
        <v/>
      </c>
      <c r="C32" s="313" t="str">
        <f>IF($R$2=1,IF(สรุปผลการประเมิน!AP33="","",สรุปผลการประเมิน!AP33),IF(สรุปผลการประเมิน!AP63="","",สรุปผลการประเมิน!AP63))</f>
        <v/>
      </c>
      <c r="D32" s="313" t="str">
        <f>IF($R$2=1,IF(สรุปผลการประเมิน!AQ33="","",สรุปผลการประเมิน!AQ33),IF(สรุปผลการประเมิน!AQ63="","",สรุปผลการประเมิน!AQ63))</f>
        <v/>
      </c>
      <c r="E32" s="313" t="str">
        <f>IF($R$2=1,IF(สรุปผลการประเมิน!AR33="","",สรุปผลการประเมิน!AR33),IF(สรุปผลการประเมิน!AR63="","",สรุปผลการประเมิน!AR63))</f>
        <v/>
      </c>
      <c r="F32" s="313" t="str">
        <f>IF($R$2=1,IF(สรุปผลการประเมิน!AS33="","",สรุปผลการประเมิน!AS33),IF(สรุปผลการประเมิน!AS63="","",สรุปผลการประเมิน!AS63))</f>
        <v/>
      </c>
      <c r="G32" s="313" t="str">
        <f>IF($R$2=1,IF(สรุปผลการประเมิน!AT33="","",สรุปผลการประเมิน!AT33),IF(สรุปผลการประเมิน!AT63="","",สรุปผลการประเมิน!AT63))</f>
        <v/>
      </c>
      <c r="H32" s="313" t="str">
        <f>IF($R$2=1,IF(สรุปผลการประเมิน!AU33="","",สรุปผลการประเมิน!AU33),IF(สรุปผลการประเมิน!AU63="","",สรุปผลการประเมิน!AU63))</f>
        <v/>
      </c>
      <c r="I32" s="313" t="str">
        <f>IF($R$2=1,IF(สรุปผลการประเมิน!AV33="","",สรุปผลการประเมิน!AV33),IF(สรุปผลการประเมิน!AV63="","",สรุปผลการประเมิน!AV63))</f>
        <v/>
      </c>
      <c r="J32" s="313" t="str">
        <f>IF($R$2=1,IF(สรุปผลการประเมิน!AW33="","",สรุปผลการประเมิน!AW33),IF(สรุปผลการประเมิน!AW63="","",สรุปผลการประเมิน!AW63))</f>
        <v/>
      </c>
      <c r="K32" s="313" t="str">
        <f>IF($R$2=1,IF(สรุปผลการประเมิน!AX33="","",สรุปผลการประเมิน!AX33),IF(สรุปผลการประเมิน!AX63="","",สรุปผลการประเมิน!AX63))</f>
        <v/>
      </c>
      <c r="L32" s="313" t="str">
        <f>IF($R$2=1,IF(สรุปผลการประเมิน!AY33="","",สรุปผลการประเมิน!AY33),IF(สรุปผลการประเมิน!AY63="","",สรุปผลการประเมิน!AY63))</f>
        <v/>
      </c>
      <c r="M32" s="313" t="str">
        <f>IF($R$2=1,IF(สรุปผลการประเมิน!AZ33="","",สรุปผลการประเมิน!AZ33),IF(สรุปผลการประเมิน!AZ63="","",สรุปผลการประเมิน!AZ63))</f>
        <v/>
      </c>
      <c r="N32" s="313" t="str">
        <f>IF($R$2=1,IF(สรุปผลการประเมิน!BA33="","",สรุปผลการประเมิน!BA33),IF(สรุปผลการประเมิน!BA63="","",สรุปผลการประเมิน!BA63))</f>
        <v/>
      </c>
      <c r="O32" s="313" t="str">
        <f>IF($R$2=1,IF(สรุปผลการประเมิน!BB33="","",สรุปผลการประเมิน!BB33),IF(สรุปผลการประเมิน!BB63="","",สรุปผลการประเมิน!BB63))</f>
        <v/>
      </c>
      <c r="P32" s="313" t="str">
        <f>IF($R$2=1,IF(สรุปผลการประเมิน!BC33="","",สรุปผลการประเมิน!BC33),IF(สรุปผลการประเมิน!BC63="","",สรุปผลการประเมิน!BC63))</f>
        <v/>
      </c>
      <c r="Q32" s="111"/>
      <c r="R32" s="111"/>
      <c r="S32" s="111"/>
    </row>
    <row r="33" spans="1:19" ht="17.100000000000001" customHeight="1" x14ac:dyDescent="0.3">
      <c r="A33" s="312">
        <f t="shared" si="0"/>
        <v>28</v>
      </c>
      <c r="B33" s="313" t="str">
        <f>IF($R$2=1,IF(สรุปผลการประเมิน!AO34="","",สรุปผลการประเมิน!AO34),IF(สรุปผลการประเมิน!AO64="","",สรุปผลการประเมิน!AO64))</f>
        <v/>
      </c>
      <c r="C33" s="313" t="str">
        <f>IF($R$2=1,IF(สรุปผลการประเมิน!AP34="","",สรุปผลการประเมิน!AP34),IF(สรุปผลการประเมิน!AP64="","",สรุปผลการประเมิน!AP64))</f>
        <v/>
      </c>
      <c r="D33" s="313" t="str">
        <f>IF($R$2=1,IF(สรุปผลการประเมิน!AQ34="","",สรุปผลการประเมิน!AQ34),IF(สรุปผลการประเมิน!AQ64="","",สรุปผลการประเมิน!AQ64))</f>
        <v/>
      </c>
      <c r="E33" s="313" t="str">
        <f>IF($R$2=1,IF(สรุปผลการประเมิน!AR34="","",สรุปผลการประเมิน!AR34),IF(สรุปผลการประเมิน!AR64="","",สรุปผลการประเมิน!AR64))</f>
        <v/>
      </c>
      <c r="F33" s="313" t="str">
        <f>IF($R$2=1,IF(สรุปผลการประเมิน!AS34="","",สรุปผลการประเมิน!AS34),IF(สรุปผลการประเมิน!AS64="","",สรุปผลการประเมิน!AS64))</f>
        <v/>
      </c>
      <c r="G33" s="313" t="str">
        <f>IF($R$2=1,IF(สรุปผลการประเมิน!AT34="","",สรุปผลการประเมิน!AT34),IF(สรุปผลการประเมิน!AT64="","",สรุปผลการประเมิน!AT64))</f>
        <v/>
      </c>
      <c r="H33" s="313" t="str">
        <f>IF($R$2=1,IF(สรุปผลการประเมิน!AU34="","",สรุปผลการประเมิน!AU34),IF(สรุปผลการประเมิน!AU64="","",สรุปผลการประเมิน!AU64))</f>
        <v/>
      </c>
      <c r="I33" s="313" t="str">
        <f>IF($R$2=1,IF(สรุปผลการประเมิน!AV34="","",สรุปผลการประเมิน!AV34),IF(สรุปผลการประเมิน!AV64="","",สรุปผลการประเมิน!AV64))</f>
        <v/>
      </c>
      <c r="J33" s="313" t="str">
        <f>IF($R$2=1,IF(สรุปผลการประเมิน!AW34="","",สรุปผลการประเมิน!AW34),IF(สรุปผลการประเมิน!AW64="","",สรุปผลการประเมิน!AW64))</f>
        <v/>
      </c>
      <c r="K33" s="313" t="str">
        <f>IF($R$2=1,IF(สรุปผลการประเมิน!AX34="","",สรุปผลการประเมิน!AX34),IF(สรุปผลการประเมิน!AX64="","",สรุปผลการประเมิน!AX64))</f>
        <v/>
      </c>
      <c r="L33" s="313" t="str">
        <f>IF($R$2=1,IF(สรุปผลการประเมิน!AY34="","",สรุปผลการประเมิน!AY34),IF(สรุปผลการประเมิน!AY64="","",สรุปผลการประเมิน!AY64))</f>
        <v/>
      </c>
      <c r="M33" s="313" t="str">
        <f>IF($R$2=1,IF(สรุปผลการประเมิน!AZ34="","",สรุปผลการประเมิน!AZ34),IF(สรุปผลการประเมิน!AZ64="","",สรุปผลการประเมิน!AZ64))</f>
        <v/>
      </c>
      <c r="N33" s="313" t="str">
        <f>IF($R$2=1,IF(สรุปผลการประเมิน!BA34="","",สรุปผลการประเมิน!BA34),IF(สรุปผลการประเมิน!BA64="","",สรุปผลการประเมิน!BA64))</f>
        <v/>
      </c>
      <c r="O33" s="313" t="str">
        <f>IF($R$2=1,IF(สรุปผลการประเมิน!BB34="","",สรุปผลการประเมิน!BB34),IF(สรุปผลการประเมิน!BB64="","",สรุปผลการประเมิน!BB64))</f>
        <v/>
      </c>
      <c r="P33" s="313" t="str">
        <f>IF($R$2=1,IF(สรุปผลการประเมิน!BC34="","",สรุปผลการประเมิน!BC34),IF(สรุปผลการประเมิน!BC64="","",สรุปผลการประเมิน!BC64))</f>
        <v/>
      </c>
      <c r="Q33" s="111"/>
      <c r="R33" s="111"/>
      <c r="S33" s="111"/>
    </row>
    <row r="34" spans="1:19" ht="17.100000000000001" customHeight="1" x14ac:dyDescent="0.3">
      <c r="A34" s="312">
        <f t="shared" si="0"/>
        <v>29</v>
      </c>
      <c r="B34" s="313" t="str">
        <f>IF($R$2=1,IF(สรุปผลการประเมิน!AO35="","",สรุปผลการประเมิน!AO35),IF(สรุปผลการประเมิน!AO65="","",สรุปผลการประเมิน!AO65))</f>
        <v/>
      </c>
      <c r="C34" s="313" t="str">
        <f>IF($R$2=1,IF(สรุปผลการประเมิน!AP35="","",สรุปผลการประเมิน!AP35),IF(สรุปผลการประเมิน!AP65="","",สรุปผลการประเมิน!AP65))</f>
        <v/>
      </c>
      <c r="D34" s="313" t="str">
        <f>IF($R$2=1,IF(สรุปผลการประเมิน!AQ35="","",สรุปผลการประเมิน!AQ35),IF(สรุปผลการประเมิน!AQ65="","",สรุปผลการประเมิน!AQ65))</f>
        <v/>
      </c>
      <c r="E34" s="313" t="str">
        <f>IF($R$2=1,IF(สรุปผลการประเมิน!AR35="","",สรุปผลการประเมิน!AR35),IF(สรุปผลการประเมิน!AR65="","",สรุปผลการประเมิน!AR65))</f>
        <v/>
      </c>
      <c r="F34" s="313" t="str">
        <f>IF($R$2=1,IF(สรุปผลการประเมิน!AS35="","",สรุปผลการประเมิน!AS35),IF(สรุปผลการประเมิน!AS65="","",สรุปผลการประเมิน!AS65))</f>
        <v/>
      </c>
      <c r="G34" s="313" t="str">
        <f>IF($R$2=1,IF(สรุปผลการประเมิน!AT35="","",สรุปผลการประเมิน!AT35),IF(สรุปผลการประเมิน!AT65="","",สรุปผลการประเมิน!AT65))</f>
        <v/>
      </c>
      <c r="H34" s="313" t="str">
        <f>IF($R$2=1,IF(สรุปผลการประเมิน!AU35="","",สรุปผลการประเมิน!AU35),IF(สรุปผลการประเมิน!AU65="","",สรุปผลการประเมิน!AU65))</f>
        <v/>
      </c>
      <c r="I34" s="313" t="str">
        <f>IF($R$2=1,IF(สรุปผลการประเมิน!AV35="","",สรุปผลการประเมิน!AV35),IF(สรุปผลการประเมิน!AV65="","",สรุปผลการประเมิน!AV65))</f>
        <v/>
      </c>
      <c r="J34" s="313" t="str">
        <f>IF($R$2=1,IF(สรุปผลการประเมิน!AW35="","",สรุปผลการประเมิน!AW35),IF(สรุปผลการประเมิน!AW65="","",สรุปผลการประเมิน!AW65))</f>
        <v/>
      </c>
      <c r="K34" s="313" t="str">
        <f>IF($R$2=1,IF(สรุปผลการประเมิน!AX35="","",สรุปผลการประเมิน!AX35),IF(สรุปผลการประเมิน!AX65="","",สรุปผลการประเมิน!AX65))</f>
        <v/>
      </c>
      <c r="L34" s="313" t="str">
        <f>IF($R$2=1,IF(สรุปผลการประเมิน!AY35="","",สรุปผลการประเมิน!AY35),IF(สรุปผลการประเมิน!AY65="","",สรุปผลการประเมิน!AY65))</f>
        <v/>
      </c>
      <c r="M34" s="313" t="str">
        <f>IF($R$2=1,IF(สรุปผลการประเมิน!AZ35="","",สรุปผลการประเมิน!AZ35),IF(สรุปผลการประเมิน!AZ65="","",สรุปผลการประเมิน!AZ65))</f>
        <v/>
      </c>
      <c r="N34" s="313" t="str">
        <f>IF($R$2=1,IF(สรุปผลการประเมิน!BA35="","",สรุปผลการประเมิน!BA35),IF(สรุปผลการประเมิน!BA65="","",สรุปผลการประเมิน!BA65))</f>
        <v/>
      </c>
      <c r="O34" s="313" t="str">
        <f>IF($R$2=1,IF(สรุปผลการประเมิน!BB35="","",สรุปผลการประเมิน!BB35),IF(สรุปผลการประเมิน!BB65="","",สรุปผลการประเมิน!BB65))</f>
        <v/>
      </c>
      <c r="P34" s="313" t="str">
        <f>IF($R$2=1,IF(สรุปผลการประเมิน!BC35="","",สรุปผลการประเมิน!BC35),IF(สรุปผลการประเมิน!BC65="","",สรุปผลการประเมิน!BC65))</f>
        <v/>
      </c>
      <c r="Q34" s="111"/>
      <c r="R34" s="111"/>
      <c r="S34" s="111"/>
    </row>
    <row r="35" spans="1:19" ht="17.100000000000001" customHeight="1" x14ac:dyDescent="0.3">
      <c r="A35" s="312">
        <f t="shared" si="0"/>
        <v>30</v>
      </c>
      <c r="B35" s="313" t="str">
        <f>IF($R$2=1,IF(สรุปผลการประเมิน!AO36="","",สรุปผลการประเมิน!AO36),IF(สรุปผลการประเมิน!AO66="","",สรุปผลการประเมิน!AO66))</f>
        <v/>
      </c>
      <c r="C35" s="313" t="str">
        <f>IF($R$2=1,IF(สรุปผลการประเมิน!AP36="","",สรุปผลการประเมิน!AP36),IF(สรุปผลการประเมิน!AP66="","",สรุปผลการประเมิน!AP66))</f>
        <v/>
      </c>
      <c r="D35" s="313" t="str">
        <f>IF($R$2=1,IF(สรุปผลการประเมิน!AQ36="","",สรุปผลการประเมิน!AQ36),IF(สรุปผลการประเมิน!AQ66="","",สรุปผลการประเมิน!AQ66))</f>
        <v/>
      </c>
      <c r="E35" s="313" t="str">
        <f>IF($R$2=1,IF(สรุปผลการประเมิน!AR36="","",สรุปผลการประเมิน!AR36),IF(สรุปผลการประเมิน!AR66="","",สรุปผลการประเมิน!AR66))</f>
        <v/>
      </c>
      <c r="F35" s="313" t="str">
        <f>IF($R$2=1,IF(สรุปผลการประเมิน!AS36="","",สรุปผลการประเมิน!AS36),IF(สรุปผลการประเมิน!AS66="","",สรุปผลการประเมิน!AS66))</f>
        <v/>
      </c>
      <c r="G35" s="313" t="str">
        <f>IF($R$2=1,IF(สรุปผลการประเมิน!AT36="","",สรุปผลการประเมิน!AT36),IF(สรุปผลการประเมิน!AT66="","",สรุปผลการประเมิน!AT66))</f>
        <v/>
      </c>
      <c r="H35" s="313" t="str">
        <f>IF($R$2=1,IF(สรุปผลการประเมิน!AU36="","",สรุปผลการประเมิน!AU36),IF(สรุปผลการประเมิน!AU66="","",สรุปผลการประเมิน!AU66))</f>
        <v/>
      </c>
      <c r="I35" s="313" t="str">
        <f>IF($R$2=1,IF(สรุปผลการประเมิน!AV36="","",สรุปผลการประเมิน!AV36),IF(สรุปผลการประเมิน!AV66="","",สรุปผลการประเมิน!AV66))</f>
        <v/>
      </c>
      <c r="J35" s="313" t="str">
        <f>IF($R$2=1,IF(สรุปผลการประเมิน!AW36="","",สรุปผลการประเมิน!AW36),IF(สรุปผลการประเมิน!AW66="","",สรุปผลการประเมิน!AW66))</f>
        <v/>
      </c>
      <c r="K35" s="313" t="str">
        <f>IF($R$2=1,IF(สรุปผลการประเมิน!AX36="","",สรุปผลการประเมิน!AX36),IF(สรุปผลการประเมิน!AX66="","",สรุปผลการประเมิน!AX66))</f>
        <v/>
      </c>
      <c r="L35" s="313" t="str">
        <f>IF($R$2=1,IF(สรุปผลการประเมิน!AY36="","",สรุปผลการประเมิน!AY36),IF(สรุปผลการประเมิน!AY66="","",สรุปผลการประเมิน!AY66))</f>
        <v/>
      </c>
      <c r="M35" s="313" t="str">
        <f>IF($R$2=1,IF(สรุปผลการประเมิน!AZ36="","",สรุปผลการประเมิน!AZ36),IF(สรุปผลการประเมิน!AZ66="","",สรุปผลการประเมิน!AZ66))</f>
        <v/>
      </c>
      <c r="N35" s="313" t="str">
        <f>IF($R$2=1,IF(สรุปผลการประเมิน!BA36="","",สรุปผลการประเมิน!BA36),IF(สรุปผลการประเมิน!BA66="","",สรุปผลการประเมิน!BA66))</f>
        <v/>
      </c>
      <c r="O35" s="313" t="str">
        <f>IF($R$2=1,IF(สรุปผลการประเมิน!BB36="","",สรุปผลการประเมิน!BB36),IF(สรุปผลการประเมิน!BB66="","",สรุปผลการประเมิน!BB66))</f>
        <v/>
      </c>
      <c r="P35" s="313" t="str">
        <f>IF($R$2=1,IF(สรุปผลการประเมิน!BC36="","",สรุปผลการประเมิน!BC36),IF(สรุปผลการประเมิน!BC66="","",สรุปผลการประเมิน!BC66))</f>
        <v/>
      </c>
      <c r="Q35" s="111"/>
      <c r="R35" s="111"/>
      <c r="S35" s="111"/>
    </row>
  </sheetData>
  <protectedRanges>
    <protectedRange sqref="R1" name="ช่วง4"/>
    <protectedRange sqref="R2" name="ช่วง1_3"/>
  </protectedRanges>
  <mergeCells count="1">
    <mergeCell ref="A1:P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4B08B13-FA28-45E2-A9B4-F3AF5C64D895}">
          <x14:formula1>
            <xm:f>รายการ!$M$2:$M$3</xm:f>
          </x14:formula1>
          <xm:sqref>R2</xm:sqref>
        </x14:dataValidation>
        <x14:dataValidation type="list" allowBlank="1" showInputMessage="1" showErrorMessage="1" xr:uid="{EBD0F540-D1E3-4BD5-8A44-A7AA74186C43}">
          <x14:formula1>
            <xm:f>รายการ!$K$2:$K$37</xm:f>
          </x14:formula1>
          <xm:sqref>R1</xm:sqref>
        </x14:dataValidation>
      </x14:dataValidations>
    </ext>
  </extLst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F6297-42D5-4736-B39F-1968752CA75F}">
  <sheetPr codeName="Sheet125"/>
  <dimension ref="A1:S35"/>
  <sheetViews>
    <sheetView workbookViewId="0">
      <selection sqref="A1:P1"/>
    </sheetView>
  </sheetViews>
  <sheetFormatPr defaultColWidth="5.625" defaultRowHeight="18.75" x14ac:dyDescent="0.3"/>
  <cols>
    <col min="1" max="16" width="5.125" style="1" customWidth="1"/>
    <col min="17" max="17" width="8.625" style="1" customWidth="1"/>
    <col min="18" max="18" width="23.75" style="1" customWidth="1"/>
    <col min="19" max="19" width="9.75" style="1" customWidth="1"/>
    <col min="20" max="16384" width="5.625" style="1"/>
  </cols>
  <sheetData>
    <row r="1" spans="1:19" ht="23.25" x14ac:dyDescent="0.3">
      <c r="A1" s="967" t="str">
        <f>IF(สรุปผลการประเมิน!BF1="","",สรุปผลการประเมิน!BF1)</f>
        <v>สรุปผลการประเมินการอ่าน คิดวิเคราะห์ เขียนสื่อความ</v>
      </c>
      <c r="B1" s="968"/>
      <c r="C1" s="968"/>
      <c r="D1" s="968"/>
      <c r="E1" s="968"/>
      <c r="F1" s="968"/>
      <c r="G1" s="968"/>
      <c r="H1" s="968"/>
      <c r="I1" s="968"/>
      <c r="J1" s="968"/>
      <c r="K1" s="968"/>
      <c r="L1" s="968"/>
      <c r="M1" s="968"/>
      <c r="N1" s="968"/>
      <c r="O1" s="968"/>
      <c r="P1" s="969"/>
      <c r="Q1" s="469" t="s">
        <v>179</v>
      </c>
      <c r="R1" s="465" t="s">
        <v>177</v>
      </c>
      <c r="S1" s="453" t="str">
        <f>_xlfn.IFNA(IF(VLOOKUP(R1,รายการ!$K$1:$L$37,2,FALSE)="","",HYPERLINK("#" &amp; VLOOKUP(R1,รายการ!$K$1:$L$37,2,FALSE)  &amp; "","คลิก")),"")</f>
        <v>คลิก</v>
      </c>
    </row>
    <row r="2" spans="1:19" ht="20.100000000000001" customHeight="1" x14ac:dyDescent="0.3">
      <c r="A2" s="310" t="s">
        <v>213</v>
      </c>
      <c r="B2" s="309">
        <f>IF(สรุปผลการประเมิน!BG2="","",สรุปผลการประเมิน!BG2)</f>
        <v>1</v>
      </c>
      <c r="C2" s="309">
        <f>IF(สรุปผลการประเมิน!BH2="","",สรุปผลการประเมิน!BH2)</f>
        <v>2</v>
      </c>
      <c r="D2" s="309">
        <f>IF(สรุปผลการประเมิน!BI2="","",สรุปผลการประเมิน!BI2)</f>
        <v>3</v>
      </c>
      <c r="E2" s="309">
        <f>IF(สรุปผลการประเมิน!BJ2="","",สรุปผลการประเมิน!BJ2)</f>
        <v>4</v>
      </c>
      <c r="F2" s="309">
        <f>IF(สรุปผลการประเมิน!BK2="","",สรุปผลการประเมิน!BK2)</f>
        <v>5</v>
      </c>
      <c r="G2" s="309">
        <f>IF(สรุปผลการประเมิน!BL2="","",สรุปผลการประเมิน!BL2)</f>
        <v>6</v>
      </c>
      <c r="H2" s="309">
        <f>IF(สรุปผลการประเมิน!BM2="","",สรุปผลการประเมิน!BM2)</f>
        <v>7</v>
      </c>
      <c r="I2" s="309">
        <f>IF(สรุปผลการประเมิน!BN2="","",สรุปผลการประเมิน!BN2)</f>
        <v>8</v>
      </c>
      <c r="J2" s="309">
        <f>IF(สรุปผลการประเมิน!BO2="","",สรุปผลการประเมิน!BO2)</f>
        <v>9</v>
      </c>
      <c r="K2" s="309">
        <f>IF(สรุปผลการประเมิน!BP2="","",สรุปผลการประเมิน!BP2)</f>
        <v>10</v>
      </c>
      <c r="L2" s="309">
        <f>IF(สรุปผลการประเมิน!BQ2="","",สรุปผลการประเมิน!BQ2)</f>
        <v>11</v>
      </c>
      <c r="M2" s="309">
        <f>IF(สรุปผลการประเมิน!BR2="","",สรุปผลการประเมิน!BR2)</f>
        <v>12</v>
      </c>
      <c r="N2" s="309">
        <f>IF(สรุปผลการประเมิน!BS2="","",สรุปผลการประเมิน!BS2)</f>
        <v>13</v>
      </c>
      <c r="O2" s="309">
        <f>IF(สรุปผลการประเมิน!BT2="","",สรุปผลการประเมิน!BT2)</f>
        <v>14</v>
      </c>
      <c r="P2" s="309">
        <f>IF(สรุปผลการประเมิน!BU2="","",สรุปผลการประเมิน!BU2)</f>
        <v>15</v>
      </c>
      <c r="Q2" s="141" t="s">
        <v>198</v>
      </c>
      <c r="R2" s="140">
        <v>1</v>
      </c>
      <c r="S2" s="142"/>
    </row>
    <row r="3" spans="1:19" x14ac:dyDescent="0.3">
      <c r="A3" s="308" t="s">
        <v>186</v>
      </c>
      <c r="B3" s="309" t="str">
        <f>IF(สรุปผลการประเมิน!BG3="","",สรุปผลการประเมิน!BG3)</f>
        <v/>
      </c>
      <c r="C3" s="309" t="str">
        <f>IF(สรุปผลการประเมิน!BH3="","",สรุปผลการประเมิน!BH3)</f>
        <v/>
      </c>
      <c r="D3" s="309" t="str">
        <f>IF(สรุปผลการประเมิน!BI3="","",สรุปผลการประเมิน!BI3)</f>
        <v/>
      </c>
      <c r="E3" s="309" t="str">
        <f>IF(สรุปผลการประเมิน!BJ3="","",สรุปผลการประเมิน!BJ3)</f>
        <v/>
      </c>
      <c r="F3" s="309" t="str">
        <f>IF(สรุปผลการประเมิน!BK3="","",สรุปผลการประเมิน!BK3)</f>
        <v/>
      </c>
      <c r="G3" s="309" t="str">
        <f>IF(สรุปผลการประเมิน!BL3="","",สรุปผลการประเมิน!BL3)</f>
        <v/>
      </c>
      <c r="H3" s="309" t="str">
        <f>IF(สรุปผลการประเมิน!BM3="","",สรุปผลการประเมิน!BM3)</f>
        <v/>
      </c>
      <c r="I3" s="309" t="str">
        <f>IF(สรุปผลการประเมิน!BN3="","",สรุปผลการประเมิน!BN3)</f>
        <v/>
      </c>
      <c r="J3" s="309" t="str">
        <f>IF(สรุปผลการประเมิน!BO3="","",สรุปผลการประเมิน!BO3)</f>
        <v/>
      </c>
      <c r="K3" s="309" t="str">
        <f>IF(สรุปผลการประเมิน!BP3="","",สรุปผลการประเมิน!BP3)</f>
        <v/>
      </c>
      <c r="L3" s="309" t="str">
        <f>IF(สรุปผลการประเมิน!BQ3="","",สรุปผลการประเมิน!BQ3)</f>
        <v/>
      </c>
      <c r="M3" s="309" t="str">
        <f>IF(สรุปผลการประเมิน!BR3="","",สรุปผลการประเมิน!BR3)</f>
        <v/>
      </c>
      <c r="N3" s="309" t="str">
        <f>IF(สรุปผลการประเมิน!BS3="","",สรุปผลการประเมิน!BS3)</f>
        <v/>
      </c>
      <c r="O3" s="309" t="str">
        <f>IF(สรุปผลการประเมิน!BT3="","",สรุปผลการประเมิน!BT3)</f>
        <v/>
      </c>
      <c r="P3" s="309" t="str">
        <f>IF(สรุปผลการประเมิน!BU3="","",สรุปผลการประเมิน!BU3)</f>
        <v/>
      </c>
      <c r="Q3" s="111"/>
      <c r="R3" s="111"/>
      <c r="S3" s="111"/>
    </row>
    <row r="4" spans="1:19" ht="126.75" customHeight="1" x14ac:dyDescent="0.3">
      <c r="A4" s="308" t="s">
        <v>145</v>
      </c>
      <c r="B4" s="311" t="str">
        <f>IF(สรุปผลการประเมิน!BG4="","",สรุปผลการประเมิน!BG4)</f>
        <v/>
      </c>
      <c r="C4" s="311" t="str">
        <f>IF(สรุปผลการประเมิน!BH4="","",สรุปผลการประเมิน!BH4)</f>
        <v/>
      </c>
      <c r="D4" s="311" t="str">
        <f>IF(สรุปผลการประเมิน!BI4="","",สรุปผลการประเมิน!BI4)</f>
        <v/>
      </c>
      <c r="E4" s="311" t="str">
        <f>IF(สรุปผลการประเมิน!BJ4="","",สรุปผลการประเมิน!BJ4)</f>
        <v/>
      </c>
      <c r="F4" s="311" t="str">
        <f>IF(สรุปผลการประเมิน!BK4="","",สรุปผลการประเมิน!BK4)</f>
        <v/>
      </c>
      <c r="G4" s="311" t="str">
        <f>IF(สรุปผลการประเมิน!BL4="","",สรุปผลการประเมิน!BL4)</f>
        <v/>
      </c>
      <c r="H4" s="311" t="str">
        <f>IF(สรุปผลการประเมิน!BM4="","",สรุปผลการประเมิน!BM4)</f>
        <v/>
      </c>
      <c r="I4" s="311" t="str">
        <f>IF(สรุปผลการประเมิน!BN4="","",สรุปผลการประเมิน!BN4)</f>
        <v/>
      </c>
      <c r="J4" s="311" t="str">
        <f>IF(สรุปผลการประเมิน!BO4="","",สรุปผลการประเมิน!BO4)</f>
        <v/>
      </c>
      <c r="K4" s="311" t="str">
        <f>IF(สรุปผลการประเมิน!BP4="","",สรุปผลการประเมิน!BP4)</f>
        <v/>
      </c>
      <c r="L4" s="311" t="str">
        <f>IF(สรุปผลการประเมิน!BQ4="","",สรุปผลการประเมิน!BQ4)</f>
        <v/>
      </c>
      <c r="M4" s="311" t="str">
        <f>IF(สรุปผลการประเมิน!BR4="","",สรุปผลการประเมิน!BR4)</f>
        <v/>
      </c>
      <c r="N4" s="311" t="str">
        <f>IF(สรุปผลการประเมิน!BS4="","",สรุปผลการประเมิน!BS4)</f>
        <v/>
      </c>
      <c r="O4" s="311" t="str">
        <f>IF(สรุปผลการประเมิน!BT4="","",สรุปผลการประเมิน!BT4)</f>
        <v/>
      </c>
      <c r="P4" s="311" t="str">
        <f>IF(สรุปผลการประเมิน!BU4="","",สรุปผลการประเมิน!BU4)</f>
        <v/>
      </c>
      <c r="Q4" s="111"/>
      <c r="R4" s="111"/>
      <c r="S4" s="111"/>
    </row>
    <row r="5" spans="1:19" ht="21" customHeight="1" x14ac:dyDescent="0.3">
      <c r="A5" s="315" t="s">
        <v>144</v>
      </c>
      <c r="B5" s="316" t="str">
        <f>IF(สรุปผลการประเมิน!BG5="","",สรุปผลการประเมิน!BG5)</f>
        <v/>
      </c>
      <c r="C5" s="316" t="str">
        <f>IF(สรุปผลการประเมิน!BH5="","",สรุปผลการประเมิน!BH5)</f>
        <v/>
      </c>
      <c r="D5" s="316" t="str">
        <f>IF(สรุปผลการประเมิน!BI5="","",สรุปผลการประเมิน!BI5)</f>
        <v/>
      </c>
      <c r="E5" s="316" t="str">
        <f>IF(สรุปผลการประเมิน!BJ5="","",สรุปผลการประเมิน!BJ5)</f>
        <v/>
      </c>
      <c r="F5" s="316" t="str">
        <f>IF(สรุปผลการประเมิน!BK5="","",สรุปผลการประเมิน!BK5)</f>
        <v/>
      </c>
      <c r="G5" s="316" t="str">
        <f>IF(สรุปผลการประเมิน!BL5="","",สรุปผลการประเมิน!BL5)</f>
        <v/>
      </c>
      <c r="H5" s="316" t="str">
        <f>IF(สรุปผลการประเมิน!BM5="","",สรุปผลการประเมิน!BM5)</f>
        <v/>
      </c>
      <c r="I5" s="316" t="str">
        <f>IF(สรุปผลการประเมิน!BN5="","",สรุปผลการประเมิน!BN5)</f>
        <v/>
      </c>
      <c r="J5" s="316" t="str">
        <f>IF(สรุปผลการประเมิน!BO5="","",สรุปผลการประเมิน!BO5)</f>
        <v/>
      </c>
      <c r="K5" s="316" t="str">
        <f>IF(สรุปผลการประเมิน!BP5="","",สรุปผลการประเมิน!BP5)</f>
        <v/>
      </c>
      <c r="L5" s="316" t="str">
        <f>IF(สรุปผลการประเมิน!BQ5="","",สรุปผลการประเมิน!BQ5)</f>
        <v/>
      </c>
      <c r="M5" s="316" t="str">
        <f>IF(สรุปผลการประเมิน!BR5="","",สรุปผลการประเมิน!BR5)</f>
        <v/>
      </c>
      <c r="N5" s="316" t="str">
        <f>IF(สรุปผลการประเมิน!BS5="","",สรุปผลการประเมิน!BS5)</f>
        <v/>
      </c>
      <c r="O5" s="316" t="str">
        <f>IF(สรุปผลการประเมิน!BT5="","",สรุปผลการประเมิน!BT5)</f>
        <v/>
      </c>
      <c r="P5" s="316" t="str">
        <f>IF(สรุปผลการประเมิน!BU5="","",สรุปผลการประเมิน!BU5)</f>
        <v/>
      </c>
      <c r="Q5" s="111"/>
      <c r="R5" s="111"/>
      <c r="S5" s="111"/>
    </row>
    <row r="6" spans="1:19" ht="17.100000000000001" customHeight="1" x14ac:dyDescent="0.3">
      <c r="A6" s="312">
        <f>IF(R2="","",IF(R2=1,1,31))</f>
        <v>1</v>
      </c>
      <c r="B6" s="313" t="str">
        <f>IF($R$2=1,IF(สรุปผลการประเมิน!BG7="","",สรุปผลการประเมิน!BG7),IF(สรุปผลการประเมิน!BG37="","",สรุปผลการประเมิน!BG37))</f>
        <v/>
      </c>
      <c r="C6" s="313" t="str">
        <f>IF($R$2=1,IF(สรุปผลการประเมิน!BH7="","",สรุปผลการประเมิน!BH7),IF(สรุปผลการประเมิน!BH37="","",สรุปผลการประเมิน!BH37))</f>
        <v/>
      </c>
      <c r="D6" s="313" t="str">
        <f>IF($R$2=1,IF(สรุปผลการประเมิน!BI7="","",สรุปผลการประเมิน!BI7),IF(สรุปผลการประเมิน!BI37="","",สรุปผลการประเมิน!BI37))</f>
        <v/>
      </c>
      <c r="E6" s="313" t="str">
        <f>IF($R$2=1,IF(สรุปผลการประเมิน!BJ7="","",สรุปผลการประเมิน!BJ7),IF(สรุปผลการประเมิน!BJ37="","",สรุปผลการประเมิน!BJ37))</f>
        <v/>
      </c>
      <c r="F6" s="313" t="str">
        <f>IF($R$2=1,IF(สรุปผลการประเมิน!BK7="","",สรุปผลการประเมิน!BK7),IF(สรุปผลการประเมิน!BK37="","",สรุปผลการประเมิน!BK37))</f>
        <v/>
      </c>
      <c r="G6" s="313" t="str">
        <f>IF($R$2=1,IF(สรุปผลการประเมิน!BL7="","",สรุปผลการประเมิน!BL7),IF(สรุปผลการประเมิน!BL37="","",สรุปผลการประเมิน!BL37))</f>
        <v/>
      </c>
      <c r="H6" s="313" t="str">
        <f>IF($R$2=1,IF(สรุปผลการประเมิน!BM7="","",สรุปผลการประเมิน!BM7),IF(สรุปผลการประเมิน!BM37="","",สรุปผลการประเมิน!BM37))</f>
        <v/>
      </c>
      <c r="I6" s="313" t="str">
        <f>IF($R$2=1,IF(สรุปผลการประเมิน!BN7="","",สรุปผลการประเมิน!BN7),IF(สรุปผลการประเมิน!BN37="","",สรุปผลการประเมิน!BN37))</f>
        <v/>
      </c>
      <c r="J6" s="313" t="str">
        <f>IF($R$2=1,IF(สรุปผลการประเมิน!BO7="","",สรุปผลการประเมิน!BO7),IF(สรุปผลการประเมิน!BO37="","",สรุปผลการประเมิน!BO37))</f>
        <v/>
      </c>
      <c r="K6" s="313" t="str">
        <f>IF($R$2=1,IF(สรุปผลการประเมิน!BP7="","",สรุปผลการประเมิน!BP7),IF(สรุปผลการประเมิน!BP37="","",สรุปผลการประเมิน!BP37))</f>
        <v/>
      </c>
      <c r="L6" s="313" t="str">
        <f>IF($R$2=1,IF(สรุปผลการประเมิน!BQ7="","",สรุปผลการประเมิน!BQ7),IF(สรุปผลการประเมิน!BQ37="","",สรุปผลการประเมิน!BQ37))</f>
        <v/>
      </c>
      <c r="M6" s="313" t="str">
        <f>IF($R$2=1,IF(สรุปผลการประเมิน!BR7="","",สรุปผลการประเมิน!BR7),IF(สรุปผลการประเมิน!BR37="","",สรุปผลการประเมิน!BR37))</f>
        <v/>
      </c>
      <c r="N6" s="313" t="str">
        <f>IF($R$2=1,IF(สรุปผลการประเมิน!BS7="","",สรุปผลการประเมิน!BS7),IF(สรุปผลการประเมิน!BS37="","",สรุปผลการประเมิน!BS37))</f>
        <v/>
      </c>
      <c r="O6" s="313" t="str">
        <f>IF($R$2=1,IF(สรุปผลการประเมิน!BT7="","",สรุปผลการประเมิน!BT7),IF(สรุปผลการประเมิน!BT37="","",สรุปผลการประเมิน!BT37))</f>
        <v/>
      </c>
      <c r="P6" s="313" t="str">
        <f>IF($R$2=1,IF(สรุปผลการประเมิน!BU7="","",สรุปผลการประเมิน!BU7),IF(สรุปผลการประเมิน!BU37="","",สรุปผลการประเมิน!BU37))</f>
        <v/>
      </c>
      <c r="Q6" s="111"/>
      <c r="R6" s="111"/>
      <c r="S6" s="111"/>
    </row>
    <row r="7" spans="1:19" ht="17.100000000000001" customHeight="1" x14ac:dyDescent="0.3">
      <c r="A7" s="312">
        <f>A6+1</f>
        <v>2</v>
      </c>
      <c r="B7" s="313" t="str">
        <f>IF($R$2=1,IF(สรุปผลการประเมิน!BG8="","",สรุปผลการประเมิน!BG8),IF(สรุปผลการประเมิน!BG38="","",สรุปผลการประเมิน!BG38))</f>
        <v/>
      </c>
      <c r="C7" s="313" t="str">
        <f>IF($R$2=1,IF(สรุปผลการประเมิน!BH8="","",สรุปผลการประเมิน!BH8),IF(สรุปผลการประเมิน!BH38="","",สรุปผลการประเมิน!BH38))</f>
        <v/>
      </c>
      <c r="D7" s="313" t="str">
        <f>IF($R$2=1,IF(สรุปผลการประเมิน!BI8="","",สรุปผลการประเมิน!BI8),IF(สรุปผลการประเมิน!BI38="","",สรุปผลการประเมิน!BI38))</f>
        <v/>
      </c>
      <c r="E7" s="313" t="str">
        <f>IF($R$2=1,IF(สรุปผลการประเมิน!BJ8="","",สรุปผลการประเมิน!BJ8),IF(สรุปผลการประเมิน!BJ38="","",สรุปผลการประเมิน!BJ38))</f>
        <v/>
      </c>
      <c r="F7" s="313" t="str">
        <f>IF($R$2=1,IF(สรุปผลการประเมิน!BK8="","",สรุปผลการประเมิน!BK8),IF(สรุปผลการประเมิน!BK38="","",สรุปผลการประเมิน!BK38))</f>
        <v/>
      </c>
      <c r="G7" s="313" t="str">
        <f>IF($R$2=1,IF(สรุปผลการประเมิน!BL8="","",สรุปผลการประเมิน!BL8),IF(สรุปผลการประเมิน!BL38="","",สรุปผลการประเมิน!BL38))</f>
        <v/>
      </c>
      <c r="H7" s="313" t="str">
        <f>IF($R$2=1,IF(สรุปผลการประเมิน!BM8="","",สรุปผลการประเมิน!BM8),IF(สรุปผลการประเมิน!BM38="","",สรุปผลการประเมิน!BM38))</f>
        <v/>
      </c>
      <c r="I7" s="313" t="str">
        <f>IF($R$2=1,IF(สรุปผลการประเมิน!BN8="","",สรุปผลการประเมิน!BN8),IF(สรุปผลการประเมิน!BN38="","",สรุปผลการประเมิน!BN38))</f>
        <v/>
      </c>
      <c r="J7" s="313" t="str">
        <f>IF($R$2=1,IF(สรุปผลการประเมิน!BO8="","",สรุปผลการประเมิน!BO8),IF(สรุปผลการประเมิน!BO38="","",สรุปผลการประเมิน!BO38))</f>
        <v/>
      </c>
      <c r="K7" s="313" t="str">
        <f>IF($R$2=1,IF(สรุปผลการประเมิน!BP8="","",สรุปผลการประเมิน!BP8),IF(สรุปผลการประเมิน!BP38="","",สรุปผลการประเมิน!BP38))</f>
        <v/>
      </c>
      <c r="L7" s="313" t="str">
        <f>IF($R$2=1,IF(สรุปผลการประเมิน!BQ8="","",สรุปผลการประเมิน!BQ8),IF(สรุปผลการประเมิน!BQ38="","",สรุปผลการประเมิน!BQ38))</f>
        <v/>
      </c>
      <c r="M7" s="313" t="str">
        <f>IF($R$2=1,IF(สรุปผลการประเมิน!BR8="","",สรุปผลการประเมิน!BR8),IF(สรุปผลการประเมิน!BR38="","",สรุปผลการประเมิน!BR38))</f>
        <v/>
      </c>
      <c r="N7" s="313" t="str">
        <f>IF($R$2=1,IF(สรุปผลการประเมิน!BS8="","",สรุปผลการประเมิน!BS8),IF(สรุปผลการประเมิน!BS38="","",สรุปผลการประเมิน!BS38))</f>
        <v/>
      </c>
      <c r="O7" s="313" t="str">
        <f>IF($R$2=1,IF(สรุปผลการประเมิน!BT8="","",สรุปผลการประเมิน!BT8),IF(สรุปผลการประเมิน!BT38="","",สรุปผลการประเมิน!BT38))</f>
        <v/>
      </c>
      <c r="P7" s="313" t="str">
        <f>IF($R$2=1,IF(สรุปผลการประเมิน!BU8="","",สรุปผลการประเมิน!BU8),IF(สรุปผลการประเมิน!BU38="","",สรุปผลการประเมิน!BU38))</f>
        <v/>
      </c>
      <c r="Q7" s="111"/>
      <c r="R7" s="111"/>
      <c r="S7" s="111"/>
    </row>
    <row r="8" spans="1:19" ht="17.100000000000001" customHeight="1" x14ac:dyDescent="0.3">
      <c r="A8" s="312">
        <f t="shared" ref="A8:A35" si="0">A7+1</f>
        <v>3</v>
      </c>
      <c r="B8" s="313" t="str">
        <f>IF($R$2=1,IF(สรุปผลการประเมิน!BG9="","",สรุปผลการประเมิน!BG9),IF(สรุปผลการประเมิน!BG39="","",สรุปผลการประเมิน!BG39))</f>
        <v/>
      </c>
      <c r="C8" s="313" t="str">
        <f>IF($R$2=1,IF(สรุปผลการประเมิน!BH9="","",สรุปผลการประเมิน!BH9),IF(สรุปผลการประเมิน!BH39="","",สรุปผลการประเมิน!BH39))</f>
        <v/>
      </c>
      <c r="D8" s="313" t="str">
        <f>IF($R$2=1,IF(สรุปผลการประเมิน!BI9="","",สรุปผลการประเมิน!BI9),IF(สรุปผลการประเมิน!BI39="","",สรุปผลการประเมิน!BI39))</f>
        <v/>
      </c>
      <c r="E8" s="313" t="str">
        <f>IF($R$2=1,IF(สรุปผลการประเมิน!BJ9="","",สรุปผลการประเมิน!BJ9),IF(สรุปผลการประเมิน!BJ39="","",สรุปผลการประเมิน!BJ39))</f>
        <v/>
      </c>
      <c r="F8" s="313" t="str">
        <f>IF($R$2=1,IF(สรุปผลการประเมิน!BK9="","",สรุปผลการประเมิน!BK9),IF(สรุปผลการประเมิน!BK39="","",สรุปผลการประเมิน!BK39))</f>
        <v/>
      </c>
      <c r="G8" s="313" t="str">
        <f>IF($R$2=1,IF(สรุปผลการประเมิน!BL9="","",สรุปผลการประเมิน!BL9),IF(สรุปผลการประเมิน!BL39="","",สรุปผลการประเมิน!BL39))</f>
        <v/>
      </c>
      <c r="H8" s="313" t="str">
        <f>IF($R$2=1,IF(สรุปผลการประเมิน!BM9="","",สรุปผลการประเมิน!BM9),IF(สรุปผลการประเมิน!BM39="","",สรุปผลการประเมิน!BM39))</f>
        <v/>
      </c>
      <c r="I8" s="313" t="str">
        <f>IF($R$2=1,IF(สรุปผลการประเมิน!BN9="","",สรุปผลการประเมิน!BN9),IF(สรุปผลการประเมิน!BN39="","",สรุปผลการประเมิน!BN39))</f>
        <v/>
      </c>
      <c r="J8" s="313" t="str">
        <f>IF($R$2=1,IF(สรุปผลการประเมิน!BO9="","",สรุปผลการประเมิน!BO9),IF(สรุปผลการประเมิน!BO39="","",สรุปผลการประเมิน!BO39))</f>
        <v/>
      </c>
      <c r="K8" s="313" t="str">
        <f>IF($R$2=1,IF(สรุปผลการประเมิน!BP9="","",สรุปผลการประเมิน!BP9),IF(สรุปผลการประเมิน!BP39="","",สรุปผลการประเมิน!BP39))</f>
        <v/>
      </c>
      <c r="L8" s="313" t="str">
        <f>IF($R$2=1,IF(สรุปผลการประเมิน!BQ9="","",สรุปผลการประเมิน!BQ9),IF(สรุปผลการประเมิน!BQ39="","",สรุปผลการประเมิน!BQ39))</f>
        <v/>
      </c>
      <c r="M8" s="313" t="str">
        <f>IF($R$2=1,IF(สรุปผลการประเมิน!BR9="","",สรุปผลการประเมิน!BR9),IF(สรุปผลการประเมิน!BR39="","",สรุปผลการประเมิน!BR39))</f>
        <v/>
      </c>
      <c r="N8" s="313" t="str">
        <f>IF($R$2=1,IF(สรุปผลการประเมิน!BS9="","",สรุปผลการประเมิน!BS9),IF(สรุปผลการประเมิน!BS39="","",สรุปผลการประเมิน!BS39))</f>
        <v/>
      </c>
      <c r="O8" s="313" t="str">
        <f>IF($R$2=1,IF(สรุปผลการประเมิน!BT9="","",สรุปผลการประเมิน!BT9),IF(สรุปผลการประเมิน!BT39="","",สรุปผลการประเมิน!BT39))</f>
        <v/>
      </c>
      <c r="P8" s="313" t="str">
        <f>IF($R$2=1,IF(สรุปผลการประเมิน!BU9="","",สรุปผลการประเมิน!BU9),IF(สรุปผลการประเมิน!BU39="","",สรุปผลการประเมิน!BU39))</f>
        <v/>
      </c>
      <c r="Q8" s="111"/>
      <c r="R8" s="111"/>
      <c r="S8" s="111"/>
    </row>
    <row r="9" spans="1:19" ht="17.100000000000001" customHeight="1" x14ac:dyDescent="0.3">
      <c r="A9" s="312">
        <f t="shared" si="0"/>
        <v>4</v>
      </c>
      <c r="B9" s="313" t="str">
        <f>IF($R$2=1,IF(สรุปผลการประเมิน!BG10="","",สรุปผลการประเมิน!BG10),IF(สรุปผลการประเมิน!BG40="","",สรุปผลการประเมิน!BG40))</f>
        <v/>
      </c>
      <c r="C9" s="313" t="str">
        <f>IF($R$2=1,IF(สรุปผลการประเมิน!BH10="","",สรุปผลการประเมิน!BH10),IF(สรุปผลการประเมิน!BH40="","",สรุปผลการประเมิน!BH40))</f>
        <v/>
      </c>
      <c r="D9" s="313" t="str">
        <f>IF($R$2=1,IF(สรุปผลการประเมิน!BI10="","",สรุปผลการประเมิน!BI10),IF(สรุปผลการประเมิน!BI40="","",สรุปผลการประเมิน!BI40))</f>
        <v/>
      </c>
      <c r="E9" s="313" t="str">
        <f>IF($R$2=1,IF(สรุปผลการประเมิน!BJ10="","",สรุปผลการประเมิน!BJ10),IF(สรุปผลการประเมิน!BJ40="","",สรุปผลการประเมิน!BJ40))</f>
        <v/>
      </c>
      <c r="F9" s="313" t="str">
        <f>IF($R$2=1,IF(สรุปผลการประเมิน!BK10="","",สรุปผลการประเมิน!BK10),IF(สรุปผลการประเมิน!BK40="","",สรุปผลการประเมิน!BK40))</f>
        <v/>
      </c>
      <c r="G9" s="313" t="str">
        <f>IF($R$2=1,IF(สรุปผลการประเมิน!BL10="","",สรุปผลการประเมิน!BL10),IF(สรุปผลการประเมิน!BL40="","",สรุปผลการประเมิน!BL40))</f>
        <v/>
      </c>
      <c r="H9" s="313" t="str">
        <f>IF($R$2=1,IF(สรุปผลการประเมิน!BM10="","",สรุปผลการประเมิน!BM10),IF(สรุปผลการประเมิน!BM40="","",สรุปผลการประเมิน!BM40))</f>
        <v/>
      </c>
      <c r="I9" s="313" t="str">
        <f>IF($R$2=1,IF(สรุปผลการประเมิน!BN10="","",สรุปผลการประเมิน!BN10),IF(สรุปผลการประเมิน!BN40="","",สรุปผลการประเมิน!BN40))</f>
        <v/>
      </c>
      <c r="J9" s="313" t="str">
        <f>IF($R$2=1,IF(สรุปผลการประเมิน!BO10="","",สรุปผลการประเมิน!BO10),IF(สรุปผลการประเมิน!BO40="","",สรุปผลการประเมิน!BO40))</f>
        <v/>
      </c>
      <c r="K9" s="313" t="str">
        <f>IF($R$2=1,IF(สรุปผลการประเมิน!BP10="","",สรุปผลการประเมิน!BP10),IF(สรุปผลการประเมิน!BP40="","",สรุปผลการประเมิน!BP40))</f>
        <v/>
      </c>
      <c r="L9" s="313" t="str">
        <f>IF($R$2=1,IF(สรุปผลการประเมิน!BQ10="","",สรุปผลการประเมิน!BQ10),IF(สรุปผลการประเมิน!BQ40="","",สรุปผลการประเมิน!BQ40))</f>
        <v/>
      </c>
      <c r="M9" s="313" t="str">
        <f>IF($R$2=1,IF(สรุปผลการประเมิน!BR10="","",สรุปผลการประเมิน!BR10),IF(สรุปผลการประเมิน!BR40="","",สรุปผลการประเมิน!BR40))</f>
        <v/>
      </c>
      <c r="N9" s="313" t="str">
        <f>IF($R$2=1,IF(สรุปผลการประเมิน!BS10="","",สรุปผลการประเมิน!BS10),IF(สรุปผลการประเมิน!BS40="","",สรุปผลการประเมิน!BS40))</f>
        <v/>
      </c>
      <c r="O9" s="313" t="str">
        <f>IF($R$2=1,IF(สรุปผลการประเมิน!BT10="","",สรุปผลการประเมิน!BT10),IF(สรุปผลการประเมิน!BT40="","",สรุปผลการประเมิน!BT40))</f>
        <v/>
      </c>
      <c r="P9" s="313" t="str">
        <f>IF($R$2=1,IF(สรุปผลการประเมิน!BU10="","",สรุปผลการประเมิน!BU10),IF(สรุปผลการประเมิน!BU40="","",สรุปผลการประเมิน!BU40))</f>
        <v/>
      </c>
      <c r="Q9" s="111"/>
      <c r="R9" s="111"/>
      <c r="S9" s="111"/>
    </row>
    <row r="10" spans="1:19" ht="17.100000000000001" customHeight="1" x14ac:dyDescent="0.3">
      <c r="A10" s="312">
        <f t="shared" si="0"/>
        <v>5</v>
      </c>
      <c r="B10" s="313" t="str">
        <f>IF($R$2=1,IF(สรุปผลการประเมิน!BG11="","",สรุปผลการประเมิน!BG11),IF(สรุปผลการประเมิน!BG41="","",สรุปผลการประเมิน!BG41))</f>
        <v/>
      </c>
      <c r="C10" s="313" t="str">
        <f>IF($R$2=1,IF(สรุปผลการประเมิน!BH11="","",สรุปผลการประเมิน!BH11),IF(สรุปผลการประเมิน!BH41="","",สรุปผลการประเมิน!BH41))</f>
        <v/>
      </c>
      <c r="D10" s="313" t="str">
        <f>IF($R$2=1,IF(สรุปผลการประเมิน!BI11="","",สรุปผลการประเมิน!BI11),IF(สรุปผลการประเมิน!BI41="","",สรุปผลการประเมิน!BI41))</f>
        <v/>
      </c>
      <c r="E10" s="313" t="str">
        <f>IF($R$2=1,IF(สรุปผลการประเมิน!BJ11="","",สรุปผลการประเมิน!BJ11),IF(สรุปผลการประเมิน!BJ41="","",สรุปผลการประเมิน!BJ41))</f>
        <v/>
      </c>
      <c r="F10" s="313" t="str">
        <f>IF($R$2=1,IF(สรุปผลการประเมิน!BK11="","",สรุปผลการประเมิน!BK11),IF(สรุปผลการประเมิน!BK41="","",สรุปผลการประเมิน!BK41))</f>
        <v/>
      </c>
      <c r="G10" s="313" t="str">
        <f>IF($R$2=1,IF(สรุปผลการประเมิน!BL11="","",สรุปผลการประเมิน!BL11),IF(สรุปผลการประเมิน!BL41="","",สรุปผลการประเมิน!BL41))</f>
        <v/>
      </c>
      <c r="H10" s="313" t="str">
        <f>IF($R$2=1,IF(สรุปผลการประเมิน!BM11="","",สรุปผลการประเมิน!BM11),IF(สรุปผลการประเมิน!BM41="","",สรุปผลการประเมิน!BM41))</f>
        <v/>
      </c>
      <c r="I10" s="313" t="str">
        <f>IF($R$2=1,IF(สรุปผลการประเมิน!BN11="","",สรุปผลการประเมิน!BN11),IF(สรุปผลการประเมิน!BN41="","",สรุปผลการประเมิน!BN41))</f>
        <v/>
      </c>
      <c r="J10" s="313" t="str">
        <f>IF($R$2=1,IF(สรุปผลการประเมิน!BO11="","",สรุปผลการประเมิน!BO11),IF(สรุปผลการประเมิน!BO41="","",สรุปผลการประเมิน!BO41))</f>
        <v/>
      </c>
      <c r="K10" s="313" t="str">
        <f>IF($R$2=1,IF(สรุปผลการประเมิน!BP11="","",สรุปผลการประเมิน!BP11),IF(สรุปผลการประเมิน!BP41="","",สรุปผลการประเมิน!BP41))</f>
        <v/>
      </c>
      <c r="L10" s="313" t="str">
        <f>IF($R$2=1,IF(สรุปผลการประเมิน!BQ11="","",สรุปผลการประเมิน!BQ11),IF(สรุปผลการประเมิน!BQ41="","",สรุปผลการประเมิน!BQ41))</f>
        <v/>
      </c>
      <c r="M10" s="313" t="str">
        <f>IF($R$2=1,IF(สรุปผลการประเมิน!BR11="","",สรุปผลการประเมิน!BR11),IF(สรุปผลการประเมิน!BR41="","",สรุปผลการประเมิน!BR41))</f>
        <v/>
      </c>
      <c r="N10" s="313" t="str">
        <f>IF($R$2=1,IF(สรุปผลการประเมิน!BS11="","",สรุปผลการประเมิน!BS11),IF(สรุปผลการประเมิน!BS41="","",สรุปผลการประเมิน!BS41))</f>
        <v/>
      </c>
      <c r="O10" s="313" t="str">
        <f>IF($R$2=1,IF(สรุปผลการประเมิน!BT11="","",สรุปผลการประเมิน!BT11),IF(สรุปผลการประเมิน!BT41="","",สรุปผลการประเมิน!BT41))</f>
        <v/>
      </c>
      <c r="P10" s="313" t="str">
        <f>IF($R$2=1,IF(สรุปผลการประเมิน!BU11="","",สรุปผลการประเมิน!BU11),IF(สรุปผลการประเมิน!BU41="","",สรุปผลการประเมิน!BU41))</f>
        <v/>
      </c>
      <c r="Q10" s="111"/>
      <c r="R10" s="111"/>
      <c r="S10" s="111"/>
    </row>
    <row r="11" spans="1:19" ht="17.100000000000001" customHeight="1" x14ac:dyDescent="0.3">
      <c r="A11" s="312">
        <f t="shared" si="0"/>
        <v>6</v>
      </c>
      <c r="B11" s="313" t="str">
        <f>IF($R$2=1,IF(สรุปผลการประเมิน!BG12="","",สรุปผลการประเมิน!BG12),IF(สรุปผลการประเมิน!BG42="","",สรุปผลการประเมิน!BG42))</f>
        <v/>
      </c>
      <c r="C11" s="313" t="str">
        <f>IF($R$2=1,IF(สรุปผลการประเมิน!BH12="","",สรุปผลการประเมิน!BH12),IF(สรุปผลการประเมิน!BH42="","",สรุปผลการประเมิน!BH42))</f>
        <v/>
      </c>
      <c r="D11" s="313" t="str">
        <f>IF($R$2=1,IF(สรุปผลการประเมิน!BI12="","",สรุปผลการประเมิน!BI12),IF(สรุปผลการประเมิน!BI42="","",สรุปผลการประเมิน!BI42))</f>
        <v/>
      </c>
      <c r="E11" s="313" t="str">
        <f>IF($R$2=1,IF(สรุปผลการประเมิน!BJ12="","",สรุปผลการประเมิน!BJ12),IF(สรุปผลการประเมิน!BJ42="","",สรุปผลการประเมิน!BJ42))</f>
        <v/>
      </c>
      <c r="F11" s="313" t="str">
        <f>IF($R$2=1,IF(สรุปผลการประเมิน!BK12="","",สรุปผลการประเมิน!BK12),IF(สรุปผลการประเมิน!BK42="","",สรุปผลการประเมิน!BK42))</f>
        <v/>
      </c>
      <c r="G11" s="313" t="str">
        <f>IF($R$2=1,IF(สรุปผลการประเมิน!BL12="","",สรุปผลการประเมิน!BL12),IF(สรุปผลการประเมิน!BL42="","",สรุปผลการประเมิน!BL42))</f>
        <v/>
      </c>
      <c r="H11" s="313" t="str">
        <f>IF($R$2=1,IF(สรุปผลการประเมิน!BM12="","",สรุปผลการประเมิน!BM12),IF(สรุปผลการประเมิน!BM42="","",สรุปผลการประเมิน!BM42))</f>
        <v/>
      </c>
      <c r="I11" s="313" t="str">
        <f>IF($R$2=1,IF(สรุปผลการประเมิน!BN12="","",สรุปผลการประเมิน!BN12),IF(สรุปผลการประเมิน!BN42="","",สรุปผลการประเมิน!BN42))</f>
        <v/>
      </c>
      <c r="J11" s="313" t="str">
        <f>IF($R$2=1,IF(สรุปผลการประเมิน!BO12="","",สรุปผลการประเมิน!BO12),IF(สรุปผลการประเมิน!BO42="","",สรุปผลการประเมิน!BO42))</f>
        <v/>
      </c>
      <c r="K11" s="313" t="str">
        <f>IF($R$2=1,IF(สรุปผลการประเมิน!BP12="","",สรุปผลการประเมิน!BP12),IF(สรุปผลการประเมิน!BP42="","",สรุปผลการประเมิน!BP42))</f>
        <v/>
      </c>
      <c r="L11" s="313" t="str">
        <f>IF($R$2=1,IF(สรุปผลการประเมิน!BQ12="","",สรุปผลการประเมิน!BQ12),IF(สรุปผลการประเมิน!BQ42="","",สรุปผลการประเมิน!BQ42))</f>
        <v/>
      </c>
      <c r="M11" s="313" t="str">
        <f>IF($R$2=1,IF(สรุปผลการประเมิน!BR12="","",สรุปผลการประเมิน!BR12),IF(สรุปผลการประเมิน!BR42="","",สรุปผลการประเมิน!BR42))</f>
        <v/>
      </c>
      <c r="N11" s="313" t="str">
        <f>IF($R$2=1,IF(สรุปผลการประเมิน!BS12="","",สรุปผลการประเมิน!BS12),IF(สรุปผลการประเมิน!BS42="","",สรุปผลการประเมิน!BS42))</f>
        <v/>
      </c>
      <c r="O11" s="313" t="str">
        <f>IF($R$2=1,IF(สรุปผลการประเมิน!BT12="","",สรุปผลการประเมิน!BT12),IF(สรุปผลการประเมิน!BT42="","",สรุปผลการประเมิน!BT42))</f>
        <v/>
      </c>
      <c r="P11" s="313" t="str">
        <f>IF($R$2=1,IF(สรุปผลการประเมิน!BU12="","",สรุปผลการประเมิน!BU12),IF(สรุปผลการประเมิน!BU42="","",สรุปผลการประเมิน!BU42))</f>
        <v/>
      </c>
      <c r="Q11" s="111"/>
      <c r="R11" s="111"/>
      <c r="S11" s="111"/>
    </row>
    <row r="12" spans="1:19" ht="17.100000000000001" customHeight="1" x14ac:dyDescent="0.3">
      <c r="A12" s="312">
        <f t="shared" si="0"/>
        <v>7</v>
      </c>
      <c r="B12" s="313" t="str">
        <f>IF($R$2=1,IF(สรุปผลการประเมิน!BG13="","",สรุปผลการประเมิน!BG13),IF(สรุปผลการประเมิน!BG43="","",สรุปผลการประเมิน!BG43))</f>
        <v/>
      </c>
      <c r="C12" s="313" t="str">
        <f>IF($R$2=1,IF(สรุปผลการประเมิน!BH13="","",สรุปผลการประเมิน!BH13),IF(สรุปผลการประเมิน!BH43="","",สรุปผลการประเมิน!BH43))</f>
        <v/>
      </c>
      <c r="D12" s="313" t="str">
        <f>IF($R$2=1,IF(สรุปผลการประเมิน!BI13="","",สรุปผลการประเมิน!BI13),IF(สรุปผลการประเมิน!BI43="","",สรุปผลการประเมิน!BI43))</f>
        <v/>
      </c>
      <c r="E12" s="313" t="str">
        <f>IF($R$2=1,IF(สรุปผลการประเมิน!BJ13="","",สรุปผลการประเมิน!BJ13),IF(สรุปผลการประเมิน!BJ43="","",สรุปผลการประเมิน!BJ43))</f>
        <v/>
      </c>
      <c r="F12" s="313" t="str">
        <f>IF($R$2=1,IF(สรุปผลการประเมิน!BK13="","",สรุปผลการประเมิน!BK13),IF(สรุปผลการประเมิน!BK43="","",สรุปผลการประเมิน!BK43))</f>
        <v/>
      </c>
      <c r="G12" s="313" t="str">
        <f>IF($R$2=1,IF(สรุปผลการประเมิน!BL13="","",สรุปผลการประเมิน!BL13),IF(สรุปผลการประเมิน!BL43="","",สรุปผลการประเมิน!BL43))</f>
        <v/>
      </c>
      <c r="H12" s="313" t="str">
        <f>IF($R$2=1,IF(สรุปผลการประเมิน!BM13="","",สรุปผลการประเมิน!BM13),IF(สรุปผลการประเมิน!BM43="","",สรุปผลการประเมิน!BM43))</f>
        <v/>
      </c>
      <c r="I12" s="313" t="str">
        <f>IF($R$2=1,IF(สรุปผลการประเมิน!BN13="","",สรุปผลการประเมิน!BN13),IF(สรุปผลการประเมิน!BN43="","",สรุปผลการประเมิน!BN43))</f>
        <v/>
      </c>
      <c r="J12" s="313" t="str">
        <f>IF($R$2=1,IF(สรุปผลการประเมิน!BO13="","",สรุปผลการประเมิน!BO13),IF(สรุปผลการประเมิน!BO43="","",สรุปผลการประเมิน!BO43))</f>
        <v/>
      </c>
      <c r="K12" s="313" t="str">
        <f>IF($R$2=1,IF(สรุปผลการประเมิน!BP13="","",สรุปผลการประเมิน!BP13),IF(สรุปผลการประเมิน!BP43="","",สรุปผลการประเมิน!BP43))</f>
        <v/>
      </c>
      <c r="L12" s="313" t="str">
        <f>IF($R$2=1,IF(สรุปผลการประเมิน!BQ13="","",สรุปผลการประเมิน!BQ13),IF(สรุปผลการประเมิน!BQ43="","",สรุปผลการประเมิน!BQ43))</f>
        <v/>
      </c>
      <c r="M12" s="313" t="str">
        <f>IF($R$2=1,IF(สรุปผลการประเมิน!BR13="","",สรุปผลการประเมิน!BR13),IF(สรุปผลการประเมิน!BR43="","",สรุปผลการประเมิน!BR43))</f>
        <v/>
      </c>
      <c r="N12" s="313" t="str">
        <f>IF($R$2=1,IF(สรุปผลการประเมิน!BS13="","",สรุปผลการประเมิน!BS13),IF(สรุปผลการประเมิน!BS43="","",สรุปผลการประเมิน!BS43))</f>
        <v/>
      </c>
      <c r="O12" s="313" t="str">
        <f>IF($R$2=1,IF(สรุปผลการประเมิน!BT13="","",สรุปผลการประเมิน!BT13),IF(สรุปผลการประเมิน!BT43="","",สรุปผลการประเมิน!BT43))</f>
        <v/>
      </c>
      <c r="P12" s="313" t="str">
        <f>IF($R$2=1,IF(สรุปผลการประเมิน!BU13="","",สรุปผลการประเมิน!BU13),IF(สรุปผลการประเมิน!BU43="","",สรุปผลการประเมิน!BU43))</f>
        <v/>
      </c>
      <c r="Q12" s="111"/>
      <c r="R12" s="111"/>
      <c r="S12" s="111"/>
    </row>
    <row r="13" spans="1:19" ht="17.100000000000001" customHeight="1" x14ac:dyDescent="0.3">
      <c r="A13" s="312">
        <f t="shared" si="0"/>
        <v>8</v>
      </c>
      <c r="B13" s="313" t="str">
        <f>IF($R$2=1,IF(สรุปผลการประเมิน!BG14="","",สรุปผลการประเมิน!BG14),IF(สรุปผลการประเมิน!BG44="","",สรุปผลการประเมิน!BG44))</f>
        <v/>
      </c>
      <c r="C13" s="313" t="str">
        <f>IF($R$2=1,IF(สรุปผลการประเมิน!BH14="","",สรุปผลการประเมิน!BH14),IF(สรุปผลการประเมิน!BH44="","",สรุปผลการประเมิน!BH44))</f>
        <v/>
      </c>
      <c r="D13" s="313" t="str">
        <f>IF($R$2=1,IF(สรุปผลการประเมิน!BI14="","",สรุปผลการประเมิน!BI14),IF(สรุปผลการประเมิน!BI44="","",สรุปผลการประเมิน!BI44))</f>
        <v/>
      </c>
      <c r="E13" s="313" t="str">
        <f>IF($R$2=1,IF(สรุปผลการประเมิน!BJ14="","",สรุปผลการประเมิน!BJ14),IF(สรุปผลการประเมิน!BJ44="","",สรุปผลการประเมิน!BJ44))</f>
        <v/>
      </c>
      <c r="F13" s="313" t="str">
        <f>IF($R$2=1,IF(สรุปผลการประเมิน!BK14="","",สรุปผลการประเมิน!BK14),IF(สรุปผลการประเมิน!BK44="","",สรุปผลการประเมิน!BK44))</f>
        <v/>
      </c>
      <c r="G13" s="313" t="str">
        <f>IF($R$2=1,IF(สรุปผลการประเมิน!BL14="","",สรุปผลการประเมิน!BL14),IF(สรุปผลการประเมิน!BL44="","",สรุปผลการประเมิน!BL44))</f>
        <v/>
      </c>
      <c r="H13" s="313" t="str">
        <f>IF($R$2=1,IF(สรุปผลการประเมิน!BM14="","",สรุปผลการประเมิน!BM14),IF(สรุปผลการประเมิน!BM44="","",สรุปผลการประเมิน!BM44))</f>
        <v/>
      </c>
      <c r="I13" s="313" t="str">
        <f>IF($R$2=1,IF(สรุปผลการประเมิน!BN14="","",สรุปผลการประเมิน!BN14),IF(สรุปผลการประเมิน!BN44="","",สรุปผลการประเมิน!BN44))</f>
        <v/>
      </c>
      <c r="J13" s="313" t="str">
        <f>IF($R$2=1,IF(สรุปผลการประเมิน!BO14="","",สรุปผลการประเมิน!BO14),IF(สรุปผลการประเมิน!BO44="","",สรุปผลการประเมิน!BO44))</f>
        <v/>
      </c>
      <c r="K13" s="313" t="str">
        <f>IF($R$2=1,IF(สรุปผลการประเมิน!BP14="","",สรุปผลการประเมิน!BP14),IF(สรุปผลการประเมิน!BP44="","",สรุปผลการประเมิน!BP44))</f>
        <v/>
      </c>
      <c r="L13" s="313" t="str">
        <f>IF($R$2=1,IF(สรุปผลการประเมิน!BQ14="","",สรุปผลการประเมิน!BQ14),IF(สรุปผลการประเมิน!BQ44="","",สรุปผลการประเมิน!BQ44))</f>
        <v/>
      </c>
      <c r="M13" s="313" t="str">
        <f>IF($R$2=1,IF(สรุปผลการประเมิน!BR14="","",สรุปผลการประเมิน!BR14),IF(สรุปผลการประเมิน!BR44="","",สรุปผลการประเมิน!BR44))</f>
        <v/>
      </c>
      <c r="N13" s="313" t="str">
        <f>IF($R$2=1,IF(สรุปผลการประเมิน!BS14="","",สรุปผลการประเมิน!BS14),IF(สรุปผลการประเมิน!BS44="","",สรุปผลการประเมิน!BS44))</f>
        <v/>
      </c>
      <c r="O13" s="313" t="str">
        <f>IF($R$2=1,IF(สรุปผลการประเมิน!BT14="","",สรุปผลการประเมิน!BT14),IF(สรุปผลการประเมิน!BT44="","",สรุปผลการประเมิน!BT44))</f>
        <v/>
      </c>
      <c r="P13" s="313" t="str">
        <f>IF($R$2=1,IF(สรุปผลการประเมิน!BU14="","",สรุปผลการประเมิน!BU14),IF(สรุปผลการประเมิน!BU44="","",สรุปผลการประเมิน!BU44))</f>
        <v/>
      </c>
      <c r="Q13" s="111"/>
      <c r="R13" s="111"/>
      <c r="S13" s="111"/>
    </row>
    <row r="14" spans="1:19" ht="17.100000000000001" customHeight="1" x14ac:dyDescent="0.3">
      <c r="A14" s="312">
        <f t="shared" si="0"/>
        <v>9</v>
      </c>
      <c r="B14" s="313" t="str">
        <f>IF($R$2=1,IF(สรุปผลการประเมิน!BG15="","",สรุปผลการประเมิน!BG15),IF(สรุปผลการประเมิน!BG45="","",สรุปผลการประเมิน!BG45))</f>
        <v/>
      </c>
      <c r="C14" s="313" t="str">
        <f>IF($R$2=1,IF(สรุปผลการประเมิน!BH15="","",สรุปผลการประเมิน!BH15),IF(สรุปผลการประเมิน!BH45="","",สรุปผลการประเมิน!BH45))</f>
        <v/>
      </c>
      <c r="D14" s="313" t="str">
        <f>IF($R$2=1,IF(สรุปผลการประเมิน!BI15="","",สรุปผลการประเมิน!BI15),IF(สรุปผลการประเมิน!BI45="","",สรุปผลการประเมิน!BI45))</f>
        <v/>
      </c>
      <c r="E14" s="313" t="str">
        <f>IF($R$2=1,IF(สรุปผลการประเมิน!BJ15="","",สรุปผลการประเมิน!BJ15),IF(สรุปผลการประเมิน!BJ45="","",สรุปผลการประเมิน!BJ45))</f>
        <v/>
      </c>
      <c r="F14" s="313" t="str">
        <f>IF($R$2=1,IF(สรุปผลการประเมิน!BK15="","",สรุปผลการประเมิน!BK15),IF(สรุปผลการประเมิน!BK45="","",สรุปผลการประเมิน!BK45))</f>
        <v/>
      </c>
      <c r="G14" s="313" t="str">
        <f>IF($R$2=1,IF(สรุปผลการประเมิน!BL15="","",สรุปผลการประเมิน!BL15),IF(สรุปผลการประเมิน!BL45="","",สรุปผลการประเมิน!BL45))</f>
        <v/>
      </c>
      <c r="H14" s="313" t="str">
        <f>IF($R$2=1,IF(สรุปผลการประเมิน!BM15="","",สรุปผลการประเมิน!BM15),IF(สรุปผลการประเมิน!BM45="","",สรุปผลการประเมิน!BM45))</f>
        <v/>
      </c>
      <c r="I14" s="313" t="str">
        <f>IF($R$2=1,IF(สรุปผลการประเมิน!BN15="","",สรุปผลการประเมิน!BN15),IF(สรุปผลการประเมิน!BN45="","",สรุปผลการประเมิน!BN45))</f>
        <v/>
      </c>
      <c r="J14" s="313" t="str">
        <f>IF($R$2=1,IF(สรุปผลการประเมิน!BO15="","",สรุปผลการประเมิน!BO15),IF(สรุปผลการประเมิน!BO45="","",สรุปผลการประเมิน!BO45))</f>
        <v/>
      </c>
      <c r="K14" s="313" t="str">
        <f>IF($R$2=1,IF(สรุปผลการประเมิน!BP15="","",สรุปผลการประเมิน!BP15),IF(สรุปผลการประเมิน!BP45="","",สรุปผลการประเมิน!BP45))</f>
        <v/>
      </c>
      <c r="L14" s="313" t="str">
        <f>IF($R$2=1,IF(สรุปผลการประเมิน!BQ15="","",สรุปผลการประเมิน!BQ15),IF(สรุปผลการประเมิน!BQ45="","",สรุปผลการประเมิน!BQ45))</f>
        <v/>
      </c>
      <c r="M14" s="313" t="str">
        <f>IF($R$2=1,IF(สรุปผลการประเมิน!BR15="","",สรุปผลการประเมิน!BR15),IF(สรุปผลการประเมิน!BR45="","",สรุปผลการประเมิน!BR45))</f>
        <v/>
      </c>
      <c r="N14" s="313" t="str">
        <f>IF($R$2=1,IF(สรุปผลการประเมิน!BS15="","",สรุปผลการประเมิน!BS15),IF(สรุปผลการประเมิน!BS45="","",สรุปผลการประเมิน!BS45))</f>
        <v/>
      </c>
      <c r="O14" s="313" t="str">
        <f>IF($R$2=1,IF(สรุปผลการประเมิน!BT15="","",สรุปผลการประเมิน!BT15),IF(สรุปผลการประเมิน!BT45="","",สรุปผลการประเมิน!BT45))</f>
        <v/>
      </c>
      <c r="P14" s="313" t="str">
        <f>IF($R$2=1,IF(สรุปผลการประเมิน!BU15="","",สรุปผลการประเมิน!BU15),IF(สรุปผลการประเมิน!BU45="","",สรุปผลการประเมิน!BU45))</f>
        <v/>
      </c>
      <c r="Q14" s="111"/>
      <c r="R14" s="111"/>
      <c r="S14" s="111"/>
    </row>
    <row r="15" spans="1:19" ht="17.100000000000001" customHeight="1" x14ac:dyDescent="0.3">
      <c r="A15" s="312">
        <f t="shared" si="0"/>
        <v>10</v>
      </c>
      <c r="B15" s="313" t="str">
        <f>IF($R$2=1,IF(สรุปผลการประเมิน!BG16="","",สรุปผลการประเมิน!BG16),IF(สรุปผลการประเมิน!BG46="","",สรุปผลการประเมิน!BG46))</f>
        <v/>
      </c>
      <c r="C15" s="313" t="str">
        <f>IF($R$2=1,IF(สรุปผลการประเมิน!BH16="","",สรุปผลการประเมิน!BH16),IF(สรุปผลการประเมิน!BH46="","",สรุปผลการประเมิน!BH46))</f>
        <v/>
      </c>
      <c r="D15" s="313" t="str">
        <f>IF($R$2=1,IF(สรุปผลการประเมิน!BI16="","",สรุปผลการประเมิน!BI16),IF(สรุปผลการประเมิน!BI46="","",สรุปผลการประเมิน!BI46))</f>
        <v/>
      </c>
      <c r="E15" s="313" t="str">
        <f>IF($R$2=1,IF(สรุปผลการประเมิน!BJ16="","",สรุปผลการประเมิน!BJ16),IF(สรุปผลการประเมิน!BJ46="","",สรุปผลการประเมิน!BJ46))</f>
        <v/>
      </c>
      <c r="F15" s="313" t="str">
        <f>IF($R$2=1,IF(สรุปผลการประเมิน!BK16="","",สรุปผลการประเมิน!BK16),IF(สรุปผลการประเมิน!BK46="","",สรุปผลการประเมิน!BK46))</f>
        <v/>
      </c>
      <c r="G15" s="313" t="str">
        <f>IF($R$2=1,IF(สรุปผลการประเมิน!BL16="","",สรุปผลการประเมิน!BL16),IF(สรุปผลการประเมิน!BL46="","",สรุปผลการประเมิน!BL46))</f>
        <v/>
      </c>
      <c r="H15" s="313" t="str">
        <f>IF($R$2=1,IF(สรุปผลการประเมิน!BM16="","",สรุปผลการประเมิน!BM16),IF(สรุปผลการประเมิน!BM46="","",สรุปผลการประเมิน!BM46))</f>
        <v/>
      </c>
      <c r="I15" s="313" t="str">
        <f>IF($R$2=1,IF(สรุปผลการประเมิน!BN16="","",สรุปผลการประเมิน!BN16),IF(สรุปผลการประเมิน!BN46="","",สรุปผลการประเมิน!BN46))</f>
        <v/>
      </c>
      <c r="J15" s="313" t="str">
        <f>IF($R$2=1,IF(สรุปผลการประเมิน!BO16="","",สรุปผลการประเมิน!BO16),IF(สรุปผลการประเมิน!BO46="","",สรุปผลการประเมิน!BO46))</f>
        <v/>
      </c>
      <c r="K15" s="313" t="str">
        <f>IF($R$2=1,IF(สรุปผลการประเมิน!BP16="","",สรุปผลการประเมิน!BP16),IF(สรุปผลการประเมิน!BP46="","",สรุปผลการประเมิน!BP46))</f>
        <v/>
      </c>
      <c r="L15" s="313" t="str">
        <f>IF($R$2=1,IF(สรุปผลการประเมิน!BQ16="","",สรุปผลการประเมิน!BQ16),IF(สรุปผลการประเมิน!BQ46="","",สรุปผลการประเมิน!BQ46))</f>
        <v/>
      </c>
      <c r="M15" s="313" t="str">
        <f>IF($R$2=1,IF(สรุปผลการประเมิน!BR16="","",สรุปผลการประเมิน!BR16),IF(สรุปผลการประเมิน!BR46="","",สรุปผลการประเมิน!BR46))</f>
        <v/>
      </c>
      <c r="N15" s="313" t="str">
        <f>IF($R$2=1,IF(สรุปผลการประเมิน!BS16="","",สรุปผลการประเมิน!BS16),IF(สรุปผลการประเมิน!BS46="","",สรุปผลการประเมิน!BS46))</f>
        <v/>
      </c>
      <c r="O15" s="313" t="str">
        <f>IF($R$2=1,IF(สรุปผลการประเมิน!BT16="","",สรุปผลการประเมิน!BT16),IF(สรุปผลการประเมิน!BT46="","",สรุปผลการประเมิน!BT46))</f>
        <v/>
      </c>
      <c r="P15" s="313" t="str">
        <f>IF($R$2=1,IF(สรุปผลการประเมิน!BU16="","",สรุปผลการประเมิน!BU16),IF(สรุปผลการประเมิน!BU46="","",สรุปผลการประเมิน!BU46))</f>
        <v/>
      </c>
      <c r="Q15" s="111"/>
      <c r="R15" s="111"/>
      <c r="S15" s="111"/>
    </row>
    <row r="16" spans="1:19" ht="17.100000000000001" customHeight="1" x14ac:dyDescent="0.3">
      <c r="A16" s="312">
        <f t="shared" si="0"/>
        <v>11</v>
      </c>
      <c r="B16" s="313" t="str">
        <f>IF($R$2=1,IF(สรุปผลการประเมิน!BG17="","",สรุปผลการประเมิน!BG17),IF(สรุปผลการประเมิน!BG47="","",สรุปผลการประเมิน!BG47))</f>
        <v/>
      </c>
      <c r="C16" s="313" t="str">
        <f>IF($R$2=1,IF(สรุปผลการประเมิน!BH17="","",สรุปผลการประเมิน!BH17),IF(สรุปผลการประเมิน!BH47="","",สรุปผลการประเมิน!BH47))</f>
        <v/>
      </c>
      <c r="D16" s="313" t="str">
        <f>IF($R$2=1,IF(สรุปผลการประเมิน!BI17="","",สรุปผลการประเมิน!BI17),IF(สรุปผลการประเมิน!BI47="","",สรุปผลการประเมิน!BI47))</f>
        <v/>
      </c>
      <c r="E16" s="313" t="str">
        <f>IF($R$2=1,IF(สรุปผลการประเมิน!BJ17="","",สรุปผลการประเมิน!BJ17),IF(สรุปผลการประเมิน!BJ47="","",สรุปผลการประเมิน!BJ47))</f>
        <v/>
      </c>
      <c r="F16" s="313" t="str">
        <f>IF($R$2=1,IF(สรุปผลการประเมิน!BK17="","",สรุปผลการประเมิน!BK17),IF(สรุปผลการประเมิน!BK47="","",สรุปผลการประเมิน!BK47))</f>
        <v/>
      </c>
      <c r="G16" s="313" t="str">
        <f>IF($R$2=1,IF(สรุปผลการประเมิน!BL17="","",สรุปผลการประเมิน!BL17),IF(สรุปผลการประเมิน!BL47="","",สรุปผลการประเมิน!BL47))</f>
        <v/>
      </c>
      <c r="H16" s="313" t="str">
        <f>IF($R$2=1,IF(สรุปผลการประเมิน!BM17="","",สรุปผลการประเมิน!BM17),IF(สรุปผลการประเมิน!BM47="","",สรุปผลการประเมิน!BM47))</f>
        <v/>
      </c>
      <c r="I16" s="313" t="str">
        <f>IF($R$2=1,IF(สรุปผลการประเมิน!BN17="","",สรุปผลการประเมิน!BN17),IF(สรุปผลการประเมิน!BN47="","",สรุปผลการประเมิน!BN47))</f>
        <v/>
      </c>
      <c r="J16" s="313" t="str">
        <f>IF($R$2=1,IF(สรุปผลการประเมิน!BO17="","",สรุปผลการประเมิน!BO17),IF(สรุปผลการประเมิน!BO47="","",สรุปผลการประเมิน!BO47))</f>
        <v/>
      </c>
      <c r="K16" s="313" t="str">
        <f>IF($R$2=1,IF(สรุปผลการประเมิน!BP17="","",สรุปผลการประเมิน!BP17),IF(สรุปผลการประเมิน!BP47="","",สรุปผลการประเมิน!BP47))</f>
        <v/>
      </c>
      <c r="L16" s="313" t="str">
        <f>IF($R$2=1,IF(สรุปผลการประเมิน!BQ17="","",สรุปผลการประเมิน!BQ17),IF(สรุปผลการประเมิน!BQ47="","",สรุปผลการประเมิน!BQ47))</f>
        <v/>
      </c>
      <c r="M16" s="313" t="str">
        <f>IF($R$2=1,IF(สรุปผลการประเมิน!BR17="","",สรุปผลการประเมิน!BR17),IF(สรุปผลการประเมิน!BR47="","",สรุปผลการประเมิน!BR47))</f>
        <v/>
      </c>
      <c r="N16" s="313" t="str">
        <f>IF($R$2=1,IF(สรุปผลการประเมิน!BS17="","",สรุปผลการประเมิน!BS17),IF(สรุปผลการประเมิน!BS47="","",สรุปผลการประเมิน!BS47))</f>
        <v/>
      </c>
      <c r="O16" s="313" t="str">
        <f>IF($R$2=1,IF(สรุปผลการประเมิน!BT17="","",สรุปผลการประเมิน!BT17),IF(สรุปผลการประเมิน!BT47="","",สรุปผลการประเมิน!BT47))</f>
        <v/>
      </c>
      <c r="P16" s="313" t="str">
        <f>IF($R$2=1,IF(สรุปผลการประเมิน!BU17="","",สรุปผลการประเมิน!BU17),IF(สรุปผลการประเมิน!BU47="","",สรุปผลการประเมิน!BU47))</f>
        <v/>
      </c>
      <c r="Q16" s="111"/>
      <c r="R16" s="111"/>
      <c r="S16" s="111"/>
    </row>
    <row r="17" spans="1:19" ht="17.100000000000001" customHeight="1" x14ac:dyDescent="0.3">
      <c r="A17" s="312">
        <f t="shared" si="0"/>
        <v>12</v>
      </c>
      <c r="B17" s="313" t="str">
        <f>IF($R$2=1,IF(สรุปผลการประเมิน!BG18="","",สรุปผลการประเมิน!BG18),IF(สรุปผลการประเมิน!BG48="","",สรุปผลการประเมิน!BG48))</f>
        <v/>
      </c>
      <c r="C17" s="313" t="str">
        <f>IF($R$2=1,IF(สรุปผลการประเมิน!BH18="","",สรุปผลการประเมิน!BH18),IF(สรุปผลการประเมิน!BH48="","",สรุปผลการประเมิน!BH48))</f>
        <v/>
      </c>
      <c r="D17" s="313" t="str">
        <f>IF($R$2=1,IF(สรุปผลการประเมิน!BI18="","",สรุปผลการประเมิน!BI18),IF(สรุปผลการประเมิน!BI48="","",สรุปผลการประเมิน!BI48))</f>
        <v/>
      </c>
      <c r="E17" s="313" t="str">
        <f>IF($R$2=1,IF(สรุปผลการประเมิน!BJ18="","",สรุปผลการประเมิน!BJ18),IF(สรุปผลการประเมิน!BJ48="","",สรุปผลการประเมิน!BJ48))</f>
        <v/>
      </c>
      <c r="F17" s="313" t="str">
        <f>IF($R$2=1,IF(สรุปผลการประเมิน!BK18="","",สรุปผลการประเมิน!BK18),IF(สรุปผลการประเมิน!BK48="","",สรุปผลการประเมิน!BK48))</f>
        <v/>
      </c>
      <c r="G17" s="313" t="str">
        <f>IF($R$2=1,IF(สรุปผลการประเมิน!BL18="","",สรุปผลการประเมิน!BL18),IF(สรุปผลการประเมิน!BL48="","",สรุปผลการประเมิน!BL48))</f>
        <v/>
      </c>
      <c r="H17" s="313" t="str">
        <f>IF($R$2=1,IF(สรุปผลการประเมิน!BM18="","",สรุปผลการประเมิน!BM18),IF(สรุปผลการประเมิน!BM48="","",สรุปผลการประเมิน!BM48))</f>
        <v/>
      </c>
      <c r="I17" s="313" t="str">
        <f>IF($R$2=1,IF(สรุปผลการประเมิน!BN18="","",สรุปผลการประเมิน!BN18),IF(สรุปผลการประเมิน!BN48="","",สรุปผลการประเมิน!BN48))</f>
        <v/>
      </c>
      <c r="J17" s="313" t="str">
        <f>IF($R$2=1,IF(สรุปผลการประเมิน!BO18="","",สรุปผลการประเมิน!BO18),IF(สรุปผลการประเมิน!BO48="","",สรุปผลการประเมิน!BO48))</f>
        <v/>
      </c>
      <c r="K17" s="313" t="str">
        <f>IF($R$2=1,IF(สรุปผลการประเมิน!BP18="","",สรุปผลการประเมิน!BP18),IF(สรุปผลการประเมิน!BP48="","",สรุปผลการประเมิน!BP48))</f>
        <v/>
      </c>
      <c r="L17" s="313" t="str">
        <f>IF($R$2=1,IF(สรุปผลการประเมิน!BQ18="","",สรุปผลการประเมิน!BQ18),IF(สรุปผลการประเมิน!BQ48="","",สรุปผลการประเมิน!BQ48))</f>
        <v/>
      </c>
      <c r="M17" s="313" t="str">
        <f>IF($R$2=1,IF(สรุปผลการประเมิน!BR18="","",สรุปผลการประเมิน!BR18),IF(สรุปผลการประเมิน!BR48="","",สรุปผลการประเมิน!BR48))</f>
        <v/>
      </c>
      <c r="N17" s="313" t="str">
        <f>IF($R$2=1,IF(สรุปผลการประเมิน!BS18="","",สรุปผลการประเมิน!BS18),IF(สรุปผลการประเมิน!BS48="","",สรุปผลการประเมิน!BS48))</f>
        <v/>
      </c>
      <c r="O17" s="313" t="str">
        <f>IF($R$2=1,IF(สรุปผลการประเมิน!BT18="","",สรุปผลการประเมิน!BT18),IF(สรุปผลการประเมิน!BT48="","",สรุปผลการประเมิน!BT48))</f>
        <v/>
      </c>
      <c r="P17" s="313" t="str">
        <f>IF($R$2=1,IF(สรุปผลการประเมิน!BU18="","",สรุปผลการประเมิน!BU18),IF(สรุปผลการประเมิน!BU48="","",สรุปผลการประเมิน!BU48))</f>
        <v/>
      </c>
      <c r="Q17" s="111"/>
      <c r="R17" s="111"/>
      <c r="S17" s="111"/>
    </row>
    <row r="18" spans="1:19" ht="17.100000000000001" customHeight="1" x14ac:dyDescent="0.3">
      <c r="A18" s="312">
        <f t="shared" si="0"/>
        <v>13</v>
      </c>
      <c r="B18" s="313" t="str">
        <f>IF($R$2=1,IF(สรุปผลการประเมิน!BG19="","",สรุปผลการประเมิน!BG19),IF(สรุปผลการประเมิน!BG49="","",สรุปผลการประเมิน!BG49))</f>
        <v/>
      </c>
      <c r="C18" s="313" t="str">
        <f>IF($R$2=1,IF(สรุปผลการประเมิน!BH19="","",สรุปผลการประเมิน!BH19),IF(สรุปผลการประเมิน!BH49="","",สรุปผลการประเมิน!BH49))</f>
        <v/>
      </c>
      <c r="D18" s="313" t="str">
        <f>IF($R$2=1,IF(สรุปผลการประเมิน!BI19="","",สรุปผลการประเมิน!BI19),IF(สรุปผลการประเมิน!BI49="","",สรุปผลการประเมิน!BI49))</f>
        <v/>
      </c>
      <c r="E18" s="313" t="str">
        <f>IF($R$2=1,IF(สรุปผลการประเมิน!BJ19="","",สรุปผลการประเมิน!BJ19),IF(สรุปผลการประเมิน!BJ49="","",สรุปผลการประเมิน!BJ49))</f>
        <v/>
      </c>
      <c r="F18" s="313" t="str">
        <f>IF($R$2=1,IF(สรุปผลการประเมิน!BK19="","",สรุปผลการประเมิน!BK19),IF(สรุปผลการประเมิน!BK49="","",สรุปผลการประเมิน!BK49))</f>
        <v/>
      </c>
      <c r="G18" s="313" t="str">
        <f>IF($R$2=1,IF(สรุปผลการประเมิน!BL19="","",สรุปผลการประเมิน!BL19),IF(สรุปผลการประเมิน!BL49="","",สรุปผลการประเมิน!BL49))</f>
        <v/>
      </c>
      <c r="H18" s="313" t="str">
        <f>IF($R$2=1,IF(สรุปผลการประเมิน!BM19="","",สรุปผลการประเมิน!BM19),IF(สรุปผลการประเมิน!BM49="","",สรุปผลการประเมิน!BM49))</f>
        <v/>
      </c>
      <c r="I18" s="313" t="str">
        <f>IF($R$2=1,IF(สรุปผลการประเมิน!BN19="","",สรุปผลการประเมิน!BN19),IF(สรุปผลการประเมิน!BN49="","",สรุปผลการประเมิน!BN49))</f>
        <v/>
      </c>
      <c r="J18" s="313" t="str">
        <f>IF($R$2=1,IF(สรุปผลการประเมิน!BO19="","",สรุปผลการประเมิน!BO19),IF(สรุปผลการประเมิน!BO49="","",สรุปผลการประเมิน!BO49))</f>
        <v/>
      </c>
      <c r="K18" s="313" t="str">
        <f>IF($R$2=1,IF(สรุปผลการประเมิน!BP19="","",สรุปผลการประเมิน!BP19),IF(สรุปผลการประเมิน!BP49="","",สรุปผลการประเมิน!BP49))</f>
        <v/>
      </c>
      <c r="L18" s="313" t="str">
        <f>IF($R$2=1,IF(สรุปผลการประเมิน!BQ19="","",สรุปผลการประเมิน!BQ19),IF(สรุปผลการประเมิน!BQ49="","",สรุปผลการประเมิน!BQ49))</f>
        <v/>
      </c>
      <c r="M18" s="313" t="str">
        <f>IF($R$2=1,IF(สรุปผลการประเมิน!BR19="","",สรุปผลการประเมิน!BR19),IF(สรุปผลการประเมิน!BR49="","",สรุปผลการประเมิน!BR49))</f>
        <v/>
      </c>
      <c r="N18" s="313" t="str">
        <f>IF($R$2=1,IF(สรุปผลการประเมิน!BS19="","",สรุปผลการประเมิน!BS19),IF(สรุปผลการประเมิน!BS49="","",สรุปผลการประเมิน!BS49))</f>
        <v/>
      </c>
      <c r="O18" s="313" t="str">
        <f>IF($R$2=1,IF(สรุปผลการประเมิน!BT19="","",สรุปผลการประเมิน!BT19),IF(สรุปผลการประเมิน!BT49="","",สรุปผลการประเมิน!BT49))</f>
        <v/>
      </c>
      <c r="P18" s="313" t="str">
        <f>IF($R$2=1,IF(สรุปผลการประเมิน!BU19="","",สรุปผลการประเมิน!BU19),IF(สรุปผลการประเมิน!BU49="","",สรุปผลการประเมิน!BU49))</f>
        <v/>
      </c>
      <c r="Q18" s="111"/>
      <c r="R18" s="111"/>
      <c r="S18" s="111"/>
    </row>
    <row r="19" spans="1:19" ht="17.100000000000001" customHeight="1" x14ac:dyDescent="0.3">
      <c r="A19" s="312">
        <f t="shared" si="0"/>
        <v>14</v>
      </c>
      <c r="B19" s="313" t="str">
        <f>IF($R$2=1,IF(สรุปผลการประเมิน!BG20="","",สรุปผลการประเมิน!BG20),IF(สรุปผลการประเมิน!BG50="","",สรุปผลการประเมิน!BG50))</f>
        <v/>
      </c>
      <c r="C19" s="313" t="str">
        <f>IF($R$2=1,IF(สรุปผลการประเมิน!BH20="","",สรุปผลการประเมิน!BH20),IF(สรุปผลการประเมิน!BH50="","",สรุปผลการประเมิน!BH50))</f>
        <v/>
      </c>
      <c r="D19" s="313" t="str">
        <f>IF($R$2=1,IF(สรุปผลการประเมิน!BI20="","",สรุปผลการประเมิน!BI20),IF(สรุปผลการประเมิน!BI50="","",สรุปผลการประเมิน!BI50))</f>
        <v/>
      </c>
      <c r="E19" s="313" t="str">
        <f>IF($R$2=1,IF(สรุปผลการประเมิน!BJ20="","",สรุปผลการประเมิน!BJ20),IF(สรุปผลการประเมิน!BJ50="","",สรุปผลการประเมิน!BJ50))</f>
        <v/>
      </c>
      <c r="F19" s="313" t="str">
        <f>IF($R$2=1,IF(สรุปผลการประเมิน!BK20="","",สรุปผลการประเมิน!BK20),IF(สรุปผลการประเมิน!BK50="","",สรุปผลการประเมิน!BK50))</f>
        <v/>
      </c>
      <c r="G19" s="313" t="str">
        <f>IF($R$2=1,IF(สรุปผลการประเมิน!BL20="","",สรุปผลการประเมิน!BL20),IF(สรุปผลการประเมิน!BL50="","",สรุปผลการประเมิน!BL50))</f>
        <v/>
      </c>
      <c r="H19" s="313" t="str">
        <f>IF($R$2=1,IF(สรุปผลการประเมิน!BM20="","",สรุปผลการประเมิน!BM20),IF(สรุปผลการประเมิน!BM50="","",สรุปผลการประเมิน!BM50))</f>
        <v/>
      </c>
      <c r="I19" s="313" t="str">
        <f>IF($R$2=1,IF(สรุปผลการประเมิน!BN20="","",สรุปผลการประเมิน!BN20),IF(สรุปผลการประเมิน!BN50="","",สรุปผลการประเมิน!BN50))</f>
        <v/>
      </c>
      <c r="J19" s="313" t="str">
        <f>IF($R$2=1,IF(สรุปผลการประเมิน!BO20="","",สรุปผลการประเมิน!BO20),IF(สรุปผลการประเมิน!BO50="","",สรุปผลการประเมิน!BO50))</f>
        <v/>
      </c>
      <c r="K19" s="313" t="str">
        <f>IF($R$2=1,IF(สรุปผลการประเมิน!BP20="","",สรุปผลการประเมิน!BP20),IF(สรุปผลการประเมิน!BP50="","",สรุปผลการประเมิน!BP50))</f>
        <v/>
      </c>
      <c r="L19" s="313" t="str">
        <f>IF($R$2=1,IF(สรุปผลการประเมิน!BQ20="","",สรุปผลการประเมิน!BQ20),IF(สรุปผลการประเมิน!BQ50="","",สรุปผลการประเมิน!BQ50))</f>
        <v/>
      </c>
      <c r="M19" s="313" t="str">
        <f>IF($R$2=1,IF(สรุปผลการประเมิน!BR20="","",สรุปผลการประเมิน!BR20),IF(สรุปผลการประเมิน!BR50="","",สรุปผลการประเมิน!BR50))</f>
        <v/>
      </c>
      <c r="N19" s="313" t="str">
        <f>IF($R$2=1,IF(สรุปผลการประเมิน!BS20="","",สรุปผลการประเมิน!BS20),IF(สรุปผลการประเมิน!BS50="","",สรุปผลการประเมิน!BS50))</f>
        <v/>
      </c>
      <c r="O19" s="313" t="str">
        <f>IF($R$2=1,IF(สรุปผลการประเมิน!BT20="","",สรุปผลการประเมิน!BT20),IF(สรุปผลการประเมิน!BT50="","",สรุปผลการประเมิน!BT50))</f>
        <v/>
      </c>
      <c r="P19" s="313" t="str">
        <f>IF($R$2=1,IF(สรุปผลการประเมิน!BU20="","",สรุปผลการประเมิน!BU20),IF(สรุปผลการประเมิน!BU50="","",สรุปผลการประเมิน!BU50))</f>
        <v/>
      </c>
      <c r="Q19" s="111"/>
      <c r="R19" s="111"/>
      <c r="S19" s="111"/>
    </row>
    <row r="20" spans="1:19" ht="17.100000000000001" customHeight="1" x14ac:dyDescent="0.3">
      <c r="A20" s="312">
        <f t="shared" si="0"/>
        <v>15</v>
      </c>
      <c r="B20" s="313" t="str">
        <f>IF($R$2=1,IF(สรุปผลการประเมิน!BG21="","",สรุปผลการประเมิน!BG21),IF(สรุปผลการประเมิน!BG51="","",สรุปผลการประเมิน!BG51))</f>
        <v/>
      </c>
      <c r="C20" s="313" t="str">
        <f>IF($R$2=1,IF(สรุปผลการประเมิน!BH21="","",สรุปผลการประเมิน!BH21),IF(สรุปผลการประเมิน!BH51="","",สรุปผลการประเมิน!BH51))</f>
        <v/>
      </c>
      <c r="D20" s="313" t="str">
        <f>IF($R$2=1,IF(สรุปผลการประเมิน!BI21="","",สรุปผลการประเมิน!BI21),IF(สรุปผลการประเมิน!BI51="","",สรุปผลการประเมิน!BI51))</f>
        <v/>
      </c>
      <c r="E20" s="313" t="str">
        <f>IF($R$2=1,IF(สรุปผลการประเมิน!BJ21="","",สรุปผลการประเมิน!BJ21),IF(สรุปผลการประเมิน!BJ51="","",สรุปผลการประเมิน!BJ51))</f>
        <v/>
      </c>
      <c r="F20" s="313" t="str">
        <f>IF($R$2=1,IF(สรุปผลการประเมิน!BK21="","",สรุปผลการประเมิน!BK21),IF(สรุปผลการประเมิน!BK51="","",สรุปผลการประเมิน!BK51))</f>
        <v/>
      </c>
      <c r="G20" s="313" t="str">
        <f>IF($R$2=1,IF(สรุปผลการประเมิน!BL21="","",สรุปผลการประเมิน!BL21),IF(สรุปผลการประเมิน!BL51="","",สรุปผลการประเมิน!BL51))</f>
        <v/>
      </c>
      <c r="H20" s="313" t="str">
        <f>IF($R$2=1,IF(สรุปผลการประเมิน!BM21="","",สรุปผลการประเมิน!BM21),IF(สรุปผลการประเมิน!BM51="","",สรุปผลการประเมิน!BM51))</f>
        <v/>
      </c>
      <c r="I20" s="313" t="str">
        <f>IF($R$2=1,IF(สรุปผลการประเมิน!BN21="","",สรุปผลการประเมิน!BN21),IF(สรุปผลการประเมิน!BN51="","",สรุปผลการประเมิน!BN51))</f>
        <v/>
      </c>
      <c r="J20" s="313" t="str">
        <f>IF($R$2=1,IF(สรุปผลการประเมิน!BO21="","",สรุปผลการประเมิน!BO21),IF(สรุปผลการประเมิน!BO51="","",สรุปผลการประเมิน!BO51))</f>
        <v/>
      </c>
      <c r="K20" s="313" t="str">
        <f>IF($R$2=1,IF(สรุปผลการประเมิน!BP21="","",สรุปผลการประเมิน!BP21),IF(สรุปผลการประเมิน!BP51="","",สรุปผลการประเมิน!BP51))</f>
        <v/>
      </c>
      <c r="L20" s="313" t="str">
        <f>IF($R$2=1,IF(สรุปผลการประเมิน!BQ21="","",สรุปผลการประเมิน!BQ21),IF(สรุปผลการประเมิน!BQ51="","",สรุปผลการประเมิน!BQ51))</f>
        <v/>
      </c>
      <c r="M20" s="313" t="str">
        <f>IF($R$2=1,IF(สรุปผลการประเมิน!BR21="","",สรุปผลการประเมิน!BR21),IF(สรุปผลการประเมิน!BR51="","",สรุปผลการประเมิน!BR51))</f>
        <v/>
      </c>
      <c r="N20" s="313" t="str">
        <f>IF($R$2=1,IF(สรุปผลการประเมิน!BS21="","",สรุปผลการประเมิน!BS21),IF(สรุปผลการประเมิน!BS51="","",สรุปผลการประเมิน!BS51))</f>
        <v/>
      </c>
      <c r="O20" s="313" t="str">
        <f>IF($R$2=1,IF(สรุปผลการประเมิน!BT21="","",สรุปผลการประเมิน!BT21),IF(สรุปผลการประเมิน!BT51="","",สรุปผลการประเมิน!BT51))</f>
        <v/>
      </c>
      <c r="P20" s="313" t="str">
        <f>IF($R$2=1,IF(สรุปผลการประเมิน!BU21="","",สรุปผลการประเมิน!BU21),IF(สรุปผลการประเมิน!BU51="","",สรุปผลการประเมิน!BU51))</f>
        <v/>
      </c>
      <c r="Q20" s="111"/>
      <c r="R20" s="111"/>
      <c r="S20" s="111"/>
    </row>
    <row r="21" spans="1:19" ht="17.100000000000001" customHeight="1" x14ac:dyDescent="0.3">
      <c r="A21" s="312">
        <f t="shared" si="0"/>
        <v>16</v>
      </c>
      <c r="B21" s="313" t="str">
        <f>IF($R$2=1,IF(สรุปผลการประเมิน!BG22="","",สรุปผลการประเมิน!BG22),IF(สรุปผลการประเมิน!BG52="","",สรุปผลการประเมิน!BG52))</f>
        <v/>
      </c>
      <c r="C21" s="313" t="str">
        <f>IF($R$2=1,IF(สรุปผลการประเมิน!BH22="","",สรุปผลการประเมิน!BH22),IF(สรุปผลการประเมิน!BH52="","",สรุปผลการประเมิน!BH52))</f>
        <v/>
      </c>
      <c r="D21" s="313" t="str">
        <f>IF($R$2=1,IF(สรุปผลการประเมิน!BI22="","",สรุปผลการประเมิน!BI22),IF(สรุปผลการประเมิน!BI52="","",สรุปผลการประเมิน!BI52))</f>
        <v/>
      </c>
      <c r="E21" s="313" t="str">
        <f>IF($R$2=1,IF(สรุปผลการประเมิน!BJ22="","",สรุปผลการประเมิน!BJ22),IF(สรุปผลการประเมิน!BJ52="","",สรุปผลการประเมิน!BJ52))</f>
        <v/>
      </c>
      <c r="F21" s="313" t="str">
        <f>IF($R$2=1,IF(สรุปผลการประเมิน!BK22="","",สรุปผลการประเมิน!BK22),IF(สรุปผลการประเมิน!BK52="","",สรุปผลการประเมิน!BK52))</f>
        <v/>
      </c>
      <c r="G21" s="313" t="str">
        <f>IF($R$2=1,IF(สรุปผลการประเมิน!BL22="","",สรุปผลการประเมิน!BL22),IF(สรุปผลการประเมิน!BL52="","",สรุปผลการประเมิน!BL52))</f>
        <v/>
      </c>
      <c r="H21" s="313" t="str">
        <f>IF($R$2=1,IF(สรุปผลการประเมิน!BM22="","",สรุปผลการประเมิน!BM22),IF(สรุปผลการประเมิน!BM52="","",สรุปผลการประเมิน!BM52))</f>
        <v/>
      </c>
      <c r="I21" s="313" t="str">
        <f>IF($R$2=1,IF(สรุปผลการประเมิน!BN22="","",สรุปผลการประเมิน!BN22),IF(สรุปผลการประเมิน!BN52="","",สรุปผลการประเมิน!BN52))</f>
        <v/>
      </c>
      <c r="J21" s="313" t="str">
        <f>IF($R$2=1,IF(สรุปผลการประเมิน!BO22="","",สรุปผลการประเมิน!BO22),IF(สรุปผลการประเมิน!BO52="","",สรุปผลการประเมิน!BO52))</f>
        <v/>
      </c>
      <c r="K21" s="313" t="str">
        <f>IF($R$2=1,IF(สรุปผลการประเมิน!BP22="","",สรุปผลการประเมิน!BP22),IF(สรุปผลการประเมิน!BP52="","",สรุปผลการประเมิน!BP52))</f>
        <v/>
      </c>
      <c r="L21" s="313" t="str">
        <f>IF($R$2=1,IF(สรุปผลการประเมิน!BQ22="","",สรุปผลการประเมิน!BQ22),IF(สรุปผลการประเมิน!BQ52="","",สรุปผลการประเมิน!BQ52))</f>
        <v/>
      </c>
      <c r="M21" s="313" t="str">
        <f>IF($R$2=1,IF(สรุปผลการประเมิน!BR22="","",สรุปผลการประเมิน!BR22),IF(สรุปผลการประเมิน!BR52="","",สรุปผลการประเมิน!BR52))</f>
        <v/>
      </c>
      <c r="N21" s="313" t="str">
        <f>IF($R$2=1,IF(สรุปผลการประเมิน!BS22="","",สรุปผลการประเมิน!BS22),IF(สรุปผลการประเมิน!BS52="","",สรุปผลการประเมิน!BS52))</f>
        <v/>
      </c>
      <c r="O21" s="313" t="str">
        <f>IF($R$2=1,IF(สรุปผลการประเมิน!BT22="","",สรุปผลการประเมิน!BT22),IF(สรุปผลการประเมิน!BT52="","",สรุปผลการประเมิน!BT52))</f>
        <v/>
      </c>
      <c r="P21" s="313" t="str">
        <f>IF($R$2=1,IF(สรุปผลการประเมิน!BU22="","",สรุปผลการประเมิน!BU22),IF(สรุปผลการประเมิน!BU52="","",สรุปผลการประเมิน!BU52))</f>
        <v/>
      </c>
      <c r="Q21" s="111"/>
      <c r="R21" s="111"/>
      <c r="S21" s="111"/>
    </row>
    <row r="22" spans="1:19" ht="17.100000000000001" customHeight="1" x14ac:dyDescent="0.3">
      <c r="A22" s="312">
        <f t="shared" si="0"/>
        <v>17</v>
      </c>
      <c r="B22" s="313" t="str">
        <f>IF($R$2=1,IF(สรุปผลการประเมิน!BG23="","",สรุปผลการประเมิน!BG23),IF(สรุปผลการประเมิน!BG53="","",สรุปผลการประเมิน!BG53))</f>
        <v/>
      </c>
      <c r="C22" s="313" t="str">
        <f>IF($R$2=1,IF(สรุปผลการประเมิน!BH23="","",สรุปผลการประเมิน!BH23),IF(สรุปผลการประเมิน!BH53="","",สรุปผลการประเมิน!BH53))</f>
        <v/>
      </c>
      <c r="D22" s="313" t="str">
        <f>IF($R$2=1,IF(สรุปผลการประเมิน!BI23="","",สรุปผลการประเมิน!BI23),IF(สรุปผลการประเมิน!BI53="","",สรุปผลการประเมิน!BI53))</f>
        <v/>
      </c>
      <c r="E22" s="313" t="str">
        <f>IF($R$2=1,IF(สรุปผลการประเมิน!BJ23="","",สรุปผลการประเมิน!BJ23),IF(สรุปผลการประเมิน!BJ53="","",สรุปผลการประเมิน!BJ53))</f>
        <v/>
      </c>
      <c r="F22" s="313" t="str">
        <f>IF($R$2=1,IF(สรุปผลการประเมิน!BK23="","",สรุปผลการประเมิน!BK23),IF(สรุปผลการประเมิน!BK53="","",สรุปผลการประเมิน!BK53))</f>
        <v/>
      </c>
      <c r="G22" s="313" t="str">
        <f>IF($R$2=1,IF(สรุปผลการประเมิน!BL23="","",สรุปผลการประเมิน!BL23),IF(สรุปผลการประเมิน!BL53="","",สรุปผลการประเมิน!BL53))</f>
        <v/>
      </c>
      <c r="H22" s="313" t="str">
        <f>IF($R$2=1,IF(สรุปผลการประเมิน!BM23="","",สรุปผลการประเมิน!BM23),IF(สรุปผลการประเมิน!BM53="","",สรุปผลการประเมิน!BM53))</f>
        <v/>
      </c>
      <c r="I22" s="313" t="str">
        <f>IF($R$2=1,IF(สรุปผลการประเมิน!BN23="","",สรุปผลการประเมิน!BN23),IF(สรุปผลการประเมิน!BN53="","",สรุปผลการประเมิน!BN53))</f>
        <v/>
      </c>
      <c r="J22" s="313" t="str">
        <f>IF($R$2=1,IF(สรุปผลการประเมิน!BO23="","",สรุปผลการประเมิน!BO23),IF(สรุปผลการประเมิน!BO53="","",สรุปผลการประเมิน!BO53))</f>
        <v/>
      </c>
      <c r="K22" s="313" t="str">
        <f>IF($R$2=1,IF(สรุปผลการประเมิน!BP23="","",สรุปผลการประเมิน!BP23),IF(สรุปผลการประเมิน!BP53="","",สรุปผลการประเมิน!BP53))</f>
        <v/>
      </c>
      <c r="L22" s="313" t="str">
        <f>IF($R$2=1,IF(สรุปผลการประเมิน!BQ23="","",สรุปผลการประเมิน!BQ23),IF(สรุปผลการประเมิน!BQ53="","",สรุปผลการประเมิน!BQ53))</f>
        <v/>
      </c>
      <c r="M22" s="313" t="str">
        <f>IF($R$2=1,IF(สรุปผลการประเมิน!BR23="","",สรุปผลการประเมิน!BR23),IF(สรุปผลการประเมิน!BR53="","",สรุปผลการประเมิน!BR53))</f>
        <v/>
      </c>
      <c r="N22" s="313" t="str">
        <f>IF($R$2=1,IF(สรุปผลการประเมิน!BS23="","",สรุปผลการประเมิน!BS23),IF(สรุปผลการประเมิน!BS53="","",สรุปผลการประเมิน!BS53))</f>
        <v/>
      </c>
      <c r="O22" s="313" t="str">
        <f>IF($R$2=1,IF(สรุปผลการประเมิน!BT23="","",สรุปผลการประเมิน!BT23),IF(สรุปผลการประเมิน!BT53="","",สรุปผลการประเมิน!BT53))</f>
        <v/>
      </c>
      <c r="P22" s="313" t="str">
        <f>IF($R$2=1,IF(สรุปผลการประเมิน!BU23="","",สรุปผลการประเมิน!BU23),IF(สรุปผลการประเมิน!BU53="","",สรุปผลการประเมิน!BU53))</f>
        <v/>
      </c>
      <c r="Q22" s="111"/>
      <c r="R22" s="111"/>
      <c r="S22" s="111"/>
    </row>
    <row r="23" spans="1:19" ht="17.100000000000001" customHeight="1" x14ac:dyDescent="0.3">
      <c r="A23" s="312">
        <f t="shared" si="0"/>
        <v>18</v>
      </c>
      <c r="B23" s="313" t="str">
        <f>IF($R$2=1,IF(สรุปผลการประเมิน!BG24="","",สรุปผลการประเมิน!BG24),IF(สรุปผลการประเมิน!BG54="","",สรุปผลการประเมิน!BG54))</f>
        <v/>
      </c>
      <c r="C23" s="313" t="str">
        <f>IF($R$2=1,IF(สรุปผลการประเมิน!BH24="","",สรุปผลการประเมิน!BH24),IF(สรุปผลการประเมิน!BH54="","",สรุปผลการประเมิน!BH54))</f>
        <v/>
      </c>
      <c r="D23" s="313" t="str">
        <f>IF($R$2=1,IF(สรุปผลการประเมิน!BI24="","",สรุปผลการประเมิน!BI24),IF(สรุปผลการประเมิน!BI54="","",สรุปผลการประเมิน!BI54))</f>
        <v/>
      </c>
      <c r="E23" s="313" t="str">
        <f>IF($R$2=1,IF(สรุปผลการประเมิน!BJ24="","",สรุปผลการประเมิน!BJ24),IF(สรุปผลการประเมิน!BJ54="","",สรุปผลการประเมิน!BJ54))</f>
        <v/>
      </c>
      <c r="F23" s="313" t="str">
        <f>IF($R$2=1,IF(สรุปผลการประเมิน!BK24="","",สรุปผลการประเมิน!BK24),IF(สรุปผลการประเมิน!BK54="","",สรุปผลการประเมิน!BK54))</f>
        <v/>
      </c>
      <c r="G23" s="313" t="str">
        <f>IF($R$2=1,IF(สรุปผลการประเมิน!BL24="","",สรุปผลการประเมิน!BL24),IF(สรุปผลการประเมิน!BL54="","",สรุปผลการประเมิน!BL54))</f>
        <v/>
      </c>
      <c r="H23" s="313" t="str">
        <f>IF($R$2=1,IF(สรุปผลการประเมิน!BM24="","",สรุปผลการประเมิน!BM24),IF(สรุปผลการประเมิน!BM54="","",สรุปผลการประเมิน!BM54))</f>
        <v/>
      </c>
      <c r="I23" s="313" t="str">
        <f>IF($R$2=1,IF(สรุปผลการประเมิน!BN24="","",สรุปผลการประเมิน!BN24),IF(สรุปผลการประเมิน!BN54="","",สรุปผลการประเมิน!BN54))</f>
        <v/>
      </c>
      <c r="J23" s="313" t="str">
        <f>IF($R$2=1,IF(สรุปผลการประเมิน!BO24="","",สรุปผลการประเมิน!BO24),IF(สรุปผลการประเมิน!BO54="","",สรุปผลการประเมิน!BO54))</f>
        <v/>
      </c>
      <c r="K23" s="313" t="str">
        <f>IF($R$2=1,IF(สรุปผลการประเมิน!BP24="","",สรุปผลการประเมิน!BP24),IF(สรุปผลการประเมิน!BP54="","",สรุปผลการประเมิน!BP54))</f>
        <v/>
      </c>
      <c r="L23" s="313" t="str">
        <f>IF($R$2=1,IF(สรุปผลการประเมิน!BQ24="","",สรุปผลการประเมิน!BQ24),IF(สรุปผลการประเมิน!BQ54="","",สรุปผลการประเมิน!BQ54))</f>
        <v/>
      </c>
      <c r="M23" s="313" t="str">
        <f>IF($R$2=1,IF(สรุปผลการประเมิน!BR24="","",สรุปผลการประเมิน!BR24),IF(สรุปผลการประเมิน!BR54="","",สรุปผลการประเมิน!BR54))</f>
        <v/>
      </c>
      <c r="N23" s="313" t="str">
        <f>IF($R$2=1,IF(สรุปผลการประเมิน!BS24="","",สรุปผลการประเมิน!BS24),IF(สรุปผลการประเมิน!BS54="","",สรุปผลการประเมิน!BS54))</f>
        <v/>
      </c>
      <c r="O23" s="313" t="str">
        <f>IF($R$2=1,IF(สรุปผลการประเมิน!BT24="","",สรุปผลการประเมิน!BT24),IF(สรุปผลการประเมิน!BT54="","",สรุปผลการประเมิน!BT54))</f>
        <v/>
      </c>
      <c r="P23" s="313" t="str">
        <f>IF($R$2=1,IF(สรุปผลการประเมิน!BU24="","",สรุปผลการประเมิน!BU24),IF(สรุปผลการประเมิน!BU54="","",สรุปผลการประเมิน!BU54))</f>
        <v/>
      </c>
      <c r="Q23" s="111"/>
      <c r="R23" s="111"/>
      <c r="S23" s="111"/>
    </row>
    <row r="24" spans="1:19" ht="17.100000000000001" customHeight="1" x14ac:dyDescent="0.3">
      <c r="A24" s="312">
        <f t="shared" si="0"/>
        <v>19</v>
      </c>
      <c r="B24" s="313" t="str">
        <f>IF($R$2=1,IF(สรุปผลการประเมิน!BG25="","",สรุปผลการประเมิน!BG25),IF(สรุปผลการประเมิน!BG55="","",สรุปผลการประเมิน!BG55))</f>
        <v/>
      </c>
      <c r="C24" s="313" t="str">
        <f>IF($R$2=1,IF(สรุปผลการประเมิน!BH25="","",สรุปผลการประเมิน!BH25),IF(สรุปผลการประเมิน!BH55="","",สรุปผลการประเมิน!BH55))</f>
        <v/>
      </c>
      <c r="D24" s="313" t="str">
        <f>IF($R$2=1,IF(สรุปผลการประเมิน!BI25="","",สรุปผลการประเมิน!BI25),IF(สรุปผลการประเมิน!BI55="","",สรุปผลการประเมิน!BI55))</f>
        <v/>
      </c>
      <c r="E24" s="313" t="str">
        <f>IF($R$2=1,IF(สรุปผลการประเมิน!BJ25="","",สรุปผลการประเมิน!BJ25),IF(สรุปผลการประเมิน!BJ55="","",สรุปผลการประเมิน!BJ55))</f>
        <v/>
      </c>
      <c r="F24" s="313" t="str">
        <f>IF($R$2=1,IF(สรุปผลการประเมิน!BK25="","",สรุปผลการประเมิน!BK25),IF(สรุปผลการประเมิน!BK55="","",สรุปผลการประเมิน!BK55))</f>
        <v/>
      </c>
      <c r="G24" s="313" t="str">
        <f>IF($R$2=1,IF(สรุปผลการประเมิน!BL25="","",สรุปผลการประเมิน!BL25),IF(สรุปผลการประเมิน!BL55="","",สรุปผลการประเมิน!BL55))</f>
        <v/>
      </c>
      <c r="H24" s="313" t="str">
        <f>IF($R$2=1,IF(สรุปผลการประเมิน!BM25="","",สรุปผลการประเมิน!BM25),IF(สรุปผลการประเมิน!BM55="","",สรุปผลการประเมิน!BM55))</f>
        <v/>
      </c>
      <c r="I24" s="313" t="str">
        <f>IF($R$2=1,IF(สรุปผลการประเมิน!BN25="","",สรุปผลการประเมิน!BN25),IF(สรุปผลการประเมิน!BN55="","",สรุปผลการประเมิน!BN55))</f>
        <v/>
      </c>
      <c r="J24" s="313" t="str">
        <f>IF($R$2=1,IF(สรุปผลการประเมิน!BO25="","",สรุปผลการประเมิน!BO25),IF(สรุปผลการประเมิน!BO55="","",สรุปผลการประเมิน!BO55))</f>
        <v/>
      </c>
      <c r="K24" s="313" t="str">
        <f>IF($R$2=1,IF(สรุปผลการประเมิน!BP25="","",สรุปผลการประเมิน!BP25),IF(สรุปผลการประเมิน!BP55="","",สรุปผลการประเมิน!BP55))</f>
        <v/>
      </c>
      <c r="L24" s="313" t="str">
        <f>IF($R$2=1,IF(สรุปผลการประเมิน!BQ25="","",สรุปผลการประเมิน!BQ25),IF(สรุปผลการประเมิน!BQ55="","",สรุปผลการประเมิน!BQ55))</f>
        <v/>
      </c>
      <c r="M24" s="313" t="str">
        <f>IF($R$2=1,IF(สรุปผลการประเมิน!BR25="","",สรุปผลการประเมิน!BR25),IF(สรุปผลการประเมิน!BR55="","",สรุปผลการประเมิน!BR55))</f>
        <v/>
      </c>
      <c r="N24" s="313" t="str">
        <f>IF($R$2=1,IF(สรุปผลการประเมิน!BS25="","",สรุปผลการประเมิน!BS25),IF(สรุปผลการประเมิน!BS55="","",สรุปผลการประเมิน!BS55))</f>
        <v/>
      </c>
      <c r="O24" s="313" t="str">
        <f>IF($R$2=1,IF(สรุปผลการประเมิน!BT25="","",สรุปผลการประเมิน!BT25),IF(สรุปผลการประเมิน!BT55="","",สรุปผลการประเมิน!BT55))</f>
        <v/>
      </c>
      <c r="P24" s="313" t="str">
        <f>IF($R$2=1,IF(สรุปผลการประเมิน!BU25="","",สรุปผลการประเมิน!BU25),IF(สรุปผลการประเมิน!BU55="","",สรุปผลการประเมิน!BU55))</f>
        <v/>
      </c>
      <c r="Q24" s="111"/>
      <c r="R24" s="111"/>
      <c r="S24" s="111"/>
    </row>
    <row r="25" spans="1:19" ht="17.100000000000001" customHeight="1" x14ac:dyDescent="0.3">
      <c r="A25" s="312">
        <f t="shared" si="0"/>
        <v>20</v>
      </c>
      <c r="B25" s="313" t="str">
        <f>IF($R$2=1,IF(สรุปผลการประเมิน!BG26="","",สรุปผลการประเมิน!BG26),IF(สรุปผลการประเมิน!BG56="","",สรุปผลการประเมิน!BG56))</f>
        <v/>
      </c>
      <c r="C25" s="313" t="str">
        <f>IF($R$2=1,IF(สรุปผลการประเมิน!BH26="","",สรุปผลการประเมิน!BH26),IF(สรุปผลการประเมิน!BH56="","",สรุปผลการประเมิน!BH56))</f>
        <v/>
      </c>
      <c r="D25" s="313" t="str">
        <f>IF($R$2=1,IF(สรุปผลการประเมิน!BI26="","",สรุปผลการประเมิน!BI26),IF(สรุปผลการประเมิน!BI56="","",สรุปผลการประเมิน!BI56))</f>
        <v/>
      </c>
      <c r="E25" s="313" t="str">
        <f>IF($R$2=1,IF(สรุปผลการประเมิน!BJ26="","",สรุปผลการประเมิน!BJ26),IF(สรุปผลการประเมิน!BJ56="","",สรุปผลการประเมิน!BJ56))</f>
        <v/>
      </c>
      <c r="F25" s="313" t="str">
        <f>IF($R$2=1,IF(สรุปผลการประเมิน!BK26="","",สรุปผลการประเมิน!BK26),IF(สรุปผลการประเมิน!BK56="","",สรุปผลการประเมิน!BK56))</f>
        <v/>
      </c>
      <c r="G25" s="313" t="str">
        <f>IF($R$2=1,IF(สรุปผลการประเมิน!BL26="","",สรุปผลการประเมิน!BL26),IF(สรุปผลการประเมิน!BL56="","",สรุปผลการประเมิน!BL56))</f>
        <v/>
      </c>
      <c r="H25" s="313" t="str">
        <f>IF($R$2=1,IF(สรุปผลการประเมิน!BM26="","",สรุปผลการประเมิน!BM26),IF(สรุปผลการประเมิน!BM56="","",สรุปผลการประเมิน!BM56))</f>
        <v/>
      </c>
      <c r="I25" s="313" t="str">
        <f>IF($R$2=1,IF(สรุปผลการประเมิน!BN26="","",สรุปผลการประเมิน!BN26),IF(สรุปผลการประเมิน!BN56="","",สรุปผลการประเมิน!BN56))</f>
        <v/>
      </c>
      <c r="J25" s="313" t="str">
        <f>IF($R$2=1,IF(สรุปผลการประเมิน!BO26="","",สรุปผลการประเมิน!BO26),IF(สรุปผลการประเมิน!BO56="","",สรุปผลการประเมิน!BO56))</f>
        <v/>
      </c>
      <c r="K25" s="313" t="str">
        <f>IF($R$2=1,IF(สรุปผลการประเมิน!BP26="","",สรุปผลการประเมิน!BP26),IF(สรุปผลการประเมิน!BP56="","",สรุปผลการประเมิน!BP56))</f>
        <v/>
      </c>
      <c r="L25" s="313" t="str">
        <f>IF($R$2=1,IF(สรุปผลการประเมิน!BQ26="","",สรุปผลการประเมิน!BQ26),IF(สรุปผลการประเมิน!BQ56="","",สรุปผลการประเมิน!BQ56))</f>
        <v/>
      </c>
      <c r="M25" s="313" t="str">
        <f>IF($R$2=1,IF(สรุปผลการประเมิน!BR26="","",สรุปผลการประเมิน!BR26),IF(สรุปผลการประเมิน!BR56="","",สรุปผลการประเมิน!BR56))</f>
        <v/>
      </c>
      <c r="N25" s="313" t="str">
        <f>IF($R$2=1,IF(สรุปผลการประเมิน!BS26="","",สรุปผลการประเมิน!BS26),IF(สรุปผลการประเมิน!BS56="","",สรุปผลการประเมิน!BS56))</f>
        <v/>
      </c>
      <c r="O25" s="313" t="str">
        <f>IF($R$2=1,IF(สรุปผลการประเมิน!BT26="","",สรุปผลการประเมิน!BT26),IF(สรุปผลการประเมิน!BT56="","",สรุปผลการประเมิน!BT56))</f>
        <v/>
      </c>
      <c r="P25" s="313" t="str">
        <f>IF($R$2=1,IF(สรุปผลการประเมิน!BU26="","",สรุปผลการประเมิน!BU26),IF(สรุปผลการประเมิน!BU56="","",สรุปผลการประเมิน!BU56))</f>
        <v/>
      </c>
      <c r="Q25" s="111"/>
      <c r="R25" s="111"/>
      <c r="S25" s="111"/>
    </row>
    <row r="26" spans="1:19" ht="17.100000000000001" customHeight="1" x14ac:dyDescent="0.3">
      <c r="A26" s="312">
        <f t="shared" si="0"/>
        <v>21</v>
      </c>
      <c r="B26" s="313" t="str">
        <f>IF($R$2=1,IF(สรุปผลการประเมิน!BG27="","",สรุปผลการประเมิน!BG27),IF(สรุปผลการประเมิน!BG57="","",สรุปผลการประเมิน!BG57))</f>
        <v/>
      </c>
      <c r="C26" s="313" t="str">
        <f>IF($R$2=1,IF(สรุปผลการประเมิน!BH27="","",สรุปผลการประเมิน!BH27),IF(สรุปผลการประเมิน!BH57="","",สรุปผลการประเมิน!BH57))</f>
        <v/>
      </c>
      <c r="D26" s="313" t="str">
        <f>IF($R$2=1,IF(สรุปผลการประเมิน!BI27="","",สรุปผลการประเมิน!BI27),IF(สรุปผลการประเมิน!BI57="","",สรุปผลการประเมิน!BI57))</f>
        <v/>
      </c>
      <c r="E26" s="313" t="str">
        <f>IF($R$2=1,IF(สรุปผลการประเมิน!BJ27="","",สรุปผลการประเมิน!BJ27),IF(สรุปผลการประเมิน!BJ57="","",สรุปผลการประเมิน!BJ57))</f>
        <v/>
      </c>
      <c r="F26" s="313" t="str">
        <f>IF($R$2=1,IF(สรุปผลการประเมิน!BK27="","",สรุปผลการประเมิน!BK27),IF(สรุปผลการประเมิน!BK57="","",สรุปผลการประเมิน!BK57))</f>
        <v/>
      </c>
      <c r="G26" s="313" t="str">
        <f>IF($R$2=1,IF(สรุปผลการประเมิน!BL27="","",สรุปผลการประเมิน!BL27),IF(สรุปผลการประเมิน!BL57="","",สรุปผลการประเมิน!BL57))</f>
        <v/>
      </c>
      <c r="H26" s="313" t="str">
        <f>IF($R$2=1,IF(สรุปผลการประเมิน!BM27="","",สรุปผลการประเมิน!BM27),IF(สรุปผลการประเมิน!BM57="","",สรุปผลการประเมิน!BM57))</f>
        <v/>
      </c>
      <c r="I26" s="313" t="str">
        <f>IF($R$2=1,IF(สรุปผลการประเมิน!BN27="","",สรุปผลการประเมิน!BN27),IF(สรุปผลการประเมิน!BN57="","",สรุปผลการประเมิน!BN57))</f>
        <v/>
      </c>
      <c r="J26" s="313" t="str">
        <f>IF($R$2=1,IF(สรุปผลการประเมิน!BO27="","",สรุปผลการประเมิน!BO27),IF(สรุปผลการประเมิน!BO57="","",สรุปผลการประเมิน!BO57))</f>
        <v/>
      </c>
      <c r="K26" s="313" t="str">
        <f>IF($R$2=1,IF(สรุปผลการประเมิน!BP27="","",สรุปผลการประเมิน!BP27),IF(สรุปผลการประเมิน!BP57="","",สรุปผลการประเมิน!BP57))</f>
        <v/>
      </c>
      <c r="L26" s="313" t="str">
        <f>IF($R$2=1,IF(สรุปผลการประเมิน!BQ27="","",สรุปผลการประเมิน!BQ27),IF(สรุปผลการประเมิน!BQ57="","",สรุปผลการประเมิน!BQ57))</f>
        <v/>
      </c>
      <c r="M26" s="313" t="str">
        <f>IF($R$2=1,IF(สรุปผลการประเมิน!BR27="","",สรุปผลการประเมิน!BR27),IF(สรุปผลการประเมิน!BR57="","",สรุปผลการประเมิน!BR57))</f>
        <v/>
      </c>
      <c r="N26" s="313" t="str">
        <f>IF($R$2=1,IF(สรุปผลการประเมิน!BS27="","",สรุปผลการประเมิน!BS27),IF(สรุปผลการประเมิน!BS57="","",สรุปผลการประเมิน!BS57))</f>
        <v/>
      </c>
      <c r="O26" s="313" t="str">
        <f>IF($R$2=1,IF(สรุปผลการประเมิน!BT27="","",สรุปผลการประเมิน!BT27),IF(สรุปผลการประเมิน!BT57="","",สรุปผลการประเมิน!BT57))</f>
        <v/>
      </c>
      <c r="P26" s="313" t="str">
        <f>IF($R$2=1,IF(สรุปผลการประเมิน!BU27="","",สรุปผลการประเมิน!BU27),IF(สรุปผลการประเมิน!BU57="","",สรุปผลการประเมิน!BU57))</f>
        <v/>
      </c>
      <c r="Q26" s="111"/>
      <c r="R26" s="111"/>
      <c r="S26" s="111"/>
    </row>
    <row r="27" spans="1:19" ht="17.100000000000001" customHeight="1" x14ac:dyDescent="0.3">
      <c r="A27" s="312">
        <f t="shared" si="0"/>
        <v>22</v>
      </c>
      <c r="B27" s="313" t="str">
        <f>IF($R$2=1,IF(สรุปผลการประเมิน!BG28="","",สรุปผลการประเมิน!BG28),IF(สรุปผลการประเมิน!BG58="","",สรุปผลการประเมิน!BG58))</f>
        <v/>
      </c>
      <c r="C27" s="313" t="str">
        <f>IF($R$2=1,IF(สรุปผลการประเมิน!BH28="","",สรุปผลการประเมิน!BH28),IF(สรุปผลการประเมิน!BH58="","",สรุปผลการประเมิน!BH58))</f>
        <v/>
      </c>
      <c r="D27" s="313" t="str">
        <f>IF($R$2=1,IF(สรุปผลการประเมิน!BI28="","",สรุปผลการประเมิน!BI28),IF(สรุปผลการประเมิน!BI58="","",สรุปผลการประเมิน!BI58))</f>
        <v/>
      </c>
      <c r="E27" s="313" t="str">
        <f>IF($R$2=1,IF(สรุปผลการประเมิน!BJ28="","",สรุปผลการประเมิน!BJ28),IF(สรุปผลการประเมิน!BJ58="","",สรุปผลการประเมิน!BJ58))</f>
        <v/>
      </c>
      <c r="F27" s="313" t="str">
        <f>IF($R$2=1,IF(สรุปผลการประเมิน!BK28="","",สรุปผลการประเมิน!BK28),IF(สรุปผลการประเมิน!BK58="","",สรุปผลการประเมิน!BK58))</f>
        <v/>
      </c>
      <c r="G27" s="313" t="str">
        <f>IF($R$2=1,IF(สรุปผลการประเมิน!BL28="","",สรุปผลการประเมิน!BL28),IF(สรุปผลการประเมิน!BL58="","",สรุปผลการประเมิน!BL58))</f>
        <v/>
      </c>
      <c r="H27" s="313" t="str">
        <f>IF($R$2=1,IF(สรุปผลการประเมิน!BM28="","",สรุปผลการประเมิน!BM28),IF(สรุปผลการประเมิน!BM58="","",สรุปผลการประเมิน!BM58))</f>
        <v/>
      </c>
      <c r="I27" s="313" t="str">
        <f>IF($R$2=1,IF(สรุปผลการประเมิน!BN28="","",สรุปผลการประเมิน!BN28),IF(สรุปผลการประเมิน!BN58="","",สรุปผลการประเมิน!BN58))</f>
        <v/>
      </c>
      <c r="J27" s="313" t="str">
        <f>IF($R$2=1,IF(สรุปผลการประเมิน!BO28="","",สรุปผลการประเมิน!BO28),IF(สรุปผลการประเมิน!BO58="","",สรุปผลการประเมิน!BO58))</f>
        <v/>
      </c>
      <c r="K27" s="313" t="str">
        <f>IF($R$2=1,IF(สรุปผลการประเมิน!BP28="","",สรุปผลการประเมิน!BP28),IF(สรุปผลการประเมิน!BP58="","",สรุปผลการประเมิน!BP58))</f>
        <v/>
      </c>
      <c r="L27" s="313" t="str">
        <f>IF($R$2=1,IF(สรุปผลการประเมิน!BQ28="","",สรุปผลการประเมิน!BQ28),IF(สรุปผลการประเมิน!BQ58="","",สรุปผลการประเมิน!BQ58))</f>
        <v/>
      </c>
      <c r="M27" s="313" t="str">
        <f>IF($R$2=1,IF(สรุปผลการประเมิน!BR28="","",สรุปผลการประเมิน!BR28),IF(สรุปผลการประเมิน!BR58="","",สรุปผลการประเมิน!BR58))</f>
        <v/>
      </c>
      <c r="N27" s="313" t="str">
        <f>IF($R$2=1,IF(สรุปผลการประเมิน!BS28="","",สรุปผลการประเมิน!BS28),IF(สรุปผลการประเมิน!BS58="","",สรุปผลการประเมิน!BS58))</f>
        <v/>
      </c>
      <c r="O27" s="313" t="str">
        <f>IF($R$2=1,IF(สรุปผลการประเมิน!BT28="","",สรุปผลการประเมิน!BT28),IF(สรุปผลการประเมิน!BT58="","",สรุปผลการประเมิน!BT58))</f>
        <v/>
      </c>
      <c r="P27" s="313" t="str">
        <f>IF($R$2=1,IF(สรุปผลการประเมิน!BU28="","",สรุปผลการประเมิน!BU28),IF(สรุปผลการประเมิน!BU58="","",สรุปผลการประเมิน!BU58))</f>
        <v/>
      </c>
      <c r="Q27" s="111"/>
      <c r="R27" s="111"/>
      <c r="S27" s="111"/>
    </row>
    <row r="28" spans="1:19" ht="17.100000000000001" customHeight="1" x14ac:dyDescent="0.3">
      <c r="A28" s="312">
        <f t="shared" si="0"/>
        <v>23</v>
      </c>
      <c r="B28" s="313" t="str">
        <f>IF($R$2=1,IF(สรุปผลการประเมิน!BG29="","",สรุปผลการประเมิน!BG29),IF(สรุปผลการประเมิน!BG59="","",สรุปผลการประเมิน!BG59))</f>
        <v/>
      </c>
      <c r="C28" s="313" t="str">
        <f>IF($R$2=1,IF(สรุปผลการประเมิน!BH29="","",สรุปผลการประเมิน!BH29),IF(สรุปผลการประเมิน!BH59="","",สรุปผลการประเมิน!BH59))</f>
        <v/>
      </c>
      <c r="D28" s="313" t="str">
        <f>IF($R$2=1,IF(สรุปผลการประเมิน!BI29="","",สรุปผลการประเมิน!BI29),IF(สรุปผลการประเมิน!BI59="","",สรุปผลการประเมิน!BI59))</f>
        <v/>
      </c>
      <c r="E28" s="313" t="str">
        <f>IF($R$2=1,IF(สรุปผลการประเมิน!BJ29="","",สรุปผลการประเมิน!BJ29),IF(สรุปผลการประเมิน!BJ59="","",สรุปผลการประเมิน!BJ59))</f>
        <v/>
      </c>
      <c r="F28" s="313" t="str">
        <f>IF($R$2=1,IF(สรุปผลการประเมิน!BK29="","",สรุปผลการประเมิน!BK29),IF(สรุปผลการประเมิน!BK59="","",สรุปผลการประเมิน!BK59))</f>
        <v/>
      </c>
      <c r="G28" s="313" t="str">
        <f>IF($R$2=1,IF(สรุปผลการประเมิน!BL29="","",สรุปผลการประเมิน!BL29),IF(สรุปผลการประเมิน!BL59="","",สรุปผลการประเมิน!BL59))</f>
        <v/>
      </c>
      <c r="H28" s="313" t="str">
        <f>IF($R$2=1,IF(สรุปผลการประเมิน!BM29="","",สรุปผลการประเมิน!BM29),IF(สรุปผลการประเมิน!BM59="","",สรุปผลการประเมิน!BM59))</f>
        <v/>
      </c>
      <c r="I28" s="313" t="str">
        <f>IF($R$2=1,IF(สรุปผลการประเมิน!BN29="","",สรุปผลการประเมิน!BN29),IF(สรุปผลการประเมิน!BN59="","",สรุปผลการประเมิน!BN59))</f>
        <v/>
      </c>
      <c r="J28" s="313" t="str">
        <f>IF($R$2=1,IF(สรุปผลการประเมิน!BO29="","",สรุปผลการประเมิน!BO29),IF(สรุปผลการประเมิน!BO59="","",สรุปผลการประเมิน!BO59))</f>
        <v/>
      </c>
      <c r="K28" s="313" t="str">
        <f>IF($R$2=1,IF(สรุปผลการประเมิน!BP29="","",สรุปผลการประเมิน!BP29),IF(สรุปผลการประเมิน!BP59="","",สรุปผลการประเมิน!BP59))</f>
        <v/>
      </c>
      <c r="L28" s="313" t="str">
        <f>IF($R$2=1,IF(สรุปผลการประเมิน!BQ29="","",สรุปผลการประเมิน!BQ29),IF(สรุปผลการประเมิน!BQ59="","",สรุปผลการประเมิน!BQ59))</f>
        <v/>
      </c>
      <c r="M28" s="313" t="str">
        <f>IF($R$2=1,IF(สรุปผลการประเมิน!BR29="","",สรุปผลการประเมิน!BR29),IF(สรุปผลการประเมิน!BR59="","",สรุปผลการประเมิน!BR59))</f>
        <v/>
      </c>
      <c r="N28" s="313" t="str">
        <f>IF($R$2=1,IF(สรุปผลการประเมิน!BS29="","",สรุปผลการประเมิน!BS29),IF(สรุปผลการประเมิน!BS59="","",สรุปผลการประเมิน!BS59))</f>
        <v/>
      </c>
      <c r="O28" s="313" t="str">
        <f>IF($R$2=1,IF(สรุปผลการประเมิน!BT29="","",สรุปผลการประเมิน!BT29),IF(สรุปผลการประเมิน!BT59="","",สรุปผลการประเมิน!BT59))</f>
        <v/>
      </c>
      <c r="P28" s="313" t="str">
        <f>IF($R$2=1,IF(สรุปผลการประเมิน!BU29="","",สรุปผลการประเมิน!BU29),IF(สรุปผลการประเมิน!BU59="","",สรุปผลการประเมิน!BU59))</f>
        <v/>
      </c>
      <c r="Q28" s="111"/>
      <c r="R28" s="111"/>
      <c r="S28" s="111"/>
    </row>
    <row r="29" spans="1:19" ht="17.100000000000001" customHeight="1" x14ac:dyDescent="0.3">
      <c r="A29" s="312">
        <f t="shared" si="0"/>
        <v>24</v>
      </c>
      <c r="B29" s="313" t="str">
        <f>IF($R$2=1,IF(สรุปผลการประเมิน!BG30="","",สรุปผลการประเมิน!BG30),IF(สรุปผลการประเมิน!BG60="","",สรุปผลการประเมิน!BG60))</f>
        <v/>
      </c>
      <c r="C29" s="313" t="str">
        <f>IF($R$2=1,IF(สรุปผลการประเมิน!BH30="","",สรุปผลการประเมิน!BH30),IF(สรุปผลการประเมิน!BH60="","",สรุปผลการประเมิน!BH60))</f>
        <v/>
      </c>
      <c r="D29" s="313" t="str">
        <f>IF($R$2=1,IF(สรุปผลการประเมิน!BI30="","",สรุปผลการประเมิน!BI30),IF(สรุปผลการประเมิน!BI60="","",สรุปผลการประเมิน!BI60))</f>
        <v/>
      </c>
      <c r="E29" s="313" t="str">
        <f>IF($R$2=1,IF(สรุปผลการประเมิน!BJ30="","",สรุปผลการประเมิน!BJ30),IF(สรุปผลการประเมิน!BJ60="","",สรุปผลการประเมิน!BJ60))</f>
        <v/>
      </c>
      <c r="F29" s="313" t="str">
        <f>IF($R$2=1,IF(สรุปผลการประเมิน!BK30="","",สรุปผลการประเมิน!BK30),IF(สรุปผลการประเมิน!BK60="","",สรุปผลการประเมิน!BK60))</f>
        <v/>
      </c>
      <c r="G29" s="313" t="str">
        <f>IF($R$2=1,IF(สรุปผลการประเมิน!BL30="","",สรุปผลการประเมิน!BL30),IF(สรุปผลการประเมิน!BL60="","",สรุปผลการประเมิน!BL60))</f>
        <v/>
      </c>
      <c r="H29" s="313" t="str">
        <f>IF($R$2=1,IF(สรุปผลการประเมิน!BM30="","",สรุปผลการประเมิน!BM30),IF(สรุปผลการประเมิน!BM60="","",สรุปผลการประเมิน!BM60))</f>
        <v/>
      </c>
      <c r="I29" s="313" t="str">
        <f>IF($R$2=1,IF(สรุปผลการประเมิน!BN30="","",สรุปผลการประเมิน!BN30),IF(สรุปผลการประเมิน!BN60="","",สรุปผลการประเมิน!BN60))</f>
        <v/>
      </c>
      <c r="J29" s="313" t="str">
        <f>IF($R$2=1,IF(สรุปผลการประเมิน!BO30="","",สรุปผลการประเมิน!BO30),IF(สรุปผลการประเมิน!BO60="","",สรุปผลการประเมิน!BO60))</f>
        <v/>
      </c>
      <c r="K29" s="313" t="str">
        <f>IF($R$2=1,IF(สรุปผลการประเมิน!BP30="","",สรุปผลการประเมิน!BP30),IF(สรุปผลการประเมิน!BP60="","",สรุปผลการประเมิน!BP60))</f>
        <v/>
      </c>
      <c r="L29" s="313" t="str">
        <f>IF($R$2=1,IF(สรุปผลการประเมิน!BQ30="","",สรุปผลการประเมิน!BQ30),IF(สรุปผลการประเมิน!BQ60="","",สรุปผลการประเมิน!BQ60))</f>
        <v/>
      </c>
      <c r="M29" s="313" t="str">
        <f>IF($R$2=1,IF(สรุปผลการประเมิน!BR30="","",สรุปผลการประเมิน!BR30),IF(สรุปผลการประเมิน!BR60="","",สรุปผลการประเมิน!BR60))</f>
        <v/>
      </c>
      <c r="N29" s="313" t="str">
        <f>IF($R$2=1,IF(สรุปผลการประเมิน!BS30="","",สรุปผลการประเมิน!BS30),IF(สรุปผลการประเมิน!BS60="","",สรุปผลการประเมิน!BS60))</f>
        <v/>
      </c>
      <c r="O29" s="313" t="str">
        <f>IF($R$2=1,IF(สรุปผลการประเมิน!BT30="","",สรุปผลการประเมิน!BT30),IF(สรุปผลการประเมิน!BT60="","",สรุปผลการประเมิน!BT60))</f>
        <v/>
      </c>
      <c r="P29" s="313" t="str">
        <f>IF($R$2=1,IF(สรุปผลการประเมิน!BU30="","",สรุปผลการประเมิน!BU30),IF(สรุปผลการประเมิน!BU60="","",สรุปผลการประเมิน!BU60))</f>
        <v/>
      </c>
      <c r="Q29" s="111"/>
      <c r="R29" s="111"/>
      <c r="S29" s="111"/>
    </row>
    <row r="30" spans="1:19" ht="17.100000000000001" customHeight="1" x14ac:dyDescent="0.3">
      <c r="A30" s="312">
        <f t="shared" si="0"/>
        <v>25</v>
      </c>
      <c r="B30" s="313" t="str">
        <f>IF($R$2=1,IF(สรุปผลการประเมิน!BG31="","",สรุปผลการประเมิน!BG31),IF(สรุปผลการประเมิน!BG61="","",สรุปผลการประเมิน!BG61))</f>
        <v/>
      </c>
      <c r="C30" s="313" t="str">
        <f>IF($R$2=1,IF(สรุปผลการประเมิน!BH31="","",สรุปผลการประเมิน!BH31),IF(สรุปผลการประเมิน!BH61="","",สรุปผลการประเมิน!BH61))</f>
        <v/>
      </c>
      <c r="D30" s="313" t="str">
        <f>IF($R$2=1,IF(สรุปผลการประเมิน!BI31="","",สรุปผลการประเมิน!BI31),IF(สรุปผลการประเมิน!BI61="","",สรุปผลการประเมิน!BI61))</f>
        <v/>
      </c>
      <c r="E30" s="313" t="str">
        <f>IF($R$2=1,IF(สรุปผลการประเมิน!BJ31="","",สรุปผลการประเมิน!BJ31),IF(สรุปผลการประเมิน!BJ61="","",สรุปผลการประเมิน!BJ61))</f>
        <v/>
      </c>
      <c r="F30" s="313" t="str">
        <f>IF($R$2=1,IF(สรุปผลการประเมิน!BK31="","",สรุปผลการประเมิน!BK31),IF(สรุปผลการประเมิน!BK61="","",สรุปผลการประเมิน!BK61))</f>
        <v/>
      </c>
      <c r="G30" s="313" t="str">
        <f>IF($R$2=1,IF(สรุปผลการประเมิน!BL31="","",สรุปผลการประเมิน!BL31),IF(สรุปผลการประเมิน!BL61="","",สรุปผลการประเมิน!BL61))</f>
        <v/>
      </c>
      <c r="H30" s="313" t="str">
        <f>IF($R$2=1,IF(สรุปผลการประเมิน!BM31="","",สรุปผลการประเมิน!BM31),IF(สรุปผลการประเมิน!BM61="","",สรุปผลการประเมิน!BM61))</f>
        <v/>
      </c>
      <c r="I30" s="313" t="str">
        <f>IF($R$2=1,IF(สรุปผลการประเมิน!BN31="","",สรุปผลการประเมิน!BN31),IF(สรุปผลการประเมิน!BN61="","",สรุปผลการประเมิน!BN61))</f>
        <v/>
      </c>
      <c r="J30" s="313" t="str">
        <f>IF($R$2=1,IF(สรุปผลการประเมิน!BO31="","",สรุปผลการประเมิน!BO31),IF(สรุปผลการประเมิน!BO61="","",สรุปผลการประเมิน!BO61))</f>
        <v/>
      </c>
      <c r="K30" s="313" t="str">
        <f>IF($R$2=1,IF(สรุปผลการประเมิน!BP31="","",สรุปผลการประเมิน!BP31),IF(สรุปผลการประเมิน!BP61="","",สรุปผลการประเมิน!BP61))</f>
        <v/>
      </c>
      <c r="L30" s="313" t="str">
        <f>IF($R$2=1,IF(สรุปผลการประเมิน!BQ31="","",สรุปผลการประเมิน!BQ31),IF(สรุปผลการประเมิน!BQ61="","",สรุปผลการประเมิน!BQ61))</f>
        <v/>
      </c>
      <c r="M30" s="313" t="str">
        <f>IF($R$2=1,IF(สรุปผลการประเมิน!BR31="","",สรุปผลการประเมิน!BR31),IF(สรุปผลการประเมิน!BR61="","",สรุปผลการประเมิน!BR61))</f>
        <v/>
      </c>
      <c r="N30" s="313" t="str">
        <f>IF($R$2=1,IF(สรุปผลการประเมิน!BS31="","",สรุปผลการประเมิน!BS31),IF(สรุปผลการประเมิน!BS61="","",สรุปผลการประเมิน!BS61))</f>
        <v/>
      </c>
      <c r="O30" s="313" t="str">
        <f>IF($R$2=1,IF(สรุปผลการประเมิน!BT31="","",สรุปผลการประเมิน!BT31),IF(สรุปผลการประเมิน!BT61="","",สรุปผลการประเมิน!BT61))</f>
        <v/>
      </c>
      <c r="P30" s="313" t="str">
        <f>IF($R$2=1,IF(สรุปผลการประเมิน!BU31="","",สรุปผลการประเมิน!BU31),IF(สรุปผลการประเมิน!BU61="","",สรุปผลการประเมิน!BU61))</f>
        <v/>
      </c>
      <c r="Q30" s="111"/>
      <c r="R30" s="111"/>
      <c r="S30" s="111"/>
    </row>
    <row r="31" spans="1:19" ht="17.100000000000001" customHeight="1" x14ac:dyDescent="0.3">
      <c r="A31" s="312">
        <f t="shared" si="0"/>
        <v>26</v>
      </c>
      <c r="B31" s="313" t="str">
        <f>IF($R$2=1,IF(สรุปผลการประเมิน!BG32="","",สรุปผลการประเมิน!BG32),IF(สรุปผลการประเมิน!BG62="","",สรุปผลการประเมิน!BG62))</f>
        <v/>
      </c>
      <c r="C31" s="313" t="str">
        <f>IF($R$2=1,IF(สรุปผลการประเมิน!BH32="","",สรุปผลการประเมิน!BH32),IF(สรุปผลการประเมิน!BH62="","",สรุปผลการประเมิน!BH62))</f>
        <v/>
      </c>
      <c r="D31" s="313" t="str">
        <f>IF($R$2=1,IF(สรุปผลการประเมิน!BI32="","",สรุปผลการประเมิน!BI32),IF(สรุปผลการประเมิน!BI62="","",สรุปผลการประเมิน!BI62))</f>
        <v/>
      </c>
      <c r="E31" s="313" t="str">
        <f>IF($R$2=1,IF(สรุปผลการประเมิน!BJ32="","",สรุปผลการประเมิน!BJ32),IF(สรุปผลการประเมิน!BJ62="","",สรุปผลการประเมิน!BJ62))</f>
        <v/>
      </c>
      <c r="F31" s="313" t="str">
        <f>IF($R$2=1,IF(สรุปผลการประเมิน!BK32="","",สรุปผลการประเมิน!BK32),IF(สรุปผลการประเมิน!BK62="","",สรุปผลการประเมิน!BK62))</f>
        <v/>
      </c>
      <c r="G31" s="313" t="str">
        <f>IF($R$2=1,IF(สรุปผลการประเมิน!BL32="","",สรุปผลการประเมิน!BL32),IF(สรุปผลการประเมิน!BL62="","",สรุปผลการประเมิน!BL62))</f>
        <v/>
      </c>
      <c r="H31" s="313" t="str">
        <f>IF($R$2=1,IF(สรุปผลการประเมิน!BM32="","",สรุปผลการประเมิน!BM32),IF(สรุปผลการประเมิน!BM62="","",สรุปผลการประเมิน!BM62))</f>
        <v/>
      </c>
      <c r="I31" s="313" t="str">
        <f>IF($R$2=1,IF(สรุปผลการประเมิน!BN32="","",สรุปผลการประเมิน!BN32),IF(สรุปผลการประเมิน!BN62="","",สรุปผลการประเมิน!BN62))</f>
        <v/>
      </c>
      <c r="J31" s="313" t="str">
        <f>IF($R$2=1,IF(สรุปผลการประเมิน!BO32="","",สรุปผลการประเมิน!BO32),IF(สรุปผลการประเมิน!BO62="","",สรุปผลการประเมิน!BO62))</f>
        <v/>
      </c>
      <c r="K31" s="313" t="str">
        <f>IF($R$2=1,IF(สรุปผลการประเมิน!BP32="","",สรุปผลการประเมิน!BP32),IF(สรุปผลการประเมิน!BP62="","",สรุปผลการประเมิน!BP62))</f>
        <v/>
      </c>
      <c r="L31" s="313" t="str">
        <f>IF($R$2=1,IF(สรุปผลการประเมิน!BQ32="","",สรุปผลการประเมิน!BQ32),IF(สรุปผลการประเมิน!BQ62="","",สรุปผลการประเมิน!BQ62))</f>
        <v/>
      </c>
      <c r="M31" s="313" t="str">
        <f>IF($R$2=1,IF(สรุปผลการประเมิน!BR32="","",สรุปผลการประเมิน!BR32),IF(สรุปผลการประเมิน!BR62="","",สรุปผลการประเมิน!BR62))</f>
        <v/>
      </c>
      <c r="N31" s="313" t="str">
        <f>IF($R$2=1,IF(สรุปผลการประเมิน!BS32="","",สรุปผลการประเมิน!BS32),IF(สรุปผลการประเมิน!BS62="","",สรุปผลการประเมิน!BS62))</f>
        <v/>
      </c>
      <c r="O31" s="313" t="str">
        <f>IF($R$2=1,IF(สรุปผลการประเมิน!BT32="","",สรุปผลการประเมิน!BT32),IF(สรุปผลการประเมิน!BT62="","",สรุปผลการประเมิน!BT62))</f>
        <v/>
      </c>
      <c r="P31" s="313" t="str">
        <f>IF($R$2=1,IF(สรุปผลการประเมิน!BU32="","",สรุปผลการประเมิน!BU32),IF(สรุปผลการประเมิน!BU62="","",สรุปผลการประเมิน!BU62))</f>
        <v/>
      </c>
      <c r="Q31" s="111"/>
      <c r="R31" s="111"/>
      <c r="S31" s="111"/>
    </row>
    <row r="32" spans="1:19" ht="17.100000000000001" customHeight="1" x14ac:dyDescent="0.3">
      <c r="A32" s="312">
        <f t="shared" si="0"/>
        <v>27</v>
      </c>
      <c r="B32" s="313" t="str">
        <f>IF($R$2=1,IF(สรุปผลการประเมิน!BG33="","",สรุปผลการประเมิน!BG33),IF(สรุปผลการประเมิน!BG63="","",สรุปผลการประเมิน!BG63))</f>
        <v/>
      </c>
      <c r="C32" s="313" t="str">
        <f>IF($R$2=1,IF(สรุปผลการประเมิน!BH33="","",สรุปผลการประเมิน!BH33),IF(สรุปผลการประเมิน!BH63="","",สรุปผลการประเมิน!BH63))</f>
        <v/>
      </c>
      <c r="D32" s="313" t="str">
        <f>IF($R$2=1,IF(สรุปผลการประเมิน!BI33="","",สรุปผลการประเมิน!BI33),IF(สรุปผลการประเมิน!BI63="","",สรุปผลการประเมิน!BI63))</f>
        <v/>
      </c>
      <c r="E32" s="313" t="str">
        <f>IF($R$2=1,IF(สรุปผลการประเมิน!BJ33="","",สรุปผลการประเมิน!BJ33),IF(สรุปผลการประเมิน!BJ63="","",สรุปผลการประเมิน!BJ63))</f>
        <v/>
      </c>
      <c r="F32" s="313" t="str">
        <f>IF($R$2=1,IF(สรุปผลการประเมิน!BK33="","",สรุปผลการประเมิน!BK33),IF(สรุปผลการประเมิน!BK63="","",สรุปผลการประเมิน!BK63))</f>
        <v/>
      </c>
      <c r="G32" s="313" t="str">
        <f>IF($R$2=1,IF(สรุปผลการประเมิน!BL33="","",สรุปผลการประเมิน!BL33),IF(สรุปผลการประเมิน!BL63="","",สรุปผลการประเมิน!BL63))</f>
        <v/>
      </c>
      <c r="H32" s="313" t="str">
        <f>IF($R$2=1,IF(สรุปผลการประเมิน!BM33="","",สรุปผลการประเมิน!BM33),IF(สรุปผลการประเมิน!BM63="","",สรุปผลการประเมิน!BM63))</f>
        <v/>
      </c>
      <c r="I32" s="313" t="str">
        <f>IF($R$2=1,IF(สรุปผลการประเมิน!BN33="","",สรุปผลการประเมิน!BN33),IF(สรุปผลการประเมิน!BN63="","",สรุปผลการประเมิน!BN63))</f>
        <v/>
      </c>
      <c r="J32" s="313" t="str">
        <f>IF($R$2=1,IF(สรุปผลการประเมิน!BO33="","",สรุปผลการประเมิน!BO33),IF(สรุปผลการประเมิน!BO63="","",สรุปผลการประเมิน!BO63))</f>
        <v/>
      </c>
      <c r="K32" s="313" t="str">
        <f>IF($R$2=1,IF(สรุปผลการประเมิน!BP33="","",สรุปผลการประเมิน!BP33),IF(สรุปผลการประเมิน!BP63="","",สรุปผลการประเมิน!BP63))</f>
        <v/>
      </c>
      <c r="L32" s="313" t="str">
        <f>IF($R$2=1,IF(สรุปผลการประเมิน!BQ33="","",สรุปผลการประเมิน!BQ33),IF(สรุปผลการประเมิน!BQ63="","",สรุปผลการประเมิน!BQ63))</f>
        <v/>
      </c>
      <c r="M32" s="313" t="str">
        <f>IF($R$2=1,IF(สรุปผลการประเมิน!BR33="","",สรุปผลการประเมิน!BR33),IF(สรุปผลการประเมิน!BR63="","",สรุปผลการประเมิน!BR63))</f>
        <v/>
      </c>
      <c r="N32" s="313" t="str">
        <f>IF($R$2=1,IF(สรุปผลการประเมิน!BS33="","",สรุปผลการประเมิน!BS33),IF(สรุปผลการประเมิน!BS63="","",สรุปผลการประเมิน!BS63))</f>
        <v/>
      </c>
      <c r="O32" s="313" t="str">
        <f>IF($R$2=1,IF(สรุปผลการประเมิน!BT33="","",สรุปผลการประเมิน!BT33),IF(สรุปผลการประเมิน!BT63="","",สรุปผลการประเมิน!BT63))</f>
        <v/>
      </c>
      <c r="P32" s="313" t="str">
        <f>IF($R$2=1,IF(สรุปผลการประเมิน!BU33="","",สรุปผลการประเมิน!BU33),IF(สรุปผลการประเมิน!BU63="","",สรุปผลการประเมิน!BU63))</f>
        <v/>
      </c>
      <c r="Q32" s="111"/>
      <c r="R32" s="111"/>
      <c r="S32" s="111"/>
    </row>
    <row r="33" spans="1:19" ht="17.100000000000001" customHeight="1" x14ac:dyDescent="0.3">
      <c r="A33" s="312">
        <f t="shared" si="0"/>
        <v>28</v>
      </c>
      <c r="B33" s="313" t="str">
        <f>IF($R$2=1,IF(สรุปผลการประเมิน!BG34="","",สรุปผลการประเมิน!BG34),IF(สรุปผลการประเมิน!BG64="","",สรุปผลการประเมิน!BG64))</f>
        <v/>
      </c>
      <c r="C33" s="313" t="str">
        <f>IF($R$2=1,IF(สรุปผลการประเมิน!BH34="","",สรุปผลการประเมิน!BH34),IF(สรุปผลการประเมิน!BH64="","",สรุปผลการประเมิน!BH64))</f>
        <v/>
      </c>
      <c r="D33" s="313" t="str">
        <f>IF($R$2=1,IF(สรุปผลการประเมิน!BI34="","",สรุปผลการประเมิน!BI34),IF(สรุปผลการประเมิน!BI64="","",สรุปผลการประเมิน!BI64))</f>
        <v/>
      </c>
      <c r="E33" s="313" t="str">
        <f>IF($R$2=1,IF(สรุปผลการประเมิน!BJ34="","",สรุปผลการประเมิน!BJ34),IF(สรุปผลการประเมิน!BJ64="","",สรุปผลการประเมิน!BJ64))</f>
        <v/>
      </c>
      <c r="F33" s="313" t="str">
        <f>IF($R$2=1,IF(สรุปผลการประเมิน!BK34="","",สรุปผลการประเมิน!BK34),IF(สรุปผลการประเมิน!BK64="","",สรุปผลการประเมิน!BK64))</f>
        <v/>
      </c>
      <c r="G33" s="313" t="str">
        <f>IF($R$2=1,IF(สรุปผลการประเมิน!BL34="","",สรุปผลการประเมิน!BL34),IF(สรุปผลการประเมิน!BL64="","",สรุปผลการประเมิน!BL64))</f>
        <v/>
      </c>
      <c r="H33" s="313" t="str">
        <f>IF($R$2=1,IF(สรุปผลการประเมิน!BM34="","",สรุปผลการประเมิน!BM34),IF(สรุปผลการประเมิน!BM64="","",สรุปผลการประเมิน!BM64))</f>
        <v/>
      </c>
      <c r="I33" s="313" t="str">
        <f>IF($R$2=1,IF(สรุปผลการประเมิน!BN34="","",สรุปผลการประเมิน!BN34),IF(สรุปผลการประเมิน!BN64="","",สรุปผลการประเมิน!BN64))</f>
        <v/>
      </c>
      <c r="J33" s="313" t="str">
        <f>IF($R$2=1,IF(สรุปผลการประเมิน!BO34="","",สรุปผลการประเมิน!BO34),IF(สรุปผลการประเมิน!BO64="","",สรุปผลการประเมิน!BO64))</f>
        <v/>
      </c>
      <c r="K33" s="313" t="str">
        <f>IF($R$2=1,IF(สรุปผลการประเมิน!BP34="","",สรุปผลการประเมิน!BP34),IF(สรุปผลการประเมิน!BP64="","",สรุปผลการประเมิน!BP64))</f>
        <v/>
      </c>
      <c r="L33" s="313" t="str">
        <f>IF($R$2=1,IF(สรุปผลการประเมิน!BQ34="","",สรุปผลการประเมิน!BQ34),IF(สรุปผลการประเมิน!BQ64="","",สรุปผลการประเมิน!BQ64))</f>
        <v/>
      </c>
      <c r="M33" s="313" t="str">
        <f>IF($R$2=1,IF(สรุปผลการประเมิน!BR34="","",สรุปผลการประเมิน!BR34),IF(สรุปผลการประเมิน!BR64="","",สรุปผลการประเมิน!BR64))</f>
        <v/>
      </c>
      <c r="N33" s="313" t="str">
        <f>IF($R$2=1,IF(สรุปผลการประเมิน!BS34="","",สรุปผลการประเมิน!BS34),IF(สรุปผลการประเมิน!BS64="","",สรุปผลการประเมิน!BS64))</f>
        <v/>
      </c>
      <c r="O33" s="313" t="str">
        <f>IF($R$2=1,IF(สรุปผลการประเมิน!BT34="","",สรุปผลการประเมิน!BT34),IF(สรุปผลการประเมิน!BT64="","",สรุปผลการประเมิน!BT64))</f>
        <v/>
      </c>
      <c r="P33" s="313" t="str">
        <f>IF($R$2=1,IF(สรุปผลการประเมิน!BU34="","",สรุปผลการประเมิน!BU34),IF(สรุปผลการประเมิน!BU64="","",สรุปผลการประเมิน!BU64))</f>
        <v/>
      </c>
      <c r="Q33" s="111"/>
      <c r="R33" s="111"/>
      <c r="S33" s="111"/>
    </row>
    <row r="34" spans="1:19" ht="17.100000000000001" customHeight="1" x14ac:dyDescent="0.3">
      <c r="A34" s="312">
        <f t="shared" si="0"/>
        <v>29</v>
      </c>
      <c r="B34" s="313" t="str">
        <f>IF($R$2=1,IF(สรุปผลการประเมิน!BG35="","",สรุปผลการประเมิน!BG35),IF(สรุปผลการประเมิน!BG65="","",สรุปผลการประเมิน!BG65))</f>
        <v/>
      </c>
      <c r="C34" s="313" t="str">
        <f>IF($R$2=1,IF(สรุปผลการประเมิน!BH35="","",สรุปผลการประเมิน!BH35),IF(สรุปผลการประเมิน!BH65="","",สรุปผลการประเมิน!BH65))</f>
        <v/>
      </c>
      <c r="D34" s="313" t="str">
        <f>IF($R$2=1,IF(สรุปผลการประเมิน!BI35="","",สรุปผลการประเมิน!BI35),IF(สรุปผลการประเมิน!BI65="","",สรุปผลการประเมิน!BI65))</f>
        <v/>
      </c>
      <c r="E34" s="313" t="str">
        <f>IF($R$2=1,IF(สรุปผลการประเมิน!BJ35="","",สรุปผลการประเมิน!BJ35),IF(สรุปผลการประเมิน!BJ65="","",สรุปผลการประเมิน!BJ65))</f>
        <v/>
      </c>
      <c r="F34" s="313" t="str">
        <f>IF($R$2=1,IF(สรุปผลการประเมิน!BK35="","",สรุปผลการประเมิน!BK35),IF(สรุปผลการประเมิน!BK65="","",สรุปผลการประเมิน!BK65))</f>
        <v/>
      </c>
      <c r="G34" s="313" t="str">
        <f>IF($R$2=1,IF(สรุปผลการประเมิน!BL35="","",สรุปผลการประเมิน!BL35),IF(สรุปผลการประเมิน!BL65="","",สรุปผลการประเมิน!BL65))</f>
        <v/>
      </c>
      <c r="H34" s="313" t="str">
        <f>IF($R$2=1,IF(สรุปผลการประเมิน!BM35="","",สรุปผลการประเมิน!BM35),IF(สรุปผลการประเมิน!BM65="","",สรุปผลการประเมิน!BM65))</f>
        <v/>
      </c>
      <c r="I34" s="313" t="str">
        <f>IF($R$2=1,IF(สรุปผลการประเมิน!BN35="","",สรุปผลการประเมิน!BN35),IF(สรุปผลการประเมิน!BN65="","",สรุปผลการประเมิน!BN65))</f>
        <v/>
      </c>
      <c r="J34" s="313" t="str">
        <f>IF($R$2=1,IF(สรุปผลการประเมิน!BO35="","",สรุปผลการประเมิน!BO35),IF(สรุปผลการประเมิน!BO65="","",สรุปผลการประเมิน!BO65))</f>
        <v/>
      </c>
      <c r="K34" s="313" t="str">
        <f>IF($R$2=1,IF(สรุปผลการประเมิน!BP35="","",สรุปผลการประเมิน!BP35),IF(สรุปผลการประเมิน!BP65="","",สรุปผลการประเมิน!BP65))</f>
        <v/>
      </c>
      <c r="L34" s="313" t="str">
        <f>IF($R$2=1,IF(สรุปผลการประเมิน!BQ35="","",สรุปผลการประเมิน!BQ35),IF(สรุปผลการประเมิน!BQ65="","",สรุปผลการประเมิน!BQ65))</f>
        <v/>
      </c>
      <c r="M34" s="313" t="str">
        <f>IF($R$2=1,IF(สรุปผลการประเมิน!BR35="","",สรุปผลการประเมิน!BR35),IF(สรุปผลการประเมิน!BR65="","",สรุปผลการประเมิน!BR65))</f>
        <v/>
      </c>
      <c r="N34" s="313" t="str">
        <f>IF($R$2=1,IF(สรุปผลการประเมิน!BS35="","",สรุปผลการประเมิน!BS35),IF(สรุปผลการประเมิน!BS65="","",สรุปผลการประเมิน!BS65))</f>
        <v/>
      </c>
      <c r="O34" s="313" t="str">
        <f>IF($R$2=1,IF(สรุปผลการประเมิน!BT35="","",สรุปผลการประเมิน!BT35),IF(สรุปผลการประเมิน!BT65="","",สรุปผลการประเมิน!BT65))</f>
        <v/>
      </c>
      <c r="P34" s="313" t="str">
        <f>IF($R$2=1,IF(สรุปผลการประเมิน!BU35="","",สรุปผลการประเมิน!BU35),IF(สรุปผลการประเมิน!BU65="","",สรุปผลการประเมิน!BU65))</f>
        <v/>
      </c>
      <c r="Q34" s="111"/>
      <c r="R34" s="111"/>
      <c r="S34" s="111"/>
    </row>
    <row r="35" spans="1:19" ht="17.100000000000001" customHeight="1" x14ac:dyDescent="0.3">
      <c r="A35" s="312">
        <f t="shared" si="0"/>
        <v>30</v>
      </c>
      <c r="B35" s="313" t="str">
        <f>IF($R$2=1,IF(สรุปผลการประเมิน!BG36="","",สรุปผลการประเมิน!BG36),IF(สรุปผลการประเมิน!BG66="","",สรุปผลการประเมิน!BG66))</f>
        <v/>
      </c>
      <c r="C35" s="313" t="str">
        <f>IF($R$2=1,IF(สรุปผลการประเมิน!BH36="","",สรุปผลการประเมิน!BH36),IF(สรุปผลการประเมิน!BH66="","",สรุปผลการประเมิน!BH66))</f>
        <v/>
      </c>
      <c r="D35" s="313" t="str">
        <f>IF($R$2=1,IF(สรุปผลการประเมิน!BI36="","",สรุปผลการประเมิน!BI36),IF(สรุปผลการประเมิน!BI66="","",สรุปผลการประเมิน!BI66))</f>
        <v/>
      </c>
      <c r="E35" s="313" t="str">
        <f>IF($R$2=1,IF(สรุปผลการประเมิน!BJ36="","",สรุปผลการประเมิน!BJ36),IF(สรุปผลการประเมิน!BJ66="","",สรุปผลการประเมิน!BJ66))</f>
        <v/>
      </c>
      <c r="F35" s="313" t="str">
        <f>IF($R$2=1,IF(สรุปผลการประเมิน!BK36="","",สรุปผลการประเมิน!BK36),IF(สรุปผลการประเมิน!BK66="","",สรุปผลการประเมิน!BK66))</f>
        <v/>
      </c>
      <c r="G35" s="313" t="str">
        <f>IF($R$2=1,IF(สรุปผลการประเมิน!BL36="","",สรุปผลการประเมิน!BL36),IF(สรุปผลการประเมิน!BL66="","",สรุปผลการประเมิน!BL66))</f>
        <v/>
      </c>
      <c r="H35" s="313" t="str">
        <f>IF($R$2=1,IF(สรุปผลการประเมิน!BM36="","",สรุปผลการประเมิน!BM36),IF(สรุปผลการประเมิน!BM66="","",สรุปผลการประเมิน!BM66))</f>
        <v/>
      </c>
      <c r="I35" s="313" t="str">
        <f>IF($R$2=1,IF(สรุปผลการประเมิน!BN36="","",สรุปผลการประเมิน!BN36),IF(สรุปผลการประเมิน!BN66="","",สรุปผลการประเมิน!BN66))</f>
        <v/>
      </c>
      <c r="J35" s="313" t="str">
        <f>IF($R$2=1,IF(สรุปผลการประเมิน!BO36="","",สรุปผลการประเมิน!BO36),IF(สรุปผลการประเมิน!BO66="","",สรุปผลการประเมิน!BO66))</f>
        <v/>
      </c>
      <c r="K35" s="313" t="str">
        <f>IF($R$2=1,IF(สรุปผลการประเมิน!BP36="","",สรุปผลการประเมิน!BP36),IF(สรุปผลการประเมิน!BP66="","",สรุปผลการประเมิน!BP66))</f>
        <v/>
      </c>
      <c r="L35" s="313" t="str">
        <f>IF($R$2=1,IF(สรุปผลการประเมิน!BQ36="","",สรุปผลการประเมิน!BQ36),IF(สรุปผลการประเมิน!BQ66="","",สรุปผลการประเมิน!BQ66))</f>
        <v/>
      </c>
      <c r="M35" s="313" t="str">
        <f>IF($R$2=1,IF(สรุปผลการประเมิน!BR36="","",สรุปผลการประเมิน!BR36),IF(สรุปผลการประเมิน!BR66="","",สรุปผลการประเมิน!BR66))</f>
        <v/>
      </c>
      <c r="N35" s="313" t="str">
        <f>IF($R$2=1,IF(สรุปผลการประเมิน!BS36="","",สรุปผลการประเมิน!BS36),IF(สรุปผลการประเมิน!BS66="","",สรุปผลการประเมิน!BS66))</f>
        <v/>
      </c>
      <c r="O35" s="313" t="str">
        <f>IF($R$2=1,IF(สรุปผลการประเมิน!BT36="","",สรุปผลการประเมิน!BT36),IF(สรุปผลการประเมิน!BT66="","",สรุปผลการประเมิน!BT66))</f>
        <v/>
      </c>
      <c r="P35" s="313" t="str">
        <f>IF($R$2=1,IF(สรุปผลการประเมิน!BU36="","",สรุปผลการประเมิน!BU36),IF(สรุปผลการประเมิน!BU66="","",สรุปผลการประเมิน!BU66))</f>
        <v/>
      </c>
      <c r="Q35" s="111"/>
      <c r="R35" s="111"/>
      <c r="S35" s="111"/>
    </row>
  </sheetData>
  <protectedRanges>
    <protectedRange sqref="R1" name="ช่วง4"/>
    <protectedRange sqref="R2" name="ช่วง1_3"/>
  </protectedRanges>
  <mergeCells count="1">
    <mergeCell ref="A1:P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D2B5947-B5E3-4B5E-BD95-12258796596F}">
          <x14:formula1>
            <xm:f>รายการ!$M$2:$M$3</xm:f>
          </x14:formula1>
          <xm:sqref>R2</xm:sqref>
        </x14:dataValidation>
        <x14:dataValidation type="list" allowBlank="1" showInputMessage="1" showErrorMessage="1" xr:uid="{52BA21DF-CB78-4ACD-86FC-82A749F96C10}">
          <x14:formula1>
            <xm:f>รายการ!$K$2:$K$37</xm:f>
          </x14:formula1>
          <xm:sqref>R1</xm:sqref>
        </x14:dataValidation>
      </x14:dataValidations>
    </ext>
  </extLst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1F2D-1B29-447A-85C8-BA9130AB526D}">
  <sheetPr codeName="Sheet96">
    <pageSetUpPr fitToPage="1"/>
  </sheetPr>
  <dimension ref="A1:Y38"/>
  <sheetViews>
    <sheetView workbookViewId="0">
      <selection sqref="A1:U1"/>
    </sheetView>
  </sheetViews>
  <sheetFormatPr defaultColWidth="5.625" defaultRowHeight="18.75" x14ac:dyDescent="0.3"/>
  <cols>
    <col min="1" max="1" width="4.5" style="1" customWidth="1"/>
    <col min="2" max="16" width="4.125" style="1" customWidth="1"/>
    <col min="17" max="21" width="4.625" style="1" customWidth="1"/>
    <col min="22" max="22" width="8.625" style="1" customWidth="1"/>
    <col min="23" max="23" width="23.75" style="1" customWidth="1"/>
    <col min="24" max="24" width="9.75" style="1" customWidth="1"/>
    <col min="25" max="16384" width="5.625" style="1"/>
  </cols>
  <sheetData>
    <row r="1" spans="1:25" ht="24" customHeight="1" x14ac:dyDescent="0.3">
      <c r="A1" s="970" t="str">
        <f>"สรุปการประเมินผลการเรียน " &amp; "ชั้นประถมศึกษาปีที่ " &amp; ตั้งค่า!I9&amp;"/"&amp;ตั้งค่า!I10 &amp; " โรงเรียน " &amp; ตั้งค่า!I4 &amp; " ปีการศึกษา " &amp; ตั้งค่า!$I$3</f>
        <v>สรุปการประเมินผลการเรียน ชั้นประถมศึกษาปีที่ 6/1 โรงเรียน บ้านน้ำสอด ปีการศึกษา 2565</v>
      </c>
      <c r="B1" s="970"/>
      <c r="C1" s="970"/>
      <c r="D1" s="970"/>
      <c r="E1" s="970"/>
      <c r="F1" s="970"/>
      <c r="G1" s="970"/>
      <c r="H1" s="970"/>
      <c r="I1" s="970"/>
      <c r="J1" s="970"/>
      <c r="K1" s="970"/>
      <c r="L1" s="970"/>
      <c r="M1" s="970"/>
      <c r="N1" s="970"/>
      <c r="O1" s="970"/>
      <c r="P1" s="970"/>
      <c r="Q1" s="970"/>
      <c r="R1" s="970"/>
      <c r="S1" s="970"/>
      <c r="T1" s="970"/>
      <c r="U1" s="970"/>
      <c r="V1" s="469" t="s">
        <v>179</v>
      </c>
      <c r="W1" s="465" t="s">
        <v>177</v>
      </c>
      <c r="X1" s="453" t="str">
        <f>_xlfn.IFNA(IF(VLOOKUP(W1,รายการ!$K$1:$L$37,2,FALSE)="","",HYPERLINK("#" &amp; VLOOKUP(W1,รายการ!$K$1:$L$37,2,FALSE)  &amp; "","คลิก")),"")</f>
        <v>คลิก</v>
      </c>
    </row>
    <row r="2" spans="1:25" ht="18.95" customHeight="1" x14ac:dyDescent="0.3">
      <c r="A2" s="310" t="s">
        <v>213</v>
      </c>
      <c r="B2" s="309">
        <f>IF(สรุปผลการประเมิน!G2="","",สรุปผลการประเมิน!G2)</f>
        <v>1</v>
      </c>
      <c r="C2" s="309">
        <f>IF(สรุปผลการประเมิน!H2="","",สรุปผลการประเมิน!H2)</f>
        <v>2</v>
      </c>
      <c r="D2" s="309">
        <f>IF(สรุปผลการประเมิน!I2="","",สรุปผลการประเมิน!I2)</f>
        <v>3</v>
      </c>
      <c r="E2" s="309">
        <f>IF(สรุปผลการประเมิน!J2="","",สรุปผลการประเมิน!J2)</f>
        <v>4</v>
      </c>
      <c r="F2" s="309">
        <f>IF(สรุปผลการประเมิน!K2="","",สรุปผลการประเมิน!K2)</f>
        <v>5</v>
      </c>
      <c r="G2" s="309">
        <f>IF(สรุปผลการประเมิน!L2="","",สรุปผลการประเมิน!L2)</f>
        <v>6</v>
      </c>
      <c r="H2" s="309">
        <f>IF(สรุปผลการประเมิน!M2="","",สรุปผลการประเมิน!M2)</f>
        <v>7</v>
      </c>
      <c r="I2" s="309">
        <f>IF(สรุปผลการประเมิน!N2="","",สรุปผลการประเมิน!N2)</f>
        <v>8</v>
      </c>
      <c r="J2" s="309">
        <f>IF(สรุปผลการประเมิน!O2="","",สรุปผลการประเมิน!O2)</f>
        <v>9</v>
      </c>
      <c r="K2" s="309">
        <f>IF(สรุปผลการประเมิน!P2="","",สรุปผลการประเมิน!P2)</f>
        <v>10</v>
      </c>
      <c r="L2" s="309">
        <f>IF(สรุปผลการประเมิน!Q2="","",สรุปผลการประเมิน!Q2)</f>
        <v>11</v>
      </c>
      <c r="M2" s="309">
        <f>IF(สรุปผลการประเมิน!R2="","",สรุปผลการประเมิน!R2)</f>
        <v>12</v>
      </c>
      <c r="N2" s="309">
        <f>IF(สรุปผลการประเมิน!S2="","",สรุปผลการประเมิน!S2)</f>
        <v>13</v>
      </c>
      <c r="O2" s="309">
        <f>IF(สรุปผลการประเมิน!T2="","",สรุปผลการประเมิน!T2)</f>
        <v>14</v>
      </c>
      <c r="P2" s="309">
        <f>IF(สรุปผลการประเมิน!U2="","",สรุปผลการประเมิน!U2)</f>
        <v>15</v>
      </c>
      <c r="Q2" s="971" t="s">
        <v>322</v>
      </c>
      <c r="R2" s="971" t="s">
        <v>318</v>
      </c>
      <c r="S2" s="971" t="s">
        <v>319</v>
      </c>
      <c r="T2" s="971" t="s">
        <v>320</v>
      </c>
      <c r="U2" s="971" t="s">
        <v>321</v>
      </c>
      <c r="V2" s="141" t="s">
        <v>198</v>
      </c>
      <c r="W2" s="140">
        <v>1</v>
      </c>
      <c r="X2" s="142"/>
    </row>
    <row r="3" spans="1:25" ht="18.95" customHeight="1" x14ac:dyDescent="0.3">
      <c r="A3" s="308" t="s">
        <v>186</v>
      </c>
      <c r="B3" s="309" t="str">
        <f>IF(สรุปผลการประเมิน!G3="","",สรุปผลการประเมิน!G3)</f>
        <v/>
      </c>
      <c r="C3" s="309" t="str">
        <f>IF(สรุปผลการประเมิน!H3="","",สรุปผลการประเมิน!H3)</f>
        <v/>
      </c>
      <c r="D3" s="309" t="str">
        <f>IF(สรุปผลการประเมิน!I3="","",สรุปผลการประเมิน!I3)</f>
        <v/>
      </c>
      <c r="E3" s="309" t="str">
        <f>IF(สรุปผลการประเมิน!J3="","",สรุปผลการประเมิน!J3)</f>
        <v/>
      </c>
      <c r="F3" s="309" t="str">
        <f>IF(สรุปผลการประเมิน!K3="","",สรุปผลการประเมิน!K3)</f>
        <v/>
      </c>
      <c r="G3" s="309" t="str">
        <f>IF(สรุปผลการประเมิน!L3="","",สรุปผลการประเมิน!L3)</f>
        <v/>
      </c>
      <c r="H3" s="309" t="str">
        <f>IF(สรุปผลการประเมิน!M3="","",สรุปผลการประเมิน!M3)</f>
        <v/>
      </c>
      <c r="I3" s="309" t="str">
        <f>IF(สรุปผลการประเมิน!N3="","",สรุปผลการประเมิน!N3)</f>
        <v/>
      </c>
      <c r="J3" s="309" t="str">
        <f>IF(สรุปผลการประเมิน!O3="","",สรุปผลการประเมิน!O3)</f>
        <v/>
      </c>
      <c r="K3" s="309" t="str">
        <f>IF(สรุปผลการประเมิน!P3="","",สรุปผลการประเมิน!P3)</f>
        <v/>
      </c>
      <c r="L3" s="309" t="str">
        <f>IF(สรุปผลการประเมิน!Q3="","",สรุปผลการประเมิน!Q3)</f>
        <v/>
      </c>
      <c r="M3" s="309" t="str">
        <f>IF(สรุปผลการประเมิน!R3="","",สรุปผลการประเมิน!R3)</f>
        <v/>
      </c>
      <c r="N3" s="309" t="str">
        <f>IF(สรุปผลการประเมิน!S3="","",สรุปผลการประเมิน!S3)</f>
        <v/>
      </c>
      <c r="O3" s="309" t="str">
        <f>IF(สรุปผลการประเมิน!T3="","",สรุปผลการประเมิน!T3)</f>
        <v/>
      </c>
      <c r="P3" s="309" t="str">
        <f>IF(สรุปผลการประเมิน!U3="","",สรุปผลการประเมิน!U3)</f>
        <v/>
      </c>
      <c r="Q3" s="971"/>
      <c r="R3" s="971"/>
      <c r="S3" s="971"/>
      <c r="T3" s="971"/>
      <c r="U3" s="971"/>
      <c r="V3" s="111"/>
      <c r="W3" s="111"/>
      <c r="X3" s="111"/>
    </row>
    <row r="4" spans="1:25" ht="135" customHeight="1" x14ac:dyDescent="0.3">
      <c r="A4" s="308" t="s">
        <v>145</v>
      </c>
      <c r="B4" s="311" t="str">
        <f>IF(สรุปผลการประเมิน!G4="","",สรุปผลการประเมิน!G4)</f>
        <v/>
      </c>
      <c r="C4" s="311" t="str">
        <f>IF(สรุปผลการประเมิน!H4="","",สรุปผลการประเมิน!H4)</f>
        <v/>
      </c>
      <c r="D4" s="311" t="str">
        <f>IF(สรุปผลการประเมิน!I4="","",สรุปผลการประเมิน!I4)</f>
        <v/>
      </c>
      <c r="E4" s="311" t="str">
        <f>IF(สรุปผลการประเมิน!J4="","",สรุปผลการประเมิน!J4)</f>
        <v/>
      </c>
      <c r="F4" s="311" t="str">
        <f>IF(สรุปผลการประเมิน!K4="","",สรุปผลการประเมิน!K4)</f>
        <v/>
      </c>
      <c r="G4" s="311" t="str">
        <f>IF(สรุปผลการประเมิน!L4="","",สรุปผลการประเมิน!L4)</f>
        <v/>
      </c>
      <c r="H4" s="311" t="str">
        <f>IF(สรุปผลการประเมิน!M4="","",สรุปผลการประเมิน!M4)</f>
        <v/>
      </c>
      <c r="I4" s="311" t="str">
        <f>IF(สรุปผลการประเมิน!N4="","",สรุปผลการประเมิน!N4)</f>
        <v/>
      </c>
      <c r="J4" s="311" t="str">
        <f>IF(สรุปผลการประเมิน!O4="","",สรุปผลการประเมิน!O4)</f>
        <v/>
      </c>
      <c r="K4" s="311" t="str">
        <f>IF(สรุปผลการประเมิน!P4="","",สรุปผลการประเมิน!P4)</f>
        <v/>
      </c>
      <c r="L4" s="311" t="str">
        <f>IF(สรุปผลการประเมิน!Q4="","",สรุปผลการประเมิน!Q4)</f>
        <v/>
      </c>
      <c r="M4" s="311" t="str">
        <f>IF(สรุปผลการประเมิน!R4="","",สรุปผลการประเมิน!R4)</f>
        <v/>
      </c>
      <c r="N4" s="311" t="str">
        <f>IF(สรุปผลการประเมิน!S4="","",สรุปผลการประเมิน!S4)</f>
        <v/>
      </c>
      <c r="O4" s="311" t="str">
        <f>IF(สรุปผลการประเมิน!T4="","",สรุปผลการประเมิน!T4)</f>
        <v/>
      </c>
      <c r="P4" s="311" t="str">
        <f>IF(สรุปผลการประเมิน!U4="","",สรุปผลการประเมิน!U4)</f>
        <v/>
      </c>
      <c r="Q4" s="971"/>
      <c r="R4" s="971"/>
      <c r="S4" s="971"/>
      <c r="T4" s="971"/>
      <c r="U4" s="971"/>
      <c r="V4" s="111"/>
      <c r="W4" s="111"/>
      <c r="X4" s="111"/>
    </row>
    <row r="5" spans="1:25" ht="21" customHeight="1" x14ac:dyDescent="0.3">
      <c r="A5" s="315" t="s">
        <v>144</v>
      </c>
      <c r="B5" s="309" t="str">
        <f>IF(สรุปผลการประเมิน!G5="","",สรุปผลการประเมิน!G5)</f>
        <v/>
      </c>
      <c r="C5" s="309" t="str">
        <f>IF(สรุปผลการประเมิน!H5="","",สรุปผลการประเมิน!H5)</f>
        <v/>
      </c>
      <c r="D5" s="309" t="str">
        <f>IF(สรุปผลการประเมิน!I5="","",สรุปผลการประเมิน!I5)</f>
        <v/>
      </c>
      <c r="E5" s="309" t="str">
        <f>IF(สรุปผลการประเมิน!J5="","",สรุปผลการประเมิน!J5)</f>
        <v/>
      </c>
      <c r="F5" s="309" t="str">
        <f>IF(สรุปผลการประเมิน!K5="","",สรุปผลการประเมิน!K5)</f>
        <v/>
      </c>
      <c r="G5" s="309" t="str">
        <f>IF(สรุปผลการประเมิน!L5="","",สรุปผลการประเมิน!L5)</f>
        <v/>
      </c>
      <c r="H5" s="309" t="str">
        <f>IF(สรุปผลการประเมิน!M5="","",สรุปผลการประเมิน!M5)</f>
        <v/>
      </c>
      <c r="I5" s="309" t="str">
        <f>IF(สรุปผลการประเมิน!N5="","",สรุปผลการประเมิน!N5)</f>
        <v/>
      </c>
      <c r="J5" s="309" t="str">
        <f>IF(สรุปผลการประเมิน!O5="","",สรุปผลการประเมิน!O5)</f>
        <v/>
      </c>
      <c r="K5" s="309" t="str">
        <f>IF(สรุปผลการประเมิน!P5="","",สรุปผลการประเมิน!P5)</f>
        <v/>
      </c>
      <c r="L5" s="309" t="str">
        <f>IF(สรุปผลการประเมิน!Q5="","",สรุปผลการประเมิน!Q5)</f>
        <v/>
      </c>
      <c r="M5" s="309" t="str">
        <f>IF(สรุปผลการประเมิน!R5="","",สรุปผลการประเมิน!R5)</f>
        <v/>
      </c>
      <c r="N5" s="309" t="str">
        <f>IF(สรุปผลการประเมิน!S5="","",สรุปผลการประเมิน!S5)</f>
        <v/>
      </c>
      <c r="O5" s="309" t="str">
        <f>IF(สรุปผลการประเมิน!T5="","",สรุปผลการประเมิน!T5)</f>
        <v/>
      </c>
      <c r="P5" s="309" t="str">
        <f>IF(สรุปผลการประเมิน!U5="","",สรุปผลการประเมิน!U5)</f>
        <v/>
      </c>
      <c r="Q5" s="971"/>
      <c r="R5" s="318">
        <f>IF(สรุปผลการประเมิน!CN6="","",สรุปผลการประเมิน!CN6)</f>
        <v>0</v>
      </c>
      <c r="S5" s="971"/>
      <c r="T5" s="971"/>
      <c r="U5" s="971"/>
      <c r="V5" s="111"/>
      <c r="W5" s="111"/>
      <c r="X5" s="111"/>
    </row>
    <row r="6" spans="1:25" ht="17.100000000000001" customHeight="1" x14ac:dyDescent="0.3">
      <c r="A6" s="312">
        <f>IF(W2="","",IF(W2=1,1,31))</f>
        <v>1</v>
      </c>
      <c r="B6" s="133" t="str">
        <f>IF($W$2=1,IF(สรุปผลการประเมิน!G7="","",สรุปผลการประเมิน!G7),IF(สรุปผลการประเมิน!G37="","",สรุปผลการประเมิน!G37))</f>
        <v/>
      </c>
      <c r="C6" s="133" t="str">
        <f>IF($W$2=1,IF(สรุปผลการประเมิน!H7="","",สรุปผลการประเมิน!H7),IF(สรุปผลการประเมิน!H37="","",สรุปผลการประเมิน!H37))</f>
        <v/>
      </c>
      <c r="D6" s="133" t="str">
        <f>IF($W$2=1,IF(สรุปผลการประเมิน!I7="","",สรุปผลการประเมิน!I7),IF(สรุปผลการประเมิน!I37="","",สรุปผลการประเมิน!I37))</f>
        <v/>
      </c>
      <c r="E6" s="133" t="str">
        <f>IF($W$2=1,IF(สรุปผลการประเมิน!J7="","",สรุปผลการประเมิน!J7),IF(สรุปผลการประเมิน!J37="","",สรุปผลการประเมิน!J37))</f>
        <v/>
      </c>
      <c r="F6" s="133" t="str">
        <f>IF($W$2=1,IF(สรุปผลการประเมิน!K7="","",สรุปผลการประเมิน!K7),IF(สรุปผลการประเมิน!K37="","",สรุปผลการประเมิน!K37))</f>
        <v/>
      </c>
      <c r="G6" s="133" t="str">
        <f>IF($W$2=1,IF(สรุปผลการประเมิน!L7="","",สรุปผลการประเมิน!L7),IF(สรุปผลการประเมิน!L37="","",สรุปผลการประเมิน!L37))</f>
        <v/>
      </c>
      <c r="H6" s="133" t="str">
        <f>IF($W$2=1,IF(สรุปผลการประเมิน!M7="","",สรุปผลการประเมิน!M7),IF(สรุปผลการประเมิน!M37="","",สรุปผลการประเมิน!M37))</f>
        <v/>
      </c>
      <c r="I6" s="133" t="str">
        <f>IF($W$2=1,IF(สรุปผลการประเมิน!N7="","",สรุปผลการประเมิน!N7),IF(สรุปผลการประเมิน!N37="","",สรุปผลการประเมิน!N37))</f>
        <v/>
      </c>
      <c r="J6" s="133" t="str">
        <f>IF($W$2=1,IF(สรุปผลการประเมิน!O7="","",สรุปผลการประเมิน!O7),IF(สรุปผลการประเมิน!O37="","",สรุปผลการประเมิน!O37))</f>
        <v/>
      </c>
      <c r="K6" s="133" t="str">
        <f>IF($W$2=1,IF(สรุปผลการประเมิน!P7="","",สรุปผลการประเมิน!P7),IF(สรุปผลการประเมิน!P37="","",สรุปผลการประเมิน!P37))</f>
        <v/>
      </c>
      <c r="L6" s="133" t="str">
        <f>IF($W$2=1,IF(สรุปผลการประเมิน!Q7="","",สรุปผลการประเมิน!Q7),IF(สรุปผลการประเมิน!Q37="","",สรุปผลการประเมิน!Q37))</f>
        <v/>
      </c>
      <c r="M6" s="133" t="str">
        <f>IF($W$2=1,IF(สรุปผลการประเมิน!R7="","",สรุปผลการประเมิน!R7),IF(สรุปผลการประเมิน!R37="","",สรุปผลการประเมิน!R37))</f>
        <v/>
      </c>
      <c r="N6" s="133" t="str">
        <f>IF($W$2=1,IF(สรุปผลการประเมิน!S7="","",สรุปผลการประเมิน!S7),IF(สรุปผลการประเมิน!S37="","",สรุปผลการประเมิน!S37))</f>
        <v/>
      </c>
      <c r="O6" s="133" t="str">
        <f>IF($W$2=1,IF(สรุปผลการประเมิน!T7="","",สรุปผลการประเมิน!T7),IF(สรุปผลการประเมิน!T37="","",สรุปผลการประเมิน!T37))</f>
        <v/>
      </c>
      <c r="P6" s="133" t="str">
        <f>IF($W$2=1,IF(สรุปผลการประเมิน!U7="","",สรุปผลการประเมิน!U7),IF(สรุปผลการประเมิน!U37="","",สรุปผลการประเมิน!U37))</f>
        <v/>
      </c>
      <c r="Q6" s="319" t="str">
        <f>IF($W$2=1,IF(สรุปผลการประเมิน!AL7="","",สรุปผลการประเมิน!AL7),IF(สรุปผลการประเมิน!AL37="","",สรุปผลการประเมิน!AL37))</f>
        <v/>
      </c>
      <c r="R6" s="313" t="str">
        <f>IF($W$2=1,IF(สรุปผลการประเมิน!CN7="","",สรุปผลการประเมิน!CN7),IF(สรุปผลการประเมิน!CN37="","",สรุปผลการประเมิน!CN37))</f>
        <v/>
      </c>
      <c r="S6" s="313" t="str">
        <f>IF($W$2=1,IF(สรุปผลการประเมิน!BE7="","",สรุปผลการประเมิน!BE7),IF(สรุปผลการประเมิน!BE37="","",สรุปผลการประเมิน!BE37))</f>
        <v/>
      </c>
      <c r="T6" s="313" t="str">
        <f>IF($W$2=1,IF(สรุปผลการประเมิน!BW7="","",สรุปผลการประเมิน!BW7),IF(สรุปผลการประเมิน!BW37="","",สรุปผลการประเมิน!BW37))</f>
        <v/>
      </c>
      <c r="U6" s="313" t="str">
        <f>IF(ข้อมูลนักเรียน!$K3="ย้ายออก","ย้าย",IF(B6="","",IF(COUNTIF(B6:P6,0)&gt;1,"มผ",IF(R6&lt;$R$5,"มผ",IF(S6=0,"มผ",IF(T6=0,"มผ","ผ"))))))</f>
        <v/>
      </c>
      <c r="V6" s="111"/>
      <c r="W6" s="111"/>
      <c r="X6" s="111"/>
      <c r="Y6" s="317"/>
    </row>
    <row r="7" spans="1:25" ht="17.100000000000001" customHeight="1" x14ac:dyDescent="0.3">
      <c r="A7" s="312">
        <f>A6+1</f>
        <v>2</v>
      </c>
      <c r="B7" s="133" t="str">
        <f>IF($W$2=1,IF(สรุปผลการประเมิน!G8="","",สรุปผลการประเมิน!G8),IF(สรุปผลการประเมิน!G38="","",สรุปผลการประเมิน!G38))</f>
        <v/>
      </c>
      <c r="C7" s="133" t="str">
        <f>IF($W$2=1,IF(สรุปผลการประเมิน!H8="","",สรุปผลการประเมิน!H8),IF(สรุปผลการประเมิน!H38="","",สรุปผลการประเมิน!H38))</f>
        <v/>
      </c>
      <c r="D7" s="133" t="str">
        <f>IF($W$2=1,IF(สรุปผลการประเมิน!I8="","",สรุปผลการประเมิน!I8),IF(สรุปผลการประเมิน!I38="","",สรุปผลการประเมิน!I38))</f>
        <v/>
      </c>
      <c r="E7" s="133" t="str">
        <f>IF($W$2=1,IF(สรุปผลการประเมิน!J8="","",สรุปผลการประเมิน!J8),IF(สรุปผลการประเมิน!J38="","",สรุปผลการประเมิน!J38))</f>
        <v/>
      </c>
      <c r="F7" s="133" t="str">
        <f>IF($W$2=1,IF(สรุปผลการประเมิน!K8="","",สรุปผลการประเมิน!K8),IF(สรุปผลการประเมิน!K38="","",สรุปผลการประเมิน!K38))</f>
        <v/>
      </c>
      <c r="G7" s="133" t="str">
        <f>IF($W$2=1,IF(สรุปผลการประเมิน!L8="","",สรุปผลการประเมิน!L8),IF(สรุปผลการประเมิน!L38="","",สรุปผลการประเมิน!L38))</f>
        <v/>
      </c>
      <c r="H7" s="133" t="str">
        <f>IF($W$2=1,IF(สรุปผลการประเมิน!M8="","",สรุปผลการประเมิน!M8),IF(สรุปผลการประเมิน!M38="","",สรุปผลการประเมิน!M38))</f>
        <v/>
      </c>
      <c r="I7" s="133" t="str">
        <f>IF($W$2=1,IF(สรุปผลการประเมิน!N8="","",สรุปผลการประเมิน!N8),IF(สรุปผลการประเมิน!N38="","",สรุปผลการประเมิน!N38))</f>
        <v/>
      </c>
      <c r="J7" s="133" t="str">
        <f>IF($W$2=1,IF(สรุปผลการประเมิน!O8="","",สรุปผลการประเมิน!O8),IF(สรุปผลการประเมิน!O38="","",สรุปผลการประเมิน!O38))</f>
        <v/>
      </c>
      <c r="K7" s="133" t="str">
        <f>IF($W$2=1,IF(สรุปผลการประเมิน!P8="","",สรุปผลการประเมิน!P8),IF(สรุปผลการประเมิน!P38="","",สรุปผลการประเมิน!P38))</f>
        <v/>
      </c>
      <c r="L7" s="133" t="str">
        <f>IF($W$2=1,IF(สรุปผลการประเมิน!Q8="","",สรุปผลการประเมิน!Q8),IF(สรุปผลการประเมิน!Q38="","",สรุปผลการประเมิน!Q38))</f>
        <v/>
      </c>
      <c r="M7" s="133" t="str">
        <f>IF($W$2=1,IF(สรุปผลการประเมิน!R8="","",สรุปผลการประเมิน!R8),IF(สรุปผลการประเมิน!R38="","",สรุปผลการประเมิน!R38))</f>
        <v/>
      </c>
      <c r="N7" s="133" t="str">
        <f>IF($W$2=1,IF(สรุปผลการประเมิน!S8="","",สรุปผลการประเมิน!S8),IF(สรุปผลการประเมิน!S38="","",สรุปผลการประเมิน!S38))</f>
        <v/>
      </c>
      <c r="O7" s="133" t="str">
        <f>IF($W$2=1,IF(สรุปผลการประเมิน!T8="","",สรุปผลการประเมิน!T8),IF(สรุปผลการประเมิน!T38="","",สรุปผลการประเมิน!T38))</f>
        <v/>
      </c>
      <c r="P7" s="133" t="str">
        <f>IF($W$2=1,IF(สรุปผลการประเมิน!U8="","",สรุปผลการประเมิน!U8),IF(สรุปผลการประเมิน!U38="","",สรุปผลการประเมิน!U38))</f>
        <v/>
      </c>
      <c r="Q7" s="319" t="str">
        <f>IF($W$2=1,IF(สรุปผลการประเมิน!AL8="","",สรุปผลการประเมิน!AL8),IF(สรุปผลการประเมิน!AL38="","",สรุปผลการประเมิน!AL38))</f>
        <v/>
      </c>
      <c r="R7" s="313" t="str">
        <f>IF($W$2=1,IF(สรุปผลการประเมิน!CN8="","",สรุปผลการประเมิน!CN8),IF(สรุปผลการประเมิน!CN38="","",สรุปผลการประเมิน!CN38))</f>
        <v/>
      </c>
      <c r="S7" s="313" t="str">
        <f>IF($W$2=1,IF(สรุปผลการประเมิน!BE8="","",สรุปผลการประเมิน!BE8),IF(สรุปผลการประเมิน!BE38="","",สรุปผลการประเมิน!BE38))</f>
        <v/>
      </c>
      <c r="T7" s="313" t="str">
        <f>IF($W$2=1,IF(สรุปผลการประเมิน!BW8="","",สรุปผลการประเมิน!BW8),IF(สรุปผลการประเมิน!BW38="","",สรุปผลการประเมิน!BW38))</f>
        <v/>
      </c>
      <c r="U7" s="313" t="str">
        <f>IF(ข้อมูลนักเรียน!$K4="ย้ายออก","ย้าย",IF(B7="","",IF(COUNTIF(B7:P7,0)&gt;1,"มผ",IF(R7&lt;$R$5,"มผ",IF(S7=0,"มผ",IF(T7=0,"มผ","ผ"))))))</f>
        <v/>
      </c>
      <c r="V7" s="111"/>
      <c r="W7" s="111"/>
      <c r="X7" s="111"/>
    </row>
    <row r="8" spans="1:25" ht="17.100000000000001" customHeight="1" x14ac:dyDescent="0.3">
      <c r="A8" s="312">
        <f t="shared" ref="A8:A35" si="0">A7+1</f>
        <v>3</v>
      </c>
      <c r="B8" s="133" t="str">
        <f>IF($W$2=1,IF(สรุปผลการประเมิน!G9="","",สรุปผลการประเมิน!G9),IF(สรุปผลการประเมิน!G39="","",สรุปผลการประเมิน!G39))</f>
        <v/>
      </c>
      <c r="C8" s="133" t="str">
        <f>IF($W$2=1,IF(สรุปผลการประเมิน!H9="","",สรุปผลการประเมิน!H9),IF(สรุปผลการประเมิน!H39="","",สรุปผลการประเมิน!H39))</f>
        <v/>
      </c>
      <c r="D8" s="133" t="str">
        <f>IF($W$2=1,IF(สรุปผลการประเมิน!I9="","",สรุปผลการประเมิน!I9),IF(สรุปผลการประเมิน!I39="","",สรุปผลการประเมิน!I39))</f>
        <v/>
      </c>
      <c r="E8" s="133" t="str">
        <f>IF($W$2=1,IF(สรุปผลการประเมิน!J9="","",สรุปผลการประเมิน!J9),IF(สรุปผลการประเมิน!J39="","",สรุปผลการประเมิน!J39))</f>
        <v/>
      </c>
      <c r="F8" s="133" t="str">
        <f>IF($W$2=1,IF(สรุปผลการประเมิน!K9="","",สรุปผลการประเมิน!K9),IF(สรุปผลการประเมิน!K39="","",สรุปผลการประเมิน!K39))</f>
        <v/>
      </c>
      <c r="G8" s="133" t="str">
        <f>IF($W$2=1,IF(สรุปผลการประเมิน!L9="","",สรุปผลการประเมิน!L9),IF(สรุปผลการประเมิน!L39="","",สรุปผลการประเมิน!L39))</f>
        <v/>
      </c>
      <c r="H8" s="133" t="str">
        <f>IF($W$2=1,IF(สรุปผลการประเมิน!M9="","",สรุปผลการประเมิน!M9),IF(สรุปผลการประเมิน!M39="","",สรุปผลการประเมิน!M39))</f>
        <v/>
      </c>
      <c r="I8" s="133" t="str">
        <f>IF($W$2=1,IF(สรุปผลการประเมิน!N9="","",สรุปผลการประเมิน!N9),IF(สรุปผลการประเมิน!N39="","",สรุปผลการประเมิน!N39))</f>
        <v/>
      </c>
      <c r="J8" s="133" t="str">
        <f>IF($W$2=1,IF(สรุปผลการประเมิน!O9="","",สรุปผลการประเมิน!O9),IF(สรุปผลการประเมิน!O39="","",สรุปผลการประเมิน!O39))</f>
        <v/>
      </c>
      <c r="K8" s="133" t="str">
        <f>IF($W$2=1,IF(สรุปผลการประเมิน!P9="","",สรุปผลการประเมิน!P9),IF(สรุปผลการประเมิน!P39="","",สรุปผลการประเมิน!P39))</f>
        <v/>
      </c>
      <c r="L8" s="133" t="str">
        <f>IF($W$2=1,IF(สรุปผลการประเมิน!Q9="","",สรุปผลการประเมิน!Q9),IF(สรุปผลการประเมิน!Q39="","",สรุปผลการประเมิน!Q39))</f>
        <v/>
      </c>
      <c r="M8" s="133" t="str">
        <f>IF($W$2=1,IF(สรุปผลการประเมิน!R9="","",สรุปผลการประเมิน!R9),IF(สรุปผลการประเมิน!R39="","",สรุปผลการประเมิน!R39))</f>
        <v/>
      </c>
      <c r="N8" s="133" t="str">
        <f>IF($W$2=1,IF(สรุปผลการประเมิน!S9="","",สรุปผลการประเมิน!S9),IF(สรุปผลการประเมิน!S39="","",สรุปผลการประเมิน!S39))</f>
        <v/>
      </c>
      <c r="O8" s="133" t="str">
        <f>IF($W$2=1,IF(สรุปผลการประเมิน!T9="","",สรุปผลการประเมิน!T9),IF(สรุปผลการประเมิน!T39="","",สรุปผลการประเมิน!T39))</f>
        <v/>
      </c>
      <c r="P8" s="133" t="str">
        <f>IF($W$2=1,IF(สรุปผลการประเมิน!U9="","",สรุปผลการประเมิน!U9),IF(สรุปผลการประเมิน!U39="","",สรุปผลการประเมิน!U39))</f>
        <v/>
      </c>
      <c r="Q8" s="319" t="str">
        <f>IF($W$2=1,IF(สรุปผลการประเมิน!AL9="","",สรุปผลการประเมิน!AL9),IF(สรุปผลการประเมิน!AL39="","",สรุปผลการประเมิน!AL39))</f>
        <v/>
      </c>
      <c r="R8" s="313" t="str">
        <f>IF($W$2=1,IF(สรุปผลการประเมิน!CN9="","",สรุปผลการประเมิน!CN9),IF(สรุปผลการประเมิน!CN39="","",สรุปผลการประเมิน!CN39))</f>
        <v/>
      </c>
      <c r="S8" s="313" t="str">
        <f>IF($W$2=1,IF(สรุปผลการประเมิน!BE9="","",สรุปผลการประเมิน!BE9),IF(สรุปผลการประเมิน!BE39="","",สรุปผลการประเมิน!BE39))</f>
        <v/>
      </c>
      <c r="T8" s="313" t="str">
        <f>IF($W$2=1,IF(สรุปผลการประเมิน!BW9="","",สรุปผลการประเมิน!BW9),IF(สรุปผลการประเมิน!BW39="","",สรุปผลการประเมิน!BW39))</f>
        <v/>
      </c>
      <c r="U8" s="313" t="str">
        <f>IF(ข้อมูลนักเรียน!$K5="ย้ายออก","ย้าย",IF(B8="","",IF(COUNTIF(B8:P8,0)&gt;1,"มผ",IF(R8&lt;$R$5,"มผ",IF(S8=0,"มผ",IF(T8=0,"มผ","ผ"))))))</f>
        <v/>
      </c>
      <c r="V8" s="111"/>
      <c r="W8" s="111"/>
      <c r="X8" s="111"/>
    </row>
    <row r="9" spans="1:25" ht="17.100000000000001" customHeight="1" x14ac:dyDescent="0.3">
      <c r="A9" s="312">
        <f t="shared" si="0"/>
        <v>4</v>
      </c>
      <c r="B9" s="133" t="str">
        <f>IF($W$2=1,IF(สรุปผลการประเมิน!G10="","",สรุปผลการประเมิน!G10),IF(สรุปผลการประเมิน!G40="","",สรุปผลการประเมิน!G40))</f>
        <v/>
      </c>
      <c r="C9" s="133" t="str">
        <f>IF($W$2=1,IF(สรุปผลการประเมิน!H10="","",สรุปผลการประเมิน!H10),IF(สรุปผลการประเมิน!H40="","",สรุปผลการประเมิน!H40))</f>
        <v/>
      </c>
      <c r="D9" s="133" t="str">
        <f>IF($W$2=1,IF(สรุปผลการประเมิน!I10="","",สรุปผลการประเมิน!I10),IF(สรุปผลการประเมิน!I40="","",สรุปผลการประเมิน!I40))</f>
        <v/>
      </c>
      <c r="E9" s="133" t="str">
        <f>IF($W$2=1,IF(สรุปผลการประเมิน!J10="","",สรุปผลการประเมิน!J10),IF(สรุปผลการประเมิน!J40="","",สรุปผลการประเมิน!J40))</f>
        <v/>
      </c>
      <c r="F9" s="133" t="str">
        <f>IF($W$2=1,IF(สรุปผลการประเมิน!K10="","",สรุปผลการประเมิน!K10),IF(สรุปผลการประเมิน!K40="","",สรุปผลการประเมิน!K40))</f>
        <v/>
      </c>
      <c r="G9" s="133" t="str">
        <f>IF($W$2=1,IF(สรุปผลการประเมิน!L10="","",สรุปผลการประเมิน!L10),IF(สรุปผลการประเมิน!L40="","",สรุปผลการประเมิน!L40))</f>
        <v/>
      </c>
      <c r="H9" s="133" t="str">
        <f>IF($W$2=1,IF(สรุปผลการประเมิน!M10="","",สรุปผลการประเมิน!M10),IF(สรุปผลการประเมิน!M40="","",สรุปผลการประเมิน!M40))</f>
        <v/>
      </c>
      <c r="I9" s="133" t="str">
        <f>IF($W$2=1,IF(สรุปผลการประเมิน!N10="","",สรุปผลการประเมิน!N10),IF(สรุปผลการประเมิน!N40="","",สรุปผลการประเมิน!N40))</f>
        <v/>
      </c>
      <c r="J9" s="133" t="str">
        <f>IF($W$2=1,IF(สรุปผลการประเมิน!O10="","",สรุปผลการประเมิน!O10),IF(สรุปผลการประเมิน!O40="","",สรุปผลการประเมิน!O40))</f>
        <v/>
      </c>
      <c r="K9" s="133" t="str">
        <f>IF($W$2=1,IF(สรุปผลการประเมิน!P10="","",สรุปผลการประเมิน!P10),IF(สรุปผลการประเมิน!P40="","",สรุปผลการประเมิน!P40))</f>
        <v/>
      </c>
      <c r="L9" s="133" t="str">
        <f>IF($W$2=1,IF(สรุปผลการประเมิน!Q10="","",สรุปผลการประเมิน!Q10),IF(สรุปผลการประเมิน!Q40="","",สรุปผลการประเมิน!Q40))</f>
        <v/>
      </c>
      <c r="M9" s="133" t="str">
        <f>IF($W$2=1,IF(สรุปผลการประเมิน!R10="","",สรุปผลการประเมิน!R10),IF(สรุปผลการประเมิน!R40="","",สรุปผลการประเมิน!R40))</f>
        <v/>
      </c>
      <c r="N9" s="133" t="str">
        <f>IF($W$2=1,IF(สรุปผลการประเมิน!S10="","",สรุปผลการประเมิน!S10),IF(สรุปผลการประเมิน!S40="","",สรุปผลการประเมิน!S40))</f>
        <v/>
      </c>
      <c r="O9" s="133" t="str">
        <f>IF($W$2=1,IF(สรุปผลการประเมิน!T10="","",สรุปผลการประเมิน!T10),IF(สรุปผลการประเมิน!T40="","",สรุปผลการประเมิน!T40))</f>
        <v/>
      </c>
      <c r="P9" s="133" t="str">
        <f>IF($W$2=1,IF(สรุปผลการประเมิน!U10="","",สรุปผลการประเมิน!U10),IF(สรุปผลการประเมิน!U40="","",สรุปผลการประเมิน!U40))</f>
        <v/>
      </c>
      <c r="Q9" s="319" t="str">
        <f>IF($W$2=1,IF(สรุปผลการประเมิน!AL10="","",สรุปผลการประเมิน!AL10),IF(สรุปผลการประเมิน!AL40="","",สรุปผลการประเมิน!AL40))</f>
        <v/>
      </c>
      <c r="R9" s="313" t="str">
        <f>IF($W$2=1,IF(สรุปผลการประเมิน!CN10="","",สรุปผลการประเมิน!CN10),IF(สรุปผลการประเมิน!CN40="","",สรุปผลการประเมิน!CN40))</f>
        <v/>
      </c>
      <c r="S9" s="313" t="str">
        <f>IF($W$2=1,IF(สรุปผลการประเมิน!BE10="","",สรุปผลการประเมิน!BE10),IF(สรุปผลการประเมิน!BE40="","",สรุปผลการประเมิน!BE40))</f>
        <v/>
      </c>
      <c r="T9" s="313" t="str">
        <f>IF($W$2=1,IF(สรุปผลการประเมิน!BW10="","",สรุปผลการประเมิน!BW10),IF(สรุปผลการประเมิน!BW40="","",สรุปผลการประเมิน!BW40))</f>
        <v/>
      </c>
      <c r="U9" s="313" t="str">
        <f>IF(ข้อมูลนักเรียน!$K6="ย้ายออก","ย้าย",IF(B9="","",IF(COUNTIF(B9:P9,0)&gt;1,"มผ",IF(R9&lt;$R$5,"มผ",IF(S9=0,"มผ",IF(T9=0,"มผ","ผ"))))))</f>
        <v/>
      </c>
      <c r="V9" s="111"/>
      <c r="W9" s="111"/>
      <c r="X9" s="111"/>
    </row>
    <row r="10" spans="1:25" ht="17.100000000000001" customHeight="1" x14ac:dyDescent="0.3">
      <c r="A10" s="312">
        <f t="shared" si="0"/>
        <v>5</v>
      </c>
      <c r="B10" s="133" t="str">
        <f>IF($W$2=1,IF(สรุปผลการประเมิน!G11="","",สรุปผลการประเมิน!G11),IF(สรุปผลการประเมิน!G41="","",สรุปผลการประเมิน!G41))</f>
        <v/>
      </c>
      <c r="C10" s="133" t="str">
        <f>IF($W$2=1,IF(สรุปผลการประเมิน!H11="","",สรุปผลการประเมิน!H11),IF(สรุปผลการประเมิน!H41="","",สรุปผลการประเมิน!H41))</f>
        <v/>
      </c>
      <c r="D10" s="133" t="str">
        <f>IF($W$2=1,IF(สรุปผลการประเมิน!I11="","",สรุปผลการประเมิน!I11),IF(สรุปผลการประเมิน!I41="","",สรุปผลการประเมิน!I41))</f>
        <v/>
      </c>
      <c r="E10" s="133" t="str">
        <f>IF($W$2=1,IF(สรุปผลการประเมิน!J11="","",สรุปผลการประเมิน!J11),IF(สรุปผลการประเมิน!J41="","",สรุปผลการประเมิน!J41))</f>
        <v/>
      </c>
      <c r="F10" s="133" t="str">
        <f>IF($W$2=1,IF(สรุปผลการประเมิน!K11="","",สรุปผลการประเมิน!K11),IF(สรุปผลการประเมิน!K41="","",สรุปผลการประเมิน!K41))</f>
        <v/>
      </c>
      <c r="G10" s="133" t="str">
        <f>IF($W$2=1,IF(สรุปผลการประเมิน!L11="","",สรุปผลการประเมิน!L11),IF(สรุปผลการประเมิน!L41="","",สรุปผลการประเมิน!L41))</f>
        <v/>
      </c>
      <c r="H10" s="133" t="str">
        <f>IF($W$2=1,IF(สรุปผลการประเมิน!M11="","",สรุปผลการประเมิน!M11),IF(สรุปผลการประเมิน!M41="","",สรุปผลการประเมิน!M41))</f>
        <v/>
      </c>
      <c r="I10" s="133" t="str">
        <f>IF($W$2=1,IF(สรุปผลการประเมิน!N11="","",สรุปผลการประเมิน!N11),IF(สรุปผลการประเมิน!N41="","",สรุปผลการประเมิน!N41))</f>
        <v/>
      </c>
      <c r="J10" s="133" t="str">
        <f>IF($W$2=1,IF(สรุปผลการประเมิน!O11="","",สรุปผลการประเมิน!O11),IF(สรุปผลการประเมิน!O41="","",สรุปผลการประเมิน!O41))</f>
        <v/>
      </c>
      <c r="K10" s="133" t="str">
        <f>IF($W$2=1,IF(สรุปผลการประเมิน!P11="","",สรุปผลการประเมิน!P11),IF(สรุปผลการประเมิน!P41="","",สรุปผลการประเมิน!P41))</f>
        <v/>
      </c>
      <c r="L10" s="133" t="str">
        <f>IF($W$2=1,IF(สรุปผลการประเมิน!Q11="","",สรุปผลการประเมิน!Q11),IF(สรุปผลการประเมิน!Q41="","",สรุปผลการประเมิน!Q41))</f>
        <v/>
      </c>
      <c r="M10" s="133" t="str">
        <f>IF($W$2=1,IF(สรุปผลการประเมิน!R11="","",สรุปผลการประเมิน!R11),IF(สรุปผลการประเมิน!R41="","",สรุปผลการประเมิน!R41))</f>
        <v/>
      </c>
      <c r="N10" s="133" t="str">
        <f>IF($W$2=1,IF(สรุปผลการประเมิน!S11="","",สรุปผลการประเมิน!S11),IF(สรุปผลการประเมิน!S41="","",สรุปผลการประเมิน!S41))</f>
        <v/>
      </c>
      <c r="O10" s="133" t="str">
        <f>IF($W$2=1,IF(สรุปผลการประเมิน!T11="","",สรุปผลการประเมิน!T11),IF(สรุปผลการประเมิน!T41="","",สรุปผลการประเมิน!T41))</f>
        <v/>
      </c>
      <c r="P10" s="133" t="str">
        <f>IF($W$2=1,IF(สรุปผลการประเมิน!U11="","",สรุปผลการประเมิน!U11),IF(สรุปผลการประเมิน!U41="","",สรุปผลการประเมิน!U41))</f>
        <v/>
      </c>
      <c r="Q10" s="319" t="str">
        <f>IF($W$2=1,IF(สรุปผลการประเมิน!AL11="","",สรุปผลการประเมิน!AL11),IF(สรุปผลการประเมิน!AL41="","",สรุปผลการประเมิน!AL41))</f>
        <v/>
      </c>
      <c r="R10" s="313" t="str">
        <f>IF($W$2=1,IF(สรุปผลการประเมิน!CN11="","",สรุปผลการประเมิน!CN11),IF(สรุปผลการประเมิน!CN41="","",สรุปผลการประเมิน!CN41))</f>
        <v/>
      </c>
      <c r="S10" s="313" t="str">
        <f>IF($W$2=1,IF(สรุปผลการประเมิน!BE11="","",สรุปผลการประเมิน!BE11),IF(สรุปผลการประเมิน!BE41="","",สรุปผลการประเมิน!BE41))</f>
        <v/>
      </c>
      <c r="T10" s="313" t="str">
        <f>IF($W$2=1,IF(สรุปผลการประเมิน!BW11="","",สรุปผลการประเมิน!BW11),IF(สรุปผลการประเมิน!BW41="","",สรุปผลการประเมิน!BW41))</f>
        <v/>
      </c>
      <c r="U10" s="313" t="str">
        <f>IF(ข้อมูลนักเรียน!$K7="ย้ายออก","ย้าย",IF(B10="","",IF(COUNTIF(B10:P10,0)&gt;1,"มผ",IF(R10&lt;$R$5,"มผ",IF(S10=0,"มผ",IF(T10=0,"มผ","ผ"))))))</f>
        <v/>
      </c>
      <c r="V10" s="111"/>
      <c r="W10" s="111"/>
      <c r="X10" s="111"/>
    </row>
    <row r="11" spans="1:25" ht="17.100000000000001" customHeight="1" x14ac:dyDescent="0.3">
      <c r="A11" s="312">
        <f t="shared" si="0"/>
        <v>6</v>
      </c>
      <c r="B11" s="133" t="str">
        <f>IF($W$2=1,IF(สรุปผลการประเมิน!G12="","",สรุปผลการประเมิน!G12),IF(สรุปผลการประเมิน!G42="","",สรุปผลการประเมิน!G42))</f>
        <v/>
      </c>
      <c r="C11" s="133" t="str">
        <f>IF($W$2=1,IF(สรุปผลการประเมิน!H12="","",สรุปผลการประเมิน!H12),IF(สรุปผลการประเมิน!H42="","",สรุปผลการประเมิน!H42))</f>
        <v/>
      </c>
      <c r="D11" s="133" t="str">
        <f>IF($W$2=1,IF(สรุปผลการประเมิน!I12="","",สรุปผลการประเมิน!I12),IF(สรุปผลการประเมิน!I42="","",สรุปผลการประเมิน!I42))</f>
        <v/>
      </c>
      <c r="E11" s="133" t="str">
        <f>IF($W$2=1,IF(สรุปผลการประเมิน!J12="","",สรุปผลการประเมิน!J12),IF(สรุปผลการประเมิน!J42="","",สรุปผลการประเมิน!J42))</f>
        <v/>
      </c>
      <c r="F11" s="133" t="str">
        <f>IF($W$2=1,IF(สรุปผลการประเมิน!K12="","",สรุปผลการประเมิน!K12),IF(สรุปผลการประเมิน!K42="","",สรุปผลการประเมิน!K42))</f>
        <v/>
      </c>
      <c r="G11" s="133" t="str">
        <f>IF($W$2=1,IF(สรุปผลการประเมิน!L12="","",สรุปผลการประเมิน!L12),IF(สรุปผลการประเมิน!L42="","",สรุปผลการประเมิน!L42))</f>
        <v/>
      </c>
      <c r="H11" s="133" t="str">
        <f>IF($W$2=1,IF(สรุปผลการประเมิน!M12="","",สรุปผลการประเมิน!M12),IF(สรุปผลการประเมิน!M42="","",สรุปผลการประเมิน!M42))</f>
        <v/>
      </c>
      <c r="I11" s="133" t="str">
        <f>IF($W$2=1,IF(สรุปผลการประเมิน!N12="","",สรุปผลการประเมิน!N12),IF(สรุปผลการประเมิน!N42="","",สรุปผลการประเมิน!N42))</f>
        <v/>
      </c>
      <c r="J11" s="133" t="str">
        <f>IF($W$2=1,IF(สรุปผลการประเมิน!O12="","",สรุปผลการประเมิน!O12),IF(สรุปผลการประเมิน!O42="","",สรุปผลการประเมิน!O42))</f>
        <v/>
      </c>
      <c r="K11" s="133" t="str">
        <f>IF($W$2=1,IF(สรุปผลการประเมิน!P12="","",สรุปผลการประเมิน!P12),IF(สรุปผลการประเมิน!P42="","",สรุปผลการประเมิน!P42))</f>
        <v/>
      </c>
      <c r="L11" s="133" t="str">
        <f>IF($W$2=1,IF(สรุปผลการประเมิน!Q12="","",สรุปผลการประเมิน!Q12),IF(สรุปผลการประเมิน!Q42="","",สรุปผลการประเมิน!Q42))</f>
        <v/>
      </c>
      <c r="M11" s="133" t="str">
        <f>IF($W$2=1,IF(สรุปผลการประเมิน!R12="","",สรุปผลการประเมิน!R12),IF(สรุปผลการประเมิน!R42="","",สรุปผลการประเมิน!R42))</f>
        <v/>
      </c>
      <c r="N11" s="133" t="str">
        <f>IF($W$2=1,IF(สรุปผลการประเมิน!S12="","",สรุปผลการประเมิน!S12),IF(สรุปผลการประเมิน!S42="","",สรุปผลการประเมิน!S42))</f>
        <v/>
      </c>
      <c r="O11" s="133" t="str">
        <f>IF($W$2=1,IF(สรุปผลการประเมิน!T12="","",สรุปผลการประเมิน!T12),IF(สรุปผลการประเมิน!T42="","",สรุปผลการประเมิน!T42))</f>
        <v/>
      </c>
      <c r="P11" s="133" t="str">
        <f>IF($W$2=1,IF(สรุปผลการประเมิน!U12="","",สรุปผลการประเมิน!U12),IF(สรุปผลการประเมิน!U42="","",สรุปผลการประเมิน!U42))</f>
        <v/>
      </c>
      <c r="Q11" s="319" t="str">
        <f>IF($W$2=1,IF(สรุปผลการประเมิน!AL12="","",สรุปผลการประเมิน!AL12),IF(สรุปผลการประเมิน!AL42="","",สรุปผลการประเมิน!AL42))</f>
        <v/>
      </c>
      <c r="R11" s="313" t="str">
        <f>IF($W$2=1,IF(สรุปผลการประเมิน!CN12="","",สรุปผลการประเมิน!CN12),IF(สรุปผลการประเมิน!CN42="","",สรุปผลการประเมิน!CN42))</f>
        <v/>
      </c>
      <c r="S11" s="313" t="str">
        <f>IF($W$2=1,IF(สรุปผลการประเมิน!BE12="","",สรุปผลการประเมิน!BE12),IF(สรุปผลการประเมิน!BE42="","",สรุปผลการประเมิน!BE42))</f>
        <v/>
      </c>
      <c r="T11" s="313" t="str">
        <f>IF($W$2=1,IF(สรุปผลการประเมิน!BW12="","",สรุปผลการประเมิน!BW12),IF(สรุปผลการประเมิน!BW42="","",สรุปผลการประเมิน!BW42))</f>
        <v/>
      </c>
      <c r="U11" s="313" t="str">
        <f>IF(ข้อมูลนักเรียน!$K8="ย้ายออก","ย้าย",IF(B11="","",IF(COUNTIF(B11:P11,0)&gt;1,"มผ",IF(R11&lt;$R$5,"มผ",IF(S11=0,"มผ",IF(T11=0,"มผ","ผ"))))))</f>
        <v/>
      </c>
      <c r="V11" s="111"/>
      <c r="W11" s="111"/>
      <c r="X11" s="111"/>
    </row>
    <row r="12" spans="1:25" ht="17.100000000000001" customHeight="1" x14ac:dyDescent="0.3">
      <c r="A12" s="312">
        <f t="shared" si="0"/>
        <v>7</v>
      </c>
      <c r="B12" s="133" t="str">
        <f>IF($W$2=1,IF(สรุปผลการประเมิน!G13="","",สรุปผลการประเมิน!G13),IF(สรุปผลการประเมิน!G43="","",สรุปผลการประเมิน!G43))</f>
        <v/>
      </c>
      <c r="C12" s="133" t="str">
        <f>IF($W$2=1,IF(สรุปผลการประเมิน!H13="","",สรุปผลการประเมิน!H13),IF(สรุปผลการประเมิน!H43="","",สรุปผลการประเมิน!H43))</f>
        <v/>
      </c>
      <c r="D12" s="133" t="str">
        <f>IF($W$2=1,IF(สรุปผลการประเมิน!I13="","",สรุปผลการประเมิน!I13),IF(สรุปผลการประเมิน!I43="","",สรุปผลการประเมิน!I43))</f>
        <v/>
      </c>
      <c r="E12" s="133" t="str">
        <f>IF($W$2=1,IF(สรุปผลการประเมิน!J13="","",สรุปผลการประเมิน!J13),IF(สรุปผลการประเมิน!J43="","",สรุปผลการประเมิน!J43))</f>
        <v/>
      </c>
      <c r="F12" s="133" t="str">
        <f>IF($W$2=1,IF(สรุปผลการประเมิน!K13="","",สรุปผลการประเมิน!K13),IF(สรุปผลการประเมิน!K43="","",สรุปผลการประเมิน!K43))</f>
        <v/>
      </c>
      <c r="G12" s="133" t="str">
        <f>IF($W$2=1,IF(สรุปผลการประเมิน!L13="","",สรุปผลการประเมิน!L13),IF(สรุปผลการประเมิน!L43="","",สรุปผลการประเมิน!L43))</f>
        <v/>
      </c>
      <c r="H12" s="133" t="str">
        <f>IF($W$2=1,IF(สรุปผลการประเมิน!M13="","",สรุปผลการประเมิน!M13),IF(สรุปผลการประเมิน!M43="","",สรุปผลการประเมิน!M43))</f>
        <v/>
      </c>
      <c r="I12" s="133" t="str">
        <f>IF($W$2=1,IF(สรุปผลการประเมิน!N13="","",สรุปผลการประเมิน!N13),IF(สรุปผลการประเมิน!N43="","",สรุปผลการประเมิน!N43))</f>
        <v/>
      </c>
      <c r="J12" s="133" t="str">
        <f>IF($W$2=1,IF(สรุปผลการประเมิน!O13="","",สรุปผลการประเมิน!O13),IF(สรุปผลการประเมิน!O43="","",สรุปผลการประเมิน!O43))</f>
        <v/>
      </c>
      <c r="K12" s="133" t="str">
        <f>IF($W$2=1,IF(สรุปผลการประเมิน!P13="","",สรุปผลการประเมิน!P13),IF(สรุปผลการประเมิน!P43="","",สรุปผลการประเมิน!P43))</f>
        <v/>
      </c>
      <c r="L12" s="133" t="str">
        <f>IF($W$2=1,IF(สรุปผลการประเมิน!Q13="","",สรุปผลการประเมิน!Q13),IF(สรุปผลการประเมิน!Q43="","",สรุปผลการประเมิน!Q43))</f>
        <v/>
      </c>
      <c r="M12" s="133" t="str">
        <f>IF($W$2=1,IF(สรุปผลการประเมิน!R13="","",สรุปผลการประเมิน!R13),IF(สรุปผลการประเมิน!R43="","",สรุปผลการประเมิน!R43))</f>
        <v/>
      </c>
      <c r="N12" s="133" t="str">
        <f>IF($W$2=1,IF(สรุปผลการประเมิน!S13="","",สรุปผลการประเมิน!S13),IF(สรุปผลการประเมิน!S43="","",สรุปผลการประเมิน!S43))</f>
        <v/>
      </c>
      <c r="O12" s="133" t="str">
        <f>IF($W$2=1,IF(สรุปผลการประเมิน!T13="","",สรุปผลการประเมิน!T13),IF(สรุปผลการประเมิน!T43="","",สรุปผลการประเมิน!T43))</f>
        <v/>
      </c>
      <c r="P12" s="133" t="str">
        <f>IF($W$2=1,IF(สรุปผลการประเมิน!U13="","",สรุปผลการประเมิน!U13),IF(สรุปผลการประเมิน!U43="","",สรุปผลการประเมิน!U43))</f>
        <v/>
      </c>
      <c r="Q12" s="319" t="str">
        <f>IF($W$2=1,IF(สรุปผลการประเมิน!AL13="","",สรุปผลการประเมิน!AL13),IF(สรุปผลการประเมิน!AL43="","",สรุปผลการประเมิน!AL43))</f>
        <v/>
      </c>
      <c r="R12" s="313" t="str">
        <f>IF($W$2=1,IF(สรุปผลการประเมิน!CN13="","",สรุปผลการประเมิน!CN13),IF(สรุปผลการประเมิน!CN43="","",สรุปผลการประเมิน!CN43))</f>
        <v/>
      </c>
      <c r="S12" s="313" t="str">
        <f>IF($W$2=1,IF(สรุปผลการประเมิน!BE13="","",สรุปผลการประเมิน!BE13),IF(สรุปผลการประเมิน!BE43="","",สรุปผลการประเมิน!BE43))</f>
        <v/>
      </c>
      <c r="T12" s="313" t="str">
        <f>IF($W$2=1,IF(สรุปผลการประเมิน!BW13="","",สรุปผลการประเมิน!BW13),IF(สรุปผลการประเมิน!BW43="","",สรุปผลการประเมิน!BW43))</f>
        <v/>
      </c>
      <c r="U12" s="313" t="str">
        <f>IF(ข้อมูลนักเรียน!$K9="ย้ายออก","ย้าย",IF(B12="","",IF(COUNTIF(B12:P12,0)&gt;1,"มผ",IF(R12&lt;$R$5,"มผ",IF(S12=0,"มผ",IF(T12=0,"มผ","ผ"))))))</f>
        <v/>
      </c>
      <c r="V12" s="111"/>
      <c r="W12" s="111"/>
      <c r="X12" s="111"/>
    </row>
    <row r="13" spans="1:25" ht="17.100000000000001" customHeight="1" x14ac:dyDescent="0.3">
      <c r="A13" s="312">
        <f t="shared" si="0"/>
        <v>8</v>
      </c>
      <c r="B13" s="133" t="str">
        <f>IF($W$2=1,IF(สรุปผลการประเมิน!G14="","",สรุปผลการประเมิน!G14),IF(สรุปผลการประเมิน!G44="","",สรุปผลการประเมิน!G44))</f>
        <v/>
      </c>
      <c r="C13" s="133" t="str">
        <f>IF($W$2=1,IF(สรุปผลการประเมิน!H14="","",สรุปผลการประเมิน!H14),IF(สรุปผลการประเมิน!H44="","",สรุปผลการประเมิน!H44))</f>
        <v/>
      </c>
      <c r="D13" s="133" t="str">
        <f>IF($W$2=1,IF(สรุปผลการประเมิน!I14="","",สรุปผลการประเมิน!I14),IF(สรุปผลการประเมิน!I44="","",สรุปผลการประเมิน!I44))</f>
        <v/>
      </c>
      <c r="E13" s="133" t="str">
        <f>IF($W$2=1,IF(สรุปผลการประเมิน!J14="","",สรุปผลการประเมิน!J14),IF(สรุปผลการประเมิน!J44="","",สรุปผลการประเมิน!J44))</f>
        <v/>
      </c>
      <c r="F13" s="133" t="str">
        <f>IF($W$2=1,IF(สรุปผลการประเมิน!K14="","",สรุปผลการประเมิน!K14),IF(สรุปผลการประเมิน!K44="","",สรุปผลการประเมิน!K44))</f>
        <v/>
      </c>
      <c r="G13" s="133" t="str">
        <f>IF($W$2=1,IF(สรุปผลการประเมิน!L14="","",สรุปผลการประเมิน!L14),IF(สรุปผลการประเมิน!L44="","",สรุปผลการประเมิน!L44))</f>
        <v/>
      </c>
      <c r="H13" s="133" t="str">
        <f>IF($W$2=1,IF(สรุปผลการประเมิน!M14="","",สรุปผลการประเมิน!M14),IF(สรุปผลการประเมิน!M44="","",สรุปผลการประเมิน!M44))</f>
        <v/>
      </c>
      <c r="I13" s="133" t="str">
        <f>IF($W$2=1,IF(สรุปผลการประเมิน!N14="","",สรุปผลการประเมิน!N14),IF(สรุปผลการประเมิน!N44="","",สรุปผลการประเมิน!N44))</f>
        <v/>
      </c>
      <c r="J13" s="133" t="str">
        <f>IF($W$2=1,IF(สรุปผลการประเมิน!O14="","",สรุปผลการประเมิน!O14),IF(สรุปผลการประเมิน!O44="","",สรุปผลการประเมิน!O44))</f>
        <v/>
      </c>
      <c r="K13" s="133" t="str">
        <f>IF($W$2=1,IF(สรุปผลการประเมิน!P14="","",สรุปผลการประเมิน!P14),IF(สรุปผลการประเมิน!P44="","",สรุปผลการประเมิน!P44))</f>
        <v/>
      </c>
      <c r="L13" s="133" t="str">
        <f>IF($W$2=1,IF(สรุปผลการประเมิน!Q14="","",สรุปผลการประเมิน!Q14),IF(สรุปผลการประเมิน!Q44="","",สรุปผลการประเมิน!Q44))</f>
        <v/>
      </c>
      <c r="M13" s="133" t="str">
        <f>IF($W$2=1,IF(สรุปผลการประเมิน!R14="","",สรุปผลการประเมิน!R14),IF(สรุปผลการประเมิน!R44="","",สรุปผลการประเมิน!R44))</f>
        <v/>
      </c>
      <c r="N13" s="133" t="str">
        <f>IF($W$2=1,IF(สรุปผลการประเมิน!S14="","",สรุปผลการประเมิน!S14),IF(สรุปผลการประเมิน!S44="","",สรุปผลการประเมิน!S44))</f>
        <v/>
      </c>
      <c r="O13" s="133" t="str">
        <f>IF($W$2=1,IF(สรุปผลการประเมิน!T14="","",สรุปผลการประเมิน!T14),IF(สรุปผลการประเมิน!T44="","",สรุปผลการประเมิน!T44))</f>
        <v/>
      </c>
      <c r="P13" s="133" t="str">
        <f>IF($W$2=1,IF(สรุปผลการประเมิน!U14="","",สรุปผลการประเมิน!U14),IF(สรุปผลการประเมิน!U44="","",สรุปผลการประเมิน!U44))</f>
        <v/>
      </c>
      <c r="Q13" s="319" t="str">
        <f>IF($W$2=1,IF(สรุปผลการประเมิน!AL14="","",สรุปผลการประเมิน!AL14),IF(สรุปผลการประเมิน!AL44="","",สรุปผลการประเมิน!AL44))</f>
        <v/>
      </c>
      <c r="R13" s="313" t="str">
        <f>IF($W$2=1,IF(สรุปผลการประเมิน!CN14="","",สรุปผลการประเมิน!CN14),IF(สรุปผลการประเมิน!CN44="","",สรุปผลการประเมิน!CN44))</f>
        <v/>
      </c>
      <c r="S13" s="313" t="str">
        <f>IF($W$2=1,IF(สรุปผลการประเมิน!BE14="","",สรุปผลการประเมิน!BE14),IF(สรุปผลการประเมิน!BE44="","",สรุปผลการประเมิน!BE44))</f>
        <v/>
      </c>
      <c r="T13" s="313" t="str">
        <f>IF($W$2=1,IF(สรุปผลการประเมิน!BW14="","",สรุปผลการประเมิน!BW14),IF(สรุปผลการประเมิน!BW44="","",สรุปผลการประเมิน!BW44))</f>
        <v/>
      </c>
      <c r="U13" s="313" t="str">
        <f>IF(ข้อมูลนักเรียน!$K10="ย้ายออก","ย้าย",IF(B13="","",IF(COUNTIF(B13:P13,0)&gt;1,"มผ",IF(R13&lt;$R$5,"มผ",IF(S13=0,"มผ",IF(T13=0,"มผ","ผ"))))))</f>
        <v/>
      </c>
      <c r="V13" s="111"/>
      <c r="W13" s="111"/>
      <c r="X13" s="111"/>
    </row>
    <row r="14" spans="1:25" ht="17.100000000000001" customHeight="1" x14ac:dyDescent="0.3">
      <c r="A14" s="312">
        <f t="shared" si="0"/>
        <v>9</v>
      </c>
      <c r="B14" s="133" t="str">
        <f>IF($W$2=1,IF(สรุปผลการประเมิน!G15="","",สรุปผลการประเมิน!G15),IF(สรุปผลการประเมิน!G45="","",สรุปผลการประเมิน!G45))</f>
        <v/>
      </c>
      <c r="C14" s="133" t="str">
        <f>IF($W$2=1,IF(สรุปผลการประเมิน!H15="","",สรุปผลการประเมิน!H15),IF(สรุปผลการประเมิน!H45="","",สรุปผลการประเมิน!H45))</f>
        <v/>
      </c>
      <c r="D14" s="133" t="str">
        <f>IF($W$2=1,IF(สรุปผลการประเมิน!I15="","",สรุปผลการประเมิน!I15),IF(สรุปผลการประเมิน!I45="","",สรุปผลการประเมิน!I45))</f>
        <v/>
      </c>
      <c r="E14" s="133" t="str">
        <f>IF($W$2=1,IF(สรุปผลการประเมิน!J15="","",สรุปผลการประเมิน!J15),IF(สรุปผลการประเมิน!J45="","",สรุปผลการประเมิน!J45))</f>
        <v/>
      </c>
      <c r="F14" s="133" t="str">
        <f>IF($W$2=1,IF(สรุปผลการประเมิน!K15="","",สรุปผลการประเมิน!K15),IF(สรุปผลการประเมิน!K45="","",สรุปผลการประเมิน!K45))</f>
        <v/>
      </c>
      <c r="G14" s="133" t="str">
        <f>IF($W$2=1,IF(สรุปผลการประเมิน!L15="","",สรุปผลการประเมิน!L15),IF(สรุปผลการประเมิน!L45="","",สรุปผลการประเมิน!L45))</f>
        <v/>
      </c>
      <c r="H14" s="133" t="str">
        <f>IF($W$2=1,IF(สรุปผลการประเมิน!M15="","",สรุปผลการประเมิน!M15),IF(สรุปผลการประเมิน!M45="","",สรุปผลการประเมิน!M45))</f>
        <v/>
      </c>
      <c r="I14" s="133" t="str">
        <f>IF($W$2=1,IF(สรุปผลการประเมิน!N15="","",สรุปผลการประเมิน!N15),IF(สรุปผลการประเมิน!N45="","",สรุปผลการประเมิน!N45))</f>
        <v/>
      </c>
      <c r="J14" s="133" t="str">
        <f>IF($W$2=1,IF(สรุปผลการประเมิน!O15="","",สรุปผลการประเมิน!O15),IF(สรุปผลการประเมิน!O45="","",สรุปผลการประเมิน!O45))</f>
        <v/>
      </c>
      <c r="K14" s="133" t="str">
        <f>IF($W$2=1,IF(สรุปผลการประเมิน!P15="","",สรุปผลการประเมิน!P15),IF(สรุปผลการประเมิน!P45="","",สรุปผลการประเมิน!P45))</f>
        <v/>
      </c>
      <c r="L14" s="133" t="str">
        <f>IF($W$2=1,IF(สรุปผลการประเมิน!Q15="","",สรุปผลการประเมิน!Q15),IF(สรุปผลการประเมิน!Q45="","",สรุปผลการประเมิน!Q45))</f>
        <v/>
      </c>
      <c r="M14" s="133" t="str">
        <f>IF($W$2=1,IF(สรุปผลการประเมิน!R15="","",สรุปผลการประเมิน!R15),IF(สรุปผลการประเมิน!R45="","",สรุปผลการประเมิน!R45))</f>
        <v/>
      </c>
      <c r="N14" s="133" t="str">
        <f>IF($W$2=1,IF(สรุปผลการประเมิน!S15="","",สรุปผลการประเมิน!S15),IF(สรุปผลการประเมิน!S45="","",สรุปผลการประเมิน!S45))</f>
        <v/>
      </c>
      <c r="O14" s="133" t="str">
        <f>IF($W$2=1,IF(สรุปผลการประเมิน!T15="","",สรุปผลการประเมิน!T15),IF(สรุปผลการประเมิน!T45="","",สรุปผลการประเมิน!T45))</f>
        <v/>
      </c>
      <c r="P14" s="133" t="str">
        <f>IF($W$2=1,IF(สรุปผลการประเมิน!U15="","",สรุปผลการประเมิน!U15),IF(สรุปผลการประเมิน!U45="","",สรุปผลการประเมิน!U45))</f>
        <v/>
      </c>
      <c r="Q14" s="319" t="str">
        <f>IF($W$2=1,IF(สรุปผลการประเมิน!AL15="","",สรุปผลการประเมิน!AL15),IF(สรุปผลการประเมิน!AL45="","",สรุปผลการประเมิน!AL45))</f>
        <v/>
      </c>
      <c r="R14" s="313" t="str">
        <f>IF($W$2=1,IF(สรุปผลการประเมิน!CN15="","",สรุปผลการประเมิน!CN15),IF(สรุปผลการประเมิน!CN45="","",สรุปผลการประเมิน!CN45))</f>
        <v/>
      </c>
      <c r="S14" s="313" t="str">
        <f>IF($W$2=1,IF(สรุปผลการประเมิน!BE15="","",สรุปผลการประเมิน!BE15),IF(สรุปผลการประเมิน!BE45="","",สรุปผลการประเมิน!BE45))</f>
        <v/>
      </c>
      <c r="T14" s="313" t="str">
        <f>IF($W$2=1,IF(สรุปผลการประเมิน!BW15="","",สรุปผลการประเมิน!BW15),IF(สรุปผลการประเมิน!BW45="","",สรุปผลการประเมิน!BW45))</f>
        <v/>
      </c>
      <c r="U14" s="313" t="str">
        <f>IF(ข้อมูลนักเรียน!$K11="ย้ายออก","ย้าย",IF(B14="","",IF(COUNTIF(B14:P14,0)&gt;1,"มผ",IF(R14&lt;$R$5,"มผ",IF(S14=0,"มผ",IF(T14=0,"มผ","ผ"))))))</f>
        <v/>
      </c>
      <c r="V14" s="111"/>
      <c r="W14" s="111"/>
      <c r="X14" s="111"/>
    </row>
    <row r="15" spans="1:25" ht="17.100000000000001" customHeight="1" x14ac:dyDescent="0.3">
      <c r="A15" s="312">
        <f t="shared" si="0"/>
        <v>10</v>
      </c>
      <c r="B15" s="133" t="str">
        <f>IF($W$2=1,IF(สรุปผลการประเมิน!G16="","",สรุปผลการประเมิน!G16),IF(สรุปผลการประเมิน!G46="","",สรุปผลการประเมิน!G46))</f>
        <v/>
      </c>
      <c r="C15" s="133" t="str">
        <f>IF($W$2=1,IF(สรุปผลการประเมิน!H16="","",สรุปผลการประเมิน!H16),IF(สรุปผลการประเมิน!H46="","",สรุปผลการประเมิน!H46))</f>
        <v/>
      </c>
      <c r="D15" s="133" t="str">
        <f>IF($W$2=1,IF(สรุปผลการประเมิน!I16="","",สรุปผลการประเมิน!I16),IF(สรุปผลการประเมิน!I46="","",สรุปผลการประเมิน!I46))</f>
        <v/>
      </c>
      <c r="E15" s="133" t="str">
        <f>IF($W$2=1,IF(สรุปผลการประเมิน!J16="","",สรุปผลการประเมิน!J16),IF(สรุปผลการประเมิน!J46="","",สรุปผลการประเมิน!J46))</f>
        <v/>
      </c>
      <c r="F15" s="133" t="str">
        <f>IF($W$2=1,IF(สรุปผลการประเมิน!K16="","",สรุปผลการประเมิน!K16),IF(สรุปผลการประเมิน!K46="","",สรุปผลการประเมิน!K46))</f>
        <v/>
      </c>
      <c r="G15" s="133" t="str">
        <f>IF($W$2=1,IF(สรุปผลการประเมิน!L16="","",สรุปผลการประเมิน!L16),IF(สรุปผลการประเมิน!L46="","",สรุปผลการประเมิน!L46))</f>
        <v/>
      </c>
      <c r="H15" s="133" t="str">
        <f>IF($W$2=1,IF(สรุปผลการประเมิน!M16="","",สรุปผลการประเมิน!M16),IF(สรุปผลการประเมิน!M46="","",สรุปผลการประเมิน!M46))</f>
        <v/>
      </c>
      <c r="I15" s="133" t="str">
        <f>IF($W$2=1,IF(สรุปผลการประเมิน!N16="","",สรุปผลการประเมิน!N16),IF(สรุปผลการประเมิน!N46="","",สรุปผลการประเมิน!N46))</f>
        <v/>
      </c>
      <c r="J15" s="133" t="str">
        <f>IF($W$2=1,IF(สรุปผลการประเมิน!O16="","",สรุปผลการประเมิน!O16),IF(สรุปผลการประเมิน!O46="","",สรุปผลการประเมิน!O46))</f>
        <v/>
      </c>
      <c r="K15" s="133" t="str">
        <f>IF($W$2=1,IF(สรุปผลการประเมิน!P16="","",สรุปผลการประเมิน!P16),IF(สรุปผลการประเมิน!P46="","",สรุปผลการประเมิน!P46))</f>
        <v/>
      </c>
      <c r="L15" s="133" t="str">
        <f>IF($W$2=1,IF(สรุปผลการประเมิน!Q16="","",สรุปผลการประเมิน!Q16),IF(สรุปผลการประเมิน!Q46="","",สรุปผลการประเมิน!Q46))</f>
        <v/>
      </c>
      <c r="M15" s="133" t="str">
        <f>IF($W$2=1,IF(สรุปผลการประเมิน!R16="","",สรุปผลการประเมิน!R16),IF(สรุปผลการประเมิน!R46="","",สรุปผลการประเมิน!R46))</f>
        <v/>
      </c>
      <c r="N15" s="133" t="str">
        <f>IF($W$2=1,IF(สรุปผลการประเมิน!S16="","",สรุปผลการประเมิน!S16),IF(สรุปผลการประเมิน!S46="","",สรุปผลการประเมิน!S46))</f>
        <v/>
      </c>
      <c r="O15" s="133" t="str">
        <f>IF($W$2=1,IF(สรุปผลการประเมิน!T16="","",สรุปผลการประเมิน!T16),IF(สรุปผลการประเมิน!T46="","",สรุปผลการประเมิน!T46))</f>
        <v/>
      </c>
      <c r="P15" s="133" t="str">
        <f>IF($W$2=1,IF(สรุปผลการประเมิน!U16="","",สรุปผลการประเมิน!U16),IF(สรุปผลการประเมิน!U46="","",สรุปผลการประเมิน!U46))</f>
        <v/>
      </c>
      <c r="Q15" s="319" t="str">
        <f>IF($W$2=1,IF(สรุปผลการประเมิน!AL16="","",สรุปผลการประเมิน!AL16),IF(สรุปผลการประเมิน!AL46="","",สรุปผลการประเมิน!AL46))</f>
        <v/>
      </c>
      <c r="R15" s="313" t="str">
        <f>IF($W$2=1,IF(สรุปผลการประเมิน!CN16="","",สรุปผลการประเมิน!CN16),IF(สรุปผลการประเมิน!CN46="","",สรุปผลการประเมิน!CN46))</f>
        <v/>
      </c>
      <c r="S15" s="313" t="str">
        <f>IF($W$2=1,IF(สรุปผลการประเมิน!BE16="","",สรุปผลการประเมิน!BE16),IF(สรุปผลการประเมิน!BE46="","",สรุปผลการประเมิน!BE46))</f>
        <v/>
      </c>
      <c r="T15" s="313" t="str">
        <f>IF($W$2=1,IF(สรุปผลการประเมิน!BW16="","",สรุปผลการประเมิน!BW16),IF(สรุปผลการประเมิน!BW46="","",สรุปผลการประเมิน!BW46))</f>
        <v/>
      </c>
      <c r="U15" s="313" t="str">
        <f>IF(ข้อมูลนักเรียน!$K12="ย้ายออก","ย้ายออก",IF(B15="","",IF(COUNTIF(B15:P15,0)&gt;1,"มผ",IF(R15&lt;$R$5,"มผ",IF(S15=0,"มผ",IF(T15=0,"มผ","ผ"))))))</f>
        <v/>
      </c>
      <c r="V15" s="111"/>
      <c r="W15" s="111"/>
      <c r="X15" s="111"/>
    </row>
    <row r="16" spans="1:25" ht="17.100000000000001" customHeight="1" x14ac:dyDescent="0.3">
      <c r="A16" s="312">
        <f t="shared" si="0"/>
        <v>11</v>
      </c>
      <c r="B16" s="133" t="str">
        <f>IF($W$2=1,IF(สรุปผลการประเมิน!G17="","",สรุปผลการประเมิน!G17),IF(สรุปผลการประเมิน!G47="","",สรุปผลการประเมิน!G47))</f>
        <v/>
      </c>
      <c r="C16" s="133" t="str">
        <f>IF($W$2=1,IF(สรุปผลการประเมิน!H17="","",สรุปผลการประเมิน!H17),IF(สรุปผลการประเมิน!H47="","",สรุปผลการประเมิน!H47))</f>
        <v/>
      </c>
      <c r="D16" s="133" t="str">
        <f>IF($W$2=1,IF(สรุปผลการประเมิน!I17="","",สรุปผลการประเมิน!I17),IF(สรุปผลการประเมิน!I47="","",สรุปผลการประเมิน!I47))</f>
        <v/>
      </c>
      <c r="E16" s="133" t="str">
        <f>IF($W$2=1,IF(สรุปผลการประเมิน!J17="","",สรุปผลการประเมิน!J17),IF(สรุปผลการประเมิน!J47="","",สรุปผลการประเมิน!J47))</f>
        <v/>
      </c>
      <c r="F16" s="133" t="str">
        <f>IF($W$2=1,IF(สรุปผลการประเมิน!K17="","",สรุปผลการประเมิน!K17),IF(สรุปผลการประเมิน!K47="","",สรุปผลการประเมิน!K47))</f>
        <v/>
      </c>
      <c r="G16" s="133" t="str">
        <f>IF($W$2=1,IF(สรุปผลการประเมิน!L17="","",สรุปผลการประเมิน!L17),IF(สรุปผลการประเมิน!L47="","",สรุปผลการประเมิน!L47))</f>
        <v/>
      </c>
      <c r="H16" s="133" t="str">
        <f>IF($W$2=1,IF(สรุปผลการประเมิน!M17="","",สรุปผลการประเมิน!M17),IF(สรุปผลการประเมิน!M47="","",สรุปผลการประเมิน!M47))</f>
        <v/>
      </c>
      <c r="I16" s="133" t="str">
        <f>IF($W$2=1,IF(สรุปผลการประเมิน!N17="","",สรุปผลการประเมิน!N17),IF(สรุปผลการประเมิน!N47="","",สรุปผลการประเมิน!N47))</f>
        <v/>
      </c>
      <c r="J16" s="133" t="str">
        <f>IF($W$2=1,IF(สรุปผลการประเมิน!O17="","",สรุปผลการประเมิน!O17),IF(สรุปผลการประเมิน!O47="","",สรุปผลการประเมิน!O47))</f>
        <v/>
      </c>
      <c r="K16" s="133" t="str">
        <f>IF($W$2=1,IF(สรุปผลการประเมิน!P17="","",สรุปผลการประเมิน!P17),IF(สรุปผลการประเมิน!P47="","",สรุปผลการประเมิน!P47))</f>
        <v/>
      </c>
      <c r="L16" s="133" t="str">
        <f>IF($W$2=1,IF(สรุปผลการประเมิน!Q17="","",สรุปผลการประเมิน!Q17),IF(สรุปผลการประเมิน!Q47="","",สรุปผลการประเมิน!Q47))</f>
        <v/>
      </c>
      <c r="M16" s="133" t="str">
        <f>IF($W$2=1,IF(สรุปผลการประเมิน!R17="","",สรุปผลการประเมิน!R17),IF(สรุปผลการประเมิน!R47="","",สรุปผลการประเมิน!R47))</f>
        <v/>
      </c>
      <c r="N16" s="133" t="str">
        <f>IF($W$2=1,IF(สรุปผลการประเมิน!S17="","",สรุปผลการประเมิน!S17),IF(สรุปผลการประเมิน!S47="","",สรุปผลการประเมิน!S47))</f>
        <v/>
      </c>
      <c r="O16" s="133" t="str">
        <f>IF($W$2=1,IF(สรุปผลการประเมิน!T17="","",สรุปผลการประเมิน!T17),IF(สรุปผลการประเมิน!T47="","",สรุปผลการประเมิน!T47))</f>
        <v/>
      </c>
      <c r="P16" s="133" t="str">
        <f>IF($W$2=1,IF(สรุปผลการประเมิน!U17="","",สรุปผลการประเมิน!U17),IF(สรุปผลการประเมิน!U47="","",สรุปผลการประเมิน!U47))</f>
        <v/>
      </c>
      <c r="Q16" s="319" t="str">
        <f>IF($W$2=1,IF(สรุปผลการประเมิน!AL17="","",สรุปผลการประเมิน!AL17),IF(สรุปผลการประเมิน!AL47="","",สรุปผลการประเมิน!AL47))</f>
        <v/>
      </c>
      <c r="R16" s="313" t="str">
        <f>IF($W$2=1,IF(สรุปผลการประเมิน!CN17="","",สรุปผลการประเมิน!CN17),IF(สรุปผลการประเมิน!CN47="","",สรุปผลการประเมิน!CN47))</f>
        <v/>
      </c>
      <c r="S16" s="313" t="str">
        <f>IF($W$2=1,IF(สรุปผลการประเมิน!BE17="","",สรุปผลการประเมิน!BE17),IF(สรุปผลการประเมิน!BE47="","",สรุปผลการประเมิน!BE47))</f>
        <v/>
      </c>
      <c r="T16" s="313" t="str">
        <f>IF($W$2=1,IF(สรุปผลการประเมิน!BW17="","",สรุปผลการประเมิน!BW17),IF(สรุปผลการประเมิน!BW47="","",สรุปผลการประเมิน!BW47))</f>
        <v/>
      </c>
      <c r="U16" s="313" t="str">
        <f>IF(ข้อมูลนักเรียน!$K13="ย้ายออก","ย้าย",IF(B16="","",IF(COUNTIF(B16:P16,0)&gt;1,"มผ",IF(R16&lt;$R$5,"มผ",IF(S16=0,"มผ",IF(T16=0,"มผ","ผ"))))))</f>
        <v/>
      </c>
      <c r="V16" s="111"/>
      <c r="W16" s="111"/>
      <c r="X16" s="111"/>
    </row>
    <row r="17" spans="1:24" ht="17.100000000000001" customHeight="1" x14ac:dyDescent="0.3">
      <c r="A17" s="312">
        <f t="shared" si="0"/>
        <v>12</v>
      </c>
      <c r="B17" s="133" t="str">
        <f>IF($W$2=1,IF(สรุปผลการประเมิน!G18="","",สรุปผลการประเมิน!G18),IF(สรุปผลการประเมิน!G48="","",สรุปผลการประเมิน!G48))</f>
        <v/>
      </c>
      <c r="C17" s="133" t="str">
        <f>IF($W$2=1,IF(สรุปผลการประเมิน!H18="","",สรุปผลการประเมิน!H18),IF(สรุปผลการประเมิน!H48="","",สรุปผลการประเมิน!H48))</f>
        <v/>
      </c>
      <c r="D17" s="133" t="str">
        <f>IF($W$2=1,IF(สรุปผลการประเมิน!I18="","",สรุปผลการประเมิน!I18),IF(สรุปผลการประเมิน!I48="","",สรุปผลการประเมิน!I48))</f>
        <v/>
      </c>
      <c r="E17" s="133" t="str">
        <f>IF($W$2=1,IF(สรุปผลการประเมิน!J18="","",สรุปผลการประเมิน!J18),IF(สรุปผลการประเมิน!J48="","",สรุปผลการประเมิน!J48))</f>
        <v/>
      </c>
      <c r="F17" s="133" t="str">
        <f>IF($W$2=1,IF(สรุปผลการประเมิน!K18="","",สรุปผลการประเมิน!K18),IF(สรุปผลการประเมิน!K48="","",สรุปผลการประเมิน!K48))</f>
        <v/>
      </c>
      <c r="G17" s="133" t="str">
        <f>IF($W$2=1,IF(สรุปผลการประเมิน!L18="","",สรุปผลการประเมิน!L18),IF(สรุปผลการประเมิน!L48="","",สรุปผลการประเมิน!L48))</f>
        <v/>
      </c>
      <c r="H17" s="133" t="str">
        <f>IF($W$2=1,IF(สรุปผลการประเมิน!M18="","",สรุปผลการประเมิน!M18),IF(สรุปผลการประเมิน!M48="","",สรุปผลการประเมิน!M48))</f>
        <v/>
      </c>
      <c r="I17" s="133" t="str">
        <f>IF($W$2=1,IF(สรุปผลการประเมิน!N18="","",สรุปผลการประเมิน!N18),IF(สรุปผลการประเมิน!N48="","",สรุปผลการประเมิน!N48))</f>
        <v/>
      </c>
      <c r="J17" s="133" t="str">
        <f>IF($W$2=1,IF(สรุปผลการประเมิน!O18="","",สรุปผลการประเมิน!O18),IF(สรุปผลการประเมิน!O48="","",สรุปผลการประเมิน!O48))</f>
        <v/>
      </c>
      <c r="K17" s="133" t="str">
        <f>IF($W$2=1,IF(สรุปผลการประเมิน!P18="","",สรุปผลการประเมิน!P18),IF(สรุปผลการประเมิน!P48="","",สรุปผลการประเมิน!P48))</f>
        <v/>
      </c>
      <c r="L17" s="133" t="str">
        <f>IF($W$2=1,IF(สรุปผลการประเมิน!Q18="","",สรุปผลการประเมิน!Q18),IF(สรุปผลการประเมิน!Q48="","",สรุปผลการประเมิน!Q48))</f>
        <v/>
      </c>
      <c r="M17" s="133" t="str">
        <f>IF($W$2=1,IF(สรุปผลการประเมิน!R18="","",สรุปผลการประเมิน!R18),IF(สรุปผลการประเมิน!R48="","",สรุปผลการประเมิน!R48))</f>
        <v/>
      </c>
      <c r="N17" s="133" t="str">
        <f>IF($W$2=1,IF(สรุปผลการประเมิน!S18="","",สรุปผลการประเมิน!S18),IF(สรุปผลการประเมิน!S48="","",สรุปผลการประเมิน!S48))</f>
        <v/>
      </c>
      <c r="O17" s="133" t="str">
        <f>IF($W$2=1,IF(สรุปผลการประเมิน!T18="","",สรุปผลการประเมิน!T18),IF(สรุปผลการประเมิน!T48="","",สรุปผลการประเมิน!T48))</f>
        <v/>
      </c>
      <c r="P17" s="133" t="str">
        <f>IF($W$2=1,IF(สรุปผลการประเมิน!U18="","",สรุปผลการประเมิน!U18),IF(สรุปผลการประเมิน!U48="","",สรุปผลการประเมิน!U48))</f>
        <v/>
      </c>
      <c r="Q17" s="319" t="str">
        <f>IF($W$2=1,IF(สรุปผลการประเมิน!AL18="","",สรุปผลการประเมิน!AL18),IF(สรุปผลการประเมิน!AL48="","",สรุปผลการประเมิน!AL48))</f>
        <v/>
      </c>
      <c r="R17" s="313" t="str">
        <f>IF($W$2=1,IF(สรุปผลการประเมิน!CN18="","",สรุปผลการประเมิน!CN18),IF(สรุปผลการประเมิน!CN48="","",สรุปผลการประเมิน!CN48))</f>
        <v/>
      </c>
      <c r="S17" s="313" t="str">
        <f>IF($W$2=1,IF(สรุปผลการประเมิน!BE18="","",สรุปผลการประเมิน!BE18),IF(สรุปผลการประเมิน!BE48="","",สรุปผลการประเมิน!BE48))</f>
        <v/>
      </c>
      <c r="T17" s="313" t="str">
        <f>IF($W$2=1,IF(สรุปผลการประเมิน!BW18="","",สรุปผลการประเมิน!BW18),IF(สรุปผลการประเมิน!BW48="","",สรุปผลการประเมิน!BW48))</f>
        <v/>
      </c>
      <c r="U17" s="313" t="str">
        <f>IF(ข้อมูลนักเรียน!$K14="ย้ายออก","ย้าย",IF(B17="","",IF(COUNTIF(B17:P17,0)&gt;1,"มผ",IF(R17&lt;$R$5,"มผ",IF(S17=0,"มผ",IF(T17=0,"มผ","ผ"))))))</f>
        <v/>
      </c>
      <c r="V17" s="111"/>
      <c r="W17" s="111"/>
      <c r="X17" s="111"/>
    </row>
    <row r="18" spans="1:24" ht="17.100000000000001" customHeight="1" x14ac:dyDescent="0.3">
      <c r="A18" s="312">
        <f t="shared" si="0"/>
        <v>13</v>
      </c>
      <c r="B18" s="133" t="str">
        <f>IF($W$2=1,IF(สรุปผลการประเมิน!G19="","",สรุปผลการประเมิน!G19),IF(สรุปผลการประเมิน!G49="","",สรุปผลการประเมิน!G49))</f>
        <v/>
      </c>
      <c r="C18" s="133" t="str">
        <f>IF($W$2=1,IF(สรุปผลการประเมิน!H19="","",สรุปผลการประเมิน!H19),IF(สรุปผลการประเมิน!H49="","",สรุปผลการประเมิน!H49))</f>
        <v/>
      </c>
      <c r="D18" s="133" t="str">
        <f>IF($W$2=1,IF(สรุปผลการประเมิน!I19="","",สรุปผลการประเมิน!I19),IF(สรุปผลการประเมิน!I49="","",สรุปผลการประเมิน!I49))</f>
        <v/>
      </c>
      <c r="E18" s="133" t="str">
        <f>IF($W$2=1,IF(สรุปผลการประเมิน!J19="","",สรุปผลการประเมิน!J19),IF(สรุปผลการประเมิน!J49="","",สรุปผลการประเมิน!J49))</f>
        <v/>
      </c>
      <c r="F18" s="133" t="str">
        <f>IF($W$2=1,IF(สรุปผลการประเมิน!K19="","",สรุปผลการประเมิน!K19),IF(สรุปผลการประเมิน!K49="","",สรุปผลการประเมิน!K49))</f>
        <v/>
      </c>
      <c r="G18" s="133" t="str">
        <f>IF($W$2=1,IF(สรุปผลการประเมิน!L19="","",สรุปผลการประเมิน!L19),IF(สรุปผลการประเมิน!L49="","",สรุปผลการประเมิน!L49))</f>
        <v/>
      </c>
      <c r="H18" s="133" t="str">
        <f>IF($W$2=1,IF(สรุปผลการประเมิน!M19="","",สรุปผลการประเมิน!M19),IF(สรุปผลการประเมิน!M49="","",สรุปผลการประเมิน!M49))</f>
        <v/>
      </c>
      <c r="I18" s="133" t="str">
        <f>IF($W$2=1,IF(สรุปผลการประเมิน!N19="","",สรุปผลการประเมิน!N19),IF(สรุปผลการประเมิน!N49="","",สรุปผลการประเมิน!N49))</f>
        <v/>
      </c>
      <c r="J18" s="133" t="str">
        <f>IF($W$2=1,IF(สรุปผลการประเมิน!O19="","",สรุปผลการประเมิน!O19),IF(สรุปผลการประเมิน!O49="","",สรุปผลการประเมิน!O49))</f>
        <v/>
      </c>
      <c r="K18" s="133" t="str">
        <f>IF($W$2=1,IF(สรุปผลการประเมิน!P19="","",สรุปผลการประเมิน!P19),IF(สรุปผลการประเมิน!P49="","",สรุปผลการประเมิน!P49))</f>
        <v/>
      </c>
      <c r="L18" s="133" t="str">
        <f>IF($W$2=1,IF(สรุปผลการประเมิน!Q19="","",สรุปผลการประเมิน!Q19),IF(สรุปผลการประเมิน!Q49="","",สรุปผลการประเมิน!Q49))</f>
        <v/>
      </c>
      <c r="M18" s="133" t="str">
        <f>IF($W$2=1,IF(สรุปผลการประเมิน!R19="","",สรุปผลการประเมิน!R19),IF(สรุปผลการประเมิน!R49="","",สรุปผลการประเมิน!R49))</f>
        <v/>
      </c>
      <c r="N18" s="133" t="str">
        <f>IF($W$2=1,IF(สรุปผลการประเมิน!S19="","",สรุปผลการประเมิน!S19),IF(สรุปผลการประเมิน!S49="","",สรุปผลการประเมิน!S49))</f>
        <v/>
      </c>
      <c r="O18" s="133" t="str">
        <f>IF($W$2=1,IF(สรุปผลการประเมิน!T19="","",สรุปผลการประเมิน!T19),IF(สรุปผลการประเมิน!T49="","",สรุปผลการประเมิน!T49))</f>
        <v/>
      </c>
      <c r="P18" s="133" t="str">
        <f>IF($W$2=1,IF(สรุปผลการประเมิน!U19="","",สรุปผลการประเมิน!U19),IF(สรุปผลการประเมิน!U49="","",สรุปผลการประเมิน!U49))</f>
        <v/>
      </c>
      <c r="Q18" s="319" t="str">
        <f>IF($W$2=1,IF(สรุปผลการประเมิน!AL19="","",สรุปผลการประเมิน!AL19),IF(สรุปผลการประเมิน!AL49="","",สรุปผลการประเมิน!AL49))</f>
        <v/>
      </c>
      <c r="R18" s="313" t="str">
        <f>IF($W$2=1,IF(สรุปผลการประเมิน!CN19="","",สรุปผลการประเมิน!CN19),IF(สรุปผลการประเมิน!CN49="","",สรุปผลการประเมิน!CN49))</f>
        <v/>
      </c>
      <c r="S18" s="313" t="str">
        <f>IF($W$2=1,IF(สรุปผลการประเมิน!BE19="","",สรุปผลการประเมิน!BE19),IF(สรุปผลการประเมิน!BE49="","",สรุปผลการประเมิน!BE49))</f>
        <v/>
      </c>
      <c r="T18" s="313" t="str">
        <f>IF($W$2=1,IF(สรุปผลการประเมิน!BW19="","",สรุปผลการประเมิน!BW19),IF(สรุปผลการประเมิน!BW49="","",สรุปผลการประเมิน!BW49))</f>
        <v/>
      </c>
      <c r="U18" s="313" t="str">
        <f>IF(ข้อมูลนักเรียน!$K15="ย้ายออก","ย้าย",IF(B18="","",IF(COUNTIF(B18:P18,0)&gt;1,"มผ",IF(R18&lt;$R$5,"มผ",IF(S18=0,"มผ",IF(T18=0,"มผ","ผ"))))))</f>
        <v/>
      </c>
      <c r="V18" s="111"/>
      <c r="W18" s="111"/>
      <c r="X18" s="111"/>
    </row>
    <row r="19" spans="1:24" ht="17.100000000000001" customHeight="1" x14ac:dyDescent="0.3">
      <c r="A19" s="312">
        <f t="shared" si="0"/>
        <v>14</v>
      </c>
      <c r="B19" s="133" t="str">
        <f>IF($W$2=1,IF(สรุปผลการประเมิน!G20="","",สรุปผลการประเมิน!G20),IF(สรุปผลการประเมิน!G50="","",สรุปผลการประเมิน!G50))</f>
        <v/>
      </c>
      <c r="C19" s="133" t="str">
        <f>IF($W$2=1,IF(สรุปผลการประเมิน!H20="","",สรุปผลการประเมิน!H20),IF(สรุปผลการประเมิน!H50="","",สรุปผลการประเมิน!H50))</f>
        <v/>
      </c>
      <c r="D19" s="133" t="str">
        <f>IF($W$2=1,IF(สรุปผลการประเมิน!I20="","",สรุปผลการประเมิน!I20),IF(สรุปผลการประเมิน!I50="","",สรุปผลการประเมิน!I50))</f>
        <v/>
      </c>
      <c r="E19" s="133" t="str">
        <f>IF($W$2=1,IF(สรุปผลการประเมิน!J20="","",สรุปผลการประเมิน!J20),IF(สรุปผลการประเมิน!J50="","",สรุปผลการประเมิน!J50))</f>
        <v/>
      </c>
      <c r="F19" s="133" t="str">
        <f>IF($W$2=1,IF(สรุปผลการประเมิน!K20="","",สรุปผลการประเมิน!K20),IF(สรุปผลการประเมิน!K50="","",สรุปผลการประเมิน!K50))</f>
        <v/>
      </c>
      <c r="G19" s="133" t="str">
        <f>IF($W$2=1,IF(สรุปผลการประเมิน!L20="","",สรุปผลการประเมิน!L20),IF(สรุปผลการประเมิน!L50="","",สรุปผลการประเมิน!L50))</f>
        <v/>
      </c>
      <c r="H19" s="133" t="str">
        <f>IF($W$2=1,IF(สรุปผลการประเมิน!M20="","",สรุปผลการประเมิน!M20),IF(สรุปผลการประเมิน!M50="","",สรุปผลการประเมิน!M50))</f>
        <v/>
      </c>
      <c r="I19" s="133" t="str">
        <f>IF($W$2=1,IF(สรุปผลการประเมิน!N20="","",สรุปผลการประเมิน!N20),IF(สรุปผลการประเมิน!N50="","",สรุปผลการประเมิน!N50))</f>
        <v/>
      </c>
      <c r="J19" s="133" t="str">
        <f>IF($W$2=1,IF(สรุปผลการประเมิน!O20="","",สรุปผลการประเมิน!O20),IF(สรุปผลการประเมิน!O50="","",สรุปผลการประเมิน!O50))</f>
        <v/>
      </c>
      <c r="K19" s="133" t="str">
        <f>IF($W$2=1,IF(สรุปผลการประเมิน!P20="","",สรุปผลการประเมิน!P20),IF(สรุปผลการประเมิน!P50="","",สรุปผลการประเมิน!P50))</f>
        <v/>
      </c>
      <c r="L19" s="133" t="str">
        <f>IF($W$2=1,IF(สรุปผลการประเมิน!Q20="","",สรุปผลการประเมิน!Q20),IF(สรุปผลการประเมิน!Q50="","",สรุปผลการประเมิน!Q50))</f>
        <v/>
      </c>
      <c r="M19" s="133" t="str">
        <f>IF($W$2=1,IF(สรุปผลการประเมิน!R20="","",สรุปผลการประเมิน!R20),IF(สรุปผลการประเมิน!R50="","",สรุปผลการประเมิน!R50))</f>
        <v/>
      </c>
      <c r="N19" s="133" t="str">
        <f>IF($W$2=1,IF(สรุปผลการประเมิน!S20="","",สรุปผลการประเมิน!S20),IF(สรุปผลการประเมิน!S50="","",สรุปผลการประเมิน!S50))</f>
        <v/>
      </c>
      <c r="O19" s="133" t="str">
        <f>IF($W$2=1,IF(สรุปผลการประเมิน!T20="","",สรุปผลการประเมิน!T20),IF(สรุปผลการประเมิน!T50="","",สรุปผลการประเมิน!T50))</f>
        <v/>
      </c>
      <c r="P19" s="133" t="str">
        <f>IF($W$2=1,IF(สรุปผลการประเมิน!U20="","",สรุปผลการประเมิน!U20),IF(สรุปผลการประเมิน!U50="","",สรุปผลการประเมิน!U50))</f>
        <v/>
      </c>
      <c r="Q19" s="319" t="str">
        <f>IF($W$2=1,IF(สรุปผลการประเมิน!AL20="","",สรุปผลการประเมิน!AL20),IF(สรุปผลการประเมิน!AL50="","",สรุปผลการประเมิน!AL50))</f>
        <v/>
      </c>
      <c r="R19" s="313" t="str">
        <f>IF($W$2=1,IF(สรุปผลการประเมิน!CN20="","",สรุปผลการประเมิน!CN20),IF(สรุปผลการประเมิน!CN50="","",สรุปผลการประเมิน!CN50))</f>
        <v/>
      </c>
      <c r="S19" s="313" t="str">
        <f>IF($W$2=1,IF(สรุปผลการประเมิน!BE20="","",สรุปผลการประเมิน!BE20),IF(สรุปผลการประเมิน!BE50="","",สรุปผลการประเมิน!BE50))</f>
        <v/>
      </c>
      <c r="T19" s="313" t="str">
        <f>IF($W$2=1,IF(สรุปผลการประเมิน!BW20="","",สรุปผลการประเมิน!BW20),IF(สรุปผลการประเมิน!BW50="","",สรุปผลการประเมิน!BW50))</f>
        <v/>
      </c>
      <c r="U19" s="313" t="str">
        <f>IF(ข้อมูลนักเรียน!$K16="ย้ายออก","ย้าย",IF(B19="","",IF(COUNTIF(B19:P19,0)&gt;1,"มผ",IF(R19&lt;$R$5,"มผ",IF(S19=0,"มผ",IF(T19=0,"มผ","ผ"))))))</f>
        <v/>
      </c>
      <c r="V19" s="111"/>
      <c r="W19" s="111"/>
      <c r="X19" s="111"/>
    </row>
    <row r="20" spans="1:24" ht="17.100000000000001" customHeight="1" x14ac:dyDescent="0.3">
      <c r="A20" s="312">
        <f t="shared" si="0"/>
        <v>15</v>
      </c>
      <c r="B20" s="133" t="str">
        <f>IF($W$2=1,IF(สรุปผลการประเมิน!G21="","",สรุปผลการประเมิน!G21),IF(สรุปผลการประเมิน!G51="","",สรุปผลการประเมิน!G51))</f>
        <v/>
      </c>
      <c r="C20" s="133" t="str">
        <f>IF($W$2=1,IF(สรุปผลการประเมิน!H21="","",สรุปผลการประเมิน!H21),IF(สรุปผลการประเมิน!H51="","",สรุปผลการประเมิน!H51))</f>
        <v/>
      </c>
      <c r="D20" s="133" t="str">
        <f>IF($W$2=1,IF(สรุปผลการประเมิน!I21="","",สรุปผลการประเมิน!I21),IF(สรุปผลการประเมิน!I51="","",สรุปผลการประเมิน!I51))</f>
        <v/>
      </c>
      <c r="E20" s="133" t="str">
        <f>IF($W$2=1,IF(สรุปผลการประเมิน!J21="","",สรุปผลการประเมิน!J21),IF(สรุปผลการประเมิน!J51="","",สรุปผลการประเมิน!J51))</f>
        <v/>
      </c>
      <c r="F20" s="133" t="str">
        <f>IF($W$2=1,IF(สรุปผลการประเมิน!K21="","",สรุปผลการประเมิน!K21),IF(สรุปผลการประเมิน!K51="","",สรุปผลการประเมิน!K51))</f>
        <v/>
      </c>
      <c r="G20" s="133" t="str">
        <f>IF($W$2=1,IF(สรุปผลการประเมิน!L21="","",สรุปผลการประเมิน!L21),IF(สรุปผลการประเมิน!L51="","",สรุปผลการประเมิน!L51))</f>
        <v/>
      </c>
      <c r="H20" s="133" t="str">
        <f>IF($W$2=1,IF(สรุปผลการประเมิน!M21="","",สรุปผลการประเมิน!M21),IF(สรุปผลการประเมิน!M51="","",สรุปผลการประเมิน!M51))</f>
        <v/>
      </c>
      <c r="I20" s="133" t="str">
        <f>IF($W$2=1,IF(สรุปผลการประเมิน!N21="","",สรุปผลการประเมิน!N21),IF(สรุปผลการประเมิน!N51="","",สรุปผลการประเมิน!N51))</f>
        <v/>
      </c>
      <c r="J20" s="133" t="str">
        <f>IF($W$2=1,IF(สรุปผลการประเมิน!O21="","",สรุปผลการประเมิน!O21),IF(สรุปผลการประเมิน!O51="","",สรุปผลการประเมิน!O51))</f>
        <v/>
      </c>
      <c r="K20" s="133" t="str">
        <f>IF($W$2=1,IF(สรุปผลการประเมิน!P21="","",สรุปผลการประเมิน!P21),IF(สรุปผลการประเมิน!P51="","",สรุปผลการประเมิน!P51))</f>
        <v/>
      </c>
      <c r="L20" s="133" t="str">
        <f>IF($W$2=1,IF(สรุปผลการประเมิน!Q21="","",สรุปผลการประเมิน!Q21),IF(สรุปผลการประเมิน!Q51="","",สรุปผลการประเมิน!Q51))</f>
        <v/>
      </c>
      <c r="M20" s="133" t="str">
        <f>IF($W$2=1,IF(สรุปผลการประเมิน!R21="","",สรุปผลการประเมิน!R21),IF(สรุปผลการประเมิน!R51="","",สรุปผลการประเมิน!R51))</f>
        <v/>
      </c>
      <c r="N20" s="133" t="str">
        <f>IF($W$2=1,IF(สรุปผลการประเมิน!S21="","",สรุปผลการประเมิน!S21),IF(สรุปผลการประเมิน!S51="","",สรุปผลการประเมิน!S51))</f>
        <v/>
      </c>
      <c r="O20" s="133" t="str">
        <f>IF($W$2=1,IF(สรุปผลการประเมิน!T21="","",สรุปผลการประเมิน!T21),IF(สรุปผลการประเมิน!T51="","",สรุปผลการประเมิน!T51))</f>
        <v/>
      </c>
      <c r="P20" s="133" t="str">
        <f>IF($W$2=1,IF(สรุปผลการประเมิน!U21="","",สรุปผลการประเมิน!U21),IF(สรุปผลการประเมิน!U51="","",สรุปผลการประเมิน!U51))</f>
        <v/>
      </c>
      <c r="Q20" s="319" t="str">
        <f>IF($W$2=1,IF(สรุปผลการประเมิน!AL21="","",สรุปผลการประเมิน!AL21),IF(สรุปผลการประเมิน!AL51="","",สรุปผลการประเมิน!AL51))</f>
        <v/>
      </c>
      <c r="R20" s="313" t="str">
        <f>IF($W$2=1,IF(สรุปผลการประเมิน!CN21="","",สรุปผลการประเมิน!CN21),IF(สรุปผลการประเมิน!CN51="","",สรุปผลการประเมิน!CN51))</f>
        <v/>
      </c>
      <c r="S20" s="313" t="str">
        <f>IF($W$2=1,IF(สรุปผลการประเมิน!BE21="","",สรุปผลการประเมิน!BE21),IF(สรุปผลการประเมิน!BE51="","",สรุปผลการประเมิน!BE51))</f>
        <v/>
      </c>
      <c r="T20" s="313" t="str">
        <f>IF($W$2=1,IF(สรุปผลการประเมิน!BW21="","",สรุปผลการประเมิน!BW21),IF(สรุปผลการประเมิน!BW51="","",สรุปผลการประเมิน!BW51))</f>
        <v/>
      </c>
      <c r="U20" s="313" t="str">
        <f>IF(ข้อมูลนักเรียน!$K17="ย้ายออก","ย้าย",IF(B20="","",IF(COUNTIF(B20:P20,0)&gt;1,"มผ",IF(R20&lt;$R$5,"มผ",IF(S20=0,"มผ",IF(T20=0,"มผ","ผ"))))))</f>
        <v/>
      </c>
      <c r="V20" s="111"/>
      <c r="W20" s="111"/>
      <c r="X20" s="111"/>
    </row>
    <row r="21" spans="1:24" ht="17.100000000000001" customHeight="1" x14ac:dyDescent="0.3">
      <c r="A21" s="312">
        <f t="shared" si="0"/>
        <v>16</v>
      </c>
      <c r="B21" s="133" t="str">
        <f>IF($W$2=1,IF(สรุปผลการประเมิน!G22="","",สรุปผลการประเมิน!G22),IF(สรุปผลการประเมิน!G52="","",สรุปผลการประเมิน!G52))</f>
        <v/>
      </c>
      <c r="C21" s="133" t="str">
        <f>IF($W$2=1,IF(สรุปผลการประเมิน!H22="","",สรุปผลการประเมิน!H22),IF(สรุปผลการประเมิน!H52="","",สรุปผลการประเมิน!H52))</f>
        <v/>
      </c>
      <c r="D21" s="133" t="str">
        <f>IF($W$2=1,IF(สรุปผลการประเมิน!I22="","",สรุปผลการประเมิน!I22),IF(สรุปผลการประเมิน!I52="","",สรุปผลการประเมิน!I52))</f>
        <v/>
      </c>
      <c r="E21" s="133" t="str">
        <f>IF($W$2=1,IF(สรุปผลการประเมิน!J22="","",สรุปผลการประเมิน!J22),IF(สรุปผลการประเมิน!J52="","",สรุปผลการประเมิน!J52))</f>
        <v/>
      </c>
      <c r="F21" s="133" t="str">
        <f>IF($W$2=1,IF(สรุปผลการประเมิน!K22="","",สรุปผลการประเมิน!K22),IF(สรุปผลการประเมิน!K52="","",สรุปผลการประเมิน!K52))</f>
        <v/>
      </c>
      <c r="G21" s="133" t="str">
        <f>IF($W$2=1,IF(สรุปผลการประเมิน!L22="","",สรุปผลการประเมิน!L22),IF(สรุปผลการประเมิน!L52="","",สรุปผลการประเมิน!L52))</f>
        <v/>
      </c>
      <c r="H21" s="133" t="str">
        <f>IF($W$2=1,IF(สรุปผลการประเมิน!M22="","",สรุปผลการประเมิน!M22),IF(สรุปผลการประเมิน!M52="","",สรุปผลการประเมิน!M52))</f>
        <v/>
      </c>
      <c r="I21" s="133" t="str">
        <f>IF($W$2=1,IF(สรุปผลการประเมิน!N22="","",สรุปผลการประเมิน!N22),IF(สรุปผลการประเมิน!N52="","",สรุปผลการประเมิน!N52))</f>
        <v/>
      </c>
      <c r="J21" s="133" t="str">
        <f>IF($W$2=1,IF(สรุปผลการประเมิน!O22="","",สรุปผลการประเมิน!O22),IF(สรุปผลการประเมิน!O52="","",สรุปผลการประเมิน!O52))</f>
        <v/>
      </c>
      <c r="K21" s="133" t="str">
        <f>IF($W$2=1,IF(สรุปผลการประเมิน!P22="","",สรุปผลการประเมิน!P22),IF(สรุปผลการประเมิน!P52="","",สรุปผลการประเมิน!P52))</f>
        <v/>
      </c>
      <c r="L21" s="133" t="str">
        <f>IF($W$2=1,IF(สรุปผลการประเมิน!Q22="","",สรุปผลการประเมิน!Q22),IF(สรุปผลการประเมิน!Q52="","",สรุปผลการประเมิน!Q52))</f>
        <v/>
      </c>
      <c r="M21" s="133" t="str">
        <f>IF($W$2=1,IF(สรุปผลการประเมิน!R22="","",สรุปผลการประเมิน!R22),IF(สรุปผลการประเมิน!R52="","",สรุปผลการประเมิน!R52))</f>
        <v/>
      </c>
      <c r="N21" s="133" t="str">
        <f>IF($W$2=1,IF(สรุปผลการประเมิน!S22="","",สรุปผลการประเมิน!S22),IF(สรุปผลการประเมิน!S52="","",สรุปผลการประเมิน!S52))</f>
        <v/>
      </c>
      <c r="O21" s="133" t="str">
        <f>IF($W$2=1,IF(สรุปผลการประเมิน!T22="","",สรุปผลการประเมิน!T22),IF(สรุปผลการประเมิน!T52="","",สรุปผลการประเมิน!T52))</f>
        <v/>
      </c>
      <c r="P21" s="133" t="str">
        <f>IF($W$2=1,IF(สรุปผลการประเมิน!U22="","",สรุปผลการประเมิน!U22),IF(สรุปผลการประเมิน!U52="","",สรุปผลการประเมิน!U52))</f>
        <v/>
      </c>
      <c r="Q21" s="319" t="str">
        <f>IF($W$2=1,IF(สรุปผลการประเมิน!AL22="","",สรุปผลการประเมิน!AL22),IF(สรุปผลการประเมิน!AL52="","",สรุปผลการประเมิน!AL52))</f>
        <v/>
      </c>
      <c r="R21" s="313" t="str">
        <f>IF($W$2=1,IF(สรุปผลการประเมิน!CN22="","",สรุปผลการประเมิน!CN22),IF(สรุปผลการประเมิน!CN52="","",สรุปผลการประเมิน!CN52))</f>
        <v/>
      </c>
      <c r="S21" s="313" t="str">
        <f>IF($W$2=1,IF(สรุปผลการประเมิน!BE22="","",สรุปผลการประเมิน!BE22),IF(สรุปผลการประเมิน!BE52="","",สรุปผลการประเมิน!BE52))</f>
        <v/>
      </c>
      <c r="T21" s="313" t="str">
        <f>IF($W$2=1,IF(สรุปผลการประเมิน!BW22="","",สรุปผลการประเมิน!BW22),IF(สรุปผลการประเมิน!BW52="","",สรุปผลการประเมิน!BW52))</f>
        <v/>
      </c>
      <c r="U21" s="313" t="str">
        <f>IF(ข้อมูลนักเรียน!$K18="ย้ายออก","ย้าย",IF(B21="","",IF(COUNTIF(B21:P21,0)&gt;1,"มผ",IF(R21&lt;$R$5,"มผ",IF(S21=0,"มผ",IF(T21=0,"มผ","ผ"))))))</f>
        <v/>
      </c>
      <c r="V21" s="111"/>
      <c r="W21" s="111"/>
      <c r="X21" s="111"/>
    </row>
    <row r="22" spans="1:24" ht="17.100000000000001" customHeight="1" x14ac:dyDescent="0.3">
      <c r="A22" s="312">
        <f t="shared" si="0"/>
        <v>17</v>
      </c>
      <c r="B22" s="133" t="str">
        <f>IF($W$2=1,IF(สรุปผลการประเมิน!G23="","",สรุปผลการประเมิน!G23),IF(สรุปผลการประเมิน!G53="","",สรุปผลการประเมิน!G53))</f>
        <v/>
      </c>
      <c r="C22" s="133" t="str">
        <f>IF($W$2=1,IF(สรุปผลการประเมิน!H23="","",สรุปผลการประเมิน!H23),IF(สรุปผลการประเมิน!H53="","",สรุปผลการประเมิน!H53))</f>
        <v/>
      </c>
      <c r="D22" s="133" t="str">
        <f>IF($W$2=1,IF(สรุปผลการประเมิน!I23="","",สรุปผลการประเมิน!I23),IF(สรุปผลการประเมิน!I53="","",สรุปผลการประเมิน!I53))</f>
        <v/>
      </c>
      <c r="E22" s="133" t="str">
        <f>IF($W$2=1,IF(สรุปผลการประเมิน!J23="","",สรุปผลการประเมิน!J23),IF(สรุปผลการประเมิน!J53="","",สรุปผลการประเมิน!J53))</f>
        <v/>
      </c>
      <c r="F22" s="133" t="str">
        <f>IF($W$2=1,IF(สรุปผลการประเมิน!K23="","",สรุปผลการประเมิน!K23),IF(สรุปผลการประเมิน!K53="","",สรุปผลการประเมิน!K53))</f>
        <v/>
      </c>
      <c r="G22" s="133" t="str">
        <f>IF($W$2=1,IF(สรุปผลการประเมิน!L23="","",สรุปผลการประเมิน!L23),IF(สรุปผลการประเมิน!L53="","",สรุปผลการประเมิน!L53))</f>
        <v/>
      </c>
      <c r="H22" s="133" t="str">
        <f>IF($W$2=1,IF(สรุปผลการประเมิน!M23="","",สรุปผลการประเมิน!M23),IF(สรุปผลการประเมิน!M53="","",สรุปผลการประเมิน!M53))</f>
        <v/>
      </c>
      <c r="I22" s="133" t="str">
        <f>IF($W$2=1,IF(สรุปผลการประเมิน!N23="","",สรุปผลการประเมิน!N23),IF(สรุปผลการประเมิน!N53="","",สรุปผลการประเมิน!N53))</f>
        <v/>
      </c>
      <c r="J22" s="133" t="str">
        <f>IF($W$2=1,IF(สรุปผลการประเมิน!O23="","",สรุปผลการประเมิน!O23),IF(สรุปผลการประเมิน!O53="","",สรุปผลการประเมิน!O53))</f>
        <v/>
      </c>
      <c r="K22" s="133" t="str">
        <f>IF($W$2=1,IF(สรุปผลการประเมิน!P23="","",สรุปผลการประเมิน!P23),IF(สรุปผลการประเมิน!P53="","",สรุปผลการประเมิน!P53))</f>
        <v/>
      </c>
      <c r="L22" s="133" t="str">
        <f>IF($W$2=1,IF(สรุปผลการประเมิน!Q23="","",สรุปผลการประเมิน!Q23),IF(สรุปผลการประเมิน!Q53="","",สรุปผลการประเมิน!Q53))</f>
        <v/>
      </c>
      <c r="M22" s="133" t="str">
        <f>IF($W$2=1,IF(สรุปผลการประเมิน!R23="","",สรุปผลการประเมิน!R23),IF(สรุปผลการประเมิน!R53="","",สรุปผลการประเมิน!R53))</f>
        <v/>
      </c>
      <c r="N22" s="133" t="str">
        <f>IF($W$2=1,IF(สรุปผลการประเมิน!S23="","",สรุปผลการประเมิน!S23),IF(สรุปผลการประเมิน!S53="","",สรุปผลการประเมิน!S53))</f>
        <v/>
      </c>
      <c r="O22" s="133" t="str">
        <f>IF($W$2=1,IF(สรุปผลการประเมิน!T23="","",สรุปผลการประเมิน!T23),IF(สรุปผลการประเมิน!T53="","",สรุปผลการประเมิน!T53))</f>
        <v/>
      </c>
      <c r="P22" s="133" t="str">
        <f>IF($W$2=1,IF(สรุปผลการประเมิน!U23="","",สรุปผลการประเมิน!U23),IF(สรุปผลการประเมิน!U53="","",สรุปผลการประเมิน!U53))</f>
        <v/>
      </c>
      <c r="Q22" s="319" t="str">
        <f>IF($W$2=1,IF(สรุปผลการประเมิน!AL23="","",สรุปผลการประเมิน!AL23),IF(สรุปผลการประเมิน!AL53="","",สรุปผลการประเมิน!AL53))</f>
        <v/>
      </c>
      <c r="R22" s="313" t="str">
        <f>IF($W$2=1,IF(สรุปผลการประเมิน!CN23="","",สรุปผลการประเมิน!CN23),IF(สรุปผลการประเมิน!CN53="","",สรุปผลการประเมิน!CN53))</f>
        <v/>
      </c>
      <c r="S22" s="313" t="str">
        <f>IF($W$2=1,IF(สรุปผลการประเมิน!BE23="","",สรุปผลการประเมิน!BE23),IF(สรุปผลการประเมิน!BE53="","",สรุปผลการประเมิน!BE53))</f>
        <v/>
      </c>
      <c r="T22" s="313" t="str">
        <f>IF($W$2=1,IF(สรุปผลการประเมิน!BW23="","",สรุปผลการประเมิน!BW23),IF(สรุปผลการประเมิน!BW53="","",สรุปผลการประเมิน!BW53))</f>
        <v/>
      </c>
      <c r="U22" s="313" t="str">
        <f>IF(ข้อมูลนักเรียน!$K19="ย้ายออก","ย้าย",IF(B22="","",IF(COUNTIF(B22:P22,0)&gt;1,"มผ",IF(R22&lt;$R$5,"มผ",IF(S22=0,"มผ",IF(T22=0,"มผ","ผ"))))))</f>
        <v/>
      </c>
      <c r="V22" s="111"/>
      <c r="W22" s="111"/>
      <c r="X22" s="111"/>
    </row>
    <row r="23" spans="1:24" ht="17.100000000000001" customHeight="1" x14ac:dyDescent="0.3">
      <c r="A23" s="312">
        <f t="shared" si="0"/>
        <v>18</v>
      </c>
      <c r="B23" s="133" t="str">
        <f>IF($W$2=1,IF(สรุปผลการประเมิน!G24="","",สรุปผลการประเมิน!G24),IF(สรุปผลการประเมิน!G54="","",สรุปผลการประเมิน!G54))</f>
        <v/>
      </c>
      <c r="C23" s="133" t="str">
        <f>IF($W$2=1,IF(สรุปผลการประเมิน!H24="","",สรุปผลการประเมิน!H24),IF(สรุปผลการประเมิน!H54="","",สรุปผลการประเมิน!H54))</f>
        <v/>
      </c>
      <c r="D23" s="133" t="str">
        <f>IF($W$2=1,IF(สรุปผลการประเมิน!I24="","",สรุปผลการประเมิน!I24),IF(สรุปผลการประเมิน!I54="","",สรุปผลการประเมิน!I54))</f>
        <v/>
      </c>
      <c r="E23" s="133" t="str">
        <f>IF($W$2=1,IF(สรุปผลการประเมิน!J24="","",สรุปผลการประเมิน!J24),IF(สรุปผลการประเมิน!J54="","",สรุปผลการประเมิน!J54))</f>
        <v/>
      </c>
      <c r="F23" s="133" t="str">
        <f>IF($W$2=1,IF(สรุปผลการประเมิน!K24="","",สรุปผลการประเมิน!K24),IF(สรุปผลการประเมิน!K54="","",สรุปผลการประเมิน!K54))</f>
        <v/>
      </c>
      <c r="G23" s="133" t="str">
        <f>IF($W$2=1,IF(สรุปผลการประเมิน!L24="","",สรุปผลการประเมิน!L24),IF(สรุปผลการประเมิน!L54="","",สรุปผลการประเมิน!L54))</f>
        <v/>
      </c>
      <c r="H23" s="133" t="str">
        <f>IF($W$2=1,IF(สรุปผลการประเมิน!M24="","",สรุปผลการประเมิน!M24),IF(สรุปผลการประเมิน!M54="","",สรุปผลการประเมิน!M54))</f>
        <v/>
      </c>
      <c r="I23" s="133" t="str">
        <f>IF($W$2=1,IF(สรุปผลการประเมิน!N24="","",สรุปผลการประเมิน!N24),IF(สรุปผลการประเมิน!N54="","",สรุปผลการประเมิน!N54))</f>
        <v/>
      </c>
      <c r="J23" s="133" t="str">
        <f>IF($W$2=1,IF(สรุปผลการประเมิน!O24="","",สรุปผลการประเมิน!O24),IF(สรุปผลการประเมิน!O54="","",สรุปผลการประเมิน!O54))</f>
        <v/>
      </c>
      <c r="K23" s="133" t="str">
        <f>IF($W$2=1,IF(สรุปผลการประเมิน!P24="","",สรุปผลการประเมิน!P24),IF(สรุปผลการประเมิน!P54="","",สรุปผลการประเมิน!P54))</f>
        <v/>
      </c>
      <c r="L23" s="133" t="str">
        <f>IF($W$2=1,IF(สรุปผลการประเมิน!Q24="","",สรุปผลการประเมิน!Q24),IF(สรุปผลการประเมิน!Q54="","",สรุปผลการประเมิน!Q54))</f>
        <v/>
      </c>
      <c r="M23" s="133" t="str">
        <f>IF($W$2=1,IF(สรุปผลการประเมิน!R24="","",สรุปผลการประเมิน!R24),IF(สรุปผลการประเมิน!R54="","",สรุปผลการประเมิน!R54))</f>
        <v/>
      </c>
      <c r="N23" s="133" t="str">
        <f>IF($W$2=1,IF(สรุปผลการประเมิน!S24="","",สรุปผลการประเมิน!S24),IF(สรุปผลการประเมิน!S54="","",สรุปผลการประเมิน!S54))</f>
        <v/>
      </c>
      <c r="O23" s="133" t="str">
        <f>IF($W$2=1,IF(สรุปผลการประเมิน!T24="","",สรุปผลการประเมิน!T24),IF(สรุปผลการประเมิน!T54="","",สรุปผลการประเมิน!T54))</f>
        <v/>
      </c>
      <c r="P23" s="133" t="str">
        <f>IF($W$2=1,IF(สรุปผลการประเมิน!U24="","",สรุปผลการประเมิน!U24),IF(สรุปผลการประเมิน!U54="","",สรุปผลการประเมิน!U54))</f>
        <v/>
      </c>
      <c r="Q23" s="319" t="str">
        <f>IF($W$2=1,IF(สรุปผลการประเมิน!AL24="","",สรุปผลการประเมิน!AL24),IF(สรุปผลการประเมิน!AL54="","",สรุปผลการประเมิน!AL54))</f>
        <v/>
      </c>
      <c r="R23" s="313" t="str">
        <f>IF($W$2=1,IF(สรุปผลการประเมิน!CN24="","",สรุปผลการประเมิน!CN24),IF(สรุปผลการประเมิน!CN54="","",สรุปผลการประเมิน!CN54))</f>
        <v/>
      </c>
      <c r="S23" s="313" t="str">
        <f>IF($W$2=1,IF(สรุปผลการประเมิน!BE24="","",สรุปผลการประเมิน!BE24),IF(สรุปผลการประเมิน!BE54="","",สรุปผลการประเมิน!BE54))</f>
        <v/>
      </c>
      <c r="T23" s="313" t="str">
        <f>IF($W$2=1,IF(สรุปผลการประเมิน!BW24="","",สรุปผลการประเมิน!BW24),IF(สรุปผลการประเมิน!BW54="","",สรุปผลการประเมิน!BW54))</f>
        <v/>
      </c>
      <c r="U23" s="313" t="str">
        <f>IF(ข้อมูลนักเรียน!$K20="ย้ายออก","ย้าย",IF(B23="","",IF(COUNTIF(B23:P23,0)&gt;1,"มผ",IF(R23&lt;$R$5,"มผ",IF(S23=0,"มผ",IF(T23=0,"มผ","ผ"))))))</f>
        <v/>
      </c>
      <c r="V23" s="111"/>
      <c r="W23" s="111"/>
      <c r="X23" s="111"/>
    </row>
    <row r="24" spans="1:24" ht="17.100000000000001" customHeight="1" x14ac:dyDescent="0.3">
      <c r="A24" s="312">
        <f t="shared" si="0"/>
        <v>19</v>
      </c>
      <c r="B24" s="133" t="str">
        <f>IF($W$2=1,IF(สรุปผลการประเมิน!G25="","",สรุปผลการประเมิน!G25),IF(สรุปผลการประเมิน!G55="","",สรุปผลการประเมิน!G55))</f>
        <v/>
      </c>
      <c r="C24" s="133" t="str">
        <f>IF($W$2=1,IF(สรุปผลการประเมิน!H25="","",สรุปผลการประเมิน!H25),IF(สรุปผลการประเมิน!H55="","",สรุปผลการประเมิน!H55))</f>
        <v/>
      </c>
      <c r="D24" s="133" t="str">
        <f>IF($W$2=1,IF(สรุปผลการประเมิน!I25="","",สรุปผลการประเมิน!I25),IF(สรุปผลการประเมิน!I55="","",สรุปผลการประเมิน!I55))</f>
        <v/>
      </c>
      <c r="E24" s="133" t="str">
        <f>IF($W$2=1,IF(สรุปผลการประเมิน!J25="","",สรุปผลการประเมิน!J25),IF(สรุปผลการประเมิน!J55="","",สรุปผลการประเมิน!J55))</f>
        <v/>
      </c>
      <c r="F24" s="133" t="str">
        <f>IF($W$2=1,IF(สรุปผลการประเมิน!K25="","",สรุปผลการประเมิน!K25),IF(สรุปผลการประเมิน!K55="","",สรุปผลการประเมิน!K55))</f>
        <v/>
      </c>
      <c r="G24" s="133" t="str">
        <f>IF($W$2=1,IF(สรุปผลการประเมิน!L25="","",สรุปผลการประเมิน!L25),IF(สรุปผลการประเมิน!L55="","",สรุปผลการประเมิน!L55))</f>
        <v/>
      </c>
      <c r="H24" s="133" t="str">
        <f>IF($W$2=1,IF(สรุปผลการประเมิน!M25="","",สรุปผลการประเมิน!M25),IF(สรุปผลการประเมิน!M55="","",สรุปผลการประเมิน!M55))</f>
        <v/>
      </c>
      <c r="I24" s="133" t="str">
        <f>IF($W$2=1,IF(สรุปผลการประเมิน!N25="","",สรุปผลการประเมิน!N25),IF(สรุปผลการประเมิน!N55="","",สรุปผลการประเมิน!N55))</f>
        <v/>
      </c>
      <c r="J24" s="133" t="str">
        <f>IF($W$2=1,IF(สรุปผลการประเมิน!O25="","",สรุปผลการประเมิน!O25),IF(สรุปผลการประเมิน!O55="","",สรุปผลการประเมิน!O55))</f>
        <v/>
      </c>
      <c r="K24" s="133" t="str">
        <f>IF($W$2=1,IF(สรุปผลการประเมิน!P25="","",สรุปผลการประเมิน!P25),IF(สรุปผลการประเมิน!P55="","",สรุปผลการประเมิน!P55))</f>
        <v/>
      </c>
      <c r="L24" s="133" t="str">
        <f>IF($W$2=1,IF(สรุปผลการประเมิน!Q25="","",สรุปผลการประเมิน!Q25),IF(สรุปผลการประเมิน!Q55="","",สรุปผลการประเมิน!Q55))</f>
        <v/>
      </c>
      <c r="M24" s="133" t="str">
        <f>IF($W$2=1,IF(สรุปผลการประเมิน!R25="","",สรุปผลการประเมิน!R25),IF(สรุปผลการประเมิน!R55="","",สรุปผลการประเมิน!R55))</f>
        <v/>
      </c>
      <c r="N24" s="133" t="str">
        <f>IF($W$2=1,IF(สรุปผลการประเมิน!S25="","",สรุปผลการประเมิน!S25),IF(สรุปผลการประเมิน!S55="","",สรุปผลการประเมิน!S55))</f>
        <v/>
      </c>
      <c r="O24" s="133" t="str">
        <f>IF($W$2=1,IF(สรุปผลการประเมิน!T25="","",สรุปผลการประเมิน!T25),IF(สรุปผลการประเมิน!T55="","",สรุปผลการประเมิน!T55))</f>
        <v/>
      </c>
      <c r="P24" s="133" t="str">
        <f>IF($W$2=1,IF(สรุปผลการประเมิน!U25="","",สรุปผลการประเมิน!U25),IF(สรุปผลการประเมิน!U55="","",สรุปผลการประเมิน!U55))</f>
        <v/>
      </c>
      <c r="Q24" s="319" t="str">
        <f>IF($W$2=1,IF(สรุปผลการประเมิน!AL25="","",สรุปผลการประเมิน!AL25),IF(สรุปผลการประเมิน!AL55="","",สรุปผลการประเมิน!AL55))</f>
        <v/>
      </c>
      <c r="R24" s="313" t="str">
        <f>IF($W$2=1,IF(สรุปผลการประเมิน!CN25="","",สรุปผลการประเมิน!CN25),IF(สรุปผลการประเมิน!CN55="","",สรุปผลการประเมิน!CN55))</f>
        <v/>
      </c>
      <c r="S24" s="313" t="str">
        <f>IF($W$2=1,IF(สรุปผลการประเมิน!BE25="","",สรุปผลการประเมิน!BE25),IF(สรุปผลการประเมิน!BE55="","",สรุปผลการประเมิน!BE55))</f>
        <v/>
      </c>
      <c r="T24" s="313" t="str">
        <f>IF($W$2=1,IF(สรุปผลการประเมิน!BW25="","",สรุปผลการประเมิน!BW25),IF(สรุปผลการประเมิน!BW55="","",สรุปผลการประเมิน!BW55))</f>
        <v/>
      </c>
      <c r="U24" s="313" t="str">
        <f>IF(ข้อมูลนักเรียน!$K21="ย้ายออก","ย้าย",IF(B24="","",IF(COUNTIF(B24:P24,0)&gt;1,"มผ",IF(R24&lt;$R$5,"มผ",IF(S24=0,"มผ",IF(T24=0,"มผ","ผ"))))))</f>
        <v/>
      </c>
      <c r="V24" s="111"/>
      <c r="W24" s="111"/>
      <c r="X24" s="111"/>
    </row>
    <row r="25" spans="1:24" ht="17.100000000000001" customHeight="1" x14ac:dyDescent="0.3">
      <c r="A25" s="312">
        <f t="shared" si="0"/>
        <v>20</v>
      </c>
      <c r="B25" s="133" t="str">
        <f>IF($W$2=1,IF(สรุปผลการประเมิน!G26="","",สรุปผลการประเมิน!G26),IF(สรุปผลการประเมิน!G56="","",สรุปผลการประเมิน!G56))</f>
        <v/>
      </c>
      <c r="C25" s="133" t="str">
        <f>IF($W$2=1,IF(สรุปผลการประเมิน!H26="","",สรุปผลการประเมิน!H26),IF(สรุปผลการประเมิน!H56="","",สรุปผลการประเมิน!H56))</f>
        <v/>
      </c>
      <c r="D25" s="133" t="str">
        <f>IF($W$2=1,IF(สรุปผลการประเมิน!I26="","",สรุปผลการประเมิน!I26),IF(สรุปผลการประเมิน!I56="","",สรุปผลการประเมิน!I56))</f>
        <v/>
      </c>
      <c r="E25" s="133" t="str">
        <f>IF($W$2=1,IF(สรุปผลการประเมิน!J26="","",สรุปผลการประเมิน!J26),IF(สรุปผลการประเมิน!J56="","",สรุปผลการประเมิน!J56))</f>
        <v/>
      </c>
      <c r="F25" s="133" t="str">
        <f>IF($W$2=1,IF(สรุปผลการประเมิน!K26="","",สรุปผลการประเมิน!K26),IF(สรุปผลการประเมิน!K56="","",สรุปผลการประเมิน!K56))</f>
        <v/>
      </c>
      <c r="G25" s="133" t="str">
        <f>IF($W$2=1,IF(สรุปผลการประเมิน!L26="","",สรุปผลการประเมิน!L26),IF(สรุปผลการประเมิน!L56="","",สรุปผลการประเมิน!L56))</f>
        <v/>
      </c>
      <c r="H25" s="133" t="str">
        <f>IF($W$2=1,IF(สรุปผลการประเมิน!M26="","",สรุปผลการประเมิน!M26),IF(สรุปผลการประเมิน!M56="","",สรุปผลการประเมิน!M56))</f>
        <v/>
      </c>
      <c r="I25" s="133" t="str">
        <f>IF($W$2=1,IF(สรุปผลการประเมิน!N26="","",สรุปผลการประเมิน!N26),IF(สรุปผลการประเมิน!N56="","",สรุปผลการประเมิน!N56))</f>
        <v/>
      </c>
      <c r="J25" s="133" t="str">
        <f>IF($W$2=1,IF(สรุปผลการประเมิน!O26="","",สรุปผลการประเมิน!O26),IF(สรุปผลการประเมิน!O56="","",สรุปผลการประเมิน!O56))</f>
        <v/>
      </c>
      <c r="K25" s="133" t="str">
        <f>IF($W$2=1,IF(สรุปผลการประเมิน!P26="","",สรุปผลการประเมิน!P26),IF(สรุปผลการประเมิน!P56="","",สรุปผลการประเมิน!P56))</f>
        <v/>
      </c>
      <c r="L25" s="133" t="str">
        <f>IF($W$2=1,IF(สรุปผลการประเมิน!Q26="","",สรุปผลการประเมิน!Q26),IF(สรุปผลการประเมิน!Q56="","",สรุปผลการประเมิน!Q56))</f>
        <v/>
      </c>
      <c r="M25" s="133" t="str">
        <f>IF($W$2=1,IF(สรุปผลการประเมิน!R26="","",สรุปผลการประเมิน!R26),IF(สรุปผลการประเมิน!R56="","",สรุปผลการประเมิน!R56))</f>
        <v/>
      </c>
      <c r="N25" s="133" t="str">
        <f>IF($W$2=1,IF(สรุปผลการประเมิน!S26="","",สรุปผลการประเมิน!S26),IF(สรุปผลการประเมิน!S56="","",สรุปผลการประเมิน!S56))</f>
        <v/>
      </c>
      <c r="O25" s="133" t="str">
        <f>IF($W$2=1,IF(สรุปผลการประเมิน!T26="","",สรุปผลการประเมิน!T26),IF(สรุปผลการประเมิน!T56="","",สรุปผลการประเมิน!T56))</f>
        <v/>
      </c>
      <c r="P25" s="133" t="str">
        <f>IF($W$2=1,IF(สรุปผลการประเมิน!U26="","",สรุปผลการประเมิน!U26),IF(สรุปผลการประเมิน!U56="","",สรุปผลการประเมิน!U56))</f>
        <v/>
      </c>
      <c r="Q25" s="319" t="str">
        <f>IF($W$2=1,IF(สรุปผลการประเมิน!AL26="","",สรุปผลการประเมิน!AL26),IF(สรุปผลการประเมิน!AL56="","",สรุปผลการประเมิน!AL56))</f>
        <v/>
      </c>
      <c r="R25" s="313" t="str">
        <f>IF($W$2=1,IF(สรุปผลการประเมิน!CN26="","",สรุปผลการประเมิน!CN26),IF(สรุปผลการประเมิน!CN56="","",สรุปผลการประเมิน!CN56))</f>
        <v/>
      </c>
      <c r="S25" s="313" t="str">
        <f>IF($W$2=1,IF(สรุปผลการประเมิน!BE26="","",สรุปผลการประเมิน!BE26),IF(สรุปผลการประเมิน!BE56="","",สรุปผลการประเมิน!BE56))</f>
        <v/>
      </c>
      <c r="T25" s="313" t="str">
        <f>IF($W$2=1,IF(สรุปผลการประเมิน!BW26="","",สรุปผลการประเมิน!BW26),IF(สรุปผลการประเมิน!BW56="","",สรุปผลการประเมิน!BW56))</f>
        <v/>
      </c>
      <c r="U25" s="313" t="str">
        <f>IF(ข้อมูลนักเรียน!$K22="ย้ายออก","ย้าย",IF(B25="","",IF(COUNTIF(B25:P25,0)&gt;1,"มผ",IF(R25&lt;$R$5,"มผ",IF(S25=0,"มผ",IF(T25=0,"มผ","ผ"))))))</f>
        <v/>
      </c>
      <c r="V25" s="111"/>
      <c r="W25" s="111"/>
      <c r="X25" s="111"/>
    </row>
    <row r="26" spans="1:24" ht="17.100000000000001" customHeight="1" x14ac:dyDescent="0.3">
      <c r="A26" s="312">
        <f t="shared" si="0"/>
        <v>21</v>
      </c>
      <c r="B26" s="133" t="str">
        <f>IF($W$2=1,IF(สรุปผลการประเมิน!G27="","",สรุปผลการประเมิน!G27),IF(สรุปผลการประเมิน!G57="","",สรุปผลการประเมิน!G57))</f>
        <v/>
      </c>
      <c r="C26" s="133" t="str">
        <f>IF($W$2=1,IF(สรุปผลการประเมิน!H27="","",สรุปผลการประเมิน!H27),IF(สรุปผลการประเมิน!H57="","",สรุปผลการประเมิน!H57))</f>
        <v/>
      </c>
      <c r="D26" s="133" t="str">
        <f>IF($W$2=1,IF(สรุปผลการประเมิน!I27="","",สรุปผลการประเมิน!I27),IF(สรุปผลการประเมิน!I57="","",สรุปผลการประเมิน!I57))</f>
        <v/>
      </c>
      <c r="E26" s="133" t="str">
        <f>IF($W$2=1,IF(สรุปผลการประเมิน!J27="","",สรุปผลการประเมิน!J27),IF(สรุปผลการประเมิน!J57="","",สรุปผลการประเมิน!J57))</f>
        <v/>
      </c>
      <c r="F26" s="133" t="str">
        <f>IF($W$2=1,IF(สรุปผลการประเมิน!K27="","",สรุปผลการประเมิน!K27),IF(สรุปผลการประเมิน!K57="","",สรุปผลการประเมิน!K57))</f>
        <v/>
      </c>
      <c r="G26" s="133" t="str">
        <f>IF($W$2=1,IF(สรุปผลการประเมิน!L27="","",สรุปผลการประเมิน!L27),IF(สรุปผลการประเมิน!L57="","",สรุปผลการประเมิน!L57))</f>
        <v/>
      </c>
      <c r="H26" s="133" t="str">
        <f>IF($W$2=1,IF(สรุปผลการประเมิน!M27="","",สรุปผลการประเมิน!M27),IF(สรุปผลการประเมิน!M57="","",สรุปผลการประเมิน!M57))</f>
        <v/>
      </c>
      <c r="I26" s="133" t="str">
        <f>IF($W$2=1,IF(สรุปผลการประเมิน!N27="","",สรุปผลการประเมิน!N27),IF(สรุปผลการประเมิน!N57="","",สรุปผลการประเมิน!N57))</f>
        <v/>
      </c>
      <c r="J26" s="133" t="str">
        <f>IF($W$2=1,IF(สรุปผลการประเมิน!O27="","",สรุปผลการประเมิน!O27),IF(สรุปผลการประเมิน!O57="","",สรุปผลการประเมิน!O57))</f>
        <v/>
      </c>
      <c r="K26" s="133" t="str">
        <f>IF($W$2=1,IF(สรุปผลการประเมิน!P27="","",สรุปผลการประเมิน!P27),IF(สรุปผลการประเมิน!P57="","",สรุปผลการประเมิน!P57))</f>
        <v/>
      </c>
      <c r="L26" s="133" t="str">
        <f>IF($W$2=1,IF(สรุปผลการประเมิน!Q27="","",สรุปผลการประเมิน!Q27),IF(สรุปผลการประเมิน!Q57="","",สรุปผลการประเมิน!Q57))</f>
        <v/>
      </c>
      <c r="M26" s="133" t="str">
        <f>IF($W$2=1,IF(สรุปผลการประเมิน!R27="","",สรุปผลการประเมิน!R27),IF(สรุปผลการประเมิน!R57="","",สรุปผลการประเมิน!R57))</f>
        <v/>
      </c>
      <c r="N26" s="133" t="str">
        <f>IF($W$2=1,IF(สรุปผลการประเมิน!S27="","",สรุปผลการประเมิน!S27),IF(สรุปผลการประเมิน!S57="","",สรุปผลการประเมิน!S57))</f>
        <v/>
      </c>
      <c r="O26" s="133" t="str">
        <f>IF($W$2=1,IF(สรุปผลการประเมิน!T27="","",สรุปผลการประเมิน!T27),IF(สรุปผลการประเมิน!T57="","",สรุปผลการประเมิน!T57))</f>
        <v/>
      </c>
      <c r="P26" s="133" t="str">
        <f>IF($W$2=1,IF(สรุปผลการประเมิน!U27="","",สรุปผลการประเมิน!U27),IF(สรุปผลการประเมิน!U57="","",สรุปผลการประเมิน!U57))</f>
        <v/>
      </c>
      <c r="Q26" s="319" t="str">
        <f>IF($W$2=1,IF(สรุปผลการประเมิน!AL27="","",สรุปผลการประเมิน!AL27),IF(สรุปผลการประเมิน!AL57="","",สรุปผลการประเมิน!AL57))</f>
        <v/>
      </c>
      <c r="R26" s="313" t="str">
        <f>IF($W$2=1,IF(สรุปผลการประเมิน!CN27="","",สรุปผลการประเมิน!CN27),IF(สรุปผลการประเมิน!CN57="","",สรุปผลการประเมิน!CN57))</f>
        <v/>
      </c>
      <c r="S26" s="313" t="str">
        <f>IF($W$2=1,IF(สรุปผลการประเมิน!BE27="","",สรุปผลการประเมิน!BE27),IF(สรุปผลการประเมิน!BE57="","",สรุปผลการประเมิน!BE57))</f>
        <v/>
      </c>
      <c r="T26" s="313" t="str">
        <f>IF($W$2=1,IF(สรุปผลการประเมิน!BW27="","",สรุปผลการประเมิน!BW27),IF(สรุปผลการประเมิน!BW57="","",สรุปผลการประเมิน!BW57))</f>
        <v/>
      </c>
      <c r="U26" s="313" t="str">
        <f>IF(ข้อมูลนักเรียน!$K23="ย้ายออก","ย้าย",IF(B26="","",IF(COUNTIF(B26:P26,0)&gt;1,"มผ",IF(R26&lt;$R$5,"มผ",IF(S26=0,"มผ",IF(T26=0,"มผ","ผ"))))))</f>
        <v/>
      </c>
      <c r="V26" s="111"/>
      <c r="W26" s="111"/>
      <c r="X26" s="111"/>
    </row>
    <row r="27" spans="1:24" ht="17.100000000000001" customHeight="1" x14ac:dyDescent="0.3">
      <c r="A27" s="312">
        <f t="shared" si="0"/>
        <v>22</v>
      </c>
      <c r="B27" s="133" t="str">
        <f>IF($W$2=1,IF(สรุปผลการประเมิน!G28="","",สรุปผลการประเมิน!G28),IF(สรุปผลการประเมิน!G58="","",สรุปผลการประเมิน!G58))</f>
        <v/>
      </c>
      <c r="C27" s="133" t="str">
        <f>IF($W$2=1,IF(สรุปผลการประเมิน!H28="","",สรุปผลการประเมิน!H28),IF(สรุปผลการประเมิน!H58="","",สรุปผลการประเมิน!H58))</f>
        <v/>
      </c>
      <c r="D27" s="133" t="str">
        <f>IF($W$2=1,IF(สรุปผลการประเมิน!I28="","",สรุปผลการประเมิน!I28),IF(สรุปผลการประเมิน!I58="","",สรุปผลการประเมิน!I58))</f>
        <v/>
      </c>
      <c r="E27" s="133" t="str">
        <f>IF($W$2=1,IF(สรุปผลการประเมิน!J28="","",สรุปผลการประเมิน!J28),IF(สรุปผลการประเมิน!J58="","",สรุปผลการประเมิน!J58))</f>
        <v/>
      </c>
      <c r="F27" s="133" t="str">
        <f>IF($W$2=1,IF(สรุปผลการประเมิน!K28="","",สรุปผลการประเมิน!K28),IF(สรุปผลการประเมิน!K58="","",สรุปผลการประเมิน!K58))</f>
        <v/>
      </c>
      <c r="G27" s="133" t="str">
        <f>IF($W$2=1,IF(สรุปผลการประเมิน!L28="","",สรุปผลการประเมิน!L28),IF(สรุปผลการประเมิน!L58="","",สรุปผลการประเมิน!L58))</f>
        <v/>
      </c>
      <c r="H27" s="133" t="str">
        <f>IF($W$2=1,IF(สรุปผลการประเมิน!M28="","",สรุปผลการประเมิน!M28),IF(สรุปผลการประเมิน!M58="","",สรุปผลการประเมิน!M58))</f>
        <v/>
      </c>
      <c r="I27" s="133" t="str">
        <f>IF($W$2=1,IF(สรุปผลการประเมิน!N28="","",สรุปผลการประเมิน!N28),IF(สรุปผลการประเมิน!N58="","",สรุปผลการประเมิน!N58))</f>
        <v/>
      </c>
      <c r="J27" s="133" t="str">
        <f>IF($W$2=1,IF(สรุปผลการประเมิน!O28="","",สรุปผลการประเมิน!O28),IF(สรุปผลการประเมิน!O58="","",สรุปผลการประเมิน!O58))</f>
        <v/>
      </c>
      <c r="K27" s="133" t="str">
        <f>IF($W$2=1,IF(สรุปผลการประเมิน!P28="","",สรุปผลการประเมิน!P28),IF(สรุปผลการประเมิน!P58="","",สรุปผลการประเมิน!P58))</f>
        <v/>
      </c>
      <c r="L27" s="133" t="str">
        <f>IF($W$2=1,IF(สรุปผลการประเมิน!Q28="","",สรุปผลการประเมิน!Q28),IF(สรุปผลการประเมิน!Q58="","",สรุปผลการประเมิน!Q58))</f>
        <v/>
      </c>
      <c r="M27" s="133" t="str">
        <f>IF($W$2=1,IF(สรุปผลการประเมิน!R28="","",สรุปผลการประเมิน!R28),IF(สรุปผลการประเมิน!R58="","",สรุปผลการประเมิน!R58))</f>
        <v/>
      </c>
      <c r="N27" s="133" t="str">
        <f>IF($W$2=1,IF(สรุปผลการประเมิน!S28="","",สรุปผลการประเมิน!S28),IF(สรุปผลการประเมิน!S58="","",สรุปผลการประเมิน!S58))</f>
        <v/>
      </c>
      <c r="O27" s="133" t="str">
        <f>IF($W$2=1,IF(สรุปผลการประเมิน!T28="","",สรุปผลการประเมิน!T28),IF(สรุปผลการประเมิน!T58="","",สรุปผลการประเมิน!T58))</f>
        <v/>
      </c>
      <c r="P27" s="133" t="str">
        <f>IF($W$2=1,IF(สรุปผลการประเมิน!U28="","",สรุปผลการประเมิน!U28),IF(สรุปผลการประเมิน!U58="","",สรุปผลการประเมิน!U58))</f>
        <v/>
      </c>
      <c r="Q27" s="319" t="str">
        <f>IF($W$2=1,IF(สรุปผลการประเมิน!AL28="","",สรุปผลการประเมิน!AL28),IF(สรุปผลการประเมิน!AL58="","",สรุปผลการประเมิน!AL58))</f>
        <v/>
      </c>
      <c r="R27" s="313" t="str">
        <f>IF($W$2=1,IF(สรุปผลการประเมิน!CN28="","",สรุปผลการประเมิน!CN28),IF(สรุปผลการประเมิน!CN58="","",สรุปผลการประเมิน!CN58))</f>
        <v/>
      </c>
      <c r="S27" s="313" t="str">
        <f>IF($W$2=1,IF(สรุปผลการประเมิน!BE28="","",สรุปผลการประเมิน!BE28),IF(สรุปผลการประเมิน!BE58="","",สรุปผลการประเมิน!BE58))</f>
        <v/>
      </c>
      <c r="T27" s="313" t="str">
        <f>IF($W$2=1,IF(สรุปผลการประเมิน!BW28="","",สรุปผลการประเมิน!BW28),IF(สรุปผลการประเมิน!BW58="","",สรุปผลการประเมิน!BW58))</f>
        <v/>
      </c>
      <c r="U27" s="313" t="str">
        <f>IF(ข้อมูลนักเรียน!$K24="ย้ายออก","ย้าย",IF(B27="","",IF(COUNTIF(B27:P27,0)&gt;1,"มผ",IF(R27&lt;$R$5,"มผ",IF(S27=0,"มผ",IF(T27=0,"มผ","ผ"))))))</f>
        <v/>
      </c>
      <c r="V27" s="111"/>
      <c r="W27" s="111"/>
      <c r="X27" s="111"/>
    </row>
    <row r="28" spans="1:24" ht="17.100000000000001" customHeight="1" x14ac:dyDescent="0.3">
      <c r="A28" s="312">
        <f t="shared" si="0"/>
        <v>23</v>
      </c>
      <c r="B28" s="133" t="str">
        <f>IF($W$2=1,IF(สรุปผลการประเมิน!G29="","",สรุปผลการประเมิน!G29),IF(สรุปผลการประเมิน!G59="","",สรุปผลการประเมิน!G59))</f>
        <v/>
      </c>
      <c r="C28" s="133" t="str">
        <f>IF($W$2=1,IF(สรุปผลการประเมิน!H29="","",สรุปผลการประเมิน!H29),IF(สรุปผลการประเมิน!H59="","",สรุปผลการประเมิน!H59))</f>
        <v/>
      </c>
      <c r="D28" s="133" t="str">
        <f>IF($W$2=1,IF(สรุปผลการประเมิน!I29="","",สรุปผลการประเมิน!I29),IF(สรุปผลการประเมิน!I59="","",สรุปผลการประเมิน!I59))</f>
        <v/>
      </c>
      <c r="E28" s="133" t="str">
        <f>IF($W$2=1,IF(สรุปผลการประเมิน!J29="","",สรุปผลการประเมิน!J29),IF(สรุปผลการประเมิน!J59="","",สรุปผลการประเมิน!J59))</f>
        <v/>
      </c>
      <c r="F28" s="133" t="str">
        <f>IF($W$2=1,IF(สรุปผลการประเมิน!K29="","",สรุปผลการประเมิน!K29),IF(สรุปผลการประเมิน!K59="","",สรุปผลการประเมิน!K59))</f>
        <v/>
      </c>
      <c r="G28" s="133" t="str">
        <f>IF($W$2=1,IF(สรุปผลการประเมิน!L29="","",สรุปผลการประเมิน!L29),IF(สรุปผลการประเมิน!L59="","",สรุปผลการประเมิน!L59))</f>
        <v/>
      </c>
      <c r="H28" s="133" t="str">
        <f>IF($W$2=1,IF(สรุปผลการประเมิน!M29="","",สรุปผลการประเมิน!M29),IF(สรุปผลการประเมิน!M59="","",สรุปผลการประเมิน!M59))</f>
        <v/>
      </c>
      <c r="I28" s="133" t="str">
        <f>IF($W$2=1,IF(สรุปผลการประเมิน!N29="","",สรุปผลการประเมิน!N29),IF(สรุปผลการประเมิน!N59="","",สรุปผลการประเมิน!N59))</f>
        <v/>
      </c>
      <c r="J28" s="133" t="str">
        <f>IF($W$2=1,IF(สรุปผลการประเมิน!O29="","",สรุปผลการประเมิน!O29),IF(สรุปผลการประเมิน!O59="","",สรุปผลการประเมิน!O59))</f>
        <v/>
      </c>
      <c r="K28" s="133" t="str">
        <f>IF($W$2=1,IF(สรุปผลการประเมิน!P29="","",สรุปผลการประเมิน!P29),IF(สรุปผลการประเมิน!P59="","",สรุปผลการประเมิน!P59))</f>
        <v/>
      </c>
      <c r="L28" s="133" t="str">
        <f>IF($W$2=1,IF(สรุปผลการประเมิน!Q29="","",สรุปผลการประเมิน!Q29),IF(สรุปผลการประเมิน!Q59="","",สรุปผลการประเมิน!Q59))</f>
        <v/>
      </c>
      <c r="M28" s="133" t="str">
        <f>IF($W$2=1,IF(สรุปผลการประเมิน!R29="","",สรุปผลการประเมิน!R29),IF(สรุปผลการประเมิน!R59="","",สรุปผลการประเมิน!R59))</f>
        <v/>
      </c>
      <c r="N28" s="133" t="str">
        <f>IF($W$2=1,IF(สรุปผลการประเมิน!S29="","",สรุปผลการประเมิน!S29),IF(สรุปผลการประเมิน!S59="","",สรุปผลการประเมิน!S59))</f>
        <v/>
      </c>
      <c r="O28" s="133" t="str">
        <f>IF($W$2=1,IF(สรุปผลการประเมิน!T29="","",สรุปผลการประเมิน!T29),IF(สรุปผลการประเมิน!T59="","",สรุปผลการประเมิน!T59))</f>
        <v/>
      </c>
      <c r="P28" s="133" t="str">
        <f>IF($W$2=1,IF(สรุปผลการประเมิน!U29="","",สรุปผลการประเมิน!U29),IF(สรุปผลการประเมิน!U59="","",สรุปผลการประเมิน!U59))</f>
        <v/>
      </c>
      <c r="Q28" s="319" t="str">
        <f>IF($W$2=1,IF(สรุปผลการประเมิน!AL29="","",สรุปผลการประเมิน!AL29),IF(สรุปผลการประเมิน!AL59="","",สรุปผลการประเมิน!AL59))</f>
        <v/>
      </c>
      <c r="R28" s="313" t="str">
        <f>IF($W$2=1,IF(สรุปผลการประเมิน!CN29="","",สรุปผลการประเมิน!CN29),IF(สรุปผลการประเมิน!CN59="","",สรุปผลการประเมิน!CN59))</f>
        <v/>
      </c>
      <c r="S28" s="313" t="str">
        <f>IF($W$2=1,IF(สรุปผลการประเมิน!BE29="","",สรุปผลการประเมิน!BE29),IF(สรุปผลการประเมิน!BE59="","",สรุปผลการประเมิน!BE59))</f>
        <v/>
      </c>
      <c r="T28" s="313" t="str">
        <f>IF($W$2=1,IF(สรุปผลการประเมิน!BW29="","",สรุปผลการประเมิน!BW29),IF(สรุปผลการประเมิน!BW59="","",สรุปผลการประเมิน!BW59))</f>
        <v/>
      </c>
      <c r="U28" s="313" t="str">
        <f>IF(ข้อมูลนักเรียน!$K25="ย้ายออก","ย้าย",IF(B28="","",IF(COUNTIF(B28:P28,0)&gt;1,"มผ",IF(R28&lt;$R$5,"มผ",IF(S28=0,"มผ",IF(T28=0,"มผ","ผ"))))))</f>
        <v/>
      </c>
      <c r="V28" s="111"/>
      <c r="W28" s="111"/>
      <c r="X28" s="111"/>
    </row>
    <row r="29" spans="1:24" ht="17.100000000000001" customHeight="1" x14ac:dyDescent="0.3">
      <c r="A29" s="312">
        <f t="shared" si="0"/>
        <v>24</v>
      </c>
      <c r="B29" s="133" t="str">
        <f>IF($W$2=1,IF(สรุปผลการประเมิน!G30="","",สรุปผลการประเมิน!G30),IF(สรุปผลการประเมิน!G60="","",สรุปผลการประเมิน!G60))</f>
        <v/>
      </c>
      <c r="C29" s="133" t="str">
        <f>IF($W$2=1,IF(สรุปผลการประเมิน!H30="","",สรุปผลการประเมิน!H30),IF(สรุปผลการประเมิน!H60="","",สรุปผลการประเมิน!H60))</f>
        <v/>
      </c>
      <c r="D29" s="133" t="str">
        <f>IF($W$2=1,IF(สรุปผลการประเมิน!I30="","",สรุปผลการประเมิน!I30),IF(สรุปผลการประเมิน!I60="","",สรุปผลการประเมิน!I60))</f>
        <v/>
      </c>
      <c r="E29" s="133" t="str">
        <f>IF($W$2=1,IF(สรุปผลการประเมิน!J30="","",สรุปผลการประเมิน!J30),IF(สรุปผลการประเมิน!J60="","",สรุปผลการประเมิน!J60))</f>
        <v/>
      </c>
      <c r="F29" s="133" t="str">
        <f>IF($W$2=1,IF(สรุปผลการประเมิน!K30="","",สรุปผลการประเมิน!K30),IF(สรุปผลการประเมิน!K60="","",สรุปผลการประเมิน!K60))</f>
        <v/>
      </c>
      <c r="G29" s="133" t="str">
        <f>IF($W$2=1,IF(สรุปผลการประเมิน!L30="","",สรุปผลการประเมิน!L30),IF(สรุปผลการประเมิน!L60="","",สรุปผลการประเมิน!L60))</f>
        <v/>
      </c>
      <c r="H29" s="133" t="str">
        <f>IF($W$2=1,IF(สรุปผลการประเมิน!M30="","",สรุปผลการประเมิน!M30),IF(สรุปผลการประเมิน!M60="","",สรุปผลการประเมิน!M60))</f>
        <v/>
      </c>
      <c r="I29" s="133" t="str">
        <f>IF($W$2=1,IF(สรุปผลการประเมิน!N30="","",สรุปผลการประเมิน!N30),IF(สรุปผลการประเมิน!N60="","",สรุปผลการประเมิน!N60))</f>
        <v/>
      </c>
      <c r="J29" s="133" t="str">
        <f>IF($W$2=1,IF(สรุปผลการประเมิน!O30="","",สรุปผลการประเมิน!O30),IF(สรุปผลการประเมิน!O60="","",สรุปผลการประเมิน!O60))</f>
        <v/>
      </c>
      <c r="K29" s="133" t="str">
        <f>IF($W$2=1,IF(สรุปผลการประเมิน!P30="","",สรุปผลการประเมิน!P30),IF(สรุปผลการประเมิน!P60="","",สรุปผลการประเมิน!P60))</f>
        <v/>
      </c>
      <c r="L29" s="133" t="str">
        <f>IF($W$2=1,IF(สรุปผลการประเมิน!Q30="","",สรุปผลการประเมิน!Q30),IF(สรุปผลการประเมิน!Q60="","",สรุปผลการประเมิน!Q60))</f>
        <v/>
      </c>
      <c r="M29" s="133" t="str">
        <f>IF($W$2=1,IF(สรุปผลการประเมิน!R30="","",สรุปผลการประเมิน!R30),IF(สรุปผลการประเมิน!R60="","",สรุปผลการประเมิน!R60))</f>
        <v/>
      </c>
      <c r="N29" s="133" t="str">
        <f>IF($W$2=1,IF(สรุปผลการประเมิน!S30="","",สรุปผลการประเมิน!S30),IF(สรุปผลการประเมิน!S60="","",สรุปผลการประเมิน!S60))</f>
        <v/>
      </c>
      <c r="O29" s="133" t="str">
        <f>IF($W$2=1,IF(สรุปผลการประเมิน!T30="","",สรุปผลการประเมิน!T30),IF(สรุปผลการประเมิน!T60="","",สรุปผลการประเมิน!T60))</f>
        <v/>
      </c>
      <c r="P29" s="133" t="str">
        <f>IF($W$2=1,IF(สรุปผลการประเมิน!U30="","",สรุปผลการประเมิน!U30),IF(สรุปผลการประเมิน!U60="","",สรุปผลการประเมิน!U60))</f>
        <v/>
      </c>
      <c r="Q29" s="319" t="str">
        <f>IF($W$2=1,IF(สรุปผลการประเมิน!AL30="","",สรุปผลการประเมิน!AL30),IF(สรุปผลการประเมิน!AL60="","",สรุปผลการประเมิน!AL60))</f>
        <v/>
      </c>
      <c r="R29" s="313" t="str">
        <f>IF($W$2=1,IF(สรุปผลการประเมิน!CN30="","",สรุปผลการประเมิน!CN30),IF(สรุปผลการประเมิน!CN60="","",สรุปผลการประเมิน!CN60))</f>
        <v/>
      </c>
      <c r="S29" s="313" t="str">
        <f>IF($W$2=1,IF(สรุปผลการประเมิน!BE30="","",สรุปผลการประเมิน!BE30),IF(สรุปผลการประเมิน!BE60="","",สรุปผลการประเมิน!BE60))</f>
        <v/>
      </c>
      <c r="T29" s="313" t="str">
        <f>IF($W$2=1,IF(สรุปผลการประเมิน!BW30="","",สรุปผลการประเมิน!BW30),IF(สรุปผลการประเมิน!BW60="","",สรุปผลการประเมิน!BW60))</f>
        <v/>
      </c>
      <c r="U29" s="313" t="str">
        <f>IF(ข้อมูลนักเรียน!$K26="ย้ายออก","ย้าย",IF(B29="","",IF(COUNTIF(B29:P29,0)&gt;1,"มผ",IF(R29&lt;$R$5,"มผ",IF(S29=0,"มผ",IF(T29=0,"มผ","ผ"))))))</f>
        <v/>
      </c>
      <c r="V29" s="111"/>
      <c r="W29" s="111"/>
      <c r="X29" s="111"/>
    </row>
    <row r="30" spans="1:24" ht="17.100000000000001" customHeight="1" x14ac:dyDescent="0.3">
      <c r="A30" s="312">
        <f t="shared" si="0"/>
        <v>25</v>
      </c>
      <c r="B30" s="133" t="str">
        <f>IF($W$2=1,IF(สรุปผลการประเมิน!G31="","",สรุปผลการประเมิน!G31),IF(สรุปผลการประเมิน!G61="","",สรุปผลการประเมิน!G61))</f>
        <v/>
      </c>
      <c r="C30" s="133" t="str">
        <f>IF($W$2=1,IF(สรุปผลการประเมิน!H31="","",สรุปผลการประเมิน!H31),IF(สรุปผลการประเมิน!H61="","",สรุปผลการประเมิน!H61))</f>
        <v/>
      </c>
      <c r="D30" s="133" t="str">
        <f>IF($W$2=1,IF(สรุปผลการประเมิน!I31="","",สรุปผลการประเมิน!I31),IF(สรุปผลการประเมิน!I61="","",สรุปผลการประเมิน!I61))</f>
        <v/>
      </c>
      <c r="E30" s="133" t="str">
        <f>IF($W$2=1,IF(สรุปผลการประเมิน!J31="","",สรุปผลการประเมิน!J31),IF(สรุปผลการประเมิน!J61="","",สรุปผลการประเมิน!J61))</f>
        <v/>
      </c>
      <c r="F30" s="133" t="str">
        <f>IF($W$2=1,IF(สรุปผลการประเมิน!K31="","",สรุปผลการประเมิน!K31),IF(สรุปผลการประเมิน!K61="","",สรุปผลการประเมิน!K61))</f>
        <v/>
      </c>
      <c r="G30" s="133" t="str">
        <f>IF($W$2=1,IF(สรุปผลการประเมิน!L31="","",สรุปผลการประเมิน!L31),IF(สรุปผลการประเมิน!L61="","",สรุปผลการประเมิน!L61))</f>
        <v/>
      </c>
      <c r="H30" s="133" t="str">
        <f>IF($W$2=1,IF(สรุปผลการประเมิน!M31="","",สรุปผลการประเมิน!M31),IF(สรุปผลการประเมิน!M61="","",สรุปผลการประเมิน!M61))</f>
        <v/>
      </c>
      <c r="I30" s="133" t="str">
        <f>IF($W$2=1,IF(สรุปผลการประเมิน!N31="","",สรุปผลการประเมิน!N31),IF(สรุปผลการประเมิน!N61="","",สรุปผลการประเมิน!N61))</f>
        <v/>
      </c>
      <c r="J30" s="133" t="str">
        <f>IF($W$2=1,IF(สรุปผลการประเมิน!O31="","",สรุปผลการประเมิน!O31),IF(สรุปผลการประเมิน!O61="","",สรุปผลการประเมิน!O61))</f>
        <v/>
      </c>
      <c r="K30" s="133" t="str">
        <f>IF($W$2=1,IF(สรุปผลการประเมิน!P31="","",สรุปผลการประเมิน!P31),IF(สรุปผลการประเมิน!P61="","",สรุปผลการประเมิน!P61))</f>
        <v/>
      </c>
      <c r="L30" s="133" t="str">
        <f>IF($W$2=1,IF(สรุปผลการประเมิน!Q31="","",สรุปผลการประเมิน!Q31),IF(สรุปผลการประเมิน!Q61="","",สรุปผลการประเมิน!Q61))</f>
        <v/>
      </c>
      <c r="M30" s="133" t="str">
        <f>IF($W$2=1,IF(สรุปผลการประเมิน!R31="","",สรุปผลการประเมิน!R31),IF(สรุปผลการประเมิน!R61="","",สรุปผลการประเมิน!R61))</f>
        <v/>
      </c>
      <c r="N30" s="133" t="str">
        <f>IF($W$2=1,IF(สรุปผลการประเมิน!S31="","",สรุปผลการประเมิน!S31),IF(สรุปผลการประเมิน!S61="","",สรุปผลการประเมิน!S61))</f>
        <v/>
      </c>
      <c r="O30" s="133" t="str">
        <f>IF($W$2=1,IF(สรุปผลการประเมิน!T31="","",สรุปผลการประเมิน!T31),IF(สรุปผลการประเมิน!T61="","",สรุปผลการประเมิน!T61))</f>
        <v/>
      </c>
      <c r="P30" s="133" t="str">
        <f>IF($W$2=1,IF(สรุปผลการประเมิน!U31="","",สรุปผลการประเมิน!U31),IF(สรุปผลการประเมิน!U61="","",สรุปผลการประเมิน!U61))</f>
        <v/>
      </c>
      <c r="Q30" s="319" t="str">
        <f>IF($W$2=1,IF(สรุปผลการประเมิน!AL31="","",สรุปผลการประเมิน!AL31),IF(สรุปผลการประเมิน!AL61="","",สรุปผลการประเมิน!AL61))</f>
        <v/>
      </c>
      <c r="R30" s="313" t="str">
        <f>IF($W$2=1,IF(สรุปผลการประเมิน!CN31="","",สรุปผลการประเมิน!CN31),IF(สรุปผลการประเมิน!CN61="","",สรุปผลการประเมิน!CN61))</f>
        <v/>
      </c>
      <c r="S30" s="313" t="str">
        <f>IF($W$2=1,IF(สรุปผลการประเมิน!BE31="","",สรุปผลการประเมิน!BE31),IF(สรุปผลการประเมิน!BE61="","",สรุปผลการประเมิน!BE61))</f>
        <v/>
      </c>
      <c r="T30" s="313" t="str">
        <f>IF($W$2=1,IF(สรุปผลการประเมิน!BW31="","",สรุปผลการประเมิน!BW31),IF(สรุปผลการประเมิน!BW61="","",สรุปผลการประเมิน!BW61))</f>
        <v/>
      </c>
      <c r="U30" s="313" t="str">
        <f>IF(ข้อมูลนักเรียน!$K27="ย้ายออก","ย้าย",IF(B30="","",IF(COUNTIF(B30:P30,0)&gt;1,"มผ",IF(R30&lt;$R$5,"มผ",IF(S30=0,"มผ",IF(T30=0,"มผ","ผ"))))))</f>
        <v/>
      </c>
      <c r="V30" s="111"/>
      <c r="W30" s="111"/>
      <c r="X30" s="111"/>
    </row>
    <row r="31" spans="1:24" ht="17.100000000000001" customHeight="1" x14ac:dyDescent="0.3">
      <c r="A31" s="312">
        <f t="shared" si="0"/>
        <v>26</v>
      </c>
      <c r="B31" s="133" t="str">
        <f>IF($W$2=1,IF(สรุปผลการประเมิน!G32="","",สรุปผลการประเมิน!G32),IF(สรุปผลการประเมิน!G62="","",สรุปผลการประเมิน!G62))</f>
        <v/>
      </c>
      <c r="C31" s="133" t="str">
        <f>IF($W$2=1,IF(สรุปผลการประเมิน!H32="","",สรุปผลการประเมิน!H32),IF(สรุปผลการประเมิน!H62="","",สรุปผลการประเมิน!H62))</f>
        <v/>
      </c>
      <c r="D31" s="133" t="str">
        <f>IF($W$2=1,IF(สรุปผลการประเมิน!I32="","",สรุปผลการประเมิน!I32),IF(สรุปผลการประเมิน!I62="","",สรุปผลการประเมิน!I62))</f>
        <v/>
      </c>
      <c r="E31" s="133" t="str">
        <f>IF($W$2=1,IF(สรุปผลการประเมิน!J32="","",สรุปผลการประเมิน!J32),IF(สรุปผลการประเมิน!J62="","",สรุปผลการประเมิน!J62))</f>
        <v/>
      </c>
      <c r="F31" s="133" t="str">
        <f>IF($W$2=1,IF(สรุปผลการประเมิน!K32="","",สรุปผลการประเมิน!K32),IF(สรุปผลการประเมิน!K62="","",สรุปผลการประเมิน!K62))</f>
        <v/>
      </c>
      <c r="G31" s="133" t="str">
        <f>IF($W$2=1,IF(สรุปผลการประเมิน!L32="","",สรุปผลการประเมิน!L32),IF(สรุปผลการประเมิน!L62="","",สรุปผลการประเมิน!L62))</f>
        <v/>
      </c>
      <c r="H31" s="133" t="str">
        <f>IF($W$2=1,IF(สรุปผลการประเมิน!M32="","",สรุปผลการประเมิน!M32),IF(สรุปผลการประเมิน!M62="","",สรุปผลการประเมิน!M62))</f>
        <v/>
      </c>
      <c r="I31" s="133" t="str">
        <f>IF($W$2=1,IF(สรุปผลการประเมิน!N32="","",สรุปผลการประเมิน!N32),IF(สรุปผลการประเมิน!N62="","",สรุปผลการประเมิน!N62))</f>
        <v/>
      </c>
      <c r="J31" s="133" t="str">
        <f>IF($W$2=1,IF(สรุปผลการประเมิน!O32="","",สรุปผลการประเมิน!O32),IF(สรุปผลการประเมิน!O62="","",สรุปผลการประเมิน!O62))</f>
        <v/>
      </c>
      <c r="K31" s="133" t="str">
        <f>IF($W$2=1,IF(สรุปผลการประเมิน!P32="","",สรุปผลการประเมิน!P32),IF(สรุปผลการประเมิน!P62="","",สรุปผลการประเมิน!P62))</f>
        <v/>
      </c>
      <c r="L31" s="133" t="str">
        <f>IF($W$2=1,IF(สรุปผลการประเมิน!Q32="","",สรุปผลการประเมิน!Q32),IF(สรุปผลการประเมิน!Q62="","",สรุปผลการประเมิน!Q62))</f>
        <v/>
      </c>
      <c r="M31" s="133" t="str">
        <f>IF($W$2=1,IF(สรุปผลการประเมิน!R32="","",สรุปผลการประเมิน!R32),IF(สรุปผลการประเมิน!R62="","",สรุปผลการประเมิน!R62))</f>
        <v/>
      </c>
      <c r="N31" s="133" t="str">
        <f>IF($W$2=1,IF(สรุปผลการประเมิน!S32="","",สรุปผลการประเมิน!S32),IF(สรุปผลการประเมิน!S62="","",สรุปผลการประเมิน!S62))</f>
        <v/>
      </c>
      <c r="O31" s="133" t="str">
        <f>IF($W$2=1,IF(สรุปผลการประเมิน!T32="","",สรุปผลการประเมิน!T32),IF(สรุปผลการประเมิน!T62="","",สรุปผลการประเมิน!T62))</f>
        <v/>
      </c>
      <c r="P31" s="133" t="str">
        <f>IF($W$2=1,IF(สรุปผลการประเมิน!U32="","",สรุปผลการประเมิน!U32),IF(สรุปผลการประเมิน!U62="","",สรุปผลการประเมิน!U62))</f>
        <v/>
      </c>
      <c r="Q31" s="319" t="str">
        <f>IF($W$2=1,IF(สรุปผลการประเมิน!AL32="","",สรุปผลการประเมิน!AL32),IF(สรุปผลการประเมิน!AL62="","",สรุปผลการประเมิน!AL62))</f>
        <v/>
      </c>
      <c r="R31" s="313" t="str">
        <f>IF($W$2=1,IF(สรุปผลการประเมิน!CN32="","",สรุปผลการประเมิน!CN32),IF(สรุปผลการประเมิน!CN62="","",สรุปผลการประเมิน!CN62))</f>
        <v/>
      </c>
      <c r="S31" s="313" t="str">
        <f>IF($W$2=1,IF(สรุปผลการประเมิน!BE32="","",สรุปผลการประเมิน!BE32),IF(สรุปผลการประเมิน!BE62="","",สรุปผลการประเมิน!BE62))</f>
        <v/>
      </c>
      <c r="T31" s="313" t="str">
        <f>IF($W$2=1,IF(สรุปผลการประเมิน!BW32="","",สรุปผลการประเมิน!BW32),IF(สรุปผลการประเมิน!BW62="","",สรุปผลการประเมิน!BW62))</f>
        <v/>
      </c>
      <c r="U31" s="313" t="str">
        <f>IF(ข้อมูลนักเรียน!$K28="ย้ายออก","ย้าย",IF(B31="","",IF(COUNTIF(B31:P31,0)&gt;1,"มผ",IF(R31&lt;$R$5,"มผ",IF(S31=0,"มผ",IF(T31=0,"มผ","ผ"))))))</f>
        <v/>
      </c>
      <c r="V31" s="111"/>
      <c r="W31" s="111"/>
      <c r="X31" s="111"/>
    </row>
    <row r="32" spans="1:24" ht="17.100000000000001" customHeight="1" x14ac:dyDescent="0.3">
      <c r="A32" s="312">
        <f t="shared" si="0"/>
        <v>27</v>
      </c>
      <c r="B32" s="133" t="str">
        <f>IF($W$2=1,IF(สรุปผลการประเมิน!G33="","",สรุปผลการประเมิน!G33),IF(สรุปผลการประเมิน!G63="","",สรุปผลการประเมิน!G63))</f>
        <v/>
      </c>
      <c r="C32" s="133" t="str">
        <f>IF($W$2=1,IF(สรุปผลการประเมิน!H33="","",สรุปผลการประเมิน!H33),IF(สรุปผลการประเมิน!H63="","",สรุปผลการประเมิน!H63))</f>
        <v/>
      </c>
      <c r="D32" s="133" t="str">
        <f>IF($W$2=1,IF(สรุปผลการประเมิน!I33="","",สรุปผลการประเมิน!I33),IF(สรุปผลการประเมิน!I63="","",สรุปผลการประเมิน!I63))</f>
        <v/>
      </c>
      <c r="E32" s="133" t="str">
        <f>IF($W$2=1,IF(สรุปผลการประเมิน!J33="","",สรุปผลการประเมิน!J33),IF(สรุปผลการประเมิน!J63="","",สรุปผลการประเมิน!J63))</f>
        <v/>
      </c>
      <c r="F32" s="133" t="str">
        <f>IF($W$2=1,IF(สรุปผลการประเมิน!K33="","",สรุปผลการประเมิน!K33),IF(สรุปผลการประเมิน!K63="","",สรุปผลการประเมิน!K63))</f>
        <v/>
      </c>
      <c r="G32" s="133" t="str">
        <f>IF($W$2=1,IF(สรุปผลการประเมิน!L33="","",สรุปผลการประเมิน!L33),IF(สรุปผลการประเมิน!L63="","",สรุปผลการประเมิน!L63))</f>
        <v/>
      </c>
      <c r="H32" s="133" t="str">
        <f>IF($W$2=1,IF(สรุปผลการประเมิน!M33="","",สรุปผลการประเมิน!M33),IF(สรุปผลการประเมิน!M63="","",สรุปผลการประเมิน!M63))</f>
        <v/>
      </c>
      <c r="I32" s="133" t="str">
        <f>IF($W$2=1,IF(สรุปผลการประเมิน!N33="","",สรุปผลการประเมิน!N33),IF(สรุปผลการประเมิน!N63="","",สรุปผลการประเมิน!N63))</f>
        <v/>
      </c>
      <c r="J32" s="133" t="str">
        <f>IF($W$2=1,IF(สรุปผลการประเมิน!O33="","",สรุปผลการประเมิน!O33),IF(สรุปผลการประเมิน!O63="","",สรุปผลการประเมิน!O63))</f>
        <v/>
      </c>
      <c r="K32" s="133" t="str">
        <f>IF($W$2=1,IF(สรุปผลการประเมิน!P33="","",สรุปผลการประเมิน!P33),IF(สรุปผลการประเมิน!P63="","",สรุปผลการประเมิน!P63))</f>
        <v/>
      </c>
      <c r="L32" s="133" t="str">
        <f>IF($W$2=1,IF(สรุปผลการประเมิน!Q33="","",สรุปผลการประเมิน!Q33),IF(สรุปผลการประเมิน!Q63="","",สรุปผลการประเมิน!Q63))</f>
        <v/>
      </c>
      <c r="M32" s="133" t="str">
        <f>IF($W$2=1,IF(สรุปผลการประเมิน!R33="","",สรุปผลการประเมิน!R33),IF(สรุปผลการประเมิน!R63="","",สรุปผลการประเมิน!R63))</f>
        <v/>
      </c>
      <c r="N32" s="133" t="str">
        <f>IF($W$2=1,IF(สรุปผลการประเมิน!S33="","",สรุปผลการประเมิน!S33),IF(สรุปผลการประเมิน!S63="","",สรุปผลการประเมิน!S63))</f>
        <v/>
      </c>
      <c r="O32" s="133" t="str">
        <f>IF($W$2=1,IF(สรุปผลการประเมิน!T33="","",สรุปผลการประเมิน!T33),IF(สรุปผลการประเมิน!T63="","",สรุปผลการประเมิน!T63))</f>
        <v/>
      </c>
      <c r="P32" s="133" t="str">
        <f>IF($W$2=1,IF(สรุปผลการประเมิน!U33="","",สรุปผลการประเมิน!U33),IF(สรุปผลการประเมิน!U63="","",สรุปผลการประเมิน!U63))</f>
        <v/>
      </c>
      <c r="Q32" s="319" t="str">
        <f>IF($W$2=1,IF(สรุปผลการประเมิน!AL33="","",สรุปผลการประเมิน!AL33),IF(สรุปผลการประเมิน!AL63="","",สรุปผลการประเมิน!AL63))</f>
        <v/>
      </c>
      <c r="R32" s="313" t="str">
        <f>IF($W$2=1,IF(สรุปผลการประเมิน!CN33="","",สรุปผลการประเมิน!CN33),IF(สรุปผลการประเมิน!CN63="","",สรุปผลการประเมิน!CN63))</f>
        <v/>
      </c>
      <c r="S32" s="313" t="str">
        <f>IF($W$2=1,IF(สรุปผลการประเมิน!BE33="","",สรุปผลการประเมิน!BE33),IF(สรุปผลการประเมิน!BE63="","",สรุปผลการประเมิน!BE63))</f>
        <v/>
      </c>
      <c r="T32" s="313" t="str">
        <f>IF($W$2=1,IF(สรุปผลการประเมิน!BW33="","",สรุปผลการประเมิน!BW33),IF(สรุปผลการประเมิน!BW63="","",สรุปผลการประเมิน!BW63))</f>
        <v/>
      </c>
      <c r="U32" s="313" t="str">
        <f>IF(ข้อมูลนักเรียน!$K29="ย้ายออก","ย้าย",IF(B32="","",IF(COUNTIF(B32:P32,0)&gt;1,"มผ",IF(R32&lt;$R$5,"มผ",IF(S32=0,"มผ",IF(T32=0,"มผ","ผ"))))))</f>
        <v/>
      </c>
      <c r="V32" s="111"/>
      <c r="W32" s="111"/>
      <c r="X32" s="111"/>
    </row>
    <row r="33" spans="1:24" ht="17.100000000000001" customHeight="1" x14ac:dyDescent="0.3">
      <c r="A33" s="312">
        <f t="shared" si="0"/>
        <v>28</v>
      </c>
      <c r="B33" s="133" t="str">
        <f>IF($W$2=1,IF(สรุปผลการประเมิน!G34="","",สรุปผลการประเมิน!G34),IF(สรุปผลการประเมิน!G64="","",สรุปผลการประเมิน!G64))</f>
        <v/>
      </c>
      <c r="C33" s="133" t="str">
        <f>IF($W$2=1,IF(สรุปผลการประเมิน!H34="","",สรุปผลการประเมิน!H34),IF(สรุปผลการประเมิน!H64="","",สรุปผลการประเมิน!H64))</f>
        <v/>
      </c>
      <c r="D33" s="133" t="str">
        <f>IF($W$2=1,IF(สรุปผลการประเมิน!I34="","",สรุปผลการประเมิน!I34),IF(สรุปผลการประเมิน!I64="","",สรุปผลการประเมิน!I64))</f>
        <v/>
      </c>
      <c r="E33" s="133" t="str">
        <f>IF($W$2=1,IF(สรุปผลการประเมิน!J34="","",สรุปผลการประเมิน!J34),IF(สรุปผลการประเมิน!J64="","",สรุปผลการประเมิน!J64))</f>
        <v/>
      </c>
      <c r="F33" s="133" t="str">
        <f>IF($W$2=1,IF(สรุปผลการประเมิน!K34="","",สรุปผลการประเมิน!K34),IF(สรุปผลการประเมิน!K64="","",สรุปผลการประเมิน!K64))</f>
        <v/>
      </c>
      <c r="G33" s="133" t="str">
        <f>IF($W$2=1,IF(สรุปผลการประเมิน!L34="","",สรุปผลการประเมิน!L34),IF(สรุปผลการประเมิน!L64="","",สรุปผลการประเมิน!L64))</f>
        <v/>
      </c>
      <c r="H33" s="133" t="str">
        <f>IF($W$2=1,IF(สรุปผลการประเมิน!M34="","",สรุปผลการประเมิน!M34),IF(สรุปผลการประเมิน!M64="","",สรุปผลการประเมิน!M64))</f>
        <v/>
      </c>
      <c r="I33" s="133" t="str">
        <f>IF($W$2=1,IF(สรุปผลการประเมิน!N34="","",สรุปผลการประเมิน!N34),IF(สรุปผลการประเมิน!N64="","",สรุปผลการประเมิน!N64))</f>
        <v/>
      </c>
      <c r="J33" s="133" t="str">
        <f>IF($W$2=1,IF(สรุปผลการประเมิน!O34="","",สรุปผลการประเมิน!O34),IF(สรุปผลการประเมิน!O64="","",สรุปผลการประเมิน!O64))</f>
        <v/>
      </c>
      <c r="K33" s="133" t="str">
        <f>IF($W$2=1,IF(สรุปผลการประเมิน!P34="","",สรุปผลการประเมิน!P34),IF(สรุปผลการประเมิน!P64="","",สรุปผลการประเมิน!P64))</f>
        <v/>
      </c>
      <c r="L33" s="133" t="str">
        <f>IF($W$2=1,IF(สรุปผลการประเมิน!Q34="","",สรุปผลการประเมิน!Q34),IF(สรุปผลการประเมิน!Q64="","",สรุปผลการประเมิน!Q64))</f>
        <v/>
      </c>
      <c r="M33" s="133" t="str">
        <f>IF($W$2=1,IF(สรุปผลการประเมิน!R34="","",สรุปผลการประเมิน!R34),IF(สรุปผลการประเมิน!R64="","",สรุปผลการประเมิน!R64))</f>
        <v/>
      </c>
      <c r="N33" s="133" t="str">
        <f>IF($W$2=1,IF(สรุปผลการประเมิน!S34="","",สรุปผลการประเมิน!S34),IF(สรุปผลการประเมิน!S64="","",สรุปผลการประเมิน!S64))</f>
        <v/>
      </c>
      <c r="O33" s="133" t="str">
        <f>IF($W$2=1,IF(สรุปผลการประเมิน!T34="","",สรุปผลการประเมิน!T34),IF(สรุปผลการประเมิน!T64="","",สรุปผลการประเมิน!T64))</f>
        <v/>
      </c>
      <c r="P33" s="133" t="str">
        <f>IF($W$2=1,IF(สรุปผลการประเมิน!U34="","",สรุปผลการประเมิน!U34),IF(สรุปผลการประเมิน!U64="","",สรุปผลการประเมิน!U64))</f>
        <v/>
      </c>
      <c r="Q33" s="319" t="str">
        <f>IF($W$2=1,IF(สรุปผลการประเมิน!AL34="","",สรุปผลการประเมิน!AL34),IF(สรุปผลการประเมิน!AL64="","",สรุปผลการประเมิน!AL64))</f>
        <v/>
      </c>
      <c r="R33" s="313" t="str">
        <f>IF($W$2=1,IF(สรุปผลการประเมิน!CN34="","",สรุปผลการประเมิน!CN34),IF(สรุปผลการประเมิน!CN64="","",สรุปผลการประเมิน!CN64))</f>
        <v/>
      </c>
      <c r="S33" s="313" t="str">
        <f>IF($W$2=1,IF(สรุปผลการประเมิน!BE34="","",สรุปผลการประเมิน!BE34),IF(สรุปผลการประเมิน!BE64="","",สรุปผลการประเมิน!BE64))</f>
        <v/>
      </c>
      <c r="T33" s="313" t="str">
        <f>IF($W$2=1,IF(สรุปผลการประเมิน!BW34="","",สรุปผลการประเมิน!BW34),IF(สรุปผลการประเมิน!BW64="","",สรุปผลการประเมิน!BW64))</f>
        <v/>
      </c>
      <c r="U33" s="313" t="str">
        <f>IF(ข้อมูลนักเรียน!$K30="ย้ายออก","ย้าย",IF(B33="","",IF(COUNTIF(B33:P33,0)&gt;1,"มผ",IF(R33&lt;$R$5,"มผ",IF(S33=0,"มผ",IF(T33=0,"มผ","ผ"))))))</f>
        <v/>
      </c>
      <c r="V33" s="111"/>
      <c r="W33" s="111"/>
      <c r="X33" s="111"/>
    </row>
    <row r="34" spans="1:24" ht="17.100000000000001" customHeight="1" x14ac:dyDescent="0.3">
      <c r="A34" s="312">
        <f t="shared" si="0"/>
        <v>29</v>
      </c>
      <c r="B34" s="133" t="str">
        <f>IF($W$2=1,IF(สรุปผลการประเมิน!G35="","",สรุปผลการประเมิน!G35),IF(สรุปผลการประเมิน!G65="","",สรุปผลการประเมิน!G65))</f>
        <v/>
      </c>
      <c r="C34" s="133" t="str">
        <f>IF($W$2=1,IF(สรุปผลการประเมิน!H35="","",สรุปผลการประเมิน!H35),IF(สรุปผลการประเมิน!H65="","",สรุปผลการประเมิน!H65))</f>
        <v/>
      </c>
      <c r="D34" s="133" t="str">
        <f>IF($W$2=1,IF(สรุปผลการประเมิน!I35="","",สรุปผลการประเมิน!I35),IF(สรุปผลการประเมิน!I65="","",สรุปผลการประเมิน!I65))</f>
        <v/>
      </c>
      <c r="E34" s="133" t="str">
        <f>IF($W$2=1,IF(สรุปผลการประเมิน!J35="","",สรุปผลการประเมิน!J35),IF(สรุปผลการประเมิน!J65="","",สรุปผลการประเมิน!J65))</f>
        <v/>
      </c>
      <c r="F34" s="133" t="str">
        <f>IF($W$2=1,IF(สรุปผลการประเมิน!K35="","",สรุปผลการประเมิน!K35),IF(สรุปผลการประเมิน!K65="","",สรุปผลการประเมิน!K65))</f>
        <v/>
      </c>
      <c r="G34" s="133" t="str">
        <f>IF($W$2=1,IF(สรุปผลการประเมิน!L35="","",สรุปผลการประเมิน!L35),IF(สรุปผลการประเมิน!L65="","",สรุปผลการประเมิน!L65))</f>
        <v/>
      </c>
      <c r="H34" s="133" t="str">
        <f>IF($W$2=1,IF(สรุปผลการประเมิน!M35="","",สรุปผลการประเมิน!M35),IF(สรุปผลการประเมิน!M65="","",สรุปผลการประเมิน!M65))</f>
        <v/>
      </c>
      <c r="I34" s="133" t="str">
        <f>IF($W$2=1,IF(สรุปผลการประเมิน!N35="","",สรุปผลการประเมิน!N35),IF(สรุปผลการประเมิน!N65="","",สรุปผลการประเมิน!N65))</f>
        <v/>
      </c>
      <c r="J34" s="133" t="str">
        <f>IF($W$2=1,IF(สรุปผลการประเมิน!O35="","",สรุปผลการประเมิน!O35),IF(สรุปผลการประเมิน!O65="","",สรุปผลการประเมิน!O65))</f>
        <v/>
      </c>
      <c r="K34" s="133" t="str">
        <f>IF($W$2=1,IF(สรุปผลการประเมิน!P35="","",สรุปผลการประเมิน!P35),IF(สรุปผลการประเมิน!P65="","",สรุปผลการประเมิน!P65))</f>
        <v/>
      </c>
      <c r="L34" s="133" t="str">
        <f>IF($W$2=1,IF(สรุปผลการประเมิน!Q35="","",สรุปผลการประเมิน!Q35),IF(สรุปผลการประเมิน!Q65="","",สรุปผลการประเมิน!Q65))</f>
        <v/>
      </c>
      <c r="M34" s="133" t="str">
        <f>IF($W$2=1,IF(สรุปผลการประเมิน!R35="","",สรุปผลการประเมิน!R35),IF(สรุปผลการประเมิน!R65="","",สรุปผลการประเมิน!R65))</f>
        <v/>
      </c>
      <c r="N34" s="133" t="str">
        <f>IF($W$2=1,IF(สรุปผลการประเมิน!S35="","",สรุปผลการประเมิน!S35),IF(สรุปผลการประเมิน!S65="","",สรุปผลการประเมิน!S65))</f>
        <v/>
      </c>
      <c r="O34" s="133" t="str">
        <f>IF($W$2=1,IF(สรุปผลการประเมิน!T35="","",สรุปผลการประเมิน!T35),IF(สรุปผลการประเมิน!T65="","",สรุปผลการประเมิน!T65))</f>
        <v/>
      </c>
      <c r="P34" s="133" t="str">
        <f>IF($W$2=1,IF(สรุปผลการประเมิน!U35="","",สรุปผลการประเมิน!U35),IF(สรุปผลการประเมิน!U65="","",สรุปผลการประเมิน!U65))</f>
        <v/>
      </c>
      <c r="Q34" s="319" t="str">
        <f>IF($W$2=1,IF(สรุปผลการประเมิน!AL35="","",สรุปผลการประเมิน!AL35),IF(สรุปผลการประเมิน!AL65="","",สรุปผลการประเมิน!AL65))</f>
        <v/>
      </c>
      <c r="R34" s="313" t="str">
        <f>IF($W$2=1,IF(สรุปผลการประเมิน!CN35="","",สรุปผลการประเมิน!CN35),IF(สรุปผลการประเมิน!CN65="","",สรุปผลการประเมิน!CN65))</f>
        <v/>
      </c>
      <c r="S34" s="313" t="str">
        <f>IF($W$2=1,IF(สรุปผลการประเมิน!BE35="","",สรุปผลการประเมิน!BE35),IF(สรุปผลการประเมิน!BE65="","",สรุปผลการประเมิน!BE65))</f>
        <v/>
      </c>
      <c r="T34" s="313" t="str">
        <f>IF($W$2=1,IF(สรุปผลการประเมิน!BW35="","",สรุปผลการประเมิน!BW35),IF(สรุปผลการประเมิน!BW65="","",สรุปผลการประเมิน!BW65))</f>
        <v/>
      </c>
      <c r="U34" s="313" t="str">
        <f>IF(ข้อมูลนักเรียน!$K31="ย้ายออก","ย้าย",IF(B34="","",IF(COUNTIF(B34:P34,0)&gt;1,"มผ",IF(R34&lt;$R$5,"มผ",IF(S34=0,"มผ",IF(T34=0,"มผ","ผ"))))))</f>
        <v/>
      </c>
      <c r="V34" s="111"/>
      <c r="W34" s="111"/>
      <c r="X34" s="111"/>
    </row>
    <row r="35" spans="1:24" ht="17.100000000000001" customHeight="1" x14ac:dyDescent="0.3">
      <c r="A35" s="312">
        <f t="shared" si="0"/>
        <v>30</v>
      </c>
      <c r="B35" s="133" t="str">
        <f>IF($W$2=1,IF(สรุปผลการประเมิน!G36="","",สรุปผลการประเมิน!G36),IF(สรุปผลการประเมิน!G66="","",สรุปผลการประเมิน!G66))</f>
        <v/>
      </c>
      <c r="C35" s="133" t="str">
        <f>IF($W$2=1,IF(สรุปผลการประเมิน!H36="","",สรุปผลการประเมิน!H36),IF(สรุปผลการประเมิน!H66="","",สรุปผลการประเมิน!H66))</f>
        <v/>
      </c>
      <c r="D35" s="133" t="str">
        <f>IF($W$2=1,IF(สรุปผลการประเมิน!I36="","",สรุปผลการประเมิน!I36),IF(สรุปผลการประเมิน!I66="","",สรุปผลการประเมิน!I66))</f>
        <v/>
      </c>
      <c r="E35" s="133" t="str">
        <f>IF($W$2=1,IF(สรุปผลการประเมิน!J36="","",สรุปผลการประเมิน!J36),IF(สรุปผลการประเมิน!J66="","",สรุปผลการประเมิน!J66))</f>
        <v/>
      </c>
      <c r="F35" s="133" t="str">
        <f>IF($W$2=1,IF(สรุปผลการประเมิน!K36="","",สรุปผลการประเมิน!K36),IF(สรุปผลการประเมิน!K66="","",สรุปผลการประเมิน!K66))</f>
        <v/>
      </c>
      <c r="G35" s="133" t="str">
        <f>IF($W$2=1,IF(สรุปผลการประเมิน!L36="","",สรุปผลการประเมิน!L36),IF(สรุปผลการประเมิน!L66="","",สรุปผลการประเมิน!L66))</f>
        <v/>
      </c>
      <c r="H35" s="133" t="str">
        <f>IF($W$2=1,IF(สรุปผลการประเมิน!M36="","",สรุปผลการประเมิน!M36),IF(สรุปผลการประเมิน!M66="","",สรุปผลการประเมิน!M66))</f>
        <v/>
      </c>
      <c r="I35" s="133" t="str">
        <f>IF($W$2=1,IF(สรุปผลการประเมิน!N36="","",สรุปผลการประเมิน!N36),IF(สรุปผลการประเมิน!N66="","",สรุปผลการประเมิน!N66))</f>
        <v/>
      </c>
      <c r="J35" s="133" t="str">
        <f>IF($W$2=1,IF(สรุปผลการประเมิน!O36="","",สรุปผลการประเมิน!O36),IF(สรุปผลการประเมิน!O66="","",สรุปผลการประเมิน!O66))</f>
        <v/>
      </c>
      <c r="K35" s="133" t="str">
        <f>IF($W$2=1,IF(สรุปผลการประเมิน!P36="","",สรุปผลการประเมิน!P36),IF(สรุปผลการประเมิน!P66="","",สรุปผลการประเมิน!P66))</f>
        <v/>
      </c>
      <c r="L35" s="133" t="str">
        <f>IF($W$2=1,IF(สรุปผลการประเมิน!Q36="","",สรุปผลการประเมิน!Q36),IF(สรุปผลการประเมิน!Q66="","",สรุปผลการประเมิน!Q66))</f>
        <v/>
      </c>
      <c r="M35" s="133" t="str">
        <f>IF($W$2=1,IF(สรุปผลการประเมิน!R36="","",สรุปผลการประเมิน!R36),IF(สรุปผลการประเมิน!R66="","",สรุปผลการประเมิน!R66))</f>
        <v/>
      </c>
      <c r="N35" s="133" t="str">
        <f>IF($W$2=1,IF(สรุปผลการประเมิน!S36="","",สรุปผลการประเมิน!S36),IF(สรุปผลการประเมิน!S66="","",สรุปผลการประเมิน!S66))</f>
        <v/>
      </c>
      <c r="O35" s="133" t="str">
        <f>IF($W$2=1,IF(สรุปผลการประเมิน!T36="","",สรุปผลการประเมิน!T36),IF(สรุปผลการประเมิน!T66="","",สรุปผลการประเมิน!T66))</f>
        <v/>
      </c>
      <c r="P35" s="133" t="str">
        <f>IF($W$2=1,IF(สรุปผลการประเมิน!U36="","",สรุปผลการประเมิน!U36),IF(สรุปผลการประเมิน!U66="","",สรุปผลการประเมิน!U66))</f>
        <v/>
      </c>
      <c r="Q35" s="319" t="str">
        <f>IF($W$2=1,IF(สรุปผลการประเมิน!AL36="","",สรุปผลการประเมิน!AL36),IF(สรุปผลการประเมิน!AL66="","",สรุปผลการประเมิน!AL66))</f>
        <v/>
      </c>
      <c r="R35" s="313" t="str">
        <f>IF($W$2=1,IF(สรุปผลการประเมิน!CN36="","",สรุปผลการประเมิน!CN36),IF(สรุปผลการประเมิน!CN66="","",สรุปผลการประเมิน!CN66))</f>
        <v/>
      </c>
      <c r="S35" s="313" t="str">
        <f>IF($W$2=1,IF(สรุปผลการประเมิน!BE36="","",สรุปผลการประเมิน!BE36),IF(สรุปผลการประเมิน!BE66="","",สรุปผลการประเมิน!BE66))</f>
        <v/>
      </c>
      <c r="T35" s="313" t="str">
        <f>IF($W$2=1,IF(สรุปผลการประเมิน!BW36="","",สรุปผลการประเมิน!BW36),IF(สรุปผลการประเมิน!BW66="","",สรุปผลการประเมิน!BW66))</f>
        <v/>
      </c>
      <c r="U35" s="313" t="str">
        <f>IF(ข้อมูลนักเรียน!$K32="ย้ายออก","ย้าย",IF(B35="","",IF(COUNTIF(B35:P35,0)&gt;1,"มผ",IF(R35&lt;$R$5,"มผ",IF(S35=0,"มผ",IF(T35=0,"มผ","ผ"))))))</f>
        <v/>
      </c>
      <c r="V35" s="111"/>
      <c r="W35" s="111"/>
      <c r="X35" s="111"/>
    </row>
    <row r="36" spans="1:24" ht="18.95" customHeight="1" x14ac:dyDescent="0.3"/>
    <row r="37" spans="1:24" ht="18.95" customHeight="1" x14ac:dyDescent="0.3"/>
    <row r="38" spans="1:24" ht="18.95" customHeight="1" x14ac:dyDescent="0.3"/>
  </sheetData>
  <protectedRanges>
    <protectedRange sqref="W1:W3" name="ช่วง1"/>
  </protectedRanges>
  <mergeCells count="6">
    <mergeCell ref="A1:U1"/>
    <mergeCell ref="R2:R4"/>
    <mergeCell ref="S2:S5"/>
    <mergeCell ref="T2:T5"/>
    <mergeCell ref="U2:U5"/>
    <mergeCell ref="Q2:Q5"/>
  </mergeCells>
  <conditionalFormatting sqref="Q6:R35">
    <cfRule type="cellIs" dxfId="3" priority="6" operator="equal">
      <formula>"ย้ายออก"</formula>
    </cfRule>
  </conditionalFormatting>
  <conditionalFormatting sqref="B6:P35">
    <cfRule type="cellIs" dxfId="2" priority="5" operator="equal">
      <formula>"-"</formula>
    </cfRule>
  </conditionalFormatting>
  <conditionalFormatting sqref="S6:U35">
    <cfRule type="cellIs" dxfId="1" priority="1" operator="equal">
      <formula>"ย้ายออก"</formula>
    </cfRule>
    <cfRule type="cellIs" dxfId="0" priority="4" operator="equal">
      <formula>"-"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611A3C2-12DD-425E-8147-AA8577D4E1D0}">
          <x14:formula1>
            <xm:f>รายการ!$M$2:$M$3</xm:f>
          </x14:formula1>
          <xm:sqref>W2</xm:sqref>
        </x14:dataValidation>
        <x14:dataValidation type="list" allowBlank="1" showInputMessage="1" showErrorMessage="1" xr:uid="{48EBA9D3-CCB2-4EF5-AA0E-AF5C039BBA00}">
          <x14:formula1>
            <xm:f>รายการ!$K$2:$K$37</xm:f>
          </x14:formula1>
          <xm:sqref>W1</xm:sqref>
        </x14:dataValidation>
      </x14:dataValidations>
    </ext>
  </extLst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1B1A-8474-4BC0-852F-56907CD1A862}">
  <sheetPr codeName="ShtBackCover"/>
  <dimension ref="A1:Z34"/>
  <sheetViews>
    <sheetView workbookViewId="0">
      <selection activeCell="V16" sqref="V16"/>
    </sheetView>
  </sheetViews>
  <sheetFormatPr defaultColWidth="5.625" defaultRowHeight="21" x14ac:dyDescent="0.45"/>
  <cols>
    <col min="1" max="1" width="2.625" style="134" customWidth="1"/>
    <col min="2" max="3" width="3.125" style="134" customWidth="1"/>
    <col min="4" max="23" width="3.625" style="134" customWidth="1"/>
    <col min="24" max="24" width="8.625" style="134" customWidth="1"/>
    <col min="25" max="25" width="23.75" style="134" customWidth="1"/>
    <col min="26" max="26" width="9.75" style="134" customWidth="1"/>
    <col min="27" max="16384" width="5.625" style="134"/>
  </cols>
  <sheetData>
    <row r="1" spans="1:26" ht="22.5" customHeight="1" x14ac:dyDescent="0.45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1"/>
      <c r="O1" s="165"/>
      <c r="P1" s="165"/>
      <c r="Q1" s="165"/>
      <c r="R1" s="165"/>
      <c r="S1" s="165"/>
      <c r="T1" s="165"/>
      <c r="U1" s="165"/>
      <c r="V1" s="165"/>
      <c r="W1" s="322"/>
      <c r="X1" s="469" t="s">
        <v>179</v>
      </c>
      <c r="Y1" s="465" t="s">
        <v>177</v>
      </c>
      <c r="Z1" s="453" t="str">
        <f>_xlfn.IFNA(IF(VLOOKUP(Y1,รายการ!$K$1:$L$37,2,FALSE)="","",HYPERLINK("#" &amp; VLOOKUP(Y1,รายการ!$K$1:$L$37,2,FALSE)  &amp; "","คลิก")),"")</f>
        <v>คลิก</v>
      </c>
    </row>
    <row r="2" spans="1:26" ht="20.25" customHeight="1" x14ac:dyDescent="0.45">
      <c r="A2" s="323"/>
      <c r="B2" s="636" t="s">
        <v>323</v>
      </c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324"/>
      <c r="X2" s="466"/>
      <c r="Y2" s="467"/>
      <c r="Z2" s="40"/>
    </row>
    <row r="3" spans="1:26" ht="20.25" customHeight="1" x14ac:dyDescent="0.45">
      <c r="A3" s="323"/>
      <c r="B3" s="636"/>
      <c r="C3" s="636"/>
      <c r="D3" s="636"/>
      <c r="E3" s="636"/>
      <c r="F3" s="636"/>
      <c r="G3" s="636"/>
      <c r="H3" s="636"/>
      <c r="I3" s="636"/>
      <c r="J3" s="636"/>
      <c r="K3" s="636"/>
      <c r="L3" s="636"/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324"/>
      <c r="X3" s="468"/>
      <c r="Y3" s="468"/>
      <c r="Z3" s="468"/>
    </row>
    <row r="4" spans="1:26" x14ac:dyDescent="0.45">
      <c r="A4" s="323"/>
      <c r="B4" s="974" t="s">
        <v>187</v>
      </c>
      <c r="C4" s="974"/>
      <c r="D4" s="974"/>
      <c r="E4" s="974"/>
      <c r="F4" s="974"/>
      <c r="G4" s="974"/>
      <c r="H4" s="974" t="s">
        <v>324</v>
      </c>
      <c r="I4" s="974"/>
      <c r="J4" s="974"/>
      <c r="K4" s="974"/>
      <c r="L4" s="974"/>
      <c r="M4" s="974"/>
      <c r="N4" s="974"/>
      <c r="O4" s="974"/>
      <c r="P4" s="974"/>
      <c r="Q4" s="974" t="s">
        <v>188</v>
      </c>
      <c r="R4" s="974"/>
      <c r="S4" s="974"/>
      <c r="T4" s="974"/>
      <c r="U4" s="974"/>
      <c r="V4" s="974"/>
      <c r="W4" s="324"/>
      <c r="X4" s="135"/>
      <c r="Y4" s="135"/>
      <c r="Z4" s="135"/>
    </row>
    <row r="5" spans="1:26" x14ac:dyDescent="0.45">
      <c r="A5" s="323"/>
      <c r="B5" s="972">
        <v>4</v>
      </c>
      <c r="C5" s="972"/>
      <c r="D5" s="972"/>
      <c r="E5" s="972"/>
      <c r="F5" s="972"/>
      <c r="G5" s="972"/>
      <c r="H5" s="973" t="s">
        <v>325</v>
      </c>
      <c r="I5" s="973"/>
      <c r="J5" s="973"/>
      <c r="K5" s="973"/>
      <c r="L5" s="973"/>
      <c r="M5" s="973"/>
      <c r="N5" s="973"/>
      <c r="O5" s="973"/>
      <c r="P5" s="973"/>
      <c r="Q5" s="972" t="s">
        <v>189</v>
      </c>
      <c r="R5" s="972"/>
      <c r="S5" s="972"/>
      <c r="T5" s="972"/>
      <c r="U5" s="972"/>
      <c r="V5" s="972"/>
      <c r="W5" s="323"/>
      <c r="X5" s="135"/>
      <c r="Y5" s="135"/>
      <c r="Z5" s="135"/>
    </row>
    <row r="6" spans="1:26" x14ac:dyDescent="0.45">
      <c r="A6" s="323"/>
      <c r="B6" s="972">
        <v>3.5</v>
      </c>
      <c r="C6" s="972"/>
      <c r="D6" s="972"/>
      <c r="E6" s="972"/>
      <c r="F6" s="972"/>
      <c r="G6" s="972"/>
      <c r="H6" s="973" t="s">
        <v>326</v>
      </c>
      <c r="I6" s="973"/>
      <c r="J6" s="973"/>
      <c r="K6" s="973"/>
      <c r="L6" s="973"/>
      <c r="M6" s="973"/>
      <c r="N6" s="973"/>
      <c r="O6" s="973"/>
      <c r="P6" s="973"/>
      <c r="Q6" s="972" t="s">
        <v>191</v>
      </c>
      <c r="R6" s="972"/>
      <c r="S6" s="972"/>
      <c r="T6" s="972"/>
      <c r="U6" s="972"/>
      <c r="V6" s="972"/>
      <c r="W6" s="323"/>
      <c r="X6" s="135"/>
      <c r="Y6" s="135"/>
      <c r="Z6" s="135"/>
    </row>
    <row r="7" spans="1:26" x14ac:dyDescent="0.45">
      <c r="A7" s="325"/>
      <c r="B7" s="972">
        <v>3</v>
      </c>
      <c r="C7" s="972"/>
      <c r="D7" s="972"/>
      <c r="E7" s="972"/>
      <c r="F7" s="972"/>
      <c r="G7" s="972"/>
      <c r="H7" s="973" t="s">
        <v>327</v>
      </c>
      <c r="I7" s="973"/>
      <c r="J7" s="973"/>
      <c r="K7" s="973"/>
      <c r="L7" s="973"/>
      <c r="M7" s="973"/>
      <c r="N7" s="973"/>
      <c r="O7" s="973"/>
      <c r="P7" s="973"/>
      <c r="Q7" s="972" t="s">
        <v>193</v>
      </c>
      <c r="R7" s="972"/>
      <c r="S7" s="972"/>
      <c r="T7" s="972"/>
      <c r="U7" s="972"/>
      <c r="V7" s="972"/>
      <c r="W7" s="325"/>
      <c r="X7" s="135"/>
      <c r="Y7" s="135"/>
      <c r="Z7" s="135"/>
    </row>
    <row r="8" spans="1:26" x14ac:dyDescent="0.45">
      <c r="A8" s="325"/>
      <c r="B8" s="972">
        <v>2.5</v>
      </c>
      <c r="C8" s="972"/>
      <c r="D8" s="972"/>
      <c r="E8" s="972"/>
      <c r="F8" s="972"/>
      <c r="G8" s="972"/>
      <c r="H8" s="973" t="s">
        <v>328</v>
      </c>
      <c r="I8" s="973"/>
      <c r="J8" s="973"/>
      <c r="K8" s="973"/>
      <c r="L8" s="973"/>
      <c r="M8" s="973"/>
      <c r="N8" s="973"/>
      <c r="O8" s="973"/>
      <c r="P8" s="973"/>
      <c r="Q8" s="972" t="s">
        <v>195</v>
      </c>
      <c r="R8" s="972"/>
      <c r="S8" s="972"/>
      <c r="T8" s="972"/>
      <c r="U8" s="972"/>
      <c r="V8" s="972"/>
      <c r="W8" s="325"/>
      <c r="X8" s="135"/>
      <c r="Y8" s="135"/>
      <c r="Z8" s="135"/>
    </row>
    <row r="9" spans="1:26" x14ac:dyDescent="0.45">
      <c r="A9" s="325"/>
      <c r="B9" s="972">
        <v>2</v>
      </c>
      <c r="C9" s="972"/>
      <c r="D9" s="972"/>
      <c r="E9" s="972"/>
      <c r="F9" s="972"/>
      <c r="G9" s="972"/>
      <c r="H9" s="973" t="s">
        <v>329</v>
      </c>
      <c r="I9" s="973"/>
      <c r="J9" s="973"/>
      <c r="K9" s="973"/>
      <c r="L9" s="973"/>
      <c r="M9" s="973"/>
      <c r="N9" s="973"/>
      <c r="O9" s="973"/>
      <c r="P9" s="973"/>
      <c r="Q9" s="972" t="s">
        <v>190</v>
      </c>
      <c r="R9" s="972"/>
      <c r="S9" s="972"/>
      <c r="T9" s="972"/>
      <c r="U9" s="972"/>
      <c r="V9" s="972"/>
      <c r="W9" s="325"/>
      <c r="X9" s="135"/>
      <c r="Y9" s="135"/>
      <c r="Z9" s="135"/>
    </row>
    <row r="10" spans="1:26" ht="21" customHeight="1" x14ac:dyDescent="0.45">
      <c r="A10" s="323"/>
      <c r="B10" s="972">
        <v>1.5</v>
      </c>
      <c r="C10" s="972"/>
      <c r="D10" s="972"/>
      <c r="E10" s="972"/>
      <c r="F10" s="972"/>
      <c r="G10" s="972"/>
      <c r="H10" s="973" t="s">
        <v>330</v>
      </c>
      <c r="I10" s="973"/>
      <c r="J10" s="973"/>
      <c r="K10" s="973"/>
      <c r="L10" s="973"/>
      <c r="M10" s="973"/>
      <c r="N10" s="973"/>
      <c r="O10" s="973"/>
      <c r="P10" s="973"/>
      <c r="Q10" s="972" t="s">
        <v>192</v>
      </c>
      <c r="R10" s="972"/>
      <c r="S10" s="972"/>
      <c r="T10" s="972"/>
      <c r="U10" s="972"/>
      <c r="V10" s="972"/>
      <c r="W10" s="323"/>
      <c r="X10" s="135"/>
      <c r="Y10" s="135"/>
      <c r="Z10" s="135"/>
    </row>
    <row r="11" spans="1:26" x14ac:dyDescent="0.45">
      <c r="A11" s="323"/>
      <c r="B11" s="972">
        <v>1</v>
      </c>
      <c r="C11" s="972"/>
      <c r="D11" s="972"/>
      <c r="E11" s="972"/>
      <c r="F11" s="972"/>
      <c r="G11" s="972"/>
      <c r="H11" s="973" t="s">
        <v>331</v>
      </c>
      <c r="I11" s="973"/>
      <c r="J11" s="973"/>
      <c r="K11" s="973"/>
      <c r="L11" s="973"/>
      <c r="M11" s="973"/>
      <c r="N11" s="973"/>
      <c r="O11" s="973"/>
      <c r="P11" s="973"/>
      <c r="Q11" s="972" t="s">
        <v>194</v>
      </c>
      <c r="R11" s="972"/>
      <c r="S11" s="972"/>
      <c r="T11" s="972"/>
      <c r="U11" s="972"/>
      <c r="V11" s="972"/>
      <c r="W11" s="323"/>
      <c r="X11" s="135"/>
      <c r="Y11" s="135"/>
      <c r="Z11" s="135"/>
    </row>
    <row r="12" spans="1:26" x14ac:dyDescent="0.45">
      <c r="A12" s="323"/>
      <c r="B12" s="972">
        <v>0</v>
      </c>
      <c r="C12" s="972"/>
      <c r="D12" s="972"/>
      <c r="E12" s="972"/>
      <c r="F12" s="972"/>
      <c r="G12" s="972"/>
      <c r="H12" s="973" t="s">
        <v>332</v>
      </c>
      <c r="I12" s="973"/>
      <c r="J12" s="973"/>
      <c r="K12" s="973"/>
      <c r="L12" s="973"/>
      <c r="M12" s="973"/>
      <c r="N12" s="973"/>
      <c r="O12" s="973"/>
      <c r="P12" s="973"/>
      <c r="Q12" s="972" t="s">
        <v>196</v>
      </c>
      <c r="R12" s="972"/>
      <c r="S12" s="972"/>
      <c r="T12" s="972"/>
      <c r="U12" s="972"/>
      <c r="V12" s="972"/>
      <c r="W12" s="323"/>
      <c r="X12" s="135"/>
      <c r="Y12" s="135"/>
      <c r="Z12" s="135"/>
    </row>
    <row r="13" spans="1:26" x14ac:dyDescent="0.45">
      <c r="A13" s="323"/>
      <c r="B13" s="326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7"/>
      <c r="Q13" s="327"/>
      <c r="R13" s="327"/>
      <c r="S13" s="327"/>
      <c r="T13" s="327"/>
      <c r="U13" s="328"/>
      <c r="V13" s="328"/>
      <c r="W13" s="323"/>
      <c r="X13" s="135"/>
      <c r="Y13" s="135"/>
      <c r="Z13" s="135"/>
    </row>
    <row r="14" spans="1:26" ht="21" customHeight="1" x14ac:dyDescent="0.45">
      <c r="A14" s="329"/>
      <c r="B14" s="975" t="s">
        <v>161</v>
      </c>
      <c r="C14" s="975"/>
      <c r="D14" s="975"/>
      <c r="E14" s="975"/>
      <c r="F14" s="975"/>
      <c r="G14" s="976" t="s">
        <v>333</v>
      </c>
      <c r="H14" s="976"/>
      <c r="I14" s="976"/>
      <c r="J14" s="976"/>
      <c r="K14" s="976"/>
      <c r="L14" s="976"/>
      <c r="M14" s="976"/>
      <c r="N14" s="976"/>
      <c r="O14" s="976"/>
      <c r="P14" s="976"/>
      <c r="Q14" s="976"/>
      <c r="R14" s="976"/>
      <c r="S14" s="976"/>
      <c r="T14" s="976"/>
      <c r="U14" s="976"/>
      <c r="V14" s="976"/>
      <c r="W14" s="326"/>
      <c r="X14" s="135"/>
      <c r="Y14" s="135"/>
      <c r="Z14" s="135"/>
    </row>
    <row r="15" spans="1:26" x14ac:dyDescent="0.45">
      <c r="A15" s="329"/>
      <c r="B15" s="975" t="s">
        <v>334</v>
      </c>
      <c r="C15" s="975"/>
      <c r="D15" s="975"/>
      <c r="E15" s="975"/>
      <c r="F15" s="975"/>
      <c r="G15" s="977" t="s">
        <v>335</v>
      </c>
      <c r="H15" s="977"/>
      <c r="I15" s="977"/>
      <c r="J15" s="977"/>
      <c r="K15" s="977"/>
      <c r="L15" s="977"/>
      <c r="M15" s="977"/>
      <c r="N15" s="977"/>
      <c r="O15" s="977"/>
      <c r="P15" s="977"/>
      <c r="Q15" s="977"/>
      <c r="R15" s="977"/>
      <c r="S15" s="977"/>
      <c r="T15" s="977"/>
      <c r="U15" s="977"/>
      <c r="V15" s="977"/>
      <c r="W15" s="326"/>
      <c r="X15" s="135"/>
      <c r="Y15" s="135"/>
      <c r="Z15" s="135"/>
    </row>
    <row r="16" spans="1:26" x14ac:dyDescent="0.45">
      <c r="A16" s="329"/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O16" s="323"/>
      <c r="P16" s="330"/>
      <c r="Q16" s="330"/>
      <c r="R16" s="330"/>
      <c r="S16" s="323"/>
      <c r="T16" s="323"/>
      <c r="U16" s="326"/>
      <c r="V16" s="326"/>
      <c r="W16" s="326"/>
      <c r="X16" s="135"/>
      <c r="Y16" s="135"/>
      <c r="Z16" s="135"/>
    </row>
    <row r="17" spans="1:26" ht="22.5" x14ac:dyDescent="0.45">
      <c r="A17" s="329"/>
      <c r="B17" s="323" t="s">
        <v>336</v>
      </c>
      <c r="C17" s="323"/>
      <c r="D17" s="323"/>
      <c r="E17" s="323"/>
      <c r="F17" s="323"/>
      <c r="G17" s="165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23"/>
      <c r="U17" s="323"/>
      <c r="V17" s="323"/>
      <c r="W17" s="326"/>
      <c r="X17" s="135"/>
      <c r="Y17" s="135"/>
      <c r="Z17" s="135"/>
    </row>
    <row r="18" spans="1:26" x14ac:dyDescent="0.45">
      <c r="A18" s="329"/>
      <c r="B18" s="974" t="s">
        <v>129</v>
      </c>
      <c r="C18" s="974"/>
      <c r="D18" s="974"/>
      <c r="E18" s="974"/>
      <c r="F18" s="974"/>
      <c r="G18" s="974"/>
      <c r="H18" s="974" t="s">
        <v>324</v>
      </c>
      <c r="I18" s="974"/>
      <c r="J18" s="974"/>
      <c r="K18" s="974"/>
      <c r="L18" s="974"/>
      <c r="M18" s="974"/>
      <c r="N18" s="974"/>
      <c r="O18" s="974"/>
      <c r="P18" s="974"/>
      <c r="Q18" s="974" t="s">
        <v>188</v>
      </c>
      <c r="R18" s="974"/>
      <c r="S18" s="974"/>
      <c r="T18" s="974"/>
      <c r="U18" s="974"/>
      <c r="V18" s="974"/>
      <c r="W18" s="326"/>
      <c r="X18" s="135"/>
      <c r="Y18" s="135"/>
      <c r="Z18" s="135"/>
    </row>
    <row r="19" spans="1:26" x14ac:dyDescent="0.45">
      <c r="A19" s="329"/>
      <c r="B19" s="972">
        <v>3</v>
      </c>
      <c r="C19" s="972"/>
      <c r="D19" s="972"/>
      <c r="E19" s="972"/>
      <c r="F19" s="972"/>
      <c r="G19" s="972"/>
      <c r="H19" s="973" t="s">
        <v>337</v>
      </c>
      <c r="I19" s="973"/>
      <c r="J19" s="973"/>
      <c r="K19" s="973"/>
      <c r="L19" s="973"/>
      <c r="M19" s="973"/>
      <c r="N19" s="973"/>
      <c r="O19" s="973"/>
      <c r="P19" s="973"/>
      <c r="Q19" s="972" t="str">
        <f>ตั้งค่าการประเมิน!C4 &amp; " - " &amp; ตั้งค่าการประเมิน!D4</f>
        <v>2.5 - 3</v>
      </c>
      <c r="R19" s="972"/>
      <c r="S19" s="972"/>
      <c r="T19" s="972"/>
      <c r="U19" s="972"/>
      <c r="V19" s="972"/>
      <c r="W19" s="326"/>
      <c r="X19" s="135"/>
      <c r="Y19" s="135"/>
      <c r="Z19" s="135"/>
    </row>
    <row r="20" spans="1:26" x14ac:dyDescent="0.45">
      <c r="A20" s="329"/>
      <c r="B20" s="972">
        <v>2</v>
      </c>
      <c r="C20" s="972"/>
      <c r="D20" s="972"/>
      <c r="E20" s="972"/>
      <c r="F20" s="972"/>
      <c r="G20" s="972"/>
      <c r="H20" s="973" t="s">
        <v>338</v>
      </c>
      <c r="I20" s="973"/>
      <c r="J20" s="973"/>
      <c r="K20" s="973"/>
      <c r="L20" s="973"/>
      <c r="M20" s="973"/>
      <c r="N20" s="973"/>
      <c r="O20" s="973"/>
      <c r="P20" s="973"/>
      <c r="Q20" s="972" t="str">
        <f>ตั้งค่าการประเมิน!C5 &amp; " - " &amp; ตั้งค่าการประเมิน!D5</f>
        <v>1.5 - 2.49</v>
      </c>
      <c r="R20" s="972"/>
      <c r="S20" s="972"/>
      <c r="T20" s="972"/>
      <c r="U20" s="972"/>
      <c r="V20" s="972"/>
      <c r="W20" s="326"/>
      <c r="X20" s="135"/>
      <c r="Y20" s="135"/>
      <c r="Z20" s="135"/>
    </row>
    <row r="21" spans="1:26" x14ac:dyDescent="0.45">
      <c r="A21" s="329"/>
      <c r="B21" s="972">
        <v>1</v>
      </c>
      <c r="C21" s="972"/>
      <c r="D21" s="972"/>
      <c r="E21" s="972"/>
      <c r="F21" s="972"/>
      <c r="G21" s="972"/>
      <c r="H21" s="973" t="s">
        <v>339</v>
      </c>
      <c r="I21" s="973"/>
      <c r="J21" s="973"/>
      <c r="K21" s="973"/>
      <c r="L21" s="973"/>
      <c r="M21" s="973"/>
      <c r="N21" s="973"/>
      <c r="O21" s="973"/>
      <c r="P21" s="973"/>
      <c r="Q21" s="972" t="str">
        <f>ตั้งค่าการประเมิน!C6 &amp; " - " &amp; ตั้งค่าการประเมิน!D6</f>
        <v>1 - 1.49</v>
      </c>
      <c r="R21" s="972"/>
      <c r="S21" s="972"/>
      <c r="T21" s="972"/>
      <c r="U21" s="972"/>
      <c r="V21" s="972"/>
      <c r="W21" s="326"/>
      <c r="X21" s="135"/>
      <c r="Y21" s="135"/>
      <c r="Z21" s="135"/>
    </row>
    <row r="22" spans="1:26" x14ac:dyDescent="0.45">
      <c r="A22" s="329"/>
      <c r="B22" s="972">
        <v>0</v>
      </c>
      <c r="C22" s="972"/>
      <c r="D22" s="972"/>
      <c r="E22" s="972"/>
      <c r="F22" s="972"/>
      <c r="G22" s="972"/>
      <c r="H22" s="973" t="s">
        <v>340</v>
      </c>
      <c r="I22" s="973"/>
      <c r="J22" s="973"/>
      <c r="K22" s="973"/>
      <c r="L22" s="973"/>
      <c r="M22" s="973"/>
      <c r="N22" s="973"/>
      <c r="O22" s="973"/>
      <c r="P22" s="973"/>
      <c r="Q22" s="972" t="str">
        <f>ตั้งค่าการประเมิน!C7 &amp; " - " &amp; ตั้งค่าการประเมิน!D7</f>
        <v>0 - 0.99</v>
      </c>
      <c r="R22" s="972"/>
      <c r="S22" s="972"/>
      <c r="T22" s="972"/>
      <c r="U22" s="972"/>
      <c r="V22" s="972"/>
      <c r="W22" s="326"/>
      <c r="X22" s="135"/>
      <c r="Y22" s="135"/>
      <c r="Z22" s="135"/>
    </row>
    <row r="23" spans="1:26" x14ac:dyDescent="0.45">
      <c r="A23" s="329"/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6"/>
      <c r="X23" s="135"/>
      <c r="Y23" s="135"/>
      <c r="Z23" s="135"/>
    </row>
    <row r="24" spans="1:26" x14ac:dyDescent="0.45">
      <c r="A24" s="329"/>
      <c r="B24" s="323" t="s">
        <v>341</v>
      </c>
      <c r="C24" s="323"/>
      <c r="D24" s="323"/>
      <c r="E24" s="326"/>
      <c r="F24" s="326"/>
      <c r="G24" s="326"/>
      <c r="H24" s="326"/>
      <c r="I24" s="980" t="s">
        <v>342</v>
      </c>
      <c r="J24" s="980"/>
      <c r="K24" s="980"/>
      <c r="L24" s="980"/>
      <c r="M24" s="980"/>
      <c r="N24" s="980"/>
      <c r="O24" s="980"/>
      <c r="P24" s="980"/>
      <c r="Q24" s="980"/>
      <c r="R24" s="980"/>
      <c r="S24" s="980"/>
      <c r="T24" s="980"/>
      <c r="U24" s="980"/>
      <c r="V24" s="980"/>
      <c r="W24" s="326"/>
      <c r="X24" s="135"/>
      <c r="Y24" s="135"/>
      <c r="Z24" s="135"/>
    </row>
    <row r="25" spans="1:26" x14ac:dyDescent="0.45">
      <c r="A25" s="329"/>
      <c r="B25" s="323"/>
      <c r="C25" s="326"/>
      <c r="D25" s="331"/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135"/>
      <c r="Y25" s="135"/>
      <c r="Z25" s="135"/>
    </row>
    <row r="26" spans="1:26" x14ac:dyDescent="0.45">
      <c r="A26" s="329"/>
      <c r="B26" s="975" t="s">
        <v>343</v>
      </c>
      <c r="C26" s="975"/>
      <c r="D26" s="975"/>
      <c r="E26" s="975"/>
      <c r="F26" s="975"/>
      <c r="G26" s="975"/>
      <c r="H26" s="975"/>
      <c r="I26" s="329" t="s">
        <v>344</v>
      </c>
      <c r="J26" s="979" t="s">
        <v>345</v>
      </c>
      <c r="K26" s="979"/>
      <c r="L26" s="979"/>
      <c r="M26" s="979"/>
      <c r="N26" s="979"/>
      <c r="O26" s="979"/>
      <c r="P26" s="979"/>
      <c r="Q26" s="326"/>
      <c r="R26" s="326"/>
      <c r="S26" s="326"/>
      <c r="T26" s="326"/>
      <c r="U26" s="326"/>
      <c r="V26" s="326"/>
      <c r="W26" s="326"/>
      <c r="X26" s="135"/>
      <c r="Y26" s="135"/>
      <c r="Z26" s="135"/>
    </row>
    <row r="27" spans="1:26" x14ac:dyDescent="0.45">
      <c r="A27" s="329"/>
      <c r="B27" s="323"/>
      <c r="C27" s="323"/>
      <c r="D27" s="323"/>
      <c r="E27" s="323"/>
      <c r="F27" s="323"/>
      <c r="G27" s="323"/>
      <c r="H27" s="323"/>
      <c r="I27" s="323"/>
      <c r="J27" s="978" t="s">
        <v>346</v>
      </c>
      <c r="K27" s="978"/>
      <c r="L27" s="978"/>
      <c r="M27" s="978"/>
      <c r="N27" s="978"/>
      <c r="O27" s="978"/>
      <c r="P27" s="978"/>
      <c r="Q27" s="323"/>
      <c r="R27" s="323"/>
      <c r="S27" s="323"/>
      <c r="T27" s="323"/>
      <c r="U27" s="323"/>
      <c r="V27" s="323"/>
      <c r="W27" s="326"/>
      <c r="X27" s="135"/>
      <c r="Y27" s="135"/>
      <c r="Z27" s="135"/>
    </row>
    <row r="28" spans="1:26" x14ac:dyDescent="0.45">
      <c r="A28" s="329"/>
      <c r="B28" s="323"/>
      <c r="C28" s="323"/>
      <c r="D28" s="323"/>
      <c r="E28" s="323"/>
      <c r="F28" s="323"/>
      <c r="G28" s="323"/>
      <c r="H28" s="323"/>
      <c r="I28" s="326"/>
      <c r="J28" s="326"/>
      <c r="K28" s="326"/>
      <c r="L28" s="326"/>
      <c r="M28" s="326"/>
      <c r="N28" s="326"/>
      <c r="O28" s="326"/>
      <c r="P28" s="326"/>
      <c r="Q28" s="323"/>
      <c r="R28" s="323"/>
      <c r="S28" s="323"/>
      <c r="T28" s="323"/>
      <c r="U28" s="323"/>
      <c r="V28" s="323"/>
      <c r="W28" s="326"/>
      <c r="X28" s="135"/>
      <c r="Y28" s="135"/>
      <c r="Z28" s="135"/>
    </row>
    <row r="29" spans="1:26" x14ac:dyDescent="0.45">
      <c r="A29" s="323"/>
      <c r="B29" s="975" t="s">
        <v>347</v>
      </c>
      <c r="C29" s="975"/>
      <c r="D29" s="975"/>
      <c r="E29" s="975"/>
      <c r="F29" s="975"/>
      <c r="G29" s="975"/>
      <c r="H29" s="975"/>
      <c r="I29" s="329" t="s">
        <v>344</v>
      </c>
      <c r="J29" s="979" t="s">
        <v>348</v>
      </c>
      <c r="K29" s="979"/>
      <c r="L29" s="979"/>
      <c r="M29" s="979"/>
      <c r="N29" s="979"/>
      <c r="O29" s="979"/>
      <c r="P29" s="979"/>
      <c r="Q29" s="323"/>
      <c r="R29" s="323"/>
      <c r="S29" s="323"/>
      <c r="T29" s="323"/>
      <c r="U29" s="323"/>
      <c r="V29" s="323"/>
      <c r="W29" s="323"/>
      <c r="X29" s="135"/>
      <c r="Y29" s="135"/>
      <c r="Z29" s="135"/>
    </row>
    <row r="30" spans="1:26" x14ac:dyDescent="0.45">
      <c r="A30" s="323"/>
      <c r="B30" s="323"/>
      <c r="C30" s="323"/>
      <c r="D30" s="323"/>
      <c r="E30" s="323"/>
      <c r="F30" s="323"/>
      <c r="G30" s="323"/>
      <c r="H30" s="323"/>
      <c r="I30" s="323"/>
      <c r="J30" s="978" t="s">
        <v>349</v>
      </c>
      <c r="K30" s="978"/>
      <c r="L30" s="978"/>
      <c r="M30" s="978"/>
      <c r="N30" s="978"/>
      <c r="O30" s="978"/>
      <c r="P30" s="978"/>
      <c r="Q30" s="323"/>
      <c r="R30" s="323"/>
      <c r="S30" s="323"/>
      <c r="T30" s="323"/>
      <c r="U30" s="323"/>
      <c r="V30" s="323"/>
      <c r="W30" s="323"/>
      <c r="X30" s="135"/>
      <c r="Y30" s="135"/>
      <c r="Z30" s="135"/>
    </row>
    <row r="31" spans="1:26" ht="22.5" customHeight="1" x14ac:dyDescent="0.45">
      <c r="A31" s="323"/>
      <c r="B31" s="324"/>
      <c r="C31" s="324"/>
      <c r="D31" s="328"/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30"/>
      <c r="U31" s="330"/>
      <c r="V31" s="330"/>
      <c r="W31" s="326"/>
      <c r="X31" s="135"/>
      <c r="Y31" s="135"/>
      <c r="Z31" s="135"/>
    </row>
    <row r="32" spans="1:26" x14ac:dyDescent="0.45">
      <c r="A32" s="323"/>
      <c r="B32" s="975" t="s">
        <v>350</v>
      </c>
      <c r="C32" s="975"/>
      <c r="D32" s="975"/>
      <c r="E32" s="975"/>
      <c r="F32" s="975"/>
      <c r="G32" s="975"/>
      <c r="H32" s="975"/>
      <c r="I32" s="329" t="s">
        <v>344</v>
      </c>
      <c r="J32" s="979" t="s">
        <v>351</v>
      </c>
      <c r="K32" s="979"/>
      <c r="L32" s="979"/>
      <c r="M32" s="979"/>
      <c r="N32" s="979"/>
      <c r="O32" s="979"/>
      <c r="P32" s="979"/>
      <c r="Q32" s="328"/>
      <c r="R32" s="328"/>
      <c r="S32" s="328"/>
      <c r="T32" s="330"/>
      <c r="U32" s="330"/>
      <c r="V32" s="330"/>
      <c r="W32" s="326"/>
      <c r="X32" s="135"/>
      <c r="Y32" s="135"/>
      <c r="Z32" s="135"/>
    </row>
    <row r="33" spans="1:26" x14ac:dyDescent="0.45">
      <c r="A33" s="323"/>
      <c r="B33" s="323"/>
      <c r="C33" s="323"/>
      <c r="D33" s="323"/>
      <c r="E33" s="323"/>
      <c r="F33" s="323"/>
      <c r="G33" s="323"/>
      <c r="H33" s="323"/>
      <c r="I33" s="323"/>
      <c r="J33" s="978" t="s">
        <v>352</v>
      </c>
      <c r="K33" s="978"/>
      <c r="L33" s="978"/>
      <c r="M33" s="978"/>
      <c r="N33" s="978"/>
      <c r="O33" s="978"/>
      <c r="P33" s="978"/>
      <c r="Q33" s="328"/>
      <c r="R33" s="328"/>
      <c r="S33" s="328"/>
      <c r="T33" s="330"/>
      <c r="U33" s="330"/>
      <c r="V33" s="330"/>
      <c r="W33" s="324"/>
      <c r="X33" s="135"/>
      <c r="Y33" s="135"/>
      <c r="Z33" s="135"/>
    </row>
    <row r="34" spans="1:26" ht="12.75" customHeight="1" x14ac:dyDescent="0.45">
      <c r="A34" s="323"/>
      <c r="B34" s="323"/>
      <c r="C34" s="323"/>
      <c r="D34" s="323"/>
      <c r="E34" s="323"/>
      <c r="F34" s="323"/>
      <c r="G34" s="332"/>
      <c r="H34" s="331"/>
      <c r="I34" s="331"/>
      <c r="J34" s="332"/>
      <c r="K34" s="331"/>
      <c r="L34" s="331"/>
      <c r="M34" s="332"/>
      <c r="N34" s="331"/>
      <c r="O34" s="324"/>
      <c r="P34" s="324"/>
      <c r="Q34" s="324"/>
      <c r="R34" s="324"/>
      <c r="S34" s="324"/>
      <c r="T34" s="324"/>
      <c r="U34" s="324"/>
      <c r="V34" s="324"/>
      <c r="W34" s="324"/>
      <c r="X34" s="135"/>
      <c r="Y34" s="135"/>
      <c r="Z34" s="135"/>
    </row>
  </sheetData>
  <protectedRanges>
    <protectedRange sqref="Y1" name="ช่วง1"/>
  </protectedRanges>
  <mergeCells count="57">
    <mergeCell ref="J30:P30"/>
    <mergeCell ref="B32:H32"/>
    <mergeCell ref="J32:P32"/>
    <mergeCell ref="J33:P33"/>
    <mergeCell ref="I24:V24"/>
    <mergeCell ref="B26:H26"/>
    <mergeCell ref="J26:P26"/>
    <mergeCell ref="J27:P27"/>
    <mergeCell ref="B29:H29"/>
    <mergeCell ref="J29:P29"/>
    <mergeCell ref="H21:P21"/>
    <mergeCell ref="Q21:V21"/>
    <mergeCell ref="B22:G22"/>
    <mergeCell ref="H22:P22"/>
    <mergeCell ref="Q22:V22"/>
    <mergeCell ref="H19:P19"/>
    <mergeCell ref="Q19:V19"/>
    <mergeCell ref="B20:G20"/>
    <mergeCell ref="H20:P20"/>
    <mergeCell ref="Q20:V20"/>
    <mergeCell ref="B14:F14"/>
    <mergeCell ref="G14:V14"/>
    <mergeCell ref="B15:F15"/>
    <mergeCell ref="G15:V15"/>
    <mergeCell ref="B18:G18"/>
    <mergeCell ref="H18:P18"/>
    <mergeCell ref="Q18:V18"/>
    <mergeCell ref="Q10:V10"/>
    <mergeCell ref="B11:G11"/>
    <mergeCell ref="H11:P11"/>
    <mergeCell ref="Q11:V11"/>
    <mergeCell ref="B12:G12"/>
    <mergeCell ref="H12:P12"/>
    <mergeCell ref="Q12:V12"/>
    <mergeCell ref="B2:V3"/>
    <mergeCell ref="B4:G4"/>
    <mergeCell ref="H4:P4"/>
    <mergeCell ref="Q4:V4"/>
    <mergeCell ref="B5:G5"/>
    <mergeCell ref="H5:P5"/>
    <mergeCell ref="Q5:V5"/>
    <mergeCell ref="B6:G6"/>
    <mergeCell ref="H6:P6"/>
    <mergeCell ref="Q6:V6"/>
    <mergeCell ref="B19:G19"/>
    <mergeCell ref="B21:G21"/>
    <mergeCell ref="B7:G7"/>
    <mergeCell ref="H7:P7"/>
    <mergeCell ref="Q7:V7"/>
    <mergeCell ref="B8:G8"/>
    <mergeCell ref="H8:P8"/>
    <mergeCell ref="Q8:V8"/>
    <mergeCell ref="B9:G9"/>
    <mergeCell ref="H9:P9"/>
    <mergeCell ref="Q9:V9"/>
    <mergeCell ref="B10:G10"/>
    <mergeCell ref="H10:P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6799B65-7318-4E2A-B55C-C44E26129ABA}">
          <x14:formula1>
            <xm:f>รายการ!$K$2:$K$37</xm:f>
          </x14:formula1>
          <xm:sqref>Y1</xm:sqref>
        </x14:dataValidation>
      </x14:dataValidations>
    </ext>
  </extLst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21043-1190-453C-8341-0C101D0A6F93}">
  <sheetPr codeName="Sheet126">
    <tabColor theme="1" tint="0.34998626667073579"/>
    <pageSetUpPr fitToPage="1"/>
  </sheetPr>
  <dimension ref="A1:L32"/>
  <sheetViews>
    <sheetView zoomScale="90" zoomScaleNormal="90" workbookViewId="0">
      <selection activeCell="K16" sqref="K16"/>
    </sheetView>
  </sheetViews>
  <sheetFormatPr defaultColWidth="5.625" defaultRowHeight="18.75" x14ac:dyDescent="0.3"/>
  <cols>
    <col min="1" max="9" width="9" style="1" customWidth="1"/>
    <col min="10" max="10" width="11.25" style="1" customWidth="1"/>
    <col min="11" max="11" width="23.75" style="1" customWidth="1"/>
    <col min="12" max="12" width="9.75" style="1" customWidth="1"/>
    <col min="13" max="16384" width="5.625" style="1"/>
  </cols>
  <sheetData>
    <row r="1" spans="1:12" ht="23.25" x14ac:dyDescent="0.35">
      <c r="A1" s="165"/>
      <c r="B1" s="165"/>
      <c r="C1" s="165"/>
      <c r="D1" s="165"/>
      <c r="E1" s="165"/>
      <c r="F1" s="165"/>
      <c r="G1" s="165"/>
      <c r="H1" s="165"/>
      <c r="I1" s="333" t="s">
        <v>353</v>
      </c>
      <c r="J1" s="469" t="s">
        <v>179</v>
      </c>
      <c r="K1" s="465" t="s">
        <v>177</v>
      </c>
      <c r="L1" s="453" t="str">
        <f>_xlfn.IFNA(IF(VLOOKUP(K1,รายการ!$K$1:$L$37,2,FALSE)="","",HYPERLINK("#" &amp; VLOOKUP(K1,รายการ!$K$1:$L$37,2,FALSE)  &amp; "","คลิก")),"")</f>
        <v>คลิก</v>
      </c>
    </row>
    <row r="2" spans="1:12" ht="23.25" x14ac:dyDescent="0.35">
      <c r="A2" s="165"/>
      <c r="B2" s="165"/>
      <c r="C2" s="165"/>
      <c r="D2" s="165"/>
      <c r="E2" s="165"/>
      <c r="F2" s="165"/>
      <c r="G2" s="165"/>
      <c r="H2" s="165"/>
      <c r="I2" s="333"/>
      <c r="J2" s="344" t="s">
        <v>362</v>
      </c>
      <c r="K2" s="140">
        <v>9</v>
      </c>
      <c r="L2" s="345"/>
    </row>
    <row r="3" spans="1:12" ht="21" x14ac:dyDescent="0.35">
      <c r="A3" s="165"/>
      <c r="B3" s="165"/>
      <c r="C3" s="165"/>
      <c r="D3" s="165"/>
      <c r="E3" s="165"/>
      <c r="F3" s="165"/>
      <c r="G3" s="165"/>
      <c r="H3" s="165"/>
      <c r="I3" s="333"/>
      <c r="J3" s="111"/>
      <c r="K3" s="111"/>
      <c r="L3" s="111"/>
    </row>
    <row r="4" spans="1:12" ht="21" x14ac:dyDescent="0.35">
      <c r="A4" s="165"/>
      <c r="B4" s="165"/>
      <c r="C4" s="165"/>
      <c r="D4" s="165"/>
      <c r="E4" s="165"/>
      <c r="F4" s="165"/>
      <c r="G4" s="165"/>
      <c r="H4" s="165"/>
      <c r="I4" s="333"/>
      <c r="J4" s="111"/>
      <c r="K4" s="111"/>
      <c r="L4" s="111"/>
    </row>
    <row r="5" spans="1:12" ht="21" x14ac:dyDescent="0.35">
      <c r="A5" s="165"/>
      <c r="B5" s="165"/>
      <c r="C5" s="165"/>
      <c r="D5" s="165"/>
      <c r="E5" s="165"/>
      <c r="F5" s="165"/>
      <c r="G5" s="165"/>
      <c r="H5" s="165"/>
      <c r="I5" s="333"/>
      <c r="J5" s="111"/>
      <c r="K5" s="111"/>
      <c r="L5" s="111"/>
    </row>
    <row r="6" spans="1:12" x14ac:dyDescent="0.3">
      <c r="A6" s="984" t="s">
        <v>354</v>
      </c>
      <c r="B6" s="984"/>
      <c r="C6" s="984"/>
      <c r="D6" s="984"/>
      <c r="E6" s="984"/>
      <c r="F6" s="984"/>
      <c r="G6" s="984"/>
      <c r="H6" s="984"/>
      <c r="I6" s="984"/>
      <c r="J6" s="111"/>
      <c r="K6" s="111"/>
      <c r="L6" s="111"/>
    </row>
    <row r="7" spans="1:12" x14ac:dyDescent="0.3">
      <c r="A7" s="984"/>
      <c r="B7" s="984"/>
      <c r="C7" s="984"/>
      <c r="D7" s="984"/>
      <c r="E7" s="984"/>
      <c r="F7" s="984"/>
      <c r="G7" s="984"/>
      <c r="H7" s="984"/>
      <c r="I7" s="984"/>
      <c r="J7" s="111"/>
      <c r="K7" s="111"/>
      <c r="L7" s="111"/>
    </row>
    <row r="8" spans="1:12" ht="23.25" x14ac:dyDescent="0.35">
      <c r="A8" s="985" t="s">
        <v>355</v>
      </c>
      <c r="B8" s="985"/>
      <c r="C8" s="985"/>
      <c r="D8" s="986">
        <f>IF(ตั้งค่า!I9="","",ตั้งค่า!I9)</f>
        <v>6</v>
      </c>
      <c r="E8" s="986"/>
      <c r="F8" s="333" t="s">
        <v>356</v>
      </c>
      <c r="G8" s="987">
        <f>IF(ตั้งค่า!I10="","",ตั้งค่า!I10)</f>
        <v>1</v>
      </c>
      <c r="H8" s="987"/>
      <c r="I8" s="165"/>
      <c r="J8" s="111"/>
      <c r="K8" s="111"/>
      <c r="L8" s="111"/>
    </row>
    <row r="9" spans="1:12" ht="10.5" customHeight="1" x14ac:dyDescent="0.35">
      <c r="A9" s="165"/>
      <c r="B9" s="165"/>
      <c r="C9" s="165"/>
      <c r="D9" s="165"/>
      <c r="E9" s="165"/>
      <c r="F9" s="165"/>
      <c r="G9" s="165"/>
      <c r="H9" s="165"/>
      <c r="I9" s="165"/>
      <c r="J9" s="111"/>
      <c r="K9" s="111"/>
      <c r="L9" s="111"/>
    </row>
    <row r="10" spans="1:12" ht="23.25" x14ac:dyDescent="0.35">
      <c r="A10" s="165"/>
      <c r="B10" s="990" t="s">
        <v>142</v>
      </c>
      <c r="C10" s="990"/>
      <c r="D10" s="990"/>
      <c r="E10" s="991">
        <f>IF(ตั้งค่า!I3="","",ตั้งค่า!I3)</f>
        <v>2565</v>
      </c>
      <c r="F10" s="991"/>
      <c r="G10" s="165"/>
      <c r="H10" s="165"/>
      <c r="I10" s="165"/>
      <c r="J10" s="111"/>
      <c r="K10" s="111"/>
      <c r="L10" s="111"/>
    </row>
    <row r="11" spans="1:12" ht="9.75" customHeight="1" x14ac:dyDescent="0.35">
      <c r="A11" s="165"/>
      <c r="B11" s="321"/>
      <c r="C11" s="321"/>
      <c r="D11" s="321"/>
      <c r="E11" s="335"/>
      <c r="F11" s="335"/>
      <c r="G11" s="165"/>
      <c r="H11" s="165"/>
      <c r="I11" s="165"/>
      <c r="J11" s="111"/>
      <c r="K11" s="111"/>
      <c r="L11" s="111"/>
    </row>
    <row r="12" spans="1:12" ht="23.25" x14ac:dyDescent="0.35">
      <c r="A12" s="336" t="s">
        <v>140</v>
      </c>
      <c r="B12" s="992" t="str">
        <f>IF(ตั้งค่า!I4="","",ตั้งค่า!I4)</f>
        <v>บ้านน้ำสอด</v>
      </c>
      <c r="C12" s="992"/>
      <c r="D12" s="992"/>
      <c r="E12" s="992"/>
      <c r="F12" s="992"/>
      <c r="G12" s="992"/>
      <c r="H12" s="992"/>
      <c r="I12" s="992"/>
      <c r="J12" s="111"/>
      <c r="K12" s="111"/>
      <c r="L12" s="111"/>
    </row>
    <row r="13" spans="1:12" ht="23.25" x14ac:dyDescent="0.35">
      <c r="A13" s="336" t="s">
        <v>357</v>
      </c>
      <c r="B13" s="988" t="str">
        <f>IF(ตั้งค่า!I5="","",ตั้งค่า!I5)</f>
        <v>และ</v>
      </c>
      <c r="C13" s="988"/>
      <c r="D13" s="335" t="s">
        <v>358</v>
      </c>
      <c r="E13" s="988" t="str">
        <f>IF(ตั้งค่า!I6="","",ตั้งค่า!I6)</f>
        <v>ทุ่งช้าง</v>
      </c>
      <c r="F13" s="988"/>
      <c r="G13" s="335" t="s">
        <v>141</v>
      </c>
      <c r="H13" s="988" t="str">
        <f>IF(ตั้งค่า!I7="","",ตั้งค่า!I7)</f>
        <v>น่าน</v>
      </c>
      <c r="I13" s="988"/>
      <c r="J13" s="111"/>
      <c r="K13" s="111"/>
      <c r="L13" s="111"/>
    </row>
    <row r="14" spans="1:12" ht="23.25" x14ac:dyDescent="0.3">
      <c r="A14" s="985" t="s">
        <v>300</v>
      </c>
      <c r="B14" s="985"/>
      <c r="C14" s="985"/>
      <c r="D14" s="988" t="str">
        <f>IF(ตั้งค่า!I8="","",ตั้งค่า!I8)</f>
        <v>ประถมศึกษาน่าน เขต 2</v>
      </c>
      <c r="E14" s="988"/>
      <c r="F14" s="988"/>
      <c r="G14" s="988"/>
      <c r="H14" s="988"/>
      <c r="I14" s="988"/>
      <c r="J14" s="111"/>
      <c r="K14" s="111"/>
      <c r="L14" s="111"/>
    </row>
    <row r="15" spans="1:12" ht="30.75" customHeight="1" x14ac:dyDescent="0.35">
      <c r="A15" s="165"/>
      <c r="B15" s="165"/>
      <c r="C15" s="165"/>
      <c r="D15" s="165"/>
      <c r="E15" s="165"/>
      <c r="F15" s="165"/>
      <c r="G15" s="165"/>
      <c r="H15" s="165"/>
      <c r="I15" s="165"/>
      <c r="J15" s="111"/>
      <c r="K15" s="111"/>
      <c r="L15" s="111"/>
    </row>
    <row r="16" spans="1:12" ht="17.100000000000001" customHeight="1" x14ac:dyDescent="0.35">
      <c r="A16" s="165"/>
      <c r="B16" s="165"/>
      <c r="C16" s="165"/>
      <c r="D16" s="335"/>
      <c r="E16" s="165"/>
      <c r="F16" s="165"/>
      <c r="G16" s="322"/>
      <c r="H16" s="322"/>
      <c r="I16" s="322"/>
      <c r="J16" s="111"/>
      <c r="K16" s="111"/>
      <c r="L16" s="111"/>
    </row>
    <row r="17" spans="1:12" ht="17.100000000000001" customHeight="1" x14ac:dyDescent="0.35">
      <c r="A17" s="165"/>
      <c r="B17" s="165"/>
      <c r="C17" s="165"/>
      <c r="D17" s="165"/>
      <c r="E17" s="165"/>
      <c r="F17" s="165"/>
      <c r="G17" s="337"/>
      <c r="H17" s="337"/>
      <c r="I17" s="337"/>
      <c r="J17" s="111"/>
      <c r="K17" s="111"/>
      <c r="L17" s="111"/>
    </row>
    <row r="18" spans="1:12" ht="17.100000000000001" customHeight="1" x14ac:dyDescent="0.35">
      <c r="A18" s="989"/>
      <c r="B18" s="989"/>
      <c r="C18" s="338"/>
      <c r="D18" s="338"/>
      <c r="E18" s="338"/>
      <c r="F18" s="338"/>
      <c r="G18" s="337"/>
      <c r="H18" s="337"/>
      <c r="I18" s="337"/>
      <c r="J18" s="111"/>
      <c r="K18" s="111"/>
      <c r="L18" s="111"/>
    </row>
    <row r="19" spans="1:12" ht="17.100000000000001" customHeight="1" x14ac:dyDescent="0.35">
      <c r="A19" s="339"/>
      <c r="B19" s="339"/>
      <c r="C19" s="339"/>
      <c r="D19" s="337"/>
      <c r="E19" s="337"/>
      <c r="F19" s="337"/>
      <c r="G19" s="337"/>
      <c r="H19" s="337"/>
      <c r="I19" s="337"/>
      <c r="J19" s="111"/>
      <c r="K19" s="111"/>
      <c r="L19" s="111"/>
    </row>
    <row r="20" spans="1:12" ht="17.100000000000001" customHeight="1" x14ac:dyDescent="0.35">
      <c r="A20" s="165"/>
      <c r="B20" s="165"/>
      <c r="C20" s="165"/>
      <c r="D20" s="165"/>
      <c r="E20" s="165"/>
      <c r="F20" s="165"/>
      <c r="G20" s="165"/>
      <c r="H20" s="165"/>
      <c r="I20" s="165"/>
      <c r="J20" s="111"/>
      <c r="K20" s="111"/>
      <c r="L20" s="111"/>
    </row>
    <row r="21" spans="1:12" ht="17.100000000000001" customHeight="1" x14ac:dyDescent="0.35">
      <c r="A21" s="165"/>
      <c r="B21" s="340"/>
      <c r="C21" s="340"/>
      <c r="D21" s="165"/>
      <c r="E21" s="165"/>
      <c r="F21" s="165"/>
      <c r="G21" s="165"/>
      <c r="H21" s="165"/>
      <c r="I21" s="165"/>
      <c r="J21" s="111"/>
      <c r="K21" s="111"/>
      <c r="L21" s="111"/>
    </row>
    <row r="22" spans="1:12" ht="17.100000000000001" customHeight="1" x14ac:dyDescent="0.35">
      <c r="A22" s="337"/>
      <c r="B22" s="340"/>
      <c r="C22" s="340"/>
      <c r="D22" s="165"/>
      <c r="E22" s="165"/>
      <c r="F22" s="165"/>
      <c r="G22" s="165"/>
      <c r="H22" s="165"/>
      <c r="I22" s="165"/>
      <c r="J22" s="111"/>
      <c r="K22" s="111"/>
      <c r="L22" s="111"/>
    </row>
    <row r="23" spans="1:12" ht="31.5" customHeight="1" x14ac:dyDescent="0.35">
      <c r="A23" s="165"/>
      <c r="B23" s="340"/>
      <c r="C23" s="340"/>
      <c r="D23" s="165"/>
      <c r="E23" s="165"/>
      <c r="F23" s="165"/>
      <c r="G23" s="165"/>
      <c r="H23" s="165"/>
      <c r="I23" s="165"/>
      <c r="J23" s="111"/>
      <c r="K23" s="111"/>
      <c r="L23" s="111"/>
    </row>
    <row r="24" spans="1:12" ht="23.25" x14ac:dyDescent="0.35">
      <c r="A24" s="337"/>
      <c r="B24" s="340"/>
      <c r="C24" s="340"/>
      <c r="D24" s="165"/>
      <c r="E24" s="335" t="s">
        <v>160</v>
      </c>
      <c r="F24" s="341">
        <f>K2</f>
        <v>9</v>
      </c>
      <c r="G24" s="165"/>
      <c r="H24" s="165"/>
      <c r="I24" s="165"/>
      <c r="J24" s="111"/>
      <c r="K24" s="111"/>
      <c r="L24" s="111"/>
    </row>
    <row r="25" spans="1:12" ht="9" customHeight="1" x14ac:dyDescent="0.35">
      <c r="A25" s="342"/>
      <c r="B25" s="340"/>
      <c r="C25" s="340"/>
      <c r="D25" s="165"/>
      <c r="E25" s="165"/>
      <c r="F25" s="165"/>
      <c r="G25" s="165"/>
      <c r="H25" s="165"/>
      <c r="I25" s="165"/>
      <c r="J25" s="111"/>
      <c r="K25" s="111"/>
      <c r="L25" s="111"/>
    </row>
    <row r="26" spans="1:12" ht="23.25" x14ac:dyDescent="0.35">
      <c r="A26" s="165"/>
      <c r="B26" s="983" t="s">
        <v>162</v>
      </c>
      <c r="C26" s="983"/>
      <c r="D26" s="981" t="str">
        <f>VLOOKUP($K$2,ข้อมูลนักเรียน!$D$3:$I$62,4,FALSE)&amp;VLOOKUP($K$2,ข้อมูลนักเรียน!$D$3:$I$62,5,FALSE) &amp; "  " &amp; VLOOKUP($K$2,ข้อมูลนักเรียน!$D$3:$I$62,6,FALSE)</f>
        <v xml:space="preserve">  </v>
      </c>
      <c r="E26" s="981"/>
      <c r="F26" s="981"/>
      <c r="G26" s="981"/>
      <c r="H26" s="165"/>
      <c r="I26" s="165"/>
      <c r="J26" s="111"/>
      <c r="K26" s="111"/>
      <c r="L26" s="111"/>
    </row>
    <row r="27" spans="1:12" ht="18.75" customHeight="1" x14ac:dyDescent="0.35">
      <c r="A27" s="165"/>
      <c r="B27" s="340"/>
      <c r="C27" s="340"/>
      <c r="D27" s="165"/>
      <c r="E27" s="165"/>
      <c r="F27" s="165"/>
      <c r="G27" s="165"/>
      <c r="H27" s="165"/>
      <c r="I27" s="165"/>
      <c r="J27" s="111"/>
      <c r="K27" s="111"/>
      <c r="L27" s="111"/>
    </row>
    <row r="28" spans="1:12" ht="23.25" x14ac:dyDescent="0.35">
      <c r="A28" s="165"/>
      <c r="B28" s="983" t="s">
        <v>359</v>
      </c>
      <c r="C28" s="983"/>
      <c r="D28" s="981" t="str">
        <f>IF(ตั้งค่า!I14="","", ตั้งค่า!I14)</f>
        <v>นายบุญธรรม  บุญลาภังค์</v>
      </c>
      <c r="E28" s="981"/>
      <c r="F28" s="981"/>
      <c r="G28" s="981"/>
      <c r="H28" s="165"/>
      <c r="I28" s="165"/>
      <c r="J28" s="111"/>
      <c r="K28" s="111"/>
      <c r="L28" s="111"/>
    </row>
    <row r="29" spans="1:12" ht="23.25" x14ac:dyDescent="0.35">
      <c r="A29" s="165"/>
      <c r="B29" s="983" t="s">
        <v>360</v>
      </c>
      <c r="C29" s="983"/>
      <c r="D29" s="981" t="str">
        <f>IF(ตั้งค่า!I15="","", ตั้งค่า!I15)</f>
        <v/>
      </c>
      <c r="E29" s="981"/>
      <c r="F29" s="981"/>
      <c r="G29" s="981"/>
      <c r="H29" s="165"/>
      <c r="I29" s="165"/>
      <c r="J29" s="111"/>
      <c r="K29" s="111"/>
      <c r="L29" s="111"/>
    </row>
    <row r="30" spans="1:12" ht="6.75" customHeight="1" x14ac:dyDescent="0.35">
      <c r="A30" s="165"/>
      <c r="B30" s="336"/>
      <c r="C30" s="336"/>
      <c r="D30" s="343"/>
      <c r="E30" s="343"/>
      <c r="F30" s="343"/>
      <c r="G30" s="343"/>
      <c r="H30" s="165"/>
      <c r="I30" s="165"/>
      <c r="J30" s="111"/>
      <c r="K30" s="111"/>
      <c r="L30" s="111"/>
    </row>
    <row r="31" spans="1:12" ht="23.25" x14ac:dyDescent="0.35">
      <c r="A31" s="983" t="s">
        <v>361</v>
      </c>
      <c r="B31" s="983"/>
      <c r="C31" s="983"/>
      <c r="D31" s="981" t="str">
        <f>IF(ตั้งค่า!I17="","", ตั้งค่า!I17)</f>
        <v>นายวุฒิไกร  กาบปินะ</v>
      </c>
      <c r="E31" s="981"/>
      <c r="F31" s="981"/>
      <c r="G31" s="981"/>
      <c r="H31" s="165"/>
      <c r="I31" s="165"/>
      <c r="J31" s="111"/>
      <c r="K31" s="111"/>
      <c r="L31" s="111"/>
    </row>
    <row r="32" spans="1:12" ht="23.25" customHeight="1" x14ac:dyDescent="0.35">
      <c r="A32" s="165"/>
      <c r="B32" s="165"/>
      <c r="C32" s="165"/>
      <c r="D32" s="982"/>
      <c r="E32" s="982"/>
      <c r="F32" s="982"/>
      <c r="G32" s="982"/>
      <c r="H32" s="165"/>
      <c r="I32" s="165"/>
      <c r="J32" s="111"/>
      <c r="K32" s="111"/>
      <c r="L32" s="111"/>
    </row>
  </sheetData>
  <sheetProtection algorithmName="SHA-512" hashValue="n5mDXcjq73R8wdpAQkPuiBc7IWvAqYOD4C0cKEbRMrCwmgLRq2aEB5nDSA+uMF91DFIOreDv8uoWjtnEtF+H+g==" saltValue="ZMIYUVHzgB2oLGUu1PTCDg==" spinCount="100000" sheet="1" scenarios="1"/>
  <protectedRanges>
    <protectedRange sqref="K1:K2" name="ช่วง1"/>
  </protectedRanges>
  <mergeCells count="22">
    <mergeCell ref="A6:I7"/>
    <mergeCell ref="A8:C8"/>
    <mergeCell ref="D8:E8"/>
    <mergeCell ref="G8:H8"/>
    <mergeCell ref="B29:C29"/>
    <mergeCell ref="D29:G29"/>
    <mergeCell ref="A14:C14"/>
    <mergeCell ref="D14:I14"/>
    <mergeCell ref="A18:B18"/>
    <mergeCell ref="B10:D10"/>
    <mergeCell ref="E10:F10"/>
    <mergeCell ref="B12:I12"/>
    <mergeCell ref="B13:C13"/>
    <mergeCell ref="E13:F13"/>
    <mergeCell ref="H13:I13"/>
    <mergeCell ref="D31:G31"/>
    <mergeCell ref="D32:G32"/>
    <mergeCell ref="B26:C26"/>
    <mergeCell ref="D26:G26"/>
    <mergeCell ref="B28:C28"/>
    <mergeCell ref="D28:G28"/>
    <mergeCell ref="A31:C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508CA06-E01D-4C20-AEEA-9ADD25A0DCDD}">
          <x14:formula1>
            <xm:f>รายการ!$N$2:$N$61</xm:f>
          </x14:formula1>
          <xm:sqref>K2</xm:sqref>
        </x14:dataValidation>
        <x14:dataValidation type="list" allowBlank="1" showInputMessage="1" showErrorMessage="1" xr:uid="{03B535EC-E731-45EB-AA15-69FA5112071B}">
          <x14:formula1>
            <xm:f>รายการ!$K$2:$K$37</xm:f>
          </x14:formula1>
          <xm:sqref>K1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B9A7-DA92-496D-9765-3BA8673C59CF}">
  <sheetPr codeName="Sheet10">
    <tabColor rgb="FF7030A0"/>
  </sheetPr>
  <dimension ref="A1:AR64"/>
  <sheetViews>
    <sheetView workbookViewId="0">
      <pane xSplit="2" ySplit="3" topLeftCell="Z4" activePane="bottomRight" state="frozen"/>
      <selection activeCell="AG7" sqref="AG7"/>
      <selection pane="topRight" activeCell="AG7" sqref="AG7"/>
      <selection pane="bottomLeft" activeCell="AG7" sqref="AG7"/>
      <selection pane="bottomRight" activeCell="M12" sqref="M12"/>
    </sheetView>
  </sheetViews>
  <sheetFormatPr defaultRowHeight="21" x14ac:dyDescent="0.35"/>
  <cols>
    <col min="1" max="1" width="5.125" style="92" customWidth="1"/>
    <col min="2" max="2" width="30.375" style="92" customWidth="1"/>
    <col min="3" max="3" width="5.375" style="92" customWidth="1"/>
    <col min="4" max="34" width="3.625" style="92" customWidth="1"/>
    <col min="35" max="35" width="9" style="92"/>
    <col min="36" max="39" width="5.625" style="92" customWidth="1"/>
    <col min="40" max="40" width="9" style="92"/>
    <col min="41" max="41" width="22.5" style="92" customWidth="1"/>
    <col min="42" max="43" width="9" style="92"/>
    <col min="44" max="44" width="7.75" style="92" customWidth="1"/>
    <col min="45" max="16384" width="9" style="92"/>
  </cols>
  <sheetData>
    <row r="1" spans="1:44" ht="23.25" x14ac:dyDescent="0.35">
      <c r="A1" s="605" t="s">
        <v>28</v>
      </c>
      <c r="B1" s="605" t="s">
        <v>157</v>
      </c>
      <c r="C1" s="650" t="s">
        <v>159</v>
      </c>
      <c r="D1" s="651"/>
      <c r="E1" s="651"/>
      <c r="F1" s="651"/>
      <c r="G1" s="652">
        <f>ตั้งค่าเดือน!$C$2</f>
        <v>1</v>
      </c>
      <c r="H1" s="653"/>
      <c r="I1" s="658" t="s">
        <v>36</v>
      </c>
      <c r="J1" s="659"/>
      <c r="K1" s="660"/>
      <c r="L1" s="661" t="str">
        <f>ตั้งค่าเดือน!$B$2</f>
        <v>พฤษภาคม</v>
      </c>
      <c r="M1" s="652"/>
      <c r="N1" s="652"/>
      <c r="O1" s="652"/>
      <c r="P1" s="652"/>
      <c r="Q1" s="652"/>
      <c r="R1" s="653"/>
      <c r="S1" s="658" t="s">
        <v>158</v>
      </c>
      <c r="T1" s="660"/>
      <c r="U1" s="661">
        <f>ตั้งค่าเดือน!$D$2</f>
        <v>2565</v>
      </c>
      <c r="V1" s="652"/>
      <c r="W1" s="652"/>
      <c r="X1" s="653"/>
      <c r="Y1" s="667"/>
      <c r="Z1" s="668"/>
      <c r="AA1" s="668"/>
      <c r="AB1" s="668"/>
      <c r="AC1" s="668"/>
      <c r="AD1" s="668"/>
      <c r="AE1" s="668"/>
      <c r="AF1" s="668"/>
      <c r="AG1" s="668"/>
      <c r="AH1" s="669"/>
      <c r="AI1" s="670" t="s">
        <v>155</v>
      </c>
      <c r="AJ1" s="664" t="s">
        <v>80</v>
      </c>
      <c r="AK1" s="665"/>
      <c r="AL1" s="665"/>
      <c r="AM1" s="666"/>
      <c r="AN1" s="469" t="s">
        <v>179</v>
      </c>
      <c r="AO1" s="465" t="s">
        <v>177</v>
      </c>
      <c r="AP1" s="453" t="str">
        <f>_xlfn.IFNA(IF(VLOOKUP(AO1,รายการ!$K$1:$L$37,2,FALSE)="","",HYPERLINK("#" &amp; VLOOKUP(AO1,รายการ!$K$1:$L$37,2,FALSE)  &amp; "","คลิก")),"")</f>
        <v>คลิก</v>
      </c>
      <c r="AQ1" s="91"/>
      <c r="AR1" s="91"/>
    </row>
    <row r="2" spans="1:44" x14ac:dyDescent="0.35">
      <c r="A2" s="606"/>
      <c r="B2" s="606"/>
      <c r="C2" s="10" t="s">
        <v>50</v>
      </c>
      <c r="D2" s="172">
        <v>1</v>
      </c>
      <c r="E2" s="172">
        <f>D2+1</f>
        <v>2</v>
      </c>
      <c r="F2" s="172">
        <f t="shared" ref="F2:AG2" si="0">E2+1</f>
        <v>3</v>
      </c>
      <c r="G2" s="172">
        <f t="shared" si="0"/>
        <v>4</v>
      </c>
      <c r="H2" s="172">
        <f t="shared" si="0"/>
        <v>5</v>
      </c>
      <c r="I2" s="172">
        <f t="shared" si="0"/>
        <v>6</v>
      </c>
      <c r="J2" s="172">
        <f t="shared" si="0"/>
        <v>7</v>
      </c>
      <c r="K2" s="172">
        <f t="shared" si="0"/>
        <v>8</v>
      </c>
      <c r="L2" s="172">
        <f t="shared" si="0"/>
        <v>9</v>
      </c>
      <c r="M2" s="172">
        <f t="shared" si="0"/>
        <v>10</v>
      </c>
      <c r="N2" s="172">
        <f t="shared" si="0"/>
        <v>11</v>
      </c>
      <c r="O2" s="172">
        <f t="shared" si="0"/>
        <v>12</v>
      </c>
      <c r="P2" s="172">
        <f t="shared" si="0"/>
        <v>13</v>
      </c>
      <c r="Q2" s="172">
        <f t="shared" si="0"/>
        <v>14</v>
      </c>
      <c r="R2" s="172">
        <f t="shared" si="0"/>
        <v>15</v>
      </c>
      <c r="S2" s="172">
        <f t="shared" si="0"/>
        <v>16</v>
      </c>
      <c r="T2" s="172">
        <f t="shared" si="0"/>
        <v>17</v>
      </c>
      <c r="U2" s="172">
        <f t="shared" si="0"/>
        <v>18</v>
      </c>
      <c r="V2" s="172">
        <f t="shared" si="0"/>
        <v>19</v>
      </c>
      <c r="W2" s="172">
        <f t="shared" si="0"/>
        <v>20</v>
      </c>
      <c r="X2" s="172">
        <f t="shared" si="0"/>
        <v>21</v>
      </c>
      <c r="Y2" s="172">
        <f t="shared" si="0"/>
        <v>22</v>
      </c>
      <c r="Z2" s="172">
        <f t="shared" si="0"/>
        <v>23</v>
      </c>
      <c r="AA2" s="172">
        <f t="shared" si="0"/>
        <v>24</v>
      </c>
      <c r="AB2" s="172">
        <f t="shared" si="0"/>
        <v>25</v>
      </c>
      <c r="AC2" s="172">
        <f t="shared" si="0"/>
        <v>26</v>
      </c>
      <c r="AD2" s="172">
        <f t="shared" si="0"/>
        <v>27</v>
      </c>
      <c r="AE2" s="172">
        <f t="shared" si="0"/>
        <v>28</v>
      </c>
      <c r="AF2" s="172">
        <f t="shared" si="0"/>
        <v>29</v>
      </c>
      <c r="AG2" s="172">
        <f t="shared" si="0"/>
        <v>30</v>
      </c>
      <c r="AH2" s="172">
        <f>AG2+1</f>
        <v>31</v>
      </c>
      <c r="AI2" s="671"/>
      <c r="AJ2" s="662" t="str">
        <f>L1</f>
        <v>พฤษภาคม</v>
      </c>
      <c r="AK2" s="662"/>
      <c r="AL2" s="662"/>
      <c r="AM2" s="663"/>
      <c r="AN2" s="90"/>
      <c r="AO2" s="90"/>
      <c r="AP2" s="90"/>
      <c r="AQ2" s="91"/>
      <c r="AR2" s="91"/>
    </row>
    <row r="3" spans="1:44" ht="28.5" customHeight="1" x14ac:dyDescent="0.35">
      <c r="A3" s="657"/>
      <c r="B3" s="657"/>
      <c r="C3" s="10" t="s">
        <v>51</v>
      </c>
      <c r="D3" s="9" t="str">
        <f>IF(ปฏิทินการศึกษา!C4="","",ปฏิทินการศึกษา!C4)</f>
        <v/>
      </c>
      <c r="E3" s="497" t="str">
        <f>IF(ปฏิทินการศึกษา!D4="","",ปฏิทินการศึกษา!D4)</f>
        <v/>
      </c>
      <c r="F3" s="497" t="str">
        <f>IF(ปฏิทินการศึกษา!E4="","",ปฏิทินการศึกษา!E4)</f>
        <v/>
      </c>
      <c r="G3" s="497" t="str">
        <f>IF(ปฏิทินการศึกษา!F4="","",ปฏิทินการศึกษา!F4)</f>
        <v/>
      </c>
      <c r="H3" s="497" t="str">
        <f>IF(ปฏิทินการศึกษา!G4="","",ปฏิทินการศึกษา!G4)</f>
        <v/>
      </c>
      <c r="I3" s="497" t="str">
        <f>IF(ปฏิทินการศึกษา!H4="","",ปฏิทินการศึกษา!H4)</f>
        <v/>
      </c>
      <c r="J3" s="497" t="str">
        <f>IF(ปฏิทินการศึกษา!I4="","",ปฏิทินการศึกษา!I4)</f>
        <v/>
      </c>
      <c r="K3" s="497" t="str">
        <f>IF(ปฏิทินการศึกษา!J4="","",ปฏิทินการศึกษา!J4)</f>
        <v/>
      </c>
      <c r="L3" s="497" t="str">
        <f>IF(ปฏิทินการศึกษา!K4="","",ปฏิทินการศึกษา!K4)</f>
        <v/>
      </c>
      <c r="M3" s="497" t="str">
        <f>IF(ปฏิทินการศึกษา!L4="","",ปฏิทินการศึกษา!L4)</f>
        <v/>
      </c>
      <c r="N3" s="497" t="str">
        <f>IF(ปฏิทินการศึกษา!M4="","",ปฏิทินการศึกษา!M4)</f>
        <v/>
      </c>
      <c r="O3" s="497" t="str">
        <f>IF(ปฏิทินการศึกษา!N4="","",ปฏิทินการศึกษา!N4)</f>
        <v/>
      </c>
      <c r="P3" s="497" t="str">
        <f>IF(ปฏิทินการศึกษา!O4="","",ปฏิทินการศึกษา!O4)</f>
        <v/>
      </c>
      <c r="Q3" s="497" t="str">
        <f>IF(ปฏิทินการศึกษา!P4="","",ปฏิทินการศึกษา!P4)</f>
        <v/>
      </c>
      <c r="R3" s="497" t="str">
        <f>IF(ปฏิทินการศึกษา!Q4="","",ปฏิทินการศึกษา!Q4)</f>
        <v/>
      </c>
      <c r="S3" s="497" t="str">
        <f>IF(ปฏิทินการศึกษา!R4="","",ปฏิทินการศึกษา!R4)</f>
        <v/>
      </c>
      <c r="T3" s="497" t="str">
        <f>IF(ปฏิทินการศึกษา!S4="","",ปฏิทินการศึกษา!S4)</f>
        <v>อ</v>
      </c>
      <c r="U3" s="497" t="str">
        <f>IF(ปฏิทินการศึกษา!T4="","",ปฏิทินการศึกษา!T4)</f>
        <v>พ</v>
      </c>
      <c r="V3" s="497" t="str">
        <f>IF(ปฏิทินการศึกษา!U4="","",ปฏิทินการศึกษา!U4)</f>
        <v>พฤ</v>
      </c>
      <c r="W3" s="497" t="str">
        <f>IF(ปฏิทินการศึกษา!V4="","",ปฏิทินการศึกษา!V4)</f>
        <v>ศ</v>
      </c>
      <c r="X3" s="497" t="str">
        <f>IF(ปฏิทินการศึกษา!W4="","",ปฏิทินการศึกษา!W4)</f>
        <v/>
      </c>
      <c r="Y3" s="497" t="str">
        <f>IF(ปฏิทินการศึกษา!X4="","",ปฏิทินการศึกษา!X4)</f>
        <v/>
      </c>
      <c r="Z3" s="497" t="str">
        <f>IF(ปฏิทินการศึกษา!Y4="","",ปฏิทินการศึกษา!Y4)</f>
        <v>จ</v>
      </c>
      <c r="AA3" s="497" t="str">
        <f>IF(ปฏิทินการศึกษา!Z4="","",ปฏิทินการศึกษา!Z4)</f>
        <v>อ</v>
      </c>
      <c r="AB3" s="497" t="str">
        <f>IF(ปฏิทินการศึกษา!AA4="","",ปฏิทินการศึกษา!AA4)</f>
        <v>พ</v>
      </c>
      <c r="AC3" s="497" t="str">
        <f>IF(ปฏิทินการศึกษา!AB4="","",ปฏิทินการศึกษา!AB4)</f>
        <v>พฤ</v>
      </c>
      <c r="AD3" s="497" t="str">
        <f>IF(ปฏิทินการศึกษา!AC4="","",ปฏิทินการศึกษา!AC4)</f>
        <v>ศ</v>
      </c>
      <c r="AE3" s="497" t="str">
        <f>IF(ปฏิทินการศึกษา!AD4="","",ปฏิทินการศึกษา!AD4)</f>
        <v/>
      </c>
      <c r="AF3" s="497" t="str">
        <f>IF(ปฏิทินการศึกษา!AE4="","",ปฏิทินการศึกษา!AE4)</f>
        <v/>
      </c>
      <c r="AG3" s="497" t="str">
        <f>IF(ปฏิทินการศึกษา!AF4="","",ปฏิทินการศึกษา!AF4)</f>
        <v>จ</v>
      </c>
      <c r="AH3" s="497" t="str">
        <f>IF(ปฏิทินการศึกษา!AG4="","",ปฏิทินการศึกษา!AG4)</f>
        <v>อ</v>
      </c>
      <c r="AI3" s="94">
        <f>COUNTA(D3:AH3)-COUNTIF(D3:AH3,"")</f>
        <v>11</v>
      </c>
      <c r="AJ3" s="21" t="s">
        <v>79</v>
      </c>
      <c r="AK3" s="22" t="s">
        <v>76</v>
      </c>
      <c r="AL3" s="23" t="s">
        <v>77</v>
      </c>
      <c r="AM3" s="24" t="s">
        <v>78</v>
      </c>
      <c r="AN3" s="90"/>
      <c r="AO3" s="90"/>
      <c r="AP3" s="90"/>
      <c r="AQ3" s="91"/>
      <c r="AR3" s="91"/>
    </row>
    <row r="4" spans="1:44" x14ac:dyDescent="0.35">
      <c r="A4" s="86">
        <f>ข้อมูลนักเรียน!$D3</f>
        <v>1</v>
      </c>
      <c r="B4" s="93" t="str">
        <f>IF(ข้อมูลนักเรียน!H3="","",ข้อมูลนักเรียน!G3&amp;ข้อมูลนักเรียน!H3&amp; "  " &amp; ข้อมูลนักเรียน!I3)</f>
        <v/>
      </c>
      <c r="C4" s="65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95" t="str">
        <f>IF(B4="","",COUNTIF(D4:AH4,"/"))</f>
        <v/>
      </c>
      <c r="AJ4" s="28" t="str">
        <f>IF(B4="","",COUNTIF(D4:AH4,"/"))</f>
        <v/>
      </c>
      <c r="AK4" s="28" t="str">
        <f>IF(B4="","",COUNTIF(D4:AH4,"ป"))</f>
        <v/>
      </c>
      <c r="AL4" s="28" t="str">
        <f>IF(B4="","",COUNTIF(D4:AH4,"ล"))</f>
        <v/>
      </c>
      <c r="AM4" s="28" t="str">
        <f>IF(B4="","",COUNTIF(D4:AH4,"ข"))</f>
        <v/>
      </c>
      <c r="AN4" s="90"/>
      <c r="AO4" s="90"/>
      <c r="AP4" s="90"/>
      <c r="AQ4" s="91"/>
      <c r="AR4" s="91"/>
    </row>
    <row r="5" spans="1:44" x14ac:dyDescent="0.35">
      <c r="A5" s="153">
        <f>ข้อมูลนักเรียน!$D4</f>
        <v>2</v>
      </c>
      <c r="B5" s="93" t="str">
        <f>IF(ข้อมูลนักเรียน!H4="","",ข้อมูลนักเรียน!G4&amp;ข้อมูลนักเรียน!H4&amp; "  " &amp; ข้อมูลนักเรียน!I4)</f>
        <v/>
      </c>
      <c r="C5" s="655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95" t="str">
        <f t="shared" ref="AI5:AI63" si="1">IF(B5="","",COUNTIF(D5:AH5,"/"))</f>
        <v/>
      </c>
      <c r="AJ5" s="28" t="str">
        <f t="shared" ref="AJ5:AJ63" si="2">IF(B5="","",COUNTIF(D5:AH5,"/"))</f>
        <v/>
      </c>
      <c r="AK5" s="28" t="str">
        <f t="shared" ref="AK5:AK63" si="3">IF(B5="","",COUNTIF(D5:AH5,"ป"))</f>
        <v/>
      </c>
      <c r="AL5" s="28" t="str">
        <f t="shared" ref="AL5:AL63" si="4">IF(B5="","",COUNTIF(D5:AH5,"ล"))</f>
        <v/>
      </c>
      <c r="AM5" s="28" t="str">
        <f t="shared" ref="AM5:AM63" si="5">IF(B5="","",COUNTIF(D5:AH5,"ข"))</f>
        <v/>
      </c>
      <c r="AN5" s="90"/>
      <c r="AO5" s="90"/>
      <c r="AP5" s="90"/>
      <c r="AQ5" s="91"/>
      <c r="AR5" s="91"/>
    </row>
    <row r="6" spans="1:44" x14ac:dyDescent="0.35">
      <c r="A6" s="153">
        <f>ข้อมูลนักเรียน!$D5</f>
        <v>3</v>
      </c>
      <c r="B6" s="93" t="str">
        <f>IF(ข้อมูลนักเรียน!H5="","",ข้อมูลนักเรียน!G5&amp;ข้อมูลนักเรียน!H5&amp; "  " &amp; ข้อมูลนักเรียน!I5)</f>
        <v/>
      </c>
      <c r="C6" s="655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95" t="str">
        <f t="shared" si="1"/>
        <v/>
      </c>
      <c r="AJ6" s="28" t="str">
        <f t="shared" si="2"/>
        <v/>
      </c>
      <c r="AK6" s="28" t="str">
        <f t="shared" si="3"/>
        <v/>
      </c>
      <c r="AL6" s="28" t="str">
        <f t="shared" si="4"/>
        <v/>
      </c>
      <c r="AM6" s="28" t="str">
        <f t="shared" si="5"/>
        <v/>
      </c>
      <c r="AN6" s="90"/>
      <c r="AO6" s="90"/>
      <c r="AP6" s="90"/>
      <c r="AQ6" s="91"/>
      <c r="AR6" s="91"/>
    </row>
    <row r="7" spans="1:44" x14ac:dyDescent="0.35">
      <c r="A7" s="153">
        <f>ข้อมูลนักเรียน!$D6</f>
        <v>4</v>
      </c>
      <c r="B7" s="93" t="str">
        <f>IF(ข้อมูลนักเรียน!H6="","",ข้อมูลนักเรียน!G6&amp;ข้อมูลนักเรียน!H6&amp; "  " &amp; ข้อมูลนักเรียน!I6)</f>
        <v/>
      </c>
      <c r="C7" s="655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95" t="str">
        <f t="shared" si="1"/>
        <v/>
      </c>
      <c r="AJ7" s="28" t="str">
        <f t="shared" si="2"/>
        <v/>
      </c>
      <c r="AK7" s="28" t="str">
        <f t="shared" si="3"/>
        <v/>
      </c>
      <c r="AL7" s="28" t="str">
        <f t="shared" si="4"/>
        <v/>
      </c>
      <c r="AM7" s="28" t="str">
        <f t="shared" si="5"/>
        <v/>
      </c>
      <c r="AN7" s="90"/>
      <c r="AO7" s="90"/>
      <c r="AP7" s="90"/>
      <c r="AQ7" s="91"/>
      <c r="AR7" s="91"/>
    </row>
    <row r="8" spans="1:44" x14ac:dyDescent="0.35">
      <c r="A8" s="153">
        <f>ข้อมูลนักเรียน!$D7</f>
        <v>5</v>
      </c>
      <c r="B8" s="93" t="str">
        <f>IF(ข้อมูลนักเรียน!H7="","",ข้อมูลนักเรียน!G7&amp;ข้อมูลนักเรียน!H7&amp; "  " &amp; ข้อมูลนักเรียน!I7)</f>
        <v/>
      </c>
      <c r="C8" s="65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95" t="str">
        <f t="shared" si="1"/>
        <v/>
      </c>
      <c r="AJ8" s="28" t="str">
        <f t="shared" si="2"/>
        <v/>
      </c>
      <c r="AK8" s="28" t="str">
        <f t="shared" si="3"/>
        <v/>
      </c>
      <c r="AL8" s="28" t="str">
        <f t="shared" si="4"/>
        <v/>
      </c>
      <c r="AM8" s="28" t="str">
        <f t="shared" si="5"/>
        <v/>
      </c>
      <c r="AN8" s="90"/>
      <c r="AO8" s="90"/>
      <c r="AP8" s="90"/>
      <c r="AQ8" s="91"/>
      <c r="AR8" s="91"/>
    </row>
    <row r="9" spans="1:44" x14ac:dyDescent="0.35">
      <c r="A9" s="153">
        <f>ข้อมูลนักเรียน!$D8</f>
        <v>6</v>
      </c>
      <c r="B9" s="93" t="str">
        <f>IF(ข้อมูลนักเรียน!H8="","",ข้อมูลนักเรียน!G8&amp;ข้อมูลนักเรียน!H8&amp; "  " &amp; ข้อมูลนักเรียน!I8)</f>
        <v/>
      </c>
      <c r="C9" s="65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95" t="str">
        <f t="shared" si="1"/>
        <v/>
      </c>
      <c r="AJ9" s="28" t="str">
        <f t="shared" si="2"/>
        <v/>
      </c>
      <c r="AK9" s="28" t="str">
        <f t="shared" si="3"/>
        <v/>
      </c>
      <c r="AL9" s="28" t="str">
        <f t="shared" si="4"/>
        <v/>
      </c>
      <c r="AM9" s="28" t="str">
        <f t="shared" si="5"/>
        <v/>
      </c>
      <c r="AN9" s="90"/>
      <c r="AO9" s="90"/>
      <c r="AP9" s="90"/>
      <c r="AQ9" s="91"/>
      <c r="AR9" s="91"/>
    </row>
    <row r="10" spans="1:44" x14ac:dyDescent="0.35">
      <c r="A10" s="153">
        <f>ข้อมูลนักเรียน!$D9</f>
        <v>7</v>
      </c>
      <c r="B10" s="93" t="str">
        <f>IF(ข้อมูลนักเรียน!H9="","",ข้อมูลนักเรียน!G9&amp;ข้อมูลนักเรียน!H9&amp; "  " &amp; ข้อมูลนักเรียน!I9)</f>
        <v/>
      </c>
      <c r="C10" s="655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95" t="str">
        <f t="shared" si="1"/>
        <v/>
      </c>
      <c r="AJ10" s="28" t="str">
        <f t="shared" si="2"/>
        <v/>
      </c>
      <c r="AK10" s="28" t="str">
        <f t="shared" si="3"/>
        <v/>
      </c>
      <c r="AL10" s="28" t="str">
        <f t="shared" si="4"/>
        <v/>
      </c>
      <c r="AM10" s="28" t="str">
        <f t="shared" si="5"/>
        <v/>
      </c>
      <c r="AN10" s="90"/>
      <c r="AO10" s="90"/>
      <c r="AP10" s="90"/>
      <c r="AQ10" s="91"/>
      <c r="AR10" s="91"/>
    </row>
    <row r="11" spans="1:44" x14ac:dyDescent="0.35">
      <c r="A11" s="153">
        <f>ข้อมูลนักเรียน!$D10</f>
        <v>8</v>
      </c>
      <c r="B11" s="93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1" s="655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95" t="str">
        <f t="shared" si="1"/>
        <v/>
      </c>
      <c r="AJ11" s="28" t="str">
        <f t="shared" si="2"/>
        <v/>
      </c>
      <c r="AK11" s="28" t="str">
        <f t="shared" si="3"/>
        <v/>
      </c>
      <c r="AL11" s="28" t="str">
        <f t="shared" si="4"/>
        <v/>
      </c>
      <c r="AM11" s="28" t="str">
        <f t="shared" si="5"/>
        <v/>
      </c>
      <c r="AN11" s="90"/>
      <c r="AO11" s="90"/>
      <c r="AP11" s="90"/>
      <c r="AQ11" s="91"/>
      <c r="AR11" s="91"/>
    </row>
    <row r="12" spans="1:44" x14ac:dyDescent="0.35">
      <c r="A12" s="153">
        <f>ข้อมูลนักเรียน!$D11</f>
        <v>9</v>
      </c>
      <c r="B12" s="93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2" s="65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95" t="str">
        <f t="shared" si="1"/>
        <v/>
      </c>
      <c r="AJ12" s="28" t="str">
        <f t="shared" si="2"/>
        <v/>
      </c>
      <c r="AK12" s="28" t="str">
        <f t="shared" si="3"/>
        <v/>
      </c>
      <c r="AL12" s="28" t="str">
        <f t="shared" si="4"/>
        <v/>
      </c>
      <c r="AM12" s="28" t="str">
        <f t="shared" si="5"/>
        <v/>
      </c>
      <c r="AN12" s="90"/>
      <c r="AO12" s="90"/>
      <c r="AP12" s="90"/>
      <c r="AQ12" s="91"/>
      <c r="AR12" s="91"/>
    </row>
    <row r="13" spans="1:44" x14ac:dyDescent="0.35">
      <c r="A13" s="153">
        <f>ข้อมูลนักเรียน!$D12</f>
        <v>10</v>
      </c>
      <c r="B13" s="93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3" s="655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95" t="str">
        <f t="shared" si="1"/>
        <v/>
      </c>
      <c r="AJ13" s="28" t="str">
        <f t="shared" si="2"/>
        <v/>
      </c>
      <c r="AK13" s="28" t="str">
        <f t="shared" si="3"/>
        <v/>
      </c>
      <c r="AL13" s="28" t="str">
        <f t="shared" si="4"/>
        <v/>
      </c>
      <c r="AM13" s="28" t="str">
        <f t="shared" si="5"/>
        <v/>
      </c>
      <c r="AN13" s="90"/>
      <c r="AO13" s="90"/>
      <c r="AP13" s="90"/>
      <c r="AQ13" s="91"/>
      <c r="AR13" s="91"/>
    </row>
    <row r="14" spans="1:44" x14ac:dyDescent="0.35">
      <c r="A14" s="153">
        <f>ข้อมูลนักเรียน!$D13</f>
        <v>11</v>
      </c>
      <c r="B14" s="93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4" s="65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95" t="str">
        <f t="shared" si="1"/>
        <v/>
      </c>
      <c r="AJ14" s="28" t="str">
        <f t="shared" si="2"/>
        <v/>
      </c>
      <c r="AK14" s="28" t="str">
        <f t="shared" si="3"/>
        <v/>
      </c>
      <c r="AL14" s="28" t="str">
        <f t="shared" si="4"/>
        <v/>
      </c>
      <c r="AM14" s="28" t="str">
        <f t="shared" si="5"/>
        <v/>
      </c>
      <c r="AN14" s="90"/>
      <c r="AO14" s="90"/>
      <c r="AP14" s="90"/>
      <c r="AQ14" s="91"/>
      <c r="AR14" s="91"/>
    </row>
    <row r="15" spans="1:44" x14ac:dyDescent="0.35">
      <c r="A15" s="153">
        <f>ข้อมูลนักเรียน!$D14</f>
        <v>12</v>
      </c>
      <c r="B15" s="93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5" s="65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95" t="str">
        <f t="shared" si="1"/>
        <v/>
      </c>
      <c r="AJ15" s="28" t="str">
        <f t="shared" si="2"/>
        <v/>
      </c>
      <c r="AK15" s="28" t="str">
        <f t="shared" si="3"/>
        <v/>
      </c>
      <c r="AL15" s="28" t="str">
        <f t="shared" si="4"/>
        <v/>
      </c>
      <c r="AM15" s="28" t="str">
        <f t="shared" si="5"/>
        <v/>
      </c>
      <c r="AN15" s="90"/>
      <c r="AO15" s="90"/>
      <c r="AP15" s="90"/>
      <c r="AQ15" s="91"/>
      <c r="AR15" s="91"/>
    </row>
    <row r="16" spans="1:44" x14ac:dyDescent="0.35">
      <c r="A16" s="153">
        <f>ข้อมูลนักเรียน!$D15</f>
        <v>13</v>
      </c>
      <c r="B16" s="93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6" s="655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95" t="str">
        <f t="shared" si="1"/>
        <v/>
      </c>
      <c r="AJ16" s="28" t="str">
        <f t="shared" si="2"/>
        <v/>
      </c>
      <c r="AK16" s="28" t="str">
        <f t="shared" si="3"/>
        <v/>
      </c>
      <c r="AL16" s="28" t="str">
        <f t="shared" si="4"/>
        <v/>
      </c>
      <c r="AM16" s="28" t="str">
        <f t="shared" si="5"/>
        <v/>
      </c>
      <c r="AN16" s="90"/>
      <c r="AO16" s="90"/>
      <c r="AP16" s="90"/>
      <c r="AQ16" s="91"/>
      <c r="AR16" s="91"/>
    </row>
    <row r="17" spans="1:44" x14ac:dyDescent="0.35">
      <c r="A17" s="153">
        <f>ข้อมูลนักเรียน!$D16</f>
        <v>14</v>
      </c>
      <c r="B17" s="93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7" s="655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95" t="str">
        <f t="shared" si="1"/>
        <v/>
      </c>
      <c r="AJ17" s="28" t="str">
        <f t="shared" si="2"/>
        <v/>
      </c>
      <c r="AK17" s="28" t="str">
        <f t="shared" si="3"/>
        <v/>
      </c>
      <c r="AL17" s="28" t="str">
        <f t="shared" si="4"/>
        <v/>
      </c>
      <c r="AM17" s="28" t="str">
        <f t="shared" si="5"/>
        <v/>
      </c>
      <c r="AN17" s="90"/>
      <c r="AO17" s="90"/>
      <c r="AP17" s="90"/>
      <c r="AQ17" s="91"/>
      <c r="AR17" s="91"/>
    </row>
    <row r="18" spans="1:44" x14ac:dyDescent="0.35">
      <c r="A18" s="153">
        <f>ข้อมูลนักเรียน!$D17</f>
        <v>15</v>
      </c>
      <c r="B18" s="93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18" s="655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95" t="str">
        <f t="shared" si="1"/>
        <v/>
      </c>
      <c r="AJ18" s="28" t="str">
        <f t="shared" si="2"/>
        <v/>
      </c>
      <c r="AK18" s="28" t="str">
        <f t="shared" si="3"/>
        <v/>
      </c>
      <c r="AL18" s="28" t="str">
        <f t="shared" si="4"/>
        <v/>
      </c>
      <c r="AM18" s="28" t="str">
        <f t="shared" si="5"/>
        <v/>
      </c>
      <c r="AN18" s="90"/>
      <c r="AO18" s="90"/>
      <c r="AP18" s="90"/>
      <c r="AQ18" s="91"/>
      <c r="AR18" s="91"/>
    </row>
    <row r="19" spans="1:44" x14ac:dyDescent="0.35">
      <c r="A19" s="153">
        <f>ข้อมูลนักเรียน!$D18</f>
        <v>16</v>
      </c>
      <c r="B19" s="93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19" s="655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95" t="str">
        <f t="shared" si="1"/>
        <v/>
      </c>
      <c r="AJ19" s="28" t="str">
        <f t="shared" si="2"/>
        <v/>
      </c>
      <c r="AK19" s="28" t="str">
        <f t="shared" si="3"/>
        <v/>
      </c>
      <c r="AL19" s="28" t="str">
        <f t="shared" si="4"/>
        <v/>
      </c>
      <c r="AM19" s="28" t="str">
        <f t="shared" si="5"/>
        <v/>
      </c>
      <c r="AN19" s="90"/>
      <c r="AO19" s="90"/>
      <c r="AP19" s="90"/>
      <c r="AQ19" s="91"/>
      <c r="AR19" s="91"/>
    </row>
    <row r="20" spans="1:44" x14ac:dyDescent="0.35">
      <c r="A20" s="153">
        <f>ข้อมูลนักเรียน!$D19</f>
        <v>17</v>
      </c>
      <c r="B20" s="93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0" s="655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95" t="str">
        <f t="shared" si="1"/>
        <v/>
      </c>
      <c r="AJ20" s="28" t="str">
        <f t="shared" si="2"/>
        <v/>
      </c>
      <c r="AK20" s="28" t="str">
        <f t="shared" si="3"/>
        <v/>
      </c>
      <c r="AL20" s="28" t="str">
        <f t="shared" si="4"/>
        <v/>
      </c>
      <c r="AM20" s="28" t="str">
        <f t="shared" si="5"/>
        <v/>
      </c>
      <c r="AN20" s="90"/>
      <c r="AO20" s="90"/>
      <c r="AP20" s="90"/>
      <c r="AQ20" s="91"/>
      <c r="AR20" s="91"/>
    </row>
    <row r="21" spans="1:44" x14ac:dyDescent="0.35">
      <c r="A21" s="153">
        <f>ข้อมูลนักเรียน!$D20</f>
        <v>18</v>
      </c>
      <c r="B21" s="93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1" s="655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95" t="str">
        <f t="shared" si="1"/>
        <v/>
      </c>
      <c r="AJ21" s="28" t="str">
        <f t="shared" si="2"/>
        <v/>
      </c>
      <c r="AK21" s="28" t="str">
        <f t="shared" si="3"/>
        <v/>
      </c>
      <c r="AL21" s="28" t="str">
        <f t="shared" si="4"/>
        <v/>
      </c>
      <c r="AM21" s="28" t="str">
        <f t="shared" si="5"/>
        <v/>
      </c>
      <c r="AN21" s="90"/>
      <c r="AO21" s="90"/>
      <c r="AP21" s="90"/>
      <c r="AQ21" s="91"/>
      <c r="AR21" s="91"/>
    </row>
    <row r="22" spans="1:44" x14ac:dyDescent="0.35">
      <c r="A22" s="153">
        <f>ข้อมูลนักเรียน!$D21</f>
        <v>19</v>
      </c>
      <c r="B22" s="93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2" s="655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95" t="str">
        <f t="shared" si="1"/>
        <v/>
      </c>
      <c r="AJ22" s="28" t="str">
        <f t="shared" si="2"/>
        <v/>
      </c>
      <c r="AK22" s="28" t="str">
        <f t="shared" si="3"/>
        <v/>
      </c>
      <c r="AL22" s="28" t="str">
        <f t="shared" si="4"/>
        <v/>
      </c>
      <c r="AM22" s="28" t="str">
        <f t="shared" si="5"/>
        <v/>
      </c>
      <c r="AN22" s="90"/>
      <c r="AO22" s="90"/>
      <c r="AP22" s="90"/>
      <c r="AQ22" s="91"/>
      <c r="AR22" s="91"/>
    </row>
    <row r="23" spans="1:44" x14ac:dyDescent="0.35">
      <c r="A23" s="153">
        <f>ข้อมูลนักเรียน!$D22</f>
        <v>20</v>
      </c>
      <c r="B23" s="93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3" s="655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95" t="str">
        <f t="shared" si="1"/>
        <v/>
      </c>
      <c r="AJ23" s="28" t="str">
        <f t="shared" si="2"/>
        <v/>
      </c>
      <c r="AK23" s="28" t="str">
        <f t="shared" si="3"/>
        <v/>
      </c>
      <c r="AL23" s="28" t="str">
        <f t="shared" si="4"/>
        <v/>
      </c>
      <c r="AM23" s="28" t="str">
        <f t="shared" si="5"/>
        <v/>
      </c>
      <c r="AN23" s="90"/>
      <c r="AO23" s="90"/>
      <c r="AP23" s="90"/>
      <c r="AQ23" s="91"/>
      <c r="AR23" s="91"/>
    </row>
    <row r="24" spans="1:44" x14ac:dyDescent="0.35">
      <c r="A24" s="153">
        <f>ข้อมูลนักเรียน!$D23</f>
        <v>21</v>
      </c>
      <c r="B24" s="93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4" s="655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95" t="str">
        <f t="shared" si="1"/>
        <v/>
      </c>
      <c r="AJ24" s="28" t="str">
        <f t="shared" si="2"/>
        <v/>
      </c>
      <c r="AK24" s="28" t="str">
        <f t="shared" si="3"/>
        <v/>
      </c>
      <c r="AL24" s="28" t="str">
        <f t="shared" si="4"/>
        <v/>
      </c>
      <c r="AM24" s="28" t="str">
        <f t="shared" si="5"/>
        <v/>
      </c>
      <c r="AN24" s="90"/>
      <c r="AO24" s="90"/>
      <c r="AP24" s="90"/>
      <c r="AQ24" s="91"/>
      <c r="AR24" s="91"/>
    </row>
    <row r="25" spans="1:44" x14ac:dyDescent="0.35">
      <c r="A25" s="153">
        <f>ข้อมูลนักเรียน!$D24</f>
        <v>22</v>
      </c>
      <c r="B25" s="93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5" s="65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95" t="str">
        <f t="shared" si="1"/>
        <v/>
      </c>
      <c r="AJ25" s="28" t="str">
        <f t="shared" si="2"/>
        <v/>
      </c>
      <c r="AK25" s="28" t="str">
        <f t="shared" si="3"/>
        <v/>
      </c>
      <c r="AL25" s="28" t="str">
        <f t="shared" si="4"/>
        <v/>
      </c>
      <c r="AM25" s="28" t="str">
        <f t="shared" si="5"/>
        <v/>
      </c>
      <c r="AN25" s="90"/>
      <c r="AO25" s="90"/>
      <c r="AP25" s="90"/>
      <c r="AQ25" s="91"/>
      <c r="AR25" s="91"/>
    </row>
    <row r="26" spans="1:44" x14ac:dyDescent="0.35">
      <c r="A26" s="153">
        <f>ข้อมูลนักเรียน!$D25</f>
        <v>23</v>
      </c>
      <c r="B26" s="93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6" s="655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95" t="str">
        <f t="shared" si="1"/>
        <v/>
      </c>
      <c r="AJ26" s="28" t="str">
        <f t="shared" si="2"/>
        <v/>
      </c>
      <c r="AK26" s="28" t="str">
        <f t="shared" si="3"/>
        <v/>
      </c>
      <c r="AL26" s="28" t="str">
        <f t="shared" si="4"/>
        <v/>
      </c>
      <c r="AM26" s="28" t="str">
        <f t="shared" si="5"/>
        <v/>
      </c>
      <c r="AN26" s="90"/>
      <c r="AO26" s="90"/>
      <c r="AP26" s="90"/>
      <c r="AQ26" s="91"/>
      <c r="AR26" s="91"/>
    </row>
    <row r="27" spans="1:44" x14ac:dyDescent="0.35">
      <c r="A27" s="153">
        <f>ข้อมูลนักเรียน!$D26</f>
        <v>24</v>
      </c>
      <c r="B27" s="93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7" s="655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95" t="str">
        <f t="shared" si="1"/>
        <v/>
      </c>
      <c r="AJ27" s="28" t="str">
        <f t="shared" si="2"/>
        <v/>
      </c>
      <c r="AK27" s="28" t="str">
        <f t="shared" si="3"/>
        <v/>
      </c>
      <c r="AL27" s="28" t="str">
        <f t="shared" si="4"/>
        <v/>
      </c>
      <c r="AM27" s="28" t="str">
        <f t="shared" si="5"/>
        <v/>
      </c>
      <c r="AN27" s="90"/>
      <c r="AO27" s="90"/>
      <c r="AP27" s="90"/>
      <c r="AQ27" s="91"/>
      <c r="AR27" s="91"/>
    </row>
    <row r="28" spans="1:44" x14ac:dyDescent="0.35">
      <c r="A28" s="153">
        <f>ข้อมูลนักเรียน!$D27</f>
        <v>25</v>
      </c>
      <c r="B28" s="93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28" s="655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95" t="str">
        <f t="shared" si="1"/>
        <v/>
      </c>
      <c r="AJ28" s="28" t="str">
        <f t="shared" si="2"/>
        <v/>
      </c>
      <c r="AK28" s="28" t="str">
        <f t="shared" si="3"/>
        <v/>
      </c>
      <c r="AL28" s="28" t="str">
        <f t="shared" si="4"/>
        <v/>
      </c>
      <c r="AM28" s="28" t="str">
        <f t="shared" si="5"/>
        <v/>
      </c>
      <c r="AN28" s="90"/>
      <c r="AO28" s="90"/>
      <c r="AP28" s="90"/>
      <c r="AQ28" s="91"/>
      <c r="AR28" s="91"/>
    </row>
    <row r="29" spans="1:44" x14ac:dyDescent="0.35">
      <c r="A29" s="153">
        <f>ข้อมูลนักเรียน!$D28</f>
        <v>26</v>
      </c>
      <c r="B29" s="93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29" s="65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95" t="str">
        <f t="shared" si="1"/>
        <v/>
      </c>
      <c r="AJ29" s="28" t="str">
        <f t="shared" si="2"/>
        <v/>
      </c>
      <c r="AK29" s="28" t="str">
        <f t="shared" si="3"/>
        <v/>
      </c>
      <c r="AL29" s="28" t="str">
        <f t="shared" si="4"/>
        <v/>
      </c>
      <c r="AM29" s="28" t="str">
        <f t="shared" si="5"/>
        <v/>
      </c>
      <c r="AN29" s="90"/>
      <c r="AO29" s="90"/>
      <c r="AP29" s="90"/>
      <c r="AQ29" s="91"/>
      <c r="AR29" s="91"/>
    </row>
    <row r="30" spans="1:44" x14ac:dyDescent="0.35">
      <c r="A30" s="153">
        <f>ข้อมูลนักเรียน!$D29</f>
        <v>27</v>
      </c>
      <c r="B30" s="93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0" s="65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95" t="str">
        <f t="shared" si="1"/>
        <v/>
      </c>
      <c r="AJ30" s="28" t="str">
        <f t="shared" si="2"/>
        <v/>
      </c>
      <c r="AK30" s="28" t="str">
        <f t="shared" si="3"/>
        <v/>
      </c>
      <c r="AL30" s="28" t="str">
        <f t="shared" si="4"/>
        <v/>
      </c>
      <c r="AM30" s="28" t="str">
        <f t="shared" si="5"/>
        <v/>
      </c>
      <c r="AN30" s="90"/>
      <c r="AO30" s="90"/>
      <c r="AP30" s="90"/>
      <c r="AQ30" s="91"/>
      <c r="AR30" s="91"/>
    </row>
    <row r="31" spans="1:44" x14ac:dyDescent="0.35">
      <c r="A31" s="153">
        <f>ข้อมูลนักเรียน!$D30</f>
        <v>28</v>
      </c>
      <c r="B31" s="93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1" s="655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95" t="str">
        <f t="shared" si="1"/>
        <v/>
      </c>
      <c r="AJ31" s="28" t="str">
        <f t="shared" si="2"/>
        <v/>
      </c>
      <c r="AK31" s="28" t="str">
        <f t="shared" si="3"/>
        <v/>
      </c>
      <c r="AL31" s="28" t="str">
        <f t="shared" si="4"/>
        <v/>
      </c>
      <c r="AM31" s="28" t="str">
        <f t="shared" si="5"/>
        <v/>
      </c>
      <c r="AN31" s="90"/>
      <c r="AO31" s="90"/>
      <c r="AP31" s="90"/>
      <c r="AQ31" s="91"/>
      <c r="AR31" s="91"/>
    </row>
    <row r="32" spans="1:44" x14ac:dyDescent="0.35">
      <c r="A32" s="153">
        <f>ข้อมูลนักเรียน!$D31</f>
        <v>29</v>
      </c>
      <c r="B32" s="93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2" s="655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95" t="str">
        <f t="shared" si="1"/>
        <v/>
      </c>
      <c r="AJ32" s="28" t="str">
        <f t="shared" si="2"/>
        <v/>
      </c>
      <c r="AK32" s="28" t="str">
        <f t="shared" si="3"/>
        <v/>
      </c>
      <c r="AL32" s="28" t="str">
        <f t="shared" si="4"/>
        <v/>
      </c>
      <c r="AM32" s="28" t="str">
        <f t="shared" si="5"/>
        <v/>
      </c>
      <c r="AN32" s="90"/>
      <c r="AO32" s="90"/>
      <c r="AP32" s="90"/>
      <c r="AQ32" s="91"/>
      <c r="AR32" s="91"/>
    </row>
    <row r="33" spans="1:44" x14ac:dyDescent="0.35">
      <c r="A33" s="153">
        <f>ข้อมูลนักเรียน!$D32</f>
        <v>30</v>
      </c>
      <c r="B33" s="93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3" s="655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95" t="str">
        <f t="shared" si="1"/>
        <v/>
      </c>
      <c r="AJ33" s="28" t="str">
        <f t="shared" si="2"/>
        <v/>
      </c>
      <c r="AK33" s="28" t="str">
        <f t="shared" si="3"/>
        <v/>
      </c>
      <c r="AL33" s="28" t="str">
        <f t="shared" si="4"/>
        <v/>
      </c>
      <c r="AM33" s="28" t="str">
        <f t="shared" si="5"/>
        <v/>
      </c>
      <c r="AN33" s="90"/>
      <c r="AO33" s="90"/>
      <c r="AP33" s="90"/>
      <c r="AQ33" s="91"/>
      <c r="AR33" s="91"/>
    </row>
    <row r="34" spans="1:44" x14ac:dyDescent="0.35">
      <c r="A34" s="153">
        <f>ข้อมูลนักเรียน!$D33</f>
        <v>31</v>
      </c>
      <c r="B34" s="93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4" s="655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95" t="str">
        <f t="shared" si="1"/>
        <v/>
      </c>
      <c r="AJ34" s="28" t="str">
        <f t="shared" si="2"/>
        <v/>
      </c>
      <c r="AK34" s="28" t="str">
        <f t="shared" si="3"/>
        <v/>
      </c>
      <c r="AL34" s="28" t="str">
        <f t="shared" si="4"/>
        <v/>
      </c>
      <c r="AM34" s="28" t="str">
        <f t="shared" si="5"/>
        <v/>
      </c>
      <c r="AN34" s="90"/>
      <c r="AO34" s="90"/>
      <c r="AP34" s="90"/>
      <c r="AQ34" s="91"/>
      <c r="AR34" s="91"/>
    </row>
    <row r="35" spans="1:44" x14ac:dyDescent="0.35">
      <c r="A35" s="153">
        <f>ข้อมูลนักเรียน!$D34</f>
        <v>32</v>
      </c>
      <c r="B35" s="93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5" s="655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95" t="str">
        <f t="shared" si="1"/>
        <v/>
      </c>
      <c r="AJ35" s="28" t="str">
        <f t="shared" si="2"/>
        <v/>
      </c>
      <c r="AK35" s="28" t="str">
        <f t="shared" si="3"/>
        <v/>
      </c>
      <c r="AL35" s="28" t="str">
        <f t="shared" si="4"/>
        <v/>
      </c>
      <c r="AM35" s="28" t="str">
        <f t="shared" si="5"/>
        <v/>
      </c>
      <c r="AN35" s="90"/>
      <c r="AO35" s="90"/>
      <c r="AP35" s="90"/>
      <c r="AQ35" s="91"/>
      <c r="AR35" s="91"/>
    </row>
    <row r="36" spans="1:44" x14ac:dyDescent="0.35">
      <c r="A36" s="153">
        <f>ข้อมูลนักเรียน!$D35</f>
        <v>33</v>
      </c>
      <c r="B36" s="93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6" s="655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95" t="str">
        <f t="shared" si="1"/>
        <v/>
      </c>
      <c r="AJ36" s="28" t="str">
        <f t="shared" si="2"/>
        <v/>
      </c>
      <c r="AK36" s="28" t="str">
        <f t="shared" si="3"/>
        <v/>
      </c>
      <c r="AL36" s="28" t="str">
        <f t="shared" si="4"/>
        <v/>
      </c>
      <c r="AM36" s="28" t="str">
        <f t="shared" si="5"/>
        <v/>
      </c>
      <c r="AN36" s="90"/>
      <c r="AO36" s="90"/>
      <c r="AP36" s="90"/>
      <c r="AQ36" s="91"/>
      <c r="AR36" s="91"/>
    </row>
    <row r="37" spans="1:44" x14ac:dyDescent="0.35">
      <c r="A37" s="153">
        <f>ข้อมูลนักเรียน!$D36</f>
        <v>34</v>
      </c>
      <c r="B37" s="93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7" s="655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95" t="str">
        <f t="shared" si="1"/>
        <v/>
      </c>
      <c r="AJ37" s="28" t="str">
        <f t="shared" si="2"/>
        <v/>
      </c>
      <c r="AK37" s="28" t="str">
        <f t="shared" si="3"/>
        <v/>
      </c>
      <c r="AL37" s="28" t="str">
        <f t="shared" si="4"/>
        <v/>
      </c>
      <c r="AM37" s="28" t="str">
        <f t="shared" si="5"/>
        <v/>
      </c>
      <c r="AN37" s="90"/>
      <c r="AO37" s="90"/>
      <c r="AP37" s="90"/>
      <c r="AQ37" s="91"/>
      <c r="AR37" s="91"/>
    </row>
    <row r="38" spans="1:44" x14ac:dyDescent="0.35">
      <c r="A38" s="153">
        <f>ข้อมูลนักเรียน!$D37</f>
        <v>35</v>
      </c>
      <c r="B38" s="93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38" s="65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95" t="str">
        <f t="shared" si="1"/>
        <v/>
      </c>
      <c r="AJ38" s="28" t="str">
        <f t="shared" si="2"/>
        <v/>
      </c>
      <c r="AK38" s="28" t="str">
        <f t="shared" si="3"/>
        <v/>
      </c>
      <c r="AL38" s="28" t="str">
        <f t="shared" si="4"/>
        <v/>
      </c>
      <c r="AM38" s="28" t="str">
        <f t="shared" si="5"/>
        <v/>
      </c>
      <c r="AN38" s="90"/>
      <c r="AO38" s="90"/>
      <c r="AP38" s="90"/>
      <c r="AQ38" s="91"/>
      <c r="AR38" s="91"/>
    </row>
    <row r="39" spans="1:44" x14ac:dyDescent="0.35">
      <c r="A39" s="153">
        <f>ข้อมูลนักเรียน!$D38</f>
        <v>36</v>
      </c>
      <c r="B39" s="93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39" s="65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95" t="str">
        <f t="shared" si="1"/>
        <v/>
      </c>
      <c r="AJ39" s="28" t="str">
        <f t="shared" si="2"/>
        <v/>
      </c>
      <c r="AK39" s="28" t="str">
        <f t="shared" si="3"/>
        <v/>
      </c>
      <c r="AL39" s="28" t="str">
        <f t="shared" si="4"/>
        <v/>
      </c>
      <c r="AM39" s="28" t="str">
        <f t="shared" si="5"/>
        <v/>
      </c>
      <c r="AN39" s="90"/>
      <c r="AO39" s="90"/>
      <c r="AP39" s="90"/>
      <c r="AQ39" s="91"/>
      <c r="AR39" s="91"/>
    </row>
    <row r="40" spans="1:44" x14ac:dyDescent="0.35">
      <c r="A40" s="153">
        <f>ข้อมูลนักเรียน!$D39</f>
        <v>37</v>
      </c>
      <c r="B40" s="93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0" s="65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95" t="str">
        <f t="shared" si="1"/>
        <v/>
      </c>
      <c r="AJ40" s="28" t="str">
        <f t="shared" si="2"/>
        <v/>
      </c>
      <c r="AK40" s="28" t="str">
        <f t="shared" si="3"/>
        <v/>
      </c>
      <c r="AL40" s="28" t="str">
        <f t="shared" si="4"/>
        <v/>
      </c>
      <c r="AM40" s="28" t="str">
        <f t="shared" si="5"/>
        <v/>
      </c>
      <c r="AN40" s="90"/>
      <c r="AO40" s="90"/>
      <c r="AP40" s="90"/>
      <c r="AQ40" s="91"/>
      <c r="AR40" s="91"/>
    </row>
    <row r="41" spans="1:44" x14ac:dyDescent="0.35">
      <c r="A41" s="153">
        <f>ข้อมูลนักเรียน!$D40</f>
        <v>38</v>
      </c>
      <c r="B41" s="93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1" s="65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95" t="str">
        <f t="shared" si="1"/>
        <v/>
      </c>
      <c r="AJ41" s="28" t="str">
        <f t="shared" si="2"/>
        <v/>
      </c>
      <c r="AK41" s="28" t="str">
        <f t="shared" si="3"/>
        <v/>
      </c>
      <c r="AL41" s="28" t="str">
        <f t="shared" si="4"/>
        <v/>
      </c>
      <c r="AM41" s="28" t="str">
        <f t="shared" si="5"/>
        <v/>
      </c>
      <c r="AN41" s="90"/>
      <c r="AO41" s="90"/>
      <c r="AP41" s="90"/>
      <c r="AQ41" s="91"/>
      <c r="AR41" s="91"/>
    </row>
    <row r="42" spans="1:44" x14ac:dyDescent="0.35">
      <c r="A42" s="153">
        <f>ข้อมูลนักเรียน!$D41</f>
        <v>39</v>
      </c>
      <c r="B42" s="93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2" s="65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95" t="str">
        <f t="shared" si="1"/>
        <v/>
      </c>
      <c r="AJ42" s="28" t="str">
        <f t="shared" si="2"/>
        <v/>
      </c>
      <c r="AK42" s="28" t="str">
        <f t="shared" si="3"/>
        <v/>
      </c>
      <c r="AL42" s="28" t="str">
        <f t="shared" si="4"/>
        <v/>
      </c>
      <c r="AM42" s="28" t="str">
        <f t="shared" si="5"/>
        <v/>
      </c>
      <c r="AN42" s="90"/>
      <c r="AO42" s="90"/>
      <c r="AP42" s="90"/>
      <c r="AQ42" s="91"/>
      <c r="AR42" s="91"/>
    </row>
    <row r="43" spans="1:44" x14ac:dyDescent="0.35">
      <c r="A43" s="153">
        <f>ข้อมูลนักเรียน!$D42</f>
        <v>40</v>
      </c>
      <c r="B43" s="93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3" s="65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95" t="str">
        <f t="shared" si="1"/>
        <v/>
      </c>
      <c r="AJ43" s="28" t="str">
        <f t="shared" si="2"/>
        <v/>
      </c>
      <c r="AK43" s="28" t="str">
        <f t="shared" si="3"/>
        <v/>
      </c>
      <c r="AL43" s="28" t="str">
        <f t="shared" si="4"/>
        <v/>
      </c>
      <c r="AM43" s="28" t="str">
        <f t="shared" si="5"/>
        <v/>
      </c>
      <c r="AN43" s="90"/>
      <c r="AO43" s="90"/>
      <c r="AP43" s="90"/>
      <c r="AQ43" s="91"/>
      <c r="AR43" s="91"/>
    </row>
    <row r="44" spans="1:44" x14ac:dyDescent="0.35">
      <c r="A44" s="153">
        <f>ข้อมูลนักเรียน!$D43</f>
        <v>41</v>
      </c>
      <c r="B44" s="93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4" s="65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95" t="str">
        <f t="shared" si="1"/>
        <v/>
      </c>
      <c r="AJ44" s="28" t="str">
        <f t="shared" si="2"/>
        <v/>
      </c>
      <c r="AK44" s="28" t="str">
        <f t="shared" si="3"/>
        <v/>
      </c>
      <c r="AL44" s="28" t="str">
        <f t="shared" si="4"/>
        <v/>
      </c>
      <c r="AM44" s="28" t="str">
        <f t="shared" si="5"/>
        <v/>
      </c>
      <c r="AN44" s="90"/>
      <c r="AO44" s="90"/>
      <c r="AP44" s="90"/>
      <c r="AQ44" s="91"/>
      <c r="AR44" s="91"/>
    </row>
    <row r="45" spans="1:44" x14ac:dyDescent="0.35">
      <c r="A45" s="153">
        <f>ข้อมูลนักเรียน!$D44</f>
        <v>42</v>
      </c>
      <c r="B45" s="93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5" s="65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95" t="str">
        <f t="shared" si="1"/>
        <v/>
      </c>
      <c r="AJ45" s="28" t="str">
        <f t="shared" si="2"/>
        <v/>
      </c>
      <c r="AK45" s="28" t="str">
        <f t="shared" si="3"/>
        <v/>
      </c>
      <c r="AL45" s="28" t="str">
        <f t="shared" si="4"/>
        <v/>
      </c>
      <c r="AM45" s="28" t="str">
        <f t="shared" si="5"/>
        <v/>
      </c>
      <c r="AN45" s="90"/>
      <c r="AO45" s="90"/>
      <c r="AP45" s="90"/>
      <c r="AQ45" s="91"/>
      <c r="AR45" s="91"/>
    </row>
    <row r="46" spans="1:44" x14ac:dyDescent="0.35">
      <c r="A46" s="153">
        <f>ข้อมูลนักเรียน!$D45</f>
        <v>43</v>
      </c>
      <c r="B46" s="93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6" s="65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95" t="str">
        <f t="shared" si="1"/>
        <v/>
      </c>
      <c r="AJ46" s="28" t="str">
        <f t="shared" si="2"/>
        <v/>
      </c>
      <c r="AK46" s="28" t="str">
        <f t="shared" si="3"/>
        <v/>
      </c>
      <c r="AL46" s="28" t="str">
        <f t="shared" si="4"/>
        <v/>
      </c>
      <c r="AM46" s="28" t="str">
        <f t="shared" si="5"/>
        <v/>
      </c>
      <c r="AN46" s="90"/>
      <c r="AO46" s="90"/>
      <c r="AP46" s="90"/>
      <c r="AQ46" s="91"/>
      <c r="AR46" s="91"/>
    </row>
    <row r="47" spans="1:44" x14ac:dyDescent="0.35">
      <c r="A47" s="153">
        <f>ข้อมูลนักเรียน!$D46</f>
        <v>44</v>
      </c>
      <c r="B47" s="93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7" s="65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95" t="str">
        <f t="shared" si="1"/>
        <v/>
      </c>
      <c r="AJ47" s="28" t="str">
        <f t="shared" si="2"/>
        <v/>
      </c>
      <c r="AK47" s="28" t="str">
        <f t="shared" si="3"/>
        <v/>
      </c>
      <c r="AL47" s="28" t="str">
        <f t="shared" si="4"/>
        <v/>
      </c>
      <c r="AM47" s="28" t="str">
        <f t="shared" si="5"/>
        <v/>
      </c>
      <c r="AN47" s="90"/>
      <c r="AO47" s="90"/>
      <c r="AP47" s="90"/>
      <c r="AQ47" s="91"/>
      <c r="AR47" s="91"/>
    </row>
    <row r="48" spans="1:44" x14ac:dyDescent="0.35">
      <c r="A48" s="153">
        <f>ข้อมูลนักเรียน!$D47</f>
        <v>45</v>
      </c>
      <c r="B48" s="93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48" s="65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95" t="str">
        <f t="shared" si="1"/>
        <v/>
      </c>
      <c r="AJ48" s="28" t="str">
        <f t="shared" si="2"/>
        <v/>
      </c>
      <c r="AK48" s="28" t="str">
        <f t="shared" si="3"/>
        <v/>
      </c>
      <c r="AL48" s="28" t="str">
        <f t="shared" si="4"/>
        <v/>
      </c>
      <c r="AM48" s="28" t="str">
        <f t="shared" si="5"/>
        <v/>
      </c>
      <c r="AN48" s="90"/>
      <c r="AO48" s="90"/>
      <c r="AP48" s="90"/>
      <c r="AQ48" s="91"/>
      <c r="AR48" s="91"/>
    </row>
    <row r="49" spans="1:44" x14ac:dyDescent="0.35">
      <c r="A49" s="153">
        <f>ข้อมูลนักเรียน!$D48</f>
        <v>46</v>
      </c>
      <c r="B49" s="93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49" s="65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95" t="str">
        <f t="shared" si="1"/>
        <v/>
      </c>
      <c r="AJ49" s="28" t="str">
        <f t="shared" si="2"/>
        <v/>
      </c>
      <c r="AK49" s="28" t="str">
        <f t="shared" si="3"/>
        <v/>
      </c>
      <c r="AL49" s="28" t="str">
        <f t="shared" si="4"/>
        <v/>
      </c>
      <c r="AM49" s="28" t="str">
        <f t="shared" si="5"/>
        <v/>
      </c>
      <c r="AN49" s="90"/>
      <c r="AO49" s="90"/>
      <c r="AP49" s="90"/>
      <c r="AQ49" s="91"/>
      <c r="AR49" s="91"/>
    </row>
    <row r="50" spans="1:44" x14ac:dyDescent="0.35">
      <c r="A50" s="153">
        <f>ข้อมูลนักเรียน!$D49</f>
        <v>47</v>
      </c>
      <c r="B50" s="93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0" s="65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95" t="str">
        <f t="shared" si="1"/>
        <v/>
      </c>
      <c r="AJ50" s="28" t="str">
        <f t="shared" si="2"/>
        <v/>
      </c>
      <c r="AK50" s="28" t="str">
        <f t="shared" si="3"/>
        <v/>
      </c>
      <c r="AL50" s="28" t="str">
        <f t="shared" si="4"/>
        <v/>
      </c>
      <c r="AM50" s="28" t="str">
        <f t="shared" si="5"/>
        <v/>
      </c>
      <c r="AN50" s="90"/>
      <c r="AO50" s="90"/>
      <c r="AP50" s="90"/>
      <c r="AQ50" s="91"/>
      <c r="AR50" s="91"/>
    </row>
    <row r="51" spans="1:44" x14ac:dyDescent="0.35">
      <c r="A51" s="153">
        <f>ข้อมูลนักเรียน!$D50</f>
        <v>48</v>
      </c>
      <c r="B51" s="93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1" s="65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95" t="str">
        <f t="shared" si="1"/>
        <v/>
      </c>
      <c r="AJ51" s="28" t="str">
        <f t="shared" si="2"/>
        <v/>
      </c>
      <c r="AK51" s="28" t="str">
        <f t="shared" si="3"/>
        <v/>
      </c>
      <c r="AL51" s="28" t="str">
        <f t="shared" si="4"/>
        <v/>
      </c>
      <c r="AM51" s="28" t="str">
        <f t="shared" si="5"/>
        <v/>
      </c>
      <c r="AN51" s="90"/>
      <c r="AO51" s="90"/>
      <c r="AP51" s="90"/>
      <c r="AQ51" s="91"/>
      <c r="AR51" s="91"/>
    </row>
    <row r="52" spans="1:44" x14ac:dyDescent="0.35">
      <c r="A52" s="153">
        <f>ข้อมูลนักเรียน!$D51</f>
        <v>49</v>
      </c>
      <c r="B52" s="93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2" s="65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95" t="str">
        <f t="shared" si="1"/>
        <v/>
      </c>
      <c r="AJ52" s="28" t="str">
        <f t="shared" si="2"/>
        <v/>
      </c>
      <c r="AK52" s="28" t="str">
        <f t="shared" si="3"/>
        <v/>
      </c>
      <c r="AL52" s="28" t="str">
        <f t="shared" si="4"/>
        <v/>
      </c>
      <c r="AM52" s="28" t="str">
        <f t="shared" si="5"/>
        <v/>
      </c>
      <c r="AN52" s="90"/>
      <c r="AO52" s="90"/>
      <c r="AP52" s="90"/>
      <c r="AQ52" s="91"/>
      <c r="AR52" s="91"/>
    </row>
    <row r="53" spans="1:44" x14ac:dyDescent="0.35">
      <c r="A53" s="153">
        <f>ข้อมูลนักเรียน!$D52</f>
        <v>50</v>
      </c>
      <c r="B53" s="93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3" s="65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95" t="str">
        <f t="shared" si="1"/>
        <v/>
      </c>
      <c r="AJ53" s="28" t="str">
        <f t="shared" si="2"/>
        <v/>
      </c>
      <c r="AK53" s="28" t="str">
        <f t="shared" si="3"/>
        <v/>
      </c>
      <c r="AL53" s="28" t="str">
        <f t="shared" si="4"/>
        <v/>
      </c>
      <c r="AM53" s="28" t="str">
        <f t="shared" si="5"/>
        <v/>
      </c>
      <c r="AN53" s="90"/>
      <c r="AO53" s="90"/>
      <c r="AP53" s="90"/>
      <c r="AQ53" s="91"/>
      <c r="AR53" s="91"/>
    </row>
    <row r="54" spans="1:44" x14ac:dyDescent="0.35">
      <c r="A54" s="153">
        <f>ข้อมูลนักเรียน!$D53</f>
        <v>51</v>
      </c>
      <c r="B54" s="93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4" s="65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95" t="str">
        <f t="shared" si="1"/>
        <v/>
      </c>
      <c r="AJ54" s="28" t="str">
        <f t="shared" si="2"/>
        <v/>
      </c>
      <c r="AK54" s="28" t="str">
        <f t="shared" si="3"/>
        <v/>
      </c>
      <c r="AL54" s="28" t="str">
        <f t="shared" si="4"/>
        <v/>
      </c>
      <c r="AM54" s="28" t="str">
        <f t="shared" si="5"/>
        <v/>
      </c>
      <c r="AN54" s="90"/>
      <c r="AO54" s="90"/>
      <c r="AP54" s="90"/>
      <c r="AQ54" s="91"/>
      <c r="AR54" s="91"/>
    </row>
    <row r="55" spans="1:44" x14ac:dyDescent="0.35">
      <c r="A55" s="153">
        <f>ข้อมูลนักเรียน!$D54</f>
        <v>52</v>
      </c>
      <c r="B55" s="93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5" s="65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95" t="str">
        <f t="shared" si="1"/>
        <v/>
      </c>
      <c r="AJ55" s="28" t="str">
        <f t="shared" si="2"/>
        <v/>
      </c>
      <c r="AK55" s="28" t="str">
        <f t="shared" si="3"/>
        <v/>
      </c>
      <c r="AL55" s="28" t="str">
        <f t="shared" si="4"/>
        <v/>
      </c>
      <c r="AM55" s="28" t="str">
        <f t="shared" si="5"/>
        <v/>
      </c>
      <c r="AN55" s="90"/>
      <c r="AO55" s="90"/>
      <c r="AP55" s="90"/>
      <c r="AQ55" s="91"/>
      <c r="AR55" s="91"/>
    </row>
    <row r="56" spans="1:44" x14ac:dyDescent="0.35">
      <c r="A56" s="153">
        <f>ข้อมูลนักเรียน!$D55</f>
        <v>53</v>
      </c>
      <c r="B56" s="93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6" s="65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95" t="str">
        <f t="shared" si="1"/>
        <v/>
      </c>
      <c r="AJ56" s="28" t="str">
        <f t="shared" si="2"/>
        <v/>
      </c>
      <c r="AK56" s="28" t="str">
        <f t="shared" si="3"/>
        <v/>
      </c>
      <c r="AL56" s="28" t="str">
        <f t="shared" si="4"/>
        <v/>
      </c>
      <c r="AM56" s="28" t="str">
        <f t="shared" si="5"/>
        <v/>
      </c>
      <c r="AN56" s="90"/>
      <c r="AO56" s="90"/>
      <c r="AP56" s="90"/>
      <c r="AQ56" s="91"/>
      <c r="AR56" s="91"/>
    </row>
    <row r="57" spans="1:44" x14ac:dyDescent="0.35">
      <c r="A57" s="153">
        <f>ข้อมูลนักเรียน!$D56</f>
        <v>54</v>
      </c>
      <c r="B57" s="93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7" s="65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95" t="str">
        <f t="shared" si="1"/>
        <v/>
      </c>
      <c r="AJ57" s="28" t="str">
        <f t="shared" si="2"/>
        <v/>
      </c>
      <c r="AK57" s="28" t="str">
        <f t="shared" si="3"/>
        <v/>
      </c>
      <c r="AL57" s="28" t="str">
        <f t="shared" si="4"/>
        <v/>
      </c>
      <c r="AM57" s="28" t="str">
        <f t="shared" si="5"/>
        <v/>
      </c>
      <c r="AN57" s="90"/>
      <c r="AO57" s="90"/>
      <c r="AP57" s="90"/>
      <c r="AQ57" s="91"/>
      <c r="AR57" s="91"/>
    </row>
    <row r="58" spans="1:44" x14ac:dyDescent="0.35">
      <c r="A58" s="153">
        <f>ข้อมูลนักเรียน!$D57</f>
        <v>55</v>
      </c>
      <c r="B58" s="93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58" s="655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95" t="str">
        <f t="shared" si="1"/>
        <v/>
      </c>
      <c r="AJ58" s="28" t="str">
        <f t="shared" si="2"/>
        <v/>
      </c>
      <c r="AK58" s="28" t="str">
        <f t="shared" si="3"/>
        <v/>
      </c>
      <c r="AL58" s="28" t="str">
        <f t="shared" si="4"/>
        <v/>
      </c>
      <c r="AM58" s="28" t="str">
        <f t="shared" si="5"/>
        <v/>
      </c>
      <c r="AN58" s="90"/>
      <c r="AO58" s="90"/>
      <c r="AP58" s="90"/>
      <c r="AQ58" s="91"/>
      <c r="AR58" s="91"/>
    </row>
    <row r="59" spans="1:44" x14ac:dyDescent="0.35">
      <c r="A59" s="153">
        <f>ข้อมูลนักเรียน!$D58</f>
        <v>56</v>
      </c>
      <c r="B59" s="93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59" s="655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95" t="str">
        <f t="shared" si="1"/>
        <v/>
      </c>
      <c r="AJ59" s="28" t="str">
        <f t="shared" si="2"/>
        <v/>
      </c>
      <c r="AK59" s="28" t="str">
        <f t="shared" si="3"/>
        <v/>
      </c>
      <c r="AL59" s="28" t="str">
        <f t="shared" si="4"/>
        <v/>
      </c>
      <c r="AM59" s="28" t="str">
        <f t="shared" si="5"/>
        <v/>
      </c>
      <c r="AN59" s="90"/>
      <c r="AO59" s="90"/>
      <c r="AP59" s="90"/>
      <c r="AQ59" s="91"/>
      <c r="AR59" s="91"/>
    </row>
    <row r="60" spans="1:44" x14ac:dyDescent="0.35">
      <c r="A60" s="153">
        <f>ข้อมูลนักเรียน!$D59</f>
        <v>57</v>
      </c>
      <c r="B60" s="93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0" s="655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95" t="str">
        <f t="shared" si="1"/>
        <v/>
      </c>
      <c r="AJ60" s="28" t="str">
        <f t="shared" si="2"/>
        <v/>
      </c>
      <c r="AK60" s="28" t="str">
        <f t="shared" si="3"/>
        <v/>
      </c>
      <c r="AL60" s="28" t="str">
        <f t="shared" si="4"/>
        <v/>
      </c>
      <c r="AM60" s="28" t="str">
        <f t="shared" si="5"/>
        <v/>
      </c>
      <c r="AN60" s="90"/>
      <c r="AO60" s="90"/>
      <c r="AP60" s="90"/>
      <c r="AQ60" s="91"/>
      <c r="AR60" s="91"/>
    </row>
    <row r="61" spans="1:44" x14ac:dyDescent="0.35">
      <c r="A61" s="153">
        <f>ข้อมูลนักเรียน!$D60</f>
        <v>58</v>
      </c>
      <c r="B61" s="93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1" s="655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95" t="str">
        <f t="shared" si="1"/>
        <v/>
      </c>
      <c r="AJ61" s="28" t="str">
        <f t="shared" si="2"/>
        <v/>
      </c>
      <c r="AK61" s="28" t="str">
        <f t="shared" si="3"/>
        <v/>
      </c>
      <c r="AL61" s="28" t="str">
        <f t="shared" si="4"/>
        <v/>
      </c>
      <c r="AM61" s="28" t="str">
        <f t="shared" si="5"/>
        <v/>
      </c>
      <c r="AN61" s="90"/>
      <c r="AO61" s="90"/>
      <c r="AP61" s="90"/>
      <c r="AQ61" s="91"/>
      <c r="AR61" s="91"/>
    </row>
    <row r="62" spans="1:44" x14ac:dyDescent="0.35">
      <c r="A62" s="153">
        <f>ข้อมูลนักเรียน!$D61</f>
        <v>59</v>
      </c>
      <c r="B62" s="93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2" s="655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95" t="str">
        <f t="shared" si="1"/>
        <v/>
      </c>
      <c r="AJ62" s="28" t="str">
        <f t="shared" si="2"/>
        <v/>
      </c>
      <c r="AK62" s="28" t="str">
        <f t="shared" si="3"/>
        <v/>
      </c>
      <c r="AL62" s="28" t="str">
        <f t="shared" si="4"/>
        <v/>
      </c>
      <c r="AM62" s="28" t="str">
        <f t="shared" si="5"/>
        <v/>
      </c>
      <c r="AN62" s="90"/>
      <c r="AO62" s="90"/>
      <c r="AP62" s="90"/>
      <c r="AQ62" s="91"/>
      <c r="AR62" s="91"/>
    </row>
    <row r="63" spans="1:44" x14ac:dyDescent="0.35">
      <c r="A63" s="153">
        <f>ข้อมูลนักเรียน!$D62</f>
        <v>60</v>
      </c>
      <c r="B63" s="93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3" s="65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95" t="str">
        <f t="shared" si="1"/>
        <v/>
      </c>
      <c r="AJ63" s="28" t="str">
        <f t="shared" si="2"/>
        <v/>
      </c>
      <c r="AK63" s="28" t="str">
        <f t="shared" si="3"/>
        <v/>
      </c>
      <c r="AL63" s="28" t="str">
        <f t="shared" si="4"/>
        <v/>
      </c>
      <c r="AM63" s="28" t="str">
        <f t="shared" si="5"/>
        <v/>
      </c>
      <c r="AN63" s="90"/>
      <c r="AO63" s="90"/>
      <c r="AP63" s="90"/>
      <c r="AQ63" s="91"/>
      <c r="AR63" s="91"/>
    </row>
    <row r="64" spans="1:44" x14ac:dyDescent="0.35">
      <c r="A64" s="641" t="s">
        <v>156</v>
      </c>
      <c r="B64" s="642"/>
      <c r="C64" s="643"/>
      <c r="D64" s="644"/>
      <c r="E64" s="645"/>
      <c r="F64" s="645"/>
      <c r="G64" s="645"/>
      <c r="H64" s="645"/>
      <c r="I64" s="645"/>
      <c r="J64" s="645"/>
      <c r="K64" s="645"/>
      <c r="L64" s="645"/>
      <c r="M64" s="645"/>
      <c r="N64" s="645"/>
      <c r="O64" s="645"/>
      <c r="P64" s="645"/>
      <c r="Q64" s="645"/>
      <c r="R64" s="645"/>
      <c r="S64" s="645"/>
      <c r="T64" s="645"/>
      <c r="U64" s="645"/>
      <c r="V64" s="645"/>
      <c r="W64" s="645"/>
      <c r="X64" s="645"/>
      <c r="Y64" s="645"/>
      <c r="Z64" s="645"/>
      <c r="AA64" s="645"/>
      <c r="AB64" s="645"/>
      <c r="AC64" s="645"/>
      <c r="AD64" s="645"/>
      <c r="AE64" s="645"/>
      <c r="AF64" s="645"/>
      <c r="AG64" s="645"/>
      <c r="AH64" s="645"/>
      <c r="AI64" s="646"/>
      <c r="AJ64" s="647"/>
      <c r="AK64" s="648"/>
      <c r="AL64" s="648"/>
      <c r="AM64" s="649"/>
      <c r="AN64" s="90"/>
      <c r="AO64" s="90"/>
      <c r="AP64" s="90"/>
      <c r="AQ64" s="91"/>
      <c r="AR64" s="91"/>
    </row>
  </sheetData>
  <protectedRanges>
    <protectedRange sqref="D64 D3:AH63" name="ช่วง1_1"/>
    <protectedRange sqref="AO1" name="ช่วง4"/>
  </protectedRanges>
  <mergeCells count="16">
    <mergeCell ref="A64:C64"/>
    <mergeCell ref="D64:AI64"/>
    <mergeCell ref="AJ64:AM64"/>
    <mergeCell ref="C1:F1"/>
    <mergeCell ref="G1:H1"/>
    <mergeCell ref="C4:C63"/>
    <mergeCell ref="A1:A3"/>
    <mergeCell ref="B1:B3"/>
    <mergeCell ref="I1:K1"/>
    <mergeCell ref="L1:R1"/>
    <mergeCell ref="S1:T1"/>
    <mergeCell ref="AJ2:AM2"/>
    <mergeCell ref="AJ1:AM1"/>
    <mergeCell ref="U1:X1"/>
    <mergeCell ref="Y1:AH1"/>
    <mergeCell ref="AI1:AI2"/>
  </mergeCells>
  <conditionalFormatting sqref="D3:AH3">
    <cfRule type="cellIs" dxfId="1551" priority="15" operator="equal">
      <formula>"อา"</formula>
    </cfRule>
    <cfRule type="cellIs" dxfId="1550" priority="22" operator="equal">
      <formula>"จ"</formula>
    </cfRule>
    <cfRule type="cellIs" dxfId="1549" priority="16" operator="equal">
      <formula>"อา"</formula>
    </cfRule>
    <cfRule type="cellIs" dxfId="1548" priority="17" operator="equal">
      <formula>"ส"</formula>
    </cfRule>
    <cfRule type="cellIs" dxfId="1547" priority="18" operator="equal">
      <formula>"ศ"</formula>
    </cfRule>
    <cfRule type="cellIs" dxfId="1546" priority="19" operator="equal">
      <formula>"พฤ"</formula>
    </cfRule>
    <cfRule type="cellIs" dxfId="1545" priority="20" operator="equal">
      <formula>"พ"</formula>
    </cfRule>
    <cfRule type="cellIs" dxfId="1544" priority="21" operator="equal">
      <formula>"อ"</formula>
    </cfRule>
  </conditionalFormatting>
  <conditionalFormatting sqref="D4:AH63">
    <cfRule type="cellIs" dxfId="1543" priority="7" operator="equal">
      <formula>"ข"</formula>
    </cfRule>
    <cfRule type="cellIs" dxfId="1542" priority="8" operator="equal">
      <formula>"ล"</formula>
    </cfRule>
    <cfRule type="cellIs" dxfId="1541" priority="9" operator="equal">
      <formula>"ป"</formula>
    </cfRule>
    <cfRule type="cellIs" dxfId="1540" priority="10" operator="equal">
      <formula>"/"</formula>
    </cfRule>
  </conditionalFormatting>
  <conditionalFormatting sqref="D3:AH3">
    <cfRule type="cellIs" dxfId="1539" priority="1" operator="equal">
      <formula>"อา"</formula>
    </cfRule>
    <cfRule type="cellIs" dxfId="1538" priority="2" operator="equal">
      <formula>"ส"</formula>
    </cfRule>
    <cfRule type="cellIs" dxfId="1537" priority="3" operator="equal">
      <formula>"ศ"</formula>
    </cfRule>
    <cfRule type="cellIs" dxfId="1536" priority="4" operator="equal">
      <formula>"พฤ"</formula>
    </cfRule>
    <cfRule type="cellIs" dxfId="1535" priority="5" operator="equal">
      <formula>"พ"</formula>
    </cfRule>
    <cfRule type="cellIs" dxfId="1534" priority="6" operator="equal">
      <formula>"อ"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F8483A5-E3A6-4764-BD6A-F681F9D41576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68A72903-F708-4CFF-BFF7-1E1C05BDAFA9}">
          <x14:formula1>
            <xm:f>รายการ!$K$2:$K$37</xm:f>
          </x14:formula1>
          <xm:sqref>AO1</xm:sqref>
        </x14:dataValidation>
      </x14:dataValidations>
    </ext>
  </extLst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FBEB2-5BBB-428C-A5DC-C601CA275341}">
  <sheetPr codeName="ShtPP6P1">
    <pageSetUpPr fitToPage="1"/>
  </sheetPr>
  <dimension ref="A1:Q41"/>
  <sheetViews>
    <sheetView zoomScale="90" zoomScaleNormal="90" workbookViewId="0"/>
  </sheetViews>
  <sheetFormatPr defaultColWidth="5.625" defaultRowHeight="18.75" x14ac:dyDescent="0.3"/>
  <cols>
    <col min="1" max="14" width="5.625" style="1"/>
    <col min="15" max="15" width="11.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4.75" customHeight="1" x14ac:dyDescent="0.3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34">
        <v>1</v>
      </c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x14ac:dyDescent="0.3">
      <c r="A2" s="994" t="s">
        <v>242</v>
      </c>
      <c r="B2" s="994"/>
      <c r="C2" s="994"/>
      <c r="D2" s="994"/>
      <c r="E2" s="994"/>
      <c r="F2" s="994"/>
      <c r="G2" s="994"/>
      <c r="H2" s="994"/>
      <c r="I2" s="994"/>
      <c r="J2" s="994"/>
      <c r="K2" s="994"/>
      <c r="L2" s="994"/>
      <c r="M2" s="994"/>
      <c r="N2" s="994"/>
      <c r="O2" s="111"/>
      <c r="P2" s="111"/>
      <c r="Q2" s="111"/>
    </row>
    <row r="3" spans="1:17" x14ac:dyDescent="0.3">
      <c r="A3" s="994"/>
      <c r="B3" s="994"/>
      <c r="C3" s="994"/>
      <c r="D3" s="994"/>
      <c r="E3" s="994"/>
      <c r="F3" s="994"/>
      <c r="G3" s="994"/>
      <c r="H3" s="994"/>
      <c r="I3" s="994"/>
      <c r="J3" s="994"/>
      <c r="K3" s="994"/>
      <c r="L3" s="994"/>
      <c r="M3" s="994"/>
      <c r="N3" s="994"/>
      <c r="O3" s="111"/>
      <c r="P3" s="111"/>
      <c r="Q3" s="111"/>
    </row>
    <row r="4" spans="1:17" ht="21" x14ac:dyDescent="0.35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11"/>
      <c r="P4" s="111"/>
      <c r="Q4" s="111"/>
    </row>
    <row r="5" spans="1:17" ht="21" x14ac:dyDescent="0.35">
      <c r="A5" s="995" t="s">
        <v>49</v>
      </c>
      <c r="B5" s="995"/>
      <c r="C5" s="996" t="str">
        <f>IF(VLOOKUP(ปกสมุดรายงาน!$K$2,ข้อมูลนักเรียน!$D$3:$AW$62,4,FALSE)="","",VLOOKUP(ปกสมุดรายงาน!$K$2,ข้อมูลนักเรียน!$D$3:$AW$62,4,FALSE)&amp;VLOOKUP(ปกสมุดรายงาน!$K$2,ข้อมูลนักเรียน!$D$3:$AW$62,5,FALSE) &amp; "  " &amp; VLOOKUP(ปกสมุดรายงาน!$K$2,ข้อมูลนักเรียน!$D$3:$AW$62,6,FALSE))</f>
        <v/>
      </c>
      <c r="D5" s="996"/>
      <c r="E5" s="996"/>
      <c r="F5" s="996"/>
      <c r="G5" s="996"/>
      <c r="H5" s="996"/>
      <c r="I5" s="993" t="s">
        <v>232</v>
      </c>
      <c r="J5" s="993"/>
      <c r="K5" s="996" t="str">
        <f>IF(VLOOKUP(ปกสมุดรายงาน!$K$2,ข้อมูลนักเรียน!$D$3:$AW$62,2,FALSE)="","",VLOOKUP(ปกสมุดรายงาน!$K$2,ข้อมูลนักเรียน!$D$3:$AW$62,2,FALSE))</f>
        <v/>
      </c>
      <c r="L5" s="996"/>
      <c r="M5" s="333" t="s">
        <v>160</v>
      </c>
      <c r="N5" s="347">
        <f>IF(VLOOKUP(ปกสมุดรายงาน!$K$2,ข้อมูลนักเรียน!$D$3:$AW$62,1,FALSE)="","",VLOOKUP(ปกสมุดรายงาน!$K$2,ข้อมูลนักเรียน!$D$3:$AW$62,1,FALSE))</f>
        <v>9</v>
      </c>
      <c r="O5" s="111"/>
      <c r="P5" s="111"/>
      <c r="Q5" s="111"/>
    </row>
    <row r="6" spans="1:17" ht="9.9499999999999993" customHeight="1" x14ac:dyDescent="0.35">
      <c r="A6" s="165"/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11"/>
      <c r="P6" s="111"/>
      <c r="Q6" s="111"/>
    </row>
    <row r="7" spans="1:17" ht="21" x14ac:dyDescent="0.35">
      <c r="A7" s="995" t="s">
        <v>30</v>
      </c>
      <c r="B7" s="995"/>
      <c r="C7" s="995"/>
      <c r="D7" s="997" t="str">
        <f>IF(VLOOKUP(ปกสมุดรายงาน!$K$2,ข้อมูลนักเรียน!$D$3:$AW$62,3,FALSE)="","",VLOOKUP(ปกสมุดรายงาน!$K$2,ข้อมูลนักเรียน!$D$3:$AW$62,3,FALSE))</f>
        <v/>
      </c>
      <c r="E7" s="997"/>
      <c r="F7" s="997"/>
      <c r="G7" s="997"/>
      <c r="H7" s="995" t="s">
        <v>363</v>
      </c>
      <c r="I7" s="995"/>
      <c r="J7" s="998" t="str">
        <f>IF(VLOOKUP(ปกสมุดรายงาน!$K$2,ข้อมูลนักเรียน!$D$3:$AW$62,11,FALSE)="","",VLOOKUP(ปกสมุดรายงาน!$K$2,ข้อมูลนักเรียน!$D$3:$AW$62,11,FALSE))</f>
        <v/>
      </c>
      <c r="K7" s="998"/>
      <c r="L7" s="998"/>
      <c r="M7" s="998"/>
      <c r="N7" s="998"/>
      <c r="O7" s="111"/>
      <c r="P7" s="111"/>
      <c r="Q7" s="111"/>
    </row>
    <row r="8" spans="1:17" ht="9.9499999999999993" customHeight="1" x14ac:dyDescent="0.35">
      <c r="A8" s="165"/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11"/>
      <c r="P8" s="111"/>
      <c r="Q8" s="111"/>
    </row>
    <row r="9" spans="1:17" ht="21" x14ac:dyDescent="0.35">
      <c r="A9" s="995" t="s">
        <v>245</v>
      </c>
      <c r="B9" s="995"/>
      <c r="C9" s="999" t="str">
        <f>IF(VLOOKUP(ปกสมุดรายงาน!$K$2,ข้อมูลนักเรียน!$D$3:$AW$62,28,FALSE)="","",VLOOKUP(ปกสมุดรายงาน!$K$2,ข้อมูลนักเรียน!$D$3:$AW$62,28,FALSE))</f>
        <v/>
      </c>
      <c r="D9" s="999"/>
      <c r="E9" s="993" t="s">
        <v>246</v>
      </c>
      <c r="F9" s="993"/>
      <c r="G9" s="996" t="str">
        <f>IF(VLOOKUP(ปกสมุดรายงาน!$K$2,ข้อมูลนักเรียน!$D$3:$AW$62,29,FALSE)="","",VLOOKUP(ปกสมุดรายงาน!$K$2,ข้อมูลนักเรียน!$D$3:$AW$62,29,FALSE))</f>
        <v/>
      </c>
      <c r="H9" s="996"/>
      <c r="I9" s="339" t="s">
        <v>247</v>
      </c>
      <c r="J9" s="999" t="str">
        <f>IF(VLOOKUP(ปกสมุดรายงาน!$K$2,ข้อมูลนักเรียน!$D$3:$AW$62,30,FALSE)="","",VLOOKUP(ปกสมุดรายงาน!$K$2,ข้อมูลนักเรียน!$D$3:$AW$62,30,FALSE))</f>
        <v/>
      </c>
      <c r="K9" s="999"/>
      <c r="L9" s="993" t="s">
        <v>234</v>
      </c>
      <c r="M9" s="993"/>
      <c r="N9" s="348" t="str">
        <f>IF(VLOOKUP(ปกสมุดรายงาน!$K$2,ข้อมูลนักเรียน!$D$3:$AW$62,10,FALSE)="","",VLOOKUP(ปกสมุดรายงาน!$K$2,ข้อมูลนักเรียน!$D$3:$AW$62,10,FALSE))</f>
        <v/>
      </c>
      <c r="O9" s="111"/>
      <c r="P9" s="111"/>
      <c r="Q9" s="111"/>
    </row>
    <row r="10" spans="1:17" ht="9.9499999999999993" customHeight="1" x14ac:dyDescent="0.35">
      <c r="A10" s="165"/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11"/>
      <c r="P10" s="111"/>
      <c r="Q10" s="111"/>
    </row>
    <row r="11" spans="1:17" ht="21" x14ac:dyDescent="0.3">
      <c r="A11" s="993" t="s">
        <v>248</v>
      </c>
      <c r="B11" s="993"/>
      <c r="C11" s="1000" t="str">
        <f>IF(VLOOKUP(ปกสมุดรายงาน!$K$2,ข้อมูลนักเรียน!$D$3:$AW$62,31,FALSE)="","",VLOOKUP(ปกสมุดรายงาน!$K$2,ข้อมูลนักเรียน!$D$3:$AW$62,31,FALSE))</f>
        <v/>
      </c>
      <c r="D11" s="1000"/>
      <c r="E11" s="1000"/>
      <c r="F11" s="1000"/>
      <c r="G11" s="1000"/>
      <c r="H11" s="1000"/>
      <c r="I11" s="1000"/>
      <c r="J11" s="1000"/>
      <c r="K11" s="1000"/>
      <c r="L11" s="1000"/>
      <c r="M11" s="1000"/>
      <c r="N11" s="1000"/>
      <c r="O11" s="111"/>
      <c r="P11" s="111"/>
      <c r="Q11" s="111"/>
    </row>
    <row r="12" spans="1:17" ht="9.9499999999999993" customHeight="1" x14ac:dyDescent="0.35">
      <c r="A12" s="165"/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11"/>
      <c r="P12" s="111"/>
      <c r="Q12" s="111"/>
    </row>
    <row r="13" spans="1:17" ht="21" x14ac:dyDescent="0.35">
      <c r="A13" s="995" t="s">
        <v>364</v>
      </c>
      <c r="B13" s="995"/>
      <c r="C13" s="995"/>
      <c r="D13" s="995"/>
      <c r="E13" s="347" t="str">
        <f>IF(VLOOKUP(ปกสมุดรายงาน!$K$2,ข้อมูลนักเรียน!$D$3:$AW$62,32,FALSE)="","",VLOOKUP(ปกสมุดรายงาน!$K$2,ข้อมูลนักเรียน!$D$3:$AW$62,32,FALSE))</f>
        <v/>
      </c>
      <c r="F13" s="333" t="s">
        <v>250</v>
      </c>
      <c r="G13" s="347" t="str">
        <f>IF(VLOOKUP(ปกสมุดรายงาน!$K$2,ข้อมูลนักเรียน!$D$3:$AW$62,33,FALSE)="","",VLOOKUP(ปกสมุดรายงาน!$K$2,ข้อมูลนักเรียน!$D$3:$AW$62,33,FALSE))</f>
        <v/>
      </c>
      <c r="H13" s="333" t="s">
        <v>251</v>
      </c>
      <c r="I13" s="347" t="str">
        <f>IF(VLOOKUP(ปกสมุดรายงาน!$K$2,ข้อมูลนักเรียน!$D$3:$AW$62,34,FALSE)="","",VLOOKUP(ปกสมุดรายงาน!$K$2,ข้อมูลนักเรียน!$D$3:$AW$62,34,FALSE))</f>
        <v/>
      </c>
      <c r="J13" s="333" t="s">
        <v>252</v>
      </c>
      <c r="K13" s="996" t="str">
        <f>IF(VLOOKUP(ปกสมุดรายงาน!$K$2,ข้อมูลนักเรียน!$D$3:$AW$62,35,FALSE)="","",VLOOKUP(ปกสมุดรายงาน!$K$2,ข้อมูลนักเรียน!$D$3:$AW$62,35,FALSE))</f>
        <v/>
      </c>
      <c r="L13" s="996"/>
      <c r="M13" s="996"/>
      <c r="N13" s="996"/>
      <c r="O13" s="111"/>
      <c r="P13" s="111"/>
      <c r="Q13" s="111"/>
    </row>
    <row r="14" spans="1:17" ht="9.9499999999999993" customHeight="1" x14ac:dyDescent="0.35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11"/>
      <c r="P14" s="111"/>
      <c r="Q14" s="111"/>
    </row>
    <row r="15" spans="1:17" ht="21" x14ac:dyDescent="0.35">
      <c r="A15" s="995" t="s">
        <v>253</v>
      </c>
      <c r="B15" s="995"/>
      <c r="C15" s="996" t="str">
        <f>IF(VLOOKUP(ปกสมุดรายงาน!$K$2,ข้อมูลนักเรียน!$D$3:$AW$62,36,FALSE)="","",VLOOKUP(ปกสมุดรายงาน!$K$2,ข้อมูลนักเรียน!$D$3:$AW$62,36,FALSE))</f>
        <v/>
      </c>
      <c r="D15" s="996"/>
      <c r="E15" s="996"/>
      <c r="F15" s="996"/>
      <c r="G15" s="993" t="s">
        <v>254</v>
      </c>
      <c r="H15" s="993"/>
      <c r="I15" s="996" t="str">
        <f>IF(VLOOKUP(ปกสมุดรายงาน!$K$2,ข้อมูลนักเรียน!$D$3:$AW$62,37,FALSE)="","",VLOOKUP(ปกสมุดรายงาน!$K$2,ข้อมูลนักเรียน!$D$3:$AW$62,37,FALSE))</f>
        <v/>
      </c>
      <c r="J15" s="996"/>
      <c r="K15" s="996"/>
      <c r="L15" s="996"/>
      <c r="M15" s="996"/>
      <c r="N15" s="996"/>
      <c r="O15" s="111"/>
      <c r="P15" s="111"/>
      <c r="Q15" s="111"/>
    </row>
    <row r="16" spans="1:17" ht="9.9499999999999993" customHeight="1" x14ac:dyDescent="0.35">
      <c r="A16" s="165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11"/>
      <c r="P16" s="111"/>
      <c r="Q16" s="111"/>
    </row>
    <row r="17" spans="1:17" ht="21" x14ac:dyDescent="0.35">
      <c r="A17" s="349" t="s">
        <v>141</v>
      </c>
      <c r="B17" s="999" t="str">
        <f>IF(VLOOKUP(ปกสมุดรายงาน!$K$2,ข้อมูลนักเรียน!$D$3:$AW$62,38,FALSE)="","",VLOOKUP(ปกสมุดรายงาน!$K$2,ข้อมูลนักเรียน!$D$3:$AW$62,38,FALSE))</f>
        <v/>
      </c>
      <c r="C17" s="999"/>
      <c r="D17" s="999"/>
      <c r="E17" s="999"/>
      <c r="F17" s="993" t="s">
        <v>255</v>
      </c>
      <c r="G17" s="993"/>
      <c r="H17" s="996" t="str">
        <f>IF(VLOOKUP(ปกสมุดรายงาน!$K$2,ข้อมูลนักเรียน!$D$3:$AW$62,39,FALSE)="","",VLOOKUP(ปกสมุดรายงาน!$K$2,ข้อมูลนักเรียน!$D$3:$AW$62,39,FALSE))</f>
        <v/>
      </c>
      <c r="I17" s="996"/>
      <c r="J17" s="993" t="s">
        <v>241</v>
      </c>
      <c r="K17" s="993"/>
      <c r="L17" s="996" t="str">
        <f>IF(VLOOKUP(ปกสมุดรายงาน!$K$2,ข้อมูลนักเรียน!$D$3:$AW$62,40,FALSE)="","",VLOOKUP(ปกสมุดรายงาน!$K$2,ข้อมูลนักเรียน!$D$3:$AW$62,40,FALSE))</f>
        <v/>
      </c>
      <c r="M17" s="996"/>
      <c r="N17" s="996"/>
      <c r="O17" s="111"/>
      <c r="P17" s="111"/>
      <c r="Q17" s="111"/>
    </row>
    <row r="18" spans="1:17" ht="9.9499999999999993" customHeight="1" x14ac:dyDescent="0.35">
      <c r="A18" s="165"/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11"/>
      <c r="P18" s="111"/>
      <c r="Q18" s="111"/>
    </row>
    <row r="19" spans="1:17" ht="23.25" x14ac:dyDescent="0.35">
      <c r="A19" s="340"/>
      <c r="B19" s="322"/>
      <c r="C19" s="322"/>
      <c r="D19" s="322"/>
      <c r="E19" s="322"/>
      <c r="F19" s="1008" t="s">
        <v>365</v>
      </c>
      <c r="G19" s="1008"/>
      <c r="H19" s="1008"/>
      <c r="I19" s="1008"/>
      <c r="J19" s="1008"/>
      <c r="K19" s="322"/>
      <c r="L19" s="322"/>
      <c r="M19" s="322"/>
      <c r="N19" s="322"/>
      <c r="O19" s="111"/>
      <c r="P19" s="111"/>
      <c r="Q19" s="111"/>
    </row>
    <row r="20" spans="1:17" ht="9.9499999999999993" customHeight="1" x14ac:dyDescent="0.35">
      <c r="A20" s="165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11"/>
      <c r="P20" s="111"/>
      <c r="Q20" s="111"/>
    </row>
    <row r="21" spans="1:17" ht="21" x14ac:dyDescent="0.35">
      <c r="A21" s="165"/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11"/>
      <c r="P21" s="111"/>
      <c r="Q21" s="111"/>
    </row>
    <row r="22" spans="1:17" ht="9.9499999999999993" customHeight="1" x14ac:dyDescent="0.35">
      <c r="A22" s="165"/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11"/>
      <c r="P22" s="111"/>
      <c r="Q22" s="111"/>
    </row>
    <row r="23" spans="1:17" ht="21" x14ac:dyDescent="0.35">
      <c r="A23" s="165"/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11"/>
      <c r="P23" s="111"/>
      <c r="Q23" s="111"/>
    </row>
    <row r="24" spans="1:17" ht="9.9499999999999993" customHeight="1" x14ac:dyDescent="0.35">
      <c r="A24" s="165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11"/>
      <c r="P24" s="111"/>
      <c r="Q24" s="111"/>
    </row>
    <row r="25" spans="1:17" ht="21" x14ac:dyDescent="0.35">
      <c r="A25" s="165"/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11"/>
      <c r="P25" s="111"/>
      <c r="Q25" s="111"/>
    </row>
    <row r="26" spans="1:17" ht="9.9499999999999993" customHeight="1" x14ac:dyDescent="0.35">
      <c r="A26" s="165"/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11"/>
      <c r="P26" s="111"/>
      <c r="Q26" s="111"/>
    </row>
    <row r="27" spans="1:17" ht="21" x14ac:dyDescent="0.35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11"/>
      <c r="P27" s="111"/>
      <c r="Q27" s="111"/>
    </row>
    <row r="28" spans="1:17" ht="9.9499999999999993" customHeight="1" x14ac:dyDescent="0.35">
      <c r="A28" s="165"/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11"/>
      <c r="P28" s="111"/>
      <c r="Q28" s="111"/>
    </row>
    <row r="29" spans="1:17" ht="21" x14ac:dyDescent="0.35">
      <c r="A29" s="165"/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11"/>
      <c r="P29" s="111"/>
      <c r="Q29" s="111"/>
    </row>
    <row r="30" spans="1:17" ht="9.9499999999999993" customHeight="1" x14ac:dyDescent="0.35">
      <c r="A30" s="165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11"/>
      <c r="P30" s="111"/>
      <c r="Q30" s="111"/>
    </row>
    <row r="31" spans="1:17" ht="24" customHeight="1" x14ac:dyDescent="0.35">
      <c r="A31" s="165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11"/>
      <c r="P31" s="111"/>
      <c r="Q31" s="111"/>
    </row>
    <row r="32" spans="1:17" ht="9.9499999999999993" customHeight="1" x14ac:dyDescent="0.35">
      <c r="A32" s="1009" t="s">
        <v>366</v>
      </c>
      <c r="B32" s="1010"/>
      <c r="C32" s="1011"/>
      <c r="D32" s="350"/>
      <c r="E32" s="351"/>
      <c r="F32" s="351"/>
      <c r="G32" s="351"/>
      <c r="H32" s="351"/>
      <c r="I32" s="351"/>
      <c r="J32" s="351"/>
      <c r="K32" s="351"/>
      <c r="L32" s="351"/>
      <c r="M32" s="351"/>
      <c r="N32" s="352"/>
      <c r="O32" s="111"/>
      <c r="P32" s="111"/>
      <c r="Q32" s="111"/>
    </row>
    <row r="33" spans="1:17" ht="21" x14ac:dyDescent="0.3">
      <c r="A33" s="1012"/>
      <c r="B33" s="1013"/>
      <c r="C33" s="1014"/>
      <c r="D33" s="1018" t="s">
        <v>367</v>
      </c>
      <c r="E33" s="993"/>
      <c r="F33" s="993"/>
      <c r="G33" s="353">
        <v>2</v>
      </c>
      <c r="H33" s="333" t="s">
        <v>301</v>
      </c>
      <c r="I33" s="333" t="s">
        <v>368</v>
      </c>
      <c r="J33" s="353" t="str">
        <f>IF(VLOOKUP(ปกสมุดรายงาน!$K$2,ข้อมูลนักเรียน!$D$3:$AW$62,42,FALSE)="","",VLOOKUP(ปกสมุดรายงาน!$K$2,ข้อมูลนักเรียน!$D$3:$AW$62,42,FALSE))</f>
        <v/>
      </c>
      <c r="K33" s="333" t="s">
        <v>301</v>
      </c>
      <c r="L33" s="333" t="s">
        <v>369</v>
      </c>
      <c r="M33" s="353" t="str">
        <f>IF(VLOOKUP(ปกสมุดรายงาน!$K$2,ข้อมูลนักเรียน!$D$3:$AW$62,43,FALSE)="","",VLOOKUP(ปกสมุดรายงาน!$K$2,ข้อมูลนักเรียน!$D$3:$AW$62,43,FALSE))</f>
        <v/>
      </c>
      <c r="N33" s="354" t="s">
        <v>301</v>
      </c>
      <c r="O33" s="111"/>
      <c r="P33" s="111"/>
      <c r="Q33" s="111"/>
    </row>
    <row r="34" spans="1:17" ht="9.9499999999999993" customHeight="1" x14ac:dyDescent="0.35">
      <c r="A34" s="1012"/>
      <c r="B34" s="1013"/>
      <c r="C34" s="1014"/>
      <c r="D34" s="355"/>
      <c r="E34" s="356"/>
      <c r="F34" s="356"/>
      <c r="G34" s="356"/>
      <c r="H34" s="356"/>
      <c r="I34" s="356"/>
      <c r="J34" s="356"/>
      <c r="K34" s="356"/>
      <c r="L34" s="356"/>
      <c r="M34" s="356"/>
      <c r="N34" s="357"/>
      <c r="O34" s="111"/>
      <c r="P34" s="111"/>
      <c r="Q34" s="111"/>
    </row>
    <row r="35" spans="1:17" ht="21" x14ac:dyDescent="0.3">
      <c r="A35" s="1012"/>
      <c r="B35" s="1013"/>
      <c r="C35" s="1014"/>
      <c r="D35" s="993" t="s">
        <v>256</v>
      </c>
      <c r="E35" s="993"/>
      <c r="F35" s="353" t="str">
        <f>IF(VLOOKUP(ปกสมุดรายงาน!$K$2,ข้อมูลนักเรียน!$D$3:$AW$62,41,FALSE)="","",VLOOKUP(ปกสมุดรายงาน!$K$2,ข้อมูลนักเรียน!$D$3:$AW$62,41,FALSE))</f>
        <v/>
      </c>
      <c r="G35" s="1019" t="s">
        <v>370</v>
      </c>
      <c r="H35" s="1019"/>
      <c r="I35" s="353" t="str">
        <f>IF(VLOOKUP(ปกสมุดรายงาน!$K$2,ข้อมูลนักเรียน!$D$3:$AW$62,44,FALSE)="","",VLOOKUP(ปกสมุดรายงาน!$K$2,ข้อมูลนักเรียน!$D$3:$AW$62,44,FALSE))</f>
        <v/>
      </c>
      <c r="J35" s="333" t="s">
        <v>301</v>
      </c>
      <c r="K35" s="1019" t="s">
        <v>371</v>
      </c>
      <c r="L35" s="1019"/>
      <c r="M35" s="353" t="str">
        <f>IF(VLOOKUP(ปกสมุดรายงาน!$K$2,ข้อมูลนักเรียน!$D$3:$AW$62,45,FALSE)="","",VLOOKUP(ปกสมุดรายงาน!$K$2,ข้อมูลนักเรียน!$D$3:$AW$62,45,FALSE))</f>
        <v/>
      </c>
      <c r="N35" s="354" t="s">
        <v>301</v>
      </c>
      <c r="O35" s="111"/>
      <c r="P35" s="111"/>
      <c r="Q35" s="111"/>
    </row>
    <row r="36" spans="1:17" ht="9.9499999999999993" customHeight="1" x14ac:dyDescent="0.35">
      <c r="A36" s="1015"/>
      <c r="B36" s="1016"/>
      <c r="C36" s="1017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7"/>
      <c r="O36" s="111"/>
      <c r="P36" s="111"/>
      <c r="Q36" s="111"/>
    </row>
    <row r="37" spans="1:17" ht="21" x14ac:dyDescent="0.3">
      <c r="A37" s="1001" t="s">
        <v>372</v>
      </c>
      <c r="B37" s="1002"/>
      <c r="C37" s="1003"/>
      <c r="D37" s="358"/>
      <c r="E37" s="1007" t="str">
        <f>IF(VLOOKUP(ปกสมุดรายงาน!$K$2,ข้อมูลนักเรียน!$D$3:$AW$62,46,FALSE)="","",VLOOKUP(ปกสมุดรายงาน!$K$2,ข้อมูลนักเรียน!$D$3:$AW$62,46,FALSE))</f>
        <v/>
      </c>
      <c r="F37" s="1007"/>
      <c r="G37" s="1007"/>
      <c r="H37" s="1007"/>
      <c r="I37" s="1007"/>
      <c r="J37" s="1007"/>
      <c r="K37" s="1007"/>
      <c r="L37" s="1007"/>
      <c r="M37" s="1007"/>
      <c r="N37" s="359"/>
      <c r="O37" s="111"/>
      <c r="P37" s="111"/>
      <c r="Q37" s="111"/>
    </row>
    <row r="38" spans="1:17" ht="9.9499999999999993" customHeight="1" x14ac:dyDescent="0.35">
      <c r="A38" s="1004"/>
      <c r="B38" s="1005"/>
      <c r="C38" s="1006"/>
      <c r="D38" s="355"/>
      <c r="E38" s="356"/>
      <c r="F38" s="356"/>
      <c r="G38" s="356"/>
      <c r="H38" s="356"/>
      <c r="I38" s="356"/>
      <c r="J38" s="356"/>
      <c r="K38" s="356"/>
      <c r="L38" s="356"/>
      <c r="M38" s="356"/>
      <c r="N38" s="357"/>
      <c r="O38" s="111"/>
      <c r="P38" s="111"/>
      <c r="Q38" s="111"/>
    </row>
    <row r="39" spans="1:17" x14ac:dyDescent="0.3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111"/>
      <c r="P39" s="111"/>
      <c r="Q39" s="111"/>
    </row>
    <row r="40" spans="1:17" ht="12" customHeight="1" x14ac:dyDescent="0.3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111"/>
      <c r="P40" s="111"/>
      <c r="Q40" s="111"/>
    </row>
    <row r="41" spans="1:17" ht="16.5" customHeight="1" x14ac:dyDescent="0.3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111"/>
      <c r="P41" s="111"/>
      <c r="Q41" s="111"/>
    </row>
  </sheetData>
  <protectedRanges>
    <protectedRange sqref="P1" name="ช่วง1"/>
  </protectedRanges>
  <mergeCells count="36">
    <mergeCell ref="A37:C38"/>
    <mergeCell ref="E37:M37"/>
    <mergeCell ref="B17:E17"/>
    <mergeCell ref="F17:G17"/>
    <mergeCell ref="H17:I17"/>
    <mergeCell ref="J17:K17"/>
    <mergeCell ref="L17:N17"/>
    <mergeCell ref="F19:J19"/>
    <mergeCell ref="A32:C36"/>
    <mergeCell ref="D33:F33"/>
    <mergeCell ref="D35:E35"/>
    <mergeCell ref="G35:H35"/>
    <mergeCell ref="K35:L35"/>
    <mergeCell ref="A11:B11"/>
    <mergeCell ref="C11:N11"/>
    <mergeCell ref="A13:D13"/>
    <mergeCell ref="K13:N13"/>
    <mergeCell ref="A15:B15"/>
    <mergeCell ref="C15:F15"/>
    <mergeCell ref="G15:H15"/>
    <mergeCell ref="I15:N15"/>
    <mergeCell ref="L9:M9"/>
    <mergeCell ref="A2:N3"/>
    <mergeCell ref="A5:B5"/>
    <mergeCell ref="C5:H5"/>
    <mergeCell ref="I5:J5"/>
    <mergeCell ref="K5:L5"/>
    <mergeCell ref="A7:C7"/>
    <mergeCell ref="D7:G7"/>
    <mergeCell ref="H7:I7"/>
    <mergeCell ref="J7:N7"/>
    <mergeCell ref="A9:B9"/>
    <mergeCell ref="C9:D9"/>
    <mergeCell ref="E9:F9"/>
    <mergeCell ref="G9:H9"/>
    <mergeCell ref="J9:K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7B7F19-BBF1-4E86-9A8B-3EEB5CE8D203}">
          <x14:formula1>
            <xm:f>รายการ!$K$2:$K$37</xm:f>
          </x14:formula1>
          <xm:sqref>P1</xm:sqref>
        </x14:dataValidation>
      </x14:dataValidations>
    </ext>
  </extLst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296A5-D1B4-4B07-941F-111C62DB1AE5}">
  <sheetPr codeName="ShtPP6P2">
    <pageSetUpPr fitToPage="1"/>
  </sheetPr>
  <dimension ref="A1:Q34"/>
  <sheetViews>
    <sheetView workbookViewId="0">
      <selection activeCell="P19" sqref="P19"/>
    </sheetView>
  </sheetViews>
  <sheetFormatPr defaultColWidth="5.625" defaultRowHeight="18.75" x14ac:dyDescent="0.3"/>
  <cols>
    <col min="1" max="14" width="5.625" style="1"/>
    <col min="15" max="15" width="11.25" style="1" customWidth="1"/>
    <col min="16" max="16" width="23.75" style="1" customWidth="1"/>
    <col min="17" max="17" width="9.75" style="1" customWidth="1"/>
    <col min="18" max="16384" width="5.625" style="1"/>
  </cols>
  <sheetData>
    <row r="1" spans="1:17" ht="26.25" customHeight="1" x14ac:dyDescent="0.3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62">
        <v>2</v>
      </c>
      <c r="O1" s="469" t="s">
        <v>179</v>
      </c>
      <c r="P1" s="465" t="s">
        <v>177</v>
      </c>
      <c r="Q1" s="453" t="str">
        <f>_xlfn.IFNA(IF(VLOOKUP(P1,รายการ!$K$1:$L$37,2,FALSE)="","",HYPERLINK("#" &amp; VLOOKUP(P1,รายการ!$K$1:$L$37,2,FALSE)  &amp; "","คลิก")),"")</f>
        <v>คลิก</v>
      </c>
    </row>
    <row r="2" spans="1:17" x14ac:dyDescent="0.3">
      <c r="A2" s="1020" t="s">
        <v>374</v>
      </c>
      <c r="B2" s="1021"/>
      <c r="C2" s="1021"/>
      <c r="D2" s="1021"/>
      <c r="E2" s="1021"/>
      <c r="F2" s="1021"/>
      <c r="G2" s="1021"/>
      <c r="H2" s="1021"/>
      <c r="I2" s="1021"/>
      <c r="J2" s="1021"/>
      <c r="K2" s="1021"/>
      <c r="L2" s="1021"/>
      <c r="M2" s="1021"/>
      <c r="N2" s="1022"/>
      <c r="O2" s="111"/>
      <c r="P2" s="111"/>
      <c r="Q2" s="111"/>
    </row>
    <row r="3" spans="1:17" x14ac:dyDescent="0.3">
      <c r="A3" s="1023"/>
      <c r="B3" s="1024"/>
      <c r="C3" s="1024"/>
      <c r="D3" s="1024"/>
      <c r="E3" s="1024"/>
      <c r="F3" s="1024"/>
      <c r="G3" s="1024"/>
      <c r="H3" s="1024"/>
      <c r="I3" s="1024"/>
      <c r="J3" s="1024"/>
      <c r="K3" s="1024"/>
      <c r="L3" s="1024"/>
      <c r="M3" s="1024"/>
      <c r="N3" s="1025"/>
      <c r="O3" s="111"/>
      <c r="P3" s="111"/>
      <c r="Q3" s="111"/>
    </row>
    <row r="4" spans="1:17" ht="21" x14ac:dyDescent="0.3">
      <c r="A4" s="1026" t="s">
        <v>36</v>
      </c>
      <c r="B4" s="1026"/>
      <c r="C4" s="1026"/>
      <c r="D4" s="363" t="s">
        <v>375</v>
      </c>
      <c r="E4" s="1026" t="s">
        <v>146</v>
      </c>
      <c r="F4" s="1026"/>
      <c r="G4" s="1026" t="s">
        <v>75</v>
      </c>
      <c r="H4" s="1026"/>
      <c r="I4" s="1026" t="s">
        <v>76</v>
      </c>
      <c r="J4" s="1026"/>
      <c r="K4" s="1026" t="s">
        <v>77</v>
      </c>
      <c r="L4" s="1026"/>
      <c r="M4" s="1026" t="s">
        <v>78</v>
      </c>
      <c r="N4" s="1026"/>
      <c r="O4" s="111"/>
      <c r="P4" s="111"/>
      <c r="Q4" s="111"/>
    </row>
    <row r="5" spans="1:17" ht="21" customHeight="1" x14ac:dyDescent="0.35">
      <c r="A5" s="1027" t="str">
        <f>ตั้งค่าเดือน!$B2</f>
        <v>พฤษภาคม</v>
      </c>
      <c r="B5" s="1027"/>
      <c r="C5" s="1027"/>
      <c r="D5" s="364">
        <f>ตั้งค่าเดือน!$D2</f>
        <v>2565</v>
      </c>
      <c r="E5" s="1028">
        <f>IF(สรุปเวลาเรียน!D$5="","",สรุปเวลาเรียน!D$5)</f>
        <v>11</v>
      </c>
      <c r="F5" s="1028"/>
      <c r="G5" s="1028" t="str">
        <f>IF(VLOOKUP(ปกสมุดรายงาน!$K$2,สรุปเวลาเรียน!$B$6:$V$65,3,FALSE)="","",VLOOKUP(ปกสมุดรายงาน!$K$2,สรุปเวลาเรียน!$B$6:$V$65,3,FALSE))</f>
        <v/>
      </c>
      <c r="H5" s="1028"/>
      <c r="I5" s="1029" t="str">
        <f>VLOOKUP(ปกสมุดรายงาน!$K$2,พ.ค.!$A$4:$AM$63,37,FALSE)</f>
        <v/>
      </c>
      <c r="J5" s="1029"/>
      <c r="K5" s="1029" t="str">
        <f>VLOOKUP(ปกสมุดรายงาน!$K$2,พ.ค.!$A$4:$AM$63,38,FALSE)</f>
        <v/>
      </c>
      <c r="L5" s="1029"/>
      <c r="M5" s="1029" t="str">
        <f>VLOOKUP(ปกสมุดรายงาน!$K$2,พ.ค.!$A$4:$AM$63,39,FALSE)</f>
        <v/>
      </c>
      <c r="N5" s="1029"/>
      <c r="O5" s="111"/>
      <c r="P5" s="111"/>
      <c r="Q5" s="111"/>
    </row>
    <row r="6" spans="1:17" ht="21" customHeight="1" x14ac:dyDescent="0.35">
      <c r="A6" s="1027" t="str">
        <f>ตั้งค่าเดือน!$B3</f>
        <v>มิถุนายน</v>
      </c>
      <c r="B6" s="1027"/>
      <c r="C6" s="1027"/>
      <c r="D6" s="364">
        <f>ตั้งค่าเดือน!$D3</f>
        <v>2565</v>
      </c>
      <c r="E6" s="1028">
        <f>IF(สรุปเวลาเรียน!E$5="","",สรุปเวลาเรียน!E$5)</f>
        <v>21</v>
      </c>
      <c r="F6" s="1028"/>
      <c r="G6" s="1028" t="str">
        <f>IF(VLOOKUP(ปกสมุดรายงาน!$K$2,สรุปเวลาเรียน!$B$6:$V$65,4,FALSE)="","",VLOOKUP(ปกสมุดรายงาน!$K$2,สรุปเวลาเรียน!$B$6:$V$65,4,FALSE))</f>
        <v/>
      </c>
      <c r="H6" s="1028"/>
      <c r="I6" s="1029" t="str">
        <f>VLOOKUP(ปกสมุดรายงาน!$K$2,มิ.ย.!$A$4:$AM$63,37,FALSE)</f>
        <v/>
      </c>
      <c r="J6" s="1029"/>
      <c r="K6" s="1029" t="str">
        <f>VLOOKUP(ปกสมุดรายงาน!$K$2,มิ.ย.!$A$4:$AM$63,38,FALSE)</f>
        <v/>
      </c>
      <c r="L6" s="1029"/>
      <c r="M6" s="1029" t="str">
        <f>VLOOKUP(ปกสมุดรายงาน!$K$2,มิ.ย.!$A$4:$AM$63,39,FALSE)</f>
        <v/>
      </c>
      <c r="N6" s="1029"/>
      <c r="O6" s="111"/>
      <c r="P6" s="111"/>
      <c r="Q6" s="111"/>
    </row>
    <row r="7" spans="1:17" ht="21" customHeight="1" x14ac:dyDescent="0.35">
      <c r="A7" s="1027" t="str">
        <f>ตั้งค่าเดือน!$B4</f>
        <v>กรกฎาคม</v>
      </c>
      <c r="B7" s="1027"/>
      <c r="C7" s="1027"/>
      <c r="D7" s="364">
        <f>ตั้งค่าเดือน!$D4</f>
        <v>2565</v>
      </c>
      <c r="E7" s="1028">
        <f>IF(สรุปเวลาเรียน!F$5="","",สรุปเวลาเรียน!F$5)</f>
        <v>18</v>
      </c>
      <c r="F7" s="1028"/>
      <c r="G7" s="1028" t="str">
        <f>IF(VLOOKUP(ปกสมุดรายงาน!$K$2,สรุปเวลาเรียน!$B$6:$V$65,5,FALSE)="","",VLOOKUP(ปกสมุดรายงาน!$K$2,สรุปเวลาเรียน!$B$6:$V$65,5,FALSE))</f>
        <v/>
      </c>
      <c r="H7" s="1028"/>
      <c r="I7" s="1029" t="str">
        <f>VLOOKUP(ปกสมุดรายงาน!$K$2,ก.ค.!$A$4:$AM$63,37,FALSE)</f>
        <v/>
      </c>
      <c r="J7" s="1029"/>
      <c r="K7" s="1029" t="str">
        <f>VLOOKUP(ปกสมุดรายงาน!$K$2,ก.ค.!$A$4:$AM$63,38,FALSE)</f>
        <v/>
      </c>
      <c r="L7" s="1029"/>
      <c r="M7" s="1029" t="str">
        <f>VLOOKUP(ปกสมุดรายงาน!$K$2,ก.ค.!$A$4:$AM$63,39,FALSE)</f>
        <v/>
      </c>
      <c r="N7" s="1029"/>
      <c r="O7" s="111"/>
      <c r="P7" s="111"/>
      <c r="Q7" s="111"/>
    </row>
    <row r="8" spans="1:17" ht="21" customHeight="1" x14ac:dyDescent="0.35">
      <c r="A8" s="1027" t="str">
        <f>ตั้งค่าเดือน!$B5</f>
        <v>สิงหาคม</v>
      </c>
      <c r="B8" s="1027"/>
      <c r="C8" s="1027"/>
      <c r="D8" s="364">
        <f>ตั้งค่าเดือน!$D5</f>
        <v>2565</v>
      </c>
      <c r="E8" s="1028">
        <f>IF(สรุปเวลาเรียน!G$5="","",สรุปเวลาเรียน!G$5)</f>
        <v>22</v>
      </c>
      <c r="F8" s="1028"/>
      <c r="G8" s="1028" t="str">
        <f>IF(VLOOKUP(ปกสมุดรายงาน!$K$2,สรุปเวลาเรียน!$B$6:$V$65,6,FALSE)="","",VLOOKUP(ปกสมุดรายงาน!$K$2,สรุปเวลาเรียน!$B$6:$V$65,6,FALSE))</f>
        <v/>
      </c>
      <c r="H8" s="1028"/>
      <c r="I8" s="1029" t="str">
        <f>VLOOKUP(ปกสมุดรายงาน!$K$2,ส.ค.!$A$4:$AM$63,37,FALSE)</f>
        <v/>
      </c>
      <c r="J8" s="1029"/>
      <c r="K8" s="1029" t="str">
        <f>VLOOKUP(ปกสมุดรายงาน!$K$2,ส.ค.!$A$4:$AM$63,38,FALSE)</f>
        <v/>
      </c>
      <c r="L8" s="1029"/>
      <c r="M8" s="1029" t="str">
        <f>VLOOKUP(ปกสมุดรายงาน!$K$2,ส.ค.!$A$4:$AM$63,39,FALSE)</f>
        <v/>
      </c>
      <c r="N8" s="1029"/>
      <c r="O8" s="111"/>
      <c r="P8" s="111"/>
      <c r="Q8" s="111"/>
    </row>
    <row r="9" spans="1:17" ht="21" customHeight="1" x14ac:dyDescent="0.35">
      <c r="A9" s="1027" t="str">
        <f>ตั้งค่าเดือน!$B6</f>
        <v>กันยายน</v>
      </c>
      <c r="B9" s="1027"/>
      <c r="C9" s="1027"/>
      <c r="D9" s="364">
        <f>ตั้งค่าเดือน!$D6</f>
        <v>2565</v>
      </c>
      <c r="E9" s="1028">
        <f>IF(สรุปเวลาเรียน!H$5="","",สรุปเวลาเรียน!H$5)</f>
        <v>22</v>
      </c>
      <c r="F9" s="1028"/>
      <c r="G9" s="1028" t="str">
        <f>IF(VLOOKUP(ปกสมุดรายงาน!$K$2,สรุปเวลาเรียน!$B$6:$V$65,7,FALSE)="","",VLOOKUP(ปกสมุดรายงาน!$K$2,สรุปเวลาเรียน!$B$6:$V$65,7,FALSE))</f>
        <v/>
      </c>
      <c r="H9" s="1028"/>
      <c r="I9" s="1029" t="str">
        <f>VLOOKUP(ปกสมุดรายงาน!$K$2,ก.ย.!$A$4:$AM$63,37,FALSE)</f>
        <v/>
      </c>
      <c r="J9" s="1029"/>
      <c r="K9" s="1029" t="str">
        <f>VLOOKUP(ปกสมุดรายงาน!$K$2,ก.ย.!$A$4:$AM$63,38,FALSE)</f>
        <v/>
      </c>
      <c r="L9" s="1029"/>
      <c r="M9" s="1029" t="str">
        <f>VLOOKUP(ปกสมุดรายงาน!$K$2,ก.ย.!$A$4:$AM$63,39,FALSE)</f>
        <v/>
      </c>
      <c r="N9" s="1029"/>
      <c r="O9" s="111"/>
      <c r="P9" s="111"/>
      <c r="Q9" s="111"/>
    </row>
    <row r="10" spans="1:17" ht="21" customHeight="1" x14ac:dyDescent="0.35">
      <c r="A10" s="1027" t="str">
        <f>ตั้งค่าเดือน!$B7</f>
        <v>ตุลาคม</v>
      </c>
      <c r="B10" s="1027"/>
      <c r="C10" s="1027"/>
      <c r="D10" s="364">
        <f>ตั้งค่าเดือน!$D7</f>
        <v>2565</v>
      </c>
      <c r="E10" s="1028">
        <f>IF(สรุปเวลาเรียน!I$5="","",สรุปเวลาเรียน!I$5)</f>
        <v>6</v>
      </c>
      <c r="F10" s="1028"/>
      <c r="G10" s="1028" t="str">
        <f>IF(VLOOKUP(ปกสมุดรายงาน!$K$2,สรุปเวลาเรียน!$B$6:$V$65,8,FALSE)="","",VLOOKUP(ปกสมุดรายงาน!$K$2,สรุปเวลาเรียน!$B$6:$V$65,8,FALSE))</f>
        <v/>
      </c>
      <c r="H10" s="1028"/>
      <c r="I10" s="1029" t="str">
        <f>VLOOKUP(ปกสมุดรายงาน!$K$2,ต.ค.!$A$4:$AM$63,37,FALSE)</f>
        <v/>
      </c>
      <c r="J10" s="1029"/>
      <c r="K10" s="1029" t="str">
        <f>VLOOKUP(ปกสมุดรายงาน!$K$2,ต.ค.!$A$4:$AM$63,38,FALSE)</f>
        <v/>
      </c>
      <c r="L10" s="1029"/>
      <c r="M10" s="1029" t="str">
        <f>VLOOKUP(ปกสมุดรายงาน!$K$2,ต.ค.!$A$4:$AM$63,39,FALSE)</f>
        <v/>
      </c>
      <c r="N10" s="1029"/>
      <c r="O10" s="111"/>
      <c r="P10" s="111"/>
      <c r="Q10" s="111"/>
    </row>
    <row r="11" spans="1:17" ht="21" customHeight="1" x14ac:dyDescent="0.35">
      <c r="A11" s="1027" t="str">
        <f>ตั้งค่าเดือน!$B8</f>
        <v>พฤศจิกายน</v>
      </c>
      <c r="B11" s="1027"/>
      <c r="C11" s="1027"/>
      <c r="D11" s="364">
        <f>ตั้งค่าเดือน!$D8</f>
        <v>2565</v>
      </c>
      <c r="E11" s="1028">
        <f>IF(สรุปเวลาเรียน!J$5="","",สรุปเวลาเรียน!J$5)</f>
        <v>22</v>
      </c>
      <c r="F11" s="1028"/>
      <c r="G11" s="1028" t="str">
        <f>IF(VLOOKUP(ปกสมุดรายงาน!$K$2,สรุปเวลาเรียน!$B$6:$V$65,9,FALSE)="","",VLOOKUP(ปกสมุดรายงาน!$K$2,สรุปเวลาเรียน!$B$6:$V$65,9,FALSE))</f>
        <v/>
      </c>
      <c r="H11" s="1028"/>
      <c r="I11" s="1029" t="str">
        <f>VLOOKUP(ปกสมุดรายงาน!$K$2,พ.ย.!$A$4:$AM$63,37,FALSE)</f>
        <v/>
      </c>
      <c r="J11" s="1029"/>
      <c r="K11" s="1029" t="str">
        <f>VLOOKUP(ปกสมุดรายงาน!$K$2,พ.ย.!$A$4:$AM$63,38,FALSE)</f>
        <v/>
      </c>
      <c r="L11" s="1029"/>
      <c r="M11" s="1029" t="str">
        <f>VLOOKUP(ปกสมุดรายงาน!$K$2,พ.ย.!$A$4:$AM$63,39,FALSE)</f>
        <v/>
      </c>
      <c r="N11" s="1029"/>
      <c r="O11" s="111"/>
      <c r="P11" s="111"/>
      <c r="Q11" s="111"/>
    </row>
    <row r="12" spans="1:17" ht="21" customHeight="1" x14ac:dyDescent="0.35">
      <c r="A12" s="1027" t="str">
        <f>ตั้งค่าเดือน!$B9</f>
        <v>ธันวาคม</v>
      </c>
      <c r="B12" s="1027"/>
      <c r="C12" s="1027"/>
      <c r="D12" s="364">
        <f>ตั้งค่าเดือน!$D9</f>
        <v>2565</v>
      </c>
      <c r="E12" s="1028">
        <f>IF(สรุปเวลาเรียน!K$5="","",สรุปเวลาเรียน!K$5)</f>
        <v>20</v>
      </c>
      <c r="F12" s="1028"/>
      <c r="G12" s="1028" t="str">
        <f>IF(VLOOKUP(ปกสมุดรายงาน!$K$2,สรุปเวลาเรียน!$B$6:$V$65,10,FALSE)="","",VLOOKUP(ปกสมุดรายงาน!$K$2,สรุปเวลาเรียน!$B$6:$V$65,10,FALSE))</f>
        <v/>
      </c>
      <c r="H12" s="1028"/>
      <c r="I12" s="1029" t="str">
        <f>VLOOKUP(ปกสมุดรายงาน!$K$2,ธ.ค.!$A$4:$AM$63,37,FALSE)</f>
        <v/>
      </c>
      <c r="J12" s="1029"/>
      <c r="K12" s="1029" t="str">
        <f>VLOOKUP(ปกสมุดรายงาน!$K$2,ธ.ค.!$A$4:$AM$63,38,FALSE)</f>
        <v/>
      </c>
      <c r="L12" s="1029"/>
      <c r="M12" s="1029" t="str">
        <f>VLOOKUP(ปกสมุดรายงาน!$K$2,ธ.ค.!$A$4:$AM$63,39,FALSE)</f>
        <v/>
      </c>
      <c r="N12" s="1029"/>
      <c r="O12" s="111"/>
      <c r="P12" s="111"/>
      <c r="Q12" s="111"/>
    </row>
    <row r="13" spans="1:17" ht="21" customHeight="1" x14ac:dyDescent="0.35">
      <c r="A13" s="1027" t="str">
        <f>ตั้งค่าเดือน!$B10</f>
        <v>มกราคม</v>
      </c>
      <c r="B13" s="1027"/>
      <c r="C13" s="1027"/>
      <c r="D13" s="364">
        <f>ตั้งค่าเดือน!$D10</f>
        <v>2566</v>
      </c>
      <c r="E13" s="1028">
        <f>IF(สรุปเวลาเรียน!L$5="","",สรุปเวลาเรียน!L$5)</f>
        <v>21</v>
      </c>
      <c r="F13" s="1028"/>
      <c r="G13" s="1028" t="str">
        <f>IF(VLOOKUP(ปกสมุดรายงาน!$K$2,สรุปเวลาเรียน!$B$6:$V$65,11,FALSE)="","",VLOOKUP(ปกสมุดรายงาน!$K$2,สรุปเวลาเรียน!$B$6:$V$65,11,FALSE))</f>
        <v/>
      </c>
      <c r="H13" s="1028"/>
      <c r="I13" s="1029" t="str">
        <f>VLOOKUP(ปกสมุดรายงาน!$K$2,ม.ค.!$A$4:$AM$63,37,FALSE)</f>
        <v/>
      </c>
      <c r="J13" s="1029"/>
      <c r="K13" s="1029" t="str">
        <f>VLOOKUP(ปกสมุดรายงาน!$K$2,ม.ค.!$A$4:$AM$63,38,FALSE)</f>
        <v/>
      </c>
      <c r="L13" s="1029"/>
      <c r="M13" s="1029" t="str">
        <f>VLOOKUP(ปกสมุดรายงาน!$K$2,ม.ค.!$A$4:$AM$63,39,FALSE)</f>
        <v/>
      </c>
      <c r="N13" s="1029"/>
      <c r="O13" s="111"/>
      <c r="P13" s="111"/>
      <c r="Q13" s="111"/>
    </row>
    <row r="14" spans="1:17" ht="21" customHeight="1" x14ac:dyDescent="0.35">
      <c r="A14" s="1027" t="str">
        <f>ตั้งค่าเดือน!$B11</f>
        <v>กุมภาพันธ์</v>
      </c>
      <c r="B14" s="1027"/>
      <c r="C14" s="1027"/>
      <c r="D14" s="364">
        <f>ตั้งค่าเดือน!$D11</f>
        <v>2566</v>
      </c>
      <c r="E14" s="1028">
        <f>IF(สรุปเวลาเรียน!M$5="","",สรุปเวลาเรียน!M$5)</f>
        <v>20</v>
      </c>
      <c r="F14" s="1028"/>
      <c r="G14" s="1028" t="str">
        <f>IF(VLOOKUP(ปกสมุดรายงาน!$K$2,สรุปเวลาเรียน!$B$6:$V$65,12,FALSE)="","",VLOOKUP(ปกสมุดรายงาน!$K$2,สรุปเวลาเรียน!$B$6:$V$65,12,FALSE))</f>
        <v/>
      </c>
      <c r="H14" s="1028"/>
      <c r="I14" s="1029" t="str">
        <f>VLOOKUP(ปกสมุดรายงาน!$K$2,ก.พ.!$A$4:$AM$63,37,FALSE)</f>
        <v/>
      </c>
      <c r="J14" s="1029"/>
      <c r="K14" s="1029" t="str">
        <f>VLOOKUP(ปกสมุดรายงาน!$K$2,ก.พ.!$A$4:$AM$63,38,FALSE)</f>
        <v/>
      </c>
      <c r="L14" s="1029"/>
      <c r="M14" s="1029" t="str">
        <f>VLOOKUP(ปกสมุดรายงาน!$K$2,ก.พ.!$A$4:$AM$63,39,FALSE)</f>
        <v/>
      </c>
      <c r="N14" s="1029"/>
      <c r="O14" s="111"/>
      <c r="P14" s="111"/>
      <c r="Q14" s="111"/>
    </row>
    <row r="15" spans="1:17" ht="21" customHeight="1" x14ac:dyDescent="0.35">
      <c r="A15" s="1027" t="str">
        <f>ตั้งค่าเดือน!$B12</f>
        <v>มีนาคม</v>
      </c>
      <c r="B15" s="1027"/>
      <c r="C15" s="1027"/>
      <c r="D15" s="364">
        <f>ตั้งค่าเดือน!$D12</f>
        <v>2566</v>
      </c>
      <c r="E15" s="1028">
        <f>IF(สรุปเวลาเรียน!N$5="","",สรุปเวลาเรียน!N$5)</f>
        <v>22</v>
      </c>
      <c r="F15" s="1028"/>
      <c r="G15" s="1028" t="str">
        <f>IF(VLOOKUP(ปกสมุดรายงาน!$K$2,สรุปเวลาเรียน!$B$6:$V$65,13,FALSE)="","",VLOOKUP(ปกสมุดรายงาน!$K$2,สรุปเวลาเรียน!$B$6:$V$65,13,FALSE))</f>
        <v/>
      </c>
      <c r="H15" s="1028"/>
      <c r="I15" s="1029" t="str">
        <f>VLOOKUP(ปกสมุดรายงาน!$K$2,มี.ค.!$A$4:$AM$63,37,FALSE)</f>
        <v/>
      </c>
      <c r="J15" s="1029"/>
      <c r="K15" s="1029" t="str">
        <f>VLOOKUP(ปกสมุดรายงาน!$K$2,มี.ค.!$A$4:$AM$63,38,FALSE)</f>
        <v/>
      </c>
      <c r="L15" s="1029"/>
      <c r="M15" s="1029" t="str">
        <f>VLOOKUP(ปกสมุดรายงาน!$K$2,มี.ค.!$A$4:$AM$63,39,FALSE)</f>
        <v/>
      </c>
      <c r="N15" s="1029"/>
      <c r="O15" s="111"/>
      <c r="P15" s="111"/>
      <c r="Q15" s="111"/>
    </row>
    <row r="16" spans="1:17" ht="21" customHeight="1" x14ac:dyDescent="0.3">
      <c r="A16" s="1030" t="s">
        <v>123</v>
      </c>
      <c r="B16" s="1030"/>
      <c r="C16" s="1030"/>
      <c r="D16" s="1030"/>
      <c r="E16" s="1029">
        <f>SUM(E5:F15)</f>
        <v>205</v>
      </c>
      <c r="F16" s="1029"/>
      <c r="G16" s="1029">
        <f>SUM(G5:H15)</f>
        <v>0</v>
      </c>
      <c r="H16" s="1029"/>
      <c r="I16" s="1029">
        <f t="shared" ref="I16" si="0">SUM(I5:J15)</f>
        <v>0</v>
      </c>
      <c r="J16" s="1029"/>
      <c r="K16" s="1029">
        <f t="shared" ref="K16" si="1">SUM(K5:L15)</f>
        <v>0</v>
      </c>
      <c r="L16" s="1029"/>
      <c r="M16" s="1029">
        <f t="shared" ref="M16" si="2">SUM(M5:N15)</f>
        <v>0</v>
      </c>
      <c r="N16" s="1029"/>
      <c r="O16" s="111"/>
      <c r="P16" s="111"/>
      <c r="Q16" s="111"/>
    </row>
    <row r="17" spans="1:17" ht="21" customHeight="1" x14ac:dyDescent="0.3">
      <c r="A17" s="1030"/>
      <c r="B17" s="1030"/>
      <c r="C17" s="1030"/>
      <c r="D17" s="1030"/>
      <c r="E17" s="1029"/>
      <c r="F17" s="1029"/>
      <c r="G17" s="1029"/>
      <c r="H17" s="1029"/>
      <c r="I17" s="1029"/>
      <c r="J17" s="1029"/>
      <c r="K17" s="1029"/>
      <c r="L17" s="1029"/>
      <c r="M17" s="1029"/>
      <c r="N17" s="1029"/>
      <c r="O17" s="111"/>
      <c r="P17" s="111"/>
      <c r="Q17" s="111"/>
    </row>
    <row r="18" spans="1:17" ht="30" customHeight="1" x14ac:dyDescent="0.35">
      <c r="A18" s="1026" t="s">
        <v>164</v>
      </c>
      <c r="B18" s="1026"/>
      <c r="C18" s="1026"/>
      <c r="D18" s="1026"/>
      <c r="E18" s="351"/>
      <c r="F18" s="1031">
        <f>($G$16/$E$16)*100</f>
        <v>0</v>
      </c>
      <c r="G18" s="1031"/>
      <c r="H18" s="1031"/>
      <c r="I18" s="1031"/>
      <c r="J18" s="1031"/>
      <c r="K18" s="1031"/>
      <c r="L18" s="1031"/>
      <c r="M18" s="1031"/>
      <c r="N18" s="352"/>
      <c r="O18" s="111"/>
      <c r="P18" s="111"/>
      <c r="Q18" s="111"/>
    </row>
    <row r="19" spans="1:17" ht="8.25" customHeight="1" x14ac:dyDescent="0.35">
      <c r="A19" s="1026"/>
      <c r="B19" s="1026"/>
      <c r="C19" s="1026"/>
      <c r="D19" s="1026"/>
      <c r="E19" s="365"/>
      <c r="F19" s="365"/>
      <c r="G19" s="365"/>
      <c r="H19" s="365"/>
      <c r="I19" s="365"/>
      <c r="J19" s="365"/>
      <c r="K19" s="365"/>
      <c r="L19" s="365"/>
      <c r="M19" s="365"/>
      <c r="N19" s="366"/>
      <c r="O19" s="111"/>
      <c r="P19" s="111"/>
      <c r="Q19" s="111"/>
    </row>
    <row r="20" spans="1:17" ht="21" customHeight="1" x14ac:dyDescent="0.35">
      <c r="A20" s="165"/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11"/>
      <c r="P20" s="111"/>
      <c r="Q20" s="111"/>
    </row>
    <row r="21" spans="1:17" ht="21" customHeight="1" x14ac:dyDescent="0.3">
      <c r="A21" s="994" t="s">
        <v>376</v>
      </c>
      <c r="B21" s="994"/>
      <c r="C21" s="994"/>
      <c r="D21" s="994"/>
      <c r="E21" s="994"/>
      <c r="F21" s="994"/>
      <c r="G21" s="994"/>
      <c r="H21" s="994"/>
      <c r="I21" s="994"/>
      <c r="J21" s="994"/>
      <c r="K21" s="994"/>
      <c r="L21" s="994"/>
      <c r="M21" s="994"/>
      <c r="N21" s="994"/>
      <c r="O21" s="111"/>
      <c r="P21" s="111"/>
      <c r="Q21" s="111"/>
    </row>
    <row r="22" spans="1:17" ht="21" customHeight="1" x14ac:dyDescent="0.3">
      <c r="A22" s="994"/>
      <c r="B22" s="994"/>
      <c r="C22" s="994"/>
      <c r="D22" s="994"/>
      <c r="E22" s="994"/>
      <c r="F22" s="994"/>
      <c r="G22" s="994"/>
      <c r="H22" s="994"/>
      <c r="I22" s="994"/>
      <c r="J22" s="994"/>
      <c r="K22" s="994"/>
      <c r="L22" s="994"/>
      <c r="M22" s="994"/>
      <c r="N22" s="994"/>
      <c r="O22" s="111"/>
      <c r="P22" s="111"/>
      <c r="Q22" s="111"/>
    </row>
    <row r="23" spans="1:17" ht="8.25" customHeight="1" x14ac:dyDescent="0.35">
      <c r="A23" s="165"/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11"/>
      <c r="P23" s="111"/>
      <c r="Q23" s="111"/>
    </row>
    <row r="24" spans="1:17" ht="21" customHeight="1" x14ac:dyDescent="0.35">
      <c r="A24" s="1032" t="s">
        <v>48</v>
      </c>
      <c r="B24" s="1032"/>
      <c r="C24" s="1032" t="s">
        <v>377</v>
      </c>
      <c r="D24" s="1032" t="s">
        <v>378</v>
      </c>
      <c r="E24" s="1032"/>
      <c r="F24" s="1032"/>
      <c r="G24" s="1032" t="s">
        <v>147</v>
      </c>
      <c r="H24" s="1032"/>
      <c r="I24" s="1032" t="s">
        <v>379</v>
      </c>
      <c r="J24" s="1032"/>
      <c r="K24" s="1033" t="s">
        <v>100</v>
      </c>
      <c r="L24" s="1033"/>
      <c r="M24" s="1033"/>
      <c r="N24" s="1033"/>
      <c r="O24" s="111"/>
      <c r="P24" s="111"/>
      <c r="Q24" s="111"/>
    </row>
    <row r="25" spans="1:17" ht="21" customHeight="1" x14ac:dyDescent="0.35">
      <c r="A25" s="1032"/>
      <c r="B25" s="1032"/>
      <c r="C25" s="1032"/>
      <c r="D25" s="1032"/>
      <c r="E25" s="1032"/>
      <c r="F25" s="1032"/>
      <c r="G25" s="1032"/>
      <c r="H25" s="1032"/>
      <c r="I25" s="1032"/>
      <c r="J25" s="1032"/>
      <c r="K25" s="1034" t="s">
        <v>147</v>
      </c>
      <c r="L25" s="1034"/>
      <c r="M25" s="1034" t="s">
        <v>379</v>
      </c>
      <c r="N25" s="1034"/>
      <c r="O25" s="111"/>
      <c r="P25" s="111"/>
      <c r="Q25" s="111"/>
    </row>
    <row r="26" spans="1:17" ht="21" customHeight="1" x14ac:dyDescent="0.3">
      <c r="A26" s="1029">
        <v>1</v>
      </c>
      <c r="B26" s="1029"/>
      <c r="C26" s="367">
        <v>1</v>
      </c>
      <c r="D26" s="1035" t="str">
        <f>IF(VLOOKUP(ปกสมุดรายงาน!$K$2,น้ำหนักและส่วนสูง!$D$5:$AH$64,4,FALSE)="","",VLOOKUP(ปกสมุดรายงาน!$K$2,น้ำหนักและส่วนสูง!$D$5:$AH$64,4,FALSE))</f>
        <v/>
      </c>
      <c r="E26" s="1035"/>
      <c r="F26" s="1035"/>
      <c r="G26" s="1036" t="str">
        <f>IF(VLOOKUP(ปกสมุดรายงาน!$K$2,น้ำหนักและส่วนสูง!$D$5:$AH$64,6,FALSE)="","",VLOOKUP(ปกสมุดรายงาน!$K$2,น้ำหนักและส่วนสูง!$D$5:$AH$64,6,FALSE))</f>
        <v/>
      </c>
      <c r="H26" s="1036"/>
      <c r="I26" s="1036" t="str">
        <f>IF(VLOOKUP(ปกสมุดรายงาน!$K$2,น้ำหนักและส่วนสูง!$D$5:$AH$64,7,FALSE)="","",VLOOKUP(ปกสมุดรายงาน!$K$2,น้ำหนักและส่วนสูง!$D$5:$AH$64,7,FALSE))</f>
        <v/>
      </c>
      <c r="J26" s="1036"/>
      <c r="K26" s="1036" t="str">
        <f>IF(VLOOKUP(ปกสมุดรายงาน!$K$2,น้ำหนักและส่วนสูง!$D$5:$AH$64,9,FALSE)="","",VLOOKUP(ปกสมุดรายงาน!$K$2,น้ำหนักและส่วนสูง!$D$5:$AH$64,9,FALSE))</f>
        <v/>
      </c>
      <c r="L26" s="1036"/>
      <c r="M26" s="1036" t="str">
        <f>IF(VLOOKUP(ปกสมุดรายงาน!$K$2,น้ำหนักและส่วนสูง!$D$5:$AH$64,10,FALSE)="","",VLOOKUP(ปกสมุดรายงาน!$K$2,น้ำหนักและส่วนสูง!$D$5:$AH$64,10,FALSE))</f>
        <v/>
      </c>
      <c r="N26" s="1036"/>
      <c r="O26" s="111"/>
      <c r="P26" s="111"/>
      <c r="Q26" s="111"/>
    </row>
    <row r="27" spans="1:17" ht="21" customHeight="1" x14ac:dyDescent="0.3">
      <c r="A27" s="1029">
        <v>1</v>
      </c>
      <c r="B27" s="1029"/>
      <c r="C27" s="367">
        <v>2</v>
      </c>
      <c r="D27" s="1035" t="str">
        <f>IF(VLOOKUP(ปกสมุดรายงาน!$K$2,น้ำหนักและส่วนสูง!$D$5:$AH$64,11,FALSE)="","",VLOOKUP(ปกสมุดรายงาน!$K$2,น้ำหนักและส่วนสูง!$D$5:$AH$64,11,FALSE))</f>
        <v/>
      </c>
      <c r="E27" s="1035"/>
      <c r="F27" s="1035"/>
      <c r="G27" s="1036" t="str">
        <f>IF(VLOOKUP(ปกสมุดรายงาน!$K$2,น้ำหนักและส่วนสูง!$D$5:$AH$64,13,FALSE)="","",VLOOKUP(ปกสมุดรายงาน!$K$2,น้ำหนักและส่วนสูง!$D$5:$AH$64,13,FALSE))</f>
        <v/>
      </c>
      <c r="H27" s="1036"/>
      <c r="I27" s="1036" t="str">
        <f>IF(VLOOKUP(ปกสมุดรายงาน!$K$2,น้ำหนักและส่วนสูง!$D$5:$AH$64,14,FALSE)="","",VLOOKUP(ปกสมุดรายงาน!$K$2,น้ำหนักและส่วนสูง!$D$5:$AH$64,14,FALSE))</f>
        <v/>
      </c>
      <c r="J27" s="1036"/>
      <c r="K27" s="1036" t="str">
        <f>IF(VLOOKUP(ปกสมุดรายงาน!$K$2,น้ำหนักและส่วนสูง!$D$5:$AH$64,16,FALSE)="","",VLOOKUP(ปกสมุดรายงาน!$K$2,น้ำหนักและส่วนสูง!$D$5:$AH$64,16,FALSE))</f>
        <v/>
      </c>
      <c r="L27" s="1036"/>
      <c r="M27" s="1036" t="str">
        <f>IF(VLOOKUP(ปกสมุดรายงาน!$K$2,น้ำหนักและส่วนสูง!$D$5:$AH$64,17,FALSE)="","",VLOOKUP(ปกสมุดรายงาน!$K$2,น้ำหนักและส่วนสูง!$D$5:$AH$64,17,FALSE))</f>
        <v/>
      </c>
      <c r="N27" s="1036"/>
      <c r="O27" s="111"/>
      <c r="P27" s="111"/>
      <c r="Q27" s="111"/>
    </row>
    <row r="28" spans="1:17" ht="21" customHeight="1" x14ac:dyDescent="0.3">
      <c r="A28" s="1029">
        <v>2</v>
      </c>
      <c r="B28" s="1029"/>
      <c r="C28" s="367">
        <v>1</v>
      </c>
      <c r="D28" s="1035" t="str">
        <f>IF(VLOOKUP(ปกสมุดรายงาน!$K$2,น้ำหนักและส่วนสูง!$D$5:$AH$64,18,FALSE)="","",VLOOKUP(ปกสมุดรายงาน!$K$2,น้ำหนักและส่วนสูง!$D$5:$AH$64,18,FALSE))</f>
        <v/>
      </c>
      <c r="E28" s="1035"/>
      <c r="F28" s="1035"/>
      <c r="G28" s="1036" t="str">
        <f>IF(VLOOKUP(ปกสมุดรายงาน!$K$2,น้ำหนักและส่วนสูง!$D$5:$AH$64,20,FALSE)="","",VLOOKUP(ปกสมุดรายงาน!$K$2,น้ำหนักและส่วนสูง!$D$5:$AH$64,20,FALSE))</f>
        <v/>
      </c>
      <c r="H28" s="1036"/>
      <c r="I28" s="1036" t="str">
        <f>IF(VLOOKUP(ปกสมุดรายงาน!$K$2,น้ำหนักและส่วนสูง!$D$5:$AH$64,21,FALSE)="","",VLOOKUP(ปกสมุดรายงาน!$K$2,น้ำหนักและส่วนสูง!$D$5:$AH$64,21,FALSE))</f>
        <v/>
      </c>
      <c r="J28" s="1036"/>
      <c r="K28" s="1036" t="str">
        <f>IF(VLOOKUP(ปกสมุดรายงาน!$K$2,น้ำหนักและส่วนสูง!$D$5:$AH$64,23,FALSE)="","",VLOOKUP(ปกสมุดรายงาน!$K$2,น้ำหนักและส่วนสูง!$D$5:$AH$64,23,FALSE))</f>
        <v/>
      </c>
      <c r="L28" s="1036"/>
      <c r="M28" s="1036" t="str">
        <f>IF(VLOOKUP(ปกสมุดรายงาน!$K$2,น้ำหนักและส่วนสูง!$D$5:$AH$64,24,FALSE)="","",VLOOKUP(ปกสมุดรายงาน!$K$2,น้ำหนักและส่วนสูง!$D$5:$AH$64,24,FALSE))</f>
        <v/>
      </c>
      <c r="N28" s="1036"/>
      <c r="O28" s="111"/>
      <c r="P28" s="111"/>
      <c r="Q28" s="111"/>
    </row>
    <row r="29" spans="1:17" ht="21" customHeight="1" x14ac:dyDescent="0.3">
      <c r="A29" s="1029">
        <v>2</v>
      </c>
      <c r="B29" s="1029"/>
      <c r="C29" s="367">
        <v>2</v>
      </c>
      <c r="D29" s="1035" t="str">
        <f>IF(VLOOKUP(ปกสมุดรายงาน!$K$2,น้ำหนักและส่วนสูง!$D$5:$AH$64,25,FALSE)="","",VLOOKUP(ปกสมุดรายงาน!$K$2,น้ำหนักและส่วนสูง!$D$5:$AH$64,25,FALSE))</f>
        <v/>
      </c>
      <c r="E29" s="1035"/>
      <c r="F29" s="1035"/>
      <c r="G29" s="1036" t="str">
        <f>IF(VLOOKUP(ปกสมุดรายงาน!$K$2,น้ำหนักและส่วนสูง!$D$5:$AH$64,27,FALSE)="","",VLOOKUP(ปกสมุดรายงาน!$K$2,น้ำหนักและส่วนสูง!$D$5:$AH$64,27,FALSE))</f>
        <v/>
      </c>
      <c r="H29" s="1036"/>
      <c r="I29" s="1036" t="str">
        <f>IF(VLOOKUP(ปกสมุดรายงาน!$K$2,น้ำหนักและส่วนสูง!$D$5:$AH$64,28,FALSE)="","",VLOOKUP(ปกสมุดรายงาน!$K$2,น้ำหนักและส่วนสูง!$D$5:$AH$64,28,FALSE))</f>
        <v/>
      </c>
      <c r="J29" s="1036"/>
      <c r="K29" s="1036" t="str">
        <f>IF(VLOOKUP(ปกสมุดรายงาน!$K$2,น้ำหนักและส่วนสูง!$D$5:$AH$64,30,FALSE)="","",VLOOKUP(ปกสมุดรายงาน!$K$2,น้ำหนักและส่วนสูง!$D$5:$AH$64,30,FALSE))</f>
        <v/>
      </c>
      <c r="L29" s="1036"/>
      <c r="M29" s="1036" t="str">
        <f>IF(VLOOKUP(ปกสมุดรายงาน!$K$2,น้ำหนักและส่วนสูง!$D$5:$AH$64,31,FALSE)="","",VLOOKUP(ปกสมุดรายงาน!$K$2,น้ำหนักและส่วนสูง!$D$5:$AH$64,31,FALSE))</f>
        <v/>
      </c>
      <c r="N29" s="1036"/>
      <c r="O29" s="111"/>
      <c r="P29" s="111"/>
      <c r="Q29" s="111"/>
    </row>
    <row r="30" spans="1:17" ht="21" customHeight="1" x14ac:dyDescent="0.35">
      <c r="A30" s="165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11"/>
      <c r="P30" s="111"/>
      <c r="Q30" s="111"/>
    </row>
    <row r="31" spans="1:17" ht="21" customHeight="1" x14ac:dyDescent="0.35">
      <c r="A31" s="165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11"/>
      <c r="P31" s="111"/>
      <c r="Q31" s="111"/>
    </row>
    <row r="32" spans="1:17" ht="21" customHeight="1" x14ac:dyDescent="0.35">
      <c r="A32" s="338"/>
      <c r="B32" s="338"/>
      <c r="C32" s="338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11"/>
      <c r="P32" s="111"/>
      <c r="Q32" s="111"/>
    </row>
    <row r="33" spans="1:17" ht="21" customHeight="1" x14ac:dyDescent="0.3">
      <c r="A33" s="338"/>
      <c r="B33" s="338"/>
      <c r="C33" s="338"/>
      <c r="D33" s="339"/>
      <c r="E33" s="339"/>
      <c r="F33" s="339"/>
      <c r="G33" s="368"/>
      <c r="H33" s="360"/>
      <c r="I33" s="360"/>
      <c r="J33" s="368"/>
      <c r="K33" s="360"/>
      <c r="L33" s="360"/>
      <c r="M33" s="368"/>
      <c r="N33" s="360"/>
      <c r="O33" s="111"/>
      <c r="P33" s="111"/>
      <c r="Q33" s="111"/>
    </row>
    <row r="34" spans="1:17" ht="21" customHeight="1" x14ac:dyDescent="0.35">
      <c r="A34" s="338"/>
      <c r="B34" s="338"/>
      <c r="C34" s="338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11"/>
      <c r="P34" s="111"/>
      <c r="Q34" s="111"/>
    </row>
  </sheetData>
  <protectedRanges>
    <protectedRange sqref="P1" name="ช่วง4"/>
  </protectedRanges>
  <mergeCells count="114">
    <mergeCell ref="A29:B29"/>
    <mergeCell ref="D29:F29"/>
    <mergeCell ref="G29:H29"/>
    <mergeCell ref="I29:J29"/>
    <mergeCell ref="K29:L29"/>
    <mergeCell ref="M29:N29"/>
    <mergeCell ref="A28:B28"/>
    <mergeCell ref="D28:F28"/>
    <mergeCell ref="G28:H28"/>
    <mergeCell ref="I28:J28"/>
    <mergeCell ref="K28:L28"/>
    <mergeCell ref="M28:N28"/>
    <mergeCell ref="A27:B27"/>
    <mergeCell ref="D27:F27"/>
    <mergeCell ref="G27:H27"/>
    <mergeCell ref="I27:J27"/>
    <mergeCell ref="K27:L27"/>
    <mergeCell ref="M27:N27"/>
    <mergeCell ref="M25:N25"/>
    <mergeCell ref="A26:B26"/>
    <mergeCell ref="D26:F26"/>
    <mergeCell ref="G26:H26"/>
    <mergeCell ref="I26:J26"/>
    <mergeCell ref="K26:L26"/>
    <mergeCell ref="M26:N26"/>
    <mergeCell ref="A18:D19"/>
    <mergeCell ref="F18:M18"/>
    <mergeCell ref="A21:N22"/>
    <mergeCell ref="A24:B25"/>
    <mergeCell ref="C24:C25"/>
    <mergeCell ref="D24:F25"/>
    <mergeCell ref="G24:H25"/>
    <mergeCell ref="I24:J25"/>
    <mergeCell ref="K24:N24"/>
    <mergeCell ref="K25:L25"/>
    <mergeCell ref="A16:D17"/>
    <mergeCell ref="E16:F17"/>
    <mergeCell ref="G16:H17"/>
    <mergeCell ref="I16:J17"/>
    <mergeCell ref="K16:L17"/>
    <mergeCell ref="M16:N17"/>
    <mergeCell ref="A15:C15"/>
    <mergeCell ref="E15:F15"/>
    <mergeCell ref="G15:H15"/>
    <mergeCell ref="I15:J15"/>
    <mergeCell ref="K15:L15"/>
    <mergeCell ref="M15:N15"/>
    <mergeCell ref="A14:C14"/>
    <mergeCell ref="E14:F14"/>
    <mergeCell ref="G14:H14"/>
    <mergeCell ref="I14:J14"/>
    <mergeCell ref="K14:L14"/>
    <mergeCell ref="M14:N14"/>
    <mergeCell ref="A13:C13"/>
    <mergeCell ref="E13:F13"/>
    <mergeCell ref="G13:H13"/>
    <mergeCell ref="I13:J13"/>
    <mergeCell ref="K13:L13"/>
    <mergeCell ref="M13:N13"/>
    <mergeCell ref="A12:C12"/>
    <mergeCell ref="E12:F12"/>
    <mergeCell ref="G12:H12"/>
    <mergeCell ref="I12:J12"/>
    <mergeCell ref="K12:L12"/>
    <mergeCell ref="M12:N12"/>
    <mergeCell ref="A11:C11"/>
    <mergeCell ref="E11:F11"/>
    <mergeCell ref="G11:H11"/>
    <mergeCell ref="I11:J11"/>
    <mergeCell ref="K11:L11"/>
    <mergeCell ref="M11:N11"/>
    <mergeCell ref="A10:C10"/>
    <mergeCell ref="E10:F10"/>
    <mergeCell ref="G10:H10"/>
    <mergeCell ref="I10:J10"/>
    <mergeCell ref="K10:L10"/>
    <mergeCell ref="M10:N10"/>
    <mergeCell ref="A9:C9"/>
    <mergeCell ref="E9:F9"/>
    <mergeCell ref="G9:H9"/>
    <mergeCell ref="I9:J9"/>
    <mergeCell ref="K9:L9"/>
    <mergeCell ref="M9:N9"/>
    <mergeCell ref="A8:C8"/>
    <mergeCell ref="E8:F8"/>
    <mergeCell ref="G8:H8"/>
    <mergeCell ref="I8:J8"/>
    <mergeCell ref="K8:L8"/>
    <mergeCell ref="M8:N8"/>
    <mergeCell ref="A7:C7"/>
    <mergeCell ref="E7:F7"/>
    <mergeCell ref="G7:H7"/>
    <mergeCell ref="I7:J7"/>
    <mergeCell ref="K7:L7"/>
    <mergeCell ref="M7:N7"/>
    <mergeCell ref="A2:N3"/>
    <mergeCell ref="A4:C4"/>
    <mergeCell ref="E4:F4"/>
    <mergeCell ref="G4:H4"/>
    <mergeCell ref="I4:J4"/>
    <mergeCell ref="K4:L4"/>
    <mergeCell ref="M4:N4"/>
    <mergeCell ref="A6:C6"/>
    <mergeCell ref="E6:F6"/>
    <mergeCell ref="G6:H6"/>
    <mergeCell ref="I6:J6"/>
    <mergeCell ref="K6:L6"/>
    <mergeCell ref="M6:N6"/>
    <mergeCell ref="A5:C5"/>
    <mergeCell ref="E5:F5"/>
    <mergeCell ref="G5:H5"/>
    <mergeCell ref="I5:J5"/>
    <mergeCell ref="K5:L5"/>
    <mergeCell ref="M5:N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B3967B-99A9-4B29-AA90-0886E6D6033D}">
          <x14:formula1>
            <xm:f>รายการ!$K$2:$K$37</xm:f>
          </x14:formula1>
          <xm:sqref>P1</xm:sqref>
        </x14:dataValidation>
      </x14:dataValidations>
    </ext>
  </extLst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3984-523E-4D8C-8685-A89B7813725E}">
  <sheetPr codeName="ShtPP6P3">
    <pageSetUpPr fitToPage="1"/>
  </sheetPr>
  <dimension ref="A1:Z34"/>
  <sheetViews>
    <sheetView workbookViewId="0"/>
  </sheetViews>
  <sheetFormatPr defaultColWidth="5.625" defaultRowHeight="18.75" x14ac:dyDescent="0.3"/>
  <cols>
    <col min="1" max="1" width="4" style="1" customWidth="1"/>
    <col min="2" max="3" width="3.125" style="1" customWidth="1"/>
    <col min="4" max="9" width="3.625" style="1" customWidth="1"/>
    <col min="10" max="10" width="3" style="1" customWidth="1"/>
    <col min="11" max="23" width="3.625" style="1" customWidth="1"/>
    <col min="24" max="24" width="11.25" style="1" customWidth="1"/>
    <col min="25" max="25" width="23.75" style="1" customWidth="1"/>
    <col min="26" max="26" width="9.75" style="1" customWidth="1"/>
    <col min="27" max="16384" width="5.625" style="1"/>
  </cols>
  <sheetData>
    <row r="1" spans="1:26" ht="21" customHeight="1" x14ac:dyDescent="0.35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77"/>
      <c r="O1" s="165"/>
      <c r="P1" s="165"/>
      <c r="Q1" s="165"/>
      <c r="R1" s="165"/>
      <c r="S1" s="165"/>
      <c r="T1" s="165"/>
      <c r="U1" s="165"/>
      <c r="V1" s="165"/>
      <c r="W1" s="322">
        <v>3</v>
      </c>
      <c r="X1" s="469" t="s">
        <v>179</v>
      </c>
      <c r="Y1" s="465" t="s">
        <v>177</v>
      </c>
      <c r="Z1" s="453" t="str">
        <f>_xlfn.IFNA(IF(VLOOKUP(Y1,รายการ!$K$1:$L$37,2,FALSE)="","",HYPERLINK("#" &amp; VLOOKUP(Y1,รายการ!$K$1:$L$37,2,FALSE)  &amp; "","คลิก")),"")</f>
        <v>คลิก</v>
      </c>
    </row>
    <row r="2" spans="1:26" ht="21" customHeight="1" x14ac:dyDescent="0.35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165"/>
      <c r="P2" s="165"/>
      <c r="Q2" s="165"/>
      <c r="R2" s="165"/>
      <c r="S2" s="165"/>
      <c r="T2" s="165"/>
      <c r="U2" s="165"/>
      <c r="V2" s="165"/>
      <c r="W2" s="165"/>
      <c r="X2" s="111"/>
      <c r="Y2" s="111"/>
      <c r="Z2" s="111"/>
    </row>
    <row r="3" spans="1:26" ht="21" customHeight="1" x14ac:dyDescent="0.35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165"/>
      <c r="P3" s="165"/>
      <c r="Q3" s="165"/>
      <c r="R3" s="165"/>
      <c r="S3" s="165"/>
      <c r="T3" s="165"/>
      <c r="U3" s="165"/>
      <c r="V3" s="165"/>
      <c r="W3" s="165"/>
      <c r="X3" s="111"/>
      <c r="Y3" s="111"/>
      <c r="Z3" s="111"/>
    </row>
    <row r="4" spans="1:26" ht="21" customHeight="1" x14ac:dyDescent="0.35">
      <c r="A4" s="339"/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165"/>
      <c r="P4" s="165"/>
      <c r="Q4" s="165"/>
      <c r="R4" s="165"/>
      <c r="S4" s="165"/>
      <c r="T4" s="165"/>
      <c r="U4" s="165"/>
      <c r="V4" s="165"/>
      <c r="W4" s="165"/>
      <c r="X4" s="111"/>
      <c r="Y4" s="111"/>
      <c r="Z4" s="111"/>
    </row>
    <row r="5" spans="1:26" ht="21" customHeight="1" x14ac:dyDescent="0.3">
      <c r="A5" s="1044" t="str">
        <f>"โรงเรียน" &amp; IF(ตั้งค่า!I4="","",ตั้งค่า!I4)</f>
        <v>โรงเรียนบ้านน้ำสอด</v>
      </c>
      <c r="B5" s="1044"/>
      <c r="C5" s="1044"/>
      <c r="D5" s="1044"/>
      <c r="E5" s="1044"/>
      <c r="F5" s="1044"/>
      <c r="G5" s="1044"/>
      <c r="H5" s="1044"/>
      <c r="I5" s="1044"/>
      <c r="J5" s="1044"/>
      <c r="K5" s="1044"/>
      <c r="L5" s="1044"/>
      <c r="M5" s="1044"/>
      <c r="N5" s="1044"/>
      <c r="O5" s="1044"/>
      <c r="P5" s="1044"/>
      <c r="Q5" s="1044"/>
      <c r="R5" s="1044"/>
      <c r="S5" s="1044"/>
      <c r="T5" s="1044"/>
      <c r="U5" s="1044"/>
      <c r="V5" s="1044"/>
      <c r="W5" s="1044"/>
      <c r="X5" s="111"/>
      <c r="Y5" s="111"/>
      <c r="Z5" s="111"/>
    </row>
    <row r="6" spans="1:26" ht="18" customHeight="1" x14ac:dyDescent="0.3">
      <c r="A6" s="1044"/>
      <c r="B6" s="1044"/>
      <c r="C6" s="1044"/>
      <c r="D6" s="1044"/>
      <c r="E6" s="1044"/>
      <c r="F6" s="1044"/>
      <c r="G6" s="1044"/>
      <c r="H6" s="1044"/>
      <c r="I6" s="1044"/>
      <c r="J6" s="1044"/>
      <c r="K6" s="1044"/>
      <c r="L6" s="1044"/>
      <c r="M6" s="1044"/>
      <c r="N6" s="1044"/>
      <c r="O6" s="1044"/>
      <c r="P6" s="1044"/>
      <c r="Q6" s="1044"/>
      <c r="R6" s="1044"/>
      <c r="S6" s="1044"/>
      <c r="T6" s="1044"/>
      <c r="U6" s="1044"/>
      <c r="V6" s="1044"/>
      <c r="W6" s="1044"/>
      <c r="X6" s="111"/>
      <c r="Y6" s="111"/>
      <c r="Z6" s="111"/>
    </row>
    <row r="7" spans="1:26" ht="27.75" customHeight="1" x14ac:dyDescent="0.35">
      <c r="A7" s="1045" t="s">
        <v>404</v>
      </c>
      <c r="B7" s="1045"/>
      <c r="C7" s="1045"/>
      <c r="D7" s="1045"/>
      <c r="E7" s="1045"/>
      <c r="F7" s="1045"/>
      <c r="G7" s="1045"/>
      <c r="H7" s="1045"/>
      <c r="I7" s="1045"/>
      <c r="J7" s="1045"/>
      <c r="K7" s="1045"/>
      <c r="L7" s="1045"/>
      <c r="M7" s="1045"/>
      <c r="N7" s="1045"/>
      <c r="O7" s="1045"/>
      <c r="P7" s="1045"/>
      <c r="Q7" s="1045"/>
      <c r="R7" s="1045"/>
      <c r="S7" s="1045"/>
      <c r="T7" s="1045"/>
      <c r="U7" s="1045"/>
      <c r="V7" s="1045"/>
      <c r="W7" s="1045"/>
      <c r="X7" s="111"/>
      <c r="Y7" s="111"/>
      <c r="Z7" s="111"/>
    </row>
    <row r="8" spans="1:26" ht="27.75" customHeight="1" x14ac:dyDescent="0.35">
      <c r="A8" s="1045" t="str">
        <f>"ชั้นประถมศึกษาปีที่ " &amp; ตั้งค่า!$I$9 &amp; "/" &amp; ตั้งค่า!$I$10 &amp; " ปีการศึกษา " &amp; ตั้งค่า!I3</f>
        <v>ชั้นประถมศึกษาปีที่ 6/1 ปีการศึกษา 2565</v>
      </c>
      <c r="B8" s="1045"/>
      <c r="C8" s="1045"/>
      <c r="D8" s="1045"/>
      <c r="E8" s="1045"/>
      <c r="F8" s="1045"/>
      <c r="G8" s="1045"/>
      <c r="H8" s="1045"/>
      <c r="I8" s="1045"/>
      <c r="J8" s="1045"/>
      <c r="K8" s="1045"/>
      <c r="L8" s="1045"/>
      <c r="M8" s="1045"/>
      <c r="N8" s="1045"/>
      <c r="O8" s="1045"/>
      <c r="P8" s="1045"/>
      <c r="Q8" s="1045"/>
      <c r="R8" s="1045"/>
      <c r="S8" s="1045"/>
      <c r="T8" s="1045"/>
      <c r="U8" s="1045"/>
      <c r="V8" s="1045"/>
      <c r="W8" s="1045"/>
      <c r="X8" s="111"/>
      <c r="Y8" s="111"/>
      <c r="Z8" s="111"/>
    </row>
    <row r="9" spans="1:26" ht="24.75" customHeight="1" x14ac:dyDescent="0.35">
      <c r="A9" s="337"/>
      <c r="B9" s="337"/>
      <c r="C9" s="982" t="s">
        <v>405</v>
      </c>
      <c r="D9" s="982"/>
      <c r="E9" s="982"/>
      <c r="F9" s="1046">
        <f>IF(VLOOKUP(ปกสมุดรายงาน!$K$2,ข้อมูลนักเรียน!$D$3:$AW$62,1,FALSE)="","",VLOOKUP(ปกสมุดรายงาน!$K$2,ข้อมูลนักเรียน!$D$3:$AW$62,1,FALSE))</f>
        <v>9</v>
      </c>
      <c r="G9" s="1046"/>
      <c r="H9" s="1046"/>
      <c r="I9" s="337"/>
      <c r="J9" s="982" t="s">
        <v>49</v>
      </c>
      <c r="K9" s="982"/>
      <c r="L9" s="982"/>
      <c r="M9" s="1046" t="str">
        <f>IF(VLOOKUP(ปกสมุดรายงาน!$K$2,ข้อมูลนักเรียน!$D$3:$AW$62,4,FALSE)="","",VLOOKUP(ปกสมุดรายงาน!$K$2,ข้อมูลนักเรียน!$D$3:$AW$62,4,FALSE)&amp;VLOOKUP(ปกสมุดรายงาน!$K$2,ข้อมูลนักเรียน!$D$3:$AW$62,5,FALSE) &amp; "  " &amp; VLOOKUP(ปกสมุดรายงาน!$K$2,ข้อมูลนักเรียน!$D$3:$AW$62,6,FALSE))</f>
        <v/>
      </c>
      <c r="N9" s="1046"/>
      <c r="O9" s="1046"/>
      <c r="P9" s="1046"/>
      <c r="Q9" s="1046"/>
      <c r="R9" s="1046"/>
      <c r="S9" s="1046"/>
      <c r="T9" s="1046"/>
      <c r="U9" s="1046"/>
      <c r="V9" s="1046"/>
      <c r="W9" s="337"/>
      <c r="X9" s="111"/>
      <c r="Y9" s="111"/>
      <c r="Z9" s="111"/>
    </row>
    <row r="10" spans="1:26" ht="9.9499999999999993" customHeight="1" x14ac:dyDescent="0.35">
      <c r="A10" s="337"/>
      <c r="B10" s="439"/>
      <c r="C10" s="439"/>
      <c r="D10" s="439"/>
      <c r="E10" s="439"/>
      <c r="F10" s="439"/>
      <c r="G10" s="439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111"/>
      <c r="Y10" s="111"/>
      <c r="Z10" s="111"/>
    </row>
    <row r="11" spans="1:26" ht="21" customHeight="1" x14ac:dyDescent="0.3">
      <c r="A11" s="1041" t="s">
        <v>28</v>
      </c>
      <c r="B11" s="1041" t="s">
        <v>144</v>
      </c>
      <c r="C11" s="1041"/>
      <c r="D11" s="1041" t="s">
        <v>184</v>
      </c>
      <c r="E11" s="1041"/>
      <c r="F11" s="1041"/>
      <c r="G11" s="1041"/>
      <c r="H11" s="1041"/>
      <c r="I11" s="1041"/>
      <c r="J11" s="1041"/>
      <c r="K11" s="1042" t="s">
        <v>185</v>
      </c>
      <c r="L11" s="1042"/>
      <c r="M11" s="1037" t="s">
        <v>147</v>
      </c>
      <c r="N11" s="1037" t="s">
        <v>114</v>
      </c>
      <c r="O11" s="1037" t="s">
        <v>406</v>
      </c>
      <c r="P11" s="1038" t="s">
        <v>48</v>
      </c>
      <c r="Q11" s="1038"/>
      <c r="R11" s="1038"/>
      <c r="S11" s="1038"/>
      <c r="T11" s="1047" t="s">
        <v>407</v>
      </c>
      <c r="U11" s="1047"/>
      <c r="V11" s="1048" t="s">
        <v>408</v>
      </c>
      <c r="W11" s="1048" t="s">
        <v>409</v>
      </c>
      <c r="X11" s="111"/>
      <c r="Y11" s="111"/>
      <c r="Z11" s="111"/>
    </row>
    <row r="12" spans="1:26" ht="21" customHeight="1" x14ac:dyDescent="0.3">
      <c r="A12" s="1041"/>
      <c r="B12" s="1041"/>
      <c r="C12" s="1041"/>
      <c r="D12" s="1041"/>
      <c r="E12" s="1041"/>
      <c r="F12" s="1041"/>
      <c r="G12" s="1041"/>
      <c r="H12" s="1041"/>
      <c r="I12" s="1041"/>
      <c r="J12" s="1041"/>
      <c r="K12" s="1042"/>
      <c r="L12" s="1042"/>
      <c r="M12" s="1037"/>
      <c r="N12" s="1037"/>
      <c r="O12" s="1037"/>
      <c r="P12" s="1038">
        <v>1</v>
      </c>
      <c r="Q12" s="1038"/>
      <c r="R12" s="1038">
        <v>2</v>
      </c>
      <c r="S12" s="1038"/>
      <c r="T12" s="1047"/>
      <c r="U12" s="1047"/>
      <c r="V12" s="1048"/>
      <c r="W12" s="1048"/>
      <c r="X12" s="111"/>
      <c r="Y12" s="111"/>
      <c r="Z12" s="111"/>
    </row>
    <row r="13" spans="1:26" ht="21" customHeight="1" x14ac:dyDescent="0.3">
      <c r="A13" s="1041"/>
      <c r="B13" s="1041"/>
      <c r="C13" s="1041"/>
      <c r="D13" s="1041"/>
      <c r="E13" s="1041"/>
      <c r="F13" s="1041"/>
      <c r="G13" s="1041"/>
      <c r="H13" s="1041"/>
      <c r="I13" s="1041"/>
      <c r="J13" s="1041"/>
      <c r="K13" s="1042"/>
      <c r="L13" s="1042"/>
      <c r="M13" s="1037"/>
      <c r="N13" s="1037"/>
      <c r="O13" s="1037"/>
      <c r="P13" s="1037" t="s">
        <v>129</v>
      </c>
      <c r="Q13" s="1037" t="s">
        <v>410</v>
      </c>
      <c r="R13" s="1037" t="s">
        <v>129</v>
      </c>
      <c r="S13" s="1037" t="s">
        <v>410</v>
      </c>
      <c r="T13" s="1037" t="s">
        <v>129</v>
      </c>
      <c r="U13" s="1037" t="s">
        <v>410</v>
      </c>
      <c r="V13" s="1048"/>
      <c r="W13" s="1048"/>
      <c r="X13" s="111"/>
      <c r="Y13" s="111"/>
      <c r="Z13" s="111"/>
    </row>
    <row r="14" spans="1:26" ht="21" customHeight="1" x14ac:dyDescent="0.3">
      <c r="A14" s="1041"/>
      <c r="B14" s="1041"/>
      <c r="C14" s="1041"/>
      <c r="D14" s="1041"/>
      <c r="E14" s="1041"/>
      <c r="F14" s="1041"/>
      <c r="G14" s="1041"/>
      <c r="H14" s="1041"/>
      <c r="I14" s="1041"/>
      <c r="J14" s="1041"/>
      <c r="K14" s="1042"/>
      <c r="L14" s="1042"/>
      <c r="M14" s="1037"/>
      <c r="N14" s="1037"/>
      <c r="O14" s="1037"/>
      <c r="P14" s="1037"/>
      <c r="Q14" s="1037"/>
      <c r="R14" s="1037"/>
      <c r="S14" s="1037"/>
      <c r="T14" s="1037"/>
      <c r="U14" s="1037"/>
      <c r="V14" s="1048"/>
      <c r="W14" s="1048"/>
      <c r="X14" s="111"/>
      <c r="Y14" s="111"/>
      <c r="Z14" s="111"/>
    </row>
    <row r="15" spans="1:26" ht="21" customHeight="1" x14ac:dyDescent="0.3">
      <c r="A15" s="376" t="str">
        <f>IF(B15="","",1)</f>
        <v/>
      </c>
      <c r="B15" s="1039" t="str">
        <f>IF(ตั้งค่าวิชาเรียน!E5="","",ตั้งค่าวิชาเรียน!E5)</f>
        <v/>
      </c>
      <c r="C15" s="1039">
        <v>1</v>
      </c>
      <c r="D15" s="1040" t="str">
        <f>IF(ตั้งค่าวิชาเรียน!F5="","",ตั้งค่าวิชาเรียน!F5)</f>
        <v/>
      </c>
      <c r="E15" s="1040">
        <v>1</v>
      </c>
      <c r="F15" s="1040">
        <v>1</v>
      </c>
      <c r="G15" s="1040">
        <v>1</v>
      </c>
      <c r="H15" s="1040">
        <v>1</v>
      </c>
      <c r="I15" s="1040">
        <v>1</v>
      </c>
      <c r="J15" s="1040">
        <v>1</v>
      </c>
      <c r="K15" s="1039" t="str">
        <f>IF(ตั้งค่าวิชาเรียน!I5="","",ตั้งค่าวิชาเรียน!I5)</f>
        <v/>
      </c>
      <c r="L15" s="1039">
        <v>1</v>
      </c>
      <c r="M15" s="376" t="str">
        <f>IF(ตั้งค่าวิชาเรียน!H5="","",ตั้งค่าวิชาเรียน!H5)</f>
        <v/>
      </c>
      <c r="N15" s="376" t="str">
        <f>IF(สรุปผลการประเมิน!BY$6="","",สรุปผลการประเมิน!BY$6)</f>
        <v/>
      </c>
      <c r="O15" s="429" t="str">
        <f>IF(VLOOKUP(ปกสมุดรายงาน!$K$2,สรุปผลการประเมิน!$D$7:$CP$66,74,FALSE)="","",VLOOKUP(ปกสมุดรายงาน!$K$2,สรุปผลการประเมิน!$D$7:$CP$66,74,FALSE))</f>
        <v/>
      </c>
      <c r="P15" s="376" t="str">
        <f>IF(A15="","",IF(VLOOKUP(ปกสมุดรายงาน!$K$2,ข้อมูลนักเรียน!$D$3:$K$62,8,FALSE)="ย้ายออก","-",IF(VLOOKUP(ปกสมุดรายงาน!$K$2,วิชา1!$A$6:$L$65,5,FALSE)="","",VLOOKUP(ปกสมุดรายงาน!$K$2,วิชา1!$A$6:$L$65,5,FALSE))))</f>
        <v/>
      </c>
      <c r="Q15" s="441" t="str">
        <f>IF(A15="","",IF(VLOOKUP(ปกสมุดรายงาน!$K$2,ข้อมูลนักเรียน!$D$3:$K$62,8,FALSE)="ย้ายออก","-",IF(VLOOKUP(ปกสมุดรายงาน!$K$2,วิชา1!$A$6:$L$65,6,FALSE)="","",VLOOKUP(ปกสมุดรายงาน!$K$2,วิชา1!$A$6:$L$65,6,FALSE))))</f>
        <v/>
      </c>
      <c r="R15" s="441" t="str">
        <f>IF(A15="","",IF(VLOOKUP(ปกสมุดรายงาน!$K$2,ข้อมูลนักเรียน!$D$3:$K$62,8,FALSE)="ย้ายออก","-",IF(VLOOKUP(ปกสมุดรายงาน!$K$2,วิชา1!$A$6:$L$65,9,FALSE)="","",VLOOKUP(ปกสมุดรายงาน!$K$2,วิชา1!$A$6:$L$65,9,FALSE))))</f>
        <v/>
      </c>
      <c r="S15" s="441" t="str">
        <f>IF(A15="","",IF(VLOOKUP(ปกสมุดรายงาน!$K$2,ข้อมูลนักเรียน!$D$3:$K$62,8,FALSE)="ย้ายออก","-",IF(VLOOKUP(ปกสมุดรายงาน!$K$2,วิชา1!$A$6:$L$65,10,FALSE)="","",VLOOKUP(ปกสมุดรายงาน!$K$2,วิชา1!$A$6:$L$65,10,FALSE))))</f>
        <v/>
      </c>
      <c r="T15" s="441" t="str">
        <f>IF(A15="","",IF(VLOOKUP(ปกสมุดรายงาน!$K$2,ข้อมูลนักเรียน!$D$3:$K$62,8,FALSE)="ย้ายออก","-",IF(VLOOKUP(ปกสมุดรายงาน!$K$2,วิชา1!$A$6:$L$65,11,FALSE)="","",VLOOKUP(ปกสมุดรายงาน!$K$2,วิชา1!$A$6:$L$65,11,FALSE))))</f>
        <v/>
      </c>
      <c r="U15" s="441" t="str">
        <f>IF(A15="","",IF(VLOOKUP(ปกสมุดรายงาน!$K$2,ข้อมูลนักเรียน!$D$3:$K$62,8,FALSE)="ย้ายออก","-",IF(VLOOKUP(ปกสมุดรายงาน!$K$2,วิชา1!$A$6:$L$65,12,FALSE)="","",VLOOKUP(ปกสมุดรายงาน!$K$2,วิชา1!$A$6:$L$65,12,FALSE))))</f>
        <v/>
      </c>
      <c r="V15" s="441" t="str">
        <f>IF(A15="","",IF(VLOOKUP(ปกสมุดรายงาน!$K$2,ข้อมูลนักเรียน!$D$3:$K$62,8,FALSE)="ย้ายออก","-",IF(VLOOKUP(ปกสมุดรายงาน!$K$2,คุณฯ1!$D$6:$BC$65,52,FALSE)="","",VLOOKUP(ปกสมุดรายงาน!$K$2,คุณฯ1!$D$6:$BC$65,52,FALSE))))</f>
        <v/>
      </c>
      <c r="W15" s="376" t="str">
        <f>IF(A15="","",IF(VLOOKUP(ปกสมุดรายงาน!$K$2,ข้อมูลนักเรียน!$D$3:$K$62,8,FALSE)="ย้ายออก","-",IF(VLOOKUP(ปกสมุดรายงาน!$K$2,อ่านคิดเขียน1!$D$6:$AW$65,46,FALSE)="","",VLOOKUP(ปกสมุดรายงาน!$K$2,อ่านคิดเขียน1!$D$6:$AW$65,46,FALSE))))</f>
        <v/>
      </c>
      <c r="X15" s="111"/>
      <c r="Y15" s="111"/>
      <c r="Z15" s="111"/>
    </row>
    <row r="16" spans="1:26" ht="21" customHeight="1" x14ac:dyDescent="0.3">
      <c r="A16" s="376" t="str">
        <f>IF(B16="","",IF(A15="","",A15+1))</f>
        <v/>
      </c>
      <c r="B16" s="1039" t="str">
        <f>IF(ตั้งค่าวิชาเรียน!E6="","",ตั้งค่าวิชาเรียน!E6)</f>
        <v/>
      </c>
      <c r="C16" s="1039">
        <v>2</v>
      </c>
      <c r="D16" s="1040" t="str">
        <f>IF(ตั้งค่าวิชาเรียน!F6="","",ตั้งค่าวิชาเรียน!F6)</f>
        <v/>
      </c>
      <c r="E16" s="1040">
        <v>1</v>
      </c>
      <c r="F16" s="1040">
        <v>1</v>
      </c>
      <c r="G16" s="1040">
        <v>1</v>
      </c>
      <c r="H16" s="1040">
        <v>1</v>
      </c>
      <c r="I16" s="1040">
        <v>1</v>
      </c>
      <c r="J16" s="1040">
        <v>1</v>
      </c>
      <c r="K16" s="1039" t="str">
        <f>IF(ตั้งค่าวิชาเรียน!I6="","",ตั้งค่าวิชาเรียน!I6)</f>
        <v/>
      </c>
      <c r="L16" s="1039">
        <v>2</v>
      </c>
      <c r="M16" s="376" t="str">
        <f>IF(ตั้งค่าวิชาเรียน!H6="","",ตั้งค่าวิชาเรียน!H6)</f>
        <v/>
      </c>
      <c r="N16" s="429" t="str">
        <f>IF(สรุปผลการประเมิน!BZ$6="","",สรุปผลการประเมิน!BZ$6)</f>
        <v/>
      </c>
      <c r="O16" s="429" t="str">
        <f>IF(VLOOKUP(ปกสมุดรายงาน!$K$2,สรุปผลการประเมิน!$D$7:$CP$66,75,FALSE)="","",VLOOKUP(ปกสมุดรายงาน!$K$2,สรุปผลการประเมิน!$D$7:$CP$66,75,FALSE))</f>
        <v/>
      </c>
      <c r="P16" s="440" t="str">
        <f>IF(A16="","",IF(VLOOKUP(ปกสมุดรายงาน!$K$2,ข้อมูลนักเรียน!$D$3:$K$62,8,FALSE)="ย้ายออก","-",IF(VLOOKUP(ปกสมุดรายงาน!$K$2,วิชา2!$A$6:$L$65,5,FALSE)="","",VLOOKUP(ปกสมุดรายงาน!$K$2,วิชา2!$A$6:$L$65,5,FALSE))))</f>
        <v/>
      </c>
      <c r="Q16" s="441" t="str">
        <f>IF(A16="","",IF(VLOOKUP(ปกสมุดรายงาน!$K$2,ข้อมูลนักเรียน!$D$3:$K$62,8,FALSE)="ย้ายออก","-",IF(VLOOKUP(ปกสมุดรายงาน!$K$2,วิชา2!$A$6:$L$65,6,FALSE)="","",VLOOKUP(ปกสมุดรายงาน!$K$2,วิชา2!$A$6:$L$65,6,FALSE))))</f>
        <v/>
      </c>
      <c r="R16" s="441" t="str">
        <f>IF(A16="","",IF(VLOOKUP(ปกสมุดรายงาน!$K$2,ข้อมูลนักเรียน!$D$3:$K$62,8,FALSE)="ย้ายออก","-",IF(VLOOKUP(ปกสมุดรายงาน!$K$2,วิชา2!$A$6:$L$65,9,FALSE)="","",VLOOKUP(ปกสมุดรายงาน!$K$2,วิชา2!$A$6:$L$65,9,FALSE))))</f>
        <v/>
      </c>
      <c r="S16" s="441" t="str">
        <f>IF(A16="","",IF(VLOOKUP(ปกสมุดรายงาน!$K$2,ข้อมูลนักเรียน!$D$3:$K$62,8,FALSE)="ย้ายออก","-",IF(VLOOKUP(ปกสมุดรายงาน!$K$2,วิชา2!$A$6:$L$65,10,FALSE)="","",VLOOKUP(ปกสมุดรายงาน!$K$2,วิชา2!$A$6:$L$65,10,FALSE))))</f>
        <v/>
      </c>
      <c r="T16" s="441" t="str">
        <f>IF(A16="","",IF(VLOOKUP(ปกสมุดรายงาน!$K$2,ข้อมูลนักเรียน!$D$3:$K$62,8,FALSE)="ย้ายออก","-",IF(VLOOKUP(ปกสมุดรายงาน!$K$2,วิชา2!$A$6:$L$65,11,FALSE)="","",VLOOKUP(ปกสมุดรายงาน!$K$2,วิชา2!$A$6:$L$65,11,FALSE))))</f>
        <v/>
      </c>
      <c r="U16" s="441" t="str">
        <f>IF(A16="","",IF(VLOOKUP(ปกสมุดรายงาน!$K$2,ข้อมูลนักเรียน!$D$3:$K$62,8,FALSE)="ย้ายออก","-",IF(VLOOKUP(ปกสมุดรายงาน!$K$2,วิชา2!$A$6:$L$65,12,FALSE)="","",VLOOKUP(ปกสมุดรายงาน!$K$2,วิชา2!$A$6:$L$65,12,FALSE))))</f>
        <v/>
      </c>
      <c r="V16" s="441" t="str">
        <f>IF(A16="","",IF(VLOOKUP(ปกสมุดรายงาน!$K$2,ข้อมูลนักเรียน!$D$3:$K$62,8,FALSE)="ย้ายออก","-",IF(VLOOKUP(ปกสมุดรายงาน!$K$2,คุณฯ2!$D$6:$BC$65,52,FALSE)="","",VLOOKUP(ปกสมุดรายงาน!$K$2,คุณฯ2!$D$6:$BC$65,52,FALSE))))</f>
        <v/>
      </c>
      <c r="W16" s="442" t="str">
        <f>IF(A16="","",IF(VLOOKUP(ปกสมุดรายงาน!$K$2,ข้อมูลนักเรียน!$D$3:$K$62,8,FALSE)="ย้ายออก","-",IF(VLOOKUP(ปกสมุดรายงาน!$K$2,อ่านคิดเขียน2!$D$6:$AW$65,46,FALSE)="","",VLOOKUP(ปกสมุดรายงาน!$K$2,อ่านคิดเขียน2!$D$6:$AW$65,46,FALSE))))</f>
        <v/>
      </c>
      <c r="X16" s="111"/>
      <c r="Y16" s="111"/>
      <c r="Z16" s="111"/>
    </row>
    <row r="17" spans="1:26" ht="21" customHeight="1" x14ac:dyDescent="0.3">
      <c r="A17" s="376" t="str">
        <f t="shared" ref="A17:A29" si="0">IF(B17="","",IF(A16="","",A16+1))</f>
        <v/>
      </c>
      <c r="B17" s="1039" t="str">
        <f>IF(ตั้งค่าวิชาเรียน!E7="","",ตั้งค่าวิชาเรียน!E7)</f>
        <v/>
      </c>
      <c r="C17" s="1039">
        <v>3</v>
      </c>
      <c r="D17" s="1040" t="str">
        <f>IF(ตั้งค่าวิชาเรียน!F7="","",ตั้งค่าวิชาเรียน!F7)</f>
        <v/>
      </c>
      <c r="E17" s="1040">
        <v>1</v>
      </c>
      <c r="F17" s="1040">
        <v>1</v>
      </c>
      <c r="G17" s="1040">
        <v>1</v>
      </c>
      <c r="H17" s="1040">
        <v>1</v>
      </c>
      <c r="I17" s="1040">
        <v>1</v>
      </c>
      <c r="J17" s="1040">
        <v>1</v>
      </c>
      <c r="K17" s="1039" t="str">
        <f>IF(ตั้งค่าวิชาเรียน!I7="","",ตั้งค่าวิชาเรียน!I7)</f>
        <v/>
      </c>
      <c r="L17" s="1039">
        <v>3</v>
      </c>
      <c r="M17" s="376" t="str">
        <f>IF(ตั้งค่าวิชาเรียน!H7="","",ตั้งค่าวิชาเรียน!H7)</f>
        <v/>
      </c>
      <c r="N17" s="429" t="str">
        <f>IF(สรุปผลการประเมิน!CA$6="","",สรุปผลการประเมิน!CA$6)</f>
        <v/>
      </c>
      <c r="O17" s="429" t="str">
        <f>IF(VLOOKUP(ปกสมุดรายงาน!$K$2,สรุปผลการประเมิน!$D$7:$CP$66,76,FALSE)="","",VLOOKUP(ปกสมุดรายงาน!$K$2,สรุปผลการประเมิน!$D$7:$CP$66,76,FALSE))</f>
        <v/>
      </c>
      <c r="P17" s="440" t="str">
        <f>IF(A17="","",IF(VLOOKUP(ปกสมุดรายงาน!$K$2,ข้อมูลนักเรียน!$D$3:$K$62,8,FALSE)="ย้ายออก","-",IF(VLOOKUP(ปกสมุดรายงาน!$K$2,วิชา3!$A$6:$L$65,5,FALSE)="","",VLOOKUP(ปกสมุดรายงาน!$K$2,วิชา3!$A$6:$L$65,5,FALSE))))</f>
        <v/>
      </c>
      <c r="Q17" s="441" t="str">
        <f>IF(A17="","",IF(VLOOKUP(ปกสมุดรายงาน!$K$2,ข้อมูลนักเรียน!$D$3:$K$62,8,FALSE)="ย้ายออก","-",IF(VLOOKUP(ปกสมุดรายงาน!$K$2,วิชา3!$A$6:$L$65,6,FALSE)="","",VLOOKUP(ปกสมุดรายงาน!$K$2,วิชา3!$A$6:$L$65,6,FALSE))))</f>
        <v/>
      </c>
      <c r="R17" s="441" t="str">
        <f>IF(A17="","",IF(VLOOKUP(ปกสมุดรายงาน!$K$2,ข้อมูลนักเรียน!$D$3:$K$62,8,FALSE)="ย้ายออก","-",IF(VLOOKUP(ปกสมุดรายงาน!$K$2,วิชา3!$A$6:$L$65,9,FALSE)="","",VLOOKUP(ปกสมุดรายงาน!$K$2,วิชา3!$A$6:$L$65,9,FALSE))))</f>
        <v/>
      </c>
      <c r="S17" s="441" t="str">
        <f>IF(A17="","",IF(VLOOKUP(ปกสมุดรายงาน!$K$2,ข้อมูลนักเรียน!$D$3:$K$62,8,FALSE)="ย้ายออก","-",IF(VLOOKUP(ปกสมุดรายงาน!$K$2,วิชา3!$A$6:$L$65,10,FALSE)="","",VLOOKUP(ปกสมุดรายงาน!$K$2,วิชา3!$A$6:$L$65,10,FALSE))))</f>
        <v/>
      </c>
      <c r="T17" s="441" t="str">
        <f>IF(A17="","",IF(VLOOKUP(ปกสมุดรายงาน!$K$2,ข้อมูลนักเรียน!$D$3:$K$62,8,FALSE)="ย้ายออก","-",IF(VLOOKUP(ปกสมุดรายงาน!$K$2,วิชา3!$A$6:$L$65,11,FALSE)="","",VLOOKUP(ปกสมุดรายงาน!$K$2,วิชา3!$A$6:$L$65,11,FALSE))))</f>
        <v/>
      </c>
      <c r="U17" s="441" t="str">
        <f>IF(A17="","",IF(VLOOKUP(ปกสมุดรายงาน!$K$2,ข้อมูลนักเรียน!$D$3:$K$62,8,FALSE)="ย้ายออก","-",IF(VLOOKUP(ปกสมุดรายงาน!$K$2,วิชา3!$A$6:$L$65,12,FALSE)="","",VLOOKUP(ปกสมุดรายงาน!$K$2,วิชา3!$A$6:$L$65,12,FALSE))))</f>
        <v/>
      </c>
      <c r="V17" s="441" t="str">
        <f>IF(A17="","",IF(VLOOKUP(ปกสมุดรายงาน!$K$2,ข้อมูลนักเรียน!$D$3:$K$62,8,FALSE)="ย้ายออก","-",IF(VLOOKUP(ปกสมุดรายงาน!$K$2,คุณฯ3!$D$6:$BC$65,52,FALSE)="","",VLOOKUP(ปกสมุดรายงาน!$K$2,คุณฯ3!$D$6:$BC$65,52,FALSE))))</f>
        <v/>
      </c>
      <c r="W17" s="442" t="str">
        <f>IF(A17="","",IF(VLOOKUP(ปกสมุดรายงาน!$K$2,ข้อมูลนักเรียน!$D$3:$K$62,8,FALSE)="ย้ายออก","-",IF(VLOOKUP(ปกสมุดรายงาน!$K$2,อ่านคิดเขียน3!$D$6:$AW$65,46,FALSE)="","",VLOOKUP(ปกสมุดรายงาน!$K$2,อ่านคิดเขียน3!$D$6:$AW$65,46,FALSE))))</f>
        <v/>
      </c>
      <c r="X17" s="111"/>
      <c r="Y17" s="111"/>
      <c r="Z17" s="111"/>
    </row>
    <row r="18" spans="1:26" ht="21" customHeight="1" x14ac:dyDescent="0.3">
      <c r="A18" s="376" t="str">
        <f t="shared" si="0"/>
        <v/>
      </c>
      <c r="B18" s="1039" t="str">
        <f>IF(ตั้งค่าวิชาเรียน!E8="","",ตั้งค่าวิชาเรียน!E8)</f>
        <v/>
      </c>
      <c r="C18" s="1039">
        <v>4</v>
      </c>
      <c r="D18" s="1040" t="str">
        <f>IF(ตั้งค่าวิชาเรียน!F8="","",ตั้งค่าวิชาเรียน!F8)</f>
        <v/>
      </c>
      <c r="E18" s="1040">
        <v>1</v>
      </c>
      <c r="F18" s="1040">
        <v>1</v>
      </c>
      <c r="G18" s="1040">
        <v>1</v>
      </c>
      <c r="H18" s="1040">
        <v>1</v>
      </c>
      <c r="I18" s="1040">
        <v>1</v>
      </c>
      <c r="J18" s="1040">
        <v>1</v>
      </c>
      <c r="K18" s="1039" t="str">
        <f>IF(ตั้งค่าวิชาเรียน!I8="","",ตั้งค่าวิชาเรียน!I8)</f>
        <v/>
      </c>
      <c r="L18" s="1039">
        <v>4</v>
      </c>
      <c r="M18" s="376" t="str">
        <f>IF(ตั้งค่าวิชาเรียน!H8="","",ตั้งค่าวิชาเรียน!H8)</f>
        <v/>
      </c>
      <c r="N18" s="429" t="str">
        <f>IF(สรุปผลการประเมิน!CB$6="","",สรุปผลการประเมิน!CB$6)</f>
        <v/>
      </c>
      <c r="O18" s="429" t="str">
        <f>IF(VLOOKUP(ปกสมุดรายงาน!$K$2,สรุปผลการประเมิน!$D$7:$CP$66,77,FALSE)="","",VLOOKUP(ปกสมุดรายงาน!$K$2,สรุปผลการประเมิน!$D$7:$CP$66,77,FALSE))</f>
        <v/>
      </c>
      <c r="P18" s="440" t="str">
        <f>IF(A18="","",IF(VLOOKUP(ปกสมุดรายงาน!$K$2,ข้อมูลนักเรียน!$D$3:$K$62,8,FALSE)="ย้ายออก","-",IF(VLOOKUP(ปกสมุดรายงาน!$K$2,วิชา4!$A$6:$L$65,5,FALSE)="","",VLOOKUP(ปกสมุดรายงาน!$K$2,วิชา4!$A$6:$L$65,5,FALSE))))</f>
        <v/>
      </c>
      <c r="Q18" s="441" t="str">
        <f>IF(A18="","",IF(VLOOKUP(ปกสมุดรายงาน!$K$2,ข้อมูลนักเรียน!$D$3:$K$62,8,FALSE)="ย้ายออก","-",IF(VLOOKUP(ปกสมุดรายงาน!$K$2,วิชา4!$A$6:$L$65,6,FALSE)="","",VLOOKUP(ปกสมุดรายงาน!$K$2,วิชา4!$A$6:$L$65,6,FALSE))))</f>
        <v/>
      </c>
      <c r="R18" s="441" t="str">
        <f>IF(A18="","",IF(VLOOKUP(ปกสมุดรายงาน!$K$2,ข้อมูลนักเรียน!$D$3:$K$62,8,FALSE)="ย้ายออก","-",IF(VLOOKUP(ปกสมุดรายงาน!$K$2,วิชา4!$A$6:$L$65,9,FALSE)="","",VLOOKUP(ปกสมุดรายงาน!$K$2,วิชา4!$A$6:$L$65,9,FALSE))))</f>
        <v/>
      </c>
      <c r="S18" s="441" t="str">
        <f>IF(A18="","",IF(VLOOKUP(ปกสมุดรายงาน!$K$2,ข้อมูลนักเรียน!$D$3:$K$62,8,FALSE)="ย้ายออก","-",IF(VLOOKUP(ปกสมุดรายงาน!$K$2,วิชา4!$A$6:$L$65,10,FALSE)="","",VLOOKUP(ปกสมุดรายงาน!$K$2,วิชา4!$A$6:$L$65,10,FALSE))))</f>
        <v/>
      </c>
      <c r="T18" s="441" t="str">
        <f>IF(A18="","",IF(VLOOKUP(ปกสมุดรายงาน!$K$2,ข้อมูลนักเรียน!$D$3:$K$62,8,FALSE)="ย้ายออก","-",IF(VLOOKUP(ปกสมุดรายงาน!$K$2,วิชา4!$A$6:$L$65,11,FALSE)="","",VLOOKUP(ปกสมุดรายงาน!$K$2,วิชา4!$A$6:$L$65,11,FALSE))))</f>
        <v/>
      </c>
      <c r="U18" s="441" t="str">
        <f>IF(A18="","",IF(VLOOKUP(ปกสมุดรายงาน!$K$2,ข้อมูลนักเรียน!$D$3:$K$62,8,FALSE)="ย้ายออก","-",IF(VLOOKUP(ปกสมุดรายงาน!$K$2,วิชา4!$A$6:$L$65,12,FALSE)="","",VLOOKUP(ปกสมุดรายงาน!$K$2,วิชา4!$A$6:$L$65,12,FALSE))))</f>
        <v/>
      </c>
      <c r="V18" s="441" t="str">
        <f>IF(A18="","",IF(VLOOKUP(ปกสมุดรายงาน!$K$2,ข้อมูลนักเรียน!$D$3:$K$62,8,FALSE)="ย้ายออก","-",IF(VLOOKUP(ปกสมุดรายงาน!$K$2,คุณฯ4!$D$6:$BC$65,52,FALSE)="","",VLOOKUP(ปกสมุดรายงาน!$K$2,คุณฯ4!$D$6:$BC$65,52,FALSE))))</f>
        <v/>
      </c>
      <c r="W18" s="442" t="str">
        <f>IF(A18="","",IF(VLOOKUP(ปกสมุดรายงาน!$K$2,ข้อมูลนักเรียน!$D$3:$K$62,8,FALSE)="ย้ายออก","-",IF(VLOOKUP(ปกสมุดรายงาน!$K$2,อ่านคิดเขียน4!$D$6:$AW$65,46,FALSE)="","",VLOOKUP(ปกสมุดรายงาน!$K$2,อ่านคิดเขียน4!$D$6:$AW$65,46,FALSE))))</f>
        <v/>
      </c>
      <c r="X18" s="111"/>
      <c r="Y18" s="111"/>
      <c r="Z18" s="111"/>
    </row>
    <row r="19" spans="1:26" ht="21" customHeight="1" x14ac:dyDescent="0.3">
      <c r="A19" s="376" t="str">
        <f t="shared" si="0"/>
        <v/>
      </c>
      <c r="B19" s="1039" t="str">
        <f>IF(ตั้งค่าวิชาเรียน!E9="","",ตั้งค่าวิชาเรียน!E9)</f>
        <v/>
      </c>
      <c r="C19" s="1039">
        <v>5</v>
      </c>
      <c r="D19" s="1040" t="str">
        <f>IF(ตั้งค่าวิชาเรียน!F9="","",ตั้งค่าวิชาเรียน!F9)</f>
        <v/>
      </c>
      <c r="E19" s="1040">
        <v>1</v>
      </c>
      <c r="F19" s="1040">
        <v>1</v>
      </c>
      <c r="G19" s="1040">
        <v>1</v>
      </c>
      <c r="H19" s="1040">
        <v>1</v>
      </c>
      <c r="I19" s="1040">
        <v>1</v>
      </c>
      <c r="J19" s="1040">
        <v>1</v>
      </c>
      <c r="K19" s="1039" t="str">
        <f>IF(ตั้งค่าวิชาเรียน!I9="","",ตั้งค่าวิชาเรียน!I9)</f>
        <v/>
      </c>
      <c r="L19" s="1039">
        <v>5</v>
      </c>
      <c r="M19" s="376" t="str">
        <f>IF(ตั้งค่าวิชาเรียน!H9="","",ตั้งค่าวิชาเรียน!H9)</f>
        <v/>
      </c>
      <c r="N19" s="429" t="str">
        <f>IF(สรุปผลการประเมิน!CC$6="","",สรุปผลการประเมิน!CC$6)</f>
        <v/>
      </c>
      <c r="O19" s="429" t="str">
        <f>IF(VLOOKUP(ปกสมุดรายงาน!$K$2,สรุปผลการประเมิน!$D$7:$CP$66,78,FALSE)="","",VLOOKUP(ปกสมุดรายงาน!$K$2,สรุปผลการประเมิน!$D$7:$CP$66,78,FALSE))</f>
        <v/>
      </c>
      <c r="P19" s="440" t="str">
        <f>IF(A19="","",IF(VLOOKUP(ปกสมุดรายงาน!$K$2,ข้อมูลนักเรียน!$D$3:$K$62,8,FALSE)="ย้ายออก","-",IF(VLOOKUP(ปกสมุดรายงาน!$K$2,วิชา5!$A$6:$L$65,5,FALSE)="","",VLOOKUP(ปกสมุดรายงาน!$K$2,วิชา5!$A$6:$L$65,5,FALSE))))</f>
        <v/>
      </c>
      <c r="Q19" s="441" t="str">
        <f>IF(A19="","",IF(VLOOKUP(ปกสมุดรายงาน!$K$2,ข้อมูลนักเรียน!$D$3:$K$62,8,FALSE)="ย้ายออก","-",IF(VLOOKUP(ปกสมุดรายงาน!$K$2,วิชา5!$A$6:$L$65,6,FALSE)="","",VLOOKUP(ปกสมุดรายงาน!$K$2,วิชา5!$A$6:$L$65,6,FALSE))))</f>
        <v/>
      </c>
      <c r="R19" s="441" t="str">
        <f>IF(A19="","",IF(VLOOKUP(ปกสมุดรายงาน!$K$2,ข้อมูลนักเรียน!$D$3:$K$62,8,FALSE)="ย้ายออก","-",IF(VLOOKUP(ปกสมุดรายงาน!$K$2,วิชา5!$A$6:$L$65,9,FALSE)="","",VLOOKUP(ปกสมุดรายงาน!$K$2,วิชา5!$A$6:$L$65,9,FALSE))))</f>
        <v/>
      </c>
      <c r="S19" s="441" t="str">
        <f>IF(A19="","",IF(VLOOKUP(ปกสมุดรายงาน!$K$2,ข้อมูลนักเรียน!$D$3:$K$62,8,FALSE)="ย้ายออก","-",IF(VLOOKUP(ปกสมุดรายงาน!$K$2,วิชา5!$A$6:$L$65,10,FALSE)="","",VLOOKUP(ปกสมุดรายงาน!$K$2,วิชา5!$A$6:$L$65,10,FALSE))))</f>
        <v/>
      </c>
      <c r="T19" s="441" t="str">
        <f>IF(A19="","",IF(VLOOKUP(ปกสมุดรายงาน!$K$2,ข้อมูลนักเรียน!$D$3:$K$62,8,FALSE)="ย้ายออก","-",IF(VLOOKUP(ปกสมุดรายงาน!$K$2,วิชา5!$A$6:$L$65,11,FALSE)="","",VLOOKUP(ปกสมุดรายงาน!$K$2,วิชา5!$A$6:$L$65,11,FALSE))))</f>
        <v/>
      </c>
      <c r="U19" s="441" t="str">
        <f>IF(A19="","",IF(VLOOKUP(ปกสมุดรายงาน!$K$2,ข้อมูลนักเรียน!$D$3:$K$62,8,FALSE)="ย้ายออก","-",IF(VLOOKUP(ปกสมุดรายงาน!$K$2,วิชา5!$A$6:$L$65,12,FALSE)="","",VLOOKUP(ปกสมุดรายงาน!$K$2,วิชา5!$A$6:$L$65,12,FALSE))))</f>
        <v/>
      </c>
      <c r="V19" s="441" t="str">
        <f>IF(A19="","",IF(VLOOKUP(ปกสมุดรายงาน!$K$2,ข้อมูลนักเรียน!$D$3:$K$62,8,FALSE)="ย้ายออก","-",IF(VLOOKUP(ปกสมุดรายงาน!$K$2,คุณฯ5!$D$6:$BC$65,52,FALSE)="","",VLOOKUP(ปกสมุดรายงาน!$K$2,คุณฯ5!$D$6:$BC$65,52,FALSE))))</f>
        <v/>
      </c>
      <c r="W19" s="442" t="str">
        <f>IF(A19="","",IF(VLOOKUP(ปกสมุดรายงาน!$K$2,ข้อมูลนักเรียน!$D$3:$K$62,8,FALSE)="ย้ายออก","-",IF(VLOOKUP(ปกสมุดรายงาน!$K$2,อ่านคิดเขียน5!$D$6:$AW$65,46,FALSE)="","",VLOOKUP(ปกสมุดรายงาน!$K$2,อ่านคิดเขียน5!$D$6:$AW$65,46,FALSE))))</f>
        <v/>
      </c>
      <c r="X19" s="111"/>
      <c r="Y19" s="111"/>
      <c r="Z19" s="111"/>
    </row>
    <row r="20" spans="1:26" ht="21" customHeight="1" x14ac:dyDescent="0.3">
      <c r="A20" s="376" t="str">
        <f t="shared" si="0"/>
        <v/>
      </c>
      <c r="B20" s="1039" t="str">
        <f>IF(ตั้งค่าวิชาเรียน!E10="","",ตั้งค่าวิชาเรียน!E10)</f>
        <v/>
      </c>
      <c r="C20" s="1039">
        <v>6</v>
      </c>
      <c r="D20" s="1040" t="str">
        <f>IF(ตั้งค่าวิชาเรียน!F10="","",ตั้งค่าวิชาเรียน!F10)</f>
        <v/>
      </c>
      <c r="E20" s="1040">
        <v>1</v>
      </c>
      <c r="F20" s="1040">
        <v>1</v>
      </c>
      <c r="G20" s="1040">
        <v>1</v>
      </c>
      <c r="H20" s="1040">
        <v>1</v>
      </c>
      <c r="I20" s="1040">
        <v>1</v>
      </c>
      <c r="J20" s="1040">
        <v>1</v>
      </c>
      <c r="K20" s="1039" t="str">
        <f>IF(ตั้งค่าวิชาเรียน!I10="","",ตั้งค่าวิชาเรียน!I10)</f>
        <v/>
      </c>
      <c r="L20" s="1039">
        <v>6</v>
      </c>
      <c r="M20" s="376" t="str">
        <f>IF(ตั้งค่าวิชาเรียน!H10="","",ตั้งค่าวิชาเรียน!H10)</f>
        <v/>
      </c>
      <c r="N20" s="429" t="str">
        <f>IF(สรุปผลการประเมิน!CD$6="","",สรุปผลการประเมิน!CD$6)</f>
        <v/>
      </c>
      <c r="O20" s="429" t="str">
        <f>IF(VLOOKUP(ปกสมุดรายงาน!$K$2,สรุปผลการประเมิน!$D$7:$CP$66,79,FALSE)="","",VLOOKUP(ปกสมุดรายงาน!$K$2,สรุปผลการประเมิน!$D$7:$CP$66,79,FALSE))</f>
        <v/>
      </c>
      <c r="P20" s="440" t="str">
        <f>IF(A20="","",IF(VLOOKUP(ปกสมุดรายงาน!$K$2,ข้อมูลนักเรียน!$D$3:$K$62,8,FALSE)="ย้ายออก","-",IF(VLOOKUP(ปกสมุดรายงาน!$K$2,วิชา6!$A$6:$L$65,5,FALSE)="","",VLOOKUP(ปกสมุดรายงาน!$K$2,วิชา6!$A$6:$L$65,5,FALSE))))</f>
        <v/>
      </c>
      <c r="Q20" s="441" t="str">
        <f>IF(A20="","",IF(VLOOKUP(ปกสมุดรายงาน!$K$2,ข้อมูลนักเรียน!$D$3:$K$62,8,FALSE)="ย้ายออก","-",IF(VLOOKUP(ปกสมุดรายงาน!$K$2,วิชา6!$A$6:$L$65,6,FALSE)="","",VLOOKUP(ปกสมุดรายงาน!$K$2,วิชา6!$A$6:$L$65,6,FALSE))))</f>
        <v/>
      </c>
      <c r="R20" s="441" t="str">
        <f>IF(A20="","",IF(VLOOKUP(ปกสมุดรายงาน!$K$2,ข้อมูลนักเรียน!$D$3:$K$62,8,FALSE)="ย้ายออก","-",IF(VLOOKUP(ปกสมุดรายงาน!$K$2,วิชา6!$A$6:$L$65,9,FALSE)="","",VLOOKUP(ปกสมุดรายงาน!$K$2,วิชา6!$A$6:$L$65,9,FALSE))))</f>
        <v/>
      </c>
      <c r="S20" s="441" t="str">
        <f>IF(A20="","",IF(VLOOKUP(ปกสมุดรายงาน!$K$2,ข้อมูลนักเรียน!$D$3:$K$62,8,FALSE)="ย้ายออก","-",IF(VLOOKUP(ปกสมุดรายงาน!$K$2,วิชา6!$A$6:$L$65,10,FALSE)="","",VLOOKUP(ปกสมุดรายงาน!$K$2,วิชา6!$A$6:$L$65,10,FALSE))))</f>
        <v/>
      </c>
      <c r="T20" s="441" t="str">
        <f>IF(A20="","",IF(VLOOKUP(ปกสมุดรายงาน!$K$2,ข้อมูลนักเรียน!$D$3:$K$62,8,FALSE)="ย้ายออก","-",IF(VLOOKUP(ปกสมุดรายงาน!$K$2,วิชา6!$A$6:$L$65,11,FALSE)="","",VLOOKUP(ปกสมุดรายงาน!$K$2,วิชา6!$A$6:$L$65,11,FALSE))))</f>
        <v/>
      </c>
      <c r="U20" s="441" t="str">
        <f>IF(A20="","",IF(VLOOKUP(ปกสมุดรายงาน!$K$2,ข้อมูลนักเรียน!$D$3:$K$62,8,FALSE)="ย้ายออก","-",IF(VLOOKUP(ปกสมุดรายงาน!$K$2,วิชา6!$A$6:$L$65,12,FALSE)="","",VLOOKUP(ปกสมุดรายงาน!$K$2,วิชา6!$A$6:$L$65,12,FALSE))))</f>
        <v/>
      </c>
      <c r="V20" s="441" t="str">
        <f>IF(A20="","",IF(VLOOKUP(ปกสมุดรายงาน!$K$2,ข้อมูลนักเรียน!$D$3:$K$62,8,FALSE)="ย้ายออก","-",IF(VLOOKUP(ปกสมุดรายงาน!$K$2,คุณฯ6!$D$6:$BC$65,52,FALSE)="","",VLOOKUP(ปกสมุดรายงาน!$K$2,คุณฯ6!$D$6:$BC$65,52,FALSE))))</f>
        <v/>
      </c>
      <c r="W20" s="442" t="str">
        <f>IF(A20="","",IF(VLOOKUP(ปกสมุดรายงาน!$K$2,ข้อมูลนักเรียน!$D$3:$K$62,8,FALSE)="ย้ายออก","-",IF(VLOOKUP(ปกสมุดรายงาน!$K$2,อ่านคิดเขียน6!$D$6:$AW$65,46,FALSE)="","",VLOOKUP(ปกสมุดรายงาน!$K$2,อ่านคิดเขียน6!$D$6:$AW$65,46,FALSE))))</f>
        <v/>
      </c>
      <c r="X20" s="111"/>
      <c r="Y20" s="111"/>
      <c r="Z20" s="111"/>
    </row>
    <row r="21" spans="1:26" ht="21" customHeight="1" x14ac:dyDescent="0.3">
      <c r="A21" s="376" t="str">
        <f t="shared" si="0"/>
        <v/>
      </c>
      <c r="B21" s="1039" t="str">
        <f>IF(ตั้งค่าวิชาเรียน!E11="","",ตั้งค่าวิชาเรียน!E11)</f>
        <v/>
      </c>
      <c r="C21" s="1039">
        <v>7</v>
      </c>
      <c r="D21" s="1040" t="str">
        <f>IF(ตั้งค่าวิชาเรียน!F11="","",ตั้งค่าวิชาเรียน!F11)</f>
        <v/>
      </c>
      <c r="E21" s="1040">
        <v>1</v>
      </c>
      <c r="F21" s="1040">
        <v>1</v>
      </c>
      <c r="G21" s="1040">
        <v>1</v>
      </c>
      <c r="H21" s="1040">
        <v>1</v>
      </c>
      <c r="I21" s="1040">
        <v>1</v>
      </c>
      <c r="J21" s="1040">
        <v>1</v>
      </c>
      <c r="K21" s="1039" t="str">
        <f>IF(ตั้งค่าวิชาเรียน!I11="","",ตั้งค่าวิชาเรียน!I11)</f>
        <v/>
      </c>
      <c r="L21" s="1039">
        <v>7</v>
      </c>
      <c r="M21" s="376" t="str">
        <f>IF(ตั้งค่าวิชาเรียน!H11="","",ตั้งค่าวิชาเรียน!H11)</f>
        <v/>
      </c>
      <c r="N21" s="429" t="str">
        <f>IF(สรุปผลการประเมิน!CE$6="","",สรุปผลการประเมิน!CE$6)</f>
        <v/>
      </c>
      <c r="O21" s="429" t="str">
        <f>IF(VLOOKUP(ปกสมุดรายงาน!$K$2,สรุปผลการประเมิน!$D$7:$CP$66,80,FALSE)="","",VLOOKUP(ปกสมุดรายงาน!$K$2,สรุปผลการประเมิน!$D$7:$CP$66,80,FALSE))</f>
        <v/>
      </c>
      <c r="P21" s="440" t="str">
        <f>IF(A21="","",IF(VLOOKUP(ปกสมุดรายงาน!$K$2,ข้อมูลนักเรียน!$D$3:$K$62,8,FALSE)="ย้ายออก","-",IF(VLOOKUP(ปกสมุดรายงาน!$K$2,วิชา7!$A$6:$L$65,5,FALSE)="","",VLOOKUP(ปกสมุดรายงาน!$K$2,วิชา7!$A$6:$L$65,5,FALSE))))</f>
        <v/>
      </c>
      <c r="Q21" s="441" t="str">
        <f>IF(A21="","",IF(VLOOKUP(ปกสมุดรายงาน!$K$2,ข้อมูลนักเรียน!$D$3:$K$62,8,FALSE)="ย้ายออก","-",IF(VLOOKUP(ปกสมุดรายงาน!$K$2,วิชา7!$A$6:$L$65,6,FALSE)="","",VLOOKUP(ปกสมุดรายงาน!$K$2,วิชา7!$A$6:$L$65,6,FALSE))))</f>
        <v/>
      </c>
      <c r="R21" s="441" t="str">
        <f>IF(A21="","",IF(VLOOKUP(ปกสมุดรายงาน!$K$2,ข้อมูลนักเรียน!$D$3:$K$62,8,FALSE)="ย้ายออก","-",IF(VLOOKUP(ปกสมุดรายงาน!$K$2,วิชา7!$A$6:$L$65,9,FALSE)="","",VLOOKUP(ปกสมุดรายงาน!$K$2,วิชา7!$A$6:$L$65,9,FALSE))))</f>
        <v/>
      </c>
      <c r="S21" s="441" t="str">
        <f>IF(A21="","",IF(VLOOKUP(ปกสมุดรายงาน!$K$2,ข้อมูลนักเรียน!$D$3:$K$62,8,FALSE)="ย้ายออก","-",IF(VLOOKUP(ปกสมุดรายงาน!$K$2,วิชา7!$A$6:$L$65,10,FALSE)="","",VLOOKUP(ปกสมุดรายงาน!$K$2,วิชา7!$A$6:$L$65,10,FALSE))))</f>
        <v/>
      </c>
      <c r="T21" s="441" t="str">
        <f>IF(A21="","",IF(VLOOKUP(ปกสมุดรายงาน!$K$2,ข้อมูลนักเรียน!$D$3:$K$62,8,FALSE)="ย้ายออก","-",IF(VLOOKUP(ปกสมุดรายงาน!$K$2,วิชา7!$A$6:$L$65,11,FALSE)="","",VLOOKUP(ปกสมุดรายงาน!$K$2,วิชา7!$A$6:$L$65,11,FALSE))))</f>
        <v/>
      </c>
      <c r="U21" s="441" t="str">
        <f>IF(A21="","",IF(VLOOKUP(ปกสมุดรายงาน!$K$2,ข้อมูลนักเรียน!$D$3:$K$62,8,FALSE)="ย้ายออก","-",IF(VLOOKUP(ปกสมุดรายงาน!$K$2,วิชา7!$A$6:$L$65,12,FALSE)="","",VLOOKUP(ปกสมุดรายงาน!$K$2,วิชา7!$A$6:$L$65,12,FALSE))))</f>
        <v/>
      </c>
      <c r="V21" s="441" t="str">
        <f>IF(A21="","",IF(VLOOKUP(ปกสมุดรายงาน!$K$2,ข้อมูลนักเรียน!$D$3:$K$62,8,FALSE)="ย้ายออก","-",IF(VLOOKUP(ปกสมุดรายงาน!$K$2,คุณฯ7!$D$6:$BC$65,52,FALSE)="","",VLOOKUP(ปกสมุดรายงาน!$K$2,คุณฯ7!$D$6:$BC$65,52,FALSE))))</f>
        <v/>
      </c>
      <c r="W21" s="442" t="str">
        <f>IF(A21="","",IF(VLOOKUP(ปกสมุดรายงาน!$K$2,ข้อมูลนักเรียน!$D$3:$K$62,8,FALSE)="ย้ายออก","-",IF(VLOOKUP(ปกสมุดรายงาน!$K$2,อ่านคิดเขียน7!$D$6:$AW$65,46,FALSE)="","",VLOOKUP(ปกสมุดรายงาน!$K$2,อ่านคิดเขียน7!$D$6:$AW$65,46,FALSE))))</f>
        <v/>
      </c>
      <c r="X21" s="111"/>
      <c r="Y21" s="111"/>
      <c r="Z21" s="111"/>
    </row>
    <row r="22" spans="1:26" ht="21" customHeight="1" x14ac:dyDescent="0.3">
      <c r="A22" s="376" t="str">
        <f t="shared" si="0"/>
        <v/>
      </c>
      <c r="B22" s="1039" t="str">
        <f>IF(ตั้งค่าวิชาเรียน!E12="","",ตั้งค่าวิชาเรียน!E12)</f>
        <v/>
      </c>
      <c r="C22" s="1039">
        <v>8</v>
      </c>
      <c r="D22" s="1040" t="str">
        <f>IF(ตั้งค่าวิชาเรียน!F12="","",ตั้งค่าวิชาเรียน!F12)</f>
        <v/>
      </c>
      <c r="E22" s="1040">
        <v>1</v>
      </c>
      <c r="F22" s="1040">
        <v>1</v>
      </c>
      <c r="G22" s="1040">
        <v>1</v>
      </c>
      <c r="H22" s="1040">
        <v>1</v>
      </c>
      <c r="I22" s="1040">
        <v>1</v>
      </c>
      <c r="J22" s="1040">
        <v>1</v>
      </c>
      <c r="K22" s="1039" t="str">
        <f>IF(ตั้งค่าวิชาเรียน!I12="","",ตั้งค่าวิชาเรียน!I12)</f>
        <v/>
      </c>
      <c r="L22" s="1039">
        <v>8</v>
      </c>
      <c r="M22" s="376" t="str">
        <f>IF(ตั้งค่าวิชาเรียน!H12="","",ตั้งค่าวิชาเรียน!H12)</f>
        <v/>
      </c>
      <c r="N22" s="429" t="str">
        <f>IF(สรุปผลการประเมิน!CF$6="","",สรุปผลการประเมิน!CF$6)</f>
        <v/>
      </c>
      <c r="O22" s="429" t="str">
        <f>IF(VLOOKUP(ปกสมุดรายงาน!$K$2,สรุปผลการประเมิน!$D$7:$CP$66,81,FALSE)="","",VLOOKUP(ปกสมุดรายงาน!$K$2,สรุปผลการประเมิน!$D$7:$CP$66,81,FALSE))</f>
        <v/>
      </c>
      <c r="P22" s="440" t="str">
        <f>IF(A22="","",IF(VLOOKUP(ปกสมุดรายงาน!$K$2,ข้อมูลนักเรียน!$D$3:$K$62,8,FALSE)="ย้ายออก","-",IF(VLOOKUP(ปกสมุดรายงาน!$K$2,วิชา8!$A$6:$L$65,5,FALSE)="","",VLOOKUP(ปกสมุดรายงาน!$K$2,วิชา8!$A$6:$L$65,5,FALSE))))</f>
        <v/>
      </c>
      <c r="Q22" s="441" t="str">
        <f>IF(A22="","",IF(VLOOKUP(ปกสมุดรายงาน!$K$2,ข้อมูลนักเรียน!$D$3:$K$62,8,FALSE)="ย้ายออก","-",IF(VLOOKUP(ปกสมุดรายงาน!$K$2,วิชา8!$A$6:$L$65,6,FALSE)="","",VLOOKUP(ปกสมุดรายงาน!$K$2,วิชา8!$A$6:$L$65,6,FALSE))))</f>
        <v/>
      </c>
      <c r="R22" s="441" t="str">
        <f>IF(A22="","",IF(VLOOKUP(ปกสมุดรายงาน!$K$2,ข้อมูลนักเรียน!$D$3:$K$62,8,FALSE)="ย้ายออก","-",IF(VLOOKUP(ปกสมุดรายงาน!$K$2,วิชา8!$A$6:$L$65,9,FALSE)="","",VLOOKUP(ปกสมุดรายงาน!$K$2,วิชา8!$A$6:$L$65,9,FALSE))))</f>
        <v/>
      </c>
      <c r="S22" s="441" t="str">
        <f>IF(A22="","",IF(VLOOKUP(ปกสมุดรายงาน!$K$2,ข้อมูลนักเรียน!$D$3:$K$62,8,FALSE)="ย้ายออก","-",IF(VLOOKUP(ปกสมุดรายงาน!$K$2,วิชา8!$A$6:$L$65,10,FALSE)="","",VLOOKUP(ปกสมุดรายงาน!$K$2,วิชา8!$A$6:$L$65,10,FALSE))))</f>
        <v/>
      </c>
      <c r="T22" s="441" t="str">
        <f>IF(A22="","",IF(VLOOKUP(ปกสมุดรายงาน!$K$2,ข้อมูลนักเรียน!$D$3:$K$62,8,FALSE)="ย้ายออก","-",IF(VLOOKUP(ปกสมุดรายงาน!$K$2,วิชา8!$A$6:$L$65,11,FALSE)="","",VLOOKUP(ปกสมุดรายงาน!$K$2,วิชา8!$A$6:$L$65,11,FALSE))))</f>
        <v/>
      </c>
      <c r="U22" s="441" t="str">
        <f>IF(A22="","",IF(VLOOKUP(ปกสมุดรายงาน!$K$2,ข้อมูลนักเรียน!$D$3:$K$62,8,FALSE)="ย้ายออก","-",IF(VLOOKUP(ปกสมุดรายงาน!$K$2,วิชา8!$A$6:$L$65,12,FALSE)="","",VLOOKUP(ปกสมุดรายงาน!$K$2,วิชา8!$A$6:$L$65,12,FALSE))))</f>
        <v/>
      </c>
      <c r="V22" s="441" t="str">
        <f>IF(A22="","",IF(VLOOKUP(ปกสมุดรายงาน!$K$2,ข้อมูลนักเรียน!$D$3:$K$62,8,FALSE)="ย้ายออก","-",IF(VLOOKUP(ปกสมุดรายงาน!$K$2,คุณฯ8!$D$6:$BC$65,52,FALSE)="","",VLOOKUP(ปกสมุดรายงาน!$K$2,คุณฯ8!$D$6:$BC$65,52,FALSE))))</f>
        <v/>
      </c>
      <c r="W22" s="442" t="str">
        <f>IF(A22="","",IF(VLOOKUP(ปกสมุดรายงาน!$K$2,ข้อมูลนักเรียน!$D$3:$K$62,8,FALSE)="ย้ายออก","-",IF(VLOOKUP(ปกสมุดรายงาน!$K$2,อ่านคิดเขียน8!$D$6:$AW$65,46,FALSE)="","",VLOOKUP(ปกสมุดรายงาน!$K$2,อ่านคิดเขียน8!$D$6:$AW$65,46,FALSE))))</f>
        <v/>
      </c>
      <c r="X22" s="111"/>
      <c r="Y22" s="111"/>
      <c r="Z22" s="111"/>
    </row>
    <row r="23" spans="1:26" ht="21" customHeight="1" x14ac:dyDescent="0.3">
      <c r="A23" s="376" t="str">
        <f t="shared" si="0"/>
        <v/>
      </c>
      <c r="B23" s="1039" t="str">
        <f>IF(ตั้งค่าวิชาเรียน!E13="","",ตั้งค่าวิชาเรียน!E13)</f>
        <v/>
      </c>
      <c r="C23" s="1039">
        <v>9</v>
      </c>
      <c r="D23" s="1040" t="str">
        <f>IF(ตั้งค่าวิชาเรียน!F13="","",ตั้งค่าวิชาเรียน!F13)</f>
        <v/>
      </c>
      <c r="E23" s="1040">
        <v>1</v>
      </c>
      <c r="F23" s="1040">
        <v>1</v>
      </c>
      <c r="G23" s="1040">
        <v>1</v>
      </c>
      <c r="H23" s="1040">
        <v>1</v>
      </c>
      <c r="I23" s="1040">
        <v>1</v>
      </c>
      <c r="J23" s="1040">
        <v>1</v>
      </c>
      <c r="K23" s="1039" t="str">
        <f>IF(ตั้งค่าวิชาเรียน!I13="","",ตั้งค่าวิชาเรียน!I13)</f>
        <v/>
      </c>
      <c r="L23" s="1039">
        <v>9</v>
      </c>
      <c r="M23" s="376" t="str">
        <f>IF(ตั้งค่าวิชาเรียน!H13="","",ตั้งค่าวิชาเรียน!H13)</f>
        <v/>
      </c>
      <c r="N23" s="429" t="str">
        <f>IF(สรุปผลการประเมิน!CG$6="","",สรุปผลการประเมิน!CG$6)</f>
        <v/>
      </c>
      <c r="O23" s="429" t="str">
        <f>IF(VLOOKUP(ปกสมุดรายงาน!$K$2,สรุปผลการประเมิน!$D$7:$CP$66,82,FALSE)="","",VLOOKUP(ปกสมุดรายงาน!$K$2,สรุปผลการประเมิน!$D$7:$CP$66,82,FALSE))</f>
        <v/>
      </c>
      <c r="P23" s="440" t="str">
        <f>IF(A23="","",IF(VLOOKUP(ปกสมุดรายงาน!$K$2,ข้อมูลนักเรียน!$D$3:$K$62,8,FALSE)="ย้ายออก","-",IF(VLOOKUP(ปกสมุดรายงาน!$K$2,วิชา9!$A$6:$L$65,5,FALSE)="","",VLOOKUP(ปกสมุดรายงาน!$K$2,วิชา9!$A$6:$L$65,5,FALSE))))</f>
        <v/>
      </c>
      <c r="Q23" s="441" t="str">
        <f>IF(A23="","",IF(VLOOKUP(ปกสมุดรายงาน!$K$2,ข้อมูลนักเรียน!$D$3:$K$62,8,FALSE)="ย้ายออก","-",IF(VLOOKUP(ปกสมุดรายงาน!$K$2,วิชา9!$A$6:$L$65,6,FALSE)="","",VLOOKUP(ปกสมุดรายงาน!$K$2,วิชา9!$A$6:$L$65,6,FALSE))))</f>
        <v/>
      </c>
      <c r="R23" s="441" t="str">
        <f>IF(A23="","",IF(VLOOKUP(ปกสมุดรายงาน!$K$2,ข้อมูลนักเรียน!$D$3:$K$62,8,FALSE)="ย้ายออก","-",IF(VLOOKUP(ปกสมุดรายงาน!$K$2,วิชา9!$A$6:$L$65,9,FALSE)="","",VLOOKUP(ปกสมุดรายงาน!$K$2,วิชา9!$A$6:$L$65,9,FALSE))))</f>
        <v/>
      </c>
      <c r="S23" s="441" t="str">
        <f>IF(A23="","",IF(VLOOKUP(ปกสมุดรายงาน!$K$2,ข้อมูลนักเรียน!$D$3:$K$62,8,FALSE)="ย้ายออก","-",IF(VLOOKUP(ปกสมุดรายงาน!$K$2,วิชา9!$A$6:$L$65,10,FALSE)="","",VLOOKUP(ปกสมุดรายงาน!$K$2,วิชา9!$A$6:$L$65,10,FALSE))))</f>
        <v/>
      </c>
      <c r="T23" s="441" t="str">
        <f>IF(A23="","",IF(VLOOKUP(ปกสมุดรายงาน!$K$2,ข้อมูลนักเรียน!$D$3:$K$62,8,FALSE)="ย้ายออก","-",IF(VLOOKUP(ปกสมุดรายงาน!$K$2,วิชา9!$A$6:$L$65,11,FALSE)="","",VLOOKUP(ปกสมุดรายงาน!$K$2,วิชา9!$A$6:$L$65,11,FALSE))))</f>
        <v/>
      </c>
      <c r="U23" s="441" t="str">
        <f>IF(A23="","",IF(VLOOKUP(ปกสมุดรายงาน!$K$2,ข้อมูลนักเรียน!$D$3:$K$62,8,FALSE)="ย้ายออก","-",IF(VLOOKUP(ปกสมุดรายงาน!$K$2,วิชา9!$A$6:$L$65,12,FALSE)="","",VLOOKUP(ปกสมุดรายงาน!$K$2,วิชา9!$A$6:$L$65,12,FALSE))))</f>
        <v/>
      </c>
      <c r="V23" s="441" t="str">
        <f>IF(A23="","",IF(VLOOKUP(ปกสมุดรายงาน!$K$2,ข้อมูลนักเรียน!$D$3:$K$62,8,FALSE)="ย้ายออก","-",IF(VLOOKUP(ปกสมุดรายงาน!$K$2,คุณฯ9!$D$6:$BC$65,52,FALSE)="","",VLOOKUP(ปกสมุดรายงาน!$K$2,คุณฯ9!$D$6:$BC$65,52,FALSE))))</f>
        <v/>
      </c>
      <c r="W23" s="442" t="str">
        <f>IF(A23="","",IF(VLOOKUP(ปกสมุดรายงาน!$K$2,ข้อมูลนักเรียน!$D$3:$K$62,8,FALSE)="ย้ายออก","-",IF(VLOOKUP(ปกสมุดรายงาน!$K$2,อ่านคิดเขียน9!$D$6:$AW$65,46,FALSE)="","",VLOOKUP(ปกสมุดรายงาน!$K$2,อ่านคิดเขียน9!$D$6:$AW$65,46,FALSE))))</f>
        <v/>
      </c>
      <c r="X23" s="111"/>
      <c r="Y23" s="111"/>
      <c r="Z23" s="111"/>
    </row>
    <row r="24" spans="1:26" ht="21" customHeight="1" x14ac:dyDescent="0.3">
      <c r="A24" s="376" t="str">
        <f t="shared" si="0"/>
        <v/>
      </c>
      <c r="B24" s="1039" t="str">
        <f>IF(ตั้งค่าวิชาเรียน!E14="","",ตั้งค่าวิชาเรียน!E14)</f>
        <v/>
      </c>
      <c r="C24" s="1039">
        <v>10</v>
      </c>
      <c r="D24" s="1040" t="str">
        <f>IF(ตั้งค่าวิชาเรียน!F14="","",ตั้งค่าวิชาเรียน!F14)</f>
        <v/>
      </c>
      <c r="E24" s="1040">
        <v>1</v>
      </c>
      <c r="F24" s="1040">
        <v>1</v>
      </c>
      <c r="G24" s="1040">
        <v>1</v>
      </c>
      <c r="H24" s="1040">
        <v>1</v>
      </c>
      <c r="I24" s="1040">
        <v>1</v>
      </c>
      <c r="J24" s="1040">
        <v>1</v>
      </c>
      <c r="K24" s="1039" t="str">
        <f>IF(ตั้งค่าวิชาเรียน!I14="","",ตั้งค่าวิชาเรียน!I14)</f>
        <v/>
      </c>
      <c r="L24" s="1039">
        <v>10</v>
      </c>
      <c r="M24" s="376" t="str">
        <f>IF(ตั้งค่าวิชาเรียน!H14="","",ตั้งค่าวิชาเรียน!H14)</f>
        <v/>
      </c>
      <c r="N24" s="429" t="str">
        <f>IF(สรุปผลการประเมิน!CH$6="","",สรุปผลการประเมิน!CH$6)</f>
        <v/>
      </c>
      <c r="O24" s="429" t="str">
        <f>IF(VLOOKUP(ปกสมุดรายงาน!$K$2,สรุปผลการประเมิน!$D$7:$CP$66,83,FALSE)="","",VLOOKUP(ปกสมุดรายงาน!$K$2,สรุปผลการประเมิน!$D$7:$CP$66,83,FALSE))</f>
        <v/>
      </c>
      <c r="P24" s="440" t="str">
        <f>IF(A24="","",IF(VLOOKUP(ปกสมุดรายงาน!$K$2,ข้อมูลนักเรียน!$D$3:$K$62,8,FALSE)="ย้ายออก","-",IF(VLOOKUP(ปกสมุดรายงาน!$K$2,วิชา10!$A$6:$L$65,5,FALSE)="","",VLOOKUP(ปกสมุดรายงาน!$K$2,วิชา10!$A$6:$L$65,5,FALSE))))</f>
        <v/>
      </c>
      <c r="Q24" s="441" t="str">
        <f>IF(A24="","",IF(VLOOKUP(ปกสมุดรายงาน!$K$2,ข้อมูลนักเรียน!$D$3:$K$62,8,FALSE)="ย้ายออก","-",IF(VLOOKUP(ปกสมุดรายงาน!$K$2,วิชา10!$A$6:$L$65,6,FALSE)="","",VLOOKUP(ปกสมุดรายงาน!$K$2,วิชา10!$A$6:$L$65,6,FALSE))))</f>
        <v/>
      </c>
      <c r="R24" s="441" t="str">
        <f>IF(A24="","",IF(VLOOKUP(ปกสมุดรายงาน!$K$2,ข้อมูลนักเรียน!$D$3:$K$62,8,FALSE)="ย้ายออก","-",IF(VLOOKUP(ปกสมุดรายงาน!$K$2,วิชา10!$A$6:$L$65,9,FALSE)="","",VLOOKUP(ปกสมุดรายงาน!$K$2,วิชา10!$A$6:$L$65,9,FALSE))))</f>
        <v/>
      </c>
      <c r="S24" s="441" t="str">
        <f>IF(A24="","",IF(VLOOKUP(ปกสมุดรายงาน!$K$2,ข้อมูลนักเรียน!$D$3:$K$62,8,FALSE)="ย้ายออก","-",IF(VLOOKUP(ปกสมุดรายงาน!$K$2,วิชา10!$A$6:$L$65,10,FALSE)="","",VLOOKUP(ปกสมุดรายงาน!$K$2,วิชา10!$A$6:$L$65,10,FALSE))))</f>
        <v/>
      </c>
      <c r="T24" s="441" t="str">
        <f>IF(A24="","",IF(VLOOKUP(ปกสมุดรายงาน!$K$2,ข้อมูลนักเรียน!$D$3:$K$62,8,FALSE)="ย้ายออก","-",IF(VLOOKUP(ปกสมุดรายงาน!$K$2,วิชา10!$A$6:$L$65,11,FALSE)="","",VLOOKUP(ปกสมุดรายงาน!$K$2,วิชา10!$A$6:$L$65,11,FALSE))))</f>
        <v/>
      </c>
      <c r="U24" s="441" t="str">
        <f>IF(A24="","",IF(VLOOKUP(ปกสมุดรายงาน!$K$2,ข้อมูลนักเรียน!$D$3:$K$62,8,FALSE)="ย้ายออก","-",IF(VLOOKUP(ปกสมุดรายงาน!$K$2,วิชา10!$A$6:$L$65,12,FALSE)="","",VLOOKUP(ปกสมุดรายงาน!$K$2,วิชา10!$A$6:$L$65,12,FALSE))))</f>
        <v/>
      </c>
      <c r="V24" s="441" t="str">
        <f>IF(A24="","",IF(VLOOKUP(ปกสมุดรายงาน!$K$2,ข้อมูลนักเรียน!$D$3:$K$62,8,FALSE)="ย้ายออก","-",IF(VLOOKUP(ปกสมุดรายงาน!$K$2,คุณฯ10!$D$6:$BC$65,52,FALSE)="","",VLOOKUP(ปกสมุดรายงาน!$K$2,คุณฯ10!$D$6:$BC$65,52,FALSE))))</f>
        <v/>
      </c>
      <c r="W24" s="442" t="str">
        <f>IF(A24="","",IF(VLOOKUP(ปกสมุดรายงาน!$K$2,ข้อมูลนักเรียน!$D$3:$K$62,8,FALSE)="ย้ายออก","-",IF(VLOOKUP(ปกสมุดรายงาน!$K$2,อ่านคิดเขียน10!$D$6:$AW$65,46,FALSE)="","",VLOOKUP(ปกสมุดรายงาน!$K$2,อ่านคิดเขียน10!$D$6:$AW$65,46,FALSE))))</f>
        <v/>
      </c>
      <c r="X24" s="111"/>
      <c r="Y24" s="111"/>
      <c r="Z24" s="111"/>
    </row>
    <row r="25" spans="1:26" ht="21" customHeight="1" x14ac:dyDescent="0.3">
      <c r="A25" s="376" t="str">
        <f t="shared" si="0"/>
        <v/>
      </c>
      <c r="B25" s="1039" t="str">
        <f>IF(ตั้งค่าวิชาเรียน!E15="","",ตั้งค่าวิชาเรียน!E15)</f>
        <v/>
      </c>
      <c r="C25" s="1039">
        <v>11</v>
      </c>
      <c r="D25" s="1040" t="str">
        <f>IF(ตั้งค่าวิชาเรียน!F15="","",ตั้งค่าวิชาเรียน!F15)</f>
        <v/>
      </c>
      <c r="E25" s="1040">
        <v>1</v>
      </c>
      <c r="F25" s="1040">
        <v>1</v>
      </c>
      <c r="G25" s="1040">
        <v>1</v>
      </c>
      <c r="H25" s="1040">
        <v>1</v>
      </c>
      <c r="I25" s="1040">
        <v>1</v>
      </c>
      <c r="J25" s="1040">
        <v>1</v>
      </c>
      <c r="K25" s="1039" t="str">
        <f>IF(ตั้งค่าวิชาเรียน!I15="","",ตั้งค่าวิชาเรียน!I15)</f>
        <v/>
      </c>
      <c r="L25" s="1039">
        <v>11</v>
      </c>
      <c r="M25" s="376" t="str">
        <f>IF(ตั้งค่าวิชาเรียน!H15="","",ตั้งค่าวิชาเรียน!H15)</f>
        <v/>
      </c>
      <c r="N25" s="429" t="str">
        <f>IF(สรุปผลการประเมิน!CI$6="","",สรุปผลการประเมิน!CI$6)</f>
        <v/>
      </c>
      <c r="O25" s="429" t="str">
        <f>IF(VLOOKUP(ปกสมุดรายงาน!$K$2,สรุปผลการประเมิน!$D$7:$CP$66,84,FALSE)="","",VLOOKUP(ปกสมุดรายงาน!$K$2,สรุปผลการประเมิน!$D$7:$CP$66,84,FALSE))</f>
        <v/>
      </c>
      <c r="P25" s="440" t="str">
        <f>IF(A25="","",IF(VLOOKUP(ปกสมุดรายงาน!$K$2,ข้อมูลนักเรียน!$D$3:$K$62,8,FALSE)="ย้ายออก","-",IF(VLOOKUP(ปกสมุดรายงาน!$K$2,วิชา11!$A$6:$L$65,5,FALSE)="","",VLOOKUP(ปกสมุดรายงาน!$K$2,วิชา11!$A$6:$L$65,5,FALSE))))</f>
        <v/>
      </c>
      <c r="Q25" s="441" t="str">
        <f>IF(A25="","",IF(VLOOKUP(ปกสมุดรายงาน!$K$2,ข้อมูลนักเรียน!$D$3:$K$62,8,FALSE)="ย้ายออก","-",IF(VLOOKUP(ปกสมุดรายงาน!$K$2,วิชา11!$A$6:$L$65,6,FALSE)="","",VLOOKUP(ปกสมุดรายงาน!$K$2,วิชา11!$A$6:$L$65,6,FALSE))))</f>
        <v/>
      </c>
      <c r="R25" s="441" t="str">
        <f>IF(A25="","",IF(VLOOKUP(ปกสมุดรายงาน!$K$2,ข้อมูลนักเรียน!$D$3:$K$62,8,FALSE)="ย้ายออก","-",IF(VLOOKUP(ปกสมุดรายงาน!$K$2,วิชา11!$A$6:$L$65,9,FALSE)="","",VLOOKUP(ปกสมุดรายงาน!$K$2,วิชา11!$A$6:$L$65,9,FALSE))))</f>
        <v/>
      </c>
      <c r="S25" s="441" t="str">
        <f>IF(A25="","",IF(VLOOKUP(ปกสมุดรายงาน!$K$2,ข้อมูลนักเรียน!$D$3:$K$62,8,FALSE)="ย้ายออก","-",IF(VLOOKUP(ปกสมุดรายงาน!$K$2,วิชา11!$A$6:$L$65,10,FALSE)="","",VLOOKUP(ปกสมุดรายงาน!$K$2,วิชา11!$A$6:$L$65,10,FALSE))))</f>
        <v/>
      </c>
      <c r="T25" s="441" t="str">
        <f>IF(A25="","",IF(VLOOKUP(ปกสมุดรายงาน!$K$2,ข้อมูลนักเรียน!$D$3:$K$62,8,FALSE)="ย้ายออก","-",IF(VLOOKUP(ปกสมุดรายงาน!$K$2,วิชา11!$A$6:$L$65,11,FALSE)="","",VLOOKUP(ปกสมุดรายงาน!$K$2,วิชา11!$A$6:$L$65,11,FALSE))))</f>
        <v/>
      </c>
      <c r="U25" s="441" t="str">
        <f>IF(A25="","",IF(VLOOKUP(ปกสมุดรายงาน!$K$2,ข้อมูลนักเรียน!$D$3:$K$62,8,FALSE)="ย้ายออก","-",IF(VLOOKUP(ปกสมุดรายงาน!$K$2,วิชา11!$A$6:$L$65,12,FALSE)="","",VLOOKUP(ปกสมุดรายงาน!$K$2,วิชา11!$A$6:$L$65,12,FALSE))))</f>
        <v/>
      </c>
      <c r="V25" s="441" t="str">
        <f>IF(A25="","",IF(VLOOKUP(ปกสมุดรายงาน!$K$2,ข้อมูลนักเรียน!$D$3:$K$62,8,FALSE)="ย้ายออก","-",IF(VLOOKUP(ปกสมุดรายงาน!$K$2,คุณฯ11!$D$6:$BC$65,52,FALSE)="","",VLOOKUP(ปกสมุดรายงาน!$K$2,คุณฯ11!$D$6:$BC$65,52,FALSE))))</f>
        <v/>
      </c>
      <c r="W25" s="442" t="str">
        <f>IF(A25="","",IF(VLOOKUP(ปกสมุดรายงาน!$K$2,ข้อมูลนักเรียน!$D$3:$K$62,8,FALSE)="ย้ายออก","-",IF(VLOOKUP(ปกสมุดรายงาน!$K$2,อ่านคิดเขียน11!$D$6:$AW$65,46,FALSE)="","",VLOOKUP(ปกสมุดรายงาน!$K$2,อ่านคิดเขียน11!$D$6:$AW$65,46,FALSE))))</f>
        <v/>
      </c>
      <c r="X25" s="111"/>
      <c r="Y25" s="111"/>
      <c r="Z25" s="111"/>
    </row>
    <row r="26" spans="1:26" ht="21" customHeight="1" x14ac:dyDescent="0.3">
      <c r="A26" s="376" t="str">
        <f t="shared" si="0"/>
        <v/>
      </c>
      <c r="B26" s="1039" t="str">
        <f>IF(ตั้งค่าวิชาเรียน!E16="","",ตั้งค่าวิชาเรียน!E16)</f>
        <v/>
      </c>
      <c r="C26" s="1039">
        <v>12</v>
      </c>
      <c r="D26" s="1040" t="str">
        <f>IF(ตั้งค่าวิชาเรียน!F16="","",ตั้งค่าวิชาเรียน!F16)</f>
        <v/>
      </c>
      <c r="E26" s="1040">
        <v>1</v>
      </c>
      <c r="F26" s="1040">
        <v>1</v>
      </c>
      <c r="G26" s="1040">
        <v>1</v>
      </c>
      <c r="H26" s="1040">
        <v>1</v>
      </c>
      <c r="I26" s="1040">
        <v>1</v>
      </c>
      <c r="J26" s="1040">
        <v>1</v>
      </c>
      <c r="K26" s="1039" t="str">
        <f>IF(ตั้งค่าวิชาเรียน!I16="","",ตั้งค่าวิชาเรียน!I16)</f>
        <v/>
      </c>
      <c r="L26" s="1039">
        <v>12</v>
      </c>
      <c r="M26" s="376" t="str">
        <f>IF(ตั้งค่าวิชาเรียน!H16="","",ตั้งค่าวิชาเรียน!H16)</f>
        <v/>
      </c>
      <c r="N26" s="429" t="str">
        <f>IF(สรุปผลการประเมิน!CJ$6="","",สรุปผลการประเมิน!CJ$6)</f>
        <v/>
      </c>
      <c r="O26" s="429" t="str">
        <f>IF(VLOOKUP(ปกสมุดรายงาน!$K$2,สรุปผลการประเมิน!$D$7:$CP$66,85,FALSE)="","",VLOOKUP(ปกสมุดรายงาน!$K$2,สรุปผลการประเมิน!$D$7:$CP$66,85,FALSE))</f>
        <v/>
      </c>
      <c r="P26" s="440" t="str">
        <f>IF(A26="","",IF(VLOOKUP(ปกสมุดรายงาน!$K$2,ข้อมูลนักเรียน!$D$3:$K$62,8,FALSE)="ย้ายออก","-",IF(VLOOKUP(ปกสมุดรายงาน!$K$2,วิชา12!$A$6:$L$65,5,FALSE)="","",VLOOKUP(ปกสมุดรายงาน!$K$2,วิชา12!$A$6:$L$65,5,FALSE))))</f>
        <v/>
      </c>
      <c r="Q26" s="441" t="str">
        <f>IF(A26="","",IF(VLOOKUP(ปกสมุดรายงาน!$K$2,ข้อมูลนักเรียน!$D$3:$K$62,8,FALSE)="ย้ายออก","-",IF(VLOOKUP(ปกสมุดรายงาน!$K$2,วิชา12!$A$6:$L$65,6,FALSE)="","",VLOOKUP(ปกสมุดรายงาน!$K$2,วิชา12!$A$6:$L$65,6,FALSE))))</f>
        <v/>
      </c>
      <c r="R26" s="441" t="str">
        <f>IF(A26="","",IF(VLOOKUP(ปกสมุดรายงาน!$K$2,ข้อมูลนักเรียน!$D$3:$K$62,8,FALSE)="ย้ายออก","-",IF(VLOOKUP(ปกสมุดรายงาน!$K$2,วิชา12!$A$6:$L$65,9,FALSE)="","",VLOOKUP(ปกสมุดรายงาน!$K$2,วิชา12!$A$6:$L$65,9,FALSE))))</f>
        <v/>
      </c>
      <c r="S26" s="441" t="str">
        <f>IF(A26="","",IF(VLOOKUP(ปกสมุดรายงาน!$K$2,ข้อมูลนักเรียน!$D$3:$K$62,8,FALSE)="ย้ายออก","-",IF(VLOOKUP(ปกสมุดรายงาน!$K$2,วิชา12!$A$6:$L$65,10,FALSE)="","",VLOOKUP(ปกสมุดรายงาน!$K$2,วิชา12!$A$6:$L$65,10,FALSE))))</f>
        <v/>
      </c>
      <c r="T26" s="441" t="str">
        <f>IF(A26="","",IF(VLOOKUP(ปกสมุดรายงาน!$K$2,ข้อมูลนักเรียน!$D$3:$K$62,8,FALSE)="ย้ายออก","-",IF(VLOOKUP(ปกสมุดรายงาน!$K$2,วิชา12!$A$6:$L$65,11,FALSE)="","",VLOOKUP(ปกสมุดรายงาน!$K$2,วิชา12!$A$6:$L$65,11,FALSE))))</f>
        <v/>
      </c>
      <c r="U26" s="441" t="str">
        <f>IF(A26="","",IF(VLOOKUP(ปกสมุดรายงาน!$K$2,ข้อมูลนักเรียน!$D$3:$K$62,8,FALSE)="ย้ายออก","-",IF(VLOOKUP(ปกสมุดรายงาน!$K$2,วิชา12!$A$6:$L$65,12,FALSE)="","",VLOOKUP(ปกสมุดรายงาน!$K$2,วิชา12!$A$6:$L$65,12,FALSE))))</f>
        <v/>
      </c>
      <c r="V26" s="441" t="str">
        <f>IF(A26="","",IF(VLOOKUP(ปกสมุดรายงาน!$K$2,ข้อมูลนักเรียน!$D$3:$K$62,8,FALSE)="ย้ายออก","-",IF(VLOOKUP(ปกสมุดรายงาน!$K$2,คุณฯ12!$D$6:$BC$65,52,FALSE)="","",VLOOKUP(ปกสมุดรายงาน!$K$2,คุณฯ12!$D$6:$BC$65,52,FALSE))))</f>
        <v/>
      </c>
      <c r="W26" s="442" t="str">
        <f>IF(A26="","",IF(VLOOKUP(ปกสมุดรายงาน!$K$2,ข้อมูลนักเรียน!$D$3:$K$62,8,FALSE)="ย้ายออก","-",IF(VLOOKUP(ปกสมุดรายงาน!$K$2,อ่านคิดเขียน12!$D$6:$AW$65,46,FALSE)="","",VLOOKUP(ปกสมุดรายงาน!$K$2,อ่านคิดเขียน12!$D$6:$AW$65,46,FALSE))))</f>
        <v/>
      </c>
      <c r="X26" s="111"/>
      <c r="Y26" s="111"/>
      <c r="Z26" s="111"/>
    </row>
    <row r="27" spans="1:26" ht="21" customHeight="1" x14ac:dyDescent="0.3">
      <c r="A27" s="376" t="str">
        <f t="shared" si="0"/>
        <v/>
      </c>
      <c r="B27" s="1039" t="str">
        <f>IF(ตั้งค่าวิชาเรียน!E17="","",ตั้งค่าวิชาเรียน!E17)</f>
        <v/>
      </c>
      <c r="C27" s="1039">
        <v>13</v>
      </c>
      <c r="D27" s="1040" t="str">
        <f>IF(ตั้งค่าวิชาเรียน!F17="","",ตั้งค่าวิชาเรียน!F17)</f>
        <v/>
      </c>
      <c r="E27" s="1040">
        <v>1</v>
      </c>
      <c r="F27" s="1040">
        <v>1</v>
      </c>
      <c r="G27" s="1040">
        <v>1</v>
      </c>
      <c r="H27" s="1040">
        <v>1</v>
      </c>
      <c r="I27" s="1040">
        <v>1</v>
      </c>
      <c r="J27" s="1040">
        <v>1</v>
      </c>
      <c r="K27" s="1039" t="str">
        <f>IF(ตั้งค่าวิชาเรียน!I17="","",ตั้งค่าวิชาเรียน!I17)</f>
        <v/>
      </c>
      <c r="L27" s="1039">
        <v>13</v>
      </c>
      <c r="M27" s="376" t="str">
        <f>IF(ตั้งค่าวิชาเรียน!H17="","",ตั้งค่าวิชาเรียน!H17)</f>
        <v/>
      </c>
      <c r="N27" s="429" t="str">
        <f>IF(สรุปผลการประเมิน!CK$6="","",สรุปผลการประเมิน!CK$6)</f>
        <v/>
      </c>
      <c r="O27" s="429" t="str">
        <f>IF(VLOOKUP(ปกสมุดรายงาน!$K$2,สรุปผลการประเมิน!$D$7:$CP$66,86,FALSE)="","",VLOOKUP(ปกสมุดรายงาน!$K$2,สรุปผลการประเมิน!$D$7:$CP$66,86,FALSE))</f>
        <v/>
      </c>
      <c r="P27" s="440" t="str">
        <f>IF(A27="","",IF(VLOOKUP(ปกสมุดรายงาน!$K$2,ข้อมูลนักเรียน!$D$3:$K$62,8,FALSE)="ย้ายออก","-",IF(VLOOKUP(ปกสมุดรายงาน!$K$2,วิชา13!$A$6:$L$65,5,FALSE)="","",VLOOKUP(ปกสมุดรายงาน!$K$2,วิชา13!$A$6:$L$65,5,FALSE))))</f>
        <v/>
      </c>
      <c r="Q27" s="441" t="str">
        <f>IF(A27="","",IF(VLOOKUP(ปกสมุดรายงาน!$K$2,ข้อมูลนักเรียน!$D$3:$K$62,8,FALSE)="ย้ายออก","-",IF(VLOOKUP(ปกสมุดรายงาน!$K$2,วิชา13!$A$6:$L$65,6,FALSE)="","",VLOOKUP(ปกสมุดรายงาน!$K$2,วิชา13!$A$6:$L$65,6,FALSE))))</f>
        <v/>
      </c>
      <c r="R27" s="441" t="str">
        <f>IF(A27="","",IF(VLOOKUP(ปกสมุดรายงาน!$K$2,ข้อมูลนักเรียน!$D$3:$K$62,8,FALSE)="ย้ายออก","-",IF(VLOOKUP(ปกสมุดรายงาน!$K$2,วิชา13!$A$6:$L$65,9,FALSE)="","",VLOOKUP(ปกสมุดรายงาน!$K$2,วิชา13!$A$6:$L$65,9,FALSE))))</f>
        <v/>
      </c>
      <c r="S27" s="441" t="str">
        <f>IF(A27="","",IF(VLOOKUP(ปกสมุดรายงาน!$K$2,ข้อมูลนักเรียน!$D$3:$K$62,8,FALSE)="ย้ายออก","-",IF(VLOOKUP(ปกสมุดรายงาน!$K$2,วิชา13!$A$6:$L$65,10,FALSE)="","",VLOOKUP(ปกสมุดรายงาน!$K$2,วิชา13!$A$6:$L$65,10,FALSE))))</f>
        <v/>
      </c>
      <c r="T27" s="441" t="str">
        <f>IF(A27="","",IF(VLOOKUP(ปกสมุดรายงาน!$K$2,ข้อมูลนักเรียน!$D$3:$K$62,8,FALSE)="ย้ายออก","-",IF(VLOOKUP(ปกสมุดรายงาน!$K$2,วิชา13!$A$6:$L$65,11,FALSE)="","",VLOOKUP(ปกสมุดรายงาน!$K$2,วิชา13!$A$6:$L$65,11,FALSE))))</f>
        <v/>
      </c>
      <c r="U27" s="441" t="str">
        <f>IF(A27="","",IF(VLOOKUP(ปกสมุดรายงาน!$K$2,ข้อมูลนักเรียน!$D$3:$K$62,8,FALSE)="ย้ายออก","-",IF(VLOOKUP(ปกสมุดรายงาน!$K$2,วิชา13!$A$6:$L$65,12,FALSE)="","",VLOOKUP(ปกสมุดรายงาน!$K$2,วิชา13!$A$6:$L$65,12,FALSE))))</f>
        <v/>
      </c>
      <c r="V27" s="441" t="str">
        <f>IF(A27="","",IF(VLOOKUP(ปกสมุดรายงาน!$K$2,ข้อมูลนักเรียน!$D$3:$K$62,8,FALSE)="ย้ายออก","-",IF(VLOOKUP(ปกสมุดรายงาน!$K$2,คุณฯ13!$D$6:$BC$65,52,FALSE)="","",VLOOKUP(ปกสมุดรายงาน!$K$2,คุณฯ13!$D$6:$BC$65,52,FALSE))))</f>
        <v/>
      </c>
      <c r="W27" s="442" t="str">
        <f>IF(A27="","",IF(VLOOKUP(ปกสมุดรายงาน!$K$2,ข้อมูลนักเรียน!$D$3:$K$62,8,FALSE)="ย้ายออก","-",IF(VLOOKUP(ปกสมุดรายงาน!$K$2,อ่านคิดเขียน13!$D$6:$AW$65,46,FALSE)="","",VLOOKUP(ปกสมุดรายงาน!$K$2,อ่านคิดเขียน13!$D$6:$AW$65,46,FALSE))))</f>
        <v/>
      </c>
      <c r="X27" s="111"/>
      <c r="Y27" s="111"/>
      <c r="Z27" s="111"/>
    </row>
    <row r="28" spans="1:26" ht="21" customHeight="1" x14ac:dyDescent="0.3">
      <c r="A28" s="376" t="str">
        <f t="shared" si="0"/>
        <v/>
      </c>
      <c r="B28" s="1039" t="str">
        <f>IF(ตั้งค่าวิชาเรียน!E18="","",ตั้งค่าวิชาเรียน!E18)</f>
        <v/>
      </c>
      <c r="C28" s="1039">
        <v>14</v>
      </c>
      <c r="D28" s="1040" t="str">
        <f>IF(ตั้งค่าวิชาเรียน!F18="","",ตั้งค่าวิชาเรียน!F18)</f>
        <v/>
      </c>
      <c r="E28" s="1040">
        <v>1</v>
      </c>
      <c r="F28" s="1040">
        <v>1</v>
      </c>
      <c r="G28" s="1040">
        <v>1</v>
      </c>
      <c r="H28" s="1040">
        <v>1</v>
      </c>
      <c r="I28" s="1040">
        <v>1</v>
      </c>
      <c r="J28" s="1040">
        <v>1</v>
      </c>
      <c r="K28" s="1039" t="str">
        <f>IF(ตั้งค่าวิชาเรียน!I18="","",ตั้งค่าวิชาเรียน!I18)</f>
        <v/>
      </c>
      <c r="L28" s="1039">
        <v>14</v>
      </c>
      <c r="M28" s="376" t="str">
        <f>IF(ตั้งค่าวิชาเรียน!H18="","",ตั้งค่าวิชาเรียน!H18)</f>
        <v/>
      </c>
      <c r="N28" s="429" t="str">
        <f>IF(สรุปผลการประเมิน!CL$6="","",สรุปผลการประเมิน!CL$6)</f>
        <v/>
      </c>
      <c r="O28" s="429" t="str">
        <f>IF(VLOOKUP(ปกสมุดรายงาน!$K$2,สรุปผลการประเมิน!$D$7:$CP$66,87,FALSE)="","",VLOOKUP(ปกสมุดรายงาน!$K$2,สรุปผลการประเมิน!$D$7:$CP$66,87,FALSE))</f>
        <v/>
      </c>
      <c r="P28" s="440" t="str">
        <f>IF(A28="","",IF(VLOOKUP(ปกสมุดรายงาน!$K$2,ข้อมูลนักเรียน!$D$3:$K$62,8,FALSE)="ย้ายออก","-",IF(VLOOKUP(ปกสมุดรายงาน!$K$2,วิชา14!$A$6:$L$65,5,FALSE)="","",VLOOKUP(ปกสมุดรายงาน!$K$2,วิชา14!$A$6:$L$65,5,FALSE))))</f>
        <v/>
      </c>
      <c r="Q28" s="441" t="str">
        <f>IF(A28="","",IF(VLOOKUP(ปกสมุดรายงาน!$K$2,ข้อมูลนักเรียน!$D$3:$K$62,8,FALSE)="ย้ายออก","-",IF(VLOOKUP(ปกสมุดรายงาน!$K$2,วิชา14!$A$6:$L$65,6,FALSE)="","",VLOOKUP(ปกสมุดรายงาน!$K$2,วิชา14!$A$6:$L$65,6,FALSE))))</f>
        <v/>
      </c>
      <c r="R28" s="441" t="str">
        <f>IF(A28="","",IF(VLOOKUP(ปกสมุดรายงาน!$K$2,ข้อมูลนักเรียน!$D$3:$K$62,8,FALSE)="ย้ายออก","-",IF(VLOOKUP(ปกสมุดรายงาน!$K$2,วิชา14!$A$6:$L$65,9,FALSE)="","",VLOOKUP(ปกสมุดรายงาน!$K$2,วิชา14!$A$6:$L$65,9,FALSE))))</f>
        <v/>
      </c>
      <c r="S28" s="441" t="str">
        <f>IF(A28="","",IF(VLOOKUP(ปกสมุดรายงาน!$K$2,ข้อมูลนักเรียน!$D$3:$K$62,8,FALSE)="ย้ายออก","-",IF(VLOOKUP(ปกสมุดรายงาน!$K$2,วิชา14!$A$6:$L$65,10,FALSE)="","",VLOOKUP(ปกสมุดรายงาน!$K$2,วิชา14!$A$6:$L$65,10,FALSE))))</f>
        <v/>
      </c>
      <c r="T28" s="441" t="str">
        <f>IF(A28="","",IF(VLOOKUP(ปกสมุดรายงาน!$K$2,ข้อมูลนักเรียน!$D$3:$K$62,8,FALSE)="ย้ายออก","-",IF(VLOOKUP(ปกสมุดรายงาน!$K$2,วิชา14!$A$6:$L$65,11,FALSE)="","",VLOOKUP(ปกสมุดรายงาน!$K$2,วิชา14!$A$6:$L$65,11,FALSE))))</f>
        <v/>
      </c>
      <c r="U28" s="441" t="str">
        <f>IF(A28="","",IF(VLOOKUP(ปกสมุดรายงาน!$K$2,ข้อมูลนักเรียน!$D$3:$K$62,8,FALSE)="ย้ายออก","-",IF(VLOOKUP(ปกสมุดรายงาน!$K$2,วิชา14!$A$6:$L$65,12,FALSE)="","",VLOOKUP(ปกสมุดรายงาน!$K$2,วิชา14!$A$6:$L$65,12,FALSE))))</f>
        <v/>
      </c>
      <c r="V28" s="441" t="str">
        <f>IF(A28="","",IF(VLOOKUP(ปกสมุดรายงาน!$K$2,ข้อมูลนักเรียน!$D$3:$K$62,8,FALSE)="ย้ายออก","-",IF(VLOOKUP(ปกสมุดรายงาน!$K$2,คุณฯ14!$D$6:$BC$65,52,FALSE)="","",VLOOKUP(ปกสมุดรายงาน!$K$2,คุณฯ14!$D$6:$BC$65,52,FALSE))))</f>
        <v/>
      </c>
      <c r="W28" s="442" t="str">
        <f>IF(A28="","",IF(VLOOKUP(ปกสมุดรายงาน!$K$2,ข้อมูลนักเรียน!$D$3:$K$62,8,FALSE)="ย้ายออก","-",IF(VLOOKUP(ปกสมุดรายงาน!$K$2,อ่านคิดเขียน14!$D$6:$AW$65,46,FALSE)="","",VLOOKUP(ปกสมุดรายงาน!$K$2,อ่านคิดเขียน14!$D$6:$AW$65,46,FALSE))))</f>
        <v/>
      </c>
      <c r="X28" s="111"/>
      <c r="Y28" s="111"/>
      <c r="Z28" s="111"/>
    </row>
    <row r="29" spans="1:26" ht="21" customHeight="1" x14ac:dyDescent="0.3">
      <c r="A29" s="376" t="str">
        <f t="shared" si="0"/>
        <v/>
      </c>
      <c r="B29" s="1039" t="str">
        <f>IF(ตั้งค่าวิชาเรียน!E19="","",ตั้งค่าวิชาเรียน!E19)</f>
        <v/>
      </c>
      <c r="C29" s="1039">
        <v>15</v>
      </c>
      <c r="D29" s="1040" t="str">
        <f>IF(ตั้งค่าวิชาเรียน!F19="","",ตั้งค่าวิชาเรียน!F19)</f>
        <v/>
      </c>
      <c r="E29" s="1040">
        <v>1</v>
      </c>
      <c r="F29" s="1040">
        <v>1</v>
      </c>
      <c r="G29" s="1040">
        <v>1</v>
      </c>
      <c r="H29" s="1040">
        <v>1</v>
      </c>
      <c r="I29" s="1040">
        <v>1</v>
      </c>
      <c r="J29" s="1040">
        <v>1</v>
      </c>
      <c r="K29" s="1039" t="str">
        <f>IF(ตั้งค่าวิชาเรียน!I19="","",ตั้งค่าวิชาเรียน!I19)</f>
        <v/>
      </c>
      <c r="L29" s="1039">
        <v>15</v>
      </c>
      <c r="M29" s="376" t="str">
        <f>IF(ตั้งค่าวิชาเรียน!H19="","",ตั้งค่าวิชาเรียน!H19)</f>
        <v/>
      </c>
      <c r="N29" s="429" t="str">
        <f>IF(สรุปผลการประเมิน!CM$6="","",สรุปผลการประเมิน!CM$6)</f>
        <v/>
      </c>
      <c r="O29" s="429" t="str">
        <f>IF(VLOOKUP(ปกสมุดรายงาน!$K$2,สรุปผลการประเมิน!$D$7:$CP$66,88,FALSE)="","",VLOOKUP(ปกสมุดรายงาน!$K$2,สรุปผลการประเมิน!$D$7:$CP$66,88,FALSE))</f>
        <v/>
      </c>
      <c r="P29" s="440" t="str">
        <f>IF(A29="","",IF(VLOOKUP(ปกสมุดรายงาน!$K$2,ข้อมูลนักเรียน!$D$3:$K$62,8,FALSE)="ย้ายออก","-",IF(VLOOKUP(ปกสมุดรายงาน!$K$2,วิชา15!$A$6:$L$65,5,FALSE)="","",VLOOKUP(ปกสมุดรายงาน!$K$2,วิชา15!$A$6:$L$65,5,FALSE))))</f>
        <v/>
      </c>
      <c r="Q29" s="441" t="str">
        <f>IF(A29="","",IF(VLOOKUP(ปกสมุดรายงาน!$K$2,ข้อมูลนักเรียน!$D$3:$K$62,8,FALSE)="ย้ายออก","-",IF(VLOOKUP(ปกสมุดรายงาน!$K$2,วิชา15!$A$6:$L$65,6,FALSE)="","",VLOOKUP(ปกสมุดรายงาน!$K$2,วิชา15!$A$6:$L$65,6,FALSE))))</f>
        <v/>
      </c>
      <c r="R29" s="441" t="str">
        <f>IF(A29="","",IF(VLOOKUP(ปกสมุดรายงาน!$K$2,ข้อมูลนักเรียน!$D$3:$K$62,8,FALSE)="ย้ายออก","-",IF(VLOOKUP(ปกสมุดรายงาน!$K$2,วิชา15!$A$6:$L$65,9,FALSE)="","",VLOOKUP(ปกสมุดรายงาน!$K$2,วิชา15!$A$6:$L$65,9,FALSE))))</f>
        <v/>
      </c>
      <c r="S29" s="441" t="str">
        <f>IF(A29="","",IF(VLOOKUP(ปกสมุดรายงาน!$K$2,ข้อมูลนักเรียน!$D$3:$K$62,8,FALSE)="ย้ายออก","-",IF(VLOOKUP(ปกสมุดรายงาน!$K$2,วิชา15!$A$6:$L$65,10,FALSE)="","",VLOOKUP(ปกสมุดรายงาน!$K$2,วิชา15!$A$6:$L$65,10,FALSE))))</f>
        <v/>
      </c>
      <c r="T29" s="441" t="str">
        <f>IF(A29="","",IF(VLOOKUP(ปกสมุดรายงาน!$K$2,ข้อมูลนักเรียน!$D$3:$K$62,8,FALSE)="ย้ายออก","-",IF(VLOOKUP(ปกสมุดรายงาน!$K$2,วิชา15!$A$6:$L$65,11,FALSE)="","",VLOOKUP(ปกสมุดรายงาน!$K$2,วิชา15!$A$6:$L$65,11,FALSE))))</f>
        <v/>
      </c>
      <c r="U29" s="441" t="str">
        <f>IF(A29="","",IF(VLOOKUP(ปกสมุดรายงาน!$K$2,ข้อมูลนักเรียน!$D$3:$K$62,8,FALSE)="ย้ายออก","-",IF(VLOOKUP(ปกสมุดรายงาน!$K$2,วิชา15!$A$6:$L$65,12,FALSE)="","",VLOOKUP(ปกสมุดรายงาน!$K$2,วิชา15!$A$6:$L$65,12,FALSE))))</f>
        <v/>
      </c>
      <c r="V29" s="441" t="str">
        <f>IF(A29="","",IF(VLOOKUP(ปกสมุดรายงาน!$K$2,ข้อมูลนักเรียน!$D$3:$K$62,8,FALSE)="ย้ายออก","-",IF(VLOOKUP(ปกสมุดรายงาน!$K$2,คุณฯ15!$D$6:$BC$65,52,FALSE)="","",VLOOKUP(ปกสมุดรายงาน!$K$2,คุณฯ15!$D$6:$BC$65,52,FALSE))))</f>
        <v/>
      </c>
      <c r="W29" s="442" t="str">
        <f>IF(A29="","",IF(VLOOKUP(ปกสมุดรายงาน!$K$2,ข้อมูลนักเรียน!$D$3:$K$62,8,FALSE)="ย้ายออก","-",IF(VLOOKUP(ปกสมุดรายงาน!$K$2,อ่านคิดเขียน15!$D$6:$AW$65,46,FALSE)="","",VLOOKUP(ปกสมุดรายงาน!$K$2,อ่านคิดเขียน15!$D$6:$AW$65,46,FALSE))))</f>
        <v/>
      </c>
      <c r="X29" s="111"/>
      <c r="Y29" s="111"/>
      <c r="Z29" s="111"/>
    </row>
    <row r="30" spans="1:26" ht="21" customHeight="1" x14ac:dyDescent="0.3">
      <c r="A30" s="1043" t="s">
        <v>322</v>
      </c>
      <c r="B30" s="1043"/>
      <c r="C30" s="1043"/>
      <c r="D30" s="1043"/>
      <c r="E30" s="1043"/>
      <c r="F30" s="1043"/>
      <c r="G30" s="1043"/>
      <c r="H30" s="1043"/>
      <c r="I30" s="1043"/>
      <c r="J30" s="1043"/>
      <c r="K30" s="1043"/>
      <c r="L30" s="1043"/>
      <c r="M30" s="1043"/>
      <c r="N30" s="1043"/>
      <c r="O30" s="1049" t="str">
        <f>IF(VLOOKUP(ปกสมุดรายงาน!$K$2,สรุปผลการประเมิน!$D$7:$AM$66,35,FALSE)="","",VLOOKUP(ปกสมุดรายงาน!$K$2,สรุปผลการประเมิน!$D$7:$AM$66,35,FALSE))</f>
        <v/>
      </c>
      <c r="P30" s="1049"/>
      <c r="Q30" s="1049"/>
      <c r="R30" s="1049"/>
      <c r="S30" s="1049"/>
      <c r="T30" s="1049"/>
      <c r="U30" s="1049"/>
      <c r="V30" s="1049"/>
      <c r="W30" s="1049"/>
      <c r="X30" s="111"/>
      <c r="Y30" s="111"/>
      <c r="Z30" s="111"/>
    </row>
    <row r="31" spans="1:26" ht="21" customHeight="1" x14ac:dyDescent="0.3">
      <c r="A31" s="1043"/>
      <c r="B31" s="1043"/>
      <c r="C31" s="1043"/>
      <c r="D31" s="1043"/>
      <c r="E31" s="1043"/>
      <c r="F31" s="1043"/>
      <c r="G31" s="1043"/>
      <c r="H31" s="1043"/>
      <c r="I31" s="1043"/>
      <c r="J31" s="1043"/>
      <c r="K31" s="1043"/>
      <c r="L31" s="1043"/>
      <c r="M31" s="1043"/>
      <c r="N31" s="1043"/>
      <c r="O31" s="1049"/>
      <c r="P31" s="1049"/>
      <c r="Q31" s="1049"/>
      <c r="R31" s="1049"/>
      <c r="S31" s="1049"/>
      <c r="T31" s="1049"/>
      <c r="U31" s="1049"/>
      <c r="V31" s="1049"/>
      <c r="W31" s="1049"/>
      <c r="X31" s="111"/>
      <c r="Y31" s="111"/>
      <c r="Z31" s="111"/>
    </row>
    <row r="32" spans="1:26" ht="21" customHeight="1" x14ac:dyDescent="0.3">
      <c r="A32" s="324"/>
      <c r="B32" s="324"/>
      <c r="C32" s="324"/>
      <c r="D32" s="324"/>
      <c r="E32" s="324"/>
      <c r="F32" s="324"/>
      <c r="G32" s="324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  <c r="T32" s="324"/>
      <c r="U32" s="324"/>
      <c r="V32" s="324"/>
      <c r="W32" s="324"/>
      <c r="X32" s="111"/>
      <c r="Y32" s="111"/>
      <c r="Z32" s="111"/>
    </row>
    <row r="33" spans="1:26" ht="21" customHeight="1" x14ac:dyDescent="0.3">
      <c r="A33" s="324"/>
      <c r="B33" s="324"/>
      <c r="C33" s="324"/>
      <c r="D33" s="324"/>
      <c r="E33" s="324"/>
      <c r="F33" s="324"/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  <c r="T33" s="324"/>
      <c r="U33" s="324"/>
      <c r="V33" s="324"/>
      <c r="W33" s="324"/>
      <c r="X33" s="111"/>
      <c r="Y33" s="111"/>
      <c r="Z33" s="111"/>
    </row>
    <row r="34" spans="1:26" ht="17.25" customHeight="1" x14ac:dyDescent="0.3">
      <c r="A34" s="323"/>
      <c r="B34" s="323"/>
      <c r="C34" s="323"/>
      <c r="D34" s="324"/>
      <c r="E34" s="324"/>
      <c r="F34" s="324"/>
      <c r="G34" s="32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111"/>
      <c r="Y34" s="111"/>
      <c r="Z34" s="111"/>
    </row>
  </sheetData>
  <protectedRanges>
    <protectedRange sqref="Y1" name="ช่วง4"/>
  </protectedRanges>
  <mergeCells count="73">
    <mergeCell ref="O30:W31"/>
    <mergeCell ref="U13:U14"/>
    <mergeCell ref="B15:C15"/>
    <mergeCell ref="D15:J15"/>
    <mergeCell ref="K15:L15"/>
    <mergeCell ref="B16:C16"/>
    <mergeCell ref="D16:J16"/>
    <mergeCell ref="K16:L16"/>
    <mergeCell ref="K24:L24"/>
    <mergeCell ref="B25:C25"/>
    <mergeCell ref="D25:J25"/>
    <mergeCell ref="K25:L25"/>
    <mergeCell ref="B22:C22"/>
    <mergeCell ref="D22:J22"/>
    <mergeCell ref="K22:L22"/>
    <mergeCell ref="B23:C23"/>
    <mergeCell ref="T11:U12"/>
    <mergeCell ref="V11:V14"/>
    <mergeCell ref="W11:W14"/>
    <mergeCell ref="P12:Q12"/>
    <mergeCell ref="R12:S12"/>
    <mergeCell ref="P13:P14"/>
    <mergeCell ref="Q13:Q14"/>
    <mergeCell ref="R13:R14"/>
    <mergeCell ref="S13:S14"/>
    <mergeCell ref="T13:T14"/>
    <mergeCell ref="A5:W6"/>
    <mergeCell ref="A7:W7"/>
    <mergeCell ref="A8:W8"/>
    <mergeCell ref="C9:E9"/>
    <mergeCell ref="F9:H9"/>
    <mergeCell ref="J9:L9"/>
    <mergeCell ref="M9:V9"/>
    <mergeCell ref="A11:A14"/>
    <mergeCell ref="A30:N31"/>
    <mergeCell ref="B28:C28"/>
    <mergeCell ref="D28:J28"/>
    <mergeCell ref="K28:L28"/>
    <mergeCell ref="B29:C29"/>
    <mergeCell ref="D29:J29"/>
    <mergeCell ref="K29:L29"/>
    <mergeCell ref="B26:C26"/>
    <mergeCell ref="D26:J26"/>
    <mergeCell ref="K26:L26"/>
    <mergeCell ref="B27:C27"/>
    <mergeCell ref="D27:J27"/>
    <mergeCell ref="K27:L27"/>
    <mergeCell ref="B24:C24"/>
    <mergeCell ref="D24:J24"/>
    <mergeCell ref="D23:J23"/>
    <mergeCell ref="K23:L23"/>
    <mergeCell ref="B20:C20"/>
    <mergeCell ref="D20:J20"/>
    <mergeCell ref="K20:L20"/>
    <mergeCell ref="B21:C21"/>
    <mergeCell ref="D21:J21"/>
    <mergeCell ref="K21:L21"/>
    <mergeCell ref="B18:C18"/>
    <mergeCell ref="D18:J18"/>
    <mergeCell ref="K18:L18"/>
    <mergeCell ref="B19:C19"/>
    <mergeCell ref="D19:J19"/>
    <mergeCell ref="K19:L19"/>
    <mergeCell ref="M11:M14"/>
    <mergeCell ref="N11:N14"/>
    <mergeCell ref="O11:O14"/>
    <mergeCell ref="P11:S11"/>
    <mergeCell ref="B17:C17"/>
    <mergeCell ref="D17:J17"/>
    <mergeCell ref="K17:L17"/>
    <mergeCell ref="B11:C14"/>
    <mergeCell ref="D11:J14"/>
    <mergeCell ref="K11:L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E2610E-DF1B-4FF3-B740-7FCDA663C9A2}">
          <x14:formula1>
            <xm:f>รายการ!$K$2:$K$37</xm:f>
          </x14:formula1>
          <xm:sqref>Y1</xm:sqref>
        </x14:dataValidation>
      </x14:dataValidations>
    </ext>
  </extLst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A7E4-AF63-44A8-AA21-496F838DB126}">
  <sheetPr codeName="ShtPP6P4">
    <pageSetUpPr fitToPage="1"/>
  </sheetPr>
  <dimension ref="A1:Z35"/>
  <sheetViews>
    <sheetView workbookViewId="0"/>
  </sheetViews>
  <sheetFormatPr defaultColWidth="5.625" defaultRowHeight="18.75" x14ac:dyDescent="0.3"/>
  <cols>
    <col min="1" max="1" width="3.5" style="1" customWidth="1"/>
    <col min="2" max="2" width="3.125" style="1" customWidth="1"/>
    <col min="3" max="3" width="3.875" style="1" customWidth="1"/>
    <col min="4" max="9" width="3.625" style="1" customWidth="1"/>
    <col min="10" max="10" width="2.375" style="1" customWidth="1"/>
    <col min="11" max="23" width="3.625" style="1" customWidth="1"/>
    <col min="24" max="24" width="8.625" style="1" customWidth="1"/>
    <col min="25" max="25" width="23.75" style="1" customWidth="1"/>
    <col min="26" max="26" width="9.75" style="1" customWidth="1"/>
    <col min="27" max="16384" width="5.625" style="1"/>
  </cols>
  <sheetData>
    <row r="1" spans="1:26" ht="26.25" customHeight="1" x14ac:dyDescent="0.35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446"/>
      <c r="O1" s="165"/>
      <c r="P1" s="165"/>
      <c r="Q1" s="165"/>
      <c r="R1" s="165"/>
      <c r="S1" s="165"/>
      <c r="T1" s="165"/>
      <c r="U1" s="165"/>
      <c r="V1" s="165"/>
      <c r="W1" s="322">
        <v>4</v>
      </c>
      <c r="X1" s="469" t="s">
        <v>179</v>
      </c>
      <c r="Y1" s="465" t="s">
        <v>177</v>
      </c>
      <c r="Z1" s="453" t="str">
        <f>_xlfn.IFNA(IF(VLOOKUP(Y1,รายการ!$K$1:$L$37,2,FALSE)="","",HYPERLINK("#" &amp; VLOOKUP(Y1,รายการ!$K$1:$L$37,2,FALSE)  &amp; "","คลิก")),"")</f>
        <v>คลิก</v>
      </c>
    </row>
    <row r="2" spans="1:26" ht="21" customHeight="1" x14ac:dyDescent="0.35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165"/>
      <c r="P2" s="165"/>
      <c r="Q2" s="165"/>
      <c r="R2" s="165"/>
      <c r="S2" s="165"/>
      <c r="T2" s="165"/>
      <c r="U2" s="165"/>
      <c r="V2" s="165"/>
      <c r="W2" s="165"/>
      <c r="X2" s="111"/>
      <c r="Y2" s="111"/>
      <c r="Z2" s="111"/>
    </row>
    <row r="3" spans="1:26" ht="21" customHeight="1" x14ac:dyDescent="0.35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165"/>
      <c r="P3" s="165"/>
      <c r="Q3" s="165"/>
      <c r="R3" s="165"/>
      <c r="S3" s="165"/>
      <c r="T3" s="165"/>
      <c r="U3" s="165"/>
      <c r="V3" s="165"/>
      <c r="W3" s="165"/>
      <c r="X3" s="111"/>
      <c r="Y3" s="111"/>
      <c r="Z3" s="111"/>
    </row>
    <row r="4" spans="1:26" ht="21" customHeight="1" x14ac:dyDescent="0.35">
      <c r="A4" s="339"/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165"/>
      <c r="P4" s="165"/>
      <c r="Q4" s="165"/>
      <c r="R4" s="165"/>
      <c r="S4" s="165"/>
      <c r="T4" s="165"/>
      <c r="U4" s="165"/>
      <c r="V4" s="165"/>
      <c r="W4" s="165"/>
      <c r="X4" s="111"/>
      <c r="Y4" s="111"/>
      <c r="Z4" s="111"/>
    </row>
    <row r="5" spans="1:26" ht="21" customHeight="1" x14ac:dyDescent="0.3">
      <c r="A5" s="984" t="str">
        <f>"โรงเรียน" &amp; IF(ตั้งค่า!I4="","",ตั้งค่า!I4)</f>
        <v>โรงเรียนบ้านน้ำสอด</v>
      </c>
      <c r="B5" s="984"/>
      <c r="C5" s="984"/>
      <c r="D5" s="984"/>
      <c r="E5" s="984"/>
      <c r="F5" s="984"/>
      <c r="G5" s="984"/>
      <c r="H5" s="984"/>
      <c r="I5" s="984"/>
      <c r="J5" s="984"/>
      <c r="K5" s="984"/>
      <c r="L5" s="984"/>
      <c r="M5" s="984"/>
      <c r="N5" s="984"/>
      <c r="O5" s="984"/>
      <c r="P5" s="984"/>
      <c r="Q5" s="984"/>
      <c r="R5" s="984"/>
      <c r="S5" s="984"/>
      <c r="T5" s="984"/>
      <c r="U5" s="984"/>
      <c r="V5" s="984"/>
      <c r="W5" s="984"/>
      <c r="X5" s="111"/>
      <c r="Y5" s="111"/>
      <c r="Z5" s="111"/>
    </row>
    <row r="6" spans="1:26" ht="21" customHeight="1" x14ac:dyDescent="0.3">
      <c r="A6" s="984"/>
      <c r="B6" s="984"/>
      <c r="C6" s="984"/>
      <c r="D6" s="984"/>
      <c r="E6" s="984"/>
      <c r="F6" s="984"/>
      <c r="G6" s="984"/>
      <c r="H6" s="984"/>
      <c r="I6" s="984"/>
      <c r="J6" s="984"/>
      <c r="K6" s="984"/>
      <c r="L6" s="984"/>
      <c r="M6" s="984"/>
      <c r="N6" s="984"/>
      <c r="O6" s="984"/>
      <c r="P6" s="984"/>
      <c r="Q6" s="984"/>
      <c r="R6" s="984"/>
      <c r="S6" s="984"/>
      <c r="T6" s="984"/>
      <c r="U6" s="984"/>
      <c r="V6" s="984"/>
      <c r="W6" s="984"/>
      <c r="X6" s="111"/>
      <c r="Y6" s="111"/>
      <c r="Z6" s="111"/>
    </row>
    <row r="7" spans="1:26" ht="25.5" customHeight="1" x14ac:dyDescent="0.35">
      <c r="A7" s="982" t="s">
        <v>411</v>
      </c>
      <c r="B7" s="982"/>
      <c r="C7" s="982"/>
      <c r="D7" s="982"/>
      <c r="E7" s="982"/>
      <c r="F7" s="982"/>
      <c r="G7" s="982"/>
      <c r="H7" s="982"/>
      <c r="I7" s="982"/>
      <c r="J7" s="982"/>
      <c r="K7" s="982"/>
      <c r="L7" s="982"/>
      <c r="M7" s="982"/>
      <c r="N7" s="982"/>
      <c r="O7" s="982"/>
      <c r="P7" s="982"/>
      <c r="Q7" s="982"/>
      <c r="R7" s="982"/>
      <c r="S7" s="982"/>
      <c r="T7" s="982"/>
      <c r="U7" s="982"/>
      <c r="V7" s="982"/>
      <c r="W7" s="982"/>
      <c r="X7" s="111"/>
      <c r="Y7" s="111"/>
      <c r="Z7" s="111"/>
    </row>
    <row r="8" spans="1:26" ht="24.75" customHeight="1" x14ac:dyDescent="0.35">
      <c r="A8" s="982" t="str">
        <f>"ชั้นประถมศึกษาปีที่ " &amp; ตั้งค่า!$I$9 &amp; "/" &amp; ตั้งค่า!$I$10 &amp; " ปีการศึกษา " &amp; ตั้งค่า!I3</f>
        <v>ชั้นประถมศึกษาปีที่ 6/1 ปีการศึกษา 2565</v>
      </c>
      <c r="B8" s="982"/>
      <c r="C8" s="982"/>
      <c r="D8" s="982"/>
      <c r="E8" s="982"/>
      <c r="F8" s="982"/>
      <c r="G8" s="982"/>
      <c r="H8" s="982"/>
      <c r="I8" s="982"/>
      <c r="J8" s="982"/>
      <c r="K8" s="982"/>
      <c r="L8" s="982"/>
      <c r="M8" s="982"/>
      <c r="N8" s="982"/>
      <c r="O8" s="982"/>
      <c r="P8" s="982"/>
      <c r="Q8" s="982"/>
      <c r="R8" s="982"/>
      <c r="S8" s="982"/>
      <c r="T8" s="982"/>
      <c r="U8" s="982"/>
      <c r="V8" s="982"/>
      <c r="W8" s="982"/>
      <c r="X8" s="111"/>
      <c r="Y8" s="111"/>
      <c r="Z8" s="111"/>
    </row>
    <row r="9" spans="1:26" ht="24" customHeight="1" x14ac:dyDescent="0.35">
      <c r="A9" s="337"/>
      <c r="B9" s="337"/>
      <c r="C9" s="993" t="s">
        <v>405</v>
      </c>
      <c r="D9" s="993"/>
      <c r="E9" s="993"/>
      <c r="F9" s="1046">
        <f>IF(VLOOKUP(ปกสมุดรายงาน!$K$2,ข้อมูลนักเรียน!$D$3:$AW$62,1,FALSE)="","",VLOOKUP(ปกสมุดรายงาน!$K$2,ข้อมูลนักเรียน!$D$3:$AW$62,1,FALSE))</f>
        <v>9</v>
      </c>
      <c r="G9" s="1046"/>
      <c r="H9" s="1046"/>
      <c r="I9" s="993" t="s">
        <v>49</v>
      </c>
      <c r="J9" s="993"/>
      <c r="K9" s="993"/>
      <c r="L9" s="993"/>
      <c r="M9" s="1046" t="str">
        <f>IF(VLOOKUP(ปกสมุดรายงาน!$K$2,ข้อมูลนักเรียน!$D$3:$AW$62,4,FALSE)="","",VLOOKUP(ปกสมุดรายงาน!$K$2,ข้อมูลนักเรียน!$D$3:$AW$62,4,FALSE)&amp;VLOOKUP(ปกสมุดรายงาน!$K$2,ข้อมูลนักเรียน!$D$3:$AW$62,5,FALSE) &amp; "  " &amp; VLOOKUP(ปกสมุดรายงาน!$K$2,ข้อมูลนักเรียน!$D$3:$AW$62,6,FALSE))</f>
        <v/>
      </c>
      <c r="N9" s="1046"/>
      <c r="O9" s="1046"/>
      <c r="P9" s="1046"/>
      <c r="Q9" s="1046"/>
      <c r="R9" s="1046"/>
      <c r="S9" s="1046"/>
      <c r="T9" s="1046"/>
      <c r="U9" s="1046"/>
      <c r="V9" s="1046"/>
      <c r="W9" s="337"/>
      <c r="X9" s="111"/>
      <c r="Y9" s="111"/>
      <c r="Z9" s="111"/>
    </row>
    <row r="10" spans="1:26" ht="21" customHeight="1" x14ac:dyDescent="0.35">
      <c r="A10" s="337"/>
      <c r="B10" s="439"/>
      <c r="C10" s="439"/>
      <c r="D10" s="439"/>
      <c r="E10" s="439"/>
      <c r="F10" s="439"/>
      <c r="G10" s="439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111"/>
      <c r="Y10" s="111"/>
      <c r="Z10" s="111"/>
    </row>
    <row r="11" spans="1:26" ht="21" customHeight="1" x14ac:dyDescent="0.3">
      <c r="A11" s="1041" t="s">
        <v>28</v>
      </c>
      <c r="B11" s="1041" t="s">
        <v>144</v>
      </c>
      <c r="C11" s="1041"/>
      <c r="D11" s="1041" t="s">
        <v>184</v>
      </c>
      <c r="E11" s="1041"/>
      <c r="F11" s="1041"/>
      <c r="G11" s="1041"/>
      <c r="H11" s="1041"/>
      <c r="I11" s="1041"/>
      <c r="J11" s="1041"/>
      <c r="K11" s="1042" t="s">
        <v>185</v>
      </c>
      <c r="L11" s="1042"/>
      <c r="M11" s="1056" t="s">
        <v>282</v>
      </c>
      <c r="N11" s="1057"/>
      <c r="O11" s="1058"/>
      <c r="P11" s="1065" t="s">
        <v>412</v>
      </c>
      <c r="Q11" s="1066"/>
      <c r="R11" s="1066"/>
      <c r="S11" s="1066"/>
      <c r="T11" s="1066"/>
      <c r="U11" s="1066"/>
      <c r="V11" s="1066"/>
      <c r="W11" s="1067"/>
      <c r="X11" s="111"/>
      <c r="Y11" s="111"/>
      <c r="Z11" s="111"/>
    </row>
    <row r="12" spans="1:26" ht="21" customHeight="1" x14ac:dyDescent="0.3">
      <c r="A12" s="1041"/>
      <c r="B12" s="1041"/>
      <c r="C12" s="1041"/>
      <c r="D12" s="1041"/>
      <c r="E12" s="1041"/>
      <c r="F12" s="1041"/>
      <c r="G12" s="1041"/>
      <c r="H12" s="1041"/>
      <c r="I12" s="1041"/>
      <c r="J12" s="1041"/>
      <c r="K12" s="1042"/>
      <c r="L12" s="1042"/>
      <c r="M12" s="1059"/>
      <c r="N12" s="1060"/>
      <c r="O12" s="1061"/>
      <c r="P12" s="1068"/>
      <c r="Q12" s="1069"/>
      <c r="R12" s="1069"/>
      <c r="S12" s="1069"/>
      <c r="T12" s="1069"/>
      <c r="U12" s="1069"/>
      <c r="V12" s="1069"/>
      <c r="W12" s="1070"/>
      <c r="X12" s="111"/>
      <c r="Y12" s="111"/>
      <c r="Z12" s="111"/>
    </row>
    <row r="13" spans="1:26" ht="21" customHeight="1" x14ac:dyDescent="0.3">
      <c r="A13" s="1041"/>
      <c r="B13" s="1041"/>
      <c r="C13" s="1041"/>
      <c r="D13" s="1041"/>
      <c r="E13" s="1041"/>
      <c r="F13" s="1041"/>
      <c r="G13" s="1041"/>
      <c r="H13" s="1041"/>
      <c r="I13" s="1041"/>
      <c r="J13" s="1041"/>
      <c r="K13" s="1042"/>
      <c r="L13" s="1042"/>
      <c r="M13" s="1059"/>
      <c r="N13" s="1060"/>
      <c r="O13" s="1061"/>
      <c r="P13" s="1065" t="s">
        <v>104</v>
      </c>
      <c r="Q13" s="1067"/>
      <c r="R13" s="1065" t="s">
        <v>105</v>
      </c>
      <c r="S13" s="1067"/>
      <c r="T13" s="1065" t="s">
        <v>106</v>
      </c>
      <c r="U13" s="1067"/>
      <c r="V13" s="1065" t="s">
        <v>107</v>
      </c>
      <c r="W13" s="1067"/>
      <c r="X13" s="111"/>
      <c r="Y13" s="111"/>
      <c r="Z13" s="111"/>
    </row>
    <row r="14" spans="1:26" ht="21" customHeight="1" x14ac:dyDescent="0.3">
      <c r="A14" s="1041"/>
      <c r="B14" s="1041"/>
      <c r="C14" s="1041"/>
      <c r="D14" s="1041"/>
      <c r="E14" s="1041"/>
      <c r="F14" s="1041"/>
      <c r="G14" s="1041"/>
      <c r="H14" s="1041"/>
      <c r="I14" s="1041"/>
      <c r="J14" s="1041"/>
      <c r="K14" s="1042"/>
      <c r="L14" s="1042"/>
      <c r="M14" s="1062"/>
      <c r="N14" s="1063"/>
      <c r="O14" s="1064"/>
      <c r="P14" s="1068"/>
      <c r="Q14" s="1070"/>
      <c r="R14" s="1068"/>
      <c r="S14" s="1070"/>
      <c r="T14" s="1068"/>
      <c r="U14" s="1070"/>
      <c r="V14" s="1068"/>
      <c r="W14" s="1070"/>
      <c r="X14" s="111"/>
      <c r="Y14" s="111"/>
      <c r="Z14" s="111"/>
    </row>
    <row r="15" spans="1:26" ht="21" customHeight="1" x14ac:dyDescent="0.3">
      <c r="A15" s="443" t="str">
        <f>IF(B15="","",1)</f>
        <v/>
      </c>
      <c r="B15" s="1054" t="str">
        <f>IF(ตั้งค่าวิชาเรียน!E5="","",ตั้งค่าวิชาเรียน!E5)</f>
        <v/>
      </c>
      <c r="C15" s="1054">
        <v>1</v>
      </c>
      <c r="D15" s="1055" t="str">
        <f>IF(ตั้งค่าวิชาเรียน!F5="","",ตั้งค่าวิชาเรียน!F5)</f>
        <v/>
      </c>
      <c r="E15" s="1055">
        <v>1</v>
      </c>
      <c r="F15" s="1055">
        <v>1</v>
      </c>
      <c r="G15" s="1055">
        <v>1</v>
      </c>
      <c r="H15" s="1055">
        <v>1</v>
      </c>
      <c r="I15" s="1055">
        <v>1</v>
      </c>
      <c r="J15" s="1055">
        <v>1</v>
      </c>
      <c r="K15" s="1039" t="str">
        <f>IF(ตั้งค่าวิชาเรียน!I5="","",ตั้งค่าวิชาเรียน!I5)</f>
        <v/>
      </c>
      <c r="L15" s="1039">
        <v>1</v>
      </c>
      <c r="M15" s="644" t="str">
        <f>IF(VLOOKUP(ปกสมุดรายงาน!$K$2,สรุปผลการประเมิน!$D$7:$BE$66,38,FALSE)="","",VLOOKUP(ปกสมุดรายงาน!$K$2,สรุปผลการประเมิน!$D$7:$BE$66,38,FALSE))</f>
        <v/>
      </c>
      <c r="N15" s="645"/>
      <c r="O15" s="646"/>
      <c r="P15" s="1051" t="str">
        <f>IF(A15="","",IF($F$9="","",IF(M15="","",IF(M15=3,"P",""))))</f>
        <v/>
      </c>
      <c r="Q15" s="1052"/>
      <c r="R15" s="1051" t="str">
        <f>IF(A15="","",IF($F$9="","",IF(M15="","",IF(M15=2,"P",""))))</f>
        <v/>
      </c>
      <c r="S15" s="1052"/>
      <c r="T15" s="1051" t="str">
        <f>IF(A15="","",IF($F$9="","",IF(M15="","",IF(M15=1,"P",""))))</f>
        <v/>
      </c>
      <c r="U15" s="1052"/>
      <c r="V15" s="1051" t="str">
        <f>IF(A15="","",IF($F$9="","",IF(M15="","",IF(M15=0,"P",""))))</f>
        <v/>
      </c>
      <c r="W15" s="1052"/>
      <c r="X15" s="111"/>
      <c r="Y15" s="111"/>
      <c r="Z15" s="111"/>
    </row>
    <row r="16" spans="1:26" ht="21" customHeight="1" x14ac:dyDescent="0.3">
      <c r="A16" s="443" t="str">
        <f>IF(B16="","",IF(A15="","",A15+1))</f>
        <v/>
      </c>
      <c r="B16" s="1054" t="str">
        <f>IF(ตั้งค่าวิชาเรียน!E6="","",ตั้งค่าวิชาเรียน!E6)</f>
        <v/>
      </c>
      <c r="C16" s="1054">
        <v>2</v>
      </c>
      <c r="D16" s="1055" t="str">
        <f>IF(ตั้งค่าวิชาเรียน!F6="","",ตั้งค่าวิชาเรียน!F6)</f>
        <v/>
      </c>
      <c r="E16" s="1055">
        <v>1</v>
      </c>
      <c r="F16" s="1055">
        <v>1</v>
      </c>
      <c r="G16" s="1055">
        <v>1</v>
      </c>
      <c r="H16" s="1055">
        <v>1</v>
      </c>
      <c r="I16" s="1055">
        <v>1</v>
      </c>
      <c r="J16" s="1055">
        <v>1</v>
      </c>
      <c r="K16" s="1039" t="str">
        <f>IF(ตั้งค่าวิชาเรียน!I6="","",ตั้งค่าวิชาเรียน!I6)</f>
        <v/>
      </c>
      <c r="L16" s="1039">
        <v>2</v>
      </c>
      <c r="M16" s="644" t="str">
        <f>IF(VLOOKUP(ปกสมุดรายงาน!$K$2,สรุปผลการประเมิน!$D$7:$BE$66,39,FALSE)="","",VLOOKUP(ปกสมุดรายงาน!$K$2,สรุปผลการประเมิน!$D$7:$BE$66,39,FALSE))</f>
        <v/>
      </c>
      <c r="N16" s="645"/>
      <c r="O16" s="646"/>
      <c r="P16" s="1051" t="str">
        <f t="shared" ref="P16:P29" si="0">IF(A16="","",IF($F$9="","",IF(M16="","",IF(M16=3,"P",""))))</f>
        <v/>
      </c>
      <c r="Q16" s="1052"/>
      <c r="R16" s="1051" t="str">
        <f t="shared" ref="R16:R29" si="1">IF(A16="","",IF($F$9="","",IF(M16="","",IF(M16=2,"P",""))))</f>
        <v/>
      </c>
      <c r="S16" s="1052"/>
      <c r="T16" s="1051" t="str">
        <f t="shared" ref="T16:T29" si="2">IF(A16="","",IF($F$9="","",IF(M16="","",IF(M16=1,"P",""))))</f>
        <v/>
      </c>
      <c r="U16" s="1052"/>
      <c r="V16" s="1051" t="str">
        <f t="shared" ref="V16:V29" si="3">IF(A16="","",IF($F$9="","",IF(M16="","",IF(M16=0,"P",""))))</f>
        <v/>
      </c>
      <c r="W16" s="1052"/>
      <c r="X16" s="111"/>
      <c r="Y16" s="111"/>
      <c r="Z16" s="111"/>
    </row>
    <row r="17" spans="1:26" ht="21" customHeight="1" x14ac:dyDescent="0.3">
      <c r="A17" s="443" t="str">
        <f t="shared" ref="A17:A29" si="4">IF(B17="","",IF(A16="","",A16+1))</f>
        <v/>
      </c>
      <c r="B17" s="1054" t="str">
        <f>IF(ตั้งค่าวิชาเรียน!E7="","",ตั้งค่าวิชาเรียน!E7)</f>
        <v/>
      </c>
      <c r="C17" s="1054">
        <v>3</v>
      </c>
      <c r="D17" s="1055" t="str">
        <f>IF(ตั้งค่าวิชาเรียน!F7="","",ตั้งค่าวิชาเรียน!F7)</f>
        <v/>
      </c>
      <c r="E17" s="1055">
        <v>1</v>
      </c>
      <c r="F17" s="1055">
        <v>1</v>
      </c>
      <c r="G17" s="1055">
        <v>1</v>
      </c>
      <c r="H17" s="1055">
        <v>1</v>
      </c>
      <c r="I17" s="1055">
        <v>1</v>
      </c>
      <c r="J17" s="1055">
        <v>1</v>
      </c>
      <c r="K17" s="1039" t="str">
        <f>IF(ตั้งค่าวิชาเรียน!I7="","",ตั้งค่าวิชาเรียน!I7)</f>
        <v/>
      </c>
      <c r="L17" s="1039">
        <v>3</v>
      </c>
      <c r="M17" s="644" t="str">
        <f>IF(VLOOKUP(ปกสมุดรายงาน!$K$2,สรุปผลการประเมิน!$D$7:$BE$66,40,FALSE)="","",VLOOKUP(ปกสมุดรายงาน!$K$2,สรุปผลการประเมิน!$D$7:$BE$66,40,FALSE))</f>
        <v/>
      </c>
      <c r="N17" s="645"/>
      <c r="O17" s="646"/>
      <c r="P17" s="1051" t="str">
        <f t="shared" si="0"/>
        <v/>
      </c>
      <c r="Q17" s="1052"/>
      <c r="R17" s="1051" t="str">
        <f t="shared" si="1"/>
        <v/>
      </c>
      <c r="S17" s="1052"/>
      <c r="T17" s="1051" t="str">
        <f t="shared" si="2"/>
        <v/>
      </c>
      <c r="U17" s="1052"/>
      <c r="V17" s="1051" t="str">
        <f t="shared" si="3"/>
        <v/>
      </c>
      <c r="W17" s="1052"/>
      <c r="X17" s="111"/>
      <c r="Y17" s="111"/>
      <c r="Z17" s="111"/>
    </row>
    <row r="18" spans="1:26" ht="21" customHeight="1" x14ac:dyDescent="0.3">
      <c r="A18" s="443" t="str">
        <f t="shared" si="4"/>
        <v/>
      </c>
      <c r="B18" s="1054" t="str">
        <f>IF(ตั้งค่าวิชาเรียน!E8="","",ตั้งค่าวิชาเรียน!E8)</f>
        <v/>
      </c>
      <c r="C18" s="1054">
        <v>4</v>
      </c>
      <c r="D18" s="1055" t="str">
        <f>IF(ตั้งค่าวิชาเรียน!F8="","",ตั้งค่าวิชาเรียน!F8)</f>
        <v/>
      </c>
      <c r="E18" s="1055">
        <v>1</v>
      </c>
      <c r="F18" s="1055">
        <v>1</v>
      </c>
      <c r="G18" s="1055">
        <v>1</v>
      </c>
      <c r="H18" s="1055">
        <v>1</v>
      </c>
      <c r="I18" s="1055">
        <v>1</v>
      </c>
      <c r="J18" s="1055">
        <v>1</v>
      </c>
      <c r="K18" s="1039" t="str">
        <f>IF(ตั้งค่าวิชาเรียน!I8="","",ตั้งค่าวิชาเรียน!I8)</f>
        <v/>
      </c>
      <c r="L18" s="1039">
        <v>4</v>
      </c>
      <c r="M18" s="644" t="str">
        <f>IF(VLOOKUP(ปกสมุดรายงาน!$K$2,สรุปผลการประเมิน!$D$7:$BE$66,41,FALSE)="","",VLOOKUP(ปกสมุดรายงาน!$K$2,สรุปผลการประเมิน!$D$7:$BE$66,41,FALSE))</f>
        <v/>
      </c>
      <c r="N18" s="645"/>
      <c r="O18" s="646"/>
      <c r="P18" s="1051" t="str">
        <f t="shared" si="0"/>
        <v/>
      </c>
      <c r="Q18" s="1052"/>
      <c r="R18" s="1051" t="str">
        <f t="shared" si="1"/>
        <v/>
      </c>
      <c r="S18" s="1052"/>
      <c r="T18" s="1051" t="str">
        <f t="shared" si="2"/>
        <v/>
      </c>
      <c r="U18" s="1052"/>
      <c r="V18" s="1051" t="str">
        <f t="shared" si="3"/>
        <v/>
      </c>
      <c r="W18" s="1052"/>
      <c r="X18" s="111"/>
      <c r="Y18" s="111"/>
      <c r="Z18" s="111"/>
    </row>
    <row r="19" spans="1:26" ht="21" customHeight="1" x14ac:dyDescent="0.3">
      <c r="A19" s="443" t="str">
        <f t="shared" si="4"/>
        <v/>
      </c>
      <c r="B19" s="1054" t="str">
        <f>IF(ตั้งค่าวิชาเรียน!E9="","",ตั้งค่าวิชาเรียน!E9)</f>
        <v/>
      </c>
      <c r="C19" s="1054">
        <v>5</v>
      </c>
      <c r="D19" s="1055" t="str">
        <f>IF(ตั้งค่าวิชาเรียน!F9="","",ตั้งค่าวิชาเรียน!F9)</f>
        <v/>
      </c>
      <c r="E19" s="1055">
        <v>1</v>
      </c>
      <c r="F19" s="1055">
        <v>1</v>
      </c>
      <c r="G19" s="1055">
        <v>1</v>
      </c>
      <c r="H19" s="1055">
        <v>1</v>
      </c>
      <c r="I19" s="1055">
        <v>1</v>
      </c>
      <c r="J19" s="1055">
        <v>1</v>
      </c>
      <c r="K19" s="1039" t="str">
        <f>IF(ตั้งค่าวิชาเรียน!I9="","",ตั้งค่าวิชาเรียน!I9)</f>
        <v/>
      </c>
      <c r="L19" s="1039">
        <v>5</v>
      </c>
      <c r="M19" s="644" t="str">
        <f>IF(VLOOKUP(ปกสมุดรายงาน!$K$2,สรุปผลการประเมิน!$D$7:$BE$66,42,FALSE)="","",VLOOKUP(ปกสมุดรายงาน!$K$2,สรุปผลการประเมิน!$D$7:$BE$66,42,FALSE))</f>
        <v/>
      </c>
      <c r="N19" s="645"/>
      <c r="O19" s="646"/>
      <c r="P19" s="1051" t="str">
        <f t="shared" si="0"/>
        <v/>
      </c>
      <c r="Q19" s="1052"/>
      <c r="R19" s="1051" t="str">
        <f t="shared" si="1"/>
        <v/>
      </c>
      <c r="S19" s="1052"/>
      <c r="T19" s="1051" t="str">
        <f t="shared" si="2"/>
        <v/>
      </c>
      <c r="U19" s="1052"/>
      <c r="V19" s="1051" t="str">
        <f t="shared" si="3"/>
        <v/>
      </c>
      <c r="W19" s="1052"/>
      <c r="X19" s="111"/>
      <c r="Y19" s="111"/>
      <c r="Z19" s="111"/>
    </row>
    <row r="20" spans="1:26" ht="21" customHeight="1" x14ac:dyDescent="0.3">
      <c r="A20" s="443" t="str">
        <f t="shared" si="4"/>
        <v/>
      </c>
      <c r="B20" s="1054" t="str">
        <f>IF(ตั้งค่าวิชาเรียน!E10="","",ตั้งค่าวิชาเรียน!E10)</f>
        <v/>
      </c>
      <c r="C20" s="1054">
        <v>6</v>
      </c>
      <c r="D20" s="1055" t="str">
        <f>IF(ตั้งค่าวิชาเรียน!F10="","",ตั้งค่าวิชาเรียน!F10)</f>
        <v/>
      </c>
      <c r="E20" s="1055">
        <v>1</v>
      </c>
      <c r="F20" s="1055">
        <v>1</v>
      </c>
      <c r="G20" s="1055">
        <v>1</v>
      </c>
      <c r="H20" s="1055">
        <v>1</v>
      </c>
      <c r="I20" s="1055">
        <v>1</v>
      </c>
      <c r="J20" s="1055">
        <v>1</v>
      </c>
      <c r="K20" s="1039" t="str">
        <f>IF(ตั้งค่าวิชาเรียน!I10="","",ตั้งค่าวิชาเรียน!I10)</f>
        <v/>
      </c>
      <c r="L20" s="1039">
        <v>6</v>
      </c>
      <c r="M20" s="644" t="str">
        <f>IF(VLOOKUP(ปกสมุดรายงาน!$K$2,สรุปผลการประเมิน!$D$7:$BE$66,43,FALSE)="","",VLOOKUP(ปกสมุดรายงาน!$K$2,สรุปผลการประเมิน!$D$7:$BE$66,43,FALSE))</f>
        <v/>
      </c>
      <c r="N20" s="645"/>
      <c r="O20" s="646"/>
      <c r="P20" s="1051" t="str">
        <f t="shared" si="0"/>
        <v/>
      </c>
      <c r="Q20" s="1052"/>
      <c r="R20" s="1051" t="str">
        <f t="shared" si="1"/>
        <v/>
      </c>
      <c r="S20" s="1052"/>
      <c r="T20" s="1051" t="str">
        <f t="shared" si="2"/>
        <v/>
      </c>
      <c r="U20" s="1052"/>
      <c r="V20" s="1051" t="str">
        <f t="shared" si="3"/>
        <v/>
      </c>
      <c r="W20" s="1052"/>
      <c r="X20" s="111"/>
      <c r="Y20" s="111"/>
      <c r="Z20" s="111"/>
    </row>
    <row r="21" spans="1:26" ht="21" customHeight="1" x14ac:dyDescent="0.3">
      <c r="A21" s="443" t="str">
        <f t="shared" si="4"/>
        <v/>
      </c>
      <c r="B21" s="1054" t="str">
        <f>IF(ตั้งค่าวิชาเรียน!E11="","",ตั้งค่าวิชาเรียน!E11)</f>
        <v/>
      </c>
      <c r="C21" s="1054">
        <v>7</v>
      </c>
      <c r="D21" s="1055" t="str">
        <f>IF(ตั้งค่าวิชาเรียน!F11="","",ตั้งค่าวิชาเรียน!F11)</f>
        <v/>
      </c>
      <c r="E21" s="1055">
        <v>1</v>
      </c>
      <c r="F21" s="1055">
        <v>1</v>
      </c>
      <c r="G21" s="1055">
        <v>1</v>
      </c>
      <c r="H21" s="1055">
        <v>1</v>
      </c>
      <c r="I21" s="1055">
        <v>1</v>
      </c>
      <c r="J21" s="1055">
        <v>1</v>
      </c>
      <c r="K21" s="1039" t="str">
        <f>IF(ตั้งค่าวิชาเรียน!I11="","",ตั้งค่าวิชาเรียน!I11)</f>
        <v/>
      </c>
      <c r="L21" s="1039">
        <v>7</v>
      </c>
      <c r="M21" s="644" t="str">
        <f>IF(VLOOKUP(ปกสมุดรายงาน!$K$2,สรุปผลการประเมิน!$D$7:$BE$66,44,FALSE)="","",VLOOKUP(ปกสมุดรายงาน!$K$2,สรุปผลการประเมิน!$D$7:$BE$66,44,FALSE))</f>
        <v/>
      </c>
      <c r="N21" s="645"/>
      <c r="O21" s="646"/>
      <c r="P21" s="1051" t="str">
        <f t="shared" si="0"/>
        <v/>
      </c>
      <c r="Q21" s="1052"/>
      <c r="R21" s="1051" t="str">
        <f t="shared" si="1"/>
        <v/>
      </c>
      <c r="S21" s="1052"/>
      <c r="T21" s="1051" t="str">
        <f t="shared" si="2"/>
        <v/>
      </c>
      <c r="U21" s="1052"/>
      <c r="V21" s="1051" t="str">
        <f t="shared" si="3"/>
        <v/>
      </c>
      <c r="W21" s="1052"/>
      <c r="X21" s="111"/>
      <c r="Y21" s="111"/>
      <c r="Z21" s="111"/>
    </row>
    <row r="22" spans="1:26" ht="21" customHeight="1" x14ac:dyDescent="0.3">
      <c r="A22" s="443" t="str">
        <f t="shared" si="4"/>
        <v/>
      </c>
      <c r="B22" s="1054" t="str">
        <f>IF(ตั้งค่าวิชาเรียน!E12="","",ตั้งค่าวิชาเรียน!E12)</f>
        <v/>
      </c>
      <c r="C22" s="1054">
        <v>8</v>
      </c>
      <c r="D22" s="1055" t="str">
        <f>IF(ตั้งค่าวิชาเรียน!F12="","",ตั้งค่าวิชาเรียน!F12)</f>
        <v/>
      </c>
      <c r="E22" s="1055">
        <v>1</v>
      </c>
      <c r="F22" s="1055">
        <v>1</v>
      </c>
      <c r="G22" s="1055">
        <v>1</v>
      </c>
      <c r="H22" s="1055">
        <v>1</v>
      </c>
      <c r="I22" s="1055">
        <v>1</v>
      </c>
      <c r="J22" s="1055">
        <v>1</v>
      </c>
      <c r="K22" s="1039" t="str">
        <f>IF(ตั้งค่าวิชาเรียน!I12="","",ตั้งค่าวิชาเรียน!I12)</f>
        <v/>
      </c>
      <c r="L22" s="1039">
        <v>8</v>
      </c>
      <c r="M22" s="644" t="str">
        <f>IF(VLOOKUP(ปกสมุดรายงาน!$K$2,สรุปผลการประเมิน!$D$7:$BE$66,45,FALSE)="","",VLOOKUP(ปกสมุดรายงาน!$K$2,สรุปผลการประเมิน!$D$7:$BE$66,45,FALSE))</f>
        <v/>
      </c>
      <c r="N22" s="645"/>
      <c r="O22" s="646"/>
      <c r="P22" s="1051" t="str">
        <f t="shared" si="0"/>
        <v/>
      </c>
      <c r="Q22" s="1052"/>
      <c r="R22" s="1051" t="str">
        <f t="shared" si="1"/>
        <v/>
      </c>
      <c r="S22" s="1052"/>
      <c r="T22" s="1051" t="str">
        <f t="shared" si="2"/>
        <v/>
      </c>
      <c r="U22" s="1052"/>
      <c r="V22" s="1051" t="str">
        <f t="shared" si="3"/>
        <v/>
      </c>
      <c r="W22" s="1052"/>
      <c r="X22" s="111"/>
      <c r="Y22" s="111"/>
      <c r="Z22" s="111"/>
    </row>
    <row r="23" spans="1:26" ht="21" customHeight="1" x14ac:dyDescent="0.3">
      <c r="A23" s="443" t="str">
        <f t="shared" si="4"/>
        <v/>
      </c>
      <c r="B23" s="1054" t="str">
        <f>IF(ตั้งค่าวิชาเรียน!E13="","",ตั้งค่าวิชาเรียน!E13)</f>
        <v/>
      </c>
      <c r="C23" s="1054">
        <v>9</v>
      </c>
      <c r="D23" s="1055" t="str">
        <f>IF(ตั้งค่าวิชาเรียน!F13="","",ตั้งค่าวิชาเรียน!F13)</f>
        <v/>
      </c>
      <c r="E23" s="1055">
        <v>1</v>
      </c>
      <c r="F23" s="1055">
        <v>1</v>
      </c>
      <c r="G23" s="1055">
        <v>1</v>
      </c>
      <c r="H23" s="1055">
        <v>1</v>
      </c>
      <c r="I23" s="1055">
        <v>1</v>
      </c>
      <c r="J23" s="1055">
        <v>1</v>
      </c>
      <c r="K23" s="1039" t="str">
        <f>IF(ตั้งค่าวิชาเรียน!I13="","",ตั้งค่าวิชาเรียน!I13)</f>
        <v/>
      </c>
      <c r="L23" s="1039">
        <v>9</v>
      </c>
      <c r="M23" s="644" t="str">
        <f>IF(VLOOKUP(ปกสมุดรายงาน!$K$2,สรุปผลการประเมิน!$D$7:$BE$66,46,FALSE)="","",VLOOKUP(ปกสมุดรายงาน!$K$2,สรุปผลการประเมิน!$D$7:$BE$66,46,FALSE))</f>
        <v/>
      </c>
      <c r="N23" s="645"/>
      <c r="O23" s="646"/>
      <c r="P23" s="1051" t="str">
        <f t="shared" si="0"/>
        <v/>
      </c>
      <c r="Q23" s="1052"/>
      <c r="R23" s="1051" t="str">
        <f t="shared" si="1"/>
        <v/>
      </c>
      <c r="S23" s="1052"/>
      <c r="T23" s="1051" t="str">
        <f t="shared" si="2"/>
        <v/>
      </c>
      <c r="U23" s="1052"/>
      <c r="V23" s="1051" t="str">
        <f t="shared" si="3"/>
        <v/>
      </c>
      <c r="W23" s="1052"/>
      <c r="X23" s="111"/>
      <c r="Y23" s="111"/>
      <c r="Z23" s="111"/>
    </row>
    <row r="24" spans="1:26" ht="21" customHeight="1" x14ac:dyDescent="0.3">
      <c r="A24" s="443" t="str">
        <f t="shared" si="4"/>
        <v/>
      </c>
      <c r="B24" s="1054" t="str">
        <f>IF(ตั้งค่าวิชาเรียน!E14="","",ตั้งค่าวิชาเรียน!E14)</f>
        <v/>
      </c>
      <c r="C24" s="1054">
        <v>10</v>
      </c>
      <c r="D24" s="1055" t="str">
        <f>IF(ตั้งค่าวิชาเรียน!F14="","",ตั้งค่าวิชาเรียน!F14)</f>
        <v/>
      </c>
      <c r="E24" s="1055">
        <v>1</v>
      </c>
      <c r="F24" s="1055">
        <v>1</v>
      </c>
      <c r="G24" s="1055">
        <v>1</v>
      </c>
      <c r="H24" s="1055">
        <v>1</v>
      </c>
      <c r="I24" s="1055">
        <v>1</v>
      </c>
      <c r="J24" s="1055">
        <v>1</v>
      </c>
      <c r="K24" s="1039" t="str">
        <f>IF(ตั้งค่าวิชาเรียน!I14="","",ตั้งค่าวิชาเรียน!I14)</f>
        <v/>
      </c>
      <c r="L24" s="1039">
        <v>10</v>
      </c>
      <c r="M24" s="644" t="str">
        <f>IF(VLOOKUP(ปกสมุดรายงาน!$K$2,สรุปผลการประเมิน!$D$7:$BE$66,47,FALSE)="","",VLOOKUP(ปกสมุดรายงาน!$K$2,สรุปผลการประเมิน!$D$7:$BE$66,47,FALSE))</f>
        <v/>
      </c>
      <c r="N24" s="645"/>
      <c r="O24" s="646"/>
      <c r="P24" s="1051" t="str">
        <f t="shared" si="0"/>
        <v/>
      </c>
      <c r="Q24" s="1052"/>
      <c r="R24" s="1051" t="str">
        <f t="shared" si="1"/>
        <v/>
      </c>
      <c r="S24" s="1052"/>
      <c r="T24" s="1051" t="str">
        <f t="shared" si="2"/>
        <v/>
      </c>
      <c r="U24" s="1052"/>
      <c r="V24" s="1051" t="str">
        <f t="shared" si="3"/>
        <v/>
      </c>
      <c r="W24" s="1052"/>
      <c r="X24" s="111"/>
      <c r="Y24" s="111"/>
      <c r="Z24" s="111"/>
    </row>
    <row r="25" spans="1:26" ht="21" customHeight="1" x14ac:dyDescent="0.3">
      <c r="A25" s="443" t="str">
        <f t="shared" si="4"/>
        <v/>
      </c>
      <c r="B25" s="1054" t="str">
        <f>IF(ตั้งค่าวิชาเรียน!E15="","",ตั้งค่าวิชาเรียน!E15)</f>
        <v/>
      </c>
      <c r="C25" s="1054">
        <v>11</v>
      </c>
      <c r="D25" s="1055" t="str">
        <f>IF(ตั้งค่าวิชาเรียน!F15="","",ตั้งค่าวิชาเรียน!F15)</f>
        <v/>
      </c>
      <c r="E25" s="1055">
        <v>1</v>
      </c>
      <c r="F25" s="1055">
        <v>1</v>
      </c>
      <c r="G25" s="1055">
        <v>1</v>
      </c>
      <c r="H25" s="1055">
        <v>1</v>
      </c>
      <c r="I25" s="1055">
        <v>1</v>
      </c>
      <c r="J25" s="1055">
        <v>1</v>
      </c>
      <c r="K25" s="1039" t="str">
        <f>IF(ตั้งค่าวิชาเรียน!I15="","",ตั้งค่าวิชาเรียน!I15)</f>
        <v/>
      </c>
      <c r="L25" s="1039">
        <v>11</v>
      </c>
      <c r="M25" s="644" t="str">
        <f>IF(VLOOKUP(ปกสมุดรายงาน!$K$2,สรุปผลการประเมิน!$D$7:$BE$66,48,FALSE)="","",VLOOKUP(ปกสมุดรายงาน!$K$2,สรุปผลการประเมิน!$D$7:$BE$66,48,FALSE))</f>
        <v/>
      </c>
      <c r="N25" s="645"/>
      <c r="O25" s="646"/>
      <c r="P25" s="1051" t="str">
        <f t="shared" si="0"/>
        <v/>
      </c>
      <c r="Q25" s="1052"/>
      <c r="R25" s="1051" t="str">
        <f t="shared" si="1"/>
        <v/>
      </c>
      <c r="S25" s="1052"/>
      <c r="T25" s="1051" t="str">
        <f t="shared" si="2"/>
        <v/>
      </c>
      <c r="U25" s="1052"/>
      <c r="V25" s="1051" t="str">
        <f t="shared" si="3"/>
        <v/>
      </c>
      <c r="W25" s="1052"/>
      <c r="X25" s="111"/>
      <c r="Y25" s="111"/>
      <c r="Z25" s="111"/>
    </row>
    <row r="26" spans="1:26" ht="21" customHeight="1" x14ac:dyDescent="0.3">
      <c r="A26" s="443" t="str">
        <f t="shared" si="4"/>
        <v/>
      </c>
      <c r="B26" s="1054" t="str">
        <f>IF(ตั้งค่าวิชาเรียน!E16="","",ตั้งค่าวิชาเรียน!E16)</f>
        <v/>
      </c>
      <c r="C26" s="1054">
        <v>12</v>
      </c>
      <c r="D26" s="1055" t="str">
        <f>IF(ตั้งค่าวิชาเรียน!F16="","",ตั้งค่าวิชาเรียน!F16)</f>
        <v/>
      </c>
      <c r="E26" s="1055">
        <v>1</v>
      </c>
      <c r="F26" s="1055">
        <v>1</v>
      </c>
      <c r="G26" s="1055">
        <v>1</v>
      </c>
      <c r="H26" s="1055">
        <v>1</v>
      </c>
      <c r="I26" s="1055">
        <v>1</v>
      </c>
      <c r="J26" s="1055">
        <v>1</v>
      </c>
      <c r="K26" s="1039" t="str">
        <f>IF(ตั้งค่าวิชาเรียน!I16="","",ตั้งค่าวิชาเรียน!I16)</f>
        <v/>
      </c>
      <c r="L26" s="1039">
        <v>12</v>
      </c>
      <c r="M26" s="644" t="str">
        <f>IF(VLOOKUP(ปกสมุดรายงาน!$K$2,สรุปผลการประเมิน!$D$7:$BE$66,49,FALSE)="","",VLOOKUP(ปกสมุดรายงาน!$K$2,สรุปผลการประเมิน!$D$7:$BE$66,49,FALSE))</f>
        <v/>
      </c>
      <c r="N26" s="645"/>
      <c r="O26" s="646"/>
      <c r="P26" s="1051" t="str">
        <f t="shared" si="0"/>
        <v/>
      </c>
      <c r="Q26" s="1052"/>
      <c r="R26" s="1051" t="str">
        <f t="shared" si="1"/>
        <v/>
      </c>
      <c r="S26" s="1052"/>
      <c r="T26" s="1051" t="str">
        <f t="shared" si="2"/>
        <v/>
      </c>
      <c r="U26" s="1052"/>
      <c r="V26" s="1051" t="str">
        <f t="shared" si="3"/>
        <v/>
      </c>
      <c r="W26" s="1052"/>
      <c r="X26" s="111"/>
      <c r="Y26" s="111"/>
      <c r="Z26" s="111"/>
    </row>
    <row r="27" spans="1:26" ht="21" customHeight="1" x14ac:dyDescent="0.3">
      <c r="A27" s="443" t="str">
        <f t="shared" si="4"/>
        <v/>
      </c>
      <c r="B27" s="1054" t="str">
        <f>IF(ตั้งค่าวิชาเรียน!E17="","",ตั้งค่าวิชาเรียน!E17)</f>
        <v/>
      </c>
      <c r="C27" s="1054">
        <v>13</v>
      </c>
      <c r="D27" s="1055" t="str">
        <f>IF(ตั้งค่าวิชาเรียน!F17="","",ตั้งค่าวิชาเรียน!F17)</f>
        <v/>
      </c>
      <c r="E27" s="1055">
        <v>1</v>
      </c>
      <c r="F27" s="1055">
        <v>1</v>
      </c>
      <c r="G27" s="1055">
        <v>1</v>
      </c>
      <c r="H27" s="1055">
        <v>1</v>
      </c>
      <c r="I27" s="1055">
        <v>1</v>
      </c>
      <c r="J27" s="1055">
        <v>1</v>
      </c>
      <c r="K27" s="1039" t="str">
        <f>IF(ตั้งค่าวิชาเรียน!I17="","",ตั้งค่าวิชาเรียน!I17)</f>
        <v/>
      </c>
      <c r="L27" s="1039">
        <v>13</v>
      </c>
      <c r="M27" s="644" t="str">
        <f>IF(VLOOKUP(ปกสมุดรายงาน!$K$2,สรุปผลการประเมิน!$D$7:$BE$66,50,FALSE)="","",VLOOKUP(ปกสมุดรายงาน!$K$2,สรุปผลการประเมิน!$D$7:$BE$66,50,FALSE))</f>
        <v/>
      </c>
      <c r="N27" s="645"/>
      <c r="O27" s="646"/>
      <c r="P27" s="1051" t="str">
        <f t="shared" si="0"/>
        <v/>
      </c>
      <c r="Q27" s="1052"/>
      <c r="R27" s="1051" t="str">
        <f t="shared" si="1"/>
        <v/>
      </c>
      <c r="S27" s="1052"/>
      <c r="T27" s="1051" t="str">
        <f t="shared" si="2"/>
        <v/>
      </c>
      <c r="U27" s="1052"/>
      <c r="V27" s="1051" t="str">
        <f t="shared" si="3"/>
        <v/>
      </c>
      <c r="W27" s="1052"/>
      <c r="X27" s="111"/>
      <c r="Y27" s="111"/>
      <c r="Z27" s="111"/>
    </row>
    <row r="28" spans="1:26" ht="21" customHeight="1" x14ac:dyDescent="0.3">
      <c r="A28" s="443" t="str">
        <f t="shared" si="4"/>
        <v/>
      </c>
      <c r="B28" s="1054" t="str">
        <f>IF(ตั้งค่าวิชาเรียน!E18="","",ตั้งค่าวิชาเรียน!E18)</f>
        <v/>
      </c>
      <c r="C28" s="1054">
        <v>14</v>
      </c>
      <c r="D28" s="1055" t="str">
        <f>IF(ตั้งค่าวิชาเรียน!F18="","",ตั้งค่าวิชาเรียน!F18)</f>
        <v/>
      </c>
      <c r="E28" s="1055">
        <v>1</v>
      </c>
      <c r="F28" s="1055">
        <v>1</v>
      </c>
      <c r="G28" s="1055">
        <v>1</v>
      </c>
      <c r="H28" s="1055">
        <v>1</v>
      </c>
      <c r="I28" s="1055">
        <v>1</v>
      </c>
      <c r="J28" s="1055">
        <v>1</v>
      </c>
      <c r="K28" s="1039" t="str">
        <f>IF(ตั้งค่าวิชาเรียน!I18="","",ตั้งค่าวิชาเรียน!I18)</f>
        <v/>
      </c>
      <c r="L28" s="1039">
        <v>14</v>
      </c>
      <c r="M28" s="644" t="str">
        <f>IF(VLOOKUP(ปกสมุดรายงาน!$K$2,สรุปผลการประเมิน!$D$7:$BE$66,51,FALSE)="","",VLOOKUP(ปกสมุดรายงาน!$K$2,สรุปผลการประเมิน!$D$7:$BE$66,51,FALSE))</f>
        <v/>
      </c>
      <c r="N28" s="645"/>
      <c r="O28" s="646"/>
      <c r="P28" s="1051" t="str">
        <f t="shared" si="0"/>
        <v/>
      </c>
      <c r="Q28" s="1052"/>
      <c r="R28" s="1051" t="str">
        <f t="shared" si="1"/>
        <v/>
      </c>
      <c r="S28" s="1052"/>
      <c r="T28" s="1051" t="str">
        <f t="shared" si="2"/>
        <v/>
      </c>
      <c r="U28" s="1052"/>
      <c r="V28" s="1051" t="str">
        <f t="shared" si="3"/>
        <v/>
      </c>
      <c r="W28" s="1052"/>
      <c r="X28" s="111"/>
      <c r="Y28" s="111"/>
      <c r="Z28" s="111"/>
    </row>
    <row r="29" spans="1:26" ht="21" customHeight="1" x14ac:dyDescent="0.3">
      <c r="A29" s="443" t="str">
        <f t="shared" si="4"/>
        <v/>
      </c>
      <c r="B29" s="1054" t="str">
        <f>IF(ตั้งค่าวิชาเรียน!E19="","",ตั้งค่าวิชาเรียน!E19)</f>
        <v/>
      </c>
      <c r="C29" s="1054">
        <v>15</v>
      </c>
      <c r="D29" s="1055" t="str">
        <f>IF(ตั้งค่าวิชาเรียน!F19="","",ตั้งค่าวิชาเรียน!F19)</f>
        <v/>
      </c>
      <c r="E29" s="1055">
        <v>1</v>
      </c>
      <c r="F29" s="1055">
        <v>1</v>
      </c>
      <c r="G29" s="1055">
        <v>1</v>
      </c>
      <c r="H29" s="1055">
        <v>1</v>
      </c>
      <c r="I29" s="1055">
        <v>1</v>
      </c>
      <c r="J29" s="1055">
        <v>1</v>
      </c>
      <c r="K29" s="1039" t="str">
        <f>IF(ตั้งค่าวิชาเรียน!I19="","",ตั้งค่าวิชาเรียน!I19)</f>
        <v/>
      </c>
      <c r="L29" s="1039">
        <v>15</v>
      </c>
      <c r="M29" s="644" t="str">
        <f>IF(VLOOKUP(ปกสมุดรายงาน!$K$2,สรุปผลการประเมิน!$D$7:$BE$66,52,FALSE)="","",VLOOKUP(ปกสมุดรายงาน!$K$2,สรุปผลการประเมิน!$D$7:$BE$66,52,FALSE))</f>
        <v/>
      </c>
      <c r="N29" s="645"/>
      <c r="O29" s="646"/>
      <c r="P29" s="1051" t="str">
        <f t="shared" si="0"/>
        <v/>
      </c>
      <c r="Q29" s="1052"/>
      <c r="R29" s="1051" t="str">
        <f t="shared" si="1"/>
        <v/>
      </c>
      <c r="S29" s="1052"/>
      <c r="T29" s="1051" t="str">
        <f t="shared" si="2"/>
        <v/>
      </c>
      <c r="U29" s="1052"/>
      <c r="V29" s="1051" t="str">
        <f t="shared" si="3"/>
        <v/>
      </c>
      <c r="W29" s="1052"/>
      <c r="X29" s="111"/>
      <c r="Y29" s="111"/>
      <c r="Z29" s="111"/>
    </row>
    <row r="30" spans="1:26" ht="21" customHeight="1" x14ac:dyDescent="0.3">
      <c r="A30" s="1053" t="s">
        <v>151</v>
      </c>
      <c r="B30" s="1053"/>
      <c r="C30" s="1053"/>
      <c r="D30" s="1053"/>
      <c r="E30" s="1053"/>
      <c r="F30" s="1053"/>
      <c r="G30" s="1053"/>
      <c r="H30" s="1053"/>
      <c r="I30" s="1053"/>
      <c r="J30" s="1053"/>
      <c r="K30" s="1053"/>
      <c r="L30" s="1053"/>
      <c r="M30" s="1053"/>
      <c r="N30" s="1053"/>
      <c r="O30" s="1053"/>
      <c r="P30" s="1030" t="str">
        <f>P13</f>
        <v>ดีเยี่ยม</v>
      </c>
      <c r="Q30" s="1030"/>
      <c r="R30" s="1030" t="str">
        <f t="shared" ref="R30" si="5">R13</f>
        <v>ดี</v>
      </c>
      <c r="S30" s="1030"/>
      <c r="T30" s="1030" t="str">
        <f t="shared" ref="T30" si="6">T13</f>
        <v>ผ่าน</v>
      </c>
      <c r="U30" s="1030"/>
      <c r="V30" s="1030" t="str">
        <f t="shared" ref="V30" si="7">V13</f>
        <v>ไม่ผ่าน</v>
      </c>
      <c r="W30" s="1030"/>
      <c r="X30" s="111"/>
      <c r="Y30" s="111"/>
      <c r="Z30" s="111"/>
    </row>
    <row r="31" spans="1:26" ht="21" customHeight="1" x14ac:dyDescent="0.3">
      <c r="A31" s="1053"/>
      <c r="B31" s="1053"/>
      <c r="C31" s="1053"/>
      <c r="D31" s="1053"/>
      <c r="E31" s="1053"/>
      <c r="F31" s="1053"/>
      <c r="G31" s="1053"/>
      <c r="H31" s="1053"/>
      <c r="I31" s="1053"/>
      <c r="J31" s="1053"/>
      <c r="K31" s="1053"/>
      <c r="L31" s="1053"/>
      <c r="M31" s="1053"/>
      <c r="N31" s="1053"/>
      <c r="O31" s="1053"/>
      <c r="P31" s="1030"/>
      <c r="Q31" s="1030"/>
      <c r="R31" s="1030"/>
      <c r="S31" s="1030"/>
      <c r="T31" s="1030"/>
      <c r="U31" s="1030"/>
      <c r="V31" s="1030"/>
      <c r="W31" s="1030"/>
      <c r="X31" s="111"/>
      <c r="Y31" s="111"/>
      <c r="Z31" s="111"/>
    </row>
    <row r="32" spans="1:26" ht="21" customHeight="1" x14ac:dyDescent="0.3">
      <c r="A32" s="1053"/>
      <c r="B32" s="1053"/>
      <c r="C32" s="1053"/>
      <c r="D32" s="1053"/>
      <c r="E32" s="1053"/>
      <c r="F32" s="1053"/>
      <c r="G32" s="1053"/>
      <c r="H32" s="1053"/>
      <c r="I32" s="1053"/>
      <c r="J32" s="1053"/>
      <c r="K32" s="1053"/>
      <c r="L32" s="1053"/>
      <c r="M32" s="1053"/>
      <c r="N32" s="1053"/>
      <c r="O32" s="1053"/>
      <c r="P32" s="1050" t="str">
        <f>IF(VLOOKUP(ปกสมุดรายงาน!$K$2,สรุปผลการประเมิน!$D$7:$BE$66,54,FALSE)="","",IF(VLOOKUP(ปกสมุดรายงาน!$K$2,สรุปผลการประเมิน!$D$7:$BE$66,54,FALSE)=3,"P",""))</f>
        <v/>
      </c>
      <c r="Q32" s="1050"/>
      <c r="R32" s="1050" t="str">
        <f>IF(VLOOKUP(ปกสมุดรายงาน!$K$2,สรุปผลการประเมิน!$D$7:$BE$66,54,FALSE)="","",IF(VLOOKUP(ปกสมุดรายงาน!$K$2,สรุปผลการประเมิน!$D$7:$BE$66,54,FALSE)=2,"P",""))</f>
        <v/>
      </c>
      <c r="S32" s="1050"/>
      <c r="T32" s="1050" t="str">
        <f>IF(VLOOKUP(ปกสมุดรายงาน!$K$2,สรุปผลการประเมิน!$D$7:$BE$66,54,FALSE)="","",IF(VLOOKUP(ปกสมุดรายงาน!$K$2,สรุปผลการประเมิน!$D$7:$BE$66,54,FALSE)=1,"P",""))</f>
        <v/>
      </c>
      <c r="U32" s="1050"/>
      <c r="V32" s="1050" t="str">
        <f>IF(VLOOKUP(ปกสมุดรายงาน!$K$2,สรุปผลการประเมิน!$D$7:$BE$66,54,FALSE)="","",IF(VLOOKUP(ปกสมุดรายงาน!$K$2,สรุปผลการประเมิน!$D$7:$BE$66,54,FALSE)=0,"P",""))</f>
        <v/>
      </c>
      <c r="W32" s="1050"/>
      <c r="X32" s="111"/>
      <c r="Y32" s="111"/>
      <c r="Z32" s="111"/>
    </row>
    <row r="33" spans="1:26" ht="21" customHeight="1" x14ac:dyDescent="0.3">
      <c r="A33" s="1053"/>
      <c r="B33" s="1053"/>
      <c r="C33" s="1053"/>
      <c r="D33" s="1053"/>
      <c r="E33" s="1053"/>
      <c r="F33" s="1053"/>
      <c r="G33" s="1053"/>
      <c r="H33" s="1053"/>
      <c r="I33" s="1053"/>
      <c r="J33" s="1053"/>
      <c r="K33" s="1053"/>
      <c r="L33" s="1053"/>
      <c r="M33" s="1053"/>
      <c r="N33" s="1053"/>
      <c r="O33" s="1053"/>
      <c r="P33" s="1050"/>
      <c r="Q33" s="1050"/>
      <c r="R33" s="1050"/>
      <c r="S33" s="1050"/>
      <c r="T33" s="1050"/>
      <c r="U33" s="1050"/>
      <c r="V33" s="1050"/>
      <c r="W33" s="1050"/>
      <c r="X33" s="111"/>
      <c r="Y33" s="111"/>
      <c r="Z33" s="111"/>
    </row>
    <row r="34" spans="1:26" ht="11.25" customHeight="1" x14ac:dyDescent="0.3">
      <c r="A34" s="323"/>
      <c r="B34" s="323"/>
      <c r="C34" s="323"/>
      <c r="D34" s="324"/>
      <c r="E34" s="324"/>
      <c r="F34" s="324"/>
      <c r="G34" s="32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111"/>
      <c r="Y34" s="111"/>
      <c r="Z34" s="111"/>
    </row>
    <row r="35" spans="1:26" ht="7.5" customHeight="1" x14ac:dyDescent="0.3">
      <c r="A35" s="323"/>
      <c r="B35" s="323"/>
      <c r="C35" s="323"/>
      <c r="D35" s="323"/>
      <c r="E35" s="323"/>
      <c r="F35" s="323"/>
      <c r="G35" s="332"/>
      <c r="H35" s="444"/>
      <c r="I35" s="444"/>
      <c r="J35" s="332"/>
      <c r="K35" s="444"/>
      <c r="L35" s="444"/>
      <c r="M35" s="332"/>
      <c r="N35" s="444"/>
      <c r="O35" s="324"/>
      <c r="P35" s="324"/>
      <c r="Q35" s="324"/>
      <c r="R35" s="324"/>
      <c r="S35" s="324"/>
      <c r="T35" s="324"/>
      <c r="U35" s="324"/>
      <c r="V35" s="324"/>
      <c r="W35" s="324"/>
      <c r="X35" s="111"/>
      <c r="Y35" s="111"/>
      <c r="Z35" s="111"/>
    </row>
  </sheetData>
  <protectedRanges>
    <protectedRange sqref="Y1" name="ช่วง4"/>
  </protectedRanges>
  <mergeCells count="146">
    <mergeCell ref="A5:W6"/>
    <mergeCell ref="A7:W7"/>
    <mergeCell ref="A8:W8"/>
    <mergeCell ref="C9:E9"/>
    <mergeCell ref="F9:H9"/>
    <mergeCell ref="M9:V9"/>
    <mergeCell ref="A11:A14"/>
    <mergeCell ref="B11:C14"/>
    <mergeCell ref="D11:J14"/>
    <mergeCell ref="K11:L14"/>
    <mergeCell ref="M11:O14"/>
    <mergeCell ref="P11:W12"/>
    <mergeCell ref="P13:Q14"/>
    <mergeCell ref="R13:S14"/>
    <mergeCell ref="T13:U14"/>
    <mergeCell ref="V13:W14"/>
    <mergeCell ref="T15:U15"/>
    <mergeCell ref="V15:W15"/>
    <mergeCell ref="B16:C16"/>
    <mergeCell ref="D16:J16"/>
    <mergeCell ref="K16:L16"/>
    <mergeCell ref="M16:O16"/>
    <mergeCell ref="P16:Q16"/>
    <mergeCell ref="R16:S16"/>
    <mergeCell ref="T16:U16"/>
    <mergeCell ref="V16:W16"/>
    <mergeCell ref="B15:C15"/>
    <mergeCell ref="D15:J15"/>
    <mergeCell ref="K15:L15"/>
    <mergeCell ref="M15:O15"/>
    <mergeCell ref="P15:Q15"/>
    <mergeCell ref="R15:S15"/>
    <mergeCell ref="T17:U17"/>
    <mergeCell ref="V17:W17"/>
    <mergeCell ref="B18:C18"/>
    <mergeCell ref="D18:J18"/>
    <mergeCell ref="K18:L18"/>
    <mergeCell ref="M18:O18"/>
    <mergeCell ref="P18:Q18"/>
    <mergeCell ref="R18:S18"/>
    <mergeCell ref="T18:U18"/>
    <mergeCell ref="V18:W18"/>
    <mergeCell ref="B17:C17"/>
    <mergeCell ref="D17:J17"/>
    <mergeCell ref="K17:L17"/>
    <mergeCell ref="M17:O17"/>
    <mergeCell ref="P17:Q17"/>
    <mergeCell ref="R17:S17"/>
    <mergeCell ref="T19:U19"/>
    <mergeCell ref="V19:W19"/>
    <mergeCell ref="B20:C20"/>
    <mergeCell ref="D20:J20"/>
    <mergeCell ref="K20:L20"/>
    <mergeCell ref="M20:O20"/>
    <mergeCell ref="P20:Q20"/>
    <mergeCell ref="R20:S20"/>
    <mergeCell ref="T20:U20"/>
    <mergeCell ref="V20:W20"/>
    <mergeCell ref="B19:C19"/>
    <mergeCell ref="D19:J19"/>
    <mergeCell ref="K19:L19"/>
    <mergeCell ref="M19:O19"/>
    <mergeCell ref="P19:Q19"/>
    <mergeCell ref="R19:S19"/>
    <mergeCell ref="T21:U21"/>
    <mergeCell ref="V21:W21"/>
    <mergeCell ref="B22:C22"/>
    <mergeCell ref="D22:J22"/>
    <mergeCell ref="K22:L22"/>
    <mergeCell ref="M22:O22"/>
    <mergeCell ref="P22:Q22"/>
    <mergeCell ref="R22:S22"/>
    <mergeCell ref="T22:U22"/>
    <mergeCell ref="V22:W22"/>
    <mergeCell ref="B21:C21"/>
    <mergeCell ref="D21:J21"/>
    <mergeCell ref="K21:L21"/>
    <mergeCell ref="M21:O21"/>
    <mergeCell ref="P21:Q21"/>
    <mergeCell ref="R21:S21"/>
    <mergeCell ref="T23:U23"/>
    <mergeCell ref="V23:W23"/>
    <mergeCell ref="B24:C24"/>
    <mergeCell ref="D24:J24"/>
    <mergeCell ref="K24:L24"/>
    <mergeCell ref="M24:O24"/>
    <mergeCell ref="P24:Q24"/>
    <mergeCell ref="R24:S24"/>
    <mergeCell ref="T24:U24"/>
    <mergeCell ref="V24:W24"/>
    <mergeCell ref="B23:C23"/>
    <mergeCell ref="D23:J23"/>
    <mergeCell ref="K23:L23"/>
    <mergeCell ref="M23:O23"/>
    <mergeCell ref="P23:Q23"/>
    <mergeCell ref="R23:S23"/>
    <mergeCell ref="T25:U25"/>
    <mergeCell ref="V25:W25"/>
    <mergeCell ref="B26:C26"/>
    <mergeCell ref="D26:J26"/>
    <mergeCell ref="K26:L26"/>
    <mergeCell ref="M26:O26"/>
    <mergeCell ref="P26:Q26"/>
    <mergeCell ref="R26:S26"/>
    <mergeCell ref="T26:U26"/>
    <mergeCell ref="V26:W26"/>
    <mergeCell ref="B25:C25"/>
    <mergeCell ref="D25:J25"/>
    <mergeCell ref="K25:L25"/>
    <mergeCell ref="M25:O25"/>
    <mergeCell ref="P25:Q25"/>
    <mergeCell ref="R25:S25"/>
    <mergeCell ref="P28:Q28"/>
    <mergeCell ref="R28:S28"/>
    <mergeCell ref="T28:U28"/>
    <mergeCell ref="V28:W28"/>
    <mergeCell ref="B27:C27"/>
    <mergeCell ref="D27:J27"/>
    <mergeCell ref="K27:L27"/>
    <mergeCell ref="M27:O27"/>
    <mergeCell ref="P27:Q27"/>
    <mergeCell ref="R27:S27"/>
    <mergeCell ref="V32:W33"/>
    <mergeCell ref="I9:L9"/>
    <mergeCell ref="T29:U29"/>
    <mergeCell ref="V29:W29"/>
    <mergeCell ref="A30:O33"/>
    <mergeCell ref="P30:Q31"/>
    <mergeCell ref="R30:S31"/>
    <mergeCell ref="T30:U31"/>
    <mergeCell ref="V30:W31"/>
    <mergeCell ref="P32:Q33"/>
    <mergeCell ref="R32:S33"/>
    <mergeCell ref="T32:U33"/>
    <mergeCell ref="B29:C29"/>
    <mergeCell ref="D29:J29"/>
    <mergeCell ref="K29:L29"/>
    <mergeCell ref="M29:O29"/>
    <mergeCell ref="P29:Q29"/>
    <mergeCell ref="R29:S29"/>
    <mergeCell ref="T27:U27"/>
    <mergeCell ref="V27:W27"/>
    <mergeCell ref="B28:C28"/>
    <mergeCell ref="D28:J28"/>
    <mergeCell ref="K28:L28"/>
    <mergeCell ref="M28:O2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2744C5-9C8F-4C04-9DC3-D347EC02D337}">
          <x14:formula1>
            <xm:f>รายการ!$K$2:$K$37</xm:f>
          </x14:formula1>
          <xm:sqref>Y1</xm:sqref>
        </x14:dataValidation>
      </x14:dataValidations>
    </ext>
  </extLst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4DBE1-E3B7-4DAD-B4E9-4E30881D83B6}">
  <sheetPr codeName="ShtPP6P5">
    <pageSetUpPr fitToPage="1"/>
  </sheetPr>
  <dimension ref="A1:Z35"/>
  <sheetViews>
    <sheetView workbookViewId="0"/>
  </sheetViews>
  <sheetFormatPr defaultColWidth="5.625" defaultRowHeight="18.75" x14ac:dyDescent="0.3"/>
  <cols>
    <col min="1" max="1" width="3.5" style="1" customWidth="1"/>
    <col min="2" max="2" width="3.125" style="1" customWidth="1"/>
    <col min="3" max="3" width="3.875" style="1" customWidth="1"/>
    <col min="4" max="9" width="3.625" style="1" customWidth="1"/>
    <col min="10" max="10" width="2.375" style="1" customWidth="1"/>
    <col min="11" max="23" width="3.625" style="1" customWidth="1"/>
    <col min="24" max="24" width="8.625" style="1" customWidth="1"/>
    <col min="25" max="25" width="23.75" style="1" customWidth="1"/>
    <col min="26" max="26" width="9.75" style="1" customWidth="1"/>
    <col min="27" max="16384" width="5.625" style="1"/>
  </cols>
  <sheetData>
    <row r="1" spans="1:26" ht="26.25" customHeight="1" x14ac:dyDescent="0.35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446"/>
      <c r="O1" s="165"/>
      <c r="P1" s="165"/>
      <c r="Q1" s="165"/>
      <c r="R1" s="165"/>
      <c r="S1" s="165"/>
      <c r="T1" s="165"/>
      <c r="U1" s="165"/>
      <c r="V1" s="165"/>
      <c r="W1" s="322">
        <v>5</v>
      </c>
      <c r="X1" s="469" t="s">
        <v>179</v>
      </c>
      <c r="Y1" s="465" t="s">
        <v>177</v>
      </c>
      <c r="Z1" s="453" t="str">
        <f>_xlfn.IFNA(IF(VLOOKUP(Y1,รายการ!$K$1:$L$37,2,FALSE)="","",HYPERLINK("#" &amp; VLOOKUP(Y1,รายการ!$K$1:$L$37,2,FALSE)  &amp; "","คลิก")),"")</f>
        <v>คลิก</v>
      </c>
    </row>
    <row r="2" spans="1:26" ht="21" customHeight="1" x14ac:dyDescent="0.35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165"/>
      <c r="P2" s="165"/>
      <c r="Q2" s="165"/>
      <c r="R2" s="165"/>
      <c r="S2" s="165"/>
      <c r="T2" s="165"/>
      <c r="U2" s="165"/>
      <c r="V2" s="165"/>
      <c r="W2" s="165"/>
      <c r="X2" s="111"/>
      <c r="Y2" s="111"/>
      <c r="Z2" s="111"/>
    </row>
    <row r="3" spans="1:26" ht="21" customHeight="1" x14ac:dyDescent="0.35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165"/>
      <c r="P3" s="165"/>
      <c r="Q3" s="165"/>
      <c r="R3" s="165"/>
      <c r="S3" s="165"/>
      <c r="T3" s="165"/>
      <c r="U3" s="165"/>
      <c r="V3" s="165"/>
      <c r="W3" s="165"/>
      <c r="X3" s="111"/>
      <c r="Y3" s="111"/>
      <c r="Z3" s="111"/>
    </row>
    <row r="4" spans="1:26" ht="21" customHeight="1" x14ac:dyDescent="0.35">
      <c r="A4" s="339"/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165"/>
      <c r="P4" s="165"/>
      <c r="Q4" s="165"/>
      <c r="R4" s="165"/>
      <c r="S4" s="165"/>
      <c r="T4" s="165"/>
      <c r="U4" s="165"/>
      <c r="V4" s="165"/>
      <c r="W4" s="165"/>
      <c r="X4" s="111"/>
      <c r="Y4" s="111"/>
      <c r="Z4" s="111"/>
    </row>
    <row r="5" spans="1:26" ht="21" customHeight="1" x14ac:dyDescent="0.3">
      <c r="A5" s="984" t="str">
        <f>"โรงเรียน" &amp; IF(ตั้งค่า!I4="","",ตั้งค่า!I4)</f>
        <v>โรงเรียนบ้านน้ำสอด</v>
      </c>
      <c r="B5" s="984"/>
      <c r="C5" s="984"/>
      <c r="D5" s="984"/>
      <c r="E5" s="984"/>
      <c r="F5" s="984"/>
      <c r="G5" s="984"/>
      <c r="H5" s="984"/>
      <c r="I5" s="984"/>
      <c r="J5" s="984"/>
      <c r="K5" s="984"/>
      <c r="L5" s="984"/>
      <c r="M5" s="984"/>
      <c r="N5" s="984"/>
      <c r="O5" s="984"/>
      <c r="P5" s="984"/>
      <c r="Q5" s="984"/>
      <c r="R5" s="984"/>
      <c r="S5" s="984"/>
      <c r="T5" s="984"/>
      <c r="U5" s="984"/>
      <c r="V5" s="984"/>
      <c r="W5" s="984"/>
      <c r="X5" s="111"/>
      <c r="Y5" s="111"/>
      <c r="Z5" s="111"/>
    </row>
    <row r="6" spans="1:26" ht="21" customHeight="1" x14ac:dyDescent="0.3">
      <c r="A6" s="984"/>
      <c r="B6" s="984"/>
      <c r="C6" s="984"/>
      <c r="D6" s="984"/>
      <c r="E6" s="984"/>
      <c r="F6" s="984"/>
      <c r="G6" s="984"/>
      <c r="H6" s="984"/>
      <c r="I6" s="984"/>
      <c r="J6" s="984"/>
      <c r="K6" s="984"/>
      <c r="L6" s="984"/>
      <c r="M6" s="984"/>
      <c r="N6" s="984"/>
      <c r="O6" s="984"/>
      <c r="P6" s="984"/>
      <c r="Q6" s="984"/>
      <c r="R6" s="984"/>
      <c r="S6" s="984"/>
      <c r="T6" s="984"/>
      <c r="U6" s="984"/>
      <c r="V6" s="984"/>
      <c r="W6" s="984"/>
      <c r="X6" s="111"/>
      <c r="Y6" s="111"/>
      <c r="Z6" s="111"/>
    </row>
    <row r="7" spans="1:26" ht="25.5" customHeight="1" x14ac:dyDescent="0.35">
      <c r="A7" s="982" t="s">
        <v>413</v>
      </c>
      <c r="B7" s="982"/>
      <c r="C7" s="982"/>
      <c r="D7" s="982"/>
      <c r="E7" s="982"/>
      <c r="F7" s="982"/>
      <c r="G7" s="982"/>
      <c r="H7" s="982"/>
      <c r="I7" s="982"/>
      <c r="J7" s="982"/>
      <c r="K7" s="982"/>
      <c r="L7" s="982"/>
      <c r="M7" s="982"/>
      <c r="N7" s="982"/>
      <c r="O7" s="982"/>
      <c r="P7" s="982"/>
      <c r="Q7" s="982"/>
      <c r="R7" s="982"/>
      <c r="S7" s="982"/>
      <c r="T7" s="982"/>
      <c r="U7" s="982"/>
      <c r="V7" s="982"/>
      <c r="W7" s="982"/>
      <c r="X7" s="111"/>
      <c r="Y7" s="111"/>
      <c r="Z7" s="111"/>
    </row>
    <row r="8" spans="1:26" ht="24.75" customHeight="1" x14ac:dyDescent="0.35">
      <c r="A8" s="982" t="str">
        <f>"ชั้นประถมศึกษาปีที่ " &amp; ตั้งค่า!$I$9 &amp; "/" &amp; ตั้งค่า!$I$10 &amp; " ปีการศึกษา " &amp; ตั้งค่า!I3</f>
        <v>ชั้นประถมศึกษาปีที่ 6/1 ปีการศึกษา 2565</v>
      </c>
      <c r="B8" s="982"/>
      <c r="C8" s="982"/>
      <c r="D8" s="982"/>
      <c r="E8" s="982"/>
      <c r="F8" s="982"/>
      <c r="G8" s="982"/>
      <c r="H8" s="982"/>
      <c r="I8" s="982"/>
      <c r="J8" s="982"/>
      <c r="K8" s="982"/>
      <c r="L8" s="982"/>
      <c r="M8" s="982"/>
      <c r="N8" s="982"/>
      <c r="O8" s="982"/>
      <c r="P8" s="982"/>
      <c r="Q8" s="982"/>
      <c r="R8" s="982"/>
      <c r="S8" s="982"/>
      <c r="T8" s="982"/>
      <c r="U8" s="982"/>
      <c r="V8" s="982"/>
      <c r="W8" s="982"/>
      <c r="X8" s="111"/>
      <c r="Y8" s="111"/>
      <c r="Z8" s="111"/>
    </row>
    <row r="9" spans="1:26" ht="24" customHeight="1" x14ac:dyDescent="0.35">
      <c r="A9" s="337"/>
      <c r="B9" s="337"/>
      <c r="C9" s="993" t="s">
        <v>405</v>
      </c>
      <c r="D9" s="993"/>
      <c r="E9" s="993"/>
      <c r="F9" s="1046">
        <f>IF(VLOOKUP(ปกสมุดรายงาน!$K$2,ข้อมูลนักเรียน!$D$3:$AW$62,1,FALSE)="","",VLOOKUP(ปกสมุดรายงาน!$K$2,ข้อมูลนักเรียน!$D$3:$AW$62,1,FALSE))</f>
        <v>9</v>
      </c>
      <c r="G9" s="1046"/>
      <c r="H9" s="1046"/>
      <c r="I9" s="993" t="s">
        <v>49</v>
      </c>
      <c r="J9" s="993"/>
      <c r="K9" s="993"/>
      <c r="L9" s="993"/>
      <c r="M9" s="1046" t="str">
        <f>IF(VLOOKUP(ปกสมุดรายงาน!$K$2,ข้อมูลนักเรียน!$D$3:$AW$62,4,FALSE)="","",VLOOKUP(ปกสมุดรายงาน!$K$2,ข้อมูลนักเรียน!$D$3:$AW$62,4,FALSE)&amp;VLOOKUP(ปกสมุดรายงาน!$K$2,ข้อมูลนักเรียน!$D$3:$AW$62,5,FALSE) &amp; "  " &amp; VLOOKUP(ปกสมุดรายงาน!$K$2,ข้อมูลนักเรียน!$D$3:$AW$62,6,FALSE))</f>
        <v/>
      </c>
      <c r="N9" s="1046"/>
      <c r="O9" s="1046"/>
      <c r="P9" s="1046"/>
      <c r="Q9" s="1046"/>
      <c r="R9" s="1046"/>
      <c r="S9" s="1046"/>
      <c r="T9" s="1046"/>
      <c r="U9" s="1046"/>
      <c r="V9" s="1046"/>
      <c r="W9" s="337"/>
      <c r="X9" s="111"/>
      <c r="Y9" s="111"/>
      <c r="Z9" s="111"/>
    </row>
    <row r="10" spans="1:26" ht="21" customHeight="1" x14ac:dyDescent="0.35">
      <c r="A10" s="337"/>
      <c r="B10" s="439"/>
      <c r="C10" s="439"/>
      <c r="D10" s="439"/>
      <c r="E10" s="439"/>
      <c r="F10" s="439"/>
      <c r="G10" s="439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111"/>
      <c r="Y10" s="111"/>
      <c r="Z10" s="111"/>
    </row>
    <row r="11" spans="1:26" ht="21" customHeight="1" x14ac:dyDescent="0.3">
      <c r="A11" s="1041" t="s">
        <v>28</v>
      </c>
      <c r="B11" s="1041" t="s">
        <v>144</v>
      </c>
      <c r="C11" s="1041"/>
      <c r="D11" s="1041" t="s">
        <v>184</v>
      </c>
      <c r="E11" s="1041"/>
      <c r="F11" s="1041"/>
      <c r="G11" s="1041"/>
      <c r="H11" s="1041"/>
      <c r="I11" s="1041"/>
      <c r="J11" s="1041"/>
      <c r="K11" s="1042" t="s">
        <v>185</v>
      </c>
      <c r="L11" s="1042"/>
      <c r="M11" s="1056" t="s">
        <v>282</v>
      </c>
      <c r="N11" s="1057"/>
      <c r="O11" s="1058"/>
      <c r="P11" s="1065" t="s">
        <v>412</v>
      </c>
      <c r="Q11" s="1066"/>
      <c r="R11" s="1066"/>
      <c r="S11" s="1066"/>
      <c r="T11" s="1066"/>
      <c r="U11" s="1066"/>
      <c r="V11" s="1066"/>
      <c r="W11" s="1067"/>
      <c r="X11" s="111"/>
      <c r="Y11" s="111"/>
      <c r="Z11" s="111"/>
    </row>
    <row r="12" spans="1:26" ht="21" customHeight="1" x14ac:dyDescent="0.3">
      <c r="A12" s="1041"/>
      <c r="B12" s="1041"/>
      <c r="C12" s="1041"/>
      <c r="D12" s="1041"/>
      <c r="E12" s="1041"/>
      <c r="F12" s="1041"/>
      <c r="G12" s="1041"/>
      <c r="H12" s="1041"/>
      <c r="I12" s="1041"/>
      <c r="J12" s="1041"/>
      <c r="K12" s="1042"/>
      <c r="L12" s="1042"/>
      <c r="M12" s="1059"/>
      <c r="N12" s="1060"/>
      <c r="O12" s="1061"/>
      <c r="P12" s="1068"/>
      <c r="Q12" s="1069"/>
      <c r="R12" s="1069"/>
      <c r="S12" s="1069"/>
      <c r="T12" s="1069"/>
      <c r="U12" s="1069"/>
      <c r="V12" s="1069"/>
      <c r="W12" s="1070"/>
      <c r="X12" s="111"/>
      <c r="Y12" s="111"/>
      <c r="Z12" s="111"/>
    </row>
    <row r="13" spans="1:26" ht="21" customHeight="1" x14ac:dyDescent="0.3">
      <c r="A13" s="1041"/>
      <c r="B13" s="1041"/>
      <c r="C13" s="1041"/>
      <c r="D13" s="1041"/>
      <c r="E13" s="1041"/>
      <c r="F13" s="1041"/>
      <c r="G13" s="1041"/>
      <c r="H13" s="1041"/>
      <c r="I13" s="1041"/>
      <c r="J13" s="1041"/>
      <c r="K13" s="1042"/>
      <c r="L13" s="1042"/>
      <c r="M13" s="1059"/>
      <c r="N13" s="1060"/>
      <c r="O13" s="1061"/>
      <c r="P13" s="1065" t="s">
        <v>104</v>
      </c>
      <c r="Q13" s="1067"/>
      <c r="R13" s="1065" t="s">
        <v>105</v>
      </c>
      <c r="S13" s="1067"/>
      <c r="T13" s="1065" t="s">
        <v>106</v>
      </c>
      <c r="U13" s="1067"/>
      <c r="V13" s="1065" t="s">
        <v>107</v>
      </c>
      <c r="W13" s="1067"/>
      <c r="X13" s="111"/>
      <c r="Y13" s="111"/>
      <c r="Z13" s="111"/>
    </row>
    <row r="14" spans="1:26" ht="21" customHeight="1" x14ac:dyDescent="0.3">
      <c r="A14" s="1041"/>
      <c r="B14" s="1041"/>
      <c r="C14" s="1041"/>
      <c r="D14" s="1041"/>
      <c r="E14" s="1041"/>
      <c r="F14" s="1041"/>
      <c r="G14" s="1041"/>
      <c r="H14" s="1041"/>
      <c r="I14" s="1041"/>
      <c r="J14" s="1041"/>
      <c r="K14" s="1042"/>
      <c r="L14" s="1042"/>
      <c r="M14" s="1062"/>
      <c r="N14" s="1063"/>
      <c r="O14" s="1064"/>
      <c r="P14" s="1068"/>
      <c r="Q14" s="1070"/>
      <c r="R14" s="1068"/>
      <c r="S14" s="1070"/>
      <c r="T14" s="1068"/>
      <c r="U14" s="1070"/>
      <c r="V14" s="1068"/>
      <c r="W14" s="1070"/>
      <c r="X14" s="111"/>
      <c r="Y14" s="111"/>
      <c r="Z14" s="111"/>
    </row>
    <row r="15" spans="1:26" ht="21" customHeight="1" x14ac:dyDescent="0.3">
      <c r="A15" s="443" t="str">
        <f>IF(B15="","",1)</f>
        <v/>
      </c>
      <c r="B15" s="1054" t="str">
        <f>IF(ตั้งค่าวิชาเรียน!E5="","",ตั้งค่าวิชาเรียน!E5)</f>
        <v/>
      </c>
      <c r="C15" s="1054">
        <v>1</v>
      </c>
      <c r="D15" s="1055" t="str">
        <f>IF(ตั้งค่าวิชาเรียน!F5="","",ตั้งค่าวิชาเรียน!F5)</f>
        <v/>
      </c>
      <c r="E15" s="1055">
        <v>1</v>
      </c>
      <c r="F15" s="1055">
        <v>1</v>
      </c>
      <c r="G15" s="1055">
        <v>1</v>
      </c>
      <c r="H15" s="1055">
        <v>1</v>
      </c>
      <c r="I15" s="1055">
        <v>1</v>
      </c>
      <c r="J15" s="1055">
        <v>1</v>
      </c>
      <c r="K15" s="1039" t="str">
        <f>IF(ตั้งค่าวิชาเรียน!I5="","",ตั้งค่าวิชาเรียน!I5)</f>
        <v/>
      </c>
      <c r="L15" s="1039">
        <v>1</v>
      </c>
      <c r="M15" s="644" t="str">
        <f>IF(VLOOKUP(ปกสมุดรายงาน!$K$2,สรุปผลการประเมิน!$D$7:$BW$66,56,FALSE)="","",VLOOKUP(ปกสมุดรายงาน!$K$2,สรุปผลการประเมิน!$D$7:$BW$66,56,FALSE))</f>
        <v/>
      </c>
      <c r="N15" s="645"/>
      <c r="O15" s="646"/>
      <c r="P15" s="1051" t="str">
        <f>IF(A15="","",IF($F$9="","",IF(M15="","",IF(M15=3,"P",""))))</f>
        <v/>
      </c>
      <c r="Q15" s="1052"/>
      <c r="R15" s="1051" t="str">
        <f>IF(A15="","",IF($F$9="","",IF(M15="","",IF(M15=2,"P",""))))</f>
        <v/>
      </c>
      <c r="S15" s="1052"/>
      <c r="T15" s="1051" t="str">
        <f>IF(A15="","",IF($F$9="","",IF(M15="","",IF(M15=1,"P",""))))</f>
        <v/>
      </c>
      <c r="U15" s="1052"/>
      <c r="V15" s="1051" t="str">
        <f>IF(A15="","",IF($F$9="","",IF(M15="","",IF(M15=0,"P",""))))</f>
        <v/>
      </c>
      <c r="W15" s="1052"/>
      <c r="X15" s="111"/>
      <c r="Y15" s="111"/>
      <c r="Z15" s="111"/>
    </row>
    <row r="16" spans="1:26" ht="21" customHeight="1" x14ac:dyDescent="0.3">
      <c r="A16" s="443" t="str">
        <f>IF(B16="","",IF(A15="","",A15+1))</f>
        <v/>
      </c>
      <c r="B16" s="1054" t="str">
        <f>IF(ตั้งค่าวิชาเรียน!E6="","",ตั้งค่าวิชาเรียน!E6)</f>
        <v/>
      </c>
      <c r="C16" s="1054">
        <v>2</v>
      </c>
      <c r="D16" s="1055" t="str">
        <f>IF(ตั้งค่าวิชาเรียน!F6="","",ตั้งค่าวิชาเรียน!F6)</f>
        <v/>
      </c>
      <c r="E16" s="1055">
        <v>1</v>
      </c>
      <c r="F16" s="1055">
        <v>1</v>
      </c>
      <c r="G16" s="1055">
        <v>1</v>
      </c>
      <c r="H16" s="1055">
        <v>1</v>
      </c>
      <c r="I16" s="1055">
        <v>1</v>
      </c>
      <c r="J16" s="1055">
        <v>1</v>
      </c>
      <c r="K16" s="1039" t="str">
        <f>IF(ตั้งค่าวิชาเรียน!I6="","",ตั้งค่าวิชาเรียน!I6)</f>
        <v/>
      </c>
      <c r="L16" s="1039">
        <v>2</v>
      </c>
      <c r="M16" s="644" t="str">
        <f>IF(VLOOKUP(ปกสมุดรายงาน!$K$2,สรุปผลการประเมิน!$D$7:$BW$66,57,FALSE)="","",VLOOKUP(ปกสมุดรายงาน!$K$2,สรุปผลการประเมิน!$D$7:$BW$66,57,FALSE))</f>
        <v/>
      </c>
      <c r="N16" s="645"/>
      <c r="O16" s="646"/>
      <c r="P16" s="1051" t="str">
        <f t="shared" ref="P16:P29" si="0">IF(A16="","",IF($F$9="","",IF(M16="","",IF(M16=3,"P",""))))</f>
        <v/>
      </c>
      <c r="Q16" s="1052"/>
      <c r="R16" s="1051" t="str">
        <f t="shared" ref="R16:R29" si="1">IF(A16="","",IF($F$9="","",IF(M16="","",IF(M16=2,"P",""))))</f>
        <v/>
      </c>
      <c r="S16" s="1052"/>
      <c r="T16" s="1051" t="str">
        <f t="shared" ref="T16:T29" si="2">IF(A16="","",IF($F$9="","",IF(M16="","",IF(M16=1,"P",""))))</f>
        <v/>
      </c>
      <c r="U16" s="1052"/>
      <c r="V16" s="1051" t="str">
        <f t="shared" ref="V16:V29" si="3">IF(A16="","",IF($F$9="","",IF(M16="","",IF(M16=0,"P",""))))</f>
        <v/>
      </c>
      <c r="W16" s="1052"/>
      <c r="X16" s="111"/>
      <c r="Y16" s="111"/>
      <c r="Z16" s="111"/>
    </row>
    <row r="17" spans="1:26" ht="21" customHeight="1" x14ac:dyDescent="0.3">
      <c r="A17" s="443" t="str">
        <f t="shared" ref="A17:A29" si="4">IF(B17="","",IF(A16="","",A16+1))</f>
        <v/>
      </c>
      <c r="B17" s="1054" t="str">
        <f>IF(ตั้งค่าวิชาเรียน!E7="","",ตั้งค่าวิชาเรียน!E7)</f>
        <v/>
      </c>
      <c r="C17" s="1054">
        <v>3</v>
      </c>
      <c r="D17" s="1055" t="str">
        <f>IF(ตั้งค่าวิชาเรียน!F7="","",ตั้งค่าวิชาเรียน!F7)</f>
        <v/>
      </c>
      <c r="E17" s="1055">
        <v>1</v>
      </c>
      <c r="F17" s="1055">
        <v>1</v>
      </c>
      <c r="G17" s="1055">
        <v>1</v>
      </c>
      <c r="H17" s="1055">
        <v>1</v>
      </c>
      <c r="I17" s="1055">
        <v>1</v>
      </c>
      <c r="J17" s="1055">
        <v>1</v>
      </c>
      <c r="K17" s="1039" t="str">
        <f>IF(ตั้งค่าวิชาเรียน!I7="","",ตั้งค่าวิชาเรียน!I7)</f>
        <v/>
      </c>
      <c r="L17" s="1039">
        <v>3</v>
      </c>
      <c r="M17" s="644" t="str">
        <f>IF(VLOOKUP(ปกสมุดรายงาน!$K$2,สรุปผลการประเมิน!$D$7:$BW$66,58,FALSE)="","",VLOOKUP(ปกสมุดรายงาน!$K$2,สรุปผลการประเมิน!$D$7:$BW$66,58,FALSE))</f>
        <v/>
      </c>
      <c r="N17" s="645"/>
      <c r="O17" s="646"/>
      <c r="P17" s="1051" t="str">
        <f t="shared" si="0"/>
        <v/>
      </c>
      <c r="Q17" s="1052"/>
      <c r="R17" s="1051" t="str">
        <f t="shared" si="1"/>
        <v/>
      </c>
      <c r="S17" s="1052"/>
      <c r="T17" s="1051" t="str">
        <f t="shared" si="2"/>
        <v/>
      </c>
      <c r="U17" s="1052"/>
      <c r="V17" s="1051" t="str">
        <f t="shared" si="3"/>
        <v/>
      </c>
      <c r="W17" s="1052"/>
      <c r="X17" s="111"/>
      <c r="Y17" s="111"/>
      <c r="Z17" s="111"/>
    </row>
    <row r="18" spans="1:26" ht="21" customHeight="1" x14ac:dyDescent="0.3">
      <c r="A18" s="443" t="str">
        <f t="shared" si="4"/>
        <v/>
      </c>
      <c r="B18" s="1054" t="str">
        <f>IF(ตั้งค่าวิชาเรียน!E8="","",ตั้งค่าวิชาเรียน!E8)</f>
        <v/>
      </c>
      <c r="C18" s="1054">
        <v>4</v>
      </c>
      <c r="D18" s="1055" t="str">
        <f>IF(ตั้งค่าวิชาเรียน!F8="","",ตั้งค่าวิชาเรียน!F8)</f>
        <v/>
      </c>
      <c r="E18" s="1055">
        <v>1</v>
      </c>
      <c r="F18" s="1055">
        <v>1</v>
      </c>
      <c r="G18" s="1055">
        <v>1</v>
      </c>
      <c r="H18" s="1055">
        <v>1</v>
      </c>
      <c r="I18" s="1055">
        <v>1</v>
      </c>
      <c r="J18" s="1055">
        <v>1</v>
      </c>
      <c r="K18" s="1039" t="str">
        <f>IF(ตั้งค่าวิชาเรียน!I8="","",ตั้งค่าวิชาเรียน!I8)</f>
        <v/>
      </c>
      <c r="L18" s="1039">
        <v>4</v>
      </c>
      <c r="M18" s="644" t="str">
        <f>IF(VLOOKUP(ปกสมุดรายงาน!$K$2,สรุปผลการประเมิน!$D$7:$BW$66,59,FALSE)="","",VLOOKUP(ปกสมุดรายงาน!$K$2,สรุปผลการประเมิน!$D$7:$BW$66,59,FALSE))</f>
        <v/>
      </c>
      <c r="N18" s="645"/>
      <c r="O18" s="646"/>
      <c r="P18" s="1051" t="str">
        <f t="shared" si="0"/>
        <v/>
      </c>
      <c r="Q18" s="1052"/>
      <c r="R18" s="1051" t="str">
        <f t="shared" si="1"/>
        <v/>
      </c>
      <c r="S18" s="1052"/>
      <c r="T18" s="1051" t="str">
        <f t="shared" si="2"/>
        <v/>
      </c>
      <c r="U18" s="1052"/>
      <c r="V18" s="1051" t="str">
        <f t="shared" si="3"/>
        <v/>
      </c>
      <c r="W18" s="1052"/>
      <c r="X18" s="111"/>
      <c r="Y18" s="111"/>
      <c r="Z18" s="111"/>
    </row>
    <row r="19" spans="1:26" ht="21" customHeight="1" x14ac:dyDescent="0.3">
      <c r="A19" s="443" t="str">
        <f t="shared" si="4"/>
        <v/>
      </c>
      <c r="B19" s="1054" t="str">
        <f>IF(ตั้งค่าวิชาเรียน!E9="","",ตั้งค่าวิชาเรียน!E9)</f>
        <v/>
      </c>
      <c r="C19" s="1054">
        <v>5</v>
      </c>
      <c r="D19" s="1055" t="str">
        <f>IF(ตั้งค่าวิชาเรียน!F9="","",ตั้งค่าวิชาเรียน!F9)</f>
        <v/>
      </c>
      <c r="E19" s="1055">
        <v>1</v>
      </c>
      <c r="F19" s="1055">
        <v>1</v>
      </c>
      <c r="G19" s="1055">
        <v>1</v>
      </c>
      <c r="H19" s="1055">
        <v>1</v>
      </c>
      <c r="I19" s="1055">
        <v>1</v>
      </c>
      <c r="J19" s="1055">
        <v>1</v>
      </c>
      <c r="K19" s="1039" t="str">
        <f>IF(ตั้งค่าวิชาเรียน!I9="","",ตั้งค่าวิชาเรียน!I9)</f>
        <v/>
      </c>
      <c r="L19" s="1039">
        <v>5</v>
      </c>
      <c r="M19" s="644" t="str">
        <f>IF(VLOOKUP(ปกสมุดรายงาน!$K$2,สรุปผลการประเมิน!$D$7:$BW$66,60,FALSE)="","",VLOOKUP(ปกสมุดรายงาน!$K$2,สรุปผลการประเมิน!$D$7:$BW$66,60,FALSE))</f>
        <v/>
      </c>
      <c r="N19" s="645"/>
      <c r="O19" s="646"/>
      <c r="P19" s="1051" t="str">
        <f t="shared" si="0"/>
        <v/>
      </c>
      <c r="Q19" s="1052"/>
      <c r="R19" s="1051" t="str">
        <f t="shared" si="1"/>
        <v/>
      </c>
      <c r="S19" s="1052"/>
      <c r="T19" s="1051" t="str">
        <f t="shared" si="2"/>
        <v/>
      </c>
      <c r="U19" s="1052"/>
      <c r="V19" s="1051" t="str">
        <f t="shared" si="3"/>
        <v/>
      </c>
      <c r="W19" s="1052"/>
      <c r="X19" s="111"/>
      <c r="Y19" s="111"/>
      <c r="Z19" s="111"/>
    </row>
    <row r="20" spans="1:26" ht="21" customHeight="1" x14ac:dyDescent="0.3">
      <c r="A20" s="443" t="str">
        <f t="shared" si="4"/>
        <v/>
      </c>
      <c r="B20" s="1054" t="str">
        <f>IF(ตั้งค่าวิชาเรียน!E10="","",ตั้งค่าวิชาเรียน!E10)</f>
        <v/>
      </c>
      <c r="C20" s="1054">
        <v>6</v>
      </c>
      <c r="D20" s="1055" t="str">
        <f>IF(ตั้งค่าวิชาเรียน!F10="","",ตั้งค่าวิชาเรียน!F10)</f>
        <v/>
      </c>
      <c r="E20" s="1055">
        <v>1</v>
      </c>
      <c r="F20" s="1055">
        <v>1</v>
      </c>
      <c r="G20" s="1055">
        <v>1</v>
      </c>
      <c r="H20" s="1055">
        <v>1</v>
      </c>
      <c r="I20" s="1055">
        <v>1</v>
      </c>
      <c r="J20" s="1055">
        <v>1</v>
      </c>
      <c r="K20" s="1039" t="str">
        <f>IF(ตั้งค่าวิชาเรียน!I10="","",ตั้งค่าวิชาเรียน!I10)</f>
        <v/>
      </c>
      <c r="L20" s="1039">
        <v>6</v>
      </c>
      <c r="M20" s="644" t="str">
        <f>IF(VLOOKUP(ปกสมุดรายงาน!$K$2,สรุปผลการประเมิน!$D$7:$BW$66,61,FALSE)="","",VLOOKUP(ปกสมุดรายงาน!$K$2,สรุปผลการประเมิน!$D$7:$BW$66,61,FALSE))</f>
        <v/>
      </c>
      <c r="N20" s="645"/>
      <c r="O20" s="646"/>
      <c r="P20" s="1051" t="str">
        <f t="shared" si="0"/>
        <v/>
      </c>
      <c r="Q20" s="1052"/>
      <c r="R20" s="1051" t="str">
        <f t="shared" si="1"/>
        <v/>
      </c>
      <c r="S20" s="1052"/>
      <c r="T20" s="1051" t="str">
        <f t="shared" si="2"/>
        <v/>
      </c>
      <c r="U20" s="1052"/>
      <c r="V20" s="1051" t="str">
        <f t="shared" si="3"/>
        <v/>
      </c>
      <c r="W20" s="1052"/>
      <c r="X20" s="111"/>
      <c r="Y20" s="111"/>
      <c r="Z20" s="111"/>
    </row>
    <row r="21" spans="1:26" ht="21" customHeight="1" x14ac:dyDescent="0.3">
      <c r="A21" s="443" t="str">
        <f t="shared" si="4"/>
        <v/>
      </c>
      <c r="B21" s="1054" t="str">
        <f>IF(ตั้งค่าวิชาเรียน!E11="","",ตั้งค่าวิชาเรียน!E11)</f>
        <v/>
      </c>
      <c r="C21" s="1054">
        <v>7</v>
      </c>
      <c r="D21" s="1055" t="str">
        <f>IF(ตั้งค่าวิชาเรียน!F11="","",ตั้งค่าวิชาเรียน!F11)</f>
        <v/>
      </c>
      <c r="E21" s="1055">
        <v>1</v>
      </c>
      <c r="F21" s="1055">
        <v>1</v>
      </c>
      <c r="G21" s="1055">
        <v>1</v>
      </c>
      <c r="H21" s="1055">
        <v>1</v>
      </c>
      <c r="I21" s="1055">
        <v>1</v>
      </c>
      <c r="J21" s="1055">
        <v>1</v>
      </c>
      <c r="K21" s="1039" t="str">
        <f>IF(ตั้งค่าวิชาเรียน!I11="","",ตั้งค่าวิชาเรียน!I11)</f>
        <v/>
      </c>
      <c r="L21" s="1039">
        <v>7</v>
      </c>
      <c r="M21" s="644" t="str">
        <f>IF(VLOOKUP(ปกสมุดรายงาน!$K$2,สรุปผลการประเมิน!$D$7:$BW$66,62,FALSE)="","",VLOOKUP(ปกสมุดรายงาน!$K$2,สรุปผลการประเมิน!$D$7:$BW$66,62,FALSE))</f>
        <v/>
      </c>
      <c r="N21" s="645"/>
      <c r="O21" s="646"/>
      <c r="P21" s="1051" t="str">
        <f t="shared" si="0"/>
        <v/>
      </c>
      <c r="Q21" s="1052"/>
      <c r="R21" s="1051" t="str">
        <f t="shared" si="1"/>
        <v/>
      </c>
      <c r="S21" s="1052"/>
      <c r="T21" s="1051" t="str">
        <f t="shared" si="2"/>
        <v/>
      </c>
      <c r="U21" s="1052"/>
      <c r="V21" s="1051" t="str">
        <f t="shared" si="3"/>
        <v/>
      </c>
      <c r="W21" s="1052"/>
      <c r="X21" s="111"/>
      <c r="Y21" s="111"/>
      <c r="Z21" s="111"/>
    </row>
    <row r="22" spans="1:26" ht="21" customHeight="1" x14ac:dyDescent="0.3">
      <c r="A22" s="443" t="str">
        <f t="shared" si="4"/>
        <v/>
      </c>
      <c r="B22" s="1054" t="str">
        <f>IF(ตั้งค่าวิชาเรียน!E12="","",ตั้งค่าวิชาเรียน!E12)</f>
        <v/>
      </c>
      <c r="C22" s="1054">
        <v>8</v>
      </c>
      <c r="D22" s="1055" t="str">
        <f>IF(ตั้งค่าวิชาเรียน!F12="","",ตั้งค่าวิชาเรียน!F12)</f>
        <v/>
      </c>
      <c r="E22" s="1055">
        <v>1</v>
      </c>
      <c r="F22" s="1055">
        <v>1</v>
      </c>
      <c r="G22" s="1055">
        <v>1</v>
      </c>
      <c r="H22" s="1055">
        <v>1</v>
      </c>
      <c r="I22" s="1055">
        <v>1</v>
      </c>
      <c r="J22" s="1055">
        <v>1</v>
      </c>
      <c r="K22" s="1039" t="str">
        <f>IF(ตั้งค่าวิชาเรียน!I12="","",ตั้งค่าวิชาเรียน!I12)</f>
        <v/>
      </c>
      <c r="L22" s="1039">
        <v>8</v>
      </c>
      <c r="M22" s="644" t="str">
        <f>IF(VLOOKUP(ปกสมุดรายงาน!$K$2,สรุปผลการประเมิน!$D$7:$BW$66,63,FALSE)="","",VLOOKUP(ปกสมุดรายงาน!$K$2,สรุปผลการประเมิน!$D$7:$BW$66,63,FALSE))</f>
        <v/>
      </c>
      <c r="N22" s="645"/>
      <c r="O22" s="646"/>
      <c r="P22" s="1051" t="str">
        <f t="shared" si="0"/>
        <v/>
      </c>
      <c r="Q22" s="1052"/>
      <c r="R22" s="1051" t="str">
        <f t="shared" si="1"/>
        <v/>
      </c>
      <c r="S22" s="1052"/>
      <c r="T22" s="1051" t="str">
        <f t="shared" si="2"/>
        <v/>
      </c>
      <c r="U22" s="1052"/>
      <c r="V22" s="1051" t="str">
        <f t="shared" si="3"/>
        <v/>
      </c>
      <c r="W22" s="1052"/>
      <c r="X22" s="111"/>
      <c r="Y22" s="111"/>
      <c r="Z22" s="111"/>
    </row>
    <row r="23" spans="1:26" ht="21" customHeight="1" x14ac:dyDescent="0.3">
      <c r="A23" s="443" t="str">
        <f t="shared" si="4"/>
        <v/>
      </c>
      <c r="B23" s="1054" t="str">
        <f>IF(ตั้งค่าวิชาเรียน!E13="","",ตั้งค่าวิชาเรียน!E13)</f>
        <v/>
      </c>
      <c r="C23" s="1054">
        <v>9</v>
      </c>
      <c r="D23" s="1055" t="str">
        <f>IF(ตั้งค่าวิชาเรียน!F13="","",ตั้งค่าวิชาเรียน!F13)</f>
        <v/>
      </c>
      <c r="E23" s="1055">
        <v>1</v>
      </c>
      <c r="F23" s="1055">
        <v>1</v>
      </c>
      <c r="G23" s="1055">
        <v>1</v>
      </c>
      <c r="H23" s="1055">
        <v>1</v>
      </c>
      <c r="I23" s="1055">
        <v>1</v>
      </c>
      <c r="J23" s="1055">
        <v>1</v>
      </c>
      <c r="K23" s="1039" t="str">
        <f>IF(ตั้งค่าวิชาเรียน!I13="","",ตั้งค่าวิชาเรียน!I13)</f>
        <v/>
      </c>
      <c r="L23" s="1039">
        <v>9</v>
      </c>
      <c r="M23" s="644" t="str">
        <f>IF(VLOOKUP(ปกสมุดรายงาน!$K$2,สรุปผลการประเมิน!$D$7:$BW$66,64,FALSE)="","",VLOOKUP(ปกสมุดรายงาน!$K$2,สรุปผลการประเมิน!$D$7:$BW$66,64,FALSE))</f>
        <v/>
      </c>
      <c r="N23" s="645"/>
      <c r="O23" s="646"/>
      <c r="P23" s="1051" t="str">
        <f t="shared" si="0"/>
        <v/>
      </c>
      <c r="Q23" s="1052"/>
      <c r="R23" s="1051" t="str">
        <f t="shared" si="1"/>
        <v/>
      </c>
      <c r="S23" s="1052"/>
      <c r="T23" s="1051" t="str">
        <f t="shared" si="2"/>
        <v/>
      </c>
      <c r="U23" s="1052"/>
      <c r="V23" s="1051" t="str">
        <f t="shared" si="3"/>
        <v/>
      </c>
      <c r="W23" s="1052"/>
      <c r="X23" s="111"/>
      <c r="Y23" s="111"/>
      <c r="Z23" s="111"/>
    </row>
    <row r="24" spans="1:26" ht="21" customHeight="1" x14ac:dyDescent="0.3">
      <c r="A24" s="443" t="str">
        <f t="shared" si="4"/>
        <v/>
      </c>
      <c r="B24" s="1054" t="str">
        <f>IF(ตั้งค่าวิชาเรียน!E14="","",ตั้งค่าวิชาเรียน!E14)</f>
        <v/>
      </c>
      <c r="C24" s="1054">
        <v>10</v>
      </c>
      <c r="D24" s="1055" t="str">
        <f>IF(ตั้งค่าวิชาเรียน!F14="","",ตั้งค่าวิชาเรียน!F14)</f>
        <v/>
      </c>
      <c r="E24" s="1055">
        <v>1</v>
      </c>
      <c r="F24" s="1055">
        <v>1</v>
      </c>
      <c r="G24" s="1055">
        <v>1</v>
      </c>
      <c r="H24" s="1055">
        <v>1</v>
      </c>
      <c r="I24" s="1055">
        <v>1</v>
      </c>
      <c r="J24" s="1055">
        <v>1</v>
      </c>
      <c r="K24" s="1039" t="str">
        <f>IF(ตั้งค่าวิชาเรียน!I14="","",ตั้งค่าวิชาเรียน!I14)</f>
        <v/>
      </c>
      <c r="L24" s="1039">
        <v>10</v>
      </c>
      <c r="M24" s="644" t="str">
        <f>IF(VLOOKUP(ปกสมุดรายงาน!$K$2,สรุปผลการประเมิน!$D$7:$BW$66,65,FALSE)="","",VLOOKUP(ปกสมุดรายงาน!$K$2,สรุปผลการประเมิน!$D$7:$BW$66,65,FALSE))</f>
        <v/>
      </c>
      <c r="N24" s="645"/>
      <c r="O24" s="646"/>
      <c r="P24" s="1051" t="str">
        <f t="shared" si="0"/>
        <v/>
      </c>
      <c r="Q24" s="1052"/>
      <c r="R24" s="1051" t="str">
        <f t="shared" si="1"/>
        <v/>
      </c>
      <c r="S24" s="1052"/>
      <c r="T24" s="1051" t="str">
        <f t="shared" si="2"/>
        <v/>
      </c>
      <c r="U24" s="1052"/>
      <c r="V24" s="1051" t="str">
        <f t="shared" si="3"/>
        <v/>
      </c>
      <c r="W24" s="1052"/>
      <c r="X24" s="111"/>
      <c r="Y24" s="111"/>
      <c r="Z24" s="111"/>
    </row>
    <row r="25" spans="1:26" ht="21" customHeight="1" x14ac:dyDescent="0.3">
      <c r="A25" s="443" t="str">
        <f t="shared" si="4"/>
        <v/>
      </c>
      <c r="B25" s="1054" t="str">
        <f>IF(ตั้งค่าวิชาเรียน!E15="","",ตั้งค่าวิชาเรียน!E15)</f>
        <v/>
      </c>
      <c r="C25" s="1054">
        <v>11</v>
      </c>
      <c r="D25" s="1055" t="str">
        <f>IF(ตั้งค่าวิชาเรียน!F15="","",ตั้งค่าวิชาเรียน!F15)</f>
        <v/>
      </c>
      <c r="E25" s="1055">
        <v>1</v>
      </c>
      <c r="F25" s="1055">
        <v>1</v>
      </c>
      <c r="G25" s="1055">
        <v>1</v>
      </c>
      <c r="H25" s="1055">
        <v>1</v>
      </c>
      <c r="I25" s="1055">
        <v>1</v>
      </c>
      <c r="J25" s="1055">
        <v>1</v>
      </c>
      <c r="K25" s="1039" t="str">
        <f>IF(ตั้งค่าวิชาเรียน!I15="","",ตั้งค่าวิชาเรียน!I15)</f>
        <v/>
      </c>
      <c r="L25" s="1039">
        <v>11</v>
      </c>
      <c r="M25" s="644" t="str">
        <f>IF(VLOOKUP(ปกสมุดรายงาน!$K$2,สรุปผลการประเมิน!$D$7:$BW$66,66,FALSE)="","",VLOOKUP(ปกสมุดรายงาน!$K$2,สรุปผลการประเมิน!$D$7:$BW$66,66,FALSE))</f>
        <v/>
      </c>
      <c r="N25" s="645"/>
      <c r="O25" s="646"/>
      <c r="P25" s="1051" t="str">
        <f t="shared" si="0"/>
        <v/>
      </c>
      <c r="Q25" s="1052"/>
      <c r="R25" s="1051" t="str">
        <f t="shared" si="1"/>
        <v/>
      </c>
      <c r="S25" s="1052"/>
      <c r="T25" s="1051" t="str">
        <f t="shared" si="2"/>
        <v/>
      </c>
      <c r="U25" s="1052"/>
      <c r="V25" s="1051" t="str">
        <f t="shared" si="3"/>
        <v/>
      </c>
      <c r="W25" s="1052"/>
      <c r="X25" s="111"/>
      <c r="Y25" s="111"/>
      <c r="Z25" s="111"/>
    </row>
    <row r="26" spans="1:26" ht="21" customHeight="1" x14ac:dyDescent="0.3">
      <c r="A26" s="443" t="str">
        <f t="shared" si="4"/>
        <v/>
      </c>
      <c r="B26" s="1054" t="str">
        <f>IF(ตั้งค่าวิชาเรียน!E16="","",ตั้งค่าวิชาเรียน!E16)</f>
        <v/>
      </c>
      <c r="C26" s="1054">
        <v>12</v>
      </c>
      <c r="D26" s="1055" t="str">
        <f>IF(ตั้งค่าวิชาเรียน!F16="","",ตั้งค่าวิชาเรียน!F16)</f>
        <v/>
      </c>
      <c r="E26" s="1055">
        <v>1</v>
      </c>
      <c r="F26" s="1055">
        <v>1</v>
      </c>
      <c r="G26" s="1055">
        <v>1</v>
      </c>
      <c r="H26" s="1055">
        <v>1</v>
      </c>
      <c r="I26" s="1055">
        <v>1</v>
      </c>
      <c r="J26" s="1055">
        <v>1</v>
      </c>
      <c r="K26" s="1039" t="str">
        <f>IF(ตั้งค่าวิชาเรียน!I16="","",ตั้งค่าวิชาเรียน!I16)</f>
        <v/>
      </c>
      <c r="L26" s="1039">
        <v>12</v>
      </c>
      <c r="M26" s="644" t="str">
        <f>IF(VLOOKUP(ปกสมุดรายงาน!$K$2,สรุปผลการประเมิน!$D$7:$BW$66,67,FALSE)="","",VLOOKUP(ปกสมุดรายงาน!$K$2,สรุปผลการประเมิน!$D$7:$BW$66,67,FALSE))</f>
        <v/>
      </c>
      <c r="N26" s="645"/>
      <c r="O26" s="646"/>
      <c r="P26" s="1051" t="str">
        <f t="shared" si="0"/>
        <v/>
      </c>
      <c r="Q26" s="1052"/>
      <c r="R26" s="1051" t="str">
        <f t="shared" si="1"/>
        <v/>
      </c>
      <c r="S26" s="1052"/>
      <c r="T26" s="1051" t="str">
        <f t="shared" si="2"/>
        <v/>
      </c>
      <c r="U26" s="1052"/>
      <c r="V26" s="1051" t="str">
        <f t="shared" si="3"/>
        <v/>
      </c>
      <c r="W26" s="1052"/>
      <c r="X26" s="111"/>
      <c r="Y26" s="111"/>
      <c r="Z26" s="111"/>
    </row>
    <row r="27" spans="1:26" ht="21" customHeight="1" x14ac:dyDescent="0.3">
      <c r="A27" s="443" t="str">
        <f t="shared" si="4"/>
        <v/>
      </c>
      <c r="B27" s="1054" t="str">
        <f>IF(ตั้งค่าวิชาเรียน!E17="","",ตั้งค่าวิชาเรียน!E17)</f>
        <v/>
      </c>
      <c r="C27" s="1054">
        <v>13</v>
      </c>
      <c r="D27" s="1055" t="str">
        <f>IF(ตั้งค่าวิชาเรียน!F17="","",ตั้งค่าวิชาเรียน!F17)</f>
        <v/>
      </c>
      <c r="E27" s="1055">
        <v>1</v>
      </c>
      <c r="F27" s="1055">
        <v>1</v>
      </c>
      <c r="G27" s="1055">
        <v>1</v>
      </c>
      <c r="H27" s="1055">
        <v>1</v>
      </c>
      <c r="I27" s="1055">
        <v>1</v>
      </c>
      <c r="J27" s="1055">
        <v>1</v>
      </c>
      <c r="K27" s="1039" t="str">
        <f>IF(ตั้งค่าวิชาเรียน!I17="","",ตั้งค่าวิชาเรียน!I17)</f>
        <v/>
      </c>
      <c r="L27" s="1039">
        <v>13</v>
      </c>
      <c r="M27" s="644" t="str">
        <f>IF(VLOOKUP(ปกสมุดรายงาน!$K$2,สรุปผลการประเมิน!$D$7:$BW$66,68,FALSE)="","",VLOOKUP(ปกสมุดรายงาน!$K$2,สรุปผลการประเมิน!$D$7:$BW$66,68,FALSE))</f>
        <v/>
      </c>
      <c r="N27" s="645"/>
      <c r="O27" s="646"/>
      <c r="P27" s="1051" t="str">
        <f t="shared" si="0"/>
        <v/>
      </c>
      <c r="Q27" s="1052"/>
      <c r="R27" s="1051" t="str">
        <f t="shared" si="1"/>
        <v/>
      </c>
      <c r="S27" s="1052"/>
      <c r="T27" s="1051" t="str">
        <f t="shared" si="2"/>
        <v/>
      </c>
      <c r="U27" s="1052"/>
      <c r="V27" s="1051" t="str">
        <f t="shared" si="3"/>
        <v/>
      </c>
      <c r="W27" s="1052"/>
      <c r="X27" s="111"/>
      <c r="Y27" s="111"/>
      <c r="Z27" s="111"/>
    </row>
    <row r="28" spans="1:26" ht="21" customHeight="1" x14ac:dyDescent="0.3">
      <c r="A28" s="443" t="str">
        <f t="shared" si="4"/>
        <v/>
      </c>
      <c r="B28" s="1054" t="str">
        <f>IF(ตั้งค่าวิชาเรียน!E18="","",ตั้งค่าวิชาเรียน!E18)</f>
        <v/>
      </c>
      <c r="C28" s="1054">
        <v>14</v>
      </c>
      <c r="D28" s="1055" t="str">
        <f>IF(ตั้งค่าวิชาเรียน!F18="","",ตั้งค่าวิชาเรียน!F18)</f>
        <v/>
      </c>
      <c r="E28" s="1055">
        <v>1</v>
      </c>
      <c r="F28" s="1055">
        <v>1</v>
      </c>
      <c r="G28" s="1055">
        <v>1</v>
      </c>
      <c r="H28" s="1055">
        <v>1</v>
      </c>
      <c r="I28" s="1055">
        <v>1</v>
      </c>
      <c r="J28" s="1055">
        <v>1</v>
      </c>
      <c r="K28" s="1039" t="str">
        <f>IF(ตั้งค่าวิชาเรียน!I18="","",ตั้งค่าวิชาเรียน!I18)</f>
        <v/>
      </c>
      <c r="L28" s="1039">
        <v>14</v>
      </c>
      <c r="M28" s="644" t="str">
        <f>IF(VLOOKUP(ปกสมุดรายงาน!$K$2,สรุปผลการประเมิน!$D$7:$BW$66,69,FALSE)="","",VLOOKUP(ปกสมุดรายงาน!$K$2,สรุปผลการประเมิน!$D$7:$BW$66,69,FALSE))</f>
        <v/>
      </c>
      <c r="N28" s="645"/>
      <c r="O28" s="646"/>
      <c r="P28" s="1051" t="str">
        <f t="shared" si="0"/>
        <v/>
      </c>
      <c r="Q28" s="1052"/>
      <c r="R28" s="1051" t="str">
        <f t="shared" si="1"/>
        <v/>
      </c>
      <c r="S28" s="1052"/>
      <c r="T28" s="1051" t="str">
        <f t="shared" si="2"/>
        <v/>
      </c>
      <c r="U28" s="1052"/>
      <c r="V28" s="1051" t="str">
        <f t="shared" si="3"/>
        <v/>
      </c>
      <c r="W28" s="1052"/>
      <c r="X28" s="111"/>
      <c r="Y28" s="111"/>
      <c r="Z28" s="111"/>
    </row>
    <row r="29" spans="1:26" ht="21" customHeight="1" x14ac:dyDescent="0.3">
      <c r="A29" s="443" t="str">
        <f t="shared" si="4"/>
        <v/>
      </c>
      <c r="B29" s="1054" t="str">
        <f>IF(ตั้งค่าวิชาเรียน!E19="","",ตั้งค่าวิชาเรียน!E19)</f>
        <v/>
      </c>
      <c r="C29" s="1054">
        <v>15</v>
      </c>
      <c r="D29" s="1055" t="str">
        <f>IF(ตั้งค่าวิชาเรียน!F19="","",ตั้งค่าวิชาเรียน!F19)</f>
        <v/>
      </c>
      <c r="E29" s="1055">
        <v>1</v>
      </c>
      <c r="F29" s="1055">
        <v>1</v>
      </c>
      <c r="G29" s="1055">
        <v>1</v>
      </c>
      <c r="H29" s="1055">
        <v>1</v>
      </c>
      <c r="I29" s="1055">
        <v>1</v>
      </c>
      <c r="J29" s="1055">
        <v>1</v>
      </c>
      <c r="K29" s="1039" t="str">
        <f>IF(ตั้งค่าวิชาเรียน!I19="","",ตั้งค่าวิชาเรียน!I19)</f>
        <v/>
      </c>
      <c r="L29" s="1039">
        <v>15</v>
      </c>
      <c r="M29" s="644" t="str">
        <f>IF(VLOOKUP(ปกสมุดรายงาน!$K$2,สรุปผลการประเมิน!$D$7:$BW$66,70,FALSE)="","",VLOOKUP(ปกสมุดรายงาน!$K$2,สรุปผลการประเมิน!$D$7:$BW$66,70,FALSE))</f>
        <v/>
      </c>
      <c r="N29" s="645"/>
      <c r="O29" s="646"/>
      <c r="P29" s="1051" t="str">
        <f t="shared" si="0"/>
        <v/>
      </c>
      <c r="Q29" s="1052"/>
      <c r="R29" s="1051" t="str">
        <f t="shared" si="1"/>
        <v/>
      </c>
      <c r="S29" s="1052"/>
      <c r="T29" s="1051" t="str">
        <f t="shared" si="2"/>
        <v/>
      </c>
      <c r="U29" s="1052"/>
      <c r="V29" s="1051" t="str">
        <f t="shared" si="3"/>
        <v/>
      </c>
      <c r="W29" s="1052"/>
      <c r="X29" s="111"/>
      <c r="Y29" s="111"/>
      <c r="Z29" s="111"/>
    </row>
    <row r="30" spans="1:26" ht="21" customHeight="1" x14ac:dyDescent="0.3">
      <c r="A30" s="1071" t="s">
        <v>276</v>
      </c>
      <c r="B30" s="1071"/>
      <c r="C30" s="1071"/>
      <c r="D30" s="1071"/>
      <c r="E30" s="1071"/>
      <c r="F30" s="1071"/>
      <c r="G30" s="1071"/>
      <c r="H30" s="1071"/>
      <c r="I30" s="1071"/>
      <c r="J30" s="1071"/>
      <c r="K30" s="1071"/>
      <c r="L30" s="1071"/>
      <c r="M30" s="1071"/>
      <c r="N30" s="1071"/>
      <c r="O30" s="1071"/>
      <c r="P30" s="1030" t="str">
        <f>P13</f>
        <v>ดีเยี่ยม</v>
      </c>
      <c r="Q30" s="1030"/>
      <c r="R30" s="1030" t="str">
        <f t="shared" ref="R30" si="5">R13</f>
        <v>ดี</v>
      </c>
      <c r="S30" s="1030"/>
      <c r="T30" s="1030" t="str">
        <f t="shared" ref="T30" si="6">T13</f>
        <v>ผ่าน</v>
      </c>
      <c r="U30" s="1030"/>
      <c r="V30" s="1030" t="str">
        <f t="shared" ref="V30" si="7">V13</f>
        <v>ไม่ผ่าน</v>
      </c>
      <c r="W30" s="1030"/>
      <c r="X30" s="111"/>
      <c r="Y30" s="111"/>
      <c r="Z30" s="111"/>
    </row>
    <row r="31" spans="1:26" ht="21" customHeight="1" x14ac:dyDescent="0.3">
      <c r="A31" s="1071"/>
      <c r="B31" s="1071"/>
      <c r="C31" s="1071"/>
      <c r="D31" s="1071"/>
      <c r="E31" s="1071"/>
      <c r="F31" s="1071"/>
      <c r="G31" s="1071"/>
      <c r="H31" s="1071"/>
      <c r="I31" s="1071"/>
      <c r="J31" s="1071"/>
      <c r="K31" s="1071"/>
      <c r="L31" s="1071"/>
      <c r="M31" s="1071"/>
      <c r="N31" s="1071"/>
      <c r="O31" s="1071"/>
      <c r="P31" s="1030"/>
      <c r="Q31" s="1030"/>
      <c r="R31" s="1030"/>
      <c r="S31" s="1030"/>
      <c r="T31" s="1030"/>
      <c r="U31" s="1030"/>
      <c r="V31" s="1030"/>
      <c r="W31" s="1030"/>
      <c r="X31" s="111"/>
      <c r="Y31" s="111"/>
      <c r="Z31" s="111"/>
    </row>
    <row r="32" spans="1:26" ht="21" customHeight="1" x14ac:dyDescent="0.3">
      <c r="A32" s="1071"/>
      <c r="B32" s="1071"/>
      <c r="C32" s="1071"/>
      <c r="D32" s="1071"/>
      <c r="E32" s="1071"/>
      <c r="F32" s="1071"/>
      <c r="G32" s="1071"/>
      <c r="H32" s="1071"/>
      <c r="I32" s="1071"/>
      <c r="J32" s="1071"/>
      <c r="K32" s="1071"/>
      <c r="L32" s="1071"/>
      <c r="M32" s="1071"/>
      <c r="N32" s="1071"/>
      <c r="O32" s="1071"/>
      <c r="P32" s="1050" t="str">
        <f>IF(VLOOKUP(ปกสมุดรายงาน!$K$2,สรุปผลการประเมิน!$D$7:$BW$66,72,FALSE)="","",IF(VLOOKUP(ปกสมุดรายงาน!$K$2,สรุปผลการประเมิน!$D$7:$BW$66,72,FALSE)=3,"P",""))</f>
        <v/>
      </c>
      <c r="Q32" s="1050"/>
      <c r="R32" s="1050" t="str">
        <f>IF(VLOOKUP(ปกสมุดรายงาน!$K$2,สรุปผลการประเมิน!$D$7:$BW$66,72,FALSE)="","",IF(VLOOKUP(ปกสมุดรายงาน!$K$2,สรุปผลการประเมิน!$D$7:$BW$66,72,FALSE)=2,"P",""))</f>
        <v/>
      </c>
      <c r="S32" s="1050"/>
      <c r="T32" s="1050" t="str">
        <f>IF(VLOOKUP(ปกสมุดรายงาน!$K$2,สรุปผลการประเมิน!$D$7:$BW$66,72,FALSE)="","",IF(VLOOKUP(ปกสมุดรายงาน!$K$2,สรุปผลการประเมิน!$D$7:$BW$66,72,FALSE)=1,"P",""))</f>
        <v/>
      </c>
      <c r="U32" s="1050"/>
      <c r="V32" s="1050" t="str">
        <f>IF(VLOOKUP(ปกสมุดรายงาน!$K$2,สรุปผลการประเมิน!$D$7:$BW$66,72,FALSE)="","",IF(VLOOKUP(ปกสมุดรายงาน!$K$2,สรุปผลการประเมิน!$D$7:$BW$66,72,FALSE)=0,"P",""))</f>
        <v/>
      </c>
      <c r="W32" s="1050"/>
      <c r="X32" s="111"/>
      <c r="Y32" s="111"/>
      <c r="Z32" s="111"/>
    </row>
    <row r="33" spans="1:26" ht="21" customHeight="1" x14ac:dyDescent="0.3">
      <c r="A33" s="1071"/>
      <c r="B33" s="1071"/>
      <c r="C33" s="1071"/>
      <c r="D33" s="1071"/>
      <c r="E33" s="1071"/>
      <c r="F33" s="1071"/>
      <c r="G33" s="1071"/>
      <c r="H33" s="1071"/>
      <c r="I33" s="1071"/>
      <c r="J33" s="1071"/>
      <c r="K33" s="1071"/>
      <c r="L33" s="1071"/>
      <c r="M33" s="1071"/>
      <c r="N33" s="1071"/>
      <c r="O33" s="1071"/>
      <c r="P33" s="1050"/>
      <c r="Q33" s="1050"/>
      <c r="R33" s="1050"/>
      <c r="S33" s="1050"/>
      <c r="T33" s="1050"/>
      <c r="U33" s="1050"/>
      <c r="V33" s="1050"/>
      <c r="W33" s="1050"/>
      <c r="X33" s="111"/>
      <c r="Y33" s="111"/>
      <c r="Z33" s="111"/>
    </row>
    <row r="34" spans="1:26" ht="11.25" customHeight="1" x14ac:dyDescent="0.3">
      <c r="A34" s="323"/>
      <c r="B34" s="323"/>
      <c r="C34" s="323"/>
      <c r="D34" s="324"/>
      <c r="E34" s="324"/>
      <c r="F34" s="324"/>
      <c r="G34" s="32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111"/>
      <c r="Y34" s="111"/>
      <c r="Z34" s="111"/>
    </row>
    <row r="35" spans="1:26" ht="7.5" customHeight="1" x14ac:dyDescent="0.3">
      <c r="A35" s="323"/>
      <c r="B35" s="323"/>
      <c r="C35" s="323"/>
      <c r="D35" s="323"/>
      <c r="E35" s="323"/>
      <c r="F35" s="323"/>
      <c r="G35" s="332"/>
      <c r="H35" s="444"/>
      <c r="I35" s="444"/>
      <c r="J35" s="332"/>
      <c r="K35" s="444"/>
      <c r="L35" s="444"/>
      <c r="M35" s="332"/>
      <c r="N35" s="444"/>
      <c r="O35" s="324"/>
      <c r="P35" s="324"/>
      <c r="Q35" s="324"/>
      <c r="R35" s="324"/>
      <c r="S35" s="324"/>
      <c r="T35" s="324"/>
      <c r="U35" s="324"/>
      <c r="V35" s="324"/>
      <c r="W35" s="324"/>
      <c r="X35" s="111"/>
      <c r="Y35" s="111"/>
      <c r="Z35" s="111"/>
    </row>
  </sheetData>
  <protectedRanges>
    <protectedRange sqref="Y1" name="ช่วง4"/>
  </protectedRanges>
  <mergeCells count="146">
    <mergeCell ref="A5:W6"/>
    <mergeCell ref="A7:W7"/>
    <mergeCell ref="A8:W8"/>
    <mergeCell ref="C9:E9"/>
    <mergeCell ref="F9:H9"/>
    <mergeCell ref="I9:L9"/>
    <mergeCell ref="M9:V9"/>
    <mergeCell ref="A11:A14"/>
    <mergeCell ref="B11:C14"/>
    <mergeCell ref="D11:J14"/>
    <mergeCell ref="K11:L14"/>
    <mergeCell ref="M11:O14"/>
    <mergeCell ref="P11:W12"/>
    <mergeCell ref="P13:Q14"/>
    <mergeCell ref="R13:S14"/>
    <mergeCell ref="T13:U14"/>
    <mergeCell ref="V13:W14"/>
    <mergeCell ref="T15:U15"/>
    <mergeCell ref="V15:W15"/>
    <mergeCell ref="B16:C16"/>
    <mergeCell ref="D16:J16"/>
    <mergeCell ref="K16:L16"/>
    <mergeCell ref="M16:O16"/>
    <mergeCell ref="P16:Q16"/>
    <mergeCell ref="R16:S16"/>
    <mergeCell ref="T16:U16"/>
    <mergeCell ref="V16:W16"/>
    <mergeCell ref="B15:C15"/>
    <mergeCell ref="D15:J15"/>
    <mergeCell ref="K15:L15"/>
    <mergeCell ref="M15:O15"/>
    <mergeCell ref="P15:Q15"/>
    <mergeCell ref="R15:S15"/>
    <mergeCell ref="T17:U17"/>
    <mergeCell ref="V17:W17"/>
    <mergeCell ref="B18:C18"/>
    <mergeCell ref="D18:J18"/>
    <mergeCell ref="K18:L18"/>
    <mergeCell ref="M18:O18"/>
    <mergeCell ref="P18:Q18"/>
    <mergeCell ref="R18:S18"/>
    <mergeCell ref="T18:U18"/>
    <mergeCell ref="V18:W18"/>
    <mergeCell ref="B17:C17"/>
    <mergeCell ref="D17:J17"/>
    <mergeCell ref="K17:L17"/>
    <mergeCell ref="M17:O17"/>
    <mergeCell ref="P17:Q17"/>
    <mergeCell ref="R17:S17"/>
    <mergeCell ref="T19:U19"/>
    <mergeCell ref="V19:W19"/>
    <mergeCell ref="B20:C20"/>
    <mergeCell ref="D20:J20"/>
    <mergeCell ref="K20:L20"/>
    <mergeCell ref="M20:O20"/>
    <mergeCell ref="P20:Q20"/>
    <mergeCell ref="R20:S20"/>
    <mergeCell ref="T20:U20"/>
    <mergeCell ref="V20:W20"/>
    <mergeCell ref="B19:C19"/>
    <mergeCell ref="D19:J19"/>
    <mergeCell ref="K19:L19"/>
    <mergeCell ref="M19:O19"/>
    <mergeCell ref="P19:Q19"/>
    <mergeCell ref="R19:S19"/>
    <mergeCell ref="T21:U21"/>
    <mergeCell ref="V21:W21"/>
    <mergeCell ref="B22:C22"/>
    <mergeCell ref="D22:J22"/>
    <mergeCell ref="K22:L22"/>
    <mergeCell ref="M22:O22"/>
    <mergeCell ref="P22:Q22"/>
    <mergeCell ref="R22:S22"/>
    <mergeCell ref="T22:U22"/>
    <mergeCell ref="V22:W22"/>
    <mergeCell ref="B21:C21"/>
    <mergeCell ref="D21:J21"/>
    <mergeCell ref="K21:L21"/>
    <mergeCell ref="M21:O21"/>
    <mergeCell ref="P21:Q21"/>
    <mergeCell ref="R21:S21"/>
    <mergeCell ref="T23:U23"/>
    <mergeCell ref="V23:W23"/>
    <mergeCell ref="B24:C24"/>
    <mergeCell ref="D24:J24"/>
    <mergeCell ref="K24:L24"/>
    <mergeCell ref="M24:O24"/>
    <mergeCell ref="P24:Q24"/>
    <mergeCell ref="R24:S24"/>
    <mergeCell ref="T24:U24"/>
    <mergeCell ref="V24:W24"/>
    <mergeCell ref="B23:C23"/>
    <mergeCell ref="D23:J23"/>
    <mergeCell ref="K23:L23"/>
    <mergeCell ref="M23:O23"/>
    <mergeCell ref="P23:Q23"/>
    <mergeCell ref="R23:S23"/>
    <mergeCell ref="T25:U25"/>
    <mergeCell ref="V25:W25"/>
    <mergeCell ref="B26:C26"/>
    <mergeCell ref="D26:J26"/>
    <mergeCell ref="K26:L26"/>
    <mergeCell ref="M26:O26"/>
    <mergeCell ref="P26:Q26"/>
    <mergeCell ref="R26:S26"/>
    <mergeCell ref="T26:U26"/>
    <mergeCell ref="V26:W26"/>
    <mergeCell ref="B25:C25"/>
    <mergeCell ref="D25:J25"/>
    <mergeCell ref="K25:L25"/>
    <mergeCell ref="M25:O25"/>
    <mergeCell ref="P25:Q25"/>
    <mergeCell ref="R25:S25"/>
    <mergeCell ref="T27:U27"/>
    <mergeCell ref="V27:W27"/>
    <mergeCell ref="B28:C28"/>
    <mergeCell ref="D28:J28"/>
    <mergeCell ref="K28:L28"/>
    <mergeCell ref="M28:O28"/>
    <mergeCell ref="P28:Q28"/>
    <mergeCell ref="R28:S28"/>
    <mergeCell ref="T28:U28"/>
    <mergeCell ref="V28:W28"/>
    <mergeCell ref="B27:C27"/>
    <mergeCell ref="D27:J27"/>
    <mergeCell ref="K27:L27"/>
    <mergeCell ref="M27:O27"/>
    <mergeCell ref="P27:Q27"/>
    <mergeCell ref="R27:S27"/>
    <mergeCell ref="V32:W33"/>
    <mergeCell ref="T29:U29"/>
    <mergeCell ref="V29:W29"/>
    <mergeCell ref="A30:O33"/>
    <mergeCell ref="P30:Q31"/>
    <mergeCell ref="R30:S31"/>
    <mergeCell ref="T30:U31"/>
    <mergeCell ref="V30:W31"/>
    <mergeCell ref="P32:Q33"/>
    <mergeCell ref="R32:S33"/>
    <mergeCell ref="T32:U33"/>
    <mergeCell ref="B29:C29"/>
    <mergeCell ref="D29:J29"/>
    <mergeCell ref="K29:L29"/>
    <mergeCell ref="M29:O29"/>
    <mergeCell ref="P29:Q29"/>
    <mergeCell ref="R29:S2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092E132-4007-4E10-89F1-09C28937CDB6}">
          <x14:formula1>
            <xm:f>รายการ!$K$2:$K$37</xm:f>
          </x14:formula1>
          <xm:sqref>Y1</xm:sqref>
        </x14:dataValidation>
      </x14:dataValidations>
    </ext>
  </extLst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9289E-1273-4370-A233-9B572DFDDC97}">
  <sheetPr codeName="ShtPP6P6">
    <pageSetUpPr fitToPage="1"/>
  </sheetPr>
  <dimension ref="A1:Z34"/>
  <sheetViews>
    <sheetView workbookViewId="0">
      <selection activeCell="AB12" sqref="AB12"/>
    </sheetView>
  </sheetViews>
  <sheetFormatPr defaultColWidth="5.625" defaultRowHeight="18.75" x14ac:dyDescent="0.3"/>
  <cols>
    <col min="1" max="1" width="2.625" style="1" customWidth="1"/>
    <col min="2" max="3" width="3.125" style="1" customWidth="1"/>
    <col min="4" max="23" width="3.625" style="1" customWidth="1"/>
    <col min="24" max="24" width="8.625" style="1" customWidth="1"/>
    <col min="25" max="25" width="23.75" style="1" customWidth="1"/>
    <col min="26" max="26" width="9.75" style="1" customWidth="1"/>
    <col min="27" max="16384" width="5.625" style="1"/>
  </cols>
  <sheetData>
    <row r="1" spans="1:26" ht="27" customHeight="1" x14ac:dyDescent="0.35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446"/>
      <c r="O1" s="165"/>
      <c r="P1" s="165"/>
      <c r="Q1" s="165"/>
      <c r="R1" s="165"/>
      <c r="S1" s="165"/>
      <c r="T1" s="165"/>
      <c r="U1" s="165"/>
      <c r="V1" s="165"/>
      <c r="W1" s="322">
        <v>6</v>
      </c>
      <c r="X1" s="469" t="s">
        <v>179</v>
      </c>
      <c r="Y1" s="465" t="s">
        <v>177</v>
      </c>
      <c r="Z1" s="453" t="str">
        <f>_xlfn.IFNA(IF(VLOOKUP(Y1,รายการ!$K$1:$L$37,2,FALSE)="","",HYPERLINK("#" &amp; VLOOKUP(Y1,รายการ!$K$1:$L$37,2,FALSE)  &amp; "","คลิก")),"")</f>
        <v>คลิก</v>
      </c>
    </row>
    <row r="2" spans="1:26" ht="21" customHeight="1" x14ac:dyDescent="0.3">
      <c r="A2" s="323"/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4"/>
      <c r="P2" s="324"/>
      <c r="Q2" s="324"/>
      <c r="R2" s="324"/>
      <c r="S2" s="324"/>
      <c r="T2" s="324"/>
      <c r="U2" s="324"/>
      <c r="V2" s="324"/>
      <c r="W2" s="324"/>
      <c r="X2" s="111"/>
      <c r="Y2" s="111"/>
      <c r="Z2" s="111"/>
    </row>
    <row r="3" spans="1:26" ht="21" customHeight="1" x14ac:dyDescent="0.3">
      <c r="A3" s="323"/>
      <c r="B3" s="636" t="s">
        <v>414</v>
      </c>
      <c r="C3" s="636"/>
      <c r="D3" s="636"/>
      <c r="E3" s="636"/>
      <c r="F3" s="636"/>
      <c r="G3" s="636"/>
      <c r="H3" s="636"/>
      <c r="I3" s="636"/>
      <c r="J3" s="636"/>
      <c r="K3" s="636"/>
      <c r="L3" s="636"/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324"/>
      <c r="X3" s="111"/>
      <c r="Y3" s="111"/>
      <c r="Z3" s="111"/>
    </row>
    <row r="4" spans="1:26" ht="21" customHeight="1" x14ac:dyDescent="0.3">
      <c r="A4" s="323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636"/>
      <c r="S4" s="636"/>
      <c r="T4" s="636"/>
      <c r="U4" s="636"/>
      <c r="V4" s="636"/>
      <c r="W4" s="324"/>
      <c r="X4" s="111"/>
      <c r="Y4" s="111"/>
      <c r="Z4" s="111"/>
    </row>
    <row r="5" spans="1:26" ht="21" customHeight="1" x14ac:dyDescent="0.3">
      <c r="A5" s="323"/>
      <c r="B5" s="1041" t="s">
        <v>28</v>
      </c>
      <c r="C5" s="1041"/>
      <c r="D5" s="1041" t="s">
        <v>334</v>
      </c>
      <c r="E5" s="1041"/>
      <c r="F5" s="1041"/>
      <c r="G5" s="1041"/>
      <c r="H5" s="1041"/>
      <c r="I5" s="1041"/>
      <c r="J5" s="1041"/>
      <c r="K5" s="1041"/>
      <c r="L5" s="1041"/>
      <c r="M5" s="1041"/>
      <c r="N5" s="1041" t="s">
        <v>48</v>
      </c>
      <c r="O5" s="1041"/>
      <c r="P5" s="1041"/>
      <c r="Q5" s="1041"/>
      <c r="R5" s="1041"/>
      <c r="S5" s="1041"/>
      <c r="T5" s="1042" t="s">
        <v>415</v>
      </c>
      <c r="U5" s="1042"/>
      <c r="V5" s="1042"/>
      <c r="W5" s="323"/>
      <c r="X5" s="111"/>
      <c r="Y5" s="111"/>
      <c r="Z5" s="111"/>
    </row>
    <row r="6" spans="1:26" ht="21" customHeight="1" x14ac:dyDescent="0.3">
      <c r="A6" s="323"/>
      <c r="B6" s="1041"/>
      <c r="C6" s="1041"/>
      <c r="D6" s="1041"/>
      <c r="E6" s="1041"/>
      <c r="F6" s="1041"/>
      <c r="G6" s="1041"/>
      <c r="H6" s="1041"/>
      <c r="I6" s="1041"/>
      <c r="J6" s="1041"/>
      <c r="K6" s="1041"/>
      <c r="L6" s="1041"/>
      <c r="M6" s="1041"/>
      <c r="N6" s="1041">
        <v>1</v>
      </c>
      <c r="O6" s="1041"/>
      <c r="P6" s="1041"/>
      <c r="Q6" s="1041">
        <v>2</v>
      </c>
      <c r="R6" s="1041"/>
      <c r="S6" s="1041"/>
      <c r="T6" s="1042"/>
      <c r="U6" s="1042"/>
      <c r="V6" s="1042"/>
      <c r="W6" s="323"/>
      <c r="X6" s="111"/>
      <c r="Y6" s="111"/>
      <c r="Z6" s="111"/>
    </row>
    <row r="7" spans="1:26" ht="21" customHeight="1" x14ac:dyDescent="0.3">
      <c r="A7" s="325"/>
      <c r="B7" s="1076">
        <f>IF(D7="","",1)</f>
        <v>1</v>
      </c>
      <c r="C7" s="1076"/>
      <c r="D7" s="1080" t="str">
        <f>IF(ประเมินกิจกรรมพัฒนาผู้เรียน!$F$3="","","  " &amp; ประเมินกิจกรรมพัฒนาผู้เรียน!$F$3)</f>
        <v xml:space="preserve">  ก16901 แนะแนว 6</v>
      </c>
      <c r="E7" s="1080"/>
      <c r="F7" s="1080"/>
      <c r="G7" s="1080"/>
      <c r="H7" s="1080"/>
      <c r="I7" s="1080"/>
      <c r="J7" s="1080"/>
      <c r="K7" s="1080"/>
      <c r="L7" s="1080"/>
      <c r="M7" s="1080"/>
      <c r="N7" s="804" t="str">
        <f>IF(VLOOKUP(ปกสมุดรายงาน!$K$2,ประเมินกิจกรรมพัฒนาผู้เรียน!$D$7:$X$66,3,FALSE)="","",VLOOKUP(ปกสมุดรายงาน!$K$2,ประเมินกิจกรรมพัฒนาผู้เรียน!$D$7:$X$66,3,FALSE))</f>
        <v/>
      </c>
      <c r="O7" s="805"/>
      <c r="P7" s="806"/>
      <c r="Q7" s="804" t="str">
        <f>IF(VLOOKUP(ปกสมุดรายงาน!$K$2,ประเมินกิจกรรมพัฒนาผู้เรียน!$D$7:$X$66,4,FALSE)="","",VLOOKUP(ปกสมุดรายงาน!$K$2,ประเมินกิจกรรมพัฒนาผู้เรียน!$D$7:$X$66,4,FALSE))</f>
        <v/>
      </c>
      <c r="R7" s="805"/>
      <c r="S7" s="806"/>
      <c r="T7" s="804" t="str">
        <f>IF(VLOOKUP(ปกสมุดรายงาน!$K$2,ประเมินกิจกรรมพัฒนาผู้เรียน!$D$7:$X$66,5,FALSE)="","",VLOOKUP(ปกสมุดรายงาน!$K$2,ประเมินกิจกรรมพัฒนาผู้เรียน!$D$7:$X$66,5,FALSE))</f>
        <v/>
      </c>
      <c r="U7" s="805"/>
      <c r="V7" s="806"/>
      <c r="W7" s="325"/>
      <c r="X7" s="111"/>
      <c r="Y7" s="111"/>
      <c r="Z7" s="111"/>
    </row>
    <row r="8" spans="1:26" ht="21" customHeight="1" x14ac:dyDescent="0.3">
      <c r="A8" s="325"/>
      <c r="B8" s="1076">
        <f>IF(D8="","",B7+1)</f>
        <v>2</v>
      </c>
      <c r="C8" s="1076"/>
      <c r="D8" s="1080" t="str">
        <f>IF(ประเมินกิจกรรมพัฒนาผู้เรียน!$I$3="","","  " &amp; ประเมินกิจกรรมพัฒนาผู้เรียน!$I$3)</f>
        <v xml:space="preserve">  ก16902 ลูกเสือ-เนตรนารี 6</v>
      </c>
      <c r="E8" s="1080"/>
      <c r="F8" s="1080"/>
      <c r="G8" s="1080"/>
      <c r="H8" s="1080"/>
      <c r="I8" s="1080"/>
      <c r="J8" s="1080"/>
      <c r="K8" s="1080"/>
      <c r="L8" s="1080"/>
      <c r="M8" s="1080"/>
      <c r="N8" s="804" t="str">
        <f>IF(VLOOKUP(ปกสมุดรายงาน!$K$2,ประเมินกิจกรรมพัฒนาผู้เรียน!$D$7:$X$66,6,FALSE)="","",VLOOKUP(ปกสมุดรายงาน!$K$2,ประเมินกิจกรรมพัฒนาผู้เรียน!$D$7:$X$66,6,FALSE))</f>
        <v/>
      </c>
      <c r="O8" s="805"/>
      <c r="P8" s="806"/>
      <c r="Q8" s="804" t="str">
        <f>IF(VLOOKUP(ปกสมุดรายงาน!$K$2,ประเมินกิจกรรมพัฒนาผู้เรียน!$D$7:$X$66,7,FALSE)="","",VLOOKUP(ปกสมุดรายงาน!$K$2,ประเมินกิจกรรมพัฒนาผู้เรียน!$D$7:$X$66,7,FALSE))</f>
        <v/>
      </c>
      <c r="R8" s="805"/>
      <c r="S8" s="806"/>
      <c r="T8" s="804" t="str">
        <f>IF(VLOOKUP(ปกสมุดรายงาน!$K$2,ประเมินกิจกรรมพัฒนาผู้เรียน!$D$7:$X$66,8,FALSE)="","",VLOOKUP(ปกสมุดรายงาน!$K$2,ประเมินกิจกรรมพัฒนาผู้เรียน!$D$7:$X$66,8,FALSE))</f>
        <v/>
      </c>
      <c r="U8" s="805"/>
      <c r="V8" s="806"/>
      <c r="W8" s="325"/>
      <c r="X8" s="111"/>
      <c r="Y8" s="111"/>
      <c r="Z8" s="111"/>
    </row>
    <row r="9" spans="1:26" ht="21" customHeight="1" x14ac:dyDescent="0.3">
      <c r="A9" s="325"/>
      <c r="B9" s="1076">
        <f t="shared" ref="B9:B12" si="0">IF(D9="","",B8+1)</f>
        <v>3</v>
      </c>
      <c r="C9" s="1076"/>
      <c r="D9" s="1080" t="str">
        <f>IF(ประเมินกิจกรรมพัฒนาผู้เรียน!$L$3="","","  " &amp; ประเมินกิจกรรมพัฒนาผู้เรียน!$L$3)</f>
        <v xml:space="preserve">  ก16903 ชุมนุม</v>
      </c>
      <c r="E9" s="1080"/>
      <c r="F9" s="1080"/>
      <c r="G9" s="1080"/>
      <c r="H9" s="1080"/>
      <c r="I9" s="1080"/>
      <c r="J9" s="1080"/>
      <c r="K9" s="1080"/>
      <c r="L9" s="1080"/>
      <c r="M9" s="1080"/>
      <c r="N9" s="804" t="str">
        <f>IF(VLOOKUP(ปกสมุดรายงาน!$K$2,ประเมินกิจกรรมพัฒนาผู้เรียน!$D$7:$X$66,9,FALSE)="","",VLOOKUP(ปกสมุดรายงาน!$K$2,ประเมินกิจกรรมพัฒนาผู้เรียน!$D$7:$X$66,9,FALSE))</f>
        <v/>
      </c>
      <c r="O9" s="805"/>
      <c r="P9" s="806"/>
      <c r="Q9" s="804" t="str">
        <f>IF(VLOOKUP(ปกสมุดรายงาน!$K$2,ประเมินกิจกรรมพัฒนาผู้เรียน!$D$7:$X$66,10,FALSE)="","",VLOOKUP(ปกสมุดรายงาน!$K$2,ประเมินกิจกรรมพัฒนาผู้เรียน!$D$7:$X$66,10,FALSE))</f>
        <v/>
      </c>
      <c r="R9" s="805"/>
      <c r="S9" s="806"/>
      <c r="T9" s="804" t="str">
        <f>IF(VLOOKUP(ปกสมุดรายงาน!$K$2,ประเมินกิจกรรมพัฒนาผู้เรียน!$D$7:$X$66,11,FALSE)="","",VLOOKUP(ปกสมุดรายงาน!$K$2,ประเมินกิจกรรมพัฒนาผู้เรียน!$D$7:$X$66,11,FALSE))</f>
        <v/>
      </c>
      <c r="U9" s="805"/>
      <c r="V9" s="806"/>
      <c r="W9" s="325"/>
      <c r="X9" s="111"/>
      <c r="Y9" s="111"/>
      <c r="Z9" s="111"/>
    </row>
    <row r="10" spans="1:26" ht="21" customHeight="1" x14ac:dyDescent="0.3">
      <c r="A10" s="323"/>
      <c r="B10" s="1076">
        <f t="shared" si="0"/>
        <v>4</v>
      </c>
      <c r="C10" s="1076"/>
      <c r="D10" s="1080" t="str">
        <f>IF(ประเมินกิจกรรมพัฒนาผู้เรียน!$O$3="","","  " &amp; ประเมินกิจกรรมพัฒนาผู้เรียน!$O$3)</f>
        <v xml:space="preserve">  ก16904 กิจกรรมเพื่อสังคมและสาธารณประโยชน์</v>
      </c>
      <c r="E10" s="1080"/>
      <c r="F10" s="1080"/>
      <c r="G10" s="1080"/>
      <c r="H10" s="1080"/>
      <c r="I10" s="1080"/>
      <c r="J10" s="1080"/>
      <c r="K10" s="1080"/>
      <c r="L10" s="1080"/>
      <c r="M10" s="1080"/>
      <c r="N10" s="804" t="str">
        <f>IF(VLOOKUP(ปกสมุดรายงาน!$K$2,ประเมินกิจกรรมพัฒนาผู้เรียน!$D$7:$X$66,12,FALSE)="","",VLOOKUP(ปกสมุดรายงาน!$K$2,ประเมินกิจกรรมพัฒนาผู้เรียน!$D$7:$X$66,12,FALSE))</f>
        <v/>
      </c>
      <c r="O10" s="805"/>
      <c r="P10" s="806"/>
      <c r="Q10" s="804" t="str">
        <f>IF(VLOOKUP(ปกสมุดรายงาน!$K$2,ประเมินกิจกรรมพัฒนาผู้เรียน!$D$7:$X$66,13,FALSE)="","",VLOOKUP(ปกสมุดรายงาน!$K$2,ประเมินกิจกรรมพัฒนาผู้เรียน!$D$7:$X$66,13,FALSE))</f>
        <v/>
      </c>
      <c r="R10" s="805"/>
      <c r="S10" s="806"/>
      <c r="T10" s="804" t="str">
        <f>IF(VLOOKUP(ปกสมุดรายงาน!$K$2,ประเมินกิจกรรมพัฒนาผู้เรียน!$D$7:$X$66,14,FALSE)="","",VLOOKUP(ปกสมุดรายงาน!$K$2,ประเมินกิจกรรมพัฒนาผู้เรียน!$D$7:$X$66,14,FALSE))</f>
        <v/>
      </c>
      <c r="U10" s="805"/>
      <c r="V10" s="806"/>
      <c r="W10" s="323"/>
      <c r="X10" s="111"/>
      <c r="Y10" s="111"/>
      <c r="Z10" s="111"/>
    </row>
    <row r="11" spans="1:26" ht="21" customHeight="1" x14ac:dyDescent="0.3">
      <c r="A11" s="323"/>
      <c r="B11" s="1076" t="str">
        <f t="shared" si="0"/>
        <v/>
      </c>
      <c r="C11" s="1076"/>
      <c r="D11" s="1080" t="str">
        <f>IF(ประเมินกิจกรรมพัฒนาผู้เรียน!$R$3="","","  " &amp; ประเมินกิจกรรมพัฒนาผู้เรียน!$R$3)</f>
        <v/>
      </c>
      <c r="E11" s="1080"/>
      <c r="F11" s="1080"/>
      <c r="G11" s="1080"/>
      <c r="H11" s="1080"/>
      <c r="I11" s="1080"/>
      <c r="J11" s="1080"/>
      <c r="K11" s="1080"/>
      <c r="L11" s="1080"/>
      <c r="M11" s="1080"/>
      <c r="N11" s="804" t="str">
        <f>IF(VLOOKUP(ปกสมุดรายงาน!$K$2,ประเมินกิจกรรมพัฒนาผู้เรียน!$D$7:$X$66,15,FALSE)="","",VLOOKUP(ปกสมุดรายงาน!$K$2,ประเมินกิจกรรมพัฒนาผู้เรียน!$D$7:$X$66,15,FALSE))</f>
        <v/>
      </c>
      <c r="O11" s="805"/>
      <c r="P11" s="806"/>
      <c r="Q11" s="804" t="str">
        <f>IF(VLOOKUP(ปกสมุดรายงาน!$K$2,ประเมินกิจกรรมพัฒนาผู้เรียน!$D$7:$X$66,16,FALSE)="","",VLOOKUP(ปกสมุดรายงาน!$K$2,ประเมินกิจกรรมพัฒนาผู้เรียน!$D$7:$X$66,16,FALSE))</f>
        <v/>
      </c>
      <c r="R11" s="805"/>
      <c r="S11" s="806"/>
      <c r="T11" s="804" t="str">
        <f>IF(VLOOKUP(ปกสมุดรายงาน!$K$2,ประเมินกิจกรรมพัฒนาผู้เรียน!$D$7:$X$66,17,FALSE)="","",VLOOKUP(ปกสมุดรายงาน!$K$2,ประเมินกิจกรรมพัฒนาผู้เรียน!$D$7:$X$66,17,FALSE))</f>
        <v/>
      </c>
      <c r="U11" s="805"/>
      <c r="V11" s="806"/>
      <c r="W11" s="323"/>
      <c r="X11" s="111"/>
      <c r="Y11" s="111"/>
      <c r="Z11" s="111"/>
    </row>
    <row r="12" spans="1:26" ht="21" customHeight="1" x14ac:dyDescent="0.3">
      <c r="A12" s="323"/>
      <c r="B12" s="1076" t="str">
        <f t="shared" si="0"/>
        <v/>
      </c>
      <c r="C12" s="1076"/>
      <c r="D12" s="1080" t="str">
        <f>IF(ประเมินกิจกรรมพัฒนาผู้เรียน!$U$3="","","  " &amp; ประเมินกิจกรรมพัฒนาผู้เรียน!$U$3)</f>
        <v/>
      </c>
      <c r="E12" s="1080"/>
      <c r="F12" s="1080"/>
      <c r="G12" s="1080"/>
      <c r="H12" s="1080"/>
      <c r="I12" s="1080"/>
      <c r="J12" s="1080"/>
      <c r="K12" s="1080"/>
      <c r="L12" s="1080"/>
      <c r="M12" s="1080"/>
      <c r="N12" s="804" t="str">
        <f>IF(VLOOKUP(ปกสมุดรายงาน!$K$2,ประเมินกิจกรรมพัฒนาผู้เรียน!$D$7:$X$66,18,FALSE)="","",VLOOKUP(ปกสมุดรายงาน!$K$2,ประเมินกิจกรรมพัฒนาผู้เรียน!$D$7:$X$66,18,FALSE))</f>
        <v/>
      </c>
      <c r="O12" s="805"/>
      <c r="P12" s="806"/>
      <c r="Q12" s="804" t="str">
        <f>IF(VLOOKUP(ปกสมุดรายงาน!$K$2,ประเมินกิจกรรมพัฒนาผู้เรียน!$D$7:$X$66,19,FALSE)="","",VLOOKUP(ปกสมุดรายงาน!$K$2,ประเมินกิจกรรมพัฒนาผู้เรียน!$D$7:$X$66,19,FALSE))</f>
        <v/>
      </c>
      <c r="R12" s="805"/>
      <c r="S12" s="806"/>
      <c r="T12" s="804" t="str">
        <f>IF(VLOOKUP(ปกสมุดรายงาน!$K$2,ประเมินกิจกรรมพัฒนาผู้เรียน!$D$7:$X$66,20,FALSE)="","",VLOOKUP(ปกสมุดรายงาน!$K$2,ประเมินกิจกรรมพัฒนาผู้เรียน!$D$7:$X$66,20,FALSE))</f>
        <v/>
      </c>
      <c r="U12" s="805"/>
      <c r="V12" s="806"/>
      <c r="W12" s="323"/>
      <c r="X12" s="111"/>
      <c r="Y12" s="111"/>
      <c r="Z12" s="111"/>
    </row>
    <row r="13" spans="1:26" ht="21" customHeight="1" x14ac:dyDescent="0.35">
      <c r="A13" s="323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323"/>
      <c r="X13" s="111"/>
      <c r="Y13" s="111"/>
      <c r="Z13" s="111"/>
    </row>
    <row r="14" spans="1:26" ht="21" customHeight="1" x14ac:dyDescent="0.35">
      <c r="A14" s="445"/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326"/>
      <c r="X14" s="111"/>
      <c r="Y14" s="111"/>
      <c r="Z14" s="111"/>
    </row>
    <row r="15" spans="1:26" ht="21" customHeight="1" x14ac:dyDescent="0.3">
      <c r="A15" s="445"/>
      <c r="B15" s="636" t="s">
        <v>416</v>
      </c>
      <c r="C15" s="636"/>
      <c r="D15" s="636"/>
      <c r="E15" s="636"/>
      <c r="F15" s="636"/>
      <c r="G15" s="636"/>
      <c r="H15" s="636"/>
      <c r="I15" s="636"/>
      <c r="J15" s="636"/>
      <c r="K15" s="636"/>
      <c r="L15" s="636"/>
      <c r="M15" s="636"/>
      <c r="N15" s="636"/>
      <c r="O15" s="636"/>
      <c r="P15" s="636"/>
      <c r="Q15" s="636"/>
      <c r="R15" s="636"/>
      <c r="S15" s="636"/>
      <c r="T15" s="636"/>
      <c r="U15" s="636"/>
      <c r="V15" s="636"/>
      <c r="W15" s="326"/>
      <c r="X15" s="111"/>
      <c r="Y15" s="111"/>
      <c r="Z15" s="111"/>
    </row>
    <row r="16" spans="1:26" ht="21" customHeight="1" x14ac:dyDescent="0.3">
      <c r="A16" s="445"/>
      <c r="B16" s="1081"/>
      <c r="C16" s="1081"/>
      <c r="D16" s="1081"/>
      <c r="E16" s="1081"/>
      <c r="F16" s="1081"/>
      <c r="G16" s="1081"/>
      <c r="H16" s="1081"/>
      <c r="I16" s="1081"/>
      <c r="J16" s="1081"/>
      <c r="K16" s="1081"/>
      <c r="L16" s="1081"/>
      <c r="M16" s="1081"/>
      <c r="N16" s="1081"/>
      <c r="O16" s="1081"/>
      <c r="P16" s="1081"/>
      <c r="Q16" s="1081"/>
      <c r="R16" s="1081"/>
      <c r="S16" s="1081"/>
      <c r="T16" s="1081"/>
      <c r="U16" s="1081"/>
      <c r="V16" s="1081"/>
      <c r="W16" s="326"/>
      <c r="X16" s="111"/>
      <c r="Y16" s="111"/>
      <c r="Z16" s="111"/>
    </row>
    <row r="17" spans="1:26" ht="21" customHeight="1" x14ac:dyDescent="0.3">
      <c r="A17" s="445"/>
      <c r="B17" s="1065" t="s">
        <v>28</v>
      </c>
      <c r="C17" s="1067"/>
      <c r="D17" s="1042" t="s">
        <v>417</v>
      </c>
      <c r="E17" s="1042"/>
      <c r="F17" s="1042"/>
      <c r="G17" s="1082" t="s">
        <v>418</v>
      </c>
      <c r="H17" s="1082"/>
      <c r="I17" s="1082"/>
      <c r="J17" s="1082"/>
      <c r="K17" s="1082"/>
      <c r="L17" s="1082"/>
      <c r="M17" s="1082"/>
      <c r="N17" s="1082"/>
      <c r="O17" s="1082"/>
      <c r="P17" s="1082"/>
      <c r="Q17" s="1041" t="s">
        <v>293</v>
      </c>
      <c r="R17" s="1041"/>
      <c r="S17" s="1041"/>
      <c r="T17" s="1065" t="s">
        <v>294</v>
      </c>
      <c r="U17" s="1066"/>
      <c r="V17" s="1067"/>
      <c r="W17" s="326"/>
      <c r="X17" s="111"/>
      <c r="Y17" s="111"/>
      <c r="Z17" s="111"/>
    </row>
    <row r="18" spans="1:26" ht="21" customHeight="1" x14ac:dyDescent="0.3">
      <c r="A18" s="445"/>
      <c r="B18" s="1068"/>
      <c r="C18" s="1070"/>
      <c r="D18" s="1042"/>
      <c r="E18" s="1042"/>
      <c r="F18" s="1042"/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41"/>
      <c r="R18" s="1041"/>
      <c r="S18" s="1041"/>
      <c r="T18" s="1068"/>
      <c r="U18" s="1069"/>
      <c r="V18" s="1070"/>
      <c r="W18" s="326"/>
      <c r="X18" s="111"/>
      <c r="Y18" s="111"/>
      <c r="Z18" s="111"/>
    </row>
    <row r="19" spans="1:26" ht="21" customHeight="1" x14ac:dyDescent="0.3">
      <c r="A19" s="445"/>
      <c r="B19" s="1076" t="str">
        <f>IF(D19="","",1)</f>
        <v/>
      </c>
      <c r="C19" s="1076"/>
      <c r="D19" s="1072" t="str">
        <f>IF(ผลการทดสอบระดับระดับต่างๆ!G$2="","",ผลการทดสอบระดับระดับต่างๆ!G$2)</f>
        <v/>
      </c>
      <c r="E19" s="1072"/>
      <c r="F19" s="1072"/>
      <c r="G19" s="1077" t="str">
        <f>IF(ผลการทดสอบระดับระดับต่างๆ!G$3="","",ผลการทดสอบระดับระดับต่างๆ!G$3)</f>
        <v/>
      </c>
      <c r="H19" s="1078"/>
      <c r="I19" s="1078"/>
      <c r="J19" s="1078"/>
      <c r="K19" s="1078"/>
      <c r="L19" s="1078"/>
      <c r="M19" s="1078"/>
      <c r="N19" s="1078"/>
      <c r="O19" s="1078"/>
      <c r="P19" s="1079"/>
      <c r="Q19" s="1072" t="str">
        <f>IF(ผลการทดสอบระดับระดับต่างๆ!G$4="","",ผลการทดสอบระดับระดับต่างๆ!G$4)</f>
        <v/>
      </c>
      <c r="R19" s="1072"/>
      <c r="S19" s="1072"/>
      <c r="T19" s="1073" t="str">
        <f>IF(VLOOKUP(ปกสมุดรายงาน!$K$2,ผลการทดสอบระดับระดับต่างๆ!$D$6:$BM$65,6,FALSE)="","",VLOOKUP(ปกสมุดรายงาน!$K$2,ผลการทดสอบระดับระดับต่างๆ!$D$6:$BM$65,6,FALSE))</f>
        <v/>
      </c>
      <c r="U19" s="1074"/>
      <c r="V19" s="1075"/>
      <c r="W19" s="326"/>
      <c r="X19" s="111"/>
      <c r="Y19" s="111"/>
      <c r="Z19" s="111"/>
    </row>
    <row r="20" spans="1:26" ht="21" customHeight="1" x14ac:dyDescent="0.3">
      <c r="A20" s="445"/>
      <c r="B20" s="1076" t="str">
        <f>IF(D20="","",B19+1)</f>
        <v/>
      </c>
      <c r="C20" s="1076"/>
      <c r="D20" s="1072" t="str">
        <f>IF(ผลการทดสอบระดับระดับต่างๆ!K$2="","",ผลการทดสอบระดับระดับต่างๆ!K$2)</f>
        <v/>
      </c>
      <c r="E20" s="1072"/>
      <c r="F20" s="1072"/>
      <c r="G20" s="1077" t="str">
        <f>IF(ผลการทดสอบระดับระดับต่างๆ!K$3="","",ผลการทดสอบระดับระดับต่างๆ!K$3)</f>
        <v/>
      </c>
      <c r="H20" s="1078"/>
      <c r="I20" s="1078"/>
      <c r="J20" s="1078"/>
      <c r="K20" s="1078"/>
      <c r="L20" s="1078"/>
      <c r="M20" s="1078"/>
      <c r="N20" s="1078"/>
      <c r="O20" s="1078"/>
      <c r="P20" s="1079"/>
      <c r="Q20" s="1072" t="str">
        <f>IF(ผลการทดสอบระดับระดับต่างๆ!K$4="","",ผลการทดสอบระดับระดับต่างๆ!K$4)</f>
        <v/>
      </c>
      <c r="R20" s="1072"/>
      <c r="S20" s="1072"/>
      <c r="T20" s="1073" t="str">
        <f>IF(VLOOKUP(ปกสมุดรายงาน!$K$2,ผลการทดสอบระดับระดับต่างๆ!$D$6:$BM$65,10,FALSE)="","",VLOOKUP(ปกสมุดรายงาน!$K$2,ผลการทดสอบระดับระดับต่างๆ!$D$6:$BM$65,10,FALSE))</f>
        <v/>
      </c>
      <c r="U20" s="1074"/>
      <c r="V20" s="1075"/>
      <c r="W20" s="326"/>
      <c r="X20" s="111"/>
      <c r="Y20" s="111"/>
      <c r="Z20" s="111"/>
    </row>
    <row r="21" spans="1:26" ht="21" customHeight="1" x14ac:dyDescent="0.3">
      <c r="A21" s="445"/>
      <c r="B21" s="1076" t="str">
        <f t="shared" ref="B21:B33" si="1">IF(D21="","",B20+1)</f>
        <v/>
      </c>
      <c r="C21" s="1076"/>
      <c r="D21" s="1072" t="str">
        <f>IF(ผลการทดสอบระดับระดับต่างๆ!O$2="","",ผลการทดสอบระดับระดับต่างๆ!O$2)</f>
        <v/>
      </c>
      <c r="E21" s="1072"/>
      <c r="F21" s="1072"/>
      <c r="G21" s="1077" t="str">
        <f>IF(ผลการทดสอบระดับระดับต่างๆ!O$3="","",ผลการทดสอบระดับระดับต่างๆ!O$3)</f>
        <v/>
      </c>
      <c r="H21" s="1078"/>
      <c r="I21" s="1078"/>
      <c r="J21" s="1078"/>
      <c r="K21" s="1078"/>
      <c r="L21" s="1078"/>
      <c r="M21" s="1078"/>
      <c r="N21" s="1078"/>
      <c r="O21" s="1078"/>
      <c r="P21" s="1079"/>
      <c r="Q21" s="1072" t="str">
        <f>IF(ผลการทดสอบระดับระดับต่างๆ!O$4="","",ผลการทดสอบระดับระดับต่างๆ!O$4)</f>
        <v/>
      </c>
      <c r="R21" s="1072"/>
      <c r="S21" s="1072"/>
      <c r="T21" s="1073" t="str">
        <f>IF(VLOOKUP(ปกสมุดรายงาน!$K$2,ผลการทดสอบระดับระดับต่างๆ!$D$6:$BM$65,14,FALSE)="","",VLOOKUP(ปกสมุดรายงาน!$K$2,ผลการทดสอบระดับระดับต่างๆ!$D$6:$BM$65,14,FALSE))</f>
        <v/>
      </c>
      <c r="U21" s="1074"/>
      <c r="V21" s="1075"/>
      <c r="W21" s="326"/>
      <c r="X21" s="111"/>
      <c r="Y21" s="111"/>
      <c r="Z21" s="111"/>
    </row>
    <row r="22" spans="1:26" ht="21" customHeight="1" x14ac:dyDescent="0.3">
      <c r="A22" s="445"/>
      <c r="B22" s="1076" t="str">
        <f t="shared" si="1"/>
        <v/>
      </c>
      <c r="C22" s="1076"/>
      <c r="D22" s="1072" t="str">
        <f>IF(ผลการทดสอบระดับระดับต่างๆ!S$2="","",ผลการทดสอบระดับระดับต่างๆ!S$2)</f>
        <v/>
      </c>
      <c r="E22" s="1072"/>
      <c r="F22" s="1072"/>
      <c r="G22" s="1077" t="str">
        <f>IF(ผลการทดสอบระดับระดับต่างๆ!S$3="","",ผลการทดสอบระดับระดับต่างๆ!S$3)</f>
        <v/>
      </c>
      <c r="H22" s="1078"/>
      <c r="I22" s="1078"/>
      <c r="J22" s="1078"/>
      <c r="K22" s="1078"/>
      <c r="L22" s="1078"/>
      <c r="M22" s="1078"/>
      <c r="N22" s="1078"/>
      <c r="O22" s="1078"/>
      <c r="P22" s="1079"/>
      <c r="Q22" s="1072" t="str">
        <f>IF(ผลการทดสอบระดับระดับต่างๆ!S$4="","",ผลการทดสอบระดับระดับต่างๆ!S$4)</f>
        <v/>
      </c>
      <c r="R22" s="1072"/>
      <c r="S22" s="1072"/>
      <c r="T22" s="1073" t="str">
        <f>IF(VLOOKUP(ปกสมุดรายงาน!$K$2,ผลการทดสอบระดับระดับต่างๆ!$D$6:$BM$65,18,FALSE)="","",VLOOKUP(ปกสมุดรายงาน!$K$2,ผลการทดสอบระดับระดับต่างๆ!$D$6:$BM$65,18,FALSE))</f>
        <v/>
      </c>
      <c r="U22" s="1074"/>
      <c r="V22" s="1075"/>
      <c r="W22" s="326"/>
      <c r="X22" s="111"/>
      <c r="Y22" s="111"/>
      <c r="Z22" s="111"/>
    </row>
    <row r="23" spans="1:26" ht="21" customHeight="1" x14ac:dyDescent="0.3">
      <c r="A23" s="445"/>
      <c r="B23" s="1076" t="str">
        <f t="shared" si="1"/>
        <v/>
      </c>
      <c r="C23" s="1076"/>
      <c r="D23" s="1072" t="str">
        <f>IF(ผลการทดสอบระดับระดับต่างๆ!W$2="","",ผลการทดสอบระดับระดับต่างๆ!W$2)</f>
        <v/>
      </c>
      <c r="E23" s="1072"/>
      <c r="F23" s="1072"/>
      <c r="G23" s="1077" t="str">
        <f>IF(ผลการทดสอบระดับระดับต่างๆ!W$3="","",ผลการทดสอบระดับระดับต่างๆ!W$3)</f>
        <v/>
      </c>
      <c r="H23" s="1078"/>
      <c r="I23" s="1078"/>
      <c r="J23" s="1078"/>
      <c r="K23" s="1078"/>
      <c r="L23" s="1078"/>
      <c r="M23" s="1078"/>
      <c r="N23" s="1078"/>
      <c r="O23" s="1078"/>
      <c r="P23" s="1079"/>
      <c r="Q23" s="1072" t="str">
        <f>IF(ผลการทดสอบระดับระดับต่างๆ!W$4="","",ผลการทดสอบระดับระดับต่างๆ!W$4)</f>
        <v/>
      </c>
      <c r="R23" s="1072"/>
      <c r="S23" s="1072"/>
      <c r="T23" s="1073" t="str">
        <f>IF(VLOOKUP(ปกสมุดรายงาน!$K$2,ผลการทดสอบระดับระดับต่างๆ!$D$6:$BM$65,22,FALSE)="","",VLOOKUP(ปกสมุดรายงาน!$K$2,ผลการทดสอบระดับระดับต่างๆ!$D$6:$BM$65,22,FALSE))</f>
        <v/>
      </c>
      <c r="U23" s="1074"/>
      <c r="V23" s="1075"/>
      <c r="W23" s="326"/>
      <c r="X23" s="111"/>
      <c r="Y23" s="111"/>
      <c r="Z23" s="111"/>
    </row>
    <row r="24" spans="1:26" ht="21" customHeight="1" x14ac:dyDescent="0.3">
      <c r="A24" s="445"/>
      <c r="B24" s="1076" t="str">
        <f t="shared" si="1"/>
        <v/>
      </c>
      <c r="C24" s="1076"/>
      <c r="D24" s="1072" t="str">
        <f>IF(ผลการทดสอบระดับระดับต่างๆ!AA$2="","",ผลการทดสอบระดับระดับต่างๆ!AA$2)</f>
        <v/>
      </c>
      <c r="E24" s="1072"/>
      <c r="F24" s="1072"/>
      <c r="G24" s="1077" t="str">
        <f>IF(ผลการทดสอบระดับระดับต่างๆ!AA$3="","",ผลการทดสอบระดับระดับต่างๆ!AA$3)</f>
        <v/>
      </c>
      <c r="H24" s="1078"/>
      <c r="I24" s="1078"/>
      <c r="J24" s="1078"/>
      <c r="K24" s="1078"/>
      <c r="L24" s="1078"/>
      <c r="M24" s="1078"/>
      <c r="N24" s="1078"/>
      <c r="O24" s="1078"/>
      <c r="P24" s="1079"/>
      <c r="Q24" s="1072" t="str">
        <f>IF(ผลการทดสอบระดับระดับต่างๆ!AA$4="","",ผลการทดสอบระดับระดับต่างๆ!AA$4)</f>
        <v/>
      </c>
      <c r="R24" s="1072"/>
      <c r="S24" s="1072"/>
      <c r="T24" s="1073" t="str">
        <f>IF(VLOOKUP(ปกสมุดรายงาน!$K$2,ผลการทดสอบระดับระดับต่างๆ!$D$6:$BM$65,26,FALSE)="","",VLOOKUP(ปกสมุดรายงาน!$K$2,ผลการทดสอบระดับระดับต่างๆ!$D$6:$BM$65,26,FALSE))</f>
        <v/>
      </c>
      <c r="U24" s="1074"/>
      <c r="V24" s="1075"/>
      <c r="W24" s="326"/>
      <c r="X24" s="111"/>
      <c r="Y24" s="111"/>
      <c r="Z24" s="111"/>
    </row>
    <row r="25" spans="1:26" ht="21" customHeight="1" x14ac:dyDescent="0.3">
      <c r="A25" s="445"/>
      <c r="B25" s="1076" t="str">
        <f t="shared" si="1"/>
        <v/>
      </c>
      <c r="C25" s="1076"/>
      <c r="D25" s="1072" t="str">
        <f>IF(ผลการทดสอบระดับระดับต่างๆ!AE$2="","",ผลการทดสอบระดับระดับต่างๆ!AE$2)</f>
        <v/>
      </c>
      <c r="E25" s="1072"/>
      <c r="F25" s="1072"/>
      <c r="G25" s="1077" t="str">
        <f>IF(ผลการทดสอบระดับระดับต่างๆ!AE$3="","",ผลการทดสอบระดับระดับต่างๆ!AE$3)</f>
        <v/>
      </c>
      <c r="H25" s="1078"/>
      <c r="I25" s="1078"/>
      <c r="J25" s="1078"/>
      <c r="K25" s="1078"/>
      <c r="L25" s="1078"/>
      <c r="M25" s="1078"/>
      <c r="N25" s="1078"/>
      <c r="O25" s="1078"/>
      <c r="P25" s="1079"/>
      <c r="Q25" s="1072" t="str">
        <f>IF(ผลการทดสอบระดับระดับต่างๆ!AE$4="","",ผลการทดสอบระดับระดับต่างๆ!AE$4)</f>
        <v/>
      </c>
      <c r="R25" s="1072"/>
      <c r="S25" s="1072"/>
      <c r="T25" s="1073" t="str">
        <f>IF(VLOOKUP(ปกสมุดรายงาน!$K$2,ผลการทดสอบระดับระดับต่างๆ!$D$6:$BM$65,30,FALSE)="","",VLOOKUP(ปกสมุดรายงาน!$K$2,ผลการทดสอบระดับระดับต่างๆ!$D$6:$BM$65,30,FALSE))</f>
        <v/>
      </c>
      <c r="U25" s="1074"/>
      <c r="V25" s="1075"/>
      <c r="W25" s="326"/>
      <c r="X25" s="111"/>
      <c r="Y25" s="111"/>
      <c r="Z25" s="111"/>
    </row>
    <row r="26" spans="1:26" ht="21" customHeight="1" x14ac:dyDescent="0.3">
      <c r="A26" s="445"/>
      <c r="B26" s="1076" t="str">
        <f t="shared" si="1"/>
        <v/>
      </c>
      <c r="C26" s="1076"/>
      <c r="D26" s="1072" t="str">
        <f>IF(ผลการทดสอบระดับระดับต่างๆ!AI$2="","",ผลการทดสอบระดับระดับต่างๆ!AI$2)</f>
        <v/>
      </c>
      <c r="E26" s="1072"/>
      <c r="F26" s="1072"/>
      <c r="G26" s="1077" t="str">
        <f>IF(ผลการทดสอบระดับระดับต่างๆ!AI$3="","",ผลการทดสอบระดับระดับต่างๆ!AI$3)</f>
        <v/>
      </c>
      <c r="H26" s="1078"/>
      <c r="I26" s="1078"/>
      <c r="J26" s="1078"/>
      <c r="K26" s="1078"/>
      <c r="L26" s="1078"/>
      <c r="M26" s="1078"/>
      <c r="N26" s="1078"/>
      <c r="O26" s="1078"/>
      <c r="P26" s="1079"/>
      <c r="Q26" s="1072" t="str">
        <f>IF(ผลการทดสอบระดับระดับต่างๆ!AI$4="","",ผลการทดสอบระดับระดับต่างๆ!AI$4)</f>
        <v/>
      </c>
      <c r="R26" s="1072"/>
      <c r="S26" s="1072"/>
      <c r="T26" s="1073" t="str">
        <f>IF(VLOOKUP(ปกสมุดรายงาน!$K$2,ผลการทดสอบระดับระดับต่างๆ!$D$6:$BM$65,34,FALSE)="","",VLOOKUP(ปกสมุดรายงาน!$K$2,ผลการทดสอบระดับระดับต่างๆ!$D$6:$BM$65,34,FALSE))</f>
        <v/>
      </c>
      <c r="U26" s="1074"/>
      <c r="V26" s="1075"/>
      <c r="W26" s="326"/>
      <c r="X26" s="111"/>
      <c r="Y26" s="111"/>
      <c r="Z26" s="111"/>
    </row>
    <row r="27" spans="1:26" ht="21" customHeight="1" x14ac:dyDescent="0.3">
      <c r="A27" s="445"/>
      <c r="B27" s="1076" t="str">
        <f t="shared" si="1"/>
        <v/>
      </c>
      <c r="C27" s="1076"/>
      <c r="D27" s="1072" t="str">
        <f>IF(ผลการทดสอบระดับระดับต่างๆ!AM$2="","",ผลการทดสอบระดับระดับต่างๆ!AM$2)</f>
        <v/>
      </c>
      <c r="E27" s="1072"/>
      <c r="F27" s="1072"/>
      <c r="G27" s="1077" t="str">
        <f>IF(ผลการทดสอบระดับระดับต่างๆ!AM$3="","",ผลการทดสอบระดับระดับต่างๆ!AM$3)</f>
        <v/>
      </c>
      <c r="H27" s="1078"/>
      <c r="I27" s="1078"/>
      <c r="J27" s="1078"/>
      <c r="K27" s="1078"/>
      <c r="L27" s="1078"/>
      <c r="M27" s="1078"/>
      <c r="N27" s="1078"/>
      <c r="O27" s="1078"/>
      <c r="P27" s="1079"/>
      <c r="Q27" s="1072" t="str">
        <f>IF(ผลการทดสอบระดับระดับต่างๆ!AM$4="","",ผลการทดสอบระดับระดับต่างๆ!AM$4)</f>
        <v/>
      </c>
      <c r="R27" s="1072"/>
      <c r="S27" s="1072"/>
      <c r="T27" s="1073" t="str">
        <f>IF(VLOOKUP(ปกสมุดรายงาน!$K$2,ผลการทดสอบระดับระดับต่างๆ!$D$6:$BM$65,38,FALSE)="","",VLOOKUP(ปกสมุดรายงาน!$K$2,ผลการทดสอบระดับระดับต่างๆ!$D$6:$BM$65,38,FALSE))</f>
        <v/>
      </c>
      <c r="U27" s="1074"/>
      <c r="V27" s="1075"/>
      <c r="W27" s="326"/>
      <c r="X27" s="111"/>
      <c r="Y27" s="111"/>
      <c r="Z27" s="111"/>
    </row>
    <row r="28" spans="1:26" ht="21" customHeight="1" x14ac:dyDescent="0.3">
      <c r="A28" s="445"/>
      <c r="B28" s="1076" t="str">
        <f t="shared" si="1"/>
        <v/>
      </c>
      <c r="C28" s="1076"/>
      <c r="D28" s="1072" t="str">
        <f>IF(ผลการทดสอบระดับระดับต่างๆ!AQ$2="","",ผลการทดสอบระดับระดับต่างๆ!AQ$2)</f>
        <v/>
      </c>
      <c r="E28" s="1072"/>
      <c r="F28" s="1072"/>
      <c r="G28" s="1077" t="str">
        <f>IF(ผลการทดสอบระดับระดับต่างๆ!AQ$3="","",ผลการทดสอบระดับระดับต่างๆ!AQ$3)</f>
        <v/>
      </c>
      <c r="H28" s="1078"/>
      <c r="I28" s="1078"/>
      <c r="J28" s="1078"/>
      <c r="K28" s="1078"/>
      <c r="L28" s="1078"/>
      <c r="M28" s="1078"/>
      <c r="N28" s="1078"/>
      <c r="O28" s="1078"/>
      <c r="P28" s="1079"/>
      <c r="Q28" s="1072" t="str">
        <f>IF(ผลการทดสอบระดับระดับต่างๆ!AQ$4="","",ผลการทดสอบระดับระดับต่างๆ!AQ$4)</f>
        <v/>
      </c>
      <c r="R28" s="1072"/>
      <c r="S28" s="1072"/>
      <c r="T28" s="1073" t="str">
        <f>IF(VLOOKUP(ปกสมุดรายงาน!$K$2,ผลการทดสอบระดับระดับต่างๆ!$D$6:$BM$65,42,FALSE)="","",VLOOKUP(ปกสมุดรายงาน!$K$2,ผลการทดสอบระดับระดับต่างๆ!$D$6:$BM$65,42,FALSE))</f>
        <v/>
      </c>
      <c r="U28" s="1074"/>
      <c r="V28" s="1075"/>
      <c r="W28" s="326"/>
      <c r="X28" s="111"/>
      <c r="Y28" s="111"/>
      <c r="Z28" s="111"/>
    </row>
    <row r="29" spans="1:26" ht="21" customHeight="1" x14ac:dyDescent="0.3">
      <c r="A29" s="323"/>
      <c r="B29" s="1076" t="str">
        <f t="shared" si="1"/>
        <v/>
      </c>
      <c r="C29" s="1076"/>
      <c r="D29" s="1072" t="str">
        <f>IF(ผลการทดสอบระดับระดับต่างๆ!AU$2="","",ผลการทดสอบระดับระดับต่างๆ!AU$2)</f>
        <v/>
      </c>
      <c r="E29" s="1072"/>
      <c r="F29" s="1072"/>
      <c r="G29" s="1077" t="str">
        <f>IF(ผลการทดสอบระดับระดับต่างๆ!AU$3="","",ผลการทดสอบระดับระดับต่างๆ!AU$3)</f>
        <v/>
      </c>
      <c r="H29" s="1078"/>
      <c r="I29" s="1078"/>
      <c r="J29" s="1078"/>
      <c r="K29" s="1078"/>
      <c r="L29" s="1078"/>
      <c r="M29" s="1078"/>
      <c r="N29" s="1078"/>
      <c r="O29" s="1078"/>
      <c r="P29" s="1079"/>
      <c r="Q29" s="1072" t="str">
        <f>IF(ผลการทดสอบระดับระดับต่างๆ!AU$4="","",ผลการทดสอบระดับระดับต่างๆ!AU$4)</f>
        <v/>
      </c>
      <c r="R29" s="1072"/>
      <c r="S29" s="1072"/>
      <c r="T29" s="1073" t="str">
        <f>IF(VLOOKUP(ปกสมุดรายงาน!$K$2,ผลการทดสอบระดับระดับต่างๆ!$D$6:$BM$65,46,FALSE)="","",VLOOKUP(ปกสมุดรายงาน!$K$2,ผลการทดสอบระดับระดับต่างๆ!$D$6:$BM$65,46,FALSE))</f>
        <v/>
      </c>
      <c r="U29" s="1074"/>
      <c r="V29" s="1075"/>
      <c r="W29" s="323"/>
      <c r="X29" s="111"/>
      <c r="Y29" s="111"/>
      <c r="Z29" s="111"/>
    </row>
    <row r="30" spans="1:26" ht="21" customHeight="1" x14ac:dyDescent="0.3">
      <c r="A30" s="323"/>
      <c r="B30" s="1076" t="str">
        <f t="shared" si="1"/>
        <v/>
      </c>
      <c r="C30" s="1076"/>
      <c r="D30" s="1072" t="str">
        <f>IF(ผลการทดสอบระดับระดับต่างๆ!AY$2="","",ผลการทดสอบระดับระดับต่างๆ!AY$2)</f>
        <v/>
      </c>
      <c r="E30" s="1072"/>
      <c r="F30" s="1072"/>
      <c r="G30" s="1077" t="str">
        <f>IF(ผลการทดสอบระดับระดับต่างๆ!AY$3="","",ผลการทดสอบระดับระดับต่างๆ!AY$3)</f>
        <v/>
      </c>
      <c r="H30" s="1078"/>
      <c r="I30" s="1078"/>
      <c r="J30" s="1078"/>
      <c r="K30" s="1078"/>
      <c r="L30" s="1078"/>
      <c r="M30" s="1078"/>
      <c r="N30" s="1078"/>
      <c r="O30" s="1078"/>
      <c r="P30" s="1079"/>
      <c r="Q30" s="1072" t="str">
        <f>IF(ผลการทดสอบระดับระดับต่างๆ!AY$4="","",ผลการทดสอบระดับระดับต่างๆ!AY$4)</f>
        <v/>
      </c>
      <c r="R30" s="1072"/>
      <c r="S30" s="1072"/>
      <c r="T30" s="1073" t="str">
        <f>IF(VLOOKUP(ปกสมุดรายงาน!$K$2,ผลการทดสอบระดับระดับต่างๆ!$D$6:$BM$65,50,FALSE)="","",VLOOKUP(ปกสมุดรายงาน!$K$2,ผลการทดสอบระดับระดับต่างๆ!$D$6:$BM$65,50,FALSE))</f>
        <v/>
      </c>
      <c r="U30" s="1074"/>
      <c r="V30" s="1075"/>
      <c r="W30" s="323"/>
      <c r="X30" s="111"/>
      <c r="Y30" s="111"/>
      <c r="Z30" s="111"/>
    </row>
    <row r="31" spans="1:26" ht="21" customHeight="1" x14ac:dyDescent="0.3">
      <c r="A31" s="323"/>
      <c r="B31" s="1076" t="str">
        <f t="shared" si="1"/>
        <v/>
      </c>
      <c r="C31" s="1076"/>
      <c r="D31" s="1072" t="str">
        <f>IF(ผลการทดสอบระดับระดับต่างๆ!BC$2="","",ผลการทดสอบระดับระดับต่างๆ!BC$2)</f>
        <v/>
      </c>
      <c r="E31" s="1072"/>
      <c r="F31" s="1072"/>
      <c r="G31" s="1077" t="str">
        <f>IF(ผลการทดสอบระดับระดับต่างๆ!BC$3="","",ผลการทดสอบระดับระดับต่างๆ!BC$3)</f>
        <v/>
      </c>
      <c r="H31" s="1078"/>
      <c r="I31" s="1078"/>
      <c r="J31" s="1078"/>
      <c r="K31" s="1078"/>
      <c r="L31" s="1078"/>
      <c r="M31" s="1078"/>
      <c r="N31" s="1078"/>
      <c r="O31" s="1078"/>
      <c r="P31" s="1079"/>
      <c r="Q31" s="1072" t="str">
        <f>IF(ผลการทดสอบระดับระดับต่างๆ!BC$4="","",ผลการทดสอบระดับระดับต่างๆ!BC$4)</f>
        <v/>
      </c>
      <c r="R31" s="1072"/>
      <c r="S31" s="1072"/>
      <c r="T31" s="1073" t="str">
        <f>IF(VLOOKUP(ปกสมุดรายงาน!$K$2,ผลการทดสอบระดับระดับต่างๆ!$D$6:$BM$65,54,FALSE)="","",VLOOKUP(ปกสมุดรายงาน!$K$2,ผลการทดสอบระดับระดับต่างๆ!$D$6:$BM$65,54,FALSE))</f>
        <v/>
      </c>
      <c r="U31" s="1074"/>
      <c r="V31" s="1075"/>
      <c r="W31" s="326"/>
      <c r="X31" s="111"/>
      <c r="Y31" s="111"/>
      <c r="Z31" s="111"/>
    </row>
    <row r="32" spans="1:26" ht="21" customHeight="1" x14ac:dyDescent="0.3">
      <c r="A32" s="323"/>
      <c r="B32" s="1076" t="str">
        <f t="shared" si="1"/>
        <v/>
      </c>
      <c r="C32" s="1076"/>
      <c r="D32" s="1072" t="str">
        <f>IF(ผลการทดสอบระดับระดับต่างๆ!BG$2="","",ผลการทดสอบระดับระดับต่างๆ!BG$2)</f>
        <v/>
      </c>
      <c r="E32" s="1072"/>
      <c r="F32" s="1072"/>
      <c r="G32" s="1077" t="str">
        <f>IF(ผลการทดสอบระดับระดับต่างๆ!BG$3="","",ผลการทดสอบระดับระดับต่างๆ!BG$3)</f>
        <v/>
      </c>
      <c r="H32" s="1078"/>
      <c r="I32" s="1078"/>
      <c r="J32" s="1078"/>
      <c r="K32" s="1078"/>
      <c r="L32" s="1078"/>
      <c r="M32" s="1078"/>
      <c r="N32" s="1078"/>
      <c r="O32" s="1078"/>
      <c r="P32" s="1079"/>
      <c r="Q32" s="1072" t="str">
        <f>IF(ผลการทดสอบระดับระดับต่างๆ!BG$4="","",ผลการทดสอบระดับระดับต่างๆ!BG$4)</f>
        <v/>
      </c>
      <c r="R32" s="1072"/>
      <c r="S32" s="1072"/>
      <c r="T32" s="1073" t="str">
        <f>IF(VLOOKUP(ปกสมุดรายงาน!$K$2,ผลการทดสอบระดับระดับต่างๆ!$D$6:$BM$65,58,FALSE)="","",VLOOKUP(ปกสมุดรายงาน!$K$2,ผลการทดสอบระดับระดับต่างๆ!$D$6:$BM$65,58,FALSE))</f>
        <v/>
      </c>
      <c r="U32" s="1074"/>
      <c r="V32" s="1075"/>
      <c r="W32" s="326"/>
      <c r="X32" s="111"/>
      <c r="Y32" s="111"/>
      <c r="Z32" s="111"/>
    </row>
    <row r="33" spans="1:26" ht="21" customHeight="1" x14ac:dyDescent="0.3">
      <c r="A33" s="323"/>
      <c r="B33" s="1076" t="str">
        <f t="shared" si="1"/>
        <v/>
      </c>
      <c r="C33" s="1076"/>
      <c r="D33" s="1072" t="str">
        <f>IF(ผลการทดสอบระดับระดับต่างๆ!BK$2="","",ผลการทดสอบระดับระดับต่างๆ!BK$2)</f>
        <v/>
      </c>
      <c r="E33" s="1072"/>
      <c r="F33" s="1072"/>
      <c r="G33" s="1077" t="str">
        <f>IF(ผลการทดสอบระดับระดับต่างๆ!BK$3="","",ผลการทดสอบระดับระดับต่างๆ!BK$3)</f>
        <v/>
      </c>
      <c r="H33" s="1078"/>
      <c r="I33" s="1078"/>
      <c r="J33" s="1078"/>
      <c r="K33" s="1078"/>
      <c r="L33" s="1078"/>
      <c r="M33" s="1078"/>
      <c r="N33" s="1078"/>
      <c r="O33" s="1078"/>
      <c r="P33" s="1079"/>
      <c r="Q33" s="1072" t="str">
        <f>IF(ผลการทดสอบระดับระดับต่างๆ!BK$4="","",ผลการทดสอบระดับระดับต่างๆ!BK$4)</f>
        <v/>
      </c>
      <c r="R33" s="1072"/>
      <c r="S33" s="1072"/>
      <c r="T33" s="1073" t="str">
        <f>IF(VLOOKUP(ปกสมุดรายงาน!$K$2,ผลการทดสอบระดับระดับต่างๆ!$D$6:$BM$65,62,FALSE)="","",VLOOKUP(ปกสมุดรายงาน!$K$2,ผลการทดสอบระดับระดับต่างๆ!$D$6:$BM$65,62,FALSE))</f>
        <v/>
      </c>
      <c r="U33" s="1074"/>
      <c r="V33" s="1075"/>
      <c r="W33" s="324"/>
      <c r="X33" s="111"/>
      <c r="Y33" s="111"/>
      <c r="Z33" s="111"/>
    </row>
    <row r="34" spans="1:26" ht="21" customHeight="1" x14ac:dyDescent="0.3">
      <c r="A34" s="323"/>
      <c r="B34" s="323"/>
      <c r="C34" s="323"/>
      <c r="D34" s="323"/>
      <c r="E34" s="323"/>
      <c r="F34" s="323"/>
      <c r="G34" s="332"/>
      <c r="H34" s="444"/>
      <c r="I34" s="444"/>
      <c r="J34" s="332"/>
      <c r="K34" s="444"/>
      <c r="L34" s="444"/>
      <c r="M34" s="332"/>
      <c r="N34" s="444"/>
      <c r="O34" s="324"/>
      <c r="P34" s="324"/>
      <c r="Q34" s="324"/>
      <c r="R34" s="324"/>
      <c r="S34" s="324"/>
      <c r="T34" s="324"/>
      <c r="U34" s="324"/>
      <c r="V34" s="324"/>
      <c r="W34" s="324"/>
      <c r="X34" s="111"/>
      <c r="Y34" s="111"/>
      <c r="Z34" s="111"/>
    </row>
  </sheetData>
  <protectedRanges>
    <protectedRange sqref="Y1" name="ช่วง4"/>
  </protectedRanges>
  <mergeCells count="118">
    <mergeCell ref="Q21:S21"/>
    <mergeCell ref="T21:V21"/>
    <mergeCell ref="B22:C22"/>
    <mergeCell ref="Q22:S22"/>
    <mergeCell ref="T22:V22"/>
    <mergeCell ref="B19:C19"/>
    <mergeCell ref="Q19:S19"/>
    <mergeCell ref="T19:V19"/>
    <mergeCell ref="B20:C20"/>
    <mergeCell ref="Q20:S20"/>
    <mergeCell ref="T20:V20"/>
    <mergeCell ref="D20:F20"/>
    <mergeCell ref="G20:P20"/>
    <mergeCell ref="D21:F21"/>
    <mergeCell ref="G21:P21"/>
    <mergeCell ref="D22:F22"/>
    <mergeCell ref="G22:P22"/>
    <mergeCell ref="B21:C21"/>
    <mergeCell ref="T29:V29"/>
    <mergeCell ref="B30:C30"/>
    <mergeCell ref="D30:F30"/>
    <mergeCell ref="G30:P30"/>
    <mergeCell ref="Q30:S30"/>
    <mergeCell ref="T30:V30"/>
    <mergeCell ref="B25:C25"/>
    <mergeCell ref="D25:F25"/>
    <mergeCell ref="G25:P25"/>
    <mergeCell ref="Q25:S25"/>
    <mergeCell ref="T25:V25"/>
    <mergeCell ref="B26:C26"/>
    <mergeCell ref="D26:F26"/>
    <mergeCell ref="G26:P26"/>
    <mergeCell ref="Q26:S26"/>
    <mergeCell ref="T26:V26"/>
    <mergeCell ref="B27:C27"/>
    <mergeCell ref="D27:F27"/>
    <mergeCell ref="G27:P27"/>
    <mergeCell ref="Q27:S27"/>
    <mergeCell ref="T27:V27"/>
    <mergeCell ref="B28:C28"/>
    <mergeCell ref="D28:F28"/>
    <mergeCell ref="G28:P28"/>
    <mergeCell ref="B3:V4"/>
    <mergeCell ref="B5:C6"/>
    <mergeCell ref="D5:M6"/>
    <mergeCell ref="N5:S5"/>
    <mergeCell ref="T5:V6"/>
    <mergeCell ref="B33:C33"/>
    <mergeCell ref="D33:F33"/>
    <mergeCell ref="G33:P33"/>
    <mergeCell ref="Q33:S33"/>
    <mergeCell ref="T33:V33"/>
    <mergeCell ref="B31:C31"/>
    <mergeCell ref="D31:F31"/>
    <mergeCell ref="G31:P31"/>
    <mergeCell ref="Q31:S31"/>
    <mergeCell ref="T31:V31"/>
    <mergeCell ref="B32:C32"/>
    <mergeCell ref="D32:F32"/>
    <mergeCell ref="G32:P32"/>
    <mergeCell ref="Q32:S32"/>
    <mergeCell ref="T32:V32"/>
    <mergeCell ref="B29:C29"/>
    <mergeCell ref="D29:F29"/>
    <mergeCell ref="G29:P29"/>
    <mergeCell ref="Q29:S29"/>
    <mergeCell ref="T7:V7"/>
    <mergeCell ref="B8:C8"/>
    <mergeCell ref="D8:M8"/>
    <mergeCell ref="N8:P8"/>
    <mergeCell ref="Q8:S8"/>
    <mergeCell ref="T8:V8"/>
    <mergeCell ref="N6:P6"/>
    <mergeCell ref="Q6:S6"/>
    <mergeCell ref="B7:C7"/>
    <mergeCell ref="D7:M7"/>
    <mergeCell ref="N7:P7"/>
    <mergeCell ref="Q7:S7"/>
    <mergeCell ref="B9:C9"/>
    <mergeCell ref="D9:M9"/>
    <mergeCell ref="N9:P9"/>
    <mergeCell ref="Q9:S9"/>
    <mergeCell ref="T9:V9"/>
    <mergeCell ref="B10:C10"/>
    <mergeCell ref="D10:M10"/>
    <mergeCell ref="N10:P10"/>
    <mergeCell ref="Q10:S10"/>
    <mergeCell ref="T10:V10"/>
    <mergeCell ref="Q17:S18"/>
    <mergeCell ref="T17:V18"/>
    <mergeCell ref="D19:F19"/>
    <mergeCell ref="G19:P19"/>
    <mergeCell ref="B11:C11"/>
    <mergeCell ref="D11:M11"/>
    <mergeCell ref="N11:P11"/>
    <mergeCell ref="Q11:S11"/>
    <mergeCell ref="T11:V11"/>
    <mergeCell ref="B12:C12"/>
    <mergeCell ref="D12:M12"/>
    <mergeCell ref="N12:P12"/>
    <mergeCell ref="Q12:S12"/>
    <mergeCell ref="T12:V12"/>
    <mergeCell ref="B15:V16"/>
    <mergeCell ref="B17:C18"/>
    <mergeCell ref="D17:F18"/>
    <mergeCell ref="G17:P18"/>
    <mergeCell ref="Q28:S28"/>
    <mergeCell ref="T28:V28"/>
    <mergeCell ref="B23:C23"/>
    <mergeCell ref="D23:F23"/>
    <mergeCell ref="G23:P23"/>
    <mergeCell ref="Q23:S23"/>
    <mergeCell ref="T23:V23"/>
    <mergeCell ref="B24:C24"/>
    <mergeCell ref="D24:F24"/>
    <mergeCell ref="G24:P24"/>
    <mergeCell ref="Q24:S24"/>
    <mergeCell ref="T24:V2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EF340A-1C82-4DBF-AB79-0310DCE4C0A2}">
          <x14:formula1>
            <xm:f>รายการ!$K$2:$K$37</xm:f>
          </x14:formula1>
          <xm:sqref>Y1</xm:sqref>
        </x14:dataValidation>
      </x14:dataValidations>
    </ext>
  </extLst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A6C4F-186A-40C1-A04B-DA31976F47BF}">
  <sheetPr codeName="ShtPP6P7">
    <pageSetUpPr fitToPage="1"/>
  </sheetPr>
  <dimension ref="A1:Z34"/>
  <sheetViews>
    <sheetView workbookViewId="0"/>
  </sheetViews>
  <sheetFormatPr defaultColWidth="5.625" defaultRowHeight="18.75" x14ac:dyDescent="0.3"/>
  <cols>
    <col min="1" max="1" width="2.625" style="1" customWidth="1"/>
    <col min="2" max="3" width="3.125" style="1" customWidth="1"/>
    <col min="4" max="23" width="3.625" style="1" customWidth="1"/>
    <col min="24" max="24" width="8.625" style="1" customWidth="1"/>
    <col min="25" max="25" width="23.75" style="1" customWidth="1"/>
    <col min="26" max="26" width="9.75" style="1" customWidth="1"/>
    <col min="27" max="16384" width="5.625" style="1"/>
  </cols>
  <sheetData>
    <row r="1" spans="1:26" ht="26.25" customHeight="1" x14ac:dyDescent="0.35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446"/>
      <c r="O1" s="165"/>
      <c r="P1" s="165"/>
      <c r="Q1" s="165"/>
      <c r="R1" s="165"/>
      <c r="S1" s="165"/>
      <c r="T1" s="165"/>
      <c r="U1" s="165"/>
      <c r="V1" s="165"/>
      <c r="W1" s="322">
        <v>7</v>
      </c>
      <c r="X1" s="469" t="s">
        <v>179</v>
      </c>
      <c r="Y1" s="465" t="s">
        <v>177</v>
      </c>
      <c r="Z1" s="453" t="str">
        <f>_xlfn.IFNA(IF(VLOOKUP(Y1,รายการ!$K$1:$L$37,2,FALSE)="","",HYPERLINK("#" &amp; VLOOKUP(Y1,รายการ!$K$1:$L$37,2,FALSE)  &amp; "","คลิก")),"")</f>
        <v>คลิก</v>
      </c>
    </row>
    <row r="2" spans="1:26" ht="21" customHeight="1" x14ac:dyDescent="0.3">
      <c r="A2" s="323"/>
      <c r="B2" s="636" t="s">
        <v>419</v>
      </c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324"/>
      <c r="X2" s="111"/>
      <c r="Y2" s="111"/>
      <c r="Z2" s="111"/>
    </row>
    <row r="3" spans="1:26" ht="21" customHeight="1" x14ac:dyDescent="0.3">
      <c r="A3" s="323"/>
      <c r="B3" s="636"/>
      <c r="C3" s="636"/>
      <c r="D3" s="636"/>
      <c r="E3" s="636"/>
      <c r="F3" s="636"/>
      <c r="G3" s="636"/>
      <c r="H3" s="636"/>
      <c r="I3" s="636"/>
      <c r="J3" s="636"/>
      <c r="K3" s="636"/>
      <c r="L3" s="636"/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324"/>
      <c r="X3" s="111"/>
      <c r="Y3" s="111"/>
      <c r="Z3" s="111"/>
    </row>
    <row r="4" spans="1:26" ht="21" customHeight="1" x14ac:dyDescent="0.3">
      <c r="A4" s="323"/>
      <c r="B4" s="1001" t="s">
        <v>420</v>
      </c>
      <c r="C4" s="1002"/>
      <c r="D4" s="1002"/>
      <c r="E4" s="1003"/>
      <c r="F4" s="1002" t="s">
        <v>419</v>
      </c>
      <c r="G4" s="1002"/>
      <c r="H4" s="1002"/>
      <c r="I4" s="1002"/>
      <c r="J4" s="1002"/>
      <c r="K4" s="1002"/>
      <c r="L4" s="1002"/>
      <c r="M4" s="1002"/>
      <c r="N4" s="1002"/>
      <c r="O4" s="1002"/>
      <c r="P4" s="1002"/>
      <c r="Q4" s="1002"/>
      <c r="R4" s="1002"/>
      <c r="S4" s="1002"/>
      <c r="T4" s="1002"/>
      <c r="U4" s="1002"/>
      <c r="V4" s="1003"/>
      <c r="W4" s="324"/>
      <c r="X4" s="111"/>
      <c r="Y4" s="111"/>
      <c r="Z4" s="111"/>
    </row>
    <row r="5" spans="1:26" ht="21" customHeight="1" x14ac:dyDescent="0.3">
      <c r="A5" s="323"/>
      <c r="B5" s="1092"/>
      <c r="C5" s="1093"/>
      <c r="D5" s="1093"/>
      <c r="E5" s="1094"/>
      <c r="F5" s="1093"/>
      <c r="G5" s="1093"/>
      <c r="H5" s="1093"/>
      <c r="I5" s="1093"/>
      <c r="J5" s="1093"/>
      <c r="K5" s="1093"/>
      <c r="L5" s="1093"/>
      <c r="M5" s="1093"/>
      <c r="N5" s="1093"/>
      <c r="O5" s="1093"/>
      <c r="P5" s="1093"/>
      <c r="Q5" s="1093"/>
      <c r="R5" s="1093"/>
      <c r="S5" s="1093"/>
      <c r="T5" s="1093"/>
      <c r="U5" s="1093"/>
      <c r="V5" s="1094"/>
      <c r="W5" s="323"/>
      <c r="X5" s="111"/>
      <c r="Y5" s="111"/>
      <c r="Z5" s="111"/>
    </row>
    <row r="6" spans="1:26" ht="21" customHeight="1" x14ac:dyDescent="0.3">
      <c r="A6" s="323"/>
      <c r="B6" s="1065" t="s">
        <v>125</v>
      </c>
      <c r="C6" s="1066"/>
      <c r="D6" s="1066"/>
      <c r="E6" s="1067"/>
      <c r="F6" s="1095" t="str">
        <f>IF(VLOOKUP(ปกสมุดรายงาน!$K$2,ความเห็นครูประจำชั้น!$D$4:$M$63,3,FALSE)="","",VLOOKUP(ปกสมุดรายงาน!$K$2,ความเห็นครูประจำชั้น!$D$4:$M$63,3,FALSE))</f>
        <v/>
      </c>
      <c r="G6" s="1095"/>
      <c r="H6" s="1095"/>
      <c r="I6" s="1095"/>
      <c r="J6" s="1095"/>
      <c r="K6" s="1095"/>
      <c r="L6" s="1095"/>
      <c r="M6" s="1095"/>
      <c r="N6" s="1095"/>
      <c r="O6" s="1095"/>
      <c r="P6" s="1095"/>
      <c r="Q6" s="1095"/>
      <c r="R6" s="1095"/>
      <c r="S6" s="1095"/>
      <c r="T6" s="1095"/>
      <c r="U6" s="1095"/>
      <c r="V6" s="1096"/>
      <c r="W6" s="323"/>
      <c r="X6" s="111"/>
      <c r="Y6" s="111"/>
      <c r="Z6" s="111"/>
    </row>
    <row r="7" spans="1:26" ht="21" customHeight="1" x14ac:dyDescent="0.3">
      <c r="A7" s="325"/>
      <c r="B7" s="1083"/>
      <c r="C7" s="1084"/>
      <c r="D7" s="1084"/>
      <c r="E7" s="1085"/>
      <c r="F7" s="1097" t="str">
        <f>IF(VLOOKUP(ปกสมุดรายงาน!$K$2,ความเห็นครูประจำชั้น!$D$4:$M$63,4,FALSE)="","",VLOOKUP(ปกสมุดรายงาน!$K$2,ความเห็นครูประจำชั้น!$D$4:$M$63,4,FALSE))</f>
        <v/>
      </c>
      <c r="G7" s="1097"/>
      <c r="H7" s="1097"/>
      <c r="I7" s="1097"/>
      <c r="J7" s="1097"/>
      <c r="K7" s="1097"/>
      <c r="L7" s="1097"/>
      <c r="M7" s="1097"/>
      <c r="N7" s="1097"/>
      <c r="O7" s="1097"/>
      <c r="P7" s="1097"/>
      <c r="Q7" s="1097"/>
      <c r="R7" s="1097"/>
      <c r="S7" s="1097"/>
      <c r="T7" s="1097"/>
      <c r="U7" s="1097"/>
      <c r="V7" s="1098"/>
      <c r="W7" s="325"/>
      <c r="X7" s="111"/>
      <c r="Y7" s="111"/>
      <c r="Z7" s="111"/>
    </row>
    <row r="8" spans="1:26" ht="21" customHeight="1" x14ac:dyDescent="0.3">
      <c r="A8" s="325"/>
      <c r="B8" s="1083"/>
      <c r="C8" s="1084"/>
      <c r="D8" s="1084"/>
      <c r="E8" s="1085"/>
      <c r="F8" s="1097" t="str">
        <f>IF(VLOOKUP(ปกสมุดรายงาน!$K$2,ความเห็นครูประจำชั้น!$D$4:$M$63,5,FALSE)="","",VLOOKUP(ปกสมุดรายงาน!$K$2,ความเห็นครูประจำชั้น!$D$4:$M$63,5,FALSE))</f>
        <v/>
      </c>
      <c r="G8" s="1097"/>
      <c r="H8" s="1097"/>
      <c r="I8" s="1097"/>
      <c r="J8" s="1097"/>
      <c r="K8" s="1097"/>
      <c r="L8" s="1097"/>
      <c r="M8" s="1097"/>
      <c r="N8" s="1097"/>
      <c r="O8" s="1097"/>
      <c r="P8" s="1097"/>
      <c r="Q8" s="1097"/>
      <c r="R8" s="1097"/>
      <c r="S8" s="1097"/>
      <c r="T8" s="1097"/>
      <c r="U8" s="1097"/>
      <c r="V8" s="1098"/>
      <c r="W8" s="325"/>
      <c r="X8" s="111"/>
      <c r="Y8" s="111"/>
      <c r="Z8" s="111"/>
    </row>
    <row r="9" spans="1:26" ht="21" customHeight="1" x14ac:dyDescent="0.3">
      <c r="A9" s="325"/>
      <c r="B9" s="1083"/>
      <c r="C9" s="1084"/>
      <c r="D9" s="1084"/>
      <c r="E9" s="1085"/>
      <c r="F9" s="1097" t="str">
        <f>IF(VLOOKUP(ปกสมุดรายงาน!$K$2,ความเห็นครูประจำชั้น!$D$4:$M$63,6,FALSE)="","",VLOOKUP(ปกสมุดรายงาน!$K$2,ความเห็นครูประจำชั้น!$D$4:$M$63,6,FALSE))</f>
        <v/>
      </c>
      <c r="G9" s="1097"/>
      <c r="H9" s="1097"/>
      <c r="I9" s="1097"/>
      <c r="J9" s="1097"/>
      <c r="K9" s="1097"/>
      <c r="L9" s="1097"/>
      <c r="M9" s="1097"/>
      <c r="N9" s="1097"/>
      <c r="O9" s="1097"/>
      <c r="P9" s="1097"/>
      <c r="Q9" s="1097"/>
      <c r="R9" s="1097"/>
      <c r="S9" s="1097"/>
      <c r="T9" s="1097"/>
      <c r="U9" s="1097"/>
      <c r="V9" s="1098"/>
      <c r="W9" s="325"/>
      <c r="X9" s="111"/>
      <c r="Y9" s="111"/>
      <c r="Z9" s="111"/>
    </row>
    <row r="10" spans="1:26" ht="21" customHeight="1" x14ac:dyDescent="0.3">
      <c r="A10" s="323"/>
      <c r="B10" s="1068"/>
      <c r="C10" s="1069"/>
      <c r="D10" s="1069"/>
      <c r="E10" s="1070"/>
      <c r="F10" s="1099"/>
      <c r="G10" s="1099"/>
      <c r="H10" s="1099"/>
      <c r="I10" s="1099"/>
      <c r="J10" s="1099"/>
      <c r="K10" s="1099"/>
      <c r="L10" s="1099"/>
      <c r="M10" s="1099"/>
      <c r="N10" s="1099"/>
      <c r="O10" s="1099"/>
      <c r="P10" s="1099"/>
      <c r="Q10" s="1099"/>
      <c r="R10" s="1099"/>
      <c r="S10" s="1099"/>
      <c r="T10" s="1099"/>
      <c r="U10" s="1099"/>
      <c r="V10" s="1100"/>
      <c r="W10" s="323"/>
      <c r="X10" s="111"/>
      <c r="Y10" s="111"/>
      <c r="Z10" s="111"/>
    </row>
    <row r="11" spans="1:26" ht="21" customHeight="1" x14ac:dyDescent="0.3">
      <c r="A11" s="323"/>
      <c r="B11" s="1065" t="s">
        <v>126</v>
      </c>
      <c r="C11" s="1066"/>
      <c r="D11" s="1066"/>
      <c r="E11" s="1067"/>
      <c r="F11" s="1095" t="str">
        <f>IF(VLOOKUP(ปกสมุดรายงาน!$K$2,ความเห็นครูประจำชั้น!$D$4:$M$63,7,FALSE)="","",VLOOKUP(ปกสมุดรายงาน!$K$2,ความเห็นครูประจำชั้น!$D$4:$M$63,7,FALSE))</f>
        <v/>
      </c>
      <c r="G11" s="1095"/>
      <c r="H11" s="1095"/>
      <c r="I11" s="1095"/>
      <c r="J11" s="1095"/>
      <c r="K11" s="1095"/>
      <c r="L11" s="1095"/>
      <c r="M11" s="1095"/>
      <c r="N11" s="1095"/>
      <c r="O11" s="1095"/>
      <c r="P11" s="1095"/>
      <c r="Q11" s="1095"/>
      <c r="R11" s="1095"/>
      <c r="S11" s="1095"/>
      <c r="T11" s="1095"/>
      <c r="U11" s="1095"/>
      <c r="V11" s="1096"/>
      <c r="W11" s="323"/>
      <c r="X11" s="111"/>
      <c r="Y11" s="111"/>
      <c r="Z11" s="111"/>
    </row>
    <row r="12" spans="1:26" ht="21" customHeight="1" x14ac:dyDescent="0.3">
      <c r="A12" s="323"/>
      <c r="B12" s="1083"/>
      <c r="C12" s="1084"/>
      <c r="D12" s="1084"/>
      <c r="E12" s="1085"/>
      <c r="F12" s="1097" t="str">
        <f>IF(VLOOKUP(ปกสมุดรายงาน!$K$2,ความเห็นครูประจำชั้น!$D$4:$M$63,8,FALSE)="","",VLOOKUP(ปกสมุดรายงาน!$K$2,ความเห็นครูประจำชั้น!$D$4:$M$63,8,FALSE))</f>
        <v/>
      </c>
      <c r="G12" s="1097"/>
      <c r="H12" s="1097"/>
      <c r="I12" s="1097"/>
      <c r="J12" s="1097"/>
      <c r="K12" s="1097"/>
      <c r="L12" s="1097"/>
      <c r="M12" s="1097"/>
      <c r="N12" s="1097"/>
      <c r="O12" s="1097"/>
      <c r="P12" s="1097"/>
      <c r="Q12" s="1097"/>
      <c r="R12" s="1097"/>
      <c r="S12" s="1097"/>
      <c r="T12" s="1097"/>
      <c r="U12" s="1097"/>
      <c r="V12" s="1098"/>
      <c r="W12" s="323"/>
      <c r="X12" s="111"/>
      <c r="Y12" s="111"/>
      <c r="Z12" s="111"/>
    </row>
    <row r="13" spans="1:26" ht="21" customHeight="1" x14ac:dyDescent="0.3">
      <c r="A13" s="323"/>
      <c r="B13" s="1083"/>
      <c r="C13" s="1084"/>
      <c r="D13" s="1084"/>
      <c r="E13" s="1085"/>
      <c r="F13" s="1097" t="str">
        <f>IF(VLOOKUP(ปกสมุดรายงาน!$K$2,ความเห็นครูประจำชั้น!$D$4:$M$63,9,FALSE)="","",VLOOKUP(ปกสมุดรายงาน!$K$2,ความเห็นครูประจำชั้น!$D$4:$M$63,9,FALSE))</f>
        <v/>
      </c>
      <c r="G13" s="1097"/>
      <c r="H13" s="1097"/>
      <c r="I13" s="1097"/>
      <c r="J13" s="1097"/>
      <c r="K13" s="1097"/>
      <c r="L13" s="1097"/>
      <c r="M13" s="1097"/>
      <c r="N13" s="1097"/>
      <c r="O13" s="1097"/>
      <c r="P13" s="1097"/>
      <c r="Q13" s="1097"/>
      <c r="R13" s="1097"/>
      <c r="S13" s="1097"/>
      <c r="T13" s="1097"/>
      <c r="U13" s="1097"/>
      <c r="V13" s="1098"/>
      <c r="W13" s="323"/>
      <c r="X13" s="111"/>
      <c r="Y13" s="111"/>
      <c r="Z13" s="111"/>
    </row>
    <row r="14" spans="1:26" ht="21" customHeight="1" x14ac:dyDescent="0.3">
      <c r="A14" s="445"/>
      <c r="B14" s="1083"/>
      <c r="C14" s="1084"/>
      <c r="D14" s="1084"/>
      <c r="E14" s="1085"/>
      <c r="F14" s="1097" t="str">
        <f>IF(VLOOKUP(ปกสมุดรายงาน!$K$2,ความเห็นครูประจำชั้น!$D$4:$M$63,10,FALSE)="","",VLOOKUP(ปกสมุดรายงาน!$K$2,ความเห็นครูประจำชั้น!$D$4:$M$63,10,FALSE))</f>
        <v/>
      </c>
      <c r="G14" s="1097"/>
      <c r="H14" s="1097"/>
      <c r="I14" s="1097"/>
      <c r="J14" s="1097"/>
      <c r="K14" s="1097"/>
      <c r="L14" s="1097"/>
      <c r="M14" s="1097"/>
      <c r="N14" s="1097"/>
      <c r="O14" s="1097"/>
      <c r="P14" s="1097"/>
      <c r="Q14" s="1097"/>
      <c r="R14" s="1097"/>
      <c r="S14" s="1097"/>
      <c r="T14" s="1097"/>
      <c r="U14" s="1097"/>
      <c r="V14" s="1098"/>
      <c r="W14" s="326"/>
      <c r="X14" s="111"/>
      <c r="Y14" s="111"/>
      <c r="Z14" s="111"/>
    </row>
    <row r="15" spans="1:26" ht="21" customHeight="1" x14ac:dyDescent="0.3">
      <c r="A15" s="445"/>
      <c r="B15" s="1068"/>
      <c r="C15" s="1069"/>
      <c r="D15" s="1069"/>
      <c r="E15" s="1070"/>
      <c r="F15" s="1099"/>
      <c r="G15" s="1099"/>
      <c r="H15" s="1099"/>
      <c r="I15" s="1099"/>
      <c r="J15" s="1099"/>
      <c r="K15" s="1099"/>
      <c r="L15" s="1099"/>
      <c r="M15" s="1099"/>
      <c r="N15" s="1099"/>
      <c r="O15" s="1099"/>
      <c r="P15" s="1099"/>
      <c r="Q15" s="1099"/>
      <c r="R15" s="1099"/>
      <c r="S15" s="1099"/>
      <c r="T15" s="1099"/>
      <c r="U15" s="1099"/>
      <c r="V15" s="1100"/>
      <c r="W15" s="326"/>
      <c r="X15" s="111"/>
      <c r="Y15" s="111"/>
      <c r="Z15" s="111"/>
    </row>
    <row r="16" spans="1:26" ht="21" customHeight="1" x14ac:dyDescent="0.3">
      <c r="A16" s="445"/>
      <c r="B16" s="448"/>
      <c r="C16" s="448"/>
      <c r="D16" s="448"/>
      <c r="E16" s="448"/>
      <c r="F16" s="448"/>
      <c r="G16" s="448"/>
      <c r="H16" s="448"/>
      <c r="I16" s="448"/>
      <c r="J16" s="448"/>
      <c r="K16" s="448"/>
      <c r="L16" s="448"/>
      <c r="M16" s="448"/>
      <c r="N16" s="448"/>
      <c r="O16" s="448"/>
      <c r="P16" s="448"/>
      <c r="Q16" s="448"/>
      <c r="R16" s="448"/>
      <c r="S16" s="448"/>
      <c r="T16" s="448"/>
      <c r="U16" s="448"/>
      <c r="V16" s="448"/>
      <c r="W16" s="326"/>
      <c r="X16" s="111"/>
      <c r="Y16" s="111"/>
      <c r="Z16" s="111"/>
    </row>
    <row r="17" spans="1:26" ht="21" customHeight="1" x14ac:dyDescent="0.3">
      <c r="A17" s="445"/>
      <c r="B17" s="636" t="s">
        <v>421</v>
      </c>
      <c r="C17" s="636"/>
      <c r="D17" s="636"/>
      <c r="E17" s="636"/>
      <c r="F17" s="636"/>
      <c r="G17" s="636"/>
      <c r="H17" s="636"/>
      <c r="I17" s="636"/>
      <c r="J17" s="636"/>
      <c r="K17" s="636"/>
      <c r="L17" s="636"/>
      <c r="M17" s="636"/>
      <c r="N17" s="636"/>
      <c r="O17" s="636"/>
      <c r="P17" s="636"/>
      <c r="Q17" s="636"/>
      <c r="R17" s="636"/>
      <c r="S17" s="636"/>
      <c r="T17" s="636"/>
      <c r="U17" s="636"/>
      <c r="V17" s="636"/>
      <c r="W17" s="326"/>
      <c r="X17" s="111"/>
      <c r="Y17" s="111"/>
      <c r="Z17" s="111"/>
    </row>
    <row r="18" spans="1:26" ht="21" customHeight="1" x14ac:dyDescent="0.3">
      <c r="A18" s="445"/>
      <c r="B18" s="636"/>
      <c r="C18" s="636"/>
      <c r="D18" s="636"/>
      <c r="E18" s="636"/>
      <c r="F18" s="636"/>
      <c r="G18" s="636"/>
      <c r="H18" s="636"/>
      <c r="I18" s="636"/>
      <c r="J18" s="636"/>
      <c r="K18" s="636"/>
      <c r="L18" s="636"/>
      <c r="M18" s="636"/>
      <c r="N18" s="636"/>
      <c r="O18" s="636"/>
      <c r="P18" s="636"/>
      <c r="Q18" s="636"/>
      <c r="R18" s="636"/>
      <c r="S18" s="636"/>
      <c r="T18" s="636"/>
      <c r="U18" s="636"/>
      <c r="V18" s="636"/>
      <c r="W18" s="326"/>
      <c r="X18" s="111"/>
      <c r="Y18" s="111"/>
      <c r="Z18" s="111"/>
    </row>
    <row r="19" spans="1:26" ht="21" customHeight="1" x14ac:dyDescent="0.3">
      <c r="A19" s="445"/>
      <c r="B19" s="1001" t="s">
        <v>420</v>
      </c>
      <c r="C19" s="1002"/>
      <c r="D19" s="1002"/>
      <c r="E19" s="1003"/>
      <c r="F19" s="1002" t="s">
        <v>421</v>
      </c>
      <c r="G19" s="1002"/>
      <c r="H19" s="1002"/>
      <c r="I19" s="1002"/>
      <c r="J19" s="1002"/>
      <c r="K19" s="1002"/>
      <c r="L19" s="1002"/>
      <c r="M19" s="1002"/>
      <c r="N19" s="1002"/>
      <c r="O19" s="1002"/>
      <c r="P19" s="1002"/>
      <c r="Q19" s="1002"/>
      <c r="R19" s="1002"/>
      <c r="S19" s="1002"/>
      <c r="T19" s="1002"/>
      <c r="U19" s="1002"/>
      <c r="V19" s="1003"/>
      <c r="W19" s="326"/>
      <c r="X19" s="111"/>
      <c r="Y19" s="111"/>
      <c r="Z19" s="111"/>
    </row>
    <row r="20" spans="1:26" ht="21" customHeight="1" x14ac:dyDescent="0.3">
      <c r="A20" s="445"/>
      <c r="B20" s="1092"/>
      <c r="C20" s="1093"/>
      <c r="D20" s="1093"/>
      <c r="E20" s="1094"/>
      <c r="F20" s="1093"/>
      <c r="G20" s="1093"/>
      <c r="H20" s="1093"/>
      <c r="I20" s="1093"/>
      <c r="J20" s="1093"/>
      <c r="K20" s="1093"/>
      <c r="L20" s="1093"/>
      <c r="M20" s="1093"/>
      <c r="N20" s="1093"/>
      <c r="O20" s="1093"/>
      <c r="P20" s="1093"/>
      <c r="Q20" s="1093"/>
      <c r="R20" s="1093"/>
      <c r="S20" s="1093"/>
      <c r="T20" s="1093"/>
      <c r="U20" s="1093"/>
      <c r="V20" s="1094"/>
      <c r="W20" s="326"/>
      <c r="X20" s="111"/>
      <c r="Y20" s="111"/>
      <c r="Z20" s="111"/>
    </row>
    <row r="21" spans="1:26" ht="21" customHeight="1" x14ac:dyDescent="0.3">
      <c r="A21" s="445"/>
      <c r="B21" s="1065" t="s">
        <v>125</v>
      </c>
      <c r="C21" s="1066"/>
      <c r="D21" s="1066"/>
      <c r="E21" s="1067"/>
      <c r="F21" s="1086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7"/>
      <c r="W21" s="326"/>
      <c r="X21" s="111"/>
      <c r="Y21" s="111"/>
      <c r="Z21" s="111"/>
    </row>
    <row r="22" spans="1:26" ht="21" customHeight="1" x14ac:dyDescent="0.3">
      <c r="A22" s="445"/>
      <c r="B22" s="1083"/>
      <c r="C22" s="1084"/>
      <c r="D22" s="1084"/>
      <c r="E22" s="1085"/>
      <c r="F22" s="1088"/>
      <c r="G22" s="1088"/>
      <c r="H22" s="1088"/>
      <c r="I22" s="1088"/>
      <c r="J22" s="1088"/>
      <c r="K22" s="1088"/>
      <c r="L22" s="1088"/>
      <c r="M22" s="1088"/>
      <c r="N22" s="1088"/>
      <c r="O22" s="1088"/>
      <c r="P22" s="1088"/>
      <c r="Q22" s="1088"/>
      <c r="R22" s="1088"/>
      <c r="S22" s="1088"/>
      <c r="T22" s="1088"/>
      <c r="U22" s="1088"/>
      <c r="V22" s="1089"/>
      <c r="W22" s="326"/>
      <c r="X22" s="111"/>
      <c r="Y22" s="111"/>
      <c r="Z22" s="111"/>
    </row>
    <row r="23" spans="1:26" ht="21" customHeight="1" x14ac:dyDescent="0.3">
      <c r="A23" s="445"/>
      <c r="B23" s="1083"/>
      <c r="C23" s="1084"/>
      <c r="D23" s="1084"/>
      <c r="E23" s="1085"/>
      <c r="F23" s="1088"/>
      <c r="G23" s="1088"/>
      <c r="H23" s="1088"/>
      <c r="I23" s="1088"/>
      <c r="J23" s="1088"/>
      <c r="K23" s="1088"/>
      <c r="L23" s="1088"/>
      <c r="M23" s="1088"/>
      <c r="N23" s="1088"/>
      <c r="O23" s="1088"/>
      <c r="P23" s="1088"/>
      <c r="Q23" s="1088"/>
      <c r="R23" s="1088"/>
      <c r="S23" s="1088"/>
      <c r="T23" s="1088"/>
      <c r="U23" s="1088"/>
      <c r="V23" s="1089"/>
      <c r="W23" s="326"/>
      <c r="X23" s="111"/>
      <c r="Y23" s="111"/>
      <c r="Z23" s="111"/>
    </row>
    <row r="24" spans="1:26" ht="21" customHeight="1" x14ac:dyDescent="0.3">
      <c r="A24" s="445"/>
      <c r="B24" s="1083"/>
      <c r="C24" s="1084"/>
      <c r="D24" s="1084"/>
      <c r="E24" s="1085"/>
      <c r="F24" s="1088"/>
      <c r="G24" s="1088"/>
      <c r="H24" s="1088"/>
      <c r="I24" s="1088"/>
      <c r="J24" s="1088"/>
      <c r="K24" s="1088"/>
      <c r="L24" s="1088"/>
      <c r="M24" s="1088"/>
      <c r="N24" s="1088"/>
      <c r="O24" s="1088"/>
      <c r="P24" s="1088"/>
      <c r="Q24" s="1088"/>
      <c r="R24" s="1088"/>
      <c r="S24" s="1088"/>
      <c r="T24" s="1088"/>
      <c r="U24" s="1088"/>
      <c r="V24" s="1089"/>
      <c r="W24" s="326"/>
      <c r="X24" s="111"/>
      <c r="Y24" s="111"/>
      <c r="Z24" s="111"/>
    </row>
    <row r="25" spans="1:26" ht="21" customHeight="1" x14ac:dyDescent="0.3">
      <c r="A25" s="445"/>
      <c r="B25" s="1068"/>
      <c r="C25" s="1069"/>
      <c r="D25" s="1069"/>
      <c r="E25" s="1070"/>
      <c r="F25" s="1090"/>
      <c r="G25" s="1090"/>
      <c r="H25" s="1090"/>
      <c r="I25" s="1090"/>
      <c r="J25" s="1090"/>
      <c r="K25" s="1090"/>
      <c r="L25" s="1090"/>
      <c r="M25" s="1090"/>
      <c r="N25" s="1090"/>
      <c r="O25" s="1090"/>
      <c r="P25" s="1090"/>
      <c r="Q25" s="1090"/>
      <c r="R25" s="1090"/>
      <c r="S25" s="1090"/>
      <c r="T25" s="1090"/>
      <c r="U25" s="1090"/>
      <c r="V25" s="1091"/>
      <c r="W25" s="326"/>
      <c r="X25" s="111"/>
      <c r="Y25" s="111"/>
      <c r="Z25" s="111"/>
    </row>
    <row r="26" spans="1:26" ht="21" customHeight="1" x14ac:dyDescent="0.3">
      <c r="A26" s="445"/>
      <c r="B26" s="1065" t="s">
        <v>126</v>
      </c>
      <c r="C26" s="1066"/>
      <c r="D26" s="1066"/>
      <c r="E26" s="1067"/>
      <c r="F26" s="1086"/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7"/>
      <c r="W26" s="326"/>
      <c r="X26" s="111"/>
      <c r="Y26" s="111"/>
      <c r="Z26" s="111"/>
    </row>
    <row r="27" spans="1:26" ht="21" customHeight="1" x14ac:dyDescent="0.3">
      <c r="A27" s="445"/>
      <c r="B27" s="1083"/>
      <c r="C27" s="1084"/>
      <c r="D27" s="1084"/>
      <c r="E27" s="1085"/>
      <c r="F27" s="1088"/>
      <c r="G27" s="1088"/>
      <c r="H27" s="1088"/>
      <c r="I27" s="1088"/>
      <c r="J27" s="1088"/>
      <c r="K27" s="1088"/>
      <c r="L27" s="1088"/>
      <c r="M27" s="1088"/>
      <c r="N27" s="1088"/>
      <c r="O27" s="1088"/>
      <c r="P27" s="1088"/>
      <c r="Q27" s="1088"/>
      <c r="R27" s="1088"/>
      <c r="S27" s="1088"/>
      <c r="T27" s="1088"/>
      <c r="U27" s="1088"/>
      <c r="V27" s="1089"/>
      <c r="W27" s="326"/>
      <c r="X27" s="111"/>
      <c r="Y27" s="111"/>
      <c r="Z27" s="111"/>
    </row>
    <row r="28" spans="1:26" ht="21" customHeight="1" x14ac:dyDescent="0.3">
      <c r="A28" s="445"/>
      <c r="B28" s="1083"/>
      <c r="C28" s="1084"/>
      <c r="D28" s="1084"/>
      <c r="E28" s="1085"/>
      <c r="F28" s="1088"/>
      <c r="G28" s="1088"/>
      <c r="H28" s="1088"/>
      <c r="I28" s="1088"/>
      <c r="J28" s="1088"/>
      <c r="K28" s="1088"/>
      <c r="L28" s="1088"/>
      <c r="M28" s="1088"/>
      <c r="N28" s="1088"/>
      <c r="O28" s="1088"/>
      <c r="P28" s="1088"/>
      <c r="Q28" s="1088"/>
      <c r="R28" s="1088"/>
      <c r="S28" s="1088"/>
      <c r="T28" s="1088"/>
      <c r="U28" s="1088"/>
      <c r="V28" s="1089"/>
      <c r="W28" s="326"/>
      <c r="X28" s="111"/>
      <c r="Y28" s="111"/>
      <c r="Z28" s="111"/>
    </row>
    <row r="29" spans="1:26" ht="21" customHeight="1" x14ac:dyDescent="0.3">
      <c r="A29" s="323"/>
      <c r="B29" s="1083"/>
      <c r="C29" s="1084"/>
      <c r="D29" s="1084"/>
      <c r="E29" s="1085"/>
      <c r="F29" s="1088"/>
      <c r="G29" s="1088"/>
      <c r="H29" s="1088"/>
      <c r="I29" s="1088"/>
      <c r="J29" s="1088"/>
      <c r="K29" s="1088"/>
      <c r="L29" s="1088"/>
      <c r="M29" s="1088"/>
      <c r="N29" s="1088"/>
      <c r="O29" s="1088"/>
      <c r="P29" s="1088"/>
      <c r="Q29" s="1088"/>
      <c r="R29" s="1088"/>
      <c r="S29" s="1088"/>
      <c r="T29" s="1088"/>
      <c r="U29" s="1088"/>
      <c r="V29" s="1089"/>
      <c r="W29" s="323"/>
      <c r="X29" s="111"/>
      <c r="Y29" s="111"/>
      <c r="Z29" s="111"/>
    </row>
    <row r="30" spans="1:26" ht="21" customHeight="1" x14ac:dyDescent="0.3">
      <c r="A30" s="323"/>
      <c r="B30" s="1068"/>
      <c r="C30" s="1069"/>
      <c r="D30" s="1069"/>
      <c r="E30" s="1070"/>
      <c r="F30" s="1090"/>
      <c r="G30" s="1090"/>
      <c r="H30" s="1090"/>
      <c r="I30" s="1090"/>
      <c r="J30" s="1090"/>
      <c r="K30" s="1090"/>
      <c r="L30" s="1090"/>
      <c r="M30" s="1090"/>
      <c r="N30" s="1090"/>
      <c r="O30" s="1090"/>
      <c r="P30" s="1090"/>
      <c r="Q30" s="1090"/>
      <c r="R30" s="1090"/>
      <c r="S30" s="1090"/>
      <c r="T30" s="1090"/>
      <c r="U30" s="1090"/>
      <c r="V30" s="1091"/>
      <c r="W30" s="323"/>
      <c r="X30" s="111"/>
      <c r="Y30" s="111"/>
      <c r="Z30" s="111"/>
    </row>
    <row r="31" spans="1:26" ht="21" customHeight="1" x14ac:dyDescent="0.3">
      <c r="A31" s="323"/>
      <c r="B31" s="324"/>
      <c r="C31" s="324"/>
      <c r="D31" s="328"/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30"/>
      <c r="U31" s="330"/>
      <c r="V31" s="330"/>
      <c r="W31" s="326"/>
      <c r="X31" s="111"/>
      <c r="Y31" s="111"/>
      <c r="Z31" s="111"/>
    </row>
    <row r="32" spans="1:26" ht="21" customHeight="1" x14ac:dyDescent="0.3">
      <c r="A32" s="323"/>
      <c r="B32" s="324"/>
      <c r="C32" s="324"/>
      <c r="D32" s="328"/>
      <c r="E32" s="328"/>
      <c r="F32" s="32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30"/>
      <c r="U32" s="330"/>
      <c r="V32" s="330"/>
      <c r="W32" s="326"/>
      <c r="X32" s="111"/>
      <c r="Y32" s="111"/>
      <c r="Z32" s="111"/>
    </row>
    <row r="33" spans="1:26" ht="21" customHeight="1" x14ac:dyDescent="0.3">
      <c r="A33" s="323"/>
      <c r="B33" s="324"/>
      <c r="C33" s="324"/>
      <c r="D33" s="328"/>
      <c r="E33" s="328"/>
      <c r="F33" s="328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30"/>
      <c r="U33" s="330"/>
      <c r="V33" s="330"/>
      <c r="W33" s="324"/>
      <c r="X33" s="111"/>
      <c r="Y33" s="111"/>
      <c r="Z33" s="111"/>
    </row>
    <row r="34" spans="1:26" ht="21" customHeight="1" x14ac:dyDescent="0.3">
      <c r="A34" s="323"/>
      <c r="B34" s="323"/>
      <c r="C34" s="323"/>
      <c r="D34" s="323"/>
      <c r="E34" s="323"/>
      <c r="F34" s="323"/>
      <c r="G34" s="332"/>
      <c r="H34" s="444"/>
      <c r="I34" s="444"/>
      <c r="J34" s="332"/>
      <c r="K34" s="444"/>
      <c r="L34" s="444"/>
      <c r="M34" s="332"/>
      <c r="N34" s="444"/>
      <c r="O34" s="324"/>
      <c r="P34" s="324"/>
      <c r="Q34" s="324"/>
      <c r="R34" s="324"/>
      <c r="S34" s="324"/>
      <c r="T34" s="324"/>
      <c r="U34" s="324"/>
      <c r="V34" s="324"/>
      <c r="W34" s="324"/>
      <c r="X34" s="111"/>
      <c r="Y34" s="111"/>
      <c r="Z34" s="111"/>
    </row>
  </sheetData>
  <protectedRanges>
    <protectedRange sqref="Y1" name="ช่วง4"/>
  </protectedRanges>
  <mergeCells count="30">
    <mergeCell ref="B2:V3"/>
    <mergeCell ref="B4:E5"/>
    <mergeCell ref="F4:V5"/>
    <mergeCell ref="B6:E10"/>
    <mergeCell ref="F6:V6"/>
    <mergeCell ref="F7:V7"/>
    <mergeCell ref="F8:V8"/>
    <mergeCell ref="F9:V9"/>
    <mergeCell ref="F10:V10"/>
    <mergeCell ref="B11:E15"/>
    <mergeCell ref="F11:V11"/>
    <mergeCell ref="F12:V12"/>
    <mergeCell ref="F13:V13"/>
    <mergeCell ref="F14:V14"/>
    <mergeCell ref="F15:V15"/>
    <mergeCell ref="B17:V18"/>
    <mergeCell ref="B19:E20"/>
    <mergeCell ref="F19:V20"/>
    <mergeCell ref="B21:E25"/>
    <mergeCell ref="F21:V21"/>
    <mergeCell ref="F22:V22"/>
    <mergeCell ref="F23:V23"/>
    <mergeCell ref="F24:V24"/>
    <mergeCell ref="F25:V25"/>
    <mergeCell ref="B26:E30"/>
    <mergeCell ref="F26:V26"/>
    <mergeCell ref="F27:V27"/>
    <mergeCell ref="F28:V28"/>
    <mergeCell ref="F29:V29"/>
    <mergeCell ref="F30:V3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6A693F-32CB-47D5-A333-9AF2B67DEBB8}">
          <x14:formula1>
            <xm:f>รายการ!$K$2:$K$37</xm:f>
          </x14:formula1>
          <xm:sqref>Y1</xm:sqref>
        </x14:dataValidation>
      </x14:dataValidations>
    </ext>
  </extLst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E241-7269-4241-BD10-4BD22437216F}">
  <sheetPr codeName="ShtPP6P8">
    <pageSetUpPr fitToPage="1"/>
  </sheetPr>
  <dimension ref="A1:Z34"/>
  <sheetViews>
    <sheetView workbookViewId="0"/>
  </sheetViews>
  <sheetFormatPr defaultColWidth="5.625" defaultRowHeight="18.75" x14ac:dyDescent="0.3"/>
  <cols>
    <col min="1" max="1" width="2.625" style="1" customWidth="1"/>
    <col min="2" max="3" width="3.125" style="1" customWidth="1"/>
    <col min="4" max="23" width="3.625" style="1" customWidth="1"/>
    <col min="24" max="24" width="8.625" style="1" customWidth="1"/>
    <col min="25" max="25" width="23.75" style="1" customWidth="1"/>
    <col min="26" max="26" width="9.75" style="1" customWidth="1"/>
    <col min="27" max="16384" width="5.625" style="1"/>
  </cols>
  <sheetData>
    <row r="1" spans="1:26" ht="26.25" customHeight="1" x14ac:dyDescent="0.35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446"/>
      <c r="O1" s="165"/>
      <c r="P1" s="165"/>
      <c r="Q1" s="165"/>
      <c r="R1" s="165"/>
      <c r="S1" s="165"/>
      <c r="T1" s="165"/>
      <c r="U1" s="165"/>
      <c r="V1" s="165"/>
      <c r="W1" s="322">
        <v>8</v>
      </c>
      <c r="X1" s="469" t="s">
        <v>179</v>
      </c>
      <c r="Y1" s="465" t="s">
        <v>177</v>
      </c>
      <c r="Z1" s="453" t="str">
        <f>_xlfn.IFNA(IF(VLOOKUP(Y1,รายการ!$K$1:$L$37,2,FALSE)="","",HYPERLINK("#" &amp; VLOOKUP(Y1,รายการ!$K$1:$L$37,2,FALSE)  &amp; "","คลิก")),"")</f>
        <v>คลิก</v>
      </c>
    </row>
    <row r="2" spans="1:26" ht="21" customHeight="1" x14ac:dyDescent="0.3">
      <c r="A2" s="323"/>
      <c r="B2" s="636" t="s">
        <v>422</v>
      </c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324"/>
      <c r="X2" s="111"/>
      <c r="Y2" s="111"/>
      <c r="Z2" s="111"/>
    </row>
    <row r="3" spans="1:26" ht="21" customHeight="1" x14ac:dyDescent="0.3">
      <c r="A3" s="323"/>
      <c r="B3" s="636"/>
      <c r="C3" s="636"/>
      <c r="D3" s="636"/>
      <c r="E3" s="636"/>
      <c r="F3" s="636"/>
      <c r="G3" s="636"/>
      <c r="H3" s="636"/>
      <c r="I3" s="636"/>
      <c r="J3" s="636"/>
      <c r="K3" s="636"/>
      <c r="L3" s="636"/>
      <c r="M3" s="636"/>
      <c r="N3" s="636"/>
      <c r="O3" s="636"/>
      <c r="P3" s="636"/>
      <c r="Q3" s="636"/>
      <c r="R3" s="636"/>
      <c r="S3" s="636"/>
      <c r="T3" s="636"/>
      <c r="U3" s="636"/>
      <c r="V3" s="636"/>
      <c r="W3" s="324"/>
      <c r="X3" s="111"/>
      <c r="Y3" s="111"/>
      <c r="Z3" s="111"/>
    </row>
    <row r="4" spans="1:26" ht="21" customHeight="1" x14ac:dyDescent="0.3">
      <c r="A4" s="323"/>
      <c r="B4" s="993" t="s">
        <v>160</v>
      </c>
      <c r="C4" s="993"/>
      <c r="D4" s="993"/>
      <c r="E4" s="1104">
        <f>IF(VLOOKUP(ปกสมุดรายงาน!$K$2,ข้อมูลนักเรียน!$D$3:$AW$62,1,FALSE)="","",VLOOKUP(ปกสมุดรายงาน!$K$2,ข้อมูลนักเรียน!$D$3:$AW$62,1,FALSE))</f>
        <v>9</v>
      </c>
      <c r="F4" s="1104"/>
      <c r="G4" s="1104"/>
      <c r="H4" s="993" t="s">
        <v>49</v>
      </c>
      <c r="I4" s="993"/>
      <c r="J4" s="993"/>
      <c r="K4" s="993"/>
      <c r="L4" s="1104" t="str">
        <f>IF(VLOOKUP(ปกสมุดรายงาน!$K$2,ข้อมูลนักเรียน!$D$3:$AW$62,4,FALSE)="","",VLOOKUP(ปกสมุดรายงาน!$K$2,ข้อมูลนักเรียน!$D$3:$AW$62,4,FALSE)&amp;VLOOKUP(ปกสมุดรายงาน!$K$2,ข้อมูลนักเรียน!$D$3:$AW$62,5,FALSE) &amp; "  " &amp; VLOOKUP(ปกสมุดรายงาน!$K$2,ข้อมูลนักเรียน!$D$3:$AW$62,6,FALSE))</f>
        <v/>
      </c>
      <c r="M4" s="1104"/>
      <c r="N4" s="1104"/>
      <c r="O4" s="1104"/>
      <c r="P4" s="1104"/>
      <c r="Q4" s="1104"/>
      <c r="R4" s="1104"/>
      <c r="S4" s="1104"/>
      <c r="T4" s="1104"/>
      <c r="U4" s="1104"/>
      <c r="V4" s="1104"/>
      <c r="W4" s="324"/>
      <c r="X4" s="111"/>
      <c r="Y4" s="111"/>
      <c r="Z4" s="111"/>
    </row>
    <row r="5" spans="1:26" ht="21" customHeight="1" x14ac:dyDescent="0.3">
      <c r="A5" s="323"/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23"/>
      <c r="X5" s="111"/>
      <c r="Y5" s="111"/>
      <c r="Z5" s="111"/>
    </row>
    <row r="6" spans="1:26" ht="21" customHeight="1" x14ac:dyDescent="0.3">
      <c r="A6" s="323"/>
      <c r="B6" s="1111" t="s">
        <v>423</v>
      </c>
      <c r="C6" s="1111"/>
      <c r="D6" s="1111"/>
      <c r="E6" s="1111"/>
      <c r="F6" s="1111"/>
      <c r="G6" s="1111"/>
      <c r="H6" s="449" t="str">
        <f>IF(VLOOKUP(ปกสมุดรายงาน!$K$2,ข้อมูลนักเรียน!$D$3:$L$62,8,FALSE)="","",IF(VLOOKUP(ปกสมุดรายงาน!$K$2,ข้อมูลนักเรียน!$D$3:$L$62,8,FALSE)="ย้ายเข้า","P",""))</f>
        <v/>
      </c>
      <c r="I6" s="450" t="s">
        <v>424</v>
      </c>
      <c r="J6" s="449" t="str">
        <f>IF(VLOOKUP(ปกสมุดรายงาน!$K$2,ข้อมูลนักเรียน!$D$3:$L$62,8,FALSE)="","",IF(VLOOKUP(ปกสมุดรายงาน!$K$2,ข้อมูลนักเรียน!$D$3:$L$62,8,FALSE)="ย้ายเข้า","","P"))</f>
        <v/>
      </c>
      <c r="K6" s="1112" t="s">
        <v>425</v>
      </c>
      <c r="L6" s="1113"/>
      <c r="M6" s="1113" t="s">
        <v>426</v>
      </c>
      <c r="N6" s="1113"/>
      <c r="O6" s="1113"/>
      <c r="P6" s="1114" t="str">
        <f>IF(VLOOKUP(ปกสมุดรายงาน!$K$2,ข้อมูลนักเรียน!$D$3:$L$62,8,FALSE)="","",IF(VLOOKUP(ปกสมุดรายงาน!$K$2,ข้อมูลนักเรียน!$D$3:$L$62,8,FALSE)="ย้ายเข้า",IF(VLOOKUP(ปกสมุดรายงาน!$K$2,ข้อมูลนักเรียน!$D$3:$L$62,9,FALSE)="","",VLOOKUP(ปกสมุดรายงาน!$K$2,ข้อมูลนักเรียน!$D$3:$L$62,9,FALSE)),""))</f>
        <v/>
      </c>
      <c r="Q6" s="1114"/>
      <c r="R6" s="1114"/>
      <c r="S6" s="1114"/>
      <c r="T6" s="1114"/>
      <c r="U6" s="1114"/>
      <c r="V6" s="1114"/>
      <c r="W6" s="323"/>
      <c r="X6" s="111"/>
      <c r="Y6" s="111"/>
      <c r="Z6" s="111"/>
    </row>
    <row r="7" spans="1:26" ht="21" customHeight="1" x14ac:dyDescent="0.3">
      <c r="A7" s="325"/>
      <c r="B7" s="323"/>
      <c r="C7" s="323"/>
      <c r="D7" s="323"/>
      <c r="E7" s="323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28"/>
      <c r="U7" s="328"/>
      <c r="V7" s="328"/>
      <c r="W7" s="325"/>
      <c r="X7" s="111"/>
      <c r="Y7" s="111"/>
      <c r="Z7" s="111"/>
    </row>
    <row r="8" spans="1:26" ht="21" customHeight="1" x14ac:dyDescent="0.3">
      <c r="A8" s="325"/>
      <c r="B8" s="1041" t="s">
        <v>28</v>
      </c>
      <c r="C8" s="1041"/>
      <c r="D8" s="1041" t="s">
        <v>427</v>
      </c>
      <c r="E8" s="1041"/>
      <c r="F8" s="1041"/>
      <c r="G8" s="1041"/>
      <c r="H8" s="1041"/>
      <c r="I8" s="1041"/>
      <c r="J8" s="1041"/>
      <c r="K8" s="1041"/>
      <c r="L8" s="1041"/>
      <c r="M8" s="1041"/>
      <c r="N8" s="1041"/>
      <c r="O8" s="1041"/>
      <c r="P8" s="1082" t="s">
        <v>428</v>
      </c>
      <c r="Q8" s="1082"/>
      <c r="R8" s="1082"/>
      <c r="S8" s="1082"/>
      <c r="T8" s="1082"/>
      <c r="U8" s="1042" t="s">
        <v>100</v>
      </c>
      <c r="V8" s="1042"/>
      <c r="W8" s="325"/>
      <c r="X8" s="111"/>
      <c r="Y8" s="111"/>
      <c r="Z8" s="111"/>
    </row>
    <row r="9" spans="1:26" ht="21" customHeight="1" x14ac:dyDescent="0.3">
      <c r="A9" s="325"/>
      <c r="B9" s="1041"/>
      <c r="C9" s="1041"/>
      <c r="D9" s="1041"/>
      <c r="E9" s="1041"/>
      <c r="F9" s="1041"/>
      <c r="G9" s="1041"/>
      <c r="H9" s="1041"/>
      <c r="I9" s="1041"/>
      <c r="J9" s="1041"/>
      <c r="K9" s="1041"/>
      <c r="L9" s="1041"/>
      <c r="M9" s="1041"/>
      <c r="N9" s="1041"/>
      <c r="O9" s="1041"/>
      <c r="P9" s="1082"/>
      <c r="Q9" s="1082"/>
      <c r="R9" s="1082"/>
      <c r="S9" s="1082"/>
      <c r="T9" s="1082"/>
      <c r="U9" s="1042"/>
      <c r="V9" s="1042"/>
      <c r="W9" s="325"/>
      <c r="X9" s="111"/>
      <c r="Y9" s="111"/>
      <c r="Z9" s="111"/>
    </row>
    <row r="10" spans="1:26" ht="21" customHeight="1" x14ac:dyDescent="0.3">
      <c r="A10" s="323"/>
      <c r="B10" s="972">
        <v>1</v>
      </c>
      <c r="C10" s="972"/>
      <c r="D10" s="973" t="s">
        <v>429</v>
      </c>
      <c r="E10" s="973"/>
      <c r="F10" s="973"/>
      <c r="G10" s="973"/>
      <c r="H10" s="973"/>
      <c r="I10" s="973"/>
      <c r="J10" s="973"/>
      <c r="K10" s="973"/>
      <c r="L10" s="973"/>
      <c r="M10" s="973"/>
      <c r="N10" s="973"/>
      <c r="O10" s="973"/>
      <c r="P10" s="1110" t="str">
        <f>IF(VLOOKUP(ปกสมุดรายงาน!$K$2,สรุปเวลาเรียน!$B$6:$U$65,20,FALSE)="","",VLOOKUP(ปกสมุดรายงาน!$K$2,สรุปเวลาเรียน!$B$6:$U$65,20,FALSE))</f>
        <v/>
      </c>
      <c r="Q10" s="1110"/>
      <c r="R10" s="1110"/>
      <c r="S10" s="1110"/>
      <c r="T10" s="1110"/>
      <c r="U10" s="1072" t="str">
        <f>IF(VLOOKUP(ปกสมุดรายงาน!$K$2,ข้อมูลนักเรียน!$D$3:$K$62,8,FALSE)="ย้ายออก","-",IF(VLOOKUP(ปกสมุดรายงาน!$K$2,สรุปเวลาเรียน!$B$6:$V$65,21,FALSE)="","",VLOOKUP(ปกสมุดรายงาน!$K$2,สรุปเวลาเรียน!$B$6:$V$65,21,FALSE)))</f>
        <v/>
      </c>
      <c r="V10" s="1072"/>
      <c r="W10" s="323"/>
      <c r="X10" s="111"/>
      <c r="Y10" s="111"/>
      <c r="Z10" s="111"/>
    </row>
    <row r="11" spans="1:26" ht="21" customHeight="1" x14ac:dyDescent="0.3">
      <c r="A11" s="323"/>
      <c r="B11" s="972">
        <v>2</v>
      </c>
      <c r="C11" s="972"/>
      <c r="D11" s="973" t="s">
        <v>430</v>
      </c>
      <c r="E11" s="973"/>
      <c r="F11" s="973"/>
      <c r="G11" s="973"/>
      <c r="H11" s="973"/>
      <c r="I11" s="973"/>
      <c r="J11" s="973"/>
      <c r="K11" s="973"/>
      <c r="L11" s="973"/>
      <c r="M11" s="973"/>
      <c r="N11" s="973"/>
      <c r="O11" s="973"/>
      <c r="P11" s="1110" t="str">
        <f>IF(VLOOKUP(ปกสมุดรายงาน!$K$2,สรุปผลการประเมิน!$D$7:$CP$66,90,FALSE)="","",VLOOKUP(ปกสมุดรายงาน!$K$2,สรุปผลการประเมิน!$D$7:$CP$66,90,FALSE))</f>
        <v/>
      </c>
      <c r="Q11" s="1110"/>
      <c r="R11" s="1110"/>
      <c r="S11" s="1110"/>
      <c r="T11" s="1110"/>
      <c r="U11" s="1072" t="str">
        <f>IF(VLOOKUP(ปกสมุดรายงาน!$K$2,ข้อมูลนักเรียน!$D$3:$K$62,8,FALSE)="ย้ายออก","-",IF(VLOOKUP(ปกสมุดรายงาน!$K$2,สรุปผลการประเมิน!$D$7:$CP$66,91,FALSE)="","",VLOOKUP(ปกสมุดรายงาน!$K$2,สรุปผลการประเมิน!$D$7:$CP$66,91,FALSE)))</f>
        <v/>
      </c>
      <c r="V11" s="1072"/>
      <c r="W11" s="323"/>
      <c r="X11" s="111"/>
      <c r="Y11" s="111"/>
      <c r="Z11" s="111"/>
    </row>
    <row r="12" spans="1:26" ht="21" customHeight="1" x14ac:dyDescent="0.3">
      <c r="A12" s="323"/>
      <c r="B12" s="972">
        <v>3</v>
      </c>
      <c r="C12" s="972"/>
      <c r="D12" s="973" t="s">
        <v>431</v>
      </c>
      <c r="E12" s="973"/>
      <c r="F12" s="973"/>
      <c r="G12" s="973"/>
      <c r="H12" s="973"/>
      <c r="I12" s="973"/>
      <c r="J12" s="973"/>
      <c r="K12" s="973"/>
      <c r="L12" s="973"/>
      <c r="M12" s="973"/>
      <c r="N12" s="973"/>
      <c r="O12" s="973"/>
      <c r="P12" s="1110" t="str">
        <f>IF(VLOOKUP(ปกสมุดรายงาน!$K$2,ประเมินกิจกรรมพัฒนาผู้เรียน!$D$7:$X$66,21,FALSE)="","",VLOOKUP(ปกสมุดรายงาน!$K$2,ประเมินกิจกรรมพัฒนาผู้เรียน!$D$7:$X$66,21,FALSE))</f>
        <v/>
      </c>
      <c r="Q12" s="1110"/>
      <c r="R12" s="1110"/>
      <c r="S12" s="1110"/>
      <c r="T12" s="1110"/>
      <c r="U12" s="1072" t="str">
        <f>IF(VLOOKUP(ปกสมุดรายงาน!$K$2,ข้อมูลนักเรียน!$D$3:$K$62,8,FALSE)="ย้ายออก","-",IF(VLOOKUP(ปกสมุดรายงาน!$K$2,ประเมินกิจกรรมพัฒนาผู้เรียน!$D$7:$X$66,21,FALSE)="","",VLOOKUP(ปกสมุดรายงาน!$K$2,ประเมินกิจกรรมพัฒนาผู้เรียน!$D$7:$X$66,21,FALSE)))</f>
        <v/>
      </c>
      <c r="V12" s="1072"/>
      <c r="W12" s="323"/>
      <c r="X12" s="111"/>
      <c r="Y12" s="111"/>
      <c r="Z12" s="111"/>
    </row>
    <row r="13" spans="1:26" ht="21" customHeight="1" x14ac:dyDescent="0.3">
      <c r="A13" s="323"/>
      <c r="B13" s="972">
        <v>4</v>
      </c>
      <c r="C13" s="972"/>
      <c r="D13" s="973" t="s">
        <v>432</v>
      </c>
      <c r="E13" s="973"/>
      <c r="F13" s="973"/>
      <c r="G13" s="973"/>
      <c r="H13" s="973"/>
      <c r="I13" s="973"/>
      <c r="J13" s="973"/>
      <c r="K13" s="973"/>
      <c r="L13" s="973"/>
      <c r="M13" s="973"/>
      <c r="N13" s="973"/>
      <c r="O13" s="973"/>
      <c r="P13" s="1110" t="str">
        <f>IF(VLOOKUP(ปกสมุดรายงาน!$K$2,สรุปผลการประเมิน!$D$7:$CP$66,54,FALSE)="","",IF(VLOOKUP(ปกสมุดรายงาน!$K$2,สรุปผลการประเมิน!$D$7:$CP$66,54,FALSE)=3,"ดีเยี่ยม",IF(VLOOKUP(ปกสมุดรายงาน!$K$2,สรุปผลการประเมิน!$D$7:$CP$66,54,FALSE)=2,"ดี",IF(VLOOKUP(ปกสมุดรายงาน!$K$2,สรุปผลการประเมิน!$D$7:$CP$66,54,FALSE)=1,"ผ่าน","ไม่ผ่าน"))))</f>
        <v/>
      </c>
      <c r="Q13" s="1110"/>
      <c r="R13" s="1110"/>
      <c r="S13" s="1110"/>
      <c r="T13" s="1110"/>
      <c r="U13" s="1072" t="str">
        <f>IF(VLOOKUP(ปกสมุดรายงาน!$K$2,ข้อมูลนักเรียน!$D$3:$K$62,8,FALSE)="ย้ายออก","-",IF(VLOOKUP(ปกสมุดรายงาน!$K$2,สรุปผลการประเมิน!$D$7:$CP$66,54,FALSE)="","",IF(VLOOKUP(ปกสมุดรายงาน!$K$2,สรุปผลการประเมิน!$D$7:$CP$66,54,FALSE)=0,"ไม่ผ่าน","ผ่าน")))</f>
        <v/>
      </c>
      <c r="V13" s="1072"/>
      <c r="W13" s="323"/>
      <c r="X13" s="111"/>
      <c r="Y13" s="111"/>
      <c r="Z13" s="111"/>
    </row>
    <row r="14" spans="1:26" ht="21" customHeight="1" x14ac:dyDescent="0.3">
      <c r="A14" s="445"/>
      <c r="B14" s="972">
        <v>5</v>
      </c>
      <c r="C14" s="972"/>
      <c r="D14" s="973" t="s">
        <v>433</v>
      </c>
      <c r="E14" s="973"/>
      <c r="F14" s="973"/>
      <c r="G14" s="973"/>
      <c r="H14" s="973"/>
      <c r="I14" s="973"/>
      <c r="J14" s="973"/>
      <c r="K14" s="973"/>
      <c r="L14" s="973"/>
      <c r="M14" s="973"/>
      <c r="N14" s="973"/>
      <c r="O14" s="973"/>
      <c r="P14" s="1110" t="str">
        <f>IF(VLOOKUP(ปกสมุดรายงาน!$K$2,สรุปผลการประเมิน!$D$7:$CP$66,72,FALSE)="","",IF(VLOOKUP(ปกสมุดรายงาน!$K$2,สรุปผลการประเมิน!$D$7:$CP$66,72,FALSE)=3,"ดีเยี่ยม",IF(VLOOKUP(ปกสมุดรายงาน!$K$2,สรุปผลการประเมิน!$D$7:$CP$66,72,FALSE)=2,"ดี",IF(VLOOKUP(ปกสมุดรายงาน!$K$2,สรุปผลการประเมิน!$D$7:$CP$66,72,FALSE)=1,"ผ่าน","ไม่ผ่าน"))))</f>
        <v/>
      </c>
      <c r="Q14" s="1110"/>
      <c r="R14" s="1110"/>
      <c r="S14" s="1110"/>
      <c r="T14" s="1110"/>
      <c r="U14" s="1072" t="str">
        <f>IF(VLOOKUP(ปกสมุดรายงาน!$K$2,ข้อมูลนักเรียน!$D$3:$K$62,8,FALSE)="ย้ายออก","-",IF(VLOOKUP(ปกสมุดรายงาน!$K$2,สรุปผลการประเมิน!$D$7:$CP$66,72,FALSE)="","",IF(VLOOKUP(ปกสมุดรายงาน!$K$2,สรุปผลการประเมิน!$D$7:$CP$66,72,FALSE)=0,"ไม่ผ่าน","ผ่าน")))</f>
        <v/>
      </c>
      <c r="V14" s="1072"/>
      <c r="W14" s="326"/>
      <c r="X14" s="111"/>
      <c r="Y14" s="111"/>
      <c r="Z14" s="111"/>
    </row>
    <row r="15" spans="1:26" ht="21" customHeight="1" x14ac:dyDescent="0.3">
      <c r="A15" s="445"/>
      <c r="B15" s="972">
        <v>6</v>
      </c>
      <c r="C15" s="972"/>
      <c r="D15" s="973" t="s">
        <v>434</v>
      </c>
      <c r="E15" s="973"/>
      <c r="F15" s="973"/>
      <c r="G15" s="973"/>
      <c r="H15" s="973"/>
      <c r="I15" s="973"/>
      <c r="J15" s="973"/>
      <c r="K15" s="973"/>
      <c r="L15" s="973"/>
      <c r="M15" s="973"/>
      <c r="N15" s="973"/>
      <c r="O15" s="973"/>
      <c r="P15" s="1072" t="str">
        <f>IF(VLOOKUP(ปกสมุดรายงาน!$K$2,สรุปผลการประเมิน!$D$7:$V$66,19,FALSE)="","",IF(VLOOKUP(ปกสมุดรายงาน!$K$2,สรุปผลการประเมิน!$D$7:$V$66,19,FALSE)="ย้ายออก","ย้ายออก",IF(VLOOKUP(ปกสมุดรายงาน!$K$2,สรุปผลการประเมิน!$D$7:$V$66,19,FALSE)="ผ่าน","ผ่านทุกรายวิชา","ไม่ผ่าน")))</f>
        <v/>
      </c>
      <c r="Q15" s="1072"/>
      <c r="R15" s="1072"/>
      <c r="S15" s="1072"/>
      <c r="T15" s="1072"/>
      <c r="U15" s="1072" t="str">
        <f>IF(VLOOKUP(ปกสมุดรายงาน!$K$2,ข้อมูลนักเรียน!$D$3:$K$62,8,FALSE)="ย้ายออก","-",IF(VLOOKUP(ปกสมุดรายงาน!$K$2,สรุปผลการประเมิน!$D$7:$V$66,19,FALSE)="","",VLOOKUP(ปกสมุดรายงาน!$K$2,สรุปผลการประเมิน!$D$7:$V$66,19,FALSE)))</f>
        <v/>
      </c>
      <c r="V15" s="1072"/>
      <c r="W15" s="326"/>
      <c r="X15" s="111"/>
      <c r="Y15" s="111"/>
      <c r="Z15" s="111"/>
    </row>
    <row r="16" spans="1:26" ht="21" customHeight="1" x14ac:dyDescent="0.3">
      <c r="A16" s="445"/>
      <c r="B16" s="1106" t="s">
        <v>435</v>
      </c>
      <c r="C16" s="1107"/>
      <c r="D16" s="1107"/>
      <c r="E16" s="1107"/>
      <c r="F16" s="1107"/>
      <c r="G16" s="1107"/>
      <c r="H16" s="1107"/>
      <c r="I16" s="1107"/>
      <c r="J16" s="1107"/>
      <c r="K16" s="1107"/>
      <c r="L16" s="1107"/>
      <c r="M16" s="1107"/>
      <c r="N16" s="1107"/>
      <c r="O16" s="1108"/>
      <c r="P16" s="1109" t="str">
        <f>IF(VLOOKUP(ปกสมุดรายงาน!$K$2,ข้อมูลนักเรียน!$D$3:$K$62,8,FALSE)="ย้ายออก","-",IF(VLOOKUP(ปกสมุดรายงาน!$K$2,สรุปผลการประเมิน!$D$7:$AM$66,35,FALSE)="","",VLOOKUP(ปกสมุดรายงาน!$K$2,สรุปผลการประเมิน!$D$7:$AM$66,35,FALSE)))</f>
        <v/>
      </c>
      <c r="Q16" s="1109"/>
      <c r="R16" s="1109"/>
      <c r="S16" s="1041" t="s">
        <v>436</v>
      </c>
      <c r="T16" s="1041"/>
      <c r="U16" s="972" t="str">
        <f>IF(VLOOKUP(ปกสมุดรายงาน!$K$2,ข้อมูลนักเรียน!$D$3:$K$62,8,FALSE)="ย้ายออก","-",IF(VLOOKUP(ปกสมุดรายงาน!$K$2,สรุปผลการประเมิน!$D$7:$AM$66,36,FALSE)="","",VLOOKUP(ปกสมุดรายงาน!$K$2,สรุปผลการประเมิน!$D$7:$AM$66,36,FALSE)))</f>
        <v/>
      </c>
      <c r="V16" s="972"/>
      <c r="W16" s="326"/>
      <c r="X16" s="111"/>
      <c r="Y16" s="111"/>
      <c r="Z16" s="111"/>
    </row>
    <row r="17" spans="1:26" ht="21" customHeight="1" x14ac:dyDescent="0.3">
      <c r="A17" s="445"/>
      <c r="B17" s="448"/>
      <c r="C17" s="448"/>
      <c r="D17" s="448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448"/>
      <c r="Q17" s="448"/>
      <c r="R17" s="448"/>
      <c r="S17" s="448"/>
      <c r="T17" s="448"/>
      <c r="U17" s="448"/>
      <c r="V17" s="448"/>
      <c r="W17" s="326"/>
      <c r="X17" s="111"/>
      <c r="Y17" s="111"/>
      <c r="Z17" s="111"/>
    </row>
    <row r="18" spans="1:26" ht="21" customHeight="1" x14ac:dyDescent="0.3">
      <c r="A18" s="445"/>
      <c r="B18" s="993" t="s">
        <v>437</v>
      </c>
      <c r="C18" s="993"/>
      <c r="D18" s="993"/>
      <c r="E18" s="1104" t="str">
        <f>IF(VLOOKUP(ปกสมุดรายงาน!$K$2,ข้อมูลนักเรียน!$D$3:$K$62,8,FALSE)="ย้ายออก","นักเรียนย้ายออกระหว่างปีการศึกษา",IF(U10="","",IF(COUNTIF(U10:V15,"ไม่ผ่าน")&gt;0,"ไม่สามารถให้ เลื่อนชั้น/จบการศึกษา ได้เนื่องจากนักเรียนไม่ผ่านการประเมิน","นักเรียนผ่านการประเมินทุกรายการ สามารถ เลื่อนชั้น/จบการศึกษาได้")))</f>
        <v/>
      </c>
      <c r="F18" s="1104"/>
      <c r="G18" s="1104"/>
      <c r="H18" s="1104"/>
      <c r="I18" s="1104"/>
      <c r="J18" s="1104"/>
      <c r="K18" s="1104"/>
      <c r="L18" s="1104"/>
      <c r="M18" s="1104"/>
      <c r="N18" s="1104"/>
      <c r="O18" s="1104"/>
      <c r="P18" s="1104"/>
      <c r="Q18" s="1104"/>
      <c r="R18" s="1104"/>
      <c r="S18" s="1104"/>
      <c r="T18" s="1104"/>
      <c r="U18" s="1104"/>
      <c r="V18" s="1104"/>
      <c r="W18" s="326"/>
      <c r="X18" s="111"/>
      <c r="Y18" s="111"/>
      <c r="Z18" s="111"/>
    </row>
    <row r="19" spans="1:26" ht="21" customHeight="1" x14ac:dyDescent="0.3">
      <c r="A19" s="445"/>
      <c r="B19" s="339"/>
      <c r="C19" s="339"/>
      <c r="D19" s="339"/>
      <c r="E19" s="339"/>
      <c r="F19" s="339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26"/>
      <c r="X19" s="111"/>
      <c r="Y19" s="111"/>
      <c r="Z19" s="111"/>
    </row>
    <row r="20" spans="1:26" ht="21" customHeight="1" x14ac:dyDescent="0.3">
      <c r="A20" s="445"/>
      <c r="B20" s="339"/>
      <c r="C20" s="339"/>
      <c r="D20" s="993" t="s">
        <v>101</v>
      </c>
      <c r="E20" s="993"/>
      <c r="F20" s="993"/>
      <c r="G20" s="993"/>
      <c r="H20" s="993"/>
      <c r="I20" s="339"/>
      <c r="J20" s="451" t="str">
        <f>IF(U10="","",IF(COUNTIF(U10:V15,"ไม่ผ่าน")=0,"P",""))</f>
        <v/>
      </c>
      <c r="K20" s="1105" t="s">
        <v>438</v>
      </c>
      <c r="L20" s="1088"/>
      <c r="M20" s="1088"/>
      <c r="N20" s="1088"/>
      <c r="O20" s="1089"/>
      <c r="P20" s="451" t="str">
        <f>IF(U10="","",IF(COUNTIF(U10:V15,"ไม่ผ่าน")=0,"","P"))</f>
        <v/>
      </c>
      <c r="Q20" s="1105" t="s">
        <v>439</v>
      </c>
      <c r="R20" s="1088"/>
      <c r="S20" s="1088"/>
      <c r="T20" s="1088"/>
      <c r="U20" s="1088"/>
      <c r="V20" s="339"/>
      <c r="W20" s="326"/>
      <c r="X20" s="111"/>
      <c r="Y20" s="111"/>
      <c r="Z20" s="111"/>
    </row>
    <row r="21" spans="1:26" ht="21" customHeight="1" x14ac:dyDescent="0.3">
      <c r="A21" s="445"/>
      <c r="B21" s="323"/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3"/>
      <c r="S21" s="323"/>
      <c r="T21" s="323"/>
      <c r="U21" s="323"/>
      <c r="V21" s="323"/>
      <c r="W21" s="326"/>
      <c r="X21" s="111"/>
      <c r="Y21" s="111"/>
      <c r="Z21" s="111"/>
    </row>
    <row r="22" spans="1:26" ht="21" customHeight="1" x14ac:dyDescent="0.3">
      <c r="A22" s="445"/>
      <c r="B22" s="323"/>
      <c r="C22" s="323"/>
      <c r="D22" s="975" t="s">
        <v>440</v>
      </c>
      <c r="E22" s="975"/>
      <c r="F22" s="975"/>
      <c r="G22" s="975"/>
      <c r="H22" s="975"/>
      <c r="I22" s="1103">
        <f>IF(ตั้งค่า!I12="","",ตั้งค่า!I12)</f>
        <v>243343</v>
      </c>
      <c r="J22" s="1103"/>
      <c r="K22" s="1103"/>
      <c r="L22" s="1103"/>
      <c r="M22" s="1103"/>
      <c r="N22" s="1103"/>
      <c r="O22" s="1103"/>
      <c r="P22" s="1103"/>
      <c r="Q22" s="1103"/>
      <c r="R22" s="323"/>
      <c r="S22" s="323"/>
      <c r="T22" s="323"/>
      <c r="U22" s="323"/>
      <c r="V22" s="323"/>
      <c r="W22" s="326"/>
      <c r="X22" s="111"/>
      <c r="Y22" s="111"/>
      <c r="Z22" s="111"/>
    </row>
    <row r="23" spans="1:26" ht="21" customHeight="1" x14ac:dyDescent="0.3">
      <c r="A23" s="445"/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6"/>
      <c r="X23" s="111"/>
      <c r="Y23" s="111"/>
      <c r="Z23" s="111"/>
    </row>
    <row r="24" spans="1:26" ht="21" customHeight="1" x14ac:dyDescent="0.3">
      <c r="A24" s="445"/>
      <c r="B24" s="323"/>
      <c r="C24" s="975" t="s">
        <v>152</v>
      </c>
      <c r="D24" s="975"/>
      <c r="E24" s="1102"/>
      <c r="F24" s="1102"/>
      <c r="G24" s="1102"/>
      <c r="H24" s="1102"/>
      <c r="I24" s="1102"/>
      <c r="J24" s="1102"/>
      <c r="K24" s="1102"/>
      <c r="L24" s="1102"/>
      <c r="M24" s="975" t="s">
        <v>152</v>
      </c>
      <c r="N24" s="975"/>
      <c r="O24" s="1102"/>
      <c r="P24" s="1102"/>
      <c r="Q24" s="1102"/>
      <c r="R24" s="1102"/>
      <c r="S24" s="1102"/>
      <c r="T24" s="1102"/>
      <c r="U24" s="1102"/>
      <c r="V24" s="1102"/>
      <c r="W24" s="326"/>
      <c r="X24" s="111"/>
      <c r="Y24" s="111"/>
      <c r="Z24" s="111"/>
    </row>
    <row r="25" spans="1:26" ht="21" customHeight="1" x14ac:dyDescent="0.3">
      <c r="A25" s="445"/>
      <c r="B25" s="323"/>
      <c r="C25" s="326"/>
      <c r="D25" s="444"/>
      <c r="E25" s="978" t="str">
        <f>IF(ตั้งค่า!I14="","","( " &amp;ตั้งค่า!I14 &amp; " )")</f>
        <v>( นายบุญธรรม  บุญลาภังค์ )</v>
      </c>
      <c r="F25" s="978"/>
      <c r="G25" s="978"/>
      <c r="H25" s="978"/>
      <c r="I25" s="978"/>
      <c r="J25" s="978"/>
      <c r="K25" s="978"/>
      <c r="L25" s="978"/>
      <c r="M25" s="326"/>
      <c r="N25" s="326"/>
      <c r="O25" s="978" t="str">
        <f>IF(ตั้งค่า!I15="","","( " &amp;ตั้งค่า!I15 &amp; " )")</f>
        <v/>
      </c>
      <c r="P25" s="978"/>
      <c r="Q25" s="978"/>
      <c r="R25" s="978"/>
      <c r="S25" s="978"/>
      <c r="T25" s="978"/>
      <c r="U25" s="978"/>
      <c r="V25" s="978"/>
      <c r="W25" s="326"/>
      <c r="X25" s="111"/>
      <c r="Y25" s="111"/>
      <c r="Z25" s="111"/>
    </row>
    <row r="26" spans="1:26" ht="21" customHeight="1" x14ac:dyDescent="0.3">
      <c r="A26" s="445"/>
      <c r="B26" s="323"/>
      <c r="C26" s="326"/>
      <c r="D26" s="326"/>
      <c r="E26" s="978" t="s">
        <v>149</v>
      </c>
      <c r="F26" s="978"/>
      <c r="G26" s="978"/>
      <c r="H26" s="978"/>
      <c r="I26" s="978"/>
      <c r="J26" s="978"/>
      <c r="K26" s="978"/>
      <c r="L26" s="978"/>
      <c r="M26" s="326"/>
      <c r="N26" s="326"/>
      <c r="O26" s="978" t="str">
        <f>E26</f>
        <v>ครูประจำชั้น</v>
      </c>
      <c r="P26" s="978"/>
      <c r="Q26" s="978"/>
      <c r="R26" s="978"/>
      <c r="S26" s="978"/>
      <c r="T26" s="978"/>
      <c r="U26" s="978"/>
      <c r="V26" s="978"/>
      <c r="W26" s="326"/>
      <c r="X26" s="111"/>
      <c r="Y26" s="111"/>
      <c r="Z26" s="111"/>
    </row>
    <row r="27" spans="1:26" ht="21" customHeight="1" x14ac:dyDescent="0.3">
      <c r="A27" s="445"/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3"/>
      <c r="T27" s="323"/>
      <c r="U27" s="323"/>
      <c r="V27" s="323"/>
      <c r="W27" s="326"/>
      <c r="X27" s="111"/>
      <c r="Y27" s="111"/>
      <c r="Z27" s="111"/>
    </row>
    <row r="28" spans="1:26" ht="21" customHeight="1" x14ac:dyDescent="0.3">
      <c r="A28" s="445"/>
      <c r="B28" s="323"/>
      <c r="C28" s="323"/>
      <c r="D28" s="323"/>
      <c r="E28" s="323"/>
      <c r="F28" s="1101" t="s">
        <v>152</v>
      </c>
      <c r="G28" s="1101"/>
      <c r="H28" s="1101"/>
      <c r="I28" s="1102"/>
      <c r="J28" s="1102"/>
      <c r="K28" s="1102"/>
      <c r="L28" s="1102"/>
      <c r="M28" s="1102"/>
      <c r="N28" s="1102"/>
      <c r="O28" s="1102"/>
      <c r="P28" s="1102"/>
      <c r="Q28" s="323"/>
      <c r="R28" s="323"/>
      <c r="S28" s="323"/>
      <c r="T28" s="323"/>
      <c r="U28" s="323"/>
      <c r="V28" s="323"/>
      <c r="W28" s="326"/>
      <c r="X28" s="111"/>
      <c r="Y28" s="111"/>
      <c r="Z28" s="111"/>
    </row>
    <row r="29" spans="1:26" ht="21" customHeight="1" x14ac:dyDescent="0.3">
      <c r="A29" s="323"/>
      <c r="B29" s="323"/>
      <c r="C29" s="323"/>
      <c r="D29" s="323"/>
      <c r="E29" s="323"/>
      <c r="F29" s="326"/>
      <c r="G29" s="326"/>
      <c r="H29" s="326"/>
      <c r="I29" s="978" t="str">
        <f>IF(ตั้งค่า!I17="","","( " &amp;ตั้งค่า!I17 &amp; " )")</f>
        <v>( นายวุฒิไกร  กาบปินะ )</v>
      </c>
      <c r="J29" s="978"/>
      <c r="K29" s="978"/>
      <c r="L29" s="978"/>
      <c r="M29" s="978"/>
      <c r="N29" s="978"/>
      <c r="O29" s="978"/>
      <c r="P29" s="978"/>
      <c r="Q29" s="323"/>
      <c r="R29" s="323"/>
      <c r="S29" s="323"/>
      <c r="T29" s="323"/>
      <c r="U29" s="323"/>
      <c r="V29" s="323"/>
      <c r="W29" s="323"/>
      <c r="X29" s="111"/>
      <c r="Y29" s="111"/>
      <c r="Z29" s="111"/>
    </row>
    <row r="30" spans="1:26" ht="21" customHeight="1" x14ac:dyDescent="0.3">
      <c r="A30" s="323"/>
      <c r="B30" s="323"/>
      <c r="C30" s="978" t="str">
        <f>IF(ตั้งค่า!I18="","",ตั้งค่า!I18)</f>
        <v>ผู้อำนวยการโรงเรียนบ้านน้ำสอด</v>
      </c>
      <c r="D30" s="978"/>
      <c r="E30" s="978"/>
      <c r="F30" s="978"/>
      <c r="G30" s="978"/>
      <c r="H30" s="978"/>
      <c r="I30" s="978"/>
      <c r="J30" s="978"/>
      <c r="K30" s="978"/>
      <c r="L30" s="978"/>
      <c r="M30" s="978"/>
      <c r="N30" s="978"/>
      <c r="O30" s="978"/>
      <c r="P30" s="978"/>
      <c r="Q30" s="978"/>
      <c r="R30" s="978"/>
      <c r="S30" s="978"/>
      <c r="T30" s="978"/>
      <c r="U30" s="978"/>
      <c r="V30" s="323"/>
      <c r="W30" s="323"/>
      <c r="X30" s="111"/>
      <c r="Y30" s="111"/>
      <c r="Z30" s="111"/>
    </row>
    <row r="31" spans="1:26" ht="21" customHeight="1" x14ac:dyDescent="0.3">
      <c r="A31" s="323"/>
      <c r="B31" s="324"/>
      <c r="C31" s="324"/>
      <c r="D31" s="328"/>
      <c r="E31" s="328"/>
      <c r="F31" s="328"/>
      <c r="G31" s="328"/>
      <c r="H31" s="328"/>
      <c r="I31" s="328"/>
      <c r="J31" s="328"/>
      <c r="K31" s="328"/>
      <c r="L31" s="328"/>
      <c r="M31" s="328"/>
      <c r="N31" s="328"/>
      <c r="O31" s="328"/>
      <c r="P31" s="328"/>
      <c r="Q31" s="328"/>
      <c r="R31" s="328"/>
      <c r="S31" s="328"/>
      <c r="T31" s="330"/>
      <c r="U31" s="330"/>
      <c r="V31" s="330"/>
      <c r="W31" s="326"/>
      <c r="X31" s="111"/>
      <c r="Y31" s="111"/>
      <c r="Z31" s="111"/>
    </row>
    <row r="32" spans="1:26" ht="21" customHeight="1" x14ac:dyDescent="0.3">
      <c r="A32" s="323"/>
      <c r="B32" s="324"/>
      <c r="C32" s="324"/>
      <c r="D32" s="328"/>
      <c r="E32" s="328"/>
      <c r="F32" s="328"/>
      <c r="G32" s="328"/>
      <c r="H32" s="328"/>
      <c r="I32" s="328"/>
      <c r="J32" s="328"/>
      <c r="K32" s="328"/>
      <c r="L32" s="328"/>
      <c r="M32" s="328"/>
      <c r="N32" s="328"/>
      <c r="O32" s="328"/>
      <c r="P32" s="328"/>
      <c r="Q32" s="328"/>
      <c r="R32" s="328"/>
      <c r="S32" s="328"/>
      <c r="T32" s="330"/>
      <c r="U32" s="330"/>
      <c r="V32" s="330"/>
      <c r="W32" s="326"/>
      <c r="X32" s="111"/>
      <c r="Y32" s="111"/>
      <c r="Z32" s="111"/>
    </row>
    <row r="33" spans="1:26" ht="21" customHeight="1" x14ac:dyDescent="0.3">
      <c r="A33" s="323"/>
      <c r="B33" s="324"/>
      <c r="C33" s="324"/>
      <c r="D33" s="328"/>
      <c r="E33" s="328"/>
      <c r="F33" s="328"/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/>
      <c r="R33" s="328"/>
      <c r="S33" s="328"/>
      <c r="T33" s="330"/>
      <c r="U33" s="330"/>
      <c r="V33" s="330"/>
      <c r="W33" s="324"/>
      <c r="X33" s="111"/>
      <c r="Y33" s="111"/>
      <c r="Z33" s="111"/>
    </row>
    <row r="34" spans="1:26" ht="21" customHeight="1" x14ac:dyDescent="0.3">
      <c r="A34" s="323"/>
      <c r="B34" s="323"/>
      <c r="C34" s="323"/>
      <c r="D34" s="323"/>
      <c r="E34" s="323"/>
      <c r="F34" s="323"/>
      <c r="G34" s="332"/>
      <c r="H34" s="444"/>
      <c r="I34" s="444"/>
      <c r="J34" s="332"/>
      <c r="K34" s="444"/>
      <c r="L34" s="444"/>
      <c r="M34" s="332"/>
      <c r="N34" s="444"/>
      <c r="O34" s="324"/>
      <c r="P34" s="324"/>
      <c r="Q34" s="324"/>
      <c r="R34" s="324"/>
      <c r="S34" s="324"/>
      <c r="T34" s="324"/>
      <c r="U34" s="324"/>
      <c r="V34" s="324"/>
      <c r="W34" s="324"/>
      <c r="X34" s="111"/>
      <c r="Y34" s="111"/>
      <c r="Z34" s="111"/>
    </row>
  </sheetData>
  <protectedRanges>
    <protectedRange sqref="Y1" name="ช่วง4"/>
  </protectedRanges>
  <mergeCells count="60">
    <mergeCell ref="B6:G6"/>
    <mergeCell ref="K6:L6"/>
    <mergeCell ref="M6:O6"/>
    <mergeCell ref="P6:V6"/>
    <mergeCell ref="B2:V3"/>
    <mergeCell ref="B4:D4"/>
    <mergeCell ref="E4:G4"/>
    <mergeCell ref="H4:K4"/>
    <mergeCell ref="L4:V4"/>
    <mergeCell ref="B8:C9"/>
    <mergeCell ref="D8:O9"/>
    <mergeCell ref="P8:T9"/>
    <mergeCell ref="U8:V9"/>
    <mergeCell ref="B10:C10"/>
    <mergeCell ref="D10:O10"/>
    <mergeCell ref="P10:T10"/>
    <mergeCell ref="U10:V10"/>
    <mergeCell ref="B11:C11"/>
    <mergeCell ref="D11:O11"/>
    <mergeCell ref="P11:T11"/>
    <mergeCell ref="U11:V11"/>
    <mergeCell ref="B12:C12"/>
    <mergeCell ref="D12:O12"/>
    <mergeCell ref="P12:T12"/>
    <mergeCell ref="U12:V12"/>
    <mergeCell ref="B13:C13"/>
    <mergeCell ref="D13:O13"/>
    <mergeCell ref="P13:T13"/>
    <mergeCell ref="U13:V13"/>
    <mergeCell ref="B14:C14"/>
    <mergeCell ref="D14:O14"/>
    <mergeCell ref="P14:T14"/>
    <mergeCell ref="U14:V14"/>
    <mergeCell ref="D22:H22"/>
    <mergeCell ref="I22:Q22"/>
    <mergeCell ref="B15:C15"/>
    <mergeCell ref="D15:O15"/>
    <mergeCell ref="P15:T15"/>
    <mergeCell ref="B18:D18"/>
    <mergeCell ref="E18:V18"/>
    <mergeCell ref="D20:H20"/>
    <mergeCell ref="K20:O20"/>
    <mergeCell ref="Q20:U20"/>
    <mergeCell ref="U15:V15"/>
    <mergeCell ref="B16:O16"/>
    <mergeCell ref="P16:R16"/>
    <mergeCell ref="S16:T16"/>
    <mergeCell ref="U16:V16"/>
    <mergeCell ref="C24:D24"/>
    <mergeCell ref="E24:L24"/>
    <mergeCell ref="M24:N24"/>
    <mergeCell ref="O24:V24"/>
    <mergeCell ref="E25:L25"/>
    <mergeCell ref="O25:V25"/>
    <mergeCell ref="C30:U30"/>
    <mergeCell ref="E26:L26"/>
    <mergeCell ref="O26:V26"/>
    <mergeCell ref="F28:H28"/>
    <mergeCell ref="I28:P28"/>
    <mergeCell ref="I29:P2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CA313F-E088-47BE-8484-A977A17A6886}">
          <x14:formula1>
            <xm:f>รายการ!$K$2:$K$37</xm:f>
          </x14:formula1>
          <xm:sqref>Y1</xm:sqref>
        </x14:dataValidation>
      </x14:dataValidations>
    </ext>
  </extLst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FE2BB-6B76-48ED-AECB-AED3CA96CCD8}">
  <sheetPr codeName="ShtPP6Report">
    <pageSetUpPr fitToPage="1"/>
  </sheetPr>
  <dimension ref="A1:Z45"/>
  <sheetViews>
    <sheetView workbookViewId="0">
      <selection activeCell="Z1" sqref="Z1"/>
    </sheetView>
  </sheetViews>
  <sheetFormatPr defaultColWidth="5.625" defaultRowHeight="18.75" x14ac:dyDescent="0.3"/>
  <cols>
    <col min="1" max="1" width="2.625" style="1" customWidth="1"/>
    <col min="2" max="3" width="3.125" style="1" customWidth="1"/>
    <col min="4" max="23" width="3.625" style="1" customWidth="1"/>
    <col min="24" max="24" width="11.25" style="1" customWidth="1"/>
    <col min="25" max="25" width="25.75" style="1" customWidth="1"/>
    <col min="26" max="26" width="9.75" style="1" customWidth="1"/>
    <col min="27" max="16384" width="5.625" style="1"/>
  </cols>
  <sheetData>
    <row r="1" spans="1:26" ht="24" customHeight="1" x14ac:dyDescent="0.3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1115" t="str">
        <f>IF(VLOOKUP($Y$2,ข้อมูลนักเรียน!$D$3:$K$62,8,FALSE)="ย้ายออก","ไม่ประเมินเพราะนักเรียนย้ายออก","")</f>
        <v/>
      </c>
      <c r="O1" s="1115"/>
      <c r="P1" s="1115"/>
      <c r="Q1" s="1115"/>
      <c r="R1" s="1115"/>
      <c r="S1" s="1115"/>
      <c r="T1" s="1115"/>
      <c r="U1" s="1115"/>
      <c r="V1" s="1115"/>
      <c r="W1" s="1115"/>
      <c r="X1" s="469" t="s">
        <v>179</v>
      </c>
      <c r="Y1" s="465" t="s">
        <v>177</v>
      </c>
      <c r="Z1" s="453" t="str">
        <f>_xlfn.IFNA(IF(VLOOKUP(Y1,รายการ!$K$1:$L$37,2,FALSE)="","",HYPERLINK("#" &amp; VLOOKUP(Y1,รายการ!$K$1:$L$37,2,FALSE)  &amp; "","คลิก")),"")</f>
        <v>คลิก</v>
      </c>
    </row>
    <row r="2" spans="1:26" ht="24" customHeight="1" x14ac:dyDescent="0.35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482"/>
      <c r="O2" s="483"/>
      <c r="P2" s="483"/>
      <c r="Q2" s="483"/>
      <c r="R2" s="483"/>
      <c r="S2" s="483"/>
      <c r="T2" s="483"/>
      <c r="U2" s="483"/>
      <c r="V2" s="483"/>
      <c r="W2" s="483"/>
      <c r="X2" s="481" t="s">
        <v>362</v>
      </c>
      <c r="Y2" s="140">
        <v>9</v>
      </c>
      <c r="Z2" s="345"/>
    </row>
    <row r="3" spans="1:26" ht="8.25" customHeight="1" x14ac:dyDescent="0.35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165"/>
      <c r="P3" s="165"/>
      <c r="Q3" s="165"/>
      <c r="R3" s="165"/>
      <c r="S3" s="165"/>
      <c r="T3" s="165"/>
      <c r="U3" s="165"/>
      <c r="V3" s="165"/>
      <c r="W3" s="165"/>
      <c r="X3" s="111"/>
      <c r="Y3" s="111"/>
      <c r="Z3" s="111"/>
    </row>
    <row r="4" spans="1:26" ht="10.5" customHeight="1" x14ac:dyDescent="0.35">
      <c r="A4" s="339"/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165"/>
      <c r="P4" s="165"/>
      <c r="Q4" s="165"/>
      <c r="R4" s="165"/>
      <c r="S4" s="165"/>
      <c r="T4" s="165"/>
      <c r="U4" s="165"/>
      <c r="V4" s="165"/>
      <c r="W4" s="165"/>
      <c r="X4" s="111"/>
      <c r="Y4" s="111"/>
      <c r="Z4" s="111"/>
    </row>
    <row r="5" spans="1:26" ht="18" customHeight="1" x14ac:dyDescent="0.3">
      <c r="A5" s="994" t="str">
        <f>"โรงเรียน" &amp; IF(ตั้งค่า!I4="","",ตั้งค่า!I4)</f>
        <v>โรงเรียนบ้านน้ำสอด</v>
      </c>
      <c r="B5" s="994"/>
      <c r="C5" s="994"/>
      <c r="D5" s="994"/>
      <c r="E5" s="994"/>
      <c r="F5" s="994"/>
      <c r="G5" s="994"/>
      <c r="H5" s="994"/>
      <c r="I5" s="994"/>
      <c r="J5" s="994"/>
      <c r="K5" s="994"/>
      <c r="L5" s="994"/>
      <c r="M5" s="994"/>
      <c r="N5" s="994"/>
      <c r="O5" s="994"/>
      <c r="P5" s="994"/>
      <c r="Q5" s="994"/>
      <c r="R5" s="994"/>
      <c r="S5" s="994"/>
      <c r="T5" s="994"/>
      <c r="U5" s="994"/>
      <c r="V5" s="994"/>
      <c r="W5" s="994"/>
      <c r="X5" s="111"/>
      <c r="Y5" s="111"/>
      <c r="Z5" s="111"/>
    </row>
    <row r="6" spans="1:26" ht="13.5" customHeight="1" x14ac:dyDescent="0.3">
      <c r="A6" s="994"/>
      <c r="B6" s="994"/>
      <c r="C6" s="994"/>
      <c r="D6" s="994"/>
      <c r="E6" s="994"/>
      <c r="F6" s="994"/>
      <c r="G6" s="994"/>
      <c r="H6" s="994"/>
      <c r="I6" s="994"/>
      <c r="J6" s="994"/>
      <c r="K6" s="994"/>
      <c r="L6" s="994"/>
      <c r="M6" s="994"/>
      <c r="N6" s="994"/>
      <c r="O6" s="994"/>
      <c r="P6" s="994"/>
      <c r="Q6" s="994"/>
      <c r="R6" s="994"/>
      <c r="S6" s="994"/>
      <c r="T6" s="994"/>
      <c r="U6" s="994"/>
      <c r="V6" s="994"/>
      <c r="W6" s="994"/>
      <c r="X6" s="111"/>
      <c r="Y6" s="111"/>
      <c r="Z6" s="111"/>
    </row>
    <row r="7" spans="1:26" ht="23.25" customHeight="1" x14ac:dyDescent="0.35">
      <c r="A7" s="982" t="s">
        <v>442</v>
      </c>
      <c r="B7" s="982"/>
      <c r="C7" s="982"/>
      <c r="D7" s="982"/>
      <c r="E7" s="982"/>
      <c r="F7" s="982"/>
      <c r="G7" s="982"/>
      <c r="H7" s="982"/>
      <c r="I7" s="982"/>
      <c r="J7" s="982"/>
      <c r="K7" s="982"/>
      <c r="L7" s="982"/>
      <c r="M7" s="982"/>
      <c r="N7" s="982"/>
      <c r="O7" s="982"/>
      <c r="P7" s="982"/>
      <c r="Q7" s="982"/>
      <c r="R7" s="982"/>
      <c r="S7" s="982"/>
      <c r="T7" s="982"/>
      <c r="U7" s="982"/>
      <c r="V7" s="982"/>
      <c r="W7" s="982"/>
      <c r="X7" s="111"/>
      <c r="Y7" s="111"/>
      <c r="Z7" s="111"/>
    </row>
    <row r="8" spans="1:26" ht="21.75" customHeight="1" x14ac:dyDescent="0.35">
      <c r="A8" s="982" t="str">
        <f>"ชั้นประถมศึกษาปีที่ " &amp; ตั้งค่า!$I$9 &amp; "/" &amp; ตั้งค่า!$I$10 &amp; " ปีการศึกษา " &amp; ตั้งค่า!I3</f>
        <v>ชั้นประถมศึกษาปีที่ 6/1 ปีการศึกษา 2565</v>
      </c>
      <c r="B8" s="982"/>
      <c r="C8" s="982"/>
      <c r="D8" s="982"/>
      <c r="E8" s="982"/>
      <c r="F8" s="982"/>
      <c r="G8" s="982"/>
      <c r="H8" s="982"/>
      <c r="I8" s="982"/>
      <c r="J8" s="982"/>
      <c r="K8" s="982"/>
      <c r="L8" s="982"/>
      <c r="M8" s="982"/>
      <c r="N8" s="982"/>
      <c r="O8" s="982"/>
      <c r="P8" s="982"/>
      <c r="Q8" s="982"/>
      <c r="R8" s="982"/>
      <c r="S8" s="982"/>
      <c r="T8" s="982"/>
      <c r="U8" s="982"/>
      <c r="V8" s="982"/>
      <c r="W8" s="982"/>
      <c r="X8" s="111"/>
      <c r="Y8" s="111"/>
      <c r="Z8" s="111"/>
    </row>
    <row r="9" spans="1:26" ht="20.100000000000001" customHeight="1" x14ac:dyDescent="0.35">
      <c r="A9" s="337"/>
      <c r="B9" s="337"/>
      <c r="C9" s="982" t="s">
        <v>405</v>
      </c>
      <c r="D9" s="982"/>
      <c r="E9" s="982"/>
      <c r="F9" s="1102">
        <f>IF(VLOOKUP($Y$2,ข้อมูลนักเรียน!$D$3:$AW$62,1,FALSE)="","",VLOOKUP($Y$2,ข้อมูลนักเรียน!$D$3:$AW$62,1,FALSE))</f>
        <v>9</v>
      </c>
      <c r="G9" s="1102"/>
      <c r="H9" s="1102"/>
      <c r="I9" s="337"/>
      <c r="J9" s="982" t="s">
        <v>49</v>
      </c>
      <c r="K9" s="982"/>
      <c r="L9" s="982"/>
      <c r="M9" s="1102" t="str">
        <f>IF(VLOOKUP($Y$2,ข้อมูลนักเรียน!$D$3:$AW$62,4,FALSE)="","",VLOOKUP($Y$2,ข้อมูลนักเรียน!$D$3:$AW$62,4,FALSE)&amp;VLOOKUP($Y$2,ข้อมูลนักเรียน!$D$3:$AW$62,5,FALSE) &amp; "  " &amp; VLOOKUP($Y$2,ข้อมูลนักเรียน!$D$3:$AW$62,6,FALSE))</f>
        <v/>
      </c>
      <c r="N9" s="1102"/>
      <c r="O9" s="1102"/>
      <c r="P9" s="1102"/>
      <c r="Q9" s="1102"/>
      <c r="R9" s="1102"/>
      <c r="S9" s="1102"/>
      <c r="T9" s="1102"/>
      <c r="U9" s="1102"/>
      <c r="V9" s="1102"/>
      <c r="W9" s="337"/>
      <c r="X9" s="111"/>
      <c r="Y9" s="111"/>
      <c r="Z9" s="111"/>
    </row>
    <row r="10" spans="1:26" ht="5.0999999999999996" customHeight="1" x14ac:dyDescent="0.35">
      <c r="A10" s="337"/>
      <c r="B10" s="439"/>
      <c r="C10" s="439"/>
      <c r="D10" s="439"/>
      <c r="E10" s="439"/>
      <c r="F10" s="439"/>
      <c r="G10" s="439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111"/>
      <c r="Y10" s="111"/>
      <c r="Z10" s="111"/>
    </row>
    <row r="11" spans="1:26" ht="20.100000000000001" customHeight="1" x14ac:dyDescent="0.3">
      <c r="A11" s="974" t="s">
        <v>28</v>
      </c>
      <c r="B11" s="974" t="s">
        <v>144</v>
      </c>
      <c r="C11" s="974"/>
      <c r="D11" s="974" t="s">
        <v>184</v>
      </c>
      <c r="E11" s="974"/>
      <c r="F11" s="974"/>
      <c r="G11" s="974"/>
      <c r="H11" s="974"/>
      <c r="I11" s="974"/>
      <c r="J11" s="974"/>
      <c r="K11" s="1119" t="s">
        <v>185</v>
      </c>
      <c r="L11" s="1119"/>
      <c r="M11" s="1118" t="s">
        <v>147</v>
      </c>
      <c r="N11" s="1118" t="s">
        <v>114</v>
      </c>
      <c r="O11" s="1118" t="s">
        <v>406</v>
      </c>
      <c r="P11" s="1117" t="s">
        <v>48</v>
      </c>
      <c r="Q11" s="1117"/>
      <c r="R11" s="1117"/>
      <c r="S11" s="1117"/>
      <c r="T11" s="1120" t="s">
        <v>407</v>
      </c>
      <c r="U11" s="1120"/>
      <c r="V11" s="1116" t="s">
        <v>408</v>
      </c>
      <c r="W11" s="1116" t="s">
        <v>409</v>
      </c>
      <c r="X11" s="693"/>
      <c r="Y11" s="693"/>
      <c r="Z11" s="694"/>
    </row>
    <row r="12" spans="1:26" ht="20.100000000000001" customHeight="1" x14ac:dyDescent="0.3">
      <c r="A12" s="974"/>
      <c r="B12" s="974"/>
      <c r="C12" s="974"/>
      <c r="D12" s="974"/>
      <c r="E12" s="974"/>
      <c r="F12" s="974"/>
      <c r="G12" s="974"/>
      <c r="H12" s="974"/>
      <c r="I12" s="974"/>
      <c r="J12" s="974"/>
      <c r="K12" s="1119"/>
      <c r="L12" s="1119"/>
      <c r="M12" s="1118"/>
      <c r="N12" s="1118"/>
      <c r="O12" s="1118"/>
      <c r="P12" s="1117">
        <v>1</v>
      </c>
      <c r="Q12" s="1117"/>
      <c r="R12" s="1117">
        <v>2</v>
      </c>
      <c r="S12" s="1117"/>
      <c r="T12" s="1120"/>
      <c r="U12" s="1120"/>
      <c r="V12" s="1116"/>
      <c r="W12" s="1116"/>
      <c r="X12" s="40"/>
      <c r="Y12" s="40"/>
      <c r="Z12" s="40"/>
    </row>
    <row r="13" spans="1:26" ht="20.100000000000001" customHeight="1" x14ac:dyDescent="0.3">
      <c r="A13" s="974"/>
      <c r="B13" s="974"/>
      <c r="C13" s="974"/>
      <c r="D13" s="974"/>
      <c r="E13" s="974"/>
      <c r="F13" s="974"/>
      <c r="G13" s="974"/>
      <c r="H13" s="974"/>
      <c r="I13" s="974"/>
      <c r="J13" s="974"/>
      <c r="K13" s="1119"/>
      <c r="L13" s="1119"/>
      <c r="M13" s="1118"/>
      <c r="N13" s="1118"/>
      <c r="O13" s="1118"/>
      <c r="P13" s="1118" t="s">
        <v>129</v>
      </c>
      <c r="Q13" s="1118" t="s">
        <v>410</v>
      </c>
      <c r="R13" s="1118" t="s">
        <v>129</v>
      </c>
      <c r="S13" s="1118" t="s">
        <v>410</v>
      </c>
      <c r="T13" s="1118" t="s">
        <v>129</v>
      </c>
      <c r="U13" s="1118" t="s">
        <v>410</v>
      </c>
      <c r="V13" s="1116"/>
      <c r="W13" s="1116"/>
      <c r="X13" s="40"/>
      <c r="Y13" s="40"/>
      <c r="Z13" s="40"/>
    </row>
    <row r="14" spans="1:26" ht="20.100000000000001" customHeight="1" x14ac:dyDescent="0.3">
      <c r="A14" s="974"/>
      <c r="B14" s="974"/>
      <c r="C14" s="974"/>
      <c r="D14" s="974"/>
      <c r="E14" s="974"/>
      <c r="F14" s="974"/>
      <c r="G14" s="974"/>
      <c r="H14" s="974"/>
      <c r="I14" s="974"/>
      <c r="J14" s="974"/>
      <c r="K14" s="1119"/>
      <c r="L14" s="1119"/>
      <c r="M14" s="1118"/>
      <c r="N14" s="1118"/>
      <c r="O14" s="1118"/>
      <c r="P14" s="1118"/>
      <c r="Q14" s="1118"/>
      <c r="R14" s="1118"/>
      <c r="S14" s="1118"/>
      <c r="T14" s="1118"/>
      <c r="U14" s="1118"/>
      <c r="V14" s="1116"/>
      <c r="W14" s="1116"/>
      <c r="X14" s="40"/>
      <c r="Y14" s="40"/>
      <c r="Z14" s="40"/>
    </row>
    <row r="15" spans="1:26" ht="18" customHeight="1" x14ac:dyDescent="0.3">
      <c r="A15" s="447" t="str">
        <f>IF(B15="","",1)</f>
        <v/>
      </c>
      <c r="B15" s="1054" t="str">
        <f>IF(ตั้งค่าวิชาเรียน!E5="","",ตั้งค่าวิชาเรียน!E5)</f>
        <v/>
      </c>
      <c r="C15" s="1054">
        <v>1</v>
      </c>
      <c r="D15" s="1055" t="str">
        <f>IF(ตั้งค่าวิชาเรียน!F5="","",ตั้งค่าวิชาเรียน!F5)</f>
        <v/>
      </c>
      <c r="E15" s="1055"/>
      <c r="F15" s="1055"/>
      <c r="G15" s="1055"/>
      <c r="H15" s="1055"/>
      <c r="I15" s="1055"/>
      <c r="J15" s="1055"/>
      <c r="K15" s="1039" t="str">
        <f>IF(ตั้งค่าวิชาเรียน!I5="","",ตั้งค่าวิชาเรียน!I5)</f>
        <v/>
      </c>
      <c r="L15" s="1039">
        <v>1</v>
      </c>
      <c r="M15" s="447" t="str">
        <f>IF(ตั้งค่าวิชาเรียน!H5="","",ตั้งค่าวิชาเรียน!H5)</f>
        <v/>
      </c>
      <c r="N15" s="447" t="str">
        <f>IF(สรุปผลการประเมิน!BY$6="","",สรุปผลการประเมิน!BY$6)</f>
        <v/>
      </c>
      <c r="O15" s="447" t="str">
        <f>IF(VLOOKUP($Y$2,สรุปผลการประเมิน!$D$7:$CP$66,74,FALSE)="","",VLOOKUP($Y$2,สรุปผลการประเมิน!$D$7:$CP$66,74,FALSE))</f>
        <v/>
      </c>
      <c r="P15" s="447" t="str">
        <f>IF(A15="","",IF(VLOOKUP($Y$2,ข้อมูลนักเรียน!$D$3:$K$62,8,FALSE)="ย้ายออก","-",IF(VLOOKUP($Y$2,วิชา1!$A$6:$L$65,5,FALSE)="","",VLOOKUP($Y$2,วิชา1!$A$6:$L$65,5,FALSE))))</f>
        <v/>
      </c>
      <c r="Q15" s="447" t="str">
        <f>IF(A15="","",IF(VLOOKUP($Y$2,ข้อมูลนักเรียน!$D$3:$K$62,8,FALSE)="ย้ายออก","-",IF(VLOOKUP($Y$2,วิชา1!$A$6:$L$65,6,FALSE)="","",VLOOKUP($Y$2,วิชา1!$A$6:$L$65,6,FALSE))))</f>
        <v/>
      </c>
      <c r="R15" s="447" t="str">
        <f>IF(A15="","",IF(VLOOKUP($Y$2,ข้อมูลนักเรียน!$D$3:$K$62,8,FALSE)="ย้ายออก","-",IF(VLOOKUP($Y$2,วิชา1!$A$6:$L$65,9,FALSE)="","",VLOOKUP($Y$2,วิชา1!$A$6:$L$65,9,FALSE))))</f>
        <v/>
      </c>
      <c r="S15" s="447" t="str">
        <f>IF(A15="","",IF(VLOOKUP($Y$2,ข้อมูลนักเรียน!$D$3:$K$62,8,FALSE)="ย้ายออก","-",IF(VLOOKUP($Y$2,วิชา1!$A$6:$L$65,10,FALSE)="","",VLOOKUP($Y$2,วิชา1!$A$6:$L$65,10,FALSE))))</f>
        <v/>
      </c>
      <c r="T15" s="480" t="str">
        <f>IF(A15="","",IF(VLOOKUP($Y$2,ข้อมูลนักเรียน!$D$3:$K$62,8,FALSE)="ย้ายออก","-",IF(VLOOKUP($Y$2,วิชา1!$A$6:$L$65,11,FALSE)="","",VLOOKUP($Y$2,วิชา1!$A$6:$L$65,11,FALSE))))</f>
        <v/>
      </c>
      <c r="U15" s="447" t="str">
        <f>IF(A15="","",IF(VLOOKUP($Y$2,ข้อมูลนักเรียน!$D$3:$K$62,8,FALSE)="ย้ายออก","-",IF(VLOOKUP($Y$2,วิชา1!$A$6:$L$65,12,FALSE)="","",VLOOKUP($Y$2,วิชา1!$A$6:$L$65,12,FALSE))))</f>
        <v/>
      </c>
      <c r="V15" s="447" t="str">
        <f>IF(A15="","",IF(VLOOKUP($Y$2,ข้อมูลนักเรียน!$D$3:$K$62,8,FALSE)="ย้ายออก","-",IF(VLOOKUP($Y$2,คุณฯ1!$D$6:$BC$65,52,FALSE)="","",VLOOKUP($Y$2,คุณฯ1!$D$6:$BC$65,52,FALSE))))</f>
        <v/>
      </c>
      <c r="W15" s="472" t="str">
        <f>IF(A15="","",IF(VLOOKUP($Y$2,ข้อมูลนักเรียน!$D$3:$K$62,8,FALSE)="ย้ายออก","-",IF(VLOOKUP($Y$2,อ่านคิดเขียน1!$D$6:$AW$65,46,FALSE)="","",VLOOKUP($Y$2,อ่านคิดเขียน1!$D$6:$AW$65,46,FALSE))))</f>
        <v/>
      </c>
      <c r="X15" s="40"/>
      <c r="Y15" s="40"/>
      <c r="Z15" s="40"/>
    </row>
    <row r="16" spans="1:26" ht="18" customHeight="1" x14ac:dyDescent="0.3">
      <c r="A16" s="447" t="str">
        <f>IF(B16="","",IF(A15="","",A15+1))</f>
        <v/>
      </c>
      <c r="B16" s="1054" t="str">
        <f>IF(ตั้งค่าวิชาเรียน!E6="","",ตั้งค่าวิชาเรียน!E6)</f>
        <v/>
      </c>
      <c r="C16" s="1054">
        <v>2</v>
      </c>
      <c r="D16" s="1055" t="str">
        <f>IF(ตั้งค่าวิชาเรียน!F6="","",ตั้งค่าวิชาเรียน!F6)</f>
        <v/>
      </c>
      <c r="E16" s="1055"/>
      <c r="F16" s="1055"/>
      <c r="G16" s="1055"/>
      <c r="H16" s="1055"/>
      <c r="I16" s="1055"/>
      <c r="J16" s="1055"/>
      <c r="K16" s="1039" t="str">
        <f>IF(ตั้งค่าวิชาเรียน!I6="","",ตั้งค่าวิชาเรียน!I6)</f>
        <v/>
      </c>
      <c r="L16" s="1039">
        <v>2</v>
      </c>
      <c r="M16" s="447" t="str">
        <f>IF(ตั้งค่าวิชาเรียน!H6="","",ตั้งค่าวิชาเรียน!H6)</f>
        <v/>
      </c>
      <c r="N16" s="447" t="str">
        <f>IF(สรุปผลการประเมิน!BZ$6="","",สรุปผลการประเมิน!BZ$6)</f>
        <v/>
      </c>
      <c r="O16" s="447" t="str">
        <f>IF(VLOOKUP($Y$2,สรุปผลการประเมิน!$D$7:$CP$66,75,FALSE)="","",VLOOKUP($Y$2,สรุปผลการประเมิน!$D$7:$CP$66,75,FALSE))</f>
        <v/>
      </c>
      <c r="P16" s="447" t="str">
        <f>IF(A16="","",IF(VLOOKUP($Y$2,ข้อมูลนักเรียน!$D$3:$K$62,8,FALSE)="ย้ายออก","-",IF(VLOOKUP($Y$2,วิชา2!$A$6:$L$65,5,FALSE)="","",VLOOKUP($Y$2,วิชา2!$A$6:$L$65,5,FALSE))))</f>
        <v/>
      </c>
      <c r="Q16" s="447" t="str">
        <f>IF(A16="","",IF(VLOOKUP($Y$2,ข้อมูลนักเรียน!$D$3:$K$62,8,FALSE)="ย้ายออก","-",IF(VLOOKUP($Y$2,วิชา2!$A$6:$L$65,6,FALSE)="","",VLOOKUP($Y$2,วิชา2!$A$6:$L$65,6,FALSE))))</f>
        <v/>
      </c>
      <c r="R16" s="447" t="str">
        <f>IF(A16="","",IF(VLOOKUP($Y$2,ข้อมูลนักเรียน!$D$3:$K$62,8,FALSE)="ย้ายออก","-",IF(VLOOKUP($Y$2,วิชา2!$A$6:$L$65,9,FALSE)="","",VLOOKUP($Y$2,วิชา2!$A$6:$L$65,9,FALSE))))</f>
        <v/>
      </c>
      <c r="S16" s="447" t="str">
        <f>IF(A16="","",IF(VLOOKUP($Y$2,ข้อมูลนักเรียน!$D$3:$K$62,8,FALSE)="ย้ายออก","-",IF(VLOOKUP($Y$2,วิชา2!$A$6:$L$65,10,FALSE)="","",VLOOKUP($Y$2,วิชา2!$A$6:$L$65,10,FALSE))))</f>
        <v/>
      </c>
      <c r="T16" s="480" t="str">
        <f>IF(A16="","",IF(VLOOKUP($Y$2,ข้อมูลนักเรียน!$D$3:$K$62,8,FALSE)="ย้ายออก","-",IF(VLOOKUP($Y$2,วิชา2!$A$6:$L$65,11,FALSE)="","",VLOOKUP($Y$2,วิชา2!$A$6:$L$65,11,FALSE))))</f>
        <v/>
      </c>
      <c r="U16" s="447" t="str">
        <f>IF(A16="","",IF(VLOOKUP($Y$2,ข้อมูลนักเรียน!$D$3:$K$62,8,FALSE)="ย้ายออก","-",IF(VLOOKUP($Y$2,วิชา2!$A$6:$L$65,12,FALSE)="","",VLOOKUP($Y$2,วิชา2!$A$6:$L$65,12,FALSE))))</f>
        <v/>
      </c>
      <c r="V16" s="447" t="str">
        <f>IF(A16="","",IF(VLOOKUP($Y$2,ข้อมูลนักเรียน!$D$3:$K$62,8,FALSE)="ย้ายออก","-",IF(VLOOKUP($Y$2,คุณฯ2!$D$6:$BC$65,52,FALSE)="","",VLOOKUP($Y$2,คุณฯ2!$D$6:$BC$65,52,FALSE))))</f>
        <v/>
      </c>
      <c r="W16" s="447" t="str">
        <f>IF(A16="","",IF(VLOOKUP($Y$2,ข้อมูลนักเรียน!$D$3:$K$62,8,FALSE)="ย้ายออก","-",IF(VLOOKUP($Y$2,อ่านคิดเขียน2!$D$6:$AW$65,46,FALSE)="","",VLOOKUP($Y$2,อ่านคิดเขียน2!$D$6:$AW$65,46,FALSE))))</f>
        <v/>
      </c>
      <c r="X16" s="111"/>
      <c r="Y16" s="111"/>
      <c r="Z16" s="111"/>
    </row>
    <row r="17" spans="1:26" ht="18" customHeight="1" x14ac:dyDescent="0.3">
      <c r="A17" s="447" t="str">
        <f t="shared" ref="A17:A29" si="0">IF(B17="","",IF(A16="","",A16+1))</f>
        <v/>
      </c>
      <c r="B17" s="1054" t="str">
        <f>IF(ตั้งค่าวิชาเรียน!E7="","",ตั้งค่าวิชาเรียน!E7)</f>
        <v/>
      </c>
      <c r="C17" s="1054">
        <v>3</v>
      </c>
      <c r="D17" s="1055" t="str">
        <f>IF(ตั้งค่าวิชาเรียน!F7="","",ตั้งค่าวิชาเรียน!F7)</f>
        <v/>
      </c>
      <c r="E17" s="1055"/>
      <c r="F17" s="1055"/>
      <c r="G17" s="1055"/>
      <c r="H17" s="1055"/>
      <c r="I17" s="1055"/>
      <c r="J17" s="1055"/>
      <c r="K17" s="1039" t="str">
        <f>IF(ตั้งค่าวิชาเรียน!I7="","",ตั้งค่าวิชาเรียน!I7)</f>
        <v/>
      </c>
      <c r="L17" s="1039">
        <v>3</v>
      </c>
      <c r="M17" s="447" t="str">
        <f>IF(ตั้งค่าวิชาเรียน!H7="","",ตั้งค่าวิชาเรียน!H7)</f>
        <v/>
      </c>
      <c r="N17" s="447" t="str">
        <f>IF(สรุปผลการประเมิน!CA$6="","",สรุปผลการประเมิน!CA$6)</f>
        <v/>
      </c>
      <c r="O17" s="447" t="str">
        <f>IF(VLOOKUP($Y$2,สรุปผลการประเมิน!$D$7:$CP$66,76,FALSE)="","",VLOOKUP($Y$2,สรุปผลการประเมิน!$D$7:$CP$66,76,FALSE))</f>
        <v/>
      </c>
      <c r="P17" s="447" t="str">
        <f>IF(A17="","",IF(VLOOKUP($Y$2,ข้อมูลนักเรียน!$D$3:$K$62,8,FALSE)="ย้ายออก","-",IF(VLOOKUP($Y$2,วิชา3!$A$6:$L$65,5,FALSE)="","",VLOOKUP($Y$2,วิชา3!$A$6:$L$65,5,FALSE))))</f>
        <v/>
      </c>
      <c r="Q17" s="447" t="str">
        <f>IF(A17="","",IF(VLOOKUP($Y$2,ข้อมูลนักเรียน!$D$3:$K$62,8,FALSE)="ย้ายออก","-",IF(VLOOKUP($Y$2,วิชา3!$A$6:$L$65,6,FALSE)="","",VLOOKUP($Y$2,วิชา3!$A$6:$L$65,6,FALSE))))</f>
        <v/>
      </c>
      <c r="R17" s="447" t="str">
        <f>IF(A17="","",IF(VLOOKUP($Y$2,ข้อมูลนักเรียน!$D$3:$K$62,8,FALSE)="ย้ายออก","-",IF(VLOOKUP($Y$2,วิชา3!$A$6:$L$65,9,FALSE)="","",VLOOKUP($Y$2,วิชา3!$A$6:$L$65,9,FALSE))))</f>
        <v/>
      </c>
      <c r="S17" s="447" t="str">
        <f>IF(A17="","",IF(VLOOKUP($Y$2,ข้อมูลนักเรียน!$D$3:$K$62,8,FALSE)="ย้ายออก","-",IF(VLOOKUP($Y$2,วิชา3!$A$6:$L$65,10,FALSE)="","",VLOOKUP($Y$2,วิชา3!$A$6:$L$65,10,FALSE))))</f>
        <v/>
      </c>
      <c r="T17" s="480" t="str">
        <f>IF(A17="","",IF(VLOOKUP($Y$2,ข้อมูลนักเรียน!$D$3:$K$62,8,FALSE)="ย้ายออก","-",IF(VLOOKUP($Y$2,วิชา3!$A$6:$L$65,11,FALSE)="","",VLOOKUP($Y$2,วิชา3!$A$6:$L$65,11,FALSE))))</f>
        <v/>
      </c>
      <c r="U17" s="447" t="str">
        <f>IF(A17="","",IF(VLOOKUP($Y$2,ข้อมูลนักเรียน!$D$3:$K$62,8,FALSE)="ย้ายออก","-",IF(VLOOKUP($Y$2,วิชา3!$A$6:$L$65,12,FALSE)="","",VLOOKUP($Y$2,วิชา3!$A$6:$L$65,12,FALSE))))</f>
        <v/>
      </c>
      <c r="V17" s="447" t="str">
        <f>IF(A17="","",IF(VLOOKUP($Y$2,ข้อมูลนักเรียน!$D$3:$K$62,8,FALSE)="ย้ายออก","-",IF(VLOOKUP($Y$2,คุณฯ3!$D$6:$BC$65,52,FALSE)="","",VLOOKUP($Y$2,คุณฯ3!$D$6:$BC$65,52,FALSE))))</f>
        <v/>
      </c>
      <c r="W17" s="447" t="str">
        <f>IF(A17="","",IF(VLOOKUP($Y$2,ข้อมูลนักเรียน!$D$3:$K$62,8,FALSE)="ย้ายออก","-",IF(VLOOKUP($Y$2,อ่านคิดเขียน3!$D$6:$AW$65,46,FALSE)="","",VLOOKUP($Y$2,อ่านคิดเขียน3!$D$6:$AW$65,46,FALSE))))</f>
        <v/>
      </c>
      <c r="X17" s="111"/>
      <c r="Y17" s="111"/>
      <c r="Z17" s="111"/>
    </row>
    <row r="18" spans="1:26" ht="18" customHeight="1" x14ac:dyDescent="0.3">
      <c r="A18" s="447" t="str">
        <f t="shared" si="0"/>
        <v/>
      </c>
      <c r="B18" s="1054" t="str">
        <f>IF(ตั้งค่าวิชาเรียน!E8="","",ตั้งค่าวิชาเรียน!E8)</f>
        <v/>
      </c>
      <c r="C18" s="1054">
        <v>4</v>
      </c>
      <c r="D18" s="1055" t="str">
        <f>IF(ตั้งค่าวิชาเรียน!F8="","",ตั้งค่าวิชาเรียน!F8)</f>
        <v/>
      </c>
      <c r="E18" s="1055"/>
      <c r="F18" s="1055"/>
      <c r="G18" s="1055"/>
      <c r="H18" s="1055"/>
      <c r="I18" s="1055"/>
      <c r="J18" s="1055"/>
      <c r="K18" s="1039" t="str">
        <f>IF(ตั้งค่าวิชาเรียน!I8="","",ตั้งค่าวิชาเรียน!I8)</f>
        <v/>
      </c>
      <c r="L18" s="1039">
        <v>4</v>
      </c>
      <c r="M18" s="447" t="str">
        <f>IF(ตั้งค่าวิชาเรียน!H8="","",ตั้งค่าวิชาเรียน!H8)</f>
        <v/>
      </c>
      <c r="N18" s="447" t="str">
        <f>IF(สรุปผลการประเมิน!CB$6="","",สรุปผลการประเมิน!CB$6)</f>
        <v/>
      </c>
      <c r="O18" s="447" t="str">
        <f>IF(VLOOKUP($Y$2,สรุปผลการประเมิน!$D$7:$CP$66,77,FALSE)="","",VLOOKUP($Y$2,สรุปผลการประเมิน!$D$7:$CP$66,77,FALSE))</f>
        <v/>
      </c>
      <c r="P18" s="447" t="str">
        <f>IF(A18="","",IF(VLOOKUP($Y$2,ข้อมูลนักเรียน!$D$3:$K$62,8,FALSE)="ย้ายออก","-",IF(VLOOKUP($Y$2,วิชา4!$A$6:$L$65,5,FALSE)="","",VLOOKUP($Y$2,วิชา4!$A$6:$L$65,5,FALSE))))</f>
        <v/>
      </c>
      <c r="Q18" s="447" t="str">
        <f>IF(A18="","",IF(VLOOKUP($Y$2,ข้อมูลนักเรียน!$D$3:$K$62,8,FALSE)="ย้ายออก","-",IF(VLOOKUP($Y$2,วิชา4!$A$6:$L$65,6,FALSE)="","",VLOOKUP($Y$2,วิชา4!$A$6:$L$65,6,FALSE))))</f>
        <v/>
      </c>
      <c r="R18" s="447" t="str">
        <f>IF(A18="","",IF(VLOOKUP($Y$2,ข้อมูลนักเรียน!$D$3:$K$62,8,FALSE)="ย้ายออก","-",IF(VLOOKUP($Y$2,วิชา4!$A$6:$L$65,9,FALSE)="","",VLOOKUP($Y$2,วิชา4!$A$6:$L$65,9,FALSE))))</f>
        <v/>
      </c>
      <c r="S18" s="447" t="str">
        <f>IF(A18="","",IF(VLOOKUP($Y$2,ข้อมูลนักเรียน!$D$3:$K$62,8,FALSE)="ย้ายออก","-",IF(VLOOKUP($Y$2,วิชา4!$A$6:$L$65,10,FALSE)="","",VLOOKUP($Y$2,วิชา4!$A$6:$L$65,10,FALSE))))</f>
        <v/>
      </c>
      <c r="T18" s="480" t="str">
        <f>IF(A18="","",IF(VLOOKUP($Y$2,ข้อมูลนักเรียน!$D$3:$K$62,8,FALSE)="ย้ายออก","-",IF(VLOOKUP($Y$2,วิชา4!$A$6:$L$65,11,FALSE)="","",VLOOKUP($Y$2,วิชา4!$A$6:$L$65,11,FALSE))))</f>
        <v/>
      </c>
      <c r="U18" s="447" t="str">
        <f>IF(A18="","",IF(VLOOKUP($Y$2,ข้อมูลนักเรียน!$D$3:$K$62,8,FALSE)="ย้ายออก","-",IF(VLOOKUP($Y$2,วิชา4!$A$6:$L$65,12,FALSE)="","",VLOOKUP($Y$2,วิชา4!$A$6:$L$65,12,FALSE))))</f>
        <v/>
      </c>
      <c r="V18" s="447" t="str">
        <f>IF(A18="","",IF(VLOOKUP($Y$2,ข้อมูลนักเรียน!$D$3:$K$62,8,FALSE)="ย้ายออก","-",IF(VLOOKUP($Y$2,คุณฯ4!$D$6:$BC$65,52,FALSE)="","",VLOOKUP($Y$2,คุณฯ4!$D$6:$BC$65,52,FALSE))))</f>
        <v/>
      </c>
      <c r="W18" s="447" t="str">
        <f>IF(A18="","",IF(VLOOKUP($Y$2,ข้อมูลนักเรียน!$D$3:$K$62,8,FALSE)="ย้ายออก","-",IF(VLOOKUP($Y$2,อ่านคิดเขียน4!$D$6:$AW$65,46,FALSE)="","",VLOOKUP($Y$2,อ่านคิดเขียน4!$D$6:$AW$65,46,FALSE))))</f>
        <v/>
      </c>
      <c r="X18" s="111"/>
      <c r="Y18" s="111"/>
      <c r="Z18" s="111"/>
    </row>
    <row r="19" spans="1:26" ht="18" customHeight="1" x14ac:dyDescent="0.3">
      <c r="A19" s="447" t="str">
        <f t="shared" si="0"/>
        <v/>
      </c>
      <c r="B19" s="1054" t="str">
        <f>IF(ตั้งค่าวิชาเรียน!E9="","",ตั้งค่าวิชาเรียน!E9)</f>
        <v/>
      </c>
      <c r="C19" s="1054">
        <v>5</v>
      </c>
      <c r="D19" s="1055" t="str">
        <f>IF(ตั้งค่าวิชาเรียน!F9="","",ตั้งค่าวิชาเรียน!F9)</f>
        <v/>
      </c>
      <c r="E19" s="1055"/>
      <c r="F19" s="1055"/>
      <c r="G19" s="1055"/>
      <c r="H19" s="1055"/>
      <c r="I19" s="1055"/>
      <c r="J19" s="1055"/>
      <c r="K19" s="1039" t="str">
        <f>IF(ตั้งค่าวิชาเรียน!I9="","",ตั้งค่าวิชาเรียน!I9)</f>
        <v/>
      </c>
      <c r="L19" s="1039">
        <v>5</v>
      </c>
      <c r="M19" s="447" t="str">
        <f>IF(ตั้งค่าวิชาเรียน!H9="","",ตั้งค่าวิชาเรียน!H9)</f>
        <v/>
      </c>
      <c r="N19" s="447" t="str">
        <f>IF(สรุปผลการประเมิน!CC$6="","",สรุปผลการประเมิน!CC$6)</f>
        <v/>
      </c>
      <c r="O19" s="447" t="str">
        <f>IF(VLOOKUP($Y$2,สรุปผลการประเมิน!$D$7:$CP$66,78,FALSE)="","",VLOOKUP($Y$2,สรุปผลการประเมิน!$D$7:$CP$66,78,FALSE))</f>
        <v/>
      </c>
      <c r="P19" s="447" t="str">
        <f>IF(A19="","",IF(VLOOKUP($Y$2,ข้อมูลนักเรียน!$D$3:$K$62,8,FALSE)="ย้ายออก","-",IF(VLOOKUP($Y$2,วิชา5!$A$6:$L$65,5,FALSE)="","",VLOOKUP($Y$2,วิชา5!$A$6:$L$65,5,FALSE))))</f>
        <v/>
      </c>
      <c r="Q19" s="447" t="str">
        <f>IF(A19="","",IF(VLOOKUP($Y$2,ข้อมูลนักเรียน!$D$3:$K$62,8,FALSE)="ย้ายออก","-",IF(VLOOKUP($Y$2,วิชา5!$A$6:$L$65,6,FALSE)="","",VLOOKUP($Y$2,วิชา5!$A$6:$L$65,6,FALSE))))</f>
        <v/>
      </c>
      <c r="R19" s="447" t="str">
        <f>IF(A19="","",IF(VLOOKUP($Y$2,ข้อมูลนักเรียน!$D$3:$K$62,8,FALSE)="ย้ายออก","-",IF(VLOOKUP($Y$2,วิชา5!$A$6:$L$65,9,FALSE)="","",VLOOKUP($Y$2,วิชา5!$A$6:$L$65,9,FALSE))))</f>
        <v/>
      </c>
      <c r="S19" s="447" t="str">
        <f>IF(A19="","",IF(VLOOKUP($Y$2,ข้อมูลนักเรียน!$D$3:$K$62,8,FALSE)="ย้ายออก","-",IF(VLOOKUP($Y$2,วิชา5!$A$6:$L$65,10,FALSE)="","",VLOOKUP($Y$2,วิชา5!$A$6:$L$65,10,FALSE))))</f>
        <v/>
      </c>
      <c r="T19" s="480" t="str">
        <f>IF(A19="","",IF(VLOOKUP($Y$2,ข้อมูลนักเรียน!$D$3:$K$62,8,FALSE)="ย้ายออก","-",IF(VLOOKUP($Y$2,วิชา5!$A$6:$L$65,11,FALSE)="","",VLOOKUP($Y$2,วิชา5!$A$6:$L$65,11,FALSE))))</f>
        <v/>
      </c>
      <c r="U19" s="447" t="str">
        <f>IF(A19="","",IF(VLOOKUP($Y$2,ข้อมูลนักเรียน!$D$3:$K$62,8,FALSE)="ย้ายออก","-",IF(VLOOKUP($Y$2,วิชา5!$A$6:$L$65,12,FALSE)="","",VLOOKUP($Y$2,วิชา5!$A$6:$L$65,12,FALSE))))</f>
        <v/>
      </c>
      <c r="V19" s="447" t="str">
        <f>IF(A19="","",IF(VLOOKUP($Y$2,ข้อมูลนักเรียน!$D$3:$K$62,8,FALSE)="ย้ายออก","-",IF(VLOOKUP($Y$2,คุณฯ5!$D$6:$BC$65,52,FALSE)="","",VLOOKUP($Y$2,คุณฯ5!$D$6:$BC$65,52,FALSE))))</f>
        <v/>
      </c>
      <c r="W19" s="447" t="str">
        <f>IF(A19="","",IF(VLOOKUP($Y$2,ข้อมูลนักเรียน!$D$3:$K$62,8,FALSE)="ย้ายออก","-",IF(VLOOKUP($Y$2,อ่านคิดเขียน5!$D$6:$AW$65,46,FALSE)="","",VLOOKUP($Y$2,อ่านคิดเขียน5!$D$6:$AW$65,46,FALSE))))</f>
        <v/>
      </c>
      <c r="X19" s="111"/>
      <c r="Y19" s="111"/>
      <c r="Z19" s="111"/>
    </row>
    <row r="20" spans="1:26" ht="18" customHeight="1" x14ac:dyDescent="0.3">
      <c r="A20" s="447" t="str">
        <f t="shared" si="0"/>
        <v/>
      </c>
      <c r="B20" s="1054" t="str">
        <f>IF(ตั้งค่าวิชาเรียน!E10="","",ตั้งค่าวิชาเรียน!E10)</f>
        <v/>
      </c>
      <c r="C20" s="1054">
        <v>6</v>
      </c>
      <c r="D20" s="1055" t="str">
        <f>IF(ตั้งค่าวิชาเรียน!F10="","",ตั้งค่าวิชาเรียน!F10)</f>
        <v/>
      </c>
      <c r="E20" s="1055"/>
      <c r="F20" s="1055"/>
      <c r="G20" s="1055"/>
      <c r="H20" s="1055"/>
      <c r="I20" s="1055"/>
      <c r="J20" s="1055"/>
      <c r="K20" s="1039" t="str">
        <f>IF(ตั้งค่าวิชาเรียน!I10="","",ตั้งค่าวิชาเรียน!I10)</f>
        <v/>
      </c>
      <c r="L20" s="1039">
        <v>6</v>
      </c>
      <c r="M20" s="447" t="str">
        <f>IF(ตั้งค่าวิชาเรียน!H10="","",ตั้งค่าวิชาเรียน!H10)</f>
        <v/>
      </c>
      <c r="N20" s="447" t="str">
        <f>IF(สรุปผลการประเมิน!CD$6="","",สรุปผลการประเมิน!CD$6)</f>
        <v/>
      </c>
      <c r="O20" s="447" t="str">
        <f>IF(VLOOKUP($Y$2,สรุปผลการประเมิน!$D$7:$CP$66,79,FALSE)="","",VLOOKUP($Y$2,สรุปผลการประเมิน!$D$7:$CP$66,79,FALSE))</f>
        <v/>
      </c>
      <c r="P20" s="447" t="str">
        <f>IF(A20="","",IF(VLOOKUP($Y$2,ข้อมูลนักเรียน!$D$3:$K$62,8,FALSE)="ย้ายออก","-",IF(VLOOKUP($Y$2,วิชา6!$A$6:$L$65,5,FALSE)="","",VLOOKUP($Y$2,วิชา6!$A$6:$L$65,5,FALSE))))</f>
        <v/>
      </c>
      <c r="Q20" s="447" t="str">
        <f>IF(A20="","",IF(VLOOKUP($Y$2,ข้อมูลนักเรียน!$D$3:$K$62,8,FALSE)="ย้ายออก","-",IF(VLOOKUP($Y$2,วิชา6!$A$6:$L$65,6,FALSE)="","",VLOOKUP($Y$2,วิชา6!$A$6:$L$65,6,FALSE))))</f>
        <v/>
      </c>
      <c r="R20" s="447" t="str">
        <f>IF(A20="","",IF(VLOOKUP($Y$2,ข้อมูลนักเรียน!$D$3:$K$62,8,FALSE)="ย้ายออก","-",IF(VLOOKUP($Y$2,วิชา6!$A$6:$L$65,9,FALSE)="","",VLOOKUP($Y$2,วิชา6!$A$6:$L$65,9,FALSE))))</f>
        <v/>
      </c>
      <c r="S20" s="447" t="str">
        <f>IF(A20="","",IF(VLOOKUP($Y$2,ข้อมูลนักเรียน!$D$3:$K$62,8,FALSE)="ย้ายออก","-",IF(VLOOKUP($Y$2,วิชา6!$A$6:$L$65,10,FALSE)="","",VLOOKUP($Y$2,วิชา6!$A$6:$L$65,10,FALSE))))</f>
        <v/>
      </c>
      <c r="T20" s="480" t="str">
        <f>IF(A20="","",IF(VLOOKUP($Y$2,ข้อมูลนักเรียน!$D$3:$K$62,8,FALSE)="ย้ายออก","-",IF(VLOOKUP($Y$2,วิชา6!$A$6:$L$65,11,FALSE)="","",VLOOKUP($Y$2,วิชา6!$A$6:$L$65,11,FALSE))))</f>
        <v/>
      </c>
      <c r="U20" s="447" t="str">
        <f>IF(A20="","",IF(VLOOKUP($Y$2,ข้อมูลนักเรียน!$D$3:$K$62,8,FALSE)="ย้ายออก","-",IF(VLOOKUP($Y$2,วิชา6!$A$6:$L$65,12,FALSE)="","",VLOOKUP($Y$2,วิชา6!$A$6:$L$65,12,FALSE))))</f>
        <v/>
      </c>
      <c r="V20" s="447" t="str">
        <f>IF(A20="","",IF(VLOOKUP($Y$2,ข้อมูลนักเรียน!$D$3:$K$62,8,FALSE)="ย้ายออก","-",IF(VLOOKUP($Y$2,คุณฯ6!$D$6:$BC$65,52,FALSE)="","",VLOOKUP($Y$2,คุณฯ6!$D$6:$BC$65,52,FALSE))))</f>
        <v/>
      </c>
      <c r="W20" s="447" t="str">
        <f>IF(A20="","",IF(VLOOKUP($Y$2,ข้อมูลนักเรียน!$D$3:$K$62,8,FALSE)="ย้ายออก","-",IF(VLOOKUP($Y$2,อ่านคิดเขียน6!$D$6:$AW$65,46,FALSE)="","",VLOOKUP($Y$2,อ่านคิดเขียน6!$D$6:$AW$65,46,FALSE))))</f>
        <v/>
      </c>
      <c r="X20" s="111"/>
      <c r="Y20" s="111"/>
      <c r="Z20" s="111"/>
    </row>
    <row r="21" spans="1:26" ht="18" customHeight="1" x14ac:dyDescent="0.3">
      <c r="A21" s="447" t="str">
        <f t="shared" si="0"/>
        <v/>
      </c>
      <c r="B21" s="1054" t="str">
        <f>IF(ตั้งค่าวิชาเรียน!E11="","",ตั้งค่าวิชาเรียน!E11)</f>
        <v/>
      </c>
      <c r="C21" s="1054">
        <v>7</v>
      </c>
      <c r="D21" s="1055" t="str">
        <f>IF(ตั้งค่าวิชาเรียน!F11="","",ตั้งค่าวิชาเรียน!F11)</f>
        <v/>
      </c>
      <c r="E21" s="1055"/>
      <c r="F21" s="1055"/>
      <c r="G21" s="1055"/>
      <c r="H21" s="1055"/>
      <c r="I21" s="1055"/>
      <c r="J21" s="1055"/>
      <c r="K21" s="1039" t="str">
        <f>IF(ตั้งค่าวิชาเรียน!I11="","",ตั้งค่าวิชาเรียน!I11)</f>
        <v/>
      </c>
      <c r="L21" s="1039">
        <v>7</v>
      </c>
      <c r="M21" s="447" t="str">
        <f>IF(ตั้งค่าวิชาเรียน!H11="","",ตั้งค่าวิชาเรียน!H11)</f>
        <v/>
      </c>
      <c r="N21" s="447" t="str">
        <f>IF(สรุปผลการประเมิน!CE$6="","",สรุปผลการประเมิน!CE$6)</f>
        <v/>
      </c>
      <c r="O21" s="447" t="str">
        <f>IF(VLOOKUP($Y$2,สรุปผลการประเมิน!$D$7:$CP$66,80,FALSE)="","",VLOOKUP($Y$2,สรุปผลการประเมิน!$D$7:$CP$66,80,FALSE))</f>
        <v/>
      </c>
      <c r="P21" s="447" t="str">
        <f>IF(A21="","",IF(VLOOKUP($Y$2,ข้อมูลนักเรียน!$D$3:$K$62,8,FALSE)="ย้ายออก","-",IF(VLOOKUP($Y$2,วิชา7!$A$6:$L$65,5,FALSE)="","",VLOOKUP($Y$2,วิชา7!$A$6:$L$65,5,FALSE))))</f>
        <v/>
      </c>
      <c r="Q21" s="447" t="str">
        <f>IF(A21="","",IF(VLOOKUP($Y$2,ข้อมูลนักเรียน!$D$3:$K$62,8,FALSE)="ย้ายออก","-",IF(VLOOKUP($Y$2,วิชา7!$A$6:$L$65,6,FALSE)="","",VLOOKUP($Y$2,วิชา7!$A$6:$L$65,6,FALSE))))</f>
        <v/>
      </c>
      <c r="R21" s="447" t="str">
        <f>IF(A21="","",IF(VLOOKUP($Y$2,ข้อมูลนักเรียน!$D$3:$K$62,8,FALSE)="ย้ายออก","-",IF(VLOOKUP($Y$2,วิชา7!$A$6:$L$65,9,FALSE)="","",VLOOKUP($Y$2,วิชา7!$A$6:$L$65,9,FALSE))))</f>
        <v/>
      </c>
      <c r="S21" s="447" t="str">
        <f>IF(A21="","",IF(VLOOKUP($Y$2,ข้อมูลนักเรียน!$D$3:$K$62,8,FALSE)="ย้ายออก","-",IF(VLOOKUP($Y$2,วิชา7!$A$6:$L$65,10,FALSE)="","",VLOOKUP($Y$2,วิชา7!$A$6:$L$65,10,FALSE))))</f>
        <v/>
      </c>
      <c r="T21" s="480" t="str">
        <f>IF(A21="","",IF(VLOOKUP($Y$2,ข้อมูลนักเรียน!$D$3:$K$62,8,FALSE)="ย้ายออก","-",IF(VLOOKUP($Y$2,วิชา7!$A$6:$L$65,11,FALSE)="","",VLOOKUP($Y$2,วิชา7!$A$6:$L$65,11,FALSE))))</f>
        <v/>
      </c>
      <c r="U21" s="447" t="str">
        <f>IF(A21="","",IF(VLOOKUP($Y$2,ข้อมูลนักเรียน!$D$3:$K$62,8,FALSE)="ย้ายออก","-",IF(VLOOKUP($Y$2,วิชา7!$A$6:$L$65,12,FALSE)="","",VLOOKUP($Y$2,วิชา7!$A$6:$L$65,12,FALSE))))</f>
        <v/>
      </c>
      <c r="V21" s="447" t="str">
        <f>IF(A21="","",IF(VLOOKUP($Y$2,ข้อมูลนักเรียน!$D$3:$K$62,8,FALSE)="ย้ายออก","-",IF(VLOOKUP($Y$2,คุณฯ7!$D$6:$BC$65,52,FALSE)="","",VLOOKUP($Y$2,คุณฯ7!$D$6:$BC$65,52,FALSE))))</f>
        <v/>
      </c>
      <c r="W21" s="447" t="str">
        <f>IF(A21="","",IF(VLOOKUP($Y$2,ข้อมูลนักเรียน!$D$3:$K$62,8,FALSE)="ย้ายออก","-",IF(VLOOKUP($Y$2,อ่านคิดเขียน7!$D$6:$AW$65,46,FALSE)="","",VLOOKUP($Y$2,อ่านคิดเขียน7!$D$6:$AW$65,46,FALSE))))</f>
        <v/>
      </c>
      <c r="X21" s="111"/>
      <c r="Y21" s="111"/>
      <c r="Z21" s="111"/>
    </row>
    <row r="22" spans="1:26" ht="18" customHeight="1" x14ac:dyDescent="0.3">
      <c r="A22" s="447" t="str">
        <f t="shared" si="0"/>
        <v/>
      </c>
      <c r="B22" s="1054" t="str">
        <f>IF(ตั้งค่าวิชาเรียน!E12="","",ตั้งค่าวิชาเรียน!E12)</f>
        <v/>
      </c>
      <c r="C22" s="1054">
        <v>8</v>
      </c>
      <c r="D22" s="1055" t="str">
        <f>IF(ตั้งค่าวิชาเรียน!F12="","",ตั้งค่าวิชาเรียน!F12)</f>
        <v/>
      </c>
      <c r="E22" s="1055"/>
      <c r="F22" s="1055"/>
      <c r="G22" s="1055"/>
      <c r="H22" s="1055"/>
      <c r="I22" s="1055"/>
      <c r="J22" s="1055"/>
      <c r="K22" s="1039" t="str">
        <f>IF(ตั้งค่าวิชาเรียน!I12="","",ตั้งค่าวิชาเรียน!I12)</f>
        <v/>
      </c>
      <c r="L22" s="1039">
        <v>8</v>
      </c>
      <c r="M22" s="447" t="str">
        <f>IF(ตั้งค่าวิชาเรียน!H12="","",ตั้งค่าวิชาเรียน!H12)</f>
        <v/>
      </c>
      <c r="N22" s="447" t="str">
        <f>IF(สรุปผลการประเมิน!CF$6="","",สรุปผลการประเมิน!CF$6)</f>
        <v/>
      </c>
      <c r="O22" s="447" t="str">
        <f>IF(VLOOKUP($Y$2,สรุปผลการประเมิน!$D$7:$CP$66,81,FALSE)="","",VLOOKUP($Y$2,สรุปผลการประเมิน!$D$7:$CP$66,81,FALSE))</f>
        <v/>
      </c>
      <c r="P22" s="447" t="str">
        <f>IF(A22="","",IF(VLOOKUP($Y$2,ข้อมูลนักเรียน!$D$3:$K$62,8,FALSE)="ย้ายออก","-",IF(VLOOKUP($Y$2,วิชา8!$A$6:$L$65,5,FALSE)="","",VLOOKUP($Y$2,วิชา8!$A$6:$L$65,5,FALSE))))</f>
        <v/>
      </c>
      <c r="Q22" s="447" t="str">
        <f>IF(A22="","",IF(VLOOKUP($Y$2,ข้อมูลนักเรียน!$D$3:$K$62,8,FALSE)="ย้ายออก","-",IF(VLOOKUP($Y$2,วิชา8!$A$6:$L$65,6,FALSE)="","",VLOOKUP($Y$2,วิชา8!$A$6:$L$65,6,FALSE))))</f>
        <v/>
      </c>
      <c r="R22" s="447" t="str">
        <f>IF(A22="","",IF(VLOOKUP($Y$2,ข้อมูลนักเรียน!$D$3:$K$62,8,FALSE)="ย้ายออก","-",IF(VLOOKUP($Y$2,วิชา8!$A$6:$L$65,9,FALSE)="","",VLOOKUP($Y$2,วิชา8!$A$6:$L$65,9,FALSE))))</f>
        <v/>
      </c>
      <c r="S22" s="447" t="str">
        <f>IF(A22="","",IF(VLOOKUP($Y$2,ข้อมูลนักเรียน!$D$3:$K$62,8,FALSE)="ย้ายออก","-",IF(VLOOKUP($Y$2,วิชา8!$A$6:$L$65,10,FALSE)="","",VLOOKUP($Y$2,วิชา8!$A$6:$L$65,10,FALSE))))</f>
        <v/>
      </c>
      <c r="T22" s="480" t="str">
        <f>IF(A22="","",IF(VLOOKUP($Y$2,ข้อมูลนักเรียน!$D$3:$K$62,8,FALSE)="ย้ายออก","-",IF(VLOOKUP($Y$2,วิชา8!$A$6:$L$65,11,FALSE)="","",VLOOKUP($Y$2,วิชา8!$A$6:$L$65,11,FALSE))))</f>
        <v/>
      </c>
      <c r="U22" s="447" t="str">
        <f>IF(A22="","",IF(VLOOKUP($Y$2,ข้อมูลนักเรียน!$D$3:$K$62,8,FALSE)="ย้ายออก","-",IF(VLOOKUP($Y$2,วิชา8!$A$6:$L$65,12,FALSE)="","",VLOOKUP($Y$2,วิชา8!$A$6:$L$65,12,FALSE))))</f>
        <v/>
      </c>
      <c r="V22" s="447" t="str">
        <f>IF(A22="","",IF(VLOOKUP($Y$2,ข้อมูลนักเรียน!$D$3:$K$62,8,FALSE)="ย้ายออก","-",IF(VLOOKUP($Y$2,คุณฯ8!$D$6:$BC$65,52,FALSE)="","",VLOOKUP($Y$2,คุณฯ8!$D$6:$BC$65,52,FALSE))))</f>
        <v/>
      </c>
      <c r="W22" s="447" t="str">
        <f>IF(A22="","",IF(VLOOKUP($Y$2,ข้อมูลนักเรียน!$D$3:$K$62,8,FALSE)="ย้ายออก","-",IF(VLOOKUP($Y$2,อ่านคิดเขียน8!$D$6:$AW$65,46,FALSE)="","",VLOOKUP($Y$2,อ่านคิดเขียน8!$D$6:$AW$65,46,FALSE))))</f>
        <v/>
      </c>
      <c r="X22" s="111"/>
      <c r="Y22" s="111"/>
      <c r="Z22" s="111"/>
    </row>
    <row r="23" spans="1:26" ht="18" customHeight="1" x14ac:dyDescent="0.3">
      <c r="A23" s="447" t="str">
        <f t="shared" si="0"/>
        <v/>
      </c>
      <c r="B23" s="1054" t="str">
        <f>IF(ตั้งค่าวิชาเรียน!E13="","",ตั้งค่าวิชาเรียน!E13)</f>
        <v/>
      </c>
      <c r="C23" s="1054">
        <v>9</v>
      </c>
      <c r="D23" s="1055" t="str">
        <f>IF(ตั้งค่าวิชาเรียน!F13="","",ตั้งค่าวิชาเรียน!F13)</f>
        <v/>
      </c>
      <c r="E23" s="1055"/>
      <c r="F23" s="1055"/>
      <c r="G23" s="1055"/>
      <c r="H23" s="1055"/>
      <c r="I23" s="1055"/>
      <c r="J23" s="1055"/>
      <c r="K23" s="1039" t="str">
        <f>IF(ตั้งค่าวิชาเรียน!I13="","",ตั้งค่าวิชาเรียน!I13)</f>
        <v/>
      </c>
      <c r="L23" s="1039">
        <v>9</v>
      </c>
      <c r="M23" s="447" t="str">
        <f>IF(ตั้งค่าวิชาเรียน!H13="","",ตั้งค่าวิชาเรียน!H13)</f>
        <v/>
      </c>
      <c r="N23" s="447" t="str">
        <f>IF(สรุปผลการประเมิน!CG$6="","",สรุปผลการประเมิน!CG$6)</f>
        <v/>
      </c>
      <c r="O23" s="447" t="str">
        <f>IF(VLOOKUP($Y$2,สรุปผลการประเมิน!$D$7:$CP$66,82,FALSE)="","",VLOOKUP($Y$2,สรุปผลการประเมิน!$D$7:$CP$66,82,FALSE))</f>
        <v/>
      </c>
      <c r="P23" s="447" t="str">
        <f>IF(A23="","",IF(VLOOKUP($Y$2,ข้อมูลนักเรียน!$D$3:$K$62,8,FALSE)="ย้ายออก","-",IF(VLOOKUP($Y$2,วิชา9!$A$6:$L$65,5,FALSE)="","",VLOOKUP($Y$2,วิชา9!$A$6:$L$65,5,FALSE))))</f>
        <v/>
      </c>
      <c r="Q23" s="447" t="str">
        <f>IF(A23="","",IF(VLOOKUP($Y$2,ข้อมูลนักเรียน!$D$3:$K$62,8,FALSE)="ย้ายออก","-",IF(VLOOKUP($Y$2,วิชา9!$A$6:$L$65,6,FALSE)="","",VLOOKUP($Y$2,วิชา9!$A$6:$L$65,6,FALSE))))</f>
        <v/>
      </c>
      <c r="R23" s="447" t="str">
        <f>IF(A23="","",IF(VLOOKUP($Y$2,ข้อมูลนักเรียน!$D$3:$K$62,8,FALSE)="ย้ายออก","-",IF(VLOOKUP($Y$2,วิชา9!$A$6:$L$65,9,FALSE)="","",VLOOKUP($Y$2,วิชา9!$A$6:$L$65,9,FALSE))))</f>
        <v/>
      </c>
      <c r="S23" s="447" t="str">
        <f>IF(A23="","",IF(VLOOKUP($Y$2,ข้อมูลนักเรียน!$D$3:$K$62,8,FALSE)="ย้ายออก","-",IF(VLOOKUP($Y$2,วิชา9!$A$6:$L$65,10,FALSE)="","",VLOOKUP($Y$2,วิชา9!$A$6:$L$65,10,FALSE))))</f>
        <v/>
      </c>
      <c r="T23" s="480" t="str">
        <f>IF(A23="","",IF(VLOOKUP($Y$2,ข้อมูลนักเรียน!$D$3:$K$62,8,FALSE)="ย้ายออก","-",IF(VLOOKUP($Y$2,วิชา9!$A$6:$L$65,11,FALSE)="","",VLOOKUP($Y$2,วิชา9!$A$6:$L$65,11,FALSE))))</f>
        <v/>
      </c>
      <c r="U23" s="447" t="str">
        <f>IF(A23="","",IF(VLOOKUP($Y$2,ข้อมูลนักเรียน!$D$3:$K$62,8,FALSE)="ย้ายออก","-",IF(VLOOKUP($Y$2,วิชา9!$A$6:$L$65,12,FALSE)="","",VLOOKUP($Y$2,วิชา9!$A$6:$L$65,12,FALSE))))</f>
        <v/>
      </c>
      <c r="V23" s="447" t="str">
        <f>IF(A23="","",IF(VLOOKUP($Y$2,ข้อมูลนักเรียน!$D$3:$K$62,8,FALSE)="ย้ายออก","-",IF(VLOOKUP($Y$2,คุณฯ9!$D$6:$BC$65,52,FALSE)="","",VLOOKUP($Y$2,คุณฯ9!$D$6:$BC$65,52,FALSE))))</f>
        <v/>
      </c>
      <c r="W23" s="447" t="str">
        <f>IF(A23="","",IF(VLOOKUP($Y$2,ข้อมูลนักเรียน!$D$3:$K$62,8,FALSE)="ย้ายออก","-",IF(VLOOKUP($Y$2,อ่านคิดเขียน9!$D$6:$AW$65,46,FALSE)="","",VLOOKUP($Y$2,อ่านคิดเขียน9!$D$6:$AW$65,46,FALSE))))</f>
        <v/>
      </c>
      <c r="X23" s="111"/>
      <c r="Y23" s="111"/>
      <c r="Z23" s="111"/>
    </row>
    <row r="24" spans="1:26" ht="18" customHeight="1" x14ac:dyDescent="0.3">
      <c r="A24" s="447" t="str">
        <f t="shared" si="0"/>
        <v/>
      </c>
      <c r="B24" s="1054" t="str">
        <f>IF(ตั้งค่าวิชาเรียน!E14="","",ตั้งค่าวิชาเรียน!E14)</f>
        <v/>
      </c>
      <c r="C24" s="1054">
        <v>10</v>
      </c>
      <c r="D24" s="1055" t="str">
        <f>IF(ตั้งค่าวิชาเรียน!F14="","",ตั้งค่าวิชาเรียน!F14)</f>
        <v/>
      </c>
      <c r="E24" s="1055"/>
      <c r="F24" s="1055"/>
      <c r="G24" s="1055"/>
      <c r="H24" s="1055"/>
      <c r="I24" s="1055"/>
      <c r="J24" s="1055"/>
      <c r="K24" s="1039" t="str">
        <f>IF(ตั้งค่าวิชาเรียน!I14="","",ตั้งค่าวิชาเรียน!I14)</f>
        <v/>
      </c>
      <c r="L24" s="1039">
        <v>10</v>
      </c>
      <c r="M24" s="447" t="str">
        <f>IF(ตั้งค่าวิชาเรียน!H14="","",ตั้งค่าวิชาเรียน!H14)</f>
        <v/>
      </c>
      <c r="N24" s="447" t="str">
        <f>IF(สรุปผลการประเมิน!CH$6="","",สรุปผลการประเมิน!CH$6)</f>
        <v/>
      </c>
      <c r="O24" s="447" t="str">
        <f>IF(VLOOKUP($Y$2,สรุปผลการประเมิน!$D$7:$CP$66,83,FALSE)="","",VLOOKUP($Y$2,สรุปผลการประเมิน!$D$7:$CP$66,83,FALSE))</f>
        <v/>
      </c>
      <c r="P24" s="447" t="str">
        <f>IF(A24="","",IF(VLOOKUP($Y$2,ข้อมูลนักเรียน!$D$3:$K$62,8,FALSE)="ย้ายออก","-",IF(VLOOKUP($Y$2,วิชา10!$A$6:$L$65,5,FALSE)="","",VLOOKUP($Y$2,วิชา10!$A$6:$L$65,5,FALSE))))</f>
        <v/>
      </c>
      <c r="Q24" s="447" t="str">
        <f>IF(A24="","",IF(VLOOKUP($Y$2,ข้อมูลนักเรียน!$D$3:$K$62,8,FALSE)="ย้ายออก","-",IF(VLOOKUP($Y$2,วิชา10!$A$6:$L$65,6,FALSE)="","",VLOOKUP($Y$2,วิชา10!$A$6:$L$65,6,FALSE))))</f>
        <v/>
      </c>
      <c r="R24" s="447" t="str">
        <f>IF(A24="","",IF(VLOOKUP($Y$2,ข้อมูลนักเรียน!$D$3:$K$62,8,FALSE)="ย้ายออก","-",IF(VLOOKUP($Y$2,วิชา10!$A$6:$L$65,9,FALSE)="","",VLOOKUP($Y$2,วิชา10!$A$6:$L$65,9,FALSE))))</f>
        <v/>
      </c>
      <c r="S24" s="447" t="str">
        <f>IF(A24="","",IF(VLOOKUP($Y$2,ข้อมูลนักเรียน!$D$3:$K$62,8,FALSE)="ย้ายออก","-",IF(VLOOKUP($Y$2,วิชา10!$A$6:$L$65,10,FALSE)="","",VLOOKUP($Y$2,วิชา10!$A$6:$L$65,10,FALSE))))</f>
        <v/>
      </c>
      <c r="T24" s="480" t="str">
        <f>IF(A24="","",IF(VLOOKUP($Y$2,ข้อมูลนักเรียน!$D$3:$K$62,8,FALSE)="ย้ายออก","-",IF(VLOOKUP($Y$2,วิชา10!$A$6:$L$65,11,FALSE)="","",VLOOKUP($Y$2,วิชา10!$A$6:$L$65,11,FALSE))))</f>
        <v/>
      </c>
      <c r="U24" s="447" t="str">
        <f>IF(A24="","",IF(VLOOKUP($Y$2,ข้อมูลนักเรียน!$D$3:$K$62,8,FALSE)="ย้ายออก","-",IF(VLOOKUP($Y$2,วิชา10!$A$6:$L$65,12,FALSE)="","",VLOOKUP($Y$2,วิชา10!$A$6:$L$65,12,FALSE))))</f>
        <v/>
      </c>
      <c r="V24" s="447" t="str">
        <f>IF(A24="","",IF(VLOOKUP($Y$2,ข้อมูลนักเรียน!$D$3:$K$62,8,FALSE)="ย้ายออก","-",IF(VLOOKUP($Y$2,คุณฯ10!$D$6:$BC$65,52,FALSE)="","",VLOOKUP($Y$2,คุณฯ10!$D$6:$BC$65,52,FALSE))))</f>
        <v/>
      </c>
      <c r="W24" s="447" t="str">
        <f>IF(A24="","",IF(VLOOKUP($Y$2,ข้อมูลนักเรียน!$D$3:$K$62,8,FALSE)="ย้ายออก","-",IF(VLOOKUP($Y$2,อ่านคิดเขียน10!$D$6:$AW$65,46,FALSE)="","",VLOOKUP($Y$2,อ่านคิดเขียน10!$D$6:$AW$65,46,FALSE))))</f>
        <v/>
      </c>
      <c r="X24" s="111"/>
      <c r="Y24" s="111"/>
      <c r="Z24" s="111"/>
    </row>
    <row r="25" spans="1:26" ht="18" customHeight="1" x14ac:dyDescent="0.3">
      <c r="A25" s="447" t="str">
        <f t="shared" si="0"/>
        <v/>
      </c>
      <c r="B25" s="1054" t="str">
        <f>IF(ตั้งค่าวิชาเรียน!E15="","",ตั้งค่าวิชาเรียน!E15)</f>
        <v/>
      </c>
      <c r="C25" s="1054">
        <v>11</v>
      </c>
      <c r="D25" s="1055" t="str">
        <f>IF(ตั้งค่าวิชาเรียน!F15="","",ตั้งค่าวิชาเรียน!F15)</f>
        <v/>
      </c>
      <c r="E25" s="1055"/>
      <c r="F25" s="1055"/>
      <c r="G25" s="1055"/>
      <c r="H25" s="1055"/>
      <c r="I25" s="1055"/>
      <c r="J25" s="1055"/>
      <c r="K25" s="1039" t="str">
        <f>IF(ตั้งค่าวิชาเรียน!I15="","",ตั้งค่าวิชาเรียน!I15)</f>
        <v/>
      </c>
      <c r="L25" s="1039">
        <v>11</v>
      </c>
      <c r="M25" s="447" t="str">
        <f>IF(ตั้งค่าวิชาเรียน!H15="","",ตั้งค่าวิชาเรียน!H15)</f>
        <v/>
      </c>
      <c r="N25" s="447" t="str">
        <f>IF(สรุปผลการประเมิน!CI$6="","",สรุปผลการประเมิน!CI$6)</f>
        <v/>
      </c>
      <c r="O25" s="447" t="str">
        <f>IF(VLOOKUP($Y$2,สรุปผลการประเมิน!$D$7:$CP$66,84,FALSE)="","",VLOOKUP($Y$2,สรุปผลการประเมิน!$D$7:$CP$66,84,FALSE))</f>
        <v/>
      </c>
      <c r="P25" s="447" t="str">
        <f>IF(A25="","",IF(VLOOKUP($Y$2,ข้อมูลนักเรียน!$D$3:$K$62,8,FALSE)="ย้ายออก","-",IF(VLOOKUP($Y$2,วิชา11!$A$6:$L$65,5,FALSE)="","",VLOOKUP($Y$2,วิชา11!$A$6:$L$65,5,FALSE))))</f>
        <v/>
      </c>
      <c r="Q25" s="447" t="str">
        <f>IF(A25="","",IF(VLOOKUP($Y$2,ข้อมูลนักเรียน!$D$3:$K$62,8,FALSE)="ย้ายออก","-",IF(VLOOKUP($Y$2,วิชา11!$A$6:$L$65,6,FALSE)="","",VLOOKUP($Y$2,วิชา11!$A$6:$L$65,6,FALSE))))</f>
        <v/>
      </c>
      <c r="R25" s="447" t="str">
        <f>IF(A25="","",IF(VLOOKUP($Y$2,ข้อมูลนักเรียน!$D$3:$K$62,8,FALSE)="ย้ายออก","-",IF(VLOOKUP($Y$2,วิชา11!$A$6:$L$65,9,FALSE)="","",VLOOKUP($Y$2,วิชา11!$A$6:$L$65,9,FALSE))))</f>
        <v/>
      </c>
      <c r="S25" s="447" t="str">
        <f>IF(A25="","",IF(VLOOKUP($Y$2,ข้อมูลนักเรียน!$D$3:$K$62,8,FALSE)="ย้ายออก","-",IF(VLOOKUP($Y$2,วิชา11!$A$6:$L$65,10,FALSE)="","",VLOOKUP($Y$2,วิชา11!$A$6:$L$65,10,FALSE))))</f>
        <v/>
      </c>
      <c r="T25" s="480" t="str">
        <f>IF(A25="","",IF(VLOOKUP($Y$2,ข้อมูลนักเรียน!$D$3:$K$62,8,FALSE)="ย้ายออก","-",IF(VLOOKUP($Y$2,วิชา11!$A$6:$L$65,11,FALSE)="","",VLOOKUP($Y$2,วิชา11!$A$6:$L$65,11,FALSE))))</f>
        <v/>
      </c>
      <c r="U25" s="447" t="str">
        <f>IF(A25="","",IF(VLOOKUP($Y$2,ข้อมูลนักเรียน!$D$3:$K$62,8,FALSE)="ย้ายออก","-",IF(VLOOKUP($Y$2,วิชา11!$A$6:$L$65,12,FALSE)="","",VLOOKUP($Y$2,วิชา11!$A$6:$L$65,12,FALSE))))</f>
        <v/>
      </c>
      <c r="V25" s="447" t="str">
        <f>IF(A25="","",IF(VLOOKUP($Y$2,ข้อมูลนักเรียน!$D$3:$K$62,8,FALSE)="ย้ายออก","-",IF(VLOOKUP($Y$2,คุณฯ11!$D$6:$BC$65,52,FALSE)="","",VLOOKUP($Y$2,คุณฯ11!$D$6:$BC$65,52,FALSE))))</f>
        <v/>
      </c>
      <c r="W25" s="447" t="str">
        <f>IF(A25="","",IF(VLOOKUP($Y$2,ข้อมูลนักเรียน!$D$3:$K$62,8,FALSE)="ย้ายออก","-",IF(VLOOKUP($Y$2,อ่านคิดเขียน11!$D$6:$AW$65,46,FALSE)="","",VLOOKUP($Y$2,อ่านคิดเขียน11!$D$6:$AW$65,46,FALSE))))</f>
        <v/>
      </c>
      <c r="X25" s="111"/>
      <c r="Y25" s="111"/>
      <c r="Z25" s="111"/>
    </row>
    <row r="26" spans="1:26" ht="18" customHeight="1" x14ac:dyDescent="0.3">
      <c r="A26" s="447" t="str">
        <f t="shared" si="0"/>
        <v/>
      </c>
      <c r="B26" s="1054" t="str">
        <f>IF(ตั้งค่าวิชาเรียน!E16="","",ตั้งค่าวิชาเรียน!E16)</f>
        <v/>
      </c>
      <c r="C26" s="1054">
        <v>12</v>
      </c>
      <c r="D26" s="1055" t="str">
        <f>IF(ตั้งค่าวิชาเรียน!F16="","",ตั้งค่าวิชาเรียน!F16)</f>
        <v/>
      </c>
      <c r="E26" s="1055"/>
      <c r="F26" s="1055"/>
      <c r="G26" s="1055"/>
      <c r="H26" s="1055"/>
      <c r="I26" s="1055"/>
      <c r="J26" s="1055"/>
      <c r="K26" s="1039" t="str">
        <f>IF(ตั้งค่าวิชาเรียน!I16="","",ตั้งค่าวิชาเรียน!I16)</f>
        <v/>
      </c>
      <c r="L26" s="1039">
        <v>12</v>
      </c>
      <c r="M26" s="447" t="str">
        <f>IF(ตั้งค่าวิชาเรียน!H16="","",ตั้งค่าวิชาเรียน!H16)</f>
        <v/>
      </c>
      <c r="N26" s="447" t="str">
        <f>IF(สรุปผลการประเมิน!CJ$6="","",สรุปผลการประเมิน!CJ$6)</f>
        <v/>
      </c>
      <c r="O26" s="447" t="str">
        <f>IF(VLOOKUP($Y$2,สรุปผลการประเมิน!$D$7:$CP$66,85,FALSE)="","",VLOOKUP($Y$2,สรุปผลการประเมิน!$D$7:$CP$66,85,FALSE))</f>
        <v/>
      </c>
      <c r="P26" s="447" t="str">
        <f>IF(A26="","",IF(VLOOKUP($Y$2,ข้อมูลนักเรียน!$D$3:$K$62,8,FALSE)="ย้ายออก","-",IF(VLOOKUP($Y$2,วิชา12!$A$6:$L$65,5,FALSE)="","",VLOOKUP($Y$2,วิชา12!$A$6:$L$65,5,FALSE))))</f>
        <v/>
      </c>
      <c r="Q26" s="447" t="str">
        <f>IF(A26="","",IF(VLOOKUP($Y$2,ข้อมูลนักเรียน!$D$3:$K$62,8,FALSE)="ย้ายออก","-",IF(VLOOKUP($Y$2,วิชา12!$A$6:$L$65,6,FALSE)="","",VLOOKUP($Y$2,วิชา12!$A$6:$L$65,6,FALSE))))</f>
        <v/>
      </c>
      <c r="R26" s="447" t="str">
        <f>IF(A26="","",IF(VLOOKUP($Y$2,ข้อมูลนักเรียน!$D$3:$K$62,8,FALSE)="ย้ายออก","-",IF(VLOOKUP($Y$2,วิชา12!$A$6:$L$65,9,FALSE)="","",VLOOKUP($Y$2,วิชา12!$A$6:$L$65,9,FALSE))))</f>
        <v/>
      </c>
      <c r="S26" s="447" t="str">
        <f>IF(A26="","",IF(VLOOKUP($Y$2,ข้อมูลนักเรียน!$D$3:$K$62,8,FALSE)="ย้ายออก","-",IF(VLOOKUP($Y$2,วิชา12!$A$6:$L$65,10,FALSE)="","",VLOOKUP($Y$2,วิชา12!$A$6:$L$65,10,FALSE))))</f>
        <v/>
      </c>
      <c r="T26" s="480" t="str">
        <f>IF(A26="","",IF(VLOOKUP($Y$2,ข้อมูลนักเรียน!$D$3:$K$62,8,FALSE)="ย้ายออก","-",IF(VLOOKUP($Y$2,วิชา12!$A$6:$L$65,11,FALSE)="","",VLOOKUP($Y$2,วิชา12!$A$6:$L$65,11,FALSE))))</f>
        <v/>
      </c>
      <c r="U26" s="447" t="str">
        <f>IF(A26="","",IF(VLOOKUP($Y$2,ข้อมูลนักเรียน!$D$3:$K$62,8,FALSE)="ย้ายออก","-",IF(VLOOKUP($Y$2,วิชา12!$A$6:$L$65,12,FALSE)="","",VLOOKUP($Y$2,วิชา12!$A$6:$L$65,12,FALSE))))</f>
        <v/>
      </c>
      <c r="V26" s="447" t="str">
        <f>IF(A26="","",IF(VLOOKUP($Y$2,ข้อมูลนักเรียน!$D$3:$K$62,8,FALSE)="ย้ายออก","-",IF(VLOOKUP($Y$2,คุณฯ12!$D$6:$BC$65,52,FALSE)="","",VLOOKUP($Y$2,คุณฯ12!$D$6:$BC$65,52,FALSE))))</f>
        <v/>
      </c>
      <c r="W26" s="447" t="str">
        <f>IF(A26="","",IF(VLOOKUP($Y$2,ข้อมูลนักเรียน!$D$3:$K$62,8,FALSE)="ย้ายออก","-",IF(VLOOKUP($Y$2,อ่านคิดเขียน12!$D$6:$AW$65,46,FALSE)="","",VLOOKUP($Y$2,อ่านคิดเขียน12!$D$6:$AW$65,46,FALSE))))</f>
        <v/>
      </c>
      <c r="X26" s="111"/>
      <c r="Y26" s="111"/>
      <c r="Z26" s="111"/>
    </row>
    <row r="27" spans="1:26" ht="18" customHeight="1" x14ac:dyDescent="0.3">
      <c r="A27" s="447" t="str">
        <f t="shared" si="0"/>
        <v/>
      </c>
      <c r="B27" s="1054" t="str">
        <f>IF(ตั้งค่าวิชาเรียน!E17="","",ตั้งค่าวิชาเรียน!E17)</f>
        <v/>
      </c>
      <c r="C27" s="1054">
        <v>13</v>
      </c>
      <c r="D27" s="1055" t="str">
        <f>IF(ตั้งค่าวิชาเรียน!F17="","",ตั้งค่าวิชาเรียน!F17)</f>
        <v/>
      </c>
      <c r="E27" s="1055"/>
      <c r="F27" s="1055"/>
      <c r="G27" s="1055"/>
      <c r="H27" s="1055"/>
      <c r="I27" s="1055"/>
      <c r="J27" s="1055"/>
      <c r="K27" s="1039" t="str">
        <f>IF(ตั้งค่าวิชาเรียน!I17="","",ตั้งค่าวิชาเรียน!I17)</f>
        <v/>
      </c>
      <c r="L27" s="1039">
        <v>13</v>
      </c>
      <c r="M27" s="447" t="str">
        <f>IF(ตั้งค่าวิชาเรียน!H17="","",ตั้งค่าวิชาเรียน!H17)</f>
        <v/>
      </c>
      <c r="N27" s="447" t="str">
        <f>IF(สรุปผลการประเมิน!CK$6="","",สรุปผลการประเมิน!CK$6)</f>
        <v/>
      </c>
      <c r="O27" s="447" t="str">
        <f>IF(VLOOKUP($Y$2,สรุปผลการประเมิน!$D$7:$CP$66,86,FALSE)="","",VLOOKUP($Y$2,สรุปผลการประเมิน!$D$7:$CP$66,86,FALSE))</f>
        <v/>
      </c>
      <c r="P27" s="447" t="str">
        <f>IF(A27="","",IF(VLOOKUP($Y$2,ข้อมูลนักเรียน!$D$3:$K$62,8,FALSE)="ย้ายออก","-",IF(VLOOKUP($Y$2,วิชา13!$A$6:$L$65,5,FALSE)="","",VLOOKUP($Y$2,วิชา13!$A$6:$L$65,5,FALSE))))</f>
        <v/>
      </c>
      <c r="Q27" s="447" t="str">
        <f>IF(A27="","",IF(VLOOKUP($Y$2,ข้อมูลนักเรียน!$D$3:$K$62,8,FALSE)="ย้ายออก","-",IF(VLOOKUP($Y$2,วิชา13!$A$6:$L$65,6,FALSE)="","",VLOOKUP($Y$2,วิชา13!$A$6:$L$65,6,FALSE))))</f>
        <v/>
      </c>
      <c r="R27" s="447" t="str">
        <f>IF(A27="","",IF(VLOOKUP($Y$2,ข้อมูลนักเรียน!$D$3:$K$62,8,FALSE)="ย้ายออก","-",IF(VLOOKUP($Y$2,วิชา13!$A$6:$L$65,9,FALSE)="","",VLOOKUP($Y$2,วิชา13!$A$6:$L$65,9,FALSE))))</f>
        <v/>
      </c>
      <c r="S27" s="447" t="str">
        <f>IF(A27="","",IF(VLOOKUP($Y$2,ข้อมูลนักเรียน!$D$3:$K$62,8,FALSE)="ย้ายออก","-",IF(VLOOKUP($Y$2,วิชา13!$A$6:$L$65,10,FALSE)="","",VLOOKUP($Y$2,วิชา13!$A$6:$L$65,10,FALSE))))</f>
        <v/>
      </c>
      <c r="T27" s="480" t="str">
        <f>IF(A27="","",IF(VLOOKUP($Y$2,ข้อมูลนักเรียน!$D$3:$K$62,8,FALSE)="ย้ายออก","-",IF(VLOOKUP($Y$2,วิชา13!$A$6:$L$65,11,FALSE)="","",VLOOKUP($Y$2,วิชา13!$A$6:$L$65,11,FALSE))))</f>
        <v/>
      </c>
      <c r="U27" s="447" t="str">
        <f>IF(A27="","",IF(VLOOKUP($Y$2,ข้อมูลนักเรียน!$D$3:$K$62,8,FALSE)="ย้ายออก","-",IF(VLOOKUP($Y$2,วิชา13!$A$6:$L$65,12,FALSE)="","",VLOOKUP($Y$2,วิชา13!$A$6:$L$65,12,FALSE))))</f>
        <v/>
      </c>
      <c r="V27" s="447" t="str">
        <f>IF(A27="","",IF(VLOOKUP($Y$2,ข้อมูลนักเรียน!$D$3:$K$62,8,FALSE)="ย้ายออก","-",IF(VLOOKUP($Y$2,คุณฯ13!$D$6:$BC$65,52,FALSE)="","",VLOOKUP($Y$2,คุณฯ13!$D$6:$BC$65,52,FALSE))))</f>
        <v/>
      </c>
      <c r="W27" s="447" t="str">
        <f>IF(A27="","",IF(VLOOKUP($Y$2,ข้อมูลนักเรียน!$D$3:$K$62,8,FALSE)="ย้ายออก","-",IF(VLOOKUP($Y$2,อ่านคิดเขียน13!$D$6:$AW$65,46,FALSE)="","",VLOOKUP($Y$2,อ่านคิดเขียน13!$D$6:$AW$65,46,FALSE))))</f>
        <v/>
      </c>
      <c r="X27" s="111"/>
      <c r="Y27" s="111"/>
      <c r="Z27" s="111"/>
    </row>
    <row r="28" spans="1:26" ht="18" customHeight="1" x14ac:dyDescent="0.3">
      <c r="A28" s="447" t="str">
        <f t="shared" si="0"/>
        <v/>
      </c>
      <c r="B28" s="1054" t="str">
        <f>IF(ตั้งค่าวิชาเรียน!E18="","",ตั้งค่าวิชาเรียน!E18)</f>
        <v/>
      </c>
      <c r="C28" s="1054">
        <v>14</v>
      </c>
      <c r="D28" s="1055" t="str">
        <f>IF(ตั้งค่าวิชาเรียน!F18="","",ตั้งค่าวิชาเรียน!F18)</f>
        <v/>
      </c>
      <c r="E28" s="1055"/>
      <c r="F28" s="1055"/>
      <c r="G28" s="1055"/>
      <c r="H28" s="1055"/>
      <c r="I28" s="1055"/>
      <c r="J28" s="1055"/>
      <c r="K28" s="1039" t="str">
        <f>IF(ตั้งค่าวิชาเรียน!I18="","",ตั้งค่าวิชาเรียน!I18)</f>
        <v/>
      </c>
      <c r="L28" s="1039">
        <v>14</v>
      </c>
      <c r="M28" s="447" t="str">
        <f>IF(ตั้งค่าวิชาเรียน!H18="","",ตั้งค่าวิชาเรียน!H18)</f>
        <v/>
      </c>
      <c r="N28" s="447" t="str">
        <f>IF(สรุปผลการประเมิน!CL$6="","",สรุปผลการประเมิน!CL$6)</f>
        <v/>
      </c>
      <c r="O28" s="447" t="str">
        <f>IF(VLOOKUP($Y$2,สรุปผลการประเมิน!$D$7:$CP$66,87,FALSE)="","",VLOOKUP($Y$2,สรุปผลการประเมิน!$D$7:$CP$66,87,FALSE))</f>
        <v/>
      </c>
      <c r="P28" s="447" t="str">
        <f>IF(A28="","",IF(VLOOKUP($Y$2,ข้อมูลนักเรียน!$D$3:$K$62,8,FALSE)="ย้ายออก","-",IF(VLOOKUP($Y$2,วิชา14!$A$6:$L$65,5,FALSE)="","",VLOOKUP($Y$2,วิชา14!$A$6:$L$65,5,FALSE))))</f>
        <v/>
      </c>
      <c r="Q28" s="447" t="str">
        <f>IF(A28="","",IF(VLOOKUP($Y$2,ข้อมูลนักเรียน!$D$3:$K$62,8,FALSE)="ย้ายออก","-",IF(VLOOKUP($Y$2,วิชา14!$A$6:$L$65,6,FALSE)="","",VLOOKUP($Y$2,วิชา14!$A$6:$L$65,6,FALSE))))</f>
        <v/>
      </c>
      <c r="R28" s="447" t="str">
        <f>IF(A28="","",IF(VLOOKUP($Y$2,ข้อมูลนักเรียน!$D$3:$K$62,8,FALSE)="ย้ายออก","-",IF(VLOOKUP($Y$2,วิชา14!$A$6:$L$65,9,FALSE)="","",VLOOKUP($Y$2,วิชา14!$A$6:$L$65,9,FALSE))))</f>
        <v/>
      </c>
      <c r="S28" s="447" t="str">
        <f>IF(A28="","",IF(VLOOKUP($Y$2,ข้อมูลนักเรียน!$D$3:$K$62,8,FALSE)="ย้ายออก","-",IF(VLOOKUP($Y$2,วิชา14!$A$6:$L$65,10,FALSE)="","",VLOOKUP($Y$2,วิชา14!$A$6:$L$65,10,FALSE))))</f>
        <v/>
      </c>
      <c r="T28" s="480" t="str">
        <f>IF(A28="","",IF(VLOOKUP($Y$2,ข้อมูลนักเรียน!$D$3:$K$62,8,FALSE)="ย้ายออก","-",IF(VLOOKUP($Y$2,วิชา14!$A$6:$L$65,11,FALSE)="","",VLOOKUP($Y$2,วิชา14!$A$6:$L$65,11,FALSE))))</f>
        <v/>
      </c>
      <c r="U28" s="447" t="str">
        <f>IF(A28="","",IF(VLOOKUP($Y$2,ข้อมูลนักเรียน!$D$3:$K$62,8,FALSE)="ย้ายออก","-",IF(VLOOKUP($Y$2,วิชา14!$A$6:$L$65,12,FALSE)="","",VLOOKUP($Y$2,วิชา14!$A$6:$L$65,12,FALSE))))</f>
        <v/>
      </c>
      <c r="V28" s="447" t="str">
        <f>IF(A28="","",IF(VLOOKUP($Y$2,ข้อมูลนักเรียน!$D$3:$K$62,8,FALSE)="ย้ายออก","-",IF(VLOOKUP($Y$2,คุณฯ14!$D$6:$BC$65,52,FALSE)="","",VLOOKUP($Y$2,คุณฯ14!$D$6:$BC$65,52,FALSE))))</f>
        <v/>
      </c>
      <c r="W28" s="447" t="str">
        <f>IF(A28="","",IF(VLOOKUP($Y$2,ข้อมูลนักเรียน!$D$3:$K$62,8,FALSE)="ย้ายออก","-",IF(VLOOKUP($Y$2,อ่านคิดเขียน14!$D$6:$AW$65,46,FALSE)="","",VLOOKUP($Y$2,อ่านคิดเขียน14!$D$6:$AW$65,46,FALSE))))</f>
        <v/>
      </c>
      <c r="X28" s="111"/>
      <c r="Y28" s="111"/>
      <c r="Z28" s="111"/>
    </row>
    <row r="29" spans="1:26" ht="18" customHeight="1" x14ac:dyDescent="0.3">
      <c r="A29" s="447" t="str">
        <f t="shared" si="0"/>
        <v/>
      </c>
      <c r="B29" s="1054" t="str">
        <f>IF(ตั้งค่าวิชาเรียน!E19="","",ตั้งค่าวิชาเรียน!E19)</f>
        <v/>
      </c>
      <c r="C29" s="1054">
        <v>15</v>
      </c>
      <c r="D29" s="1055" t="str">
        <f>IF(ตั้งค่าวิชาเรียน!F19="","",ตั้งค่าวิชาเรียน!F19)</f>
        <v/>
      </c>
      <c r="E29" s="1055"/>
      <c r="F29" s="1055"/>
      <c r="G29" s="1055"/>
      <c r="H29" s="1055"/>
      <c r="I29" s="1055"/>
      <c r="J29" s="1055"/>
      <c r="K29" s="1039" t="str">
        <f>IF(ตั้งค่าวิชาเรียน!I19="","",ตั้งค่าวิชาเรียน!I19)</f>
        <v/>
      </c>
      <c r="L29" s="1039">
        <v>15</v>
      </c>
      <c r="M29" s="447" t="str">
        <f>IF(ตั้งค่าวิชาเรียน!H19="","",ตั้งค่าวิชาเรียน!H19)</f>
        <v/>
      </c>
      <c r="N29" s="447" t="str">
        <f>IF(สรุปผลการประเมิน!CM$6="","",สรุปผลการประเมิน!CM$6)</f>
        <v/>
      </c>
      <c r="O29" s="447" t="str">
        <f>IF(VLOOKUP($Y$2,สรุปผลการประเมิน!$D$7:$CP$66,88,FALSE)="","",VLOOKUP($Y$2,สรุปผลการประเมิน!$D$7:$CP$66,88,FALSE))</f>
        <v/>
      </c>
      <c r="P29" s="447" t="str">
        <f>IF(A29="","",IF(VLOOKUP($Y$2,ข้อมูลนักเรียน!$D$3:$K$62,8,FALSE)="ย้ายออก","-",IF(VLOOKUP($Y$2,วิชา15!$A$6:$L$65,5,FALSE)="","",VLOOKUP($Y$2,วิชา15!$A$6:$L$65,5,FALSE))))</f>
        <v/>
      </c>
      <c r="Q29" s="447" t="str">
        <f>IF(A29="","",IF(VLOOKUP($Y$2,ข้อมูลนักเรียน!$D$3:$K$62,8,FALSE)="ย้ายออก","-",IF(VLOOKUP($Y$2,วิชา15!$A$6:$L$65,6,FALSE)="","",VLOOKUP($Y$2,วิชา15!$A$6:$L$65,6,FALSE))))</f>
        <v/>
      </c>
      <c r="R29" s="447" t="str">
        <f>IF(A29="","",IF(VLOOKUP($Y$2,ข้อมูลนักเรียน!$D$3:$K$62,8,FALSE)="ย้ายออก","-",IF(VLOOKUP($Y$2,วิชา15!$A$6:$L$65,9,FALSE)="","",VLOOKUP($Y$2,วิชา15!$A$6:$L$65,9,FALSE))))</f>
        <v/>
      </c>
      <c r="S29" s="447" t="str">
        <f>IF(A29="","",IF(VLOOKUP($Y$2,ข้อมูลนักเรียน!$D$3:$K$62,8,FALSE)="ย้ายออก","-",IF(VLOOKUP($Y$2,วิชา15!$A$6:$L$65,10,FALSE)="","",VLOOKUP($Y$2,วิชา15!$A$6:$L$65,10,FALSE))))</f>
        <v/>
      </c>
      <c r="T29" s="480" t="str">
        <f>IF(A29="","",IF(VLOOKUP($Y$2,ข้อมูลนักเรียน!$D$3:$K$62,8,FALSE)="ย้ายออก","-",IF(VLOOKUP($Y$2,วิชา15!$A$6:$L$65,11,FALSE)="","",VLOOKUP($Y$2,วิชา15!$A$6:$L$65,11,FALSE))))</f>
        <v/>
      </c>
      <c r="U29" s="447" t="str">
        <f>IF(A29="","",IF(VLOOKUP($Y$2,ข้อมูลนักเรียน!$D$3:$K$62,8,FALSE)="ย้ายออก","-",IF(VLOOKUP($Y$2,วิชา15!$A$6:$L$65,12,FALSE)="","",VLOOKUP($Y$2,วิชา15!$A$6:$L$65,12,FALSE))))</f>
        <v/>
      </c>
      <c r="V29" s="447" t="str">
        <f>IF(A29="","",IF(VLOOKUP($Y$2,ข้อมูลนักเรียน!$D$3:$K$62,8,FALSE)="ย้ายออก","-",IF(VLOOKUP($Y$2,คุณฯ15!$D$6:$BC$65,52,FALSE)="","",VLOOKUP($Y$2,คุณฯ15!$D$6:$BC$65,52,FALSE))))</f>
        <v/>
      </c>
      <c r="W29" s="447" t="str">
        <f>IF(A29="","",IF(VLOOKUP($Y$2,ข้อมูลนักเรียน!$D$3:$K$62,8,FALSE)="ย้ายออก","-",IF(VLOOKUP($Y$2,อ่านคิดเขียน15!$D$6:$AW$65,46,FALSE)="","",VLOOKUP($Y$2,อ่านคิดเขียน15!$D$6:$AW$65,46,FALSE))))</f>
        <v/>
      </c>
      <c r="X29" s="111"/>
      <c r="Y29" s="111"/>
      <c r="Z29" s="111"/>
    </row>
    <row r="30" spans="1:26" ht="14.25" customHeight="1" x14ac:dyDescent="0.3">
      <c r="A30" s="1026" t="s">
        <v>322</v>
      </c>
      <c r="B30" s="1026"/>
      <c r="C30" s="1026"/>
      <c r="D30" s="1026"/>
      <c r="E30" s="1026"/>
      <c r="F30" s="1026"/>
      <c r="G30" s="1026"/>
      <c r="H30" s="1026"/>
      <c r="I30" s="1026"/>
      <c r="J30" s="1026"/>
      <c r="K30" s="1026"/>
      <c r="L30" s="1026"/>
      <c r="M30" s="1026"/>
      <c r="N30" s="1026"/>
      <c r="O30" s="1123" t="str">
        <f>IF(VLOOKUP($Y$2,ข้อมูลนักเรียน!$D$3:$K$62,8,FALSE)="ย้ายออก","-",IF(VLOOKUP($Y$2,สรุปผลการประเมิน!$D$7:$AM$66,35,FALSE)="","",VLOOKUP($Y$2,สรุปผลการประเมิน!$D$7:$AM$66,35,FALSE)))</f>
        <v/>
      </c>
      <c r="P30" s="1124"/>
      <c r="Q30" s="1124"/>
      <c r="R30" s="1125"/>
      <c r="S30" s="1129" t="s">
        <v>443</v>
      </c>
      <c r="T30" s="1130"/>
      <c r="U30" s="1131"/>
      <c r="V30" s="1135" t="str">
        <f>IF(VLOOKUP($Y$2,ข้อมูลนักเรียน!$D$3:$K$62,8,FALSE)="ย้ายออก","-",IF(VLOOKUP($Y$2,สรุปผลการประเมิน!$D$7:$AM$66,36,FALSE)="","",VLOOKUP($Y$2,สรุปผลการประเมิน!$D$7:$AM$66,36,FALSE)))</f>
        <v/>
      </c>
      <c r="W30" s="1136"/>
      <c r="X30" s="111"/>
      <c r="Y30" s="111"/>
      <c r="Z30" s="111"/>
    </row>
    <row r="31" spans="1:26" ht="9.9499999999999993" customHeight="1" x14ac:dyDescent="0.3">
      <c r="A31" s="1026"/>
      <c r="B31" s="1026"/>
      <c r="C31" s="1026"/>
      <c r="D31" s="1026"/>
      <c r="E31" s="1026"/>
      <c r="F31" s="1026"/>
      <c r="G31" s="1026"/>
      <c r="H31" s="1026"/>
      <c r="I31" s="1026"/>
      <c r="J31" s="1026"/>
      <c r="K31" s="1026"/>
      <c r="L31" s="1026"/>
      <c r="M31" s="1026"/>
      <c r="N31" s="1026"/>
      <c r="O31" s="1126"/>
      <c r="P31" s="1127"/>
      <c r="Q31" s="1127"/>
      <c r="R31" s="1128"/>
      <c r="S31" s="1132"/>
      <c r="T31" s="1133"/>
      <c r="U31" s="1134"/>
      <c r="V31" s="1137"/>
      <c r="W31" s="1138"/>
      <c r="X31" s="111"/>
      <c r="Y31" s="111"/>
      <c r="Z31" s="111"/>
    </row>
    <row r="32" spans="1:26" ht="5.0999999999999996" customHeight="1" x14ac:dyDescent="0.3">
      <c r="A32" s="324"/>
      <c r="B32" s="324"/>
      <c r="C32" s="324"/>
      <c r="D32" s="324"/>
      <c r="E32" s="324"/>
      <c r="F32" s="324"/>
      <c r="G32" s="324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  <c r="T32" s="324"/>
      <c r="U32" s="324"/>
      <c r="V32" s="324"/>
      <c r="W32" s="324"/>
      <c r="X32" s="111"/>
      <c r="Y32" s="111"/>
      <c r="Z32" s="111"/>
    </row>
    <row r="33" spans="1:26" ht="18" customHeight="1" x14ac:dyDescent="0.3">
      <c r="A33" s="1139" t="s">
        <v>444</v>
      </c>
      <c r="B33" s="1139"/>
      <c r="C33" s="1139"/>
      <c r="D33" s="1139"/>
      <c r="E33" s="1139"/>
      <c r="F33" s="1139"/>
      <c r="G33" s="1139"/>
      <c r="H33" s="1139"/>
      <c r="I33" s="1139"/>
      <c r="J33" s="1139"/>
      <c r="K33" s="1139"/>
      <c r="L33" s="1139"/>
      <c r="M33" s="1139"/>
      <c r="N33" s="1139"/>
      <c r="O33" s="1139"/>
      <c r="P33" s="1139"/>
      <c r="Q33" s="1139"/>
      <c r="R33" s="1139"/>
      <c r="S33" s="1139"/>
      <c r="T33" s="1139"/>
      <c r="U33" s="1139"/>
      <c r="V33" s="1139"/>
      <c r="W33" s="1139"/>
      <c r="X33" s="111"/>
      <c r="Y33" s="111"/>
      <c r="Z33" s="111"/>
    </row>
    <row r="34" spans="1:26" ht="18" customHeight="1" x14ac:dyDescent="0.3">
      <c r="A34" s="974" t="s">
        <v>445</v>
      </c>
      <c r="B34" s="974"/>
      <c r="C34" s="974"/>
      <c r="D34" s="974"/>
      <c r="E34" s="974"/>
      <c r="F34" s="974"/>
      <c r="G34" s="974"/>
      <c r="H34" s="974"/>
      <c r="I34" s="974"/>
      <c r="J34" s="974" t="s">
        <v>446</v>
      </c>
      <c r="K34" s="974"/>
      <c r="L34" s="974"/>
      <c r="M34" s="974"/>
      <c r="N34" s="974"/>
      <c r="O34" s="974"/>
      <c r="P34" s="974"/>
      <c r="Q34" s="974" t="s">
        <v>334</v>
      </c>
      <c r="R34" s="974"/>
      <c r="S34" s="974"/>
      <c r="T34" s="974"/>
      <c r="U34" s="974"/>
      <c r="V34" s="974"/>
      <c r="W34" s="974"/>
      <c r="X34" s="111"/>
      <c r="Y34" s="111"/>
      <c r="Z34" s="111"/>
    </row>
    <row r="35" spans="1:26" ht="18" customHeight="1" x14ac:dyDescent="0.3">
      <c r="A35" s="972" t="str">
        <f>IF(VLOOKUP($Y$2,ข้อมูลนักเรียน!$D$3:$K$62,8,FALSE)="ย้ายออก","-",IF(VLOOKUP($Y$2,สรุปผลการประเมิน!$D$7:$CP$66,54,FALSE)="","",IF(VLOOKUP($Y$2,สรุปผลการประเมิน!$D$7:$CP$66,54,FALSE)=3,"ดีเยี่ยม",IF(VLOOKUP($Y$2,สรุปผลการประเมิน!$D$7:$CP$66,54,FALSE)=2,"ดี",IF(VLOOKUP($Y$2,สรุปผลการประเมิน!$D$7:$CP$66,54,FALSE)=1,"ผ่าน","ไม่ผ่าน")))))</f>
        <v/>
      </c>
      <c r="B35" s="972"/>
      <c r="C35" s="972"/>
      <c r="D35" s="972"/>
      <c r="E35" s="972"/>
      <c r="F35" s="972"/>
      <c r="G35" s="972"/>
      <c r="H35" s="972"/>
      <c r="I35" s="972"/>
      <c r="J35" s="972" t="str">
        <f>IF(VLOOKUP($Y$2,ข้อมูลนักเรียน!$D$3:$K$62,8,FALSE)="ย้ายออก","-",IF(VLOOKUP($Y$2,สรุปผลการประเมิน!$D$7:$CP$66,72,FALSE)="","",IF(VLOOKUP($Y$2,สรุปผลการประเมิน!$D$7:$CP$66,72,FALSE)=3,"ดีเยี่ยม",IF(VLOOKUP($Y$2,สรุปผลการประเมิน!$D$7:$CP$66,72,FALSE)=2,"ดี",IF(VLOOKUP($Y$2,สรุปผลการประเมิน!$D$7:$CP$66,72,FALSE)=1,"ผ่าน","ไม่ผ่าน")))))</f>
        <v/>
      </c>
      <c r="K35" s="972"/>
      <c r="L35" s="972"/>
      <c r="M35" s="972"/>
      <c r="N35" s="972"/>
      <c r="O35" s="972"/>
      <c r="P35" s="972"/>
      <c r="Q35" s="972" t="str">
        <f>IF(VLOOKUP($Y$2,ข้อมูลนักเรียน!$D$3:$K$62,8,FALSE)="ย้ายออก","-",IF(VLOOKUP($Y$2,ประเมินกิจกรรมพัฒนาผู้เรียน!$D$7:$X$66,21,FALSE)="","",VLOOKUP($Y$2,ประเมินกิจกรรมพัฒนาผู้เรียน!$D$7:$X$66,21,FALSE)))</f>
        <v/>
      </c>
      <c r="R35" s="972"/>
      <c r="S35" s="972"/>
      <c r="T35" s="972"/>
      <c r="U35" s="972"/>
      <c r="V35" s="972"/>
      <c r="W35" s="972"/>
      <c r="X35" s="111"/>
      <c r="Y35" s="111"/>
      <c r="Z35" s="111"/>
    </row>
    <row r="36" spans="1:26" ht="3.75" customHeight="1" x14ac:dyDescent="0.3">
      <c r="A36" s="455"/>
      <c r="B36" s="456"/>
      <c r="C36" s="456"/>
      <c r="D36" s="456"/>
      <c r="E36" s="456"/>
      <c r="F36" s="456"/>
      <c r="G36" s="456"/>
      <c r="H36" s="456"/>
      <c r="I36" s="456"/>
      <c r="J36" s="456"/>
      <c r="K36" s="456"/>
      <c r="L36" s="456"/>
      <c r="M36" s="456"/>
      <c r="N36" s="456"/>
      <c r="O36" s="456"/>
      <c r="P36" s="456"/>
      <c r="Q36" s="456"/>
      <c r="R36" s="456"/>
      <c r="S36" s="456"/>
      <c r="T36" s="456"/>
      <c r="U36" s="456"/>
      <c r="V36" s="456"/>
      <c r="W36" s="457"/>
      <c r="X36" s="111"/>
      <c r="Y36" s="111"/>
      <c r="Z36" s="111"/>
    </row>
    <row r="37" spans="1:26" ht="18" customHeight="1" x14ac:dyDescent="0.3">
      <c r="A37" s="458"/>
      <c r="B37" s="975" t="s">
        <v>152</v>
      </c>
      <c r="C37" s="975"/>
      <c r="D37" s="1121"/>
      <c r="E37" s="1121"/>
      <c r="F37" s="1121"/>
      <c r="G37" s="1121"/>
      <c r="H37" s="1121"/>
      <c r="I37" s="975" t="s">
        <v>152</v>
      </c>
      <c r="J37" s="975"/>
      <c r="K37" s="1121"/>
      <c r="L37" s="1121"/>
      <c r="M37" s="1121"/>
      <c r="N37" s="1121"/>
      <c r="O37" s="1121"/>
      <c r="P37" s="975" t="s">
        <v>152</v>
      </c>
      <c r="Q37" s="975"/>
      <c r="R37" s="1121"/>
      <c r="S37" s="1121"/>
      <c r="T37" s="1121"/>
      <c r="U37" s="1121"/>
      <c r="V37" s="1121"/>
      <c r="W37" s="1122"/>
      <c r="X37" s="111"/>
      <c r="Y37" s="111"/>
      <c r="Z37" s="111"/>
    </row>
    <row r="38" spans="1:26" ht="18" customHeight="1" x14ac:dyDescent="0.3">
      <c r="A38" s="458"/>
      <c r="B38" s="324"/>
      <c r="C38" s="324"/>
      <c r="D38" s="1154" t="str">
        <f>IF(ตั้งค่า!I14="","","( " &amp;ตั้งค่า!I14 &amp; " )")</f>
        <v>( นายบุญธรรม  บุญลาภังค์ )</v>
      </c>
      <c r="E38" s="1154"/>
      <c r="F38" s="1154"/>
      <c r="G38" s="1154"/>
      <c r="H38" s="1154"/>
      <c r="I38" s="324"/>
      <c r="J38" s="324"/>
      <c r="K38" s="1154" t="str">
        <f>IF(ตั้งค่า!I15="","","( " &amp;ตั้งค่า!I15 &amp; " )")</f>
        <v/>
      </c>
      <c r="L38" s="1154"/>
      <c r="M38" s="1154"/>
      <c r="N38" s="1154"/>
      <c r="O38" s="1154"/>
      <c r="P38" s="324"/>
      <c r="Q38" s="324"/>
      <c r="R38" s="1154" t="str">
        <f>IF(ตั้งค่า!I16="","","( " &amp;ตั้งค่า!I16 &amp; " )")</f>
        <v>( นายบุญธรรม  บุญลาภังค์ )</v>
      </c>
      <c r="S38" s="1154"/>
      <c r="T38" s="1154"/>
      <c r="U38" s="1154"/>
      <c r="V38" s="1154"/>
      <c r="W38" s="1155"/>
      <c r="X38" s="111"/>
      <c r="Y38" s="111"/>
      <c r="Z38" s="111"/>
    </row>
    <row r="39" spans="1:26" ht="18" customHeight="1" x14ac:dyDescent="0.3">
      <c r="A39" s="458"/>
      <c r="B39" s="324"/>
      <c r="C39" s="978" t="s">
        <v>359</v>
      </c>
      <c r="D39" s="978"/>
      <c r="E39" s="978"/>
      <c r="F39" s="978"/>
      <c r="G39" s="978"/>
      <c r="H39" s="978"/>
      <c r="I39" s="978"/>
      <c r="J39" s="978" t="s">
        <v>360</v>
      </c>
      <c r="K39" s="978"/>
      <c r="L39" s="978"/>
      <c r="M39" s="978"/>
      <c r="N39" s="978"/>
      <c r="O39" s="978"/>
      <c r="P39" s="978"/>
      <c r="Q39" s="978" t="s">
        <v>447</v>
      </c>
      <c r="R39" s="978"/>
      <c r="S39" s="978"/>
      <c r="T39" s="978"/>
      <c r="U39" s="978"/>
      <c r="V39" s="978"/>
      <c r="W39" s="1156"/>
      <c r="X39" s="111"/>
      <c r="Y39" s="111"/>
      <c r="Z39" s="111"/>
    </row>
    <row r="40" spans="1:26" ht="8.1" customHeight="1" x14ac:dyDescent="0.3">
      <c r="A40" s="459"/>
      <c r="B40" s="460"/>
      <c r="C40" s="460"/>
      <c r="D40" s="460"/>
      <c r="E40" s="460"/>
      <c r="F40" s="460"/>
      <c r="G40" s="460"/>
      <c r="H40" s="460"/>
      <c r="I40" s="460"/>
      <c r="J40" s="460"/>
      <c r="K40" s="460"/>
      <c r="L40" s="460"/>
      <c r="M40" s="460"/>
      <c r="N40" s="460"/>
      <c r="O40" s="460"/>
      <c r="P40" s="460"/>
      <c r="Q40" s="460"/>
      <c r="R40" s="460"/>
      <c r="S40" s="460"/>
      <c r="T40" s="460"/>
      <c r="U40" s="460"/>
      <c r="V40" s="460"/>
      <c r="W40" s="461"/>
      <c r="X40" s="111"/>
      <c r="Y40" s="111"/>
      <c r="Z40" s="111"/>
    </row>
    <row r="41" spans="1:26" ht="5.0999999999999996" customHeight="1" x14ac:dyDescent="0.3">
      <c r="A41" s="455"/>
      <c r="B41" s="456"/>
      <c r="C41" s="456"/>
      <c r="D41" s="456"/>
      <c r="E41" s="456"/>
      <c r="F41" s="456"/>
      <c r="G41" s="456"/>
      <c r="H41" s="456"/>
      <c r="I41" s="456"/>
      <c r="J41" s="456"/>
      <c r="K41" s="456"/>
      <c r="L41" s="456"/>
      <c r="M41" s="456"/>
      <c r="N41" s="457"/>
      <c r="O41" s="455"/>
      <c r="P41" s="456"/>
      <c r="Q41" s="456"/>
      <c r="R41" s="456"/>
      <c r="S41" s="456"/>
      <c r="T41" s="456"/>
      <c r="U41" s="456"/>
      <c r="V41" s="456"/>
      <c r="W41" s="457"/>
      <c r="X41" s="111"/>
      <c r="Y41" s="111"/>
      <c r="Z41" s="111"/>
    </row>
    <row r="42" spans="1:26" ht="18" customHeight="1" x14ac:dyDescent="0.35">
      <c r="A42" s="462"/>
      <c r="B42" s="1139" t="s">
        <v>101</v>
      </c>
      <c r="C42" s="1139"/>
      <c r="D42" s="1139"/>
      <c r="E42" s="1139"/>
      <c r="F42" s="1139"/>
      <c r="G42" s="1139"/>
      <c r="H42" s="1141" t="s">
        <v>440</v>
      </c>
      <c r="I42" s="1142"/>
      <c r="J42" s="1142"/>
      <c r="K42" s="1142"/>
      <c r="L42" s="1142"/>
      <c r="M42" s="1143"/>
      <c r="N42" s="463"/>
      <c r="O42" s="1144" t="s">
        <v>152</v>
      </c>
      <c r="P42" s="975"/>
      <c r="Q42" s="1121"/>
      <c r="R42" s="1121"/>
      <c r="S42" s="1121"/>
      <c r="T42" s="1121"/>
      <c r="U42" s="1121"/>
      <c r="V42" s="1121"/>
      <c r="W42" s="1122"/>
      <c r="X42" s="111"/>
      <c r="Y42" s="111"/>
      <c r="Z42" s="111"/>
    </row>
    <row r="43" spans="1:26" ht="18" customHeight="1" x14ac:dyDescent="0.35">
      <c r="A43" s="462"/>
      <c r="B43" s="974" t="s">
        <v>448</v>
      </c>
      <c r="C43" s="974"/>
      <c r="D43" s="974"/>
      <c r="E43" s="974" t="s">
        <v>439</v>
      </c>
      <c r="F43" s="974"/>
      <c r="G43" s="974"/>
      <c r="H43" s="1145">
        <f>IF(VLOOKUP($Y$2,ข้อมูลนักเรียน!$D$3:$K$62,8,FALSE)="ย้ายออก","-",IF(ตั้งค่า!I12="","",ตั้งค่า!I12))</f>
        <v>243343</v>
      </c>
      <c r="I43" s="1146"/>
      <c r="J43" s="1146"/>
      <c r="K43" s="1146"/>
      <c r="L43" s="1146"/>
      <c r="M43" s="1147"/>
      <c r="N43" s="463"/>
      <c r="O43" s="464"/>
      <c r="P43" s="1151" t="str">
        <f>IF(ตั้งค่า!I17="","","( " &amp;ตั้งค่า!I17 &amp; " )")</f>
        <v>( นายวุฒิไกร  กาบปินะ )</v>
      </c>
      <c r="Q43" s="1151"/>
      <c r="R43" s="1151"/>
      <c r="S43" s="1151"/>
      <c r="T43" s="1151"/>
      <c r="U43" s="1151"/>
      <c r="V43" s="1151"/>
      <c r="W43" s="1152"/>
      <c r="X43" s="111"/>
      <c r="Y43" s="111"/>
      <c r="Z43" s="111"/>
    </row>
    <row r="44" spans="1:26" ht="18" customHeight="1" x14ac:dyDescent="0.35">
      <c r="A44" s="462"/>
      <c r="B44" s="1153" t="str">
        <f>IF(VLOOKUP($Y$2,ข้อมูลนักเรียน!$D$3:$K$62,8,FALSE)="ย้ายออก","",IF(COUNTIF(U15:W29,0)&gt;0,"",IF(COUNTIF(A35:W35,"ไม่ผ่าน")&gt;0,"","P")))</f>
        <v>P</v>
      </c>
      <c r="C44" s="1153"/>
      <c r="D44" s="1153"/>
      <c r="E44" s="1153" t="str">
        <f>IF(VLOOKUP($Y$2,ข้อมูลนักเรียน!$D$3:$K$62,8,FALSE)="ย้ายออก","",IF(COUNTIF(U15:W29,0)&gt;0,"P",IF(COUNTIF(A35:W35,"ไม่ผ่าน")&gt;0,"P","")))</f>
        <v/>
      </c>
      <c r="F44" s="1153"/>
      <c r="G44" s="1153"/>
      <c r="H44" s="1148"/>
      <c r="I44" s="1149"/>
      <c r="J44" s="1149"/>
      <c r="K44" s="1149"/>
      <c r="L44" s="1149"/>
      <c r="M44" s="1150"/>
      <c r="N44" s="463"/>
      <c r="O44" s="464"/>
      <c r="P44" s="1113" t="str">
        <f>IF(ตั้งค่า!I18="","",ตั้งค่า!I18)</f>
        <v>ผู้อำนวยการโรงเรียนบ้านน้ำสอด</v>
      </c>
      <c r="Q44" s="1113"/>
      <c r="R44" s="1113"/>
      <c r="S44" s="1113"/>
      <c r="T44" s="1113"/>
      <c r="U44" s="1113"/>
      <c r="V44" s="1113"/>
      <c r="W44" s="1140"/>
      <c r="X44" s="111"/>
      <c r="Y44" s="111"/>
      <c r="Z44" s="111"/>
    </row>
    <row r="45" spans="1:26" ht="4.5" customHeight="1" x14ac:dyDescent="0.35">
      <c r="A45" s="355"/>
      <c r="B45" s="356"/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7"/>
      <c r="O45" s="355"/>
      <c r="P45" s="356"/>
      <c r="Q45" s="356"/>
      <c r="R45" s="356"/>
      <c r="S45" s="356"/>
      <c r="T45" s="356"/>
      <c r="U45" s="356"/>
      <c r="V45" s="356"/>
      <c r="W45" s="357"/>
      <c r="X45" s="111"/>
      <c r="Y45" s="111"/>
      <c r="Z45" s="111"/>
    </row>
  </sheetData>
  <protectedRanges>
    <protectedRange sqref="Y1:Y2" name="ช่วง1"/>
  </protectedRanges>
  <mergeCells count="107">
    <mergeCell ref="X11:Z11"/>
    <mergeCell ref="P44:W44"/>
    <mergeCell ref="B42:G42"/>
    <mergeCell ref="H42:M42"/>
    <mergeCell ref="O42:P42"/>
    <mergeCell ref="Q42:W42"/>
    <mergeCell ref="B43:D43"/>
    <mergeCell ref="E43:G43"/>
    <mergeCell ref="H43:M44"/>
    <mergeCell ref="P43:W43"/>
    <mergeCell ref="B44:D44"/>
    <mergeCell ref="E44:G44"/>
    <mergeCell ref="D38:H38"/>
    <mergeCell ref="K38:O38"/>
    <mergeCell ref="R38:W38"/>
    <mergeCell ref="C39:I39"/>
    <mergeCell ref="J39:P39"/>
    <mergeCell ref="Q39:W39"/>
    <mergeCell ref="A35:I35"/>
    <mergeCell ref="J35:P35"/>
    <mergeCell ref="Q35:W35"/>
    <mergeCell ref="B37:C37"/>
    <mergeCell ref="D37:H37"/>
    <mergeCell ref="I37:J37"/>
    <mergeCell ref="K37:O37"/>
    <mergeCell ref="P37:Q37"/>
    <mergeCell ref="R37:W37"/>
    <mergeCell ref="A30:N31"/>
    <mergeCell ref="O30:R31"/>
    <mergeCell ref="S30:U31"/>
    <mergeCell ref="V30:W31"/>
    <mergeCell ref="A33:W33"/>
    <mergeCell ref="A34:I34"/>
    <mergeCell ref="J34:P34"/>
    <mergeCell ref="Q34:W34"/>
    <mergeCell ref="B28:C28"/>
    <mergeCell ref="D28:J28"/>
    <mergeCell ref="K28:L28"/>
    <mergeCell ref="B29:C29"/>
    <mergeCell ref="D29:J29"/>
    <mergeCell ref="K29:L29"/>
    <mergeCell ref="B26:C26"/>
    <mergeCell ref="D26:J26"/>
    <mergeCell ref="K26:L26"/>
    <mergeCell ref="B27:C27"/>
    <mergeCell ref="D27:J27"/>
    <mergeCell ref="K27:L27"/>
    <mergeCell ref="B24:C24"/>
    <mergeCell ref="D24:J24"/>
    <mergeCell ref="K24:L24"/>
    <mergeCell ref="B25:C25"/>
    <mergeCell ref="D25:J25"/>
    <mergeCell ref="K25:L25"/>
    <mergeCell ref="B22:C22"/>
    <mergeCell ref="D22:J22"/>
    <mergeCell ref="K22:L22"/>
    <mergeCell ref="B23:C23"/>
    <mergeCell ref="D23:J23"/>
    <mergeCell ref="K23:L23"/>
    <mergeCell ref="B20:C20"/>
    <mergeCell ref="D20:J20"/>
    <mergeCell ref="K20:L20"/>
    <mergeCell ref="B21:C21"/>
    <mergeCell ref="D21:J21"/>
    <mergeCell ref="K21:L21"/>
    <mergeCell ref="B19:C19"/>
    <mergeCell ref="D19:J19"/>
    <mergeCell ref="K19:L19"/>
    <mergeCell ref="B18:C18"/>
    <mergeCell ref="D18:J18"/>
    <mergeCell ref="K18:L18"/>
    <mergeCell ref="A5:W6"/>
    <mergeCell ref="A7:W7"/>
    <mergeCell ref="A8:W8"/>
    <mergeCell ref="C9:E9"/>
    <mergeCell ref="F9:H9"/>
    <mergeCell ref="J9:L9"/>
    <mergeCell ref="M9:V9"/>
    <mergeCell ref="B16:C16"/>
    <mergeCell ref="D16:J16"/>
    <mergeCell ref="K16:L16"/>
    <mergeCell ref="B17:C17"/>
    <mergeCell ref="D17:J17"/>
    <mergeCell ref="K17:L17"/>
    <mergeCell ref="B15:C15"/>
    <mergeCell ref="D15:J15"/>
    <mergeCell ref="K15:L15"/>
    <mergeCell ref="N1:W1"/>
    <mergeCell ref="V11:V14"/>
    <mergeCell ref="W11:W14"/>
    <mergeCell ref="P12:Q12"/>
    <mergeCell ref="R12:S12"/>
    <mergeCell ref="P13:P14"/>
    <mergeCell ref="Q13:Q14"/>
    <mergeCell ref="R13:R14"/>
    <mergeCell ref="A11:A14"/>
    <mergeCell ref="B11:C14"/>
    <mergeCell ref="D11:J14"/>
    <mergeCell ref="K11:L14"/>
    <mergeCell ref="M11:M14"/>
    <mergeCell ref="N11:N14"/>
    <mergeCell ref="S13:S14"/>
    <mergeCell ref="T13:T14"/>
    <mergeCell ref="U13:U14"/>
    <mergeCell ref="O11:O14"/>
    <mergeCell ref="P11:S11"/>
    <mergeCell ref="T11:U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BA31C31-4C97-4720-ADA8-80C30D4316DD}">
          <x14:formula1>
            <xm:f>รายการ!$N$2:$N$61</xm:f>
          </x14:formula1>
          <xm:sqref>Y2</xm:sqref>
        </x14:dataValidation>
        <x14:dataValidation type="list" allowBlank="1" showInputMessage="1" showErrorMessage="1" xr:uid="{067EB577-D9BB-4E7A-8982-6196BAA94F89}">
          <x14:formula1>
            <xm:f>รายการ!$K$2:$K$37</xm:f>
          </x14:formula1>
          <xm:sqref>Y1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8F0F-8463-4DE7-953D-E39ABBE992CC}">
  <sheetPr codeName="Sheet11">
    <tabColor rgb="FF7030A0"/>
  </sheetPr>
  <dimension ref="A1:AR64"/>
  <sheetViews>
    <sheetView workbookViewId="0">
      <pane xSplit="2" ySplit="3" topLeftCell="T4" activePane="bottomRight" state="frozen"/>
      <selection activeCell="AG7" sqref="AG7"/>
      <selection pane="topRight" activeCell="AG7" sqref="AG7"/>
      <selection pane="bottomLeft" activeCell="AG7" sqref="AG7"/>
      <selection pane="bottomRight" activeCell="O12" sqref="O12"/>
    </sheetView>
  </sheetViews>
  <sheetFormatPr defaultRowHeight="21" x14ac:dyDescent="0.35"/>
  <cols>
    <col min="1" max="1" width="5.125" style="92" customWidth="1"/>
    <col min="2" max="2" width="30.375" style="92" customWidth="1"/>
    <col min="3" max="3" width="5.375" style="92" customWidth="1"/>
    <col min="4" max="34" width="3.625" style="92" customWidth="1"/>
    <col min="35" max="35" width="9" style="92"/>
    <col min="36" max="39" width="5.625" style="92" customWidth="1"/>
    <col min="40" max="40" width="9" style="92"/>
    <col min="41" max="41" width="22.5" style="92" customWidth="1"/>
    <col min="42" max="43" width="9" style="92"/>
    <col min="44" max="44" width="7.75" style="92" customWidth="1"/>
    <col min="45" max="16384" width="9" style="92"/>
  </cols>
  <sheetData>
    <row r="1" spans="1:44" ht="23.25" x14ac:dyDescent="0.35">
      <c r="A1" s="605" t="s">
        <v>28</v>
      </c>
      <c r="B1" s="605" t="s">
        <v>157</v>
      </c>
      <c r="C1" s="650" t="s">
        <v>159</v>
      </c>
      <c r="D1" s="651"/>
      <c r="E1" s="651"/>
      <c r="F1" s="651"/>
      <c r="G1" s="652">
        <f>ตั้งค่าเดือน!$C$3</f>
        <v>1</v>
      </c>
      <c r="H1" s="653"/>
      <c r="I1" s="658" t="s">
        <v>36</v>
      </c>
      <c r="J1" s="659"/>
      <c r="K1" s="660"/>
      <c r="L1" s="661" t="str">
        <f>ตั้งค่าเดือน!$B$3</f>
        <v>มิถุนายน</v>
      </c>
      <c r="M1" s="652"/>
      <c r="N1" s="652"/>
      <c r="O1" s="652"/>
      <c r="P1" s="652"/>
      <c r="Q1" s="652"/>
      <c r="R1" s="653"/>
      <c r="S1" s="658" t="s">
        <v>158</v>
      </c>
      <c r="T1" s="660"/>
      <c r="U1" s="661">
        <f>ตั้งค่าเดือน!$D$3</f>
        <v>2565</v>
      </c>
      <c r="V1" s="652"/>
      <c r="W1" s="652"/>
      <c r="X1" s="653"/>
      <c r="Y1" s="667"/>
      <c r="Z1" s="668"/>
      <c r="AA1" s="668"/>
      <c r="AB1" s="668"/>
      <c r="AC1" s="668"/>
      <c r="AD1" s="668"/>
      <c r="AE1" s="668"/>
      <c r="AF1" s="668"/>
      <c r="AG1" s="668"/>
      <c r="AH1" s="669"/>
      <c r="AI1" s="670" t="s">
        <v>155</v>
      </c>
      <c r="AJ1" s="664" t="s">
        <v>80</v>
      </c>
      <c r="AK1" s="665"/>
      <c r="AL1" s="665"/>
      <c r="AM1" s="666"/>
      <c r="AN1" s="469" t="s">
        <v>179</v>
      </c>
      <c r="AO1" s="465" t="s">
        <v>177</v>
      </c>
      <c r="AP1" s="453" t="str">
        <f>_xlfn.IFNA(IF(VLOOKUP(AO1,รายการ!$K$1:$L$37,2,FALSE)="","",HYPERLINK("#" &amp; VLOOKUP(AO1,รายการ!$K$1:$L$37,2,FALSE)  &amp; "","คลิก")),"")</f>
        <v>คลิก</v>
      </c>
      <c r="AQ1" s="91"/>
      <c r="AR1" s="91"/>
    </row>
    <row r="2" spans="1:44" x14ac:dyDescent="0.35">
      <c r="A2" s="606"/>
      <c r="B2" s="606"/>
      <c r="C2" s="10" t="s">
        <v>50</v>
      </c>
      <c r="D2" s="96">
        <v>1</v>
      </c>
      <c r="E2" s="96">
        <f>D2+1</f>
        <v>2</v>
      </c>
      <c r="F2" s="96">
        <f t="shared" ref="F2:AG2" si="0">E2+1</f>
        <v>3</v>
      </c>
      <c r="G2" s="96">
        <f t="shared" si="0"/>
        <v>4</v>
      </c>
      <c r="H2" s="96">
        <f t="shared" si="0"/>
        <v>5</v>
      </c>
      <c r="I2" s="96">
        <f t="shared" si="0"/>
        <v>6</v>
      </c>
      <c r="J2" s="96">
        <f t="shared" si="0"/>
        <v>7</v>
      </c>
      <c r="K2" s="96">
        <f t="shared" si="0"/>
        <v>8</v>
      </c>
      <c r="L2" s="96">
        <f t="shared" si="0"/>
        <v>9</v>
      </c>
      <c r="M2" s="96">
        <f t="shared" si="0"/>
        <v>10</v>
      </c>
      <c r="N2" s="96">
        <f t="shared" si="0"/>
        <v>11</v>
      </c>
      <c r="O2" s="96">
        <f t="shared" si="0"/>
        <v>12</v>
      </c>
      <c r="P2" s="96">
        <f t="shared" si="0"/>
        <v>13</v>
      </c>
      <c r="Q2" s="96">
        <f t="shared" si="0"/>
        <v>14</v>
      </c>
      <c r="R2" s="96">
        <f t="shared" si="0"/>
        <v>15</v>
      </c>
      <c r="S2" s="96">
        <f t="shared" si="0"/>
        <v>16</v>
      </c>
      <c r="T2" s="96">
        <f t="shared" si="0"/>
        <v>17</v>
      </c>
      <c r="U2" s="96">
        <f t="shared" si="0"/>
        <v>18</v>
      </c>
      <c r="V2" s="96">
        <f t="shared" si="0"/>
        <v>19</v>
      </c>
      <c r="W2" s="96">
        <f t="shared" si="0"/>
        <v>20</v>
      </c>
      <c r="X2" s="96">
        <f t="shared" si="0"/>
        <v>21</v>
      </c>
      <c r="Y2" s="96">
        <f t="shared" si="0"/>
        <v>22</v>
      </c>
      <c r="Z2" s="96">
        <f t="shared" si="0"/>
        <v>23</v>
      </c>
      <c r="AA2" s="96">
        <f t="shared" si="0"/>
        <v>24</v>
      </c>
      <c r="AB2" s="96">
        <f t="shared" si="0"/>
        <v>25</v>
      </c>
      <c r="AC2" s="96">
        <f t="shared" si="0"/>
        <v>26</v>
      </c>
      <c r="AD2" s="96">
        <f t="shared" si="0"/>
        <v>27</v>
      </c>
      <c r="AE2" s="96">
        <f t="shared" si="0"/>
        <v>28</v>
      </c>
      <c r="AF2" s="96">
        <f t="shared" si="0"/>
        <v>29</v>
      </c>
      <c r="AG2" s="96">
        <f t="shared" si="0"/>
        <v>30</v>
      </c>
      <c r="AH2" s="96">
        <f>AG2+1</f>
        <v>31</v>
      </c>
      <c r="AI2" s="671"/>
      <c r="AJ2" s="662" t="str">
        <f>L1</f>
        <v>มิถุนายน</v>
      </c>
      <c r="AK2" s="662"/>
      <c r="AL2" s="662"/>
      <c r="AM2" s="663"/>
      <c r="AN2" s="90"/>
      <c r="AO2" s="90"/>
      <c r="AP2" s="90"/>
      <c r="AQ2" s="91"/>
      <c r="AR2" s="91"/>
    </row>
    <row r="3" spans="1:44" ht="28.5" customHeight="1" x14ac:dyDescent="0.35">
      <c r="A3" s="657"/>
      <c r="B3" s="657"/>
      <c r="C3" s="10" t="s">
        <v>51</v>
      </c>
      <c r="D3" s="497" t="str">
        <f>IF(ปฏิทินการศึกษา!C5="","",ปฏิทินการศึกษา!C5)</f>
        <v>พ</v>
      </c>
      <c r="E3" s="497" t="str">
        <f>IF(ปฏิทินการศึกษา!D5="","",ปฏิทินการศึกษา!D5)</f>
        <v>พฤ</v>
      </c>
      <c r="F3" s="497" t="str">
        <f>IF(ปฏิทินการศึกษา!E5="","",ปฏิทินการศึกษา!E5)</f>
        <v/>
      </c>
      <c r="G3" s="497" t="str">
        <f>IF(ปฏิทินการศึกษา!F5="","",ปฏิทินการศึกษา!F5)</f>
        <v/>
      </c>
      <c r="H3" s="497" t="str">
        <f>IF(ปฏิทินการศึกษา!G5="","",ปฏิทินการศึกษา!G5)</f>
        <v/>
      </c>
      <c r="I3" s="497" t="str">
        <f>IF(ปฏิทินการศึกษา!H5="","",ปฏิทินการศึกษา!H5)</f>
        <v>จ</v>
      </c>
      <c r="J3" s="497" t="str">
        <f>IF(ปฏิทินการศึกษา!I5="","",ปฏิทินการศึกษา!I5)</f>
        <v>อ</v>
      </c>
      <c r="K3" s="497" t="str">
        <f>IF(ปฏิทินการศึกษา!J5="","",ปฏิทินการศึกษา!J5)</f>
        <v>พ</v>
      </c>
      <c r="L3" s="497" t="str">
        <f>IF(ปฏิทินการศึกษา!K5="","",ปฏิทินการศึกษา!K5)</f>
        <v>พฤ</v>
      </c>
      <c r="M3" s="497" t="str">
        <f>IF(ปฏิทินการศึกษา!L5="","",ปฏิทินการศึกษา!L5)</f>
        <v>ศ</v>
      </c>
      <c r="N3" s="497" t="str">
        <f>IF(ปฏิทินการศึกษา!M5="","",ปฏิทินการศึกษา!M5)</f>
        <v/>
      </c>
      <c r="O3" s="497" t="str">
        <f>IF(ปฏิทินการศึกษา!N5="","",ปฏิทินการศึกษา!N5)</f>
        <v/>
      </c>
      <c r="P3" s="497" t="str">
        <f>IF(ปฏิทินการศึกษา!O5="","",ปฏิทินการศึกษา!O5)</f>
        <v>จ</v>
      </c>
      <c r="Q3" s="497" t="str">
        <f>IF(ปฏิทินการศึกษา!P5="","",ปฏิทินการศึกษา!P5)</f>
        <v>อ</v>
      </c>
      <c r="R3" s="497" t="str">
        <f>IF(ปฏิทินการศึกษา!Q5="","",ปฏิทินการศึกษา!Q5)</f>
        <v>พ</v>
      </c>
      <c r="S3" s="497" t="str">
        <f>IF(ปฏิทินการศึกษา!R5="","",ปฏิทินการศึกษา!R5)</f>
        <v>พฤ</v>
      </c>
      <c r="T3" s="497" t="str">
        <f>IF(ปฏิทินการศึกษา!S5="","",ปฏิทินการศึกษา!S5)</f>
        <v>ศ</v>
      </c>
      <c r="U3" s="497" t="str">
        <f>IF(ปฏิทินการศึกษา!T5="","",ปฏิทินการศึกษา!T5)</f>
        <v/>
      </c>
      <c r="V3" s="497" t="str">
        <f>IF(ปฏิทินการศึกษา!U5="","",ปฏิทินการศึกษา!U5)</f>
        <v/>
      </c>
      <c r="W3" s="497" t="str">
        <f>IF(ปฏิทินการศึกษา!V5="","",ปฏิทินการศึกษา!V5)</f>
        <v>จ</v>
      </c>
      <c r="X3" s="497" t="str">
        <f>IF(ปฏิทินการศึกษา!W5="","",ปฏิทินการศึกษา!W5)</f>
        <v>อ</v>
      </c>
      <c r="Y3" s="497" t="str">
        <f>IF(ปฏิทินการศึกษา!X5="","",ปฏิทินการศึกษา!X5)</f>
        <v>พ</v>
      </c>
      <c r="Z3" s="497" t="str">
        <f>IF(ปฏิทินการศึกษา!Y5="","",ปฏิทินการศึกษา!Y5)</f>
        <v>พฤ</v>
      </c>
      <c r="AA3" s="497" t="str">
        <f>IF(ปฏิทินการศึกษา!Z5="","",ปฏิทินการศึกษา!Z5)</f>
        <v>ศ</v>
      </c>
      <c r="AB3" s="497" t="str">
        <f>IF(ปฏิทินการศึกษา!AA5="","",ปฏิทินการศึกษา!AA5)</f>
        <v/>
      </c>
      <c r="AC3" s="497" t="str">
        <f>IF(ปฏิทินการศึกษา!AB5="","",ปฏิทินการศึกษา!AB5)</f>
        <v/>
      </c>
      <c r="AD3" s="497" t="str">
        <f>IF(ปฏิทินการศึกษา!AC5="","",ปฏิทินการศึกษา!AC5)</f>
        <v>จ</v>
      </c>
      <c r="AE3" s="497" t="str">
        <f>IF(ปฏิทินการศึกษา!AD5="","",ปฏิทินการศึกษา!AD5)</f>
        <v>อ</v>
      </c>
      <c r="AF3" s="497" t="str">
        <f>IF(ปฏิทินการศึกษา!AE5="","",ปฏิทินการศึกษา!AE5)</f>
        <v>พ</v>
      </c>
      <c r="AG3" s="497" t="str">
        <f>IF(ปฏิทินการศึกษา!AF5="","",ปฏิทินการศึกษา!AF5)</f>
        <v>พฤ</v>
      </c>
      <c r="AH3" s="497" t="str">
        <f>IF(ปฏิทินการศึกษา!AG5="","",ปฏิทินการศึกษา!AG5)</f>
        <v/>
      </c>
      <c r="AI3" s="94">
        <f>COUNTA(D3:AH3)-COUNTIF(D3:AH3,"")</f>
        <v>21</v>
      </c>
      <c r="AJ3" s="21" t="s">
        <v>79</v>
      </c>
      <c r="AK3" s="22" t="s">
        <v>76</v>
      </c>
      <c r="AL3" s="23" t="s">
        <v>77</v>
      </c>
      <c r="AM3" s="24" t="s">
        <v>78</v>
      </c>
      <c r="AN3" s="90"/>
      <c r="AO3" s="90"/>
      <c r="AP3" s="90"/>
      <c r="AQ3" s="91"/>
      <c r="AR3" s="91"/>
    </row>
    <row r="4" spans="1:44" x14ac:dyDescent="0.35">
      <c r="A4" s="97">
        <f>ข้อมูลนักเรียน!$D3</f>
        <v>1</v>
      </c>
      <c r="B4" s="93" t="str">
        <f>IF(ข้อมูลนักเรียน!H3="","",ข้อมูลนักเรียน!G3&amp;ข้อมูลนักเรียน!H3&amp; "  " &amp; ข้อมูลนักเรียน!I3)</f>
        <v/>
      </c>
      <c r="C4" s="65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95" t="str">
        <f>IF(B4="","",COUNTIF(D4:AH4,"/"))</f>
        <v/>
      </c>
      <c r="AJ4" s="28" t="str">
        <f>IF(B4="","",COUNTIF(D4:AH4,"/"))</f>
        <v/>
      </c>
      <c r="AK4" s="28" t="str">
        <f>IF(B4="","",COUNTIF(D4:AH4,"ป"))</f>
        <v/>
      </c>
      <c r="AL4" s="28" t="str">
        <f>IF(B4="","",COUNTIF(D4:AH4,"ล"))</f>
        <v/>
      </c>
      <c r="AM4" s="28" t="str">
        <f>IF(B4="","",COUNTIF(D4:AH4,"ข"))</f>
        <v/>
      </c>
      <c r="AN4" s="90"/>
      <c r="AO4" s="90"/>
      <c r="AP4" s="90"/>
      <c r="AQ4" s="91"/>
      <c r="AR4" s="91"/>
    </row>
    <row r="5" spans="1:44" x14ac:dyDescent="0.35">
      <c r="A5" s="153">
        <f>ข้อมูลนักเรียน!$D4</f>
        <v>2</v>
      </c>
      <c r="B5" s="93" t="str">
        <f>IF(ข้อมูลนักเรียน!H4="","",ข้อมูลนักเรียน!G4&amp;ข้อมูลนักเรียน!H4&amp; "  " &amp; ข้อมูลนักเรียน!I4)</f>
        <v/>
      </c>
      <c r="C5" s="655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95" t="str">
        <f t="shared" ref="AI5:AI63" si="1">IF(B5="","",COUNTIF(D5:AH5,"/"))</f>
        <v/>
      </c>
      <c r="AJ5" s="28" t="str">
        <f t="shared" ref="AJ5:AJ63" si="2">IF(B5="","",COUNTIF(D5:AH5,"/"))</f>
        <v/>
      </c>
      <c r="AK5" s="28" t="str">
        <f t="shared" ref="AK5:AK63" si="3">IF(B5="","",COUNTIF(D5:AH5,"ป"))</f>
        <v/>
      </c>
      <c r="AL5" s="28" t="str">
        <f t="shared" ref="AL5:AL63" si="4">IF(B5="","",COUNTIF(D5:AH5,"ล"))</f>
        <v/>
      </c>
      <c r="AM5" s="28" t="str">
        <f t="shared" ref="AM5:AM63" si="5">IF(B5="","",COUNTIF(D5:AH5,"ข"))</f>
        <v/>
      </c>
      <c r="AN5" s="90"/>
      <c r="AO5" s="90"/>
      <c r="AP5" s="90"/>
      <c r="AQ5" s="91"/>
      <c r="AR5" s="91"/>
    </row>
    <row r="6" spans="1:44" x14ac:dyDescent="0.35">
      <c r="A6" s="153">
        <f>ข้อมูลนักเรียน!$D5</f>
        <v>3</v>
      </c>
      <c r="B6" s="93" t="str">
        <f>IF(ข้อมูลนักเรียน!H5="","",ข้อมูลนักเรียน!G5&amp;ข้อมูลนักเรียน!H5&amp; "  " &amp; ข้อมูลนักเรียน!I5)</f>
        <v/>
      </c>
      <c r="C6" s="655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95" t="str">
        <f t="shared" si="1"/>
        <v/>
      </c>
      <c r="AJ6" s="28" t="str">
        <f t="shared" si="2"/>
        <v/>
      </c>
      <c r="AK6" s="28" t="str">
        <f t="shared" si="3"/>
        <v/>
      </c>
      <c r="AL6" s="28" t="str">
        <f t="shared" si="4"/>
        <v/>
      </c>
      <c r="AM6" s="28" t="str">
        <f t="shared" si="5"/>
        <v/>
      </c>
      <c r="AN6" s="90"/>
      <c r="AO6" s="90"/>
      <c r="AP6" s="90"/>
      <c r="AQ6" s="91"/>
      <c r="AR6" s="91"/>
    </row>
    <row r="7" spans="1:44" x14ac:dyDescent="0.35">
      <c r="A7" s="153">
        <f>ข้อมูลนักเรียน!$D6</f>
        <v>4</v>
      </c>
      <c r="B7" s="93" t="str">
        <f>IF(ข้อมูลนักเรียน!H6="","",ข้อมูลนักเรียน!G6&amp;ข้อมูลนักเรียน!H6&amp; "  " &amp; ข้อมูลนักเรียน!I6)</f>
        <v/>
      </c>
      <c r="C7" s="655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95" t="str">
        <f t="shared" si="1"/>
        <v/>
      </c>
      <c r="AJ7" s="28" t="str">
        <f t="shared" si="2"/>
        <v/>
      </c>
      <c r="AK7" s="28" t="str">
        <f t="shared" si="3"/>
        <v/>
      </c>
      <c r="AL7" s="28" t="str">
        <f t="shared" si="4"/>
        <v/>
      </c>
      <c r="AM7" s="28" t="str">
        <f t="shared" si="5"/>
        <v/>
      </c>
      <c r="AN7" s="90"/>
      <c r="AO7" s="90"/>
      <c r="AP7" s="90"/>
      <c r="AQ7" s="91"/>
      <c r="AR7" s="91"/>
    </row>
    <row r="8" spans="1:44" x14ac:dyDescent="0.35">
      <c r="A8" s="153">
        <f>ข้อมูลนักเรียน!$D7</f>
        <v>5</v>
      </c>
      <c r="B8" s="93" t="str">
        <f>IF(ข้อมูลนักเรียน!H7="","",ข้อมูลนักเรียน!G7&amp;ข้อมูลนักเรียน!H7&amp; "  " &amp; ข้อมูลนักเรียน!I7)</f>
        <v/>
      </c>
      <c r="C8" s="65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95" t="str">
        <f t="shared" si="1"/>
        <v/>
      </c>
      <c r="AJ8" s="28" t="str">
        <f t="shared" si="2"/>
        <v/>
      </c>
      <c r="AK8" s="28" t="str">
        <f t="shared" si="3"/>
        <v/>
      </c>
      <c r="AL8" s="28" t="str">
        <f t="shared" si="4"/>
        <v/>
      </c>
      <c r="AM8" s="28" t="str">
        <f t="shared" si="5"/>
        <v/>
      </c>
      <c r="AN8" s="90"/>
      <c r="AO8" s="90"/>
      <c r="AP8" s="90"/>
      <c r="AQ8" s="91"/>
      <c r="AR8" s="91"/>
    </row>
    <row r="9" spans="1:44" x14ac:dyDescent="0.35">
      <c r="A9" s="153">
        <f>ข้อมูลนักเรียน!$D8</f>
        <v>6</v>
      </c>
      <c r="B9" s="93" t="str">
        <f>IF(ข้อมูลนักเรียน!H8="","",ข้อมูลนักเรียน!G8&amp;ข้อมูลนักเรียน!H8&amp; "  " &amp; ข้อมูลนักเรียน!I8)</f>
        <v/>
      </c>
      <c r="C9" s="65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95" t="str">
        <f t="shared" si="1"/>
        <v/>
      </c>
      <c r="AJ9" s="28" t="str">
        <f t="shared" si="2"/>
        <v/>
      </c>
      <c r="AK9" s="28" t="str">
        <f t="shared" si="3"/>
        <v/>
      </c>
      <c r="AL9" s="28" t="str">
        <f t="shared" si="4"/>
        <v/>
      </c>
      <c r="AM9" s="28" t="str">
        <f t="shared" si="5"/>
        <v/>
      </c>
      <c r="AN9" s="90"/>
      <c r="AO9" s="90"/>
      <c r="AP9" s="90"/>
      <c r="AQ9" s="91"/>
      <c r="AR9" s="91"/>
    </row>
    <row r="10" spans="1:44" x14ac:dyDescent="0.35">
      <c r="A10" s="153">
        <f>ข้อมูลนักเรียน!$D9</f>
        <v>7</v>
      </c>
      <c r="B10" s="93" t="str">
        <f>IF(ข้อมูลนักเรียน!H9="","",ข้อมูลนักเรียน!G9&amp;ข้อมูลนักเรียน!H9&amp; "  " &amp; ข้อมูลนักเรียน!I9)</f>
        <v/>
      </c>
      <c r="C10" s="655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95" t="str">
        <f t="shared" si="1"/>
        <v/>
      </c>
      <c r="AJ10" s="28" t="str">
        <f t="shared" si="2"/>
        <v/>
      </c>
      <c r="AK10" s="28" t="str">
        <f t="shared" si="3"/>
        <v/>
      </c>
      <c r="AL10" s="28" t="str">
        <f t="shared" si="4"/>
        <v/>
      </c>
      <c r="AM10" s="28" t="str">
        <f t="shared" si="5"/>
        <v/>
      </c>
      <c r="AN10" s="90"/>
      <c r="AO10" s="90"/>
      <c r="AP10" s="90"/>
      <c r="AQ10" s="91"/>
      <c r="AR10" s="91"/>
    </row>
    <row r="11" spans="1:44" x14ac:dyDescent="0.35">
      <c r="A11" s="153">
        <f>ข้อมูลนักเรียน!$D10</f>
        <v>8</v>
      </c>
      <c r="B11" s="93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1" s="655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95" t="str">
        <f t="shared" si="1"/>
        <v/>
      </c>
      <c r="AJ11" s="28" t="str">
        <f t="shared" si="2"/>
        <v/>
      </c>
      <c r="AK11" s="28" t="str">
        <f t="shared" si="3"/>
        <v/>
      </c>
      <c r="AL11" s="28" t="str">
        <f t="shared" si="4"/>
        <v/>
      </c>
      <c r="AM11" s="28" t="str">
        <f t="shared" si="5"/>
        <v/>
      </c>
      <c r="AN11" s="90"/>
      <c r="AO11" s="90"/>
      <c r="AP11" s="90"/>
      <c r="AQ11" s="91"/>
      <c r="AR11" s="91"/>
    </row>
    <row r="12" spans="1:44" x14ac:dyDescent="0.35">
      <c r="A12" s="153">
        <f>ข้อมูลนักเรียน!$D11</f>
        <v>9</v>
      </c>
      <c r="B12" s="93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2" s="65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95" t="str">
        <f t="shared" si="1"/>
        <v/>
      </c>
      <c r="AJ12" s="28" t="str">
        <f t="shared" si="2"/>
        <v/>
      </c>
      <c r="AK12" s="28" t="str">
        <f t="shared" si="3"/>
        <v/>
      </c>
      <c r="AL12" s="28" t="str">
        <f t="shared" si="4"/>
        <v/>
      </c>
      <c r="AM12" s="28" t="str">
        <f t="shared" si="5"/>
        <v/>
      </c>
      <c r="AN12" s="90"/>
      <c r="AO12" s="90"/>
      <c r="AP12" s="90"/>
      <c r="AQ12" s="91"/>
      <c r="AR12" s="91"/>
    </row>
    <row r="13" spans="1:44" x14ac:dyDescent="0.35">
      <c r="A13" s="153">
        <f>ข้อมูลนักเรียน!$D12</f>
        <v>10</v>
      </c>
      <c r="B13" s="93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3" s="655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95" t="str">
        <f t="shared" si="1"/>
        <v/>
      </c>
      <c r="AJ13" s="28" t="str">
        <f t="shared" si="2"/>
        <v/>
      </c>
      <c r="AK13" s="28" t="str">
        <f t="shared" si="3"/>
        <v/>
      </c>
      <c r="AL13" s="28" t="str">
        <f t="shared" si="4"/>
        <v/>
      </c>
      <c r="AM13" s="28" t="str">
        <f t="shared" si="5"/>
        <v/>
      </c>
      <c r="AN13" s="90"/>
      <c r="AO13" s="90"/>
      <c r="AP13" s="90"/>
      <c r="AQ13" s="91"/>
      <c r="AR13" s="91"/>
    </row>
    <row r="14" spans="1:44" x14ac:dyDescent="0.35">
      <c r="A14" s="153">
        <f>ข้อมูลนักเรียน!$D13</f>
        <v>11</v>
      </c>
      <c r="B14" s="93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4" s="65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95" t="str">
        <f t="shared" si="1"/>
        <v/>
      </c>
      <c r="AJ14" s="28" t="str">
        <f t="shared" si="2"/>
        <v/>
      </c>
      <c r="AK14" s="28" t="str">
        <f t="shared" si="3"/>
        <v/>
      </c>
      <c r="AL14" s="28" t="str">
        <f t="shared" si="4"/>
        <v/>
      </c>
      <c r="AM14" s="28" t="str">
        <f t="shared" si="5"/>
        <v/>
      </c>
      <c r="AN14" s="90"/>
      <c r="AO14" s="90"/>
      <c r="AP14" s="90"/>
      <c r="AQ14" s="91"/>
      <c r="AR14" s="91"/>
    </row>
    <row r="15" spans="1:44" x14ac:dyDescent="0.35">
      <c r="A15" s="153">
        <f>ข้อมูลนักเรียน!$D14</f>
        <v>12</v>
      </c>
      <c r="B15" s="93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5" s="65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95" t="str">
        <f t="shared" si="1"/>
        <v/>
      </c>
      <c r="AJ15" s="28" t="str">
        <f t="shared" si="2"/>
        <v/>
      </c>
      <c r="AK15" s="28" t="str">
        <f t="shared" si="3"/>
        <v/>
      </c>
      <c r="AL15" s="28" t="str">
        <f t="shared" si="4"/>
        <v/>
      </c>
      <c r="AM15" s="28" t="str">
        <f t="shared" si="5"/>
        <v/>
      </c>
      <c r="AN15" s="90"/>
      <c r="AO15" s="90"/>
      <c r="AP15" s="90"/>
      <c r="AQ15" s="91"/>
      <c r="AR15" s="91"/>
    </row>
    <row r="16" spans="1:44" x14ac:dyDescent="0.35">
      <c r="A16" s="153">
        <f>ข้อมูลนักเรียน!$D15</f>
        <v>13</v>
      </c>
      <c r="B16" s="93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6" s="655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95" t="str">
        <f t="shared" si="1"/>
        <v/>
      </c>
      <c r="AJ16" s="28" t="str">
        <f t="shared" si="2"/>
        <v/>
      </c>
      <c r="AK16" s="28" t="str">
        <f t="shared" si="3"/>
        <v/>
      </c>
      <c r="AL16" s="28" t="str">
        <f t="shared" si="4"/>
        <v/>
      </c>
      <c r="AM16" s="28" t="str">
        <f t="shared" si="5"/>
        <v/>
      </c>
      <c r="AN16" s="90"/>
      <c r="AO16" s="90"/>
      <c r="AP16" s="90"/>
      <c r="AQ16" s="91"/>
      <c r="AR16" s="91"/>
    </row>
    <row r="17" spans="1:44" x14ac:dyDescent="0.35">
      <c r="A17" s="153">
        <f>ข้อมูลนักเรียน!$D16</f>
        <v>14</v>
      </c>
      <c r="B17" s="93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7" s="655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95" t="str">
        <f t="shared" si="1"/>
        <v/>
      </c>
      <c r="AJ17" s="28" t="str">
        <f t="shared" si="2"/>
        <v/>
      </c>
      <c r="AK17" s="28" t="str">
        <f t="shared" si="3"/>
        <v/>
      </c>
      <c r="AL17" s="28" t="str">
        <f t="shared" si="4"/>
        <v/>
      </c>
      <c r="AM17" s="28" t="str">
        <f t="shared" si="5"/>
        <v/>
      </c>
      <c r="AN17" s="90"/>
      <c r="AO17" s="90"/>
      <c r="AP17" s="90"/>
      <c r="AQ17" s="91"/>
      <c r="AR17" s="91"/>
    </row>
    <row r="18" spans="1:44" x14ac:dyDescent="0.35">
      <c r="A18" s="153">
        <f>ข้อมูลนักเรียน!$D17</f>
        <v>15</v>
      </c>
      <c r="B18" s="93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18" s="655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95" t="str">
        <f t="shared" si="1"/>
        <v/>
      </c>
      <c r="AJ18" s="28" t="str">
        <f t="shared" si="2"/>
        <v/>
      </c>
      <c r="AK18" s="28" t="str">
        <f t="shared" si="3"/>
        <v/>
      </c>
      <c r="AL18" s="28" t="str">
        <f t="shared" si="4"/>
        <v/>
      </c>
      <c r="AM18" s="28" t="str">
        <f t="shared" si="5"/>
        <v/>
      </c>
      <c r="AN18" s="90"/>
      <c r="AO18" s="90"/>
      <c r="AP18" s="90"/>
      <c r="AQ18" s="91"/>
      <c r="AR18" s="91"/>
    </row>
    <row r="19" spans="1:44" x14ac:dyDescent="0.35">
      <c r="A19" s="153">
        <f>ข้อมูลนักเรียน!$D18</f>
        <v>16</v>
      </c>
      <c r="B19" s="93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19" s="655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95" t="str">
        <f t="shared" si="1"/>
        <v/>
      </c>
      <c r="AJ19" s="28" t="str">
        <f t="shared" si="2"/>
        <v/>
      </c>
      <c r="AK19" s="28" t="str">
        <f t="shared" si="3"/>
        <v/>
      </c>
      <c r="AL19" s="28" t="str">
        <f t="shared" si="4"/>
        <v/>
      </c>
      <c r="AM19" s="28" t="str">
        <f t="shared" si="5"/>
        <v/>
      </c>
      <c r="AN19" s="90"/>
      <c r="AO19" s="90"/>
      <c r="AP19" s="90"/>
      <c r="AQ19" s="91"/>
      <c r="AR19" s="91"/>
    </row>
    <row r="20" spans="1:44" x14ac:dyDescent="0.35">
      <c r="A20" s="153">
        <f>ข้อมูลนักเรียน!$D19</f>
        <v>17</v>
      </c>
      <c r="B20" s="93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0" s="655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95" t="str">
        <f t="shared" si="1"/>
        <v/>
      </c>
      <c r="AJ20" s="28" t="str">
        <f t="shared" si="2"/>
        <v/>
      </c>
      <c r="AK20" s="28" t="str">
        <f t="shared" si="3"/>
        <v/>
      </c>
      <c r="AL20" s="28" t="str">
        <f t="shared" si="4"/>
        <v/>
      </c>
      <c r="AM20" s="28" t="str">
        <f t="shared" si="5"/>
        <v/>
      </c>
      <c r="AN20" s="90"/>
      <c r="AO20" s="90"/>
      <c r="AP20" s="90"/>
      <c r="AQ20" s="91"/>
      <c r="AR20" s="91"/>
    </row>
    <row r="21" spans="1:44" x14ac:dyDescent="0.35">
      <c r="A21" s="153">
        <f>ข้อมูลนักเรียน!$D20</f>
        <v>18</v>
      </c>
      <c r="B21" s="93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1" s="655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95" t="str">
        <f t="shared" si="1"/>
        <v/>
      </c>
      <c r="AJ21" s="28" t="str">
        <f t="shared" si="2"/>
        <v/>
      </c>
      <c r="AK21" s="28" t="str">
        <f t="shared" si="3"/>
        <v/>
      </c>
      <c r="AL21" s="28" t="str">
        <f t="shared" si="4"/>
        <v/>
      </c>
      <c r="AM21" s="28" t="str">
        <f t="shared" si="5"/>
        <v/>
      </c>
      <c r="AN21" s="90"/>
      <c r="AO21" s="90"/>
      <c r="AP21" s="90"/>
      <c r="AQ21" s="91"/>
      <c r="AR21" s="91"/>
    </row>
    <row r="22" spans="1:44" x14ac:dyDescent="0.35">
      <c r="A22" s="153">
        <f>ข้อมูลนักเรียน!$D21</f>
        <v>19</v>
      </c>
      <c r="B22" s="93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2" s="655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95" t="str">
        <f t="shared" si="1"/>
        <v/>
      </c>
      <c r="AJ22" s="28" t="str">
        <f t="shared" si="2"/>
        <v/>
      </c>
      <c r="AK22" s="28" t="str">
        <f t="shared" si="3"/>
        <v/>
      </c>
      <c r="AL22" s="28" t="str">
        <f t="shared" si="4"/>
        <v/>
      </c>
      <c r="AM22" s="28" t="str">
        <f t="shared" si="5"/>
        <v/>
      </c>
      <c r="AN22" s="90"/>
      <c r="AO22" s="90"/>
      <c r="AP22" s="90"/>
      <c r="AQ22" s="91"/>
      <c r="AR22" s="91"/>
    </row>
    <row r="23" spans="1:44" x14ac:dyDescent="0.35">
      <c r="A23" s="153">
        <f>ข้อมูลนักเรียน!$D22</f>
        <v>20</v>
      </c>
      <c r="B23" s="93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3" s="655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95" t="str">
        <f t="shared" si="1"/>
        <v/>
      </c>
      <c r="AJ23" s="28" t="str">
        <f t="shared" si="2"/>
        <v/>
      </c>
      <c r="AK23" s="28" t="str">
        <f t="shared" si="3"/>
        <v/>
      </c>
      <c r="AL23" s="28" t="str">
        <f t="shared" si="4"/>
        <v/>
      </c>
      <c r="AM23" s="28" t="str">
        <f t="shared" si="5"/>
        <v/>
      </c>
      <c r="AN23" s="90"/>
      <c r="AO23" s="90"/>
      <c r="AP23" s="90"/>
      <c r="AQ23" s="91"/>
      <c r="AR23" s="91"/>
    </row>
    <row r="24" spans="1:44" x14ac:dyDescent="0.35">
      <c r="A24" s="153">
        <f>ข้อมูลนักเรียน!$D23</f>
        <v>21</v>
      </c>
      <c r="B24" s="93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4" s="655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95" t="str">
        <f t="shared" si="1"/>
        <v/>
      </c>
      <c r="AJ24" s="28" t="str">
        <f t="shared" si="2"/>
        <v/>
      </c>
      <c r="AK24" s="28" t="str">
        <f t="shared" si="3"/>
        <v/>
      </c>
      <c r="AL24" s="28" t="str">
        <f t="shared" si="4"/>
        <v/>
      </c>
      <c r="AM24" s="28" t="str">
        <f t="shared" si="5"/>
        <v/>
      </c>
      <c r="AN24" s="90"/>
      <c r="AO24" s="90"/>
      <c r="AP24" s="90"/>
      <c r="AQ24" s="91"/>
      <c r="AR24" s="91"/>
    </row>
    <row r="25" spans="1:44" x14ac:dyDescent="0.35">
      <c r="A25" s="153">
        <f>ข้อมูลนักเรียน!$D24</f>
        <v>22</v>
      </c>
      <c r="B25" s="93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5" s="65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95" t="str">
        <f t="shared" si="1"/>
        <v/>
      </c>
      <c r="AJ25" s="28" t="str">
        <f t="shared" si="2"/>
        <v/>
      </c>
      <c r="AK25" s="28" t="str">
        <f t="shared" si="3"/>
        <v/>
      </c>
      <c r="AL25" s="28" t="str">
        <f t="shared" si="4"/>
        <v/>
      </c>
      <c r="AM25" s="28" t="str">
        <f t="shared" si="5"/>
        <v/>
      </c>
      <c r="AN25" s="90"/>
      <c r="AO25" s="90"/>
      <c r="AP25" s="90"/>
      <c r="AQ25" s="91"/>
      <c r="AR25" s="91"/>
    </row>
    <row r="26" spans="1:44" x14ac:dyDescent="0.35">
      <c r="A26" s="153">
        <f>ข้อมูลนักเรียน!$D25</f>
        <v>23</v>
      </c>
      <c r="B26" s="93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6" s="655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95" t="str">
        <f t="shared" si="1"/>
        <v/>
      </c>
      <c r="AJ26" s="28" t="str">
        <f t="shared" si="2"/>
        <v/>
      </c>
      <c r="AK26" s="28" t="str">
        <f t="shared" si="3"/>
        <v/>
      </c>
      <c r="AL26" s="28" t="str">
        <f t="shared" si="4"/>
        <v/>
      </c>
      <c r="AM26" s="28" t="str">
        <f t="shared" si="5"/>
        <v/>
      </c>
      <c r="AN26" s="90"/>
      <c r="AO26" s="90"/>
      <c r="AP26" s="90"/>
      <c r="AQ26" s="91"/>
      <c r="AR26" s="91"/>
    </row>
    <row r="27" spans="1:44" x14ac:dyDescent="0.35">
      <c r="A27" s="153">
        <f>ข้อมูลนักเรียน!$D26</f>
        <v>24</v>
      </c>
      <c r="B27" s="93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7" s="655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95" t="str">
        <f t="shared" si="1"/>
        <v/>
      </c>
      <c r="AJ27" s="28" t="str">
        <f t="shared" si="2"/>
        <v/>
      </c>
      <c r="AK27" s="28" t="str">
        <f t="shared" si="3"/>
        <v/>
      </c>
      <c r="AL27" s="28" t="str">
        <f t="shared" si="4"/>
        <v/>
      </c>
      <c r="AM27" s="28" t="str">
        <f t="shared" si="5"/>
        <v/>
      </c>
      <c r="AN27" s="90"/>
      <c r="AO27" s="90"/>
      <c r="AP27" s="90"/>
      <c r="AQ27" s="91"/>
      <c r="AR27" s="91"/>
    </row>
    <row r="28" spans="1:44" x14ac:dyDescent="0.35">
      <c r="A28" s="153">
        <f>ข้อมูลนักเรียน!$D27</f>
        <v>25</v>
      </c>
      <c r="B28" s="93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28" s="655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95" t="str">
        <f t="shared" si="1"/>
        <v/>
      </c>
      <c r="AJ28" s="28" t="str">
        <f t="shared" si="2"/>
        <v/>
      </c>
      <c r="AK28" s="28" t="str">
        <f t="shared" si="3"/>
        <v/>
      </c>
      <c r="AL28" s="28" t="str">
        <f t="shared" si="4"/>
        <v/>
      </c>
      <c r="AM28" s="28" t="str">
        <f t="shared" si="5"/>
        <v/>
      </c>
      <c r="AN28" s="90"/>
      <c r="AO28" s="90"/>
      <c r="AP28" s="90"/>
      <c r="AQ28" s="91"/>
      <c r="AR28" s="91"/>
    </row>
    <row r="29" spans="1:44" x14ac:dyDescent="0.35">
      <c r="A29" s="153">
        <f>ข้อมูลนักเรียน!$D28</f>
        <v>26</v>
      </c>
      <c r="B29" s="93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29" s="65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95" t="str">
        <f t="shared" si="1"/>
        <v/>
      </c>
      <c r="AJ29" s="28" t="str">
        <f t="shared" si="2"/>
        <v/>
      </c>
      <c r="AK29" s="28" t="str">
        <f t="shared" si="3"/>
        <v/>
      </c>
      <c r="AL29" s="28" t="str">
        <f t="shared" si="4"/>
        <v/>
      </c>
      <c r="AM29" s="28" t="str">
        <f t="shared" si="5"/>
        <v/>
      </c>
      <c r="AN29" s="90"/>
      <c r="AO29" s="90"/>
      <c r="AP29" s="90"/>
      <c r="AQ29" s="91"/>
      <c r="AR29" s="91"/>
    </row>
    <row r="30" spans="1:44" x14ac:dyDescent="0.35">
      <c r="A30" s="153">
        <f>ข้อมูลนักเรียน!$D29</f>
        <v>27</v>
      </c>
      <c r="B30" s="93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0" s="65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95" t="str">
        <f t="shared" si="1"/>
        <v/>
      </c>
      <c r="AJ30" s="28" t="str">
        <f t="shared" si="2"/>
        <v/>
      </c>
      <c r="AK30" s="28" t="str">
        <f t="shared" si="3"/>
        <v/>
      </c>
      <c r="AL30" s="28" t="str">
        <f t="shared" si="4"/>
        <v/>
      </c>
      <c r="AM30" s="28" t="str">
        <f t="shared" si="5"/>
        <v/>
      </c>
      <c r="AN30" s="90"/>
      <c r="AO30" s="90"/>
      <c r="AP30" s="90"/>
      <c r="AQ30" s="91"/>
      <c r="AR30" s="91"/>
    </row>
    <row r="31" spans="1:44" x14ac:dyDescent="0.35">
      <c r="A31" s="153">
        <f>ข้อมูลนักเรียน!$D30</f>
        <v>28</v>
      </c>
      <c r="B31" s="93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1" s="655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95" t="str">
        <f t="shared" si="1"/>
        <v/>
      </c>
      <c r="AJ31" s="28" t="str">
        <f t="shared" si="2"/>
        <v/>
      </c>
      <c r="AK31" s="28" t="str">
        <f t="shared" si="3"/>
        <v/>
      </c>
      <c r="AL31" s="28" t="str">
        <f t="shared" si="4"/>
        <v/>
      </c>
      <c r="AM31" s="28" t="str">
        <f t="shared" si="5"/>
        <v/>
      </c>
      <c r="AN31" s="90"/>
      <c r="AO31" s="90"/>
      <c r="AP31" s="90"/>
      <c r="AQ31" s="91"/>
      <c r="AR31" s="91"/>
    </row>
    <row r="32" spans="1:44" x14ac:dyDescent="0.35">
      <c r="A32" s="153">
        <f>ข้อมูลนักเรียน!$D31</f>
        <v>29</v>
      </c>
      <c r="B32" s="93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2" s="655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95" t="str">
        <f t="shared" si="1"/>
        <v/>
      </c>
      <c r="AJ32" s="28" t="str">
        <f t="shared" si="2"/>
        <v/>
      </c>
      <c r="AK32" s="28" t="str">
        <f t="shared" si="3"/>
        <v/>
      </c>
      <c r="AL32" s="28" t="str">
        <f t="shared" si="4"/>
        <v/>
      </c>
      <c r="AM32" s="28" t="str">
        <f t="shared" si="5"/>
        <v/>
      </c>
      <c r="AN32" s="90"/>
      <c r="AO32" s="90"/>
      <c r="AP32" s="90"/>
      <c r="AQ32" s="91"/>
      <c r="AR32" s="91"/>
    </row>
    <row r="33" spans="1:44" x14ac:dyDescent="0.35">
      <c r="A33" s="153">
        <f>ข้อมูลนักเรียน!$D32</f>
        <v>30</v>
      </c>
      <c r="B33" s="93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3" s="655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95" t="str">
        <f t="shared" si="1"/>
        <v/>
      </c>
      <c r="AJ33" s="28" t="str">
        <f t="shared" si="2"/>
        <v/>
      </c>
      <c r="AK33" s="28" t="str">
        <f t="shared" si="3"/>
        <v/>
      </c>
      <c r="AL33" s="28" t="str">
        <f t="shared" si="4"/>
        <v/>
      </c>
      <c r="AM33" s="28" t="str">
        <f t="shared" si="5"/>
        <v/>
      </c>
      <c r="AN33" s="90"/>
      <c r="AO33" s="90"/>
      <c r="AP33" s="90"/>
      <c r="AQ33" s="91"/>
      <c r="AR33" s="91"/>
    </row>
    <row r="34" spans="1:44" x14ac:dyDescent="0.35">
      <c r="A34" s="153">
        <f>ข้อมูลนักเรียน!$D33</f>
        <v>31</v>
      </c>
      <c r="B34" s="93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4" s="655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95" t="str">
        <f t="shared" si="1"/>
        <v/>
      </c>
      <c r="AJ34" s="28" t="str">
        <f t="shared" si="2"/>
        <v/>
      </c>
      <c r="AK34" s="28" t="str">
        <f t="shared" si="3"/>
        <v/>
      </c>
      <c r="AL34" s="28" t="str">
        <f t="shared" si="4"/>
        <v/>
      </c>
      <c r="AM34" s="28" t="str">
        <f t="shared" si="5"/>
        <v/>
      </c>
      <c r="AN34" s="90"/>
      <c r="AO34" s="90"/>
      <c r="AP34" s="90"/>
      <c r="AQ34" s="91"/>
      <c r="AR34" s="91"/>
    </row>
    <row r="35" spans="1:44" x14ac:dyDescent="0.35">
      <c r="A35" s="153">
        <f>ข้อมูลนักเรียน!$D34</f>
        <v>32</v>
      </c>
      <c r="B35" s="93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5" s="655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95" t="str">
        <f t="shared" si="1"/>
        <v/>
      </c>
      <c r="AJ35" s="28" t="str">
        <f t="shared" si="2"/>
        <v/>
      </c>
      <c r="AK35" s="28" t="str">
        <f t="shared" si="3"/>
        <v/>
      </c>
      <c r="AL35" s="28" t="str">
        <f t="shared" si="4"/>
        <v/>
      </c>
      <c r="AM35" s="28" t="str">
        <f t="shared" si="5"/>
        <v/>
      </c>
      <c r="AN35" s="90"/>
      <c r="AO35" s="90"/>
      <c r="AP35" s="90"/>
      <c r="AQ35" s="91"/>
      <c r="AR35" s="91"/>
    </row>
    <row r="36" spans="1:44" x14ac:dyDescent="0.35">
      <c r="A36" s="153">
        <f>ข้อมูลนักเรียน!$D35</f>
        <v>33</v>
      </c>
      <c r="B36" s="93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6" s="655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95" t="str">
        <f t="shared" si="1"/>
        <v/>
      </c>
      <c r="AJ36" s="28" t="str">
        <f t="shared" si="2"/>
        <v/>
      </c>
      <c r="AK36" s="28" t="str">
        <f t="shared" si="3"/>
        <v/>
      </c>
      <c r="AL36" s="28" t="str">
        <f t="shared" si="4"/>
        <v/>
      </c>
      <c r="AM36" s="28" t="str">
        <f t="shared" si="5"/>
        <v/>
      </c>
      <c r="AN36" s="90"/>
      <c r="AO36" s="90"/>
      <c r="AP36" s="90"/>
      <c r="AQ36" s="91"/>
      <c r="AR36" s="91"/>
    </row>
    <row r="37" spans="1:44" x14ac:dyDescent="0.35">
      <c r="A37" s="153">
        <f>ข้อมูลนักเรียน!$D36</f>
        <v>34</v>
      </c>
      <c r="B37" s="93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7" s="655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95" t="str">
        <f t="shared" si="1"/>
        <v/>
      </c>
      <c r="AJ37" s="28" t="str">
        <f t="shared" si="2"/>
        <v/>
      </c>
      <c r="AK37" s="28" t="str">
        <f t="shared" si="3"/>
        <v/>
      </c>
      <c r="AL37" s="28" t="str">
        <f t="shared" si="4"/>
        <v/>
      </c>
      <c r="AM37" s="28" t="str">
        <f t="shared" si="5"/>
        <v/>
      </c>
      <c r="AN37" s="90"/>
      <c r="AO37" s="90"/>
      <c r="AP37" s="90"/>
      <c r="AQ37" s="91"/>
      <c r="AR37" s="91"/>
    </row>
    <row r="38" spans="1:44" x14ac:dyDescent="0.35">
      <c r="A38" s="153">
        <f>ข้อมูลนักเรียน!$D37</f>
        <v>35</v>
      </c>
      <c r="B38" s="93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38" s="65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95" t="str">
        <f t="shared" si="1"/>
        <v/>
      </c>
      <c r="AJ38" s="28" t="str">
        <f t="shared" si="2"/>
        <v/>
      </c>
      <c r="AK38" s="28" t="str">
        <f t="shared" si="3"/>
        <v/>
      </c>
      <c r="AL38" s="28" t="str">
        <f t="shared" si="4"/>
        <v/>
      </c>
      <c r="AM38" s="28" t="str">
        <f t="shared" si="5"/>
        <v/>
      </c>
      <c r="AN38" s="90"/>
      <c r="AO38" s="90"/>
      <c r="AP38" s="90"/>
      <c r="AQ38" s="91"/>
      <c r="AR38" s="91"/>
    </row>
    <row r="39" spans="1:44" x14ac:dyDescent="0.35">
      <c r="A39" s="153">
        <f>ข้อมูลนักเรียน!$D38</f>
        <v>36</v>
      </c>
      <c r="B39" s="93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39" s="65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95" t="str">
        <f t="shared" si="1"/>
        <v/>
      </c>
      <c r="AJ39" s="28" t="str">
        <f t="shared" si="2"/>
        <v/>
      </c>
      <c r="AK39" s="28" t="str">
        <f t="shared" si="3"/>
        <v/>
      </c>
      <c r="AL39" s="28" t="str">
        <f t="shared" si="4"/>
        <v/>
      </c>
      <c r="AM39" s="28" t="str">
        <f t="shared" si="5"/>
        <v/>
      </c>
      <c r="AN39" s="90"/>
      <c r="AO39" s="90"/>
      <c r="AP39" s="90"/>
      <c r="AQ39" s="91"/>
      <c r="AR39" s="91"/>
    </row>
    <row r="40" spans="1:44" x14ac:dyDescent="0.35">
      <c r="A40" s="153">
        <f>ข้อมูลนักเรียน!$D39</f>
        <v>37</v>
      </c>
      <c r="B40" s="93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0" s="65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95" t="str">
        <f t="shared" si="1"/>
        <v/>
      </c>
      <c r="AJ40" s="28" t="str">
        <f t="shared" si="2"/>
        <v/>
      </c>
      <c r="AK40" s="28" t="str">
        <f t="shared" si="3"/>
        <v/>
      </c>
      <c r="AL40" s="28" t="str">
        <f t="shared" si="4"/>
        <v/>
      </c>
      <c r="AM40" s="28" t="str">
        <f t="shared" si="5"/>
        <v/>
      </c>
      <c r="AN40" s="90"/>
      <c r="AO40" s="90"/>
      <c r="AP40" s="90"/>
      <c r="AQ40" s="91"/>
      <c r="AR40" s="91"/>
    </row>
    <row r="41" spans="1:44" x14ac:dyDescent="0.35">
      <c r="A41" s="153">
        <f>ข้อมูลนักเรียน!$D40</f>
        <v>38</v>
      </c>
      <c r="B41" s="93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1" s="65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95" t="str">
        <f t="shared" si="1"/>
        <v/>
      </c>
      <c r="AJ41" s="28" t="str">
        <f t="shared" si="2"/>
        <v/>
      </c>
      <c r="AK41" s="28" t="str">
        <f t="shared" si="3"/>
        <v/>
      </c>
      <c r="AL41" s="28" t="str">
        <f t="shared" si="4"/>
        <v/>
      </c>
      <c r="AM41" s="28" t="str">
        <f t="shared" si="5"/>
        <v/>
      </c>
      <c r="AN41" s="90"/>
      <c r="AO41" s="90"/>
      <c r="AP41" s="90"/>
      <c r="AQ41" s="91"/>
      <c r="AR41" s="91"/>
    </row>
    <row r="42" spans="1:44" x14ac:dyDescent="0.35">
      <c r="A42" s="153">
        <f>ข้อมูลนักเรียน!$D41</f>
        <v>39</v>
      </c>
      <c r="B42" s="93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2" s="65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95" t="str">
        <f t="shared" si="1"/>
        <v/>
      </c>
      <c r="AJ42" s="28" t="str">
        <f t="shared" si="2"/>
        <v/>
      </c>
      <c r="AK42" s="28" t="str">
        <f t="shared" si="3"/>
        <v/>
      </c>
      <c r="AL42" s="28" t="str">
        <f t="shared" si="4"/>
        <v/>
      </c>
      <c r="AM42" s="28" t="str">
        <f t="shared" si="5"/>
        <v/>
      </c>
      <c r="AN42" s="90"/>
      <c r="AO42" s="90"/>
      <c r="AP42" s="90"/>
      <c r="AQ42" s="91"/>
      <c r="AR42" s="91"/>
    </row>
    <row r="43" spans="1:44" x14ac:dyDescent="0.35">
      <c r="A43" s="153">
        <f>ข้อมูลนักเรียน!$D42</f>
        <v>40</v>
      </c>
      <c r="B43" s="93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3" s="65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95" t="str">
        <f t="shared" si="1"/>
        <v/>
      </c>
      <c r="AJ43" s="28" t="str">
        <f t="shared" si="2"/>
        <v/>
      </c>
      <c r="AK43" s="28" t="str">
        <f t="shared" si="3"/>
        <v/>
      </c>
      <c r="AL43" s="28" t="str">
        <f t="shared" si="4"/>
        <v/>
      </c>
      <c r="AM43" s="28" t="str">
        <f t="shared" si="5"/>
        <v/>
      </c>
      <c r="AN43" s="90"/>
      <c r="AO43" s="90"/>
      <c r="AP43" s="90"/>
      <c r="AQ43" s="91"/>
      <c r="AR43" s="91"/>
    </row>
    <row r="44" spans="1:44" x14ac:dyDescent="0.35">
      <c r="A44" s="153">
        <f>ข้อมูลนักเรียน!$D43</f>
        <v>41</v>
      </c>
      <c r="B44" s="93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4" s="65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95" t="str">
        <f t="shared" si="1"/>
        <v/>
      </c>
      <c r="AJ44" s="28" t="str">
        <f t="shared" si="2"/>
        <v/>
      </c>
      <c r="AK44" s="28" t="str">
        <f t="shared" si="3"/>
        <v/>
      </c>
      <c r="AL44" s="28" t="str">
        <f t="shared" si="4"/>
        <v/>
      </c>
      <c r="AM44" s="28" t="str">
        <f t="shared" si="5"/>
        <v/>
      </c>
      <c r="AN44" s="90"/>
      <c r="AO44" s="90"/>
      <c r="AP44" s="90"/>
      <c r="AQ44" s="91"/>
      <c r="AR44" s="91"/>
    </row>
    <row r="45" spans="1:44" x14ac:dyDescent="0.35">
      <c r="A45" s="153">
        <f>ข้อมูลนักเรียน!$D44</f>
        <v>42</v>
      </c>
      <c r="B45" s="93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5" s="65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95" t="str">
        <f t="shared" si="1"/>
        <v/>
      </c>
      <c r="AJ45" s="28" t="str">
        <f t="shared" si="2"/>
        <v/>
      </c>
      <c r="AK45" s="28" t="str">
        <f t="shared" si="3"/>
        <v/>
      </c>
      <c r="AL45" s="28" t="str">
        <f t="shared" si="4"/>
        <v/>
      </c>
      <c r="AM45" s="28" t="str">
        <f t="shared" si="5"/>
        <v/>
      </c>
      <c r="AN45" s="90"/>
      <c r="AO45" s="90"/>
      <c r="AP45" s="90"/>
      <c r="AQ45" s="91"/>
      <c r="AR45" s="91"/>
    </row>
    <row r="46" spans="1:44" x14ac:dyDescent="0.35">
      <c r="A46" s="153">
        <f>ข้อมูลนักเรียน!$D45</f>
        <v>43</v>
      </c>
      <c r="B46" s="93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6" s="65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95" t="str">
        <f t="shared" si="1"/>
        <v/>
      </c>
      <c r="AJ46" s="28" t="str">
        <f t="shared" si="2"/>
        <v/>
      </c>
      <c r="AK46" s="28" t="str">
        <f t="shared" si="3"/>
        <v/>
      </c>
      <c r="AL46" s="28" t="str">
        <f t="shared" si="4"/>
        <v/>
      </c>
      <c r="AM46" s="28" t="str">
        <f t="shared" si="5"/>
        <v/>
      </c>
      <c r="AN46" s="90"/>
      <c r="AO46" s="90"/>
      <c r="AP46" s="90"/>
      <c r="AQ46" s="91"/>
      <c r="AR46" s="91"/>
    </row>
    <row r="47" spans="1:44" x14ac:dyDescent="0.35">
      <c r="A47" s="153">
        <f>ข้อมูลนักเรียน!$D46</f>
        <v>44</v>
      </c>
      <c r="B47" s="93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7" s="65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95" t="str">
        <f t="shared" si="1"/>
        <v/>
      </c>
      <c r="AJ47" s="28" t="str">
        <f t="shared" si="2"/>
        <v/>
      </c>
      <c r="AK47" s="28" t="str">
        <f t="shared" si="3"/>
        <v/>
      </c>
      <c r="AL47" s="28" t="str">
        <f t="shared" si="4"/>
        <v/>
      </c>
      <c r="AM47" s="28" t="str">
        <f t="shared" si="5"/>
        <v/>
      </c>
      <c r="AN47" s="90"/>
      <c r="AO47" s="90"/>
      <c r="AP47" s="90"/>
      <c r="AQ47" s="91"/>
      <c r="AR47" s="91"/>
    </row>
    <row r="48" spans="1:44" x14ac:dyDescent="0.35">
      <c r="A48" s="153">
        <f>ข้อมูลนักเรียน!$D47</f>
        <v>45</v>
      </c>
      <c r="B48" s="93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48" s="65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95" t="str">
        <f t="shared" si="1"/>
        <v/>
      </c>
      <c r="AJ48" s="28" t="str">
        <f t="shared" si="2"/>
        <v/>
      </c>
      <c r="AK48" s="28" t="str">
        <f t="shared" si="3"/>
        <v/>
      </c>
      <c r="AL48" s="28" t="str">
        <f t="shared" si="4"/>
        <v/>
      </c>
      <c r="AM48" s="28" t="str">
        <f t="shared" si="5"/>
        <v/>
      </c>
      <c r="AN48" s="90"/>
      <c r="AO48" s="90"/>
      <c r="AP48" s="90"/>
      <c r="AQ48" s="91"/>
      <c r="AR48" s="91"/>
    </row>
    <row r="49" spans="1:44" x14ac:dyDescent="0.35">
      <c r="A49" s="153">
        <f>ข้อมูลนักเรียน!$D48</f>
        <v>46</v>
      </c>
      <c r="B49" s="93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49" s="65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95" t="str">
        <f t="shared" si="1"/>
        <v/>
      </c>
      <c r="AJ49" s="28" t="str">
        <f t="shared" si="2"/>
        <v/>
      </c>
      <c r="AK49" s="28" t="str">
        <f t="shared" si="3"/>
        <v/>
      </c>
      <c r="AL49" s="28" t="str">
        <f t="shared" si="4"/>
        <v/>
      </c>
      <c r="AM49" s="28" t="str">
        <f t="shared" si="5"/>
        <v/>
      </c>
      <c r="AN49" s="90"/>
      <c r="AO49" s="90"/>
      <c r="AP49" s="90"/>
      <c r="AQ49" s="91"/>
      <c r="AR49" s="91"/>
    </row>
    <row r="50" spans="1:44" x14ac:dyDescent="0.35">
      <c r="A50" s="153">
        <f>ข้อมูลนักเรียน!$D49</f>
        <v>47</v>
      </c>
      <c r="B50" s="93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0" s="65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95" t="str">
        <f t="shared" si="1"/>
        <v/>
      </c>
      <c r="AJ50" s="28" t="str">
        <f t="shared" si="2"/>
        <v/>
      </c>
      <c r="AK50" s="28" t="str">
        <f t="shared" si="3"/>
        <v/>
      </c>
      <c r="AL50" s="28" t="str">
        <f t="shared" si="4"/>
        <v/>
      </c>
      <c r="AM50" s="28" t="str">
        <f t="shared" si="5"/>
        <v/>
      </c>
      <c r="AN50" s="90"/>
      <c r="AO50" s="90"/>
      <c r="AP50" s="90"/>
      <c r="AQ50" s="91"/>
      <c r="AR50" s="91"/>
    </row>
    <row r="51" spans="1:44" x14ac:dyDescent="0.35">
      <c r="A51" s="153">
        <f>ข้อมูลนักเรียน!$D50</f>
        <v>48</v>
      </c>
      <c r="B51" s="93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1" s="65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95" t="str">
        <f t="shared" si="1"/>
        <v/>
      </c>
      <c r="AJ51" s="28" t="str">
        <f t="shared" si="2"/>
        <v/>
      </c>
      <c r="AK51" s="28" t="str">
        <f t="shared" si="3"/>
        <v/>
      </c>
      <c r="AL51" s="28" t="str">
        <f t="shared" si="4"/>
        <v/>
      </c>
      <c r="AM51" s="28" t="str">
        <f t="shared" si="5"/>
        <v/>
      </c>
      <c r="AN51" s="90"/>
      <c r="AO51" s="90"/>
      <c r="AP51" s="90"/>
      <c r="AQ51" s="91"/>
      <c r="AR51" s="91"/>
    </row>
    <row r="52" spans="1:44" x14ac:dyDescent="0.35">
      <c r="A52" s="153">
        <f>ข้อมูลนักเรียน!$D51</f>
        <v>49</v>
      </c>
      <c r="B52" s="93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2" s="65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95" t="str">
        <f t="shared" si="1"/>
        <v/>
      </c>
      <c r="AJ52" s="28" t="str">
        <f t="shared" si="2"/>
        <v/>
      </c>
      <c r="AK52" s="28" t="str">
        <f t="shared" si="3"/>
        <v/>
      </c>
      <c r="AL52" s="28" t="str">
        <f t="shared" si="4"/>
        <v/>
      </c>
      <c r="AM52" s="28" t="str">
        <f t="shared" si="5"/>
        <v/>
      </c>
      <c r="AN52" s="90"/>
      <c r="AO52" s="90"/>
      <c r="AP52" s="90"/>
      <c r="AQ52" s="91"/>
      <c r="AR52" s="91"/>
    </row>
    <row r="53" spans="1:44" x14ac:dyDescent="0.35">
      <c r="A53" s="153">
        <f>ข้อมูลนักเรียน!$D52</f>
        <v>50</v>
      </c>
      <c r="B53" s="93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3" s="65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95" t="str">
        <f t="shared" si="1"/>
        <v/>
      </c>
      <c r="AJ53" s="28" t="str">
        <f t="shared" si="2"/>
        <v/>
      </c>
      <c r="AK53" s="28" t="str">
        <f t="shared" si="3"/>
        <v/>
      </c>
      <c r="AL53" s="28" t="str">
        <f t="shared" si="4"/>
        <v/>
      </c>
      <c r="AM53" s="28" t="str">
        <f t="shared" si="5"/>
        <v/>
      </c>
      <c r="AN53" s="90"/>
      <c r="AO53" s="90"/>
      <c r="AP53" s="90"/>
      <c r="AQ53" s="91"/>
      <c r="AR53" s="91"/>
    </row>
    <row r="54" spans="1:44" x14ac:dyDescent="0.35">
      <c r="A54" s="153">
        <f>ข้อมูลนักเรียน!$D53</f>
        <v>51</v>
      </c>
      <c r="B54" s="93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4" s="65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95" t="str">
        <f t="shared" si="1"/>
        <v/>
      </c>
      <c r="AJ54" s="28" t="str">
        <f t="shared" si="2"/>
        <v/>
      </c>
      <c r="AK54" s="28" t="str">
        <f t="shared" si="3"/>
        <v/>
      </c>
      <c r="AL54" s="28" t="str">
        <f t="shared" si="4"/>
        <v/>
      </c>
      <c r="AM54" s="28" t="str">
        <f t="shared" si="5"/>
        <v/>
      </c>
      <c r="AN54" s="90"/>
      <c r="AO54" s="90"/>
      <c r="AP54" s="90"/>
      <c r="AQ54" s="91"/>
      <c r="AR54" s="91"/>
    </row>
    <row r="55" spans="1:44" x14ac:dyDescent="0.35">
      <c r="A55" s="153">
        <f>ข้อมูลนักเรียน!$D54</f>
        <v>52</v>
      </c>
      <c r="B55" s="93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5" s="65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95" t="str">
        <f t="shared" si="1"/>
        <v/>
      </c>
      <c r="AJ55" s="28" t="str">
        <f t="shared" si="2"/>
        <v/>
      </c>
      <c r="AK55" s="28" t="str">
        <f t="shared" si="3"/>
        <v/>
      </c>
      <c r="AL55" s="28" t="str">
        <f t="shared" si="4"/>
        <v/>
      </c>
      <c r="AM55" s="28" t="str">
        <f t="shared" si="5"/>
        <v/>
      </c>
      <c r="AN55" s="90"/>
      <c r="AO55" s="90"/>
      <c r="AP55" s="90"/>
      <c r="AQ55" s="91"/>
      <c r="AR55" s="91"/>
    </row>
    <row r="56" spans="1:44" x14ac:dyDescent="0.35">
      <c r="A56" s="153">
        <f>ข้อมูลนักเรียน!$D55</f>
        <v>53</v>
      </c>
      <c r="B56" s="93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6" s="65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95" t="str">
        <f t="shared" si="1"/>
        <v/>
      </c>
      <c r="AJ56" s="28" t="str">
        <f t="shared" si="2"/>
        <v/>
      </c>
      <c r="AK56" s="28" t="str">
        <f t="shared" si="3"/>
        <v/>
      </c>
      <c r="AL56" s="28" t="str">
        <f t="shared" si="4"/>
        <v/>
      </c>
      <c r="AM56" s="28" t="str">
        <f t="shared" si="5"/>
        <v/>
      </c>
      <c r="AN56" s="90"/>
      <c r="AO56" s="90"/>
      <c r="AP56" s="90"/>
      <c r="AQ56" s="91"/>
      <c r="AR56" s="91"/>
    </row>
    <row r="57" spans="1:44" x14ac:dyDescent="0.35">
      <c r="A57" s="153">
        <f>ข้อมูลนักเรียน!$D56</f>
        <v>54</v>
      </c>
      <c r="B57" s="93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7" s="65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95" t="str">
        <f t="shared" si="1"/>
        <v/>
      </c>
      <c r="AJ57" s="28" t="str">
        <f t="shared" si="2"/>
        <v/>
      </c>
      <c r="AK57" s="28" t="str">
        <f t="shared" si="3"/>
        <v/>
      </c>
      <c r="AL57" s="28" t="str">
        <f t="shared" si="4"/>
        <v/>
      </c>
      <c r="AM57" s="28" t="str">
        <f t="shared" si="5"/>
        <v/>
      </c>
      <c r="AN57" s="90"/>
      <c r="AO57" s="90"/>
      <c r="AP57" s="90"/>
      <c r="AQ57" s="91"/>
      <c r="AR57" s="91"/>
    </row>
    <row r="58" spans="1:44" x14ac:dyDescent="0.35">
      <c r="A58" s="153">
        <f>ข้อมูลนักเรียน!$D57</f>
        <v>55</v>
      </c>
      <c r="B58" s="93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58" s="655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95" t="str">
        <f t="shared" si="1"/>
        <v/>
      </c>
      <c r="AJ58" s="28" t="str">
        <f t="shared" si="2"/>
        <v/>
      </c>
      <c r="AK58" s="28" t="str">
        <f t="shared" si="3"/>
        <v/>
      </c>
      <c r="AL58" s="28" t="str">
        <f t="shared" si="4"/>
        <v/>
      </c>
      <c r="AM58" s="28" t="str">
        <f t="shared" si="5"/>
        <v/>
      </c>
      <c r="AN58" s="90"/>
      <c r="AO58" s="90"/>
      <c r="AP58" s="90"/>
      <c r="AQ58" s="91"/>
      <c r="AR58" s="91"/>
    </row>
    <row r="59" spans="1:44" x14ac:dyDescent="0.35">
      <c r="A59" s="153">
        <f>ข้อมูลนักเรียน!$D58</f>
        <v>56</v>
      </c>
      <c r="B59" s="93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59" s="655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95" t="str">
        <f t="shared" si="1"/>
        <v/>
      </c>
      <c r="AJ59" s="28" t="str">
        <f t="shared" si="2"/>
        <v/>
      </c>
      <c r="AK59" s="28" t="str">
        <f t="shared" si="3"/>
        <v/>
      </c>
      <c r="AL59" s="28" t="str">
        <f t="shared" si="4"/>
        <v/>
      </c>
      <c r="AM59" s="28" t="str">
        <f t="shared" si="5"/>
        <v/>
      </c>
      <c r="AN59" s="90"/>
      <c r="AO59" s="90"/>
      <c r="AP59" s="90"/>
      <c r="AQ59" s="91"/>
      <c r="AR59" s="91"/>
    </row>
    <row r="60" spans="1:44" x14ac:dyDescent="0.35">
      <c r="A60" s="153">
        <f>ข้อมูลนักเรียน!$D59</f>
        <v>57</v>
      </c>
      <c r="B60" s="93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0" s="655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95" t="str">
        <f t="shared" si="1"/>
        <v/>
      </c>
      <c r="AJ60" s="28" t="str">
        <f t="shared" si="2"/>
        <v/>
      </c>
      <c r="AK60" s="28" t="str">
        <f t="shared" si="3"/>
        <v/>
      </c>
      <c r="AL60" s="28" t="str">
        <f t="shared" si="4"/>
        <v/>
      </c>
      <c r="AM60" s="28" t="str">
        <f t="shared" si="5"/>
        <v/>
      </c>
      <c r="AN60" s="90"/>
      <c r="AO60" s="90"/>
      <c r="AP60" s="90"/>
      <c r="AQ60" s="91"/>
      <c r="AR60" s="91"/>
    </row>
    <row r="61" spans="1:44" x14ac:dyDescent="0.35">
      <c r="A61" s="153">
        <f>ข้อมูลนักเรียน!$D60</f>
        <v>58</v>
      </c>
      <c r="B61" s="93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1" s="655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95" t="str">
        <f t="shared" si="1"/>
        <v/>
      </c>
      <c r="AJ61" s="28" t="str">
        <f t="shared" si="2"/>
        <v/>
      </c>
      <c r="AK61" s="28" t="str">
        <f t="shared" si="3"/>
        <v/>
      </c>
      <c r="AL61" s="28" t="str">
        <f t="shared" si="4"/>
        <v/>
      </c>
      <c r="AM61" s="28" t="str">
        <f t="shared" si="5"/>
        <v/>
      </c>
      <c r="AN61" s="90"/>
      <c r="AO61" s="90"/>
      <c r="AP61" s="90"/>
      <c r="AQ61" s="91"/>
      <c r="AR61" s="91"/>
    </row>
    <row r="62" spans="1:44" x14ac:dyDescent="0.35">
      <c r="A62" s="153">
        <f>ข้อมูลนักเรียน!$D61</f>
        <v>59</v>
      </c>
      <c r="B62" s="93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2" s="655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95" t="str">
        <f t="shared" si="1"/>
        <v/>
      </c>
      <c r="AJ62" s="28" t="str">
        <f t="shared" si="2"/>
        <v/>
      </c>
      <c r="AK62" s="28" t="str">
        <f t="shared" si="3"/>
        <v/>
      </c>
      <c r="AL62" s="28" t="str">
        <f t="shared" si="4"/>
        <v/>
      </c>
      <c r="AM62" s="28" t="str">
        <f t="shared" si="5"/>
        <v/>
      </c>
      <c r="AN62" s="90"/>
      <c r="AO62" s="90"/>
      <c r="AP62" s="90"/>
      <c r="AQ62" s="91"/>
      <c r="AR62" s="91"/>
    </row>
    <row r="63" spans="1:44" x14ac:dyDescent="0.35">
      <c r="A63" s="153">
        <f>ข้อมูลนักเรียน!$D62</f>
        <v>60</v>
      </c>
      <c r="B63" s="93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3" s="65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95" t="str">
        <f t="shared" si="1"/>
        <v/>
      </c>
      <c r="AJ63" s="28" t="str">
        <f t="shared" si="2"/>
        <v/>
      </c>
      <c r="AK63" s="28" t="str">
        <f t="shared" si="3"/>
        <v/>
      </c>
      <c r="AL63" s="28" t="str">
        <f t="shared" si="4"/>
        <v/>
      </c>
      <c r="AM63" s="28" t="str">
        <f t="shared" si="5"/>
        <v/>
      </c>
      <c r="AN63" s="90"/>
      <c r="AO63" s="90"/>
      <c r="AP63" s="90"/>
      <c r="AQ63" s="91"/>
      <c r="AR63" s="91"/>
    </row>
    <row r="64" spans="1:44" x14ac:dyDescent="0.35">
      <c r="A64" s="641" t="s">
        <v>156</v>
      </c>
      <c r="B64" s="642"/>
      <c r="C64" s="643"/>
      <c r="D64" s="644"/>
      <c r="E64" s="645"/>
      <c r="F64" s="645"/>
      <c r="G64" s="645"/>
      <c r="H64" s="645"/>
      <c r="I64" s="645"/>
      <c r="J64" s="645"/>
      <c r="K64" s="645"/>
      <c r="L64" s="645"/>
      <c r="M64" s="645"/>
      <c r="N64" s="645"/>
      <c r="O64" s="645"/>
      <c r="P64" s="645"/>
      <c r="Q64" s="645"/>
      <c r="R64" s="645"/>
      <c r="S64" s="645"/>
      <c r="T64" s="645"/>
      <c r="U64" s="645"/>
      <c r="V64" s="645"/>
      <c r="W64" s="645"/>
      <c r="X64" s="645"/>
      <c r="Y64" s="645"/>
      <c r="Z64" s="645"/>
      <c r="AA64" s="645"/>
      <c r="AB64" s="645"/>
      <c r="AC64" s="645"/>
      <c r="AD64" s="645"/>
      <c r="AE64" s="645"/>
      <c r="AF64" s="645"/>
      <c r="AG64" s="645"/>
      <c r="AH64" s="645"/>
      <c r="AI64" s="646"/>
      <c r="AJ64" s="647"/>
      <c r="AK64" s="648"/>
      <c r="AL64" s="648"/>
      <c r="AM64" s="649"/>
      <c r="AN64" s="90"/>
      <c r="AO64" s="90"/>
      <c r="AP64" s="90"/>
      <c r="AQ64" s="91"/>
      <c r="AR64" s="91"/>
    </row>
  </sheetData>
  <protectedRanges>
    <protectedRange sqref="D64 D3:AH63" name="ช่วง1"/>
    <protectedRange sqref="AO1" name="ช่วง4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3:AH3">
    <cfRule type="cellIs" dxfId="1533" priority="5" operator="equal">
      <formula>"อา"</formula>
    </cfRule>
    <cfRule type="cellIs" dxfId="1532" priority="12" operator="equal">
      <formula>"จ"</formula>
    </cfRule>
    <cfRule type="cellIs" dxfId="1531" priority="6" operator="equal">
      <formula>"อา"</formula>
    </cfRule>
    <cfRule type="cellIs" dxfId="1530" priority="7" operator="equal">
      <formula>"ส"</formula>
    </cfRule>
    <cfRule type="cellIs" dxfId="1529" priority="8" operator="equal">
      <formula>"ศ"</formula>
    </cfRule>
    <cfRule type="cellIs" dxfId="1528" priority="9" operator="equal">
      <formula>"พฤ"</formula>
    </cfRule>
    <cfRule type="cellIs" dxfId="1527" priority="10" operator="equal">
      <formula>"พ"</formula>
    </cfRule>
    <cfRule type="cellIs" dxfId="1526" priority="11" operator="equal">
      <formula>"อ"</formula>
    </cfRule>
  </conditionalFormatting>
  <conditionalFormatting sqref="D4:AH63">
    <cfRule type="cellIs" dxfId="1525" priority="1" operator="equal">
      <formula>"ข"</formula>
    </cfRule>
    <cfRule type="cellIs" dxfId="1524" priority="2" operator="equal">
      <formula>"ล"</formula>
    </cfRule>
    <cfRule type="cellIs" dxfId="1523" priority="3" operator="equal">
      <formula>"ป"</formula>
    </cfRule>
    <cfRule type="cellIs" dxfId="1522" priority="4" operator="equal">
      <formula>"/"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B35A9B1-B3A0-41D2-AC6A-CCAEBFF1ACC7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B03DAD6A-F83C-4429-8823-5AE063E192F3}">
          <x14:formula1>
            <xm:f>รายการ!$K$2:$K$37</xm:f>
          </x14:formula1>
          <xm:sqref>AO1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99E0-2DE4-4E19-A420-8AAC15D6D20F}">
  <sheetPr codeName="Sheet12">
    <tabColor rgb="FF7030A0"/>
  </sheetPr>
  <dimension ref="A1:AR64"/>
  <sheetViews>
    <sheetView workbookViewId="0">
      <pane xSplit="2" ySplit="3" topLeftCell="AA4" activePane="bottomRight" state="frozen"/>
      <selection activeCell="AG7" sqref="AG7"/>
      <selection pane="topRight" activeCell="AG7" sqref="AG7"/>
      <selection pane="bottomLeft" activeCell="AG7" sqref="AG7"/>
      <selection pane="bottomRight" activeCell="L11" sqref="L11"/>
    </sheetView>
  </sheetViews>
  <sheetFormatPr defaultRowHeight="21" x14ac:dyDescent="0.35"/>
  <cols>
    <col min="1" max="1" width="5.125" style="92" customWidth="1"/>
    <col min="2" max="2" width="30.375" style="92" customWidth="1"/>
    <col min="3" max="3" width="5.375" style="92" customWidth="1"/>
    <col min="4" max="34" width="3.625" style="92" customWidth="1"/>
    <col min="35" max="35" width="9" style="92"/>
    <col min="36" max="39" width="5.625" style="92" customWidth="1"/>
    <col min="40" max="40" width="9" style="92"/>
    <col min="41" max="41" width="22.5" style="92" customWidth="1"/>
    <col min="42" max="43" width="9" style="92"/>
    <col min="44" max="44" width="7.75" style="92" customWidth="1"/>
    <col min="45" max="16384" width="9" style="92"/>
  </cols>
  <sheetData>
    <row r="1" spans="1:44" ht="23.25" x14ac:dyDescent="0.35">
      <c r="A1" s="605" t="s">
        <v>28</v>
      </c>
      <c r="B1" s="605" t="s">
        <v>157</v>
      </c>
      <c r="C1" s="650" t="s">
        <v>159</v>
      </c>
      <c r="D1" s="651"/>
      <c r="E1" s="651"/>
      <c r="F1" s="651"/>
      <c r="G1" s="652">
        <f>ตั้งค่าเดือน!$C$4</f>
        <v>1</v>
      </c>
      <c r="H1" s="653"/>
      <c r="I1" s="658" t="s">
        <v>36</v>
      </c>
      <c r="J1" s="659"/>
      <c r="K1" s="660"/>
      <c r="L1" s="661" t="str">
        <f>ตั้งค่าเดือน!$B$4</f>
        <v>กรกฎาคม</v>
      </c>
      <c r="M1" s="652"/>
      <c r="N1" s="652"/>
      <c r="O1" s="652"/>
      <c r="P1" s="652"/>
      <c r="Q1" s="652"/>
      <c r="R1" s="653"/>
      <c r="S1" s="658" t="s">
        <v>158</v>
      </c>
      <c r="T1" s="660"/>
      <c r="U1" s="661">
        <f>ตั้งค่าเดือน!$D$4</f>
        <v>2565</v>
      </c>
      <c r="V1" s="652"/>
      <c r="W1" s="652"/>
      <c r="X1" s="653"/>
      <c r="Y1" s="667"/>
      <c r="Z1" s="668"/>
      <c r="AA1" s="668"/>
      <c r="AB1" s="668"/>
      <c r="AC1" s="668"/>
      <c r="AD1" s="668"/>
      <c r="AE1" s="668"/>
      <c r="AF1" s="668"/>
      <c r="AG1" s="668"/>
      <c r="AH1" s="669"/>
      <c r="AI1" s="670" t="s">
        <v>155</v>
      </c>
      <c r="AJ1" s="664" t="s">
        <v>80</v>
      </c>
      <c r="AK1" s="665"/>
      <c r="AL1" s="665"/>
      <c r="AM1" s="666"/>
      <c r="AN1" s="469" t="s">
        <v>179</v>
      </c>
      <c r="AO1" s="465" t="s">
        <v>177</v>
      </c>
      <c r="AP1" s="453" t="str">
        <f>_xlfn.IFNA(IF(VLOOKUP(AO1,รายการ!$K$1:$L$37,2,FALSE)="","",HYPERLINK("#" &amp; VLOOKUP(AO1,รายการ!$K$1:$L$37,2,FALSE)  &amp; "","คลิก")),"")</f>
        <v>คลิก</v>
      </c>
      <c r="AQ1" s="91"/>
      <c r="AR1" s="91"/>
    </row>
    <row r="2" spans="1:44" x14ac:dyDescent="0.35">
      <c r="A2" s="606"/>
      <c r="B2" s="606"/>
      <c r="C2" s="10" t="s">
        <v>50</v>
      </c>
      <c r="D2" s="96">
        <v>1</v>
      </c>
      <c r="E2" s="96">
        <f>D2+1</f>
        <v>2</v>
      </c>
      <c r="F2" s="96">
        <f t="shared" ref="F2:AG2" si="0">E2+1</f>
        <v>3</v>
      </c>
      <c r="G2" s="96">
        <f t="shared" si="0"/>
        <v>4</v>
      </c>
      <c r="H2" s="96">
        <f t="shared" si="0"/>
        <v>5</v>
      </c>
      <c r="I2" s="96">
        <f t="shared" si="0"/>
        <v>6</v>
      </c>
      <c r="J2" s="96">
        <f t="shared" si="0"/>
        <v>7</v>
      </c>
      <c r="K2" s="96">
        <f t="shared" si="0"/>
        <v>8</v>
      </c>
      <c r="L2" s="96">
        <f t="shared" si="0"/>
        <v>9</v>
      </c>
      <c r="M2" s="96">
        <f t="shared" si="0"/>
        <v>10</v>
      </c>
      <c r="N2" s="96">
        <f t="shared" si="0"/>
        <v>11</v>
      </c>
      <c r="O2" s="96">
        <f t="shared" si="0"/>
        <v>12</v>
      </c>
      <c r="P2" s="96">
        <f t="shared" si="0"/>
        <v>13</v>
      </c>
      <c r="Q2" s="96">
        <f t="shared" si="0"/>
        <v>14</v>
      </c>
      <c r="R2" s="96">
        <f t="shared" si="0"/>
        <v>15</v>
      </c>
      <c r="S2" s="96">
        <f t="shared" si="0"/>
        <v>16</v>
      </c>
      <c r="T2" s="96">
        <f t="shared" si="0"/>
        <v>17</v>
      </c>
      <c r="U2" s="96">
        <f t="shared" si="0"/>
        <v>18</v>
      </c>
      <c r="V2" s="96">
        <f t="shared" si="0"/>
        <v>19</v>
      </c>
      <c r="W2" s="96">
        <f t="shared" si="0"/>
        <v>20</v>
      </c>
      <c r="X2" s="96">
        <f t="shared" si="0"/>
        <v>21</v>
      </c>
      <c r="Y2" s="96">
        <f t="shared" si="0"/>
        <v>22</v>
      </c>
      <c r="Z2" s="96">
        <f t="shared" si="0"/>
        <v>23</v>
      </c>
      <c r="AA2" s="96">
        <f t="shared" si="0"/>
        <v>24</v>
      </c>
      <c r="AB2" s="96">
        <f t="shared" si="0"/>
        <v>25</v>
      </c>
      <c r="AC2" s="96">
        <f t="shared" si="0"/>
        <v>26</v>
      </c>
      <c r="AD2" s="96">
        <f t="shared" si="0"/>
        <v>27</v>
      </c>
      <c r="AE2" s="96">
        <f t="shared" si="0"/>
        <v>28</v>
      </c>
      <c r="AF2" s="96">
        <f t="shared" si="0"/>
        <v>29</v>
      </c>
      <c r="AG2" s="96">
        <f t="shared" si="0"/>
        <v>30</v>
      </c>
      <c r="AH2" s="96">
        <f>AG2+1</f>
        <v>31</v>
      </c>
      <c r="AI2" s="671"/>
      <c r="AJ2" s="662" t="str">
        <f>L1</f>
        <v>กรกฎาคม</v>
      </c>
      <c r="AK2" s="662"/>
      <c r="AL2" s="662"/>
      <c r="AM2" s="663"/>
      <c r="AN2" s="90"/>
      <c r="AO2" s="90"/>
      <c r="AP2" s="90"/>
      <c r="AQ2" s="91"/>
      <c r="AR2" s="91"/>
    </row>
    <row r="3" spans="1:44" ht="28.5" customHeight="1" x14ac:dyDescent="0.35">
      <c r="A3" s="657"/>
      <c r="B3" s="657"/>
      <c r="C3" s="10" t="s">
        <v>51</v>
      </c>
      <c r="D3" s="9" t="str">
        <f>IF(ปฏิทินการศึกษา!C6="","",ปฏิทินการศึกษา!C6)</f>
        <v>ศ</v>
      </c>
      <c r="E3" s="497" t="str">
        <f>IF(ปฏิทินการศึกษา!D6="","",ปฏิทินการศึกษา!D6)</f>
        <v/>
      </c>
      <c r="F3" s="497" t="str">
        <f>IF(ปฏิทินการศึกษา!E6="","",ปฏิทินการศึกษา!E6)</f>
        <v/>
      </c>
      <c r="G3" s="497" t="str">
        <f>IF(ปฏิทินการศึกษา!F6="","",ปฏิทินการศึกษา!F6)</f>
        <v>จ</v>
      </c>
      <c r="H3" s="497" t="str">
        <f>IF(ปฏิทินการศึกษา!G6="","",ปฏิทินการศึกษา!G6)</f>
        <v>อ</v>
      </c>
      <c r="I3" s="497" t="str">
        <f>IF(ปฏิทินการศึกษา!H6="","",ปฏิทินการศึกษา!H6)</f>
        <v>พ</v>
      </c>
      <c r="J3" s="497" t="str">
        <f>IF(ปฏิทินการศึกษา!I6="","",ปฏิทินการศึกษา!I6)</f>
        <v>พฤ</v>
      </c>
      <c r="K3" s="497" t="str">
        <f>IF(ปฏิทินการศึกษา!J6="","",ปฏิทินการศึกษา!J6)</f>
        <v>ศ</v>
      </c>
      <c r="L3" s="497" t="str">
        <f>IF(ปฏิทินการศึกษา!K6="","",ปฏิทินการศึกษา!K6)</f>
        <v/>
      </c>
      <c r="M3" s="497" t="str">
        <f>IF(ปฏิทินการศึกษา!L6="","",ปฏิทินการศึกษา!L6)</f>
        <v/>
      </c>
      <c r="N3" s="497" t="str">
        <f>IF(ปฏิทินการศึกษา!M6="","",ปฏิทินการศึกษา!M6)</f>
        <v>จ</v>
      </c>
      <c r="O3" s="497" t="str">
        <f>IF(ปฏิทินการศึกษา!N6="","",ปฏิทินการศึกษา!N6)</f>
        <v>อ</v>
      </c>
      <c r="P3" s="497" t="str">
        <f>IF(ปฏิทินการศึกษา!O6="","",ปฏิทินการศึกษา!O6)</f>
        <v/>
      </c>
      <c r="Q3" s="497" t="str">
        <f>IF(ปฏิทินการศึกษา!P6="","",ปฏิทินการศึกษา!P6)</f>
        <v/>
      </c>
      <c r="R3" s="497" t="str">
        <f>IF(ปฏิทินการศึกษา!Q6="","",ปฏิทินการศึกษา!Q6)</f>
        <v>ศ</v>
      </c>
      <c r="S3" s="497" t="str">
        <f>IF(ปฏิทินการศึกษา!R6="","",ปฏิทินการศึกษา!R6)</f>
        <v/>
      </c>
      <c r="T3" s="497" t="str">
        <f>IF(ปฏิทินการศึกษา!S6="","",ปฏิทินการศึกษา!S6)</f>
        <v/>
      </c>
      <c r="U3" s="497" t="str">
        <f>IF(ปฏิทินการศึกษา!T6="","",ปฏิทินการศึกษา!T6)</f>
        <v>จ</v>
      </c>
      <c r="V3" s="497" t="str">
        <f>IF(ปฏิทินการศึกษา!U6="","",ปฏิทินการศึกษา!U6)</f>
        <v>อ</v>
      </c>
      <c r="W3" s="497" t="str">
        <f>IF(ปฏิทินการศึกษา!V6="","",ปฏิทินการศึกษา!V6)</f>
        <v>พ</v>
      </c>
      <c r="X3" s="497" t="str">
        <f>IF(ปฏิทินการศึกษา!W6="","",ปฏิทินการศึกษา!W6)</f>
        <v>พฤ</v>
      </c>
      <c r="Y3" s="497" t="str">
        <f>IF(ปฏิทินการศึกษา!X6="","",ปฏิทินการศึกษา!X6)</f>
        <v>ศ</v>
      </c>
      <c r="Z3" s="497" t="str">
        <f>IF(ปฏิทินการศึกษา!Y6="","",ปฏิทินการศึกษา!Y6)</f>
        <v/>
      </c>
      <c r="AA3" s="497" t="str">
        <f>IF(ปฏิทินการศึกษา!Z6="","",ปฏิทินการศึกษา!Z6)</f>
        <v/>
      </c>
      <c r="AB3" s="497" t="str">
        <f>IF(ปฏิทินการศึกษา!AA6="","",ปฏิทินการศึกษา!AA6)</f>
        <v>จ</v>
      </c>
      <c r="AC3" s="497" t="str">
        <f>IF(ปฏิทินการศึกษา!AB6="","",ปฏิทินการศึกษา!AB6)</f>
        <v>อ</v>
      </c>
      <c r="AD3" s="497" t="str">
        <f>IF(ปฏิทินการศึกษา!AC6="","",ปฏิทินการศึกษา!AC6)</f>
        <v>พ</v>
      </c>
      <c r="AE3" s="497" t="str">
        <f>IF(ปฏิทินการศึกษา!AD6="","",ปฏิทินการศึกษา!AD6)</f>
        <v/>
      </c>
      <c r="AF3" s="497" t="str">
        <f>IF(ปฏิทินการศึกษา!AE6="","",ปฏิทินการศึกษา!AE6)</f>
        <v>ศ</v>
      </c>
      <c r="AG3" s="497" t="str">
        <f>IF(ปฏิทินการศึกษา!AF6="","",ปฏิทินการศึกษา!AF6)</f>
        <v/>
      </c>
      <c r="AH3" s="497" t="str">
        <f>IF(ปฏิทินการศึกษา!AG6="","",ปฏิทินการศึกษา!AG6)</f>
        <v/>
      </c>
      <c r="AI3" s="94">
        <f>COUNTA(D3:AH3)-COUNTIF(D3:AH3,"")</f>
        <v>18</v>
      </c>
      <c r="AJ3" s="21" t="s">
        <v>79</v>
      </c>
      <c r="AK3" s="22" t="s">
        <v>76</v>
      </c>
      <c r="AL3" s="23" t="s">
        <v>77</v>
      </c>
      <c r="AM3" s="24" t="s">
        <v>78</v>
      </c>
      <c r="AN3" s="90"/>
      <c r="AO3" s="90"/>
      <c r="AP3" s="90"/>
      <c r="AQ3" s="91"/>
      <c r="AR3" s="91"/>
    </row>
    <row r="4" spans="1:44" x14ac:dyDescent="0.35">
      <c r="A4" s="97">
        <f>ข้อมูลนักเรียน!$D3</f>
        <v>1</v>
      </c>
      <c r="B4" s="93" t="str">
        <f>IF(ข้อมูลนักเรียน!H3="","",ข้อมูลนักเรียน!G3&amp;ข้อมูลนักเรียน!H3&amp; "  " &amp; ข้อมูลนักเรียน!I3)</f>
        <v/>
      </c>
      <c r="C4" s="65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95" t="str">
        <f>IF(B4="","",COUNTIF(D4:AH4,"/"))</f>
        <v/>
      </c>
      <c r="AJ4" s="28" t="str">
        <f>IF(B4="","",COUNTIF(D4:AH4,"/"))</f>
        <v/>
      </c>
      <c r="AK4" s="28" t="str">
        <f>IF(B4="","",COUNTIF(D4:AH4,"ป"))</f>
        <v/>
      </c>
      <c r="AL4" s="28" t="str">
        <f>IF(B4="","",COUNTIF(D4:AH4,"ล"))</f>
        <v/>
      </c>
      <c r="AM4" s="28" t="str">
        <f>IF(B4="","",COUNTIF(D4:AH4,"ข"))</f>
        <v/>
      </c>
      <c r="AN4" s="90"/>
      <c r="AO4" s="90"/>
      <c r="AP4" s="90"/>
      <c r="AQ4" s="91"/>
      <c r="AR4" s="91"/>
    </row>
    <row r="5" spans="1:44" x14ac:dyDescent="0.35">
      <c r="A5" s="97">
        <f>ข้อมูลนักเรียน!$D4</f>
        <v>2</v>
      </c>
      <c r="B5" s="93" t="str">
        <f>IF(ข้อมูลนักเรียน!H4="","",ข้อมูลนักเรียน!G4&amp;ข้อมูลนักเรียน!H4&amp; "  " &amp; ข้อมูลนักเรียน!I4)</f>
        <v/>
      </c>
      <c r="C5" s="655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95" t="str">
        <f t="shared" ref="AI5:AI63" si="1">IF(B5="","",COUNTIF(D5:AH5,"/"))</f>
        <v/>
      </c>
      <c r="AJ5" s="28" t="str">
        <f t="shared" ref="AJ5:AJ63" si="2">IF(B5="","",COUNTIF(D5:AH5,"/"))</f>
        <v/>
      </c>
      <c r="AK5" s="28" t="str">
        <f t="shared" ref="AK5:AK63" si="3">IF(B5="","",COUNTIF(D5:AH5,"ป"))</f>
        <v/>
      </c>
      <c r="AL5" s="28" t="str">
        <f t="shared" ref="AL5:AL63" si="4">IF(B5="","",COUNTIF(D5:AH5,"ล"))</f>
        <v/>
      </c>
      <c r="AM5" s="28" t="str">
        <f t="shared" ref="AM5:AM63" si="5">IF(B5="","",COUNTIF(D5:AH5,"ข"))</f>
        <v/>
      </c>
      <c r="AN5" s="90"/>
      <c r="AO5" s="90"/>
      <c r="AP5" s="90"/>
      <c r="AQ5" s="91"/>
      <c r="AR5" s="91"/>
    </row>
    <row r="6" spans="1:44" x14ac:dyDescent="0.35">
      <c r="A6" s="97">
        <f>ข้อมูลนักเรียน!$D5</f>
        <v>3</v>
      </c>
      <c r="B6" s="93" t="str">
        <f>IF(ข้อมูลนักเรียน!H5="","",ข้อมูลนักเรียน!G5&amp;ข้อมูลนักเรียน!H5&amp; "  " &amp; ข้อมูลนักเรียน!I5)</f>
        <v/>
      </c>
      <c r="C6" s="655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95" t="str">
        <f t="shared" si="1"/>
        <v/>
      </c>
      <c r="AJ6" s="28" t="str">
        <f t="shared" si="2"/>
        <v/>
      </c>
      <c r="AK6" s="28" t="str">
        <f t="shared" si="3"/>
        <v/>
      </c>
      <c r="AL6" s="28" t="str">
        <f t="shared" si="4"/>
        <v/>
      </c>
      <c r="AM6" s="28" t="str">
        <f t="shared" si="5"/>
        <v/>
      </c>
      <c r="AN6" s="90"/>
      <c r="AO6" s="90"/>
      <c r="AP6" s="90"/>
      <c r="AQ6" s="91"/>
      <c r="AR6" s="91"/>
    </row>
    <row r="7" spans="1:44" x14ac:dyDescent="0.35">
      <c r="A7" s="97">
        <f>ข้อมูลนักเรียน!$D6</f>
        <v>4</v>
      </c>
      <c r="B7" s="93" t="str">
        <f>IF(ข้อมูลนักเรียน!H6="","",ข้อมูลนักเรียน!G6&amp;ข้อมูลนักเรียน!H6&amp; "  " &amp; ข้อมูลนักเรียน!I6)</f>
        <v/>
      </c>
      <c r="C7" s="655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95" t="str">
        <f t="shared" si="1"/>
        <v/>
      </c>
      <c r="AJ7" s="28" t="str">
        <f t="shared" si="2"/>
        <v/>
      </c>
      <c r="AK7" s="28" t="str">
        <f t="shared" si="3"/>
        <v/>
      </c>
      <c r="AL7" s="28" t="str">
        <f t="shared" si="4"/>
        <v/>
      </c>
      <c r="AM7" s="28" t="str">
        <f t="shared" si="5"/>
        <v/>
      </c>
      <c r="AN7" s="90"/>
      <c r="AO7" s="90"/>
      <c r="AP7" s="90"/>
      <c r="AQ7" s="91"/>
      <c r="AR7" s="91"/>
    </row>
    <row r="8" spans="1:44" x14ac:dyDescent="0.35">
      <c r="A8" s="97">
        <f>ข้อมูลนักเรียน!$D7</f>
        <v>5</v>
      </c>
      <c r="B8" s="93" t="str">
        <f>IF(ข้อมูลนักเรียน!H7="","",ข้อมูลนักเรียน!G7&amp;ข้อมูลนักเรียน!H7&amp; "  " &amp; ข้อมูลนักเรียน!I7)</f>
        <v/>
      </c>
      <c r="C8" s="65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95" t="str">
        <f t="shared" si="1"/>
        <v/>
      </c>
      <c r="AJ8" s="28" t="str">
        <f t="shared" si="2"/>
        <v/>
      </c>
      <c r="AK8" s="28" t="str">
        <f t="shared" si="3"/>
        <v/>
      </c>
      <c r="AL8" s="28" t="str">
        <f t="shared" si="4"/>
        <v/>
      </c>
      <c r="AM8" s="28" t="str">
        <f t="shared" si="5"/>
        <v/>
      </c>
      <c r="AN8" s="90"/>
      <c r="AO8" s="90"/>
      <c r="AP8" s="90"/>
      <c r="AQ8" s="91"/>
      <c r="AR8" s="91"/>
    </row>
    <row r="9" spans="1:44" x14ac:dyDescent="0.35">
      <c r="A9" s="97">
        <f>ข้อมูลนักเรียน!$D8</f>
        <v>6</v>
      </c>
      <c r="B9" s="93" t="str">
        <f>IF(ข้อมูลนักเรียน!H8="","",ข้อมูลนักเรียน!G8&amp;ข้อมูลนักเรียน!H8&amp; "  " &amp; ข้อมูลนักเรียน!I8)</f>
        <v/>
      </c>
      <c r="C9" s="65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95" t="str">
        <f t="shared" si="1"/>
        <v/>
      </c>
      <c r="AJ9" s="28" t="str">
        <f t="shared" si="2"/>
        <v/>
      </c>
      <c r="AK9" s="28" t="str">
        <f t="shared" si="3"/>
        <v/>
      </c>
      <c r="AL9" s="28" t="str">
        <f t="shared" si="4"/>
        <v/>
      </c>
      <c r="AM9" s="28" t="str">
        <f t="shared" si="5"/>
        <v/>
      </c>
      <c r="AN9" s="90"/>
      <c r="AO9" s="90"/>
      <c r="AP9" s="90"/>
      <c r="AQ9" s="91"/>
      <c r="AR9" s="91"/>
    </row>
    <row r="10" spans="1:44" x14ac:dyDescent="0.35">
      <c r="A10" s="97">
        <f>ข้อมูลนักเรียน!$D9</f>
        <v>7</v>
      </c>
      <c r="B10" s="93" t="str">
        <f>IF(ข้อมูลนักเรียน!H9="","",ข้อมูลนักเรียน!G9&amp;ข้อมูลนักเรียน!H9&amp; "  " &amp; ข้อมูลนักเรียน!I9)</f>
        <v/>
      </c>
      <c r="C10" s="655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95" t="str">
        <f t="shared" si="1"/>
        <v/>
      </c>
      <c r="AJ10" s="28" t="str">
        <f t="shared" si="2"/>
        <v/>
      </c>
      <c r="AK10" s="28" t="str">
        <f t="shared" si="3"/>
        <v/>
      </c>
      <c r="AL10" s="28" t="str">
        <f t="shared" si="4"/>
        <v/>
      </c>
      <c r="AM10" s="28" t="str">
        <f t="shared" si="5"/>
        <v/>
      </c>
      <c r="AN10" s="90"/>
      <c r="AO10" s="90"/>
      <c r="AP10" s="90"/>
      <c r="AQ10" s="91"/>
      <c r="AR10" s="91"/>
    </row>
    <row r="11" spans="1:44" x14ac:dyDescent="0.35">
      <c r="A11" s="97">
        <f>ข้อมูลนักเรียน!$D10</f>
        <v>8</v>
      </c>
      <c r="B11" s="93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1" s="655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95" t="str">
        <f t="shared" si="1"/>
        <v/>
      </c>
      <c r="AJ11" s="28" t="str">
        <f t="shared" si="2"/>
        <v/>
      </c>
      <c r="AK11" s="28" t="str">
        <f t="shared" si="3"/>
        <v/>
      </c>
      <c r="AL11" s="28" t="str">
        <f t="shared" si="4"/>
        <v/>
      </c>
      <c r="AM11" s="28" t="str">
        <f t="shared" si="5"/>
        <v/>
      </c>
      <c r="AN11" s="90"/>
      <c r="AO11" s="90"/>
      <c r="AP11" s="90"/>
      <c r="AQ11" s="91"/>
      <c r="AR11" s="91"/>
    </row>
    <row r="12" spans="1:44" x14ac:dyDescent="0.35">
      <c r="A12" s="97">
        <f>ข้อมูลนักเรียน!$D11</f>
        <v>9</v>
      </c>
      <c r="B12" s="93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2" s="65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95" t="str">
        <f t="shared" si="1"/>
        <v/>
      </c>
      <c r="AJ12" s="28" t="str">
        <f t="shared" si="2"/>
        <v/>
      </c>
      <c r="AK12" s="28" t="str">
        <f t="shared" si="3"/>
        <v/>
      </c>
      <c r="AL12" s="28" t="str">
        <f t="shared" si="4"/>
        <v/>
      </c>
      <c r="AM12" s="28" t="str">
        <f t="shared" si="5"/>
        <v/>
      </c>
      <c r="AN12" s="90"/>
      <c r="AO12" s="90"/>
      <c r="AP12" s="90"/>
      <c r="AQ12" s="91"/>
      <c r="AR12" s="91"/>
    </row>
    <row r="13" spans="1:44" x14ac:dyDescent="0.35">
      <c r="A13" s="97">
        <f>ข้อมูลนักเรียน!$D12</f>
        <v>10</v>
      </c>
      <c r="B13" s="93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3" s="655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95" t="str">
        <f t="shared" si="1"/>
        <v/>
      </c>
      <c r="AJ13" s="28" t="str">
        <f t="shared" si="2"/>
        <v/>
      </c>
      <c r="AK13" s="28" t="str">
        <f t="shared" si="3"/>
        <v/>
      </c>
      <c r="AL13" s="28" t="str">
        <f t="shared" si="4"/>
        <v/>
      </c>
      <c r="AM13" s="28" t="str">
        <f t="shared" si="5"/>
        <v/>
      </c>
      <c r="AN13" s="90"/>
      <c r="AO13" s="90"/>
      <c r="AP13" s="90"/>
      <c r="AQ13" s="91"/>
      <c r="AR13" s="91"/>
    </row>
    <row r="14" spans="1:44" x14ac:dyDescent="0.35">
      <c r="A14" s="97">
        <f>ข้อมูลนักเรียน!$D13</f>
        <v>11</v>
      </c>
      <c r="B14" s="93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4" s="65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95" t="str">
        <f t="shared" si="1"/>
        <v/>
      </c>
      <c r="AJ14" s="28" t="str">
        <f t="shared" si="2"/>
        <v/>
      </c>
      <c r="AK14" s="28" t="str">
        <f t="shared" si="3"/>
        <v/>
      </c>
      <c r="AL14" s="28" t="str">
        <f t="shared" si="4"/>
        <v/>
      </c>
      <c r="AM14" s="28" t="str">
        <f t="shared" si="5"/>
        <v/>
      </c>
      <c r="AN14" s="90"/>
      <c r="AO14" s="90"/>
      <c r="AP14" s="90"/>
      <c r="AQ14" s="91"/>
      <c r="AR14" s="91"/>
    </row>
    <row r="15" spans="1:44" x14ac:dyDescent="0.35">
      <c r="A15" s="97">
        <f>ข้อมูลนักเรียน!$D14</f>
        <v>12</v>
      </c>
      <c r="B15" s="93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5" s="65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95" t="str">
        <f t="shared" si="1"/>
        <v/>
      </c>
      <c r="AJ15" s="28" t="str">
        <f t="shared" si="2"/>
        <v/>
      </c>
      <c r="AK15" s="28" t="str">
        <f t="shared" si="3"/>
        <v/>
      </c>
      <c r="AL15" s="28" t="str">
        <f t="shared" si="4"/>
        <v/>
      </c>
      <c r="AM15" s="28" t="str">
        <f t="shared" si="5"/>
        <v/>
      </c>
      <c r="AN15" s="90"/>
      <c r="AO15" s="90"/>
      <c r="AP15" s="90"/>
      <c r="AQ15" s="91"/>
      <c r="AR15" s="91"/>
    </row>
    <row r="16" spans="1:44" x14ac:dyDescent="0.35">
      <c r="A16" s="97">
        <f>ข้อมูลนักเรียน!$D15</f>
        <v>13</v>
      </c>
      <c r="B16" s="93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6" s="655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95" t="str">
        <f t="shared" si="1"/>
        <v/>
      </c>
      <c r="AJ16" s="28" t="str">
        <f t="shared" si="2"/>
        <v/>
      </c>
      <c r="AK16" s="28" t="str">
        <f t="shared" si="3"/>
        <v/>
      </c>
      <c r="AL16" s="28" t="str">
        <f t="shared" si="4"/>
        <v/>
      </c>
      <c r="AM16" s="28" t="str">
        <f t="shared" si="5"/>
        <v/>
      </c>
      <c r="AN16" s="90"/>
      <c r="AO16" s="90"/>
      <c r="AP16" s="90"/>
      <c r="AQ16" s="91"/>
      <c r="AR16" s="91"/>
    </row>
    <row r="17" spans="1:44" x14ac:dyDescent="0.35">
      <c r="A17" s="97">
        <f>ข้อมูลนักเรียน!$D16</f>
        <v>14</v>
      </c>
      <c r="B17" s="93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7" s="655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95" t="str">
        <f t="shared" si="1"/>
        <v/>
      </c>
      <c r="AJ17" s="28" t="str">
        <f t="shared" si="2"/>
        <v/>
      </c>
      <c r="AK17" s="28" t="str">
        <f t="shared" si="3"/>
        <v/>
      </c>
      <c r="AL17" s="28" t="str">
        <f t="shared" si="4"/>
        <v/>
      </c>
      <c r="AM17" s="28" t="str">
        <f t="shared" si="5"/>
        <v/>
      </c>
      <c r="AN17" s="90"/>
      <c r="AO17" s="90"/>
      <c r="AP17" s="90"/>
      <c r="AQ17" s="91"/>
      <c r="AR17" s="91"/>
    </row>
    <row r="18" spans="1:44" x14ac:dyDescent="0.35">
      <c r="A18" s="97">
        <f>ข้อมูลนักเรียน!$D17</f>
        <v>15</v>
      </c>
      <c r="B18" s="93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18" s="655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95" t="str">
        <f t="shared" si="1"/>
        <v/>
      </c>
      <c r="AJ18" s="28" t="str">
        <f t="shared" si="2"/>
        <v/>
      </c>
      <c r="AK18" s="28" t="str">
        <f t="shared" si="3"/>
        <v/>
      </c>
      <c r="AL18" s="28" t="str">
        <f t="shared" si="4"/>
        <v/>
      </c>
      <c r="AM18" s="28" t="str">
        <f t="shared" si="5"/>
        <v/>
      </c>
      <c r="AN18" s="90"/>
      <c r="AO18" s="90"/>
      <c r="AP18" s="90"/>
      <c r="AQ18" s="91"/>
      <c r="AR18" s="91"/>
    </row>
    <row r="19" spans="1:44" x14ac:dyDescent="0.35">
      <c r="A19" s="97">
        <f>ข้อมูลนักเรียน!$D18</f>
        <v>16</v>
      </c>
      <c r="B19" s="93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19" s="655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95" t="str">
        <f t="shared" si="1"/>
        <v/>
      </c>
      <c r="AJ19" s="28" t="str">
        <f t="shared" si="2"/>
        <v/>
      </c>
      <c r="AK19" s="28" t="str">
        <f t="shared" si="3"/>
        <v/>
      </c>
      <c r="AL19" s="28" t="str">
        <f t="shared" si="4"/>
        <v/>
      </c>
      <c r="AM19" s="28" t="str">
        <f t="shared" si="5"/>
        <v/>
      </c>
      <c r="AN19" s="90"/>
      <c r="AO19" s="90"/>
      <c r="AP19" s="90"/>
      <c r="AQ19" s="91"/>
      <c r="AR19" s="91"/>
    </row>
    <row r="20" spans="1:44" x14ac:dyDescent="0.35">
      <c r="A20" s="97">
        <f>ข้อมูลนักเรียน!$D19</f>
        <v>17</v>
      </c>
      <c r="B20" s="93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0" s="655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95" t="str">
        <f t="shared" si="1"/>
        <v/>
      </c>
      <c r="AJ20" s="28" t="str">
        <f t="shared" si="2"/>
        <v/>
      </c>
      <c r="AK20" s="28" t="str">
        <f t="shared" si="3"/>
        <v/>
      </c>
      <c r="AL20" s="28" t="str">
        <f t="shared" si="4"/>
        <v/>
      </c>
      <c r="AM20" s="28" t="str">
        <f t="shared" si="5"/>
        <v/>
      </c>
      <c r="AN20" s="90"/>
      <c r="AO20" s="90"/>
      <c r="AP20" s="90"/>
      <c r="AQ20" s="91"/>
      <c r="AR20" s="91"/>
    </row>
    <row r="21" spans="1:44" x14ac:dyDescent="0.35">
      <c r="A21" s="97">
        <f>ข้อมูลนักเรียน!$D20</f>
        <v>18</v>
      </c>
      <c r="B21" s="93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1" s="655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95" t="str">
        <f t="shared" si="1"/>
        <v/>
      </c>
      <c r="AJ21" s="28" t="str">
        <f t="shared" si="2"/>
        <v/>
      </c>
      <c r="AK21" s="28" t="str">
        <f t="shared" si="3"/>
        <v/>
      </c>
      <c r="AL21" s="28" t="str">
        <f t="shared" si="4"/>
        <v/>
      </c>
      <c r="AM21" s="28" t="str">
        <f t="shared" si="5"/>
        <v/>
      </c>
      <c r="AN21" s="90"/>
      <c r="AO21" s="90"/>
      <c r="AP21" s="90"/>
      <c r="AQ21" s="91"/>
      <c r="AR21" s="91"/>
    </row>
    <row r="22" spans="1:44" x14ac:dyDescent="0.35">
      <c r="A22" s="97">
        <f>ข้อมูลนักเรียน!$D21</f>
        <v>19</v>
      </c>
      <c r="B22" s="93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2" s="655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95" t="str">
        <f t="shared" si="1"/>
        <v/>
      </c>
      <c r="AJ22" s="28" t="str">
        <f t="shared" si="2"/>
        <v/>
      </c>
      <c r="AK22" s="28" t="str">
        <f t="shared" si="3"/>
        <v/>
      </c>
      <c r="AL22" s="28" t="str">
        <f t="shared" si="4"/>
        <v/>
      </c>
      <c r="AM22" s="28" t="str">
        <f t="shared" si="5"/>
        <v/>
      </c>
      <c r="AN22" s="90"/>
      <c r="AO22" s="90"/>
      <c r="AP22" s="90"/>
      <c r="AQ22" s="91"/>
      <c r="AR22" s="91"/>
    </row>
    <row r="23" spans="1:44" x14ac:dyDescent="0.35">
      <c r="A23" s="97">
        <f>ข้อมูลนักเรียน!$D22</f>
        <v>20</v>
      </c>
      <c r="B23" s="93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3" s="655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95" t="str">
        <f t="shared" si="1"/>
        <v/>
      </c>
      <c r="AJ23" s="28" t="str">
        <f t="shared" si="2"/>
        <v/>
      </c>
      <c r="AK23" s="28" t="str">
        <f t="shared" si="3"/>
        <v/>
      </c>
      <c r="AL23" s="28" t="str">
        <f t="shared" si="4"/>
        <v/>
      </c>
      <c r="AM23" s="28" t="str">
        <f t="shared" si="5"/>
        <v/>
      </c>
      <c r="AN23" s="90"/>
      <c r="AO23" s="90"/>
      <c r="AP23" s="90"/>
      <c r="AQ23" s="91"/>
      <c r="AR23" s="91"/>
    </row>
    <row r="24" spans="1:44" x14ac:dyDescent="0.35">
      <c r="A24" s="97">
        <f>ข้อมูลนักเรียน!$D23</f>
        <v>21</v>
      </c>
      <c r="B24" s="93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4" s="655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95" t="str">
        <f t="shared" si="1"/>
        <v/>
      </c>
      <c r="AJ24" s="28" t="str">
        <f t="shared" si="2"/>
        <v/>
      </c>
      <c r="AK24" s="28" t="str">
        <f t="shared" si="3"/>
        <v/>
      </c>
      <c r="AL24" s="28" t="str">
        <f t="shared" si="4"/>
        <v/>
      </c>
      <c r="AM24" s="28" t="str">
        <f t="shared" si="5"/>
        <v/>
      </c>
      <c r="AN24" s="90"/>
      <c r="AO24" s="90"/>
      <c r="AP24" s="90"/>
      <c r="AQ24" s="91"/>
      <c r="AR24" s="91"/>
    </row>
    <row r="25" spans="1:44" x14ac:dyDescent="0.35">
      <c r="A25" s="97">
        <f>ข้อมูลนักเรียน!$D24</f>
        <v>22</v>
      </c>
      <c r="B25" s="93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5" s="65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95" t="str">
        <f t="shared" si="1"/>
        <v/>
      </c>
      <c r="AJ25" s="28" t="str">
        <f t="shared" si="2"/>
        <v/>
      </c>
      <c r="AK25" s="28" t="str">
        <f t="shared" si="3"/>
        <v/>
      </c>
      <c r="AL25" s="28" t="str">
        <f t="shared" si="4"/>
        <v/>
      </c>
      <c r="AM25" s="28" t="str">
        <f t="shared" si="5"/>
        <v/>
      </c>
      <c r="AN25" s="90"/>
      <c r="AO25" s="90"/>
      <c r="AP25" s="90"/>
      <c r="AQ25" s="91"/>
      <c r="AR25" s="91"/>
    </row>
    <row r="26" spans="1:44" x14ac:dyDescent="0.35">
      <c r="A26" s="97">
        <f>ข้อมูลนักเรียน!$D25</f>
        <v>23</v>
      </c>
      <c r="B26" s="93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6" s="655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95" t="str">
        <f t="shared" si="1"/>
        <v/>
      </c>
      <c r="AJ26" s="28" t="str">
        <f t="shared" si="2"/>
        <v/>
      </c>
      <c r="AK26" s="28" t="str">
        <f t="shared" si="3"/>
        <v/>
      </c>
      <c r="AL26" s="28" t="str">
        <f t="shared" si="4"/>
        <v/>
      </c>
      <c r="AM26" s="28" t="str">
        <f t="shared" si="5"/>
        <v/>
      </c>
      <c r="AN26" s="90"/>
      <c r="AO26" s="90"/>
      <c r="AP26" s="90"/>
      <c r="AQ26" s="91"/>
      <c r="AR26" s="91"/>
    </row>
    <row r="27" spans="1:44" x14ac:dyDescent="0.35">
      <c r="A27" s="97">
        <f>ข้อมูลนักเรียน!$D26</f>
        <v>24</v>
      </c>
      <c r="B27" s="93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7" s="655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95" t="str">
        <f t="shared" si="1"/>
        <v/>
      </c>
      <c r="AJ27" s="28" t="str">
        <f t="shared" si="2"/>
        <v/>
      </c>
      <c r="AK27" s="28" t="str">
        <f t="shared" si="3"/>
        <v/>
      </c>
      <c r="AL27" s="28" t="str">
        <f t="shared" si="4"/>
        <v/>
      </c>
      <c r="AM27" s="28" t="str">
        <f t="shared" si="5"/>
        <v/>
      </c>
      <c r="AN27" s="90"/>
      <c r="AO27" s="90"/>
      <c r="AP27" s="90"/>
      <c r="AQ27" s="91"/>
      <c r="AR27" s="91"/>
    </row>
    <row r="28" spans="1:44" x14ac:dyDescent="0.35">
      <c r="A28" s="97">
        <f>ข้อมูลนักเรียน!$D27</f>
        <v>25</v>
      </c>
      <c r="B28" s="93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28" s="655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95" t="str">
        <f t="shared" si="1"/>
        <v/>
      </c>
      <c r="AJ28" s="28" t="str">
        <f t="shared" si="2"/>
        <v/>
      </c>
      <c r="AK28" s="28" t="str">
        <f t="shared" si="3"/>
        <v/>
      </c>
      <c r="AL28" s="28" t="str">
        <f t="shared" si="4"/>
        <v/>
      </c>
      <c r="AM28" s="28" t="str">
        <f t="shared" si="5"/>
        <v/>
      </c>
      <c r="AN28" s="90"/>
      <c r="AO28" s="90"/>
      <c r="AP28" s="90"/>
      <c r="AQ28" s="91"/>
      <c r="AR28" s="91"/>
    </row>
    <row r="29" spans="1:44" x14ac:dyDescent="0.35">
      <c r="A29" s="97">
        <f>ข้อมูลนักเรียน!$D28</f>
        <v>26</v>
      </c>
      <c r="B29" s="93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29" s="65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95" t="str">
        <f t="shared" si="1"/>
        <v/>
      </c>
      <c r="AJ29" s="28" t="str">
        <f t="shared" si="2"/>
        <v/>
      </c>
      <c r="AK29" s="28" t="str">
        <f t="shared" si="3"/>
        <v/>
      </c>
      <c r="AL29" s="28" t="str">
        <f t="shared" si="4"/>
        <v/>
      </c>
      <c r="AM29" s="28" t="str">
        <f t="shared" si="5"/>
        <v/>
      </c>
      <c r="AN29" s="90"/>
      <c r="AO29" s="90"/>
      <c r="AP29" s="90"/>
      <c r="AQ29" s="91"/>
      <c r="AR29" s="91"/>
    </row>
    <row r="30" spans="1:44" x14ac:dyDescent="0.35">
      <c r="A30" s="97">
        <f>ข้อมูลนักเรียน!$D29</f>
        <v>27</v>
      </c>
      <c r="B30" s="93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0" s="65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95" t="str">
        <f t="shared" si="1"/>
        <v/>
      </c>
      <c r="AJ30" s="28" t="str">
        <f t="shared" si="2"/>
        <v/>
      </c>
      <c r="AK30" s="28" t="str">
        <f t="shared" si="3"/>
        <v/>
      </c>
      <c r="AL30" s="28" t="str">
        <f t="shared" si="4"/>
        <v/>
      </c>
      <c r="AM30" s="28" t="str">
        <f t="shared" si="5"/>
        <v/>
      </c>
      <c r="AN30" s="90"/>
      <c r="AO30" s="90"/>
      <c r="AP30" s="90"/>
      <c r="AQ30" s="91"/>
      <c r="AR30" s="91"/>
    </row>
    <row r="31" spans="1:44" x14ac:dyDescent="0.35">
      <c r="A31" s="97">
        <f>ข้อมูลนักเรียน!$D30</f>
        <v>28</v>
      </c>
      <c r="B31" s="93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1" s="655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95" t="str">
        <f t="shared" si="1"/>
        <v/>
      </c>
      <c r="AJ31" s="28" t="str">
        <f t="shared" si="2"/>
        <v/>
      </c>
      <c r="AK31" s="28" t="str">
        <f t="shared" si="3"/>
        <v/>
      </c>
      <c r="AL31" s="28" t="str">
        <f t="shared" si="4"/>
        <v/>
      </c>
      <c r="AM31" s="28" t="str">
        <f t="shared" si="5"/>
        <v/>
      </c>
      <c r="AN31" s="90"/>
      <c r="AO31" s="90"/>
      <c r="AP31" s="90"/>
      <c r="AQ31" s="91"/>
      <c r="AR31" s="91"/>
    </row>
    <row r="32" spans="1:44" x14ac:dyDescent="0.35">
      <c r="A32" s="97">
        <f>ข้อมูลนักเรียน!$D31</f>
        <v>29</v>
      </c>
      <c r="B32" s="93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2" s="655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95" t="str">
        <f t="shared" si="1"/>
        <v/>
      </c>
      <c r="AJ32" s="28" t="str">
        <f t="shared" si="2"/>
        <v/>
      </c>
      <c r="AK32" s="28" t="str">
        <f t="shared" si="3"/>
        <v/>
      </c>
      <c r="AL32" s="28" t="str">
        <f t="shared" si="4"/>
        <v/>
      </c>
      <c r="AM32" s="28" t="str">
        <f t="shared" si="5"/>
        <v/>
      </c>
      <c r="AN32" s="90"/>
      <c r="AO32" s="90"/>
      <c r="AP32" s="90"/>
      <c r="AQ32" s="91"/>
      <c r="AR32" s="91"/>
    </row>
    <row r="33" spans="1:44" x14ac:dyDescent="0.35">
      <c r="A33" s="97">
        <f>ข้อมูลนักเรียน!$D32</f>
        <v>30</v>
      </c>
      <c r="B33" s="93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3" s="655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95" t="str">
        <f t="shared" si="1"/>
        <v/>
      </c>
      <c r="AJ33" s="28" t="str">
        <f t="shared" si="2"/>
        <v/>
      </c>
      <c r="AK33" s="28" t="str">
        <f t="shared" si="3"/>
        <v/>
      </c>
      <c r="AL33" s="28" t="str">
        <f t="shared" si="4"/>
        <v/>
      </c>
      <c r="AM33" s="28" t="str">
        <f t="shared" si="5"/>
        <v/>
      </c>
      <c r="AN33" s="90"/>
      <c r="AO33" s="90"/>
      <c r="AP33" s="90"/>
      <c r="AQ33" s="91"/>
      <c r="AR33" s="91"/>
    </row>
    <row r="34" spans="1:44" x14ac:dyDescent="0.35">
      <c r="A34" s="97">
        <f>ข้อมูลนักเรียน!$D33</f>
        <v>31</v>
      </c>
      <c r="B34" s="93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4" s="655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95" t="str">
        <f t="shared" si="1"/>
        <v/>
      </c>
      <c r="AJ34" s="28" t="str">
        <f t="shared" si="2"/>
        <v/>
      </c>
      <c r="AK34" s="28" t="str">
        <f t="shared" si="3"/>
        <v/>
      </c>
      <c r="AL34" s="28" t="str">
        <f t="shared" si="4"/>
        <v/>
      </c>
      <c r="AM34" s="28" t="str">
        <f t="shared" si="5"/>
        <v/>
      </c>
      <c r="AN34" s="90"/>
      <c r="AO34" s="90"/>
      <c r="AP34" s="90"/>
      <c r="AQ34" s="91"/>
      <c r="AR34" s="91"/>
    </row>
    <row r="35" spans="1:44" x14ac:dyDescent="0.35">
      <c r="A35" s="97">
        <f>ข้อมูลนักเรียน!$D34</f>
        <v>32</v>
      </c>
      <c r="B35" s="93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5" s="655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95" t="str">
        <f t="shared" si="1"/>
        <v/>
      </c>
      <c r="AJ35" s="28" t="str">
        <f t="shared" si="2"/>
        <v/>
      </c>
      <c r="AK35" s="28" t="str">
        <f t="shared" si="3"/>
        <v/>
      </c>
      <c r="AL35" s="28" t="str">
        <f t="shared" si="4"/>
        <v/>
      </c>
      <c r="AM35" s="28" t="str">
        <f t="shared" si="5"/>
        <v/>
      </c>
      <c r="AN35" s="90"/>
      <c r="AO35" s="90"/>
      <c r="AP35" s="90"/>
      <c r="AQ35" s="91"/>
      <c r="AR35" s="91"/>
    </row>
    <row r="36" spans="1:44" x14ac:dyDescent="0.35">
      <c r="A36" s="97">
        <f>ข้อมูลนักเรียน!$D35</f>
        <v>33</v>
      </c>
      <c r="B36" s="93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6" s="655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95" t="str">
        <f t="shared" si="1"/>
        <v/>
      </c>
      <c r="AJ36" s="28" t="str">
        <f t="shared" si="2"/>
        <v/>
      </c>
      <c r="AK36" s="28" t="str">
        <f t="shared" si="3"/>
        <v/>
      </c>
      <c r="AL36" s="28" t="str">
        <f t="shared" si="4"/>
        <v/>
      </c>
      <c r="AM36" s="28" t="str">
        <f t="shared" si="5"/>
        <v/>
      </c>
      <c r="AN36" s="90"/>
      <c r="AO36" s="90"/>
      <c r="AP36" s="90"/>
      <c r="AQ36" s="91"/>
      <c r="AR36" s="91"/>
    </row>
    <row r="37" spans="1:44" x14ac:dyDescent="0.35">
      <c r="A37" s="97">
        <f>ข้อมูลนักเรียน!$D36</f>
        <v>34</v>
      </c>
      <c r="B37" s="93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7" s="655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95" t="str">
        <f t="shared" si="1"/>
        <v/>
      </c>
      <c r="AJ37" s="28" t="str">
        <f t="shared" si="2"/>
        <v/>
      </c>
      <c r="AK37" s="28" t="str">
        <f t="shared" si="3"/>
        <v/>
      </c>
      <c r="AL37" s="28" t="str">
        <f t="shared" si="4"/>
        <v/>
      </c>
      <c r="AM37" s="28" t="str">
        <f t="shared" si="5"/>
        <v/>
      </c>
      <c r="AN37" s="90"/>
      <c r="AO37" s="90"/>
      <c r="AP37" s="90"/>
      <c r="AQ37" s="91"/>
      <c r="AR37" s="91"/>
    </row>
    <row r="38" spans="1:44" x14ac:dyDescent="0.35">
      <c r="A38" s="97">
        <f>ข้อมูลนักเรียน!$D37</f>
        <v>35</v>
      </c>
      <c r="B38" s="93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38" s="65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95" t="str">
        <f t="shared" si="1"/>
        <v/>
      </c>
      <c r="AJ38" s="28" t="str">
        <f t="shared" si="2"/>
        <v/>
      </c>
      <c r="AK38" s="28" t="str">
        <f t="shared" si="3"/>
        <v/>
      </c>
      <c r="AL38" s="28" t="str">
        <f t="shared" si="4"/>
        <v/>
      </c>
      <c r="AM38" s="28" t="str">
        <f t="shared" si="5"/>
        <v/>
      </c>
      <c r="AN38" s="90"/>
      <c r="AO38" s="90"/>
      <c r="AP38" s="90"/>
      <c r="AQ38" s="91"/>
      <c r="AR38" s="91"/>
    </row>
    <row r="39" spans="1:44" x14ac:dyDescent="0.35">
      <c r="A39" s="97">
        <f>ข้อมูลนักเรียน!$D38</f>
        <v>36</v>
      </c>
      <c r="B39" s="93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39" s="65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95" t="str">
        <f t="shared" si="1"/>
        <v/>
      </c>
      <c r="AJ39" s="28" t="str">
        <f t="shared" si="2"/>
        <v/>
      </c>
      <c r="AK39" s="28" t="str">
        <f t="shared" si="3"/>
        <v/>
      </c>
      <c r="AL39" s="28" t="str">
        <f t="shared" si="4"/>
        <v/>
      </c>
      <c r="AM39" s="28" t="str">
        <f t="shared" si="5"/>
        <v/>
      </c>
      <c r="AN39" s="90"/>
      <c r="AO39" s="90"/>
      <c r="AP39" s="90"/>
      <c r="AQ39" s="91"/>
      <c r="AR39" s="91"/>
    </row>
    <row r="40" spans="1:44" x14ac:dyDescent="0.35">
      <c r="A40" s="97">
        <f>ข้อมูลนักเรียน!$D39</f>
        <v>37</v>
      </c>
      <c r="B40" s="93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0" s="65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95" t="str">
        <f t="shared" si="1"/>
        <v/>
      </c>
      <c r="AJ40" s="28" t="str">
        <f t="shared" si="2"/>
        <v/>
      </c>
      <c r="AK40" s="28" t="str">
        <f t="shared" si="3"/>
        <v/>
      </c>
      <c r="AL40" s="28" t="str">
        <f t="shared" si="4"/>
        <v/>
      </c>
      <c r="AM40" s="28" t="str">
        <f t="shared" si="5"/>
        <v/>
      </c>
      <c r="AN40" s="90"/>
      <c r="AO40" s="90"/>
      <c r="AP40" s="90"/>
      <c r="AQ40" s="91"/>
      <c r="AR40" s="91"/>
    </row>
    <row r="41" spans="1:44" x14ac:dyDescent="0.35">
      <c r="A41" s="97">
        <f>ข้อมูลนักเรียน!$D40</f>
        <v>38</v>
      </c>
      <c r="B41" s="93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1" s="65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95" t="str">
        <f t="shared" si="1"/>
        <v/>
      </c>
      <c r="AJ41" s="28" t="str">
        <f t="shared" si="2"/>
        <v/>
      </c>
      <c r="AK41" s="28" t="str">
        <f t="shared" si="3"/>
        <v/>
      </c>
      <c r="AL41" s="28" t="str">
        <f t="shared" si="4"/>
        <v/>
      </c>
      <c r="AM41" s="28" t="str">
        <f t="shared" si="5"/>
        <v/>
      </c>
      <c r="AN41" s="90"/>
      <c r="AO41" s="90"/>
      <c r="AP41" s="90"/>
      <c r="AQ41" s="91"/>
      <c r="AR41" s="91"/>
    </row>
    <row r="42" spans="1:44" x14ac:dyDescent="0.35">
      <c r="A42" s="97">
        <f>ข้อมูลนักเรียน!$D41</f>
        <v>39</v>
      </c>
      <c r="B42" s="93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2" s="65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95" t="str">
        <f t="shared" si="1"/>
        <v/>
      </c>
      <c r="AJ42" s="28" t="str">
        <f t="shared" si="2"/>
        <v/>
      </c>
      <c r="AK42" s="28" t="str">
        <f t="shared" si="3"/>
        <v/>
      </c>
      <c r="AL42" s="28" t="str">
        <f t="shared" si="4"/>
        <v/>
      </c>
      <c r="AM42" s="28" t="str">
        <f t="shared" si="5"/>
        <v/>
      </c>
      <c r="AN42" s="90"/>
      <c r="AO42" s="90"/>
      <c r="AP42" s="90"/>
      <c r="AQ42" s="91"/>
      <c r="AR42" s="91"/>
    </row>
    <row r="43" spans="1:44" x14ac:dyDescent="0.35">
      <c r="A43" s="97">
        <f>ข้อมูลนักเรียน!$D42</f>
        <v>40</v>
      </c>
      <c r="B43" s="93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3" s="65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95" t="str">
        <f t="shared" si="1"/>
        <v/>
      </c>
      <c r="AJ43" s="28" t="str">
        <f t="shared" si="2"/>
        <v/>
      </c>
      <c r="AK43" s="28" t="str">
        <f t="shared" si="3"/>
        <v/>
      </c>
      <c r="AL43" s="28" t="str">
        <f t="shared" si="4"/>
        <v/>
      </c>
      <c r="AM43" s="28" t="str">
        <f t="shared" si="5"/>
        <v/>
      </c>
      <c r="AN43" s="90"/>
      <c r="AO43" s="90"/>
      <c r="AP43" s="90"/>
      <c r="AQ43" s="91"/>
      <c r="AR43" s="91"/>
    </row>
    <row r="44" spans="1:44" x14ac:dyDescent="0.35">
      <c r="A44" s="97">
        <f>ข้อมูลนักเรียน!$D43</f>
        <v>41</v>
      </c>
      <c r="B44" s="93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4" s="65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95" t="str">
        <f t="shared" si="1"/>
        <v/>
      </c>
      <c r="AJ44" s="28" t="str">
        <f t="shared" si="2"/>
        <v/>
      </c>
      <c r="AK44" s="28" t="str">
        <f t="shared" si="3"/>
        <v/>
      </c>
      <c r="AL44" s="28" t="str">
        <f t="shared" si="4"/>
        <v/>
      </c>
      <c r="AM44" s="28" t="str">
        <f t="shared" si="5"/>
        <v/>
      </c>
      <c r="AN44" s="90"/>
      <c r="AO44" s="90"/>
      <c r="AP44" s="90"/>
      <c r="AQ44" s="91"/>
      <c r="AR44" s="91"/>
    </row>
    <row r="45" spans="1:44" x14ac:dyDescent="0.35">
      <c r="A45" s="97">
        <f>ข้อมูลนักเรียน!$D44</f>
        <v>42</v>
      </c>
      <c r="B45" s="93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5" s="65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95" t="str">
        <f t="shared" si="1"/>
        <v/>
      </c>
      <c r="AJ45" s="28" t="str">
        <f t="shared" si="2"/>
        <v/>
      </c>
      <c r="AK45" s="28" t="str">
        <f t="shared" si="3"/>
        <v/>
      </c>
      <c r="AL45" s="28" t="str">
        <f t="shared" si="4"/>
        <v/>
      </c>
      <c r="AM45" s="28" t="str">
        <f t="shared" si="5"/>
        <v/>
      </c>
      <c r="AN45" s="90"/>
      <c r="AO45" s="90"/>
      <c r="AP45" s="90"/>
      <c r="AQ45" s="91"/>
      <c r="AR45" s="91"/>
    </row>
    <row r="46" spans="1:44" x14ac:dyDescent="0.35">
      <c r="A46" s="97">
        <f>ข้อมูลนักเรียน!$D45</f>
        <v>43</v>
      </c>
      <c r="B46" s="93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6" s="65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95" t="str">
        <f t="shared" si="1"/>
        <v/>
      </c>
      <c r="AJ46" s="28" t="str">
        <f t="shared" si="2"/>
        <v/>
      </c>
      <c r="AK46" s="28" t="str">
        <f t="shared" si="3"/>
        <v/>
      </c>
      <c r="AL46" s="28" t="str">
        <f t="shared" si="4"/>
        <v/>
      </c>
      <c r="AM46" s="28" t="str">
        <f t="shared" si="5"/>
        <v/>
      </c>
      <c r="AN46" s="90"/>
      <c r="AO46" s="90"/>
      <c r="AP46" s="90"/>
      <c r="AQ46" s="91"/>
      <c r="AR46" s="91"/>
    </row>
    <row r="47" spans="1:44" x14ac:dyDescent="0.35">
      <c r="A47" s="97">
        <f>ข้อมูลนักเรียน!$D46</f>
        <v>44</v>
      </c>
      <c r="B47" s="93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7" s="65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95" t="str">
        <f t="shared" si="1"/>
        <v/>
      </c>
      <c r="AJ47" s="28" t="str">
        <f t="shared" si="2"/>
        <v/>
      </c>
      <c r="AK47" s="28" t="str">
        <f t="shared" si="3"/>
        <v/>
      </c>
      <c r="AL47" s="28" t="str">
        <f t="shared" si="4"/>
        <v/>
      </c>
      <c r="AM47" s="28" t="str">
        <f t="shared" si="5"/>
        <v/>
      </c>
      <c r="AN47" s="90"/>
      <c r="AO47" s="90"/>
      <c r="AP47" s="90"/>
      <c r="AQ47" s="91"/>
      <c r="AR47" s="91"/>
    </row>
    <row r="48" spans="1:44" x14ac:dyDescent="0.35">
      <c r="A48" s="97">
        <f>ข้อมูลนักเรียน!$D47</f>
        <v>45</v>
      </c>
      <c r="B48" s="93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48" s="65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95" t="str">
        <f t="shared" si="1"/>
        <v/>
      </c>
      <c r="AJ48" s="28" t="str">
        <f t="shared" si="2"/>
        <v/>
      </c>
      <c r="AK48" s="28" t="str">
        <f t="shared" si="3"/>
        <v/>
      </c>
      <c r="AL48" s="28" t="str">
        <f t="shared" si="4"/>
        <v/>
      </c>
      <c r="AM48" s="28" t="str">
        <f t="shared" si="5"/>
        <v/>
      </c>
      <c r="AN48" s="90"/>
      <c r="AO48" s="90"/>
      <c r="AP48" s="90"/>
      <c r="AQ48" s="91"/>
      <c r="AR48" s="91"/>
    </row>
    <row r="49" spans="1:44" x14ac:dyDescent="0.35">
      <c r="A49" s="97">
        <f>ข้อมูลนักเรียน!$D48</f>
        <v>46</v>
      </c>
      <c r="B49" s="93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49" s="65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95" t="str">
        <f t="shared" si="1"/>
        <v/>
      </c>
      <c r="AJ49" s="28" t="str">
        <f t="shared" si="2"/>
        <v/>
      </c>
      <c r="AK49" s="28" t="str">
        <f t="shared" si="3"/>
        <v/>
      </c>
      <c r="AL49" s="28" t="str">
        <f t="shared" si="4"/>
        <v/>
      </c>
      <c r="AM49" s="28" t="str">
        <f t="shared" si="5"/>
        <v/>
      </c>
      <c r="AN49" s="90"/>
      <c r="AO49" s="90"/>
      <c r="AP49" s="90"/>
      <c r="AQ49" s="91"/>
      <c r="AR49" s="91"/>
    </row>
    <row r="50" spans="1:44" x14ac:dyDescent="0.35">
      <c r="A50" s="97">
        <f>ข้อมูลนักเรียน!$D49</f>
        <v>47</v>
      </c>
      <c r="B50" s="93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0" s="65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95" t="str">
        <f t="shared" si="1"/>
        <v/>
      </c>
      <c r="AJ50" s="28" t="str">
        <f t="shared" si="2"/>
        <v/>
      </c>
      <c r="AK50" s="28" t="str">
        <f t="shared" si="3"/>
        <v/>
      </c>
      <c r="AL50" s="28" t="str">
        <f t="shared" si="4"/>
        <v/>
      </c>
      <c r="AM50" s="28" t="str">
        <f t="shared" si="5"/>
        <v/>
      </c>
      <c r="AN50" s="90"/>
      <c r="AO50" s="90"/>
      <c r="AP50" s="90"/>
      <c r="AQ50" s="91"/>
      <c r="AR50" s="91"/>
    </row>
    <row r="51" spans="1:44" x14ac:dyDescent="0.35">
      <c r="A51" s="97">
        <f>ข้อมูลนักเรียน!$D50</f>
        <v>48</v>
      </c>
      <c r="B51" s="93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1" s="65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95" t="str">
        <f t="shared" si="1"/>
        <v/>
      </c>
      <c r="AJ51" s="28" t="str">
        <f t="shared" si="2"/>
        <v/>
      </c>
      <c r="AK51" s="28" t="str">
        <f t="shared" si="3"/>
        <v/>
      </c>
      <c r="AL51" s="28" t="str">
        <f t="shared" si="4"/>
        <v/>
      </c>
      <c r="AM51" s="28" t="str">
        <f t="shared" si="5"/>
        <v/>
      </c>
      <c r="AN51" s="90"/>
      <c r="AO51" s="90"/>
      <c r="AP51" s="90"/>
      <c r="AQ51" s="91"/>
      <c r="AR51" s="91"/>
    </row>
    <row r="52" spans="1:44" x14ac:dyDescent="0.35">
      <c r="A52" s="97">
        <f>ข้อมูลนักเรียน!$D51</f>
        <v>49</v>
      </c>
      <c r="B52" s="93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2" s="65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95" t="str">
        <f t="shared" si="1"/>
        <v/>
      </c>
      <c r="AJ52" s="28" t="str">
        <f t="shared" si="2"/>
        <v/>
      </c>
      <c r="AK52" s="28" t="str">
        <f t="shared" si="3"/>
        <v/>
      </c>
      <c r="AL52" s="28" t="str">
        <f t="shared" si="4"/>
        <v/>
      </c>
      <c r="AM52" s="28" t="str">
        <f t="shared" si="5"/>
        <v/>
      </c>
      <c r="AN52" s="90"/>
      <c r="AO52" s="90"/>
      <c r="AP52" s="90"/>
      <c r="AQ52" s="91"/>
      <c r="AR52" s="91"/>
    </row>
    <row r="53" spans="1:44" x14ac:dyDescent="0.35">
      <c r="A53" s="97">
        <f>ข้อมูลนักเรียน!$D52</f>
        <v>50</v>
      </c>
      <c r="B53" s="93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3" s="65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95" t="str">
        <f t="shared" si="1"/>
        <v/>
      </c>
      <c r="AJ53" s="28" t="str">
        <f t="shared" si="2"/>
        <v/>
      </c>
      <c r="AK53" s="28" t="str">
        <f t="shared" si="3"/>
        <v/>
      </c>
      <c r="AL53" s="28" t="str">
        <f t="shared" si="4"/>
        <v/>
      </c>
      <c r="AM53" s="28" t="str">
        <f t="shared" si="5"/>
        <v/>
      </c>
      <c r="AN53" s="90"/>
      <c r="AO53" s="90"/>
      <c r="AP53" s="90"/>
      <c r="AQ53" s="91"/>
      <c r="AR53" s="91"/>
    </row>
    <row r="54" spans="1:44" x14ac:dyDescent="0.35">
      <c r="A54" s="97">
        <f>ข้อมูลนักเรียน!$D53</f>
        <v>51</v>
      </c>
      <c r="B54" s="93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4" s="65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95" t="str">
        <f t="shared" si="1"/>
        <v/>
      </c>
      <c r="AJ54" s="28" t="str">
        <f t="shared" si="2"/>
        <v/>
      </c>
      <c r="AK54" s="28" t="str">
        <f t="shared" si="3"/>
        <v/>
      </c>
      <c r="AL54" s="28" t="str">
        <f t="shared" si="4"/>
        <v/>
      </c>
      <c r="AM54" s="28" t="str">
        <f t="shared" si="5"/>
        <v/>
      </c>
      <c r="AN54" s="90"/>
      <c r="AO54" s="90"/>
      <c r="AP54" s="90"/>
      <c r="AQ54" s="91"/>
      <c r="AR54" s="91"/>
    </row>
    <row r="55" spans="1:44" x14ac:dyDescent="0.35">
      <c r="A55" s="97">
        <f>ข้อมูลนักเรียน!$D54</f>
        <v>52</v>
      </c>
      <c r="B55" s="93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5" s="65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95" t="str">
        <f t="shared" si="1"/>
        <v/>
      </c>
      <c r="AJ55" s="28" t="str">
        <f t="shared" si="2"/>
        <v/>
      </c>
      <c r="AK55" s="28" t="str">
        <f t="shared" si="3"/>
        <v/>
      </c>
      <c r="AL55" s="28" t="str">
        <f t="shared" si="4"/>
        <v/>
      </c>
      <c r="AM55" s="28" t="str">
        <f t="shared" si="5"/>
        <v/>
      </c>
      <c r="AN55" s="90"/>
      <c r="AO55" s="90"/>
      <c r="AP55" s="90"/>
      <c r="AQ55" s="91"/>
      <c r="AR55" s="91"/>
    </row>
    <row r="56" spans="1:44" x14ac:dyDescent="0.35">
      <c r="A56" s="97">
        <f>ข้อมูลนักเรียน!$D55</f>
        <v>53</v>
      </c>
      <c r="B56" s="93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6" s="65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95" t="str">
        <f t="shared" si="1"/>
        <v/>
      </c>
      <c r="AJ56" s="28" t="str">
        <f t="shared" si="2"/>
        <v/>
      </c>
      <c r="AK56" s="28" t="str">
        <f t="shared" si="3"/>
        <v/>
      </c>
      <c r="AL56" s="28" t="str">
        <f t="shared" si="4"/>
        <v/>
      </c>
      <c r="AM56" s="28" t="str">
        <f t="shared" si="5"/>
        <v/>
      </c>
      <c r="AN56" s="90"/>
      <c r="AO56" s="90"/>
      <c r="AP56" s="90"/>
      <c r="AQ56" s="91"/>
      <c r="AR56" s="91"/>
    </row>
    <row r="57" spans="1:44" x14ac:dyDescent="0.35">
      <c r="A57" s="97">
        <f>ข้อมูลนักเรียน!$D56</f>
        <v>54</v>
      </c>
      <c r="B57" s="93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7" s="65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95" t="str">
        <f t="shared" si="1"/>
        <v/>
      </c>
      <c r="AJ57" s="28" t="str">
        <f t="shared" si="2"/>
        <v/>
      </c>
      <c r="AK57" s="28" t="str">
        <f t="shared" si="3"/>
        <v/>
      </c>
      <c r="AL57" s="28" t="str">
        <f t="shared" si="4"/>
        <v/>
      </c>
      <c r="AM57" s="28" t="str">
        <f t="shared" si="5"/>
        <v/>
      </c>
      <c r="AN57" s="90"/>
      <c r="AO57" s="90"/>
      <c r="AP57" s="90"/>
      <c r="AQ57" s="91"/>
      <c r="AR57" s="91"/>
    </row>
    <row r="58" spans="1:44" x14ac:dyDescent="0.35">
      <c r="A58" s="97">
        <f>ข้อมูลนักเรียน!$D57</f>
        <v>55</v>
      </c>
      <c r="B58" s="93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58" s="655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95" t="str">
        <f t="shared" si="1"/>
        <v/>
      </c>
      <c r="AJ58" s="28" t="str">
        <f t="shared" si="2"/>
        <v/>
      </c>
      <c r="AK58" s="28" t="str">
        <f t="shared" si="3"/>
        <v/>
      </c>
      <c r="AL58" s="28" t="str">
        <f t="shared" si="4"/>
        <v/>
      </c>
      <c r="AM58" s="28" t="str">
        <f t="shared" si="5"/>
        <v/>
      </c>
      <c r="AN58" s="90"/>
      <c r="AO58" s="90"/>
      <c r="AP58" s="90"/>
      <c r="AQ58" s="91"/>
      <c r="AR58" s="91"/>
    </row>
    <row r="59" spans="1:44" x14ac:dyDescent="0.35">
      <c r="A59" s="97">
        <f>ข้อมูลนักเรียน!$D58</f>
        <v>56</v>
      </c>
      <c r="B59" s="93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59" s="655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95" t="str">
        <f t="shared" si="1"/>
        <v/>
      </c>
      <c r="AJ59" s="28" t="str">
        <f t="shared" si="2"/>
        <v/>
      </c>
      <c r="AK59" s="28" t="str">
        <f t="shared" si="3"/>
        <v/>
      </c>
      <c r="AL59" s="28" t="str">
        <f t="shared" si="4"/>
        <v/>
      </c>
      <c r="AM59" s="28" t="str">
        <f t="shared" si="5"/>
        <v/>
      </c>
      <c r="AN59" s="90"/>
      <c r="AO59" s="90"/>
      <c r="AP59" s="90"/>
      <c r="AQ59" s="91"/>
      <c r="AR59" s="91"/>
    </row>
    <row r="60" spans="1:44" x14ac:dyDescent="0.35">
      <c r="A60" s="97">
        <f>ข้อมูลนักเรียน!$D59</f>
        <v>57</v>
      </c>
      <c r="B60" s="93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0" s="655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95" t="str">
        <f t="shared" si="1"/>
        <v/>
      </c>
      <c r="AJ60" s="28" t="str">
        <f t="shared" si="2"/>
        <v/>
      </c>
      <c r="AK60" s="28" t="str">
        <f t="shared" si="3"/>
        <v/>
      </c>
      <c r="AL60" s="28" t="str">
        <f t="shared" si="4"/>
        <v/>
      </c>
      <c r="AM60" s="28" t="str">
        <f t="shared" si="5"/>
        <v/>
      </c>
      <c r="AN60" s="90"/>
      <c r="AO60" s="90"/>
      <c r="AP60" s="90"/>
      <c r="AQ60" s="91"/>
      <c r="AR60" s="91"/>
    </row>
    <row r="61" spans="1:44" x14ac:dyDescent="0.35">
      <c r="A61" s="97">
        <f>ข้อมูลนักเรียน!$D60</f>
        <v>58</v>
      </c>
      <c r="B61" s="93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1" s="655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95" t="str">
        <f t="shared" si="1"/>
        <v/>
      </c>
      <c r="AJ61" s="28" t="str">
        <f t="shared" si="2"/>
        <v/>
      </c>
      <c r="AK61" s="28" t="str">
        <f t="shared" si="3"/>
        <v/>
      </c>
      <c r="AL61" s="28" t="str">
        <f t="shared" si="4"/>
        <v/>
      </c>
      <c r="AM61" s="28" t="str">
        <f t="shared" si="5"/>
        <v/>
      </c>
      <c r="AN61" s="90"/>
      <c r="AO61" s="90"/>
      <c r="AP61" s="90"/>
      <c r="AQ61" s="91"/>
      <c r="AR61" s="91"/>
    </row>
    <row r="62" spans="1:44" x14ac:dyDescent="0.35">
      <c r="A62" s="97">
        <f>ข้อมูลนักเรียน!$D61</f>
        <v>59</v>
      </c>
      <c r="B62" s="93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2" s="655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95" t="str">
        <f t="shared" si="1"/>
        <v/>
      </c>
      <c r="AJ62" s="28" t="str">
        <f t="shared" si="2"/>
        <v/>
      </c>
      <c r="AK62" s="28" t="str">
        <f t="shared" si="3"/>
        <v/>
      </c>
      <c r="AL62" s="28" t="str">
        <f t="shared" si="4"/>
        <v/>
      </c>
      <c r="AM62" s="28" t="str">
        <f t="shared" si="5"/>
        <v/>
      </c>
      <c r="AN62" s="90"/>
      <c r="AO62" s="90"/>
      <c r="AP62" s="90"/>
      <c r="AQ62" s="91"/>
      <c r="AR62" s="91"/>
    </row>
    <row r="63" spans="1:44" x14ac:dyDescent="0.35">
      <c r="A63" s="97">
        <f>ข้อมูลนักเรียน!$D62</f>
        <v>60</v>
      </c>
      <c r="B63" s="93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3" s="65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95" t="str">
        <f t="shared" si="1"/>
        <v/>
      </c>
      <c r="AJ63" s="28" t="str">
        <f t="shared" si="2"/>
        <v/>
      </c>
      <c r="AK63" s="28" t="str">
        <f t="shared" si="3"/>
        <v/>
      </c>
      <c r="AL63" s="28" t="str">
        <f t="shared" si="4"/>
        <v/>
      </c>
      <c r="AM63" s="28" t="str">
        <f t="shared" si="5"/>
        <v/>
      </c>
      <c r="AN63" s="90"/>
      <c r="AO63" s="90"/>
      <c r="AP63" s="90"/>
      <c r="AQ63" s="91"/>
      <c r="AR63" s="91"/>
    </row>
    <row r="64" spans="1:44" x14ac:dyDescent="0.35">
      <c r="A64" s="641" t="s">
        <v>156</v>
      </c>
      <c r="B64" s="642"/>
      <c r="C64" s="643"/>
      <c r="D64" s="644"/>
      <c r="E64" s="645"/>
      <c r="F64" s="645"/>
      <c r="G64" s="645"/>
      <c r="H64" s="645"/>
      <c r="I64" s="645"/>
      <c r="J64" s="645"/>
      <c r="K64" s="645"/>
      <c r="L64" s="645"/>
      <c r="M64" s="645"/>
      <c r="N64" s="645"/>
      <c r="O64" s="645"/>
      <c r="P64" s="645"/>
      <c r="Q64" s="645"/>
      <c r="R64" s="645"/>
      <c r="S64" s="645"/>
      <c r="T64" s="645"/>
      <c r="U64" s="645"/>
      <c r="V64" s="645"/>
      <c r="W64" s="645"/>
      <c r="X64" s="645"/>
      <c r="Y64" s="645"/>
      <c r="Z64" s="645"/>
      <c r="AA64" s="645"/>
      <c r="AB64" s="645"/>
      <c r="AC64" s="645"/>
      <c r="AD64" s="645"/>
      <c r="AE64" s="645"/>
      <c r="AF64" s="645"/>
      <c r="AG64" s="645"/>
      <c r="AH64" s="645"/>
      <c r="AI64" s="646"/>
      <c r="AJ64" s="647"/>
      <c r="AK64" s="648"/>
      <c r="AL64" s="648"/>
      <c r="AM64" s="649"/>
      <c r="AN64" s="90"/>
      <c r="AO64" s="90"/>
      <c r="AP64" s="90"/>
      <c r="AQ64" s="91"/>
      <c r="AR64" s="91"/>
    </row>
  </sheetData>
  <protectedRanges>
    <protectedRange sqref="D64 D3:AH63" name="ช่วง1"/>
    <protectedRange sqref="AO1" name="ช่วง4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3:AH3">
    <cfRule type="cellIs" dxfId="1521" priority="5" operator="equal">
      <formula>"อา"</formula>
    </cfRule>
    <cfRule type="cellIs" dxfId="1520" priority="12" operator="equal">
      <formula>"จ"</formula>
    </cfRule>
    <cfRule type="cellIs" dxfId="1519" priority="6" operator="equal">
      <formula>"อา"</formula>
    </cfRule>
    <cfRule type="cellIs" dxfId="1518" priority="7" operator="equal">
      <formula>"ส"</formula>
    </cfRule>
    <cfRule type="cellIs" dxfId="1517" priority="8" operator="equal">
      <formula>"ศ"</formula>
    </cfRule>
    <cfRule type="cellIs" dxfId="1516" priority="9" operator="equal">
      <formula>"พฤ"</formula>
    </cfRule>
    <cfRule type="cellIs" dxfId="1515" priority="10" operator="equal">
      <formula>"พ"</formula>
    </cfRule>
    <cfRule type="cellIs" dxfId="1514" priority="11" operator="equal">
      <formula>"อ"</formula>
    </cfRule>
  </conditionalFormatting>
  <conditionalFormatting sqref="D4:AH63">
    <cfRule type="cellIs" dxfId="1513" priority="1" operator="equal">
      <formula>"ข"</formula>
    </cfRule>
    <cfRule type="cellIs" dxfId="1512" priority="2" operator="equal">
      <formula>"ล"</formula>
    </cfRule>
    <cfRule type="cellIs" dxfId="1511" priority="3" operator="equal">
      <formula>"ป"</formula>
    </cfRule>
    <cfRule type="cellIs" dxfId="1510" priority="4" operator="equal">
      <formula>"/"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02DB367-1A55-443D-9D91-15593ABDC661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DB74C180-9E05-4BBD-BD90-0853E7A07D97}">
          <x14:formula1>
            <xm:f>รายการ!$K$2:$K$37</xm:f>
          </x14:formula1>
          <xm:sqref>AO1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32080-5CC6-470E-9A2B-F54BA0C8A4FA}">
  <sheetPr codeName="Sheet13">
    <tabColor rgb="FF7030A0"/>
  </sheetPr>
  <dimension ref="A1:AR64"/>
  <sheetViews>
    <sheetView workbookViewId="0">
      <pane xSplit="2" ySplit="3" topLeftCell="AF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92" customWidth="1"/>
    <col min="2" max="2" width="30.375" style="92" customWidth="1"/>
    <col min="3" max="3" width="5.375" style="92" customWidth="1"/>
    <col min="4" max="34" width="3.625" style="92" customWidth="1"/>
    <col min="35" max="35" width="9" style="92"/>
    <col min="36" max="39" width="5.625" style="92" customWidth="1"/>
    <col min="40" max="40" width="9" style="92"/>
    <col min="41" max="41" width="22.5" style="92" customWidth="1"/>
    <col min="42" max="43" width="9" style="92"/>
    <col min="44" max="44" width="7.75" style="92" customWidth="1"/>
    <col min="45" max="16384" width="9" style="92"/>
  </cols>
  <sheetData>
    <row r="1" spans="1:44" ht="23.25" x14ac:dyDescent="0.35">
      <c r="A1" s="605" t="s">
        <v>28</v>
      </c>
      <c r="B1" s="605" t="s">
        <v>157</v>
      </c>
      <c r="C1" s="650" t="s">
        <v>159</v>
      </c>
      <c r="D1" s="651"/>
      <c r="E1" s="651"/>
      <c r="F1" s="651"/>
      <c r="G1" s="652">
        <f>ตั้งค่าเดือน!$C$5</f>
        <v>1</v>
      </c>
      <c r="H1" s="653"/>
      <c r="I1" s="658" t="s">
        <v>36</v>
      </c>
      <c r="J1" s="659"/>
      <c r="K1" s="660"/>
      <c r="L1" s="661" t="str">
        <f>ตั้งค่าเดือน!$B$5</f>
        <v>สิงหาคม</v>
      </c>
      <c r="M1" s="652"/>
      <c r="N1" s="652"/>
      <c r="O1" s="652"/>
      <c r="P1" s="652"/>
      <c r="Q1" s="652"/>
      <c r="R1" s="653"/>
      <c r="S1" s="658" t="s">
        <v>158</v>
      </c>
      <c r="T1" s="660"/>
      <c r="U1" s="661">
        <f>ตั้งค่าเดือน!$D$5</f>
        <v>2565</v>
      </c>
      <c r="V1" s="652"/>
      <c r="W1" s="652"/>
      <c r="X1" s="653"/>
      <c r="Y1" s="667"/>
      <c r="Z1" s="668"/>
      <c r="AA1" s="668"/>
      <c r="AB1" s="668"/>
      <c r="AC1" s="668"/>
      <c r="AD1" s="668"/>
      <c r="AE1" s="668"/>
      <c r="AF1" s="668"/>
      <c r="AG1" s="668"/>
      <c r="AH1" s="669"/>
      <c r="AI1" s="670" t="s">
        <v>155</v>
      </c>
      <c r="AJ1" s="664" t="s">
        <v>80</v>
      </c>
      <c r="AK1" s="665"/>
      <c r="AL1" s="665"/>
      <c r="AM1" s="666"/>
      <c r="AN1" s="469" t="s">
        <v>179</v>
      </c>
      <c r="AO1" s="465" t="s">
        <v>177</v>
      </c>
      <c r="AP1" s="453" t="str">
        <f>_xlfn.IFNA(IF(VLOOKUP(AO1,รายการ!$K$1:$L$37,2,FALSE)="","",HYPERLINK("#" &amp; VLOOKUP(AO1,รายการ!$K$1:$L$37,2,FALSE)  &amp; "","คลิก")),"")</f>
        <v>คลิก</v>
      </c>
      <c r="AQ1" s="91"/>
      <c r="AR1" s="91"/>
    </row>
    <row r="2" spans="1:44" x14ac:dyDescent="0.35">
      <c r="A2" s="606"/>
      <c r="B2" s="606"/>
      <c r="C2" s="10" t="s">
        <v>50</v>
      </c>
      <c r="D2" s="96">
        <v>1</v>
      </c>
      <c r="E2" s="96">
        <f>D2+1</f>
        <v>2</v>
      </c>
      <c r="F2" s="96">
        <f t="shared" ref="F2:AG2" si="0">E2+1</f>
        <v>3</v>
      </c>
      <c r="G2" s="96">
        <f t="shared" si="0"/>
        <v>4</v>
      </c>
      <c r="H2" s="96">
        <f t="shared" si="0"/>
        <v>5</v>
      </c>
      <c r="I2" s="96">
        <f t="shared" si="0"/>
        <v>6</v>
      </c>
      <c r="J2" s="96">
        <f t="shared" si="0"/>
        <v>7</v>
      </c>
      <c r="K2" s="96">
        <f t="shared" si="0"/>
        <v>8</v>
      </c>
      <c r="L2" s="96">
        <f t="shared" si="0"/>
        <v>9</v>
      </c>
      <c r="M2" s="96">
        <f t="shared" si="0"/>
        <v>10</v>
      </c>
      <c r="N2" s="96">
        <f t="shared" si="0"/>
        <v>11</v>
      </c>
      <c r="O2" s="96">
        <f t="shared" si="0"/>
        <v>12</v>
      </c>
      <c r="P2" s="96">
        <f t="shared" si="0"/>
        <v>13</v>
      </c>
      <c r="Q2" s="96">
        <f t="shared" si="0"/>
        <v>14</v>
      </c>
      <c r="R2" s="96">
        <f t="shared" si="0"/>
        <v>15</v>
      </c>
      <c r="S2" s="96">
        <f t="shared" si="0"/>
        <v>16</v>
      </c>
      <c r="T2" s="96">
        <f t="shared" si="0"/>
        <v>17</v>
      </c>
      <c r="U2" s="96">
        <f t="shared" si="0"/>
        <v>18</v>
      </c>
      <c r="V2" s="96">
        <f t="shared" si="0"/>
        <v>19</v>
      </c>
      <c r="W2" s="96">
        <f t="shared" si="0"/>
        <v>20</v>
      </c>
      <c r="X2" s="96">
        <f t="shared" si="0"/>
        <v>21</v>
      </c>
      <c r="Y2" s="96">
        <f t="shared" si="0"/>
        <v>22</v>
      </c>
      <c r="Z2" s="96">
        <f t="shared" si="0"/>
        <v>23</v>
      </c>
      <c r="AA2" s="96">
        <f t="shared" si="0"/>
        <v>24</v>
      </c>
      <c r="AB2" s="96">
        <f t="shared" si="0"/>
        <v>25</v>
      </c>
      <c r="AC2" s="96">
        <f t="shared" si="0"/>
        <v>26</v>
      </c>
      <c r="AD2" s="96">
        <f t="shared" si="0"/>
        <v>27</v>
      </c>
      <c r="AE2" s="96">
        <f t="shared" si="0"/>
        <v>28</v>
      </c>
      <c r="AF2" s="96">
        <f t="shared" si="0"/>
        <v>29</v>
      </c>
      <c r="AG2" s="96">
        <f t="shared" si="0"/>
        <v>30</v>
      </c>
      <c r="AH2" s="96">
        <f>AG2+1</f>
        <v>31</v>
      </c>
      <c r="AI2" s="671"/>
      <c r="AJ2" s="662" t="str">
        <f>L1</f>
        <v>สิงหาคม</v>
      </c>
      <c r="AK2" s="662"/>
      <c r="AL2" s="662"/>
      <c r="AM2" s="663"/>
      <c r="AN2" s="90"/>
      <c r="AO2" s="90"/>
      <c r="AP2" s="90"/>
      <c r="AQ2" s="91"/>
      <c r="AR2" s="91"/>
    </row>
    <row r="3" spans="1:44" ht="28.5" customHeight="1" x14ac:dyDescent="0.35">
      <c r="A3" s="657"/>
      <c r="B3" s="657"/>
      <c r="C3" s="10" t="s">
        <v>51</v>
      </c>
      <c r="D3" s="497" t="str">
        <f>IF(ปฏิทินการศึกษา!C7="","",ปฏิทินการศึกษา!C7)</f>
        <v>จ</v>
      </c>
      <c r="E3" s="497" t="str">
        <f>IF(ปฏิทินการศึกษา!D7="","",ปฏิทินการศึกษา!D7)</f>
        <v>อ</v>
      </c>
      <c r="F3" s="497" t="str">
        <f>IF(ปฏิทินการศึกษา!E7="","",ปฏิทินการศึกษา!E7)</f>
        <v>พ</v>
      </c>
      <c r="G3" s="497" t="str">
        <f>IF(ปฏิทินการศึกษา!F7="","",ปฏิทินการศึกษา!F7)</f>
        <v>พฤ</v>
      </c>
      <c r="H3" s="497" t="str">
        <f>IF(ปฏิทินการศึกษา!G7="","",ปฏิทินการศึกษา!G7)</f>
        <v>ศ</v>
      </c>
      <c r="I3" s="497" t="str">
        <f>IF(ปฏิทินการศึกษา!H7="","",ปฏิทินการศึกษา!H7)</f>
        <v/>
      </c>
      <c r="J3" s="497" t="str">
        <f>IF(ปฏิทินการศึกษา!I7="","",ปฏิทินการศึกษา!I7)</f>
        <v/>
      </c>
      <c r="K3" s="497" t="str">
        <f>IF(ปฏิทินการศึกษา!J7="","",ปฏิทินการศึกษา!J7)</f>
        <v>จ</v>
      </c>
      <c r="L3" s="497" t="str">
        <f>IF(ปฏิทินการศึกษา!K7="","",ปฏิทินการศึกษา!K7)</f>
        <v>อ</v>
      </c>
      <c r="M3" s="497" t="str">
        <f>IF(ปฏิทินการศึกษา!L7="","",ปฏิทินการศึกษา!L7)</f>
        <v>พ</v>
      </c>
      <c r="N3" s="497" t="str">
        <f>IF(ปฏิทินการศึกษา!M7="","",ปฏิทินการศึกษา!M7)</f>
        <v>พฤ</v>
      </c>
      <c r="O3" s="497" t="str">
        <f>IF(ปฏิทินการศึกษา!N7="","",ปฏิทินการศึกษา!N7)</f>
        <v/>
      </c>
      <c r="P3" s="497" t="str">
        <f>IF(ปฏิทินการศึกษา!O7="","",ปฏิทินการศึกษา!O7)</f>
        <v/>
      </c>
      <c r="Q3" s="497" t="str">
        <f>IF(ปฏิทินการศึกษา!P7="","",ปฏิทินการศึกษา!P7)</f>
        <v/>
      </c>
      <c r="R3" s="497" t="str">
        <f>IF(ปฏิทินการศึกษา!Q7="","",ปฏิทินการศึกษา!Q7)</f>
        <v>จ</v>
      </c>
      <c r="S3" s="497" t="str">
        <f>IF(ปฏิทินการศึกษา!R7="","",ปฏิทินการศึกษา!R7)</f>
        <v>อ</v>
      </c>
      <c r="T3" s="497" t="str">
        <f>IF(ปฏิทินการศึกษา!S7="","",ปฏิทินการศึกษา!S7)</f>
        <v>พ</v>
      </c>
      <c r="U3" s="497" t="str">
        <f>IF(ปฏิทินการศึกษา!T7="","",ปฏิทินการศึกษา!T7)</f>
        <v>พฤ</v>
      </c>
      <c r="V3" s="497" t="str">
        <f>IF(ปฏิทินการศึกษา!U7="","",ปฏิทินการศึกษา!U7)</f>
        <v>ศ</v>
      </c>
      <c r="W3" s="497" t="str">
        <f>IF(ปฏิทินการศึกษา!V7="","",ปฏิทินการศึกษา!V7)</f>
        <v/>
      </c>
      <c r="X3" s="497" t="str">
        <f>IF(ปฏิทินการศึกษา!W7="","",ปฏิทินการศึกษา!W7)</f>
        <v/>
      </c>
      <c r="Y3" s="497" t="str">
        <f>IF(ปฏิทินการศึกษา!X7="","",ปฏิทินการศึกษา!X7)</f>
        <v>จ</v>
      </c>
      <c r="Z3" s="497" t="str">
        <f>IF(ปฏิทินการศึกษา!Y7="","",ปฏิทินการศึกษา!Y7)</f>
        <v>อ</v>
      </c>
      <c r="AA3" s="497" t="str">
        <f>IF(ปฏิทินการศึกษา!Z7="","",ปฏิทินการศึกษา!Z7)</f>
        <v>พ</v>
      </c>
      <c r="AB3" s="497" t="str">
        <f>IF(ปฏิทินการศึกษา!AA7="","",ปฏิทินการศึกษา!AA7)</f>
        <v>พฤ</v>
      </c>
      <c r="AC3" s="497" t="str">
        <f>IF(ปฏิทินการศึกษา!AB7="","",ปฏิทินการศึกษา!AB7)</f>
        <v>ศ</v>
      </c>
      <c r="AD3" s="497" t="str">
        <f>IF(ปฏิทินการศึกษา!AC7="","",ปฏิทินการศึกษา!AC7)</f>
        <v/>
      </c>
      <c r="AE3" s="497" t="str">
        <f>IF(ปฏิทินการศึกษา!AD7="","",ปฏิทินการศึกษา!AD7)</f>
        <v/>
      </c>
      <c r="AF3" s="497" t="str">
        <f>IF(ปฏิทินการศึกษา!AE7="","",ปฏิทินการศึกษา!AE7)</f>
        <v>จ</v>
      </c>
      <c r="AG3" s="497" t="str">
        <f>IF(ปฏิทินการศึกษา!AF7="","",ปฏิทินการศึกษา!AF7)</f>
        <v>อ</v>
      </c>
      <c r="AH3" s="497" t="str">
        <f>IF(ปฏิทินการศึกษา!AG7="","",ปฏิทินการศึกษา!AG7)</f>
        <v>พ</v>
      </c>
      <c r="AI3" s="94">
        <f>COUNTA(D3:AH3)-COUNTIF(D3:AH3,"")</f>
        <v>22</v>
      </c>
      <c r="AJ3" s="21" t="s">
        <v>79</v>
      </c>
      <c r="AK3" s="22" t="s">
        <v>76</v>
      </c>
      <c r="AL3" s="23" t="s">
        <v>77</v>
      </c>
      <c r="AM3" s="24" t="s">
        <v>78</v>
      </c>
      <c r="AN3" s="90"/>
      <c r="AO3" s="90"/>
      <c r="AP3" s="90"/>
      <c r="AQ3" s="91"/>
      <c r="AR3" s="91"/>
    </row>
    <row r="4" spans="1:44" x14ac:dyDescent="0.35">
      <c r="A4" s="97">
        <f>ข้อมูลนักเรียน!$D3</f>
        <v>1</v>
      </c>
      <c r="B4" s="93" t="str">
        <f>IF(ข้อมูลนักเรียน!H3="","",ข้อมูลนักเรียน!G3&amp;ข้อมูลนักเรียน!H3&amp; "  " &amp; ข้อมูลนักเรียน!I3)</f>
        <v/>
      </c>
      <c r="C4" s="65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95" t="str">
        <f>IF(B4="","",COUNTIF(D4:AH4,"/"))</f>
        <v/>
      </c>
      <c r="AJ4" s="28" t="str">
        <f>IF(B4="","",COUNTIF(D4:AH4,"/"))</f>
        <v/>
      </c>
      <c r="AK4" s="28" t="str">
        <f>IF(B4="","",COUNTIF(D4:AH4,"ป"))</f>
        <v/>
      </c>
      <c r="AL4" s="28" t="str">
        <f>IF(B4="","",COUNTIF(D4:AH4,"ล"))</f>
        <v/>
      </c>
      <c r="AM4" s="28" t="str">
        <f>IF(B4="","",COUNTIF(D4:AH4,"ข"))</f>
        <v/>
      </c>
      <c r="AN4" s="90"/>
      <c r="AO4" s="90"/>
      <c r="AP4" s="90"/>
      <c r="AQ4" s="91"/>
      <c r="AR4" s="91"/>
    </row>
    <row r="5" spans="1:44" x14ac:dyDescent="0.35">
      <c r="A5" s="97">
        <f>ข้อมูลนักเรียน!$D4</f>
        <v>2</v>
      </c>
      <c r="B5" s="93" t="str">
        <f>IF(ข้อมูลนักเรียน!H4="","",ข้อมูลนักเรียน!G4&amp;ข้อมูลนักเรียน!H4&amp; "  " &amp; ข้อมูลนักเรียน!I4)</f>
        <v/>
      </c>
      <c r="C5" s="655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95" t="str">
        <f t="shared" ref="AI5:AI63" si="1">IF(B5="","",COUNTIF(D5:AH5,"/"))</f>
        <v/>
      </c>
      <c r="AJ5" s="28" t="str">
        <f t="shared" ref="AJ5:AJ63" si="2">IF(B5="","",COUNTIF(D5:AH5,"/"))</f>
        <v/>
      </c>
      <c r="AK5" s="28" t="str">
        <f t="shared" ref="AK5:AK63" si="3">IF(B5="","",COUNTIF(D5:AH5,"ป"))</f>
        <v/>
      </c>
      <c r="AL5" s="28" t="str">
        <f t="shared" ref="AL5:AL63" si="4">IF(B5="","",COUNTIF(D5:AH5,"ล"))</f>
        <v/>
      </c>
      <c r="AM5" s="28" t="str">
        <f t="shared" ref="AM5:AM63" si="5">IF(B5="","",COUNTIF(D5:AH5,"ข"))</f>
        <v/>
      </c>
      <c r="AN5" s="90"/>
      <c r="AO5" s="90"/>
      <c r="AP5" s="90"/>
      <c r="AQ5" s="91"/>
      <c r="AR5" s="91"/>
    </row>
    <row r="6" spans="1:44" x14ac:dyDescent="0.35">
      <c r="A6" s="97">
        <f>ข้อมูลนักเรียน!$D5</f>
        <v>3</v>
      </c>
      <c r="B6" s="93" t="str">
        <f>IF(ข้อมูลนักเรียน!H5="","",ข้อมูลนักเรียน!G5&amp;ข้อมูลนักเรียน!H5&amp; "  " &amp; ข้อมูลนักเรียน!I5)</f>
        <v/>
      </c>
      <c r="C6" s="655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95" t="str">
        <f t="shared" si="1"/>
        <v/>
      </c>
      <c r="AJ6" s="28" t="str">
        <f t="shared" si="2"/>
        <v/>
      </c>
      <c r="AK6" s="28" t="str">
        <f t="shared" si="3"/>
        <v/>
      </c>
      <c r="AL6" s="28" t="str">
        <f t="shared" si="4"/>
        <v/>
      </c>
      <c r="AM6" s="28" t="str">
        <f t="shared" si="5"/>
        <v/>
      </c>
      <c r="AN6" s="90"/>
      <c r="AO6" s="90"/>
      <c r="AP6" s="90"/>
      <c r="AQ6" s="91"/>
      <c r="AR6" s="91"/>
    </row>
    <row r="7" spans="1:44" x14ac:dyDescent="0.35">
      <c r="A7" s="97">
        <f>ข้อมูลนักเรียน!$D6</f>
        <v>4</v>
      </c>
      <c r="B7" s="93" t="str">
        <f>IF(ข้อมูลนักเรียน!H6="","",ข้อมูลนักเรียน!G6&amp;ข้อมูลนักเรียน!H6&amp; "  " &amp; ข้อมูลนักเรียน!I6)</f>
        <v/>
      </c>
      <c r="C7" s="655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95" t="str">
        <f t="shared" si="1"/>
        <v/>
      </c>
      <c r="AJ7" s="28" t="str">
        <f t="shared" si="2"/>
        <v/>
      </c>
      <c r="AK7" s="28" t="str">
        <f t="shared" si="3"/>
        <v/>
      </c>
      <c r="AL7" s="28" t="str">
        <f t="shared" si="4"/>
        <v/>
      </c>
      <c r="AM7" s="28" t="str">
        <f t="shared" si="5"/>
        <v/>
      </c>
      <c r="AN7" s="90"/>
      <c r="AO7" s="90"/>
      <c r="AP7" s="90"/>
      <c r="AQ7" s="91"/>
      <c r="AR7" s="91"/>
    </row>
    <row r="8" spans="1:44" x14ac:dyDescent="0.35">
      <c r="A8" s="97">
        <f>ข้อมูลนักเรียน!$D7</f>
        <v>5</v>
      </c>
      <c r="B8" s="93" t="str">
        <f>IF(ข้อมูลนักเรียน!H7="","",ข้อมูลนักเรียน!G7&amp;ข้อมูลนักเรียน!H7&amp; "  " &amp; ข้อมูลนักเรียน!I7)</f>
        <v/>
      </c>
      <c r="C8" s="65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95" t="str">
        <f t="shared" si="1"/>
        <v/>
      </c>
      <c r="AJ8" s="28" t="str">
        <f t="shared" si="2"/>
        <v/>
      </c>
      <c r="AK8" s="28" t="str">
        <f t="shared" si="3"/>
        <v/>
      </c>
      <c r="AL8" s="28" t="str">
        <f t="shared" si="4"/>
        <v/>
      </c>
      <c r="AM8" s="28" t="str">
        <f t="shared" si="5"/>
        <v/>
      </c>
      <c r="AN8" s="90"/>
      <c r="AO8" s="90"/>
      <c r="AP8" s="90"/>
      <c r="AQ8" s="91"/>
      <c r="AR8" s="91"/>
    </row>
    <row r="9" spans="1:44" x14ac:dyDescent="0.35">
      <c r="A9" s="97">
        <f>ข้อมูลนักเรียน!$D8</f>
        <v>6</v>
      </c>
      <c r="B9" s="93" t="str">
        <f>IF(ข้อมูลนักเรียน!H8="","",ข้อมูลนักเรียน!G8&amp;ข้อมูลนักเรียน!H8&amp; "  " &amp; ข้อมูลนักเรียน!I8)</f>
        <v/>
      </c>
      <c r="C9" s="65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95" t="str">
        <f t="shared" si="1"/>
        <v/>
      </c>
      <c r="AJ9" s="28" t="str">
        <f t="shared" si="2"/>
        <v/>
      </c>
      <c r="AK9" s="28" t="str">
        <f t="shared" si="3"/>
        <v/>
      </c>
      <c r="AL9" s="28" t="str">
        <f t="shared" si="4"/>
        <v/>
      </c>
      <c r="AM9" s="28" t="str">
        <f t="shared" si="5"/>
        <v/>
      </c>
      <c r="AN9" s="90"/>
      <c r="AO9" s="90"/>
      <c r="AP9" s="90"/>
      <c r="AQ9" s="91"/>
      <c r="AR9" s="91"/>
    </row>
    <row r="10" spans="1:44" x14ac:dyDescent="0.35">
      <c r="A10" s="97">
        <f>ข้อมูลนักเรียน!$D9</f>
        <v>7</v>
      </c>
      <c r="B10" s="93" t="str">
        <f>IF(ข้อมูลนักเรียน!H9="","",ข้อมูลนักเรียน!G9&amp;ข้อมูลนักเรียน!H9&amp; "  " &amp; ข้อมูลนักเรียน!I9)</f>
        <v/>
      </c>
      <c r="C10" s="655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95" t="str">
        <f t="shared" si="1"/>
        <v/>
      </c>
      <c r="AJ10" s="28" t="str">
        <f t="shared" si="2"/>
        <v/>
      </c>
      <c r="AK10" s="28" t="str">
        <f t="shared" si="3"/>
        <v/>
      </c>
      <c r="AL10" s="28" t="str">
        <f t="shared" si="4"/>
        <v/>
      </c>
      <c r="AM10" s="28" t="str">
        <f t="shared" si="5"/>
        <v/>
      </c>
      <c r="AN10" s="90"/>
      <c r="AO10" s="90"/>
      <c r="AP10" s="90"/>
      <c r="AQ10" s="91"/>
      <c r="AR10" s="91"/>
    </row>
    <row r="11" spans="1:44" x14ac:dyDescent="0.35">
      <c r="A11" s="97">
        <f>ข้อมูลนักเรียน!$D10</f>
        <v>8</v>
      </c>
      <c r="B11" s="93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1" s="655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95" t="str">
        <f t="shared" si="1"/>
        <v/>
      </c>
      <c r="AJ11" s="28" t="str">
        <f t="shared" si="2"/>
        <v/>
      </c>
      <c r="AK11" s="28" t="str">
        <f t="shared" si="3"/>
        <v/>
      </c>
      <c r="AL11" s="28" t="str">
        <f t="shared" si="4"/>
        <v/>
      </c>
      <c r="AM11" s="28" t="str">
        <f t="shared" si="5"/>
        <v/>
      </c>
      <c r="AN11" s="90"/>
      <c r="AO11" s="90"/>
      <c r="AP11" s="90"/>
      <c r="AQ11" s="91"/>
      <c r="AR11" s="91"/>
    </row>
    <row r="12" spans="1:44" x14ac:dyDescent="0.35">
      <c r="A12" s="97">
        <f>ข้อมูลนักเรียน!$D11</f>
        <v>9</v>
      </c>
      <c r="B12" s="93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2" s="65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95" t="str">
        <f t="shared" si="1"/>
        <v/>
      </c>
      <c r="AJ12" s="28" t="str">
        <f t="shared" si="2"/>
        <v/>
      </c>
      <c r="AK12" s="28" t="str">
        <f t="shared" si="3"/>
        <v/>
      </c>
      <c r="AL12" s="28" t="str">
        <f t="shared" si="4"/>
        <v/>
      </c>
      <c r="AM12" s="28" t="str">
        <f t="shared" si="5"/>
        <v/>
      </c>
      <c r="AN12" s="90"/>
      <c r="AO12" s="90"/>
      <c r="AP12" s="90"/>
      <c r="AQ12" s="91"/>
      <c r="AR12" s="91"/>
    </row>
    <row r="13" spans="1:44" x14ac:dyDescent="0.35">
      <c r="A13" s="97">
        <f>ข้อมูลนักเรียน!$D12</f>
        <v>10</v>
      </c>
      <c r="B13" s="93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3" s="655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95" t="str">
        <f t="shared" si="1"/>
        <v/>
      </c>
      <c r="AJ13" s="28" t="str">
        <f t="shared" si="2"/>
        <v/>
      </c>
      <c r="AK13" s="28" t="str">
        <f t="shared" si="3"/>
        <v/>
      </c>
      <c r="AL13" s="28" t="str">
        <f t="shared" si="4"/>
        <v/>
      </c>
      <c r="AM13" s="28" t="str">
        <f t="shared" si="5"/>
        <v/>
      </c>
      <c r="AN13" s="90"/>
      <c r="AO13" s="90"/>
      <c r="AP13" s="90"/>
      <c r="AQ13" s="91"/>
      <c r="AR13" s="91"/>
    </row>
    <row r="14" spans="1:44" x14ac:dyDescent="0.35">
      <c r="A14" s="97">
        <f>ข้อมูลนักเรียน!$D13</f>
        <v>11</v>
      </c>
      <c r="B14" s="93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4" s="65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95" t="str">
        <f t="shared" si="1"/>
        <v/>
      </c>
      <c r="AJ14" s="28" t="str">
        <f t="shared" si="2"/>
        <v/>
      </c>
      <c r="AK14" s="28" t="str">
        <f t="shared" si="3"/>
        <v/>
      </c>
      <c r="AL14" s="28" t="str">
        <f t="shared" si="4"/>
        <v/>
      </c>
      <c r="AM14" s="28" t="str">
        <f t="shared" si="5"/>
        <v/>
      </c>
      <c r="AN14" s="90"/>
      <c r="AO14" s="90"/>
      <c r="AP14" s="90"/>
      <c r="AQ14" s="91"/>
      <c r="AR14" s="91"/>
    </row>
    <row r="15" spans="1:44" x14ac:dyDescent="0.35">
      <c r="A15" s="97">
        <f>ข้อมูลนักเรียน!$D14</f>
        <v>12</v>
      </c>
      <c r="B15" s="93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5" s="65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95" t="str">
        <f t="shared" si="1"/>
        <v/>
      </c>
      <c r="AJ15" s="28" t="str">
        <f t="shared" si="2"/>
        <v/>
      </c>
      <c r="AK15" s="28" t="str">
        <f t="shared" si="3"/>
        <v/>
      </c>
      <c r="AL15" s="28" t="str">
        <f t="shared" si="4"/>
        <v/>
      </c>
      <c r="AM15" s="28" t="str">
        <f t="shared" si="5"/>
        <v/>
      </c>
      <c r="AN15" s="90"/>
      <c r="AO15" s="90"/>
      <c r="AP15" s="90"/>
      <c r="AQ15" s="91"/>
      <c r="AR15" s="91"/>
    </row>
    <row r="16" spans="1:44" x14ac:dyDescent="0.35">
      <c r="A16" s="97">
        <f>ข้อมูลนักเรียน!$D15</f>
        <v>13</v>
      </c>
      <c r="B16" s="93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6" s="655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95" t="str">
        <f t="shared" si="1"/>
        <v/>
      </c>
      <c r="AJ16" s="28" t="str">
        <f t="shared" si="2"/>
        <v/>
      </c>
      <c r="AK16" s="28" t="str">
        <f t="shared" si="3"/>
        <v/>
      </c>
      <c r="AL16" s="28" t="str">
        <f t="shared" si="4"/>
        <v/>
      </c>
      <c r="AM16" s="28" t="str">
        <f t="shared" si="5"/>
        <v/>
      </c>
      <c r="AN16" s="90"/>
      <c r="AO16" s="90"/>
      <c r="AP16" s="90"/>
      <c r="AQ16" s="91"/>
      <c r="AR16" s="91"/>
    </row>
    <row r="17" spans="1:44" x14ac:dyDescent="0.35">
      <c r="A17" s="97">
        <f>ข้อมูลนักเรียน!$D16</f>
        <v>14</v>
      </c>
      <c r="B17" s="93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7" s="655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95" t="str">
        <f t="shared" si="1"/>
        <v/>
      </c>
      <c r="AJ17" s="28" t="str">
        <f t="shared" si="2"/>
        <v/>
      </c>
      <c r="AK17" s="28" t="str">
        <f t="shared" si="3"/>
        <v/>
      </c>
      <c r="AL17" s="28" t="str">
        <f t="shared" si="4"/>
        <v/>
      </c>
      <c r="AM17" s="28" t="str">
        <f t="shared" si="5"/>
        <v/>
      </c>
      <c r="AN17" s="90"/>
      <c r="AO17" s="90"/>
      <c r="AP17" s="90"/>
      <c r="AQ17" s="91"/>
      <c r="AR17" s="91"/>
    </row>
    <row r="18" spans="1:44" x14ac:dyDescent="0.35">
      <c r="A18" s="97">
        <f>ข้อมูลนักเรียน!$D17</f>
        <v>15</v>
      </c>
      <c r="B18" s="93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18" s="655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95" t="str">
        <f t="shared" si="1"/>
        <v/>
      </c>
      <c r="AJ18" s="28" t="str">
        <f t="shared" si="2"/>
        <v/>
      </c>
      <c r="AK18" s="28" t="str">
        <f t="shared" si="3"/>
        <v/>
      </c>
      <c r="AL18" s="28" t="str">
        <f t="shared" si="4"/>
        <v/>
      </c>
      <c r="AM18" s="28" t="str">
        <f t="shared" si="5"/>
        <v/>
      </c>
      <c r="AN18" s="90"/>
      <c r="AO18" s="90"/>
      <c r="AP18" s="90"/>
      <c r="AQ18" s="91"/>
      <c r="AR18" s="91"/>
    </row>
    <row r="19" spans="1:44" x14ac:dyDescent="0.35">
      <c r="A19" s="97">
        <f>ข้อมูลนักเรียน!$D18</f>
        <v>16</v>
      </c>
      <c r="B19" s="93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19" s="655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95" t="str">
        <f t="shared" si="1"/>
        <v/>
      </c>
      <c r="AJ19" s="28" t="str">
        <f t="shared" si="2"/>
        <v/>
      </c>
      <c r="AK19" s="28" t="str">
        <f t="shared" si="3"/>
        <v/>
      </c>
      <c r="AL19" s="28" t="str">
        <f t="shared" si="4"/>
        <v/>
      </c>
      <c r="AM19" s="28" t="str">
        <f t="shared" si="5"/>
        <v/>
      </c>
      <c r="AN19" s="90"/>
      <c r="AO19" s="90"/>
      <c r="AP19" s="90"/>
      <c r="AQ19" s="91"/>
      <c r="AR19" s="91"/>
    </row>
    <row r="20" spans="1:44" x14ac:dyDescent="0.35">
      <c r="A20" s="97">
        <f>ข้อมูลนักเรียน!$D19</f>
        <v>17</v>
      </c>
      <c r="B20" s="93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0" s="655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95" t="str">
        <f t="shared" si="1"/>
        <v/>
      </c>
      <c r="AJ20" s="28" t="str">
        <f t="shared" si="2"/>
        <v/>
      </c>
      <c r="AK20" s="28" t="str">
        <f t="shared" si="3"/>
        <v/>
      </c>
      <c r="AL20" s="28" t="str">
        <f t="shared" si="4"/>
        <v/>
      </c>
      <c r="AM20" s="28" t="str">
        <f t="shared" si="5"/>
        <v/>
      </c>
      <c r="AN20" s="90"/>
      <c r="AO20" s="90"/>
      <c r="AP20" s="90"/>
      <c r="AQ20" s="91"/>
      <c r="AR20" s="91"/>
    </row>
    <row r="21" spans="1:44" x14ac:dyDescent="0.35">
      <c r="A21" s="97">
        <f>ข้อมูลนักเรียน!$D20</f>
        <v>18</v>
      </c>
      <c r="B21" s="93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1" s="655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95" t="str">
        <f t="shared" si="1"/>
        <v/>
      </c>
      <c r="AJ21" s="28" t="str">
        <f t="shared" si="2"/>
        <v/>
      </c>
      <c r="AK21" s="28" t="str">
        <f t="shared" si="3"/>
        <v/>
      </c>
      <c r="AL21" s="28" t="str">
        <f t="shared" si="4"/>
        <v/>
      </c>
      <c r="AM21" s="28" t="str">
        <f t="shared" si="5"/>
        <v/>
      </c>
      <c r="AN21" s="90"/>
      <c r="AO21" s="90"/>
      <c r="AP21" s="90"/>
      <c r="AQ21" s="91"/>
      <c r="AR21" s="91"/>
    </row>
    <row r="22" spans="1:44" x14ac:dyDescent="0.35">
      <c r="A22" s="97">
        <f>ข้อมูลนักเรียน!$D21</f>
        <v>19</v>
      </c>
      <c r="B22" s="93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2" s="655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95" t="str">
        <f t="shared" si="1"/>
        <v/>
      </c>
      <c r="AJ22" s="28" t="str">
        <f t="shared" si="2"/>
        <v/>
      </c>
      <c r="AK22" s="28" t="str">
        <f t="shared" si="3"/>
        <v/>
      </c>
      <c r="AL22" s="28" t="str">
        <f t="shared" si="4"/>
        <v/>
      </c>
      <c r="AM22" s="28" t="str">
        <f t="shared" si="5"/>
        <v/>
      </c>
      <c r="AN22" s="90"/>
      <c r="AO22" s="90"/>
      <c r="AP22" s="90"/>
      <c r="AQ22" s="91"/>
      <c r="AR22" s="91"/>
    </row>
    <row r="23" spans="1:44" x14ac:dyDescent="0.35">
      <c r="A23" s="97">
        <f>ข้อมูลนักเรียน!$D22</f>
        <v>20</v>
      </c>
      <c r="B23" s="93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3" s="655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95" t="str">
        <f t="shared" si="1"/>
        <v/>
      </c>
      <c r="AJ23" s="28" t="str">
        <f t="shared" si="2"/>
        <v/>
      </c>
      <c r="AK23" s="28" t="str">
        <f t="shared" si="3"/>
        <v/>
      </c>
      <c r="AL23" s="28" t="str">
        <f t="shared" si="4"/>
        <v/>
      </c>
      <c r="AM23" s="28" t="str">
        <f t="shared" si="5"/>
        <v/>
      </c>
      <c r="AN23" s="90"/>
      <c r="AO23" s="90"/>
      <c r="AP23" s="90"/>
      <c r="AQ23" s="91"/>
      <c r="AR23" s="91"/>
    </row>
    <row r="24" spans="1:44" x14ac:dyDescent="0.35">
      <c r="A24" s="97">
        <f>ข้อมูลนักเรียน!$D23</f>
        <v>21</v>
      </c>
      <c r="B24" s="93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4" s="655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95" t="str">
        <f t="shared" si="1"/>
        <v/>
      </c>
      <c r="AJ24" s="28" t="str">
        <f t="shared" si="2"/>
        <v/>
      </c>
      <c r="AK24" s="28" t="str">
        <f t="shared" si="3"/>
        <v/>
      </c>
      <c r="AL24" s="28" t="str">
        <f t="shared" si="4"/>
        <v/>
      </c>
      <c r="AM24" s="28" t="str">
        <f t="shared" si="5"/>
        <v/>
      </c>
      <c r="AN24" s="90"/>
      <c r="AO24" s="90"/>
      <c r="AP24" s="90"/>
      <c r="AQ24" s="91"/>
      <c r="AR24" s="91"/>
    </row>
    <row r="25" spans="1:44" x14ac:dyDescent="0.35">
      <c r="A25" s="97">
        <f>ข้อมูลนักเรียน!$D24</f>
        <v>22</v>
      </c>
      <c r="B25" s="93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5" s="65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95" t="str">
        <f t="shared" si="1"/>
        <v/>
      </c>
      <c r="AJ25" s="28" t="str">
        <f t="shared" si="2"/>
        <v/>
      </c>
      <c r="AK25" s="28" t="str">
        <f t="shared" si="3"/>
        <v/>
      </c>
      <c r="AL25" s="28" t="str">
        <f t="shared" si="4"/>
        <v/>
      </c>
      <c r="AM25" s="28" t="str">
        <f t="shared" si="5"/>
        <v/>
      </c>
      <c r="AN25" s="90"/>
      <c r="AO25" s="90"/>
      <c r="AP25" s="90"/>
      <c r="AQ25" s="91"/>
      <c r="AR25" s="91"/>
    </row>
    <row r="26" spans="1:44" x14ac:dyDescent="0.35">
      <c r="A26" s="97">
        <f>ข้อมูลนักเรียน!$D25</f>
        <v>23</v>
      </c>
      <c r="B26" s="93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6" s="655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95" t="str">
        <f t="shared" si="1"/>
        <v/>
      </c>
      <c r="AJ26" s="28" t="str">
        <f t="shared" si="2"/>
        <v/>
      </c>
      <c r="AK26" s="28" t="str">
        <f t="shared" si="3"/>
        <v/>
      </c>
      <c r="AL26" s="28" t="str">
        <f t="shared" si="4"/>
        <v/>
      </c>
      <c r="AM26" s="28" t="str">
        <f t="shared" si="5"/>
        <v/>
      </c>
      <c r="AN26" s="90"/>
      <c r="AO26" s="90"/>
      <c r="AP26" s="90"/>
      <c r="AQ26" s="91"/>
      <c r="AR26" s="91"/>
    </row>
    <row r="27" spans="1:44" x14ac:dyDescent="0.35">
      <c r="A27" s="97">
        <f>ข้อมูลนักเรียน!$D26</f>
        <v>24</v>
      </c>
      <c r="B27" s="93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7" s="655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95" t="str">
        <f t="shared" si="1"/>
        <v/>
      </c>
      <c r="AJ27" s="28" t="str">
        <f t="shared" si="2"/>
        <v/>
      </c>
      <c r="AK27" s="28" t="str">
        <f t="shared" si="3"/>
        <v/>
      </c>
      <c r="AL27" s="28" t="str">
        <f t="shared" si="4"/>
        <v/>
      </c>
      <c r="AM27" s="28" t="str">
        <f t="shared" si="5"/>
        <v/>
      </c>
      <c r="AN27" s="90"/>
      <c r="AO27" s="90"/>
      <c r="AP27" s="90"/>
      <c r="AQ27" s="91"/>
      <c r="AR27" s="91"/>
    </row>
    <row r="28" spans="1:44" x14ac:dyDescent="0.35">
      <c r="A28" s="97">
        <f>ข้อมูลนักเรียน!$D27</f>
        <v>25</v>
      </c>
      <c r="B28" s="93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28" s="655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95" t="str">
        <f t="shared" si="1"/>
        <v/>
      </c>
      <c r="AJ28" s="28" t="str">
        <f t="shared" si="2"/>
        <v/>
      </c>
      <c r="AK28" s="28" t="str">
        <f t="shared" si="3"/>
        <v/>
      </c>
      <c r="AL28" s="28" t="str">
        <f t="shared" si="4"/>
        <v/>
      </c>
      <c r="AM28" s="28" t="str">
        <f t="shared" si="5"/>
        <v/>
      </c>
      <c r="AN28" s="90"/>
      <c r="AO28" s="90"/>
      <c r="AP28" s="90"/>
      <c r="AQ28" s="91"/>
      <c r="AR28" s="91"/>
    </row>
    <row r="29" spans="1:44" x14ac:dyDescent="0.35">
      <c r="A29" s="97">
        <f>ข้อมูลนักเรียน!$D28</f>
        <v>26</v>
      </c>
      <c r="B29" s="93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29" s="65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95" t="str">
        <f t="shared" si="1"/>
        <v/>
      </c>
      <c r="AJ29" s="28" t="str">
        <f t="shared" si="2"/>
        <v/>
      </c>
      <c r="AK29" s="28" t="str">
        <f t="shared" si="3"/>
        <v/>
      </c>
      <c r="AL29" s="28" t="str">
        <f t="shared" si="4"/>
        <v/>
      </c>
      <c r="AM29" s="28" t="str">
        <f t="shared" si="5"/>
        <v/>
      </c>
      <c r="AN29" s="90"/>
      <c r="AO29" s="90"/>
      <c r="AP29" s="90"/>
      <c r="AQ29" s="91"/>
      <c r="AR29" s="91"/>
    </row>
    <row r="30" spans="1:44" x14ac:dyDescent="0.35">
      <c r="A30" s="97">
        <f>ข้อมูลนักเรียน!$D29</f>
        <v>27</v>
      </c>
      <c r="B30" s="93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0" s="65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95" t="str">
        <f t="shared" si="1"/>
        <v/>
      </c>
      <c r="AJ30" s="28" t="str">
        <f t="shared" si="2"/>
        <v/>
      </c>
      <c r="AK30" s="28" t="str">
        <f t="shared" si="3"/>
        <v/>
      </c>
      <c r="AL30" s="28" t="str">
        <f t="shared" si="4"/>
        <v/>
      </c>
      <c r="AM30" s="28" t="str">
        <f t="shared" si="5"/>
        <v/>
      </c>
      <c r="AN30" s="90"/>
      <c r="AO30" s="90"/>
      <c r="AP30" s="90"/>
      <c r="AQ30" s="91"/>
      <c r="AR30" s="91"/>
    </row>
    <row r="31" spans="1:44" x14ac:dyDescent="0.35">
      <c r="A31" s="97">
        <f>ข้อมูลนักเรียน!$D30</f>
        <v>28</v>
      </c>
      <c r="B31" s="93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1" s="655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95" t="str">
        <f t="shared" si="1"/>
        <v/>
      </c>
      <c r="AJ31" s="28" t="str">
        <f t="shared" si="2"/>
        <v/>
      </c>
      <c r="AK31" s="28" t="str">
        <f t="shared" si="3"/>
        <v/>
      </c>
      <c r="AL31" s="28" t="str">
        <f t="shared" si="4"/>
        <v/>
      </c>
      <c r="AM31" s="28" t="str">
        <f t="shared" si="5"/>
        <v/>
      </c>
      <c r="AN31" s="90"/>
      <c r="AO31" s="90"/>
      <c r="AP31" s="90"/>
      <c r="AQ31" s="91"/>
      <c r="AR31" s="91"/>
    </row>
    <row r="32" spans="1:44" x14ac:dyDescent="0.35">
      <c r="A32" s="97">
        <f>ข้อมูลนักเรียน!$D31</f>
        <v>29</v>
      </c>
      <c r="B32" s="93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2" s="655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95" t="str">
        <f t="shared" si="1"/>
        <v/>
      </c>
      <c r="AJ32" s="28" t="str">
        <f t="shared" si="2"/>
        <v/>
      </c>
      <c r="AK32" s="28" t="str">
        <f t="shared" si="3"/>
        <v/>
      </c>
      <c r="AL32" s="28" t="str">
        <f t="shared" si="4"/>
        <v/>
      </c>
      <c r="AM32" s="28" t="str">
        <f t="shared" si="5"/>
        <v/>
      </c>
      <c r="AN32" s="90"/>
      <c r="AO32" s="90"/>
      <c r="AP32" s="90"/>
      <c r="AQ32" s="91"/>
      <c r="AR32" s="91"/>
    </row>
    <row r="33" spans="1:44" x14ac:dyDescent="0.35">
      <c r="A33" s="97">
        <f>ข้อมูลนักเรียน!$D32</f>
        <v>30</v>
      </c>
      <c r="B33" s="93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3" s="655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95" t="str">
        <f t="shared" si="1"/>
        <v/>
      </c>
      <c r="AJ33" s="28" t="str">
        <f t="shared" si="2"/>
        <v/>
      </c>
      <c r="AK33" s="28" t="str">
        <f t="shared" si="3"/>
        <v/>
      </c>
      <c r="AL33" s="28" t="str">
        <f t="shared" si="4"/>
        <v/>
      </c>
      <c r="AM33" s="28" t="str">
        <f t="shared" si="5"/>
        <v/>
      </c>
      <c r="AN33" s="90"/>
      <c r="AO33" s="90"/>
      <c r="AP33" s="90"/>
      <c r="AQ33" s="91"/>
      <c r="AR33" s="91"/>
    </row>
    <row r="34" spans="1:44" x14ac:dyDescent="0.35">
      <c r="A34" s="97">
        <f>ข้อมูลนักเรียน!$D33</f>
        <v>31</v>
      </c>
      <c r="B34" s="93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4" s="655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95" t="str">
        <f t="shared" si="1"/>
        <v/>
      </c>
      <c r="AJ34" s="28" t="str">
        <f t="shared" si="2"/>
        <v/>
      </c>
      <c r="AK34" s="28" t="str">
        <f t="shared" si="3"/>
        <v/>
      </c>
      <c r="AL34" s="28" t="str">
        <f t="shared" si="4"/>
        <v/>
      </c>
      <c r="AM34" s="28" t="str">
        <f t="shared" si="5"/>
        <v/>
      </c>
      <c r="AN34" s="90"/>
      <c r="AO34" s="90"/>
      <c r="AP34" s="90"/>
      <c r="AQ34" s="91"/>
      <c r="AR34" s="91"/>
    </row>
    <row r="35" spans="1:44" x14ac:dyDescent="0.35">
      <c r="A35" s="97">
        <f>ข้อมูลนักเรียน!$D34</f>
        <v>32</v>
      </c>
      <c r="B35" s="93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5" s="655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95" t="str">
        <f t="shared" si="1"/>
        <v/>
      </c>
      <c r="AJ35" s="28" t="str">
        <f t="shared" si="2"/>
        <v/>
      </c>
      <c r="AK35" s="28" t="str">
        <f t="shared" si="3"/>
        <v/>
      </c>
      <c r="AL35" s="28" t="str">
        <f t="shared" si="4"/>
        <v/>
      </c>
      <c r="AM35" s="28" t="str">
        <f t="shared" si="5"/>
        <v/>
      </c>
      <c r="AN35" s="90"/>
      <c r="AO35" s="90"/>
      <c r="AP35" s="90"/>
      <c r="AQ35" s="91"/>
      <c r="AR35" s="91"/>
    </row>
    <row r="36" spans="1:44" x14ac:dyDescent="0.35">
      <c r="A36" s="97">
        <f>ข้อมูลนักเรียน!$D35</f>
        <v>33</v>
      </c>
      <c r="B36" s="93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6" s="655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95" t="str">
        <f t="shared" si="1"/>
        <v/>
      </c>
      <c r="AJ36" s="28" t="str">
        <f t="shared" si="2"/>
        <v/>
      </c>
      <c r="AK36" s="28" t="str">
        <f t="shared" si="3"/>
        <v/>
      </c>
      <c r="AL36" s="28" t="str">
        <f t="shared" si="4"/>
        <v/>
      </c>
      <c r="AM36" s="28" t="str">
        <f t="shared" si="5"/>
        <v/>
      </c>
      <c r="AN36" s="90"/>
      <c r="AO36" s="90"/>
      <c r="AP36" s="90"/>
      <c r="AQ36" s="91"/>
      <c r="AR36" s="91"/>
    </row>
    <row r="37" spans="1:44" x14ac:dyDescent="0.35">
      <c r="A37" s="97">
        <f>ข้อมูลนักเรียน!$D36</f>
        <v>34</v>
      </c>
      <c r="B37" s="93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7" s="655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95" t="str">
        <f t="shared" si="1"/>
        <v/>
      </c>
      <c r="AJ37" s="28" t="str">
        <f t="shared" si="2"/>
        <v/>
      </c>
      <c r="AK37" s="28" t="str">
        <f t="shared" si="3"/>
        <v/>
      </c>
      <c r="AL37" s="28" t="str">
        <f t="shared" si="4"/>
        <v/>
      </c>
      <c r="AM37" s="28" t="str">
        <f t="shared" si="5"/>
        <v/>
      </c>
      <c r="AN37" s="90"/>
      <c r="AO37" s="90"/>
      <c r="AP37" s="90"/>
      <c r="AQ37" s="91"/>
      <c r="AR37" s="91"/>
    </row>
    <row r="38" spans="1:44" x14ac:dyDescent="0.35">
      <c r="A38" s="97">
        <f>ข้อมูลนักเรียน!$D37</f>
        <v>35</v>
      </c>
      <c r="B38" s="93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38" s="65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95" t="str">
        <f t="shared" si="1"/>
        <v/>
      </c>
      <c r="AJ38" s="28" t="str">
        <f t="shared" si="2"/>
        <v/>
      </c>
      <c r="AK38" s="28" t="str">
        <f t="shared" si="3"/>
        <v/>
      </c>
      <c r="AL38" s="28" t="str">
        <f t="shared" si="4"/>
        <v/>
      </c>
      <c r="AM38" s="28" t="str">
        <f t="shared" si="5"/>
        <v/>
      </c>
      <c r="AN38" s="90"/>
      <c r="AO38" s="90"/>
      <c r="AP38" s="90"/>
      <c r="AQ38" s="91"/>
      <c r="AR38" s="91"/>
    </row>
    <row r="39" spans="1:44" x14ac:dyDescent="0.35">
      <c r="A39" s="97">
        <f>ข้อมูลนักเรียน!$D38</f>
        <v>36</v>
      </c>
      <c r="B39" s="93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39" s="65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95" t="str">
        <f t="shared" si="1"/>
        <v/>
      </c>
      <c r="AJ39" s="28" t="str">
        <f t="shared" si="2"/>
        <v/>
      </c>
      <c r="AK39" s="28" t="str">
        <f t="shared" si="3"/>
        <v/>
      </c>
      <c r="AL39" s="28" t="str">
        <f t="shared" si="4"/>
        <v/>
      </c>
      <c r="AM39" s="28" t="str">
        <f t="shared" si="5"/>
        <v/>
      </c>
      <c r="AN39" s="90"/>
      <c r="AO39" s="90"/>
      <c r="AP39" s="90"/>
      <c r="AQ39" s="91"/>
      <c r="AR39" s="91"/>
    </row>
    <row r="40" spans="1:44" x14ac:dyDescent="0.35">
      <c r="A40" s="97">
        <f>ข้อมูลนักเรียน!$D39</f>
        <v>37</v>
      </c>
      <c r="B40" s="93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0" s="65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95" t="str">
        <f t="shared" si="1"/>
        <v/>
      </c>
      <c r="AJ40" s="28" t="str">
        <f t="shared" si="2"/>
        <v/>
      </c>
      <c r="AK40" s="28" t="str">
        <f t="shared" si="3"/>
        <v/>
      </c>
      <c r="AL40" s="28" t="str">
        <f t="shared" si="4"/>
        <v/>
      </c>
      <c r="AM40" s="28" t="str">
        <f t="shared" si="5"/>
        <v/>
      </c>
      <c r="AN40" s="90"/>
      <c r="AO40" s="90"/>
      <c r="AP40" s="90"/>
      <c r="AQ40" s="91"/>
      <c r="AR40" s="91"/>
    </row>
    <row r="41" spans="1:44" x14ac:dyDescent="0.35">
      <c r="A41" s="97">
        <f>ข้อมูลนักเรียน!$D40</f>
        <v>38</v>
      </c>
      <c r="B41" s="93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1" s="65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95" t="str">
        <f t="shared" si="1"/>
        <v/>
      </c>
      <c r="AJ41" s="28" t="str">
        <f t="shared" si="2"/>
        <v/>
      </c>
      <c r="AK41" s="28" t="str">
        <f t="shared" si="3"/>
        <v/>
      </c>
      <c r="AL41" s="28" t="str">
        <f t="shared" si="4"/>
        <v/>
      </c>
      <c r="AM41" s="28" t="str">
        <f t="shared" si="5"/>
        <v/>
      </c>
      <c r="AN41" s="90"/>
      <c r="AO41" s="90"/>
      <c r="AP41" s="90"/>
      <c r="AQ41" s="91"/>
      <c r="AR41" s="91"/>
    </row>
    <row r="42" spans="1:44" x14ac:dyDescent="0.35">
      <c r="A42" s="97">
        <f>ข้อมูลนักเรียน!$D41</f>
        <v>39</v>
      </c>
      <c r="B42" s="93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2" s="65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95" t="str">
        <f t="shared" si="1"/>
        <v/>
      </c>
      <c r="AJ42" s="28" t="str">
        <f t="shared" si="2"/>
        <v/>
      </c>
      <c r="AK42" s="28" t="str">
        <f t="shared" si="3"/>
        <v/>
      </c>
      <c r="AL42" s="28" t="str">
        <f t="shared" si="4"/>
        <v/>
      </c>
      <c r="AM42" s="28" t="str">
        <f t="shared" si="5"/>
        <v/>
      </c>
      <c r="AN42" s="90"/>
      <c r="AO42" s="90"/>
      <c r="AP42" s="90"/>
      <c r="AQ42" s="91"/>
      <c r="AR42" s="91"/>
    </row>
    <row r="43" spans="1:44" x14ac:dyDescent="0.35">
      <c r="A43" s="97">
        <f>ข้อมูลนักเรียน!$D42</f>
        <v>40</v>
      </c>
      <c r="B43" s="93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3" s="65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95" t="str">
        <f t="shared" si="1"/>
        <v/>
      </c>
      <c r="AJ43" s="28" t="str">
        <f t="shared" si="2"/>
        <v/>
      </c>
      <c r="AK43" s="28" t="str">
        <f t="shared" si="3"/>
        <v/>
      </c>
      <c r="AL43" s="28" t="str">
        <f t="shared" si="4"/>
        <v/>
      </c>
      <c r="AM43" s="28" t="str">
        <f t="shared" si="5"/>
        <v/>
      </c>
      <c r="AN43" s="90"/>
      <c r="AO43" s="90"/>
      <c r="AP43" s="90"/>
      <c r="AQ43" s="91"/>
      <c r="AR43" s="91"/>
    </row>
    <row r="44" spans="1:44" x14ac:dyDescent="0.35">
      <c r="A44" s="97">
        <f>ข้อมูลนักเรียน!$D43</f>
        <v>41</v>
      </c>
      <c r="B44" s="93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4" s="65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95" t="str">
        <f t="shared" si="1"/>
        <v/>
      </c>
      <c r="AJ44" s="28" t="str">
        <f t="shared" si="2"/>
        <v/>
      </c>
      <c r="AK44" s="28" t="str">
        <f t="shared" si="3"/>
        <v/>
      </c>
      <c r="AL44" s="28" t="str">
        <f t="shared" si="4"/>
        <v/>
      </c>
      <c r="AM44" s="28" t="str">
        <f t="shared" si="5"/>
        <v/>
      </c>
      <c r="AN44" s="90"/>
      <c r="AO44" s="90"/>
      <c r="AP44" s="90"/>
      <c r="AQ44" s="91"/>
      <c r="AR44" s="91"/>
    </row>
    <row r="45" spans="1:44" x14ac:dyDescent="0.35">
      <c r="A45" s="97">
        <f>ข้อมูลนักเรียน!$D44</f>
        <v>42</v>
      </c>
      <c r="B45" s="93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5" s="65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95" t="str">
        <f t="shared" si="1"/>
        <v/>
      </c>
      <c r="AJ45" s="28" t="str">
        <f t="shared" si="2"/>
        <v/>
      </c>
      <c r="AK45" s="28" t="str">
        <f t="shared" si="3"/>
        <v/>
      </c>
      <c r="AL45" s="28" t="str">
        <f t="shared" si="4"/>
        <v/>
      </c>
      <c r="AM45" s="28" t="str">
        <f t="shared" si="5"/>
        <v/>
      </c>
      <c r="AN45" s="90"/>
      <c r="AO45" s="90"/>
      <c r="AP45" s="90"/>
      <c r="AQ45" s="91"/>
      <c r="AR45" s="91"/>
    </row>
    <row r="46" spans="1:44" x14ac:dyDescent="0.35">
      <c r="A46" s="97">
        <f>ข้อมูลนักเรียน!$D45</f>
        <v>43</v>
      </c>
      <c r="B46" s="93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6" s="65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95" t="str">
        <f t="shared" si="1"/>
        <v/>
      </c>
      <c r="AJ46" s="28" t="str">
        <f t="shared" si="2"/>
        <v/>
      </c>
      <c r="AK46" s="28" t="str">
        <f t="shared" si="3"/>
        <v/>
      </c>
      <c r="AL46" s="28" t="str">
        <f t="shared" si="4"/>
        <v/>
      </c>
      <c r="AM46" s="28" t="str">
        <f t="shared" si="5"/>
        <v/>
      </c>
      <c r="AN46" s="90"/>
      <c r="AO46" s="90"/>
      <c r="AP46" s="90"/>
      <c r="AQ46" s="91"/>
      <c r="AR46" s="91"/>
    </row>
    <row r="47" spans="1:44" x14ac:dyDescent="0.35">
      <c r="A47" s="97">
        <f>ข้อมูลนักเรียน!$D46</f>
        <v>44</v>
      </c>
      <c r="B47" s="93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7" s="65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95" t="str">
        <f t="shared" si="1"/>
        <v/>
      </c>
      <c r="AJ47" s="28" t="str">
        <f t="shared" si="2"/>
        <v/>
      </c>
      <c r="AK47" s="28" t="str">
        <f t="shared" si="3"/>
        <v/>
      </c>
      <c r="AL47" s="28" t="str">
        <f t="shared" si="4"/>
        <v/>
      </c>
      <c r="AM47" s="28" t="str">
        <f t="shared" si="5"/>
        <v/>
      </c>
      <c r="AN47" s="90"/>
      <c r="AO47" s="90"/>
      <c r="AP47" s="90"/>
      <c r="AQ47" s="91"/>
      <c r="AR47" s="91"/>
    </row>
    <row r="48" spans="1:44" x14ac:dyDescent="0.35">
      <c r="A48" s="97">
        <f>ข้อมูลนักเรียน!$D47</f>
        <v>45</v>
      </c>
      <c r="B48" s="93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48" s="65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95" t="str">
        <f t="shared" si="1"/>
        <v/>
      </c>
      <c r="AJ48" s="28" t="str">
        <f t="shared" si="2"/>
        <v/>
      </c>
      <c r="AK48" s="28" t="str">
        <f t="shared" si="3"/>
        <v/>
      </c>
      <c r="AL48" s="28" t="str">
        <f t="shared" si="4"/>
        <v/>
      </c>
      <c r="AM48" s="28" t="str">
        <f t="shared" si="5"/>
        <v/>
      </c>
      <c r="AN48" s="90"/>
      <c r="AO48" s="90"/>
      <c r="AP48" s="90"/>
      <c r="AQ48" s="91"/>
      <c r="AR48" s="91"/>
    </row>
    <row r="49" spans="1:44" x14ac:dyDescent="0.35">
      <c r="A49" s="97">
        <f>ข้อมูลนักเรียน!$D48</f>
        <v>46</v>
      </c>
      <c r="B49" s="93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49" s="65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95" t="str">
        <f t="shared" si="1"/>
        <v/>
      </c>
      <c r="AJ49" s="28" t="str">
        <f t="shared" si="2"/>
        <v/>
      </c>
      <c r="AK49" s="28" t="str">
        <f t="shared" si="3"/>
        <v/>
      </c>
      <c r="AL49" s="28" t="str">
        <f t="shared" si="4"/>
        <v/>
      </c>
      <c r="AM49" s="28" t="str">
        <f t="shared" si="5"/>
        <v/>
      </c>
      <c r="AN49" s="90"/>
      <c r="AO49" s="90"/>
      <c r="AP49" s="90"/>
      <c r="AQ49" s="91"/>
      <c r="AR49" s="91"/>
    </row>
    <row r="50" spans="1:44" x14ac:dyDescent="0.35">
      <c r="A50" s="97">
        <f>ข้อมูลนักเรียน!$D49</f>
        <v>47</v>
      </c>
      <c r="B50" s="93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0" s="65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95" t="str">
        <f t="shared" si="1"/>
        <v/>
      </c>
      <c r="AJ50" s="28" t="str">
        <f t="shared" si="2"/>
        <v/>
      </c>
      <c r="AK50" s="28" t="str">
        <f t="shared" si="3"/>
        <v/>
      </c>
      <c r="AL50" s="28" t="str">
        <f t="shared" si="4"/>
        <v/>
      </c>
      <c r="AM50" s="28" t="str">
        <f t="shared" si="5"/>
        <v/>
      </c>
      <c r="AN50" s="90"/>
      <c r="AO50" s="90"/>
      <c r="AP50" s="90"/>
      <c r="AQ50" s="91"/>
      <c r="AR50" s="91"/>
    </row>
    <row r="51" spans="1:44" x14ac:dyDescent="0.35">
      <c r="A51" s="97">
        <f>ข้อมูลนักเรียน!$D50</f>
        <v>48</v>
      </c>
      <c r="B51" s="93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1" s="65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95" t="str">
        <f t="shared" si="1"/>
        <v/>
      </c>
      <c r="AJ51" s="28" t="str">
        <f t="shared" si="2"/>
        <v/>
      </c>
      <c r="AK51" s="28" t="str">
        <f t="shared" si="3"/>
        <v/>
      </c>
      <c r="AL51" s="28" t="str">
        <f t="shared" si="4"/>
        <v/>
      </c>
      <c r="AM51" s="28" t="str">
        <f t="shared" si="5"/>
        <v/>
      </c>
      <c r="AN51" s="90"/>
      <c r="AO51" s="90"/>
      <c r="AP51" s="90"/>
      <c r="AQ51" s="91"/>
      <c r="AR51" s="91"/>
    </row>
    <row r="52" spans="1:44" x14ac:dyDescent="0.35">
      <c r="A52" s="97">
        <f>ข้อมูลนักเรียน!$D51</f>
        <v>49</v>
      </c>
      <c r="B52" s="93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2" s="65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95" t="str">
        <f t="shared" si="1"/>
        <v/>
      </c>
      <c r="AJ52" s="28" t="str">
        <f t="shared" si="2"/>
        <v/>
      </c>
      <c r="AK52" s="28" t="str">
        <f t="shared" si="3"/>
        <v/>
      </c>
      <c r="AL52" s="28" t="str">
        <f t="shared" si="4"/>
        <v/>
      </c>
      <c r="AM52" s="28" t="str">
        <f t="shared" si="5"/>
        <v/>
      </c>
      <c r="AN52" s="90"/>
      <c r="AO52" s="90"/>
      <c r="AP52" s="90"/>
      <c r="AQ52" s="91"/>
      <c r="AR52" s="91"/>
    </row>
    <row r="53" spans="1:44" x14ac:dyDescent="0.35">
      <c r="A53" s="97">
        <f>ข้อมูลนักเรียน!$D52</f>
        <v>50</v>
      </c>
      <c r="B53" s="93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3" s="65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95" t="str">
        <f t="shared" si="1"/>
        <v/>
      </c>
      <c r="AJ53" s="28" t="str">
        <f t="shared" si="2"/>
        <v/>
      </c>
      <c r="AK53" s="28" t="str">
        <f t="shared" si="3"/>
        <v/>
      </c>
      <c r="AL53" s="28" t="str">
        <f t="shared" si="4"/>
        <v/>
      </c>
      <c r="AM53" s="28" t="str">
        <f t="shared" si="5"/>
        <v/>
      </c>
      <c r="AN53" s="90"/>
      <c r="AO53" s="90"/>
      <c r="AP53" s="90"/>
      <c r="AQ53" s="91"/>
      <c r="AR53" s="91"/>
    </row>
    <row r="54" spans="1:44" x14ac:dyDescent="0.35">
      <c r="A54" s="97">
        <f>ข้อมูลนักเรียน!$D53</f>
        <v>51</v>
      </c>
      <c r="B54" s="93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4" s="65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95" t="str">
        <f t="shared" si="1"/>
        <v/>
      </c>
      <c r="AJ54" s="28" t="str">
        <f t="shared" si="2"/>
        <v/>
      </c>
      <c r="AK54" s="28" t="str">
        <f t="shared" si="3"/>
        <v/>
      </c>
      <c r="AL54" s="28" t="str">
        <f t="shared" si="4"/>
        <v/>
      </c>
      <c r="AM54" s="28" t="str">
        <f t="shared" si="5"/>
        <v/>
      </c>
      <c r="AN54" s="90"/>
      <c r="AO54" s="90"/>
      <c r="AP54" s="90"/>
      <c r="AQ54" s="91"/>
      <c r="AR54" s="91"/>
    </row>
    <row r="55" spans="1:44" x14ac:dyDescent="0.35">
      <c r="A55" s="97">
        <f>ข้อมูลนักเรียน!$D54</f>
        <v>52</v>
      </c>
      <c r="B55" s="93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5" s="65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95" t="str">
        <f t="shared" si="1"/>
        <v/>
      </c>
      <c r="AJ55" s="28" t="str">
        <f t="shared" si="2"/>
        <v/>
      </c>
      <c r="AK55" s="28" t="str">
        <f t="shared" si="3"/>
        <v/>
      </c>
      <c r="AL55" s="28" t="str">
        <f t="shared" si="4"/>
        <v/>
      </c>
      <c r="AM55" s="28" t="str">
        <f t="shared" si="5"/>
        <v/>
      </c>
      <c r="AN55" s="90"/>
      <c r="AO55" s="90"/>
      <c r="AP55" s="90"/>
      <c r="AQ55" s="91"/>
      <c r="AR55" s="91"/>
    </row>
    <row r="56" spans="1:44" x14ac:dyDescent="0.35">
      <c r="A56" s="97">
        <f>ข้อมูลนักเรียน!$D55</f>
        <v>53</v>
      </c>
      <c r="B56" s="93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6" s="65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95" t="str">
        <f t="shared" si="1"/>
        <v/>
      </c>
      <c r="AJ56" s="28" t="str">
        <f t="shared" si="2"/>
        <v/>
      </c>
      <c r="AK56" s="28" t="str">
        <f t="shared" si="3"/>
        <v/>
      </c>
      <c r="AL56" s="28" t="str">
        <f t="shared" si="4"/>
        <v/>
      </c>
      <c r="AM56" s="28" t="str">
        <f t="shared" si="5"/>
        <v/>
      </c>
      <c r="AN56" s="90"/>
      <c r="AO56" s="90"/>
      <c r="AP56" s="90"/>
      <c r="AQ56" s="91"/>
      <c r="AR56" s="91"/>
    </row>
    <row r="57" spans="1:44" x14ac:dyDescent="0.35">
      <c r="A57" s="97">
        <f>ข้อมูลนักเรียน!$D56</f>
        <v>54</v>
      </c>
      <c r="B57" s="93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7" s="65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95" t="str">
        <f t="shared" si="1"/>
        <v/>
      </c>
      <c r="AJ57" s="28" t="str">
        <f t="shared" si="2"/>
        <v/>
      </c>
      <c r="AK57" s="28" t="str">
        <f t="shared" si="3"/>
        <v/>
      </c>
      <c r="AL57" s="28" t="str">
        <f t="shared" si="4"/>
        <v/>
      </c>
      <c r="AM57" s="28" t="str">
        <f t="shared" si="5"/>
        <v/>
      </c>
      <c r="AN57" s="90"/>
      <c r="AO57" s="90"/>
      <c r="AP57" s="90"/>
      <c r="AQ57" s="91"/>
      <c r="AR57" s="91"/>
    </row>
    <row r="58" spans="1:44" x14ac:dyDescent="0.35">
      <c r="A58" s="97">
        <f>ข้อมูลนักเรียน!$D57</f>
        <v>55</v>
      </c>
      <c r="B58" s="93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58" s="655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95" t="str">
        <f t="shared" si="1"/>
        <v/>
      </c>
      <c r="AJ58" s="28" t="str">
        <f t="shared" si="2"/>
        <v/>
      </c>
      <c r="AK58" s="28" t="str">
        <f t="shared" si="3"/>
        <v/>
      </c>
      <c r="AL58" s="28" t="str">
        <f t="shared" si="4"/>
        <v/>
      </c>
      <c r="AM58" s="28" t="str">
        <f t="shared" si="5"/>
        <v/>
      </c>
      <c r="AN58" s="90"/>
      <c r="AO58" s="90"/>
      <c r="AP58" s="90"/>
      <c r="AQ58" s="91"/>
      <c r="AR58" s="91"/>
    </row>
    <row r="59" spans="1:44" x14ac:dyDescent="0.35">
      <c r="A59" s="97">
        <f>ข้อมูลนักเรียน!$D58</f>
        <v>56</v>
      </c>
      <c r="B59" s="93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59" s="655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95" t="str">
        <f t="shared" si="1"/>
        <v/>
      </c>
      <c r="AJ59" s="28" t="str">
        <f t="shared" si="2"/>
        <v/>
      </c>
      <c r="AK59" s="28" t="str">
        <f t="shared" si="3"/>
        <v/>
      </c>
      <c r="AL59" s="28" t="str">
        <f t="shared" si="4"/>
        <v/>
      </c>
      <c r="AM59" s="28" t="str">
        <f t="shared" si="5"/>
        <v/>
      </c>
      <c r="AN59" s="90"/>
      <c r="AO59" s="90"/>
      <c r="AP59" s="90"/>
      <c r="AQ59" s="91"/>
      <c r="AR59" s="91"/>
    </row>
    <row r="60" spans="1:44" x14ac:dyDescent="0.35">
      <c r="A60" s="97">
        <f>ข้อมูลนักเรียน!$D59</f>
        <v>57</v>
      </c>
      <c r="B60" s="93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0" s="655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95" t="str">
        <f t="shared" si="1"/>
        <v/>
      </c>
      <c r="AJ60" s="28" t="str">
        <f t="shared" si="2"/>
        <v/>
      </c>
      <c r="AK60" s="28" t="str">
        <f t="shared" si="3"/>
        <v/>
      </c>
      <c r="AL60" s="28" t="str">
        <f t="shared" si="4"/>
        <v/>
      </c>
      <c r="AM60" s="28" t="str">
        <f t="shared" si="5"/>
        <v/>
      </c>
      <c r="AN60" s="90"/>
      <c r="AO60" s="90"/>
      <c r="AP60" s="90"/>
      <c r="AQ60" s="91"/>
      <c r="AR60" s="91"/>
    </row>
    <row r="61" spans="1:44" x14ac:dyDescent="0.35">
      <c r="A61" s="97">
        <f>ข้อมูลนักเรียน!$D60</f>
        <v>58</v>
      </c>
      <c r="B61" s="93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1" s="655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95" t="str">
        <f t="shared" si="1"/>
        <v/>
      </c>
      <c r="AJ61" s="28" t="str">
        <f t="shared" si="2"/>
        <v/>
      </c>
      <c r="AK61" s="28" t="str">
        <f t="shared" si="3"/>
        <v/>
      </c>
      <c r="AL61" s="28" t="str">
        <f t="shared" si="4"/>
        <v/>
      </c>
      <c r="AM61" s="28" t="str">
        <f t="shared" si="5"/>
        <v/>
      </c>
      <c r="AN61" s="90"/>
      <c r="AO61" s="90"/>
      <c r="AP61" s="90"/>
      <c r="AQ61" s="91"/>
      <c r="AR61" s="91"/>
    </row>
    <row r="62" spans="1:44" x14ac:dyDescent="0.35">
      <c r="A62" s="97">
        <f>ข้อมูลนักเรียน!$D61</f>
        <v>59</v>
      </c>
      <c r="B62" s="93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2" s="655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95" t="str">
        <f t="shared" si="1"/>
        <v/>
      </c>
      <c r="AJ62" s="28" t="str">
        <f t="shared" si="2"/>
        <v/>
      </c>
      <c r="AK62" s="28" t="str">
        <f t="shared" si="3"/>
        <v/>
      </c>
      <c r="AL62" s="28" t="str">
        <f t="shared" si="4"/>
        <v/>
      </c>
      <c r="AM62" s="28" t="str">
        <f t="shared" si="5"/>
        <v/>
      </c>
      <c r="AN62" s="90"/>
      <c r="AO62" s="90"/>
      <c r="AP62" s="90"/>
      <c r="AQ62" s="91"/>
      <c r="AR62" s="91"/>
    </row>
    <row r="63" spans="1:44" x14ac:dyDescent="0.35">
      <c r="A63" s="97">
        <f>ข้อมูลนักเรียน!$D62</f>
        <v>60</v>
      </c>
      <c r="B63" s="93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3" s="65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95" t="str">
        <f t="shared" si="1"/>
        <v/>
      </c>
      <c r="AJ63" s="28" t="str">
        <f t="shared" si="2"/>
        <v/>
      </c>
      <c r="AK63" s="28" t="str">
        <f t="shared" si="3"/>
        <v/>
      </c>
      <c r="AL63" s="28" t="str">
        <f t="shared" si="4"/>
        <v/>
      </c>
      <c r="AM63" s="28" t="str">
        <f t="shared" si="5"/>
        <v/>
      </c>
      <c r="AN63" s="90"/>
      <c r="AO63" s="90"/>
      <c r="AP63" s="90"/>
      <c r="AQ63" s="91"/>
      <c r="AR63" s="91"/>
    </row>
    <row r="64" spans="1:44" x14ac:dyDescent="0.35">
      <c r="A64" s="641" t="s">
        <v>156</v>
      </c>
      <c r="B64" s="642"/>
      <c r="C64" s="643"/>
      <c r="D64" s="644"/>
      <c r="E64" s="645"/>
      <c r="F64" s="645"/>
      <c r="G64" s="645"/>
      <c r="H64" s="645"/>
      <c r="I64" s="645"/>
      <c r="J64" s="645"/>
      <c r="K64" s="645"/>
      <c r="L64" s="645"/>
      <c r="M64" s="645"/>
      <c r="N64" s="645"/>
      <c r="O64" s="645"/>
      <c r="P64" s="645"/>
      <c r="Q64" s="645"/>
      <c r="R64" s="645"/>
      <c r="S64" s="645"/>
      <c r="T64" s="645"/>
      <c r="U64" s="645"/>
      <c r="V64" s="645"/>
      <c r="W64" s="645"/>
      <c r="X64" s="645"/>
      <c r="Y64" s="645"/>
      <c r="Z64" s="645"/>
      <c r="AA64" s="645"/>
      <c r="AB64" s="645"/>
      <c r="AC64" s="645"/>
      <c r="AD64" s="645"/>
      <c r="AE64" s="645"/>
      <c r="AF64" s="645"/>
      <c r="AG64" s="645"/>
      <c r="AH64" s="645"/>
      <c r="AI64" s="646"/>
      <c r="AJ64" s="647"/>
      <c r="AK64" s="648"/>
      <c r="AL64" s="648"/>
      <c r="AM64" s="649"/>
      <c r="AN64" s="90"/>
      <c r="AO64" s="90"/>
      <c r="AP64" s="90"/>
      <c r="AQ64" s="91"/>
      <c r="AR64" s="91"/>
    </row>
  </sheetData>
  <protectedRanges>
    <protectedRange sqref="D4:AH63 D64" name="ช่วง1_1"/>
    <protectedRange sqref="AO1" name="ช่วง4"/>
    <protectedRange sqref="D3:AH3" name="ช่วง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509" priority="9" operator="equal">
      <formula>"ข"</formula>
    </cfRule>
    <cfRule type="cellIs" dxfId="1508" priority="10" operator="equal">
      <formula>"ล"</formula>
    </cfRule>
    <cfRule type="cellIs" dxfId="1507" priority="11" operator="equal">
      <formula>"ป"</formula>
    </cfRule>
    <cfRule type="cellIs" dxfId="1506" priority="12" operator="equal">
      <formula>"/"</formula>
    </cfRule>
  </conditionalFormatting>
  <conditionalFormatting sqref="D3:AH3">
    <cfRule type="cellIs" dxfId="1505" priority="1" operator="equal">
      <formula>"อา"</formula>
    </cfRule>
    <cfRule type="cellIs" dxfId="1504" priority="2" operator="equal">
      <formula>"อา"</formula>
    </cfRule>
    <cfRule type="cellIs" dxfId="1503" priority="3" operator="equal">
      <formula>"ส"</formula>
    </cfRule>
    <cfRule type="cellIs" dxfId="1502" priority="4" operator="equal">
      <formula>"ศ"</formula>
    </cfRule>
    <cfRule type="cellIs" dxfId="1501" priority="5" operator="equal">
      <formula>"พฤ"</formula>
    </cfRule>
    <cfRule type="cellIs" dxfId="1500" priority="6" operator="equal">
      <formula>"พ"</formula>
    </cfRule>
    <cfRule type="cellIs" dxfId="1499" priority="7" operator="equal">
      <formula>"อ"</formula>
    </cfRule>
    <cfRule type="cellIs" dxfId="1498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E896A8D-ED41-4416-B3F0-3BE86FEB3375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5D3990C4-F12C-4B06-A291-E36520F76FA5}">
          <x14:formula1>
            <xm:f>รายการ!$K$2:$K$37</xm:f>
          </x14:formula1>
          <xm:sqref>AO1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9878-B3DF-419C-AEEC-926334030FD1}">
  <sheetPr codeName="Sheet14">
    <tabColor rgb="FF7030A0"/>
  </sheetPr>
  <dimension ref="A1:AR64"/>
  <sheetViews>
    <sheetView workbookViewId="0">
      <pane xSplit="2" ySplit="3" topLeftCell="AF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92" customWidth="1"/>
    <col min="2" max="2" width="30.375" style="92" customWidth="1"/>
    <col min="3" max="3" width="5.375" style="92" customWidth="1"/>
    <col min="4" max="34" width="3.625" style="92" customWidth="1"/>
    <col min="35" max="35" width="9" style="92"/>
    <col min="36" max="39" width="5.625" style="92" customWidth="1"/>
    <col min="40" max="40" width="9" style="92"/>
    <col min="41" max="41" width="22.5" style="92" customWidth="1"/>
    <col min="42" max="43" width="9" style="92"/>
    <col min="44" max="44" width="7.75" style="92" customWidth="1"/>
    <col min="45" max="16384" width="9" style="92"/>
  </cols>
  <sheetData>
    <row r="1" spans="1:44" ht="23.25" x14ac:dyDescent="0.35">
      <c r="A1" s="605" t="s">
        <v>28</v>
      </c>
      <c r="B1" s="605" t="s">
        <v>157</v>
      </c>
      <c r="C1" s="650" t="s">
        <v>159</v>
      </c>
      <c r="D1" s="651"/>
      <c r="E1" s="651"/>
      <c r="F1" s="651"/>
      <c r="G1" s="652">
        <f>ตั้งค่าเดือน!$C$6</f>
        <v>1</v>
      </c>
      <c r="H1" s="653"/>
      <c r="I1" s="658" t="s">
        <v>36</v>
      </c>
      <c r="J1" s="659"/>
      <c r="K1" s="660"/>
      <c r="L1" s="661" t="str">
        <f>ตั้งค่าเดือน!$B$6</f>
        <v>กันยายน</v>
      </c>
      <c r="M1" s="652"/>
      <c r="N1" s="652"/>
      <c r="O1" s="652"/>
      <c r="P1" s="652"/>
      <c r="Q1" s="652"/>
      <c r="R1" s="653"/>
      <c r="S1" s="658" t="s">
        <v>158</v>
      </c>
      <c r="T1" s="660"/>
      <c r="U1" s="661">
        <f>ตั้งค่าเดือน!$D$6</f>
        <v>2565</v>
      </c>
      <c r="V1" s="652"/>
      <c r="W1" s="652"/>
      <c r="X1" s="653"/>
      <c r="Y1" s="667"/>
      <c r="Z1" s="668"/>
      <c r="AA1" s="668"/>
      <c r="AB1" s="668"/>
      <c r="AC1" s="668"/>
      <c r="AD1" s="668"/>
      <c r="AE1" s="668"/>
      <c r="AF1" s="668"/>
      <c r="AG1" s="668"/>
      <c r="AH1" s="669"/>
      <c r="AI1" s="670" t="s">
        <v>155</v>
      </c>
      <c r="AJ1" s="664" t="s">
        <v>80</v>
      </c>
      <c r="AK1" s="665"/>
      <c r="AL1" s="665"/>
      <c r="AM1" s="666"/>
      <c r="AN1" s="469" t="s">
        <v>179</v>
      </c>
      <c r="AO1" s="465" t="s">
        <v>177</v>
      </c>
      <c r="AP1" s="453" t="str">
        <f>_xlfn.IFNA(IF(VLOOKUP(AO1,รายการ!$K$1:$L$37,2,FALSE)="","",HYPERLINK("#" &amp; VLOOKUP(AO1,รายการ!$K$1:$L$37,2,FALSE)  &amp; "","คลิก")),"")</f>
        <v>คลิก</v>
      </c>
      <c r="AQ1" s="91"/>
      <c r="AR1" s="91"/>
    </row>
    <row r="2" spans="1:44" x14ac:dyDescent="0.35">
      <c r="A2" s="606"/>
      <c r="B2" s="606"/>
      <c r="C2" s="10" t="s">
        <v>50</v>
      </c>
      <c r="D2" s="96">
        <v>1</v>
      </c>
      <c r="E2" s="96">
        <f>D2+1</f>
        <v>2</v>
      </c>
      <c r="F2" s="96">
        <f t="shared" ref="F2:AG2" si="0">E2+1</f>
        <v>3</v>
      </c>
      <c r="G2" s="96">
        <f t="shared" si="0"/>
        <v>4</v>
      </c>
      <c r="H2" s="96">
        <f t="shared" si="0"/>
        <v>5</v>
      </c>
      <c r="I2" s="96">
        <f t="shared" si="0"/>
        <v>6</v>
      </c>
      <c r="J2" s="96">
        <f t="shared" si="0"/>
        <v>7</v>
      </c>
      <c r="K2" s="96">
        <f t="shared" si="0"/>
        <v>8</v>
      </c>
      <c r="L2" s="96">
        <f t="shared" si="0"/>
        <v>9</v>
      </c>
      <c r="M2" s="96">
        <f t="shared" si="0"/>
        <v>10</v>
      </c>
      <c r="N2" s="96">
        <f t="shared" si="0"/>
        <v>11</v>
      </c>
      <c r="O2" s="96">
        <f t="shared" si="0"/>
        <v>12</v>
      </c>
      <c r="P2" s="96">
        <f t="shared" si="0"/>
        <v>13</v>
      </c>
      <c r="Q2" s="96">
        <f t="shared" si="0"/>
        <v>14</v>
      </c>
      <c r="R2" s="96">
        <f t="shared" si="0"/>
        <v>15</v>
      </c>
      <c r="S2" s="96">
        <f t="shared" si="0"/>
        <v>16</v>
      </c>
      <c r="T2" s="96">
        <f t="shared" si="0"/>
        <v>17</v>
      </c>
      <c r="U2" s="96">
        <f t="shared" si="0"/>
        <v>18</v>
      </c>
      <c r="V2" s="96">
        <f t="shared" si="0"/>
        <v>19</v>
      </c>
      <c r="W2" s="96">
        <f t="shared" si="0"/>
        <v>20</v>
      </c>
      <c r="X2" s="96">
        <f t="shared" si="0"/>
        <v>21</v>
      </c>
      <c r="Y2" s="96">
        <f t="shared" si="0"/>
        <v>22</v>
      </c>
      <c r="Z2" s="96">
        <f t="shared" si="0"/>
        <v>23</v>
      </c>
      <c r="AA2" s="96">
        <f t="shared" si="0"/>
        <v>24</v>
      </c>
      <c r="AB2" s="96">
        <f t="shared" si="0"/>
        <v>25</v>
      </c>
      <c r="AC2" s="96">
        <f t="shared" si="0"/>
        <v>26</v>
      </c>
      <c r="AD2" s="96">
        <f t="shared" si="0"/>
        <v>27</v>
      </c>
      <c r="AE2" s="96">
        <f t="shared" si="0"/>
        <v>28</v>
      </c>
      <c r="AF2" s="96">
        <f t="shared" si="0"/>
        <v>29</v>
      </c>
      <c r="AG2" s="96">
        <f t="shared" si="0"/>
        <v>30</v>
      </c>
      <c r="AH2" s="96">
        <f>AG2+1</f>
        <v>31</v>
      </c>
      <c r="AI2" s="671"/>
      <c r="AJ2" s="662" t="str">
        <f>L1</f>
        <v>กันยายน</v>
      </c>
      <c r="AK2" s="662"/>
      <c r="AL2" s="662"/>
      <c r="AM2" s="663"/>
      <c r="AN2" s="90"/>
      <c r="AO2" s="90"/>
      <c r="AP2" s="90"/>
      <c r="AQ2" s="91"/>
      <c r="AR2" s="91"/>
    </row>
    <row r="3" spans="1:44" ht="28.5" customHeight="1" x14ac:dyDescent="0.35">
      <c r="A3" s="657"/>
      <c r="B3" s="657"/>
      <c r="C3" s="10" t="s">
        <v>51</v>
      </c>
      <c r="D3" s="497" t="str">
        <f>IF(ปฏิทินการศึกษา!C8="","",ปฏิทินการศึกษา!C8)</f>
        <v>พฤ</v>
      </c>
      <c r="E3" s="497" t="str">
        <f>IF(ปฏิทินการศึกษา!D8="","",ปฏิทินการศึกษา!D8)</f>
        <v>ศ</v>
      </c>
      <c r="F3" s="497" t="str">
        <f>IF(ปฏิทินการศึกษา!E8="","",ปฏิทินการศึกษา!E8)</f>
        <v/>
      </c>
      <c r="G3" s="497" t="str">
        <f>IF(ปฏิทินการศึกษา!F8="","",ปฏิทินการศึกษา!F8)</f>
        <v/>
      </c>
      <c r="H3" s="497" t="str">
        <f>IF(ปฏิทินการศึกษา!G8="","",ปฏิทินการศึกษา!G8)</f>
        <v>จ</v>
      </c>
      <c r="I3" s="497" t="str">
        <f>IF(ปฏิทินการศึกษา!H8="","",ปฏิทินการศึกษา!H8)</f>
        <v>อ</v>
      </c>
      <c r="J3" s="497" t="str">
        <f>IF(ปฏิทินการศึกษา!I8="","",ปฏิทินการศึกษา!I8)</f>
        <v>พ</v>
      </c>
      <c r="K3" s="497" t="str">
        <f>IF(ปฏิทินการศึกษา!J8="","",ปฏิทินการศึกษา!J8)</f>
        <v>พฤ</v>
      </c>
      <c r="L3" s="497" t="str">
        <f>IF(ปฏิทินการศึกษา!K8="","",ปฏิทินการศึกษา!K8)</f>
        <v>ศ</v>
      </c>
      <c r="M3" s="497" t="str">
        <f>IF(ปฏิทินการศึกษา!L8="","",ปฏิทินการศึกษา!L8)</f>
        <v/>
      </c>
      <c r="N3" s="497" t="str">
        <f>IF(ปฏิทินการศึกษา!M8="","",ปฏิทินการศึกษา!M8)</f>
        <v/>
      </c>
      <c r="O3" s="497" t="str">
        <f>IF(ปฏิทินการศึกษา!N8="","",ปฏิทินการศึกษา!N8)</f>
        <v>จ</v>
      </c>
      <c r="P3" s="497" t="str">
        <f>IF(ปฏิทินการศึกษา!O8="","",ปฏิทินการศึกษา!O8)</f>
        <v>อ</v>
      </c>
      <c r="Q3" s="497" t="str">
        <f>IF(ปฏิทินการศึกษา!P8="","",ปฏิทินการศึกษา!P8)</f>
        <v>พ</v>
      </c>
      <c r="R3" s="497" t="str">
        <f>IF(ปฏิทินการศึกษา!Q8="","",ปฏิทินการศึกษา!Q8)</f>
        <v>พฤ</v>
      </c>
      <c r="S3" s="497" t="str">
        <f>IF(ปฏิทินการศึกษา!R8="","",ปฏิทินการศึกษา!R8)</f>
        <v>ศ</v>
      </c>
      <c r="T3" s="497" t="str">
        <f>IF(ปฏิทินการศึกษา!S8="","",ปฏิทินการศึกษา!S8)</f>
        <v/>
      </c>
      <c r="U3" s="497" t="str">
        <f>IF(ปฏิทินการศึกษา!T8="","",ปฏิทินการศึกษา!T8)</f>
        <v/>
      </c>
      <c r="V3" s="497" t="str">
        <f>IF(ปฏิทินการศึกษา!U8="","",ปฏิทินการศึกษา!U8)</f>
        <v>จ</v>
      </c>
      <c r="W3" s="497" t="str">
        <f>IF(ปฏิทินการศึกษา!V8="","",ปฏิทินการศึกษา!V8)</f>
        <v>อ</v>
      </c>
      <c r="X3" s="497" t="str">
        <f>IF(ปฏิทินการศึกษา!W8="","",ปฏิทินการศึกษา!W8)</f>
        <v>พ</v>
      </c>
      <c r="Y3" s="497" t="str">
        <f>IF(ปฏิทินการศึกษา!X8="","",ปฏิทินการศึกษา!X8)</f>
        <v>พฤ</v>
      </c>
      <c r="Z3" s="497" t="str">
        <f>IF(ปฏิทินการศึกษา!Y8="","",ปฏิทินการศึกษา!Y8)</f>
        <v>ศ</v>
      </c>
      <c r="AA3" s="497" t="str">
        <f>IF(ปฏิทินการศึกษา!Z8="","",ปฏิทินการศึกษา!Z8)</f>
        <v/>
      </c>
      <c r="AB3" s="497" t="str">
        <f>IF(ปฏิทินการศึกษา!AA8="","",ปฏิทินการศึกษา!AA8)</f>
        <v/>
      </c>
      <c r="AC3" s="497" t="str">
        <f>IF(ปฏิทินการศึกษา!AB8="","",ปฏิทินการศึกษา!AB8)</f>
        <v>จ</v>
      </c>
      <c r="AD3" s="497" t="str">
        <f>IF(ปฏิทินการศึกษา!AC8="","",ปฏิทินการศึกษา!AC8)</f>
        <v>อ</v>
      </c>
      <c r="AE3" s="497" t="str">
        <f>IF(ปฏิทินการศึกษา!AD8="","",ปฏิทินการศึกษา!AD8)</f>
        <v>พ</v>
      </c>
      <c r="AF3" s="497" t="str">
        <f>IF(ปฏิทินการศึกษา!AE8="","",ปฏิทินการศึกษา!AE8)</f>
        <v>พฤ</v>
      </c>
      <c r="AG3" s="497" t="str">
        <f>IF(ปฏิทินการศึกษา!AF8="","",ปฏิทินการศึกษา!AF8)</f>
        <v>ศ</v>
      </c>
      <c r="AH3" s="497" t="str">
        <f>IF(ปฏิทินการศึกษา!AG8="","",ปฏิทินการศึกษา!AG8)</f>
        <v/>
      </c>
      <c r="AI3" s="94">
        <f>COUNTA(D3:AH3)-COUNTIF(D3:AH3,"")</f>
        <v>22</v>
      </c>
      <c r="AJ3" s="21" t="s">
        <v>79</v>
      </c>
      <c r="AK3" s="22" t="s">
        <v>76</v>
      </c>
      <c r="AL3" s="23" t="s">
        <v>77</v>
      </c>
      <c r="AM3" s="24" t="s">
        <v>78</v>
      </c>
      <c r="AN3" s="90"/>
      <c r="AO3" s="90"/>
      <c r="AP3" s="90"/>
      <c r="AQ3" s="91"/>
      <c r="AR3" s="91"/>
    </row>
    <row r="4" spans="1:44" x14ac:dyDescent="0.35">
      <c r="A4" s="97">
        <f>ข้อมูลนักเรียน!$D3</f>
        <v>1</v>
      </c>
      <c r="B4" s="93" t="str">
        <f>IF(ข้อมูลนักเรียน!H3="","",ข้อมูลนักเรียน!G3&amp;ข้อมูลนักเรียน!H3&amp; "  " &amp; ข้อมูลนักเรียน!I3)</f>
        <v/>
      </c>
      <c r="C4" s="65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95" t="str">
        <f>IF(B4="","",COUNTIF(D4:AH4,"/"))</f>
        <v/>
      </c>
      <c r="AJ4" s="28" t="str">
        <f>IF(B4="","",COUNTIF(D4:AH4,"/"))</f>
        <v/>
      </c>
      <c r="AK4" s="28" t="str">
        <f>IF(B4="","",COUNTIF(D4:AH4,"ป"))</f>
        <v/>
      </c>
      <c r="AL4" s="28" t="str">
        <f>IF(B4="","",COUNTIF(D4:AH4,"ล"))</f>
        <v/>
      </c>
      <c r="AM4" s="28" t="str">
        <f>IF(B4="","",COUNTIF(D4:AH4,"ข"))</f>
        <v/>
      </c>
      <c r="AN4" s="90"/>
      <c r="AO4" s="90"/>
      <c r="AP4" s="90"/>
      <c r="AQ4" s="91"/>
      <c r="AR4" s="91"/>
    </row>
    <row r="5" spans="1:44" x14ac:dyDescent="0.35">
      <c r="A5" s="97">
        <f>ข้อมูลนักเรียน!$D4</f>
        <v>2</v>
      </c>
      <c r="B5" s="93" t="str">
        <f>IF(ข้อมูลนักเรียน!H4="","",ข้อมูลนักเรียน!G4&amp;ข้อมูลนักเรียน!H4&amp; "  " &amp; ข้อมูลนักเรียน!I4)</f>
        <v/>
      </c>
      <c r="C5" s="655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95" t="str">
        <f t="shared" ref="AI5:AI63" si="1">IF(B5="","",COUNTIF(D5:AH5,"/"))</f>
        <v/>
      </c>
      <c r="AJ5" s="28" t="str">
        <f t="shared" ref="AJ5:AJ63" si="2">IF(B5="","",COUNTIF(D5:AH5,"/"))</f>
        <v/>
      </c>
      <c r="AK5" s="28" t="str">
        <f t="shared" ref="AK5:AK63" si="3">IF(B5="","",COUNTIF(D5:AH5,"ป"))</f>
        <v/>
      </c>
      <c r="AL5" s="28" t="str">
        <f t="shared" ref="AL5:AL63" si="4">IF(B5="","",COUNTIF(D5:AH5,"ล"))</f>
        <v/>
      </c>
      <c r="AM5" s="28" t="str">
        <f t="shared" ref="AM5:AM63" si="5">IF(B5="","",COUNTIF(D5:AH5,"ข"))</f>
        <v/>
      </c>
      <c r="AN5" s="90"/>
      <c r="AO5" s="90"/>
      <c r="AP5" s="90"/>
      <c r="AQ5" s="91"/>
      <c r="AR5" s="91"/>
    </row>
    <row r="6" spans="1:44" x14ac:dyDescent="0.35">
      <c r="A6" s="97">
        <f>ข้อมูลนักเรียน!$D5</f>
        <v>3</v>
      </c>
      <c r="B6" s="93" t="str">
        <f>IF(ข้อมูลนักเรียน!H5="","",ข้อมูลนักเรียน!G5&amp;ข้อมูลนักเรียน!H5&amp; "  " &amp; ข้อมูลนักเรียน!I5)</f>
        <v/>
      </c>
      <c r="C6" s="655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95" t="str">
        <f t="shared" si="1"/>
        <v/>
      </c>
      <c r="AJ6" s="28" t="str">
        <f t="shared" si="2"/>
        <v/>
      </c>
      <c r="AK6" s="28" t="str">
        <f t="shared" si="3"/>
        <v/>
      </c>
      <c r="AL6" s="28" t="str">
        <f t="shared" si="4"/>
        <v/>
      </c>
      <c r="AM6" s="28" t="str">
        <f t="shared" si="5"/>
        <v/>
      </c>
      <c r="AN6" s="90"/>
      <c r="AO6" s="90"/>
      <c r="AP6" s="90"/>
      <c r="AQ6" s="91"/>
      <c r="AR6" s="91"/>
    </row>
    <row r="7" spans="1:44" x14ac:dyDescent="0.35">
      <c r="A7" s="97">
        <f>ข้อมูลนักเรียน!$D6</f>
        <v>4</v>
      </c>
      <c r="B7" s="93" t="str">
        <f>IF(ข้อมูลนักเรียน!H6="","",ข้อมูลนักเรียน!G6&amp;ข้อมูลนักเรียน!H6&amp; "  " &amp; ข้อมูลนักเรียน!I6)</f>
        <v/>
      </c>
      <c r="C7" s="655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95" t="str">
        <f t="shared" si="1"/>
        <v/>
      </c>
      <c r="AJ7" s="28" t="str">
        <f t="shared" si="2"/>
        <v/>
      </c>
      <c r="AK7" s="28" t="str">
        <f t="shared" si="3"/>
        <v/>
      </c>
      <c r="AL7" s="28" t="str">
        <f t="shared" si="4"/>
        <v/>
      </c>
      <c r="AM7" s="28" t="str">
        <f t="shared" si="5"/>
        <v/>
      </c>
      <c r="AN7" s="90"/>
      <c r="AO7" s="90"/>
      <c r="AP7" s="90"/>
      <c r="AQ7" s="91"/>
      <c r="AR7" s="91"/>
    </row>
    <row r="8" spans="1:44" x14ac:dyDescent="0.35">
      <c r="A8" s="97">
        <f>ข้อมูลนักเรียน!$D7</f>
        <v>5</v>
      </c>
      <c r="B8" s="93" t="str">
        <f>IF(ข้อมูลนักเรียน!H7="","",ข้อมูลนักเรียน!G7&amp;ข้อมูลนักเรียน!H7&amp; "  " &amp; ข้อมูลนักเรียน!I7)</f>
        <v/>
      </c>
      <c r="C8" s="65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95" t="str">
        <f t="shared" si="1"/>
        <v/>
      </c>
      <c r="AJ8" s="28" t="str">
        <f t="shared" si="2"/>
        <v/>
      </c>
      <c r="AK8" s="28" t="str">
        <f t="shared" si="3"/>
        <v/>
      </c>
      <c r="AL8" s="28" t="str">
        <f t="shared" si="4"/>
        <v/>
      </c>
      <c r="AM8" s="28" t="str">
        <f t="shared" si="5"/>
        <v/>
      </c>
      <c r="AN8" s="90"/>
      <c r="AO8" s="90"/>
      <c r="AP8" s="90"/>
      <c r="AQ8" s="91"/>
      <c r="AR8" s="91"/>
    </row>
    <row r="9" spans="1:44" x14ac:dyDescent="0.35">
      <c r="A9" s="97">
        <f>ข้อมูลนักเรียน!$D8</f>
        <v>6</v>
      </c>
      <c r="B9" s="93" t="str">
        <f>IF(ข้อมูลนักเรียน!H8="","",ข้อมูลนักเรียน!G8&amp;ข้อมูลนักเรียน!H8&amp; "  " &amp; ข้อมูลนักเรียน!I8)</f>
        <v/>
      </c>
      <c r="C9" s="65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95" t="str">
        <f t="shared" si="1"/>
        <v/>
      </c>
      <c r="AJ9" s="28" t="str">
        <f t="shared" si="2"/>
        <v/>
      </c>
      <c r="AK9" s="28" t="str">
        <f t="shared" si="3"/>
        <v/>
      </c>
      <c r="AL9" s="28" t="str">
        <f t="shared" si="4"/>
        <v/>
      </c>
      <c r="AM9" s="28" t="str">
        <f t="shared" si="5"/>
        <v/>
      </c>
      <c r="AN9" s="90"/>
      <c r="AO9" s="90"/>
      <c r="AP9" s="90"/>
      <c r="AQ9" s="91"/>
      <c r="AR9" s="91"/>
    </row>
    <row r="10" spans="1:44" x14ac:dyDescent="0.35">
      <c r="A10" s="97">
        <f>ข้อมูลนักเรียน!$D9</f>
        <v>7</v>
      </c>
      <c r="B10" s="93" t="str">
        <f>IF(ข้อมูลนักเรียน!H9="","",ข้อมูลนักเรียน!G9&amp;ข้อมูลนักเรียน!H9&amp; "  " &amp; ข้อมูลนักเรียน!I9)</f>
        <v/>
      </c>
      <c r="C10" s="655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95" t="str">
        <f t="shared" si="1"/>
        <v/>
      </c>
      <c r="AJ10" s="28" t="str">
        <f t="shared" si="2"/>
        <v/>
      </c>
      <c r="AK10" s="28" t="str">
        <f t="shared" si="3"/>
        <v/>
      </c>
      <c r="AL10" s="28" t="str">
        <f t="shared" si="4"/>
        <v/>
      </c>
      <c r="AM10" s="28" t="str">
        <f t="shared" si="5"/>
        <v/>
      </c>
      <c r="AN10" s="90"/>
      <c r="AO10" s="90"/>
      <c r="AP10" s="90"/>
      <c r="AQ10" s="91"/>
      <c r="AR10" s="91"/>
    </row>
    <row r="11" spans="1:44" x14ac:dyDescent="0.35">
      <c r="A11" s="97">
        <f>ข้อมูลนักเรียน!$D10</f>
        <v>8</v>
      </c>
      <c r="B11" s="93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1" s="655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95" t="str">
        <f t="shared" si="1"/>
        <v/>
      </c>
      <c r="AJ11" s="28" t="str">
        <f t="shared" si="2"/>
        <v/>
      </c>
      <c r="AK11" s="28" t="str">
        <f t="shared" si="3"/>
        <v/>
      </c>
      <c r="AL11" s="28" t="str">
        <f t="shared" si="4"/>
        <v/>
      </c>
      <c r="AM11" s="28" t="str">
        <f t="shared" si="5"/>
        <v/>
      </c>
      <c r="AN11" s="90"/>
      <c r="AO11" s="90"/>
      <c r="AP11" s="90"/>
      <c r="AQ11" s="91"/>
      <c r="AR11" s="91"/>
    </row>
    <row r="12" spans="1:44" x14ac:dyDescent="0.35">
      <c r="A12" s="97">
        <f>ข้อมูลนักเรียน!$D11</f>
        <v>9</v>
      </c>
      <c r="B12" s="93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2" s="65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95" t="str">
        <f t="shared" si="1"/>
        <v/>
      </c>
      <c r="AJ12" s="28" t="str">
        <f t="shared" si="2"/>
        <v/>
      </c>
      <c r="AK12" s="28" t="str">
        <f t="shared" si="3"/>
        <v/>
      </c>
      <c r="AL12" s="28" t="str">
        <f t="shared" si="4"/>
        <v/>
      </c>
      <c r="AM12" s="28" t="str">
        <f t="shared" si="5"/>
        <v/>
      </c>
      <c r="AN12" s="90"/>
      <c r="AO12" s="90"/>
      <c r="AP12" s="90"/>
      <c r="AQ12" s="91"/>
      <c r="AR12" s="91"/>
    </row>
    <row r="13" spans="1:44" x14ac:dyDescent="0.35">
      <c r="A13" s="97">
        <f>ข้อมูลนักเรียน!$D12</f>
        <v>10</v>
      </c>
      <c r="B13" s="93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3" s="655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95" t="str">
        <f t="shared" si="1"/>
        <v/>
      </c>
      <c r="AJ13" s="28" t="str">
        <f t="shared" si="2"/>
        <v/>
      </c>
      <c r="AK13" s="28" t="str">
        <f t="shared" si="3"/>
        <v/>
      </c>
      <c r="AL13" s="28" t="str">
        <f t="shared" si="4"/>
        <v/>
      </c>
      <c r="AM13" s="28" t="str">
        <f t="shared" si="5"/>
        <v/>
      </c>
      <c r="AN13" s="90"/>
      <c r="AO13" s="90"/>
      <c r="AP13" s="90"/>
      <c r="AQ13" s="91"/>
      <c r="AR13" s="91"/>
    </row>
    <row r="14" spans="1:44" x14ac:dyDescent="0.35">
      <c r="A14" s="97">
        <f>ข้อมูลนักเรียน!$D13</f>
        <v>11</v>
      </c>
      <c r="B14" s="93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4" s="65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95" t="str">
        <f t="shared" si="1"/>
        <v/>
      </c>
      <c r="AJ14" s="28" t="str">
        <f t="shared" si="2"/>
        <v/>
      </c>
      <c r="AK14" s="28" t="str">
        <f t="shared" si="3"/>
        <v/>
      </c>
      <c r="AL14" s="28" t="str">
        <f t="shared" si="4"/>
        <v/>
      </c>
      <c r="AM14" s="28" t="str">
        <f t="shared" si="5"/>
        <v/>
      </c>
      <c r="AN14" s="90"/>
      <c r="AO14" s="90"/>
      <c r="AP14" s="90"/>
      <c r="AQ14" s="91"/>
      <c r="AR14" s="91"/>
    </row>
    <row r="15" spans="1:44" x14ac:dyDescent="0.35">
      <c r="A15" s="97">
        <f>ข้อมูลนักเรียน!$D14</f>
        <v>12</v>
      </c>
      <c r="B15" s="93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5" s="65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95" t="str">
        <f t="shared" si="1"/>
        <v/>
      </c>
      <c r="AJ15" s="28" t="str">
        <f t="shared" si="2"/>
        <v/>
      </c>
      <c r="AK15" s="28" t="str">
        <f t="shared" si="3"/>
        <v/>
      </c>
      <c r="AL15" s="28" t="str">
        <f t="shared" si="4"/>
        <v/>
      </c>
      <c r="AM15" s="28" t="str">
        <f t="shared" si="5"/>
        <v/>
      </c>
      <c r="AN15" s="90"/>
      <c r="AO15" s="90"/>
      <c r="AP15" s="90"/>
      <c r="AQ15" s="91"/>
      <c r="AR15" s="91"/>
    </row>
    <row r="16" spans="1:44" x14ac:dyDescent="0.35">
      <c r="A16" s="97">
        <f>ข้อมูลนักเรียน!$D15</f>
        <v>13</v>
      </c>
      <c r="B16" s="93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6" s="655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95" t="str">
        <f t="shared" si="1"/>
        <v/>
      </c>
      <c r="AJ16" s="28" t="str">
        <f t="shared" si="2"/>
        <v/>
      </c>
      <c r="AK16" s="28" t="str">
        <f t="shared" si="3"/>
        <v/>
      </c>
      <c r="AL16" s="28" t="str">
        <f t="shared" si="4"/>
        <v/>
      </c>
      <c r="AM16" s="28" t="str">
        <f t="shared" si="5"/>
        <v/>
      </c>
      <c r="AN16" s="90"/>
      <c r="AO16" s="90"/>
      <c r="AP16" s="90"/>
      <c r="AQ16" s="91"/>
      <c r="AR16" s="91"/>
    </row>
    <row r="17" spans="1:44" x14ac:dyDescent="0.35">
      <c r="A17" s="97">
        <f>ข้อมูลนักเรียน!$D16</f>
        <v>14</v>
      </c>
      <c r="B17" s="93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7" s="655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95" t="str">
        <f t="shared" si="1"/>
        <v/>
      </c>
      <c r="AJ17" s="28" t="str">
        <f t="shared" si="2"/>
        <v/>
      </c>
      <c r="AK17" s="28" t="str">
        <f t="shared" si="3"/>
        <v/>
      </c>
      <c r="AL17" s="28" t="str">
        <f t="shared" si="4"/>
        <v/>
      </c>
      <c r="AM17" s="28" t="str">
        <f t="shared" si="5"/>
        <v/>
      </c>
      <c r="AN17" s="90"/>
      <c r="AO17" s="90"/>
      <c r="AP17" s="90"/>
      <c r="AQ17" s="91"/>
      <c r="AR17" s="91"/>
    </row>
    <row r="18" spans="1:44" x14ac:dyDescent="0.35">
      <c r="A18" s="97">
        <f>ข้อมูลนักเรียน!$D17</f>
        <v>15</v>
      </c>
      <c r="B18" s="93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18" s="655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95" t="str">
        <f t="shared" si="1"/>
        <v/>
      </c>
      <c r="AJ18" s="28" t="str">
        <f t="shared" si="2"/>
        <v/>
      </c>
      <c r="AK18" s="28" t="str">
        <f t="shared" si="3"/>
        <v/>
      </c>
      <c r="AL18" s="28" t="str">
        <f t="shared" si="4"/>
        <v/>
      </c>
      <c r="AM18" s="28" t="str">
        <f t="shared" si="5"/>
        <v/>
      </c>
      <c r="AN18" s="90"/>
      <c r="AO18" s="90"/>
      <c r="AP18" s="90"/>
      <c r="AQ18" s="91"/>
      <c r="AR18" s="91"/>
    </row>
    <row r="19" spans="1:44" x14ac:dyDescent="0.35">
      <c r="A19" s="97">
        <f>ข้อมูลนักเรียน!$D18</f>
        <v>16</v>
      </c>
      <c r="B19" s="93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19" s="655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95" t="str">
        <f t="shared" si="1"/>
        <v/>
      </c>
      <c r="AJ19" s="28" t="str">
        <f t="shared" si="2"/>
        <v/>
      </c>
      <c r="AK19" s="28" t="str">
        <f t="shared" si="3"/>
        <v/>
      </c>
      <c r="AL19" s="28" t="str">
        <f t="shared" si="4"/>
        <v/>
      </c>
      <c r="AM19" s="28" t="str">
        <f t="shared" si="5"/>
        <v/>
      </c>
      <c r="AN19" s="90"/>
      <c r="AO19" s="90"/>
      <c r="AP19" s="90"/>
      <c r="AQ19" s="91"/>
      <c r="AR19" s="91"/>
    </row>
    <row r="20" spans="1:44" x14ac:dyDescent="0.35">
      <c r="A20" s="97">
        <f>ข้อมูลนักเรียน!$D19</f>
        <v>17</v>
      </c>
      <c r="B20" s="93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0" s="655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95" t="str">
        <f t="shared" si="1"/>
        <v/>
      </c>
      <c r="AJ20" s="28" t="str">
        <f t="shared" si="2"/>
        <v/>
      </c>
      <c r="AK20" s="28" t="str">
        <f t="shared" si="3"/>
        <v/>
      </c>
      <c r="AL20" s="28" t="str">
        <f t="shared" si="4"/>
        <v/>
      </c>
      <c r="AM20" s="28" t="str">
        <f t="shared" si="5"/>
        <v/>
      </c>
      <c r="AN20" s="90"/>
      <c r="AO20" s="90"/>
      <c r="AP20" s="90"/>
      <c r="AQ20" s="91"/>
      <c r="AR20" s="91"/>
    </row>
    <row r="21" spans="1:44" x14ac:dyDescent="0.35">
      <c r="A21" s="97">
        <f>ข้อมูลนักเรียน!$D20</f>
        <v>18</v>
      </c>
      <c r="B21" s="93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1" s="655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95" t="str">
        <f t="shared" si="1"/>
        <v/>
      </c>
      <c r="AJ21" s="28" t="str">
        <f t="shared" si="2"/>
        <v/>
      </c>
      <c r="AK21" s="28" t="str">
        <f t="shared" si="3"/>
        <v/>
      </c>
      <c r="AL21" s="28" t="str">
        <f t="shared" si="4"/>
        <v/>
      </c>
      <c r="AM21" s="28" t="str">
        <f t="shared" si="5"/>
        <v/>
      </c>
      <c r="AN21" s="90"/>
      <c r="AO21" s="90"/>
      <c r="AP21" s="90"/>
      <c r="AQ21" s="91"/>
      <c r="AR21" s="91"/>
    </row>
    <row r="22" spans="1:44" x14ac:dyDescent="0.35">
      <c r="A22" s="97">
        <f>ข้อมูลนักเรียน!$D21</f>
        <v>19</v>
      </c>
      <c r="B22" s="93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2" s="655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95" t="str">
        <f t="shared" si="1"/>
        <v/>
      </c>
      <c r="AJ22" s="28" t="str">
        <f t="shared" si="2"/>
        <v/>
      </c>
      <c r="AK22" s="28" t="str">
        <f t="shared" si="3"/>
        <v/>
      </c>
      <c r="AL22" s="28" t="str">
        <f t="shared" si="4"/>
        <v/>
      </c>
      <c r="AM22" s="28" t="str">
        <f t="shared" si="5"/>
        <v/>
      </c>
      <c r="AN22" s="90"/>
      <c r="AO22" s="90"/>
      <c r="AP22" s="90"/>
      <c r="AQ22" s="91"/>
      <c r="AR22" s="91"/>
    </row>
    <row r="23" spans="1:44" x14ac:dyDescent="0.35">
      <c r="A23" s="97">
        <f>ข้อมูลนักเรียน!$D22</f>
        <v>20</v>
      </c>
      <c r="B23" s="93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3" s="655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95" t="str">
        <f t="shared" si="1"/>
        <v/>
      </c>
      <c r="AJ23" s="28" t="str">
        <f t="shared" si="2"/>
        <v/>
      </c>
      <c r="AK23" s="28" t="str">
        <f t="shared" si="3"/>
        <v/>
      </c>
      <c r="AL23" s="28" t="str">
        <f t="shared" si="4"/>
        <v/>
      </c>
      <c r="AM23" s="28" t="str">
        <f t="shared" si="5"/>
        <v/>
      </c>
      <c r="AN23" s="90"/>
      <c r="AO23" s="90"/>
      <c r="AP23" s="90"/>
      <c r="AQ23" s="91"/>
      <c r="AR23" s="91"/>
    </row>
    <row r="24" spans="1:44" x14ac:dyDescent="0.35">
      <c r="A24" s="97">
        <f>ข้อมูลนักเรียน!$D23</f>
        <v>21</v>
      </c>
      <c r="B24" s="93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4" s="655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95" t="str">
        <f t="shared" si="1"/>
        <v/>
      </c>
      <c r="AJ24" s="28" t="str">
        <f t="shared" si="2"/>
        <v/>
      </c>
      <c r="AK24" s="28" t="str">
        <f t="shared" si="3"/>
        <v/>
      </c>
      <c r="AL24" s="28" t="str">
        <f t="shared" si="4"/>
        <v/>
      </c>
      <c r="AM24" s="28" t="str">
        <f t="shared" si="5"/>
        <v/>
      </c>
      <c r="AN24" s="90"/>
      <c r="AO24" s="90"/>
      <c r="AP24" s="90"/>
      <c r="AQ24" s="91"/>
      <c r="AR24" s="91"/>
    </row>
    <row r="25" spans="1:44" x14ac:dyDescent="0.35">
      <c r="A25" s="97">
        <f>ข้อมูลนักเรียน!$D24</f>
        <v>22</v>
      </c>
      <c r="B25" s="93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5" s="65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95" t="str">
        <f t="shared" si="1"/>
        <v/>
      </c>
      <c r="AJ25" s="28" t="str">
        <f t="shared" si="2"/>
        <v/>
      </c>
      <c r="AK25" s="28" t="str">
        <f t="shared" si="3"/>
        <v/>
      </c>
      <c r="AL25" s="28" t="str">
        <f t="shared" si="4"/>
        <v/>
      </c>
      <c r="AM25" s="28" t="str">
        <f t="shared" si="5"/>
        <v/>
      </c>
      <c r="AN25" s="90"/>
      <c r="AO25" s="90"/>
      <c r="AP25" s="90"/>
      <c r="AQ25" s="91"/>
      <c r="AR25" s="91"/>
    </row>
    <row r="26" spans="1:44" x14ac:dyDescent="0.35">
      <c r="A26" s="97">
        <f>ข้อมูลนักเรียน!$D25</f>
        <v>23</v>
      </c>
      <c r="B26" s="93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6" s="655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95" t="str">
        <f t="shared" si="1"/>
        <v/>
      </c>
      <c r="AJ26" s="28" t="str">
        <f t="shared" si="2"/>
        <v/>
      </c>
      <c r="AK26" s="28" t="str">
        <f t="shared" si="3"/>
        <v/>
      </c>
      <c r="AL26" s="28" t="str">
        <f t="shared" si="4"/>
        <v/>
      </c>
      <c r="AM26" s="28" t="str">
        <f t="shared" si="5"/>
        <v/>
      </c>
      <c r="AN26" s="90"/>
      <c r="AO26" s="90"/>
      <c r="AP26" s="90"/>
      <c r="AQ26" s="91"/>
      <c r="AR26" s="91"/>
    </row>
    <row r="27" spans="1:44" x14ac:dyDescent="0.35">
      <c r="A27" s="97">
        <f>ข้อมูลนักเรียน!$D26</f>
        <v>24</v>
      </c>
      <c r="B27" s="93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7" s="655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95" t="str">
        <f t="shared" si="1"/>
        <v/>
      </c>
      <c r="AJ27" s="28" t="str">
        <f t="shared" si="2"/>
        <v/>
      </c>
      <c r="AK27" s="28" t="str">
        <f t="shared" si="3"/>
        <v/>
      </c>
      <c r="AL27" s="28" t="str">
        <f t="shared" si="4"/>
        <v/>
      </c>
      <c r="AM27" s="28" t="str">
        <f t="shared" si="5"/>
        <v/>
      </c>
      <c r="AN27" s="90"/>
      <c r="AO27" s="90"/>
      <c r="AP27" s="90"/>
      <c r="AQ27" s="91"/>
      <c r="AR27" s="91"/>
    </row>
    <row r="28" spans="1:44" x14ac:dyDescent="0.35">
      <c r="A28" s="97">
        <f>ข้อมูลนักเรียน!$D27</f>
        <v>25</v>
      </c>
      <c r="B28" s="93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28" s="655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95" t="str">
        <f t="shared" si="1"/>
        <v/>
      </c>
      <c r="AJ28" s="28" t="str">
        <f t="shared" si="2"/>
        <v/>
      </c>
      <c r="AK28" s="28" t="str">
        <f t="shared" si="3"/>
        <v/>
      </c>
      <c r="AL28" s="28" t="str">
        <f t="shared" si="4"/>
        <v/>
      </c>
      <c r="AM28" s="28" t="str">
        <f t="shared" si="5"/>
        <v/>
      </c>
      <c r="AN28" s="90"/>
      <c r="AO28" s="90"/>
      <c r="AP28" s="90"/>
      <c r="AQ28" s="91"/>
      <c r="AR28" s="91"/>
    </row>
    <row r="29" spans="1:44" x14ac:dyDescent="0.35">
      <c r="A29" s="97">
        <f>ข้อมูลนักเรียน!$D28</f>
        <v>26</v>
      </c>
      <c r="B29" s="93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29" s="65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95" t="str">
        <f t="shared" si="1"/>
        <v/>
      </c>
      <c r="AJ29" s="28" t="str">
        <f t="shared" si="2"/>
        <v/>
      </c>
      <c r="AK29" s="28" t="str">
        <f t="shared" si="3"/>
        <v/>
      </c>
      <c r="AL29" s="28" t="str">
        <f t="shared" si="4"/>
        <v/>
      </c>
      <c r="AM29" s="28" t="str">
        <f t="shared" si="5"/>
        <v/>
      </c>
      <c r="AN29" s="90"/>
      <c r="AO29" s="90"/>
      <c r="AP29" s="90"/>
      <c r="AQ29" s="91"/>
      <c r="AR29" s="91"/>
    </row>
    <row r="30" spans="1:44" x14ac:dyDescent="0.35">
      <c r="A30" s="97">
        <f>ข้อมูลนักเรียน!$D29</f>
        <v>27</v>
      </c>
      <c r="B30" s="93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0" s="65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95" t="str">
        <f t="shared" si="1"/>
        <v/>
      </c>
      <c r="AJ30" s="28" t="str">
        <f t="shared" si="2"/>
        <v/>
      </c>
      <c r="AK30" s="28" t="str">
        <f t="shared" si="3"/>
        <v/>
      </c>
      <c r="AL30" s="28" t="str">
        <f t="shared" si="4"/>
        <v/>
      </c>
      <c r="AM30" s="28" t="str">
        <f t="shared" si="5"/>
        <v/>
      </c>
      <c r="AN30" s="90"/>
      <c r="AO30" s="90"/>
      <c r="AP30" s="90"/>
      <c r="AQ30" s="91"/>
      <c r="AR30" s="91"/>
    </row>
    <row r="31" spans="1:44" x14ac:dyDescent="0.35">
      <c r="A31" s="97">
        <f>ข้อมูลนักเรียน!$D30</f>
        <v>28</v>
      </c>
      <c r="B31" s="93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1" s="655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95" t="str">
        <f t="shared" si="1"/>
        <v/>
      </c>
      <c r="AJ31" s="28" t="str">
        <f t="shared" si="2"/>
        <v/>
      </c>
      <c r="AK31" s="28" t="str">
        <f t="shared" si="3"/>
        <v/>
      </c>
      <c r="AL31" s="28" t="str">
        <f t="shared" si="4"/>
        <v/>
      </c>
      <c r="AM31" s="28" t="str">
        <f t="shared" si="5"/>
        <v/>
      </c>
      <c r="AN31" s="90"/>
      <c r="AO31" s="90"/>
      <c r="AP31" s="90"/>
      <c r="AQ31" s="91"/>
      <c r="AR31" s="91"/>
    </row>
    <row r="32" spans="1:44" x14ac:dyDescent="0.35">
      <c r="A32" s="97">
        <f>ข้อมูลนักเรียน!$D31</f>
        <v>29</v>
      </c>
      <c r="B32" s="93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2" s="655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95" t="str">
        <f t="shared" si="1"/>
        <v/>
      </c>
      <c r="AJ32" s="28" t="str">
        <f t="shared" si="2"/>
        <v/>
      </c>
      <c r="AK32" s="28" t="str">
        <f t="shared" si="3"/>
        <v/>
      </c>
      <c r="AL32" s="28" t="str">
        <f t="shared" si="4"/>
        <v/>
      </c>
      <c r="AM32" s="28" t="str">
        <f t="shared" si="5"/>
        <v/>
      </c>
      <c r="AN32" s="90"/>
      <c r="AO32" s="90"/>
      <c r="AP32" s="90"/>
      <c r="AQ32" s="91"/>
      <c r="AR32" s="91"/>
    </row>
    <row r="33" spans="1:44" x14ac:dyDescent="0.35">
      <c r="A33" s="97">
        <f>ข้อมูลนักเรียน!$D32</f>
        <v>30</v>
      </c>
      <c r="B33" s="93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3" s="655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95" t="str">
        <f t="shared" si="1"/>
        <v/>
      </c>
      <c r="AJ33" s="28" t="str">
        <f t="shared" si="2"/>
        <v/>
      </c>
      <c r="AK33" s="28" t="str">
        <f t="shared" si="3"/>
        <v/>
      </c>
      <c r="AL33" s="28" t="str">
        <f t="shared" si="4"/>
        <v/>
      </c>
      <c r="AM33" s="28" t="str">
        <f t="shared" si="5"/>
        <v/>
      </c>
      <c r="AN33" s="90"/>
      <c r="AO33" s="90"/>
      <c r="AP33" s="90"/>
      <c r="AQ33" s="91"/>
      <c r="AR33" s="91"/>
    </row>
    <row r="34" spans="1:44" x14ac:dyDescent="0.35">
      <c r="A34" s="97">
        <f>ข้อมูลนักเรียน!$D33</f>
        <v>31</v>
      </c>
      <c r="B34" s="93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4" s="655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95" t="str">
        <f t="shared" si="1"/>
        <v/>
      </c>
      <c r="AJ34" s="28" t="str">
        <f t="shared" si="2"/>
        <v/>
      </c>
      <c r="AK34" s="28" t="str">
        <f t="shared" si="3"/>
        <v/>
      </c>
      <c r="AL34" s="28" t="str">
        <f t="shared" si="4"/>
        <v/>
      </c>
      <c r="AM34" s="28" t="str">
        <f t="shared" si="5"/>
        <v/>
      </c>
      <c r="AN34" s="90"/>
      <c r="AO34" s="90"/>
      <c r="AP34" s="90"/>
      <c r="AQ34" s="91"/>
      <c r="AR34" s="91"/>
    </row>
    <row r="35" spans="1:44" x14ac:dyDescent="0.35">
      <c r="A35" s="97">
        <f>ข้อมูลนักเรียน!$D34</f>
        <v>32</v>
      </c>
      <c r="B35" s="93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5" s="655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95" t="str">
        <f t="shared" si="1"/>
        <v/>
      </c>
      <c r="AJ35" s="28" t="str">
        <f t="shared" si="2"/>
        <v/>
      </c>
      <c r="AK35" s="28" t="str">
        <f t="shared" si="3"/>
        <v/>
      </c>
      <c r="AL35" s="28" t="str">
        <f t="shared" si="4"/>
        <v/>
      </c>
      <c r="AM35" s="28" t="str">
        <f t="shared" si="5"/>
        <v/>
      </c>
      <c r="AN35" s="90"/>
      <c r="AO35" s="90"/>
      <c r="AP35" s="90"/>
      <c r="AQ35" s="91"/>
      <c r="AR35" s="91"/>
    </row>
    <row r="36" spans="1:44" x14ac:dyDescent="0.35">
      <c r="A36" s="97">
        <f>ข้อมูลนักเรียน!$D35</f>
        <v>33</v>
      </c>
      <c r="B36" s="93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6" s="655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95" t="str">
        <f t="shared" si="1"/>
        <v/>
      </c>
      <c r="AJ36" s="28" t="str">
        <f t="shared" si="2"/>
        <v/>
      </c>
      <c r="AK36" s="28" t="str">
        <f t="shared" si="3"/>
        <v/>
      </c>
      <c r="AL36" s="28" t="str">
        <f t="shared" si="4"/>
        <v/>
      </c>
      <c r="AM36" s="28" t="str">
        <f t="shared" si="5"/>
        <v/>
      </c>
      <c r="AN36" s="90"/>
      <c r="AO36" s="90"/>
      <c r="AP36" s="90"/>
      <c r="AQ36" s="91"/>
      <c r="AR36" s="91"/>
    </row>
    <row r="37" spans="1:44" x14ac:dyDescent="0.35">
      <c r="A37" s="97">
        <f>ข้อมูลนักเรียน!$D36</f>
        <v>34</v>
      </c>
      <c r="B37" s="93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7" s="655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95" t="str">
        <f t="shared" si="1"/>
        <v/>
      </c>
      <c r="AJ37" s="28" t="str">
        <f t="shared" si="2"/>
        <v/>
      </c>
      <c r="AK37" s="28" t="str">
        <f t="shared" si="3"/>
        <v/>
      </c>
      <c r="AL37" s="28" t="str">
        <f t="shared" si="4"/>
        <v/>
      </c>
      <c r="AM37" s="28" t="str">
        <f t="shared" si="5"/>
        <v/>
      </c>
      <c r="AN37" s="90"/>
      <c r="AO37" s="90"/>
      <c r="AP37" s="90"/>
      <c r="AQ37" s="91"/>
      <c r="AR37" s="91"/>
    </row>
    <row r="38" spans="1:44" x14ac:dyDescent="0.35">
      <c r="A38" s="97">
        <f>ข้อมูลนักเรียน!$D37</f>
        <v>35</v>
      </c>
      <c r="B38" s="93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38" s="65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95" t="str">
        <f t="shared" si="1"/>
        <v/>
      </c>
      <c r="AJ38" s="28" t="str">
        <f t="shared" si="2"/>
        <v/>
      </c>
      <c r="AK38" s="28" t="str">
        <f t="shared" si="3"/>
        <v/>
      </c>
      <c r="AL38" s="28" t="str">
        <f t="shared" si="4"/>
        <v/>
      </c>
      <c r="AM38" s="28" t="str">
        <f t="shared" si="5"/>
        <v/>
      </c>
      <c r="AN38" s="90"/>
      <c r="AO38" s="90"/>
      <c r="AP38" s="90"/>
      <c r="AQ38" s="91"/>
      <c r="AR38" s="91"/>
    </row>
    <row r="39" spans="1:44" x14ac:dyDescent="0.35">
      <c r="A39" s="97">
        <f>ข้อมูลนักเรียน!$D38</f>
        <v>36</v>
      </c>
      <c r="B39" s="93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39" s="65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95" t="str">
        <f t="shared" si="1"/>
        <v/>
      </c>
      <c r="AJ39" s="28" t="str">
        <f t="shared" si="2"/>
        <v/>
      </c>
      <c r="AK39" s="28" t="str">
        <f t="shared" si="3"/>
        <v/>
      </c>
      <c r="AL39" s="28" t="str">
        <f t="shared" si="4"/>
        <v/>
      </c>
      <c r="AM39" s="28" t="str">
        <f t="shared" si="5"/>
        <v/>
      </c>
      <c r="AN39" s="90"/>
      <c r="AO39" s="90"/>
      <c r="AP39" s="90"/>
      <c r="AQ39" s="91"/>
      <c r="AR39" s="91"/>
    </row>
    <row r="40" spans="1:44" x14ac:dyDescent="0.35">
      <c r="A40" s="97">
        <f>ข้อมูลนักเรียน!$D39</f>
        <v>37</v>
      </c>
      <c r="B40" s="93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0" s="65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95" t="str">
        <f t="shared" si="1"/>
        <v/>
      </c>
      <c r="AJ40" s="28" t="str">
        <f t="shared" si="2"/>
        <v/>
      </c>
      <c r="AK40" s="28" t="str">
        <f t="shared" si="3"/>
        <v/>
      </c>
      <c r="AL40" s="28" t="str">
        <f t="shared" si="4"/>
        <v/>
      </c>
      <c r="AM40" s="28" t="str">
        <f t="shared" si="5"/>
        <v/>
      </c>
      <c r="AN40" s="90"/>
      <c r="AO40" s="90"/>
      <c r="AP40" s="90"/>
      <c r="AQ40" s="91"/>
      <c r="AR40" s="91"/>
    </row>
    <row r="41" spans="1:44" x14ac:dyDescent="0.35">
      <c r="A41" s="97">
        <f>ข้อมูลนักเรียน!$D40</f>
        <v>38</v>
      </c>
      <c r="B41" s="93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1" s="65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95" t="str">
        <f t="shared" si="1"/>
        <v/>
      </c>
      <c r="AJ41" s="28" t="str">
        <f t="shared" si="2"/>
        <v/>
      </c>
      <c r="AK41" s="28" t="str">
        <f t="shared" si="3"/>
        <v/>
      </c>
      <c r="AL41" s="28" t="str">
        <f t="shared" si="4"/>
        <v/>
      </c>
      <c r="AM41" s="28" t="str">
        <f t="shared" si="5"/>
        <v/>
      </c>
      <c r="AN41" s="90"/>
      <c r="AO41" s="90"/>
      <c r="AP41" s="90"/>
      <c r="AQ41" s="91"/>
      <c r="AR41" s="91"/>
    </row>
    <row r="42" spans="1:44" x14ac:dyDescent="0.35">
      <c r="A42" s="97">
        <f>ข้อมูลนักเรียน!$D41</f>
        <v>39</v>
      </c>
      <c r="B42" s="93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2" s="65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95" t="str">
        <f t="shared" si="1"/>
        <v/>
      </c>
      <c r="AJ42" s="28" t="str">
        <f t="shared" si="2"/>
        <v/>
      </c>
      <c r="AK42" s="28" t="str">
        <f t="shared" si="3"/>
        <v/>
      </c>
      <c r="AL42" s="28" t="str">
        <f t="shared" si="4"/>
        <v/>
      </c>
      <c r="AM42" s="28" t="str">
        <f t="shared" si="5"/>
        <v/>
      </c>
      <c r="AN42" s="90"/>
      <c r="AO42" s="90"/>
      <c r="AP42" s="90"/>
      <c r="AQ42" s="91"/>
      <c r="AR42" s="91"/>
    </row>
    <row r="43" spans="1:44" x14ac:dyDescent="0.35">
      <c r="A43" s="97">
        <f>ข้อมูลนักเรียน!$D42</f>
        <v>40</v>
      </c>
      <c r="B43" s="93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3" s="65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95" t="str">
        <f t="shared" si="1"/>
        <v/>
      </c>
      <c r="AJ43" s="28" t="str">
        <f t="shared" si="2"/>
        <v/>
      </c>
      <c r="AK43" s="28" t="str">
        <f t="shared" si="3"/>
        <v/>
      </c>
      <c r="AL43" s="28" t="str">
        <f t="shared" si="4"/>
        <v/>
      </c>
      <c r="AM43" s="28" t="str">
        <f t="shared" si="5"/>
        <v/>
      </c>
      <c r="AN43" s="90"/>
      <c r="AO43" s="90"/>
      <c r="AP43" s="90"/>
      <c r="AQ43" s="91"/>
      <c r="AR43" s="91"/>
    </row>
    <row r="44" spans="1:44" x14ac:dyDescent="0.35">
      <c r="A44" s="97">
        <f>ข้อมูลนักเรียน!$D43</f>
        <v>41</v>
      </c>
      <c r="B44" s="93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4" s="65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95" t="str">
        <f t="shared" si="1"/>
        <v/>
      </c>
      <c r="AJ44" s="28" t="str">
        <f t="shared" si="2"/>
        <v/>
      </c>
      <c r="AK44" s="28" t="str">
        <f t="shared" si="3"/>
        <v/>
      </c>
      <c r="AL44" s="28" t="str">
        <f t="shared" si="4"/>
        <v/>
      </c>
      <c r="AM44" s="28" t="str">
        <f t="shared" si="5"/>
        <v/>
      </c>
      <c r="AN44" s="90"/>
      <c r="AO44" s="90"/>
      <c r="AP44" s="90"/>
      <c r="AQ44" s="91"/>
      <c r="AR44" s="91"/>
    </row>
    <row r="45" spans="1:44" x14ac:dyDescent="0.35">
      <c r="A45" s="97">
        <f>ข้อมูลนักเรียน!$D44</f>
        <v>42</v>
      </c>
      <c r="B45" s="93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5" s="65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95" t="str">
        <f t="shared" si="1"/>
        <v/>
      </c>
      <c r="AJ45" s="28" t="str">
        <f t="shared" si="2"/>
        <v/>
      </c>
      <c r="AK45" s="28" t="str">
        <f t="shared" si="3"/>
        <v/>
      </c>
      <c r="AL45" s="28" t="str">
        <f t="shared" si="4"/>
        <v/>
      </c>
      <c r="AM45" s="28" t="str">
        <f t="shared" si="5"/>
        <v/>
      </c>
      <c r="AN45" s="90"/>
      <c r="AO45" s="90"/>
      <c r="AP45" s="90"/>
      <c r="AQ45" s="91"/>
      <c r="AR45" s="91"/>
    </row>
    <row r="46" spans="1:44" x14ac:dyDescent="0.35">
      <c r="A46" s="97">
        <f>ข้อมูลนักเรียน!$D45</f>
        <v>43</v>
      </c>
      <c r="B46" s="93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6" s="65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95" t="str">
        <f t="shared" si="1"/>
        <v/>
      </c>
      <c r="AJ46" s="28" t="str">
        <f t="shared" si="2"/>
        <v/>
      </c>
      <c r="AK46" s="28" t="str">
        <f t="shared" si="3"/>
        <v/>
      </c>
      <c r="AL46" s="28" t="str">
        <f t="shared" si="4"/>
        <v/>
      </c>
      <c r="AM46" s="28" t="str">
        <f t="shared" si="5"/>
        <v/>
      </c>
      <c r="AN46" s="90"/>
      <c r="AO46" s="90"/>
      <c r="AP46" s="90"/>
      <c r="AQ46" s="91"/>
      <c r="AR46" s="91"/>
    </row>
    <row r="47" spans="1:44" x14ac:dyDescent="0.35">
      <c r="A47" s="97">
        <f>ข้อมูลนักเรียน!$D46</f>
        <v>44</v>
      </c>
      <c r="B47" s="93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7" s="65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95" t="str">
        <f t="shared" si="1"/>
        <v/>
      </c>
      <c r="AJ47" s="28" t="str">
        <f t="shared" si="2"/>
        <v/>
      </c>
      <c r="AK47" s="28" t="str">
        <f t="shared" si="3"/>
        <v/>
      </c>
      <c r="AL47" s="28" t="str">
        <f t="shared" si="4"/>
        <v/>
      </c>
      <c r="AM47" s="28" t="str">
        <f t="shared" si="5"/>
        <v/>
      </c>
      <c r="AN47" s="90"/>
      <c r="AO47" s="90"/>
      <c r="AP47" s="90"/>
      <c r="AQ47" s="91"/>
      <c r="AR47" s="91"/>
    </row>
    <row r="48" spans="1:44" x14ac:dyDescent="0.35">
      <c r="A48" s="97">
        <f>ข้อมูลนักเรียน!$D47</f>
        <v>45</v>
      </c>
      <c r="B48" s="93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48" s="65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95" t="str">
        <f t="shared" si="1"/>
        <v/>
      </c>
      <c r="AJ48" s="28" t="str">
        <f t="shared" si="2"/>
        <v/>
      </c>
      <c r="AK48" s="28" t="str">
        <f t="shared" si="3"/>
        <v/>
      </c>
      <c r="AL48" s="28" t="str">
        <f t="shared" si="4"/>
        <v/>
      </c>
      <c r="AM48" s="28" t="str">
        <f t="shared" si="5"/>
        <v/>
      </c>
      <c r="AN48" s="90"/>
      <c r="AO48" s="90"/>
      <c r="AP48" s="90"/>
      <c r="AQ48" s="91"/>
      <c r="AR48" s="91"/>
    </row>
    <row r="49" spans="1:44" x14ac:dyDescent="0.35">
      <c r="A49" s="97">
        <f>ข้อมูลนักเรียน!$D48</f>
        <v>46</v>
      </c>
      <c r="B49" s="93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49" s="65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95" t="str">
        <f t="shared" si="1"/>
        <v/>
      </c>
      <c r="AJ49" s="28" t="str">
        <f t="shared" si="2"/>
        <v/>
      </c>
      <c r="AK49" s="28" t="str">
        <f t="shared" si="3"/>
        <v/>
      </c>
      <c r="AL49" s="28" t="str">
        <f t="shared" si="4"/>
        <v/>
      </c>
      <c r="AM49" s="28" t="str">
        <f t="shared" si="5"/>
        <v/>
      </c>
      <c r="AN49" s="90"/>
      <c r="AO49" s="90"/>
      <c r="AP49" s="90"/>
      <c r="AQ49" s="91"/>
      <c r="AR49" s="91"/>
    </row>
    <row r="50" spans="1:44" x14ac:dyDescent="0.35">
      <c r="A50" s="97">
        <f>ข้อมูลนักเรียน!$D49</f>
        <v>47</v>
      </c>
      <c r="B50" s="93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0" s="65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95" t="str">
        <f t="shared" si="1"/>
        <v/>
      </c>
      <c r="AJ50" s="28" t="str">
        <f t="shared" si="2"/>
        <v/>
      </c>
      <c r="AK50" s="28" t="str">
        <f t="shared" si="3"/>
        <v/>
      </c>
      <c r="AL50" s="28" t="str">
        <f t="shared" si="4"/>
        <v/>
      </c>
      <c r="AM50" s="28" t="str">
        <f t="shared" si="5"/>
        <v/>
      </c>
      <c r="AN50" s="90"/>
      <c r="AO50" s="90"/>
      <c r="AP50" s="90"/>
      <c r="AQ50" s="91"/>
      <c r="AR50" s="91"/>
    </row>
    <row r="51" spans="1:44" x14ac:dyDescent="0.35">
      <c r="A51" s="97">
        <f>ข้อมูลนักเรียน!$D50</f>
        <v>48</v>
      </c>
      <c r="B51" s="93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1" s="65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95" t="str">
        <f t="shared" si="1"/>
        <v/>
      </c>
      <c r="AJ51" s="28" t="str">
        <f t="shared" si="2"/>
        <v/>
      </c>
      <c r="AK51" s="28" t="str">
        <f t="shared" si="3"/>
        <v/>
      </c>
      <c r="AL51" s="28" t="str">
        <f t="shared" si="4"/>
        <v/>
      </c>
      <c r="AM51" s="28" t="str">
        <f t="shared" si="5"/>
        <v/>
      </c>
      <c r="AN51" s="90"/>
      <c r="AO51" s="90"/>
      <c r="AP51" s="90"/>
      <c r="AQ51" s="91"/>
      <c r="AR51" s="91"/>
    </row>
    <row r="52" spans="1:44" x14ac:dyDescent="0.35">
      <c r="A52" s="97">
        <f>ข้อมูลนักเรียน!$D51</f>
        <v>49</v>
      </c>
      <c r="B52" s="93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2" s="65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95" t="str">
        <f t="shared" si="1"/>
        <v/>
      </c>
      <c r="AJ52" s="28" t="str">
        <f t="shared" si="2"/>
        <v/>
      </c>
      <c r="AK52" s="28" t="str">
        <f t="shared" si="3"/>
        <v/>
      </c>
      <c r="AL52" s="28" t="str">
        <f t="shared" si="4"/>
        <v/>
      </c>
      <c r="AM52" s="28" t="str">
        <f t="shared" si="5"/>
        <v/>
      </c>
      <c r="AN52" s="90"/>
      <c r="AO52" s="90"/>
      <c r="AP52" s="90"/>
      <c r="AQ52" s="91"/>
      <c r="AR52" s="91"/>
    </row>
    <row r="53" spans="1:44" x14ac:dyDescent="0.35">
      <c r="A53" s="97">
        <f>ข้อมูลนักเรียน!$D52</f>
        <v>50</v>
      </c>
      <c r="B53" s="93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3" s="65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95" t="str">
        <f t="shared" si="1"/>
        <v/>
      </c>
      <c r="AJ53" s="28" t="str">
        <f t="shared" si="2"/>
        <v/>
      </c>
      <c r="AK53" s="28" t="str">
        <f t="shared" si="3"/>
        <v/>
      </c>
      <c r="AL53" s="28" t="str">
        <f t="shared" si="4"/>
        <v/>
      </c>
      <c r="AM53" s="28" t="str">
        <f t="shared" si="5"/>
        <v/>
      </c>
      <c r="AN53" s="90"/>
      <c r="AO53" s="90"/>
      <c r="AP53" s="90"/>
      <c r="AQ53" s="91"/>
      <c r="AR53" s="91"/>
    </row>
    <row r="54" spans="1:44" x14ac:dyDescent="0.35">
      <c r="A54" s="97">
        <f>ข้อมูลนักเรียน!$D53</f>
        <v>51</v>
      </c>
      <c r="B54" s="93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4" s="65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95" t="str">
        <f t="shared" si="1"/>
        <v/>
      </c>
      <c r="AJ54" s="28" t="str">
        <f t="shared" si="2"/>
        <v/>
      </c>
      <c r="AK54" s="28" t="str">
        <f t="shared" si="3"/>
        <v/>
      </c>
      <c r="AL54" s="28" t="str">
        <f t="shared" si="4"/>
        <v/>
      </c>
      <c r="AM54" s="28" t="str">
        <f t="shared" si="5"/>
        <v/>
      </c>
      <c r="AN54" s="90"/>
      <c r="AO54" s="90"/>
      <c r="AP54" s="90"/>
      <c r="AQ54" s="91"/>
      <c r="AR54" s="91"/>
    </row>
    <row r="55" spans="1:44" x14ac:dyDescent="0.35">
      <c r="A55" s="97">
        <f>ข้อมูลนักเรียน!$D54</f>
        <v>52</v>
      </c>
      <c r="B55" s="93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5" s="65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95" t="str">
        <f t="shared" si="1"/>
        <v/>
      </c>
      <c r="AJ55" s="28" t="str">
        <f t="shared" si="2"/>
        <v/>
      </c>
      <c r="AK55" s="28" t="str">
        <f t="shared" si="3"/>
        <v/>
      </c>
      <c r="AL55" s="28" t="str">
        <f t="shared" si="4"/>
        <v/>
      </c>
      <c r="AM55" s="28" t="str">
        <f t="shared" si="5"/>
        <v/>
      </c>
      <c r="AN55" s="90"/>
      <c r="AO55" s="90"/>
      <c r="AP55" s="90"/>
      <c r="AQ55" s="91"/>
      <c r="AR55" s="91"/>
    </row>
    <row r="56" spans="1:44" x14ac:dyDescent="0.35">
      <c r="A56" s="97">
        <f>ข้อมูลนักเรียน!$D55</f>
        <v>53</v>
      </c>
      <c r="B56" s="93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6" s="65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95" t="str">
        <f t="shared" si="1"/>
        <v/>
      </c>
      <c r="AJ56" s="28" t="str">
        <f t="shared" si="2"/>
        <v/>
      </c>
      <c r="AK56" s="28" t="str">
        <f t="shared" si="3"/>
        <v/>
      </c>
      <c r="AL56" s="28" t="str">
        <f t="shared" si="4"/>
        <v/>
      </c>
      <c r="AM56" s="28" t="str">
        <f t="shared" si="5"/>
        <v/>
      </c>
      <c r="AN56" s="90"/>
      <c r="AO56" s="90"/>
      <c r="AP56" s="90"/>
      <c r="AQ56" s="91"/>
      <c r="AR56" s="91"/>
    </row>
    <row r="57" spans="1:44" x14ac:dyDescent="0.35">
      <c r="A57" s="97">
        <f>ข้อมูลนักเรียน!$D56</f>
        <v>54</v>
      </c>
      <c r="B57" s="93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7" s="65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95" t="str">
        <f t="shared" si="1"/>
        <v/>
      </c>
      <c r="AJ57" s="28" t="str">
        <f t="shared" si="2"/>
        <v/>
      </c>
      <c r="AK57" s="28" t="str">
        <f t="shared" si="3"/>
        <v/>
      </c>
      <c r="AL57" s="28" t="str">
        <f t="shared" si="4"/>
        <v/>
      </c>
      <c r="AM57" s="28" t="str">
        <f t="shared" si="5"/>
        <v/>
      </c>
      <c r="AN57" s="90"/>
      <c r="AO57" s="90"/>
      <c r="AP57" s="90"/>
      <c r="AQ57" s="91"/>
      <c r="AR57" s="91"/>
    </row>
    <row r="58" spans="1:44" x14ac:dyDescent="0.35">
      <c r="A58" s="97">
        <f>ข้อมูลนักเรียน!$D57</f>
        <v>55</v>
      </c>
      <c r="B58" s="93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58" s="655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95" t="str">
        <f t="shared" si="1"/>
        <v/>
      </c>
      <c r="AJ58" s="28" t="str">
        <f t="shared" si="2"/>
        <v/>
      </c>
      <c r="AK58" s="28" t="str">
        <f t="shared" si="3"/>
        <v/>
      </c>
      <c r="AL58" s="28" t="str">
        <f t="shared" si="4"/>
        <v/>
      </c>
      <c r="AM58" s="28" t="str">
        <f t="shared" si="5"/>
        <v/>
      </c>
      <c r="AN58" s="90"/>
      <c r="AO58" s="90"/>
      <c r="AP58" s="90"/>
      <c r="AQ58" s="91"/>
      <c r="AR58" s="91"/>
    </row>
    <row r="59" spans="1:44" x14ac:dyDescent="0.35">
      <c r="A59" s="97">
        <f>ข้อมูลนักเรียน!$D58</f>
        <v>56</v>
      </c>
      <c r="B59" s="93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59" s="655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95" t="str">
        <f t="shared" si="1"/>
        <v/>
      </c>
      <c r="AJ59" s="28" t="str">
        <f t="shared" si="2"/>
        <v/>
      </c>
      <c r="AK59" s="28" t="str">
        <f t="shared" si="3"/>
        <v/>
      </c>
      <c r="AL59" s="28" t="str">
        <f t="shared" si="4"/>
        <v/>
      </c>
      <c r="AM59" s="28" t="str">
        <f t="shared" si="5"/>
        <v/>
      </c>
      <c r="AN59" s="90"/>
      <c r="AO59" s="90"/>
      <c r="AP59" s="90"/>
      <c r="AQ59" s="91"/>
      <c r="AR59" s="91"/>
    </row>
    <row r="60" spans="1:44" x14ac:dyDescent="0.35">
      <c r="A60" s="97">
        <f>ข้อมูลนักเรียน!$D59</f>
        <v>57</v>
      </c>
      <c r="B60" s="93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0" s="655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95" t="str">
        <f t="shared" si="1"/>
        <v/>
      </c>
      <c r="AJ60" s="28" t="str">
        <f t="shared" si="2"/>
        <v/>
      </c>
      <c r="AK60" s="28" t="str">
        <f t="shared" si="3"/>
        <v/>
      </c>
      <c r="AL60" s="28" t="str">
        <f t="shared" si="4"/>
        <v/>
      </c>
      <c r="AM60" s="28" t="str">
        <f t="shared" si="5"/>
        <v/>
      </c>
      <c r="AN60" s="90"/>
      <c r="AO60" s="90"/>
      <c r="AP60" s="90"/>
      <c r="AQ60" s="91"/>
      <c r="AR60" s="91"/>
    </row>
    <row r="61" spans="1:44" x14ac:dyDescent="0.35">
      <c r="A61" s="97">
        <f>ข้อมูลนักเรียน!$D60</f>
        <v>58</v>
      </c>
      <c r="B61" s="93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1" s="655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95" t="str">
        <f t="shared" si="1"/>
        <v/>
      </c>
      <c r="AJ61" s="28" t="str">
        <f t="shared" si="2"/>
        <v/>
      </c>
      <c r="AK61" s="28" t="str">
        <f t="shared" si="3"/>
        <v/>
      </c>
      <c r="AL61" s="28" t="str">
        <f t="shared" si="4"/>
        <v/>
      </c>
      <c r="AM61" s="28" t="str">
        <f t="shared" si="5"/>
        <v/>
      </c>
      <c r="AN61" s="90"/>
      <c r="AO61" s="90"/>
      <c r="AP61" s="90"/>
      <c r="AQ61" s="91"/>
      <c r="AR61" s="91"/>
    </row>
    <row r="62" spans="1:44" x14ac:dyDescent="0.35">
      <c r="A62" s="97">
        <f>ข้อมูลนักเรียน!$D61</f>
        <v>59</v>
      </c>
      <c r="B62" s="93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2" s="655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95" t="str">
        <f t="shared" si="1"/>
        <v/>
      </c>
      <c r="AJ62" s="28" t="str">
        <f t="shared" si="2"/>
        <v/>
      </c>
      <c r="AK62" s="28" t="str">
        <f t="shared" si="3"/>
        <v/>
      </c>
      <c r="AL62" s="28" t="str">
        <f t="shared" si="4"/>
        <v/>
      </c>
      <c r="AM62" s="28" t="str">
        <f t="shared" si="5"/>
        <v/>
      </c>
      <c r="AN62" s="90"/>
      <c r="AO62" s="90"/>
      <c r="AP62" s="90"/>
      <c r="AQ62" s="91"/>
      <c r="AR62" s="91"/>
    </row>
    <row r="63" spans="1:44" x14ac:dyDescent="0.35">
      <c r="A63" s="97">
        <f>ข้อมูลนักเรียน!$D62</f>
        <v>60</v>
      </c>
      <c r="B63" s="93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3" s="65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95" t="str">
        <f t="shared" si="1"/>
        <v/>
      </c>
      <c r="AJ63" s="28" t="str">
        <f t="shared" si="2"/>
        <v/>
      </c>
      <c r="AK63" s="28" t="str">
        <f t="shared" si="3"/>
        <v/>
      </c>
      <c r="AL63" s="28" t="str">
        <f t="shared" si="4"/>
        <v/>
      </c>
      <c r="AM63" s="28" t="str">
        <f t="shared" si="5"/>
        <v/>
      </c>
      <c r="AN63" s="90"/>
      <c r="AO63" s="90"/>
      <c r="AP63" s="90"/>
      <c r="AQ63" s="91"/>
      <c r="AR63" s="91"/>
    </row>
    <row r="64" spans="1:44" x14ac:dyDescent="0.35">
      <c r="A64" s="641" t="s">
        <v>156</v>
      </c>
      <c r="B64" s="642"/>
      <c r="C64" s="643"/>
      <c r="D64" s="644"/>
      <c r="E64" s="645"/>
      <c r="F64" s="645"/>
      <c r="G64" s="645"/>
      <c r="H64" s="645"/>
      <c r="I64" s="645"/>
      <c r="J64" s="645"/>
      <c r="K64" s="645"/>
      <c r="L64" s="645"/>
      <c r="M64" s="645"/>
      <c r="N64" s="645"/>
      <c r="O64" s="645"/>
      <c r="P64" s="645"/>
      <c r="Q64" s="645"/>
      <c r="R64" s="645"/>
      <c r="S64" s="645"/>
      <c r="T64" s="645"/>
      <c r="U64" s="645"/>
      <c r="V64" s="645"/>
      <c r="W64" s="645"/>
      <c r="X64" s="645"/>
      <c r="Y64" s="645"/>
      <c r="Z64" s="645"/>
      <c r="AA64" s="645"/>
      <c r="AB64" s="645"/>
      <c r="AC64" s="645"/>
      <c r="AD64" s="645"/>
      <c r="AE64" s="645"/>
      <c r="AF64" s="645"/>
      <c r="AG64" s="645"/>
      <c r="AH64" s="645"/>
      <c r="AI64" s="646"/>
      <c r="AJ64" s="647"/>
      <c r="AK64" s="648"/>
      <c r="AL64" s="648"/>
      <c r="AM64" s="649"/>
      <c r="AN64" s="90"/>
      <c r="AO64" s="90"/>
      <c r="AP64" s="90"/>
      <c r="AQ64" s="91"/>
      <c r="AR64" s="91"/>
    </row>
  </sheetData>
  <protectedRanges>
    <protectedRange sqref="D4:AH63 D64" name="ช่วง1"/>
    <protectedRange sqref="AO1" name="ช่วง4"/>
    <protectedRange sqref="D3:AH3" name="ช่วง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497" priority="9" operator="equal">
      <formula>"ข"</formula>
    </cfRule>
    <cfRule type="cellIs" dxfId="1496" priority="10" operator="equal">
      <formula>"ล"</formula>
    </cfRule>
    <cfRule type="cellIs" dxfId="1495" priority="11" operator="equal">
      <formula>"ป"</formula>
    </cfRule>
    <cfRule type="cellIs" dxfId="1494" priority="12" operator="equal">
      <formula>"/"</formula>
    </cfRule>
  </conditionalFormatting>
  <conditionalFormatting sqref="D3:AH3">
    <cfRule type="cellIs" dxfId="1493" priority="1" operator="equal">
      <formula>"อา"</formula>
    </cfRule>
    <cfRule type="cellIs" dxfId="1492" priority="2" operator="equal">
      <formula>"อา"</formula>
    </cfRule>
    <cfRule type="cellIs" dxfId="1491" priority="3" operator="equal">
      <formula>"ส"</formula>
    </cfRule>
    <cfRule type="cellIs" dxfId="1490" priority="4" operator="equal">
      <formula>"ศ"</formula>
    </cfRule>
    <cfRule type="cellIs" dxfId="1489" priority="5" operator="equal">
      <formula>"พฤ"</formula>
    </cfRule>
    <cfRule type="cellIs" dxfId="1488" priority="6" operator="equal">
      <formula>"พ"</formula>
    </cfRule>
    <cfRule type="cellIs" dxfId="1487" priority="7" operator="equal">
      <formula>"อ"</formula>
    </cfRule>
    <cfRule type="cellIs" dxfId="1486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56DC3E-196A-48E8-8C63-DFA5343F0F5F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3366E8C1-EA7A-4794-A211-460F524C28A3}">
          <x14:formula1>
            <xm:f>รายการ!$K$2:$K$37</xm:f>
          </x14:formula1>
          <xm:sqref>AO1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C546-779E-4EB0-8E14-4FE2BFD6FA14}">
  <sheetPr codeName="Sheet15">
    <tabColor rgb="FF7030A0"/>
  </sheetPr>
  <dimension ref="A1:AR64"/>
  <sheetViews>
    <sheetView workbookViewId="0">
      <pane xSplit="2" ySplit="3" topLeftCell="AE4" activePane="bottomRight" state="frozen"/>
      <selection activeCell="AG7" sqref="AG7"/>
      <selection pane="topRight" activeCell="AG7" sqref="AG7"/>
      <selection pane="bottomLeft" activeCell="AG7" sqref="AG7"/>
      <selection pane="bottomRight" activeCell="AO3" sqref="AO3"/>
    </sheetView>
  </sheetViews>
  <sheetFormatPr defaultRowHeight="21" x14ac:dyDescent="0.35"/>
  <cols>
    <col min="1" max="1" width="5.125" style="92" customWidth="1"/>
    <col min="2" max="2" width="30.375" style="92" customWidth="1"/>
    <col min="3" max="3" width="5.375" style="92" customWidth="1"/>
    <col min="4" max="34" width="3.625" style="92" customWidth="1"/>
    <col min="35" max="35" width="9" style="92"/>
    <col min="36" max="39" width="5.625" style="92" customWidth="1"/>
    <col min="40" max="40" width="9" style="92"/>
    <col min="41" max="41" width="22.5" style="92" customWidth="1"/>
    <col min="42" max="43" width="9" style="92"/>
    <col min="44" max="44" width="7.75" style="92" customWidth="1"/>
    <col min="45" max="16384" width="9" style="92"/>
  </cols>
  <sheetData>
    <row r="1" spans="1:44" ht="23.25" x14ac:dyDescent="0.35">
      <c r="A1" s="605" t="s">
        <v>28</v>
      </c>
      <c r="B1" s="605" t="s">
        <v>157</v>
      </c>
      <c r="C1" s="650" t="s">
        <v>159</v>
      </c>
      <c r="D1" s="651"/>
      <c r="E1" s="651"/>
      <c r="F1" s="651"/>
      <c r="G1" s="652">
        <f>ตั้งค่าเดือน!$C$7</f>
        <v>1</v>
      </c>
      <c r="H1" s="653"/>
      <c r="I1" s="658" t="s">
        <v>36</v>
      </c>
      <c r="J1" s="659"/>
      <c r="K1" s="660"/>
      <c r="L1" s="661" t="str">
        <f>ตั้งค่าเดือน!$B$7</f>
        <v>ตุลาคม</v>
      </c>
      <c r="M1" s="652"/>
      <c r="N1" s="652"/>
      <c r="O1" s="652"/>
      <c r="P1" s="652"/>
      <c r="Q1" s="652"/>
      <c r="R1" s="653"/>
      <c r="S1" s="658" t="s">
        <v>158</v>
      </c>
      <c r="T1" s="660"/>
      <c r="U1" s="661">
        <f>ตั้งค่าเดือน!$D$7</f>
        <v>2565</v>
      </c>
      <c r="V1" s="652"/>
      <c r="W1" s="652"/>
      <c r="X1" s="653"/>
      <c r="Y1" s="667"/>
      <c r="Z1" s="668"/>
      <c r="AA1" s="668"/>
      <c r="AB1" s="668"/>
      <c r="AC1" s="668"/>
      <c r="AD1" s="668"/>
      <c r="AE1" s="668"/>
      <c r="AF1" s="668"/>
      <c r="AG1" s="668"/>
      <c r="AH1" s="669"/>
      <c r="AI1" s="670" t="s">
        <v>155</v>
      </c>
      <c r="AJ1" s="664" t="s">
        <v>80</v>
      </c>
      <c r="AK1" s="665"/>
      <c r="AL1" s="665"/>
      <c r="AM1" s="666"/>
      <c r="AN1" s="469" t="s">
        <v>179</v>
      </c>
      <c r="AO1" s="465" t="s">
        <v>177</v>
      </c>
      <c r="AP1" s="453" t="str">
        <f>_xlfn.IFNA(IF(VLOOKUP(AO1,รายการ!$K$1:$L$37,2,FALSE)="","",HYPERLINK("#" &amp; VLOOKUP(AO1,รายการ!$K$1:$L$37,2,FALSE)  &amp; "","คลิก")),"")</f>
        <v>คลิก</v>
      </c>
      <c r="AQ1" s="91"/>
      <c r="AR1" s="91"/>
    </row>
    <row r="2" spans="1:44" x14ac:dyDescent="0.35">
      <c r="A2" s="606"/>
      <c r="B2" s="606"/>
      <c r="C2" s="10" t="s">
        <v>50</v>
      </c>
      <c r="D2" s="96">
        <v>1</v>
      </c>
      <c r="E2" s="96">
        <f>D2+1</f>
        <v>2</v>
      </c>
      <c r="F2" s="96">
        <f t="shared" ref="F2:AG2" si="0">E2+1</f>
        <v>3</v>
      </c>
      <c r="G2" s="96">
        <f t="shared" si="0"/>
        <v>4</v>
      </c>
      <c r="H2" s="96">
        <f t="shared" si="0"/>
        <v>5</v>
      </c>
      <c r="I2" s="96">
        <f t="shared" si="0"/>
        <v>6</v>
      </c>
      <c r="J2" s="96">
        <f t="shared" si="0"/>
        <v>7</v>
      </c>
      <c r="K2" s="96">
        <f t="shared" si="0"/>
        <v>8</v>
      </c>
      <c r="L2" s="96">
        <f t="shared" si="0"/>
        <v>9</v>
      </c>
      <c r="M2" s="96">
        <f t="shared" si="0"/>
        <v>10</v>
      </c>
      <c r="N2" s="96">
        <f t="shared" si="0"/>
        <v>11</v>
      </c>
      <c r="O2" s="96">
        <f t="shared" si="0"/>
        <v>12</v>
      </c>
      <c r="P2" s="96">
        <f t="shared" si="0"/>
        <v>13</v>
      </c>
      <c r="Q2" s="96">
        <f t="shared" si="0"/>
        <v>14</v>
      </c>
      <c r="R2" s="96">
        <f t="shared" si="0"/>
        <v>15</v>
      </c>
      <c r="S2" s="96">
        <f t="shared" si="0"/>
        <v>16</v>
      </c>
      <c r="T2" s="96">
        <f t="shared" si="0"/>
        <v>17</v>
      </c>
      <c r="U2" s="96">
        <f t="shared" si="0"/>
        <v>18</v>
      </c>
      <c r="V2" s="96">
        <f t="shared" si="0"/>
        <v>19</v>
      </c>
      <c r="W2" s="96">
        <f t="shared" si="0"/>
        <v>20</v>
      </c>
      <c r="X2" s="96">
        <f t="shared" si="0"/>
        <v>21</v>
      </c>
      <c r="Y2" s="96">
        <f t="shared" si="0"/>
        <v>22</v>
      </c>
      <c r="Z2" s="96">
        <f t="shared" si="0"/>
        <v>23</v>
      </c>
      <c r="AA2" s="96">
        <f t="shared" si="0"/>
        <v>24</v>
      </c>
      <c r="AB2" s="96">
        <f t="shared" si="0"/>
        <v>25</v>
      </c>
      <c r="AC2" s="96">
        <f t="shared" si="0"/>
        <v>26</v>
      </c>
      <c r="AD2" s="96">
        <f t="shared" si="0"/>
        <v>27</v>
      </c>
      <c r="AE2" s="96">
        <f t="shared" si="0"/>
        <v>28</v>
      </c>
      <c r="AF2" s="96">
        <f t="shared" si="0"/>
        <v>29</v>
      </c>
      <c r="AG2" s="96">
        <f t="shared" si="0"/>
        <v>30</v>
      </c>
      <c r="AH2" s="96">
        <f>AG2+1</f>
        <v>31</v>
      </c>
      <c r="AI2" s="671"/>
      <c r="AJ2" s="662" t="str">
        <f>L1</f>
        <v>ตุลาคม</v>
      </c>
      <c r="AK2" s="662"/>
      <c r="AL2" s="662"/>
      <c r="AM2" s="663"/>
      <c r="AN2" s="90"/>
      <c r="AO2" s="90"/>
      <c r="AP2" s="90"/>
      <c r="AQ2" s="91"/>
      <c r="AR2" s="91"/>
    </row>
    <row r="3" spans="1:44" ht="28.5" customHeight="1" x14ac:dyDescent="0.35">
      <c r="A3" s="657"/>
      <c r="B3" s="657"/>
      <c r="C3" s="10" t="s">
        <v>51</v>
      </c>
      <c r="D3" s="497" t="str">
        <f>IF(ปฏิทินการศึกษา!C9="","",ปฏิทินการศึกษา!C9)</f>
        <v/>
      </c>
      <c r="E3" s="497" t="str">
        <f>IF(ปฏิทินการศึกษา!D9="","",ปฏิทินการศึกษา!D9)</f>
        <v/>
      </c>
      <c r="F3" s="497" t="str">
        <f>IF(ปฏิทินการศึกษา!E9="","",ปฏิทินการศึกษา!E9)</f>
        <v>จ</v>
      </c>
      <c r="G3" s="497" t="str">
        <f>IF(ปฏิทินการศึกษา!F9="","",ปฏิทินการศึกษา!F9)</f>
        <v>อ</v>
      </c>
      <c r="H3" s="497" t="str">
        <f>IF(ปฏิทินการศึกษา!G9="","",ปฏิทินการศึกษา!G9)</f>
        <v>พ</v>
      </c>
      <c r="I3" s="497" t="str">
        <f>IF(ปฏิทินการศึกษา!H9="","",ปฏิทินการศึกษา!H9)</f>
        <v>พฤ</v>
      </c>
      <c r="J3" s="497" t="str">
        <f>IF(ปฏิทินการศึกษา!I9="","",ปฏิทินการศึกษา!I9)</f>
        <v>ศ</v>
      </c>
      <c r="K3" s="497" t="str">
        <f>IF(ปฏิทินการศึกษา!J9="","",ปฏิทินการศึกษา!J9)</f>
        <v/>
      </c>
      <c r="L3" s="497" t="str">
        <f>IF(ปฏิทินการศึกษา!K9="","",ปฏิทินการศึกษา!K9)</f>
        <v/>
      </c>
      <c r="M3" s="497" t="str">
        <f>IF(ปฏิทินการศึกษา!L9="","",ปฏิทินการศึกษา!L9)</f>
        <v>จ</v>
      </c>
      <c r="N3" s="497" t="str">
        <f>IF(ปฏิทินการศึกษา!M9="","",ปฏิทินการศึกษา!M9)</f>
        <v/>
      </c>
      <c r="O3" s="497" t="str">
        <f>IF(ปฏิทินการศึกษา!N9="","",ปฏิทินการศึกษา!N9)</f>
        <v/>
      </c>
      <c r="P3" s="497" t="str">
        <f>IF(ปฏิทินการศึกษา!O9="","",ปฏิทินการศึกษา!O9)</f>
        <v/>
      </c>
      <c r="Q3" s="497" t="str">
        <f>IF(ปฏิทินการศึกษา!P9="","",ปฏิทินการศึกษา!P9)</f>
        <v/>
      </c>
      <c r="R3" s="497" t="str">
        <f>IF(ปฏิทินการศึกษา!Q9="","",ปฏิทินการศึกษา!Q9)</f>
        <v/>
      </c>
      <c r="S3" s="497" t="str">
        <f>IF(ปฏิทินการศึกษา!R9="","",ปฏิทินการศึกษา!R9)</f>
        <v/>
      </c>
      <c r="T3" s="497" t="str">
        <f>IF(ปฏิทินการศึกษา!S9="","",ปฏิทินการศึกษา!S9)</f>
        <v/>
      </c>
      <c r="U3" s="497" t="str">
        <f>IF(ปฏิทินการศึกษา!T9="","",ปฏิทินการศึกษา!T9)</f>
        <v/>
      </c>
      <c r="V3" s="497" t="str">
        <f>IF(ปฏิทินการศึกษา!U9="","",ปฏิทินการศึกษา!U9)</f>
        <v/>
      </c>
      <c r="W3" s="497" t="str">
        <f>IF(ปฏิทินการศึกษา!V9="","",ปฏิทินการศึกษา!V9)</f>
        <v/>
      </c>
      <c r="X3" s="497" t="str">
        <f>IF(ปฏิทินการศึกษา!W9="","",ปฏิทินการศึกษา!W9)</f>
        <v/>
      </c>
      <c r="Y3" s="497" t="str">
        <f>IF(ปฏิทินการศึกษา!X9="","",ปฏิทินการศึกษา!X9)</f>
        <v/>
      </c>
      <c r="Z3" s="497" t="str">
        <f>IF(ปฏิทินการศึกษา!Y9="","",ปฏิทินการศึกษา!Y9)</f>
        <v/>
      </c>
      <c r="AA3" s="497" t="str">
        <f>IF(ปฏิทินการศึกษา!Z9="","",ปฏิทินการศึกษา!Z9)</f>
        <v/>
      </c>
      <c r="AB3" s="497" t="str">
        <f>IF(ปฏิทินการศึกษา!AA9="","",ปฏิทินการศึกษา!AA9)</f>
        <v/>
      </c>
      <c r="AC3" s="497" t="str">
        <f>IF(ปฏิทินการศึกษา!AB9="","",ปฏิทินการศึกษา!AB9)</f>
        <v/>
      </c>
      <c r="AD3" s="497" t="str">
        <f>IF(ปฏิทินการศึกษา!AC9="","",ปฏิทินการศึกษา!AC9)</f>
        <v/>
      </c>
      <c r="AE3" s="497" t="str">
        <f>IF(ปฏิทินการศึกษา!AD9="","",ปฏิทินการศึกษา!AD9)</f>
        <v/>
      </c>
      <c r="AF3" s="497" t="str">
        <f>IF(ปฏิทินการศึกษา!AE9="","",ปฏิทินการศึกษา!AE9)</f>
        <v/>
      </c>
      <c r="AG3" s="497" t="str">
        <f>IF(ปฏิทินการศึกษา!AF9="","",ปฏิทินการศึกษา!AF9)</f>
        <v/>
      </c>
      <c r="AH3" s="497" t="str">
        <f>IF(ปฏิทินการศึกษา!AG9="","",ปฏิทินการศึกษา!AG9)</f>
        <v/>
      </c>
      <c r="AI3" s="94">
        <f>COUNTA(D3:AH3)-COUNTIF(D3:AH3,"")</f>
        <v>6</v>
      </c>
      <c r="AJ3" s="21" t="s">
        <v>79</v>
      </c>
      <c r="AK3" s="22" t="s">
        <v>76</v>
      </c>
      <c r="AL3" s="23" t="s">
        <v>77</v>
      </c>
      <c r="AM3" s="24" t="s">
        <v>78</v>
      </c>
      <c r="AN3" s="90"/>
      <c r="AO3" s="90"/>
      <c r="AP3" s="90"/>
      <c r="AQ3" s="91"/>
      <c r="AR3" s="91"/>
    </row>
    <row r="4" spans="1:44" x14ac:dyDescent="0.35">
      <c r="A4" s="97">
        <f>ข้อมูลนักเรียน!$D3</f>
        <v>1</v>
      </c>
      <c r="B4" s="93" t="str">
        <f>IF(ข้อมูลนักเรียน!H3="","",ข้อมูลนักเรียน!G3&amp;ข้อมูลนักเรียน!H3&amp; "  " &amp; ข้อมูลนักเรียน!I3)</f>
        <v/>
      </c>
      <c r="C4" s="65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95" t="str">
        <f>IF(B4="","",COUNTIF(D4:AH4,"/"))</f>
        <v/>
      </c>
      <c r="AJ4" s="28" t="str">
        <f>IF(B4="","",COUNTIF(D4:AH4,"/"))</f>
        <v/>
      </c>
      <c r="AK4" s="28" t="str">
        <f>IF(B4="","",COUNTIF(D4:AH4,"ป"))</f>
        <v/>
      </c>
      <c r="AL4" s="28" t="str">
        <f>IF(B4="","",COUNTIF(D4:AH4,"ล"))</f>
        <v/>
      </c>
      <c r="AM4" s="28" t="str">
        <f>IF(B4="","",COUNTIF(D4:AH4,"ข"))</f>
        <v/>
      </c>
      <c r="AN4" s="90"/>
      <c r="AO4" s="90"/>
      <c r="AP4" s="90"/>
      <c r="AQ4" s="91"/>
      <c r="AR4" s="91"/>
    </row>
    <row r="5" spans="1:44" x14ac:dyDescent="0.35">
      <c r="A5" s="97">
        <f>ข้อมูลนักเรียน!$D4</f>
        <v>2</v>
      </c>
      <c r="B5" s="93" t="str">
        <f>IF(ข้อมูลนักเรียน!H4="","",ข้อมูลนักเรียน!G4&amp;ข้อมูลนักเรียน!H4&amp; "  " &amp; ข้อมูลนักเรียน!I4)</f>
        <v/>
      </c>
      <c r="C5" s="655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95" t="str">
        <f t="shared" ref="AI5:AI63" si="1">IF(B5="","",COUNTIF(D5:AH5,"/"))</f>
        <v/>
      </c>
      <c r="AJ5" s="28" t="str">
        <f t="shared" ref="AJ5:AJ63" si="2">IF(B5="","",COUNTIF(D5:AH5,"/"))</f>
        <v/>
      </c>
      <c r="AK5" s="28" t="str">
        <f t="shared" ref="AK5:AK63" si="3">IF(B5="","",COUNTIF(D5:AH5,"ป"))</f>
        <v/>
      </c>
      <c r="AL5" s="28" t="str">
        <f t="shared" ref="AL5:AL63" si="4">IF(B5="","",COUNTIF(D5:AH5,"ล"))</f>
        <v/>
      </c>
      <c r="AM5" s="28" t="str">
        <f t="shared" ref="AM5:AM63" si="5">IF(B5="","",COUNTIF(D5:AH5,"ข"))</f>
        <v/>
      </c>
      <c r="AN5" s="90"/>
      <c r="AO5" s="90"/>
      <c r="AP5" s="90"/>
      <c r="AQ5" s="91"/>
      <c r="AR5" s="91"/>
    </row>
    <row r="6" spans="1:44" x14ac:dyDescent="0.35">
      <c r="A6" s="97">
        <f>ข้อมูลนักเรียน!$D5</f>
        <v>3</v>
      </c>
      <c r="B6" s="93" t="str">
        <f>IF(ข้อมูลนักเรียน!H5="","",ข้อมูลนักเรียน!G5&amp;ข้อมูลนักเรียน!H5&amp; "  " &amp; ข้อมูลนักเรียน!I5)</f>
        <v/>
      </c>
      <c r="C6" s="655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95" t="str">
        <f t="shared" si="1"/>
        <v/>
      </c>
      <c r="AJ6" s="28" t="str">
        <f t="shared" si="2"/>
        <v/>
      </c>
      <c r="AK6" s="28" t="str">
        <f t="shared" si="3"/>
        <v/>
      </c>
      <c r="AL6" s="28" t="str">
        <f t="shared" si="4"/>
        <v/>
      </c>
      <c r="AM6" s="28" t="str">
        <f t="shared" si="5"/>
        <v/>
      </c>
      <c r="AN6" s="90"/>
      <c r="AO6" s="90"/>
      <c r="AP6" s="90"/>
      <c r="AQ6" s="91"/>
      <c r="AR6" s="91"/>
    </row>
    <row r="7" spans="1:44" x14ac:dyDescent="0.35">
      <c r="A7" s="97">
        <f>ข้อมูลนักเรียน!$D6</f>
        <v>4</v>
      </c>
      <c r="B7" s="93" t="str">
        <f>IF(ข้อมูลนักเรียน!H6="","",ข้อมูลนักเรียน!G6&amp;ข้อมูลนักเรียน!H6&amp; "  " &amp; ข้อมูลนักเรียน!I6)</f>
        <v/>
      </c>
      <c r="C7" s="655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95" t="str">
        <f t="shared" si="1"/>
        <v/>
      </c>
      <c r="AJ7" s="28" t="str">
        <f t="shared" si="2"/>
        <v/>
      </c>
      <c r="AK7" s="28" t="str">
        <f t="shared" si="3"/>
        <v/>
      </c>
      <c r="AL7" s="28" t="str">
        <f t="shared" si="4"/>
        <v/>
      </c>
      <c r="AM7" s="28" t="str">
        <f t="shared" si="5"/>
        <v/>
      </c>
      <c r="AN7" s="90"/>
      <c r="AO7" s="90"/>
      <c r="AP7" s="90"/>
      <c r="AQ7" s="91"/>
      <c r="AR7" s="91"/>
    </row>
    <row r="8" spans="1:44" x14ac:dyDescent="0.35">
      <c r="A8" s="97">
        <f>ข้อมูลนักเรียน!$D7</f>
        <v>5</v>
      </c>
      <c r="B8" s="93" t="str">
        <f>IF(ข้อมูลนักเรียน!H7="","",ข้อมูลนักเรียน!G7&amp;ข้อมูลนักเรียน!H7&amp; "  " &amp; ข้อมูลนักเรียน!I7)</f>
        <v/>
      </c>
      <c r="C8" s="65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95" t="str">
        <f t="shared" si="1"/>
        <v/>
      </c>
      <c r="AJ8" s="28" t="str">
        <f t="shared" si="2"/>
        <v/>
      </c>
      <c r="AK8" s="28" t="str">
        <f t="shared" si="3"/>
        <v/>
      </c>
      <c r="AL8" s="28" t="str">
        <f t="shared" si="4"/>
        <v/>
      </c>
      <c r="AM8" s="28" t="str">
        <f t="shared" si="5"/>
        <v/>
      </c>
      <c r="AN8" s="90"/>
      <c r="AO8" s="90"/>
      <c r="AP8" s="90"/>
      <c r="AQ8" s="91"/>
      <c r="AR8" s="91"/>
    </row>
    <row r="9" spans="1:44" x14ac:dyDescent="0.35">
      <c r="A9" s="97">
        <f>ข้อมูลนักเรียน!$D8</f>
        <v>6</v>
      </c>
      <c r="B9" s="93" t="str">
        <f>IF(ข้อมูลนักเรียน!H8="","",ข้อมูลนักเรียน!G8&amp;ข้อมูลนักเรียน!H8&amp; "  " &amp; ข้อมูลนักเรียน!I8)</f>
        <v/>
      </c>
      <c r="C9" s="65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95" t="str">
        <f t="shared" si="1"/>
        <v/>
      </c>
      <c r="AJ9" s="28" t="str">
        <f t="shared" si="2"/>
        <v/>
      </c>
      <c r="AK9" s="28" t="str">
        <f t="shared" si="3"/>
        <v/>
      </c>
      <c r="AL9" s="28" t="str">
        <f t="shared" si="4"/>
        <v/>
      </c>
      <c r="AM9" s="28" t="str">
        <f t="shared" si="5"/>
        <v/>
      </c>
      <c r="AN9" s="90"/>
      <c r="AO9" s="90"/>
      <c r="AP9" s="90"/>
      <c r="AQ9" s="91"/>
      <c r="AR9" s="91"/>
    </row>
    <row r="10" spans="1:44" x14ac:dyDescent="0.35">
      <c r="A10" s="97">
        <f>ข้อมูลนักเรียน!$D9</f>
        <v>7</v>
      </c>
      <c r="B10" s="93" t="str">
        <f>IF(ข้อมูลนักเรียน!H9="","",ข้อมูลนักเรียน!G9&amp;ข้อมูลนักเรียน!H9&amp; "  " &amp; ข้อมูลนักเรียน!I9)</f>
        <v/>
      </c>
      <c r="C10" s="655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95" t="str">
        <f t="shared" si="1"/>
        <v/>
      </c>
      <c r="AJ10" s="28" t="str">
        <f t="shared" si="2"/>
        <v/>
      </c>
      <c r="AK10" s="28" t="str">
        <f t="shared" si="3"/>
        <v/>
      </c>
      <c r="AL10" s="28" t="str">
        <f t="shared" si="4"/>
        <v/>
      </c>
      <c r="AM10" s="28" t="str">
        <f t="shared" si="5"/>
        <v/>
      </c>
      <c r="AN10" s="90"/>
      <c r="AO10" s="90"/>
      <c r="AP10" s="90"/>
      <c r="AQ10" s="91"/>
      <c r="AR10" s="91"/>
    </row>
    <row r="11" spans="1:44" x14ac:dyDescent="0.35">
      <c r="A11" s="97">
        <f>ข้อมูลนักเรียน!$D10</f>
        <v>8</v>
      </c>
      <c r="B11" s="93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1" s="655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95" t="str">
        <f t="shared" si="1"/>
        <v/>
      </c>
      <c r="AJ11" s="28" t="str">
        <f t="shared" si="2"/>
        <v/>
      </c>
      <c r="AK11" s="28" t="str">
        <f t="shared" si="3"/>
        <v/>
      </c>
      <c r="AL11" s="28" t="str">
        <f t="shared" si="4"/>
        <v/>
      </c>
      <c r="AM11" s="28" t="str">
        <f t="shared" si="5"/>
        <v/>
      </c>
      <c r="AN11" s="90"/>
      <c r="AO11" s="90"/>
      <c r="AP11" s="90"/>
      <c r="AQ11" s="91"/>
      <c r="AR11" s="91"/>
    </row>
    <row r="12" spans="1:44" x14ac:dyDescent="0.35">
      <c r="A12" s="97">
        <f>ข้อมูลนักเรียน!$D11</f>
        <v>9</v>
      </c>
      <c r="B12" s="93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2" s="65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95" t="str">
        <f t="shared" si="1"/>
        <v/>
      </c>
      <c r="AJ12" s="28" t="str">
        <f t="shared" si="2"/>
        <v/>
      </c>
      <c r="AK12" s="28" t="str">
        <f t="shared" si="3"/>
        <v/>
      </c>
      <c r="AL12" s="28" t="str">
        <f t="shared" si="4"/>
        <v/>
      </c>
      <c r="AM12" s="28" t="str">
        <f t="shared" si="5"/>
        <v/>
      </c>
      <c r="AN12" s="90"/>
      <c r="AO12" s="90"/>
      <c r="AP12" s="90"/>
      <c r="AQ12" s="91"/>
      <c r="AR12" s="91"/>
    </row>
    <row r="13" spans="1:44" x14ac:dyDescent="0.35">
      <c r="A13" s="97">
        <f>ข้อมูลนักเรียน!$D12</f>
        <v>10</v>
      </c>
      <c r="B13" s="93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3" s="655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95" t="str">
        <f t="shared" si="1"/>
        <v/>
      </c>
      <c r="AJ13" s="28" t="str">
        <f t="shared" si="2"/>
        <v/>
      </c>
      <c r="AK13" s="28" t="str">
        <f t="shared" si="3"/>
        <v/>
      </c>
      <c r="AL13" s="28" t="str">
        <f t="shared" si="4"/>
        <v/>
      </c>
      <c r="AM13" s="28" t="str">
        <f t="shared" si="5"/>
        <v/>
      </c>
      <c r="AN13" s="90"/>
      <c r="AO13" s="90"/>
      <c r="AP13" s="90"/>
      <c r="AQ13" s="91"/>
      <c r="AR13" s="91"/>
    </row>
    <row r="14" spans="1:44" x14ac:dyDescent="0.35">
      <c r="A14" s="97">
        <f>ข้อมูลนักเรียน!$D13</f>
        <v>11</v>
      </c>
      <c r="B14" s="93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4" s="65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95" t="str">
        <f t="shared" si="1"/>
        <v/>
      </c>
      <c r="AJ14" s="28" t="str">
        <f t="shared" si="2"/>
        <v/>
      </c>
      <c r="AK14" s="28" t="str">
        <f t="shared" si="3"/>
        <v/>
      </c>
      <c r="AL14" s="28" t="str">
        <f t="shared" si="4"/>
        <v/>
      </c>
      <c r="AM14" s="28" t="str">
        <f t="shared" si="5"/>
        <v/>
      </c>
      <c r="AN14" s="90"/>
      <c r="AO14" s="90"/>
      <c r="AP14" s="90"/>
      <c r="AQ14" s="91"/>
      <c r="AR14" s="91"/>
    </row>
    <row r="15" spans="1:44" x14ac:dyDescent="0.35">
      <c r="A15" s="97">
        <f>ข้อมูลนักเรียน!$D14</f>
        <v>12</v>
      </c>
      <c r="B15" s="93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5" s="65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95" t="str">
        <f t="shared" si="1"/>
        <v/>
      </c>
      <c r="AJ15" s="28" t="str">
        <f t="shared" si="2"/>
        <v/>
      </c>
      <c r="AK15" s="28" t="str">
        <f t="shared" si="3"/>
        <v/>
      </c>
      <c r="AL15" s="28" t="str">
        <f t="shared" si="4"/>
        <v/>
      </c>
      <c r="AM15" s="28" t="str">
        <f t="shared" si="5"/>
        <v/>
      </c>
      <c r="AN15" s="90"/>
      <c r="AO15" s="90"/>
      <c r="AP15" s="90"/>
      <c r="AQ15" s="91"/>
      <c r="AR15" s="91"/>
    </row>
    <row r="16" spans="1:44" x14ac:dyDescent="0.35">
      <c r="A16" s="97">
        <f>ข้อมูลนักเรียน!$D15</f>
        <v>13</v>
      </c>
      <c r="B16" s="93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6" s="655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95" t="str">
        <f t="shared" si="1"/>
        <v/>
      </c>
      <c r="AJ16" s="28" t="str">
        <f t="shared" si="2"/>
        <v/>
      </c>
      <c r="AK16" s="28" t="str">
        <f t="shared" si="3"/>
        <v/>
      </c>
      <c r="AL16" s="28" t="str">
        <f t="shared" si="4"/>
        <v/>
      </c>
      <c r="AM16" s="28" t="str">
        <f t="shared" si="5"/>
        <v/>
      </c>
      <c r="AN16" s="90"/>
      <c r="AO16" s="90"/>
      <c r="AP16" s="90"/>
      <c r="AQ16" s="91"/>
      <c r="AR16" s="91"/>
    </row>
    <row r="17" spans="1:44" x14ac:dyDescent="0.35">
      <c r="A17" s="97">
        <f>ข้อมูลนักเรียน!$D16</f>
        <v>14</v>
      </c>
      <c r="B17" s="93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7" s="655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95" t="str">
        <f t="shared" si="1"/>
        <v/>
      </c>
      <c r="AJ17" s="28" t="str">
        <f t="shared" si="2"/>
        <v/>
      </c>
      <c r="AK17" s="28" t="str">
        <f t="shared" si="3"/>
        <v/>
      </c>
      <c r="AL17" s="28" t="str">
        <f t="shared" si="4"/>
        <v/>
      </c>
      <c r="AM17" s="28" t="str">
        <f t="shared" si="5"/>
        <v/>
      </c>
      <c r="AN17" s="90"/>
      <c r="AO17" s="90"/>
      <c r="AP17" s="90"/>
      <c r="AQ17" s="91"/>
      <c r="AR17" s="91"/>
    </row>
    <row r="18" spans="1:44" x14ac:dyDescent="0.35">
      <c r="A18" s="97">
        <f>ข้อมูลนักเรียน!$D17</f>
        <v>15</v>
      </c>
      <c r="B18" s="93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18" s="655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95" t="str">
        <f t="shared" si="1"/>
        <v/>
      </c>
      <c r="AJ18" s="28" t="str">
        <f t="shared" si="2"/>
        <v/>
      </c>
      <c r="AK18" s="28" t="str">
        <f t="shared" si="3"/>
        <v/>
      </c>
      <c r="AL18" s="28" t="str">
        <f t="shared" si="4"/>
        <v/>
      </c>
      <c r="AM18" s="28" t="str">
        <f t="shared" si="5"/>
        <v/>
      </c>
      <c r="AN18" s="90"/>
      <c r="AO18" s="90"/>
      <c r="AP18" s="90"/>
      <c r="AQ18" s="91"/>
      <c r="AR18" s="91"/>
    </row>
    <row r="19" spans="1:44" x14ac:dyDescent="0.35">
      <c r="A19" s="97">
        <f>ข้อมูลนักเรียน!$D18</f>
        <v>16</v>
      </c>
      <c r="B19" s="93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19" s="655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95" t="str">
        <f t="shared" si="1"/>
        <v/>
      </c>
      <c r="AJ19" s="28" t="str">
        <f t="shared" si="2"/>
        <v/>
      </c>
      <c r="AK19" s="28" t="str">
        <f t="shared" si="3"/>
        <v/>
      </c>
      <c r="AL19" s="28" t="str">
        <f t="shared" si="4"/>
        <v/>
      </c>
      <c r="AM19" s="28" t="str">
        <f t="shared" si="5"/>
        <v/>
      </c>
      <c r="AN19" s="90"/>
      <c r="AO19" s="90"/>
      <c r="AP19" s="90"/>
      <c r="AQ19" s="91"/>
      <c r="AR19" s="91"/>
    </row>
    <row r="20" spans="1:44" x14ac:dyDescent="0.35">
      <c r="A20" s="97">
        <f>ข้อมูลนักเรียน!$D19</f>
        <v>17</v>
      </c>
      <c r="B20" s="93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0" s="655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95" t="str">
        <f t="shared" si="1"/>
        <v/>
      </c>
      <c r="AJ20" s="28" t="str">
        <f t="shared" si="2"/>
        <v/>
      </c>
      <c r="AK20" s="28" t="str">
        <f t="shared" si="3"/>
        <v/>
      </c>
      <c r="AL20" s="28" t="str">
        <f t="shared" si="4"/>
        <v/>
      </c>
      <c r="AM20" s="28" t="str">
        <f t="shared" si="5"/>
        <v/>
      </c>
      <c r="AN20" s="90"/>
      <c r="AO20" s="90"/>
      <c r="AP20" s="90"/>
      <c r="AQ20" s="91"/>
      <c r="AR20" s="91"/>
    </row>
    <row r="21" spans="1:44" x14ac:dyDescent="0.35">
      <c r="A21" s="97">
        <f>ข้อมูลนักเรียน!$D20</f>
        <v>18</v>
      </c>
      <c r="B21" s="93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1" s="655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95" t="str">
        <f t="shared" si="1"/>
        <v/>
      </c>
      <c r="AJ21" s="28" t="str">
        <f t="shared" si="2"/>
        <v/>
      </c>
      <c r="AK21" s="28" t="str">
        <f t="shared" si="3"/>
        <v/>
      </c>
      <c r="AL21" s="28" t="str">
        <f t="shared" si="4"/>
        <v/>
      </c>
      <c r="AM21" s="28" t="str">
        <f t="shared" si="5"/>
        <v/>
      </c>
      <c r="AN21" s="90"/>
      <c r="AO21" s="90"/>
      <c r="AP21" s="90"/>
      <c r="AQ21" s="91"/>
      <c r="AR21" s="91"/>
    </row>
    <row r="22" spans="1:44" x14ac:dyDescent="0.35">
      <c r="A22" s="97">
        <f>ข้อมูลนักเรียน!$D21</f>
        <v>19</v>
      </c>
      <c r="B22" s="93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2" s="655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95" t="str">
        <f t="shared" si="1"/>
        <v/>
      </c>
      <c r="AJ22" s="28" t="str">
        <f t="shared" si="2"/>
        <v/>
      </c>
      <c r="AK22" s="28" t="str">
        <f t="shared" si="3"/>
        <v/>
      </c>
      <c r="AL22" s="28" t="str">
        <f t="shared" si="4"/>
        <v/>
      </c>
      <c r="AM22" s="28" t="str">
        <f t="shared" si="5"/>
        <v/>
      </c>
      <c r="AN22" s="90"/>
      <c r="AO22" s="90"/>
      <c r="AP22" s="90"/>
      <c r="AQ22" s="91"/>
      <c r="AR22" s="91"/>
    </row>
    <row r="23" spans="1:44" x14ac:dyDescent="0.35">
      <c r="A23" s="97">
        <f>ข้อมูลนักเรียน!$D22</f>
        <v>20</v>
      </c>
      <c r="B23" s="93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3" s="655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95" t="str">
        <f t="shared" si="1"/>
        <v/>
      </c>
      <c r="AJ23" s="28" t="str">
        <f t="shared" si="2"/>
        <v/>
      </c>
      <c r="AK23" s="28" t="str">
        <f t="shared" si="3"/>
        <v/>
      </c>
      <c r="AL23" s="28" t="str">
        <f t="shared" si="4"/>
        <v/>
      </c>
      <c r="AM23" s="28" t="str">
        <f t="shared" si="5"/>
        <v/>
      </c>
      <c r="AN23" s="90"/>
      <c r="AO23" s="90"/>
      <c r="AP23" s="90"/>
      <c r="AQ23" s="91"/>
      <c r="AR23" s="91"/>
    </row>
    <row r="24" spans="1:44" x14ac:dyDescent="0.35">
      <c r="A24" s="97">
        <f>ข้อมูลนักเรียน!$D23</f>
        <v>21</v>
      </c>
      <c r="B24" s="93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4" s="655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95" t="str">
        <f t="shared" si="1"/>
        <v/>
      </c>
      <c r="AJ24" s="28" t="str">
        <f t="shared" si="2"/>
        <v/>
      </c>
      <c r="AK24" s="28" t="str">
        <f t="shared" si="3"/>
        <v/>
      </c>
      <c r="AL24" s="28" t="str">
        <f t="shared" si="4"/>
        <v/>
      </c>
      <c r="AM24" s="28" t="str">
        <f t="shared" si="5"/>
        <v/>
      </c>
      <c r="AN24" s="90"/>
      <c r="AO24" s="90"/>
      <c r="AP24" s="90"/>
      <c r="AQ24" s="91"/>
      <c r="AR24" s="91"/>
    </row>
    <row r="25" spans="1:44" x14ac:dyDescent="0.35">
      <c r="A25" s="97">
        <f>ข้อมูลนักเรียน!$D24</f>
        <v>22</v>
      </c>
      <c r="B25" s="93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5" s="65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95" t="str">
        <f t="shared" si="1"/>
        <v/>
      </c>
      <c r="AJ25" s="28" t="str">
        <f t="shared" si="2"/>
        <v/>
      </c>
      <c r="AK25" s="28" t="str">
        <f t="shared" si="3"/>
        <v/>
      </c>
      <c r="AL25" s="28" t="str">
        <f t="shared" si="4"/>
        <v/>
      </c>
      <c r="AM25" s="28" t="str">
        <f t="shared" si="5"/>
        <v/>
      </c>
      <c r="AN25" s="90"/>
      <c r="AO25" s="90"/>
      <c r="AP25" s="90"/>
      <c r="AQ25" s="91"/>
      <c r="AR25" s="91"/>
    </row>
    <row r="26" spans="1:44" x14ac:dyDescent="0.35">
      <c r="A26" s="97">
        <f>ข้อมูลนักเรียน!$D25</f>
        <v>23</v>
      </c>
      <c r="B26" s="93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6" s="655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95" t="str">
        <f t="shared" si="1"/>
        <v/>
      </c>
      <c r="AJ26" s="28" t="str">
        <f t="shared" si="2"/>
        <v/>
      </c>
      <c r="AK26" s="28" t="str">
        <f t="shared" si="3"/>
        <v/>
      </c>
      <c r="AL26" s="28" t="str">
        <f t="shared" si="4"/>
        <v/>
      </c>
      <c r="AM26" s="28" t="str">
        <f t="shared" si="5"/>
        <v/>
      </c>
      <c r="AN26" s="90"/>
      <c r="AO26" s="90"/>
      <c r="AP26" s="90"/>
      <c r="AQ26" s="91"/>
      <c r="AR26" s="91"/>
    </row>
    <row r="27" spans="1:44" x14ac:dyDescent="0.35">
      <c r="A27" s="97">
        <f>ข้อมูลนักเรียน!$D26</f>
        <v>24</v>
      </c>
      <c r="B27" s="93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7" s="655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95" t="str">
        <f t="shared" si="1"/>
        <v/>
      </c>
      <c r="AJ27" s="28" t="str">
        <f t="shared" si="2"/>
        <v/>
      </c>
      <c r="AK27" s="28" t="str">
        <f t="shared" si="3"/>
        <v/>
      </c>
      <c r="AL27" s="28" t="str">
        <f t="shared" si="4"/>
        <v/>
      </c>
      <c r="AM27" s="28" t="str">
        <f t="shared" si="5"/>
        <v/>
      </c>
      <c r="AN27" s="90"/>
      <c r="AO27" s="90"/>
      <c r="AP27" s="90"/>
      <c r="AQ27" s="91"/>
      <c r="AR27" s="91"/>
    </row>
    <row r="28" spans="1:44" x14ac:dyDescent="0.35">
      <c r="A28" s="97">
        <f>ข้อมูลนักเรียน!$D27</f>
        <v>25</v>
      </c>
      <c r="B28" s="93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28" s="655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95" t="str">
        <f t="shared" si="1"/>
        <v/>
      </c>
      <c r="AJ28" s="28" t="str">
        <f t="shared" si="2"/>
        <v/>
      </c>
      <c r="AK28" s="28" t="str">
        <f t="shared" si="3"/>
        <v/>
      </c>
      <c r="AL28" s="28" t="str">
        <f t="shared" si="4"/>
        <v/>
      </c>
      <c r="AM28" s="28" t="str">
        <f t="shared" si="5"/>
        <v/>
      </c>
      <c r="AN28" s="90"/>
      <c r="AO28" s="90"/>
      <c r="AP28" s="90"/>
      <c r="AQ28" s="91"/>
      <c r="AR28" s="91"/>
    </row>
    <row r="29" spans="1:44" x14ac:dyDescent="0.35">
      <c r="A29" s="97">
        <f>ข้อมูลนักเรียน!$D28</f>
        <v>26</v>
      </c>
      <c r="B29" s="93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29" s="65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95" t="str">
        <f t="shared" si="1"/>
        <v/>
      </c>
      <c r="AJ29" s="28" t="str">
        <f t="shared" si="2"/>
        <v/>
      </c>
      <c r="AK29" s="28" t="str">
        <f t="shared" si="3"/>
        <v/>
      </c>
      <c r="AL29" s="28" t="str">
        <f t="shared" si="4"/>
        <v/>
      </c>
      <c r="AM29" s="28" t="str">
        <f t="shared" si="5"/>
        <v/>
      </c>
      <c r="AN29" s="90"/>
      <c r="AO29" s="90"/>
      <c r="AP29" s="90"/>
      <c r="AQ29" s="91"/>
      <c r="AR29" s="91"/>
    </row>
    <row r="30" spans="1:44" x14ac:dyDescent="0.35">
      <c r="A30" s="97">
        <f>ข้อมูลนักเรียน!$D29</f>
        <v>27</v>
      </c>
      <c r="B30" s="93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0" s="65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95" t="str">
        <f t="shared" si="1"/>
        <v/>
      </c>
      <c r="AJ30" s="28" t="str">
        <f t="shared" si="2"/>
        <v/>
      </c>
      <c r="AK30" s="28" t="str">
        <f t="shared" si="3"/>
        <v/>
      </c>
      <c r="AL30" s="28" t="str">
        <f t="shared" si="4"/>
        <v/>
      </c>
      <c r="AM30" s="28" t="str">
        <f t="shared" si="5"/>
        <v/>
      </c>
      <c r="AN30" s="90"/>
      <c r="AO30" s="90"/>
      <c r="AP30" s="90"/>
      <c r="AQ30" s="91"/>
      <c r="AR30" s="91"/>
    </row>
    <row r="31" spans="1:44" x14ac:dyDescent="0.35">
      <c r="A31" s="97">
        <f>ข้อมูลนักเรียน!$D30</f>
        <v>28</v>
      </c>
      <c r="B31" s="93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1" s="655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95" t="str">
        <f t="shared" si="1"/>
        <v/>
      </c>
      <c r="AJ31" s="28" t="str">
        <f t="shared" si="2"/>
        <v/>
      </c>
      <c r="AK31" s="28" t="str">
        <f t="shared" si="3"/>
        <v/>
      </c>
      <c r="AL31" s="28" t="str">
        <f t="shared" si="4"/>
        <v/>
      </c>
      <c r="AM31" s="28" t="str">
        <f t="shared" si="5"/>
        <v/>
      </c>
      <c r="AN31" s="90"/>
      <c r="AO31" s="90"/>
      <c r="AP31" s="90"/>
      <c r="AQ31" s="91"/>
      <c r="AR31" s="91"/>
    </row>
    <row r="32" spans="1:44" x14ac:dyDescent="0.35">
      <c r="A32" s="97">
        <f>ข้อมูลนักเรียน!$D31</f>
        <v>29</v>
      </c>
      <c r="B32" s="93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2" s="655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95" t="str">
        <f t="shared" si="1"/>
        <v/>
      </c>
      <c r="AJ32" s="28" t="str">
        <f t="shared" si="2"/>
        <v/>
      </c>
      <c r="AK32" s="28" t="str">
        <f t="shared" si="3"/>
        <v/>
      </c>
      <c r="AL32" s="28" t="str">
        <f t="shared" si="4"/>
        <v/>
      </c>
      <c r="AM32" s="28" t="str">
        <f t="shared" si="5"/>
        <v/>
      </c>
      <c r="AN32" s="90"/>
      <c r="AO32" s="90"/>
      <c r="AP32" s="90"/>
      <c r="AQ32" s="91"/>
      <c r="AR32" s="91"/>
    </row>
    <row r="33" spans="1:44" x14ac:dyDescent="0.35">
      <c r="A33" s="97">
        <f>ข้อมูลนักเรียน!$D32</f>
        <v>30</v>
      </c>
      <c r="B33" s="93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3" s="655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95" t="str">
        <f t="shared" si="1"/>
        <v/>
      </c>
      <c r="AJ33" s="28" t="str">
        <f t="shared" si="2"/>
        <v/>
      </c>
      <c r="AK33" s="28" t="str">
        <f t="shared" si="3"/>
        <v/>
      </c>
      <c r="AL33" s="28" t="str">
        <f t="shared" si="4"/>
        <v/>
      </c>
      <c r="AM33" s="28" t="str">
        <f t="shared" si="5"/>
        <v/>
      </c>
      <c r="AN33" s="90"/>
      <c r="AO33" s="90"/>
      <c r="AP33" s="90"/>
      <c r="AQ33" s="91"/>
      <c r="AR33" s="91"/>
    </row>
    <row r="34" spans="1:44" x14ac:dyDescent="0.35">
      <c r="A34" s="97">
        <f>ข้อมูลนักเรียน!$D33</f>
        <v>31</v>
      </c>
      <c r="B34" s="93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4" s="655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95" t="str">
        <f t="shared" si="1"/>
        <v/>
      </c>
      <c r="AJ34" s="28" t="str">
        <f t="shared" si="2"/>
        <v/>
      </c>
      <c r="AK34" s="28" t="str">
        <f t="shared" si="3"/>
        <v/>
      </c>
      <c r="AL34" s="28" t="str">
        <f t="shared" si="4"/>
        <v/>
      </c>
      <c r="AM34" s="28" t="str">
        <f t="shared" si="5"/>
        <v/>
      </c>
      <c r="AN34" s="90"/>
      <c r="AO34" s="90"/>
      <c r="AP34" s="90"/>
      <c r="AQ34" s="91"/>
      <c r="AR34" s="91"/>
    </row>
    <row r="35" spans="1:44" x14ac:dyDescent="0.35">
      <c r="A35" s="97">
        <f>ข้อมูลนักเรียน!$D34</f>
        <v>32</v>
      </c>
      <c r="B35" s="93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5" s="655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95" t="str">
        <f t="shared" si="1"/>
        <v/>
      </c>
      <c r="AJ35" s="28" t="str">
        <f t="shared" si="2"/>
        <v/>
      </c>
      <c r="AK35" s="28" t="str">
        <f t="shared" si="3"/>
        <v/>
      </c>
      <c r="AL35" s="28" t="str">
        <f t="shared" si="4"/>
        <v/>
      </c>
      <c r="AM35" s="28" t="str">
        <f t="shared" si="5"/>
        <v/>
      </c>
      <c r="AN35" s="90"/>
      <c r="AO35" s="90"/>
      <c r="AP35" s="90"/>
      <c r="AQ35" s="91"/>
      <c r="AR35" s="91"/>
    </row>
    <row r="36" spans="1:44" x14ac:dyDescent="0.35">
      <c r="A36" s="97">
        <f>ข้อมูลนักเรียน!$D35</f>
        <v>33</v>
      </c>
      <c r="B36" s="93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6" s="655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95" t="str">
        <f t="shared" si="1"/>
        <v/>
      </c>
      <c r="AJ36" s="28" t="str">
        <f t="shared" si="2"/>
        <v/>
      </c>
      <c r="AK36" s="28" t="str">
        <f t="shared" si="3"/>
        <v/>
      </c>
      <c r="AL36" s="28" t="str">
        <f t="shared" si="4"/>
        <v/>
      </c>
      <c r="AM36" s="28" t="str">
        <f t="shared" si="5"/>
        <v/>
      </c>
      <c r="AN36" s="90"/>
      <c r="AO36" s="90"/>
      <c r="AP36" s="90"/>
      <c r="AQ36" s="91"/>
      <c r="AR36" s="91"/>
    </row>
    <row r="37" spans="1:44" x14ac:dyDescent="0.35">
      <c r="A37" s="97">
        <f>ข้อมูลนักเรียน!$D36</f>
        <v>34</v>
      </c>
      <c r="B37" s="93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7" s="655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95" t="str">
        <f t="shared" si="1"/>
        <v/>
      </c>
      <c r="AJ37" s="28" t="str">
        <f t="shared" si="2"/>
        <v/>
      </c>
      <c r="AK37" s="28" t="str">
        <f t="shared" si="3"/>
        <v/>
      </c>
      <c r="AL37" s="28" t="str">
        <f t="shared" si="4"/>
        <v/>
      </c>
      <c r="AM37" s="28" t="str">
        <f t="shared" si="5"/>
        <v/>
      </c>
      <c r="AN37" s="90"/>
      <c r="AO37" s="90"/>
      <c r="AP37" s="90"/>
      <c r="AQ37" s="91"/>
      <c r="AR37" s="91"/>
    </row>
    <row r="38" spans="1:44" x14ac:dyDescent="0.35">
      <c r="A38" s="97">
        <f>ข้อมูลนักเรียน!$D37</f>
        <v>35</v>
      </c>
      <c r="B38" s="93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38" s="65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95" t="str">
        <f t="shared" si="1"/>
        <v/>
      </c>
      <c r="AJ38" s="28" t="str">
        <f t="shared" si="2"/>
        <v/>
      </c>
      <c r="AK38" s="28" t="str">
        <f t="shared" si="3"/>
        <v/>
      </c>
      <c r="AL38" s="28" t="str">
        <f t="shared" si="4"/>
        <v/>
      </c>
      <c r="AM38" s="28" t="str">
        <f t="shared" si="5"/>
        <v/>
      </c>
      <c r="AN38" s="90"/>
      <c r="AO38" s="90"/>
      <c r="AP38" s="90"/>
      <c r="AQ38" s="91"/>
      <c r="AR38" s="91"/>
    </row>
    <row r="39" spans="1:44" x14ac:dyDescent="0.35">
      <c r="A39" s="97">
        <f>ข้อมูลนักเรียน!$D38</f>
        <v>36</v>
      </c>
      <c r="B39" s="93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39" s="65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95" t="str">
        <f t="shared" si="1"/>
        <v/>
      </c>
      <c r="AJ39" s="28" t="str">
        <f t="shared" si="2"/>
        <v/>
      </c>
      <c r="AK39" s="28" t="str">
        <f t="shared" si="3"/>
        <v/>
      </c>
      <c r="AL39" s="28" t="str">
        <f t="shared" si="4"/>
        <v/>
      </c>
      <c r="AM39" s="28" t="str">
        <f t="shared" si="5"/>
        <v/>
      </c>
      <c r="AN39" s="90"/>
      <c r="AO39" s="90"/>
      <c r="AP39" s="90"/>
      <c r="AQ39" s="91"/>
      <c r="AR39" s="91"/>
    </row>
    <row r="40" spans="1:44" x14ac:dyDescent="0.35">
      <c r="A40" s="97">
        <f>ข้อมูลนักเรียน!$D39</f>
        <v>37</v>
      </c>
      <c r="B40" s="93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0" s="65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95" t="str">
        <f t="shared" si="1"/>
        <v/>
      </c>
      <c r="AJ40" s="28" t="str">
        <f t="shared" si="2"/>
        <v/>
      </c>
      <c r="AK40" s="28" t="str">
        <f t="shared" si="3"/>
        <v/>
      </c>
      <c r="AL40" s="28" t="str">
        <f t="shared" si="4"/>
        <v/>
      </c>
      <c r="AM40" s="28" t="str">
        <f t="shared" si="5"/>
        <v/>
      </c>
      <c r="AN40" s="90"/>
      <c r="AO40" s="90"/>
      <c r="AP40" s="90"/>
      <c r="AQ40" s="91"/>
      <c r="AR40" s="91"/>
    </row>
    <row r="41" spans="1:44" x14ac:dyDescent="0.35">
      <c r="A41" s="97">
        <f>ข้อมูลนักเรียน!$D40</f>
        <v>38</v>
      </c>
      <c r="B41" s="93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1" s="65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95" t="str">
        <f t="shared" si="1"/>
        <v/>
      </c>
      <c r="AJ41" s="28" t="str">
        <f t="shared" si="2"/>
        <v/>
      </c>
      <c r="AK41" s="28" t="str">
        <f t="shared" si="3"/>
        <v/>
      </c>
      <c r="AL41" s="28" t="str">
        <f t="shared" si="4"/>
        <v/>
      </c>
      <c r="AM41" s="28" t="str">
        <f t="shared" si="5"/>
        <v/>
      </c>
      <c r="AN41" s="90"/>
      <c r="AO41" s="90"/>
      <c r="AP41" s="90"/>
      <c r="AQ41" s="91"/>
      <c r="AR41" s="91"/>
    </row>
    <row r="42" spans="1:44" x14ac:dyDescent="0.35">
      <c r="A42" s="97">
        <f>ข้อมูลนักเรียน!$D41</f>
        <v>39</v>
      </c>
      <c r="B42" s="93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2" s="65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95" t="str">
        <f t="shared" si="1"/>
        <v/>
      </c>
      <c r="AJ42" s="28" t="str">
        <f t="shared" si="2"/>
        <v/>
      </c>
      <c r="AK42" s="28" t="str">
        <f t="shared" si="3"/>
        <v/>
      </c>
      <c r="AL42" s="28" t="str">
        <f t="shared" si="4"/>
        <v/>
      </c>
      <c r="AM42" s="28" t="str">
        <f t="shared" si="5"/>
        <v/>
      </c>
      <c r="AN42" s="90"/>
      <c r="AO42" s="90"/>
      <c r="AP42" s="90"/>
      <c r="AQ42" s="91"/>
      <c r="AR42" s="91"/>
    </row>
    <row r="43" spans="1:44" x14ac:dyDescent="0.35">
      <c r="A43" s="97">
        <f>ข้อมูลนักเรียน!$D42</f>
        <v>40</v>
      </c>
      <c r="B43" s="93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3" s="65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95" t="str">
        <f t="shared" si="1"/>
        <v/>
      </c>
      <c r="AJ43" s="28" t="str">
        <f t="shared" si="2"/>
        <v/>
      </c>
      <c r="AK43" s="28" t="str">
        <f t="shared" si="3"/>
        <v/>
      </c>
      <c r="AL43" s="28" t="str">
        <f t="shared" si="4"/>
        <v/>
      </c>
      <c r="AM43" s="28" t="str">
        <f t="shared" si="5"/>
        <v/>
      </c>
      <c r="AN43" s="90"/>
      <c r="AO43" s="90"/>
      <c r="AP43" s="90"/>
      <c r="AQ43" s="91"/>
      <c r="AR43" s="91"/>
    </row>
    <row r="44" spans="1:44" x14ac:dyDescent="0.35">
      <c r="A44" s="97">
        <f>ข้อมูลนักเรียน!$D43</f>
        <v>41</v>
      </c>
      <c r="B44" s="93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4" s="65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95" t="str">
        <f t="shared" si="1"/>
        <v/>
      </c>
      <c r="AJ44" s="28" t="str">
        <f t="shared" si="2"/>
        <v/>
      </c>
      <c r="AK44" s="28" t="str">
        <f t="shared" si="3"/>
        <v/>
      </c>
      <c r="AL44" s="28" t="str">
        <f t="shared" si="4"/>
        <v/>
      </c>
      <c r="AM44" s="28" t="str">
        <f t="shared" si="5"/>
        <v/>
      </c>
      <c r="AN44" s="90"/>
      <c r="AO44" s="90"/>
      <c r="AP44" s="90"/>
      <c r="AQ44" s="91"/>
      <c r="AR44" s="91"/>
    </row>
    <row r="45" spans="1:44" x14ac:dyDescent="0.35">
      <c r="A45" s="97">
        <f>ข้อมูลนักเรียน!$D44</f>
        <v>42</v>
      </c>
      <c r="B45" s="93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5" s="65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95" t="str">
        <f t="shared" si="1"/>
        <v/>
      </c>
      <c r="AJ45" s="28" t="str">
        <f t="shared" si="2"/>
        <v/>
      </c>
      <c r="AK45" s="28" t="str">
        <f t="shared" si="3"/>
        <v/>
      </c>
      <c r="AL45" s="28" t="str">
        <f t="shared" si="4"/>
        <v/>
      </c>
      <c r="AM45" s="28" t="str">
        <f t="shared" si="5"/>
        <v/>
      </c>
      <c r="AN45" s="90"/>
      <c r="AO45" s="90"/>
      <c r="AP45" s="90"/>
      <c r="AQ45" s="91"/>
      <c r="AR45" s="91"/>
    </row>
    <row r="46" spans="1:44" x14ac:dyDescent="0.35">
      <c r="A46" s="97">
        <f>ข้อมูลนักเรียน!$D45</f>
        <v>43</v>
      </c>
      <c r="B46" s="93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6" s="65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95" t="str">
        <f t="shared" si="1"/>
        <v/>
      </c>
      <c r="AJ46" s="28" t="str">
        <f t="shared" si="2"/>
        <v/>
      </c>
      <c r="AK46" s="28" t="str">
        <f t="shared" si="3"/>
        <v/>
      </c>
      <c r="AL46" s="28" t="str">
        <f t="shared" si="4"/>
        <v/>
      </c>
      <c r="AM46" s="28" t="str">
        <f t="shared" si="5"/>
        <v/>
      </c>
      <c r="AN46" s="90"/>
      <c r="AO46" s="90"/>
      <c r="AP46" s="90"/>
      <c r="AQ46" s="91"/>
      <c r="AR46" s="91"/>
    </row>
    <row r="47" spans="1:44" x14ac:dyDescent="0.35">
      <c r="A47" s="97">
        <f>ข้อมูลนักเรียน!$D46</f>
        <v>44</v>
      </c>
      <c r="B47" s="93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7" s="65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95" t="str">
        <f t="shared" si="1"/>
        <v/>
      </c>
      <c r="AJ47" s="28" t="str">
        <f t="shared" si="2"/>
        <v/>
      </c>
      <c r="AK47" s="28" t="str">
        <f t="shared" si="3"/>
        <v/>
      </c>
      <c r="AL47" s="28" t="str">
        <f t="shared" si="4"/>
        <v/>
      </c>
      <c r="AM47" s="28" t="str">
        <f t="shared" si="5"/>
        <v/>
      </c>
      <c r="AN47" s="90"/>
      <c r="AO47" s="90"/>
      <c r="AP47" s="90"/>
      <c r="AQ47" s="91"/>
      <c r="AR47" s="91"/>
    </row>
    <row r="48" spans="1:44" x14ac:dyDescent="0.35">
      <c r="A48" s="97">
        <f>ข้อมูลนักเรียน!$D47</f>
        <v>45</v>
      </c>
      <c r="B48" s="93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48" s="65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95" t="str">
        <f t="shared" si="1"/>
        <v/>
      </c>
      <c r="AJ48" s="28" t="str">
        <f t="shared" si="2"/>
        <v/>
      </c>
      <c r="AK48" s="28" t="str">
        <f t="shared" si="3"/>
        <v/>
      </c>
      <c r="AL48" s="28" t="str">
        <f t="shared" si="4"/>
        <v/>
      </c>
      <c r="AM48" s="28" t="str">
        <f t="shared" si="5"/>
        <v/>
      </c>
      <c r="AN48" s="90"/>
      <c r="AO48" s="90"/>
      <c r="AP48" s="90"/>
      <c r="AQ48" s="91"/>
      <c r="AR48" s="91"/>
    </row>
    <row r="49" spans="1:44" x14ac:dyDescent="0.35">
      <c r="A49" s="97">
        <f>ข้อมูลนักเรียน!$D48</f>
        <v>46</v>
      </c>
      <c r="B49" s="93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49" s="65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95" t="str">
        <f t="shared" si="1"/>
        <v/>
      </c>
      <c r="AJ49" s="28" t="str">
        <f t="shared" si="2"/>
        <v/>
      </c>
      <c r="AK49" s="28" t="str">
        <f t="shared" si="3"/>
        <v/>
      </c>
      <c r="AL49" s="28" t="str">
        <f t="shared" si="4"/>
        <v/>
      </c>
      <c r="AM49" s="28" t="str">
        <f t="shared" si="5"/>
        <v/>
      </c>
      <c r="AN49" s="90"/>
      <c r="AO49" s="90"/>
      <c r="AP49" s="90"/>
      <c r="AQ49" s="91"/>
      <c r="AR49" s="91"/>
    </row>
    <row r="50" spans="1:44" x14ac:dyDescent="0.35">
      <c r="A50" s="97">
        <f>ข้อมูลนักเรียน!$D49</f>
        <v>47</v>
      </c>
      <c r="B50" s="93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0" s="65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95" t="str">
        <f t="shared" si="1"/>
        <v/>
      </c>
      <c r="AJ50" s="28" t="str">
        <f t="shared" si="2"/>
        <v/>
      </c>
      <c r="AK50" s="28" t="str">
        <f t="shared" si="3"/>
        <v/>
      </c>
      <c r="AL50" s="28" t="str">
        <f t="shared" si="4"/>
        <v/>
      </c>
      <c r="AM50" s="28" t="str">
        <f t="shared" si="5"/>
        <v/>
      </c>
      <c r="AN50" s="90"/>
      <c r="AO50" s="90"/>
      <c r="AP50" s="90"/>
      <c r="AQ50" s="91"/>
      <c r="AR50" s="91"/>
    </row>
    <row r="51" spans="1:44" x14ac:dyDescent="0.35">
      <c r="A51" s="97">
        <f>ข้อมูลนักเรียน!$D50</f>
        <v>48</v>
      </c>
      <c r="B51" s="93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1" s="65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95" t="str">
        <f t="shared" si="1"/>
        <v/>
      </c>
      <c r="AJ51" s="28" t="str">
        <f t="shared" si="2"/>
        <v/>
      </c>
      <c r="AK51" s="28" t="str">
        <f t="shared" si="3"/>
        <v/>
      </c>
      <c r="AL51" s="28" t="str">
        <f t="shared" si="4"/>
        <v/>
      </c>
      <c r="AM51" s="28" t="str">
        <f t="shared" si="5"/>
        <v/>
      </c>
      <c r="AN51" s="90"/>
      <c r="AO51" s="90"/>
      <c r="AP51" s="90"/>
      <c r="AQ51" s="91"/>
      <c r="AR51" s="91"/>
    </row>
    <row r="52" spans="1:44" x14ac:dyDescent="0.35">
      <c r="A52" s="97">
        <f>ข้อมูลนักเรียน!$D51</f>
        <v>49</v>
      </c>
      <c r="B52" s="93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2" s="65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95" t="str">
        <f t="shared" si="1"/>
        <v/>
      </c>
      <c r="AJ52" s="28" t="str">
        <f t="shared" si="2"/>
        <v/>
      </c>
      <c r="AK52" s="28" t="str">
        <f t="shared" si="3"/>
        <v/>
      </c>
      <c r="AL52" s="28" t="str">
        <f t="shared" si="4"/>
        <v/>
      </c>
      <c r="AM52" s="28" t="str">
        <f t="shared" si="5"/>
        <v/>
      </c>
      <c r="AN52" s="90"/>
      <c r="AO52" s="90"/>
      <c r="AP52" s="90"/>
      <c r="AQ52" s="91"/>
      <c r="AR52" s="91"/>
    </row>
    <row r="53" spans="1:44" x14ac:dyDescent="0.35">
      <c r="A53" s="97">
        <f>ข้อมูลนักเรียน!$D52</f>
        <v>50</v>
      </c>
      <c r="B53" s="93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3" s="65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95" t="str">
        <f t="shared" si="1"/>
        <v/>
      </c>
      <c r="AJ53" s="28" t="str">
        <f t="shared" si="2"/>
        <v/>
      </c>
      <c r="AK53" s="28" t="str">
        <f t="shared" si="3"/>
        <v/>
      </c>
      <c r="AL53" s="28" t="str">
        <f t="shared" si="4"/>
        <v/>
      </c>
      <c r="AM53" s="28" t="str">
        <f t="shared" si="5"/>
        <v/>
      </c>
      <c r="AN53" s="90"/>
      <c r="AO53" s="90"/>
      <c r="AP53" s="90"/>
      <c r="AQ53" s="91"/>
      <c r="AR53" s="91"/>
    </row>
    <row r="54" spans="1:44" x14ac:dyDescent="0.35">
      <c r="A54" s="97">
        <f>ข้อมูลนักเรียน!$D53</f>
        <v>51</v>
      </c>
      <c r="B54" s="93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4" s="65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95" t="str">
        <f t="shared" si="1"/>
        <v/>
      </c>
      <c r="AJ54" s="28" t="str">
        <f t="shared" si="2"/>
        <v/>
      </c>
      <c r="AK54" s="28" t="str">
        <f t="shared" si="3"/>
        <v/>
      </c>
      <c r="AL54" s="28" t="str">
        <f t="shared" si="4"/>
        <v/>
      </c>
      <c r="AM54" s="28" t="str">
        <f t="shared" si="5"/>
        <v/>
      </c>
      <c r="AN54" s="90"/>
      <c r="AO54" s="90"/>
      <c r="AP54" s="90"/>
      <c r="AQ54" s="91"/>
      <c r="AR54" s="91"/>
    </row>
    <row r="55" spans="1:44" x14ac:dyDescent="0.35">
      <c r="A55" s="97">
        <f>ข้อมูลนักเรียน!$D54</f>
        <v>52</v>
      </c>
      <c r="B55" s="93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5" s="65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95" t="str">
        <f t="shared" si="1"/>
        <v/>
      </c>
      <c r="AJ55" s="28" t="str">
        <f t="shared" si="2"/>
        <v/>
      </c>
      <c r="AK55" s="28" t="str">
        <f t="shared" si="3"/>
        <v/>
      </c>
      <c r="AL55" s="28" t="str">
        <f t="shared" si="4"/>
        <v/>
      </c>
      <c r="AM55" s="28" t="str">
        <f t="shared" si="5"/>
        <v/>
      </c>
      <c r="AN55" s="90"/>
      <c r="AO55" s="90"/>
      <c r="AP55" s="90"/>
      <c r="AQ55" s="91"/>
      <c r="AR55" s="91"/>
    </row>
    <row r="56" spans="1:44" x14ac:dyDescent="0.35">
      <c r="A56" s="97">
        <f>ข้อมูลนักเรียน!$D55</f>
        <v>53</v>
      </c>
      <c r="B56" s="93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6" s="65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95" t="str">
        <f t="shared" si="1"/>
        <v/>
      </c>
      <c r="AJ56" s="28" t="str">
        <f t="shared" si="2"/>
        <v/>
      </c>
      <c r="AK56" s="28" t="str">
        <f t="shared" si="3"/>
        <v/>
      </c>
      <c r="AL56" s="28" t="str">
        <f t="shared" si="4"/>
        <v/>
      </c>
      <c r="AM56" s="28" t="str">
        <f t="shared" si="5"/>
        <v/>
      </c>
      <c r="AN56" s="90"/>
      <c r="AO56" s="90"/>
      <c r="AP56" s="90"/>
      <c r="AQ56" s="91"/>
      <c r="AR56" s="91"/>
    </row>
    <row r="57" spans="1:44" x14ac:dyDescent="0.35">
      <c r="A57" s="97">
        <f>ข้อมูลนักเรียน!$D56</f>
        <v>54</v>
      </c>
      <c r="B57" s="93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7" s="65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95" t="str">
        <f t="shared" si="1"/>
        <v/>
      </c>
      <c r="AJ57" s="28" t="str">
        <f t="shared" si="2"/>
        <v/>
      </c>
      <c r="AK57" s="28" t="str">
        <f t="shared" si="3"/>
        <v/>
      </c>
      <c r="AL57" s="28" t="str">
        <f t="shared" si="4"/>
        <v/>
      </c>
      <c r="AM57" s="28" t="str">
        <f t="shared" si="5"/>
        <v/>
      </c>
      <c r="AN57" s="90"/>
      <c r="AO57" s="90"/>
      <c r="AP57" s="90"/>
      <c r="AQ57" s="91"/>
      <c r="AR57" s="91"/>
    </row>
    <row r="58" spans="1:44" x14ac:dyDescent="0.35">
      <c r="A58" s="97">
        <f>ข้อมูลนักเรียน!$D57</f>
        <v>55</v>
      </c>
      <c r="B58" s="93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58" s="655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95" t="str">
        <f t="shared" si="1"/>
        <v/>
      </c>
      <c r="AJ58" s="28" t="str">
        <f t="shared" si="2"/>
        <v/>
      </c>
      <c r="AK58" s="28" t="str">
        <f t="shared" si="3"/>
        <v/>
      </c>
      <c r="AL58" s="28" t="str">
        <f t="shared" si="4"/>
        <v/>
      </c>
      <c r="AM58" s="28" t="str">
        <f t="shared" si="5"/>
        <v/>
      </c>
      <c r="AN58" s="90"/>
      <c r="AO58" s="90"/>
      <c r="AP58" s="90"/>
      <c r="AQ58" s="91"/>
      <c r="AR58" s="91"/>
    </row>
    <row r="59" spans="1:44" x14ac:dyDescent="0.35">
      <c r="A59" s="97">
        <f>ข้อมูลนักเรียน!$D58</f>
        <v>56</v>
      </c>
      <c r="B59" s="93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59" s="655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95" t="str">
        <f t="shared" si="1"/>
        <v/>
      </c>
      <c r="AJ59" s="28" t="str">
        <f t="shared" si="2"/>
        <v/>
      </c>
      <c r="AK59" s="28" t="str">
        <f t="shared" si="3"/>
        <v/>
      </c>
      <c r="AL59" s="28" t="str">
        <f t="shared" si="4"/>
        <v/>
      </c>
      <c r="AM59" s="28" t="str">
        <f t="shared" si="5"/>
        <v/>
      </c>
      <c r="AN59" s="90"/>
      <c r="AO59" s="90"/>
      <c r="AP59" s="90"/>
      <c r="AQ59" s="91"/>
      <c r="AR59" s="91"/>
    </row>
    <row r="60" spans="1:44" x14ac:dyDescent="0.35">
      <c r="A60" s="97">
        <f>ข้อมูลนักเรียน!$D59</f>
        <v>57</v>
      </c>
      <c r="B60" s="93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0" s="655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95" t="str">
        <f t="shared" si="1"/>
        <v/>
      </c>
      <c r="AJ60" s="28" t="str">
        <f t="shared" si="2"/>
        <v/>
      </c>
      <c r="AK60" s="28" t="str">
        <f t="shared" si="3"/>
        <v/>
      </c>
      <c r="AL60" s="28" t="str">
        <f t="shared" si="4"/>
        <v/>
      </c>
      <c r="AM60" s="28" t="str">
        <f t="shared" si="5"/>
        <v/>
      </c>
      <c r="AN60" s="90"/>
      <c r="AO60" s="90"/>
      <c r="AP60" s="90"/>
      <c r="AQ60" s="91"/>
      <c r="AR60" s="91"/>
    </row>
    <row r="61" spans="1:44" x14ac:dyDescent="0.35">
      <c r="A61" s="97">
        <f>ข้อมูลนักเรียน!$D60</f>
        <v>58</v>
      </c>
      <c r="B61" s="93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1" s="655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95" t="str">
        <f t="shared" si="1"/>
        <v/>
      </c>
      <c r="AJ61" s="28" t="str">
        <f t="shared" si="2"/>
        <v/>
      </c>
      <c r="AK61" s="28" t="str">
        <f t="shared" si="3"/>
        <v/>
      </c>
      <c r="AL61" s="28" t="str">
        <f t="shared" si="4"/>
        <v/>
      </c>
      <c r="AM61" s="28" t="str">
        <f t="shared" si="5"/>
        <v/>
      </c>
      <c r="AN61" s="90"/>
      <c r="AO61" s="90"/>
      <c r="AP61" s="90"/>
      <c r="AQ61" s="91"/>
      <c r="AR61" s="91"/>
    </row>
    <row r="62" spans="1:44" x14ac:dyDescent="0.35">
      <c r="A62" s="97">
        <f>ข้อมูลนักเรียน!$D61</f>
        <v>59</v>
      </c>
      <c r="B62" s="93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2" s="655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95" t="str">
        <f t="shared" si="1"/>
        <v/>
      </c>
      <c r="AJ62" s="28" t="str">
        <f t="shared" si="2"/>
        <v/>
      </c>
      <c r="AK62" s="28" t="str">
        <f t="shared" si="3"/>
        <v/>
      </c>
      <c r="AL62" s="28" t="str">
        <f t="shared" si="4"/>
        <v/>
      </c>
      <c r="AM62" s="28" t="str">
        <f t="shared" si="5"/>
        <v/>
      </c>
      <c r="AN62" s="90"/>
      <c r="AO62" s="90"/>
      <c r="AP62" s="90"/>
      <c r="AQ62" s="91"/>
      <c r="AR62" s="91"/>
    </row>
    <row r="63" spans="1:44" x14ac:dyDescent="0.35">
      <c r="A63" s="97">
        <f>ข้อมูลนักเรียน!$D62</f>
        <v>60</v>
      </c>
      <c r="B63" s="93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3" s="65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95" t="str">
        <f t="shared" si="1"/>
        <v/>
      </c>
      <c r="AJ63" s="28" t="str">
        <f t="shared" si="2"/>
        <v/>
      </c>
      <c r="AK63" s="28" t="str">
        <f t="shared" si="3"/>
        <v/>
      </c>
      <c r="AL63" s="28" t="str">
        <f t="shared" si="4"/>
        <v/>
      </c>
      <c r="AM63" s="28" t="str">
        <f t="shared" si="5"/>
        <v/>
      </c>
      <c r="AN63" s="90"/>
      <c r="AO63" s="90"/>
      <c r="AP63" s="90"/>
      <c r="AQ63" s="91"/>
      <c r="AR63" s="91"/>
    </row>
    <row r="64" spans="1:44" x14ac:dyDescent="0.35">
      <c r="A64" s="641" t="s">
        <v>156</v>
      </c>
      <c r="B64" s="642"/>
      <c r="C64" s="643"/>
      <c r="D64" s="644"/>
      <c r="E64" s="645"/>
      <c r="F64" s="645"/>
      <c r="G64" s="645"/>
      <c r="H64" s="645"/>
      <c r="I64" s="645"/>
      <c r="J64" s="645"/>
      <c r="K64" s="645"/>
      <c r="L64" s="645"/>
      <c r="M64" s="645"/>
      <c r="N64" s="645"/>
      <c r="O64" s="645"/>
      <c r="P64" s="645"/>
      <c r="Q64" s="645"/>
      <c r="R64" s="645"/>
      <c r="S64" s="645"/>
      <c r="T64" s="645"/>
      <c r="U64" s="645"/>
      <c r="V64" s="645"/>
      <c r="W64" s="645"/>
      <c r="X64" s="645"/>
      <c r="Y64" s="645"/>
      <c r="Z64" s="645"/>
      <c r="AA64" s="645"/>
      <c r="AB64" s="645"/>
      <c r="AC64" s="645"/>
      <c r="AD64" s="645"/>
      <c r="AE64" s="645"/>
      <c r="AF64" s="645"/>
      <c r="AG64" s="645"/>
      <c r="AH64" s="645"/>
      <c r="AI64" s="646"/>
      <c r="AJ64" s="647"/>
      <c r="AK64" s="648"/>
      <c r="AL64" s="648"/>
      <c r="AM64" s="649"/>
      <c r="AN64" s="90"/>
      <c r="AO64" s="90"/>
      <c r="AP64" s="90"/>
      <c r="AQ64" s="91"/>
      <c r="AR64" s="91"/>
    </row>
  </sheetData>
  <protectedRanges>
    <protectedRange sqref="D4:AH63 D64" name="ช่วง1"/>
    <protectedRange sqref="AO1" name="ช่วง4"/>
    <protectedRange sqref="D3:AH3" name="ช่วง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485" priority="9" operator="equal">
      <formula>"ข"</formula>
    </cfRule>
    <cfRule type="cellIs" dxfId="1484" priority="10" operator="equal">
      <formula>"ล"</formula>
    </cfRule>
    <cfRule type="cellIs" dxfId="1483" priority="11" operator="equal">
      <formula>"ป"</formula>
    </cfRule>
    <cfRule type="cellIs" dxfId="1482" priority="12" operator="equal">
      <formula>"/"</formula>
    </cfRule>
  </conditionalFormatting>
  <conditionalFormatting sqref="D3:AH3">
    <cfRule type="cellIs" dxfId="1481" priority="1" operator="equal">
      <formula>"อา"</formula>
    </cfRule>
    <cfRule type="cellIs" dxfId="1480" priority="2" operator="equal">
      <formula>"อา"</formula>
    </cfRule>
    <cfRule type="cellIs" dxfId="1479" priority="3" operator="equal">
      <formula>"ส"</formula>
    </cfRule>
    <cfRule type="cellIs" dxfId="1478" priority="4" operator="equal">
      <formula>"ศ"</formula>
    </cfRule>
    <cfRule type="cellIs" dxfId="1477" priority="5" operator="equal">
      <formula>"พฤ"</formula>
    </cfRule>
    <cfRule type="cellIs" dxfId="1476" priority="6" operator="equal">
      <formula>"พ"</formula>
    </cfRule>
    <cfRule type="cellIs" dxfId="1475" priority="7" operator="equal">
      <formula>"อ"</formula>
    </cfRule>
    <cfRule type="cellIs" dxfId="1474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FF5DF86-92E0-492D-98D1-717C5397AAC5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745DAE59-23F0-4E0E-A204-15B2BA575A17}">
          <x14:formula1>
            <xm:f>รายการ!$K$2:$K$37</xm:f>
          </x14:formula1>
          <xm:sqref>AO1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BF3E-EE18-4228-B0C6-6940B13751C1}">
  <sheetPr codeName="Sheet16">
    <tabColor rgb="FF7030A0"/>
  </sheetPr>
  <dimension ref="A1:AR64"/>
  <sheetViews>
    <sheetView workbookViewId="0">
      <pane xSplit="2" ySplit="3" topLeftCell="AA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92" customWidth="1"/>
    <col min="2" max="2" width="30.375" style="92" customWidth="1"/>
    <col min="3" max="3" width="5.375" style="92" customWidth="1"/>
    <col min="4" max="34" width="3.625" style="92" customWidth="1"/>
    <col min="35" max="35" width="9" style="92"/>
    <col min="36" max="39" width="5.625" style="92" customWidth="1"/>
    <col min="40" max="40" width="9" style="92"/>
    <col min="41" max="41" width="22.5" style="92" customWidth="1"/>
    <col min="42" max="43" width="9" style="92"/>
    <col min="44" max="44" width="7.75" style="92" customWidth="1"/>
    <col min="45" max="16384" width="9" style="92"/>
  </cols>
  <sheetData>
    <row r="1" spans="1:44" ht="23.25" x14ac:dyDescent="0.35">
      <c r="A1" s="605" t="s">
        <v>28</v>
      </c>
      <c r="B1" s="605" t="s">
        <v>157</v>
      </c>
      <c r="C1" s="650" t="s">
        <v>159</v>
      </c>
      <c r="D1" s="651"/>
      <c r="E1" s="651"/>
      <c r="F1" s="651"/>
      <c r="G1" s="652">
        <f>ตั้งค่าเดือน!$C$8</f>
        <v>2</v>
      </c>
      <c r="H1" s="653"/>
      <c r="I1" s="658" t="s">
        <v>36</v>
      </c>
      <c r="J1" s="659"/>
      <c r="K1" s="660"/>
      <c r="L1" s="661" t="str">
        <f>ตั้งค่าเดือน!$B$8</f>
        <v>พฤศจิกายน</v>
      </c>
      <c r="M1" s="652"/>
      <c r="N1" s="652"/>
      <c r="O1" s="652"/>
      <c r="P1" s="652"/>
      <c r="Q1" s="652"/>
      <c r="R1" s="653"/>
      <c r="S1" s="658" t="s">
        <v>158</v>
      </c>
      <c r="T1" s="660"/>
      <c r="U1" s="661">
        <f>ตั้งค่าเดือน!$D$8</f>
        <v>2565</v>
      </c>
      <c r="V1" s="652"/>
      <c r="W1" s="652"/>
      <c r="X1" s="653"/>
      <c r="Y1" s="667"/>
      <c r="Z1" s="668"/>
      <c r="AA1" s="668"/>
      <c r="AB1" s="668"/>
      <c r="AC1" s="668"/>
      <c r="AD1" s="668"/>
      <c r="AE1" s="668"/>
      <c r="AF1" s="668"/>
      <c r="AG1" s="668"/>
      <c r="AH1" s="669"/>
      <c r="AI1" s="670" t="s">
        <v>155</v>
      </c>
      <c r="AJ1" s="664" t="s">
        <v>80</v>
      </c>
      <c r="AK1" s="665"/>
      <c r="AL1" s="665"/>
      <c r="AM1" s="666"/>
      <c r="AN1" s="469" t="s">
        <v>179</v>
      </c>
      <c r="AO1" s="465" t="s">
        <v>177</v>
      </c>
      <c r="AP1" s="453" t="str">
        <f>_xlfn.IFNA(IF(VLOOKUP(AO1,รายการ!$K$1:$L$37,2,FALSE)="","",HYPERLINK("#" &amp; VLOOKUP(AO1,รายการ!$K$1:$L$37,2,FALSE)  &amp; "","คลิก")),"")</f>
        <v>คลิก</v>
      </c>
      <c r="AQ1" s="91"/>
      <c r="AR1" s="91"/>
    </row>
    <row r="2" spans="1:44" x14ac:dyDescent="0.35">
      <c r="A2" s="606"/>
      <c r="B2" s="606"/>
      <c r="C2" s="10" t="s">
        <v>50</v>
      </c>
      <c r="D2" s="96">
        <v>1</v>
      </c>
      <c r="E2" s="96">
        <f>D2+1</f>
        <v>2</v>
      </c>
      <c r="F2" s="96">
        <f t="shared" ref="F2:AG2" si="0">E2+1</f>
        <v>3</v>
      </c>
      <c r="G2" s="96">
        <f t="shared" si="0"/>
        <v>4</v>
      </c>
      <c r="H2" s="96">
        <f t="shared" si="0"/>
        <v>5</v>
      </c>
      <c r="I2" s="96">
        <f t="shared" si="0"/>
        <v>6</v>
      </c>
      <c r="J2" s="96">
        <f t="shared" si="0"/>
        <v>7</v>
      </c>
      <c r="K2" s="96">
        <f t="shared" si="0"/>
        <v>8</v>
      </c>
      <c r="L2" s="96">
        <f t="shared" si="0"/>
        <v>9</v>
      </c>
      <c r="M2" s="96">
        <f t="shared" si="0"/>
        <v>10</v>
      </c>
      <c r="N2" s="96">
        <f t="shared" si="0"/>
        <v>11</v>
      </c>
      <c r="O2" s="96">
        <f t="shared" si="0"/>
        <v>12</v>
      </c>
      <c r="P2" s="96">
        <f t="shared" si="0"/>
        <v>13</v>
      </c>
      <c r="Q2" s="96">
        <f t="shared" si="0"/>
        <v>14</v>
      </c>
      <c r="R2" s="96">
        <f t="shared" si="0"/>
        <v>15</v>
      </c>
      <c r="S2" s="96">
        <f t="shared" si="0"/>
        <v>16</v>
      </c>
      <c r="T2" s="96">
        <f t="shared" si="0"/>
        <v>17</v>
      </c>
      <c r="U2" s="96">
        <f t="shared" si="0"/>
        <v>18</v>
      </c>
      <c r="V2" s="96">
        <f t="shared" si="0"/>
        <v>19</v>
      </c>
      <c r="W2" s="96">
        <f t="shared" si="0"/>
        <v>20</v>
      </c>
      <c r="X2" s="96">
        <f t="shared" si="0"/>
        <v>21</v>
      </c>
      <c r="Y2" s="96">
        <f t="shared" si="0"/>
        <v>22</v>
      </c>
      <c r="Z2" s="96">
        <f t="shared" si="0"/>
        <v>23</v>
      </c>
      <c r="AA2" s="96">
        <f t="shared" si="0"/>
        <v>24</v>
      </c>
      <c r="AB2" s="96">
        <f t="shared" si="0"/>
        <v>25</v>
      </c>
      <c r="AC2" s="96">
        <f t="shared" si="0"/>
        <v>26</v>
      </c>
      <c r="AD2" s="96">
        <f t="shared" si="0"/>
        <v>27</v>
      </c>
      <c r="AE2" s="96">
        <f t="shared" si="0"/>
        <v>28</v>
      </c>
      <c r="AF2" s="96">
        <f t="shared" si="0"/>
        <v>29</v>
      </c>
      <c r="AG2" s="96">
        <f t="shared" si="0"/>
        <v>30</v>
      </c>
      <c r="AH2" s="96">
        <f>AG2+1</f>
        <v>31</v>
      </c>
      <c r="AI2" s="671"/>
      <c r="AJ2" s="662" t="str">
        <f>L1</f>
        <v>พฤศจิกายน</v>
      </c>
      <c r="AK2" s="662"/>
      <c r="AL2" s="662"/>
      <c r="AM2" s="663"/>
      <c r="AN2" s="90"/>
      <c r="AO2" s="90"/>
      <c r="AP2" s="90"/>
      <c r="AQ2" s="91"/>
      <c r="AR2" s="91"/>
    </row>
    <row r="3" spans="1:44" ht="28.5" customHeight="1" x14ac:dyDescent="0.35">
      <c r="A3" s="657"/>
      <c r="B3" s="657"/>
      <c r="C3" s="10" t="s">
        <v>51</v>
      </c>
      <c r="D3" s="497" t="str">
        <f>IF(ปฏิทินการศึกษา!C10="","",ปฏิทินการศึกษา!C10)</f>
        <v>อ</v>
      </c>
      <c r="E3" s="497" t="str">
        <f>IF(ปฏิทินการศึกษา!D10="","",ปฏิทินการศึกษา!D10)</f>
        <v>พ</v>
      </c>
      <c r="F3" s="497" t="str">
        <f>IF(ปฏิทินการศึกษา!E10="","",ปฏิทินการศึกษา!E10)</f>
        <v>พฤ</v>
      </c>
      <c r="G3" s="497" t="str">
        <f>IF(ปฏิทินการศึกษา!F10="","",ปฏิทินการศึกษา!F10)</f>
        <v>ศ</v>
      </c>
      <c r="H3" s="497" t="str">
        <f>IF(ปฏิทินการศึกษา!G10="","",ปฏิทินการศึกษา!G10)</f>
        <v/>
      </c>
      <c r="I3" s="497" t="str">
        <f>IF(ปฏิทินการศึกษา!H10="","",ปฏิทินการศึกษา!H10)</f>
        <v/>
      </c>
      <c r="J3" s="497" t="str">
        <f>IF(ปฏิทินการศึกษา!I10="","",ปฏิทินการศึกษา!I10)</f>
        <v>จ</v>
      </c>
      <c r="K3" s="497" t="str">
        <f>IF(ปฏิทินการศึกษา!J10="","",ปฏิทินการศึกษา!J10)</f>
        <v>อ</v>
      </c>
      <c r="L3" s="497" t="str">
        <f>IF(ปฏิทินการศึกษา!K10="","",ปฏิทินการศึกษา!K10)</f>
        <v>พ</v>
      </c>
      <c r="M3" s="497" t="str">
        <f>IF(ปฏิทินการศึกษา!L10="","",ปฏิทินการศึกษา!L10)</f>
        <v>พฤ</v>
      </c>
      <c r="N3" s="497" t="str">
        <f>IF(ปฏิทินการศึกษา!M10="","",ปฏิทินการศึกษา!M10)</f>
        <v>ศ</v>
      </c>
      <c r="O3" s="497" t="str">
        <f>IF(ปฏิทินการศึกษา!N10="","",ปฏิทินการศึกษา!N10)</f>
        <v/>
      </c>
      <c r="P3" s="497" t="str">
        <f>IF(ปฏิทินการศึกษา!O10="","",ปฏิทินการศึกษา!O10)</f>
        <v/>
      </c>
      <c r="Q3" s="497" t="str">
        <f>IF(ปฏิทินการศึกษา!P10="","",ปฏิทินการศึกษา!P10)</f>
        <v>จ</v>
      </c>
      <c r="R3" s="497" t="str">
        <f>IF(ปฏิทินการศึกษา!Q10="","",ปฏิทินการศึกษา!Q10)</f>
        <v>อ</v>
      </c>
      <c r="S3" s="497" t="str">
        <f>IF(ปฏิทินการศึกษา!R10="","",ปฏิทินการศึกษา!R10)</f>
        <v>พ</v>
      </c>
      <c r="T3" s="497" t="str">
        <f>IF(ปฏิทินการศึกษา!S10="","",ปฏิทินการศึกษา!S10)</f>
        <v>พฤ</v>
      </c>
      <c r="U3" s="497" t="str">
        <f>IF(ปฏิทินการศึกษา!T10="","",ปฏิทินการศึกษา!T10)</f>
        <v>ศ</v>
      </c>
      <c r="V3" s="497" t="str">
        <f>IF(ปฏิทินการศึกษา!U10="","",ปฏิทินการศึกษา!U10)</f>
        <v/>
      </c>
      <c r="W3" s="497" t="str">
        <f>IF(ปฏิทินการศึกษา!V10="","",ปฏิทินการศึกษา!V10)</f>
        <v/>
      </c>
      <c r="X3" s="497" t="str">
        <f>IF(ปฏิทินการศึกษา!W10="","",ปฏิทินการศึกษา!W10)</f>
        <v>จ</v>
      </c>
      <c r="Y3" s="497" t="str">
        <f>IF(ปฏิทินการศึกษา!X10="","",ปฏิทินการศึกษา!X10)</f>
        <v>อ</v>
      </c>
      <c r="Z3" s="497" t="str">
        <f>IF(ปฏิทินการศึกษา!Y10="","",ปฏิทินการศึกษา!Y10)</f>
        <v>พ</v>
      </c>
      <c r="AA3" s="497" t="str">
        <f>IF(ปฏิทินการศึกษา!Z10="","",ปฏิทินการศึกษา!Z10)</f>
        <v>พฤ</v>
      </c>
      <c r="AB3" s="497" t="str">
        <f>IF(ปฏิทินการศึกษา!AA10="","",ปฏิทินการศึกษา!AA10)</f>
        <v>ศ</v>
      </c>
      <c r="AC3" s="497" t="str">
        <f>IF(ปฏิทินการศึกษา!AB10="","",ปฏิทินการศึกษา!AB10)</f>
        <v/>
      </c>
      <c r="AD3" s="497" t="str">
        <f>IF(ปฏิทินการศึกษา!AC10="","",ปฏิทินการศึกษา!AC10)</f>
        <v/>
      </c>
      <c r="AE3" s="497" t="str">
        <f>IF(ปฏิทินการศึกษา!AD10="","",ปฏิทินการศึกษา!AD10)</f>
        <v>จ</v>
      </c>
      <c r="AF3" s="497" t="str">
        <f>IF(ปฏิทินการศึกษา!AE10="","",ปฏิทินการศึกษา!AE10)</f>
        <v>อ</v>
      </c>
      <c r="AG3" s="497" t="str">
        <f>IF(ปฏิทินการศึกษา!AF10="","",ปฏิทินการศึกษา!AF10)</f>
        <v>พ</v>
      </c>
      <c r="AH3" s="497" t="str">
        <f>IF(ปฏิทินการศึกษา!AG10="","",ปฏิทินการศึกษา!AG10)</f>
        <v/>
      </c>
      <c r="AI3" s="94">
        <f>COUNTA(D3:AH3)-COUNTIF(D3:AH3,"")</f>
        <v>22</v>
      </c>
      <c r="AJ3" s="21" t="s">
        <v>79</v>
      </c>
      <c r="AK3" s="22" t="s">
        <v>76</v>
      </c>
      <c r="AL3" s="23" t="s">
        <v>77</v>
      </c>
      <c r="AM3" s="24" t="s">
        <v>78</v>
      </c>
      <c r="AN3" s="90"/>
      <c r="AO3" s="90"/>
      <c r="AP3" s="90"/>
      <c r="AQ3" s="91"/>
      <c r="AR3" s="91"/>
    </row>
    <row r="4" spans="1:44" x14ac:dyDescent="0.35">
      <c r="A4" s="97">
        <f>ข้อมูลนักเรียน!$D3</f>
        <v>1</v>
      </c>
      <c r="B4" s="93" t="str">
        <f>IF(ข้อมูลนักเรียน!H3="","",ข้อมูลนักเรียน!G3&amp;ข้อมูลนักเรียน!H3&amp; "  " &amp; ข้อมูลนักเรียน!I3)</f>
        <v/>
      </c>
      <c r="C4" s="65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95" t="str">
        <f>IF(B4="","",COUNTIF(D4:AH4,"/"))</f>
        <v/>
      </c>
      <c r="AJ4" s="28" t="str">
        <f>IF(B4="","",COUNTIF(D4:AH4,"/"))</f>
        <v/>
      </c>
      <c r="AK4" s="28" t="str">
        <f>IF(B4="","",COUNTIF(D4:AH4,"ป"))</f>
        <v/>
      </c>
      <c r="AL4" s="28" t="str">
        <f>IF(B4="","",COUNTIF(D4:AH4,"ล"))</f>
        <v/>
      </c>
      <c r="AM4" s="28" t="str">
        <f>IF(B4="","",COUNTIF(D4:AH4,"ข"))</f>
        <v/>
      </c>
      <c r="AN4" s="90"/>
      <c r="AO4" s="90"/>
      <c r="AP4" s="90"/>
      <c r="AQ4" s="91"/>
      <c r="AR4" s="91"/>
    </row>
    <row r="5" spans="1:44" x14ac:dyDescent="0.35">
      <c r="A5" s="97">
        <f>ข้อมูลนักเรียน!$D4</f>
        <v>2</v>
      </c>
      <c r="B5" s="93" t="str">
        <f>IF(ข้อมูลนักเรียน!H4="","",ข้อมูลนักเรียน!G4&amp;ข้อมูลนักเรียน!H4&amp; "  " &amp; ข้อมูลนักเรียน!I4)</f>
        <v/>
      </c>
      <c r="C5" s="655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95" t="str">
        <f t="shared" ref="AI5:AI63" si="1">IF(B5="","",COUNTIF(D5:AH5,"/"))</f>
        <v/>
      </c>
      <c r="AJ5" s="28" t="str">
        <f t="shared" ref="AJ5:AJ63" si="2">IF(B5="","",COUNTIF(D5:AH5,"/"))</f>
        <v/>
      </c>
      <c r="AK5" s="28" t="str">
        <f t="shared" ref="AK5:AK63" si="3">IF(B5="","",COUNTIF(D5:AH5,"ป"))</f>
        <v/>
      </c>
      <c r="AL5" s="28" t="str">
        <f t="shared" ref="AL5:AL63" si="4">IF(B5="","",COUNTIF(D5:AH5,"ล"))</f>
        <v/>
      </c>
      <c r="AM5" s="28" t="str">
        <f t="shared" ref="AM5:AM63" si="5">IF(B5="","",COUNTIF(D5:AH5,"ข"))</f>
        <v/>
      </c>
      <c r="AN5" s="90"/>
      <c r="AO5" s="90"/>
      <c r="AP5" s="90"/>
      <c r="AQ5" s="91"/>
      <c r="AR5" s="91"/>
    </row>
    <row r="6" spans="1:44" x14ac:dyDescent="0.35">
      <c r="A6" s="97">
        <f>ข้อมูลนักเรียน!$D5</f>
        <v>3</v>
      </c>
      <c r="B6" s="93" t="str">
        <f>IF(ข้อมูลนักเรียน!H5="","",ข้อมูลนักเรียน!G5&amp;ข้อมูลนักเรียน!H5&amp; "  " &amp; ข้อมูลนักเรียน!I5)</f>
        <v/>
      </c>
      <c r="C6" s="655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95" t="str">
        <f t="shared" si="1"/>
        <v/>
      </c>
      <c r="AJ6" s="28" t="str">
        <f t="shared" si="2"/>
        <v/>
      </c>
      <c r="AK6" s="28" t="str">
        <f t="shared" si="3"/>
        <v/>
      </c>
      <c r="AL6" s="28" t="str">
        <f t="shared" si="4"/>
        <v/>
      </c>
      <c r="AM6" s="28" t="str">
        <f t="shared" si="5"/>
        <v/>
      </c>
      <c r="AN6" s="90"/>
      <c r="AO6" s="90"/>
      <c r="AP6" s="90"/>
      <c r="AQ6" s="91"/>
      <c r="AR6" s="91"/>
    </row>
    <row r="7" spans="1:44" x14ac:dyDescent="0.35">
      <c r="A7" s="97">
        <f>ข้อมูลนักเรียน!$D6</f>
        <v>4</v>
      </c>
      <c r="B7" s="93" t="str">
        <f>IF(ข้อมูลนักเรียน!H6="","",ข้อมูลนักเรียน!G6&amp;ข้อมูลนักเรียน!H6&amp; "  " &amp; ข้อมูลนักเรียน!I6)</f>
        <v/>
      </c>
      <c r="C7" s="655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95" t="str">
        <f t="shared" si="1"/>
        <v/>
      </c>
      <c r="AJ7" s="28" t="str">
        <f t="shared" si="2"/>
        <v/>
      </c>
      <c r="AK7" s="28" t="str">
        <f t="shared" si="3"/>
        <v/>
      </c>
      <c r="AL7" s="28" t="str">
        <f t="shared" si="4"/>
        <v/>
      </c>
      <c r="AM7" s="28" t="str">
        <f t="shared" si="5"/>
        <v/>
      </c>
      <c r="AN7" s="90"/>
      <c r="AO7" s="90"/>
      <c r="AP7" s="90"/>
      <c r="AQ7" s="91"/>
      <c r="AR7" s="91"/>
    </row>
    <row r="8" spans="1:44" x14ac:dyDescent="0.35">
      <c r="A8" s="97">
        <f>ข้อมูลนักเรียน!$D7</f>
        <v>5</v>
      </c>
      <c r="B8" s="93" t="str">
        <f>IF(ข้อมูลนักเรียน!H7="","",ข้อมูลนักเรียน!G7&amp;ข้อมูลนักเรียน!H7&amp; "  " &amp; ข้อมูลนักเรียน!I7)</f>
        <v/>
      </c>
      <c r="C8" s="65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95" t="str">
        <f t="shared" si="1"/>
        <v/>
      </c>
      <c r="AJ8" s="28" t="str">
        <f t="shared" si="2"/>
        <v/>
      </c>
      <c r="AK8" s="28" t="str">
        <f t="shared" si="3"/>
        <v/>
      </c>
      <c r="AL8" s="28" t="str">
        <f t="shared" si="4"/>
        <v/>
      </c>
      <c r="AM8" s="28" t="str">
        <f t="shared" si="5"/>
        <v/>
      </c>
      <c r="AN8" s="90"/>
      <c r="AO8" s="90"/>
      <c r="AP8" s="90"/>
      <c r="AQ8" s="91"/>
      <c r="AR8" s="91"/>
    </row>
    <row r="9" spans="1:44" x14ac:dyDescent="0.35">
      <c r="A9" s="97">
        <f>ข้อมูลนักเรียน!$D8</f>
        <v>6</v>
      </c>
      <c r="B9" s="93" t="str">
        <f>IF(ข้อมูลนักเรียน!H8="","",ข้อมูลนักเรียน!G8&amp;ข้อมูลนักเรียน!H8&amp; "  " &amp; ข้อมูลนักเรียน!I8)</f>
        <v/>
      </c>
      <c r="C9" s="65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95" t="str">
        <f t="shared" si="1"/>
        <v/>
      </c>
      <c r="AJ9" s="28" t="str">
        <f t="shared" si="2"/>
        <v/>
      </c>
      <c r="AK9" s="28" t="str">
        <f t="shared" si="3"/>
        <v/>
      </c>
      <c r="AL9" s="28" t="str">
        <f t="shared" si="4"/>
        <v/>
      </c>
      <c r="AM9" s="28" t="str">
        <f t="shared" si="5"/>
        <v/>
      </c>
      <c r="AN9" s="90"/>
      <c r="AO9" s="90"/>
      <c r="AP9" s="90"/>
      <c r="AQ9" s="91"/>
      <c r="AR9" s="91"/>
    </row>
    <row r="10" spans="1:44" x14ac:dyDescent="0.35">
      <c r="A10" s="97">
        <f>ข้อมูลนักเรียน!$D9</f>
        <v>7</v>
      </c>
      <c r="B10" s="93" t="str">
        <f>IF(ข้อมูลนักเรียน!H9="","",ข้อมูลนักเรียน!G9&amp;ข้อมูลนักเรียน!H9&amp; "  " &amp; ข้อมูลนักเรียน!I9)</f>
        <v/>
      </c>
      <c r="C10" s="655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95" t="str">
        <f t="shared" si="1"/>
        <v/>
      </c>
      <c r="AJ10" s="28" t="str">
        <f t="shared" si="2"/>
        <v/>
      </c>
      <c r="AK10" s="28" t="str">
        <f t="shared" si="3"/>
        <v/>
      </c>
      <c r="AL10" s="28" t="str">
        <f t="shared" si="4"/>
        <v/>
      </c>
      <c r="AM10" s="28" t="str">
        <f t="shared" si="5"/>
        <v/>
      </c>
      <c r="AN10" s="90"/>
      <c r="AO10" s="90"/>
      <c r="AP10" s="90"/>
      <c r="AQ10" s="91"/>
      <c r="AR10" s="91"/>
    </row>
    <row r="11" spans="1:44" x14ac:dyDescent="0.35">
      <c r="A11" s="97">
        <f>ข้อมูลนักเรียน!$D10</f>
        <v>8</v>
      </c>
      <c r="B11" s="93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1" s="655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95" t="str">
        <f t="shared" si="1"/>
        <v/>
      </c>
      <c r="AJ11" s="28" t="str">
        <f t="shared" si="2"/>
        <v/>
      </c>
      <c r="AK11" s="28" t="str">
        <f t="shared" si="3"/>
        <v/>
      </c>
      <c r="AL11" s="28" t="str">
        <f t="shared" si="4"/>
        <v/>
      </c>
      <c r="AM11" s="28" t="str">
        <f t="shared" si="5"/>
        <v/>
      </c>
      <c r="AN11" s="90"/>
      <c r="AO11" s="90"/>
      <c r="AP11" s="90"/>
      <c r="AQ11" s="91"/>
      <c r="AR11" s="91"/>
    </row>
    <row r="12" spans="1:44" x14ac:dyDescent="0.35">
      <c r="A12" s="97">
        <f>ข้อมูลนักเรียน!$D11</f>
        <v>9</v>
      </c>
      <c r="B12" s="93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2" s="65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95" t="str">
        <f t="shared" si="1"/>
        <v/>
      </c>
      <c r="AJ12" s="28" t="str">
        <f t="shared" si="2"/>
        <v/>
      </c>
      <c r="AK12" s="28" t="str">
        <f t="shared" si="3"/>
        <v/>
      </c>
      <c r="AL12" s="28" t="str">
        <f t="shared" si="4"/>
        <v/>
      </c>
      <c r="AM12" s="28" t="str">
        <f t="shared" si="5"/>
        <v/>
      </c>
      <c r="AN12" s="90"/>
      <c r="AO12" s="90"/>
      <c r="AP12" s="90"/>
      <c r="AQ12" s="91"/>
      <c r="AR12" s="91"/>
    </row>
    <row r="13" spans="1:44" x14ac:dyDescent="0.35">
      <c r="A13" s="97">
        <f>ข้อมูลนักเรียน!$D12</f>
        <v>10</v>
      </c>
      <c r="B13" s="93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3" s="655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95" t="str">
        <f t="shared" si="1"/>
        <v/>
      </c>
      <c r="AJ13" s="28" t="str">
        <f t="shared" si="2"/>
        <v/>
      </c>
      <c r="AK13" s="28" t="str">
        <f t="shared" si="3"/>
        <v/>
      </c>
      <c r="AL13" s="28" t="str">
        <f t="shared" si="4"/>
        <v/>
      </c>
      <c r="AM13" s="28" t="str">
        <f t="shared" si="5"/>
        <v/>
      </c>
      <c r="AN13" s="90"/>
      <c r="AO13" s="90"/>
      <c r="AP13" s="90"/>
      <c r="AQ13" s="91"/>
      <c r="AR13" s="91"/>
    </row>
    <row r="14" spans="1:44" x14ac:dyDescent="0.35">
      <c r="A14" s="97">
        <f>ข้อมูลนักเรียน!$D13</f>
        <v>11</v>
      </c>
      <c r="B14" s="93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4" s="65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95" t="str">
        <f t="shared" si="1"/>
        <v/>
      </c>
      <c r="AJ14" s="28" t="str">
        <f t="shared" si="2"/>
        <v/>
      </c>
      <c r="AK14" s="28" t="str">
        <f t="shared" si="3"/>
        <v/>
      </c>
      <c r="AL14" s="28" t="str">
        <f t="shared" si="4"/>
        <v/>
      </c>
      <c r="AM14" s="28" t="str">
        <f t="shared" si="5"/>
        <v/>
      </c>
      <c r="AN14" s="90"/>
      <c r="AO14" s="90"/>
      <c r="AP14" s="90"/>
      <c r="AQ14" s="91"/>
      <c r="AR14" s="91"/>
    </row>
    <row r="15" spans="1:44" x14ac:dyDescent="0.35">
      <c r="A15" s="97">
        <f>ข้อมูลนักเรียน!$D14</f>
        <v>12</v>
      </c>
      <c r="B15" s="93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5" s="65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95" t="str">
        <f t="shared" si="1"/>
        <v/>
      </c>
      <c r="AJ15" s="28" t="str">
        <f t="shared" si="2"/>
        <v/>
      </c>
      <c r="AK15" s="28" t="str">
        <f t="shared" si="3"/>
        <v/>
      </c>
      <c r="AL15" s="28" t="str">
        <f t="shared" si="4"/>
        <v/>
      </c>
      <c r="AM15" s="28" t="str">
        <f t="shared" si="5"/>
        <v/>
      </c>
      <c r="AN15" s="90"/>
      <c r="AO15" s="90"/>
      <c r="AP15" s="90"/>
      <c r="AQ15" s="91"/>
      <c r="AR15" s="91"/>
    </row>
    <row r="16" spans="1:44" x14ac:dyDescent="0.35">
      <c r="A16" s="97">
        <f>ข้อมูลนักเรียน!$D15</f>
        <v>13</v>
      </c>
      <c r="B16" s="93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6" s="655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95" t="str">
        <f t="shared" si="1"/>
        <v/>
      </c>
      <c r="AJ16" s="28" t="str">
        <f t="shared" si="2"/>
        <v/>
      </c>
      <c r="AK16" s="28" t="str">
        <f t="shared" si="3"/>
        <v/>
      </c>
      <c r="AL16" s="28" t="str">
        <f t="shared" si="4"/>
        <v/>
      </c>
      <c r="AM16" s="28" t="str">
        <f t="shared" si="5"/>
        <v/>
      </c>
      <c r="AN16" s="90"/>
      <c r="AO16" s="90"/>
      <c r="AP16" s="90"/>
      <c r="AQ16" s="91"/>
      <c r="AR16" s="91"/>
    </row>
    <row r="17" spans="1:44" x14ac:dyDescent="0.35">
      <c r="A17" s="97">
        <f>ข้อมูลนักเรียน!$D16</f>
        <v>14</v>
      </c>
      <c r="B17" s="93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7" s="655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95" t="str">
        <f t="shared" si="1"/>
        <v/>
      </c>
      <c r="AJ17" s="28" t="str">
        <f t="shared" si="2"/>
        <v/>
      </c>
      <c r="AK17" s="28" t="str">
        <f t="shared" si="3"/>
        <v/>
      </c>
      <c r="AL17" s="28" t="str">
        <f t="shared" si="4"/>
        <v/>
      </c>
      <c r="AM17" s="28" t="str">
        <f t="shared" si="5"/>
        <v/>
      </c>
      <c r="AN17" s="90"/>
      <c r="AO17" s="90"/>
      <c r="AP17" s="90"/>
      <c r="AQ17" s="91"/>
      <c r="AR17" s="91"/>
    </row>
    <row r="18" spans="1:44" x14ac:dyDescent="0.35">
      <c r="A18" s="97">
        <f>ข้อมูลนักเรียน!$D17</f>
        <v>15</v>
      </c>
      <c r="B18" s="93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18" s="655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95" t="str">
        <f t="shared" si="1"/>
        <v/>
      </c>
      <c r="AJ18" s="28" t="str">
        <f t="shared" si="2"/>
        <v/>
      </c>
      <c r="AK18" s="28" t="str">
        <f t="shared" si="3"/>
        <v/>
      </c>
      <c r="AL18" s="28" t="str">
        <f t="shared" si="4"/>
        <v/>
      </c>
      <c r="AM18" s="28" t="str">
        <f t="shared" si="5"/>
        <v/>
      </c>
      <c r="AN18" s="90"/>
      <c r="AO18" s="90"/>
      <c r="AP18" s="90"/>
      <c r="AQ18" s="91"/>
      <c r="AR18" s="91"/>
    </row>
    <row r="19" spans="1:44" x14ac:dyDescent="0.35">
      <c r="A19" s="97">
        <f>ข้อมูลนักเรียน!$D18</f>
        <v>16</v>
      </c>
      <c r="B19" s="93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19" s="655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95" t="str">
        <f t="shared" si="1"/>
        <v/>
      </c>
      <c r="AJ19" s="28" t="str">
        <f t="shared" si="2"/>
        <v/>
      </c>
      <c r="AK19" s="28" t="str">
        <f t="shared" si="3"/>
        <v/>
      </c>
      <c r="AL19" s="28" t="str">
        <f t="shared" si="4"/>
        <v/>
      </c>
      <c r="AM19" s="28" t="str">
        <f t="shared" si="5"/>
        <v/>
      </c>
      <c r="AN19" s="90"/>
      <c r="AO19" s="90"/>
      <c r="AP19" s="90"/>
      <c r="AQ19" s="91"/>
      <c r="AR19" s="91"/>
    </row>
    <row r="20" spans="1:44" x14ac:dyDescent="0.35">
      <c r="A20" s="97">
        <f>ข้อมูลนักเรียน!$D19</f>
        <v>17</v>
      </c>
      <c r="B20" s="93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0" s="655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95" t="str">
        <f t="shared" si="1"/>
        <v/>
      </c>
      <c r="AJ20" s="28" t="str">
        <f t="shared" si="2"/>
        <v/>
      </c>
      <c r="AK20" s="28" t="str">
        <f t="shared" si="3"/>
        <v/>
      </c>
      <c r="AL20" s="28" t="str">
        <f t="shared" si="4"/>
        <v/>
      </c>
      <c r="AM20" s="28" t="str">
        <f t="shared" si="5"/>
        <v/>
      </c>
      <c r="AN20" s="90"/>
      <c r="AO20" s="90"/>
      <c r="AP20" s="90"/>
      <c r="AQ20" s="91"/>
      <c r="AR20" s="91"/>
    </row>
    <row r="21" spans="1:44" x14ac:dyDescent="0.35">
      <c r="A21" s="97">
        <f>ข้อมูลนักเรียน!$D20</f>
        <v>18</v>
      </c>
      <c r="B21" s="93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1" s="655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95" t="str">
        <f t="shared" si="1"/>
        <v/>
      </c>
      <c r="AJ21" s="28" t="str">
        <f t="shared" si="2"/>
        <v/>
      </c>
      <c r="AK21" s="28" t="str">
        <f t="shared" si="3"/>
        <v/>
      </c>
      <c r="AL21" s="28" t="str">
        <f t="shared" si="4"/>
        <v/>
      </c>
      <c r="AM21" s="28" t="str">
        <f t="shared" si="5"/>
        <v/>
      </c>
      <c r="AN21" s="90"/>
      <c r="AO21" s="90"/>
      <c r="AP21" s="90"/>
      <c r="AQ21" s="91"/>
      <c r="AR21" s="91"/>
    </row>
    <row r="22" spans="1:44" x14ac:dyDescent="0.35">
      <c r="A22" s="97">
        <f>ข้อมูลนักเรียน!$D21</f>
        <v>19</v>
      </c>
      <c r="B22" s="93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2" s="655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95" t="str">
        <f t="shared" si="1"/>
        <v/>
      </c>
      <c r="AJ22" s="28" t="str">
        <f t="shared" si="2"/>
        <v/>
      </c>
      <c r="AK22" s="28" t="str">
        <f t="shared" si="3"/>
        <v/>
      </c>
      <c r="AL22" s="28" t="str">
        <f t="shared" si="4"/>
        <v/>
      </c>
      <c r="AM22" s="28" t="str">
        <f t="shared" si="5"/>
        <v/>
      </c>
      <c r="AN22" s="90"/>
      <c r="AO22" s="90"/>
      <c r="AP22" s="90"/>
      <c r="AQ22" s="91"/>
      <c r="AR22" s="91"/>
    </row>
    <row r="23" spans="1:44" x14ac:dyDescent="0.35">
      <c r="A23" s="97">
        <f>ข้อมูลนักเรียน!$D22</f>
        <v>20</v>
      </c>
      <c r="B23" s="93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3" s="655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95" t="str">
        <f t="shared" si="1"/>
        <v/>
      </c>
      <c r="AJ23" s="28" t="str">
        <f t="shared" si="2"/>
        <v/>
      </c>
      <c r="AK23" s="28" t="str">
        <f t="shared" si="3"/>
        <v/>
      </c>
      <c r="AL23" s="28" t="str">
        <f t="shared" si="4"/>
        <v/>
      </c>
      <c r="AM23" s="28" t="str">
        <f t="shared" si="5"/>
        <v/>
      </c>
      <c r="AN23" s="90"/>
      <c r="AO23" s="90"/>
      <c r="AP23" s="90"/>
      <c r="AQ23" s="91"/>
      <c r="AR23" s="91"/>
    </row>
    <row r="24" spans="1:44" x14ac:dyDescent="0.35">
      <c r="A24" s="97">
        <f>ข้อมูลนักเรียน!$D23</f>
        <v>21</v>
      </c>
      <c r="B24" s="93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4" s="655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95" t="str">
        <f t="shared" si="1"/>
        <v/>
      </c>
      <c r="AJ24" s="28" t="str">
        <f t="shared" si="2"/>
        <v/>
      </c>
      <c r="AK24" s="28" t="str">
        <f t="shared" si="3"/>
        <v/>
      </c>
      <c r="AL24" s="28" t="str">
        <f t="shared" si="4"/>
        <v/>
      </c>
      <c r="AM24" s="28" t="str">
        <f t="shared" si="5"/>
        <v/>
      </c>
      <c r="AN24" s="90"/>
      <c r="AO24" s="90"/>
      <c r="AP24" s="90"/>
      <c r="AQ24" s="91"/>
      <c r="AR24" s="91"/>
    </row>
    <row r="25" spans="1:44" x14ac:dyDescent="0.35">
      <c r="A25" s="97">
        <f>ข้อมูลนักเรียน!$D24</f>
        <v>22</v>
      </c>
      <c r="B25" s="93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5" s="65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95" t="str">
        <f t="shared" si="1"/>
        <v/>
      </c>
      <c r="AJ25" s="28" t="str">
        <f t="shared" si="2"/>
        <v/>
      </c>
      <c r="AK25" s="28" t="str">
        <f t="shared" si="3"/>
        <v/>
      </c>
      <c r="AL25" s="28" t="str">
        <f t="shared" si="4"/>
        <v/>
      </c>
      <c r="AM25" s="28" t="str">
        <f t="shared" si="5"/>
        <v/>
      </c>
      <c r="AN25" s="90"/>
      <c r="AO25" s="90"/>
      <c r="AP25" s="90"/>
      <c r="AQ25" s="91"/>
      <c r="AR25" s="91"/>
    </row>
    <row r="26" spans="1:44" x14ac:dyDescent="0.35">
      <c r="A26" s="97">
        <f>ข้อมูลนักเรียน!$D25</f>
        <v>23</v>
      </c>
      <c r="B26" s="93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6" s="655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95" t="str">
        <f t="shared" si="1"/>
        <v/>
      </c>
      <c r="AJ26" s="28" t="str">
        <f t="shared" si="2"/>
        <v/>
      </c>
      <c r="AK26" s="28" t="str">
        <f t="shared" si="3"/>
        <v/>
      </c>
      <c r="AL26" s="28" t="str">
        <f t="shared" si="4"/>
        <v/>
      </c>
      <c r="AM26" s="28" t="str">
        <f t="shared" si="5"/>
        <v/>
      </c>
      <c r="AN26" s="90"/>
      <c r="AO26" s="90"/>
      <c r="AP26" s="90"/>
      <c r="AQ26" s="91"/>
      <c r="AR26" s="91"/>
    </row>
    <row r="27" spans="1:44" x14ac:dyDescent="0.35">
      <c r="A27" s="97">
        <f>ข้อมูลนักเรียน!$D26</f>
        <v>24</v>
      </c>
      <c r="B27" s="93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7" s="655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95" t="str">
        <f t="shared" si="1"/>
        <v/>
      </c>
      <c r="AJ27" s="28" t="str">
        <f t="shared" si="2"/>
        <v/>
      </c>
      <c r="AK27" s="28" t="str">
        <f t="shared" si="3"/>
        <v/>
      </c>
      <c r="AL27" s="28" t="str">
        <f t="shared" si="4"/>
        <v/>
      </c>
      <c r="AM27" s="28" t="str">
        <f t="shared" si="5"/>
        <v/>
      </c>
      <c r="AN27" s="90"/>
      <c r="AO27" s="90"/>
      <c r="AP27" s="90"/>
      <c r="AQ27" s="91"/>
      <c r="AR27" s="91"/>
    </row>
    <row r="28" spans="1:44" x14ac:dyDescent="0.35">
      <c r="A28" s="97">
        <f>ข้อมูลนักเรียน!$D27</f>
        <v>25</v>
      </c>
      <c r="B28" s="93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28" s="655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95" t="str">
        <f t="shared" si="1"/>
        <v/>
      </c>
      <c r="AJ28" s="28" t="str">
        <f t="shared" si="2"/>
        <v/>
      </c>
      <c r="AK28" s="28" t="str">
        <f t="shared" si="3"/>
        <v/>
      </c>
      <c r="AL28" s="28" t="str">
        <f t="shared" si="4"/>
        <v/>
      </c>
      <c r="AM28" s="28" t="str">
        <f t="shared" si="5"/>
        <v/>
      </c>
      <c r="AN28" s="90"/>
      <c r="AO28" s="90"/>
      <c r="AP28" s="90"/>
      <c r="AQ28" s="91"/>
      <c r="AR28" s="91"/>
    </row>
    <row r="29" spans="1:44" x14ac:dyDescent="0.35">
      <c r="A29" s="97">
        <f>ข้อมูลนักเรียน!$D28</f>
        <v>26</v>
      </c>
      <c r="B29" s="93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29" s="65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95" t="str">
        <f t="shared" si="1"/>
        <v/>
      </c>
      <c r="AJ29" s="28" t="str">
        <f t="shared" si="2"/>
        <v/>
      </c>
      <c r="AK29" s="28" t="str">
        <f t="shared" si="3"/>
        <v/>
      </c>
      <c r="AL29" s="28" t="str">
        <f t="shared" si="4"/>
        <v/>
      </c>
      <c r="AM29" s="28" t="str">
        <f t="shared" si="5"/>
        <v/>
      </c>
      <c r="AN29" s="90"/>
      <c r="AO29" s="90"/>
      <c r="AP29" s="90"/>
      <c r="AQ29" s="91"/>
      <c r="AR29" s="91"/>
    </row>
    <row r="30" spans="1:44" x14ac:dyDescent="0.35">
      <c r="A30" s="97">
        <f>ข้อมูลนักเรียน!$D29</f>
        <v>27</v>
      </c>
      <c r="B30" s="93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0" s="65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95" t="str">
        <f t="shared" si="1"/>
        <v/>
      </c>
      <c r="AJ30" s="28" t="str">
        <f t="shared" si="2"/>
        <v/>
      </c>
      <c r="AK30" s="28" t="str">
        <f t="shared" si="3"/>
        <v/>
      </c>
      <c r="AL30" s="28" t="str">
        <f t="shared" si="4"/>
        <v/>
      </c>
      <c r="AM30" s="28" t="str">
        <f t="shared" si="5"/>
        <v/>
      </c>
      <c r="AN30" s="90"/>
      <c r="AO30" s="90"/>
      <c r="AP30" s="90"/>
      <c r="AQ30" s="91"/>
      <c r="AR30" s="91"/>
    </row>
    <row r="31" spans="1:44" x14ac:dyDescent="0.35">
      <c r="A31" s="97">
        <f>ข้อมูลนักเรียน!$D30</f>
        <v>28</v>
      </c>
      <c r="B31" s="93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1" s="655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95" t="str">
        <f t="shared" si="1"/>
        <v/>
      </c>
      <c r="AJ31" s="28" t="str">
        <f t="shared" si="2"/>
        <v/>
      </c>
      <c r="AK31" s="28" t="str">
        <f t="shared" si="3"/>
        <v/>
      </c>
      <c r="AL31" s="28" t="str">
        <f t="shared" si="4"/>
        <v/>
      </c>
      <c r="AM31" s="28" t="str">
        <f t="shared" si="5"/>
        <v/>
      </c>
      <c r="AN31" s="90"/>
      <c r="AO31" s="90"/>
      <c r="AP31" s="90"/>
      <c r="AQ31" s="91"/>
      <c r="AR31" s="91"/>
    </row>
    <row r="32" spans="1:44" x14ac:dyDescent="0.35">
      <c r="A32" s="97">
        <f>ข้อมูลนักเรียน!$D31</f>
        <v>29</v>
      </c>
      <c r="B32" s="93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2" s="655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95" t="str">
        <f t="shared" si="1"/>
        <v/>
      </c>
      <c r="AJ32" s="28" t="str">
        <f t="shared" si="2"/>
        <v/>
      </c>
      <c r="AK32" s="28" t="str">
        <f t="shared" si="3"/>
        <v/>
      </c>
      <c r="AL32" s="28" t="str">
        <f t="shared" si="4"/>
        <v/>
      </c>
      <c r="AM32" s="28" t="str">
        <f t="shared" si="5"/>
        <v/>
      </c>
      <c r="AN32" s="90"/>
      <c r="AO32" s="90"/>
      <c r="AP32" s="90"/>
      <c r="AQ32" s="91"/>
      <c r="AR32" s="91"/>
    </row>
    <row r="33" spans="1:44" x14ac:dyDescent="0.35">
      <c r="A33" s="97">
        <f>ข้อมูลนักเรียน!$D32</f>
        <v>30</v>
      </c>
      <c r="B33" s="93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3" s="655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95" t="str">
        <f t="shared" si="1"/>
        <v/>
      </c>
      <c r="AJ33" s="28" t="str">
        <f t="shared" si="2"/>
        <v/>
      </c>
      <c r="AK33" s="28" t="str">
        <f t="shared" si="3"/>
        <v/>
      </c>
      <c r="AL33" s="28" t="str">
        <f t="shared" si="4"/>
        <v/>
      </c>
      <c r="AM33" s="28" t="str">
        <f t="shared" si="5"/>
        <v/>
      </c>
      <c r="AN33" s="90"/>
      <c r="AO33" s="90"/>
      <c r="AP33" s="90"/>
      <c r="AQ33" s="91"/>
      <c r="AR33" s="91"/>
    </row>
    <row r="34" spans="1:44" x14ac:dyDescent="0.35">
      <c r="A34" s="97">
        <f>ข้อมูลนักเรียน!$D33</f>
        <v>31</v>
      </c>
      <c r="B34" s="93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4" s="655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95" t="str">
        <f t="shared" si="1"/>
        <v/>
      </c>
      <c r="AJ34" s="28" t="str">
        <f t="shared" si="2"/>
        <v/>
      </c>
      <c r="AK34" s="28" t="str">
        <f t="shared" si="3"/>
        <v/>
      </c>
      <c r="AL34" s="28" t="str">
        <f t="shared" si="4"/>
        <v/>
      </c>
      <c r="AM34" s="28" t="str">
        <f t="shared" si="5"/>
        <v/>
      </c>
      <c r="AN34" s="90"/>
      <c r="AO34" s="90"/>
      <c r="AP34" s="90"/>
      <c r="AQ34" s="91"/>
      <c r="AR34" s="91"/>
    </row>
    <row r="35" spans="1:44" x14ac:dyDescent="0.35">
      <c r="A35" s="97">
        <f>ข้อมูลนักเรียน!$D34</f>
        <v>32</v>
      </c>
      <c r="B35" s="93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5" s="655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95" t="str">
        <f t="shared" si="1"/>
        <v/>
      </c>
      <c r="AJ35" s="28" t="str">
        <f t="shared" si="2"/>
        <v/>
      </c>
      <c r="AK35" s="28" t="str">
        <f t="shared" si="3"/>
        <v/>
      </c>
      <c r="AL35" s="28" t="str">
        <f t="shared" si="4"/>
        <v/>
      </c>
      <c r="AM35" s="28" t="str">
        <f t="shared" si="5"/>
        <v/>
      </c>
      <c r="AN35" s="90"/>
      <c r="AO35" s="90"/>
      <c r="AP35" s="90"/>
      <c r="AQ35" s="91"/>
      <c r="AR35" s="91"/>
    </row>
    <row r="36" spans="1:44" x14ac:dyDescent="0.35">
      <c r="A36" s="97">
        <f>ข้อมูลนักเรียน!$D35</f>
        <v>33</v>
      </c>
      <c r="B36" s="93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6" s="655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95" t="str">
        <f t="shared" si="1"/>
        <v/>
      </c>
      <c r="AJ36" s="28" t="str">
        <f t="shared" si="2"/>
        <v/>
      </c>
      <c r="AK36" s="28" t="str">
        <f t="shared" si="3"/>
        <v/>
      </c>
      <c r="AL36" s="28" t="str">
        <f t="shared" si="4"/>
        <v/>
      </c>
      <c r="AM36" s="28" t="str">
        <f t="shared" si="5"/>
        <v/>
      </c>
      <c r="AN36" s="90"/>
      <c r="AO36" s="90"/>
      <c r="AP36" s="90"/>
      <c r="AQ36" s="91"/>
      <c r="AR36" s="91"/>
    </row>
    <row r="37" spans="1:44" x14ac:dyDescent="0.35">
      <c r="A37" s="97">
        <f>ข้อมูลนักเรียน!$D36</f>
        <v>34</v>
      </c>
      <c r="B37" s="93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7" s="655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95" t="str">
        <f t="shared" si="1"/>
        <v/>
      </c>
      <c r="AJ37" s="28" t="str">
        <f t="shared" si="2"/>
        <v/>
      </c>
      <c r="AK37" s="28" t="str">
        <f t="shared" si="3"/>
        <v/>
      </c>
      <c r="AL37" s="28" t="str">
        <f t="shared" si="4"/>
        <v/>
      </c>
      <c r="AM37" s="28" t="str">
        <f t="shared" si="5"/>
        <v/>
      </c>
      <c r="AN37" s="90"/>
      <c r="AO37" s="90"/>
      <c r="AP37" s="90"/>
      <c r="AQ37" s="91"/>
      <c r="AR37" s="91"/>
    </row>
    <row r="38" spans="1:44" x14ac:dyDescent="0.35">
      <c r="A38" s="97">
        <f>ข้อมูลนักเรียน!$D37</f>
        <v>35</v>
      </c>
      <c r="B38" s="93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38" s="65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95" t="str">
        <f t="shared" si="1"/>
        <v/>
      </c>
      <c r="AJ38" s="28" t="str">
        <f t="shared" si="2"/>
        <v/>
      </c>
      <c r="AK38" s="28" t="str">
        <f t="shared" si="3"/>
        <v/>
      </c>
      <c r="AL38" s="28" t="str">
        <f t="shared" si="4"/>
        <v/>
      </c>
      <c r="AM38" s="28" t="str">
        <f t="shared" si="5"/>
        <v/>
      </c>
      <c r="AN38" s="90"/>
      <c r="AO38" s="90"/>
      <c r="AP38" s="90"/>
      <c r="AQ38" s="91"/>
      <c r="AR38" s="91"/>
    </row>
    <row r="39" spans="1:44" x14ac:dyDescent="0.35">
      <c r="A39" s="97">
        <f>ข้อมูลนักเรียน!$D38</f>
        <v>36</v>
      </c>
      <c r="B39" s="93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39" s="65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95" t="str">
        <f t="shared" si="1"/>
        <v/>
      </c>
      <c r="AJ39" s="28" t="str">
        <f t="shared" si="2"/>
        <v/>
      </c>
      <c r="AK39" s="28" t="str">
        <f t="shared" si="3"/>
        <v/>
      </c>
      <c r="AL39" s="28" t="str">
        <f t="shared" si="4"/>
        <v/>
      </c>
      <c r="AM39" s="28" t="str">
        <f t="shared" si="5"/>
        <v/>
      </c>
      <c r="AN39" s="90"/>
      <c r="AO39" s="90"/>
      <c r="AP39" s="90"/>
      <c r="AQ39" s="91"/>
      <c r="AR39" s="91"/>
    </row>
    <row r="40" spans="1:44" x14ac:dyDescent="0.35">
      <c r="A40" s="97">
        <f>ข้อมูลนักเรียน!$D39</f>
        <v>37</v>
      </c>
      <c r="B40" s="93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0" s="65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95" t="str">
        <f t="shared" si="1"/>
        <v/>
      </c>
      <c r="AJ40" s="28" t="str">
        <f t="shared" si="2"/>
        <v/>
      </c>
      <c r="AK40" s="28" t="str">
        <f t="shared" si="3"/>
        <v/>
      </c>
      <c r="AL40" s="28" t="str">
        <f t="shared" si="4"/>
        <v/>
      </c>
      <c r="AM40" s="28" t="str">
        <f t="shared" si="5"/>
        <v/>
      </c>
      <c r="AN40" s="90"/>
      <c r="AO40" s="90"/>
      <c r="AP40" s="90"/>
      <c r="AQ40" s="91"/>
      <c r="AR40" s="91"/>
    </row>
    <row r="41" spans="1:44" x14ac:dyDescent="0.35">
      <c r="A41" s="97">
        <f>ข้อมูลนักเรียน!$D40</f>
        <v>38</v>
      </c>
      <c r="B41" s="93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1" s="65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95" t="str">
        <f t="shared" si="1"/>
        <v/>
      </c>
      <c r="AJ41" s="28" t="str">
        <f t="shared" si="2"/>
        <v/>
      </c>
      <c r="AK41" s="28" t="str">
        <f t="shared" si="3"/>
        <v/>
      </c>
      <c r="AL41" s="28" t="str">
        <f t="shared" si="4"/>
        <v/>
      </c>
      <c r="AM41" s="28" t="str">
        <f t="shared" si="5"/>
        <v/>
      </c>
      <c r="AN41" s="90"/>
      <c r="AO41" s="90"/>
      <c r="AP41" s="90"/>
      <c r="AQ41" s="91"/>
      <c r="AR41" s="91"/>
    </row>
    <row r="42" spans="1:44" x14ac:dyDescent="0.35">
      <c r="A42" s="97">
        <f>ข้อมูลนักเรียน!$D41</f>
        <v>39</v>
      </c>
      <c r="B42" s="93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2" s="65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95" t="str">
        <f t="shared" si="1"/>
        <v/>
      </c>
      <c r="AJ42" s="28" t="str">
        <f t="shared" si="2"/>
        <v/>
      </c>
      <c r="AK42" s="28" t="str">
        <f t="shared" si="3"/>
        <v/>
      </c>
      <c r="AL42" s="28" t="str">
        <f t="shared" si="4"/>
        <v/>
      </c>
      <c r="AM42" s="28" t="str">
        <f t="shared" si="5"/>
        <v/>
      </c>
      <c r="AN42" s="90"/>
      <c r="AO42" s="90"/>
      <c r="AP42" s="90"/>
      <c r="AQ42" s="91"/>
      <c r="AR42" s="91"/>
    </row>
    <row r="43" spans="1:44" x14ac:dyDescent="0.35">
      <c r="A43" s="97">
        <f>ข้อมูลนักเรียน!$D42</f>
        <v>40</v>
      </c>
      <c r="B43" s="93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3" s="65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95" t="str">
        <f t="shared" si="1"/>
        <v/>
      </c>
      <c r="AJ43" s="28" t="str">
        <f t="shared" si="2"/>
        <v/>
      </c>
      <c r="AK43" s="28" t="str">
        <f t="shared" si="3"/>
        <v/>
      </c>
      <c r="AL43" s="28" t="str">
        <f t="shared" si="4"/>
        <v/>
      </c>
      <c r="AM43" s="28" t="str">
        <f t="shared" si="5"/>
        <v/>
      </c>
      <c r="AN43" s="90"/>
      <c r="AO43" s="90"/>
      <c r="AP43" s="90"/>
      <c r="AQ43" s="91"/>
      <c r="AR43" s="91"/>
    </row>
    <row r="44" spans="1:44" x14ac:dyDescent="0.35">
      <c r="A44" s="97">
        <f>ข้อมูลนักเรียน!$D43</f>
        <v>41</v>
      </c>
      <c r="B44" s="93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4" s="65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95" t="str">
        <f t="shared" si="1"/>
        <v/>
      </c>
      <c r="AJ44" s="28" t="str">
        <f t="shared" si="2"/>
        <v/>
      </c>
      <c r="AK44" s="28" t="str">
        <f t="shared" si="3"/>
        <v/>
      </c>
      <c r="AL44" s="28" t="str">
        <f t="shared" si="4"/>
        <v/>
      </c>
      <c r="AM44" s="28" t="str">
        <f t="shared" si="5"/>
        <v/>
      </c>
      <c r="AN44" s="90"/>
      <c r="AO44" s="90"/>
      <c r="AP44" s="90"/>
      <c r="AQ44" s="91"/>
      <c r="AR44" s="91"/>
    </row>
    <row r="45" spans="1:44" x14ac:dyDescent="0.35">
      <c r="A45" s="97">
        <f>ข้อมูลนักเรียน!$D44</f>
        <v>42</v>
      </c>
      <c r="B45" s="93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5" s="65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95" t="str">
        <f t="shared" si="1"/>
        <v/>
      </c>
      <c r="AJ45" s="28" t="str">
        <f t="shared" si="2"/>
        <v/>
      </c>
      <c r="AK45" s="28" t="str">
        <f t="shared" si="3"/>
        <v/>
      </c>
      <c r="AL45" s="28" t="str">
        <f t="shared" si="4"/>
        <v/>
      </c>
      <c r="AM45" s="28" t="str">
        <f t="shared" si="5"/>
        <v/>
      </c>
      <c r="AN45" s="90"/>
      <c r="AO45" s="90"/>
      <c r="AP45" s="90"/>
      <c r="AQ45" s="91"/>
      <c r="AR45" s="91"/>
    </row>
    <row r="46" spans="1:44" x14ac:dyDescent="0.35">
      <c r="A46" s="97">
        <f>ข้อมูลนักเรียน!$D45</f>
        <v>43</v>
      </c>
      <c r="B46" s="93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6" s="65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95" t="str">
        <f t="shared" si="1"/>
        <v/>
      </c>
      <c r="AJ46" s="28" t="str">
        <f t="shared" si="2"/>
        <v/>
      </c>
      <c r="AK46" s="28" t="str">
        <f t="shared" si="3"/>
        <v/>
      </c>
      <c r="AL46" s="28" t="str">
        <f t="shared" si="4"/>
        <v/>
      </c>
      <c r="AM46" s="28" t="str">
        <f t="shared" si="5"/>
        <v/>
      </c>
      <c r="AN46" s="90"/>
      <c r="AO46" s="90"/>
      <c r="AP46" s="90"/>
      <c r="AQ46" s="91"/>
      <c r="AR46" s="91"/>
    </row>
    <row r="47" spans="1:44" x14ac:dyDescent="0.35">
      <c r="A47" s="97">
        <f>ข้อมูลนักเรียน!$D46</f>
        <v>44</v>
      </c>
      <c r="B47" s="93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7" s="65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95" t="str">
        <f t="shared" si="1"/>
        <v/>
      </c>
      <c r="AJ47" s="28" t="str">
        <f t="shared" si="2"/>
        <v/>
      </c>
      <c r="AK47" s="28" t="str">
        <f t="shared" si="3"/>
        <v/>
      </c>
      <c r="AL47" s="28" t="str">
        <f t="shared" si="4"/>
        <v/>
      </c>
      <c r="AM47" s="28" t="str">
        <f t="shared" si="5"/>
        <v/>
      </c>
      <c r="AN47" s="90"/>
      <c r="AO47" s="90"/>
      <c r="AP47" s="90"/>
      <c r="AQ47" s="91"/>
      <c r="AR47" s="91"/>
    </row>
    <row r="48" spans="1:44" x14ac:dyDescent="0.35">
      <c r="A48" s="97">
        <f>ข้อมูลนักเรียน!$D47</f>
        <v>45</v>
      </c>
      <c r="B48" s="93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48" s="65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95" t="str">
        <f t="shared" si="1"/>
        <v/>
      </c>
      <c r="AJ48" s="28" t="str">
        <f t="shared" si="2"/>
        <v/>
      </c>
      <c r="AK48" s="28" t="str">
        <f t="shared" si="3"/>
        <v/>
      </c>
      <c r="AL48" s="28" t="str">
        <f t="shared" si="4"/>
        <v/>
      </c>
      <c r="AM48" s="28" t="str">
        <f t="shared" si="5"/>
        <v/>
      </c>
      <c r="AN48" s="90"/>
      <c r="AO48" s="90"/>
      <c r="AP48" s="90"/>
      <c r="AQ48" s="91"/>
      <c r="AR48" s="91"/>
    </row>
    <row r="49" spans="1:44" x14ac:dyDescent="0.35">
      <c r="A49" s="97">
        <f>ข้อมูลนักเรียน!$D48</f>
        <v>46</v>
      </c>
      <c r="B49" s="93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49" s="65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95" t="str">
        <f t="shared" si="1"/>
        <v/>
      </c>
      <c r="AJ49" s="28" t="str">
        <f t="shared" si="2"/>
        <v/>
      </c>
      <c r="AK49" s="28" t="str">
        <f t="shared" si="3"/>
        <v/>
      </c>
      <c r="AL49" s="28" t="str">
        <f t="shared" si="4"/>
        <v/>
      </c>
      <c r="AM49" s="28" t="str">
        <f t="shared" si="5"/>
        <v/>
      </c>
      <c r="AN49" s="90"/>
      <c r="AO49" s="90"/>
      <c r="AP49" s="90"/>
      <c r="AQ49" s="91"/>
      <c r="AR49" s="91"/>
    </row>
    <row r="50" spans="1:44" x14ac:dyDescent="0.35">
      <c r="A50" s="97">
        <f>ข้อมูลนักเรียน!$D49</f>
        <v>47</v>
      </c>
      <c r="B50" s="93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0" s="65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95" t="str">
        <f t="shared" si="1"/>
        <v/>
      </c>
      <c r="AJ50" s="28" t="str">
        <f t="shared" si="2"/>
        <v/>
      </c>
      <c r="AK50" s="28" t="str">
        <f t="shared" si="3"/>
        <v/>
      </c>
      <c r="AL50" s="28" t="str">
        <f t="shared" si="4"/>
        <v/>
      </c>
      <c r="AM50" s="28" t="str">
        <f t="shared" si="5"/>
        <v/>
      </c>
      <c r="AN50" s="90"/>
      <c r="AO50" s="90"/>
      <c r="AP50" s="90"/>
      <c r="AQ50" s="91"/>
      <c r="AR50" s="91"/>
    </row>
    <row r="51" spans="1:44" x14ac:dyDescent="0.35">
      <c r="A51" s="97">
        <f>ข้อมูลนักเรียน!$D50</f>
        <v>48</v>
      </c>
      <c r="B51" s="93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1" s="65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95" t="str">
        <f t="shared" si="1"/>
        <v/>
      </c>
      <c r="AJ51" s="28" t="str">
        <f t="shared" si="2"/>
        <v/>
      </c>
      <c r="AK51" s="28" t="str">
        <f t="shared" si="3"/>
        <v/>
      </c>
      <c r="AL51" s="28" t="str">
        <f t="shared" si="4"/>
        <v/>
      </c>
      <c r="AM51" s="28" t="str">
        <f t="shared" si="5"/>
        <v/>
      </c>
      <c r="AN51" s="90"/>
      <c r="AO51" s="90"/>
      <c r="AP51" s="90"/>
      <c r="AQ51" s="91"/>
      <c r="AR51" s="91"/>
    </row>
    <row r="52" spans="1:44" x14ac:dyDescent="0.35">
      <c r="A52" s="97">
        <f>ข้อมูลนักเรียน!$D51</f>
        <v>49</v>
      </c>
      <c r="B52" s="93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2" s="65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95" t="str">
        <f t="shared" si="1"/>
        <v/>
      </c>
      <c r="AJ52" s="28" t="str">
        <f t="shared" si="2"/>
        <v/>
      </c>
      <c r="AK52" s="28" t="str">
        <f t="shared" si="3"/>
        <v/>
      </c>
      <c r="AL52" s="28" t="str">
        <f t="shared" si="4"/>
        <v/>
      </c>
      <c r="AM52" s="28" t="str">
        <f t="shared" si="5"/>
        <v/>
      </c>
      <c r="AN52" s="90"/>
      <c r="AO52" s="90"/>
      <c r="AP52" s="90"/>
      <c r="AQ52" s="91"/>
      <c r="AR52" s="91"/>
    </row>
    <row r="53" spans="1:44" x14ac:dyDescent="0.35">
      <c r="A53" s="97">
        <f>ข้อมูลนักเรียน!$D52</f>
        <v>50</v>
      </c>
      <c r="B53" s="93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3" s="65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95" t="str">
        <f t="shared" si="1"/>
        <v/>
      </c>
      <c r="AJ53" s="28" t="str">
        <f t="shared" si="2"/>
        <v/>
      </c>
      <c r="AK53" s="28" t="str">
        <f t="shared" si="3"/>
        <v/>
      </c>
      <c r="AL53" s="28" t="str">
        <f t="shared" si="4"/>
        <v/>
      </c>
      <c r="AM53" s="28" t="str">
        <f t="shared" si="5"/>
        <v/>
      </c>
      <c r="AN53" s="90"/>
      <c r="AO53" s="90"/>
      <c r="AP53" s="90"/>
      <c r="AQ53" s="91"/>
      <c r="AR53" s="91"/>
    </row>
    <row r="54" spans="1:44" x14ac:dyDescent="0.35">
      <c r="A54" s="97">
        <f>ข้อมูลนักเรียน!$D53</f>
        <v>51</v>
      </c>
      <c r="B54" s="93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4" s="65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95" t="str">
        <f t="shared" si="1"/>
        <v/>
      </c>
      <c r="AJ54" s="28" t="str">
        <f t="shared" si="2"/>
        <v/>
      </c>
      <c r="AK54" s="28" t="str">
        <f t="shared" si="3"/>
        <v/>
      </c>
      <c r="AL54" s="28" t="str">
        <f t="shared" si="4"/>
        <v/>
      </c>
      <c r="AM54" s="28" t="str">
        <f t="shared" si="5"/>
        <v/>
      </c>
      <c r="AN54" s="90"/>
      <c r="AO54" s="90"/>
      <c r="AP54" s="90"/>
      <c r="AQ54" s="91"/>
      <c r="AR54" s="91"/>
    </row>
    <row r="55" spans="1:44" x14ac:dyDescent="0.35">
      <c r="A55" s="97">
        <f>ข้อมูลนักเรียน!$D54</f>
        <v>52</v>
      </c>
      <c r="B55" s="93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5" s="65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95" t="str">
        <f t="shared" si="1"/>
        <v/>
      </c>
      <c r="AJ55" s="28" t="str">
        <f t="shared" si="2"/>
        <v/>
      </c>
      <c r="AK55" s="28" t="str">
        <f t="shared" si="3"/>
        <v/>
      </c>
      <c r="AL55" s="28" t="str">
        <f t="shared" si="4"/>
        <v/>
      </c>
      <c r="AM55" s="28" t="str">
        <f t="shared" si="5"/>
        <v/>
      </c>
      <c r="AN55" s="90"/>
      <c r="AO55" s="90"/>
      <c r="AP55" s="90"/>
      <c r="AQ55" s="91"/>
      <c r="AR55" s="91"/>
    </row>
    <row r="56" spans="1:44" x14ac:dyDescent="0.35">
      <c r="A56" s="97">
        <f>ข้อมูลนักเรียน!$D55</f>
        <v>53</v>
      </c>
      <c r="B56" s="93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6" s="65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95" t="str">
        <f t="shared" si="1"/>
        <v/>
      </c>
      <c r="AJ56" s="28" t="str">
        <f t="shared" si="2"/>
        <v/>
      </c>
      <c r="AK56" s="28" t="str">
        <f t="shared" si="3"/>
        <v/>
      </c>
      <c r="AL56" s="28" t="str">
        <f t="shared" si="4"/>
        <v/>
      </c>
      <c r="AM56" s="28" t="str">
        <f t="shared" si="5"/>
        <v/>
      </c>
      <c r="AN56" s="90"/>
      <c r="AO56" s="90"/>
      <c r="AP56" s="90"/>
      <c r="AQ56" s="91"/>
      <c r="AR56" s="91"/>
    </row>
    <row r="57" spans="1:44" x14ac:dyDescent="0.35">
      <c r="A57" s="97">
        <f>ข้อมูลนักเรียน!$D56</f>
        <v>54</v>
      </c>
      <c r="B57" s="93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7" s="65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95" t="str">
        <f t="shared" si="1"/>
        <v/>
      </c>
      <c r="AJ57" s="28" t="str">
        <f t="shared" si="2"/>
        <v/>
      </c>
      <c r="AK57" s="28" t="str">
        <f t="shared" si="3"/>
        <v/>
      </c>
      <c r="AL57" s="28" t="str">
        <f t="shared" si="4"/>
        <v/>
      </c>
      <c r="AM57" s="28" t="str">
        <f t="shared" si="5"/>
        <v/>
      </c>
      <c r="AN57" s="90"/>
      <c r="AO57" s="90"/>
      <c r="AP57" s="90"/>
      <c r="AQ57" s="91"/>
      <c r="AR57" s="91"/>
    </row>
    <row r="58" spans="1:44" x14ac:dyDescent="0.35">
      <c r="A58" s="97">
        <f>ข้อมูลนักเรียน!$D57</f>
        <v>55</v>
      </c>
      <c r="B58" s="93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58" s="655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95" t="str">
        <f t="shared" si="1"/>
        <v/>
      </c>
      <c r="AJ58" s="28" t="str">
        <f t="shared" si="2"/>
        <v/>
      </c>
      <c r="AK58" s="28" t="str">
        <f t="shared" si="3"/>
        <v/>
      </c>
      <c r="AL58" s="28" t="str">
        <f t="shared" si="4"/>
        <v/>
      </c>
      <c r="AM58" s="28" t="str">
        <f t="shared" si="5"/>
        <v/>
      </c>
      <c r="AN58" s="90"/>
      <c r="AO58" s="90"/>
      <c r="AP58" s="90"/>
      <c r="AQ58" s="91"/>
      <c r="AR58" s="91"/>
    </row>
    <row r="59" spans="1:44" x14ac:dyDescent="0.35">
      <c r="A59" s="97">
        <f>ข้อมูลนักเรียน!$D58</f>
        <v>56</v>
      </c>
      <c r="B59" s="93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59" s="655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95" t="str">
        <f t="shared" si="1"/>
        <v/>
      </c>
      <c r="AJ59" s="28" t="str">
        <f t="shared" si="2"/>
        <v/>
      </c>
      <c r="AK59" s="28" t="str">
        <f t="shared" si="3"/>
        <v/>
      </c>
      <c r="AL59" s="28" t="str">
        <f t="shared" si="4"/>
        <v/>
      </c>
      <c r="AM59" s="28" t="str">
        <f t="shared" si="5"/>
        <v/>
      </c>
      <c r="AN59" s="90"/>
      <c r="AO59" s="90"/>
      <c r="AP59" s="90"/>
      <c r="AQ59" s="91"/>
      <c r="AR59" s="91"/>
    </row>
    <row r="60" spans="1:44" x14ac:dyDescent="0.35">
      <c r="A60" s="97">
        <f>ข้อมูลนักเรียน!$D59</f>
        <v>57</v>
      </c>
      <c r="B60" s="93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0" s="655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95" t="str">
        <f t="shared" si="1"/>
        <v/>
      </c>
      <c r="AJ60" s="28" t="str">
        <f t="shared" si="2"/>
        <v/>
      </c>
      <c r="AK60" s="28" t="str">
        <f t="shared" si="3"/>
        <v/>
      </c>
      <c r="AL60" s="28" t="str">
        <f t="shared" si="4"/>
        <v/>
      </c>
      <c r="AM60" s="28" t="str">
        <f t="shared" si="5"/>
        <v/>
      </c>
      <c r="AN60" s="90"/>
      <c r="AO60" s="90"/>
      <c r="AP60" s="90"/>
      <c r="AQ60" s="91"/>
      <c r="AR60" s="91"/>
    </row>
    <row r="61" spans="1:44" x14ac:dyDescent="0.35">
      <c r="A61" s="97">
        <f>ข้อมูลนักเรียน!$D60</f>
        <v>58</v>
      </c>
      <c r="B61" s="93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1" s="655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95" t="str">
        <f t="shared" si="1"/>
        <v/>
      </c>
      <c r="AJ61" s="28" t="str">
        <f t="shared" si="2"/>
        <v/>
      </c>
      <c r="AK61" s="28" t="str">
        <f t="shared" si="3"/>
        <v/>
      </c>
      <c r="AL61" s="28" t="str">
        <f t="shared" si="4"/>
        <v/>
      </c>
      <c r="AM61" s="28" t="str">
        <f t="shared" si="5"/>
        <v/>
      </c>
      <c r="AN61" s="90"/>
      <c r="AO61" s="90"/>
      <c r="AP61" s="90"/>
      <c r="AQ61" s="91"/>
      <c r="AR61" s="91"/>
    </row>
    <row r="62" spans="1:44" x14ac:dyDescent="0.35">
      <c r="A62" s="97">
        <f>ข้อมูลนักเรียน!$D61</f>
        <v>59</v>
      </c>
      <c r="B62" s="93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2" s="655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95" t="str">
        <f t="shared" si="1"/>
        <v/>
      </c>
      <c r="AJ62" s="28" t="str">
        <f t="shared" si="2"/>
        <v/>
      </c>
      <c r="AK62" s="28" t="str">
        <f t="shared" si="3"/>
        <v/>
      </c>
      <c r="AL62" s="28" t="str">
        <f t="shared" si="4"/>
        <v/>
      </c>
      <c r="AM62" s="28" t="str">
        <f t="shared" si="5"/>
        <v/>
      </c>
      <c r="AN62" s="90"/>
      <c r="AO62" s="90"/>
      <c r="AP62" s="90"/>
      <c r="AQ62" s="91"/>
      <c r="AR62" s="91"/>
    </row>
    <row r="63" spans="1:44" x14ac:dyDescent="0.35">
      <c r="A63" s="97">
        <f>ข้อมูลนักเรียน!$D62</f>
        <v>60</v>
      </c>
      <c r="B63" s="93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3" s="65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95" t="str">
        <f t="shared" si="1"/>
        <v/>
      </c>
      <c r="AJ63" s="28" t="str">
        <f t="shared" si="2"/>
        <v/>
      </c>
      <c r="AK63" s="28" t="str">
        <f t="shared" si="3"/>
        <v/>
      </c>
      <c r="AL63" s="28" t="str">
        <f t="shared" si="4"/>
        <v/>
      </c>
      <c r="AM63" s="28" t="str">
        <f t="shared" si="5"/>
        <v/>
      </c>
      <c r="AN63" s="90"/>
      <c r="AO63" s="90"/>
      <c r="AP63" s="90"/>
      <c r="AQ63" s="91"/>
      <c r="AR63" s="91"/>
    </row>
    <row r="64" spans="1:44" x14ac:dyDescent="0.35">
      <c r="A64" s="641" t="s">
        <v>156</v>
      </c>
      <c r="B64" s="642"/>
      <c r="C64" s="643"/>
      <c r="D64" s="644"/>
      <c r="E64" s="645"/>
      <c r="F64" s="645"/>
      <c r="G64" s="645"/>
      <c r="H64" s="645"/>
      <c r="I64" s="645"/>
      <c r="J64" s="645"/>
      <c r="K64" s="645"/>
      <c r="L64" s="645"/>
      <c r="M64" s="645"/>
      <c r="N64" s="645"/>
      <c r="O64" s="645"/>
      <c r="P64" s="645"/>
      <c r="Q64" s="645"/>
      <c r="R64" s="645"/>
      <c r="S64" s="645"/>
      <c r="T64" s="645"/>
      <c r="U64" s="645"/>
      <c r="V64" s="645"/>
      <c r="W64" s="645"/>
      <c r="X64" s="645"/>
      <c r="Y64" s="645"/>
      <c r="Z64" s="645"/>
      <c r="AA64" s="645"/>
      <c r="AB64" s="645"/>
      <c r="AC64" s="645"/>
      <c r="AD64" s="645"/>
      <c r="AE64" s="645"/>
      <c r="AF64" s="645"/>
      <c r="AG64" s="645"/>
      <c r="AH64" s="645"/>
      <c r="AI64" s="646"/>
      <c r="AJ64" s="647"/>
      <c r="AK64" s="648"/>
      <c r="AL64" s="648"/>
      <c r="AM64" s="649"/>
      <c r="AN64" s="90"/>
      <c r="AO64" s="90"/>
      <c r="AP64" s="90"/>
      <c r="AQ64" s="91"/>
      <c r="AR64" s="91"/>
    </row>
  </sheetData>
  <protectedRanges>
    <protectedRange sqref="L1 U1 D4:AH63 D64" name="ช่วง1_1"/>
    <protectedRange sqref="AO1" name="ช่วง4"/>
    <protectedRange sqref="D3:AH3" name="ช่วง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473" priority="9" operator="equal">
      <formula>"ข"</formula>
    </cfRule>
    <cfRule type="cellIs" dxfId="1472" priority="10" operator="equal">
      <formula>"ล"</formula>
    </cfRule>
    <cfRule type="cellIs" dxfId="1471" priority="11" operator="equal">
      <formula>"ป"</formula>
    </cfRule>
    <cfRule type="cellIs" dxfId="1470" priority="12" operator="equal">
      <formula>"/"</formula>
    </cfRule>
  </conditionalFormatting>
  <conditionalFormatting sqref="D3:AH3">
    <cfRule type="cellIs" dxfId="1469" priority="1" operator="equal">
      <formula>"อา"</formula>
    </cfRule>
    <cfRule type="cellIs" dxfId="1468" priority="2" operator="equal">
      <formula>"อา"</formula>
    </cfRule>
    <cfRule type="cellIs" dxfId="1467" priority="3" operator="equal">
      <formula>"ส"</formula>
    </cfRule>
    <cfRule type="cellIs" dxfId="1466" priority="4" operator="equal">
      <formula>"ศ"</formula>
    </cfRule>
    <cfRule type="cellIs" dxfId="1465" priority="5" operator="equal">
      <formula>"พฤ"</formula>
    </cfRule>
    <cfRule type="cellIs" dxfId="1464" priority="6" operator="equal">
      <formula>"พ"</formula>
    </cfRule>
    <cfRule type="cellIs" dxfId="1463" priority="7" operator="equal">
      <formula>"อ"</formula>
    </cfRule>
    <cfRule type="cellIs" dxfId="1462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2747350-5EEC-4954-B4C5-C8DCDA06104C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840EE3B4-F6DE-4593-83D8-645C427C130E}">
          <x14:formula1>
            <xm:f>รายการ!$K$2:$K$37</xm:f>
          </x14:formula1>
          <xm:sqref>AO1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6D711-CD09-483F-900F-3B52F10FB177}">
  <sheetPr codeName="Sheet2">
    <tabColor rgb="FFFFC000"/>
  </sheetPr>
  <dimension ref="A1:AY21"/>
  <sheetViews>
    <sheetView tabSelected="1" workbookViewId="0">
      <pane xSplit="22" ySplit="1" topLeftCell="W3" activePane="bottomRight" state="frozen"/>
      <selection pane="topRight" activeCell="W1" sqref="W1"/>
      <selection pane="bottomLeft" activeCell="A2" sqref="A2"/>
      <selection pane="bottomRight" activeCell="I3" sqref="I3:Q3"/>
    </sheetView>
  </sheetViews>
  <sheetFormatPr defaultColWidth="5.625" defaultRowHeight="18.75" x14ac:dyDescent="0.3"/>
  <cols>
    <col min="1" max="19" width="5.625" style="1"/>
    <col min="20" max="22" width="3.25" style="1" customWidth="1"/>
    <col min="23" max="23" width="12.375" style="1" customWidth="1"/>
    <col min="24" max="24" width="23.75" style="1" customWidth="1"/>
    <col min="25" max="25" width="9.75" style="1" customWidth="1"/>
    <col min="26" max="50" width="5.625" style="1"/>
    <col min="51" max="51" width="15" style="1" customWidth="1"/>
    <col min="52" max="16384" width="5.625" style="1"/>
  </cols>
  <sheetData>
    <row r="1" spans="1:25" ht="31.5" customHeight="1" x14ac:dyDescent="0.3">
      <c r="A1" s="519" t="s">
        <v>207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143" t="s">
        <v>179</v>
      </c>
      <c r="X1" s="129" t="s">
        <v>177</v>
      </c>
      <c r="Y1" s="144" t="str">
        <f>_xlfn.IFNA(IF(VLOOKUP(X1,รายการ!$K$1:$L$37,2,FALSE)="","",HYPERLINK("#" &amp; VLOOKUP(X1,รายการ!$K$1:$L$37,2,FALSE)  &amp; "","คลิก")),"")</f>
        <v>คลิก</v>
      </c>
    </row>
    <row r="2" spans="1:25" ht="9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7"/>
      <c r="X2" s="17"/>
      <c r="Y2" s="17"/>
    </row>
    <row r="3" spans="1:25" x14ac:dyDescent="0.3">
      <c r="A3" s="2"/>
      <c r="B3" s="508" t="s">
        <v>0</v>
      </c>
      <c r="C3" s="508"/>
      <c r="D3" s="508"/>
      <c r="E3" s="508"/>
      <c r="F3" s="508"/>
      <c r="G3" s="508"/>
      <c r="H3" s="508"/>
      <c r="I3" s="520">
        <v>2565</v>
      </c>
      <c r="J3" s="521"/>
      <c r="K3" s="521"/>
      <c r="L3" s="521"/>
      <c r="M3" s="521"/>
      <c r="N3" s="521"/>
      <c r="O3" s="521"/>
      <c r="P3" s="521"/>
      <c r="Q3" s="522"/>
      <c r="R3" s="136"/>
      <c r="S3" s="136"/>
      <c r="T3" s="136"/>
      <c r="U3" s="136"/>
      <c r="V3" s="2"/>
      <c r="W3" s="17"/>
      <c r="X3" s="17"/>
      <c r="Y3" s="17"/>
    </row>
    <row r="4" spans="1:25" x14ac:dyDescent="0.3">
      <c r="A4" s="2"/>
      <c r="B4" s="508" t="s">
        <v>1</v>
      </c>
      <c r="C4" s="508"/>
      <c r="D4" s="508"/>
      <c r="E4" s="508"/>
      <c r="F4" s="508"/>
      <c r="G4" s="508"/>
      <c r="H4" s="508"/>
      <c r="I4" s="513" t="s">
        <v>21</v>
      </c>
      <c r="J4" s="514"/>
      <c r="K4" s="514"/>
      <c r="L4" s="514"/>
      <c r="M4" s="514"/>
      <c r="N4" s="514"/>
      <c r="O4" s="514"/>
      <c r="P4" s="514"/>
      <c r="Q4" s="515"/>
      <c r="R4" s="136"/>
      <c r="S4" s="136"/>
      <c r="T4" s="136"/>
      <c r="U4" s="136"/>
      <c r="V4" s="2"/>
      <c r="W4" s="17"/>
      <c r="X4" s="17"/>
      <c r="Y4" s="17"/>
    </row>
    <row r="5" spans="1:25" x14ac:dyDescent="0.3">
      <c r="A5" s="2"/>
      <c r="B5" s="508" t="s">
        <v>2</v>
      </c>
      <c r="C5" s="508"/>
      <c r="D5" s="508"/>
      <c r="E5" s="508"/>
      <c r="F5" s="508"/>
      <c r="G5" s="508"/>
      <c r="H5" s="508"/>
      <c r="I5" s="513" t="s">
        <v>22</v>
      </c>
      <c r="J5" s="514"/>
      <c r="K5" s="514"/>
      <c r="L5" s="514"/>
      <c r="M5" s="514"/>
      <c r="N5" s="514"/>
      <c r="O5" s="514"/>
      <c r="P5" s="514"/>
      <c r="Q5" s="515"/>
      <c r="R5" s="136"/>
      <c r="S5" s="136"/>
      <c r="T5" s="136"/>
      <c r="U5" s="136"/>
      <c r="V5" s="2"/>
      <c r="W5" s="17"/>
      <c r="X5" s="17"/>
      <c r="Y5" s="17"/>
    </row>
    <row r="6" spans="1:25" x14ac:dyDescent="0.3">
      <c r="A6" s="2"/>
      <c r="B6" s="508" t="s">
        <v>3</v>
      </c>
      <c r="C6" s="508"/>
      <c r="D6" s="508"/>
      <c r="E6" s="508"/>
      <c r="F6" s="508"/>
      <c r="G6" s="508"/>
      <c r="H6" s="508"/>
      <c r="I6" s="513" t="s">
        <v>23</v>
      </c>
      <c r="J6" s="514"/>
      <c r="K6" s="514"/>
      <c r="L6" s="514"/>
      <c r="M6" s="514"/>
      <c r="N6" s="514"/>
      <c r="O6" s="514"/>
      <c r="P6" s="514"/>
      <c r="Q6" s="515"/>
      <c r="R6" s="136"/>
      <c r="S6" s="136"/>
      <c r="T6" s="136"/>
      <c r="U6" s="136"/>
      <c r="V6" s="2"/>
      <c r="W6" s="17"/>
      <c r="X6" s="17"/>
      <c r="Y6" s="17"/>
    </row>
    <row r="7" spans="1:25" x14ac:dyDescent="0.3">
      <c r="A7" s="2"/>
      <c r="B7" s="508" t="s">
        <v>4</v>
      </c>
      <c r="C7" s="508"/>
      <c r="D7" s="508"/>
      <c r="E7" s="508"/>
      <c r="F7" s="508"/>
      <c r="G7" s="508"/>
      <c r="H7" s="508"/>
      <c r="I7" s="513" t="s">
        <v>24</v>
      </c>
      <c r="J7" s="514"/>
      <c r="K7" s="514"/>
      <c r="L7" s="514"/>
      <c r="M7" s="514"/>
      <c r="N7" s="514"/>
      <c r="O7" s="514"/>
      <c r="P7" s="514"/>
      <c r="Q7" s="515"/>
      <c r="R7" s="136"/>
      <c r="S7" s="136"/>
      <c r="T7" s="136"/>
      <c r="U7" s="136"/>
      <c r="V7" s="2"/>
      <c r="W7" s="17"/>
      <c r="X7" s="17"/>
      <c r="Y7" s="17"/>
    </row>
    <row r="8" spans="1:25" x14ac:dyDescent="0.3">
      <c r="A8" s="2"/>
      <c r="B8" s="508" t="s">
        <v>5</v>
      </c>
      <c r="C8" s="508"/>
      <c r="D8" s="508"/>
      <c r="E8" s="508"/>
      <c r="F8" s="508"/>
      <c r="G8" s="508"/>
      <c r="H8" s="508"/>
      <c r="I8" s="513" t="s">
        <v>307</v>
      </c>
      <c r="J8" s="514"/>
      <c r="K8" s="514"/>
      <c r="L8" s="514"/>
      <c r="M8" s="514"/>
      <c r="N8" s="514"/>
      <c r="O8" s="514"/>
      <c r="P8" s="514"/>
      <c r="Q8" s="515"/>
      <c r="R8" s="136"/>
      <c r="S8" s="136"/>
      <c r="T8" s="136"/>
      <c r="U8" s="136"/>
      <c r="V8" s="2"/>
      <c r="W8" s="17"/>
      <c r="X8" s="17"/>
      <c r="Y8" s="17"/>
    </row>
    <row r="9" spans="1:25" x14ac:dyDescent="0.3">
      <c r="A9" s="2"/>
      <c r="B9" s="509" t="s">
        <v>208</v>
      </c>
      <c r="C9" s="509"/>
      <c r="D9" s="509"/>
      <c r="E9" s="509"/>
      <c r="F9" s="509"/>
      <c r="G9" s="509"/>
      <c r="H9" s="509"/>
      <c r="I9" s="513">
        <v>6</v>
      </c>
      <c r="J9" s="514"/>
      <c r="K9" s="514"/>
      <c r="L9" s="514"/>
      <c r="M9" s="514"/>
      <c r="N9" s="514"/>
      <c r="O9" s="514"/>
      <c r="P9" s="514"/>
      <c r="Q9" s="515"/>
      <c r="R9" s="136"/>
      <c r="S9" s="136"/>
      <c r="T9" s="136"/>
      <c r="U9" s="136"/>
      <c r="V9" s="2"/>
      <c r="W9" s="17"/>
      <c r="X9" s="17"/>
      <c r="Y9" s="17"/>
    </row>
    <row r="10" spans="1:25" x14ac:dyDescent="0.3">
      <c r="A10" s="2"/>
      <c r="B10" s="509" t="s">
        <v>209</v>
      </c>
      <c r="C10" s="509"/>
      <c r="D10" s="509"/>
      <c r="E10" s="509"/>
      <c r="F10" s="509"/>
      <c r="G10" s="509"/>
      <c r="H10" s="509"/>
      <c r="I10" s="513">
        <v>1</v>
      </c>
      <c r="J10" s="514"/>
      <c r="K10" s="514"/>
      <c r="L10" s="514"/>
      <c r="M10" s="514"/>
      <c r="N10" s="514"/>
      <c r="O10" s="514"/>
      <c r="P10" s="514"/>
      <c r="Q10" s="515"/>
      <c r="R10" s="136"/>
      <c r="S10" s="136"/>
      <c r="T10" s="136"/>
      <c r="U10" s="136"/>
      <c r="V10" s="2"/>
      <c r="W10" s="17"/>
      <c r="X10" s="17"/>
      <c r="Y10" s="17"/>
    </row>
    <row r="11" spans="1:25" x14ac:dyDescent="0.3">
      <c r="A11" s="2"/>
      <c r="B11" s="509" t="s">
        <v>210</v>
      </c>
      <c r="C11" s="509"/>
      <c r="D11" s="509"/>
      <c r="E11" s="509"/>
      <c r="F11" s="509"/>
      <c r="G11" s="509"/>
      <c r="H11" s="509"/>
      <c r="I11" s="510">
        <v>243025</v>
      </c>
      <c r="J11" s="511"/>
      <c r="K11" s="511"/>
      <c r="L11" s="511"/>
      <c r="M11" s="511"/>
      <c r="N11" s="511"/>
      <c r="O11" s="511"/>
      <c r="P11" s="511"/>
      <c r="Q11" s="512"/>
      <c r="R11" s="136"/>
      <c r="S11" s="136"/>
      <c r="T11" s="136"/>
      <c r="U11" s="136"/>
      <c r="V11" s="2"/>
      <c r="W11" s="17"/>
      <c r="X11" s="17"/>
      <c r="Y11" s="17"/>
    </row>
    <row r="12" spans="1:25" x14ac:dyDescent="0.3">
      <c r="A12" s="2"/>
      <c r="B12" s="509" t="s">
        <v>211</v>
      </c>
      <c r="C12" s="509"/>
      <c r="D12" s="509"/>
      <c r="E12" s="509"/>
      <c r="F12" s="509"/>
      <c r="G12" s="509"/>
      <c r="H12" s="509"/>
      <c r="I12" s="510">
        <v>243343</v>
      </c>
      <c r="J12" s="511"/>
      <c r="K12" s="511"/>
      <c r="L12" s="511"/>
      <c r="M12" s="511"/>
      <c r="N12" s="511"/>
      <c r="O12" s="511"/>
      <c r="P12" s="511"/>
      <c r="Q12" s="512"/>
      <c r="R12" s="136"/>
      <c r="S12" s="136"/>
      <c r="T12" s="136"/>
      <c r="U12" s="136"/>
      <c r="V12" s="2"/>
      <c r="W12" s="17"/>
      <c r="X12" s="17"/>
      <c r="Y12" s="17"/>
    </row>
    <row r="13" spans="1:25" x14ac:dyDescent="0.3">
      <c r="A13" s="2"/>
      <c r="B13" s="509" t="s">
        <v>88</v>
      </c>
      <c r="C13" s="509"/>
      <c r="D13" s="509"/>
      <c r="E13" s="509"/>
      <c r="F13" s="509"/>
      <c r="G13" s="509"/>
      <c r="H13" s="509"/>
      <c r="I13" s="523">
        <v>80</v>
      </c>
      <c r="J13" s="524"/>
      <c r="K13" s="524"/>
      <c r="L13" s="524"/>
      <c r="M13" s="524"/>
      <c r="N13" s="524"/>
      <c r="O13" s="524"/>
      <c r="P13" s="524"/>
      <c r="Q13" s="525"/>
      <c r="R13" s="136"/>
      <c r="S13" s="136"/>
      <c r="T13" s="136"/>
      <c r="U13" s="136"/>
      <c r="V13" s="2"/>
      <c r="W13" s="17"/>
      <c r="X13" s="17"/>
      <c r="Y13" s="17"/>
    </row>
    <row r="14" spans="1:25" x14ac:dyDescent="0.3">
      <c r="A14" s="2"/>
      <c r="B14" s="507" t="s">
        <v>6</v>
      </c>
      <c r="C14" s="507"/>
      <c r="D14" s="507"/>
      <c r="E14" s="507"/>
      <c r="F14" s="507"/>
      <c r="G14" s="507"/>
      <c r="H14" s="507"/>
      <c r="I14" s="526" t="s">
        <v>25</v>
      </c>
      <c r="J14" s="527"/>
      <c r="K14" s="527"/>
      <c r="L14" s="527"/>
      <c r="M14" s="527"/>
      <c r="N14" s="527"/>
      <c r="O14" s="527"/>
      <c r="P14" s="527"/>
      <c r="Q14" s="528"/>
      <c r="R14" s="136"/>
      <c r="S14" s="136"/>
      <c r="T14" s="136"/>
      <c r="U14" s="136"/>
      <c r="V14" s="2"/>
      <c r="W14" s="17"/>
      <c r="X14" s="17"/>
      <c r="Y14" s="17"/>
    </row>
    <row r="15" spans="1:25" x14ac:dyDescent="0.3">
      <c r="A15" s="2"/>
      <c r="B15" s="507" t="s">
        <v>7</v>
      </c>
      <c r="C15" s="507"/>
      <c r="D15" s="507"/>
      <c r="E15" s="507"/>
      <c r="F15" s="507"/>
      <c r="G15" s="507"/>
      <c r="H15" s="507"/>
      <c r="I15" s="513"/>
      <c r="J15" s="514"/>
      <c r="K15" s="514"/>
      <c r="L15" s="514"/>
      <c r="M15" s="514"/>
      <c r="N15" s="514"/>
      <c r="O15" s="514"/>
      <c r="P15" s="514"/>
      <c r="Q15" s="515"/>
      <c r="R15" s="136"/>
      <c r="S15" s="136"/>
      <c r="T15" s="136"/>
      <c r="U15" s="136"/>
      <c r="V15" s="2"/>
      <c r="W15" s="17"/>
      <c r="X15" s="17"/>
      <c r="Y15" s="17"/>
    </row>
    <row r="16" spans="1:25" x14ac:dyDescent="0.3">
      <c r="A16" s="2"/>
      <c r="B16" s="507" t="s">
        <v>8</v>
      </c>
      <c r="C16" s="507"/>
      <c r="D16" s="507"/>
      <c r="E16" s="507"/>
      <c r="F16" s="507"/>
      <c r="G16" s="507"/>
      <c r="H16" s="507"/>
      <c r="I16" s="513" t="s">
        <v>25</v>
      </c>
      <c r="J16" s="514"/>
      <c r="K16" s="514"/>
      <c r="L16" s="514"/>
      <c r="M16" s="514"/>
      <c r="N16" s="514"/>
      <c r="O16" s="514"/>
      <c r="P16" s="514"/>
      <c r="Q16" s="515"/>
      <c r="R16" s="136"/>
      <c r="S16" s="136"/>
      <c r="T16" s="136"/>
      <c r="U16" s="136"/>
      <c r="V16" s="2"/>
      <c r="W16" s="17"/>
      <c r="X16" s="17"/>
      <c r="Y16" s="17"/>
    </row>
    <row r="17" spans="1:51" x14ac:dyDescent="0.3">
      <c r="A17" s="2"/>
      <c r="B17" s="507" t="s">
        <v>9</v>
      </c>
      <c r="C17" s="507"/>
      <c r="D17" s="507"/>
      <c r="E17" s="507"/>
      <c r="F17" s="507"/>
      <c r="G17" s="507"/>
      <c r="H17" s="507"/>
      <c r="I17" s="513" t="s">
        <v>26</v>
      </c>
      <c r="J17" s="514"/>
      <c r="K17" s="514"/>
      <c r="L17" s="514"/>
      <c r="M17" s="514"/>
      <c r="N17" s="514"/>
      <c r="O17" s="514"/>
      <c r="P17" s="514"/>
      <c r="Q17" s="515"/>
      <c r="R17" s="136"/>
      <c r="S17" s="136"/>
      <c r="T17" s="136"/>
      <c r="U17" s="136"/>
      <c r="V17" s="2"/>
      <c r="W17" s="17"/>
      <c r="X17" s="17"/>
      <c r="Y17" s="17"/>
    </row>
    <row r="18" spans="1:51" ht="19.5" thickBot="1" x14ac:dyDescent="0.35">
      <c r="A18" s="2"/>
      <c r="B18" s="507" t="s">
        <v>10</v>
      </c>
      <c r="C18" s="507"/>
      <c r="D18" s="507"/>
      <c r="E18" s="507"/>
      <c r="F18" s="507"/>
      <c r="G18" s="507"/>
      <c r="H18" s="507"/>
      <c r="I18" s="516" t="s">
        <v>27</v>
      </c>
      <c r="J18" s="517"/>
      <c r="K18" s="517"/>
      <c r="L18" s="517"/>
      <c r="M18" s="517"/>
      <c r="N18" s="517"/>
      <c r="O18" s="517"/>
      <c r="P18" s="517"/>
      <c r="Q18" s="518"/>
      <c r="R18" s="136"/>
      <c r="S18" s="136"/>
      <c r="T18" s="136"/>
      <c r="U18" s="136"/>
      <c r="V18" s="2"/>
      <c r="W18" s="17"/>
      <c r="X18" s="17"/>
      <c r="Y18" s="17"/>
    </row>
    <row r="19" spans="1:5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7"/>
      <c r="X19" s="17"/>
      <c r="Y19" s="17"/>
    </row>
    <row r="21" spans="1:51" x14ac:dyDescent="0.3">
      <c r="AY21" s="12" t="s">
        <v>52</v>
      </c>
    </row>
  </sheetData>
  <protectedRanges>
    <protectedRange sqref="X1" name="ช่วง4"/>
    <protectedRange sqref="I13:Q18" name="FormC"/>
    <protectedRange sqref="I3:Q12" name="FormA"/>
  </protectedRanges>
  <mergeCells count="33">
    <mergeCell ref="I17:Q17"/>
    <mergeCell ref="I18:Q18"/>
    <mergeCell ref="A1:V1"/>
    <mergeCell ref="I3:Q3"/>
    <mergeCell ref="I4:Q4"/>
    <mergeCell ref="I5:Q5"/>
    <mergeCell ref="I6:Q6"/>
    <mergeCell ref="I7:Q7"/>
    <mergeCell ref="B3:H3"/>
    <mergeCell ref="B4:H4"/>
    <mergeCell ref="I13:Q13"/>
    <mergeCell ref="I14:Q14"/>
    <mergeCell ref="I8:Q8"/>
    <mergeCell ref="I9:Q9"/>
    <mergeCell ref="I10:Q10"/>
    <mergeCell ref="I11:Q11"/>
    <mergeCell ref="I12:Q12"/>
    <mergeCell ref="B15:H15"/>
    <mergeCell ref="B16:H16"/>
    <mergeCell ref="I15:Q15"/>
    <mergeCell ref="I16:Q16"/>
    <mergeCell ref="B17:H17"/>
    <mergeCell ref="B18:H18"/>
    <mergeCell ref="B5:H5"/>
    <mergeCell ref="B6:H6"/>
    <mergeCell ref="B7:H7"/>
    <mergeCell ref="B13:H13"/>
    <mergeCell ref="B14:H14"/>
    <mergeCell ref="B8:H8"/>
    <mergeCell ref="B9:H9"/>
    <mergeCell ref="B10:H10"/>
    <mergeCell ref="B11:H11"/>
    <mergeCell ref="B12:H12"/>
  </mergeCells>
  <phoneticPr fontId="3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F1459C4-5908-4A25-8696-03D236797F27}">
          <x14:formula1>
            <xm:f>รายการ!$K$2:$K$37</xm:f>
          </x14:formula1>
          <xm:sqref>X1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AD5D-5C4C-419D-A7C0-F66FE5C79342}">
  <sheetPr codeName="Sheet17">
    <tabColor rgb="FF7030A0"/>
  </sheetPr>
  <dimension ref="A1:AR64"/>
  <sheetViews>
    <sheetView workbookViewId="0">
      <pane xSplit="2" ySplit="3" topLeftCell="AF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92" customWidth="1"/>
    <col min="2" max="2" width="30.375" style="92" customWidth="1"/>
    <col min="3" max="3" width="5.375" style="92" customWidth="1"/>
    <col min="4" max="34" width="3.625" style="92" customWidth="1"/>
    <col min="35" max="35" width="9" style="92"/>
    <col min="36" max="39" width="5.625" style="92" customWidth="1"/>
    <col min="40" max="40" width="9" style="92"/>
    <col min="41" max="41" width="22.5" style="92" customWidth="1"/>
    <col min="42" max="43" width="9" style="92"/>
    <col min="44" max="44" width="7.75" style="92" customWidth="1"/>
    <col min="45" max="16384" width="9" style="92"/>
  </cols>
  <sheetData>
    <row r="1" spans="1:44" ht="23.25" x14ac:dyDescent="0.35">
      <c r="A1" s="605" t="s">
        <v>28</v>
      </c>
      <c r="B1" s="605" t="s">
        <v>157</v>
      </c>
      <c r="C1" s="650" t="s">
        <v>159</v>
      </c>
      <c r="D1" s="651"/>
      <c r="E1" s="651"/>
      <c r="F1" s="651"/>
      <c r="G1" s="652">
        <f>ตั้งค่าเดือน!$C$9</f>
        <v>2</v>
      </c>
      <c r="H1" s="653"/>
      <c r="I1" s="658" t="s">
        <v>36</v>
      </c>
      <c r="J1" s="659"/>
      <c r="K1" s="660"/>
      <c r="L1" s="661" t="str">
        <f>ตั้งค่าเดือน!$B$9</f>
        <v>ธันวาคม</v>
      </c>
      <c r="M1" s="652"/>
      <c r="N1" s="652"/>
      <c r="O1" s="652"/>
      <c r="P1" s="652"/>
      <c r="Q1" s="652"/>
      <c r="R1" s="653"/>
      <c r="S1" s="658" t="s">
        <v>158</v>
      </c>
      <c r="T1" s="660"/>
      <c r="U1" s="661">
        <f>ตั้งค่าเดือน!$D$9</f>
        <v>2565</v>
      </c>
      <c r="V1" s="652"/>
      <c r="W1" s="652"/>
      <c r="X1" s="653"/>
      <c r="Y1" s="667"/>
      <c r="Z1" s="668"/>
      <c r="AA1" s="668"/>
      <c r="AB1" s="668"/>
      <c r="AC1" s="668"/>
      <c r="AD1" s="668"/>
      <c r="AE1" s="668"/>
      <c r="AF1" s="668"/>
      <c r="AG1" s="668"/>
      <c r="AH1" s="669"/>
      <c r="AI1" s="670" t="s">
        <v>155</v>
      </c>
      <c r="AJ1" s="664" t="s">
        <v>80</v>
      </c>
      <c r="AK1" s="665"/>
      <c r="AL1" s="665"/>
      <c r="AM1" s="666"/>
      <c r="AN1" s="469" t="s">
        <v>179</v>
      </c>
      <c r="AO1" s="465" t="s">
        <v>177</v>
      </c>
      <c r="AP1" s="453" t="str">
        <f>_xlfn.IFNA(IF(VLOOKUP(AO1,รายการ!$K$1:$L$37,2,FALSE)="","",HYPERLINK("#" &amp; VLOOKUP(AO1,รายการ!$K$1:$L$37,2,FALSE)  &amp; "","คลิก")),"")</f>
        <v>คลิก</v>
      </c>
      <c r="AQ1" s="91"/>
      <c r="AR1" s="91"/>
    </row>
    <row r="2" spans="1:44" x14ac:dyDescent="0.35">
      <c r="A2" s="606"/>
      <c r="B2" s="606"/>
      <c r="C2" s="10" t="s">
        <v>50</v>
      </c>
      <c r="D2" s="96">
        <v>1</v>
      </c>
      <c r="E2" s="96">
        <f>D2+1</f>
        <v>2</v>
      </c>
      <c r="F2" s="96">
        <f t="shared" ref="F2:AG2" si="0">E2+1</f>
        <v>3</v>
      </c>
      <c r="G2" s="96">
        <f t="shared" si="0"/>
        <v>4</v>
      </c>
      <c r="H2" s="96">
        <f t="shared" si="0"/>
        <v>5</v>
      </c>
      <c r="I2" s="96">
        <f t="shared" si="0"/>
        <v>6</v>
      </c>
      <c r="J2" s="96">
        <f t="shared" si="0"/>
        <v>7</v>
      </c>
      <c r="K2" s="96">
        <f t="shared" si="0"/>
        <v>8</v>
      </c>
      <c r="L2" s="96">
        <f t="shared" si="0"/>
        <v>9</v>
      </c>
      <c r="M2" s="96">
        <f t="shared" si="0"/>
        <v>10</v>
      </c>
      <c r="N2" s="96">
        <f t="shared" si="0"/>
        <v>11</v>
      </c>
      <c r="O2" s="96">
        <f t="shared" si="0"/>
        <v>12</v>
      </c>
      <c r="P2" s="96">
        <f t="shared" si="0"/>
        <v>13</v>
      </c>
      <c r="Q2" s="96">
        <f t="shared" si="0"/>
        <v>14</v>
      </c>
      <c r="R2" s="96">
        <f t="shared" si="0"/>
        <v>15</v>
      </c>
      <c r="S2" s="96">
        <f t="shared" si="0"/>
        <v>16</v>
      </c>
      <c r="T2" s="96">
        <f t="shared" si="0"/>
        <v>17</v>
      </c>
      <c r="U2" s="96">
        <f t="shared" si="0"/>
        <v>18</v>
      </c>
      <c r="V2" s="96">
        <f t="shared" si="0"/>
        <v>19</v>
      </c>
      <c r="W2" s="96">
        <f t="shared" si="0"/>
        <v>20</v>
      </c>
      <c r="X2" s="96">
        <f t="shared" si="0"/>
        <v>21</v>
      </c>
      <c r="Y2" s="96">
        <f t="shared" si="0"/>
        <v>22</v>
      </c>
      <c r="Z2" s="96">
        <f t="shared" si="0"/>
        <v>23</v>
      </c>
      <c r="AA2" s="96">
        <f t="shared" si="0"/>
        <v>24</v>
      </c>
      <c r="AB2" s="96">
        <f t="shared" si="0"/>
        <v>25</v>
      </c>
      <c r="AC2" s="96">
        <f t="shared" si="0"/>
        <v>26</v>
      </c>
      <c r="AD2" s="96">
        <f t="shared" si="0"/>
        <v>27</v>
      </c>
      <c r="AE2" s="96">
        <f t="shared" si="0"/>
        <v>28</v>
      </c>
      <c r="AF2" s="96">
        <f t="shared" si="0"/>
        <v>29</v>
      </c>
      <c r="AG2" s="96">
        <f t="shared" si="0"/>
        <v>30</v>
      </c>
      <c r="AH2" s="96">
        <f>AG2+1</f>
        <v>31</v>
      </c>
      <c r="AI2" s="671"/>
      <c r="AJ2" s="662" t="str">
        <f>L1</f>
        <v>ธันวาคม</v>
      </c>
      <c r="AK2" s="662"/>
      <c r="AL2" s="662"/>
      <c r="AM2" s="663"/>
      <c r="AN2" s="90"/>
      <c r="AO2" s="90"/>
      <c r="AP2" s="90"/>
      <c r="AQ2" s="91"/>
      <c r="AR2" s="91"/>
    </row>
    <row r="3" spans="1:44" ht="28.5" customHeight="1" x14ac:dyDescent="0.35">
      <c r="A3" s="657"/>
      <c r="B3" s="657"/>
      <c r="C3" s="10" t="s">
        <v>51</v>
      </c>
      <c r="D3" s="497" t="str">
        <f>IF(ปฏิทินการศึกษา!C11="","",ปฏิทินการศึกษา!C11)</f>
        <v>พฤ</v>
      </c>
      <c r="E3" s="497" t="str">
        <f>IF(ปฏิทินการศึกษา!D11="","",ปฏิทินการศึกษา!D11)</f>
        <v>ศ</v>
      </c>
      <c r="F3" s="497" t="str">
        <f>IF(ปฏิทินการศึกษา!E11="","",ปฏิทินการศึกษา!E11)</f>
        <v/>
      </c>
      <c r="G3" s="497" t="str">
        <f>IF(ปฏิทินการศึกษา!F11="","",ปฏิทินการศึกษา!F11)</f>
        <v/>
      </c>
      <c r="H3" s="497" t="str">
        <f>IF(ปฏิทินการศึกษา!G11="","",ปฏิทินการศึกษา!G11)</f>
        <v/>
      </c>
      <c r="I3" s="497" t="str">
        <f>IF(ปฏิทินการศึกษา!H11="","",ปฏิทินการศึกษา!H11)</f>
        <v>อ</v>
      </c>
      <c r="J3" s="497" t="str">
        <f>IF(ปฏิทินการศึกษา!I11="","",ปฏิทินการศึกษา!I11)</f>
        <v>พ</v>
      </c>
      <c r="K3" s="497" t="str">
        <f>IF(ปฏิทินการศึกษา!J11="","",ปฏิทินการศึกษา!J11)</f>
        <v>พฤ</v>
      </c>
      <c r="L3" s="497" t="str">
        <f>IF(ปฏิทินการศึกษา!K11="","",ปฏิทินการศึกษา!K11)</f>
        <v>ศ</v>
      </c>
      <c r="M3" s="497" t="str">
        <f>IF(ปฏิทินการศึกษา!L11="","",ปฏิทินการศึกษา!L11)</f>
        <v/>
      </c>
      <c r="N3" s="497" t="str">
        <f>IF(ปฏิทินการศึกษา!M11="","",ปฏิทินการศึกษา!M11)</f>
        <v/>
      </c>
      <c r="O3" s="497" t="str">
        <f>IF(ปฏิทินการศึกษา!N11="","",ปฏิทินการศึกษา!N11)</f>
        <v/>
      </c>
      <c r="P3" s="497" t="str">
        <f>IF(ปฏิทินการศึกษา!O11="","",ปฏิทินการศึกษา!O11)</f>
        <v>อ</v>
      </c>
      <c r="Q3" s="497" t="str">
        <f>IF(ปฏิทินการศึกษา!P11="","",ปฏิทินการศึกษา!P11)</f>
        <v>พ</v>
      </c>
      <c r="R3" s="497" t="str">
        <f>IF(ปฏิทินการศึกษา!Q11="","",ปฏิทินการศึกษา!Q11)</f>
        <v>พฤ</v>
      </c>
      <c r="S3" s="497" t="str">
        <f>IF(ปฏิทินการศึกษา!R11="","",ปฏิทินการศึกษา!R11)</f>
        <v>ศ</v>
      </c>
      <c r="T3" s="497" t="str">
        <f>IF(ปฏิทินการศึกษา!S11="","",ปฏิทินการศึกษา!S11)</f>
        <v/>
      </c>
      <c r="U3" s="497" t="str">
        <f>IF(ปฏิทินการศึกษา!T11="","",ปฏิทินการศึกษา!T11)</f>
        <v/>
      </c>
      <c r="V3" s="497" t="str">
        <f>IF(ปฏิทินการศึกษา!U11="","",ปฏิทินการศึกษา!U11)</f>
        <v>จ</v>
      </c>
      <c r="W3" s="497" t="str">
        <f>IF(ปฏิทินการศึกษา!V11="","",ปฏิทินการศึกษา!V11)</f>
        <v>อ</v>
      </c>
      <c r="X3" s="497" t="str">
        <f>IF(ปฏิทินการศึกษา!W11="","",ปฏิทินการศึกษา!W11)</f>
        <v>พ</v>
      </c>
      <c r="Y3" s="497" t="str">
        <f>IF(ปฏิทินการศึกษา!X11="","",ปฏิทินการศึกษา!X11)</f>
        <v>พฤ</v>
      </c>
      <c r="Z3" s="497" t="str">
        <f>IF(ปฏิทินการศึกษา!Y11="","",ปฏิทินการศึกษา!Y11)</f>
        <v>ศ</v>
      </c>
      <c r="AA3" s="497" t="str">
        <f>IF(ปฏิทินการศึกษา!Z11="","",ปฏิทินการศึกษา!Z11)</f>
        <v/>
      </c>
      <c r="AB3" s="497" t="str">
        <f>IF(ปฏิทินการศึกษา!AA11="","",ปฏิทินการศึกษา!AA11)</f>
        <v/>
      </c>
      <c r="AC3" s="497" t="str">
        <f>IF(ปฏิทินการศึกษา!AB11="","",ปฏิทินการศึกษา!AB11)</f>
        <v>จ</v>
      </c>
      <c r="AD3" s="497" t="str">
        <f>IF(ปฏิทินการศึกษา!AC11="","",ปฏิทินการศึกษา!AC11)</f>
        <v>อ</v>
      </c>
      <c r="AE3" s="497" t="str">
        <f>IF(ปฏิทินการศึกษา!AD11="","",ปฏิทินการศึกษา!AD11)</f>
        <v>พ</v>
      </c>
      <c r="AF3" s="497" t="str">
        <f>IF(ปฏิทินการศึกษา!AE11="","",ปฏิทินการศึกษา!AE11)</f>
        <v>พฤ</v>
      </c>
      <c r="AG3" s="497" t="str">
        <f>IF(ปฏิทินการศึกษา!AF11="","",ปฏิทินการศึกษา!AF11)</f>
        <v>ศ</v>
      </c>
      <c r="AH3" s="497" t="str">
        <f>IF(ปฏิทินการศึกษา!AG11="","",ปฏิทินการศึกษา!AG11)</f>
        <v/>
      </c>
      <c r="AI3" s="94">
        <f>COUNTA(D3:AH3)-COUNTIF(D3:AH3,"")</f>
        <v>20</v>
      </c>
      <c r="AJ3" s="21" t="s">
        <v>79</v>
      </c>
      <c r="AK3" s="22" t="s">
        <v>76</v>
      </c>
      <c r="AL3" s="23" t="s">
        <v>77</v>
      </c>
      <c r="AM3" s="24" t="s">
        <v>78</v>
      </c>
      <c r="AN3" s="90"/>
      <c r="AO3" s="90"/>
      <c r="AP3" s="90"/>
      <c r="AQ3" s="91"/>
      <c r="AR3" s="91"/>
    </row>
    <row r="4" spans="1:44" x14ac:dyDescent="0.35">
      <c r="A4" s="97">
        <f>ข้อมูลนักเรียน!$D3</f>
        <v>1</v>
      </c>
      <c r="B4" s="93" t="str">
        <f>IF(ข้อมูลนักเรียน!H3="","",ข้อมูลนักเรียน!G3&amp;ข้อมูลนักเรียน!H3&amp; "  " &amp; ข้อมูลนักเรียน!I3)</f>
        <v/>
      </c>
      <c r="C4" s="65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95" t="str">
        <f>IF(B4="","",COUNTIF(D4:AH4,"/"))</f>
        <v/>
      </c>
      <c r="AJ4" s="28" t="str">
        <f>IF(B4="","",COUNTIF(D4:AH4,"/"))</f>
        <v/>
      </c>
      <c r="AK4" s="28" t="str">
        <f>IF(B4="","",COUNTIF(D4:AH4,"ป"))</f>
        <v/>
      </c>
      <c r="AL4" s="28" t="str">
        <f>IF(B4="","",COUNTIF(D4:AH4,"ล"))</f>
        <v/>
      </c>
      <c r="AM4" s="28" t="str">
        <f>IF(B4="","",COUNTIF(D4:AH4,"ข"))</f>
        <v/>
      </c>
      <c r="AN4" s="90"/>
      <c r="AO4" s="90"/>
      <c r="AP4" s="90"/>
      <c r="AQ4" s="91"/>
      <c r="AR4" s="91"/>
    </row>
    <row r="5" spans="1:44" x14ac:dyDescent="0.35">
      <c r="A5" s="97">
        <f>ข้อมูลนักเรียน!$D4</f>
        <v>2</v>
      </c>
      <c r="B5" s="93" t="str">
        <f>IF(ข้อมูลนักเรียน!H4="","",ข้อมูลนักเรียน!G4&amp;ข้อมูลนักเรียน!H4&amp; "  " &amp; ข้อมูลนักเรียน!I4)</f>
        <v/>
      </c>
      <c r="C5" s="655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95" t="str">
        <f t="shared" ref="AI5:AI63" si="1">IF(B5="","",COUNTIF(D5:AH5,"/"))</f>
        <v/>
      </c>
      <c r="AJ5" s="28" t="str">
        <f t="shared" ref="AJ5:AJ63" si="2">IF(B5="","",COUNTIF(D5:AH5,"/"))</f>
        <v/>
      </c>
      <c r="AK5" s="28" t="str">
        <f t="shared" ref="AK5:AK63" si="3">IF(B5="","",COUNTIF(D5:AH5,"ป"))</f>
        <v/>
      </c>
      <c r="AL5" s="28" t="str">
        <f t="shared" ref="AL5:AL63" si="4">IF(B5="","",COUNTIF(D5:AH5,"ล"))</f>
        <v/>
      </c>
      <c r="AM5" s="28" t="str">
        <f t="shared" ref="AM5:AM63" si="5">IF(B5="","",COUNTIF(D5:AH5,"ข"))</f>
        <v/>
      </c>
      <c r="AN5" s="90"/>
      <c r="AO5" s="90"/>
      <c r="AP5" s="90"/>
      <c r="AQ5" s="91"/>
      <c r="AR5" s="91"/>
    </row>
    <row r="6" spans="1:44" x14ac:dyDescent="0.35">
      <c r="A6" s="97">
        <f>ข้อมูลนักเรียน!$D5</f>
        <v>3</v>
      </c>
      <c r="B6" s="93" t="str">
        <f>IF(ข้อมูลนักเรียน!H5="","",ข้อมูลนักเรียน!G5&amp;ข้อมูลนักเรียน!H5&amp; "  " &amp; ข้อมูลนักเรียน!I5)</f>
        <v/>
      </c>
      <c r="C6" s="655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95" t="str">
        <f t="shared" si="1"/>
        <v/>
      </c>
      <c r="AJ6" s="28" t="str">
        <f t="shared" si="2"/>
        <v/>
      </c>
      <c r="AK6" s="28" t="str">
        <f t="shared" si="3"/>
        <v/>
      </c>
      <c r="AL6" s="28" t="str">
        <f t="shared" si="4"/>
        <v/>
      </c>
      <c r="AM6" s="28" t="str">
        <f t="shared" si="5"/>
        <v/>
      </c>
      <c r="AN6" s="90"/>
      <c r="AO6" s="90"/>
      <c r="AP6" s="90"/>
      <c r="AQ6" s="91"/>
      <c r="AR6" s="91"/>
    </row>
    <row r="7" spans="1:44" x14ac:dyDescent="0.35">
      <c r="A7" s="97">
        <f>ข้อมูลนักเรียน!$D6</f>
        <v>4</v>
      </c>
      <c r="B7" s="93" t="str">
        <f>IF(ข้อมูลนักเรียน!H6="","",ข้อมูลนักเรียน!G6&amp;ข้อมูลนักเรียน!H6&amp; "  " &amp; ข้อมูลนักเรียน!I6)</f>
        <v/>
      </c>
      <c r="C7" s="655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95" t="str">
        <f t="shared" si="1"/>
        <v/>
      </c>
      <c r="AJ7" s="28" t="str">
        <f t="shared" si="2"/>
        <v/>
      </c>
      <c r="AK7" s="28" t="str">
        <f t="shared" si="3"/>
        <v/>
      </c>
      <c r="AL7" s="28" t="str">
        <f t="shared" si="4"/>
        <v/>
      </c>
      <c r="AM7" s="28" t="str">
        <f t="shared" si="5"/>
        <v/>
      </c>
      <c r="AN7" s="90"/>
      <c r="AO7" s="90"/>
      <c r="AP7" s="90"/>
      <c r="AQ7" s="91"/>
      <c r="AR7" s="91"/>
    </row>
    <row r="8" spans="1:44" x14ac:dyDescent="0.35">
      <c r="A8" s="97">
        <f>ข้อมูลนักเรียน!$D7</f>
        <v>5</v>
      </c>
      <c r="B8" s="93" t="str">
        <f>IF(ข้อมูลนักเรียน!H7="","",ข้อมูลนักเรียน!G7&amp;ข้อมูลนักเรียน!H7&amp; "  " &amp; ข้อมูลนักเรียน!I7)</f>
        <v/>
      </c>
      <c r="C8" s="65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95" t="str">
        <f t="shared" si="1"/>
        <v/>
      </c>
      <c r="AJ8" s="28" t="str">
        <f t="shared" si="2"/>
        <v/>
      </c>
      <c r="AK8" s="28" t="str">
        <f t="shared" si="3"/>
        <v/>
      </c>
      <c r="AL8" s="28" t="str">
        <f t="shared" si="4"/>
        <v/>
      </c>
      <c r="AM8" s="28" t="str">
        <f t="shared" si="5"/>
        <v/>
      </c>
      <c r="AN8" s="90"/>
      <c r="AO8" s="90"/>
      <c r="AP8" s="90"/>
      <c r="AQ8" s="91"/>
      <c r="AR8" s="91"/>
    </row>
    <row r="9" spans="1:44" x14ac:dyDescent="0.35">
      <c r="A9" s="97">
        <f>ข้อมูลนักเรียน!$D8</f>
        <v>6</v>
      </c>
      <c r="B9" s="93" t="str">
        <f>IF(ข้อมูลนักเรียน!H8="","",ข้อมูลนักเรียน!G8&amp;ข้อมูลนักเรียน!H8&amp; "  " &amp; ข้อมูลนักเรียน!I8)</f>
        <v/>
      </c>
      <c r="C9" s="65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95" t="str">
        <f t="shared" si="1"/>
        <v/>
      </c>
      <c r="AJ9" s="28" t="str">
        <f t="shared" si="2"/>
        <v/>
      </c>
      <c r="AK9" s="28" t="str">
        <f t="shared" si="3"/>
        <v/>
      </c>
      <c r="AL9" s="28" t="str">
        <f t="shared" si="4"/>
        <v/>
      </c>
      <c r="AM9" s="28" t="str">
        <f t="shared" si="5"/>
        <v/>
      </c>
      <c r="AN9" s="90"/>
      <c r="AO9" s="90"/>
      <c r="AP9" s="90"/>
      <c r="AQ9" s="91"/>
      <c r="AR9" s="91"/>
    </row>
    <row r="10" spans="1:44" x14ac:dyDescent="0.35">
      <c r="A10" s="97">
        <f>ข้อมูลนักเรียน!$D9</f>
        <v>7</v>
      </c>
      <c r="B10" s="93" t="str">
        <f>IF(ข้อมูลนักเรียน!H9="","",ข้อมูลนักเรียน!G9&amp;ข้อมูลนักเรียน!H9&amp; "  " &amp; ข้อมูลนักเรียน!I9)</f>
        <v/>
      </c>
      <c r="C10" s="655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95" t="str">
        <f t="shared" si="1"/>
        <v/>
      </c>
      <c r="AJ10" s="28" t="str">
        <f t="shared" si="2"/>
        <v/>
      </c>
      <c r="AK10" s="28" t="str">
        <f t="shared" si="3"/>
        <v/>
      </c>
      <c r="AL10" s="28" t="str">
        <f t="shared" si="4"/>
        <v/>
      </c>
      <c r="AM10" s="28" t="str">
        <f t="shared" si="5"/>
        <v/>
      </c>
      <c r="AN10" s="90"/>
      <c r="AO10" s="90"/>
      <c r="AP10" s="90"/>
      <c r="AQ10" s="91"/>
      <c r="AR10" s="91"/>
    </row>
    <row r="11" spans="1:44" x14ac:dyDescent="0.35">
      <c r="A11" s="97">
        <f>ข้อมูลนักเรียน!$D10</f>
        <v>8</v>
      </c>
      <c r="B11" s="93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1" s="655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95" t="str">
        <f t="shared" si="1"/>
        <v/>
      </c>
      <c r="AJ11" s="28" t="str">
        <f t="shared" si="2"/>
        <v/>
      </c>
      <c r="AK11" s="28" t="str">
        <f t="shared" si="3"/>
        <v/>
      </c>
      <c r="AL11" s="28" t="str">
        <f t="shared" si="4"/>
        <v/>
      </c>
      <c r="AM11" s="28" t="str">
        <f t="shared" si="5"/>
        <v/>
      </c>
      <c r="AN11" s="90"/>
      <c r="AO11" s="90"/>
      <c r="AP11" s="90"/>
      <c r="AQ11" s="91"/>
      <c r="AR11" s="91"/>
    </row>
    <row r="12" spans="1:44" x14ac:dyDescent="0.35">
      <c r="A12" s="97">
        <f>ข้อมูลนักเรียน!$D11</f>
        <v>9</v>
      </c>
      <c r="B12" s="93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2" s="65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95" t="str">
        <f t="shared" si="1"/>
        <v/>
      </c>
      <c r="AJ12" s="28" t="str">
        <f t="shared" si="2"/>
        <v/>
      </c>
      <c r="AK12" s="28" t="str">
        <f t="shared" si="3"/>
        <v/>
      </c>
      <c r="AL12" s="28" t="str">
        <f t="shared" si="4"/>
        <v/>
      </c>
      <c r="AM12" s="28" t="str">
        <f t="shared" si="5"/>
        <v/>
      </c>
      <c r="AN12" s="90"/>
      <c r="AO12" s="90"/>
      <c r="AP12" s="90"/>
      <c r="AQ12" s="91"/>
      <c r="AR12" s="91"/>
    </row>
    <row r="13" spans="1:44" x14ac:dyDescent="0.35">
      <c r="A13" s="97">
        <f>ข้อมูลนักเรียน!$D12</f>
        <v>10</v>
      </c>
      <c r="B13" s="93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3" s="655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95" t="str">
        <f t="shared" si="1"/>
        <v/>
      </c>
      <c r="AJ13" s="28" t="str">
        <f t="shared" si="2"/>
        <v/>
      </c>
      <c r="AK13" s="28" t="str">
        <f t="shared" si="3"/>
        <v/>
      </c>
      <c r="AL13" s="28" t="str">
        <f t="shared" si="4"/>
        <v/>
      </c>
      <c r="AM13" s="28" t="str">
        <f t="shared" si="5"/>
        <v/>
      </c>
      <c r="AN13" s="90"/>
      <c r="AO13" s="90"/>
      <c r="AP13" s="90"/>
      <c r="AQ13" s="91"/>
      <c r="AR13" s="91"/>
    </row>
    <row r="14" spans="1:44" x14ac:dyDescent="0.35">
      <c r="A14" s="97">
        <f>ข้อมูลนักเรียน!$D13</f>
        <v>11</v>
      </c>
      <c r="B14" s="93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4" s="65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95" t="str">
        <f t="shared" si="1"/>
        <v/>
      </c>
      <c r="AJ14" s="28" t="str">
        <f t="shared" si="2"/>
        <v/>
      </c>
      <c r="AK14" s="28" t="str">
        <f t="shared" si="3"/>
        <v/>
      </c>
      <c r="AL14" s="28" t="str">
        <f t="shared" si="4"/>
        <v/>
      </c>
      <c r="AM14" s="28" t="str">
        <f t="shared" si="5"/>
        <v/>
      </c>
      <c r="AN14" s="90"/>
      <c r="AO14" s="90"/>
      <c r="AP14" s="90"/>
      <c r="AQ14" s="91"/>
      <c r="AR14" s="91"/>
    </row>
    <row r="15" spans="1:44" x14ac:dyDescent="0.35">
      <c r="A15" s="97">
        <f>ข้อมูลนักเรียน!$D14</f>
        <v>12</v>
      </c>
      <c r="B15" s="93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5" s="65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95" t="str">
        <f t="shared" si="1"/>
        <v/>
      </c>
      <c r="AJ15" s="28" t="str">
        <f t="shared" si="2"/>
        <v/>
      </c>
      <c r="AK15" s="28" t="str">
        <f t="shared" si="3"/>
        <v/>
      </c>
      <c r="AL15" s="28" t="str">
        <f t="shared" si="4"/>
        <v/>
      </c>
      <c r="AM15" s="28" t="str">
        <f t="shared" si="5"/>
        <v/>
      </c>
      <c r="AN15" s="90"/>
      <c r="AO15" s="90"/>
      <c r="AP15" s="90"/>
      <c r="AQ15" s="91"/>
      <c r="AR15" s="91"/>
    </row>
    <row r="16" spans="1:44" x14ac:dyDescent="0.35">
      <c r="A16" s="97">
        <f>ข้อมูลนักเรียน!$D15</f>
        <v>13</v>
      </c>
      <c r="B16" s="93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6" s="655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95" t="str">
        <f t="shared" si="1"/>
        <v/>
      </c>
      <c r="AJ16" s="28" t="str">
        <f t="shared" si="2"/>
        <v/>
      </c>
      <c r="AK16" s="28" t="str">
        <f t="shared" si="3"/>
        <v/>
      </c>
      <c r="AL16" s="28" t="str">
        <f t="shared" si="4"/>
        <v/>
      </c>
      <c r="AM16" s="28" t="str">
        <f t="shared" si="5"/>
        <v/>
      </c>
      <c r="AN16" s="90"/>
      <c r="AO16" s="90"/>
      <c r="AP16" s="90"/>
      <c r="AQ16" s="91"/>
      <c r="AR16" s="91"/>
    </row>
    <row r="17" spans="1:44" x14ac:dyDescent="0.35">
      <c r="A17" s="97">
        <f>ข้อมูลนักเรียน!$D16</f>
        <v>14</v>
      </c>
      <c r="B17" s="93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7" s="655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95" t="str">
        <f t="shared" si="1"/>
        <v/>
      </c>
      <c r="AJ17" s="28" t="str">
        <f t="shared" si="2"/>
        <v/>
      </c>
      <c r="AK17" s="28" t="str">
        <f t="shared" si="3"/>
        <v/>
      </c>
      <c r="AL17" s="28" t="str">
        <f t="shared" si="4"/>
        <v/>
      </c>
      <c r="AM17" s="28" t="str">
        <f t="shared" si="5"/>
        <v/>
      </c>
      <c r="AN17" s="90"/>
      <c r="AO17" s="90"/>
      <c r="AP17" s="90"/>
      <c r="AQ17" s="91"/>
      <c r="AR17" s="91"/>
    </row>
    <row r="18" spans="1:44" x14ac:dyDescent="0.35">
      <c r="A18" s="97">
        <f>ข้อมูลนักเรียน!$D17</f>
        <v>15</v>
      </c>
      <c r="B18" s="93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18" s="655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95" t="str">
        <f t="shared" si="1"/>
        <v/>
      </c>
      <c r="AJ18" s="28" t="str">
        <f t="shared" si="2"/>
        <v/>
      </c>
      <c r="AK18" s="28" t="str">
        <f t="shared" si="3"/>
        <v/>
      </c>
      <c r="AL18" s="28" t="str">
        <f t="shared" si="4"/>
        <v/>
      </c>
      <c r="AM18" s="28" t="str">
        <f t="shared" si="5"/>
        <v/>
      </c>
      <c r="AN18" s="90"/>
      <c r="AO18" s="90"/>
      <c r="AP18" s="90"/>
      <c r="AQ18" s="91"/>
      <c r="AR18" s="91"/>
    </row>
    <row r="19" spans="1:44" x14ac:dyDescent="0.35">
      <c r="A19" s="97">
        <f>ข้อมูลนักเรียน!$D18</f>
        <v>16</v>
      </c>
      <c r="B19" s="93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19" s="655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95" t="str">
        <f t="shared" si="1"/>
        <v/>
      </c>
      <c r="AJ19" s="28" t="str">
        <f t="shared" si="2"/>
        <v/>
      </c>
      <c r="AK19" s="28" t="str">
        <f t="shared" si="3"/>
        <v/>
      </c>
      <c r="AL19" s="28" t="str">
        <f t="shared" si="4"/>
        <v/>
      </c>
      <c r="AM19" s="28" t="str">
        <f t="shared" si="5"/>
        <v/>
      </c>
      <c r="AN19" s="90"/>
      <c r="AO19" s="90"/>
      <c r="AP19" s="90"/>
      <c r="AQ19" s="91"/>
      <c r="AR19" s="91"/>
    </row>
    <row r="20" spans="1:44" x14ac:dyDescent="0.35">
      <c r="A20" s="97">
        <f>ข้อมูลนักเรียน!$D19</f>
        <v>17</v>
      </c>
      <c r="B20" s="93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0" s="655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95" t="str">
        <f t="shared" si="1"/>
        <v/>
      </c>
      <c r="AJ20" s="28" t="str">
        <f t="shared" si="2"/>
        <v/>
      </c>
      <c r="AK20" s="28" t="str">
        <f t="shared" si="3"/>
        <v/>
      </c>
      <c r="AL20" s="28" t="str">
        <f t="shared" si="4"/>
        <v/>
      </c>
      <c r="AM20" s="28" t="str">
        <f t="shared" si="5"/>
        <v/>
      </c>
      <c r="AN20" s="90"/>
      <c r="AO20" s="90"/>
      <c r="AP20" s="90"/>
      <c r="AQ20" s="91"/>
      <c r="AR20" s="91"/>
    </row>
    <row r="21" spans="1:44" x14ac:dyDescent="0.35">
      <c r="A21" s="97">
        <f>ข้อมูลนักเรียน!$D20</f>
        <v>18</v>
      </c>
      <c r="B21" s="93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1" s="655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95" t="str">
        <f t="shared" si="1"/>
        <v/>
      </c>
      <c r="AJ21" s="28" t="str">
        <f t="shared" si="2"/>
        <v/>
      </c>
      <c r="AK21" s="28" t="str">
        <f t="shared" si="3"/>
        <v/>
      </c>
      <c r="AL21" s="28" t="str">
        <f t="shared" si="4"/>
        <v/>
      </c>
      <c r="AM21" s="28" t="str">
        <f t="shared" si="5"/>
        <v/>
      </c>
      <c r="AN21" s="90"/>
      <c r="AO21" s="90"/>
      <c r="AP21" s="90"/>
      <c r="AQ21" s="91"/>
      <c r="AR21" s="91"/>
    </row>
    <row r="22" spans="1:44" x14ac:dyDescent="0.35">
      <c r="A22" s="97">
        <f>ข้อมูลนักเรียน!$D21</f>
        <v>19</v>
      </c>
      <c r="B22" s="93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2" s="655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95" t="str">
        <f t="shared" si="1"/>
        <v/>
      </c>
      <c r="AJ22" s="28" t="str">
        <f t="shared" si="2"/>
        <v/>
      </c>
      <c r="AK22" s="28" t="str">
        <f t="shared" si="3"/>
        <v/>
      </c>
      <c r="AL22" s="28" t="str">
        <f t="shared" si="4"/>
        <v/>
      </c>
      <c r="AM22" s="28" t="str">
        <f t="shared" si="5"/>
        <v/>
      </c>
      <c r="AN22" s="90"/>
      <c r="AO22" s="90"/>
      <c r="AP22" s="90"/>
      <c r="AQ22" s="91"/>
      <c r="AR22" s="91"/>
    </row>
    <row r="23" spans="1:44" x14ac:dyDescent="0.35">
      <c r="A23" s="97">
        <f>ข้อมูลนักเรียน!$D22</f>
        <v>20</v>
      </c>
      <c r="B23" s="93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3" s="655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95" t="str">
        <f t="shared" si="1"/>
        <v/>
      </c>
      <c r="AJ23" s="28" t="str">
        <f t="shared" si="2"/>
        <v/>
      </c>
      <c r="AK23" s="28" t="str">
        <f t="shared" si="3"/>
        <v/>
      </c>
      <c r="AL23" s="28" t="str">
        <f t="shared" si="4"/>
        <v/>
      </c>
      <c r="AM23" s="28" t="str">
        <f t="shared" si="5"/>
        <v/>
      </c>
      <c r="AN23" s="90"/>
      <c r="AO23" s="90"/>
      <c r="AP23" s="90"/>
      <c r="AQ23" s="91"/>
      <c r="AR23" s="91"/>
    </row>
    <row r="24" spans="1:44" x14ac:dyDescent="0.35">
      <c r="A24" s="97">
        <f>ข้อมูลนักเรียน!$D23</f>
        <v>21</v>
      </c>
      <c r="B24" s="93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4" s="655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95" t="str">
        <f t="shared" si="1"/>
        <v/>
      </c>
      <c r="AJ24" s="28" t="str">
        <f t="shared" si="2"/>
        <v/>
      </c>
      <c r="AK24" s="28" t="str">
        <f t="shared" si="3"/>
        <v/>
      </c>
      <c r="AL24" s="28" t="str">
        <f t="shared" si="4"/>
        <v/>
      </c>
      <c r="AM24" s="28" t="str">
        <f t="shared" si="5"/>
        <v/>
      </c>
      <c r="AN24" s="90"/>
      <c r="AO24" s="90"/>
      <c r="AP24" s="90"/>
      <c r="AQ24" s="91"/>
      <c r="AR24" s="91"/>
    </row>
    <row r="25" spans="1:44" x14ac:dyDescent="0.35">
      <c r="A25" s="97">
        <f>ข้อมูลนักเรียน!$D24</f>
        <v>22</v>
      </c>
      <c r="B25" s="93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5" s="65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95" t="str">
        <f t="shared" si="1"/>
        <v/>
      </c>
      <c r="AJ25" s="28" t="str">
        <f t="shared" si="2"/>
        <v/>
      </c>
      <c r="AK25" s="28" t="str">
        <f t="shared" si="3"/>
        <v/>
      </c>
      <c r="AL25" s="28" t="str">
        <f t="shared" si="4"/>
        <v/>
      </c>
      <c r="AM25" s="28" t="str">
        <f t="shared" si="5"/>
        <v/>
      </c>
      <c r="AN25" s="90"/>
      <c r="AO25" s="90"/>
      <c r="AP25" s="90"/>
      <c r="AQ25" s="91"/>
      <c r="AR25" s="91"/>
    </row>
    <row r="26" spans="1:44" x14ac:dyDescent="0.35">
      <c r="A26" s="97">
        <f>ข้อมูลนักเรียน!$D25</f>
        <v>23</v>
      </c>
      <c r="B26" s="93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6" s="655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95" t="str">
        <f t="shared" si="1"/>
        <v/>
      </c>
      <c r="AJ26" s="28" t="str">
        <f t="shared" si="2"/>
        <v/>
      </c>
      <c r="AK26" s="28" t="str">
        <f t="shared" si="3"/>
        <v/>
      </c>
      <c r="AL26" s="28" t="str">
        <f t="shared" si="4"/>
        <v/>
      </c>
      <c r="AM26" s="28" t="str">
        <f t="shared" si="5"/>
        <v/>
      </c>
      <c r="AN26" s="90"/>
      <c r="AO26" s="90"/>
      <c r="AP26" s="90"/>
      <c r="AQ26" s="91"/>
      <c r="AR26" s="91"/>
    </row>
    <row r="27" spans="1:44" x14ac:dyDescent="0.35">
      <c r="A27" s="97">
        <f>ข้อมูลนักเรียน!$D26</f>
        <v>24</v>
      </c>
      <c r="B27" s="93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7" s="655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95" t="str">
        <f t="shared" si="1"/>
        <v/>
      </c>
      <c r="AJ27" s="28" t="str">
        <f t="shared" si="2"/>
        <v/>
      </c>
      <c r="AK27" s="28" t="str">
        <f t="shared" si="3"/>
        <v/>
      </c>
      <c r="AL27" s="28" t="str">
        <f t="shared" si="4"/>
        <v/>
      </c>
      <c r="AM27" s="28" t="str">
        <f t="shared" si="5"/>
        <v/>
      </c>
      <c r="AN27" s="90"/>
      <c r="AO27" s="90"/>
      <c r="AP27" s="90"/>
      <c r="AQ27" s="91"/>
      <c r="AR27" s="91"/>
    </row>
    <row r="28" spans="1:44" x14ac:dyDescent="0.35">
      <c r="A28" s="97">
        <f>ข้อมูลนักเรียน!$D27</f>
        <v>25</v>
      </c>
      <c r="B28" s="93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28" s="655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95" t="str">
        <f t="shared" si="1"/>
        <v/>
      </c>
      <c r="AJ28" s="28" t="str">
        <f t="shared" si="2"/>
        <v/>
      </c>
      <c r="AK28" s="28" t="str">
        <f t="shared" si="3"/>
        <v/>
      </c>
      <c r="AL28" s="28" t="str">
        <f t="shared" si="4"/>
        <v/>
      </c>
      <c r="AM28" s="28" t="str">
        <f t="shared" si="5"/>
        <v/>
      </c>
      <c r="AN28" s="90"/>
      <c r="AO28" s="90"/>
      <c r="AP28" s="90"/>
      <c r="AQ28" s="91"/>
      <c r="AR28" s="91"/>
    </row>
    <row r="29" spans="1:44" x14ac:dyDescent="0.35">
      <c r="A29" s="97">
        <f>ข้อมูลนักเรียน!$D28</f>
        <v>26</v>
      </c>
      <c r="B29" s="93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29" s="65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95" t="str">
        <f t="shared" si="1"/>
        <v/>
      </c>
      <c r="AJ29" s="28" t="str">
        <f t="shared" si="2"/>
        <v/>
      </c>
      <c r="AK29" s="28" t="str">
        <f t="shared" si="3"/>
        <v/>
      </c>
      <c r="AL29" s="28" t="str">
        <f t="shared" si="4"/>
        <v/>
      </c>
      <c r="AM29" s="28" t="str">
        <f t="shared" si="5"/>
        <v/>
      </c>
      <c r="AN29" s="90"/>
      <c r="AO29" s="90"/>
      <c r="AP29" s="90"/>
      <c r="AQ29" s="91"/>
      <c r="AR29" s="91"/>
    </row>
    <row r="30" spans="1:44" x14ac:dyDescent="0.35">
      <c r="A30" s="97">
        <f>ข้อมูลนักเรียน!$D29</f>
        <v>27</v>
      </c>
      <c r="B30" s="93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0" s="65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95" t="str">
        <f t="shared" si="1"/>
        <v/>
      </c>
      <c r="AJ30" s="28" t="str">
        <f t="shared" si="2"/>
        <v/>
      </c>
      <c r="AK30" s="28" t="str">
        <f t="shared" si="3"/>
        <v/>
      </c>
      <c r="AL30" s="28" t="str">
        <f t="shared" si="4"/>
        <v/>
      </c>
      <c r="AM30" s="28" t="str">
        <f t="shared" si="5"/>
        <v/>
      </c>
      <c r="AN30" s="90"/>
      <c r="AO30" s="90"/>
      <c r="AP30" s="90"/>
      <c r="AQ30" s="91"/>
      <c r="AR30" s="91"/>
    </row>
    <row r="31" spans="1:44" x14ac:dyDescent="0.35">
      <c r="A31" s="97">
        <f>ข้อมูลนักเรียน!$D30</f>
        <v>28</v>
      </c>
      <c r="B31" s="93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1" s="655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95" t="str">
        <f t="shared" si="1"/>
        <v/>
      </c>
      <c r="AJ31" s="28" t="str">
        <f t="shared" si="2"/>
        <v/>
      </c>
      <c r="AK31" s="28" t="str">
        <f t="shared" si="3"/>
        <v/>
      </c>
      <c r="AL31" s="28" t="str">
        <f t="shared" si="4"/>
        <v/>
      </c>
      <c r="AM31" s="28" t="str">
        <f t="shared" si="5"/>
        <v/>
      </c>
      <c r="AN31" s="90"/>
      <c r="AO31" s="90"/>
      <c r="AP31" s="90"/>
      <c r="AQ31" s="91"/>
      <c r="AR31" s="91"/>
    </row>
    <row r="32" spans="1:44" x14ac:dyDescent="0.35">
      <c r="A32" s="97">
        <f>ข้อมูลนักเรียน!$D31</f>
        <v>29</v>
      </c>
      <c r="B32" s="93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2" s="655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95" t="str">
        <f t="shared" si="1"/>
        <v/>
      </c>
      <c r="AJ32" s="28" t="str">
        <f t="shared" si="2"/>
        <v/>
      </c>
      <c r="AK32" s="28" t="str">
        <f t="shared" si="3"/>
        <v/>
      </c>
      <c r="AL32" s="28" t="str">
        <f t="shared" si="4"/>
        <v/>
      </c>
      <c r="AM32" s="28" t="str">
        <f t="shared" si="5"/>
        <v/>
      </c>
      <c r="AN32" s="90"/>
      <c r="AO32" s="90"/>
      <c r="AP32" s="90"/>
      <c r="AQ32" s="91"/>
      <c r="AR32" s="91"/>
    </row>
    <row r="33" spans="1:44" x14ac:dyDescent="0.35">
      <c r="A33" s="97">
        <f>ข้อมูลนักเรียน!$D32</f>
        <v>30</v>
      </c>
      <c r="B33" s="93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3" s="655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95" t="str">
        <f t="shared" si="1"/>
        <v/>
      </c>
      <c r="AJ33" s="28" t="str">
        <f t="shared" si="2"/>
        <v/>
      </c>
      <c r="AK33" s="28" t="str">
        <f t="shared" si="3"/>
        <v/>
      </c>
      <c r="AL33" s="28" t="str">
        <f t="shared" si="4"/>
        <v/>
      </c>
      <c r="AM33" s="28" t="str">
        <f t="shared" si="5"/>
        <v/>
      </c>
      <c r="AN33" s="90"/>
      <c r="AO33" s="90"/>
      <c r="AP33" s="90"/>
      <c r="AQ33" s="91"/>
      <c r="AR33" s="91"/>
    </row>
    <row r="34" spans="1:44" x14ac:dyDescent="0.35">
      <c r="A34" s="97">
        <f>ข้อมูลนักเรียน!$D33</f>
        <v>31</v>
      </c>
      <c r="B34" s="93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4" s="655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95" t="str">
        <f t="shared" si="1"/>
        <v/>
      </c>
      <c r="AJ34" s="28" t="str">
        <f t="shared" si="2"/>
        <v/>
      </c>
      <c r="AK34" s="28" t="str">
        <f t="shared" si="3"/>
        <v/>
      </c>
      <c r="AL34" s="28" t="str">
        <f t="shared" si="4"/>
        <v/>
      </c>
      <c r="AM34" s="28" t="str">
        <f t="shared" si="5"/>
        <v/>
      </c>
      <c r="AN34" s="90"/>
      <c r="AO34" s="90"/>
      <c r="AP34" s="90"/>
      <c r="AQ34" s="91"/>
      <c r="AR34" s="91"/>
    </row>
    <row r="35" spans="1:44" x14ac:dyDescent="0.35">
      <c r="A35" s="97">
        <f>ข้อมูลนักเรียน!$D34</f>
        <v>32</v>
      </c>
      <c r="B35" s="93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5" s="655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95" t="str">
        <f t="shared" si="1"/>
        <v/>
      </c>
      <c r="AJ35" s="28" t="str">
        <f t="shared" si="2"/>
        <v/>
      </c>
      <c r="AK35" s="28" t="str">
        <f t="shared" si="3"/>
        <v/>
      </c>
      <c r="AL35" s="28" t="str">
        <f t="shared" si="4"/>
        <v/>
      </c>
      <c r="AM35" s="28" t="str">
        <f t="shared" si="5"/>
        <v/>
      </c>
      <c r="AN35" s="90"/>
      <c r="AO35" s="90"/>
      <c r="AP35" s="90"/>
      <c r="AQ35" s="91"/>
      <c r="AR35" s="91"/>
    </row>
    <row r="36" spans="1:44" x14ac:dyDescent="0.35">
      <c r="A36" s="97">
        <f>ข้อมูลนักเรียน!$D35</f>
        <v>33</v>
      </c>
      <c r="B36" s="93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6" s="655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95" t="str">
        <f t="shared" si="1"/>
        <v/>
      </c>
      <c r="AJ36" s="28" t="str">
        <f t="shared" si="2"/>
        <v/>
      </c>
      <c r="AK36" s="28" t="str">
        <f t="shared" si="3"/>
        <v/>
      </c>
      <c r="AL36" s="28" t="str">
        <f t="shared" si="4"/>
        <v/>
      </c>
      <c r="AM36" s="28" t="str">
        <f t="shared" si="5"/>
        <v/>
      </c>
      <c r="AN36" s="90"/>
      <c r="AO36" s="90"/>
      <c r="AP36" s="90"/>
      <c r="AQ36" s="91"/>
      <c r="AR36" s="91"/>
    </row>
    <row r="37" spans="1:44" x14ac:dyDescent="0.35">
      <c r="A37" s="97">
        <f>ข้อมูลนักเรียน!$D36</f>
        <v>34</v>
      </c>
      <c r="B37" s="93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7" s="655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95" t="str">
        <f t="shared" si="1"/>
        <v/>
      </c>
      <c r="AJ37" s="28" t="str">
        <f t="shared" si="2"/>
        <v/>
      </c>
      <c r="AK37" s="28" t="str">
        <f t="shared" si="3"/>
        <v/>
      </c>
      <c r="AL37" s="28" t="str">
        <f t="shared" si="4"/>
        <v/>
      </c>
      <c r="AM37" s="28" t="str">
        <f t="shared" si="5"/>
        <v/>
      </c>
      <c r="AN37" s="90"/>
      <c r="AO37" s="90"/>
      <c r="AP37" s="90"/>
      <c r="AQ37" s="91"/>
      <c r="AR37" s="91"/>
    </row>
    <row r="38" spans="1:44" x14ac:dyDescent="0.35">
      <c r="A38" s="97">
        <f>ข้อมูลนักเรียน!$D37</f>
        <v>35</v>
      </c>
      <c r="B38" s="93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38" s="65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95" t="str">
        <f t="shared" si="1"/>
        <v/>
      </c>
      <c r="AJ38" s="28" t="str">
        <f t="shared" si="2"/>
        <v/>
      </c>
      <c r="AK38" s="28" t="str">
        <f t="shared" si="3"/>
        <v/>
      </c>
      <c r="AL38" s="28" t="str">
        <f t="shared" si="4"/>
        <v/>
      </c>
      <c r="AM38" s="28" t="str">
        <f t="shared" si="5"/>
        <v/>
      </c>
      <c r="AN38" s="90"/>
      <c r="AO38" s="90"/>
      <c r="AP38" s="90"/>
      <c r="AQ38" s="91"/>
      <c r="AR38" s="91"/>
    </row>
    <row r="39" spans="1:44" x14ac:dyDescent="0.35">
      <c r="A39" s="97">
        <f>ข้อมูลนักเรียน!$D38</f>
        <v>36</v>
      </c>
      <c r="B39" s="93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39" s="65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95" t="str">
        <f t="shared" si="1"/>
        <v/>
      </c>
      <c r="AJ39" s="28" t="str">
        <f t="shared" si="2"/>
        <v/>
      </c>
      <c r="AK39" s="28" t="str">
        <f t="shared" si="3"/>
        <v/>
      </c>
      <c r="AL39" s="28" t="str">
        <f t="shared" si="4"/>
        <v/>
      </c>
      <c r="AM39" s="28" t="str">
        <f t="shared" si="5"/>
        <v/>
      </c>
      <c r="AN39" s="90"/>
      <c r="AO39" s="90"/>
      <c r="AP39" s="90"/>
      <c r="AQ39" s="91"/>
      <c r="AR39" s="91"/>
    </row>
    <row r="40" spans="1:44" x14ac:dyDescent="0.35">
      <c r="A40" s="97">
        <f>ข้อมูลนักเรียน!$D39</f>
        <v>37</v>
      </c>
      <c r="B40" s="93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0" s="65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95" t="str">
        <f t="shared" si="1"/>
        <v/>
      </c>
      <c r="AJ40" s="28" t="str">
        <f t="shared" si="2"/>
        <v/>
      </c>
      <c r="AK40" s="28" t="str">
        <f t="shared" si="3"/>
        <v/>
      </c>
      <c r="AL40" s="28" t="str">
        <f t="shared" si="4"/>
        <v/>
      </c>
      <c r="AM40" s="28" t="str">
        <f t="shared" si="5"/>
        <v/>
      </c>
      <c r="AN40" s="90"/>
      <c r="AO40" s="90"/>
      <c r="AP40" s="90"/>
      <c r="AQ40" s="91"/>
      <c r="AR40" s="91"/>
    </row>
    <row r="41" spans="1:44" x14ac:dyDescent="0.35">
      <c r="A41" s="97">
        <f>ข้อมูลนักเรียน!$D40</f>
        <v>38</v>
      </c>
      <c r="B41" s="93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1" s="65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95" t="str">
        <f t="shared" si="1"/>
        <v/>
      </c>
      <c r="AJ41" s="28" t="str">
        <f t="shared" si="2"/>
        <v/>
      </c>
      <c r="AK41" s="28" t="str">
        <f t="shared" si="3"/>
        <v/>
      </c>
      <c r="AL41" s="28" t="str">
        <f t="shared" si="4"/>
        <v/>
      </c>
      <c r="AM41" s="28" t="str">
        <f t="shared" si="5"/>
        <v/>
      </c>
      <c r="AN41" s="90"/>
      <c r="AO41" s="90"/>
      <c r="AP41" s="90"/>
      <c r="AQ41" s="91"/>
      <c r="AR41" s="91"/>
    </row>
    <row r="42" spans="1:44" x14ac:dyDescent="0.35">
      <c r="A42" s="97">
        <f>ข้อมูลนักเรียน!$D41</f>
        <v>39</v>
      </c>
      <c r="B42" s="93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2" s="65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95" t="str">
        <f t="shared" si="1"/>
        <v/>
      </c>
      <c r="AJ42" s="28" t="str">
        <f t="shared" si="2"/>
        <v/>
      </c>
      <c r="AK42" s="28" t="str">
        <f t="shared" si="3"/>
        <v/>
      </c>
      <c r="AL42" s="28" t="str">
        <f t="shared" si="4"/>
        <v/>
      </c>
      <c r="AM42" s="28" t="str">
        <f t="shared" si="5"/>
        <v/>
      </c>
      <c r="AN42" s="90"/>
      <c r="AO42" s="90"/>
      <c r="AP42" s="90"/>
      <c r="AQ42" s="91"/>
      <c r="AR42" s="91"/>
    </row>
    <row r="43" spans="1:44" x14ac:dyDescent="0.35">
      <c r="A43" s="97">
        <f>ข้อมูลนักเรียน!$D42</f>
        <v>40</v>
      </c>
      <c r="B43" s="93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3" s="65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95" t="str">
        <f t="shared" si="1"/>
        <v/>
      </c>
      <c r="AJ43" s="28" t="str">
        <f t="shared" si="2"/>
        <v/>
      </c>
      <c r="AK43" s="28" t="str">
        <f t="shared" si="3"/>
        <v/>
      </c>
      <c r="AL43" s="28" t="str">
        <f t="shared" si="4"/>
        <v/>
      </c>
      <c r="AM43" s="28" t="str">
        <f t="shared" si="5"/>
        <v/>
      </c>
      <c r="AN43" s="90"/>
      <c r="AO43" s="90"/>
      <c r="AP43" s="90"/>
      <c r="AQ43" s="91"/>
      <c r="AR43" s="91"/>
    </row>
    <row r="44" spans="1:44" x14ac:dyDescent="0.35">
      <c r="A44" s="97">
        <f>ข้อมูลนักเรียน!$D43</f>
        <v>41</v>
      </c>
      <c r="B44" s="93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4" s="65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95" t="str">
        <f t="shared" si="1"/>
        <v/>
      </c>
      <c r="AJ44" s="28" t="str">
        <f t="shared" si="2"/>
        <v/>
      </c>
      <c r="AK44" s="28" t="str">
        <f t="shared" si="3"/>
        <v/>
      </c>
      <c r="AL44" s="28" t="str">
        <f t="shared" si="4"/>
        <v/>
      </c>
      <c r="AM44" s="28" t="str">
        <f t="shared" si="5"/>
        <v/>
      </c>
      <c r="AN44" s="90"/>
      <c r="AO44" s="90"/>
      <c r="AP44" s="90"/>
      <c r="AQ44" s="91"/>
      <c r="AR44" s="91"/>
    </row>
    <row r="45" spans="1:44" x14ac:dyDescent="0.35">
      <c r="A45" s="97">
        <f>ข้อมูลนักเรียน!$D44</f>
        <v>42</v>
      </c>
      <c r="B45" s="93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5" s="65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95" t="str">
        <f t="shared" si="1"/>
        <v/>
      </c>
      <c r="AJ45" s="28" t="str">
        <f t="shared" si="2"/>
        <v/>
      </c>
      <c r="AK45" s="28" t="str">
        <f t="shared" si="3"/>
        <v/>
      </c>
      <c r="AL45" s="28" t="str">
        <f t="shared" si="4"/>
        <v/>
      </c>
      <c r="AM45" s="28" t="str">
        <f t="shared" si="5"/>
        <v/>
      </c>
      <c r="AN45" s="90"/>
      <c r="AO45" s="90"/>
      <c r="AP45" s="90"/>
      <c r="AQ45" s="91"/>
      <c r="AR45" s="91"/>
    </row>
    <row r="46" spans="1:44" x14ac:dyDescent="0.35">
      <c r="A46" s="97">
        <f>ข้อมูลนักเรียน!$D45</f>
        <v>43</v>
      </c>
      <c r="B46" s="93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6" s="65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95" t="str">
        <f t="shared" si="1"/>
        <v/>
      </c>
      <c r="AJ46" s="28" t="str">
        <f t="shared" si="2"/>
        <v/>
      </c>
      <c r="AK46" s="28" t="str">
        <f t="shared" si="3"/>
        <v/>
      </c>
      <c r="AL46" s="28" t="str">
        <f t="shared" si="4"/>
        <v/>
      </c>
      <c r="AM46" s="28" t="str">
        <f t="shared" si="5"/>
        <v/>
      </c>
      <c r="AN46" s="90"/>
      <c r="AO46" s="90"/>
      <c r="AP46" s="90"/>
      <c r="AQ46" s="91"/>
      <c r="AR46" s="91"/>
    </row>
    <row r="47" spans="1:44" x14ac:dyDescent="0.35">
      <c r="A47" s="97">
        <f>ข้อมูลนักเรียน!$D46</f>
        <v>44</v>
      </c>
      <c r="B47" s="93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7" s="65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95" t="str">
        <f t="shared" si="1"/>
        <v/>
      </c>
      <c r="AJ47" s="28" t="str">
        <f t="shared" si="2"/>
        <v/>
      </c>
      <c r="AK47" s="28" t="str">
        <f t="shared" si="3"/>
        <v/>
      </c>
      <c r="AL47" s="28" t="str">
        <f t="shared" si="4"/>
        <v/>
      </c>
      <c r="AM47" s="28" t="str">
        <f t="shared" si="5"/>
        <v/>
      </c>
      <c r="AN47" s="90"/>
      <c r="AO47" s="90"/>
      <c r="AP47" s="90"/>
      <c r="AQ47" s="91"/>
      <c r="AR47" s="91"/>
    </row>
    <row r="48" spans="1:44" x14ac:dyDescent="0.35">
      <c r="A48" s="97">
        <f>ข้อมูลนักเรียน!$D47</f>
        <v>45</v>
      </c>
      <c r="B48" s="93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48" s="65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95" t="str">
        <f t="shared" si="1"/>
        <v/>
      </c>
      <c r="AJ48" s="28" t="str">
        <f t="shared" si="2"/>
        <v/>
      </c>
      <c r="AK48" s="28" t="str">
        <f t="shared" si="3"/>
        <v/>
      </c>
      <c r="AL48" s="28" t="str">
        <f t="shared" si="4"/>
        <v/>
      </c>
      <c r="AM48" s="28" t="str">
        <f t="shared" si="5"/>
        <v/>
      </c>
      <c r="AN48" s="90"/>
      <c r="AO48" s="90"/>
      <c r="AP48" s="90"/>
      <c r="AQ48" s="91"/>
      <c r="AR48" s="91"/>
    </row>
    <row r="49" spans="1:44" x14ac:dyDescent="0.35">
      <c r="A49" s="97">
        <f>ข้อมูลนักเรียน!$D48</f>
        <v>46</v>
      </c>
      <c r="B49" s="93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49" s="65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95" t="str">
        <f t="shared" si="1"/>
        <v/>
      </c>
      <c r="AJ49" s="28" t="str">
        <f t="shared" si="2"/>
        <v/>
      </c>
      <c r="AK49" s="28" t="str">
        <f t="shared" si="3"/>
        <v/>
      </c>
      <c r="AL49" s="28" t="str">
        <f t="shared" si="4"/>
        <v/>
      </c>
      <c r="AM49" s="28" t="str">
        <f t="shared" si="5"/>
        <v/>
      </c>
      <c r="AN49" s="90"/>
      <c r="AO49" s="90"/>
      <c r="AP49" s="90"/>
      <c r="AQ49" s="91"/>
      <c r="AR49" s="91"/>
    </row>
    <row r="50" spans="1:44" x14ac:dyDescent="0.35">
      <c r="A50" s="97">
        <f>ข้อมูลนักเรียน!$D49</f>
        <v>47</v>
      </c>
      <c r="B50" s="93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0" s="65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95" t="str">
        <f t="shared" si="1"/>
        <v/>
      </c>
      <c r="AJ50" s="28" t="str">
        <f t="shared" si="2"/>
        <v/>
      </c>
      <c r="AK50" s="28" t="str">
        <f t="shared" si="3"/>
        <v/>
      </c>
      <c r="AL50" s="28" t="str">
        <f t="shared" si="4"/>
        <v/>
      </c>
      <c r="AM50" s="28" t="str">
        <f t="shared" si="5"/>
        <v/>
      </c>
      <c r="AN50" s="90"/>
      <c r="AO50" s="90"/>
      <c r="AP50" s="90"/>
      <c r="AQ50" s="91"/>
      <c r="AR50" s="91"/>
    </row>
    <row r="51" spans="1:44" x14ac:dyDescent="0.35">
      <c r="A51" s="97">
        <f>ข้อมูลนักเรียน!$D50</f>
        <v>48</v>
      </c>
      <c r="B51" s="93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1" s="65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95" t="str">
        <f t="shared" si="1"/>
        <v/>
      </c>
      <c r="AJ51" s="28" t="str">
        <f t="shared" si="2"/>
        <v/>
      </c>
      <c r="AK51" s="28" t="str">
        <f t="shared" si="3"/>
        <v/>
      </c>
      <c r="AL51" s="28" t="str">
        <f t="shared" si="4"/>
        <v/>
      </c>
      <c r="AM51" s="28" t="str">
        <f t="shared" si="5"/>
        <v/>
      </c>
      <c r="AN51" s="90"/>
      <c r="AO51" s="90"/>
      <c r="AP51" s="90"/>
      <c r="AQ51" s="91"/>
      <c r="AR51" s="91"/>
    </row>
    <row r="52" spans="1:44" x14ac:dyDescent="0.35">
      <c r="A52" s="97">
        <f>ข้อมูลนักเรียน!$D51</f>
        <v>49</v>
      </c>
      <c r="B52" s="93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2" s="65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95" t="str">
        <f t="shared" si="1"/>
        <v/>
      </c>
      <c r="AJ52" s="28" t="str">
        <f t="shared" si="2"/>
        <v/>
      </c>
      <c r="AK52" s="28" t="str">
        <f t="shared" si="3"/>
        <v/>
      </c>
      <c r="AL52" s="28" t="str">
        <f t="shared" si="4"/>
        <v/>
      </c>
      <c r="AM52" s="28" t="str">
        <f t="shared" si="5"/>
        <v/>
      </c>
      <c r="AN52" s="90"/>
      <c r="AO52" s="90"/>
      <c r="AP52" s="90"/>
      <c r="AQ52" s="91"/>
      <c r="AR52" s="91"/>
    </row>
    <row r="53" spans="1:44" x14ac:dyDescent="0.35">
      <c r="A53" s="97">
        <f>ข้อมูลนักเรียน!$D52</f>
        <v>50</v>
      </c>
      <c r="B53" s="93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3" s="65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95" t="str">
        <f t="shared" si="1"/>
        <v/>
      </c>
      <c r="AJ53" s="28" t="str">
        <f t="shared" si="2"/>
        <v/>
      </c>
      <c r="AK53" s="28" t="str">
        <f t="shared" si="3"/>
        <v/>
      </c>
      <c r="AL53" s="28" t="str">
        <f t="shared" si="4"/>
        <v/>
      </c>
      <c r="AM53" s="28" t="str">
        <f t="shared" si="5"/>
        <v/>
      </c>
      <c r="AN53" s="90"/>
      <c r="AO53" s="90"/>
      <c r="AP53" s="90"/>
      <c r="AQ53" s="91"/>
      <c r="AR53" s="91"/>
    </row>
    <row r="54" spans="1:44" x14ac:dyDescent="0.35">
      <c r="A54" s="97">
        <f>ข้อมูลนักเรียน!$D53</f>
        <v>51</v>
      </c>
      <c r="B54" s="93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4" s="65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95" t="str">
        <f t="shared" si="1"/>
        <v/>
      </c>
      <c r="AJ54" s="28" t="str">
        <f t="shared" si="2"/>
        <v/>
      </c>
      <c r="AK54" s="28" t="str">
        <f t="shared" si="3"/>
        <v/>
      </c>
      <c r="AL54" s="28" t="str">
        <f t="shared" si="4"/>
        <v/>
      </c>
      <c r="AM54" s="28" t="str">
        <f t="shared" si="5"/>
        <v/>
      </c>
      <c r="AN54" s="90"/>
      <c r="AO54" s="90"/>
      <c r="AP54" s="90"/>
      <c r="AQ54" s="91"/>
      <c r="AR54" s="91"/>
    </row>
    <row r="55" spans="1:44" x14ac:dyDescent="0.35">
      <c r="A55" s="97">
        <f>ข้อมูลนักเรียน!$D54</f>
        <v>52</v>
      </c>
      <c r="B55" s="93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5" s="65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95" t="str">
        <f t="shared" si="1"/>
        <v/>
      </c>
      <c r="AJ55" s="28" t="str">
        <f t="shared" si="2"/>
        <v/>
      </c>
      <c r="AK55" s="28" t="str">
        <f t="shared" si="3"/>
        <v/>
      </c>
      <c r="AL55" s="28" t="str">
        <f t="shared" si="4"/>
        <v/>
      </c>
      <c r="AM55" s="28" t="str">
        <f t="shared" si="5"/>
        <v/>
      </c>
      <c r="AN55" s="90"/>
      <c r="AO55" s="90"/>
      <c r="AP55" s="90"/>
      <c r="AQ55" s="91"/>
      <c r="AR55" s="91"/>
    </row>
    <row r="56" spans="1:44" x14ac:dyDescent="0.35">
      <c r="A56" s="97">
        <f>ข้อมูลนักเรียน!$D55</f>
        <v>53</v>
      </c>
      <c r="B56" s="93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6" s="65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95" t="str">
        <f t="shared" si="1"/>
        <v/>
      </c>
      <c r="AJ56" s="28" t="str">
        <f t="shared" si="2"/>
        <v/>
      </c>
      <c r="AK56" s="28" t="str">
        <f t="shared" si="3"/>
        <v/>
      </c>
      <c r="AL56" s="28" t="str">
        <f t="shared" si="4"/>
        <v/>
      </c>
      <c r="AM56" s="28" t="str">
        <f t="shared" si="5"/>
        <v/>
      </c>
      <c r="AN56" s="90"/>
      <c r="AO56" s="90"/>
      <c r="AP56" s="90"/>
      <c r="AQ56" s="91"/>
      <c r="AR56" s="91"/>
    </row>
    <row r="57" spans="1:44" x14ac:dyDescent="0.35">
      <c r="A57" s="97">
        <f>ข้อมูลนักเรียน!$D56</f>
        <v>54</v>
      </c>
      <c r="B57" s="93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7" s="65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95" t="str">
        <f t="shared" si="1"/>
        <v/>
      </c>
      <c r="AJ57" s="28" t="str">
        <f t="shared" si="2"/>
        <v/>
      </c>
      <c r="AK57" s="28" t="str">
        <f t="shared" si="3"/>
        <v/>
      </c>
      <c r="AL57" s="28" t="str">
        <f t="shared" si="4"/>
        <v/>
      </c>
      <c r="AM57" s="28" t="str">
        <f t="shared" si="5"/>
        <v/>
      </c>
      <c r="AN57" s="90"/>
      <c r="AO57" s="90"/>
      <c r="AP57" s="90"/>
      <c r="AQ57" s="91"/>
      <c r="AR57" s="91"/>
    </row>
    <row r="58" spans="1:44" x14ac:dyDescent="0.35">
      <c r="A58" s="97">
        <f>ข้อมูลนักเรียน!$D57</f>
        <v>55</v>
      </c>
      <c r="B58" s="93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58" s="655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95" t="str">
        <f t="shared" si="1"/>
        <v/>
      </c>
      <c r="AJ58" s="28" t="str">
        <f t="shared" si="2"/>
        <v/>
      </c>
      <c r="AK58" s="28" t="str">
        <f t="shared" si="3"/>
        <v/>
      </c>
      <c r="AL58" s="28" t="str">
        <f t="shared" si="4"/>
        <v/>
      </c>
      <c r="AM58" s="28" t="str">
        <f t="shared" si="5"/>
        <v/>
      </c>
      <c r="AN58" s="90"/>
      <c r="AO58" s="90"/>
      <c r="AP58" s="90"/>
      <c r="AQ58" s="91"/>
      <c r="AR58" s="91"/>
    </row>
    <row r="59" spans="1:44" x14ac:dyDescent="0.35">
      <c r="A59" s="97">
        <f>ข้อมูลนักเรียน!$D58</f>
        <v>56</v>
      </c>
      <c r="B59" s="93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59" s="655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95" t="str">
        <f t="shared" si="1"/>
        <v/>
      </c>
      <c r="AJ59" s="28" t="str">
        <f t="shared" si="2"/>
        <v/>
      </c>
      <c r="AK59" s="28" t="str">
        <f t="shared" si="3"/>
        <v/>
      </c>
      <c r="AL59" s="28" t="str">
        <f t="shared" si="4"/>
        <v/>
      </c>
      <c r="AM59" s="28" t="str">
        <f t="shared" si="5"/>
        <v/>
      </c>
      <c r="AN59" s="90"/>
      <c r="AO59" s="90"/>
      <c r="AP59" s="90"/>
      <c r="AQ59" s="91"/>
      <c r="AR59" s="91"/>
    </row>
    <row r="60" spans="1:44" x14ac:dyDescent="0.35">
      <c r="A60" s="97">
        <f>ข้อมูลนักเรียน!$D59</f>
        <v>57</v>
      </c>
      <c r="B60" s="93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0" s="655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95" t="str">
        <f t="shared" si="1"/>
        <v/>
      </c>
      <c r="AJ60" s="28" t="str">
        <f t="shared" si="2"/>
        <v/>
      </c>
      <c r="AK60" s="28" t="str">
        <f t="shared" si="3"/>
        <v/>
      </c>
      <c r="AL60" s="28" t="str">
        <f t="shared" si="4"/>
        <v/>
      </c>
      <c r="AM60" s="28" t="str">
        <f t="shared" si="5"/>
        <v/>
      </c>
      <c r="AN60" s="90"/>
      <c r="AO60" s="90"/>
      <c r="AP60" s="90"/>
      <c r="AQ60" s="91"/>
      <c r="AR60" s="91"/>
    </row>
    <row r="61" spans="1:44" x14ac:dyDescent="0.35">
      <c r="A61" s="97">
        <f>ข้อมูลนักเรียน!$D60</f>
        <v>58</v>
      </c>
      <c r="B61" s="93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1" s="655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95" t="str">
        <f t="shared" si="1"/>
        <v/>
      </c>
      <c r="AJ61" s="28" t="str">
        <f t="shared" si="2"/>
        <v/>
      </c>
      <c r="AK61" s="28" t="str">
        <f t="shared" si="3"/>
        <v/>
      </c>
      <c r="AL61" s="28" t="str">
        <f t="shared" si="4"/>
        <v/>
      </c>
      <c r="AM61" s="28" t="str">
        <f t="shared" si="5"/>
        <v/>
      </c>
      <c r="AN61" s="90"/>
      <c r="AO61" s="90"/>
      <c r="AP61" s="90"/>
      <c r="AQ61" s="91"/>
      <c r="AR61" s="91"/>
    </row>
    <row r="62" spans="1:44" x14ac:dyDescent="0.35">
      <c r="A62" s="97">
        <f>ข้อมูลนักเรียน!$D61</f>
        <v>59</v>
      </c>
      <c r="B62" s="93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2" s="655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95" t="str">
        <f t="shared" si="1"/>
        <v/>
      </c>
      <c r="AJ62" s="28" t="str">
        <f t="shared" si="2"/>
        <v/>
      </c>
      <c r="AK62" s="28" t="str">
        <f t="shared" si="3"/>
        <v/>
      </c>
      <c r="AL62" s="28" t="str">
        <f t="shared" si="4"/>
        <v/>
      </c>
      <c r="AM62" s="28" t="str">
        <f t="shared" si="5"/>
        <v/>
      </c>
      <c r="AN62" s="90"/>
      <c r="AO62" s="90"/>
      <c r="AP62" s="90"/>
      <c r="AQ62" s="91"/>
      <c r="AR62" s="91"/>
    </row>
    <row r="63" spans="1:44" x14ac:dyDescent="0.35">
      <c r="A63" s="97">
        <f>ข้อมูลนักเรียน!$D62</f>
        <v>60</v>
      </c>
      <c r="B63" s="93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3" s="65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95" t="str">
        <f t="shared" si="1"/>
        <v/>
      </c>
      <c r="AJ63" s="28" t="str">
        <f t="shared" si="2"/>
        <v/>
      </c>
      <c r="AK63" s="28" t="str">
        <f t="shared" si="3"/>
        <v/>
      </c>
      <c r="AL63" s="28" t="str">
        <f t="shared" si="4"/>
        <v/>
      </c>
      <c r="AM63" s="28" t="str">
        <f t="shared" si="5"/>
        <v/>
      </c>
      <c r="AN63" s="90"/>
      <c r="AO63" s="90"/>
      <c r="AP63" s="90"/>
      <c r="AQ63" s="91"/>
      <c r="AR63" s="91"/>
    </row>
    <row r="64" spans="1:44" x14ac:dyDescent="0.35">
      <c r="A64" s="641" t="s">
        <v>156</v>
      </c>
      <c r="B64" s="642"/>
      <c r="C64" s="643"/>
      <c r="D64" s="644"/>
      <c r="E64" s="645"/>
      <c r="F64" s="645"/>
      <c r="G64" s="645"/>
      <c r="H64" s="645"/>
      <c r="I64" s="645"/>
      <c r="J64" s="645"/>
      <c r="K64" s="645"/>
      <c r="L64" s="645"/>
      <c r="M64" s="645"/>
      <c r="N64" s="645"/>
      <c r="O64" s="645"/>
      <c r="P64" s="645"/>
      <c r="Q64" s="645"/>
      <c r="R64" s="645"/>
      <c r="S64" s="645"/>
      <c r="T64" s="645"/>
      <c r="U64" s="645"/>
      <c r="V64" s="645"/>
      <c r="W64" s="645"/>
      <c r="X64" s="645"/>
      <c r="Y64" s="645"/>
      <c r="Z64" s="645"/>
      <c r="AA64" s="645"/>
      <c r="AB64" s="645"/>
      <c r="AC64" s="645"/>
      <c r="AD64" s="645"/>
      <c r="AE64" s="645"/>
      <c r="AF64" s="645"/>
      <c r="AG64" s="645"/>
      <c r="AH64" s="645"/>
      <c r="AI64" s="646"/>
      <c r="AJ64" s="647"/>
      <c r="AK64" s="648"/>
      <c r="AL64" s="648"/>
      <c r="AM64" s="649"/>
      <c r="AN64" s="90"/>
      <c r="AO64" s="90"/>
      <c r="AP64" s="90"/>
      <c r="AQ64" s="91"/>
      <c r="AR64" s="91"/>
    </row>
  </sheetData>
  <protectedRanges>
    <protectedRange sqref="L1 U1 D4:AH63 D64" name="ช่วง1_1"/>
    <protectedRange sqref="AO1" name="ช่วง4"/>
    <protectedRange sqref="D3:AH3" name="ช่วง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461" priority="9" operator="equal">
      <formula>"ข"</formula>
    </cfRule>
    <cfRule type="cellIs" dxfId="1460" priority="10" operator="equal">
      <formula>"ล"</formula>
    </cfRule>
    <cfRule type="cellIs" dxfId="1459" priority="11" operator="equal">
      <formula>"ป"</formula>
    </cfRule>
    <cfRule type="cellIs" dxfId="1458" priority="12" operator="equal">
      <formula>"/"</formula>
    </cfRule>
  </conditionalFormatting>
  <conditionalFormatting sqref="D3:AH3">
    <cfRule type="cellIs" dxfId="1457" priority="1" operator="equal">
      <formula>"อา"</formula>
    </cfRule>
    <cfRule type="cellIs" dxfId="1456" priority="2" operator="equal">
      <formula>"อา"</formula>
    </cfRule>
    <cfRule type="cellIs" dxfId="1455" priority="3" operator="equal">
      <formula>"ส"</formula>
    </cfRule>
    <cfRule type="cellIs" dxfId="1454" priority="4" operator="equal">
      <formula>"ศ"</formula>
    </cfRule>
    <cfRule type="cellIs" dxfId="1453" priority="5" operator="equal">
      <formula>"พฤ"</formula>
    </cfRule>
    <cfRule type="cellIs" dxfId="1452" priority="6" operator="equal">
      <formula>"พ"</formula>
    </cfRule>
    <cfRule type="cellIs" dxfId="1451" priority="7" operator="equal">
      <formula>"อ"</formula>
    </cfRule>
    <cfRule type="cellIs" dxfId="1450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5596CBE-C143-4140-9947-86DC03E22C04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7643FE29-11E0-426B-AD92-B6B9D936DF88}">
          <x14:formula1>
            <xm:f>รายการ!$K$2:$K$37</xm:f>
          </x14:formula1>
          <xm:sqref>AO1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4A3CA-DBDB-44CD-B591-E4AC162BB43C}">
  <sheetPr codeName="Sheet18">
    <tabColor rgb="FF7030A0"/>
  </sheetPr>
  <dimension ref="A1:AR64"/>
  <sheetViews>
    <sheetView workbookViewId="0">
      <pane xSplit="2" ySplit="3" topLeftCell="AA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92" customWidth="1"/>
    <col min="2" max="2" width="30.375" style="92" customWidth="1"/>
    <col min="3" max="3" width="5.375" style="92" customWidth="1"/>
    <col min="4" max="34" width="3.625" style="92" customWidth="1"/>
    <col min="35" max="35" width="9" style="92"/>
    <col min="36" max="39" width="5.625" style="92" customWidth="1"/>
    <col min="40" max="40" width="9" style="92"/>
    <col min="41" max="41" width="22.5" style="92" customWidth="1"/>
    <col min="42" max="43" width="9" style="92"/>
    <col min="44" max="44" width="7.75" style="92" customWidth="1"/>
    <col min="45" max="16384" width="9" style="92"/>
  </cols>
  <sheetData>
    <row r="1" spans="1:44" ht="23.25" x14ac:dyDescent="0.35">
      <c r="A1" s="605" t="s">
        <v>28</v>
      </c>
      <c r="B1" s="605" t="s">
        <v>157</v>
      </c>
      <c r="C1" s="650" t="s">
        <v>159</v>
      </c>
      <c r="D1" s="651"/>
      <c r="E1" s="651"/>
      <c r="F1" s="651"/>
      <c r="G1" s="652">
        <f>ตั้งค่าเดือน!$C$10</f>
        <v>2</v>
      </c>
      <c r="H1" s="653"/>
      <c r="I1" s="658" t="s">
        <v>36</v>
      </c>
      <c r="J1" s="659"/>
      <c r="K1" s="660"/>
      <c r="L1" s="661" t="str">
        <f>ตั้งค่าเดือน!$B$10</f>
        <v>มกราคม</v>
      </c>
      <c r="M1" s="652"/>
      <c r="N1" s="652"/>
      <c r="O1" s="652"/>
      <c r="P1" s="652"/>
      <c r="Q1" s="652"/>
      <c r="R1" s="653"/>
      <c r="S1" s="658" t="s">
        <v>158</v>
      </c>
      <c r="T1" s="660"/>
      <c r="U1" s="661">
        <f>ตั้งค่าเดือน!$D$10</f>
        <v>2566</v>
      </c>
      <c r="V1" s="652"/>
      <c r="W1" s="652"/>
      <c r="X1" s="653"/>
      <c r="Y1" s="667"/>
      <c r="Z1" s="668"/>
      <c r="AA1" s="668"/>
      <c r="AB1" s="668"/>
      <c r="AC1" s="668"/>
      <c r="AD1" s="668"/>
      <c r="AE1" s="668"/>
      <c r="AF1" s="668"/>
      <c r="AG1" s="668"/>
      <c r="AH1" s="669"/>
      <c r="AI1" s="670" t="s">
        <v>155</v>
      </c>
      <c r="AJ1" s="664" t="s">
        <v>80</v>
      </c>
      <c r="AK1" s="665"/>
      <c r="AL1" s="665"/>
      <c r="AM1" s="666"/>
      <c r="AN1" s="469" t="s">
        <v>179</v>
      </c>
      <c r="AO1" s="465" t="s">
        <v>177</v>
      </c>
      <c r="AP1" s="453" t="str">
        <f>_xlfn.IFNA(IF(VLOOKUP(AO1,รายการ!$K$1:$L$37,2,FALSE)="","",HYPERLINK("#" &amp; VLOOKUP(AO1,รายการ!$K$1:$L$37,2,FALSE)  &amp; "","คลิก")),"")</f>
        <v>คลิก</v>
      </c>
      <c r="AQ1" s="91"/>
      <c r="AR1" s="91"/>
    </row>
    <row r="2" spans="1:44" x14ac:dyDescent="0.35">
      <c r="A2" s="606"/>
      <c r="B2" s="606"/>
      <c r="C2" s="10" t="s">
        <v>50</v>
      </c>
      <c r="D2" s="96">
        <v>1</v>
      </c>
      <c r="E2" s="96">
        <f>D2+1</f>
        <v>2</v>
      </c>
      <c r="F2" s="96">
        <f t="shared" ref="F2:AG2" si="0">E2+1</f>
        <v>3</v>
      </c>
      <c r="G2" s="96">
        <f t="shared" si="0"/>
        <v>4</v>
      </c>
      <c r="H2" s="96">
        <f t="shared" si="0"/>
        <v>5</v>
      </c>
      <c r="I2" s="96">
        <f t="shared" si="0"/>
        <v>6</v>
      </c>
      <c r="J2" s="96">
        <f t="shared" si="0"/>
        <v>7</v>
      </c>
      <c r="K2" s="96">
        <f t="shared" si="0"/>
        <v>8</v>
      </c>
      <c r="L2" s="96">
        <f t="shared" si="0"/>
        <v>9</v>
      </c>
      <c r="M2" s="96">
        <f t="shared" si="0"/>
        <v>10</v>
      </c>
      <c r="N2" s="96">
        <f t="shared" si="0"/>
        <v>11</v>
      </c>
      <c r="O2" s="96">
        <f t="shared" si="0"/>
        <v>12</v>
      </c>
      <c r="P2" s="96">
        <f t="shared" si="0"/>
        <v>13</v>
      </c>
      <c r="Q2" s="96">
        <f t="shared" si="0"/>
        <v>14</v>
      </c>
      <c r="R2" s="96">
        <f t="shared" si="0"/>
        <v>15</v>
      </c>
      <c r="S2" s="96">
        <f t="shared" si="0"/>
        <v>16</v>
      </c>
      <c r="T2" s="96">
        <f t="shared" si="0"/>
        <v>17</v>
      </c>
      <c r="U2" s="96">
        <f t="shared" si="0"/>
        <v>18</v>
      </c>
      <c r="V2" s="96">
        <f t="shared" si="0"/>
        <v>19</v>
      </c>
      <c r="W2" s="96">
        <f t="shared" si="0"/>
        <v>20</v>
      </c>
      <c r="X2" s="96">
        <f t="shared" si="0"/>
        <v>21</v>
      </c>
      <c r="Y2" s="96">
        <f t="shared" si="0"/>
        <v>22</v>
      </c>
      <c r="Z2" s="96">
        <f t="shared" si="0"/>
        <v>23</v>
      </c>
      <c r="AA2" s="96">
        <f t="shared" si="0"/>
        <v>24</v>
      </c>
      <c r="AB2" s="96">
        <f t="shared" si="0"/>
        <v>25</v>
      </c>
      <c r="AC2" s="96">
        <f t="shared" si="0"/>
        <v>26</v>
      </c>
      <c r="AD2" s="96">
        <f t="shared" si="0"/>
        <v>27</v>
      </c>
      <c r="AE2" s="96">
        <f t="shared" si="0"/>
        <v>28</v>
      </c>
      <c r="AF2" s="96">
        <f t="shared" si="0"/>
        <v>29</v>
      </c>
      <c r="AG2" s="96">
        <f t="shared" si="0"/>
        <v>30</v>
      </c>
      <c r="AH2" s="96">
        <f>AG2+1</f>
        <v>31</v>
      </c>
      <c r="AI2" s="671"/>
      <c r="AJ2" s="662" t="str">
        <f>L1</f>
        <v>มกราคม</v>
      </c>
      <c r="AK2" s="662"/>
      <c r="AL2" s="662"/>
      <c r="AM2" s="663"/>
      <c r="AN2" s="90"/>
      <c r="AO2" s="90"/>
      <c r="AP2" s="90"/>
      <c r="AQ2" s="91"/>
      <c r="AR2" s="91"/>
    </row>
    <row r="3" spans="1:44" ht="28.5" customHeight="1" x14ac:dyDescent="0.35">
      <c r="A3" s="657"/>
      <c r="B3" s="657"/>
      <c r="C3" s="10" t="s">
        <v>51</v>
      </c>
      <c r="D3" s="497" t="str">
        <f>IF(ปฏิทินการศึกษา!C12="","",ปฏิทินการศึกษา!C12)</f>
        <v/>
      </c>
      <c r="E3" s="497" t="str">
        <f>IF(ปฏิทินการศึกษา!D12="","",ปฏิทินการศึกษา!D12)</f>
        <v/>
      </c>
      <c r="F3" s="497" t="str">
        <f>IF(ปฏิทินการศึกษา!E12="","",ปฏิทินการศึกษา!E12)</f>
        <v>อ</v>
      </c>
      <c r="G3" s="497" t="str">
        <f>IF(ปฏิทินการศึกษา!F12="","",ปฏิทินการศึกษา!F12)</f>
        <v>พ</v>
      </c>
      <c r="H3" s="497" t="str">
        <f>IF(ปฏิทินการศึกษา!G12="","",ปฏิทินการศึกษา!G12)</f>
        <v>พฤ</v>
      </c>
      <c r="I3" s="497" t="str">
        <f>IF(ปฏิทินการศึกษา!H12="","",ปฏิทินการศึกษา!H12)</f>
        <v>ศ</v>
      </c>
      <c r="J3" s="497" t="str">
        <f>IF(ปฏิทินการศึกษา!I12="","",ปฏิทินการศึกษา!I12)</f>
        <v/>
      </c>
      <c r="K3" s="497" t="str">
        <f>IF(ปฏิทินการศึกษา!J12="","",ปฏิทินการศึกษา!J12)</f>
        <v/>
      </c>
      <c r="L3" s="497" t="str">
        <f>IF(ปฏิทินการศึกษา!K12="","",ปฏิทินการศึกษา!K12)</f>
        <v>จ</v>
      </c>
      <c r="M3" s="497" t="str">
        <f>IF(ปฏิทินการศึกษา!L12="","",ปฏิทินการศึกษา!L12)</f>
        <v>อ</v>
      </c>
      <c r="N3" s="497" t="str">
        <f>IF(ปฏิทินการศึกษา!M12="","",ปฏิทินการศึกษา!M12)</f>
        <v>พ</v>
      </c>
      <c r="O3" s="497" t="str">
        <f>IF(ปฏิทินการศึกษา!N12="","",ปฏิทินการศึกษา!N12)</f>
        <v>พฤ</v>
      </c>
      <c r="P3" s="497" t="str">
        <f>IF(ปฏิทินการศึกษา!O12="","",ปฏิทินการศึกษา!O12)</f>
        <v>ศ</v>
      </c>
      <c r="Q3" s="497" t="str">
        <f>IF(ปฏิทินการศึกษา!P12="","",ปฏิทินการศึกษา!P12)</f>
        <v/>
      </c>
      <c r="R3" s="497" t="str">
        <f>IF(ปฏิทินการศึกษา!Q12="","",ปฏิทินการศึกษา!Q12)</f>
        <v/>
      </c>
      <c r="S3" s="497" t="str">
        <f>IF(ปฏิทินการศึกษา!R12="","",ปฏิทินการศึกษา!R12)</f>
        <v>จ</v>
      </c>
      <c r="T3" s="497" t="str">
        <f>IF(ปฏิทินการศึกษา!S12="","",ปฏิทินการศึกษา!S12)</f>
        <v>อ</v>
      </c>
      <c r="U3" s="497" t="str">
        <f>IF(ปฏิทินการศึกษา!T12="","",ปฏิทินการศึกษา!T12)</f>
        <v>พ</v>
      </c>
      <c r="V3" s="497" t="str">
        <f>IF(ปฏิทินการศึกษา!U12="","",ปฏิทินการศึกษา!U12)</f>
        <v>พฤ</v>
      </c>
      <c r="W3" s="497" t="str">
        <f>IF(ปฏิทินการศึกษา!V12="","",ปฏิทินการศึกษา!V12)</f>
        <v>ศ</v>
      </c>
      <c r="X3" s="497" t="str">
        <f>IF(ปฏิทินการศึกษา!W12="","",ปฏิทินการศึกษา!W12)</f>
        <v/>
      </c>
      <c r="Y3" s="497" t="str">
        <f>IF(ปฏิทินการศึกษา!X12="","",ปฏิทินการศึกษา!X12)</f>
        <v/>
      </c>
      <c r="Z3" s="497" t="str">
        <f>IF(ปฏิทินการศึกษา!Y12="","",ปฏิทินการศึกษา!Y12)</f>
        <v>จ</v>
      </c>
      <c r="AA3" s="497" t="str">
        <f>IF(ปฏิทินการศึกษา!Z12="","",ปฏิทินการศึกษา!Z12)</f>
        <v>อ</v>
      </c>
      <c r="AB3" s="497" t="str">
        <f>IF(ปฏิทินการศึกษา!AA12="","",ปฏิทินการศึกษา!AA12)</f>
        <v>พ</v>
      </c>
      <c r="AC3" s="497" t="str">
        <f>IF(ปฏิทินการศึกษา!AB12="","",ปฏิทินการศึกษา!AB12)</f>
        <v>พฤ</v>
      </c>
      <c r="AD3" s="497" t="str">
        <f>IF(ปฏิทินการศึกษา!AC12="","",ปฏิทินการศึกษา!AC12)</f>
        <v>ศ</v>
      </c>
      <c r="AE3" s="497" t="str">
        <f>IF(ปฏิทินการศึกษา!AD12="","",ปฏิทินการศึกษา!AD12)</f>
        <v/>
      </c>
      <c r="AF3" s="497" t="str">
        <f>IF(ปฏิทินการศึกษา!AE12="","",ปฏิทินการศึกษา!AE12)</f>
        <v/>
      </c>
      <c r="AG3" s="497" t="str">
        <f>IF(ปฏิทินการศึกษา!AF12="","",ปฏิทินการศึกษา!AF12)</f>
        <v>จ</v>
      </c>
      <c r="AH3" s="497" t="str">
        <f>IF(ปฏิทินการศึกษา!AG12="","",ปฏิทินการศึกษา!AG12)</f>
        <v>อ</v>
      </c>
      <c r="AI3" s="94">
        <f>COUNTA(D3:AH3)-COUNTIF(D3:AH3,"")</f>
        <v>21</v>
      </c>
      <c r="AJ3" s="21" t="s">
        <v>79</v>
      </c>
      <c r="AK3" s="22" t="s">
        <v>76</v>
      </c>
      <c r="AL3" s="23" t="s">
        <v>77</v>
      </c>
      <c r="AM3" s="24" t="s">
        <v>78</v>
      </c>
      <c r="AN3" s="90"/>
      <c r="AO3" s="90"/>
      <c r="AP3" s="90"/>
      <c r="AQ3" s="91"/>
      <c r="AR3" s="91"/>
    </row>
    <row r="4" spans="1:44" x14ac:dyDescent="0.35">
      <c r="A4" s="97">
        <f>ข้อมูลนักเรียน!$D3</f>
        <v>1</v>
      </c>
      <c r="B4" s="93" t="str">
        <f>IF(ข้อมูลนักเรียน!H3="","",ข้อมูลนักเรียน!G3&amp;ข้อมูลนักเรียน!H3&amp; "  " &amp; ข้อมูลนักเรียน!I3)</f>
        <v/>
      </c>
      <c r="C4" s="65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95" t="str">
        <f>IF(B4="","",COUNTIF(D4:AH4,"/"))</f>
        <v/>
      </c>
      <c r="AJ4" s="28" t="str">
        <f>IF(B4="","",COUNTIF(D4:AH4,"/"))</f>
        <v/>
      </c>
      <c r="AK4" s="28" t="str">
        <f>IF(B4="","",COUNTIF(D4:AH4,"ป"))</f>
        <v/>
      </c>
      <c r="AL4" s="28" t="str">
        <f>IF(B4="","",COUNTIF(D4:AH4,"ล"))</f>
        <v/>
      </c>
      <c r="AM4" s="28" t="str">
        <f>IF(B4="","",COUNTIF(D4:AH4,"ข"))</f>
        <v/>
      </c>
      <c r="AN4" s="90"/>
      <c r="AO4" s="90"/>
      <c r="AP4" s="90"/>
      <c r="AQ4" s="91"/>
      <c r="AR4" s="91"/>
    </row>
    <row r="5" spans="1:44" x14ac:dyDescent="0.35">
      <c r="A5" s="97">
        <f>ข้อมูลนักเรียน!$D4</f>
        <v>2</v>
      </c>
      <c r="B5" s="93" t="str">
        <f>IF(ข้อมูลนักเรียน!H4="","",ข้อมูลนักเรียน!G4&amp;ข้อมูลนักเรียน!H4&amp; "  " &amp; ข้อมูลนักเรียน!I4)</f>
        <v/>
      </c>
      <c r="C5" s="655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95" t="str">
        <f t="shared" ref="AI5:AI63" si="1">IF(B5="","",COUNTIF(D5:AH5,"/"))</f>
        <v/>
      </c>
      <c r="AJ5" s="28" t="str">
        <f t="shared" ref="AJ5:AJ63" si="2">IF(B5="","",COUNTIF(D5:AH5,"/"))</f>
        <v/>
      </c>
      <c r="AK5" s="28" t="str">
        <f t="shared" ref="AK5:AK63" si="3">IF(B5="","",COUNTIF(D5:AH5,"ป"))</f>
        <v/>
      </c>
      <c r="AL5" s="28" t="str">
        <f t="shared" ref="AL5:AL63" si="4">IF(B5="","",COUNTIF(D5:AH5,"ล"))</f>
        <v/>
      </c>
      <c r="AM5" s="28" t="str">
        <f t="shared" ref="AM5:AM63" si="5">IF(B5="","",COUNTIF(D5:AH5,"ข"))</f>
        <v/>
      </c>
      <c r="AN5" s="90"/>
      <c r="AO5" s="90"/>
      <c r="AP5" s="90"/>
      <c r="AQ5" s="91"/>
      <c r="AR5" s="91"/>
    </row>
    <row r="6" spans="1:44" x14ac:dyDescent="0.35">
      <c r="A6" s="97">
        <f>ข้อมูลนักเรียน!$D5</f>
        <v>3</v>
      </c>
      <c r="B6" s="93" t="str">
        <f>IF(ข้อมูลนักเรียน!H5="","",ข้อมูลนักเรียน!G5&amp;ข้อมูลนักเรียน!H5&amp; "  " &amp; ข้อมูลนักเรียน!I5)</f>
        <v/>
      </c>
      <c r="C6" s="655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95" t="str">
        <f t="shared" si="1"/>
        <v/>
      </c>
      <c r="AJ6" s="28" t="str">
        <f t="shared" si="2"/>
        <v/>
      </c>
      <c r="AK6" s="28" t="str">
        <f t="shared" si="3"/>
        <v/>
      </c>
      <c r="AL6" s="28" t="str">
        <f t="shared" si="4"/>
        <v/>
      </c>
      <c r="AM6" s="28" t="str">
        <f t="shared" si="5"/>
        <v/>
      </c>
      <c r="AN6" s="90"/>
      <c r="AO6" s="90"/>
      <c r="AP6" s="90"/>
      <c r="AQ6" s="91"/>
      <c r="AR6" s="91"/>
    </row>
    <row r="7" spans="1:44" x14ac:dyDescent="0.35">
      <c r="A7" s="97">
        <f>ข้อมูลนักเรียน!$D6</f>
        <v>4</v>
      </c>
      <c r="B7" s="93" t="str">
        <f>IF(ข้อมูลนักเรียน!H6="","",ข้อมูลนักเรียน!G6&amp;ข้อมูลนักเรียน!H6&amp; "  " &amp; ข้อมูลนักเรียน!I6)</f>
        <v/>
      </c>
      <c r="C7" s="655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95" t="str">
        <f t="shared" si="1"/>
        <v/>
      </c>
      <c r="AJ7" s="28" t="str">
        <f t="shared" si="2"/>
        <v/>
      </c>
      <c r="AK7" s="28" t="str">
        <f t="shared" si="3"/>
        <v/>
      </c>
      <c r="AL7" s="28" t="str">
        <f t="shared" si="4"/>
        <v/>
      </c>
      <c r="AM7" s="28" t="str">
        <f t="shared" si="5"/>
        <v/>
      </c>
      <c r="AN7" s="90"/>
      <c r="AO7" s="90"/>
      <c r="AP7" s="90"/>
      <c r="AQ7" s="91"/>
      <c r="AR7" s="91"/>
    </row>
    <row r="8" spans="1:44" x14ac:dyDescent="0.35">
      <c r="A8" s="97">
        <f>ข้อมูลนักเรียน!$D7</f>
        <v>5</v>
      </c>
      <c r="B8" s="93" t="str">
        <f>IF(ข้อมูลนักเรียน!H7="","",ข้อมูลนักเรียน!G7&amp;ข้อมูลนักเรียน!H7&amp; "  " &amp; ข้อมูลนักเรียน!I7)</f>
        <v/>
      </c>
      <c r="C8" s="65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95" t="str">
        <f t="shared" si="1"/>
        <v/>
      </c>
      <c r="AJ8" s="28" t="str">
        <f t="shared" si="2"/>
        <v/>
      </c>
      <c r="AK8" s="28" t="str">
        <f t="shared" si="3"/>
        <v/>
      </c>
      <c r="AL8" s="28" t="str">
        <f t="shared" si="4"/>
        <v/>
      </c>
      <c r="AM8" s="28" t="str">
        <f t="shared" si="5"/>
        <v/>
      </c>
      <c r="AN8" s="90"/>
      <c r="AO8" s="90"/>
      <c r="AP8" s="90"/>
      <c r="AQ8" s="91"/>
      <c r="AR8" s="91"/>
    </row>
    <row r="9" spans="1:44" x14ac:dyDescent="0.35">
      <c r="A9" s="97">
        <f>ข้อมูลนักเรียน!$D8</f>
        <v>6</v>
      </c>
      <c r="B9" s="93" t="str">
        <f>IF(ข้อมูลนักเรียน!H8="","",ข้อมูลนักเรียน!G8&amp;ข้อมูลนักเรียน!H8&amp; "  " &amp; ข้อมูลนักเรียน!I8)</f>
        <v/>
      </c>
      <c r="C9" s="65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95" t="str">
        <f t="shared" si="1"/>
        <v/>
      </c>
      <c r="AJ9" s="28" t="str">
        <f t="shared" si="2"/>
        <v/>
      </c>
      <c r="AK9" s="28" t="str">
        <f t="shared" si="3"/>
        <v/>
      </c>
      <c r="AL9" s="28" t="str">
        <f t="shared" si="4"/>
        <v/>
      </c>
      <c r="AM9" s="28" t="str">
        <f t="shared" si="5"/>
        <v/>
      </c>
      <c r="AN9" s="90"/>
      <c r="AO9" s="90"/>
      <c r="AP9" s="90"/>
      <c r="AQ9" s="91"/>
      <c r="AR9" s="91"/>
    </row>
    <row r="10" spans="1:44" x14ac:dyDescent="0.35">
      <c r="A10" s="97">
        <f>ข้อมูลนักเรียน!$D9</f>
        <v>7</v>
      </c>
      <c r="B10" s="93" t="str">
        <f>IF(ข้อมูลนักเรียน!H9="","",ข้อมูลนักเรียน!G9&amp;ข้อมูลนักเรียน!H9&amp; "  " &amp; ข้อมูลนักเรียน!I9)</f>
        <v/>
      </c>
      <c r="C10" s="655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95" t="str">
        <f t="shared" si="1"/>
        <v/>
      </c>
      <c r="AJ10" s="28" t="str">
        <f t="shared" si="2"/>
        <v/>
      </c>
      <c r="AK10" s="28" t="str">
        <f t="shared" si="3"/>
        <v/>
      </c>
      <c r="AL10" s="28" t="str">
        <f t="shared" si="4"/>
        <v/>
      </c>
      <c r="AM10" s="28" t="str">
        <f t="shared" si="5"/>
        <v/>
      </c>
      <c r="AN10" s="90"/>
      <c r="AO10" s="90"/>
      <c r="AP10" s="90"/>
      <c r="AQ10" s="91"/>
      <c r="AR10" s="91"/>
    </row>
    <row r="11" spans="1:44" x14ac:dyDescent="0.35">
      <c r="A11" s="97">
        <f>ข้อมูลนักเรียน!$D10</f>
        <v>8</v>
      </c>
      <c r="B11" s="93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1" s="655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95" t="str">
        <f t="shared" si="1"/>
        <v/>
      </c>
      <c r="AJ11" s="28" t="str">
        <f t="shared" si="2"/>
        <v/>
      </c>
      <c r="AK11" s="28" t="str">
        <f t="shared" si="3"/>
        <v/>
      </c>
      <c r="AL11" s="28" t="str">
        <f t="shared" si="4"/>
        <v/>
      </c>
      <c r="AM11" s="28" t="str">
        <f t="shared" si="5"/>
        <v/>
      </c>
      <c r="AN11" s="90"/>
      <c r="AO11" s="90"/>
      <c r="AP11" s="90"/>
      <c r="AQ11" s="91"/>
      <c r="AR11" s="91"/>
    </row>
    <row r="12" spans="1:44" x14ac:dyDescent="0.35">
      <c r="A12" s="97">
        <f>ข้อมูลนักเรียน!$D11</f>
        <v>9</v>
      </c>
      <c r="B12" s="93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2" s="65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95" t="str">
        <f t="shared" si="1"/>
        <v/>
      </c>
      <c r="AJ12" s="28" t="str">
        <f t="shared" si="2"/>
        <v/>
      </c>
      <c r="AK12" s="28" t="str">
        <f t="shared" si="3"/>
        <v/>
      </c>
      <c r="AL12" s="28" t="str">
        <f t="shared" si="4"/>
        <v/>
      </c>
      <c r="AM12" s="28" t="str">
        <f t="shared" si="5"/>
        <v/>
      </c>
      <c r="AN12" s="90"/>
      <c r="AO12" s="90"/>
      <c r="AP12" s="90"/>
      <c r="AQ12" s="91"/>
      <c r="AR12" s="91"/>
    </row>
    <row r="13" spans="1:44" x14ac:dyDescent="0.35">
      <c r="A13" s="97">
        <f>ข้อมูลนักเรียน!$D12</f>
        <v>10</v>
      </c>
      <c r="B13" s="93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3" s="655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95" t="str">
        <f t="shared" si="1"/>
        <v/>
      </c>
      <c r="AJ13" s="28" t="str">
        <f t="shared" si="2"/>
        <v/>
      </c>
      <c r="AK13" s="28" t="str">
        <f t="shared" si="3"/>
        <v/>
      </c>
      <c r="AL13" s="28" t="str">
        <f t="shared" si="4"/>
        <v/>
      </c>
      <c r="AM13" s="28" t="str">
        <f t="shared" si="5"/>
        <v/>
      </c>
      <c r="AN13" s="90"/>
      <c r="AO13" s="90"/>
      <c r="AP13" s="90"/>
      <c r="AQ13" s="91"/>
      <c r="AR13" s="91"/>
    </row>
    <row r="14" spans="1:44" x14ac:dyDescent="0.35">
      <c r="A14" s="97">
        <f>ข้อมูลนักเรียน!$D13</f>
        <v>11</v>
      </c>
      <c r="B14" s="93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4" s="65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95" t="str">
        <f t="shared" si="1"/>
        <v/>
      </c>
      <c r="AJ14" s="28" t="str">
        <f t="shared" si="2"/>
        <v/>
      </c>
      <c r="AK14" s="28" t="str">
        <f t="shared" si="3"/>
        <v/>
      </c>
      <c r="AL14" s="28" t="str">
        <f t="shared" si="4"/>
        <v/>
      </c>
      <c r="AM14" s="28" t="str">
        <f t="shared" si="5"/>
        <v/>
      </c>
      <c r="AN14" s="90"/>
      <c r="AO14" s="90"/>
      <c r="AP14" s="90"/>
      <c r="AQ14" s="91"/>
      <c r="AR14" s="91"/>
    </row>
    <row r="15" spans="1:44" x14ac:dyDescent="0.35">
      <c r="A15" s="97">
        <f>ข้อมูลนักเรียน!$D14</f>
        <v>12</v>
      </c>
      <c r="B15" s="93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5" s="65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95" t="str">
        <f t="shared" si="1"/>
        <v/>
      </c>
      <c r="AJ15" s="28" t="str">
        <f t="shared" si="2"/>
        <v/>
      </c>
      <c r="AK15" s="28" t="str">
        <f t="shared" si="3"/>
        <v/>
      </c>
      <c r="AL15" s="28" t="str">
        <f t="shared" si="4"/>
        <v/>
      </c>
      <c r="AM15" s="28" t="str">
        <f t="shared" si="5"/>
        <v/>
      </c>
      <c r="AN15" s="90"/>
      <c r="AO15" s="90"/>
      <c r="AP15" s="90"/>
      <c r="AQ15" s="91"/>
      <c r="AR15" s="91"/>
    </row>
    <row r="16" spans="1:44" x14ac:dyDescent="0.35">
      <c r="A16" s="97">
        <f>ข้อมูลนักเรียน!$D15</f>
        <v>13</v>
      </c>
      <c r="B16" s="93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6" s="655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95" t="str">
        <f t="shared" si="1"/>
        <v/>
      </c>
      <c r="AJ16" s="28" t="str">
        <f t="shared" si="2"/>
        <v/>
      </c>
      <c r="AK16" s="28" t="str">
        <f t="shared" si="3"/>
        <v/>
      </c>
      <c r="AL16" s="28" t="str">
        <f t="shared" si="4"/>
        <v/>
      </c>
      <c r="AM16" s="28" t="str">
        <f t="shared" si="5"/>
        <v/>
      </c>
      <c r="AN16" s="90"/>
      <c r="AO16" s="90"/>
      <c r="AP16" s="90"/>
      <c r="AQ16" s="91"/>
      <c r="AR16" s="91"/>
    </row>
    <row r="17" spans="1:44" x14ac:dyDescent="0.35">
      <c r="A17" s="97">
        <f>ข้อมูลนักเรียน!$D16</f>
        <v>14</v>
      </c>
      <c r="B17" s="93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7" s="655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95" t="str">
        <f t="shared" si="1"/>
        <v/>
      </c>
      <c r="AJ17" s="28" t="str">
        <f t="shared" si="2"/>
        <v/>
      </c>
      <c r="AK17" s="28" t="str">
        <f t="shared" si="3"/>
        <v/>
      </c>
      <c r="AL17" s="28" t="str">
        <f t="shared" si="4"/>
        <v/>
      </c>
      <c r="AM17" s="28" t="str">
        <f t="shared" si="5"/>
        <v/>
      </c>
      <c r="AN17" s="90"/>
      <c r="AO17" s="90"/>
      <c r="AP17" s="90"/>
      <c r="AQ17" s="91"/>
      <c r="AR17" s="91"/>
    </row>
    <row r="18" spans="1:44" x14ac:dyDescent="0.35">
      <c r="A18" s="97">
        <f>ข้อมูลนักเรียน!$D17</f>
        <v>15</v>
      </c>
      <c r="B18" s="93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18" s="655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95" t="str">
        <f t="shared" si="1"/>
        <v/>
      </c>
      <c r="AJ18" s="28" t="str">
        <f t="shared" si="2"/>
        <v/>
      </c>
      <c r="AK18" s="28" t="str">
        <f t="shared" si="3"/>
        <v/>
      </c>
      <c r="AL18" s="28" t="str">
        <f t="shared" si="4"/>
        <v/>
      </c>
      <c r="AM18" s="28" t="str">
        <f t="shared" si="5"/>
        <v/>
      </c>
      <c r="AN18" s="90"/>
      <c r="AO18" s="90"/>
      <c r="AP18" s="90"/>
      <c r="AQ18" s="91"/>
      <c r="AR18" s="91"/>
    </row>
    <row r="19" spans="1:44" x14ac:dyDescent="0.35">
      <c r="A19" s="97">
        <f>ข้อมูลนักเรียน!$D18</f>
        <v>16</v>
      </c>
      <c r="B19" s="93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19" s="655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95" t="str">
        <f t="shared" si="1"/>
        <v/>
      </c>
      <c r="AJ19" s="28" t="str">
        <f t="shared" si="2"/>
        <v/>
      </c>
      <c r="AK19" s="28" t="str">
        <f t="shared" si="3"/>
        <v/>
      </c>
      <c r="AL19" s="28" t="str">
        <f t="shared" si="4"/>
        <v/>
      </c>
      <c r="AM19" s="28" t="str">
        <f t="shared" si="5"/>
        <v/>
      </c>
      <c r="AN19" s="90"/>
      <c r="AO19" s="90"/>
      <c r="AP19" s="90"/>
      <c r="AQ19" s="91"/>
      <c r="AR19" s="91"/>
    </row>
    <row r="20" spans="1:44" x14ac:dyDescent="0.35">
      <c r="A20" s="97">
        <f>ข้อมูลนักเรียน!$D19</f>
        <v>17</v>
      </c>
      <c r="B20" s="93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0" s="655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95" t="str">
        <f t="shared" si="1"/>
        <v/>
      </c>
      <c r="AJ20" s="28" t="str">
        <f t="shared" si="2"/>
        <v/>
      </c>
      <c r="AK20" s="28" t="str">
        <f t="shared" si="3"/>
        <v/>
      </c>
      <c r="AL20" s="28" t="str">
        <f t="shared" si="4"/>
        <v/>
      </c>
      <c r="AM20" s="28" t="str">
        <f t="shared" si="5"/>
        <v/>
      </c>
      <c r="AN20" s="90"/>
      <c r="AO20" s="90"/>
      <c r="AP20" s="90"/>
      <c r="AQ20" s="91"/>
      <c r="AR20" s="91"/>
    </row>
    <row r="21" spans="1:44" x14ac:dyDescent="0.35">
      <c r="A21" s="97">
        <f>ข้อมูลนักเรียน!$D20</f>
        <v>18</v>
      </c>
      <c r="B21" s="93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1" s="655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95" t="str">
        <f t="shared" si="1"/>
        <v/>
      </c>
      <c r="AJ21" s="28" t="str">
        <f t="shared" si="2"/>
        <v/>
      </c>
      <c r="AK21" s="28" t="str">
        <f t="shared" si="3"/>
        <v/>
      </c>
      <c r="AL21" s="28" t="str">
        <f t="shared" si="4"/>
        <v/>
      </c>
      <c r="AM21" s="28" t="str">
        <f t="shared" si="5"/>
        <v/>
      </c>
      <c r="AN21" s="90"/>
      <c r="AO21" s="90"/>
      <c r="AP21" s="90"/>
      <c r="AQ21" s="91"/>
      <c r="AR21" s="91"/>
    </row>
    <row r="22" spans="1:44" x14ac:dyDescent="0.35">
      <c r="A22" s="97">
        <f>ข้อมูลนักเรียน!$D21</f>
        <v>19</v>
      </c>
      <c r="B22" s="93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2" s="655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95" t="str">
        <f t="shared" si="1"/>
        <v/>
      </c>
      <c r="AJ22" s="28" t="str">
        <f t="shared" si="2"/>
        <v/>
      </c>
      <c r="AK22" s="28" t="str">
        <f t="shared" si="3"/>
        <v/>
      </c>
      <c r="AL22" s="28" t="str">
        <f t="shared" si="4"/>
        <v/>
      </c>
      <c r="AM22" s="28" t="str">
        <f t="shared" si="5"/>
        <v/>
      </c>
      <c r="AN22" s="90"/>
      <c r="AO22" s="90"/>
      <c r="AP22" s="90"/>
      <c r="AQ22" s="91"/>
      <c r="AR22" s="91"/>
    </row>
    <row r="23" spans="1:44" x14ac:dyDescent="0.35">
      <c r="A23" s="97">
        <f>ข้อมูลนักเรียน!$D22</f>
        <v>20</v>
      </c>
      <c r="B23" s="93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3" s="655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95" t="str">
        <f t="shared" si="1"/>
        <v/>
      </c>
      <c r="AJ23" s="28" t="str">
        <f t="shared" si="2"/>
        <v/>
      </c>
      <c r="AK23" s="28" t="str">
        <f t="shared" si="3"/>
        <v/>
      </c>
      <c r="AL23" s="28" t="str">
        <f t="shared" si="4"/>
        <v/>
      </c>
      <c r="AM23" s="28" t="str">
        <f t="shared" si="5"/>
        <v/>
      </c>
      <c r="AN23" s="90"/>
      <c r="AO23" s="90"/>
      <c r="AP23" s="90"/>
      <c r="AQ23" s="91"/>
      <c r="AR23" s="91"/>
    </row>
    <row r="24" spans="1:44" x14ac:dyDescent="0.35">
      <c r="A24" s="97">
        <f>ข้อมูลนักเรียน!$D23</f>
        <v>21</v>
      </c>
      <c r="B24" s="93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4" s="655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95" t="str">
        <f t="shared" si="1"/>
        <v/>
      </c>
      <c r="AJ24" s="28" t="str">
        <f t="shared" si="2"/>
        <v/>
      </c>
      <c r="AK24" s="28" t="str">
        <f t="shared" si="3"/>
        <v/>
      </c>
      <c r="AL24" s="28" t="str">
        <f t="shared" si="4"/>
        <v/>
      </c>
      <c r="AM24" s="28" t="str">
        <f t="shared" si="5"/>
        <v/>
      </c>
      <c r="AN24" s="90"/>
      <c r="AO24" s="90"/>
      <c r="AP24" s="90"/>
      <c r="AQ24" s="91"/>
      <c r="AR24" s="91"/>
    </row>
    <row r="25" spans="1:44" x14ac:dyDescent="0.35">
      <c r="A25" s="97">
        <f>ข้อมูลนักเรียน!$D24</f>
        <v>22</v>
      </c>
      <c r="B25" s="93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5" s="65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95" t="str">
        <f t="shared" si="1"/>
        <v/>
      </c>
      <c r="AJ25" s="28" t="str">
        <f t="shared" si="2"/>
        <v/>
      </c>
      <c r="AK25" s="28" t="str">
        <f t="shared" si="3"/>
        <v/>
      </c>
      <c r="AL25" s="28" t="str">
        <f t="shared" si="4"/>
        <v/>
      </c>
      <c r="AM25" s="28" t="str">
        <f t="shared" si="5"/>
        <v/>
      </c>
      <c r="AN25" s="90"/>
      <c r="AO25" s="90"/>
      <c r="AP25" s="90"/>
      <c r="AQ25" s="91"/>
      <c r="AR25" s="91"/>
    </row>
    <row r="26" spans="1:44" x14ac:dyDescent="0.35">
      <c r="A26" s="97">
        <f>ข้อมูลนักเรียน!$D25</f>
        <v>23</v>
      </c>
      <c r="B26" s="93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6" s="655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95" t="str">
        <f t="shared" si="1"/>
        <v/>
      </c>
      <c r="AJ26" s="28" t="str">
        <f t="shared" si="2"/>
        <v/>
      </c>
      <c r="AK26" s="28" t="str">
        <f t="shared" si="3"/>
        <v/>
      </c>
      <c r="AL26" s="28" t="str">
        <f t="shared" si="4"/>
        <v/>
      </c>
      <c r="AM26" s="28" t="str">
        <f t="shared" si="5"/>
        <v/>
      </c>
      <c r="AN26" s="90"/>
      <c r="AO26" s="90"/>
      <c r="AP26" s="90"/>
      <c r="AQ26" s="91"/>
      <c r="AR26" s="91"/>
    </row>
    <row r="27" spans="1:44" x14ac:dyDescent="0.35">
      <c r="A27" s="97">
        <f>ข้อมูลนักเรียน!$D26</f>
        <v>24</v>
      </c>
      <c r="B27" s="93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7" s="655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95" t="str">
        <f t="shared" si="1"/>
        <v/>
      </c>
      <c r="AJ27" s="28" t="str">
        <f t="shared" si="2"/>
        <v/>
      </c>
      <c r="AK27" s="28" t="str">
        <f t="shared" si="3"/>
        <v/>
      </c>
      <c r="AL27" s="28" t="str">
        <f t="shared" si="4"/>
        <v/>
      </c>
      <c r="AM27" s="28" t="str">
        <f t="shared" si="5"/>
        <v/>
      </c>
      <c r="AN27" s="90"/>
      <c r="AO27" s="90"/>
      <c r="AP27" s="90"/>
      <c r="AQ27" s="91"/>
      <c r="AR27" s="91"/>
    </row>
    <row r="28" spans="1:44" x14ac:dyDescent="0.35">
      <c r="A28" s="97">
        <f>ข้อมูลนักเรียน!$D27</f>
        <v>25</v>
      </c>
      <c r="B28" s="93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28" s="655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95" t="str">
        <f t="shared" si="1"/>
        <v/>
      </c>
      <c r="AJ28" s="28" t="str">
        <f t="shared" si="2"/>
        <v/>
      </c>
      <c r="AK28" s="28" t="str">
        <f t="shared" si="3"/>
        <v/>
      </c>
      <c r="AL28" s="28" t="str">
        <f t="shared" si="4"/>
        <v/>
      </c>
      <c r="AM28" s="28" t="str">
        <f t="shared" si="5"/>
        <v/>
      </c>
      <c r="AN28" s="90"/>
      <c r="AO28" s="90"/>
      <c r="AP28" s="90"/>
      <c r="AQ28" s="91"/>
      <c r="AR28" s="91"/>
    </row>
    <row r="29" spans="1:44" x14ac:dyDescent="0.35">
      <c r="A29" s="97">
        <f>ข้อมูลนักเรียน!$D28</f>
        <v>26</v>
      </c>
      <c r="B29" s="93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29" s="65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95" t="str">
        <f t="shared" si="1"/>
        <v/>
      </c>
      <c r="AJ29" s="28" t="str">
        <f t="shared" si="2"/>
        <v/>
      </c>
      <c r="AK29" s="28" t="str">
        <f t="shared" si="3"/>
        <v/>
      </c>
      <c r="AL29" s="28" t="str">
        <f t="shared" si="4"/>
        <v/>
      </c>
      <c r="AM29" s="28" t="str">
        <f t="shared" si="5"/>
        <v/>
      </c>
      <c r="AN29" s="90"/>
      <c r="AO29" s="90"/>
      <c r="AP29" s="90"/>
      <c r="AQ29" s="91"/>
      <c r="AR29" s="91"/>
    </row>
    <row r="30" spans="1:44" x14ac:dyDescent="0.35">
      <c r="A30" s="97">
        <f>ข้อมูลนักเรียน!$D29</f>
        <v>27</v>
      </c>
      <c r="B30" s="93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0" s="65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95" t="str">
        <f t="shared" si="1"/>
        <v/>
      </c>
      <c r="AJ30" s="28" t="str">
        <f t="shared" si="2"/>
        <v/>
      </c>
      <c r="AK30" s="28" t="str">
        <f t="shared" si="3"/>
        <v/>
      </c>
      <c r="AL30" s="28" t="str">
        <f t="shared" si="4"/>
        <v/>
      </c>
      <c r="AM30" s="28" t="str">
        <f t="shared" si="5"/>
        <v/>
      </c>
      <c r="AN30" s="90"/>
      <c r="AO30" s="90"/>
      <c r="AP30" s="90"/>
      <c r="AQ30" s="91"/>
      <c r="AR30" s="91"/>
    </row>
    <row r="31" spans="1:44" x14ac:dyDescent="0.35">
      <c r="A31" s="97">
        <f>ข้อมูลนักเรียน!$D30</f>
        <v>28</v>
      </c>
      <c r="B31" s="93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1" s="655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95" t="str">
        <f t="shared" si="1"/>
        <v/>
      </c>
      <c r="AJ31" s="28" t="str">
        <f t="shared" si="2"/>
        <v/>
      </c>
      <c r="AK31" s="28" t="str">
        <f t="shared" si="3"/>
        <v/>
      </c>
      <c r="AL31" s="28" t="str">
        <f t="shared" si="4"/>
        <v/>
      </c>
      <c r="AM31" s="28" t="str">
        <f t="shared" si="5"/>
        <v/>
      </c>
      <c r="AN31" s="90"/>
      <c r="AO31" s="90"/>
      <c r="AP31" s="90"/>
      <c r="AQ31" s="91"/>
      <c r="AR31" s="91"/>
    </row>
    <row r="32" spans="1:44" x14ac:dyDescent="0.35">
      <c r="A32" s="97">
        <f>ข้อมูลนักเรียน!$D31</f>
        <v>29</v>
      </c>
      <c r="B32" s="93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2" s="655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95" t="str">
        <f t="shared" si="1"/>
        <v/>
      </c>
      <c r="AJ32" s="28" t="str">
        <f t="shared" si="2"/>
        <v/>
      </c>
      <c r="AK32" s="28" t="str">
        <f t="shared" si="3"/>
        <v/>
      </c>
      <c r="AL32" s="28" t="str">
        <f t="shared" si="4"/>
        <v/>
      </c>
      <c r="AM32" s="28" t="str">
        <f t="shared" si="5"/>
        <v/>
      </c>
      <c r="AN32" s="90"/>
      <c r="AO32" s="90"/>
      <c r="AP32" s="90"/>
      <c r="AQ32" s="91"/>
      <c r="AR32" s="91"/>
    </row>
    <row r="33" spans="1:44" x14ac:dyDescent="0.35">
      <c r="A33" s="97">
        <f>ข้อมูลนักเรียน!$D32</f>
        <v>30</v>
      </c>
      <c r="B33" s="93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3" s="655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95" t="str">
        <f t="shared" si="1"/>
        <v/>
      </c>
      <c r="AJ33" s="28" t="str">
        <f t="shared" si="2"/>
        <v/>
      </c>
      <c r="AK33" s="28" t="str">
        <f t="shared" si="3"/>
        <v/>
      </c>
      <c r="AL33" s="28" t="str">
        <f t="shared" si="4"/>
        <v/>
      </c>
      <c r="AM33" s="28" t="str">
        <f t="shared" si="5"/>
        <v/>
      </c>
      <c r="AN33" s="90"/>
      <c r="AO33" s="90"/>
      <c r="AP33" s="90"/>
      <c r="AQ33" s="91"/>
      <c r="AR33" s="91"/>
    </row>
    <row r="34" spans="1:44" x14ac:dyDescent="0.35">
      <c r="A34" s="97">
        <f>ข้อมูลนักเรียน!$D33</f>
        <v>31</v>
      </c>
      <c r="B34" s="93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4" s="655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95" t="str">
        <f t="shared" si="1"/>
        <v/>
      </c>
      <c r="AJ34" s="28" t="str">
        <f t="shared" si="2"/>
        <v/>
      </c>
      <c r="AK34" s="28" t="str">
        <f t="shared" si="3"/>
        <v/>
      </c>
      <c r="AL34" s="28" t="str">
        <f t="shared" si="4"/>
        <v/>
      </c>
      <c r="AM34" s="28" t="str">
        <f t="shared" si="5"/>
        <v/>
      </c>
      <c r="AN34" s="90"/>
      <c r="AO34" s="90"/>
      <c r="AP34" s="90"/>
      <c r="AQ34" s="91"/>
      <c r="AR34" s="91"/>
    </row>
    <row r="35" spans="1:44" x14ac:dyDescent="0.35">
      <c r="A35" s="97">
        <f>ข้อมูลนักเรียน!$D34</f>
        <v>32</v>
      </c>
      <c r="B35" s="93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5" s="655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95" t="str">
        <f t="shared" si="1"/>
        <v/>
      </c>
      <c r="AJ35" s="28" t="str">
        <f t="shared" si="2"/>
        <v/>
      </c>
      <c r="AK35" s="28" t="str">
        <f t="shared" si="3"/>
        <v/>
      </c>
      <c r="AL35" s="28" t="str">
        <f t="shared" si="4"/>
        <v/>
      </c>
      <c r="AM35" s="28" t="str">
        <f t="shared" si="5"/>
        <v/>
      </c>
      <c r="AN35" s="90"/>
      <c r="AO35" s="90"/>
      <c r="AP35" s="90"/>
      <c r="AQ35" s="91"/>
      <c r="AR35" s="91"/>
    </row>
    <row r="36" spans="1:44" x14ac:dyDescent="0.35">
      <c r="A36" s="97">
        <f>ข้อมูลนักเรียน!$D35</f>
        <v>33</v>
      </c>
      <c r="B36" s="93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6" s="655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95" t="str">
        <f t="shared" si="1"/>
        <v/>
      </c>
      <c r="AJ36" s="28" t="str">
        <f t="shared" si="2"/>
        <v/>
      </c>
      <c r="AK36" s="28" t="str">
        <f t="shared" si="3"/>
        <v/>
      </c>
      <c r="AL36" s="28" t="str">
        <f t="shared" si="4"/>
        <v/>
      </c>
      <c r="AM36" s="28" t="str">
        <f t="shared" si="5"/>
        <v/>
      </c>
      <c r="AN36" s="90"/>
      <c r="AO36" s="90"/>
      <c r="AP36" s="90"/>
      <c r="AQ36" s="91"/>
      <c r="AR36" s="91"/>
    </row>
    <row r="37" spans="1:44" x14ac:dyDescent="0.35">
      <c r="A37" s="97">
        <f>ข้อมูลนักเรียน!$D36</f>
        <v>34</v>
      </c>
      <c r="B37" s="93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7" s="655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95" t="str">
        <f t="shared" si="1"/>
        <v/>
      </c>
      <c r="AJ37" s="28" t="str">
        <f t="shared" si="2"/>
        <v/>
      </c>
      <c r="AK37" s="28" t="str">
        <f t="shared" si="3"/>
        <v/>
      </c>
      <c r="AL37" s="28" t="str">
        <f t="shared" si="4"/>
        <v/>
      </c>
      <c r="AM37" s="28" t="str">
        <f t="shared" si="5"/>
        <v/>
      </c>
      <c r="AN37" s="90"/>
      <c r="AO37" s="90"/>
      <c r="AP37" s="90"/>
      <c r="AQ37" s="91"/>
      <c r="AR37" s="91"/>
    </row>
    <row r="38" spans="1:44" x14ac:dyDescent="0.35">
      <c r="A38" s="97">
        <f>ข้อมูลนักเรียน!$D37</f>
        <v>35</v>
      </c>
      <c r="B38" s="93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38" s="65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95" t="str">
        <f t="shared" si="1"/>
        <v/>
      </c>
      <c r="AJ38" s="28" t="str">
        <f t="shared" si="2"/>
        <v/>
      </c>
      <c r="AK38" s="28" t="str">
        <f t="shared" si="3"/>
        <v/>
      </c>
      <c r="AL38" s="28" t="str">
        <f t="shared" si="4"/>
        <v/>
      </c>
      <c r="AM38" s="28" t="str">
        <f t="shared" si="5"/>
        <v/>
      </c>
      <c r="AN38" s="90"/>
      <c r="AO38" s="90"/>
      <c r="AP38" s="90"/>
      <c r="AQ38" s="91"/>
      <c r="AR38" s="91"/>
    </row>
    <row r="39" spans="1:44" x14ac:dyDescent="0.35">
      <c r="A39" s="97">
        <f>ข้อมูลนักเรียน!$D38</f>
        <v>36</v>
      </c>
      <c r="B39" s="93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39" s="65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95" t="str">
        <f t="shared" si="1"/>
        <v/>
      </c>
      <c r="AJ39" s="28" t="str">
        <f t="shared" si="2"/>
        <v/>
      </c>
      <c r="AK39" s="28" t="str">
        <f t="shared" si="3"/>
        <v/>
      </c>
      <c r="AL39" s="28" t="str">
        <f t="shared" si="4"/>
        <v/>
      </c>
      <c r="AM39" s="28" t="str">
        <f t="shared" si="5"/>
        <v/>
      </c>
      <c r="AN39" s="90"/>
      <c r="AO39" s="90"/>
      <c r="AP39" s="90"/>
      <c r="AQ39" s="91"/>
      <c r="AR39" s="91"/>
    </row>
    <row r="40" spans="1:44" x14ac:dyDescent="0.35">
      <c r="A40" s="97">
        <f>ข้อมูลนักเรียน!$D39</f>
        <v>37</v>
      </c>
      <c r="B40" s="93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0" s="65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95" t="str">
        <f t="shared" si="1"/>
        <v/>
      </c>
      <c r="AJ40" s="28" t="str">
        <f t="shared" si="2"/>
        <v/>
      </c>
      <c r="AK40" s="28" t="str">
        <f t="shared" si="3"/>
        <v/>
      </c>
      <c r="AL40" s="28" t="str">
        <f t="shared" si="4"/>
        <v/>
      </c>
      <c r="AM40" s="28" t="str">
        <f t="shared" si="5"/>
        <v/>
      </c>
      <c r="AN40" s="90"/>
      <c r="AO40" s="90"/>
      <c r="AP40" s="90"/>
      <c r="AQ40" s="91"/>
      <c r="AR40" s="91"/>
    </row>
    <row r="41" spans="1:44" x14ac:dyDescent="0.35">
      <c r="A41" s="97">
        <f>ข้อมูลนักเรียน!$D40</f>
        <v>38</v>
      </c>
      <c r="B41" s="93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1" s="65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95" t="str">
        <f t="shared" si="1"/>
        <v/>
      </c>
      <c r="AJ41" s="28" t="str">
        <f t="shared" si="2"/>
        <v/>
      </c>
      <c r="AK41" s="28" t="str">
        <f t="shared" si="3"/>
        <v/>
      </c>
      <c r="AL41" s="28" t="str">
        <f t="shared" si="4"/>
        <v/>
      </c>
      <c r="AM41" s="28" t="str">
        <f t="shared" si="5"/>
        <v/>
      </c>
      <c r="AN41" s="90"/>
      <c r="AO41" s="90"/>
      <c r="AP41" s="90"/>
      <c r="AQ41" s="91"/>
      <c r="AR41" s="91"/>
    </row>
    <row r="42" spans="1:44" x14ac:dyDescent="0.35">
      <c r="A42" s="97">
        <f>ข้อมูลนักเรียน!$D41</f>
        <v>39</v>
      </c>
      <c r="B42" s="93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2" s="65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95" t="str">
        <f t="shared" si="1"/>
        <v/>
      </c>
      <c r="AJ42" s="28" t="str">
        <f t="shared" si="2"/>
        <v/>
      </c>
      <c r="AK42" s="28" t="str">
        <f t="shared" si="3"/>
        <v/>
      </c>
      <c r="AL42" s="28" t="str">
        <f t="shared" si="4"/>
        <v/>
      </c>
      <c r="AM42" s="28" t="str">
        <f t="shared" si="5"/>
        <v/>
      </c>
      <c r="AN42" s="90"/>
      <c r="AO42" s="90"/>
      <c r="AP42" s="90"/>
      <c r="AQ42" s="91"/>
      <c r="AR42" s="91"/>
    </row>
    <row r="43" spans="1:44" x14ac:dyDescent="0.35">
      <c r="A43" s="97">
        <f>ข้อมูลนักเรียน!$D42</f>
        <v>40</v>
      </c>
      <c r="B43" s="93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3" s="65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95" t="str">
        <f t="shared" si="1"/>
        <v/>
      </c>
      <c r="AJ43" s="28" t="str">
        <f t="shared" si="2"/>
        <v/>
      </c>
      <c r="AK43" s="28" t="str">
        <f t="shared" si="3"/>
        <v/>
      </c>
      <c r="AL43" s="28" t="str">
        <f t="shared" si="4"/>
        <v/>
      </c>
      <c r="AM43" s="28" t="str">
        <f t="shared" si="5"/>
        <v/>
      </c>
      <c r="AN43" s="90"/>
      <c r="AO43" s="90"/>
      <c r="AP43" s="90"/>
      <c r="AQ43" s="91"/>
      <c r="AR43" s="91"/>
    </row>
    <row r="44" spans="1:44" x14ac:dyDescent="0.35">
      <c r="A44" s="97">
        <f>ข้อมูลนักเรียน!$D43</f>
        <v>41</v>
      </c>
      <c r="B44" s="93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4" s="65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95" t="str">
        <f t="shared" si="1"/>
        <v/>
      </c>
      <c r="AJ44" s="28" t="str">
        <f t="shared" si="2"/>
        <v/>
      </c>
      <c r="AK44" s="28" t="str">
        <f t="shared" si="3"/>
        <v/>
      </c>
      <c r="AL44" s="28" t="str">
        <f t="shared" si="4"/>
        <v/>
      </c>
      <c r="AM44" s="28" t="str">
        <f t="shared" si="5"/>
        <v/>
      </c>
      <c r="AN44" s="90"/>
      <c r="AO44" s="90"/>
      <c r="AP44" s="90"/>
      <c r="AQ44" s="91"/>
      <c r="AR44" s="91"/>
    </row>
    <row r="45" spans="1:44" x14ac:dyDescent="0.35">
      <c r="A45" s="97">
        <f>ข้อมูลนักเรียน!$D44</f>
        <v>42</v>
      </c>
      <c r="B45" s="93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5" s="65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95" t="str">
        <f t="shared" si="1"/>
        <v/>
      </c>
      <c r="AJ45" s="28" t="str">
        <f t="shared" si="2"/>
        <v/>
      </c>
      <c r="AK45" s="28" t="str">
        <f t="shared" si="3"/>
        <v/>
      </c>
      <c r="AL45" s="28" t="str">
        <f t="shared" si="4"/>
        <v/>
      </c>
      <c r="AM45" s="28" t="str">
        <f t="shared" si="5"/>
        <v/>
      </c>
      <c r="AN45" s="90"/>
      <c r="AO45" s="90"/>
      <c r="AP45" s="90"/>
      <c r="AQ45" s="91"/>
      <c r="AR45" s="91"/>
    </row>
    <row r="46" spans="1:44" x14ac:dyDescent="0.35">
      <c r="A46" s="97">
        <f>ข้อมูลนักเรียน!$D45</f>
        <v>43</v>
      </c>
      <c r="B46" s="93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6" s="65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95" t="str">
        <f t="shared" si="1"/>
        <v/>
      </c>
      <c r="AJ46" s="28" t="str">
        <f t="shared" si="2"/>
        <v/>
      </c>
      <c r="AK46" s="28" t="str">
        <f t="shared" si="3"/>
        <v/>
      </c>
      <c r="AL46" s="28" t="str">
        <f t="shared" si="4"/>
        <v/>
      </c>
      <c r="AM46" s="28" t="str">
        <f t="shared" si="5"/>
        <v/>
      </c>
      <c r="AN46" s="90"/>
      <c r="AO46" s="90"/>
      <c r="AP46" s="90"/>
      <c r="AQ46" s="91"/>
      <c r="AR46" s="91"/>
    </row>
    <row r="47" spans="1:44" x14ac:dyDescent="0.35">
      <c r="A47" s="97">
        <f>ข้อมูลนักเรียน!$D46</f>
        <v>44</v>
      </c>
      <c r="B47" s="93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7" s="65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95" t="str">
        <f t="shared" si="1"/>
        <v/>
      </c>
      <c r="AJ47" s="28" t="str">
        <f t="shared" si="2"/>
        <v/>
      </c>
      <c r="AK47" s="28" t="str">
        <f t="shared" si="3"/>
        <v/>
      </c>
      <c r="AL47" s="28" t="str">
        <f t="shared" si="4"/>
        <v/>
      </c>
      <c r="AM47" s="28" t="str">
        <f t="shared" si="5"/>
        <v/>
      </c>
      <c r="AN47" s="90"/>
      <c r="AO47" s="90"/>
      <c r="AP47" s="90"/>
      <c r="AQ47" s="91"/>
      <c r="AR47" s="91"/>
    </row>
    <row r="48" spans="1:44" x14ac:dyDescent="0.35">
      <c r="A48" s="97">
        <f>ข้อมูลนักเรียน!$D47</f>
        <v>45</v>
      </c>
      <c r="B48" s="93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48" s="65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95" t="str">
        <f t="shared" si="1"/>
        <v/>
      </c>
      <c r="AJ48" s="28" t="str">
        <f t="shared" si="2"/>
        <v/>
      </c>
      <c r="AK48" s="28" t="str">
        <f t="shared" si="3"/>
        <v/>
      </c>
      <c r="AL48" s="28" t="str">
        <f t="shared" si="4"/>
        <v/>
      </c>
      <c r="AM48" s="28" t="str">
        <f t="shared" si="5"/>
        <v/>
      </c>
      <c r="AN48" s="90"/>
      <c r="AO48" s="90"/>
      <c r="AP48" s="90"/>
      <c r="AQ48" s="91"/>
      <c r="AR48" s="91"/>
    </row>
    <row r="49" spans="1:44" x14ac:dyDescent="0.35">
      <c r="A49" s="97">
        <f>ข้อมูลนักเรียน!$D48</f>
        <v>46</v>
      </c>
      <c r="B49" s="93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49" s="65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95" t="str">
        <f t="shared" si="1"/>
        <v/>
      </c>
      <c r="AJ49" s="28" t="str">
        <f t="shared" si="2"/>
        <v/>
      </c>
      <c r="AK49" s="28" t="str">
        <f t="shared" si="3"/>
        <v/>
      </c>
      <c r="AL49" s="28" t="str">
        <f t="shared" si="4"/>
        <v/>
      </c>
      <c r="AM49" s="28" t="str">
        <f t="shared" si="5"/>
        <v/>
      </c>
      <c r="AN49" s="90"/>
      <c r="AO49" s="90"/>
      <c r="AP49" s="90"/>
      <c r="AQ49" s="91"/>
      <c r="AR49" s="91"/>
    </row>
    <row r="50" spans="1:44" x14ac:dyDescent="0.35">
      <c r="A50" s="97">
        <f>ข้อมูลนักเรียน!$D49</f>
        <v>47</v>
      </c>
      <c r="B50" s="93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0" s="65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95" t="str">
        <f t="shared" si="1"/>
        <v/>
      </c>
      <c r="AJ50" s="28" t="str">
        <f t="shared" si="2"/>
        <v/>
      </c>
      <c r="AK50" s="28" t="str">
        <f t="shared" si="3"/>
        <v/>
      </c>
      <c r="AL50" s="28" t="str">
        <f t="shared" si="4"/>
        <v/>
      </c>
      <c r="AM50" s="28" t="str">
        <f t="shared" si="5"/>
        <v/>
      </c>
      <c r="AN50" s="90"/>
      <c r="AO50" s="90"/>
      <c r="AP50" s="90"/>
      <c r="AQ50" s="91"/>
      <c r="AR50" s="91"/>
    </row>
    <row r="51" spans="1:44" x14ac:dyDescent="0.35">
      <c r="A51" s="97">
        <f>ข้อมูลนักเรียน!$D50</f>
        <v>48</v>
      </c>
      <c r="B51" s="93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1" s="65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95" t="str">
        <f t="shared" si="1"/>
        <v/>
      </c>
      <c r="AJ51" s="28" t="str">
        <f t="shared" si="2"/>
        <v/>
      </c>
      <c r="AK51" s="28" t="str">
        <f t="shared" si="3"/>
        <v/>
      </c>
      <c r="AL51" s="28" t="str">
        <f t="shared" si="4"/>
        <v/>
      </c>
      <c r="AM51" s="28" t="str">
        <f t="shared" si="5"/>
        <v/>
      </c>
      <c r="AN51" s="90"/>
      <c r="AO51" s="90"/>
      <c r="AP51" s="90"/>
      <c r="AQ51" s="91"/>
      <c r="AR51" s="91"/>
    </row>
    <row r="52" spans="1:44" x14ac:dyDescent="0.35">
      <c r="A52" s="97">
        <f>ข้อมูลนักเรียน!$D51</f>
        <v>49</v>
      </c>
      <c r="B52" s="93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2" s="65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95" t="str">
        <f t="shared" si="1"/>
        <v/>
      </c>
      <c r="AJ52" s="28" t="str">
        <f t="shared" si="2"/>
        <v/>
      </c>
      <c r="AK52" s="28" t="str">
        <f t="shared" si="3"/>
        <v/>
      </c>
      <c r="AL52" s="28" t="str">
        <f t="shared" si="4"/>
        <v/>
      </c>
      <c r="AM52" s="28" t="str">
        <f t="shared" si="5"/>
        <v/>
      </c>
      <c r="AN52" s="90"/>
      <c r="AO52" s="90"/>
      <c r="AP52" s="90"/>
      <c r="AQ52" s="91"/>
      <c r="AR52" s="91"/>
    </row>
    <row r="53" spans="1:44" x14ac:dyDescent="0.35">
      <c r="A53" s="97">
        <f>ข้อมูลนักเรียน!$D52</f>
        <v>50</v>
      </c>
      <c r="B53" s="93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3" s="65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95" t="str">
        <f t="shared" si="1"/>
        <v/>
      </c>
      <c r="AJ53" s="28" t="str">
        <f t="shared" si="2"/>
        <v/>
      </c>
      <c r="AK53" s="28" t="str">
        <f t="shared" si="3"/>
        <v/>
      </c>
      <c r="AL53" s="28" t="str">
        <f t="shared" si="4"/>
        <v/>
      </c>
      <c r="AM53" s="28" t="str">
        <f t="shared" si="5"/>
        <v/>
      </c>
      <c r="AN53" s="90"/>
      <c r="AO53" s="90"/>
      <c r="AP53" s="90"/>
      <c r="AQ53" s="91"/>
      <c r="AR53" s="91"/>
    </row>
    <row r="54" spans="1:44" x14ac:dyDescent="0.35">
      <c r="A54" s="97">
        <f>ข้อมูลนักเรียน!$D53</f>
        <v>51</v>
      </c>
      <c r="B54" s="93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4" s="65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95" t="str">
        <f t="shared" si="1"/>
        <v/>
      </c>
      <c r="AJ54" s="28" t="str">
        <f t="shared" si="2"/>
        <v/>
      </c>
      <c r="AK54" s="28" t="str">
        <f t="shared" si="3"/>
        <v/>
      </c>
      <c r="AL54" s="28" t="str">
        <f t="shared" si="4"/>
        <v/>
      </c>
      <c r="AM54" s="28" t="str">
        <f t="shared" si="5"/>
        <v/>
      </c>
      <c r="AN54" s="90"/>
      <c r="AO54" s="90"/>
      <c r="AP54" s="90"/>
      <c r="AQ54" s="91"/>
      <c r="AR54" s="91"/>
    </row>
    <row r="55" spans="1:44" x14ac:dyDescent="0.35">
      <c r="A55" s="97">
        <f>ข้อมูลนักเรียน!$D54</f>
        <v>52</v>
      </c>
      <c r="B55" s="93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5" s="65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95" t="str">
        <f t="shared" si="1"/>
        <v/>
      </c>
      <c r="AJ55" s="28" t="str">
        <f t="shared" si="2"/>
        <v/>
      </c>
      <c r="AK55" s="28" t="str">
        <f t="shared" si="3"/>
        <v/>
      </c>
      <c r="AL55" s="28" t="str">
        <f t="shared" si="4"/>
        <v/>
      </c>
      <c r="AM55" s="28" t="str">
        <f t="shared" si="5"/>
        <v/>
      </c>
      <c r="AN55" s="90"/>
      <c r="AO55" s="90"/>
      <c r="AP55" s="90"/>
      <c r="AQ55" s="91"/>
      <c r="AR55" s="91"/>
    </row>
    <row r="56" spans="1:44" x14ac:dyDescent="0.35">
      <c r="A56" s="97">
        <f>ข้อมูลนักเรียน!$D55</f>
        <v>53</v>
      </c>
      <c r="B56" s="93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6" s="65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95" t="str">
        <f t="shared" si="1"/>
        <v/>
      </c>
      <c r="AJ56" s="28" t="str">
        <f t="shared" si="2"/>
        <v/>
      </c>
      <c r="AK56" s="28" t="str">
        <f t="shared" si="3"/>
        <v/>
      </c>
      <c r="AL56" s="28" t="str">
        <f t="shared" si="4"/>
        <v/>
      </c>
      <c r="AM56" s="28" t="str">
        <f t="shared" si="5"/>
        <v/>
      </c>
      <c r="AN56" s="90"/>
      <c r="AO56" s="90"/>
      <c r="AP56" s="90"/>
      <c r="AQ56" s="91"/>
      <c r="AR56" s="91"/>
    </row>
    <row r="57" spans="1:44" x14ac:dyDescent="0.35">
      <c r="A57" s="97">
        <f>ข้อมูลนักเรียน!$D56</f>
        <v>54</v>
      </c>
      <c r="B57" s="93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7" s="65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95" t="str">
        <f t="shared" si="1"/>
        <v/>
      </c>
      <c r="AJ57" s="28" t="str">
        <f t="shared" si="2"/>
        <v/>
      </c>
      <c r="AK57" s="28" t="str">
        <f t="shared" si="3"/>
        <v/>
      </c>
      <c r="AL57" s="28" t="str">
        <f t="shared" si="4"/>
        <v/>
      </c>
      <c r="AM57" s="28" t="str">
        <f t="shared" si="5"/>
        <v/>
      </c>
      <c r="AN57" s="90"/>
      <c r="AO57" s="90"/>
      <c r="AP57" s="90"/>
      <c r="AQ57" s="91"/>
      <c r="AR57" s="91"/>
    </row>
    <row r="58" spans="1:44" x14ac:dyDescent="0.35">
      <c r="A58" s="97">
        <f>ข้อมูลนักเรียน!$D57</f>
        <v>55</v>
      </c>
      <c r="B58" s="93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58" s="655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95" t="str">
        <f t="shared" si="1"/>
        <v/>
      </c>
      <c r="AJ58" s="28" t="str">
        <f t="shared" si="2"/>
        <v/>
      </c>
      <c r="AK58" s="28" t="str">
        <f t="shared" si="3"/>
        <v/>
      </c>
      <c r="AL58" s="28" t="str">
        <f t="shared" si="4"/>
        <v/>
      </c>
      <c r="AM58" s="28" t="str">
        <f t="shared" si="5"/>
        <v/>
      </c>
      <c r="AN58" s="90"/>
      <c r="AO58" s="90"/>
      <c r="AP58" s="90"/>
      <c r="AQ58" s="91"/>
      <c r="AR58" s="91"/>
    </row>
    <row r="59" spans="1:44" x14ac:dyDescent="0.35">
      <c r="A59" s="97">
        <f>ข้อมูลนักเรียน!$D58</f>
        <v>56</v>
      </c>
      <c r="B59" s="93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59" s="655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95" t="str">
        <f t="shared" si="1"/>
        <v/>
      </c>
      <c r="AJ59" s="28" t="str">
        <f t="shared" si="2"/>
        <v/>
      </c>
      <c r="AK59" s="28" t="str">
        <f t="shared" si="3"/>
        <v/>
      </c>
      <c r="AL59" s="28" t="str">
        <f t="shared" si="4"/>
        <v/>
      </c>
      <c r="AM59" s="28" t="str">
        <f t="shared" si="5"/>
        <v/>
      </c>
      <c r="AN59" s="90"/>
      <c r="AO59" s="90"/>
      <c r="AP59" s="90"/>
      <c r="AQ59" s="91"/>
      <c r="AR59" s="91"/>
    </row>
    <row r="60" spans="1:44" x14ac:dyDescent="0.35">
      <c r="A60" s="97">
        <f>ข้อมูลนักเรียน!$D59</f>
        <v>57</v>
      </c>
      <c r="B60" s="93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0" s="655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95" t="str">
        <f t="shared" si="1"/>
        <v/>
      </c>
      <c r="AJ60" s="28" t="str">
        <f t="shared" si="2"/>
        <v/>
      </c>
      <c r="AK60" s="28" t="str">
        <f t="shared" si="3"/>
        <v/>
      </c>
      <c r="AL60" s="28" t="str">
        <f t="shared" si="4"/>
        <v/>
      </c>
      <c r="AM60" s="28" t="str">
        <f t="shared" si="5"/>
        <v/>
      </c>
      <c r="AN60" s="90"/>
      <c r="AO60" s="90"/>
      <c r="AP60" s="90"/>
      <c r="AQ60" s="91"/>
      <c r="AR60" s="91"/>
    </row>
    <row r="61" spans="1:44" x14ac:dyDescent="0.35">
      <c r="A61" s="97">
        <f>ข้อมูลนักเรียน!$D60</f>
        <v>58</v>
      </c>
      <c r="B61" s="93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1" s="655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95" t="str">
        <f t="shared" si="1"/>
        <v/>
      </c>
      <c r="AJ61" s="28" t="str">
        <f t="shared" si="2"/>
        <v/>
      </c>
      <c r="AK61" s="28" t="str">
        <f t="shared" si="3"/>
        <v/>
      </c>
      <c r="AL61" s="28" t="str">
        <f t="shared" si="4"/>
        <v/>
      </c>
      <c r="AM61" s="28" t="str">
        <f t="shared" si="5"/>
        <v/>
      </c>
      <c r="AN61" s="90"/>
      <c r="AO61" s="90"/>
      <c r="AP61" s="90"/>
      <c r="AQ61" s="91"/>
      <c r="AR61" s="91"/>
    </row>
    <row r="62" spans="1:44" x14ac:dyDescent="0.35">
      <c r="A62" s="97">
        <f>ข้อมูลนักเรียน!$D61</f>
        <v>59</v>
      </c>
      <c r="B62" s="93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2" s="655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95" t="str">
        <f t="shared" si="1"/>
        <v/>
      </c>
      <c r="AJ62" s="28" t="str">
        <f t="shared" si="2"/>
        <v/>
      </c>
      <c r="AK62" s="28" t="str">
        <f t="shared" si="3"/>
        <v/>
      </c>
      <c r="AL62" s="28" t="str">
        <f t="shared" si="4"/>
        <v/>
      </c>
      <c r="AM62" s="28" t="str">
        <f t="shared" si="5"/>
        <v/>
      </c>
      <c r="AN62" s="90"/>
      <c r="AO62" s="90"/>
      <c r="AP62" s="90"/>
      <c r="AQ62" s="91"/>
      <c r="AR62" s="91"/>
    </row>
    <row r="63" spans="1:44" x14ac:dyDescent="0.35">
      <c r="A63" s="97">
        <f>ข้อมูลนักเรียน!$D62</f>
        <v>60</v>
      </c>
      <c r="B63" s="93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3" s="65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95" t="str">
        <f t="shared" si="1"/>
        <v/>
      </c>
      <c r="AJ63" s="28" t="str">
        <f t="shared" si="2"/>
        <v/>
      </c>
      <c r="AK63" s="28" t="str">
        <f t="shared" si="3"/>
        <v/>
      </c>
      <c r="AL63" s="28" t="str">
        <f t="shared" si="4"/>
        <v/>
      </c>
      <c r="AM63" s="28" t="str">
        <f t="shared" si="5"/>
        <v/>
      </c>
      <c r="AN63" s="90"/>
      <c r="AO63" s="90"/>
      <c r="AP63" s="90"/>
      <c r="AQ63" s="91"/>
      <c r="AR63" s="91"/>
    </row>
    <row r="64" spans="1:44" x14ac:dyDescent="0.35">
      <c r="A64" s="641" t="s">
        <v>156</v>
      </c>
      <c r="B64" s="642"/>
      <c r="C64" s="643"/>
      <c r="D64" s="644"/>
      <c r="E64" s="645"/>
      <c r="F64" s="645"/>
      <c r="G64" s="645"/>
      <c r="H64" s="645"/>
      <c r="I64" s="645"/>
      <c r="J64" s="645"/>
      <c r="K64" s="645"/>
      <c r="L64" s="645"/>
      <c r="M64" s="645"/>
      <c r="N64" s="645"/>
      <c r="O64" s="645"/>
      <c r="P64" s="645"/>
      <c r="Q64" s="645"/>
      <c r="R64" s="645"/>
      <c r="S64" s="645"/>
      <c r="T64" s="645"/>
      <c r="U64" s="645"/>
      <c r="V64" s="645"/>
      <c r="W64" s="645"/>
      <c r="X64" s="645"/>
      <c r="Y64" s="645"/>
      <c r="Z64" s="645"/>
      <c r="AA64" s="645"/>
      <c r="AB64" s="645"/>
      <c r="AC64" s="645"/>
      <c r="AD64" s="645"/>
      <c r="AE64" s="645"/>
      <c r="AF64" s="645"/>
      <c r="AG64" s="645"/>
      <c r="AH64" s="645"/>
      <c r="AI64" s="646"/>
      <c r="AJ64" s="647"/>
      <c r="AK64" s="648"/>
      <c r="AL64" s="648"/>
      <c r="AM64" s="649"/>
      <c r="AN64" s="90"/>
      <c r="AO64" s="90"/>
      <c r="AP64" s="90"/>
      <c r="AQ64" s="91"/>
      <c r="AR64" s="91"/>
    </row>
  </sheetData>
  <protectedRanges>
    <protectedRange sqref="L1 U1 D4:AH63 D64" name="ช่วง1_1"/>
    <protectedRange sqref="AO1" name="ช่วง4"/>
    <protectedRange sqref="D3:AH3" name="ช่วง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449" priority="9" operator="equal">
      <formula>"ข"</formula>
    </cfRule>
    <cfRule type="cellIs" dxfId="1448" priority="10" operator="equal">
      <formula>"ล"</formula>
    </cfRule>
    <cfRule type="cellIs" dxfId="1447" priority="11" operator="equal">
      <formula>"ป"</formula>
    </cfRule>
    <cfRule type="cellIs" dxfId="1446" priority="12" operator="equal">
      <formula>"/"</formula>
    </cfRule>
  </conditionalFormatting>
  <conditionalFormatting sqref="D3:AH3">
    <cfRule type="cellIs" dxfId="1445" priority="1" operator="equal">
      <formula>"อา"</formula>
    </cfRule>
    <cfRule type="cellIs" dxfId="1444" priority="2" operator="equal">
      <formula>"อา"</formula>
    </cfRule>
    <cfRule type="cellIs" dxfId="1443" priority="3" operator="equal">
      <formula>"ส"</formula>
    </cfRule>
    <cfRule type="cellIs" dxfId="1442" priority="4" operator="equal">
      <formula>"ศ"</formula>
    </cfRule>
    <cfRule type="cellIs" dxfId="1441" priority="5" operator="equal">
      <formula>"พฤ"</formula>
    </cfRule>
    <cfRule type="cellIs" dxfId="1440" priority="6" operator="equal">
      <formula>"พ"</formula>
    </cfRule>
    <cfRule type="cellIs" dxfId="1439" priority="7" operator="equal">
      <formula>"อ"</formula>
    </cfRule>
    <cfRule type="cellIs" dxfId="1438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E996BA8-877C-478A-B479-866C8701427F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7C96EAB2-F89E-46A7-A004-97B987F3D3E1}">
          <x14:formula1>
            <xm:f>รายการ!$K$2:$K$37</xm:f>
          </x14:formula1>
          <xm:sqref>AO1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01311-B365-44AF-A05E-EF015C3CADE6}">
  <sheetPr codeName="Sheet19">
    <tabColor rgb="FF7030A0"/>
  </sheetPr>
  <dimension ref="A1:AR64"/>
  <sheetViews>
    <sheetView workbookViewId="0">
      <pane xSplit="2" ySplit="3" topLeftCell="Y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92" customWidth="1"/>
    <col min="2" max="2" width="30.375" style="92" customWidth="1"/>
    <col min="3" max="3" width="5.375" style="92" customWidth="1"/>
    <col min="4" max="34" width="3.625" style="92" customWidth="1"/>
    <col min="35" max="35" width="9" style="92"/>
    <col min="36" max="39" width="5.625" style="92" customWidth="1"/>
    <col min="40" max="40" width="9" style="92"/>
    <col min="41" max="41" width="22.5" style="92" customWidth="1"/>
    <col min="42" max="43" width="9" style="92"/>
    <col min="44" max="44" width="7.75" style="92" customWidth="1"/>
    <col min="45" max="16384" width="9" style="92"/>
  </cols>
  <sheetData>
    <row r="1" spans="1:44" ht="23.25" x14ac:dyDescent="0.35">
      <c r="A1" s="605" t="s">
        <v>28</v>
      </c>
      <c r="B1" s="605" t="s">
        <v>157</v>
      </c>
      <c r="C1" s="650" t="s">
        <v>159</v>
      </c>
      <c r="D1" s="651"/>
      <c r="E1" s="651"/>
      <c r="F1" s="651"/>
      <c r="G1" s="652">
        <f>ตั้งค่าเดือน!$C$11</f>
        <v>2</v>
      </c>
      <c r="H1" s="653"/>
      <c r="I1" s="658" t="s">
        <v>36</v>
      </c>
      <c r="J1" s="659"/>
      <c r="K1" s="660"/>
      <c r="L1" s="661" t="str">
        <f>ตั้งค่าเดือน!$B$11</f>
        <v>กุมภาพันธ์</v>
      </c>
      <c r="M1" s="652"/>
      <c r="N1" s="652"/>
      <c r="O1" s="652"/>
      <c r="P1" s="652"/>
      <c r="Q1" s="652"/>
      <c r="R1" s="653"/>
      <c r="S1" s="658" t="s">
        <v>158</v>
      </c>
      <c r="T1" s="660"/>
      <c r="U1" s="661">
        <f>ตั้งค่าเดือน!$D$11</f>
        <v>2566</v>
      </c>
      <c r="V1" s="652"/>
      <c r="W1" s="652"/>
      <c r="X1" s="653"/>
      <c r="Y1" s="667"/>
      <c r="Z1" s="668"/>
      <c r="AA1" s="668"/>
      <c r="AB1" s="668"/>
      <c r="AC1" s="668"/>
      <c r="AD1" s="668"/>
      <c r="AE1" s="668"/>
      <c r="AF1" s="668"/>
      <c r="AG1" s="668"/>
      <c r="AH1" s="669"/>
      <c r="AI1" s="670" t="s">
        <v>155</v>
      </c>
      <c r="AJ1" s="664" t="s">
        <v>80</v>
      </c>
      <c r="AK1" s="665"/>
      <c r="AL1" s="665"/>
      <c r="AM1" s="666"/>
      <c r="AN1" s="469" t="s">
        <v>179</v>
      </c>
      <c r="AO1" s="465" t="s">
        <v>177</v>
      </c>
      <c r="AP1" s="453" t="str">
        <f>_xlfn.IFNA(IF(VLOOKUP(AO1,รายการ!$K$1:$L$37,2,FALSE)="","",HYPERLINK("#" &amp; VLOOKUP(AO1,รายการ!$K$1:$L$37,2,FALSE)  &amp; "","คลิก")),"")</f>
        <v>คลิก</v>
      </c>
      <c r="AQ1" s="91"/>
      <c r="AR1" s="91"/>
    </row>
    <row r="2" spans="1:44" x14ac:dyDescent="0.35">
      <c r="A2" s="606"/>
      <c r="B2" s="606"/>
      <c r="C2" s="10" t="s">
        <v>50</v>
      </c>
      <c r="D2" s="96">
        <v>1</v>
      </c>
      <c r="E2" s="96">
        <f>D2+1</f>
        <v>2</v>
      </c>
      <c r="F2" s="96">
        <f t="shared" ref="F2:AG2" si="0">E2+1</f>
        <v>3</v>
      </c>
      <c r="G2" s="96">
        <f t="shared" si="0"/>
        <v>4</v>
      </c>
      <c r="H2" s="96">
        <f t="shared" si="0"/>
        <v>5</v>
      </c>
      <c r="I2" s="96">
        <f t="shared" si="0"/>
        <v>6</v>
      </c>
      <c r="J2" s="96">
        <f t="shared" si="0"/>
        <v>7</v>
      </c>
      <c r="K2" s="96">
        <f t="shared" si="0"/>
        <v>8</v>
      </c>
      <c r="L2" s="96">
        <f t="shared" si="0"/>
        <v>9</v>
      </c>
      <c r="M2" s="96">
        <f t="shared" si="0"/>
        <v>10</v>
      </c>
      <c r="N2" s="96">
        <f t="shared" si="0"/>
        <v>11</v>
      </c>
      <c r="O2" s="96">
        <f t="shared" si="0"/>
        <v>12</v>
      </c>
      <c r="P2" s="96">
        <f t="shared" si="0"/>
        <v>13</v>
      </c>
      <c r="Q2" s="96">
        <f t="shared" si="0"/>
        <v>14</v>
      </c>
      <c r="R2" s="96">
        <f t="shared" si="0"/>
        <v>15</v>
      </c>
      <c r="S2" s="96">
        <f t="shared" si="0"/>
        <v>16</v>
      </c>
      <c r="T2" s="96">
        <f t="shared" si="0"/>
        <v>17</v>
      </c>
      <c r="U2" s="96">
        <f t="shared" si="0"/>
        <v>18</v>
      </c>
      <c r="V2" s="96">
        <f t="shared" si="0"/>
        <v>19</v>
      </c>
      <c r="W2" s="96">
        <f t="shared" si="0"/>
        <v>20</v>
      </c>
      <c r="X2" s="96">
        <f t="shared" si="0"/>
        <v>21</v>
      </c>
      <c r="Y2" s="96">
        <f t="shared" si="0"/>
        <v>22</v>
      </c>
      <c r="Z2" s="96">
        <f t="shared" si="0"/>
        <v>23</v>
      </c>
      <c r="AA2" s="96">
        <f t="shared" si="0"/>
        <v>24</v>
      </c>
      <c r="AB2" s="96">
        <f t="shared" si="0"/>
        <v>25</v>
      </c>
      <c r="AC2" s="96">
        <f t="shared" si="0"/>
        <v>26</v>
      </c>
      <c r="AD2" s="96">
        <f t="shared" si="0"/>
        <v>27</v>
      </c>
      <c r="AE2" s="96">
        <f t="shared" si="0"/>
        <v>28</v>
      </c>
      <c r="AF2" s="96">
        <f t="shared" si="0"/>
        <v>29</v>
      </c>
      <c r="AG2" s="96">
        <f t="shared" si="0"/>
        <v>30</v>
      </c>
      <c r="AH2" s="96">
        <f>AG2+1</f>
        <v>31</v>
      </c>
      <c r="AI2" s="671"/>
      <c r="AJ2" s="662" t="str">
        <f>L1</f>
        <v>กุมภาพันธ์</v>
      </c>
      <c r="AK2" s="662"/>
      <c r="AL2" s="662"/>
      <c r="AM2" s="663"/>
      <c r="AN2" s="90"/>
      <c r="AO2" s="90"/>
      <c r="AP2" s="90"/>
      <c r="AQ2" s="91"/>
      <c r="AR2" s="91"/>
    </row>
    <row r="3" spans="1:44" ht="28.5" customHeight="1" x14ac:dyDescent="0.35">
      <c r="A3" s="657"/>
      <c r="B3" s="657"/>
      <c r="C3" s="10" t="s">
        <v>51</v>
      </c>
      <c r="D3" s="497" t="str">
        <f>IF(ปฏิทินการศึกษา!C13="","",ปฏิทินการศึกษา!C13)</f>
        <v>พ</v>
      </c>
      <c r="E3" s="497" t="str">
        <f>IF(ปฏิทินการศึกษา!D13="","",ปฏิทินการศึกษา!D13)</f>
        <v>พฤ</v>
      </c>
      <c r="F3" s="497" t="str">
        <f>IF(ปฏิทินการศึกษา!E13="","",ปฏิทินการศึกษา!E13)</f>
        <v>ศ</v>
      </c>
      <c r="G3" s="497" t="str">
        <f>IF(ปฏิทินการศึกษา!F13="","",ปฏิทินการศึกษา!F13)</f>
        <v/>
      </c>
      <c r="H3" s="497" t="str">
        <f>IF(ปฏิทินการศึกษา!G13="","",ปฏิทินการศึกษา!G13)</f>
        <v/>
      </c>
      <c r="I3" s="497" t="str">
        <f>IF(ปฏิทินการศึกษา!H13="","",ปฏิทินการศึกษา!H13)</f>
        <v>จ</v>
      </c>
      <c r="J3" s="497" t="str">
        <f>IF(ปฏิทินการศึกษา!I13="","",ปฏิทินการศึกษา!I13)</f>
        <v>อ</v>
      </c>
      <c r="K3" s="497" t="str">
        <f>IF(ปฏิทินการศึกษา!J13="","",ปฏิทินการศึกษา!J13)</f>
        <v>พ</v>
      </c>
      <c r="L3" s="497" t="str">
        <f>IF(ปฏิทินการศึกษา!K13="","",ปฏิทินการศึกษา!K13)</f>
        <v>พฤ</v>
      </c>
      <c r="M3" s="497" t="str">
        <f>IF(ปฏิทินการศึกษา!L13="","",ปฏิทินการศึกษา!L13)</f>
        <v>ศ</v>
      </c>
      <c r="N3" s="497" t="str">
        <f>IF(ปฏิทินการศึกษา!M13="","",ปฏิทินการศึกษา!M13)</f>
        <v/>
      </c>
      <c r="O3" s="497" t="str">
        <f>IF(ปฏิทินการศึกษา!N13="","",ปฏิทินการศึกษา!N13)</f>
        <v/>
      </c>
      <c r="P3" s="497" t="str">
        <f>IF(ปฏิทินการศึกษา!O13="","",ปฏิทินการศึกษา!O13)</f>
        <v>จ</v>
      </c>
      <c r="Q3" s="497" t="str">
        <f>IF(ปฏิทินการศึกษา!P13="","",ปฏิทินการศึกษา!P13)</f>
        <v>อ</v>
      </c>
      <c r="R3" s="497" t="str">
        <f>IF(ปฏิทินการศึกษา!Q13="","",ปฏิทินการศึกษา!Q13)</f>
        <v>พ</v>
      </c>
      <c r="S3" s="497" t="str">
        <f>IF(ปฏิทินการศึกษา!R13="","",ปฏิทินการศึกษา!R13)</f>
        <v>พฤ</v>
      </c>
      <c r="T3" s="497" t="str">
        <f>IF(ปฏิทินการศึกษา!S13="","",ปฏิทินการศึกษา!S13)</f>
        <v>ศ</v>
      </c>
      <c r="U3" s="497" t="str">
        <f>IF(ปฏิทินการศึกษา!T13="","",ปฏิทินการศึกษา!T13)</f>
        <v/>
      </c>
      <c r="V3" s="497" t="str">
        <f>IF(ปฏิทินการศึกษา!U13="","",ปฏิทินการศึกษา!U13)</f>
        <v/>
      </c>
      <c r="W3" s="497" t="str">
        <f>IF(ปฏิทินการศึกษา!V13="","",ปฏิทินการศึกษา!V13)</f>
        <v>จ</v>
      </c>
      <c r="X3" s="497" t="str">
        <f>IF(ปฏิทินการศึกษา!W13="","",ปฏิทินการศึกษา!W13)</f>
        <v>อ</v>
      </c>
      <c r="Y3" s="497" t="str">
        <f>IF(ปฏิทินการศึกษา!X13="","",ปฏิทินการศึกษา!X13)</f>
        <v>พ</v>
      </c>
      <c r="Z3" s="497" t="str">
        <f>IF(ปฏิทินการศึกษา!Y13="","",ปฏิทินการศึกษา!Y13)</f>
        <v>พฤ</v>
      </c>
      <c r="AA3" s="497" t="str">
        <f>IF(ปฏิทินการศึกษา!Z13="","",ปฏิทินการศึกษา!Z13)</f>
        <v>ศ</v>
      </c>
      <c r="AB3" s="497" t="str">
        <f>IF(ปฏิทินการศึกษา!AA13="","",ปฏิทินการศึกษา!AA13)</f>
        <v/>
      </c>
      <c r="AC3" s="497" t="str">
        <f>IF(ปฏิทินการศึกษา!AB13="","",ปฏิทินการศึกษา!AB13)</f>
        <v/>
      </c>
      <c r="AD3" s="497" t="str">
        <f>IF(ปฏิทินการศึกษา!AC13="","",ปฏิทินการศึกษา!AC13)</f>
        <v>จ</v>
      </c>
      <c r="AE3" s="497" t="str">
        <f>IF(ปฏิทินการศึกษา!AD13="","",ปฏิทินการศึกษา!AD13)</f>
        <v>อ</v>
      </c>
      <c r="AF3" s="497" t="str">
        <f>IF(ปฏิทินการศึกษา!AE13="","",ปฏิทินการศึกษา!AE13)</f>
        <v/>
      </c>
      <c r="AG3" s="497" t="str">
        <f>IF(ปฏิทินการศึกษา!AF13="","",ปฏิทินการศึกษา!AF13)</f>
        <v/>
      </c>
      <c r="AH3" s="497" t="str">
        <f>IF(ปฏิทินการศึกษา!AG13="","",ปฏิทินการศึกษา!AG13)</f>
        <v/>
      </c>
      <c r="AI3" s="94">
        <f>COUNTA(D3:AH3)-COUNTIF(D3:AH3,"")</f>
        <v>20</v>
      </c>
      <c r="AJ3" s="21" t="s">
        <v>79</v>
      </c>
      <c r="AK3" s="22" t="s">
        <v>76</v>
      </c>
      <c r="AL3" s="23" t="s">
        <v>77</v>
      </c>
      <c r="AM3" s="24" t="s">
        <v>78</v>
      </c>
      <c r="AN3" s="90"/>
      <c r="AO3" s="90"/>
      <c r="AP3" s="90"/>
      <c r="AQ3" s="91"/>
      <c r="AR3" s="91"/>
    </row>
    <row r="4" spans="1:44" x14ac:dyDescent="0.35">
      <c r="A4" s="97">
        <f>ข้อมูลนักเรียน!$D3</f>
        <v>1</v>
      </c>
      <c r="B4" s="93" t="str">
        <f>IF(ข้อมูลนักเรียน!H3="","",ข้อมูลนักเรียน!G3&amp;ข้อมูลนักเรียน!H3&amp; "  " &amp; ข้อมูลนักเรียน!I3)</f>
        <v/>
      </c>
      <c r="C4" s="65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95" t="str">
        <f>IF(B4="","",COUNTIF(D4:AH4,"/"))</f>
        <v/>
      </c>
      <c r="AJ4" s="28" t="str">
        <f>IF(B4="","",COUNTIF(D4:AH4,"/"))</f>
        <v/>
      </c>
      <c r="AK4" s="28" t="str">
        <f>IF(B4="","",COUNTIF(D4:AH4,"ป"))</f>
        <v/>
      </c>
      <c r="AL4" s="28" t="str">
        <f>IF(B4="","",COUNTIF(D4:AH4,"ล"))</f>
        <v/>
      </c>
      <c r="AM4" s="28" t="str">
        <f>IF(B4="","",COUNTIF(D4:AH4,"ข"))</f>
        <v/>
      </c>
      <c r="AN4" s="90"/>
      <c r="AO4" s="90"/>
      <c r="AP4" s="90"/>
      <c r="AQ4" s="91"/>
      <c r="AR4" s="91"/>
    </row>
    <row r="5" spans="1:44" x14ac:dyDescent="0.35">
      <c r="A5" s="97">
        <f>ข้อมูลนักเรียน!$D4</f>
        <v>2</v>
      </c>
      <c r="B5" s="93" t="str">
        <f>IF(ข้อมูลนักเรียน!H4="","",ข้อมูลนักเรียน!G4&amp;ข้อมูลนักเรียน!H4&amp; "  " &amp; ข้อมูลนักเรียน!I4)</f>
        <v/>
      </c>
      <c r="C5" s="655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95" t="str">
        <f t="shared" ref="AI5:AI63" si="1">IF(B5="","",COUNTIF(D5:AH5,"/"))</f>
        <v/>
      </c>
      <c r="AJ5" s="28" t="str">
        <f t="shared" ref="AJ5:AJ63" si="2">IF(B5="","",COUNTIF(D5:AH5,"/"))</f>
        <v/>
      </c>
      <c r="AK5" s="28" t="str">
        <f t="shared" ref="AK5:AK63" si="3">IF(B5="","",COUNTIF(D5:AH5,"ป"))</f>
        <v/>
      </c>
      <c r="AL5" s="28" t="str">
        <f t="shared" ref="AL5:AL63" si="4">IF(B5="","",COUNTIF(D5:AH5,"ล"))</f>
        <v/>
      </c>
      <c r="AM5" s="28" t="str">
        <f t="shared" ref="AM5:AM63" si="5">IF(B5="","",COUNTIF(D5:AH5,"ข"))</f>
        <v/>
      </c>
      <c r="AN5" s="90"/>
      <c r="AO5" s="90"/>
      <c r="AP5" s="90"/>
      <c r="AQ5" s="91"/>
      <c r="AR5" s="91"/>
    </row>
    <row r="6" spans="1:44" x14ac:dyDescent="0.35">
      <c r="A6" s="97">
        <f>ข้อมูลนักเรียน!$D5</f>
        <v>3</v>
      </c>
      <c r="B6" s="93" t="str">
        <f>IF(ข้อมูลนักเรียน!H5="","",ข้อมูลนักเรียน!G5&amp;ข้อมูลนักเรียน!H5&amp; "  " &amp; ข้อมูลนักเรียน!I5)</f>
        <v/>
      </c>
      <c r="C6" s="655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95" t="str">
        <f t="shared" si="1"/>
        <v/>
      </c>
      <c r="AJ6" s="28" t="str">
        <f t="shared" si="2"/>
        <v/>
      </c>
      <c r="AK6" s="28" t="str">
        <f t="shared" si="3"/>
        <v/>
      </c>
      <c r="AL6" s="28" t="str">
        <f t="shared" si="4"/>
        <v/>
      </c>
      <c r="AM6" s="28" t="str">
        <f t="shared" si="5"/>
        <v/>
      </c>
      <c r="AN6" s="90"/>
      <c r="AO6" s="90"/>
      <c r="AP6" s="90"/>
      <c r="AQ6" s="91"/>
      <c r="AR6" s="91"/>
    </row>
    <row r="7" spans="1:44" x14ac:dyDescent="0.35">
      <c r="A7" s="97">
        <f>ข้อมูลนักเรียน!$D6</f>
        <v>4</v>
      </c>
      <c r="B7" s="93" t="str">
        <f>IF(ข้อมูลนักเรียน!H6="","",ข้อมูลนักเรียน!G6&amp;ข้อมูลนักเรียน!H6&amp; "  " &amp; ข้อมูลนักเรียน!I6)</f>
        <v/>
      </c>
      <c r="C7" s="655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95" t="str">
        <f t="shared" si="1"/>
        <v/>
      </c>
      <c r="AJ7" s="28" t="str">
        <f t="shared" si="2"/>
        <v/>
      </c>
      <c r="AK7" s="28" t="str">
        <f t="shared" si="3"/>
        <v/>
      </c>
      <c r="AL7" s="28" t="str">
        <f t="shared" si="4"/>
        <v/>
      </c>
      <c r="AM7" s="28" t="str">
        <f t="shared" si="5"/>
        <v/>
      </c>
      <c r="AN7" s="90"/>
      <c r="AO7" s="90"/>
      <c r="AP7" s="90"/>
      <c r="AQ7" s="91"/>
      <c r="AR7" s="91"/>
    </row>
    <row r="8" spans="1:44" x14ac:dyDescent="0.35">
      <c r="A8" s="97">
        <f>ข้อมูลนักเรียน!$D7</f>
        <v>5</v>
      </c>
      <c r="B8" s="93" t="str">
        <f>IF(ข้อมูลนักเรียน!H7="","",ข้อมูลนักเรียน!G7&amp;ข้อมูลนักเรียน!H7&amp; "  " &amp; ข้อมูลนักเรียน!I7)</f>
        <v/>
      </c>
      <c r="C8" s="65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95" t="str">
        <f t="shared" si="1"/>
        <v/>
      </c>
      <c r="AJ8" s="28" t="str">
        <f t="shared" si="2"/>
        <v/>
      </c>
      <c r="AK8" s="28" t="str">
        <f t="shared" si="3"/>
        <v/>
      </c>
      <c r="AL8" s="28" t="str">
        <f t="shared" si="4"/>
        <v/>
      </c>
      <c r="AM8" s="28" t="str">
        <f t="shared" si="5"/>
        <v/>
      </c>
      <c r="AN8" s="90"/>
      <c r="AO8" s="90"/>
      <c r="AP8" s="90"/>
      <c r="AQ8" s="91"/>
      <c r="AR8" s="91"/>
    </row>
    <row r="9" spans="1:44" x14ac:dyDescent="0.35">
      <c r="A9" s="97">
        <f>ข้อมูลนักเรียน!$D8</f>
        <v>6</v>
      </c>
      <c r="B9" s="93" t="str">
        <f>IF(ข้อมูลนักเรียน!H8="","",ข้อมูลนักเรียน!G8&amp;ข้อมูลนักเรียน!H8&amp; "  " &amp; ข้อมูลนักเรียน!I8)</f>
        <v/>
      </c>
      <c r="C9" s="65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95" t="str">
        <f t="shared" si="1"/>
        <v/>
      </c>
      <c r="AJ9" s="28" t="str">
        <f t="shared" si="2"/>
        <v/>
      </c>
      <c r="AK9" s="28" t="str">
        <f t="shared" si="3"/>
        <v/>
      </c>
      <c r="AL9" s="28" t="str">
        <f t="shared" si="4"/>
        <v/>
      </c>
      <c r="AM9" s="28" t="str">
        <f t="shared" si="5"/>
        <v/>
      </c>
      <c r="AN9" s="90"/>
      <c r="AO9" s="90"/>
      <c r="AP9" s="90"/>
      <c r="AQ9" s="91"/>
      <c r="AR9" s="91"/>
    </row>
    <row r="10" spans="1:44" x14ac:dyDescent="0.35">
      <c r="A10" s="97">
        <f>ข้อมูลนักเรียน!$D9</f>
        <v>7</v>
      </c>
      <c r="B10" s="93" t="str">
        <f>IF(ข้อมูลนักเรียน!H9="","",ข้อมูลนักเรียน!G9&amp;ข้อมูลนักเรียน!H9&amp; "  " &amp; ข้อมูลนักเรียน!I9)</f>
        <v/>
      </c>
      <c r="C10" s="655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95" t="str">
        <f t="shared" si="1"/>
        <v/>
      </c>
      <c r="AJ10" s="28" t="str">
        <f t="shared" si="2"/>
        <v/>
      </c>
      <c r="AK10" s="28" t="str">
        <f t="shared" si="3"/>
        <v/>
      </c>
      <c r="AL10" s="28" t="str">
        <f t="shared" si="4"/>
        <v/>
      </c>
      <c r="AM10" s="28" t="str">
        <f t="shared" si="5"/>
        <v/>
      </c>
      <c r="AN10" s="90"/>
      <c r="AO10" s="90"/>
      <c r="AP10" s="90"/>
      <c r="AQ10" s="91"/>
      <c r="AR10" s="91"/>
    </row>
    <row r="11" spans="1:44" x14ac:dyDescent="0.35">
      <c r="A11" s="97">
        <f>ข้อมูลนักเรียน!$D10</f>
        <v>8</v>
      </c>
      <c r="B11" s="93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1" s="655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95" t="str">
        <f t="shared" si="1"/>
        <v/>
      </c>
      <c r="AJ11" s="28" t="str">
        <f t="shared" si="2"/>
        <v/>
      </c>
      <c r="AK11" s="28" t="str">
        <f t="shared" si="3"/>
        <v/>
      </c>
      <c r="AL11" s="28" t="str">
        <f t="shared" si="4"/>
        <v/>
      </c>
      <c r="AM11" s="28" t="str">
        <f t="shared" si="5"/>
        <v/>
      </c>
      <c r="AN11" s="90"/>
      <c r="AO11" s="90"/>
      <c r="AP11" s="90"/>
      <c r="AQ11" s="91"/>
      <c r="AR11" s="91"/>
    </row>
    <row r="12" spans="1:44" x14ac:dyDescent="0.35">
      <c r="A12" s="97">
        <f>ข้อมูลนักเรียน!$D11</f>
        <v>9</v>
      </c>
      <c r="B12" s="93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2" s="65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95" t="str">
        <f t="shared" si="1"/>
        <v/>
      </c>
      <c r="AJ12" s="28" t="str">
        <f t="shared" si="2"/>
        <v/>
      </c>
      <c r="AK12" s="28" t="str">
        <f t="shared" si="3"/>
        <v/>
      </c>
      <c r="AL12" s="28" t="str">
        <f t="shared" si="4"/>
        <v/>
      </c>
      <c r="AM12" s="28" t="str">
        <f t="shared" si="5"/>
        <v/>
      </c>
      <c r="AN12" s="90"/>
      <c r="AO12" s="90"/>
      <c r="AP12" s="90"/>
      <c r="AQ12" s="91"/>
      <c r="AR12" s="91"/>
    </row>
    <row r="13" spans="1:44" x14ac:dyDescent="0.35">
      <c r="A13" s="97">
        <f>ข้อมูลนักเรียน!$D12</f>
        <v>10</v>
      </c>
      <c r="B13" s="93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3" s="655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95" t="str">
        <f t="shared" si="1"/>
        <v/>
      </c>
      <c r="AJ13" s="28" t="str">
        <f t="shared" si="2"/>
        <v/>
      </c>
      <c r="AK13" s="28" t="str">
        <f t="shared" si="3"/>
        <v/>
      </c>
      <c r="AL13" s="28" t="str">
        <f t="shared" si="4"/>
        <v/>
      </c>
      <c r="AM13" s="28" t="str">
        <f t="shared" si="5"/>
        <v/>
      </c>
      <c r="AN13" s="90"/>
      <c r="AO13" s="90"/>
      <c r="AP13" s="90"/>
      <c r="AQ13" s="91"/>
      <c r="AR13" s="91"/>
    </row>
    <row r="14" spans="1:44" x14ac:dyDescent="0.35">
      <c r="A14" s="97">
        <f>ข้อมูลนักเรียน!$D13</f>
        <v>11</v>
      </c>
      <c r="B14" s="93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4" s="65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95" t="str">
        <f t="shared" si="1"/>
        <v/>
      </c>
      <c r="AJ14" s="28" t="str">
        <f t="shared" si="2"/>
        <v/>
      </c>
      <c r="AK14" s="28" t="str">
        <f t="shared" si="3"/>
        <v/>
      </c>
      <c r="AL14" s="28" t="str">
        <f t="shared" si="4"/>
        <v/>
      </c>
      <c r="AM14" s="28" t="str">
        <f t="shared" si="5"/>
        <v/>
      </c>
      <c r="AN14" s="90"/>
      <c r="AO14" s="90"/>
      <c r="AP14" s="90"/>
      <c r="AQ14" s="91"/>
      <c r="AR14" s="91"/>
    </row>
    <row r="15" spans="1:44" x14ac:dyDescent="0.35">
      <c r="A15" s="97">
        <f>ข้อมูลนักเรียน!$D14</f>
        <v>12</v>
      </c>
      <c r="B15" s="93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5" s="65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95" t="str">
        <f t="shared" si="1"/>
        <v/>
      </c>
      <c r="AJ15" s="28" t="str">
        <f t="shared" si="2"/>
        <v/>
      </c>
      <c r="AK15" s="28" t="str">
        <f t="shared" si="3"/>
        <v/>
      </c>
      <c r="AL15" s="28" t="str">
        <f t="shared" si="4"/>
        <v/>
      </c>
      <c r="AM15" s="28" t="str">
        <f t="shared" si="5"/>
        <v/>
      </c>
      <c r="AN15" s="90"/>
      <c r="AO15" s="90"/>
      <c r="AP15" s="90"/>
      <c r="AQ15" s="91"/>
      <c r="AR15" s="91"/>
    </row>
    <row r="16" spans="1:44" x14ac:dyDescent="0.35">
      <c r="A16" s="97">
        <f>ข้อมูลนักเรียน!$D15</f>
        <v>13</v>
      </c>
      <c r="B16" s="93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6" s="655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95" t="str">
        <f t="shared" si="1"/>
        <v/>
      </c>
      <c r="AJ16" s="28" t="str">
        <f t="shared" si="2"/>
        <v/>
      </c>
      <c r="AK16" s="28" t="str">
        <f t="shared" si="3"/>
        <v/>
      </c>
      <c r="AL16" s="28" t="str">
        <f t="shared" si="4"/>
        <v/>
      </c>
      <c r="AM16" s="28" t="str">
        <f t="shared" si="5"/>
        <v/>
      </c>
      <c r="AN16" s="90"/>
      <c r="AO16" s="90"/>
      <c r="AP16" s="90"/>
      <c r="AQ16" s="91"/>
      <c r="AR16" s="91"/>
    </row>
    <row r="17" spans="1:44" x14ac:dyDescent="0.35">
      <c r="A17" s="97">
        <f>ข้อมูลนักเรียน!$D16</f>
        <v>14</v>
      </c>
      <c r="B17" s="93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7" s="655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95" t="str">
        <f t="shared" si="1"/>
        <v/>
      </c>
      <c r="AJ17" s="28" t="str">
        <f t="shared" si="2"/>
        <v/>
      </c>
      <c r="AK17" s="28" t="str">
        <f t="shared" si="3"/>
        <v/>
      </c>
      <c r="AL17" s="28" t="str">
        <f t="shared" si="4"/>
        <v/>
      </c>
      <c r="AM17" s="28" t="str">
        <f t="shared" si="5"/>
        <v/>
      </c>
      <c r="AN17" s="90"/>
      <c r="AO17" s="90"/>
      <c r="AP17" s="90"/>
      <c r="AQ17" s="91"/>
      <c r="AR17" s="91"/>
    </row>
    <row r="18" spans="1:44" x14ac:dyDescent="0.35">
      <c r="A18" s="97">
        <f>ข้อมูลนักเรียน!$D17</f>
        <v>15</v>
      </c>
      <c r="B18" s="93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18" s="655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95" t="str">
        <f t="shared" si="1"/>
        <v/>
      </c>
      <c r="AJ18" s="28" t="str">
        <f t="shared" si="2"/>
        <v/>
      </c>
      <c r="AK18" s="28" t="str">
        <f t="shared" si="3"/>
        <v/>
      </c>
      <c r="AL18" s="28" t="str">
        <f t="shared" si="4"/>
        <v/>
      </c>
      <c r="AM18" s="28" t="str">
        <f t="shared" si="5"/>
        <v/>
      </c>
      <c r="AN18" s="90"/>
      <c r="AO18" s="90"/>
      <c r="AP18" s="90"/>
      <c r="AQ18" s="91"/>
      <c r="AR18" s="91"/>
    </row>
    <row r="19" spans="1:44" x14ac:dyDescent="0.35">
      <c r="A19" s="97">
        <f>ข้อมูลนักเรียน!$D18</f>
        <v>16</v>
      </c>
      <c r="B19" s="93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19" s="655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95" t="str">
        <f t="shared" si="1"/>
        <v/>
      </c>
      <c r="AJ19" s="28" t="str">
        <f t="shared" si="2"/>
        <v/>
      </c>
      <c r="AK19" s="28" t="str">
        <f t="shared" si="3"/>
        <v/>
      </c>
      <c r="AL19" s="28" t="str">
        <f t="shared" si="4"/>
        <v/>
      </c>
      <c r="AM19" s="28" t="str">
        <f t="shared" si="5"/>
        <v/>
      </c>
      <c r="AN19" s="90"/>
      <c r="AO19" s="90"/>
      <c r="AP19" s="90"/>
      <c r="AQ19" s="91"/>
      <c r="AR19" s="91"/>
    </row>
    <row r="20" spans="1:44" x14ac:dyDescent="0.35">
      <c r="A20" s="97">
        <f>ข้อมูลนักเรียน!$D19</f>
        <v>17</v>
      </c>
      <c r="B20" s="93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0" s="655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95" t="str">
        <f t="shared" si="1"/>
        <v/>
      </c>
      <c r="AJ20" s="28" t="str">
        <f t="shared" si="2"/>
        <v/>
      </c>
      <c r="AK20" s="28" t="str">
        <f t="shared" si="3"/>
        <v/>
      </c>
      <c r="AL20" s="28" t="str">
        <f t="shared" si="4"/>
        <v/>
      </c>
      <c r="AM20" s="28" t="str">
        <f t="shared" si="5"/>
        <v/>
      </c>
      <c r="AN20" s="90"/>
      <c r="AO20" s="90"/>
      <c r="AP20" s="90"/>
      <c r="AQ20" s="91"/>
      <c r="AR20" s="91"/>
    </row>
    <row r="21" spans="1:44" x14ac:dyDescent="0.35">
      <c r="A21" s="97">
        <f>ข้อมูลนักเรียน!$D20</f>
        <v>18</v>
      </c>
      <c r="B21" s="93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1" s="655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95" t="str">
        <f t="shared" si="1"/>
        <v/>
      </c>
      <c r="AJ21" s="28" t="str">
        <f t="shared" si="2"/>
        <v/>
      </c>
      <c r="AK21" s="28" t="str">
        <f t="shared" si="3"/>
        <v/>
      </c>
      <c r="AL21" s="28" t="str">
        <f t="shared" si="4"/>
        <v/>
      </c>
      <c r="AM21" s="28" t="str">
        <f t="shared" si="5"/>
        <v/>
      </c>
      <c r="AN21" s="90"/>
      <c r="AO21" s="90"/>
      <c r="AP21" s="90"/>
      <c r="AQ21" s="91"/>
      <c r="AR21" s="91"/>
    </row>
    <row r="22" spans="1:44" x14ac:dyDescent="0.35">
      <c r="A22" s="97">
        <f>ข้อมูลนักเรียน!$D21</f>
        <v>19</v>
      </c>
      <c r="B22" s="93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2" s="655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95" t="str">
        <f t="shared" si="1"/>
        <v/>
      </c>
      <c r="AJ22" s="28" t="str">
        <f t="shared" si="2"/>
        <v/>
      </c>
      <c r="AK22" s="28" t="str">
        <f t="shared" si="3"/>
        <v/>
      </c>
      <c r="AL22" s="28" t="str">
        <f t="shared" si="4"/>
        <v/>
      </c>
      <c r="AM22" s="28" t="str">
        <f t="shared" si="5"/>
        <v/>
      </c>
      <c r="AN22" s="90"/>
      <c r="AO22" s="90"/>
      <c r="AP22" s="90"/>
      <c r="AQ22" s="91"/>
      <c r="AR22" s="91"/>
    </row>
    <row r="23" spans="1:44" x14ac:dyDescent="0.35">
      <c r="A23" s="97">
        <f>ข้อมูลนักเรียน!$D22</f>
        <v>20</v>
      </c>
      <c r="B23" s="93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3" s="655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95" t="str">
        <f t="shared" si="1"/>
        <v/>
      </c>
      <c r="AJ23" s="28" t="str">
        <f t="shared" si="2"/>
        <v/>
      </c>
      <c r="AK23" s="28" t="str">
        <f t="shared" si="3"/>
        <v/>
      </c>
      <c r="AL23" s="28" t="str">
        <f t="shared" si="4"/>
        <v/>
      </c>
      <c r="AM23" s="28" t="str">
        <f t="shared" si="5"/>
        <v/>
      </c>
      <c r="AN23" s="90"/>
      <c r="AO23" s="90"/>
      <c r="AP23" s="90"/>
      <c r="AQ23" s="91"/>
      <c r="AR23" s="91"/>
    </row>
    <row r="24" spans="1:44" x14ac:dyDescent="0.35">
      <c r="A24" s="97">
        <f>ข้อมูลนักเรียน!$D23</f>
        <v>21</v>
      </c>
      <c r="B24" s="93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4" s="655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95" t="str">
        <f t="shared" si="1"/>
        <v/>
      </c>
      <c r="AJ24" s="28" t="str">
        <f t="shared" si="2"/>
        <v/>
      </c>
      <c r="AK24" s="28" t="str">
        <f t="shared" si="3"/>
        <v/>
      </c>
      <c r="AL24" s="28" t="str">
        <f t="shared" si="4"/>
        <v/>
      </c>
      <c r="AM24" s="28" t="str">
        <f t="shared" si="5"/>
        <v/>
      </c>
      <c r="AN24" s="90"/>
      <c r="AO24" s="90"/>
      <c r="AP24" s="90"/>
      <c r="AQ24" s="91"/>
      <c r="AR24" s="91"/>
    </row>
    <row r="25" spans="1:44" x14ac:dyDescent="0.35">
      <c r="A25" s="97">
        <f>ข้อมูลนักเรียน!$D24</f>
        <v>22</v>
      </c>
      <c r="B25" s="93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5" s="65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95" t="str">
        <f t="shared" si="1"/>
        <v/>
      </c>
      <c r="AJ25" s="28" t="str">
        <f t="shared" si="2"/>
        <v/>
      </c>
      <c r="AK25" s="28" t="str">
        <f t="shared" si="3"/>
        <v/>
      </c>
      <c r="AL25" s="28" t="str">
        <f t="shared" si="4"/>
        <v/>
      </c>
      <c r="AM25" s="28" t="str">
        <f t="shared" si="5"/>
        <v/>
      </c>
      <c r="AN25" s="90"/>
      <c r="AO25" s="90"/>
      <c r="AP25" s="90"/>
      <c r="AQ25" s="91"/>
      <c r="AR25" s="91"/>
    </row>
    <row r="26" spans="1:44" x14ac:dyDescent="0.35">
      <c r="A26" s="97">
        <f>ข้อมูลนักเรียน!$D25</f>
        <v>23</v>
      </c>
      <c r="B26" s="93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6" s="655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95" t="str">
        <f t="shared" si="1"/>
        <v/>
      </c>
      <c r="AJ26" s="28" t="str">
        <f t="shared" si="2"/>
        <v/>
      </c>
      <c r="AK26" s="28" t="str">
        <f t="shared" si="3"/>
        <v/>
      </c>
      <c r="AL26" s="28" t="str">
        <f t="shared" si="4"/>
        <v/>
      </c>
      <c r="AM26" s="28" t="str">
        <f t="shared" si="5"/>
        <v/>
      </c>
      <c r="AN26" s="90"/>
      <c r="AO26" s="90"/>
      <c r="AP26" s="90"/>
      <c r="AQ26" s="91"/>
      <c r="AR26" s="91"/>
    </row>
    <row r="27" spans="1:44" x14ac:dyDescent="0.35">
      <c r="A27" s="97">
        <f>ข้อมูลนักเรียน!$D26</f>
        <v>24</v>
      </c>
      <c r="B27" s="93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7" s="655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95" t="str">
        <f t="shared" si="1"/>
        <v/>
      </c>
      <c r="AJ27" s="28" t="str">
        <f t="shared" si="2"/>
        <v/>
      </c>
      <c r="AK27" s="28" t="str">
        <f t="shared" si="3"/>
        <v/>
      </c>
      <c r="AL27" s="28" t="str">
        <f t="shared" si="4"/>
        <v/>
      </c>
      <c r="AM27" s="28" t="str">
        <f t="shared" si="5"/>
        <v/>
      </c>
      <c r="AN27" s="90"/>
      <c r="AO27" s="90"/>
      <c r="AP27" s="90"/>
      <c r="AQ27" s="91"/>
      <c r="AR27" s="91"/>
    </row>
    <row r="28" spans="1:44" x14ac:dyDescent="0.35">
      <c r="A28" s="97">
        <f>ข้อมูลนักเรียน!$D27</f>
        <v>25</v>
      </c>
      <c r="B28" s="93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28" s="655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95" t="str">
        <f t="shared" si="1"/>
        <v/>
      </c>
      <c r="AJ28" s="28" t="str">
        <f t="shared" si="2"/>
        <v/>
      </c>
      <c r="AK28" s="28" t="str">
        <f t="shared" si="3"/>
        <v/>
      </c>
      <c r="AL28" s="28" t="str">
        <f t="shared" si="4"/>
        <v/>
      </c>
      <c r="AM28" s="28" t="str">
        <f t="shared" si="5"/>
        <v/>
      </c>
      <c r="AN28" s="90"/>
      <c r="AO28" s="90"/>
      <c r="AP28" s="90"/>
      <c r="AQ28" s="91"/>
      <c r="AR28" s="91"/>
    </row>
    <row r="29" spans="1:44" x14ac:dyDescent="0.35">
      <c r="A29" s="97">
        <f>ข้อมูลนักเรียน!$D28</f>
        <v>26</v>
      </c>
      <c r="B29" s="93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29" s="65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95" t="str">
        <f t="shared" si="1"/>
        <v/>
      </c>
      <c r="AJ29" s="28" t="str">
        <f t="shared" si="2"/>
        <v/>
      </c>
      <c r="AK29" s="28" t="str">
        <f t="shared" si="3"/>
        <v/>
      </c>
      <c r="AL29" s="28" t="str">
        <f t="shared" si="4"/>
        <v/>
      </c>
      <c r="AM29" s="28" t="str">
        <f t="shared" si="5"/>
        <v/>
      </c>
      <c r="AN29" s="90"/>
      <c r="AO29" s="90"/>
      <c r="AP29" s="90"/>
      <c r="AQ29" s="91"/>
      <c r="AR29" s="91"/>
    </row>
    <row r="30" spans="1:44" x14ac:dyDescent="0.35">
      <c r="A30" s="97">
        <f>ข้อมูลนักเรียน!$D29</f>
        <v>27</v>
      </c>
      <c r="B30" s="93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0" s="65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95" t="str">
        <f t="shared" si="1"/>
        <v/>
      </c>
      <c r="AJ30" s="28" t="str">
        <f t="shared" si="2"/>
        <v/>
      </c>
      <c r="AK30" s="28" t="str">
        <f t="shared" si="3"/>
        <v/>
      </c>
      <c r="AL30" s="28" t="str">
        <f t="shared" si="4"/>
        <v/>
      </c>
      <c r="AM30" s="28" t="str">
        <f t="shared" si="5"/>
        <v/>
      </c>
      <c r="AN30" s="90"/>
      <c r="AO30" s="90"/>
      <c r="AP30" s="90"/>
      <c r="AQ30" s="91"/>
      <c r="AR30" s="91"/>
    </row>
    <row r="31" spans="1:44" x14ac:dyDescent="0.35">
      <c r="A31" s="97">
        <f>ข้อมูลนักเรียน!$D30</f>
        <v>28</v>
      </c>
      <c r="B31" s="93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1" s="655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95" t="str">
        <f t="shared" si="1"/>
        <v/>
      </c>
      <c r="AJ31" s="28" t="str">
        <f t="shared" si="2"/>
        <v/>
      </c>
      <c r="AK31" s="28" t="str">
        <f t="shared" si="3"/>
        <v/>
      </c>
      <c r="AL31" s="28" t="str">
        <f t="shared" si="4"/>
        <v/>
      </c>
      <c r="AM31" s="28" t="str">
        <f t="shared" si="5"/>
        <v/>
      </c>
      <c r="AN31" s="90"/>
      <c r="AO31" s="90"/>
      <c r="AP31" s="90"/>
      <c r="AQ31" s="91"/>
      <c r="AR31" s="91"/>
    </row>
    <row r="32" spans="1:44" x14ac:dyDescent="0.35">
      <c r="A32" s="97">
        <f>ข้อมูลนักเรียน!$D31</f>
        <v>29</v>
      </c>
      <c r="B32" s="93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2" s="655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95" t="str">
        <f t="shared" si="1"/>
        <v/>
      </c>
      <c r="AJ32" s="28" t="str">
        <f t="shared" si="2"/>
        <v/>
      </c>
      <c r="AK32" s="28" t="str">
        <f t="shared" si="3"/>
        <v/>
      </c>
      <c r="AL32" s="28" t="str">
        <f t="shared" si="4"/>
        <v/>
      </c>
      <c r="AM32" s="28" t="str">
        <f t="shared" si="5"/>
        <v/>
      </c>
      <c r="AN32" s="90"/>
      <c r="AO32" s="90"/>
      <c r="AP32" s="90"/>
      <c r="AQ32" s="91"/>
      <c r="AR32" s="91"/>
    </row>
    <row r="33" spans="1:44" x14ac:dyDescent="0.35">
      <c r="A33" s="97">
        <f>ข้อมูลนักเรียน!$D32</f>
        <v>30</v>
      </c>
      <c r="B33" s="93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3" s="655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95" t="str">
        <f t="shared" si="1"/>
        <v/>
      </c>
      <c r="AJ33" s="28" t="str">
        <f t="shared" si="2"/>
        <v/>
      </c>
      <c r="AK33" s="28" t="str">
        <f t="shared" si="3"/>
        <v/>
      </c>
      <c r="AL33" s="28" t="str">
        <f t="shared" si="4"/>
        <v/>
      </c>
      <c r="AM33" s="28" t="str">
        <f t="shared" si="5"/>
        <v/>
      </c>
      <c r="AN33" s="90"/>
      <c r="AO33" s="90"/>
      <c r="AP33" s="90"/>
      <c r="AQ33" s="91"/>
      <c r="AR33" s="91"/>
    </row>
    <row r="34" spans="1:44" x14ac:dyDescent="0.35">
      <c r="A34" s="97">
        <f>ข้อมูลนักเรียน!$D33</f>
        <v>31</v>
      </c>
      <c r="B34" s="93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4" s="655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95" t="str">
        <f t="shared" si="1"/>
        <v/>
      </c>
      <c r="AJ34" s="28" t="str">
        <f t="shared" si="2"/>
        <v/>
      </c>
      <c r="AK34" s="28" t="str">
        <f t="shared" si="3"/>
        <v/>
      </c>
      <c r="AL34" s="28" t="str">
        <f t="shared" si="4"/>
        <v/>
      </c>
      <c r="AM34" s="28" t="str">
        <f t="shared" si="5"/>
        <v/>
      </c>
      <c r="AN34" s="90"/>
      <c r="AO34" s="90"/>
      <c r="AP34" s="90"/>
      <c r="AQ34" s="91"/>
      <c r="AR34" s="91"/>
    </row>
    <row r="35" spans="1:44" x14ac:dyDescent="0.35">
      <c r="A35" s="97">
        <f>ข้อมูลนักเรียน!$D34</f>
        <v>32</v>
      </c>
      <c r="B35" s="93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5" s="655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95" t="str">
        <f t="shared" si="1"/>
        <v/>
      </c>
      <c r="AJ35" s="28" t="str">
        <f t="shared" si="2"/>
        <v/>
      </c>
      <c r="AK35" s="28" t="str">
        <f t="shared" si="3"/>
        <v/>
      </c>
      <c r="AL35" s="28" t="str">
        <f t="shared" si="4"/>
        <v/>
      </c>
      <c r="AM35" s="28" t="str">
        <f t="shared" si="5"/>
        <v/>
      </c>
      <c r="AN35" s="90"/>
      <c r="AO35" s="90"/>
      <c r="AP35" s="90"/>
      <c r="AQ35" s="91"/>
      <c r="AR35" s="91"/>
    </row>
    <row r="36" spans="1:44" x14ac:dyDescent="0.35">
      <c r="A36" s="97">
        <f>ข้อมูลนักเรียน!$D35</f>
        <v>33</v>
      </c>
      <c r="B36" s="93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6" s="655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95" t="str">
        <f t="shared" si="1"/>
        <v/>
      </c>
      <c r="AJ36" s="28" t="str">
        <f t="shared" si="2"/>
        <v/>
      </c>
      <c r="AK36" s="28" t="str">
        <f t="shared" si="3"/>
        <v/>
      </c>
      <c r="AL36" s="28" t="str">
        <f t="shared" si="4"/>
        <v/>
      </c>
      <c r="AM36" s="28" t="str">
        <f t="shared" si="5"/>
        <v/>
      </c>
      <c r="AN36" s="90"/>
      <c r="AO36" s="90"/>
      <c r="AP36" s="90"/>
      <c r="AQ36" s="91"/>
      <c r="AR36" s="91"/>
    </row>
    <row r="37" spans="1:44" x14ac:dyDescent="0.35">
      <c r="A37" s="97">
        <f>ข้อมูลนักเรียน!$D36</f>
        <v>34</v>
      </c>
      <c r="B37" s="93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7" s="655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95" t="str">
        <f t="shared" si="1"/>
        <v/>
      </c>
      <c r="AJ37" s="28" t="str">
        <f t="shared" si="2"/>
        <v/>
      </c>
      <c r="AK37" s="28" t="str">
        <f t="shared" si="3"/>
        <v/>
      </c>
      <c r="AL37" s="28" t="str">
        <f t="shared" si="4"/>
        <v/>
      </c>
      <c r="AM37" s="28" t="str">
        <f t="shared" si="5"/>
        <v/>
      </c>
      <c r="AN37" s="90"/>
      <c r="AO37" s="90"/>
      <c r="AP37" s="90"/>
      <c r="AQ37" s="91"/>
      <c r="AR37" s="91"/>
    </row>
    <row r="38" spans="1:44" x14ac:dyDescent="0.35">
      <c r="A38" s="97">
        <f>ข้อมูลนักเรียน!$D37</f>
        <v>35</v>
      </c>
      <c r="B38" s="93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38" s="65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95" t="str">
        <f t="shared" si="1"/>
        <v/>
      </c>
      <c r="AJ38" s="28" t="str">
        <f t="shared" si="2"/>
        <v/>
      </c>
      <c r="AK38" s="28" t="str">
        <f t="shared" si="3"/>
        <v/>
      </c>
      <c r="AL38" s="28" t="str">
        <f t="shared" si="4"/>
        <v/>
      </c>
      <c r="AM38" s="28" t="str">
        <f t="shared" si="5"/>
        <v/>
      </c>
      <c r="AN38" s="90"/>
      <c r="AO38" s="90"/>
      <c r="AP38" s="90"/>
      <c r="AQ38" s="91"/>
      <c r="AR38" s="91"/>
    </row>
    <row r="39" spans="1:44" x14ac:dyDescent="0.35">
      <c r="A39" s="97">
        <f>ข้อมูลนักเรียน!$D38</f>
        <v>36</v>
      </c>
      <c r="B39" s="93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39" s="65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95" t="str">
        <f t="shared" si="1"/>
        <v/>
      </c>
      <c r="AJ39" s="28" t="str">
        <f t="shared" si="2"/>
        <v/>
      </c>
      <c r="AK39" s="28" t="str">
        <f t="shared" si="3"/>
        <v/>
      </c>
      <c r="AL39" s="28" t="str">
        <f t="shared" si="4"/>
        <v/>
      </c>
      <c r="AM39" s="28" t="str">
        <f t="shared" si="5"/>
        <v/>
      </c>
      <c r="AN39" s="90"/>
      <c r="AO39" s="90"/>
      <c r="AP39" s="90"/>
      <c r="AQ39" s="91"/>
      <c r="AR39" s="91"/>
    </row>
    <row r="40" spans="1:44" x14ac:dyDescent="0.35">
      <c r="A40" s="97">
        <f>ข้อมูลนักเรียน!$D39</f>
        <v>37</v>
      </c>
      <c r="B40" s="93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0" s="65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95" t="str">
        <f t="shared" si="1"/>
        <v/>
      </c>
      <c r="AJ40" s="28" t="str">
        <f t="shared" si="2"/>
        <v/>
      </c>
      <c r="AK40" s="28" t="str">
        <f t="shared" si="3"/>
        <v/>
      </c>
      <c r="AL40" s="28" t="str">
        <f t="shared" si="4"/>
        <v/>
      </c>
      <c r="AM40" s="28" t="str">
        <f t="shared" si="5"/>
        <v/>
      </c>
      <c r="AN40" s="90"/>
      <c r="AO40" s="90"/>
      <c r="AP40" s="90"/>
      <c r="AQ40" s="91"/>
      <c r="AR40" s="91"/>
    </row>
    <row r="41" spans="1:44" x14ac:dyDescent="0.35">
      <c r="A41" s="97">
        <f>ข้อมูลนักเรียน!$D40</f>
        <v>38</v>
      </c>
      <c r="B41" s="93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1" s="65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95" t="str">
        <f t="shared" si="1"/>
        <v/>
      </c>
      <c r="AJ41" s="28" t="str">
        <f t="shared" si="2"/>
        <v/>
      </c>
      <c r="AK41" s="28" t="str">
        <f t="shared" si="3"/>
        <v/>
      </c>
      <c r="AL41" s="28" t="str">
        <f t="shared" si="4"/>
        <v/>
      </c>
      <c r="AM41" s="28" t="str">
        <f t="shared" si="5"/>
        <v/>
      </c>
      <c r="AN41" s="90"/>
      <c r="AO41" s="90"/>
      <c r="AP41" s="90"/>
      <c r="AQ41" s="91"/>
      <c r="AR41" s="91"/>
    </row>
    <row r="42" spans="1:44" x14ac:dyDescent="0.35">
      <c r="A42" s="97">
        <f>ข้อมูลนักเรียน!$D41</f>
        <v>39</v>
      </c>
      <c r="B42" s="93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2" s="65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95" t="str">
        <f t="shared" si="1"/>
        <v/>
      </c>
      <c r="AJ42" s="28" t="str">
        <f t="shared" si="2"/>
        <v/>
      </c>
      <c r="AK42" s="28" t="str">
        <f t="shared" si="3"/>
        <v/>
      </c>
      <c r="AL42" s="28" t="str">
        <f t="shared" si="4"/>
        <v/>
      </c>
      <c r="AM42" s="28" t="str">
        <f t="shared" si="5"/>
        <v/>
      </c>
      <c r="AN42" s="90"/>
      <c r="AO42" s="90"/>
      <c r="AP42" s="90"/>
      <c r="AQ42" s="91"/>
      <c r="AR42" s="91"/>
    </row>
    <row r="43" spans="1:44" x14ac:dyDescent="0.35">
      <c r="A43" s="97">
        <f>ข้อมูลนักเรียน!$D42</f>
        <v>40</v>
      </c>
      <c r="B43" s="93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3" s="65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95" t="str">
        <f t="shared" si="1"/>
        <v/>
      </c>
      <c r="AJ43" s="28" t="str">
        <f t="shared" si="2"/>
        <v/>
      </c>
      <c r="AK43" s="28" t="str">
        <f t="shared" si="3"/>
        <v/>
      </c>
      <c r="AL43" s="28" t="str">
        <f t="shared" si="4"/>
        <v/>
      </c>
      <c r="AM43" s="28" t="str">
        <f t="shared" si="5"/>
        <v/>
      </c>
      <c r="AN43" s="90"/>
      <c r="AO43" s="90"/>
      <c r="AP43" s="90"/>
      <c r="AQ43" s="91"/>
      <c r="AR43" s="91"/>
    </row>
    <row r="44" spans="1:44" x14ac:dyDescent="0.35">
      <c r="A44" s="97">
        <f>ข้อมูลนักเรียน!$D43</f>
        <v>41</v>
      </c>
      <c r="B44" s="93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4" s="65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95" t="str">
        <f t="shared" si="1"/>
        <v/>
      </c>
      <c r="AJ44" s="28" t="str">
        <f t="shared" si="2"/>
        <v/>
      </c>
      <c r="AK44" s="28" t="str">
        <f t="shared" si="3"/>
        <v/>
      </c>
      <c r="AL44" s="28" t="str">
        <f t="shared" si="4"/>
        <v/>
      </c>
      <c r="AM44" s="28" t="str">
        <f t="shared" si="5"/>
        <v/>
      </c>
      <c r="AN44" s="90"/>
      <c r="AO44" s="90"/>
      <c r="AP44" s="90"/>
      <c r="AQ44" s="91"/>
      <c r="AR44" s="91"/>
    </row>
    <row r="45" spans="1:44" x14ac:dyDescent="0.35">
      <c r="A45" s="97">
        <f>ข้อมูลนักเรียน!$D44</f>
        <v>42</v>
      </c>
      <c r="B45" s="93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5" s="65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95" t="str">
        <f t="shared" si="1"/>
        <v/>
      </c>
      <c r="AJ45" s="28" t="str">
        <f t="shared" si="2"/>
        <v/>
      </c>
      <c r="AK45" s="28" t="str">
        <f t="shared" si="3"/>
        <v/>
      </c>
      <c r="AL45" s="28" t="str">
        <f t="shared" si="4"/>
        <v/>
      </c>
      <c r="AM45" s="28" t="str">
        <f t="shared" si="5"/>
        <v/>
      </c>
      <c r="AN45" s="90"/>
      <c r="AO45" s="90"/>
      <c r="AP45" s="90"/>
      <c r="AQ45" s="91"/>
      <c r="AR45" s="91"/>
    </row>
    <row r="46" spans="1:44" x14ac:dyDescent="0.35">
      <c r="A46" s="97">
        <f>ข้อมูลนักเรียน!$D45</f>
        <v>43</v>
      </c>
      <c r="B46" s="93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6" s="65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95" t="str">
        <f t="shared" si="1"/>
        <v/>
      </c>
      <c r="AJ46" s="28" t="str">
        <f t="shared" si="2"/>
        <v/>
      </c>
      <c r="AK46" s="28" t="str">
        <f t="shared" si="3"/>
        <v/>
      </c>
      <c r="AL46" s="28" t="str">
        <f t="shared" si="4"/>
        <v/>
      </c>
      <c r="AM46" s="28" t="str">
        <f t="shared" si="5"/>
        <v/>
      </c>
      <c r="AN46" s="90"/>
      <c r="AO46" s="90"/>
      <c r="AP46" s="90"/>
      <c r="AQ46" s="91"/>
      <c r="AR46" s="91"/>
    </row>
    <row r="47" spans="1:44" x14ac:dyDescent="0.35">
      <c r="A47" s="97">
        <f>ข้อมูลนักเรียน!$D46</f>
        <v>44</v>
      </c>
      <c r="B47" s="93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7" s="65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95" t="str">
        <f t="shared" si="1"/>
        <v/>
      </c>
      <c r="AJ47" s="28" t="str">
        <f t="shared" si="2"/>
        <v/>
      </c>
      <c r="AK47" s="28" t="str">
        <f t="shared" si="3"/>
        <v/>
      </c>
      <c r="AL47" s="28" t="str">
        <f t="shared" si="4"/>
        <v/>
      </c>
      <c r="AM47" s="28" t="str">
        <f t="shared" si="5"/>
        <v/>
      </c>
      <c r="AN47" s="90"/>
      <c r="AO47" s="90"/>
      <c r="AP47" s="90"/>
      <c r="AQ47" s="91"/>
      <c r="AR47" s="91"/>
    </row>
    <row r="48" spans="1:44" x14ac:dyDescent="0.35">
      <c r="A48" s="97">
        <f>ข้อมูลนักเรียน!$D47</f>
        <v>45</v>
      </c>
      <c r="B48" s="93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48" s="65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95" t="str">
        <f t="shared" si="1"/>
        <v/>
      </c>
      <c r="AJ48" s="28" t="str">
        <f t="shared" si="2"/>
        <v/>
      </c>
      <c r="AK48" s="28" t="str">
        <f t="shared" si="3"/>
        <v/>
      </c>
      <c r="AL48" s="28" t="str">
        <f t="shared" si="4"/>
        <v/>
      </c>
      <c r="AM48" s="28" t="str">
        <f t="shared" si="5"/>
        <v/>
      </c>
      <c r="AN48" s="90"/>
      <c r="AO48" s="90"/>
      <c r="AP48" s="90"/>
      <c r="AQ48" s="91"/>
      <c r="AR48" s="91"/>
    </row>
    <row r="49" spans="1:44" x14ac:dyDescent="0.35">
      <c r="A49" s="97">
        <f>ข้อมูลนักเรียน!$D48</f>
        <v>46</v>
      </c>
      <c r="B49" s="93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49" s="65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95" t="str">
        <f t="shared" si="1"/>
        <v/>
      </c>
      <c r="AJ49" s="28" t="str">
        <f t="shared" si="2"/>
        <v/>
      </c>
      <c r="AK49" s="28" t="str">
        <f t="shared" si="3"/>
        <v/>
      </c>
      <c r="AL49" s="28" t="str">
        <f t="shared" si="4"/>
        <v/>
      </c>
      <c r="AM49" s="28" t="str">
        <f t="shared" si="5"/>
        <v/>
      </c>
      <c r="AN49" s="90"/>
      <c r="AO49" s="90"/>
      <c r="AP49" s="90"/>
      <c r="AQ49" s="91"/>
      <c r="AR49" s="91"/>
    </row>
    <row r="50" spans="1:44" x14ac:dyDescent="0.35">
      <c r="A50" s="97">
        <f>ข้อมูลนักเรียน!$D49</f>
        <v>47</v>
      </c>
      <c r="B50" s="93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0" s="65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95" t="str">
        <f t="shared" si="1"/>
        <v/>
      </c>
      <c r="AJ50" s="28" t="str">
        <f t="shared" si="2"/>
        <v/>
      </c>
      <c r="AK50" s="28" t="str">
        <f t="shared" si="3"/>
        <v/>
      </c>
      <c r="AL50" s="28" t="str">
        <f t="shared" si="4"/>
        <v/>
      </c>
      <c r="AM50" s="28" t="str">
        <f t="shared" si="5"/>
        <v/>
      </c>
      <c r="AN50" s="90"/>
      <c r="AO50" s="90"/>
      <c r="AP50" s="90"/>
      <c r="AQ50" s="91"/>
      <c r="AR50" s="91"/>
    </row>
    <row r="51" spans="1:44" x14ac:dyDescent="0.35">
      <c r="A51" s="97">
        <f>ข้อมูลนักเรียน!$D50</f>
        <v>48</v>
      </c>
      <c r="B51" s="93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1" s="65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95" t="str">
        <f t="shared" si="1"/>
        <v/>
      </c>
      <c r="AJ51" s="28" t="str">
        <f t="shared" si="2"/>
        <v/>
      </c>
      <c r="AK51" s="28" t="str">
        <f t="shared" si="3"/>
        <v/>
      </c>
      <c r="AL51" s="28" t="str">
        <f t="shared" si="4"/>
        <v/>
      </c>
      <c r="AM51" s="28" t="str">
        <f t="shared" si="5"/>
        <v/>
      </c>
      <c r="AN51" s="90"/>
      <c r="AO51" s="90"/>
      <c r="AP51" s="90"/>
      <c r="AQ51" s="91"/>
      <c r="AR51" s="91"/>
    </row>
    <row r="52" spans="1:44" x14ac:dyDescent="0.35">
      <c r="A52" s="97">
        <f>ข้อมูลนักเรียน!$D51</f>
        <v>49</v>
      </c>
      <c r="B52" s="93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2" s="65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95" t="str">
        <f t="shared" si="1"/>
        <v/>
      </c>
      <c r="AJ52" s="28" t="str">
        <f t="shared" si="2"/>
        <v/>
      </c>
      <c r="AK52" s="28" t="str">
        <f t="shared" si="3"/>
        <v/>
      </c>
      <c r="AL52" s="28" t="str">
        <f t="shared" si="4"/>
        <v/>
      </c>
      <c r="AM52" s="28" t="str">
        <f t="shared" si="5"/>
        <v/>
      </c>
      <c r="AN52" s="90"/>
      <c r="AO52" s="90"/>
      <c r="AP52" s="90"/>
      <c r="AQ52" s="91"/>
      <c r="AR52" s="91"/>
    </row>
    <row r="53" spans="1:44" x14ac:dyDescent="0.35">
      <c r="A53" s="97">
        <f>ข้อมูลนักเรียน!$D52</f>
        <v>50</v>
      </c>
      <c r="B53" s="93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3" s="65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95" t="str">
        <f t="shared" si="1"/>
        <v/>
      </c>
      <c r="AJ53" s="28" t="str">
        <f t="shared" si="2"/>
        <v/>
      </c>
      <c r="AK53" s="28" t="str">
        <f t="shared" si="3"/>
        <v/>
      </c>
      <c r="AL53" s="28" t="str">
        <f t="shared" si="4"/>
        <v/>
      </c>
      <c r="AM53" s="28" t="str">
        <f t="shared" si="5"/>
        <v/>
      </c>
      <c r="AN53" s="90"/>
      <c r="AO53" s="90"/>
      <c r="AP53" s="90"/>
      <c r="AQ53" s="91"/>
      <c r="AR53" s="91"/>
    </row>
    <row r="54" spans="1:44" x14ac:dyDescent="0.35">
      <c r="A54" s="97">
        <f>ข้อมูลนักเรียน!$D53</f>
        <v>51</v>
      </c>
      <c r="B54" s="93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4" s="65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95" t="str">
        <f t="shared" si="1"/>
        <v/>
      </c>
      <c r="AJ54" s="28" t="str">
        <f t="shared" si="2"/>
        <v/>
      </c>
      <c r="AK54" s="28" t="str">
        <f t="shared" si="3"/>
        <v/>
      </c>
      <c r="AL54" s="28" t="str">
        <f t="shared" si="4"/>
        <v/>
      </c>
      <c r="AM54" s="28" t="str">
        <f t="shared" si="5"/>
        <v/>
      </c>
      <c r="AN54" s="90"/>
      <c r="AO54" s="90"/>
      <c r="AP54" s="90"/>
      <c r="AQ54" s="91"/>
      <c r="AR54" s="91"/>
    </row>
    <row r="55" spans="1:44" x14ac:dyDescent="0.35">
      <c r="A55" s="97">
        <f>ข้อมูลนักเรียน!$D54</f>
        <v>52</v>
      </c>
      <c r="B55" s="93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5" s="65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95" t="str">
        <f t="shared" si="1"/>
        <v/>
      </c>
      <c r="AJ55" s="28" t="str">
        <f t="shared" si="2"/>
        <v/>
      </c>
      <c r="AK55" s="28" t="str">
        <f t="shared" si="3"/>
        <v/>
      </c>
      <c r="AL55" s="28" t="str">
        <f t="shared" si="4"/>
        <v/>
      </c>
      <c r="AM55" s="28" t="str">
        <f t="shared" si="5"/>
        <v/>
      </c>
      <c r="AN55" s="90"/>
      <c r="AO55" s="90"/>
      <c r="AP55" s="90"/>
      <c r="AQ55" s="91"/>
      <c r="AR55" s="91"/>
    </row>
    <row r="56" spans="1:44" x14ac:dyDescent="0.35">
      <c r="A56" s="97">
        <f>ข้อมูลนักเรียน!$D55</f>
        <v>53</v>
      </c>
      <c r="B56" s="93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6" s="65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95" t="str">
        <f t="shared" si="1"/>
        <v/>
      </c>
      <c r="AJ56" s="28" t="str">
        <f t="shared" si="2"/>
        <v/>
      </c>
      <c r="AK56" s="28" t="str">
        <f t="shared" si="3"/>
        <v/>
      </c>
      <c r="AL56" s="28" t="str">
        <f t="shared" si="4"/>
        <v/>
      </c>
      <c r="AM56" s="28" t="str">
        <f t="shared" si="5"/>
        <v/>
      </c>
      <c r="AN56" s="90"/>
      <c r="AO56" s="90"/>
      <c r="AP56" s="90"/>
      <c r="AQ56" s="91"/>
      <c r="AR56" s="91"/>
    </row>
    <row r="57" spans="1:44" x14ac:dyDescent="0.35">
      <c r="A57" s="97">
        <f>ข้อมูลนักเรียน!$D56</f>
        <v>54</v>
      </c>
      <c r="B57" s="93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7" s="65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95" t="str">
        <f t="shared" si="1"/>
        <v/>
      </c>
      <c r="AJ57" s="28" t="str">
        <f t="shared" si="2"/>
        <v/>
      </c>
      <c r="AK57" s="28" t="str">
        <f t="shared" si="3"/>
        <v/>
      </c>
      <c r="AL57" s="28" t="str">
        <f t="shared" si="4"/>
        <v/>
      </c>
      <c r="AM57" s="28" t="str">
        <f t="shared" si="5"/>
        <v/>
      </c>
      <c r="AN57" s="90"/>
      <c r="AO57" s="90"/>
      <c r="AP57" s="90"/>
      <c r="AQ57" s="91"/>
      <c r="AR57" s="91"/>
    </row>
    <row r="58" spans="1:44" x14ac:dyDescent="0.35">
      <c r="A58" s="97">
        <f>ข้อมูลนักเรียน!$D57</f>
        <v>55</v>
      </c>
      <c r="B58" s="93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58" s="655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95" t="str">
        <f t="shared" si="1"/>
        <v/>
      </c>
      <c r="AJ58" s="28" t="str">
        <f t="shared" si="2"/>
        <v/>
      </c>
      <c r="AK58" s="28" t="str">
        <f t="shared" si="3"/>
        <v/>
      </c>
      <c r="AL58" s="28" t="str">
        <f t="shared" si="4"/>
        <v/>
      </c>
      <c r="AM58" s="28" t="str">
        <f t="shared" si="5"/>
        <v/>
      </c>
      <c r="AN58" s="90"/>
      <c r="AO58" s="90"/>
      <c r="AP58" s="90"/>
      <c r="AQ58" s="91"/>
      <c r="AR58" s="91"/>
    </row>
    <row r="59" spans="1:44" x14ac:dyDescent="0.35">
      <c r="A59" s="97">
        <f>ข้อมูลนักเรียน!$D58</f>
        <v>56</v>
      </c>
      <c r="B59" s="93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59" s="655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95" t="str">
        <f t="shared" si="1"/>
        <v/>
      </c>
      <c r="AJ59" s="28" t="str">
        <f t="shared" si="2"/>
        <v/>
      </c>
      <c r="AK59" s="28" t="str">
        <f t="shared" si="3"/>
        <v/>
      </c>
      <c r="AL59" s="28" t="str">
        <f t="shared" si="4"/>
        <v/>
      </c>
      <c r="AM59" s="28" t="str">
        <f t="shared" si="5"/>
        <v/>
      </c>
      <c r="AN59" s="90"/>
      <c r="AO59" s="90"/>
      <c r="AP59" s="90"/>
      <c r="AQ59" s="91"/>
      <c r="AR59" s="91"/>
    </row>
    <row r="60" spans="1:44" x14ac:dyDescent="0.35">
      <c r="A60" s="97">
        <f>ข้อมูลนักเรียน!$D59</f>
        <v>57</v>
      </c>
      <c r="B60" s="93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0" s="655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95" t="str">
        <f t="shared" si="1"/>
        <v/>
      </c>
      <c r="AJ60" s="28" t="str">
        <f t="shared" si="2"/>
        <v/>
      </c>
      <c r="AK60" s="28" t="str">
        <f t="shared" si="3"/>
        <v/>
      </c>
      <c r="AL60" s="28" t="str">
        <f t="shared" si="4"/>
        <v/>
      </c>
      <c r="AM60" s="28" t="str">
        <f t="shared" si="5"/>
        <v/>
      </c>
      <c r="AN60" s="90"/>
      <c r="AO60" s="90"/>
      <c r="AP60" s="90"/>
      <c r="AQ60" s="91"/>
      <c r="AR60" s="91"/>
    </row>
    <row r="61" spans="1:44" x14ac:dyDescent="0.35">
      <c r="A61" s="97">
        <f>ข้อมูลนักเรียน!$D60</f>
        <v>58</v>
      </c>
      <c r="B61" s="93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1" s="655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95" t="str">
        <f t="shared" si="1"/>
        <v/>
      </c>
      <c r="AJ61" s="28" t="str">
        <f t="shared" si="2"/>
        <v/>
      </c>
      <c r="AK61" s="28" t="str">
        <f t="shared" si="3"/>
        <v/>
      </c>
      <c r="AL61" s="28" t="str">
        <f t="shared" si="4"/>
        <v/>
      </c>
      <c r="AM61" s="28" t="str">
        <f t="shared" si="5"/>
        <v/>
      </c>
      <c r="AN61" s="90"/>
      <c r="AO61" s="90"/>
      <c r="AP61" s="90"/>
      <c r="AQ61" s="91"/>
      <c r="AR61" s="91"/>
    </row>
    <row r="62" spans="1:44" x14ac:dyDescent="0.35">
      <c r="A62" s="97">
        <f>ข้อมูลนักเรียน!$D61</f>
        <v>59</v>
      </c>
      <c r="B62" s="93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2" s="655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95" t="str">
        <f t="shared" si="1"/>
        <v/>
      </c>
      <c r="AJ62" s="28" t="str">
        <f t="shared" si="2"/>
        <v/>
      </c>
      <c r="AK62" s="28" t="str">
        <f t="shared" si="3"/>
        <v/>
      </c>
      <c r="AL62" s="28" t="str">
        <f t="shared" si="4"/>
        <v/>
      </c>
      <c r="AM62" s="28" t="str">
        <f t="shared" si="5"/>
        <v/>
      </c>
      <c r="AN62" s="90"/>
      <c r="AO62" s="90"/>
      <c r="AP62" s="90"/>
      <c r="AQ62" s="91"/>
      <c r="AR62" s="91"/>
    </row>
    <row r="63" spans="1:44" x14ac:dyDescent="0.35">
      <c r="A63" s="97">
        <f>ข้อมูลนักเรียน!$D62</f>
        <v>60</v>
      </c>
      <c r="B63" s="93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3" s="65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95" t="str">
        <f t="shared" si="1"/>
        <v/>
      </c>
      <c r="AJ63" s="28" t="str">
        <f t="shared" si="2"/>
        <v/>
      </c>
      <c r="AK63" s="28" t="str">
        <f t="shared" si="3"/>
        <v/>
      </c>
      <c r="AL63" s="28" t="str">
        <f t="shared" si="4"/>
        <v/>
      </c>
      <c r="AM63" s="28" t="str">
        <f t="shared" si="5"/>
        <v/>
      </c>
      <c r="AN63" s="90"/>
      <c r="AO63" s="90"/>
      <c r="AP63" s="90"/>
      <c r="AQ63" s="91"/>
      <c r="AR63" s="91"/>
    </row>
    <row r="64" spans="1:44" x14ac:dyDescent="0.35">
      <c r="A64" s="641" t="s">
        <v>156</v>
      </c>
      <c r="B64" s="642"/>
      <c r="C64" s="643"/>
      <c r="D64" s="644"/>
      <c r="E64" s="645"/>
      <c r="F64" s="645"/>
      <c r="G64" s="645"/>
      <c r="H64" s="645"/>
      <c r="I64" s="645"/>
      <c r="J64" s="645"/>
      <c r="K64" s="645"/>
      <c r="L64" s="645"/>
      <c r="M64" s="645"/>
      <c r="N64" s="645"/>
      <c r="O64" s="645"/>
      <c r="P64" s="645"/>
      <c r="Q64" s="645"/>
      <c r="R64" s="645"/>
      <c r="S64" s="645"/>
      <c r="T64" s="645"/>
      <c r="U64" s="645"/>
      <c r="V64" s="645"/>
      <c r="W64" s="645"/>
      <c r="X64" s="645"/>
      <c r="Y64" s="645"/>
      <c r="Z64" s="645"/>
      <c r="AA64" s="645"/>
      <c r="AB64" s="645"/>
      <c r="AC64" s="645"/>
      <c r="AD64" s="645"/>
      <c r="AE64" s="645"/>
      <c r="AF64" s="645"/>
      <c r="AG64" s="645"/>
      <c r="AH64" s="645"/>
      <c r="AI64" s="646"/>
      <c r="AJ64" s="647"/>
      <c r="AK64" s="648"/>
      <c r="AL64" s="648"/>
      <c r="AM64" s="649"/>
      <c r="AN64" s="90"/>
      <c r="AO64" s="90"/>
      <c r="AP64" s="90"/>
      <c r="AQ64" s="91"/>
      <c r="AR64" s="91"/>
    </row>
  </sheetData>
  <protectedRanges>
    <protectedRange sqref="L1 U1 D4:AH63 D64" name="ช่วง1_1"/>
    <protectedRange sqref="AO1" name="ช่วง4"/>
    <protectedRange sqref="D3:AH3" name="ช่วง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437" priority="9" operator="equal">
      <formula>"ข"</formula>
    </cfRule>
    <cfRule type="cellIs" dxfId="1436" priority="10" operator="equal">
      <formula>"ล"</formula>
    </cfRule>
    <cfRule type="cellIs" dxfId="1435" priority="11" operator="equal">
      <formula>"ป"</formula>
    </cfRule>
    <cfRule type="cellIs" dxfId="1434" priority="12" operator="equal">
      <formula>"/"</formula>
    </cfRule>
  </conditionalFormatting>
  <conditionalFormatting sqref="D3:AH3">
    <cfRule type="cellIs" dxfId="1433" priority="1" operator="equal">
      <formula>"อา"</formula>
    </cfRule>
    <cfRule type="cellIs" dxfId="1432" priority="2" operator="equal">
      <formula>"อา"</formula>
    </cfRule>
    <cfRule type="cellIs" dxfId="1431" priority="3" operator="equal">
      <formula>"ส"</formula>
    </cfRule>
    <cfRule type="cellIs" dxfId="1430" priority="4" operator="equal">
      <formula>"ศ"</formula>
    </cfRule>
    <cfRule type="cellIs" dxfId="1429" priority="5" operator="equal">
      <formula>"พฤ"</formula>
    </cfRule>
    <cfRule type="cellIs" dxfId="1428" priority="6" operator="equal">
      <formula>"พ"</formula>
    </cfRule>
    <cfRule type="cellIs" dxfId="1427" priority="7" operator="equal">
      <formula>"อ"</formula>
    </cfRule>
    <cfRule type="cellIs" dxfId="1426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358200A-05D7-425C-8E61-8C45EB1F98F3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7B559E9A-226A-4CB8-853D-962403439999}">
          <x14:formula1>
            <xm:f>รายการ!$K$2:$K$37</xm:f>
          </x14:formula1>
          <xm:sqref>AO1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8ECC9-D229-4896-837A-3CC8BEAA906E}">
  <sheetPr codeName="Sheet20">
    <tabColor rgb="FF7030A0"/>
  </sheetPr>
  <dimension ref="A1:AR64"/>
  <sheetViews>
    <sheetView workbookViewId="0">
      <pane xSplit="2" ySplit="3" topLeftCell="X4" activePane="bottomRight" state="frozen"/>
      <selection activeCell="AG7" sqref="AG7"/>
      <selection pane="topRight" activeCell="AG7" sqref="AG7"/>
      <selection pane="bottomLeft" activeCell="AG7" sqref="AG7"/>
      <selection pane="bottomRight" activeCell="AI11" sqref="AI11"/>
    </sheetView>
  </sheetViews>
  <sheetFormatPr defaultRowHeight="21" x14ac:dyDescent="0.35"/>
  <cols>
    <col min="1" max="1" width="5.125" style="92" customWidth="1"/>
    <col min="2" max="2" width="30.375" style="92" customWidth="1"/>
    <col min="3" max="3" width="5.375" style="92" customWidth="1"/>
    <col min="4" max="34" width="3.625" style="92" customWidth="1"/>
    <col min="35" max="35" width="9" style="92"/>
    <col min="36" max="39" width="5.625" style="92" customWidth="1"/>
    <col min="40" max="40" width="9" style="92"/>
    <col min="41" max="41" width="22.5" style="92" customWidth="1"/>
    <col min="42" max="43" width="9" style="92"/>
    <col min="44" max="44" width="7.75" style="92" customWidth="1"/>
    <col min="45" max="16384" width="9" style="92"/>
  </cols>
  <sheetData>
    <row r="1" spans="1:44" ht="23.25" x14ac:dyDescent="0.35">
      <c r="A1" s="605" t="s">
        <v>28</v>
      </c>
      <c r="B1" s="605" t="s">
        <v>157</v>
      </c>
      <c r="C1" s="650" t="s">
        <v>159</v>
      </c>
      <c r="D1" s="651"/>
      <c r="E1" s="651"/>
      <c r="F1" s="651"/>
      <c r="G1" s="652">
        <f>ตั้งค่าเดือน!$C$12</f>
        <v>2</v>
      </c>
      <c r="H1" s="653"/>
      <c r="I1" s="658" t="s">
        <v>36</v>
      </c>
      <c r="J1" s="659"/>
      <c r="K1" s="660"/>
      <c r="L1" s="661" t="str">
        <f>ตั้งค่าเดือน!$B$12</f>
        <v>มีนาคม</v>
      </c>
      <c r="M1" s="652"/>
      <c r="N1" s="652"/>
      <c r="O1" s="652"/>
      <c r="P1" s="652"/>
      <c r="Q1" s="652"/>
      <c r="R1" s="653"/>
      <c r="S1" s="658" t="s">
        <v>158</v>
      </c>
      <c r="T1" s="660"/>
      <c r="U1" s="661">
        <f>ตั้งค่าเดือน!$D$12</f>
        <v>2566</v>
      </c>
      <c r="V1" s="652"/>
      <c r="W1" s="652"/>
      <c r="X1" s="653"/>
      <c r="Y1" s="667"/>
      <c r="Z1" s="668"/>
      <c r="AA1" s="668"/>
      <c r="AB1" s="668"/>
      <c r="AC1" s="668"/>
      <c r="AD1" s="668"/>
      <c r="AE1" s="668"/>
      <c r="AF1" s="668"/>
      <c r="AG1" s="668"/>
      <c r="AH1" s="669"/>
      <c r="AI1" s="670" t="s">
        <v>155</v>
      </c>
      <c r="AJ1" s="664" t="s">
        <v>80</v>
      </c>
      <c r="AK1" s="665"/>
      <c r="AL1" s="665"/>
      <c r="AM1" s="666"/>
      <c r="AN1" s="469" t="s">
        <v>179</v>
      </c>
      <c r="AO1" s="465" t="s">
        <v>177</v>
      </c>
      <c r="AP1" s="453" t="str">
        <f>_xlfn.IFNA(IF(VLOOKUP(AO1,รายการ!$K$1:$L$37,2,FALSE)="","",HYPERLINK("#" &amp; VLOOKUP(AO1,รายการ!$K$1:$L$37,2,FALSE)  &amp; "","คลิก")),"")</f>
        <v>คลิก</v>
      </c>
      <c r="AQ1" s="91"/>
      <c r="AR1" s="91"/>
    </row>
    <row r="2" spans="1:44" ht="38.25" customHeight="1" x14ac:dyDescent="0.35">
      <c r="A2" s="606"/>
      <c r="B2" s="606"/>
      <c r="C2" s="10" t="s">
        <v>50</v>
      </c>
      <c r="D2" s="96">
        <v>1</v>
      </c>
      <c r="E2" s="96">
        <f>D2+1</f>
        <v>2</v>
      </c>
      <c r="F2" s="96">
        <f t="shared" ref="F2:AG2" si="0">E2+1</f>
        <v>3</v>
      </c>
      <c r="G2" s="96">
        <f t="shared" si="0"/>
        <v>4</v>
      </c>
      <c r="H2" s="96">
        <f t="shared" si="0"/>
        <v>5</v>
      </c>
      <c r="I2" s="96">
        <f t="shared" si="0"/>
        <v>6</v>
      </c>
      <c r="J2" s="96">
        <f t="shared" si="0"/>
        <v>7</v>
      </c>
      <c r="K2" s="96">
        <f t="shared" si="0"/>
        <v>8</v>
      </c>
      <c r="L2" s="96">
        <f t="shared" si="0"/>
        <v>9</v>
      </c>
      <c r="M2" s="96">
        <f t="shared" si="0"/>
        <v>10</v>
      </c>
      <c r="N2" s="96">
        <f t="shared" si="0"/>
        <v>11</v>
      </c>
      <c r="O2" s="96">
        <f t="shared" si="0"/>
        <v>12</v>
      </c>
      <c r="P2" s="96">
        <f t="shared" si="0"/>
        <v>13</v>
      </c>
      <c r="Q2" s="96">
        <f t="shared" si="0"/>
        <v>14</v>
      </c>
      <c r="R2" s="96">
        <f t="shared" si="0"/>
        <v>15</v>
      </c>
      <c r="S2" s="96">
        <f t="shared" si="0"/>
        <v>16</v>
      </c>
      <c r="T2" s="96">
        <f t="shared" si="0"/>
        <v>17</v>
      </c>
      <c r="U2" s="96">
        <f t="shared" si="0"/>
        <v>18</v>
      </c>
      <c r="V2" s="96">
        <f t="shared" si="0"/>
        <v>19</v>
      </c>
      <c r="W2" s="96">
        <f t="shared" si="0"/>
        <v>20</v>
      </c>
      <c r="X2" s="96">
        <f t="shared" si="0"/>
        <v>21</v>
      </c>
      <c r="Y2" s="96">
        <f t="shared" si="0"/>
        <v>22</v>
      </c>
      <c r="Z2" s="96">
        <f t="shared" si="0"/>
        <v>23</v>
      </c>
      <c r="AA2" s="96">
        <f t="shared" si="0"/>
        <v>24</v>
      </c>
      <c r="AB2" s="96">
        <f t="shared" si="0"/>
        <v>25</v>
      </c>
      <c r="AC2" s="96">
        <f t="shared" si="0"/>
        <v>26</v>
      </c>
      <c r="AD2" s="96">
        <f t="shared" si="0"/>
        <v>27</v>
      </c>
      <c r="AE2" s="96">
        <f t="shared" si="0"/>
        <v>28</v>
      </c>
      <c r="AF2" s="96">
        <f t="shared" si="0"/>
        <v>29</v>
      </c>
      <c r="AG2" s="96">
        <f t="shared" si="0"/>
        <v>30</v>
      </c>
      <c r="AH2" s="96">
        <f>AG2+1</f>
        <v>31</v>
      </c>
      <c r="AI2" s="671"/>
      <c r="AJ2" s="662" t="str">
        <f>L1</f>
        <v>มีนาคม</v>
      </c>
      <c r="AK2" s="662"/>
      <c r="AL2" s="662"/>
      <c r="AM2" s="663"/>
      <c r="AN2" s="90"/>
      <c r="AO2" s="90"/>
      <c r="AP2" s="90"/>
      <c r="AQ2" s="91"/>
      <c r="AR2" s="91"/>
    </row>
    <row r="3" spans="1:44" ht="27.75" customHeight="1" x14ac:dyDescent="0.35">
      <c r="A3" s="657"/>
      <c r="B3" s="657"/>
      <c r="C3" s="10" t="s">
        <v>51</v>
      </c>
      <c r="D3" s="503" t="str">
        <f>IF(ปฏิทินการศึกษา!C14="","",ปฏิทินการศึกษา!C14)</f>
        <v>พ</v>
      </c>
      <c r="E3" s="503" t="str">
        <f>IF(ปฏิทินการศึกษา!D14="","",ปฏิทินการศึกษา!D14)</f>
        <v>พฤ</v>
      </c>
      <c r="F3" s="503" t="str">
        <f>IF(ปฏิทินการศึกษา!E14="","",ปฏิทินการศึกษา!E14)</f>
        <v>ศ</v>
      </c>
      <c r="G3" s="503" t="str">
        <f>IF(ปฏิทินการศึกษา!F14="","",ปฏิทินการศึกษา!F14)</f>
        <v/>
      </c>
      <c r="H3" s="503" t="str">
        <f>IF(ปฏิทินการศึกษา!G14="","",ปฏิทินการศึกษา!G14)</f>
        <v/>
      </c>
      <c r="I3" s="503" t="str">
        <f>IF(ปฏิทินการศึกษา!H14="","",ปฏิทินการศึกษา!H14)</f>
        <v/>
      </c>
      <c r="J3" s="503" t="str">
        <f>IF(ปฏิทินการศึกษา!I14="","",ปฏิทินการศึกษา!I14)</f>
        <v>อ</v>
      </c>
      <c r="K3" s="503" t="str">
        <f>IF(ปฏิทินการศึกษา!J14="","",ปฏิทินการศึกษา!J14)</f>
        <v>พ</v>
      </c>
      <c r="L3" s="503" t="str">
        <f>IF(ปฏิทินการศึกษา!K14="","",ปฏิทินการศึกษา!K14)</f>
        <v>พฤ</v>
      </c>
      <c r="M3" s="503" t="str">
        <f>IF(ปฏิทินการศึกษา!L14="","",ปฏิทินการศึกษา!L14)</f>
        <v>ศ</v>
      </c>
      <c r="N3" s="503" t="str">
        <f>IF(ปฏิทินการศึกษา!M14="","",ปฏิทินการศึกษา!M14)</f>
        <v/>
      </c>
      <c r="O3" s="503" t="str">
        <f>IF(ปฏิทินการศึกษา!N14="","",ปฏิทินการศึกษา!N14)</f>
        <v/>
      </c>
      <c r="P3" s="503" t="str">
        <f>IF(ปฏิทินการศึกษา!O14="","",ปฏิทินการศึกษา!O14)</f>
        <v>จ</v>
      </c>
      <c r="Q3" s="503" t="str">
        <f>IF(ปฏิทินการศึกษา!P14="","",ปฏิทินการศึกษา!P14)</f>
        <v>อ</v>
      </c>
      <c r="R3" s="503" t="str">
        <f>IF(ปฏิทินการศึกษา!Q14="","",ปฏิทินการศึกษา!Q14)</f>
        <v>พ</v>
      </c>
      <c r="S3" s="503" t="str">
        <f>IF(ปฏิทินการศึกษา!R14="","",ปฏิทินการศึกษา!R14)</f>
        <v>พฤ</v>
      </c>
      <c r="T3" s="503" t="str">
        <f>IF(ปฏิทินการศึกษา!S14="","",ปฏิทินการศึกษา!S14)</f>
        <v>ศ</v>
      </c>
      <c r="U3" s="503" t="str">
        <f>IF(ปฏิทินการศึกษา!T14="","",ปฏิทินการศึกษา!T14)</f>
        <v/>
      </c>
      <c r="V3" s="503" t="str">
        <f>IF(ปฏิทินการศึกษา!U14="","",ปฏิทินการศึกษา!U14)</f>
        <v/>
      </c>
      <c r="W3" s="503" t="str">
        <f>IF(ปฏิทินการศึกษา!V14="","",ปฏิทินการศึกษา!V14)</f>
        <v>จ</v>
      </c>
      <c r="X3" s="503" t="str">
        <f>IF(ปฏิทินการศึกษา!W14="","",ปฏิทินการศึกษา!W14)</f>
        <v>อ</v>
      </c>
      <c r="Y3" s="503" t="str">
        <f>IF(ปฏิทินการศึกษา!X14="","",ปฏิทินการศึกษา!X14)</f>
        <v>พ</v>
      </c>
      <c r="Z3" s="503" t="str">
        <f>IF(ปฏิทินการศึกษา!Y14="","",ปฏิทินการศึกษา!Y14)</f>
        <v>พฤ</v>
      </c>
      <c r="AA3" s="503" t="str">
        <f>IF(ปฏิทินการศึกษา!Z14="","",ปฏิทินการศึกษา!Z14)</f>
        <v>ศ</v>
      </c>
      <c r="AB3" s="503" t="str">
        <f>IF(ปฏิทินการศึกษา!AA14="","",ปฏิทินการศึกษา!AA14)</f>
        <v/>
      </c>
      <c r="AC3" s="503" t="str">
        <f>IF(ปฏิทินการศึกษา!AB14="","",ปฏิทินการศึกษา!AB14)</f>
        <v/>
      </c>
      <c r="AD3" s="503" t="str">
        <f>IF(ปฏิทินการศึกษา!AC14="","",ปฏิทินการศึกษา!AC14)</f>
        <v>จ</v>
      </c>
      <c r="AE3" s="503" t="str">
        <f>IF(ปฏิทินการศึกษา!AD14="","",ปฏิทินการศึกษา!AD14)</f>
        <v>อ</v>
      </c>
      <c r="AF3" s="503" t="str">
        <f>IF(ปฏิทินการศึกษา!AE14="","",ปฏิทินการศึกษา!AE14)</f>
        <v>พ</v>
      </c>
      <c r="AG3" s="503" t="str">
        <f>IF(ปฏิทินการศึกษา!AF14="","",ปฏิทินการศึกษา!AF14)</f>
        <v>พฤ</v>
      </c>
      <c r="AH3" s="503" t="str">
        <f>IF(ปฏิทินการศึกษา!AG14="","",ปฏิทินการศึกษา!AG14)</f>
        <v>ศ</v>
      </c>
      <c r="AI3" s="94">
        <f>COUNTA(D3:AH3)-COUNTIF(D3:AH3,"")</f>
        <v>22</v>
      </c>
      <c r="AJ3" s="21" t="s">
        <v>79</v>
      </c>
      <c r="AK3" s="22" t="s">
        <v>76</v>
      </c>
      <c r="AL3" s="23" t="s">
        <v>77</v>
      </c>
      <c r="AM3" s="24" t="s">
        <v>78</v>
      </c>
      <c r="AN3" s="90"/>
      <c r="AO3" s="90"/>
      <c r="AP3" s="90"/>
      <c r="AQ3" s="91"/>
      <c r="AR3" s="91"/>
    </row>
    <row r="4" spans="1:44" x14ac:dyDescent="0.35">
      <c r="A4" s="97">
        <f>ข้อมูลนักเรียน!$D3</f>
        <v>1</v>
      </c>
      <c r="B4" s="93" t="str">
        <f>IF(ข้อมูลนักเรียน!H3="","",ข้อมูลนักเรียน!G3&amp;ข้อมูลนักเรียน!H3&amp; "  " &amp; ข้อมูลนักเรียน!I3)</f>
        <v/>
      </c>
      <c r="C4" s="654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95" t="str">
        <f>IF(B4="","",COUNTIF(D4:AH4,"/"))</f>
        <v/>
      </c>
      <c r="AJ4" s="28" t="str">
        <f>IF(B4="","",COUNTIF(D4:AH4,"/"))</f>
        <v/>
      </c>
      <c r="AK4" s="28" t="str">
        <f>IF(B4="","",COUNTIF(D4:AH4,"ป"))</f>
        <v/>
      </c>
      <c r="AL4" s="28" t="str">
        <f>IF(B4="","",COUNTIF(D4:AH4,"ล"))</f>
        <v/>
      </c>
      <c r="AM4" s="28" t="str">
        <f>IF(B4="","",COUNTIF(D4:AH4,"ข"))</f>
        <v/>
      </c>
      <c r="AN4" s="90"/>
      <c r="AO4" s="90"/>
      <c r="AP4" s="90"/>
      <c r="AQ4" s="91"/>
      <c r="AR4" s="91"/>
    </row>
    <row r="5" spans="1:44" x14ac:dyDescent="0.35">
      <c r="A5" s="97">
        <f>ข้อมูลนักเรียน!$D4</f>
        <v>2</v>
      </c>
      <c r="B5" s="93" t="str">
        <f>IF(ข้อมูลนักเรียน!H4="","",ข้อมูลนักเรียน!G4&amp;ข้อมูลนักเรียน!H4&amp; "  " &amp; ข้อมูลนักเรียน!I4)</f>
        <v/>
      </c>
      <c r="C5" s="655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95" t="str">
        <f t="shared" ref="AI5:AI63" si="1">IF(B5="","",COUNTIF(D5:AH5,"/"))</f>
        <v/>
      </c>
      <c r="AJ5" s="28" t="str">
        <f t="shared" ref="AJ5:AJ63" si="2">IF(B5="","",COUNTIF(D5:AH5,"/"))</f>
        <v/>
      </c>
      <c r="AK5" s="28" t="str">
        <f t="shared" ref="AK5:AK63" si="3">IF(B5="","",COUNTIF(D5:AH5,"ป"))</f>
        <v/>
      </c>
      <c r="AL5" s="28" t="str">
        <f t="shared" ref="AL5:AL63" si="4">IF(B5="","",COUNTIF(D5:AH5,"ล"))</f>
        <v/>
      </c>
      <c r="AM5" s="28" t="str">
        <f t="shared" ref="AM5:AM63" si="5">IF(B5="","",COUNTIF(D5:AH5,"ข"))</f>
        <v/>
      </c>
      <c r="AN5" s="90"/>
      <c r="AO5" s="90"/>
      <c r="AP5" s="90"/>
      <c r="AQ5" s="91"/>
      <c r="AR5" s="91"/>
    </row>
    <row r="6" spans="1:44" x14ac:dyDescent="0.35">
      <c r="A6" s="97">
        <f>ข้อมูลนักเรียน!$D5</f>
        <v>3</v>
      </c>
      <c r="B6" s="93" t="str">
        <f>IF(ข้อมูลนักเรียน!H5="","",ข้อมูลนักเรียน!G5&amp;ข้อมูลนักเรียน!H5&amp; "  " &amp; ข้อมูลนักเรียน!I5)</f>
        <v/>
      </c>
      <c r="C6" s="655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95" t="str">
        <f t="shared" si="1"/>
        <v/>
      </c>
      <c r="AJ6" s="28" t="str">
        <f t="shared" si="2"/>
        <v/>
      </c>
      <c r="AK6" s="28" t="str">
        <f t="shared" si="3"/>
        <v/>
      </c>
      <c r="AL6" s="28" t="str">
        <f t="shared" si="4"/>
        <v/>
      </c>
      <c r="AM6" s="28" t="str">
        <f t="shared" si="5"/>
        <v/>
      </c>
      <c r="AN6" s="90"/>
      <c r="AO6" s="90"/>
      <c r="AP6" s="90"/>
      <c r="AQ6" s="91"/>
      <c r="AR6" s="91"/>
    </row>
    <row r="7" spans="1:44" x14ac:dyDescent="0.35">
      <c r="A7" s="97">
        <f>ข้อมูลนักเรียน!$D6</f>
        <v>4</v>
      </c>
      <c r="B7" s="93" t="str">
        <f>IF(ข้อมูลนักเรียน!H6="","",ข้อมูลนักเรียน!G6&amp;ข้อมูลนักเรียน!H6&amp; "  " &amp; ข้อมูลนักเรียน!I6)</f>
        <v/>
      </c>
      <c r="C7" s="655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95" t="str">
        <f t="shared" si="1"/>
        <v/>
      </c>
      <c r="AJ7" s="28" t="str">
        <f t="shared" si="2"/>
        <v/>
      </c>
      <c r="AK7" s="28" t="str">
        <f t="shared" si="3"/>
        <v/>
      </c>
      <c r="AL7" s="28" t="str">
        <f t="shared" si="4"/>
        <v/>
      </c>
      <c r="AM7" s="28" t="str">
        <f t="shared" si="5"/>
        <v/>
      </c>
      <c r="AN7" s="90"/>
      <c r="AO7" s="90"/>
      <c r="AP7" s="90"/>
      <c r="AQ7" s="91"/>
      <c r="AR7" s="91"/>
    </row>
    <row r="8" spans="1:44" x14ac:dyDescent="0.35">
      <c r="A8" s="97">
        <f>ข้อมูลนักเรียน!$D7</f>
        <v>5</v>
      </c>
      <c r="B8" s="93" t="str">
        <f>IF(ข้อมูลนักเรียน!H7="","",ข้อมูลนักเรียน!G7&amp;ข้อมูลนักเรียน!H7&amp; "  " &amp; ข้อมูลนักเรียน!I7)</f>
        <v/>
      </c>
      <c r="C8" s="655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95" t="str">
        <f t="shared" si="1"/>
        <v/>
      </c>
      <c r="AJ8" s="28" t="str">
        <f t="shared" si="2"/>
        <v/>
      </c>
      <c r="AK8" s="28" t="str">
        <f t="shared" si="3"/>
        <v/>
      </c>
      <c r="AL8" s="28" t="str">
        <f t="shared" si="4"/>
        <v/>
      </c>
      <c r="AM8" s="28" t="str">
        <f t="shared" si="5"/>
        <v/>
      </c>
      <c r="AN8" s="90"/>
      <c r="AO8" s="90"/>
      <c r="AP8" s="90"/>
      <c r="AQ8" s="91"/>
      <c r="AR8" s="91"/>
    </row>
    <row r="9" spans="1:44" x14ac:dyDescent="0.35">
      <c r="A9" s="97">
        <f>ข้อมูลนักเรียน!$D8</f>
        <v>6</v>
      </c>
      <c r="B9" s="93" t="str">
        <f>IF(ข้อมูลนักเรียน!H8="","",ข้อมูลนักเรียน!G8&amp;ข้อมูลนักเรียน!H8&amp; "  " &amp; ข้อมูลนักเรียน!I8)</f>
        <v/>
      </c>
      <c r="C9" s="65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95" t="str">
        <f t="shared" si="1"/>
        <v/>
      </c>
      <c r="AJ9" s="28" t="str">
        <f t="shared" si="2"/>
        <v/>
      </c>
      <c r="AK9" s="28" t="str">
        <f t="shared" si="3"/>
        <v/>
      </c>
      <c r="AL9" s="28" t="str">
        <f t="shared" si="4"/>
        <v/>
      </c>
      <c r="AM9" s="28" t="str">
        <f t="shared" si="5"/>
        <v/>
      </c>
      <c r="AN9" s="90"/>
      <c r="AO9" s="90"/>
      <c r="AP9" s="90"/>
      <c r="AQ9" s="91"/>
      <c r="AR9" s="91"/>
    </row>
    <row r="10" spans="1:44" x14ac:dyDescent="0.35">
      <c r="A10" s="97">
        <f>ข้อมูลนักเรียน!$D9</f>
        <v>7</v>
      </c>
      <c r="B10" s="93" t="str">
        <f>IF(ข้อมูลนักเรียน!H9="","",ข้อมูลนักเรียน!G9&amp;ข้อมูลนักเรียน!H9&amp; "  " &amp; ข้อมูลนักเรียน!I9)</f>
        <v/>
      </c>
      <c r="C10" s="655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95" t="str">
        <f t="shared" si="1"/>
        <v/>
      </c>
      <c r="AJ10" s="28" t="str">
        <f t="shared" si="2"/>
        <v/>
      </c>
      <c r="AK10" s="28" t="str">
        <f t="shared" si="3"/>
        <v/>
      </c>
      <c r="AL10" s="28" t="str">
        <f t="shared" si="4"/>
        <v/>
      </c>
      <c r="AM10" s="28" t="str">
        <f t="shared" si="5"/>
        <v/>
      </c>
      <c r="AN10" s="90"/>
      <c r="AO10" s="90"/>
      <c r="AP10" s="90"/>
      <c r="AQ10" s="91"/>
      <c r="AR10" s="91"/>
    </row>
    <row r="11" spans="1:44" x14ac:dyDescent="0.35">
      <c r="A11" s="97">
        <f>ข้อมูลนักเรียน!$D10</f>
        <v>8</v>
      </c>
      <c r="B11" s="93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1" s="655"/>
      <c r="D11" s="129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95" t="str">
        <f t="shared" si="1"/>
        <v/>
      </c>
      <c r="AJ11" s="28" t="str">
        <f t="shared" si="2"/>
        <v/>
      </c>
      <c r="AK11" s="28" t="str">
        <f t="shared" si="3"/>
        <v/>
      </c>
      <c r="AL11" s="28" t="str">
        <f t="shared" si="4"/>
        <v/>
      </c>
      <c r="AM11" s="28" t="str">
        <f t="shared" si="5"/>
        <v/>
      </c>
      <c r="AN11" s="90"/>
      <c r="AO11" s="90"/>
      <c r="AP11" s="90"/>
      <c r="AQ11" s="91"/>
      <c r="AR11" s="91"/>
    </row>
    <row r="12" spans="1:44" x14ac:dyDescent="0.35">
      <c r="A12" s="97">
        <f>ข้อมูลนักเรียน!$D11</f>
        <v>9</v>
      </c>
      <c r="B12" s="93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2" s="655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95" t="str">
        <f t="shared" si="1"/>
        <v/>
      </c>
      <c r="AJ12" s="28" t="str">
        <f t="shared" si="2"/>
        <v/>
      </c>
      <c r="AK12" s="28" t="str">
        <f t="shared" si="3"/>
        <v/>
      </c>
      <c r="AL12" s="28" t="str">
        <f t="shared" si="4"/>
        <v/>
      </c>
      <c r="AM12" s="28" t="str">
        <f t="shared" si="5"/>
        <v/>
      </c>
      <c r="AN12" s="90"/>
      <c r="AO12" s="90"/>
      <c r="AP12" s="90"/>
      <c r="AQ12" s="91"/>
      <c r="AR12" s="91"/>
    </row>
    <row r="13" spans="1:44" x14ac:dyDescent="0.35">
      <c r="A13" s="97">
        <f>ข้อมูลนักเรียน!$D12</f>
        <v>10</v>
      </c>
      <c r="B13" s="93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3" s="655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95" t="str">
        <f t="shared" si="1"/>
        <v/>
      </c>
      <c r="AJ13" s="28" t="str">
        <f t="shared" si="2"/>
        <v/>
      </c>
      <c r="AK13" s="28" t="str">
        <f t="shared" si="3"/>
        <v/>
      </c>
      <c r="AL13" s="28" t="str">
        <f t="shared" si="4"/>
        <v/>
      </c>
      <c r="AM13" s="28" t="str">
        <f t="shared" si="5"/>
        <v/>
      </c>
      <c r="AN13" s="90"/>
      <c r="AO13" s="90"/>
      <c r="AP13" s="90"/>
      <c r="AQ13" s="91"/>
      <c r="AR13" s="91"/>
    </row>
    <row r="14" spans="1:44" x14ac:dyDescent="0.35">
      <c r="A14" s="97">
        <f>ข้อมูลนักเรียน!$D13</f>
        <v>11</v>
      </c>
      <c r="B14" s="93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4" s="655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95" t="str">
        <f t="shared" si="1"/>
        <v/>
      </c>
      <c r="AJ14" s="28" t="str">
        <f t="shared" si="2"/>
        <v/>
      </c>
      <c r="AK14" s="28" t="str">
        <f t="shared" si="3"/>
        <v/>
      </c>
      <c r="AL14" s="28" t="str">
        <f t="shared" si="4"/>
        <v/>
      </c>
      <c r="AM14" s="28" t="str">
        <f t="shared" si="5"/>
        <v/>
      </c>
      <c r="AN14" s="90"/>
      <c r="AO14" s="90"/>
      <c r="AP14" s="90"/>
      <c r="AQ14" s="91"/>
      <c r="AR14" s="91"/>
    </row>
    <row r="15" spans="1:44" x14ac:dyDescent="0.35">
      <c r="A15" s="97">
        <f>ข้อมูลนักเรียน!$D14</f>
        <v>12</v>
      </c>
      <c r="B15" s="93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5" s="655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95" t="str">
        <f t="shared" si="1"/>
        <v/>
      </c>
      <c r="AJ15" s="28" t="str">
        <f t="shared" si="2"/>
        <v/>
      </c>
      <c r="AK15" s="28" t="str">
        <f t="shared" si="3"/>
        <v/>
      </c>
      <c r="AL15" s="28" t="str">
        <f t="shared" si="4"/>
        <v/>
      </c>
      <c r="AM15" s="28" t="str">
        <f t="shared" si="5"/>
        <v/>
      </c>
      <c r="AN15" s="90"/>
      <c r="AO15" s="90"/>
      <c r="AP15" s="90"/>
      <c r="AQ15" s="91"/>
      <c r="AR15" s="91"/>
    </row>
    <row r="16" spans="1:44" x14ac:dyDescent="0.35">
      <c r="A16" s="97">
        <f>ข้อมูลนักเรียน!$D15</f>
        <v>13</v>
      </c>
      <c r="B16" s="93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6" s="655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95" t="str">
        <f t="shared" si="1"/>
        <v/>
      </c>
      <c r="AJ16" s="28" t="str">
        <f t="shared" si="2"/>
        <v/>
      </c>
      <c r="AK16" s="28" t="str">
        <f t="shared" si="3"/>
        <v/>
      </c>
      <c r="AL16" s="28" t="str">
        <f t="shared" si="4"/>
        <v/>
      </c>
      <c r="AM16" s="28" t="str">
        <f t="shared" si="5"/>
        <v/>
      </c>
      <c r="AN16" s="90"/>
      <c r="AO16" s="90"/>
      <c r="AP16" s="90"/>
      <c r="AQ16" s="91"/>
      <c r="AR16" s="91"/>
    </row>
    <row r="17" spans="1:44" x14ac:dyDescent="0.35">
      <c r="A17" s="97">
        <f>ข้อมูลนักเรียน!$D16</f>
        <v>14</v>
      </c>
      <c r="B17" s="93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7" s="655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95" t="str">
        <f t="shared" si="1"/>
        <v/>
      </c>
      <c r="AJ17" s="28" t="str">
        <f t="shared" si="2"/>
        <v/>
      </c>
      <c r="AK17" s="28" t="str">
        <f t="shared" si="3"/>
        <v/>
      </c>
      <c r="AL17" s="28" t="str">
        <f t="shared" si="4"/>
        <v/>
      </c>
      <c r="AM17" s="28" t="str">
        <f t="shared" si="5"/>
        <v/>
      </c>
      <c r="AN17" s="90"/>
      <c r="AO17" s="90"/>
      <c r="AP17" s="90"/>
      <c r="AQ17" s="91"/>
      <c r="AR17" s="91"/>
    </row>
    <row r="18" spans="1:44" x14ac:dyDescent="0.35">
      <c r="A18" s="97">
        <f>ข้อมูลนักเรียน!$D17</f>
        <v>15</v>
      </c>
      <c r="B18" s="93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18" s="655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95" t="str">
        <f t="shared" si="1"/>
        <v/>
      </c>
      <c r="AJ18" s="28" t="str">
        <f t="shared" si="2"/>
        <v/>
      </c>
      <c r="AK18" s="28" t="str">
        <f t="shared" si="3"/>
        <v/>
      </c>
      <c r="AL18" s="28" t="str">
        <f t="shared" si="4"/>
        <v/>
      </c>
      <c r="AM18" s="28" t="str">
        <f t="shared" si="5"/>
        <v/>
      </c>
      <c r="AN18" s="90"/>
      <c r="AO18" s="90"/>
      <c r="AP18" s="90"/>
      <c r="AQ18" s="91"/>
      <c r="AR18" s="91"/>
    </row>
    <row r="19" spans="1:44" x14ac:dyDescent="0.35">
      <c r="A19" s="97">
        <f>ข้อมูลนักเรียน!$D18</f>
        <v>16</v>
      </c>
      <c r="B19" s="93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19" s="655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95" t="str">
        <f t="shared" si="1"/>
        <v/>
      </c>
      <c r="AJ19" s="28" t="str">
        <f t="shared" si="2"/>
        <v/>
      </c>
      <c r="AK19" s="28" t="str">
        <f t="shared" si="3"/>
        <v/>
      </c>
      <c r="AL19" s="28" t="str">
        <f t="shared" si="4"/>
        <v/>
      </c>
      <c r="AM19" s="28" t="str">
        <f t="shared" si="5"/>
        <v/>
      </c>
      <c r="AN19" s="90"/>
      <c r="AO19" s="90"/>
      <c r="AP19" s="90"/>
      <c r="AQ19" s="91"/>
      <c r="AR19" s="91"/>
    </row>
    <row r="20" spans="1:44" x14ac:dyDescent="0.35">
      <c r="A20" s="97">
        <f>ข้อมูลนักเรียน!$D19</f>
        <v>17</v>
      </c>
      <c r="B20" s="93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0" s="655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95" t="str">
        <f t="shared" si="1"/>
        <v/>
      </c>
      <c r="AJ20" s="28" t="str">
        <f t="shared" si="2"/>
        <v/>
      </c>
      <c r="AK20" s="28" t="str">
        <f t="shared" si="3"/>
        <v/>
      </c>
      <c r="AL20" s="28" t="str">
        <f t="shared" si="4"/>
        <v/>
      </c>
      <c r="AM20" s="28" t="str">
        <f t="shared" si="5"/>
        <v/>
      </c>
      <c r="AN20" s="90"/>
      <c r="AO20" s="90"/>
      <c r="AP20" s="90"/>
      <c r="AQ20" s="91"/>
      <c r="AR20" s="91"/>
    </row>
    <row r="21" spans="1:44" x14ac:dyDescent="0.35">
      <c r="A21" s="97">
        <f>ข้อมูลนักเรียน!$D20</f>
        <v>18</v>
      </c>
      <c r="B21" s="93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1" s="655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95" t="str">
        <f t="shared" si="1"/>
        <v/>
      </c>
      <c r="AJ21" s="28" t="str">
        <f t="shared" si="2"/>
        <v/>
      </c>
      <c r="AK21" s="28" t="str">
        <f t="shared" si="3"/>
        <v/>
      </c>
      <c r="AL21" s="28" t="str">
        <f t="shared" si="4"/>
        <v/>
      </c>
      <c r="AM21" s="28" t="str">
        <f t="shared" si="5"/>
        <v/>
      </c>
      <c r="AN21" s="90"/>
      <c r="AO21" s="90"/>
      <c r="AP21" s="90"/>
      <c r="AQ21" s="91"/>
      <c r="AR21" s="91"/>
    </row>
    <row r="22" spans="1:44" x14ac:dyDescent="0.35">
      <c r="A22" s="97">
        <f>ข้อมูลนักเรียน!$D21</f>
        <v>19</v>
      </c>
      <c r="B22" s="93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2" s="655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95" t="str">
        <f t="shared" si="1"/>
        <v/>
      </c>
      <c r="AJ22" s="28" t="str">
        <f t="shared" si="2"/>
        <v/>
      </c>
      <c r="AK22" s="28" t="str">
        <f t="shared" si="3"/>
        <v/>
      </c>
      <c r="AL22" s="28" t="str">
        <f t="shared" si="4"/>
        <v/>
      </c>
      <c r="AM22" s="28" t="str">
        <f t="shared" si="5"/>
        <v/>
      </c>
      <c r="AN22" s="90"/>
      <c r="AO22" s="90"/>
      <c r="AP22" s="90"/>
      <c r="AQ22" s="91"/>
      <c r="AR22" s="91"/>
    </row>
    <row r="23" spans="1:44" x14ac:dyDescent="0.35">
      <c r="A23" s="97">
        <f>ข้อมูลนักเรียน!$D22</f>
        <v>20</v>
      </c>
      <c r="B23" s="93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3" s="655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95" t="str">
        <f t="shared" si="1"/>
        <v/>
      </c>
      <c r="AJ23" s="28" t="str">
        <f t="shared" si="2"/>
        <v/>
      </c>
      <c r="AK23" s="28" t="str">
        <f t="shared" si="3"/>
        <v/>
      </c>
      <c r="AL23" s="28" t="str">
        <f t="shared" si="4"/>
        <v/>
      </c>
      <c r="AM23" s="28" t="str">
        <f t="shared" si="5"/>
        <v/>
      </c>
      <c r="AN23" s="90"/>
      <c r="AO23" s="90"/>
      <c r="AP23" s="90"/>
      <c r="AQ23" s="91"/>
      <c r="AR23" s="91"/>
    </row>
    <row r="24" spans="1:44" x14ac:dyDescent="0.35">
      <c r="A24" s="97">
        <f>ข้อมูลนักเรียน!$D23</f>
        <v>21</v>
      </c>
      <c r="B24" s="93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4" s="655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95" t="str">
        <f t="shared" si="1"/>
        <v/>
      </c>
      <c r="AJ24" s="28" t="str">
        <f t="shared" si="2"/>
        <v/>
      </c>
      <c r="AK24" s="28" t="str">
        <f t="shared" si="3"/>
        <v/>
      </c>
      <c r="AL24" s="28" t="str">
        <f t="shared" si="4"/>
        <v/>
      </c>
      <c r="AM24" s="28" t="str">
        <f t="shared" si="5"/>
        <v/>
      </c>
      <c r="AN24" s="90"/>
      <c r="AO24" s="90"/>
      <c r="AP24" s="90"/>
      <c r="AQ24" s="91"/>
      <c r="AR24" s="91"/>
    </row>
    <row r="25" spans="1:44" x14ac:dyDescent="0.35">
      <c r="A25" s="97">
        <f>ข้อมูลนักเรียน!$D24</f>
        <v>22</v>
      </c>
      <c r="B25" s="93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5" s="655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95" t="str">
        <f t="shared" si="1"/>
        <v/>
      </c>
      <c r="AJ25" s="28" t="str">
        <f t="shared" si="2"/>
        <v/>
      </c>
      <c r="AK25" s="28" t="str">
        <f t="shared" si="3"/>
        <v/>
      </c>
      <c r="AL25" s="28" t="str">
        <f t="shared" si="4"/>
        <v/>
      </c>
      <c r="AM25" s="28" t="str">
        <f t="shared" si="5"/>
        <v/>
      </c>
      <c r="AN25" s="90"/>
      <c r="AO25" s="90"/>
      <c r="AP25" s="90"/>
      <c r="AQ25" s="91"/>
      <c r="AR25" s="91"/>
    </row>
    <row r="26" spans="1:44" x14ac:dyDescent="0.35">
      <c r="A26" s="97">
        <f>ข้อมูลนักเรียน!$D25</f>
        <v>23</v>
      </c>
      <c r="B26" s="93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6" s="655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95" t="str">
        <f t="shared" si="1"/>
        <v/>
      </c>
      <c r="AJ26" s="28" t="str">
        <f t="shared" si="2"/>
        <v/>
      </c>
      <c r="AK26" s="28" t="str">
        <f t="shared" si="3"/>
        <v/>
      </c>
      <c r="AL26" s="28" t="str">
        <f t="shared" si="4"/>
        <v/>
      </c>
      <c r="AM26" s="28" t="str">
        <f t="shared" si="5"/>
        <v/>
      </c>
      <c r="AN26" s="90"/>
      <c r="AO26" s="90"/>
      <c r="AP26" s="90"/>
      <c r="AQ26" s="91"/>
      <c r="AR26" s="91"/>
    </row>
    <row r="27" spans="1:44" x14ac:dyDescent="0.35">
      <c r="A27" s="97">
        <f>ข้อมูลนักเรียน!$D26</f>
        <v>24</v>
      </c>
      <c r="B27" s="93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7" s="655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95" t="str">
        <f t="shared" si="1"/>
        <v/>
      </c>
      <c r="AJ27" s="28" t="str">
        <f t="shared" si="2"/>
        <v/>
      </c>
      <c r="AK27" s="28" t="str">
        <f t="shared" si="3"/>
        <v/>
      </c>
      <c r="AL27" s="28" t="str">
        <f t="shared" si="4"/>
        <v/>
      </c>
      <c r="AM27" s="28" t="str">
        <f t="shared" si="5"/>
        <v/>
      </c>
      <c r="AN27" s="90"/>
      <c r="AO27" s="90"/>
      <c r="AP27" s="90"/>
      <c r="AQ27" s="91"/>
      <c r="AR27" s="91"/>
    </row>
    <row r="28" spans="1:44" x14ac:dyDescent="0.35">
      <c r="A28" s="97">
        <f>ข้อมูลนักเรียน!$D27</f>
        <v>25</v>
      </c>
      <c r="B28" s="93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28" s="655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95" t="str">
        <f t="shared" si="1"/>
        <v/>
      </c>
      <c r="AJ28" s="28" t="str">
        <f t="shared" si="2"/>
        <v/>
      </c>
      <c r="AK28" s="28" t="str">
        <f t="shared" si="3"/>
        <v/>
      </c>
      <c r="AL28" s="28" t="str">
        <f t="shared" si="4"/>
        <v/>
      </c>
      <c r="AM28" s="28" t="str">
        <f t="shared" si="5"/>
        <v/>
      </c>
      <c r="AN28" s="90"/>
      <c r="AO28" s="90"/>
      <c r="AP28" s="90"/>
      <c r="AQ28" s="91"/>
      <c r="AR28" s="91"/>
    </row>
    <row r="29" spans="1:44" x14ac:dyDescent="0.35">
      <c r="A29" s="97">
        <f>ข้อมูลนักเรียน!$D28</f>
        <v>26</v>
      </c>
      <c r="B29" s="93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29" s="65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95" t="str">
        <f t="shared" si="1"/>
        <v/>
      </c>
      <c r="AJ29" s="28" t="str">
        <f t="shared" si="2"/>
        <v/>
      </c>
      <c r="AK29" s="28" t="str">
        <f t="shared" si="3"/>
        <v/>
      </c>
      <c r="AL29" s="28" t="str">
        <f t="shared" si="4"/>
        <v/>
      </c>
      <c r="AM29" s="28" t="str">
        <f t="shared" si="5"/>
        <v/>
      </c>
      <c r="AN29" s="90"/>
      <c r="AO29" s="90"/>
      <c r="AP29" s="90"/>
      <c r="AQ29" s="91"/>
      <c r="AR29" s="91"/>
    </row>
    <row r="30" spans="1:44" x14ac:dyDescent="0.35">
      <c r="A30" s="97">
        <f>ข้อมูลนักเรียน!$D29</f>
        <v>27</v>
      </c>
      <c r="B30" s="93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0" s="655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95" t="str">
        <f t="shared" si="1"/>
        <v/>
      </c>
      <c r="AJ30" s="28" t="str">
        <f t="shared" si="2"/>
        <v/>
      </c>
      <c r="AK30" s="28" t="str">
        <f t="shared" si="3"/>
        <v/>
      </c>
      <c r="AL30" s="28" t="str">
        <f t="shared" si="4"/>
        <v/>
      </c>
      <c r="AM30" s="28" t="str">
        <f t="shared" si="5"/>
        <v/>
      </c>
      <c r="AN30" s="90"/>
      <c r="AO30" s="90"/>
      <c r="AP30" s="90"/>
      <c r="AQ30" s="91"/>
      <c r="AR30" s="91"/>
    </row>
    <row r="31" spans="1:44" x14ac:dyDescent="0.35">
      <c r="A31" s="97">
        <f>ข้อมูลนักเรียน!$D30</f>
        <v>28</v>
      </c>
      <c r="B31" s="93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1" s="655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95" t="str">
        <f t="shared" si="1"/>
        <v/>
      </c>
      <c r="AJ31" s="28" t="str">
        <f t="shared" si="2"/>
        <v/>
      </c>
      <c r="AK31" s="28" t="str">
        <f t="shared" si="3"/>
        <v/>
      </c>
      <c r="AL31" s="28" t="str">
        <f t="shared" si="4"/>
        <v/>
      </c>
      <c r="AM31" s="28" t="str">
        <f t="shared" si="5"/>
        <v/>
      </c>
      <c r="AN31" s="90"/>
      <c r="AO31" s="90"/>
      <c r="AP31" s="90"/>
      <c r="AQ31" s="91"/>
      <c r="AR31" s="91"/>
    </row>
    <row r="32" spans="1:44" x14ac:dyDescent="0.35">
      <c r="A32" s="97">
        <f>ข้อมูลนักเรียน!$D31</f>
        <v>29</v>
      </c>
      <c r="B32" s="93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2" s="655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95" t="str">
        <f t="shared" si="1"/>
        <v/>
      </c>
      <c r="AJ32" s="28" t="str">
        <f t="shared" si="2"/>
        <v/>
      </c>
      <c r="AK32" s="28" t="str">
        <f t="shared" si="3"/>
        <v/>
      </c>
      <c r="AL32" s="28" t="str">
        <f t="shared" si="4"/>
        <v/>
      </c>
      <c r="AM32" s="28" t="str">
        <f t="shared" si="5"/>
        <v/>
      </c>
      <c r="AN32" s="90"/>
      <c r="AO32" s="90"/>
      <c r="AP32" s="90"/>
      <c r="AQ32" s="91"/>
      <c r="AR32" s="91"/>
    </row>
    <row r="33" spans="1:44" x14ac:dyDescent="0.35">
      <c r="A33" s="97">
        <f>ข้อมูลนักเรียน!$D32</f>
        <v>30</v>
      </c>
      <c r="B33" s="93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3" s="655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95" t="str">
        <f t="shared" si="1"/>
        <v/>
      </c>
      <c r="AJ33" s="28" t="str">
        <f t="shared" si="2"/>
        <v/>
      </c>
      <c r="AK33" s="28" t="str">
        <f t="shared" si="3"/>
        <v/>
      </c>
      <c r="AL33" s="28" t="str">
        <f t="shared" si="4"/>
        <v/>
      </c>
      <c r="AM33" s="28" t="str">
        <f t="shared" si="5"/>
        <v/>
      </c>
      <c r="AN33" s="90"/>
      <c r="AO33" s="90"/>
      <c r="AP33" s="90"/>
      <c r="AQ33" s="91"/>
      <c r="AR33" s="91"/>
    </row>
    <row r="34" spans="1:44" x14ac:dyDescent="0.35">
      <c r="A34" s="97">
        <f>ข้อมูลนักเรียน!$D33</f>
        <v>31</v>
      </c>
      <c r="B34" s="93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4" s="655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95" t="str">
        <f t="shared" si="1"/>
        <v/>
      </c>
      <c r="AJ34" s="28" t="str">
        <f t="shared" si="2"/>
        <v/>
      </c>
      <c r="AK34" s="28" t="str">
        <f t="shared" si="3"/>
        <v/>
      </c>
      <c r="AL34" s="28" t="str">
        <f t="shared" si="4"/>
        <v/>
      </c>
      <c r="AM34" s="28" t="str">
        <f t="shared" si="5"/>
        <v/>
      </c>
      <c r="AN34" s="90"/>
      <c r="AO34" s="90"/>
      <c r="AP34" s="90"/>
      <c r="AQ34" s="91"/>
      <c r="AR34" s="91"/>
    </row>
    <row r="35" spans="1:44" x14ac:dyDescent="0.35">
      <c r="A35" s="97">
        <f>ข้อมูลนักเรียน!$D34</f>
        <v>32</v>
      </c>
      <c r="B35" s="93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5" s="655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95" t="str">
        <f t="shared" si="1"/>
        <v/>
      </c>
      <c r="AJ35" s="28" t="str">
        <f t="shared" si="2"/>
        <v/>
      </c>
      <c r="AK35" s="28" t="str">
        <f t="shared" si="3"/>
        <v/>
      </c>
      <c r="AL35" s="28" t="str">
        <f t="shared" si="4"/>
        <v/>
      </c>
      <c r="AM35" s="28" t="str">
        <f t="shared" si="5"/>
        <v/>
      </c>
      <c r="AN35" s="90"/>
      <c r="AO35" s="90"/>
      <c r="AP35" s="90"/>
      <c r="AQ35" s="91"/>
      <c r="AR35" s="91"/>
    </row>
    <row r="36" spans="1:44" x14ac:dyDescent="0.35">
      <c r="A36" s="97">
        <f>ข้อมูลนักเรียน!$D35</f>
        <v>33</v>
      </c>
      <c r="B36" s="93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6" s="655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95" t="str">
        <f t="shared" si="1"/>
        <v/>
      </c>
      <c r="AJ36" s="28" t="str">
        <f t="shared" si="2"/>
        <v/>
      </c>
      <c r="AK36" s="28" t="str">
        <f t="shared" si="3"/>
        <v/>
      </c>
      <c r="AL36" s="28" t="str">
        <f t="shared" si="4"/>
        <v/>
      </c>
      <c r="AM36" s="28" t="str">
        <f t="shared" si="5"/>
        <v/>
      </c>
      <c r="AN36" s="90"/>
      <c r="AO36" s="90"/>
      <c r="AP36" s="90"/>
      <c r="AQ36" s="91"/>
      <c r="AR36" s="91"/>
    </row>
    <row r="37" spans="1:44" x14ac:dyDescent="0.35">
      <c r="A37" s="97">
        <f>ข้อมูลนักเรียน!$D36</f>
        <v>34</v>
      </c>
      <c r="B37" s="93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7" s="655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95" t="str">
        <f t="shared" si="1"/>
        <v/>
      </c>
      <c r="AJ37" s="28" t="str">
        <f t="shared" si="2"/>
        <v/>
      </c>
      <c r="AK37" s="28" t="str">
        <f t="shared" si="3"/>
        <v/>
      </c>
      <c r="AL37" s="28" t="str">
        <f t="shared" si="4"/>
        <v/>
      </c>
      <c r="AM37" s="28" t="str">
        <f t="shared" si="5"/>
        <v/>
      </c>
      <c r="AN37" s="90"/>
      <c r="AO37" s="90"/>
      <c r="AP37" s="90"/>
      <c r="AQ37" s="91"/>
      <c r="AR37" s="91"/>
    </row>
    <row r="38" spans="1:44" x14ac:dyDescent="0.35">
      <c r="A38" s="97">
        <f>ข้อมูลนักเรียน!$D37</f>
        <v>35</v>
      </c>
      <c r="B38" s="93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38" s="655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95" t="str">
        <f t="shared" si="1"/>
        <v/>
      </c>
      <c r="AJ38" s="28" t="str">
        <f t="shared" si="2"/>
        <v/>
      </c>
      <c r="AK38" s="28" t="str">
        <f t="shared" si="3"/>
        <v/>
      </c>
      <c r="AL38" s="28" t="str">
        <f t="shared" si="4"/>
        <v/>
      </c>
      <c r="AM38" s="28" t="str">
        <f t="shared" si="5"/>
        <v/>
      </c>
      <c r="AN38" s="90"/>
      <c r="AO38" s="90"/>
      <c r="AP38" s="90"/>
      <c r="AQ38" s="91"/>
      <c r="AR38" s="91"/>
    </row>
    <row r="39" spans="1:44" x14ac:dyDescent="0.35">
      <c r="A39" s="97">
        <f>ข้อมูลนักเรียน!$D38</f>
        <v>36</v>
      </c>
      <c r="B39" s="93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39" s="655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95" t="str">
        <f t="shared" si="1"/>
        <v/>
      </c>
      <c r="AJ39" s="28" t="str">
        <f t="shared" si="2"/>
        <v/>
      </c>
      <c r="AK39" s="28" t="str">
        <f t="shared" si="3"/>
        <v/>
      </c>
      <c r="AL39" s="28" t="str">
        <f t="shared" si="4"/>
        <v/>
      </c>
      <c r="AM39" s="28" t="str">
        <f t="shared" si="5"/>
        <v/>
      </c>
      <c r="AN39" s="90"/>
      <c r="AO39" s="90"/>
      <c r="AP39" s="90"/>
      <c r="AQ39" s="91"/>
      <c r="AR39" s="91"/>
    </row>
    <row r="40" spans="1:44" x14ac:dyDescent="0.35">
      <c r="A40" s="97">
        <f>ข้อมูลนักเรียน!$D39</f>
        <v>37</v>
      </c>
      <c r="B40" s="93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0" s="655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95" t="str">
        <f t="shared" si="1"/>
        <v/>
      </c>
      <c r="AJ40" s="28" t="str">
        <f t="shared" si="2"/>
        <v/>
      </c>
      <c r="AK40" s="28" t="str">
        <f t="shared" si="3"/>
        <v/>
      </c>
      <c r="AL40" s="28" t="str">
        <f t="shared" si="4"/>
        <v/>
      </c>
      <c r="AM40" s="28" t="str">
        <f t="shared" si="5"/>
        <v/>
      </c>
      <c r="AN40" s="90"/>
      <c r="AO40" s="90"/>
      <c r="AP40" s="90"/>
      <c r="AQ40" s="91"/>
      <c r="AR40" s="91"/>
    </row>
    <row r="41" spans="1:44" x14ac:dyDescent="0.35">
      <c r="A41" s="97">
        <f>ข้อมูลนักเรียน!$D40</f>
        <v>38</v>
      </c>
      <c r="B41" s="93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1" s="655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95" t="str">
        <f t="shared" si="1"/>
        <v/>
      </c>
      <c r="AJ41" s="28" t="str">
        <f t="shared" si="2"/>
        <v/>
      </c>
      <c r="AK41" s="28" t="str">
        <f t="shared" si="3"/>
        <v/>
      </c>
      <c r="AL41" s="28" t="str">
        <f t="shared" si="4"/>
        <v/>
      </c>
      <c r="AM41" s="28" t="str">
        <f t="shared" si="5"/>
        <v/>
      </c>
      <c r="AN41" s="90"/>
      <c r="AO41" s="90"/>
      <c r="AP41" s="90"/>
      <c r="AQ41" s="91"/>
      <c r="AR41" s="91"/>
    </row>
    <row r="42" spans="1:44" x14ac:dyDescent="0.35">
      <c r="A42" s="97">
        <f>ข้อมูลนักเรียน!$D41</f>
        <v>39</v>
      </c>
      <c r="B42" s="93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2" s="655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95" t="str">
        <f t="shared" si="1"/>
        <v/>
      </c>
      <c r="AJ42" s="28" t="str">
        <f t="shared" si="2"/>
        <v/>
      </c>
      <c r="AK42" s="28" t="str">
        <f t="shared" si="3"/>
        <v/>
      </c>
      <c r="AL42" s="28" t="str">
        <f t="shared" si="4"/>
        <v/>
      </c>
      <c r="AM42" s="28" t="str">
        <f t="shared" si="5"/>
        <v/>
      </c>
      <c r="AN42" s="90"/>
      <c r="AO42" s="90"/>
      <c r="AP42" s="90"/>
      <c r="AQ42" s="91"/>
      <c r="AR42" s="91"/>
    </row>
    <row r="43" spans="1:44" x14ac:dyDescent="0.35">
      <c r="A43" s="97">
        <f>ข้อมูลนักเรียน!$D42</f>
        <v>40</v>
      </c>
      <c r="B43" s="93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3" s="655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95" t="str">
        <f t="shared" si="1"/>
        <v/>
      </c>
      <c r="AJ43" s="28" t="str">
        <f t="shared" si="2"/>
        <v/>
      </c>
      <c r="AK43" s="28" t="str">
        <f t="shared" si="3"/>
        <v/>
      </c>
      <c r="AL43" s="28" t="str">
        <f t="shared" si="4"/>
        <v/>
      </c>
      <c r="AM43" s="28" t="str">
        <f t="shared" si="5"/>
        <v/>
      </c>
      <c r="AN43" s="90"/>
      <c r="AO43" s="90"/>
      <c r="AP43" s="90"/>
      <c r="AQ43" s="91"/>
      <c r="AR43" s="91"/>
    </row>
    <row r="44" spans="1:44" x14ac:dyDescent="0.35">
      <c r="A44" s="97">
        <f>ข้อมูลนักเรียน!$D43</f>
        <v>41</v>
      </c>
      <c r="B44" s="93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4" s="655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95" t="str">
        <f t="shared" si="1"/>
        <v/>
      </c>
      <c r="AJ44" s="28" t="str">
        <f t="shared" si="2"/>
        <v/>
      </c>
      <c r="AK44" s="28" t="str">
        <f t="shared" si="3"/>
        <v/>
      </c>
      <c r="AL44" s="28" t="str">
        <f t="shared" si="4"/>
        <v/>
      </c>
      <c r="AM44" s="28" t="str">
        <f t="shared" si="5"/>
        <v/>
      </c>
      <c r="AN44" s="90"/>
      <c r="AO44" s="90"/>
      <c r="AP44" s="90"/>
      <c r="AQ44" s="91"/>
      <c r="AR44" s="91"/>
    </row>
    <row r="45" spans="1:44" x14ac:dyDescent="0.35">
      <c r="A45" s="97">
        <f>ข้อมูลนักเรียน!$D44</f>
        <v>42</v>
      </c>
      <c r="B45" s="93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5" s="655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95" t="str">
        <f t="shared" si="1"/>
        <v/>
      </c>
      <c r="AJ45" s="28" t="str">
        <f t="shared" si="2"/>
        <v/>
      </c>
      <c r="AK45" s="28" t="str">
        <f t="shared" si="3"/>
        <v/>
      </c>
      <c r="AL45" s="28" t="str">
        <f t="shared" si="4"/>
        <v/>
      </c>
      <c r="AM45" s="28" t="str">
        <f t="shared" si="5"/>
        <v/>
      </c>
      <c r="AN45" s="90"/>
      <c r="AO45" s="90"/>
      <c r="AP45" s="90"/>
      <c r="AQ45" s="91"/>
      <c r="AR45" s="91"/>
    </row>
    <row r="46" spans="1:44" x14ac:dyDescent="0.35">
      <c r="A46" s="97">
        <f>ข้อมูลนักเรียน!$D45</f>
        <v>43</v>
      </c>
      <c r="B46" s="93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6" s="655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95" t="str">
        <f t="shared" si="1"/>
        <v/>
      </c>
      <c r="AJ46" s="28" t="str">
        <f t="shared" si="2"/>
        <v/>
      </c>
      <c r="AK46" s="28" t="str">
        <f t="shared" si="3"/>
        <v/>
      </c>
      <c r="AL46" s="28" t="str">
        <f t="shared" si="4"/>
        <v/>
      </c>
      <c r="AM46" s="28" t="str">
        <f t="shared" si="5"/>
        <v/>
      </c>
      <c r="AN46" s="90"/>
      <c r="AO46" s="90"/>
      <c r="AP46" s="90"/>
      <c r="AQ46" s="91"/>
      <c r="AR46" s="91"/>
    </row>
    <row r="47" spans="1:44" x14ac:dyDescent="0.35">
      <c r="A47" s="97">
        <f>ข้อมูลนักเรียน!$D46</f>
        <v>44</v>
      </c>
      <c r="B47" s="93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7" s="65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95" t="str">
        <f t="shared" si="1"/>
        <v/>
      </c>
      <c r="AJ47" s="28" t="str">
        <f t="shared" si="2"/>
        <v/>
      </c>
      <c r="AK47" s="28" t="str">
        <f t="shared" si="3"/>
        <v/>
      </c>
      <c r="AL47" s="28" t="str">
        <f t="shared" si="4"/>
        <v/>
      </c>
      <c r="AM47" s="28" t="str">
        <f t="shared" si="5"/>
        <v/>
      </c>
      <c r="AN47" s="90"/>
      <c r="AO47" s="90"/>
      <c r="AP47" s="90"/>
      <c r="AQ47" s="91"/>
      <c r="AR47" s="91"/>
    </row>
    <row r="48" spans="1:44" x14ac:dyDescent="0.35">
      <c r="A48" s="97">
        <f>ข้อมูลนักเรียน!$D47</f>
        <v>45</v>
      </c>
      <c r="B48" s="93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48" s="655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95" t="str">
        <f t="shared" si="1"/>
        <v/>
      </c>
      <c r="AJ48" s="28" t="str">
        <f t="shared" si="2"/>
        <v/>
      </c>
      <c r="AK48" s="28" t="str">
        <f t="shared" si="3"/>
        <v/>
      </c>
      <c r="AL48" s="28" t="str">
        <f t="shared" si="4"/>
        <v/>
      </c>
      <c r="AM48" s="28" t="str">
        <f t="shared" si="5"/>
        <v/>
      </c>
      <c r="AN48" s="90"/>
      <c r="AO48" s="90"/>
      <c r="AP48" s="90"/>
      <c r="AQ48" s="91"/>
      <c r="AR48" s="91"/>
    </row>
    <row r="49" spans="1:44" x14ac:dyDescent="0.35">
      <c r="A49" s="97">
        <f>ข้อมูลนักเรียน!$D48</f>
        <v>46</v>
      </c>
      <c r="B49" s="93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49" s="65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95" t="str">
        <f t="shared" si="1"/>
        <v/>
      </c>
      <c r="AJ49" s="28" t="str">
        <f t="shared" si="2"/>
        <v/>
      </c>
      <c r="AK49" s="28" t="str">
        <f t="shared" si="3"/>
        <v/>
      </c>
      <c r="AL49" s="28" t="str">
        <f t="shared" si="4"/>
        <v/>
      </c>
      <c r="AM49" s="28" t="str">
        <f t="shared" si="5"/>
        <v/>
      </c>
      <c r="AN49" s="90"/>
      <c r="AO49" s="90"/>
      <c r="AP49" s="90"/>
      <c r="AQ49" s="91"/>
      <c r="AR49" s="91"/>
    </row>
    <row r="50" spans="1:44" x14ac:dyDescent="0.35">
      <c r="A50" s="97">
        <f>ข้อมูลนักเรียน!$D49</f>
        <v>47</v>
      </c>
      <c r="B50" s="93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0" s="655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95" t="str">
        <f t="shared" si="1"/>
        <v/>
      </c>
      <c r="AJ50" s="28" t="str">
        <f t="shared" si="2"/>
        <v/>
      </c>
      <c r="AK50" s="28" t="str">
        <f t="shared" si="3"/>
        <v/>
      </c>
      <c r="AL50" s="28" t="str">
        <f t="shared" si="4"/>
        <v/>
      </c>
      <c r="AM50" s="28" t="str">
        <f t="shared" si="5"/>
        <v/>
      </c>
      <c r="AN50" s="90"/>
      <c r="AO50" s="90"/>
      <c r="AP50" s="90"/>
      <c r="AQ50" s="91"/>
      <c r="AR50" s="91"/>
    </row>
    <row r="51" spans="1:44" x14ac:dyDescent="0.35">
      <c r="A51" s="97">
        <f>ข้อมูลนักเรียน!$D50</f>
        <v>48</v>
      </c>
      <c r="B51" s="93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1" s="655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95" t="str">
        <f t="shared" si="1"/>
        <v/>
      </c>
      <c r="AJ51" s="28" t="str">
        <f t="shared" si="2"/>
        <v/>
      </c>
      <c r="AK51" s="28" t="str">
        <f t="shared" si="3"/>
        <v/>
      </c>
      <c r="AL51" s="28" t="str">
        <f t="shared" si="4"/>
        <v/>
      </c>
      <c r="AM51" s="28" t="str">
        <f t="shared" si="5"/>
        <v/>
      </c>
      <c r="AN51" s="90"/>
      <c r="AO51" s="90"/>
      <c r="AP51" s="90"/>
      <c r="AQ51" s="91"/>
      <c r="AR51" s="91"/>
    </row>
    <row r="52" spans="1:44" x14ac:dyDescent="0.35">
      <c r="A52" s="97">
        <f>ข้อมูลนักเรียน!$D51</f>
        <v>49</v>
      </c>
      <c r="B52" s="93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2" s="655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95" t="str">
        <f t="shared" si="1"/>
        <v/>
      </c>
      <c r="AJ52" s="28" t="str">
        <f t="shared" si="2"/>
        <v/>
      </c>
      <c r="AK52" s="28" t="str">
        <f t="shared" si="3"/>
        <v/>
      </c>
      <c r="AL52" s="28" t="str">
        <f t="shared" si="4"/>
        <v/>
      </c>
      <c r="AM52" s="28" t="str">
        <f t="shared" si="5"/>
        <v/>
      </c>
      <c r="AN52" s="90"/>
      <c r="AO52" s="90"/>
      <c r="AP52" s="90"/>
      <c r="AQ52" s="91"/>
      <c r="AR52" s="91"/>
    </row>
    <row r="53" spans="1:44" x14ac:dyDescent="0.35">
      <c r="A53" s="97">
        <f>ข้อมูลนักเรียน!$D52</f>
        <v>50</v>
      </c>
      <c r="B53" s="93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3" s="65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95" t="str">
        <f t="shared" si="1"/>
        <v/>
      </c>
      <c r="AJ53" s="28" t="str">
        <f t="shared" si="2"/>
        <v/>
      </c>
      <c r="AK53" s="28" t="str">
        <f t="shared" si="3"/>
        <v/>
      </c>
      <c r="AL53" s="28" t="str">
        <f t="shared" si="4"/>
        <v/>
      </c>
      <c r="AM53" s="28" t="str">
        <f t="shared" si="5"/>
        <v/>
      </c>
      <c r="AN53" s="90"/>
      <c r="AO53" s="90"/>
      <c r="AP53" s="90"/>
      <c r="AQ53" s="91"/>
      <c r="AR53" s="91"/>
    </row>
    <row r="54" spans="1:44" x14ac:dyDescent="0.35">
      <c r="A54" s="97">
        <f>ข้อมูลนักเรียน!$D53</f>
        <v>51</v>
      </c>
      <c r="B54" s="93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4" s="655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95" t="str">
        <f t="shared" si="1"/>
        <v/>
      </c>
      <c r="AJ54" s="28" t="str">
        <f t="shared" si="2"/>
        <v/>
      </c>
      <c r="AK54" s="28" t="str">
        <f t="shared" si="3"/>
        <v/>
      </c>
      <c r="AL54" s="28" t="str">
        <f t="shared" si="4"/>
        <v/>
      </c>
      <c r="AM54" s="28" t="str">
        <f t="shared" si="5"/>
        <v/>
      </c>
      <c r="AN54" s="90"/>
      <c r="AO54" s="90"/>
      <c r="AP54" s="90"/>
      <c r="AQ54" s="91"/>
      <c r="AR54" s="91"/>
    </row>
    <row r="55" spans="1:44" x14ac:dyDescent="0.35">
      <c r="A55" s="97">
        <f>ข้อมูลนักเรียน!$D54</f>
        <v>52</v>
      </c>
      <c r="B55" s="93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5" s="655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95" t="str">
        <f t="shared" si="1"/>
        <v/>
      </c>
      <c r="AJ55" s="28" t="str">
        <f t="shared" si="2"/>
        <v/>
      </c>
      <c r="AK55" s="28" t="str">
        <f t="shared" si="3"/>
        <v/>
      </c>
      <c r="AL55" s="28" t="str">
        <f t="shared" si="4"/>
        <v/>
      </c>
      <c r="AM55" s="28" t="str">
        <f t="shared" si="5"/>
        <v/>
      </c>
      <c r="AN55" s="90"/>
      <c r="AO55" s="90"/>
      <c r="AP55" s="90"/>
      <c r="AQ55" s="91"/>
      <c r="AR55" s="91"/>
    </row>
    <row r="56" spans="1:44" x14ac:dyDescent="0.35">
      <c r="A56" s="97">
        <f>ข้อมูลนักเรียน!$D55</f>
        <v>53</v>
      </c>
      <c r="B56" s="93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6" s="655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95" t="str">
        <f t="shared" si="1"/>
        <v/>
      </c>
      <c r="AJ56" s="28" t="str">
        <f t="shared" si="2"/>
        <v/>
      </c>
      <c r="AK56" s="28" t="str">
        <f t="shared" si="3"/>
        <v/>
      </c>
      <c r="AL56" s="28" t="str">
        <f t="shared" si="4"/>
        <v/>
      </c>
      <c r="AM56" s="28" t="str">
        <f t="shared" si="5"/>
        <v/>
      </c>
      <c r="AN56" s="90"/>
      <c r="AO56" s="90"/>
      <c r="AP56" s="90"/>
      <c r="AQ56" s="91"/>
      <c r="AR56" s="91"/>
    </row>
    <row r="57" spans="1:44" x14ac:dyDescent="0.35">
      <c r="A57" s="97">
        <f>ข้อมูลนักเรียน!$D56</f>
        <v>54</v>
      </c>
      <c r="B57" s="93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7" s="655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95" t="str">
        <f t="shared" si="1"/>
        <v/>
      </c>
      <c r="AJ57" s="28" t="str">
        <f t="shared" si="2"/>
        <v/>
      </c>
      <c r="AK57" s="28" t="str">
        <f t="shared" si="3"/>
        <v/>
      </c>
      <c r="AL57" s="28" t="str">
        <f t="shared" si="4"/>
        <v/>
      </c>
      <c r="AM57" s="28" t="str">
        <f t="shared" si="5"/>
        <v/>
      </c>
      <c r="AN57" s="90"/>
      <c r="AO57" s="90"/>
      <c r="AP57" s="90"/>
      <c r="AQ57" s="91"/>
      <c r="AR57" s="91"/>
    </row>
    <row r="58" spans="1:44" x14ac:dyDescent="0.35">
      <c r="A58" s="97">
        <f>ข้อมูลนักเรียน!$D57</f>
        <v>55</v>
      </c>
      <c r="B58" s="93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58" s="655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95" t="str">
        <f t="shared" si="1"/>
        <v/>
      </c>
      <c r="AJ58" s="28" t="str">
        <f t="shared" si="2"/>
        <v/>
      </c>
      <c r="AK58" s="28" t="str">
        <f t="shared" si="3"/>
        <v/>
      </c>
      <c r="AL58" s="28" t="str">
        <f t="shared" si="4"/>
        <v/>
      </c>
      <c r="AM58" s="28" t="str">
        <f t="shared" si="5"/>
        <v/>
      </c>
      <c r="AN58" s="90"/>
      <c r="AO58" s="90"/>
      <c r="AP58" s="90"/>
      <c r="AQ58" s="91"/>
      <c r="AR58" s="91"/>
    </row>
    <row r="59" spans="1:44" x14ac:dyDescent="0.35">
      <c r="A59" s="97">
        <f>ข้อมูลนักเรียน!$D58</f>
        <v>56</v>
      </c>
      <c r="B59" s="93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59" s="655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95" t="str">
        <f t="shared" si="1"/>
        <v/>
      </c>
      <c r="AJ59" s="28" t="str">
        <f t="shared" si="2"/>
        <v/>
      </c>
      <c r="AK59" s="28" t="str">
        <f t="shared" si="3"/>
        <v/>
      </c>
      <c r="AL59" s="28" t="str">
        <f t="shared" si="4"/>
        <v/>
      </c>
      <c r="AM59" s="28" t="str">
        <f t="shared" si="5"/>
        <v/>
      </c>
      <c r="AN59" s="90"/>
      <c r="AO59" s="90"/>
      <c r="AP59" s="90"/>
      <c r="AQ59" s="91"/>
      <c r="AR59" s="91"/>
    </row>
    <row r="60" spans="1:44" x14ac:dyDescent="0.35">
      <c r="A60" s="97">
        <f>ข้อมูลนักเรียน!$D59</f>
        <v>57</v>
      </c>
      <c r="B60" s="93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0" s="655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95" t="str">
        <f t="shared" si="1"/>
        <v/>
      </c>
      <c r="AJ60" s="28" t="str">
        <f t="shared" si="2"/>
        <v/>
      </c>
      <c r="AK60" s="28" t="str">
        <f t="shared" si="3"/>
        <v/>
      </c>
      <c r="AL60" s="28" t="str">
        <f t="shared" si="4"/>
        <v/>
      </c>
      <c r="AM60" s="28" t="str">
        <f t="shared" si="5"/>
        <v/>
      </c>
      <c r="AN60" s="90"/>
      <c r="AO60" s="90"/>
      <c r="AP60" s="90"/>
      <c r="AQ60" s="91"/>
      <c r="AR60" s="91"/>
    </row>
    <row r="61" spans="1:44" x14ac:dyDescent="0.35">
      <c r="A61" s="97">
        <f>ข้อมูลนักเรียน!$D60</f>
        <v>58</v>
      </c>
      <c r="B61" s="93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1" s="655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95" t="str">
        <f t="shared" si="1"/>
        <v/>
      </c>
      <c r="AJ61" s="28" t="str">
        <f t="shared" si="2"/>
        <v/>
      </c>
      <c r="AK61" s="28" t="str">
        <f t="shared" si="3"/>
        <v/>
      </c>
      <c r="AL61" s="28" t="str">
        <f t="shared" si="4"/>
        <v/>
      </c>
      <c r="AM61" s="28" t="str">
        <f t="shared" si="5"/>
        <v/>
      </c>
      <c r="AN61" s="90"/>
      <c r="AO61" s="90"/>
      <c r="AP61" s="90"/>
      <c r="AQ61" s="91"/>
      <c r="AR61" s="91"/>
    </row>
    <row r="62" spans="1:44" x14ac:dyDescent="0.35">
      <c r="A62" s="97">
        <f>ข้อมูลนักเรียน!$D61</f>
        <v>59</v>
      </c>
      <c r="B62" s="93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2" s="655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95" t="str">
        <f t="shared" si="1"/>
        <v/>
      </c>
      <c r="AJ62" s="28" t="str">
        <f t="shared" si="2"/>
        <v/>
      </c>
      <c r="AK62" s="28" t="str">
        <f t="shared" si="3"/>
        <v/>
      </c>
      <c r="AL62" s="28" t="str">
        <f t="shared" si="4"/>
        <v/>
      </c>
      <c r="AM62" s="28" t="str">
        <f t="shared" si="5"/>
        <v/>
      </c>
      <c r="AN62" s="90"/>
      <c r="AO62" s="90"/>
      <c r="AP62" s="90"/>
      <c r="AQ62" s="91"/>
      <c r="AR62" s="91"/>
    </row>
    <row r="63" spans="1:44" x14ac:dyDescent="0.35">
      <c r="A63" s="97">
        <f>ข้อมูลนักเรียน!$D62</f>
        <v>60</v>
      </c>
      <c r="B63" s="93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3" s="656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95" t="str">
        <f t="shared" si="1"/>
        <v/>
      </c>
      <c r="AJ63" s="28" t="str">
        <f t="shared" si="2"/>
        <v/>
      </c>
      <c r="AK63" s="28" t="str">
        <f t="shared" si="3"/>
        <v/>
      </c>
      <c r="AL63" s="28" t="str">
        <f t="shared" si="4"/>
        <v/>
      </c>
      <c r="AM63" s="28" t="str">
        <f t="shared" si="5"/>
        <v/>
      </c>
      <c r="AN63" s="90"/>
      <c r="AO63" s="90"/>
      <c r="AP63" s="90"/>
      <c r="AQ63" s="91"/>
      <c r="AR63" s="91"/>
    </row>
    <row r="64" spans="1:44" x14ac:dyDescent="0.35">
      <c r="A64" s="641" t="s">
        <v>156</v>
      </c>
      <c r="B64" s="642"/>
      <c r="C64" s="643"/>
      <c r="D64" s="644"/>
      <c r="E64" s="645"/>
      <c r="F64" s="645"/>
      <c r="G64" s="645"/>
      <c r="H64" s="645"/>
      <c r="I64" s="645"/>
      <c r="J64" s="645"/>
      <c r="K64" s="645"/>
      <c r="L64" s="645"/>
      <c r="M64" s="645"/>
      <c r="N64" s="645"/>
      <c r="O64" s="645"/>
      <c r="P64" s="645"/>
      <c r="Q64" s="645"/>
      <c r="R64" s="645"/>
      <c r="S64" s="645"/>
      <c r="T64" s="645"/>
      <c r="U64" s="645"/>
      <c r="V64" s="645"/>
      <c r="W64" s="645"/>
      <c r="X64" s="645"/>
      <c r="Y64" s="645"/>
      <c r="Z64" s="645"/>
      <c r="AA64" s="645"/>
      <c r="AB64" s="645"/>
      <c r="AC64" s="645"/>
      <c r="AD64" s="645"/>
      <c r="AE64" s="645"/>
      <c r="AF64" s="645"/>
      <c r="AG64" s="645"/>
      <c r="AH64" s="645"/>
      <c r="AI64" s="646"/>
      <c r="AJ64" s="647"/>
      <c r="AK64" s="648"/>
      <c r="AL64" s="648"/>
      <c r="AM64" s="649"/>
      <c r="AN64" s="90"/>
      <c r="AO64" s="90"/>
      <c r="AP64" s="90"/>
      <c r="AQ64" s="91"/>
      <c r="AR64" s="91"/>
    </row>
  </sheetData>
  <protectedRanges>
    <protectedRange sqref="L1 U1 D64 D12:AH63 E11:AH11 D3:AH10" name="ช่วง1_1"/>
    <protectedRange sqref="AO1" name="ช่วง4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425" priority="9" operator="equal">
      <formula>"ข"</formula>
    </cfRule>
    <cfRule type="cellIs" dxfId="1424" priority="10" operator="equal">
      <formula>"ล"</formula>
    </cfRule>
    <cfRule type="cellIs" dxfId="1423" priority="11" operator="equal">
      <formula>"ป"</formula>
    </cfRule>
    <cfRule type="cellIs" dxfId="1422" priority="12" operator="equal">
      <formula>"/"</formula>
    </cfRule>
  </conditionalFormatting>
  <conditionalFormatting sqref="D3:AH3">
    <cfRule type="cellIs" dxfId="1421" priority="1" operator="equal">
      <formula>"อา"</formula>
    </cfRule>
    <cfRule type="cellIs" dxfId="1420" priority="2" operator="equal">
      <formula>"อา"</formula>
    </cfRule>
    <cfRule type="cellIs" dxfId="1419" priority="3" operator="equal">
      <formula>"ส"</formula>
    </cfRule>
    <cfRule type="cellIs" dxfId="1418" priority="4" operator="equal">
      <formula>"ศ"</formula>
    </cfRule>
    <cfRule type="cellIs" dxfId="1417" priority="5" operator="equal">
      <formula>"พฤ"</formula>
    </cfRule>
    <cfRule type="cellIs" dxfId="1416" priority="6" operator="equal">
      <formula>"พ"</formula>
    </cfRule>
    <cfRule type="cellIs" dxfId="1415" priority="7" operator="equal">
      <formula>"อ"</formula>
    </cfRule>
    <cfRule type="cellIs" dxfId="1414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5A427D8-ACEC-40A1-8415-1A2F513F268B}">
          <x14:formula1>
            <xm:f>รายการ!$D$2:$D$8</xm:f>
          </x14:formula1>
          <xm:sqref>D3:AH3</xm:sqref>
        </x14:dataValidation>
        <x14:dataValidation type="list" allowBlank="1" showInputMessage="1" showErrorMessage="1" xr:uid="{E23BFA34-5D9D-42D1-956E-49F8CA853515}">
          <x14:formula1>
            <xm:f>รายการ!$F$2:$F$5</xm:f>
          </x14:formula1>
          <xm:sqref>E4:AH63 D4:D10 D12:D63</xm:sqref>
        </x14:dataValidation>
        <x14:dataValidation type="list" allowBlank="1" showInputMessage="1" showErrorMessage="1" xr:uid="{3BC6904D-203A-4620-BBB6-CFC11FFC98B8}">
          <x14:formula1>
            <xm:f>รายการ!$K$2:$K$36</xm:f>
          </x14:formula1>
          <xm:sqref>D11</xm:sqref>
        </x14:dataValidation>
        <x14:dataValidation type="list" allowBlank="1" showInputMessage="1" showErrorMessage="1" xr:uid="{A9FF7887-85B7-4A65-9E92-73DC2082E4EC}">
          <x14:formula1>
            <xm:f>รายการ!$K$2:$K$37</xm:f>
          </x14:formula1>
          <xm:sqref>AO1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D55B1-761E-4606-84DA-EBF36EA5F9B7}">
  <sheetPr codeName="Sheet21">
    <tabColor rgb="FFC00000"/>
  </sheetPr>
  <dimension ref="A1:Y65"/>
  <sheetViews>
    <sheetView workbookViewId="0">
      <pane xSplit="3" ySplit="5" topLeftCell="D12" activePane="bottomRight" state="frozen"/>
      <selection pane="topRight" activeCell="D1" sqref="D1"/>
      <selection pane="bottomLeft" activeCell="A6" sqref="A6"/>
      <selection pane="bottomRight" activeCell="U6" sqref="U6"/>
    </sheetView>
  </sheetViews>
  <sheetFormatPr defaultColWidth="4.625" defaultRowHeight="18.75" x14ac:dyDescent="0.3"/>
  <cols>
    <col min="1" max="1" width="3.25" style="1" customWidth="1"/>
    <col min="2" max="2" width="4.625" style="4"/>
    <col min="3" max="3" width="23.25" style="1" customWidth="1"/>
    <col min="4" max="13" width="4.625" style="1"/>
    <col min="14" max="14" width="4.625" style="1" customWidth="1"/>
    <col min="15" max="20" width="4.625" style="1"/>
    <col min="21" max="21" width="7.625" style="1" customWidth="1"/>
    <col min="22" max="22" width="6.75" style="1" customWidth="1"/>
    <col min="23" max="23" width="9" style="1"/>
    <col min="24" max="24" width="22.5" style="1" customWidth="1"/>
    <col min="25" max="25" width="9" style="1"/>
    <col min="26" max="16384" width="4.625" style="1"/>
  </cols>
  <sheetData>
    <row r="1" spans="1:25" ht="6.75" customHeight="1" x14ac:dyDescent="0.3">
      <c r="A1" s="17"/>
      <c r="B1" s="15"/>
      <c r="C1" s="14"/>
      <c r="D1" s="689" t="str">
        <f>ตั้งค่าเดือน!$B2</f>
        <v>พฤษภาคม</v>
      </c>
      <c r="E1" s="689" t="str">
        <f>ตั้งค่าเดือน!$B3</f>
        <v>มิถุนายน</v>
      </c>
      <c r="F1" s="689" t="str">
        <f>ตั้งค่าเดือน!$B4</f>
        <v>กรกฎาคม</v>
      </c>
      <c r="G1" s="689" t="str">
        <f>ตั้งค่าเดือน!$B5</f>
        <v>สิงหาคม</v>
      </c>
      <c r="H1" s="689" t="str">
        <f>ตั้งค่าเดือน!$B6</f>
        <v>กันยายน</v>
      </c>
      <c r="I1" s="689" t="str">
        <f>ตั้งค่าเดือน!$B7</f>
        <v>ตุลาคม</v>
      </c>
      <c r="J1" s="690" t="str">
        <f>ตั้งค่าเดือน!$B8</f>
        <v>พฤศจิกายน</v>
      </c>
      <c r="K1" s="674" t="str">
        <f>ตั้งค่าเดือน!$B9</f>
        <v>ธันวาคม</v>
      </c>
      <c r="L1" s="674" t="str">
        <f>ตั้งค่าเดือน!$B10</f>
        <v>มกราคม</v>
      </c>
      <c r="M1" s="674" t="str">
        <f>ตั้งค่าเดือน!$B11</f>
        <v>กุมภาพันธ์</v>
      </c>
      <c r="N1" s="674" t="str">
        <f>ตั้งค่าเดือน!$B12</f>
        <v>มีนาคม</v>
      </c>
      <c r="O1" s="683" t="s">
        <v>125</v>
      </c>
      <c r="P1" s="686" t="s">
        <v>126</v>
      </c>
      <c r="Q1" s="18"/>
      <c r="R1" s="19"/>
      <c r="S1" s="19"/>
      <c r="T1" s="20"/>
      <c r="U1" s="672" t="s">
        <v>87</v>
      </c>
      <c r="V1" s="673" t="str">
        <f>"ผลการประเมินเวลาเรียน ร้อยละ " &amp; ตั้งค่า!$I$13</f>
        <v>ผลการประเมินเวลาเรียน ร้อยละ 80</v>
      </c>
      <c r="W1" s="17"/>
      <c r="X1" s="17"/>
      <c r="Y1" s="17"/>
    </row>
    <row r="2" spans="1:25" ht="23.25" x14ac:dyDescent="0.3">
      <c r="A2" s="17"/>
      <c r="B2" s="606" t="s">
        <v>28</v>
      </c>
      <c r="C2" s="691" t="s">
        <v>49</v>
      </c>
      <c r="D2" s="689"/>
      <c r="E2" s="689"/>
      <c r="F2" s="689"/>
      <c r="G2" s="689"/>
      <c r="H2" s="689"/>
      <c r="I2" s="689"/>
      <c r="J2" s="690"/>
      <c r="K2" s="674"/>
      <c r="L2" s="674"/>
      <c r="M2" s="674"/>
      <c r="N2" s="674"/>
      <c r="O2" s="684"/>
      <c r="P2" s="687"/>
      <c r="Q2" s="675" t="s">
        <v>86</v>
      </c>
      <c r="R2" s="676"/>
      <c r="S2" s="676"/>
      <c r="T2" s="677"/>
      <c r="U2" s="672"/>
      <c r="V2" s="673"/>
      <c r="W2" s="469" t="s">
        <v>179</v>
      </c>
      <c r="X2" s="465" t="s">
        <v>177</v>
      </c>
      <c r="Y2" s="453" t="str">
        <f>_xlfn.IFNA(IF(VLOOKUP(X2,รายการ!$K$1:$L$37,2,FALSE)="","",HYPERLINK("#" &amp; VLOOKUP(X2,รายการ!$K$1:$L$37,2,FALSE)  &amp; "","คลิก")),"")</f>
        <v>คลิก</v>
      </c>
    </row>
    <row r="3" spans="1:25" ht="3.75" customHeight="1" x14ac:dyDescent="0.3">
      <c r="A3" s="17"/>
      <c r="B3" s="606"/>
      <c r="C3" s="691"/>
      <c r="D3" s="689"/>
      <c r="E3" s="689"/>
      <c r="F3" s="689"/>
      <c r="G3" s="689"/>
      <c r="H3" s="689"/>
      <c r="I3" s="689"/>
      <c r="J3" s="690"/>
      <c r="K3" s="674"/>
      <c r="L3" s="674"/>
      <c r="M3" s="674"/>
      <c r="N3" s="674"/>
      <c r="O3" s="684"/>
      <c r="P3" s="687"/>
      <c r="Q3" s="678"/>
      <c r="R3" s="679"/>
      <c r="S3" s="679"/>
      <c r="T3" s="680"/>
      <c r="U3" s="672"/>
      <c r="V3" s="673"/>
      <c r="W3" s="111"/>
      <c r="X3" s="111"/>
      <c r="Y3" s="111"/>
    </row>
    <row r="4" spans="1:25" ht="21" x14ac:dyDescent="0.35">
      <c r="A4" s="17"/>
      <c r="B4" s="606"/>
      <c r="C4" s="691"/>
      <c r="D4" s="689"/>
      <c r="E4" s="689"/>
      <c r="F4" s="689"/>
      <c r="G4" s="689"/>
      <c r="H4" s="689"/>
      <c r="I4" s="689"/>
      <c r="J4" s="690"/>
      <c r="K4" s="674"/>
      <c r="L4" s="674"/>
      <c r="M4" s="674"/>
      <c r="N4" s="674"/>
      <c r="O4" s="685"/>
      <c r="P4" s="688"/>
      <c r="Q4" s="681">
        <f>SUM(D5:N5)</f>
        <v>205</v>
      </c>
      <c r="R4" s="681"/>
      <c r="S4" s="681"/>
      <c r="T4" s="682"/>
      <c r="U4" s="672"/>
      <c r="V4" s="673"/>
      <c r="W4" s="17"/>
      <c r="X4" s="17"/>
      <c r="Y4" s="17"/>
    </row>
    <row r="5" spans="1:25" x14ac:dyDescent="0.3">
      <c r="A5" s="17"/>
      <c r="B5" s="657"/>
      <c r="C5" s="692"/>
      <c r="D5" s="88">
        <f>พ.ค.!AI3</f>
        <v>11</v>
      </c>
      <c r="E5" s="88">
        <f>มิ.ย.!AI3</f>
        <v>21</v>
      </c>
      <c r="F5" s="88">
        <f>ก.ค.!AI3</f>
        <v>18</v>
      </c>
      <c r="G5" s="88">
        <f>ส.ค.!AI3</f>
        <v>22</v>
      </c>
      <c r="H5" s="88">
        <f>ก.ย.!AI3</f>
        <v>22</v>
      </c>
      <c r="I5" s="88">
        <f>ต.ค.!AI3</f>
        <v>6</v>
      </c>
      <c r="J5" s="88">
        <f>พ.ย.!AI3</f>
        <v>22</v>
      </c>
      <c r="K5" s="88">
        <f>ธ.ค.!AI3</f>
        <v>20</v>
      </c>
      <c r="L5" s="88">
        <f>ม.ค.!AI3</f>
        <v>21</v>
      </c>
      <c r="M5" s="88">
        <f>ก.พ.!AI3</f>
        <v>20</v>
      </c>
      <c r="N5" s="88">
        <f>มี.ค.!AI3</f>
        <v>22</v>
      </c>
      <c r="O5" s="22">
        <f>SUM(D5:I5)</f>
        <v>100</v>
      </c>
      <c r="P5" s="22">
        <f>SUM(J5:N5)</f>
        <v>105</v>
      </c>
      <c r="Q5" s="21" t="s">
        <v>79</v>
      </c>
      <c r="R5" s="22" t="s">
        <v>76</v>
      </c>
      <c r="S5" s="23" t="s">
        <v>77</v>
      </c>
      <c r="T5" s="32" t="s">
        <v>78</v>
      </c>
      <c r="U5" s="672"/>
      <c r="V5" s="673"/>
      <c r="W5" s="111"/>
      <c r="X5" s="111"/>
      <c r="Y5" s="111"/>
    </row>
    <row r="6" spans="1:25" x14ac:dyDescent="0.3">
      <c r="A6" s="17"/>
      <c r="B6" s="16">
        <f>ข้อมูลนักเรียน!$D3</f>
        <v>1</v>
      </c>
      <c r="C6" s="13" t="str">
        <f>IF(ข้อมูลนักเรียน!H3="","",ข้อมูลนักเรียน!G3&amp;ข้อมูลนักเรียน!H3&amp; "  " &amp; ข้อมูลนักเรียน!I3)</f>
        <v/>
      </c>
      <c r="D6" s="487" t="str">
        <f>IF($C6="","",พ.ค.!$AI4)</f>
        <v/>
      </c>
      <c r="E6" s="487" t="str">
        <f>IF($C6="","",มิ.ย.!$AI4)</f>
        <v/>
      </c>
      <c r="F6" s="487" t="str">
        <f>IF($C6="","",ก.ค.!$AI4)</f>
        <v/>
      </c>
      <c r="G6" s="487" t="str">
        <f>IF($C6="","",ส.ค.!$AI4)</f>
        <v/>
      </c>
      <c r="H6" s="487" t="str">
        <f>IF($C6="","",ก.ย.!$AI4)</f>
        <v/>
      </c>
      <c r="I6" s="487" t="str">
        <f>IF($C6="","",ต.ค.!$AI4)</f>
        <v/>
      </c>
      <c r="J6" s="473" t="str">
        <f>IF($C6="","",พ.ย.!$AI4)</f>
        <v/>
      </c>
      <c r="K6" s="26" t="str">
        <f>IF($C6="","",ธ.ค.!$AI4)</f>
        <v/>
      </c>
      <c r="L6" s="26" t="str">
        <f>IF($C6="","",ม.ค.!$AI4)</f>
        <v/>
      </c>
      <c r="M6" s="26" t="str">
        <f>IF($C6="","",ก.พ.!$AI4)</f>
        <v/>
      </c>
      <c r="N6" s="26" t="str">
        <f>IF($C6="","",มี.ค.!$AI4)</f>
        <v/>
      </c>
      <c r="O6" s="87" t="str">
        <f>IF($C6="","",SUM(D6:I6))</f>
        <v/>
      </c>
      <c r="P6" s="89" t="str">
        <f>IF($C6="","",SUM(J6:N6))</f>
        <v/>
      </c>
      <c r="Q6" s="100" t="str">
        <f>IF($C6="","",SUM(D6:N6))</f>
        <v/>
      </c>
      <c r="R6" s="30" t="str">
        <f>IF($C6="","",SUM(พ.ค.!AK4,มิ.ย.!AK4,ก.ค.!AK4,ส.ค.!AK4,ก.ย.!AK4,ต.ค.!AK4,พ.ย.!AK4,ธ.ค.!AK4,ม.ค.!AK4,ก.พ.!AK4,มี.ค.!AK4))</f>
        <v/>
      </c>
      <c r="S6" s="30" t="str">
        <f>IF($C6="","",SUM(พ.ค.!AL4,มิ.ย.!AL4,ก.ค.!AL4,ส.ค.!AL4,ก.ย.!AL4,ต.ค.!AL4,พ.ย.!AL4,ธ.ค.!AL4,ม.ค.!AL4,ก.พ.!AL4,มี.ค.!AL4))</f>
        <v/>
      </c>
      <c r="T6" s="29" t="str">
        <f>IF($C6="","",SUM(พ.ค.!AM4,มิ.ย.!AM4,ก.ค.!AM4,ส.ค.!AM4,ก.ย.!AM4,ต.ค.!AM4,พ.ย.!AM4,ธ.ค.!AM4,ม.ค.!AM4,ก.พ.!AM4,มี.ค.!AM4))</f>
        <v/>
      </c>
      <c r="U6" s="31" t="str">
        <f>IF($C6="","",IF(ข้อมูลนักเรียน!$K3="ย้ายออก","ย้ายออก",(Q6/$Q$4)*100))</f>
        <v/>
      </c>
      <c r="V6" s="25" t="str">
        <f>IF($C6="","",IF(ข้อมูลนักเรียน!$K3="ย้ายออก","ย้ายออก",IF(U6&gt;=ตั้งค่า!$I$13,"ผ่าน","ไม่ผ่าน")))</f>
        <v/>
      </c>
      <c r="W6" s="111"/>
      <c r="X6" s="111"/>
      <c r="Y6" s="111"/>
    </row>
    <row r="7" spans="1:25" x14ac:dyDescent="0.3">
      <c r="A7" s="17"/>
      <c r="B7" s="171">
        <f>ข้อมูลนักเรียน!$D4</f>
        <v>2</v>
      </c>
      <c r="C7" s="13" t="str">
        <f>IF(ข้อมูลนักเรียน!H4="","",ข้อมูลนักเรียน!G4&amp;ข้อมูลนักเรียน!H4&amp; "  " &amp; ข้อมูลนักเรียน!I4)</f>
        <v/>
      </c>
      <c r="D7" s="487" t="str">
        <f>IF($C7="","",พ.ค.!$AI5)</f>
        <v/>
      </c>
      <c r="E7" s="487" t="str">
        <f>IF($C7="","",มิ.ย.!$AI5)</f>
        <v/>
      </c>
      <c r="F7" s="487" t="str">
        <f>IF($C7="","",ก.ค.!$AI5)</f>
        <v/>
      </c>
      <c r="G7" s="487" t="str">
        <f>IF($C7="","",ส.ค.!$AI5)</f>
        <v/>
      </c>
      <c r="H7" s="487" t="str">
        <f>IF($C7="","",ก.ย.!$AI5)</f>
        <v/>
      </c>
      <c r="I7" s="487" t="str">
        <f>IF($C7="","",ต.ค.!$AI5)</f>
        <v/>
      </c>
      <c r="J7" s="473" t="str">
        <f>IF($C7="","",พ.ย.!$AI5)</f>
        <v/>
      </c>
      <c r="K7" s="26" t="str">
        <f>IF($C7="","",ธ.ค.!$AI5)</f>
        <v/>
      </c>
      <c r="L7" s="26" t="str">
        <f>IF($C7="","",ม.ค.!$AI5)</f>
        <v/>
      </c>
      <c r="M7" s="26" t="str">
        <f>IF($C7="","",ก.พ.!$AI5)</f>
        <v/>
      </c>
      <c r="N7" s="26" t="str">
        <f>IF($C7="","",มี.ค.!$AI5)</f>
        <v/>
      </c>
      <c r="O7" s="87" t="str">
        <f t="shared" ref="O7:O65" si="0">IF($C7="","",SUM(D7:I7))</f>
        <v/>
      </c>
      <c r="P7" s="485" t="str">
        <f t="shared" ref="P7:P65" si="1">IF($C7="","",SUM(J7:N7))</f>
        <v/>
      </c>
      <c r="Q7" s="100" t="str">
        <f>IF($C7="","",SUM(D7:N7))</f>
        <v/>
      </c>
      <c r="R7" s="30" t="str">
        <f>IF($C7="","",SUM(พ.ค.!AK5,มิ.ย.!AK5,ก.ค.!AK5,ส.ค.!AK5,ก.ย.!AK5,ต.ค.!AK5,พ.ย.!AK5,ธ.ค.!AK5,ม.ค.!AK5,ก.พ.!AK5,มี.ค.!AK5))</f>
        <v/>
      </c>
      <c r="S7" s="30" t="str">
        <f>IF($C7="","",SUM(พ.ค.!AL5,มิ.ย.!AL5,ก.ค.!AL5,ส.ค.!AL5,ก.ย.!AL5,ต.ค.!AL5,พ.ย.!AL5,ธ.ค.!AL5,ม.ค.!AL5,ก.พ.!AL5,มี.ค.!AL5))</f>
        <v/>
      </c>
      <c r="T7" s="29" t="str">
        <f>IF($C7="","",SUM(พ.ค.!AM5,มิ.ย.!AM5,ก.ค.!AM5,ส.ค.!AM5,ก.ย.!AM5,ต.ค.!AM5,พ.ย.!AM5,ธ.ค.!AM5,ม.ค.!AM5,ก.พ.!AM5,มี.ค.!AM5))</f>
        <v/>
      </c>
      <c r="U7" s="31" t="str">
        <f>IF($C7="","",IF(ข้อมูลนักเรียน!$K4="ย้ายออก","ย้ายออก",(Q7/$Q$4)*100))</f>
        <v/>
      </c>
      <c r="V7" s="25" t="str">
        <f>IF($C7="","",IF(ข้อมูลนักเรียน!$K4="ย้ายออก","ย้ายออก",IF(U7&gt;=ตั้งค่า!$I$13,"ผ่าน","ไม่ผ่าน")))</f>
        <v/>
      </c>
      <c r="W7" s="111"/>
      <c r="X7" s="111"/>
      <c r="Y7" s="111"/>
    </row>
    <row r="8" spans="1:25" x14ac:dyDescent="0.3">
      <c r="A8" s="17"/>
      <c r="B8" s="171">
        <f>ข้อมูลนักเรียน!$D5</f>
        <v>3</v>
      </c>
      <c r="C8" s="13" t="str">
        <f>IF(ข้อมูลนักเรียน!H5="","",ข้อมูลนักเรียน!G5&amp;ข้อมูลนักเรียน!H5&amp; "  " &amp; ข้อมูลนักเรียน!I5)</f>
        <v/>
      </c>
      <c r="D8" s="487" t="str">
        <f>IF($C8="","",พ.ค.!$AI6)</f>
        <v/>
      </c>
      <c r="E8" s="487" t="str">
        <f>IF($C8="","",มิ.ย.!$AI6)</f>
        <v/>
      </c>
      <c r="F8" s="487" t="str">
        <f>IF($C8="","",ก.ค.!$AI6)</f>
        <v/>
      </c>
      <c r="G8" s="487" t="str">
        <f>IF($C8="","",ส.ค.!$AI6)</f>
        <v/>
      </c>
      <c r="H8" s="487" t="str">
        <f>IF($C8="","",ก.ย.!$AI6)</f>
        <v/>
      </c>
      <c r="I8" s="487" t="str">
        <f>IF($C8="","",ต.ค.!$AI6)</f>
        <v/>
      </c>
      <c r="J8" s="473" t="str">
        <f>IF($C8="","",พ.ย.!$AI6)</f>
        <v/>
      </c>
      <c r="K8" s="26" t="str">
        <f>IF($C8="","",ธ.ค.!$AI6)</f>
        <v/>
      </c>
      <c r="L8" s="26" t="str">
        <f>IF($C8="","",ม.ค.!$AI6)</f>
        <v/>
      </c>
      <c r="M8" s="26" t="str">
        <f>IF($C8="","",ก.พ.!$AI6)</f>
        <v/>
      </c>
      <c r="N8" s="26" t="str">
        <f>IF($C8="","",มี.ค.!$AI6)</f>
        <v/>
      </c>
      <c r="O8" s="87" t="str">
        <f t="shared" si="0"/>
        <v/>
      </c>
      <c r="P8" s="485" t="str">
        <f t="shared" si="1"/>
        <v/>
      </c>
      <c r="Q8" s="100" t="str">
        <f t="shared" ref="Q8:Q65" si="2">IF($C8="","",SUM(D8:N8))</f>
        <v/>
      </c>
      <c r="R8" s="30" t="str">
        <f>IF($C8="","",SUM(พ.ค.!AK6,มิ.ย.!AK6,ก.ค.!AK6,ส.ค.!AK6,ก.ย.!AK6,ต.ค.!AK6,พ.ย.!AK6,ธ.ค.!AK6,ม.ค.!AK6,ก.พ.!AK6,มี.ค.!AK6))</f>
        <v/>
      </c>
      <c r="S8" s="30" t="str">
        <f>IF($C8="","",SUM(พ.ค.!AL6,มิ.ย.!AL6,ก.ค.!AL6,ส.ค.!AL6,ก.ย.!AL6,ต.ค.!AL6,พ.ย.!AL6,ธ.ค.!AL6,ม.ค.!AL6,ก.พ.!AL6,มี.ค.!AL6))</f>
        <v/>
      </c>
      <c r="T8" s="29" t="str">
        <f>IF($C8="","",SUM(พ.ค.!AM6,มิ.ย.!AM6,ก.ค.!AM6,ส.ค.!AM6,ก.ย.!AM6,ต.ค.!AM6,พ.ย.!AM6,ธ.ค.!AM6,ม.ค.!AM6,ก.พ.!AM6,มี.ค.!AM6))</f>
        <v/>
      </c>
      <c r="U8" s="31" t="str">
        <f>IF($C8="","",IF(ข้อมูลนักเรียน!$K5="ย้ายออก","ย้ายออก",(Q8/$Q$4)*100))</f>
        <v/>
      </c>
      <c r="V8" s="25" t="str">
        <f>IF($C8="","",IF(ข้อมูลนักเรียน!$K5="ย้ายออก","ย้ายออก",IF(U8&gt;=ตั้งค่า!$I$13,"ผ่าน","ไม่ผ่าน")))</f>
        <v/>
      </c>
      <c r="W8" s="111"/>
      <c r="X8" s="111"/>
      <c r="Y8" s="111"/>
    </row>
    <row r="9" spans="1:25" x14ac:dyDescent="0.3">
      <c r="A9" s="17"/>
      <c r="B9" s="171">
        <f>ข้อมูลนักเรียน!$D6</f>
        <v>4</v>
      </c>
      <c r="C9" s="13" t="str">
        <f>IF(ข้อมูลนักเรียน!H6="","",ข้อมูลนักเรียน!G6&amp;ข้อมูลนักเรียน!H6&amp; "  " &amp; ข้อมูลนักเรียน!I6)</f>
        <v/>
      </c>
      <c r="D9" s="487" t="str">
        <f>IF($C9="","",พ.ค.!$AI7)</f>
        <v/>
      </c>
      <c r="E9" s="487" t="str">
        <f>IF($C9="","",มิ.ย.!$AI7)</f>
        <v/>
      </c>
      <c r="F9" s="487" t="str">
        <f>IF($C9="","",ก.ค.!$AI7)</f>
        <v/>
      </c>
      <c r="G9" s="487" t="str">
        <f>IF($C9="","",ส.ค.!$AI7)</f>
        <v/>
      </c>
      <c r="H9" s="487" t="str">
        <f>IF($C9="","",ก.ย.!$AI7)</f>
        <v/>
      </c>
      <c r="I9" s="487" t="str">
        <f>IF($C9="","",ต.ค.!$AI7)</f>
        <v/>
      </c>
      <c r="J9" s="473" t="str">
        <f>IF($C9="","",พ.ย.!$AI7)</f>
        <v/>
      </c>
      <c r="K9" s="26" t="str">
        <f>IF($C9="","",ธ.ค.!$AI7)</f>
        <v/>
      </c>
      <c r="L9" s="26" t="str">
        <f>IF($C9="","",ม.ค.!$AI7)</f>
        <v/>
      </c>
      <c r="M9" s="26" t="str">
        <f>IF($C9="","",ก.พ.!$AI7)</f>
        <v/>
      </c>
      <c r="N9" s="26" t="str">
        <f>IF($C9="","",มี.ค.!$AI7)</f>
        <v/>
      </c>
      <c r="O9" s="87" t="str">
        <f t="shared" si="0"/>
        <v/>
      </c>
      <c r="P9" s="485" t="str">
        <f t="shared" si="1"/>
        <v/>
      </c>
      <c r="Q9" s="100" t="str">
        <f t="shared" si="2"/>
        <v/>
      </c>
      <c r="R9" s="30" t="str">
        <f>IF($C9="","",SUM(พ.ค.!AK7,มิ.ย.!AK7,ก.ค.!AK7,ส.ค.!AK7,ก.ย.!AK7,ต.ค.!AK7,พ.ย.!AK7,ธ.ค.!AK7,ม.ค.!AK7,ก.พ.!AK7,มี.ค.!AK7))</f>
        <v/>
      </c>
      <c r="S9" s="30" t="str">
        <f>IF($C9="","",SUM(พ.ค.!AL7,มิ.ย.!AL7,ก.ค.!AL7,ส.ค.!AL7,ก.ย.!AL7,ต.ค.!AL7,พ.ย.!AL7,ธ.ค.!AL7,ม.ค.!AL7,ก.พ.!AL7,มี.ค.!AL7))</f>
        <v/>
      </c>
      <c r="T9" s="29" t="str">
        <f>IF($C9="","",SUM(พ.ค.!AM7,มิ.ย.!AM7,ก.ค.!AM7,ส.ค.!AM7,ก.ย.!AM7,ต.ค.!AM7,พ.ย.!AM7,ธ.ค.!AM7,ม.ค.!AM7,ก.พ.!AM7,มี.ค.!AM7))</f>
        <v/>
      </c>
      <c r="U9" s="31" t="str">
        <f>IF($C9="","",IF(ข้อมูลนักเรียน!$K6="ย้ายออก","ย้ายออก",(Q9/$Q$4)*100))</f>
        <v/>
      </c>
      <c r="V9" s="25" t="str">
        <f>IF($C9="","",IF(ข้อมูลนักเรียน!$K6="ย้ายออก","ย้ายออก",IF(U9&gt;=ตั้งค่า!$I$13,"ผ่าน","ไม่ผ่าน")))</f>
        <v/>
      </c>
      <c r="W9" s="111"/>
      <c r="X9" s="111"/>
      <c r="Y9" s="111"/>
    </row>
    <row r="10" spans="1:25" x14ac:dyDescent="0.3">
      <c r="A10" s="17"/>
      <c r="B10" s="171">
        <f>ข้อมูลนักเรียน!$D7</f>
        <v>5</v>
      </c>
      <c r="C10" s="13" t="str">
        <f>IF(ข้อมูลนักเรียน!H7="","",ข้อมูลนักเรียน!G7&amp;ข้อมูลนักเรียน!H7&amp; "  " &amp; ข้อมูลนักเรียน!I7)</f>
        <v/>
      </c>
      <c r="D10" s="487" t="str">
        <f>IF($C10="","",พ.ค.!$AI8)</f>
        <v/>
      </c>
      <c r="E10" s="487" t="str">
        <f>IF($C10="","",มิ.ย.!$AI8)</f>
        <v/>
      </c>
      <c r="F10" s="487" t="str">
        <f>IF($C10="","",ก.ค.!$AI8)</f>
        <v/>
      </c>
      <c r="G10" s="487" t="str">
        <f>IF($C10="","",ส.ค.!$AI8)</f>
        <v/>
      </c>
      <c r="H10" s="487" t="str">
        <f>IF($C10="","",ก.ย.!$AI8)</f>
        <v/>
      </c>
      <c r="I10" s="487" t="str">
        <f>IF($C10="","",ต.ค.!$AI8)</f>
        <v/>
      </c>
      <c r="J10" s="473" t="str">
        <f>IF($C10="","",พ.ย.!$AI8)</f>
        <v/>
      </c>
      <c r="K10" s="26" t="str">
        <f>IF($C10="","",ธ.ค.!$AI8)</f>
        <v/>
      </c>
      <c r="L10" s="26" t="str">
        <f>IF($C10="","",ม.ค.!$AI8)</f>
        <v/>
      </c>
      <c r="M10" s="26" t="str">
        <f>IF($C10="","",ก.พ.!$AI8)</f>
        <v/>
      </c>
      <c r="N10" s="26" t="str">
        <f>IF($C10="","",มี.ค.!$AI8)</f>
        <v/>
      </c>
      <c r="O10" s="87" t="str">
        <f t="shared" si="0"/>
        <v/>
      </c>
      <c r="P10" s="485" t="str">
        <f t="shared" si="1"/>
        <v/>
      </c>
      <c r="Q10" s="100" t="str">
        <f t="shared" si="2"/>
        <v/>
      </c>
      <c r="R10" s="30" t="str">
        <f>IF($C10="","",SUM(พ.ค.!AK8,มิ.ย.!AK8,ก.ค.!AK8,ส.ค.!AK8,ก.ย.!AK8,ต.ค.!AK8,พ.ย.!AK8,ธ.ค.!AK8,ม.ค.!AK8,ก.พ.!AK8,มี.ค.!AK8))</f>
        <v/>
      </c>
      <c r="S10" s="30" t="str">
        <f>IF($C10="","",SUM(พ.ค.!AL8,มิ.ย.!AL8,ก.ค.!AL8,ส.ค.!AL8,ก.ย.!AL8,ต.ค.!AL8,พ.ย.!AL8,ธ.ค.!AL8,ม.ค.!AL8,ก.พ.!AL8,มี.ค.!AL8))</f>
        <v/>
      </c>
      <c r="T10" s="29" t="str">
        <f>IF($C10="","",SUM(พ.ค.!AM8,มิ.ย.!AM8,ก.ค.!AM8,ส.ค.!AM8,ก.ย.!AM8,ต.ค.!AM8,พ.ย.!AM8,ธ.ค.!AM8,ม.ค.!AM8,ก.พ.!AM8,มี.ค.!AM8))</f>
        <v/>
      </c>
      <c r="U10" s="31" t="str">
        <f>IF($C10="","",IF(ข้อมูลนักเรียน!$K7="ย้ายออก","ย้ายออก",(Q10/$Q$4)*100))</f>
        <v/>
      </c>
      <c r="V10" s="25" t="str">
        <f>IF($C10="","",IF(ข้อมูลนักเรียน!$K7="ย้ายออก","ย้ายออก",IF(U10&gt;=ตั้งค่า!$I$13,"ผ่าน","ไม่ผ่าน")))</f>
        <v/>
      </c>
      <c r="W10" s="111"/>
      <c r="X10" s="111"/>
      <c r="Y10" s="111"/>
    </row>
    <row r="11" spans="1:25" x14ac:dyDescent="0.3">
      <c r="A11" s="17"/>
      <c r="B11" s="171">
        <f>ข้อมูลนักเรียน!$D8</f>
        <v>6</v>
      </c>
      <c r="C11" s="13" t="str">
        <f>IF(ข้อมูลนักเรียน!H8="","",ข้อมูลนักเรียน!G8&amp;ข้อมูลนักเรียน!H8&amp; "  " &amp; ข้อมูลนักเรียน!I8)</f>
        <v/>
      </c>
      <c r="D11" s="487" t="str">
        <f>IF($C11="","",พ.ค.!$AI9)</f>
        <v/>
      </c>
      <c r="E11" s="487" t="str">
        <f>IF($C11="","",มิ.ย.!$AI9)</f>
        <v/>
      </c>
      <c r="F11" s="487" t="str">
        <f>IF($C11="","",ก.ค.!$AI9)</f>
        <v/>
      </c>
      <c r="G11" s="487" t="str">
        <f>IF($C11="","",ส.ค.!$AI9)</f>
        <v/>
      </c>
      <c r="H11" s="487" t="str">
        <f>IF($C11="","",ก.ย.!$AI9)</f>
        <v/>
      </c>
      <c r="I11" s="487" t="str">
        <f>IF($C11="","",ต.ค.!$AI9)</f>
        <v/>
      </c>
      <c r="J11" s="473" t="str">
        <f>IF($C11="","",พ.ย.!$AI9)</f>
        <v/>
      </c>
      <c r="K11" s="26" t="str">
        <f>IF($C11="","",ธ.ค.!$AI9)</f>
        <v/>
      </c>
      <c r="L11" s="26" t="str">
        <f>IF($C11="","",ม.ค.!$AI9)</f>
        <v/>
      </c>
      <c r="M11" s="26" t="str">
        <f>IF($C11="","",ก.พ.!$AI9)</f>
        <v/>
      </c>
      <c r="N11" s="26" t="str">
        <f>IF($C11="","",มี.ค.!$AI9)</f>
        <v/>
      </c>
      <c r="O11" s="87" t="str">
        <f t="shared" si="0"/>
        <v/>
      </c>
      <c r="P11" s="485" t="str">
        <f t="shared" si="1"/>
        <v/>
      </c>
      <c r="Q11" s="100" t="str">
        <f t="shared" si="2"/>
        <v/>
      </c>
      <c r="R11" s="30" t="str">
        <f>IF($C11="","",SUM(พ.ค.!AK9,มิ.ย.!AK9,ก.ค.!AK9,ส.ค.!AK9,ก.ย.!AK9,ต.ค.!AK9,พ.ย.!AK9,ธ.ค.!AK9,ม.ค.!AK9,ก.พ.!AK9,มี.ค.!AK9))</f>
        <v/>
      </c>
      <c r="S11" s="30" t="str">
        <f>IF($C11="","",SUM(พ.ค.!AL9,มิ.ย.!AL9,ก.ค.!AL9,ส.ค.!AL9,ก.ย.!AL9,ต.ค.!AL9,พ.ย.!AL9,ธ.ค.!AL9,ม.ค.!AL9,ก.พ.!AL9,มี.ค.!AL9))</f>
        <v/>
      </c>
      <c r="T11" s="29" t="str">
        <f>IF($C11="","",SUM(พ.ค.!AM9,มิ.ย.!AM9,ก.ค.!AM9,ส.ค.!AM9,ก.ย.!AM9,ต.ค.!AM9,พ.ย.!AM9,ธ.ค.!AM9,ม.ค.!AM9,ก.พ.!AM9,มี.ค.!AM9))</f>
        <v/>
      </c>
      <c r="U11" s="31" t="str">
        <f>IF($C11="","",IF(ข้อมูลนักเรียน!$K8="ย้ายออก","ย้ายออก",(Q11/$Q$4)*100))</f>
        <v/>
      </c>
      <c r="V11" s="25" t="str">
        <f>IF($C11="","",IF(ข้อมูลนักเรียน!$K8="ย้ายออก","ย้ายออก",IF(U11&gt;=ตั้งค่า!$I$13,"ผ่าน","ไม่ผ่าน")))</f>
        <v/>
      </c>
      <c r="W11" s="111"/>
      <c r="X11" s="111"/>
      <c r="Y11" s="111"/>
    </row>
    <row r="12" spans="1:25" x14ac:dyDescent="0.3">
      <c r="A12" s="17"/>
      <c r="B12" s="171">
        <f>ข้อมูลนักเรียน!$D9</f>
        <v>7</v>
      </c>
      <c r="C12" s="13" t="str">
        <f>IF(ข้อมูลนักเรียน!H9="","",ข้อมูลนักเรียน!G9&amp;ข้อมูลนักเรียน!H9&amp; "  " &amp; ข้อมูลนักเรียน!I9)</f>
        <v/>
      </c>
      <c r="D12" s="487" t="str">
        <f>IF($C12="","",พ.ค.!$AI10)</f>
        <v/>
      </c>
      <c r="E12" s="487" t="str">
        <f>IF($C12="","",มิ.ย.!$AI10)</f>
        <v/>
      </c>
      <c r="F12" s="487" t="str">
        <f>IF($C12="","",ก.ค.!$AI10)</f>
        <v/>
      </c>
      <c r="G12" s="487" t="str">
        <f>IF($C12="","",ส.ค.!$AI10)</f>
        <v/>
      </c>
      <c r="H12" s="487" t="str">
        <f>IF($C12="","",ก.ย.!$AI10)</f>
        <v/>
      </c>
      <c r="I12" s="487" t="str">
        <f>IF($C12="","",ต.ค.!$AI10)</f>
        <v/>
      </c>
      <c r="J12" s="473" t="str">
        <f>IF($C12="","",พ.ย.!$AI10)</f>
        <v/>
      </c>
      <c r="K12" s="26" t="str">
        <f>IF($C12="","",ธ.ค.!$AI10)</f>
        <v/>
      </c>
      <c r="L12" s="26" t="str">
        <f>IF($C12="","",ม.ค.!$AI10)</f>
        <v/>
      </c>
      <c r="M12" s="26" t="str">
        <f>IF($C12="","",ก.พ.!$AI10)</f>
        <v/>
      </c>
      <c r="N12" s="26" t="str">
        <f>IF($C12="","",มี.ค.!$AI10)</f>
        <v/>
      </c>
      <c r="O12" s="87" t="str">
        <f t="shared" si="0"/>
        <v/>
      </c>
      <c r="P12" s="485" t="str">
        <f t="shared" si="1"/>
        <v/>
      </c>
      <c r="Q12" s="100" t="str">
        <f t="shared" si="2"/>
        <v/>
      </c>
      <c r="R12" s="30" t="str">
        <f>IF($C12="","",SUM(พ.ค.!AK10,มิ.ย.!AK10,ก.ค.!AK10,ส.ค.!AK10,ก.ย.!AK10,ต.ค.!AK10,พ.ย.!AK10,ธ.ค.!AK10,ม.ค.!AK10,ก.พ.!AK10,มี.ค.!AK10))</f>
        <v/>
      </c>
      <c r="S12" s="30" t="str">
        <f>IF($C12="","",SUM(พ.ค.!AL10,มิ.ย.!AL10,ก.ค.!AL10,ส.ค.!AL10,ก.ย.!AL10,ต.ค.!AL10,พ.ย.!AL10,ธ.ค.!AL10,ม.ค.!AL10,ก.พ.!AL10,มี.ค.!AL10))</f>
        <v/>
      </c>
      <c r="T12" s="29" t="str">
        <f>IF($C12="","",SUM(พ.ค.!AM10,มิ.ย.!AM10,ก.ค.!AM10,ส.ค.!AM10,ก.ย.!AM10,ต.ค.!AM10,พ.ย.!AM10,ธ.ค.!AM10,ม.ค.!AM10,ก.พ.!AM10,มี.ค.!AM10))</f>
        <v/>
      </c>
      <c r="U12" s="31" t="str">
        <f>IF($C12="","",IF(ข้อมูลนักเรียน!$K9="ย้ายออก","ย้ายออก",(Q12/$Q$4)*100))</f>
        <v/>
      </c>
      <c r="V12" s="25" t="str">
        <f>IF($C12="","",IF(ข้อมูลนักเรียน!$K9="ย้ายออก","ย้ายออก",IF(U12&gt;=ตั้งค่า!$I$13,"ผ่าน","ไม่ผ่าน")))</f>
        <v/>
      </c>
      <c r="W12" s="111"/>
      <c r="X12" s="111"/>
      <c r="Y12" s="111"/>
    </row>
    <row r="13" spans="1:25" x14ac:dyDescent="0.3">
      <c r="A13" s="17"/>
      <c r="B13" s="171">
        <f>ข้อมูลนักเรียน!$D10</f>
        <v>8</v>
      </c>
      <c r="C13" s="13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D13" s="487" t="str">
        <f>IF($C13="","",พ.ค.!$AI11)</f>
        <v/>
      </c>
      <c r="E13" s="487" t="str">
        <f>IF($C13="","",มิ.ย.!$AI11)</f>
        <v/>
      </c>
      <c r="F13" s="487" t="str">
        <f>IF($C13="","",ก.ค.!$AI11)</f>
        <v/>
      </c>
      <c r="G13" s="487" t="str">
        <f>IF($C13="","",ส.ค.!$AI11)</f>
        <v/>
      </c>
      <c r="H13" s="487" t="str">
        <f>IF($C13="","",ก.ย.!$AI11)</f>
        <v/>
      </c>
      <c r="I13" s="487" t="str">
        <f>IF($C13="","",ต.ค.!$AI11)</f>
        <v/>
      </c>
      <c r="J13" s="473" t="str">
        <f>IF($C13="","",พ.ย.!$AI11)</f>
        <v/>
      </c>
      <c r="K13" s="26" t="str">
        <f>IF($C13="","",ธ.ค.!$AI11)</f>
        <v/>
      </c>
      <c r="L13" s="26" t="str">
        <f>IF($C13="","",ม.ค.!$AI11)</f>
        <v/>
      </c>
      <c r="M13" s="26" t="str">
        <f>IF($C13="","",ก.พ.!$AI11)</f>
        <v/>
      </c>
      <c r="N13" s="26" t="str">
        <f>IF($C13="","",มี.ค.!$AI11)</f>
        <v/>
      </c>
      <c r="O13" s="87" t="str">
        <f t="shared" si="0"/>
        <v/>
      </c>
      <c r="P13" s="485" t="str">
        <f t="shared" si="1"/>
        <v/>
      </c>
      <c r="Q13" s="100" t="str">
        <f t="shared" si="2"/>
        <v/>
      </c>
      <c r="R13" s="30" t="str">
        <f>IF($C13="","",SUM(พ.ค.!AK11,มิ.ย.!AK11,ก.ค.!AK11,ส.ค.!AK11,ก.ย.!AK11,ต.ค.!AK11,พ.ย.!AK11,ธ.ค.!AK11,ม.ค.!AK11,ก.พ.!AK11,มี.ค.!AK11))</f>
        <v/>
      </c>
      <c r="S13" s="30" t="str">
        <f>IF($C13="","",SUM(พ.ค.!AL11,มิ.ย.!AL11,ก.ค.!AL11,ส.ค.!AL11,ก.ย.!AL11,ต.ค.!AL11,พ.ย.!AL11,ธ.ค.!AL11,ม.ค.!AL11,ก.พ.!AL11,มี.ค.!AL11))</f>
        <v/>
      </c>
      <c r="T13" s="29" t="str">
        <f>IF($C13="","",SUM(พ.ค.!AM11,มิ.ย.!AM11,ก.ค.!AM11,ส.ค.!AM11,ก.ย.!AM11,ต.ค.!AM11,พ.ย.!AM11,ธ.ค.!AM11,ม.ค.!AM11,ก.พ.!AM11,มี.ค.!AM11))</f>
        <v/>
      </c>
      <c r="U13" s="31" t="str">
        <f>IF($C13="","",IF(ข้อมูลนักเรียน!$K10="ย้ายออก","ย้ายออก",(Q13/$Q$4)*100))</f>
        <v/>
      </c>
      <c r="V13" s="25" t="str">
        <f>IF($C13="","",IF(ข้อมูลนักเรียน!$K10="ย้ายออก","ย้ายออก",IF(U13&gt;=ตั้งค่า!$I$13,"ผ่าน","ไม่ผ่าน")))</f>
        <v/>
      </c>
      <c r="W13" s="111"/>
      <c r="X13" s="111"/>
      <c r="Y13" s="111"/>
    </row>
    <row r="14" spans="1:25" x14ac:dyDescent="0.3">
      <c r="A14" s="17"/>
      <c r="B14" s="171">
        <f>ข้อมูลนักเรียน!$D11</f>
        <v>9</v>
      </c>
      <c r="C14" s="13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D14" s="487" t="str">
        <f>IF($C14="","",พ.ค.!$AI12)</f>
        <v/>
      </c>
      <c r="E14" s="487" t="str">
        <f>IF($C14="","",มิ.ย.!$AI12)</f>
        <v/>
      </c>
      <c r="F14" s="487" t="str">
        <f>IF($C14="","",ก.ค.!$AI12)</f>
        <v/>
      </c>
      <c r="G14" s="487" t="str">
        <f>IF($C14="","",ส.ค.!$AI12)</f>
        <v/>
      </c>
      <c r="H14" s="487" t="str">
        <f>IF($C14="","",ก.ย.!$AI12)</f>
        <v/>
      </c>
      <c r="I14" s="487" t="str">
        <f>IF($C14="","",ต.ค.!$AI12)</f>
        <v/>
      </c>
      <c r="J14" s="473" t="str">
        <f>IF($C14="","",พ.ย.!$AI12)</f>
        <v/>
      </c>
      <c r="K14" s="26" t="str">
        <f>IF($C14="","",ธ.ค.!$AI12)</f>
        <v/>
      </c>
      <c r="L14" s="26" t="str">
        <f>IF($C14="","",ม.ค.!$AI12)</f>
        <v/>
      </c>
      <c r="M14" s="26" t="str">
        <f>IF($C14="","",ก.พ.!$AI12)</f>
        <v/>
      </c>
      <c r="N14" s="26" t="str">
        <f>IF($C14="","",มี.ค.!$AI12)</f>
        <v/>
      </c>
      <c r="O14" s="87" t="str">
        <f t="shared" si="0"/>
        <v/>
      </c>
      <c r="P14" s="485" t="str">
        <f t="shared" si="1"/>
        <v/>
      </c>
      <c r="Q14" s="100" t="str">
        <f t="shared" si="2"/>
        <v/>
      </c>
      <c r="R14" s="30" t="str">
        <f>IF($C14="","",SUM(พ.ค.!AK12,มิ.ย.!AK12,ก.ค.!AK12,ส.ค.!AK12,ก.ย.!AK12,ต.ค.!AK12,พ.ย.!AK12,ธ.ค.!AK12,ม.ค.!AK12,ก.พ.!AK12,มี.ค.!AK12))</f>
        <v/>
      </c>
      <c r="S14" s="30" t="str">
        <f>IF($C14="","",SUM(พ.ค.!AL12,มิ.ย.!AL12,ก.ค.!AL12,ส.ค.!AL12,ก.ย.!AL12,ต.ค.!AL12,พ.ย.!AL12,ธ.ค.!AL12,ม.ค.!AL12,ก.พ.!AL12,มี.ค.!AL12))</f>
        <v/>
      </c>
      <c r="T14" s="29" t="str">
        <f>IF($C14="","",SUM(พ.ค.!AM12,มิ.ย.!AM12,ก.ค.!AM12,ส.ค.!AM12,ก.ย.!AM12,ต.ค.!AM12,พ.ย.!AM12,ธ.ค.!AM12,ม.ค.!AM12,ก.พ.!AM12,มี.ค.!AM12))</f>
        <v/>
      </c>
      <c r="U14" s="31" t="str">
        <f>IF($C14="","",IF(ข้อมูลนักเรียน!$K11="ย้ายออก","ย้ายออก",(Q14/$Q$4)*100))</f>
        <v/>
      </c>
      <c r="V14" s="25" t="str">
        <f>IF($C14="","",IF(ข้อมูลนักเรียน!$K11="ย้ายออก","ย้ายออก",IF(U14&gt;=ตั้งค่า!$I$13,"ผ่าน","ไม่ผ่าน")))</f>
        <v/>
      </c>
      <c r="W14" s="111"/>
      <c r="X14" s="111"/>
      <c r="Y14" s="111"/>
    </row>
    <row r="15" spans="1:25" x14ac:dyDescent="0.3">
      <c r="A15" s="17"/>
      <c r="B15" s="171">
        <f>ข้อมูลนักเรียน!$D12</f>
        <v>10</v>
      </c>
      <c r="C15" s="13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D15" s="487" t="str">
        <f>IF($C15="","",พ.ค.!$AI13)</f>
        <v/>
      </c>
      <c r="E15" s="487" t="str">
        <f>IF($C15="","",มิ.ย.!$AI13)</f>
        <v/>
      </c>
      <c r="F15" s="487" t="str">
        <f>IF($C15="","",ก.ค.!$AI13)</f>
        <v/>
      </c>
      <c r="G15" s="487" t="str">
        <f>IF($C15="","",ส.ค.!$AI13)</f>
        <v/>
      </c>
      <c r="H15" s="487" t="str">
        <f>IF($C15="","",ก.ย.!$AI13)</f>
        <v/>
      </c>
      <c r="I15" s="487" t="str">
        <f>IF($C15="","",ต.ค.!$AI13)</f>
        <v/>
      </c>
      <c r="J15" s="473" t="str">
        <f>IF($C15="","",พ.ย.!$AI13)</f>
        <v/>
      </c>
      <c r="K15" s="26" t="str">
        <f>IF($C15="","",ธ.ค.!$AI13)</f>
        <v/>
      </c>
      <c r="L15" s="26" t="str">
        <f>IF($C15="","",ม.ค.!$AI13)</f>
        <v/>
      </c>
      <c r="M15" s="26" t="str">
        <f>IF($C15="","",ก.พ.!$AI13)</f>
        <v/>
      </c>
      <c r="N15" s="26" t="str">
        <f>IF($C15="","",มี.ค.!$AI13)</f>
        <v/>
      </c>
      <c r="O15" s="87" t="str">
        <f t="shared" si="0"/>
        <v/>
      </c>
      <c r="P15" s="485" t="str">
        <f t="shared" si="1"/>
        <v/>
      </c>
      <c r="Q15" s="100" t="str">
        <f t="shared" si="2"/>
        <v/>
      </c>
      <c r="R15" s="30" t="str">
        <f>IF($C15="","",SUM(พ.ค.!AK13,มิ.ย.!AK13,ก.ค.!AK13,ส.ค.!AK13,ก.ย.!AK13,ต.ค.!AK13,พ.ย.!AK13,ธ.ค.!AK13,ม.ค.!AK13,ก.พ.!AK13,มี.ค.!AK13))</f>
        <v/>
      </c>
      <c r="S15" s="30" t="str">
        <f>IF($C15="","",SUM(พ.ค.!AL13,มิ.ย.!AL13,ก.ค.!AL13,ส.ค.!AL13,ก.ย.!AL13,ต.ค.!AL13,พ.ย.!AL13,ธ.ค.!AL13,ม.ค.!AL13,ก.พ.!AL13,มี.ค.!AL13))</f>
        <v/>
      </c>
      <c r="T15" s="29" t="str">
        <f>IF($C15="","",SUM(พ.ค.!AM13,มิ.ย.!AM13,ก.ค.!AM13,ส.ค.!AM13,ก.ย.!AM13,ต.ค.!AM13,พ.ย.!AM13,ธ.ค.!AM13,ม.ค.!AM13,ก.พ.!AM13,มี.ค.!AM13))</f>
        <v/>
      </c>
      <c r="U15" s="31" t="str">
        <f>IF($C15="","",IF(ข้อมูลนักเรียน!$K12="ย้ายออก","ย้ายออก",(Q15/$Q$4)*100))</f>
        <v/>
      </c>
      <c r="V15" s="25" t="str">
        <f>IF($C15="","",IF(ข้อมูลนักเรียน!$K12="ย้ายออก","ย้ายออก",IF(U15&gt;=ตั้งค่า!$I$13,"ผ่าน","ไม่ผ่าน")))</f>
        <v/>
      </c>
      <c r="W15" s="111"/>
      <c r="X15" s="111"/>
      <c r="Y15" s="111"/>
    </row>
    <row r="16" spans="1:25" x14ac:dyDescent="0.3">
      <c r="A16" s="17"/>
      <c r="B16" s="171">
        <f>ข้อมูลนักเรียน!$D13</f>
        <v>11</v>
      </c>
      <c r="C16" s="13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D16" s="487" t="str">
        <f>IF($C16="","",พ.ค.!$AI14)</f>
        <v/>
      </c>
      <c r="E16" s="487" t="str">
        <f>IF($C16="","",มิ.ย.!$AI14)</f>
        <v/>
      </c>
      <c r="F16" s="487" t="str">
        <f>IF($C16="","",ก.ค.!$AI14)</f>
        <v/>
      </c>
      <c r="G16" s="487" t="str">
        <f>IF($C16="","",ส.ค.!$AI14)</f>
        <v/>
      </c>
      <c r="H16" s="487" t="str">
        <f>IF($C16="","",ก.ย.!$AI14)</f>
        <v/>
      </c>
      <c r="I16" s="487" t="str">
        <f>IF($C16="","",ต.ค.!$AI14)</f>
        <v/>
      </c>
      <c r="J16" s="473" t="str">
        <f>IF($C16="","",พ.ย.!$AI14)</f>
        <v/>
      </c>
      <c r="K16" s="26" t="str">
        <f>IF($C16="","",ธ.ค.!$AI14)</f>
        <v/>
      </c>
      <c r="L16" s="26" t="str">
        <f>IF($C16="","",ม.ค.!$AI14)</f>
        <v/>
      </c>
      <c r="M16" s="26" t="str">
        <f>IF($C16="","",ก.พ.!$AI14)</f>
        <v/>
      </c>
      <c r="N16" s="26" t="str">
        <f>IF($C16="","",มี.ค.!$AI14)</f>
        <v/>
      </c>
      <c r="O16" s="87" t="str">
        <f t="shared" si="0"/>
        <v/>
      </c>
      <c r="P16" s="485" t="str">
        <f t="shared" si="1"/>
        <v/>
      </c>
      <c r="Q16" s="100" t="str">
        <f t="shared" si="2"/>
        <v/>
      </c>
      <c r="R16" s="30" t="str">
        <f>IF($C16="","",SUM(พ.ค.!AK14,มิ.ย.!AK14,ก.ค.!AK14,ส.ค.!AK14,ก.ย.!AK14,ต.ค.!AK14,พ.ย.!AK14,ธ.ค.!AK14,ม.ค.!AK14,ก.พ.!AK14,มี.ค.!AK14))</f>
        <v/>
      </c>
      <c r="S16" s="30" t="str">
        <f>IF($C16="","",SUM(พ.ค.!AL14,มิ.ย.!AL14,ก.ค.!AL14,ส.ค.!AL14,ก.ย.!AL14,ต.ค.!AL14,พ.ย.!AL14,ธ.ค.!AL14,ม.ค.!AL14,ก.พ.!AL14,มี.ค.!AL14))</f>
        <v/>
      </c>
      <c r="T16" s="29" t="str">
        <f>IF($C16="","",SUM(พ.ค.!AM14,มิ.ย.!AM14,ก.ค.!AM14,ส.ค.!AM14,ก.ย.!AM14,ต.ค.!AM14,พ.ย.!AM14,ธ.ค.!AM14,ม.ค.!AM14,ก.พ.!AM14,มี.ค.!AM14))</f>
        <v/>
      </c>
      <c r="U16" s="31" t="str">
        <f>IF($C16="","",IF(ข้อมูลนักเรียน!$K13="ย้ายออก","ย้ายออก",(Q16/$Q$4)*100))</f>
        <v/>
      </c>
      <c r="V16" s="25" t="str">
        <f>IF($C16="","",IF(ข้อมูลนักเรียน!$K13="ย้ายออก","ย้ายออก",IF(U16&gt;=ตั้งค่า!$I$13,"ผ่าน","ไม่ผ่าน")))</f>
        <v/>
      </c>
      <c r="W16" s="111"/>
      <c r="X16" s="111"/>
      <c r="Y16" s="111"/>
    </row>
    <row r="17" spans="1:25" x14ac:dyDescent="0.3">
      <c r="A17" s="17"/>
      <c r="B17" s="171">
        <f>ข้อมูลนักเรียน!$D14</f>
        <v>12</v>
      </c>
      <c r="C17" s="13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D17" s="487" t="str">
        <f>IF($C17="","",พ.ค.!$AI15)</f>
        <v/>
      </c>
      <c r="E17" s="487" t="str">
        <f>IF($C17="","",มิ.ย.!$AI15)</f>
        <v/>
      </c>
      <c r="F17" s="487" t="str">
        <f>IF($C17="","",ก.ค.!$AI15)</f>
        <v/>
      </c>
      <c r="G17" s="487" t="str">
        <f>IF($C17="","",ส.ค.!$AI15)</f>
        <v/>
      </c>
      <c r="H17" s="487" t="str">
        <f>IF($C17="","",ก.ย.!$AI15)</f>
        <v/>
      </c>
      <c r="I17" s="487" t="str">
        <f>IF($C17="","",ต.ค.!$AI15)</f>
        <v/>
      </c>
      <c r="J17" s="473" t="str">
        <f>IF($C17="","",พ.ย.!$AI15)</f>
        <v/>
      </c>
      <c r="K17" s="26" t="str">
        <f>IF($C17="","",ธ.ค.!$AI15)</f>
        <v/>
      </c>
      <c r="L17" s="26" t="str">
        <f>IF($C17="","",ม.ค.!$AI15)</f>
        <v/>
      </c>
      <c r="M17" s="26" t="str">
        <f>IF($C17="","",ก.พ.!$AI15)</f>
        <v/>
      </c>
      <c r="N17" s="26" t="str">
        <f>IF($C17="","",มี.ค.!$AI15)</f>
        <v/>
      </c>
      <c r="O17" s="87" t="str">
        <f t="shared" si="0"/>
        <v/>
      </c>
      <c r="P17" s="485" t="str">
        <f t="shared" si="1"/>
        <v/>
      </c>
      <c r="Q17" s="100" t="str">
        <f t="shared" si="2"/>
        <v/>
      </c>
      <c r="R17" s="30" t="str">
        <f>IF($C17="","",SUM(พ.ค.!AK15,มิ.ย.!AK15,ก.ค.!AK15,ส.ค.!AK15,ก.ย.!AK15,ต.ค.!AK15,พ.ย.!AK15,ธ.ค.!AK15,ม.ค.!AK15,ก.พ.!AK15,มี.ค.!AK15))</f>
        <v/>
      </c>
      <c r="S17" s="30" t="str">
        <f>IF($C17="","",SUM(พ.ค.!AL15,มิ.ย.!AL15,ก.ค.!AL15,ส.ค.!AL15,ก.ย.!AL15,ต.ค.!AL15,พ.ย.!AL15,ธ.ค.!AL15,ม.ค.!AL15,ก.พ.!AL15,มี.ค.!AL15))</f>
        <v/>
      </c>
      <c r="T17" s="29" t="str">
        <f>IF($C17="","",SUM(พ.ค.!AM15,มิ.ย.!AM15,ก.ค.!AM15,ส.ค.!AM15,ก.ย.!AM15,ต.ค.!AM15,พ.ย.!AM15,ธ.ค.!AM15,ม.ค.!AM15,ก.พ.!AM15,มี.ค.!AM15))</f>
        <v/>
      </c>
      <c r="U17" s="31" t="str">
        <f>IF($C17="","",IF(ข้อมูลนักเรียน!$K14="ย้ายออก","ย้ายออก",(Q17/$Q$4)*100))</f>
        <v/>
      </c>
      <c r="V17" s="25" t="str">
        <f>IF($C17="","",IF(ข้อมูลนักเรียน!$K14="ย้ายออก","ย้ายออก",IF(U17&gt;=ตั้งค่า!$I$13,"ผ่าน","ไม่ผ่าน")))</f>
        <v/>
      </c>
      <c r="W17" s="111"/>
      <c r="X17" s="111"/>
      <c r="Y17" s="111"/>
    </row>
    <row r="18" spans="1:25" x14ac:dyDescent="0.3">
      <c r="A18" s="17"/>
      <c r="B18" s="171">
        <f>ข้อมูลนักเรียน!$D15</f>
        <v>13</v>
      </c>
      <c r="C18" s="13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D18" s="487" t="str">
        <f>IF($C18="","",พ.ค.!$AI16)</f>
        <v/>
      </c>
      <c r="E18" s="487" t="str">
        <f>IF($C18="","",มิ.ย.!$AI16)</f>
        <v/>
      </c>
      <c r="F18" s="487" t="str">
        <f>IF($C18="","",ก.ค.!$AI16)</f>
        <v/>
      </c>
      <c r="G18" s="487" t="str">
        <f>IF($C18="","",ส.ค.!$AI16)</f>
        <v/>
      </c>
      <c r="H18" s="487" t="str">
        <f>IF($C18="","",ก.ย.!$AI16)</f>
        <v/>
      </c>
      <c r="I18" s="487" t="str">
        <f>IF($C18="","",ต.ค.!$AI16)</f>
        <v/>
      </c>
      <c r="J18" s="473" t="str">
        <f>IF($C18="","",พ.ย.!$AI16)</f>
        <v/>
      </c>
      <c r="K18" s="26" t="str">
        <f>IF($C18="","",ธ.ค.!$AI16)</f>
        <v/>
      </c>
      <c r="L18" s="26" t="str">
        <f>IF($C18="","",ม.ค.!$AI16)</f>
        <v/>
      </c>
      <c r="M18" s="26" t="str">
        <f>IF($C18="","",ก.พ.!$AI16)</f>
        <v/>
      </c>
      <c r="N18" s="26" t="str">
        <f>IF($C18="","",มี.ค.!$AI16)</f>
        <v/>
      </c>
      <c r="O18" s="87" t="str">
        <f t="shared" si="0"/>
        <v/>
      </c>
      <c r="P18" s="485" t="str">
        <f t="shared" si="1"/>
        <v/>
      </c>
      <c r="Q18" s="100" t="str">
        <f t="shared" si="2"/>
        <v/>
      </c>
      <c r="R18" s="30" t="str">
        <f>IF($C18="","",SUM(พ.ค.!AK16,มิ.ย.!AK16,ก.ค.!AK16,ส.ค.!AK16,ก.ย.!AK16,ต.ค.!AK16,พ.ย.!AK16,ธ.ค.!AK16,ม.ค.!AK16,ก.พ.!AK16,มี.ค.!AK16))</f>
        <v/>
      </c>
      <c r="S18" s="30" t="str">
        <f>IF($C18="","",SUM(พ.ค.!AL16,มิ.ย.!AL16,ก.ค.!AL16,ส.ค.!AL16,ก.ย.!AL16,ต.ค.!AL16,พ.ย.!AL16,ธ.ค.!AL16,ม.ค.!AL16,ก.พ.!AL16,มี.ค.!AL16))</f>
        <v/>
      </c>
      <c r="T18" s="29" t="str">
        <f>IF($C18="","",SUM(พ.ค.!AM16,มิ.ย.!AM16,ก.ค.!AM16,ส.ค.!AM16,ก.ย.!AM16,ต.ค.!AM16,พ.ย.!AM16,ธ.ค.!AM16,ม.ค.!AM16,ก.พ.!AM16,มี.ค.!AM16))</f>
        <v/>
      </c>
      <c r="U18" s="31" t="str">
        <f>IF($C18="","",IF(ข้อมูลนักเรียน!$K15="ย้ายออก","ย้ายออก",(Q18/$Q$4)*100))</f>
        <v/>
      </c>
      <c r="V18" s="25" t="str">
        <f>IF($C18="","",IF(ข้อมูลนักเรียน!$K15="ย้ายออก","ย้ายออก",IF(U18&gt;=ตั้งค่า!$I$13,"ผ่าน","ไม่ผ่าน")))</f>
        <v/>
      </c>
      <c r="W18" s="111"/>
      <c r="X18" s="111"/>
      <c r="Y18" s="111"/>
    </row>
    <row r="19" spans="1:25" x14ac:dyDescent="0.3">
      <c r="A19" s="17"/>
      <c r="B19" s="171">
        <f>ข้อมูลนักเรียน!$D16</f>
        <v>14</v>
      </c>
      <c r="C19" s="13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D19" s="487" t="str">
        <f>IF($C19="","",พ.ค.!$AI17)</f>
        <v/>
      </c>
      <c r="E19" s="487" t="str">
        <f>IF($C19="","",มิ.ย.!$AI17)</f>
        <v/>
      </c>
      <c r="F19" s="487" t="str">
        <f>IF($C19="","",ก.ค.!$AI17)</f>
        <v/>
      </c>
      <c r="G19" s="487" t="str">
        <f>IF($C19="","",ส.ค.!$AI17)</f>
        <v/>
      </c>
      <c r="H19" s="487" t="str">
        <f>IF($C19="","",ก.ย.!$AI17)</f>
        <v/>
      </c>
      <c r="I19" s="487" t="str">
        <f>IF($C19="","",ต.ค.!$AI17)</f>
        <v/>
      </c>
      <c r="J19" s="473" t="str">
        <f>IF($C19="","",พ.ย.!$AI17)</f>
        <v/>
      </c>
      <c r="K19" s="26" t="str">
        <f>IF($C19="","",ธ.ค.!$AI17)</f>
        <v/>
      </c>
      <c r="L19" s="26" t="str">
        <f>IF($C19="","",ม.ค.!$AI17)</f>
        <v/>
      </c>
      <c r="M19" s="26" t="str">
        <f>IF($C19="","",ก.พ.!$AI17)</f>
        <v/>
      </c>
      <c r="N19" s="26" t="str">
        <f>IF($C19="","",มี.ค.!$AI17)</f>
        <v/>
      </c>
      <c r="O19" s="87" t="str">
        <f t="shared" si="0"/>
        <v/>
      </c>
      <c r="P19" s="485" t="str">
        <f t="shared" si="1"/>
        <v/>
      </c>
      <c r="Q19" s="100" t="str">
        <f t="shared" si="2"/>
        <v/>
      </c>
      <c r="R19" s="30" t="str">
        <f>IF($C19="","",SUM(พ.ค.!AK17,มิ.ย.!AK17,ก.ค.!AK17,ส.ค.!AK17,ก.ย.!AK17,ต.ค.!AK17,พ.ย.!AK17,ธ.ค.!AK17,ม.ค.!AK17,ก.พ.!AK17,มี.ค.!AK17))</f>
        <v/>
      </c>
      <c r="S19" s="30" t="str">
        <f>IF($C19="","",SUM(พ.ค.!AL17,มิ.ย.!AL17,ก.ค.!AL17,ส.ค.!AL17,ก.ย.!AL17,ต.ค.!AL17,พ.ย.!AL17,ธ.ค.!AL17,ม.ค.!AL17,ก.พ.!AL17,มี.ค.!AL17))</f>
        <v/>
      </c>
      <c r="T19" s="29" t="str">
        <f>IF($C19="","",SUM(พ.ค.!AM17,มิ.ย.!AM17,ก.ค.!AM17,ส.ค.!AM17,ก.ย.!AM17,ต.ค.!AM17,พ.ย.!AM17,ธ.ค.!AM17,ม.ค.!AM17,ก.พ.!AM17,มี.ค.!AM17))</f>
        <v/>
      </c>
      <c r="U19" s="31" t="str">
        <f>IF($C19="","",IF(ข้อมูลนักเรียน!$K16="ย้ายออก","ย้ายออก",(Q19/$Q$4)*100))</f>
        <v/>
      </c>
      <c r="V19" s="25" t="str">
        <f>IF($C19="","",IF(ข้อมูลนักเรียน!$K16="ย้ายออก","ย้ายออก",IF(U19&gt;=ตั้งค่า!$I$13,"ผ่าน","ไม่ผ่าน")))</f>
        <v/>
      </c>
      <c r="W19" s="111"/>
      <c r="X19" s="111"/>
      <c r="Y19" s="111"/>
    </row>
    <row r="20" spans="1:25" x14ac:dyDescent="0.3">
      <c r="A20" s="17"/>
      <c r="B20" s="171">
        <f>ข้อมูลนักเรียน!$D17</f>
        <v>15</v>
      </c>
      <c r="C20" s="13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D20" s="487" t="str">
        <f>IF($C20="","",พ.ค.!$AI18)</f>
        <v/>
      </c>
      <c r="E20" s="487" t="str">
        <f>IF($C20="","",มิ.ย.!$AI18)</f>
        <v/>
      </c>
      <c r="F20" s="487" t="str">
        <f>IF($C20="","",ก.ค.!$AI18)</f>
        <v/>
      </c>
      <c r="G20" s="487" t="str">
        <f>IF($C20="","",ส.ค.!$AI18)</f>
        <v/>
      </c>
      <c r="H20" s="487" t="str">
        <f>IF($C20="","",ก.ย.!$AI18)</f>
        <v/>
      </c>
      <c r="I20" s="487" t="str">
        <f>IF($C20="","",ต.ค.!$AI18)</f>
        <v/>
      </c>
      <c r="J20" s="473" t="str">
        <f>IF($C20="","",พ.ย.!$AI18)</f>
        <v/>
      </c>
      <c r="K20" s="26" t="str">
        <f>IF($C20="","",ธ.ค.!$AI18)</f>
        <v/>
      </c>
      <c r="L20" s="26" t="str">
        <f>IF($C20="","",ม.ค.!$AI18)</f>
        <v/>
      </c>
      <c r="M20" s="26" t="str">
        <f>IF($C20="","",ก.พ.!$AI18)</f>
        <v/>
      </c>
      <c r="N20" s="26" t="str">
        <f>IF($C20="","",มี.ค.!$AI18)</f>
        <v/>
      </c>
      <c r="O20" s="87" t="str">
        <f t="shared" si="0"/>
        <v/>
      </c>
      <c r="P20" s="485" t="str">
        <f t="shared" si="1"/>
        <v/>
      </c>
      <c r="Q20" s="100" t="str">
        <f t="shared" si="2"/>
        <v/>
      </c>
      <c r="R20" s="30" t="str">
        <f>IF($C20="","",SUM(พ.ค.!AK18,มิ.ย.!AK18,ก.ค.!AK18,ส.ค.!AK18,ก.ย.!AK18,ต.ค.!AK18,พ.ย.!AK18,ธ.ค.!AK18,ม.ค.!AK18,ก.พ.!AK18,มี.ค.!AK18))</f>
        <v/>
      </c>
      <c r="S20" s="30" t="str">
        <f>IF($C20="","",SUM(พ.ค.!AL18,มิ.ย.!AL18,ก.ค.!AL18,ส.ค.!AL18,ก.ย.!AL18,ต.ค.!AL18,พ.ย.!AL18,ธ.ค.!AL18,ม.ค.!AL18,ก.พ.!AL18,มี.ค.!AL18))</f>
        <v/>
      </c>
      <c r="T20" s="29" t="str">
        <f>IF($C20="","",SUM(พ.ค.!AM18,มิ.ย.!AM18,ก.ค.!AM18,ส.ค.!AM18,ก.ย.!AM18,ต.ค.!AM18,พ.ย.!AM18,ธ.ค.!AM18,ม.ค.!AM18,ก.พ.!AM18,มี.ค.!AM18))</f>
        <v/>
      </c>
      <c r="U20" s="31" t="str">
        <f>IF($C20="","",IF(ข้อมูลนักเรียน!$K17="ย้ายออก","ย้ายออก",(Q20/$Q$4)*100))</f>
        <v/>
      </c>
      <c r="V20" s="25" t="str">
        <f>IF($C20="","",IF(ข้อมูลนักเรียน!$K17="ย้ายออก","ย้ายออก",IF(U20&gt;=ตั้งค่า!$I$13,"ผ่าน","ไม่ผ่าน")))</f>
        <v/>
      </c>
      <c r="W20" s="111"/>
      <c r="X20" s="111"/>
      <c r="Y20" s="111"/>
    </row>
    <row r="21" spans="1:25" x14ac:dyDescent="0.3">
      <c r="A21" s="17"/>
      <c r="B21" s="171">
        <f>ข้อมูลนักเรียน!$D18</f>
        <v>16</v>
      </c>
      <c r="C21" s="13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D21" s="487" t="str">
        <f>IF($C21="","",พ.ค.!$AI19)</f>
        <v/>
      </c>
      <c r="E21" s="487" t="str">
        <f>IF($C21="","",มิ.ย.!$AI19)</f>
        <v/>
      </c>
      <c r="F21" s="487" t="str">
        <f>IF($C21="","",ก.ค.!$AI19)</f>
        <v/>
      </c>
      <c r="G21" s="487" t="str">
        <f>IF($C21="","",ส.ค.!$AI19)</f>
        <v/>
      </c>
      <c r="H21" s="487" t="str">
        <f>IF($C21="","",ก.ย.!$AI19)</f>
        <v/>
      </c>
      <c r="I21" s="487" t="str">
        <f>IF($C21="","",ต.ค.!$AI19)</f>
        <v/>
      </c>
      <c r="J21" s="473" t="str">
        <f>IF($C21="","",พ.ย.!$AI19)</f>
        <v/>
      </c>
      <c r="K21" s="26" t="str">
        <f>IF($C21="","",ธ.ค.!$AI19)</f>
        <v/>
      </c>
      <c r="L21" s="26" t="str">
        <f>IF($C21="","",ม.ค.!$AI19)</f>
        <v/>
      </c>
      <c r="M21" s="26" t="str">
        <f>IF($C21="","",ก.พ.!$AI19)</f>
        <v/>
      </c>
      <c r="N21" s="26" t="str">
        <f>IF($C21="","",มี.ค.!$AI19)</f>
        <v/>
      </c>
      <c r="O21" s="87" t="str">
        <f t="shared" si="0"/>
        <v/>
      </c>
      <c r="P21" s="485" t="str">
        <f t="shared" si="1"/>
        <v/>
      </c>
      <c r="Q21" s="100" t="str">
        <f t="shared" si="2"/>
        <v/>
      </c>
      <c r="R21" s="30" t="str">
        <f>IF($C21="","",SUM(พ.ค.!AK19,มิ.ย.!AK19,ก.ค.!AK19,ส.ค.!AK19,ก.ย.!AK19,ต.ค.!AK19,พ.ย.!AK19,ธ.ค.!AK19,ม.ค.!AK19,ก.พ.!AK19,มี.ค.!AK19))</f>
        <v/>
      </c>
      <c r="S21" s="30" t="str">
        <f>IF($C21="","",SUM(พ.ค.!AL19,มิ.ย.!AL19,ก.ค.!AL19,ส.ค.!AL19,ก.ย.!AL19,ต.ค.!AL19,พ.ย.!AL19,ธ.ค.!AL19,ม.ค.!AL19,ก.พ.!AL19,มี.ค.!AL19))</f>
        <v/>
      </c>
      <c r="T21" s="29" t="str">
        <f>IF($C21="","",SUM(พ.ค.!AM19,มิ.ย.!AM19,ก.ค.!AM19,ส.ค.!AM19,ก.ย.!AM19,ต.ค.!AM19,พ.ย.!AM19,ธ.ค.!AM19,ม.ค.!AM19,ก.พ.!AM19,มี.ค.!AM19))</f>
        <v/>
      </c>
      <c r="U21" s="31" t="str">
        <f>IF($C21="","",IF(ข้อมูลนักเรียน!$K18="ย้ายออก","ย้ายออก",(Q21/$Q$4)*100))</f>
        <v/>
      </c>
      <c r="V21" s="25" t="str">
        <f>IF($C21="","",IF(ข้อมูลนักเรียน!$K18="ย้ายออก","ย้ายออก",IF(U21&gt;=ตั้งค่า!$I$13,"ผ่าน","ไม่ผ่าน")))</f>
        <v/>
      </c>
      <c r="W21" s="111"/>
      <c r="X21" s="111"/>
      <c r="Y21" s="111"/>
    </row>
    <row r="22" spans="1:25" x14ac:dyDescent="0.3">
      <c r="A22" s="17"/>
      <c r="B22" s="171">
        <f>ข้อมูลนักเรียน!$D19</f>
        <v>17</v>
      </c>
      <c r="C22" s="13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D22" s="487" t="str">
        <f>IF($C22="","",พ.ค.!$AI20)</f>
        <v/>
      </c>
      <c r="E22" s="487" t="str">
        <f>IF($C22="","",มิ.ย.!$AI20)</f>
        <v/>
      </c>
      <c r="F22" s="487" t="str">
        <f>IF($C22="","",ก.ค.!$AI20)</f>
        <v/>
      </c>
      <c r="G22" s="487" t="str">
        <f>IF($C22="","",ส.ค.!$AI20)</f>
        <v/>
      </c>
      <c r="H22" s="487" t="str">
        <f>IF($C22="","",ก.ย.!$AI20)</f>
        <v/>
      </c>
      <c r="I22" s="487" t="str">
        <f>IF($C22="","",ต.ค.!$AI20)</f>
        <v/>
      </c>
      <c r="J22" s="473" t="str">
        <f>IF($C22="","",พ.ย.!$AI20)</f>
        <v/>
      </c>
      <c r="K22" s="26" t="str">
        <f>IF($C22="","",ธ.ค.!$AI20)</f>
        <v/>
      </c>
      <c r="L22" s="26" t="str">
        <f>IF($C22="","",ม.ค.!$AI20)</f>
        <v/>
      </c>
      <c r="M22" s="26" t="str">
        <f>IF($C22="","",ก.พ.!$AI20)</f>
        <v/>
      </c>
      <c r="N22" s="26" t="str">
        <f>IF($C22="","",มี.ค.!$AI20)</f>
        <v/>
      </c>
      <c r="O22" s="87" t="str">
        <f t="shared" si="0"/>
        <v/>
      </c>
      <c r="P22" s="485" t="str">
        <f t="shared" si="1"/>
        <v/>
      </c>
      <c r="Q22" s="100" t="str">
        <f t="shared" si="2"/>
        <v/>
      </c>
      <c r="R22" s="30" t="str">
        <f>IF($C22="","",SUM(พ.ค.!AK20,มิ.ย.!AK20,ก.ค.!AK20,ส.ค.!AK20,ก.ย.!AK20,ต.ค.!AK20,พ.ย.!AK20,ธ.ค.!AK20,ม.ค.!AK20,ก.พ.!AK20,มี.ค.!AK20))</f>
        <v/>
      </c>
      <c r="S22" s="30" t="str">
        <f>IF($C22="","",SUM(พ.ค.!AL20,มิ.ย.!AL20,ก.ค.!AL20,ส.ค.!AL20,ก.ย.!AL20,ต.ค.!AL20,พ.ย.!AL20,ธ.ค.!AL20,ม.ค.!AL20,ก.พ.!AL20,มี.ค.!AL20))</f>
        <v/>
      </c>
      <c r="T22" s="29" t="str">
        <f>IF($C22="","",SUM(พ.ค.!AM20,มิ.ย.!AM20,ก.ค.!AM20,ส.ค.!AM20,ก.ย.!AM20,ต.ค.!AM20,พ.ย.!AM20,ธ.ค.!AM20,ม.ค.!AM20,ก.พ.!AM20,มี.ค.!AM20))</f>
        <v/>
      </c>
      <c r="U22" s="31" t="str">
        <f>IF($C22="","",IF(ข้อมูลนักเรียน!$K19="ย้ายออก","ย้ายออก",(Q22/$Q$4)*100))</f>
        <v/>
      </c>
      <c r="V22" s="25" t="str">
        <f>IF($C22="","",IF(ข้อมูลนักเรียน!$K19="ย้ายออก","ย้ายออก",IF(U22&gt;=ตั้งค่า!$I$13,"ผ่าน","ไม่ผ่าน")))</f>
        <v/>
      </c>
      <c r="W22" s="111"/>
      <c r="X22" s="111"/>
      <c r="Y22" s="111"/>
    </row>
    <row r="23" spans="1:25" x14ac:dyDescent="0.3">
      <c r="A23" s="17"/>
      <c r="B23" s="171">
        <f>ข้อมูลนักเรียน!$D20</f>
        <v>18</v>
      </c>
      <c r="C23" s="13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D23" s="487" t="str">
        <f>IF($C23="","",พ.ค.!$AI21)</f>
        <v/>
      </c>
      <c r="E23" s="487" t="str">
        <f>IF($C23="","",มิ.ย.!$AI21)</f>
        <v/>
      </c>
      <c r="F23" s="487" t="str">
        <f>IF($C23="","",ก.ค.!$AI21)</f>
        <v/>
      </c>
      <c r="G23" s="487" t="str">
        <f>IF($C23="","",ส.ค.!$AI21)</f>
        <v/>
      </c>
      <c r="H23" s="487" t="str">
        <f>IF($C23="","",ก.ย.!$AI21)</f>
        <v/>
      </c>
      <c r="I23" s="487" t="str">
        <f>IF($C23="","",ต.ค.!$AI21)</f>
        <v/>
      </c>
      <c r="J23" s="473" t="str">
        <f>IF($C23="","",พ.ย.!$AI21)</f>
        <v/>
      </c>
      <c r="K23" s="26" t="str">
        <f>IF($C23="","",ธ.ค.!$AI21)</f>
        <v/>
      </c>
      <c r="L23" s="26" t="str">
        <f>IF($C23="","",ม.ค.!$AI21)</f>
        <v/>
      </c>
      <c r="M23" s="26" t="str">
        <f>IF($C23="","",ก.พ.!$AI21)</f>
        <v/>
      </c>
      <c r="N23" s="26" t="str">
        <f>IF($C23="","",มี.ค.!$AI21)</f>
        <v/>
      </c>
      <c r="O23" s="87" t="str">
        <f t="shared" si="0"/>
        <v/>
      </c>
      <c r="P23" s="485" t="str">
        <f t="shared" si="1"/>
        <v/>
      </c>
      <c r="Q23" s="100" t="str">
        <f t="shared" si="2"/>
        <v/>
      </c>
      <c r="R23" s="30" t="str">
        <f>IF($C23="","",SUM(พ.ค.!AK21,มิ.ย.!AK21,ก.ค.!AK21,ส.ค.!AK21,ก.ย.!AK21,ต.ค.!AK21,พ.ย.!AK21,ธ.ค.!AK21,ม.ค.!AK21,ก.พ.!AK21,มี.ค.!AK21))</f>
        <v/>
      </c>
      <c r="S23" s="30" t="str">
        <f>IF($C23="","",SUM(พ.ค.!AL21,มิ.ย.!AL21,ก.ค.!AL21,ส.ค.!AL21,ก.ย.!AL21,ต.ค.!AL21,พ.ย.!AL21,ธ.ค.!AL21,ม.ค.!AL21,ก.พ.!AL21,มี.ค.!AL21))</f>
        <v/>
      </c>
      <c r="T23" s="29" t="str">
        <f>IF($C23="","",SUM(พ.ค.!AM21,มิ.ย.!AM21,ก.ค.!AM21,ส.ค.!AM21,ก.ย.!AM21,ต.ค.!AM21,พ.ย.!AM21,ธ.ค.!AM21,ม.ค.!AM21,ก.พ.!AM21,มี.ค.!AM21))</f>
        <v/>
      </c>
      <c r="U23" s="31" t="str">
        <f>IF($C23="","",IF(ข้อมูลนักเรียน!$K20="ย้ายออก","ย้ายออก",(Q23/$Q$4)*100))</f>
        <v/>
      </c>
      <c r="V23" s="25" t="str">
        <f>IF($C23="","",IF(ข้อมูลนักเรียน!$K20="ย้ายออก","ย้ายออก",IF(U23&gt;=ตั้งค่า!$I$13,"ผ่าน","ไม่ผ่าน")))</f>
        <v/>
      </c>
      <c r="W23" s="111"/>
      <c r="X23" s="111"/>
      <c r="Y23" s="111"/>
    </row>
    <row r="24" spans="1:25" x14ac:dyDescent="0.3">
      <c r="A24" s="17"/>
      <c r="B24" s="171">
        <f>ข้อมูลนักเรียน!$D21</f>
        <v>19</v>
      </c>
      <c r="C24" s="13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D24" s="487" t="str">
        <f>IF($C24="","",พ.ค.!$AI22)</f>
        <v/>
      </c>
      <c r="E24" s="487" t="str">
        <f>IF($C24="","",มิ.ย.!$AI22)</f>
        <v/>
      </c>
      <c r="F24" s="487" t="str">
        <f>IF($C24="","",ก.ค.!$AI22)</f>
        <v/>
      </c>
      <c r="G24" s="487" t="str">
        <f>IF($C24="","",ส.ค.!$AI22)</f>
        <v/>
      </c>
      <c r="H24" s="487" t="str">
        <f>IF($C24="","",ก.ย.!$AI22)</f>
        <v/>
      </c>
      <c r="I24" s="487" t="str">
        <f>IF($C24="","",ต.ค.!$AI22)</f>
        <v/>
      </c>
      <c r="J24" s="473" t="str">
        <f>IF($C24="","",พ.ย.!$AI22)</f>
        <v/>
      </c>
      <c r="K24" s="26" t="str">
        <f>IF($C24="","",ธ.ค.!$AI22)</f>
        <v/>
      </c>
      <c r="L24" s="26" t="str">
        <f>IF($C24="","",ม.ค.!$AI22)</f>
        <v/>
      </c>
      <c r="M24" s="26" t="str">
        <f>IF($C24="","",ก.พ.!$AI22)</f>
        <v/>
      </c>
      <c r="N24" s="26" t="str">
        <f>IF($C24="","",มี.ค.!$AI22)</f>
        <v/>
      </c>
      <c r="O24" s="87" t="str">
        <f t="shared" si="0"/>
        <v/>
      </c>
      <c r="P24" s="485" t="str">
        <f t="shared" si="1"/>
        <v/>
      </c>
      <c r="Q24" s="100" t="str">
        <f t="shared" si="2"/>
        <v/>
      </c>
      <c r="R24" s="30" t="str">
        <f>IF($C24="","",SUM(พ.ค.!AK22,มิ.ย.!AK22,ก.ค.!AK22,ส.ค.!AK22,ก.ย.!AK22,ต.ค.!AK22,พ.ย.!AK22,ธ.ค.!AK22,ม.ค.!AK22,ก.พ.!AK22,มี.ค.!AK22))</f>
        <v/>
      </c>
      <c r="S24" s="30" t="str">
        <f>IF($C24="","",SUM(พ.ค.!AL22,มิ.ย.!AL22,ก.ค.!AL22,ส.ค.!AL22,ก.ย.!AL22,ต.ค.!AL22,พ.ย.!AL22,ธ.ค.!AL22,ม.ค.!AL22,ก.พ.!AL22,มี.ค.!AL22))</f>
        <v/>
      </c>
      <c r="T24" s="29" t="str">
        <f>IF($C24="","",SUM(พ.ค.!AM22,มิ.ย.!AM22,ก.ค.!AM22,ส.ค.!AM22,ก.ย.!AM22,ต.ค.!AM22,พ.ย.!AM22,ธ.ค.!AM22,ม.ค.!AM22,ก.พ.!AM22,มี.ค.!AM22))</f>
        <v/>
      </c>
      <c r="U24" s="31" t="str">
        <f>IF($C24="","",IF(ข้อมูลนักเรียน!$K21="ย้ายออก","ย้ายออก",(Q24/$Q$4)*100))</f>
        <v/>
      </c>
      <c r="V24" s="25" t="str">
        <f>IF($C24="","",IF(ข้อมูลนักเรียน!$K21="ย้ายออก","ย้ายออก",IF(U24&gt;=ตั้งค่า!$I$13,"ผ่าน","ไม่ผ่าน")))</f>
        <v/>
      </c>
      <c r="W24" s="111"/>
      <c r="X24" s="111"/>
      <c r="Y24" s="111"/>
    </row>
    <row r="25" spans="1:25" x14ac:dyDescent="0.3">
      <c r="A25" s="17"/>
      <c r="B25" s="171">
        <f>ข้อมูลนักเรียน!$D22</f>
        <v>20</v>
      </c>
      <c r="C25" s="13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D25" s="487" t="str">
        <f>IF($C25="","",พ.ค.!$AI23)</f>
        <v/>
      </c>
      <c r="E25" s="487" t="str">
        <f>IF($C25="","",มิ.ย.!$AI23)</f>
        <v/>
      </c>
      <c r="F25" s="487" t="str">
        <f>IF($C25="","",ก.ค.!$AI23)</f>
        <v/>
      </c>
      <c r="G25" s="487" t="str">
        <f>IF($C25="","",ส.ค.!$AI23)</f>
        <v/>
      </c>
      <c r="H25" s="487" t="str">
        <f>IF($C25="","",ก.ย.!$AI23)</f>
        <v/>
      </c>
      <c r="I25" s="487" t="str">
        <f>IF($C25="","",ต.ค.!$AI23)</f>
        <v/>
      </c>
      <c r="J25" s="473" t="str">
        <f>IF($C25="","",พ.ย.!$AI23)</f>
        <v/>
      </c>
      <c r="K25" s="26" t="str">
        <f>IF($C25="","",ธ.ค.!$AI23)</f>
        <v/>
      </c>
      <c r="L25" s="26" t="str">
        <f>IF($C25="","",ม.ค.!$AI23)</f>
        <v/>
      </c>
      <c r="M25" s="26" t="str">
        <f>IF($C25="","",ก.พ.!$AI23)</f>
        <v/>
      </c>
      <c r="N25" s="26" t="str">
        <f>IF($C25="","",มี.ค.!$AI23)</f>
        <v/>
      </c>
      <c r="O25" s="87" t="str">
        <f t="shared" si="0"/>
        <v/>
      </c>
      <c r="P25" s="485" t="str">
        <f t="shared" si="1"/>
        <v/>
      </c>
      <c r="Q25" s="100" t="str">
        <f t="shared" si="2"/>
        <v/>
      </c>
      <c r="R25" s="30" t="str">
        <f>IF($C25="","",SUM(พ.ค.!AK23,มิ.ย.!AK23,ก.ค.!AK23,ส.ค.!AK23,ก.ย.!AK23,ต.ค.!AK23,พ.ย.!AK23,ธ.ค.!AK23,ม.ค.!AK23,ก.พ.!AK23,มี.ค.!AK23))</f>
        <v/>
      </c>
      <c r="S25" s="30" t="str">
        <f>IF($C25="","",SUM(พ.ค.!AL23,มิ.ย.!AL23,ก.ค.!AL23,ส.ค.!AL23,ก.ย.!AL23,ต.ค.!AL23,พ.ย.!AL23,ธ.ค.!AL23,ม.ค.!AL23,ก.พ.!AL23,มี.ค.!AL23))</f>
        <v/>
      </c>
      <c r="T25" s="29" t="str">
        <f>IF($C25="","",SUM(พ.ค.!AM23,มิ.ย.!AM23,ก.ค.!AM23,ส.ค.!AM23,ก.ย.!AM23,ต.ค.!AM23,พ.ย.!AM23,ธ.ค.!AM23,ม.ค.!AM23,ก.พ.!AM23,มี.ค.!AM23))</f>
        <v/>
      </c>
      <c r="U25" s="31" t="str">
        <f>IF($C25="","",IF(ข้อมูลนักเรียน!$K22="ย้ายออก","ย้ายออก",(Q25/$Q$4)*100))</f>
        <v/>
      </c>
      <c r="V25" s="25" t="str">
        <f>IF($C25="","",IF(ข้อมูลนักเรียน!$K22="ย้ายออก","ย้ายออก",IF(U25&gt;=ตั้งค่า!$I$13,"ผ่าน","ไม่ผ่าน")))</f>
        <v/>
      </c>
      <c r="W25" s="111"/>
      <c r="X25" s="111"/>
      <c r="Y25" s="111"/>
    </row>
    <row r="26" spans="1:25" x14ac:dyDescent="0.3">
      <c r="A26" s="17"/>
      <c r="B26" s="171">
        <f>ข้อมูลนักเรียน!$D23</f>
        <v>21</v>
      </c>
      <c r="C26" s="13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D26" s="487" t="str">
        <f>IF($C26="","",พ.ค.!$AI24)</f>
        <v/>
      </c>
      <c r="E26" s="487" t="str">
        <f>IF($C26="","",มิ.ย.!$AI24)</f>
        <v/>
      </c>
      <c r="F26" s="487" t="str">
        <f>IF($C26="","",ก.ค.!$AI24)</f>
        <v/>
      </c>
      <c r="G26" s="487" t="str">
        <f>IF($C26="","",ส.ค.!$AI24)</f>
        <v/>
      </c>
      <c r="H26" s="487" t="str">
        <f>IF($C26="","",ก.ย.!$AI24)</f>
        <v/>
      </c>
      <c r="I26" s="487" t="str">
        <f>IF($C26="","",ต.ค.!$AI24)</f>
        <v/>
      </c>
      <c r="J26" s="473" t="str">
        <f>IF($C26="","",พ.ย.!$AI24)</f>
        <v/>
      </c>
      <c r="K26" s="26" t="str">
        <f>IF($C26="","",ธ.ค.!$AI24)</f>
        <v/>
      </c>
      <c r="L26" s="26" t="str">
        <f>IF($C26="","",ม.ค.!$AI24)</f>
        <v/>
      </c>
      <c r="M26" s="26" t="str">
        <f>IF($C26="","",ก.พ.!$AI24)</f>
        <v/>
      </c>
      <c r="N26" s="26" t="str">
        <f>IF($C26="","",มี.ค.!$AI24)</f>
        <v/>
      </c>
      <c r="O26" s="87" t="str">
        <f t="shared" si="0"/>
        <v/>
      </c>
      <c r="P26" s="485" t="str">
        <f t="shared" si="1"/>
        <v/>
      </c>
      <c r="Q26" s="100" t="str">
        <f t="shared" si="2"/>
        <v/>
      </c>
      <c r="R26" s="30" t="str">
        <f>IF($C26="","",SUM(พ.ค.!AK24,มิ.ย.!AK24,ก.ค.!AK24,ส.ค.!AK24,ก.ย.!AK24,ต.ค.!AK24,พ.ย.!AK24,ธ.ค.!AK24,ม.ค.!AK24,ก.พ.!AK24,มี.ค.!AK24))</f>
        <v/>
      </c>
      <c r="S26" s="30" t="str">
        <f>IF($C26="","",SUM(พ.ค.!AL24,มิ.ย.!AL24,ก.ค.!AL24,ส.ค.!AL24,ก.ย.!AL24,ต.ค.!AL24,พ.ย.!AL24,ธ.ค.!AL24,ม.ค.!AL24,ก.พ.!AL24,มี.ค.!AL24))</f>
        <v/>
      </c>
      <c r="T26" s="29" t="str">
        <f>IF($C26="","",SUM(พ.ค.!AM24,มิ.ย.!AM24,ก.ค.!AM24,ส.ค.!AM24,ก.ย.!AM24,ต.ค.!AM24,พ.ย.!AM24,ธ.ค.!AM24,ม.ค.!AM24,ก.พ.!AM24,มี.ค.!AM24))</f>
        <v/>
      </c>
      <c r="U26" s="31" t="str">
        <f>IF($C26="","",IF(ข้อมูลนักเรียน!$K23="ย้ายออก","ย้ายออก",(Q26/$Q$4)*100))</f>
        <v/>
      </c>
      <c r="V26" s="25" t="str">
        <f>IF($C26="","",IF(ข้อมูลนักเรียน!$K23="ย้ายออก","ย้ายออก",IF(U26&gt;=ตั้งค่า!$I$13,"ผ่าน","ไม่ผ่าน")))</f>
        <v/>
      </c>
      <c r="W26" s="111"/>
      <c r="X26" s="111"/>
      <c r="Y26" s="111"/>
    </row>
    <row r="27" spans="1:25" x14ac:dyDescent="0.3">
      <c r="A27" s="17"/>
      <c r="B27" s="171">
        <f>ข้อมูลนักเรียน!$D24</f>
        <v>22</v>
      </c>
      <c r="C27" s="13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D27" s="487" t="str">
        <f>IF($C27="","",พ.ค.!$AI25)</f>
        <v/>
      </c>
      <c r="E27" s="487" t="str">
        <f>IF($C27="","",มิ.ย.!$AI25)</f>
        <v/>
      </c>
      <c r="F27" s="487" t="str">
        <f>IF($C27="","",ก.ค.!$AI25)</f>
        <v/>
      </c>
      <c r="G27" s="487" t="str">
        <f>IF($C27="","",ส.ค.!$AI25)</f>
        <v/>
      </c>
      <c r="H27" s="487" t="str">
        <f>IF($C27="","",ก.ย.!$AI25)</f>
        <v/>
      </c>
      <c r="I27" s="487" t="str">
        <f>IF($C27="","",ต.ค.!$AI25)</f>
        <v/>
      </c>
      <c r="J27" s="473" t="str">
        <f>IF($C27="","",พ.ย.!$AI25)</f>
        <v/>
      </c>
      <c r="K27" s="26" t="str">
        <f>IF($C27="","",ธ.ค.!$AI25)</f>
        <v/>
      </c>
      <c r="L27" s="26" t="str">
        <f>IF($C27="","",ม.ค.!$AI25)</f>
        <v/>
      </c>
      <c r="M27" s="26" t="str">
        <f>IF($C27="","",ก.พ.!$AI25)</f>
        <v/>
      </c>
      <c r="N27" s="26" t="str">
        <f>IF($C27="","",มี.ค.!$AI25)</f>
        <v/>
      </c>
      <c r="O27" s="87" t="str">
        <f t="shared" si="0"/>
        <v/>
      </c>
      <c r="P27" s="485" t="str">
        <f t="shared" si="1"/>
        <v/>
      </c>
      <c r="Q27" s="100" t="str">
        <f t="shared" si="2"/>
        <v/>
      </c>
      <c r="R27" s="30" t="str">
        <f>IF($C27="","",SUM(พ.ค.!AK25,มิ.ย.!AK25,ก.ค.!AK25,ส.ค.!AK25,ก.ย.!AK25,ต.ค.!AK25,พ.ย.!AK25,ธ.ค.!AK25,ม.ค.!AK25,ก.พ.!AK25,มี.ค.!AK25))</f>
        <v/>
      </c>
      <c r="S27" s="30" t="str">
        <f>IF($C27="","",SUM(พ.ค.!AL25,มิ.ย.!AL25,ก.ค.!AL25,ส.ค.!AL25,ก.ย.!AL25,ต.ค.!AL25,พ.ย.!AL25,ธ.ค.!AL25,ม.ค.!AL25,ก.พ.!AL25,มี.ค.!AL25))</f>
        <v/>
      </c>
      <c r="T27" s="29" t="str">
        <f>IF($C27="","",SUM(พ.ค.!AM25,มิ.ย.!AM25,ก.ค.!AM25,ส.ค.!AM25,ก.ย.!AM25,ต.ค.!AM25,พ.ย.!AM25,ธ.ค.!AM25,ม.ค.!AM25,ก.พ.!AM25,มี.ค.!AM25))</f>
        <v/>
      </c>
      <c r="U27" s="31" t="str">
        <f>IF($C27="","",IF(ข้อมูลนักเรียน!$K24="ย้ายออก","ย้ายออก",(Q27/$Q$4)*100))</f>
        <v/>
      </c>
      <c r="V27" s="25" t="str">
        <f>IF($C27="","",IF(ข้อมูลนักเรียน!$K24="ย้ายออก","ย้ายออก",IF(U27&gt;=ตั้งค่า!$I$13,"ผ่าน","ไม่ผ่าน")))</f>
        <v/>
      </c>
      <c r="W27" s="111"/>
      <c r="X27" s="111"/>
      <c r="Y27" s="111"/>
    </row>
    <row r="28" spans="1:25" x14ac:dyDescent="0.3">
      <c r="A28" s="17"/>
      <c r="B28" s="171">
        <f>ข้อมูลนักเรียน!$D25</f>
        <v>23</v>
      </c>
      <c r="C28" s="13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D28" s="487" t="str">
        <f>IF($C28="","",พ.ค.!$AI26)</f>
        <v/>
      </c>
      <c r="E28" s="487" t="str">
        <f>IF($C28="","",มิ.ย.!$AI26)</f>
        <v/>
      </c>
      <c r="F28" s="487" t="str">
        <f>IF($C28="","",ก.ค.!$AI26)</f>
        <v/>
      </c>
      <c r="G28" s="487" t="str">
        <f>IF($C28="","",ส.ค.!$AI26)</f>
        <v/>
      </c>
      <c r="H28" s="487" t="str">
        <f>IF($C28="","",ก.ย.!$AI26)</f>
        <v/>
      </c>
      <c r="I28" s="487" t="str">
        <f>IF($C28="","",ต.ค.!$AI26)</f>
        <v/>
      </c>
      <c r="J28" s="473" t="str">
        <f>IF($C28="","",พ.ย.!$AI26)</f>
        <v/>
      </c>
      <c r="K28" s="26" t="str">
        <f>IF($C28="","",ธ.ค.!$AI26)</f>
        <v/>
      </c>
      <c r="L28" s="26" t="str">
        <f>IF($C28="","",ม.ค.!$AI26)</f>
        <v/>
      </c>
      <c r="M28" s="26" t="str">
        <f>IF($C28="","",ก.พ.!$AI26)</f>
        <v/>
      </c>
      <c r="N28" s="26" t="str">
        <f>IF($C28="","",มี.ค.!$AI26)</f>
        <v/>
      </c>
      <c r="O28" s="87" t="str">
        <f t="shared" si="0"/>
        <v/>
      </c>
      <c r="P28" s="485" t="str">
        <f t="shared" si="1"/>
        <v/>
      </c>
      <c r="Q28" s="100" t="str">
        <f t="shared" si="2"/>
        <v/>
      </c>
      <c r="R28" s="30" t="str">
        <f>IF($C28="","",SUM(พ.ค.!AK26,มิ.ย.!AK26,ก.ค.!AK26,ส.ค.!AK26,ก.ย.!AK26,ต.ค.!AK26,พ.ย.!AK26,ธ.ค.!AK26,ม.ค.!AK26,ก.พ.!AK26,มี.ค.!AK26))</f>
        <v/>
      </c>
      <c r="S28" s="30" t="str">
        <f>IF($C28="","",SUM(พ.ค.!AL26,มิ.ย.!AL26,ก.ค.!AL26,ส.ค.!AL26,ก.ย.!AL26,ต.ค.!AL26,พ.ย.!AL26,ธ.ค.!AL26,ม.ค.!AL26,ก.พ.!AL26,มี.ค.!AL26))</f>
        <v/>
      </c>
      <c r="T28" s="29" t="str">
        <f>IF($C28="","",SUM(พ.ค.!AM26,มิ.ย.!AM26,ก.ค.!AM26,ส.ค.!AM26,ก.ย.!AM26,ต.ค.!AM26,พ.ย.!AM26,ธ.ค.!AM26,ม.ค.!AM26,ก.พ.!AM26,มี.ค.!AM26))</f>
        <v/>
      </c>
      <c r="U28" s="31" t="str">
        <f>IF($C28="","",IF(ข้อมูลนักเรียน!$K25="ย้ายออก","ย้ายออก",(Q28/$Q$4)*100))</f>
        <v/>
      </c>
      <c r="V28" s="25" t="str">
        <f>IF($C28="","",IF(ข้อมูลนักเรียน!$K25="ย้ายออก","ย้ายออก",IF(U28&gt;=ตั้งค่า!$I$13,"ผ่าน","ไม่ผ่าน")))</f>
        <v/>
      </c>
      <c r="W28" s="111"/>
      <c r="X28" s="111"/>
      <c r="Y28" s="111"/>
    </row>
    <row r="29" spans="1:25" x14ac:dyDescent="0.3">
      <c r="A29" s="17"/>
      <c r="B29" s="171">
        <f>ข้อมูลนักเรียน!$D26</f>
        <v>24</v>
      </c>
      <c r="C29" s="13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D29" s="487" t="str">
        <f>IF($C29="","",พ.ค.!$AI27)</f>
        <v/>
      </c>
      <c r="E29" s="487" t="str">
        <f>IF($C29="","",มิ.ย.!$AI27)</f>
        <v/>
      </c>
      <c r="F29" s="487" t="str">
        <f>IF($C29="","",ก.ค.!$AI27)</f>
        <v/>
      </c>
      <c r="G29" s="487" t="str">
        <f>IF($C29="","",ส.ค.!$AI27)</f>
        <v/>
      </c>
      <c r="H29" s="487" t="str">
        <f>IF($C29="","",ก.ย.!$AI27)</f>
        <v/>
      </c>
      <c r="I29" s="487" t="str">
        <f>IF($C29="","",ต.ค.!$AI27)</f>
        <v/>
      </c>
      <c r="J29" s="473" t="str">
        <f>IF($C29="","",พ.ย.!$AI27)</f>
        <v/>
      </c>
      <c r="K29" s="26" t="str">
        <f>IF($C29="","",ธ.ค.!$AI27)</f>
        <v/>
      </c>
      <c r="L29" s="26" t="str">
        <f>IF($C29="","",ม.ค.!$AI27)</f>
        <v/>
      </c>
      <c r="M29" s="26" t="str">
        <f>IF($C29="","",ก.พ.!$AI27)</f>
        <v/>
      </c>
      <c r="N29" s="26" t="str">
        <f>IF($C29="","",มี.ค.!$AI27)</f>
        <v/>
      </c>
      <c r="O29" s="87" t="str">
        <f t="shared" si="0"/>
        <v/>
      </c>
      <c r="P29" s="485" t="str">
        <f t="shared" si="1"/>
        <v/>
      </c>
      <c r="Q29" s="100" t="str">
        <f t="shared" si="2"/>
        <v/>
      </c>
      <c r="R29" s="30" t="str">
        <f>IF($C29="","",SUM(พ.ค.!AK27,มิ.ย.!AK27,ก.ค.!AK27,ส.ค.!AK27,ก.ย.!AK27,ต.ค.!AK27,พ.ย.!AK27,ธ.ค.!AK27,ม.ค.!AK27,ก.พ.!AK27,มี.ค.!AK27))</f>
        <v/>
      </c>
      <c r="S29" s="30" t="str">
        <f>IF($C29="","",SUM(พ.ค.!AL27,มิ.ย.!AL27,ก.ค.!AL27,ส.ค.!AL27,ก.ย.!AL27,ต.ค.!AL27,พ.ย.!AL27,ธ.ค.!AL27,ม.ค.!AL27,ก.พ.!AL27,มี.ค.!AL27))</f>
        <v/>
      </c>
      <c r="T29" s="29" t="str">
        <f>IF($C29="","",SUM(พ.ค.!AM27,มิ.ย.!AM27,ก.ค.!AM27,ส.ค.!AM27,ก.ย.!AM27,ต.ค.!AM27,พ.ย.!AM27,ธ.ค.!AM27,ม.ค.!AM27,ก.พ.!AM27,มี.ค.!AM27))</f>
        <v/>
      </c>
      <c r="U29" s="31" t="str">
        <f>IF($C29="","",IF(ข้อมูลนักเรียน!$K26="ย้ายออก","ย้ายออก",(Q29/$Q$4)*100))</f>
        <v/>
      </c>
      <c r="V29" s="25" t="str">
        <f>IF($C29="","",IF(ข้อมูลนักเรียน!$K26="ย้ายออก","ย้ายออก",IF(U29&gt;=ตั้งค่า!$I$13,"ผ่าน","ไม่ผ่าน")))</f>
        <v/>
      </c>
      <c r="W29" s="111"/>
      <c r="X29" s="111"/>
      <c r="Y29" s="111"/>
    </row>
    <row r="30" spans="1:25" x14ac:dyDescent="0.3">
      <c r="A30" s="17"/>
      <c r="B30" s="171">
        <f>ข้อมูลนักเรียน!$D27</f>
        <v>25</v>
      </c>
      <c r="C30" s="13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D30" s="487" t="str">
        <f>IF($C30="","",พ.ค.!$AI28)</f>
        <v/>
      </c>
      <c r="E30" s="487" t="str">
        <f>IF($C30="","",มิ.ย.!$AI28)</f>
        <v/>
      </c>
      <c r="F30" s="487" t="str">
        <f>IF($C30="","",ก.ค.!$AI28)</f>
        <v/>
      </c>
      <c r="G30" s="487" t="str">
        <f>IF($C30="","",ส.ค.!$AI28)</f>
        <v/>
      </c>
      <c r="H30" s="487" t="str">
        <f>IF($C30="","",ก.ย.!$AI28)</f>
        <v/>
      </c>
      <c r="I30" s="487" t="str">
        <f>IF($C30="","",ต.ค.!$AI28)</f>
        <v/>
      </c>
      <c r="J30" s="473" t="str">
        <f>IF($C30="","",พ.ย.!$AI28)</f>
        <v/>
      </c>
      <c r="K30" s="26" t="str">
        <f>IF($C30="","",ธ.ค.!$AI28)</f>
        <v/>
      </c>
      <c r="L30" s="26" t="str">
        <f>IF($C30="","",ม.ค.!$AI28)</f>
        <v/>
      </c>
      <c r="M30" s="26" t="str">
        <f>IF($C30="","",ก.พ.!$AI28)</f>
        <v/>
      </c>
      <c r="N30" s="26" t="str">
        <f>IF($C30="","",มี.ค.!$AI28)</f>
        <v/>
      </c>
      <c r="O30" s="87" t="str">
        <f t="shared" si="0"/>
        <v/>
      </c>
      <c r="P30" s="485" t="str">
        <f t="shared" si="1"/>
        <v/>
      </c>
      <c r="Q30" s="100" t="str">
        <f t="shared" si="2"/>
        <v/>
      </c>
      <c r="R30" s="30" t="str">
        <f>IF($C30="","",SUM(พ.ค.!AK28,มิ.ย.!AK28,ก.ค.!AK28,ส.ค.!AK28,ก.ย.!AK28,ต.ค.!AK28,พ.ย.!AK28,ธ.ค.!AK28,ม.ค.!AK28,ก.พ.!AK28,มี.ค.!AK28))</f>
        <v/>
      </c>
      <c r="S30" s="30" t="str">
        <f>IF($C30="","",SUM(พ.ค.!AL28,มิ.ย.!AL28,ก.ค.!AL28,ส.ค.!AL28,ก.ย.!AL28,ต.ค.!AL28,พ.ย.!AL28,ธ.ค.!AL28,ม.ค.!AL28,ก.พ.!AL28,มี.ค.!AL28))</f>
        <v/>
      </c>
      <c r="T30" s="29" t="str">
        <f>IF($C30="","",SUM(พ.ค.!AM28,มิ.ย.!AM28,ก.ค.!AM28,ส.ค.!AM28,ก.ย.!AM28,ต.ค.!AM28,พ.ย.!AM28,ธ.ค.!AM28,ม.ค.!AM28,ก.พ.!AM28,มี.ค.!AM28))</f>
        <v/>
      </c>
      <c r="U30" s="31" t="str">
        <f>IF($C30="","",IF(ข้อมูลนักเรียน!$K27="ย้ายออก","ย้ายออก",(Q30/$Q$4)*100))</f>
        <v/>
      </c>
      <c r="V30" s="25" t="str">
        <f>IF($C30="","",IF(ข้อมูลนักเรียน!$K27="ย้ายออก","ย้ายออก",IF(U30&gt;=ตั้งค่า!$I$13,"ผ่าน","ไม่ผ่าน")))</f>
        <v/>
      </c>
      <c r="W30" s="111"/>
      <c r="X30" s="111"/>
      <c r="Y30" s="111"/>
    </row>
    <row r="31" spans="1:25" x14ac:dyDescent="0.3">
      <c r="A31" s="17"/>
      <c r="B31" s="171">
        <f>ข้อมูลนักเรียน!$D28</f>
        <v>26</v>
      </c>
      <c r="C31" s="13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D31" s="487" t="str">
        <f>IF($C31="","",พ.ค.!$AI29)</f>
        <v/>
      </c>
      <c r="E31" s="487" t="str">
        <f>IF($C31="","",มิ.ย.!$AI29)</f>
        <v/>
      </c>
      <c r="F31" s="487" t="str">
        <f>IF($C31="","",ก.ค.!$AI29)</f>
        <v/>
      </c>
      <c r="G31" s="487" t="str">
        <f>IF($C31="","",ส.ค.!$AI29)</f>
        <v/>
      </c>
      <c r="H31" s="487" t="str">
        <f>IF($C31="","",ก.ย.!$AI29)</f>
        <v/>
      </c>
      <c r="I31" s="487" t="str">
        <f>IF($C31="","",ต.ค.!$AI29)</f>
        <v/>
      </c>
      <c r="J31" s="473" t="str">
        <f>IF($C31="","",พ.ย.!$AI29)</f>
        <v/>
      </c>
      <c r="K31" s="26" t="str">
        <f>IF($C31="","",ธ.ค.!$AI29)</f>
        <v/>
      </c>
      <c r="L31" s="26" t="str">
        <f>IF($C31="","",ม.ค.!$AI29)</f>
        <v/>
      </c>
      <c r="M31" s="26" t="str">
        <f>IF($C31="","",ก.พ.!$AI29)</f>
        <v/>
      </c>
      <c r="N31" s="26" t="str">
        <f>IF($C31="","",มี.ค.!$AI29)</f>
        <v/>
      </c>
      <c r="O31" s="87" t="str">
        <f t="shared" si="0"/>
        <v/>
      </c>
      <c r="P31" s="485" t="str">
        <f t="shared" si="1"/>
        <v/>
      </c>
      <c r="Q31" s="100" t="str">
        <f t="shared" si="2"/>
        <v/>
      </c>
      <c r="R31" s="30" t="str">
        <f>IF($C31="","",SUM(พ.ค.!AK29,มิ.ย.!AK29,ก.ค.!AK29,ส.ค.!AK29,ก.ย.!AK29,ต.ค.!AK29,พ.ย.!AK29,ธ.ค.!AK29,ม.ค.!AK29,ก.พ.!AK29,มี.ค.!AK29))</f>
        <v/>
      </c>
      <c r="S31" s="30" t="str">
        <f>IF($C31="","",SUM(พ.ค.!AL29,มิ.ย.!AL29,ก.ค.!AL29,ส.ค.!AL29,ก.ย.!AL29,ต.ค.!AL29,พ.ย.!AL29,ธ.ค.!AL29,ม.ค.!AL29,ก.พ.!AL29,มี.ค.!AL29))</f>
        <v/>
      </c>
      <c r="T31" s="29" t="str">
        <f>IF($C31="","",SUM(พ.ค.!AM29,มิ.ย.!AM29,ก.ค.!AM29,ส.ค.!AM29,ก.ย.!AM29,ต.ค.!AM29,พ.ย.!AM29,ธ.ค.!AM29,ม.ค.!AM29,ก.พ.!AM29,มี.ค.!AM29))</f>
        <v/>
      </c>
      <c r="U31" s="31" t="str">
        <f>IF($C31="","",IF(ข้อมูลนักเรียน!$K28="ย้ายออก","ย้ายออก",(Q31/$Q$4)*100))</f>
        <v/>
      </c>
      <c r="V31" s="25" t="str">
        <f>IF($C31="","",IF(ข้อมูลนักเรียน!$K28="ย้ายออก","ย้ายออก",IF(U31&gt;=ตั้งค่า!$I$13,"ผ่าน","ไม่ผ่าน")))</f>
        <v/>
      </c>
      <c r="W31" s="111"/>
      <c r="X31" s="111"/>
      <c r="Y31" s="111"/>
    </row>
    <row r="32" spans="1:25" x14ac:dyDescent="0.3">
      <c r="A32" s="17"/>
      <c r="B32" s="171">
        <f>ข้อมูลนักเรียน!$D29</f>
        <v>27</v>
      </c>
      <c r="C32" s="13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D32" s="487" t="str">
        <f>IF($C32="","",พ.ค.!$AI30)</f>
        <v/>
      </c>
      <c r="E32" s="487" t="str">
        <f>IF($C32="","",มิ.ย.!$AI30)</f>
        <v/>
      </c>
      <c r="F32" s="487" t="str">
        <f>IF($C32="","",ก.ค.!$AI30)</f>
        <v/>
      </c>
      <c r="G32" s="487" t="str">
        <f>IF($C32="","",ส.ค.!$AI30)</f>
        <v/>
      </c>
      <c r="H32" s="487" t="str">
        <f>IF($C32="","",ก.ย.!$AI30)</f>
        <v/>
      </c>
      <c r="I32" s="487" t="str">
        <f>IF($C32="","",ต.ค.!$AI30)</f>
        <v/>
      </c>
      <c r="J32" s="473" t="str">
        <f>IF($C32="","",พ.ย.!$AI30)</f>
        <v/>
      </c>
      <c r="K32" s="26" t="str">
        <f>IF($C32="","",ธ.ค.!$AI30)</f>
        <v/>
      </c>
      <c r="L32" s="26" t="str">
        <f>IF($C32="","",ม.ค.!$AI30)</f>
        <v/>
      </c>
      <c r="M32" s="26" t="str">
        <f>IF($C32="","",ก.พ.!$AI30)</f>
        <v/>
      </c>
      <c r="N32" s="26" t="str">
        <f>IF($C32="","",มี.ค.!$AI30)</f>
        <v/>
      </c>
      <c r="O32" s="87" t="str">
        <f t="shared" si="0"/>
        <v/>
      </c>
      <c r="P32" s="485" t="str">
        <f t="shared" si="1"/>
        <v/>
      </c>
      <c r="Q32" s="100" t="str">
        <f t="shared" si="2"/>
        <v/>
      </c>
      <c r="R32" s="30" t="str">
        <f>IF($C32="","",SUM(พ.ค.!AK30,มิ.ย.!AK30,ก.ค.!AK30,ส.ค.!AK30,ก.ย.!AK30,ต.ค.!AK30,พ.ย.!AK30,ธ.ค.!AK30,ม.ค.!AK30,ก.พ.!AK30,มี.ค.!AK30))</f>
        <v/>
      </c>
      <c r="S32" s="30" t="str">
        <f>IF($C32="","",SUM(พ.ค.!AL30,มิ.ย.!AL30,ก.ค.!AL30,ส.ค.!AL30,ก.ย.!AL30,ต.ค.!AL30,พ.ย.!AL30,ธ.ค.!AL30,ม.ค.!AL30,ก.พ.!AL30,มี.ค.!AL30))</f>
        <v/>
      </c>
      <c r="T32" s="29" t="str">
        <f>IF($C32="","",SUM(พ.ค.!AM30,มิ.ย.!AM30,ก.ค.!AM30,ส.ค.!AM30,ก.ย.!AM30,ต.ค.!AM30,พ.ย.!AM30,ธ.ค.!AM30,ม.ค.!AM30,ก.พ.!AM30,มี.ค.!AM30))</f>
        <v/>
      </c>
      <c r="U32" s="31" t="str">
        <f>IF($C32="","",IF(ข้อมูลนักเรียน!$K29="ย้ายออก","ย้ายออก",(Q32/$Q$4)*100))</f>
        <v/>
      </c>
      <c r="V32" s="25" t="str">
        <f>IF($C32="","",IF(ข้อมูลนักเรียน!$K29="ย้ายออก","ย้ายออก",IF(U32&gt;=ตั้งค่า!$I$13,"ผ่าน","ไม่ผ่าน")))</f>
        <v/>
      </c>
      <c r="W32" s="111"/>
      <c r="X32" s="111"/>
      <c r="Y32" s="111"/>
    </row>
    <row r="33" spans="1:25" x14ac:dyDescent="0.3">
      <c r="A33" s="17"/>
      <c r="B33" s="171">
        <f>ข้อมูลนักเรียน!$D30</f>
        <v>28</v>
      </c>
      <c r="C33" s="13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D33" s="487" t="str">
        <f>IF($C33="","",พ.ค.!$AI31)</f>
        <v/>
      </c>
      <c r="E33" s="487" t="str">
        <f>IF($C33="","",มิ.ย.!$AI31)</f>
        <v/>
      </c>
      <c r="F33" s="487" t="str">
        <f>IF($C33="","",ก.ค.!$AI31)</f>
        <v/>
      </c>
      <c r="G33" s="487" t="str">
        <f>IF($C33="","",ส.ค.!$AI31)</f>
        <v/>
      </c>
      <c r="H33" s="487" t="str">
        <f>IF($C33="","",ก.ย.!$AI31)</f>
        <v/>
      </c>
      <c r="I33" s="487" t="str">
        <f>IF($C33="","",ต.ค.!$AI31)</f>
        <v/>
      </c>
      <c r="J33" s="473" t="str">
        <f>IF($C33="","",พ.ย.!$AI31)</f>
        <v/>
      </c>
      <c r="K33" s="26" t="str">
        <f>IF($C33="","",ธ.ค.!$AI31)</f>
        <v/>
      </c>
      <c r="L33" s="26" t="str">
        <f>IF($C33="","",ม.ค.!$AI31)</f>
        <v/>
      </c>
      <c r="M33" s="26" t="str">
        <f>IF($C33="","",ก.พ.!$AI31)</f>
        <v/>
      </c>
      <c r="N33" s="26" t="str">
        <f>IF($C33="","",มี.ค.!$AI31)</f>
        <v/>
      </c>
      <c r="O33" s="87" t="str">
        <f t="shared" si="0"/>
        <v/>
      </c>
      <c r="P33" s="485" t="str">
        <f t="shared" si="1"/>
        <v/>
      </c>
      <c r="Q33" s="100" t="str">
        <f t="shared" si="2"/>
        <v/>
      </c>
      <c r="R33" s="30" t="str">
        <f>IF($C33="","",SUM(พ.ค.!AK31,มิ.ย.!AK31,ก.ค.!AK31,ส.ค.!AK31,ก.ย.!AK31,ต.ค.!AK31,พ.ย.!AK31,ธ.ค.!AK31,ม.ค.!AK31,ก.พ.!AK31,มี.ค.!AK31))</f>
        <v/>
      </c>
      <c r="S33" s="30" t="str">
        <f>IF($C33="","",SUM(พ.ค.!AL31,มิ.ย.!AL31,ก.ค.!AL31,ส.ค.!AL31,ก.ย.!AL31,ต.ค.!AL31,พ.ย.!AL31,ธ.ค.!AL31,ม.ค.!AL31,ก.พ.!AL31,มี.ค.!AL31))</f>
        <v/>
      </c>
      <c r="T33" s="29" t="str">
        <f>IF($C33="","",SUM(พ.ค.!AM31,มิ.ย.!AM31,ก.ค.!AM31,ส.ค.!AM31,ก.ย.!AM31,ต.ค.!AM31,พ.ย.!AM31,ธ.ค.!AM31,ม.ค.!AM31,ก.พ.!AM31,มี.ค.!AM31))</f>
        <v/>
      </c>
      <c r="U33" s="31" t="str">
        <f>IF($C33="","",IF(ข้อมูลนักเรียน!$K30="ย้ายออก","ย้ายออก",(Q33/$Q$4)*100))</f>
        <v/>
      </c>
      <c r="V33" s="25" t="str">
        <f>IF($C33="","",IF(ข้อมูลนักเรียน!$K30="ย้ายออก","ย้ายออก",IF(U33&gt;=ตั้งค่า!$I$13,"ผ่าน","ไม่ผ่าน")))</f>
        <v/>
      </c>
      <c r="W33" s="111"/>
      <c r="X33" s="111"/>
      <c r="Y33" s="111"/>
    </row>
    <row r="34" spans="1:25" x14ac:dyDescent="0.3">
      <c r="A34" s="17"/>
      <c r="B34" s="171">
        <f>ข้อมูลนักเรียน!$D31</f>
        <v>29</v>
      </c>
      <c r="C34" s="13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D34" s="487" t="str">
        <f>IF($C34="","",พ.ค.!$AI32)</f>
        <v/>
      </c>
      <c r="E34" s="487" t="str">
        <f>IF($C34="","",มิ.ย.!$AI32)</f>
        <v/>
      </c>
      <c r="F34" s="487" t="str">
        <f>IF($C34="","",ก.ค.!$AI32)</f>
        <v/>
      </c>
      <c r="G34" s="487" t="str">
        <f>IF($C34="","",ส.ค.!$AI32)</f>
        <v/>
      </c>
      <c r="H34" s="487" t="str">
        <f>IF($C34="","",ก.ย.!$AI32)</f>
        <v/>
      </c>
      <c r="I34" s="487" t="str">
        <f>IF($C34="","",ต.ค.!$AI32)</f>
        <v/>
      </c>
      <c r="J34" s="473" t="str">
        <f>IF($C34="","",พ.ย.!$AI32)</f>
        <v/>
      </c>
      <c r="K34" s="26" t="str">
        <f>IF($C34="","",ธ.ค.!$AI32)</f>
        <v/>
      </c>
      <c r="L34" s="26" t="str">
        <f>IF($C34="","",ม.ค.!$AI32)</f>
        <v/>
      </c>
      <c r="M34" s="26" t="str">
        <f>IF($C34="","",ก.พ.!$AI32)</f>
        <v/>
      </c>
      <c r="N34" s="26" t="str">
        <f>IF($C34="","",มี.ค.!$AI32)</f>
        <v/>
      </c>
      <c r="O34" s="87" t="str">
        <f t="shared" si="0"/>
        <v/>
      </c>
      <c r="P34" s="485" t="str">
        <f t="shared" si="1"/>
        <v/>
      </c>
      <c r="Q34" s="100" t="str">
        <f t="shared" si="2"/>
        <v/>
      </c>
      <c r="R34" s="30" t="str">
        <f>IF($C34="","",SUM(พ.ค.!AK32,มิ.ย.!AK32,ก.ค.!AK32,ส.ค.!AK32,ก.ย.!AK32,ต.ค.!AK32,พ.ย.!AK32,ธ.ค.!AK32,ม.ค.!AK32,ก.พ.!AK32,มี.ค.!AK32))</f>
        <v/>
      </c>
      <c r="S34" s="30" t="str">
        <f>IF($C34="","",SUM(พ.ค.!AL32,มิ.ย.!AL32,ก.ค.!AL32,ส.ค.!AL32,ก.ย.!AL32,ต.ค.!AL32,พ.ย.!AL32,ธ.ค.!AL32,ม.ค.!AL32,ก.พ.!AL32,มี.ค.!AL32))</f>
        <v/>
      </c>
      <c r="T34" s="29" t="str">
        <f>IF($C34="","",SUM(พ.ค.!AM32,มิ.ย.!AM32,ก.ค.!AM32,ส.ค.!AM32,ก.ย.!AM32,ต.ค.!AM32,พ.ย.!AM32,ธ.ค.!AM32,ม.ค.!AM32,ก.พ.!AM32,มี.ค.!AM32))</f>
        <v/>
      </c>
      <c r="U34" s="31" t="str">
        <f>IF($C34="","",IF(ข้อมูลนักเรียน!$K31="ย้ายออก","ย้ายออก",(Q34/$Q$4)*100))</f>
        <v/>
      </c>
      <c r="V34" s="25" t="str">
        <f>IF($C34="","",IF(ข้อมูลนักเรียน!$K31="ย้ายออก","ย้ายออก",IF(U34&gt;=ตั้งค่า!$I$13,"ผ่าน","ไม่ผ่าน")))</f>
        <v/>
      </c>
      <c r="W34" s="111"/>
      <c r="X34" s="111"/>
      <c r="Y34" s="111"/>
    </row>
    <row r="35" spans="1:25" x14ac:dyDescent="0.3">
      <c r="A35" s="17"/>
      <c r="B35" s="171">
        <f>ข้อมูลนักเรียน!$D32</f>
        <v>30</v>
      </c>
      <c r="C35" s="13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D35" s="487" t="str">
        <f>IF($C35="","",พ.ค.!$AI33)</f>
        <v/>
      </c>
      <c r="E35" s="487" t="str">
        <f>IF($C35="","",มิ.ย.!$AI33)</f>
        <v/>
      </c>
      <c r="F35" s="487" t="str">
        <f>IF($C35="","",ก.ค.!$AI33)</f>
        <v/>
      </c>
      <c r="G35" s="487" t="str">
        <f>IF($C35="","",ส.ค.!$AI33)</f>
        <v/>
      </c>
      <c r="H35" s="487" t="str">
        <f>IF($C35="","",ก.ย.!$AI33)</f>
        <v/>
      </c>
      <c r="I35" s="487" t="str">
        <f>IF($C35="","",ต.ค.!$AI33)</f>
        <v/>
      </c>
      <c r="J35" s="473" t="str">
        <f>IF($C35="","",พ.ย.!$AI33)</f>
        <v/>
      </c>
      <c r="K35" s="26" t="str">
        <f>IF($C35="","",ธ.ค.!$AI33)</f>
        <v/>
      </c>
      <c r="L35" s="26" t="str">
        <f>IF($C35="","",ม.ค.!$AI33)</f>
        <v/>
      </c>
      <c r="M35" s="26" t="str">
        <f>IF($C35="","",ก.พ.!$AI33)</f>
        <v/>
      </c>
      <c r="N35" s="26" t="str">
        <f>IF($C35="","",มี.ค.!$AI33)</f>
        <v/>
      </c>
      <c r="O35" s="87" t="str">
        <f t="shared" si="0"/>
        <v/>
      </c>
      <c r="P35" s="485" t="str">
        <f t="shared" si="1"/>
        <v/>
      </c>
      <c r="Q35" s="100" t="str">
        <f t="shared" si="2"/>
        <v/>
      </c>
      <c r="R35" s="30" t="str">
        <f>IF($C35="","",SUM(พ.ค.!AK33,มิ.ย.!AK33,ก.ค.!AK33,ส.ค.!AK33,ก.ย.!AK33,ต.ค.!AK33,พ.ย.!AK33,ธ.ค.!AK33,ม.ค.!AK33,ก.พ.!AK33,มี.ค.!AK33))</f>
        <v/>
      </c>
      <c r="S35" s="30" t="str">
        <f>IF($C35="","",SUM(พ.ค.!AL33,มิ.ย.!AL33,ก.ค.!AL33,ส.ค.!AL33,ก.ย.!AL33,ต.ค.!AL33,พ.ย.!AL33,ธ.ค.!AL33,ม.ค.!AL33,ก.พ.!AL33,มี.ค.!AL33))</f>
        <v/>
      </c>
      <c r="T35" s="29" t="str">
        <f>IF($C35="","",SUM(พ.ค.!AM33,มิ.ย.!AM33,ก.ค.!AM33,ส.ค.!AM33,ก.ย.!AM33,ต.ค.!AM33,พ.ย.!AM33,ธ.ค.!AM33,ม.ค.!AM33,ก.พ.!AM33,มี.ค.!AM33))</f>
        <v/>
      </c>
      <c r="U35" s="31" t="str">
        <f>IF($C35="","",IF(ข้อมูลนักเรียน!$K32="ย้ายออก","ย้ายออก",(Q35/$Q$4)*100))</f>
        <v/>
      </c>
      <c r="V35" s="25" t="str">
        <f>IF($C35="","",IF(ข้อมูลนักเรียน!$K32="ย้ายออก","ย้ายออก",IF(U35&gt;=ตั้งค่า!$I$13,"ผ่าน","ไม่ผ่าน")))</f>
        <v/>
      </c>
      <c r="W35" s="111"/>
      <c r="X35" s="111"/>
      <c r="Y35" s="111"/>
    </row>
    <row r="36" spans="1:25" x14ac:dyDescent="0.3">
      <c r="A36" s="17"/>
      <c r="B36" s="171">
        <f>ข้อมูลนักเรียน!$D33</f>
        <v>31</v>
      </c>
      <c r="C36" s="13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D36" s="487" t="str">
        <f>IF($C36="","",พ.ค.!$AI34)</f>
        <v/>
      </c>
      <c r="E36" s="487" t="str">
        <f>IF($C36="","",มิ.ย.!$AI34)</f>
        <v/>
      </c>
      <c r="F36" s="487" t="str">
        <f>IF($C36="","",ก.ค.!$AI34)</f>
        <v/>
      </c>
      <c r="G36" s="487" t="str">
        <f>IF($C36="","",ส.ค.!$AI34)</f>
        <v/>
      </c>
      <c r="H36" s="487" t="str">
        <f>IF($C36="","",ก.ย.!$AI34)</f>
        <v/>
      </c>
      <c r="I36" s="487" t="str">
        <f>IF($C36="","",ต.ค.!$AI34)</f>
        <v/>
      </c>
      <c r="J36" s="473" t="str">
        <f>IF($C36="","",พ.ย.!$AI34)</f>
        <v/>
      </c>
      <c r="K36" s="26" t="str">
        <f>IF($C36="","",ธ.ค.!$AI34)</f>
        <v/>
      </c>
      <c r="L36" s="26" t="str">
        <f>IF($C36="","",ม.ค.!$AI34)</f>
        <v/>
      </c>
      <c r="M36" s="26" t="str">
        <f>IF($C36="","",ก.พ.!$AI34)</f>
        <v/>
      </c>
      <c r="N36" s="26" t="str">
        <f>IF($C36="","",มี.ค.!$AI34)</f>
        <v/>
      </c>
      <c r="O36" s="87" t="str">
        <f t="shared" si="0"/>
        <v/>
      </c>
      <c r="P36" s="485" t="str">
        <f t="shared" si="1"/>
        <v/>
      </c>
      <c r="Q36" s="100" t="str">
        <f t="shared" si="2"/>
        <v/>
      </c>
      <c r="R36" s="30" t="str">
        <f>IF($C36="","",SUM(พ.ค.!AK34,มิ.ย.!AK34,ก.ค.!AK34,ส.ค.!AK34,ก.ย.!AK34,ต.ค.!AK34,พ.ย.!AK34,ธ.ค.!AK34,ม.ค.!AK34,ก.พ.!AK34,มี.ค.!AK34))</f>
        <v/>
      </c>
      <c r="S36" s="30" t="str">
        <f>IF($C36="","",SUM(พ.ค.!AL34,มิ.ย.!AL34,ก.ค.!AL34,ส.ค.!AL34,ก.ย.!AL34,ต.ค.!AL34,พ.ย.!AL34,ธ.ค.!AL34,ม.ค.!AL34,ก.พ.!AL34,มี.ค.!AL34))</f>
        <v/>
      </c>
      <c r="T36" s="29" t="str">
        <f>IF($C36="","",SUM(พ.ค.!AM34,มิ.ย.!AM34,ก.ค.!AM34,ส.ค.!AM34,ก.ย.!AM34,ต.ค.!AM34,พ.ย.!AM34,ธ.ค.!AM34,ม.ค.!AM34,ก.พ.!AM34,มี.ค.!AM34))</f>
        <v/>
      </c>
      <c r="U36" s="31" t="str">
        <f>IF($C36="","",IF(ข้อมูลนักเรียน!$K33="ย้ายออก","ย้ายออก",(Q36/$Q$4)*100))</f>
        <v/>
      </c>
      <c r="V36" s="25" t="str">
        <f>IF($C36="","",IF(ข้อมูลนักเรียน!$K33="ย้ายออก","ย้ายออก",IF(U36&gt;=ตั้งค่า!$I$13,"ผ่าน","ไม่ผ่าน")))</f>
        <v/>
      </c>
      <c r="W36" s="111"/>
      <c r="X36" s="111"/>
      <c r="Y36" s="111"/>
    </row>
    <row r="37" spans="1:25" x14ac:dyDescent="0.3">
      <c r="A37" s="17"/>
      <c r="B37" s="171">
        <f>ข้อมูลนักเรียน!$D34</f>
        <v>32</v>
      </c>
      <c r="C37" s="13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D37" s="487" t="str">
        <f>IF($C37="","",พ.ค.!$AI35)</f>
        <v/>
      </c>
      <c r="E37" s="487" t="str">
        <f>IF($C37="","",มิ.ย.!$AI35)</f>
        <v/>
      </c>
      <c r="F37" s="487" t="str">
        <f>IF($C37="","",ก.ค.!$AI35)</f>
        <v/>
      </c>
      <c r="G37" s="487" t="str">
        <f>IF($C37="","",ส.ค.!$AI35)</f>
        <v/>
      </c>
      <c r="H37" s="487" t="str">
        <f>IF($C37="","",ก.ย.!$AI35)</f>
        <v/>
      </c>
      <c r="I37" s="487" t="str">
        <f>IF($C37="","",ต.ค.!$AI35)</f>
        <v/>
      </c>
      <c r="J37" s="473" t="str">
        <f>IF($C37="","",พ.ย.!$AI35)</f>
        <v/>
      </c>
      <c r="K37" s="26" t="str">
        <f>IF($C37="","",ธ.ค.!$AI35)</f>
        <v/>
      </c>
      <c r="L37" s="26" t="str">
        <f>IF($C37="","",ม.ค.!$AI35)</f>
        <v/>
      </c>
      <c r="M37" s="26" t="str">
        <f>IF($C37="","",ก.พ.!$AI35)</f>
        <v/>
      </c>
      <c r="N37" s="26" t="str">
        <f>IF($C37="","",มี.ค.!$AI35)</f>
        <v/>
      </c>
      <c r="O37" s="87" t="str">
        <f t="shared" si="0"/>
        <v/>
      </c>
      <c r="P37" s="485" t="str">
        <f t="shared" si="1"/>
        <v/>
      </c>
      <c r="Q37" s="100" t="str">
        <f t="shared" si="2"/>
        <v/>
      </c>
      <c r="R37" s="30" t="str">
        <f>IF($C37="","",SUM(พ.ค.!AK35,มิ.ย.!AK35,ก.ค.!AK35,ส.ค.!AK35,ก.ย.!AK35,ต.ค.!AK35,พ.ย.!AK35,ธ.ค.!AK35,ม.ค.!AK35,ก.พ.!AK35,มี.ค.!AK35))</f>
        <v/>
      </c>
      <c r="S37" s="30" t="str">
        <f>IF($C37="","",SUM(พ.ค.!AL35,มิ.ย.!AL35,ก.ค.!AL35,ส.ค.!AL35,ก.ย.!AL35,ต.ค.!AL35,พ.ย.!AL35,ธ.ค.!AL35,ม.ค.!AL35,ก.พ.!AL35,มี.ค.!AL35))</f>
        <v/>
      </c>
      <c r="T37" s="29" t="str">
        <f>IF($C37="","",SUM(พ.ค.!AM35,มิ.ย.!AM35,ก.ค.!AM35,ส.ค.!AM35,ก.ย.!AM35,ต.ค.!AM35,พ.ย.!AM35,ธ.ค.!AM35,ม.ค.!AM35,ก.พ.!AM35,มี.ค.!AM35))</f>
        <v/>
      </c>
      <c r="U37" s="31" t="str">
        <f>IF($C37="","",IF(ข้อมูลนักเรียน!$K34="ย้ายออก","ย้ายออก",(Q37/$Q$4)*100))</f>
        <v/>
      </c>
      <c r="V37" s="25" t="str">
        <f>IF($C37="","",IF(ข้อมูลนักเรียน!$K34="ย้ายออก","ย้ายออก",IF(U37&gt;=ตั้งค่า!$I$13,"ผ่าน","ไม่ผ่าน")))</f>
        <v/>
      </c>
      <c r="W37" s="111"/>
      <c r="X37" s="111"/>
      <c r="Y37" s="111"/>
    </row>
    <row r="38" spans="1:25" x14ac:dyDescent="0.3">
      <c r="A38" s="17"/>
      <c r="B38" s="171">
        <f>ข้อมูลนักเรียน!$D35</f>
        <v>33</v>
      </c>
      <c r="C38" s="13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D38" s="487" t="str">
        <f>IF($C38="","",พ.ค.!$AI36)</f>
        <v/>
      </c>
      <c r="E38" s="487" t="str">
        <f>IF($C38="","",มิ.ย.!$AI36)</f>
        <v/>
      </c>
      <c r="F38" s="487" t="str">
        <f>IF($C38="","",ก.ค.!$AI36)</f>
        <v/>
      </c>
      <c r="G38" s="487" t="str">
        <f>IF($C38="","",ส.ค.!$AI36)</f>
        <v/>
      </c>
      <c r="H38" s="487" t="str">
        <f>IF($C38="","",ก.ย.!$AI36)</f>
        <v/>
      </c>
      <c r="I38" s="487" t="str">
        <f>IF($C38="","",ต.ค.!$AI36)</f>
        <v/>
      </c>
      <c r="J38" s="473" t="str">
        <f>IF($C38="","",พ.ย.!$AI36)</f>
        <v/>
      </c>
      <c r="K38" s="26" t="str">
        <f>IF($C38="","",ธ.ค.!$AI36)</f>
        <v/>
      </c>
      <c r="L38" s="26" t="str">
        <f>IF($C38="","",ม.ค.!$AI36)</f>
        <v/>
      </c>
      <c r="M38" s="26" t="str">
        <f>IF($C38="","",ก.พ.!$AI36)</f>
        <v/>
      </c>
      <c r="N38" s="26" t="str">
        <f>IF($C38="","",มี.ค.!$AI36)</f>
        <v/>
      </c>
      <c r="O38" s="87" t="str">
        <f t="shared" si="0"/>
        <v/>
      </c>
      <c r="P38" s="485" t="str">
        <f t="shared" si="1"/>
        <v/>
      </c>
      <c r="Q38" s="100" t="str">
        <f t="shared" si="2"/>
        <v/>
      </c>
      <c r="R38" s="30" t="str">
        <f>IF($C38="","",SUM(พ.ค.!AK36,มิ.ย.!AK36,ก.ค.!AK36,ส.ค.!AK36,ก.ย.!AK36,ต.ค.!AK36,พ.ย.!AK36,ธ.ค.!AK36,ม.ค.!AK36,ก.พ.!AK36,มี.ค.!AK36))</f>
        <v/>
      </c>
      <c r="S38" s="30" t="str">
        <f>IF($C38="","",SUM(พ.ค.!AL36,มิ.ย.!AL36,ก.ค.!AL36,ส.ค.!AL36,ก.ย.!AL36,ต.ค.!AL36,พ.ย.!AL36,ธ.ค.!AL36,ม.ค.!AL36,ก.พ.!AL36,มี.ค.!AL36))</f>
        <v/>
      </c>
      <c r="T38" s="29" t="str">
        <f>IF($C38="","",SUM(พ.ค.!AM36,มิ.ย.!AM36,ก.ค.!AM36,ส.ค.!AM36,ก.ย.!AM36,ต.ค.!AM36,พ.ย.!AM36,ธ.ค.!AM36,ม.ค.!AM36,ก.พ.!AM36,มี.ค.!AM36))</f>
        <v/>
      </c>
      <c r="U38" s="31" t="str">
        <f>IF($C38="","",IF(ข้อมูลนักเรียน!$K35="ย้ายออก","ย้ายออก",(Q38/$Q$4)*100))</f>
        <v/>
      </c>
      <c r="V38" s="25" t="str">
        <f>IF($C38="","",IF(ข้อมูลนักเรียน!$K35="ย้ายออก","ย้ายออก",IF(U38&gt;=ตั้งค่า!$I$13,"ผ่าน","ไม่ผ่าน")))</f>
        <v/>
      </c>
      <c r="W38" s="111"/>
      <c r="X38" s="111"/>
      <c r="Y38" s="111"/>
    </row>
    <row r="39" spans="1:25" x14ac:dyDescent="0.3">
      <c r="A39" s="17"/>
      <c r="B39" s="171">
        <f>ข้อมูลนักเรียน!$D36</f>
        <v>34</v>
      </c>
      <c r="C39" s="13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D39" s="487" t="str">
        <f>IF($C39="","",พ.ค.!$AI37)</f>
        <v/>
      </c>
      <c r="E39" s="487" t="str">
        <f>IF($C39="","",มิ.ย.!$AI37)</f>
        <v/>
      </c>
      <c r="F39" s="487" t="str">
        <f>IF($C39="","",ก.ค.!$AI37)</f>
        <v/>
      </c>
      <c r="G39" s="487" t="str">
        <f>IF($C39="","",ส.ค.!$AI37)</f>
        <v/>
      </c>
      <c r="H39" s="487" t="str">
        <f>IF($C39="","",ก.ย.!$AI37)</f>
        <v/>
      </c>
      <c r="I39" s="487" t="str">
        <f>IF($C39="","",ต.ค.!$AI37)</f>
        <v/>
      </c>
      <c r="J39" s="473" t="str">
        <f>IF($C39="","",พ.ย.!$AI37)</f>
        <v/>
      </c>
      <c r="K39" s="26" t="str">
        <f>IF($C39="","",ธ.ค.!$AI37)</f>
        <v/>
      </c>
      <c r="L39" s="26" t="str">
        <f>IF($C39="","",ม.ค.!$AI37)</f>
        <v/>
      </c>
      <c r="M39" s="26" t="str">
        <f>IF($C39="","",ก.พ.!$AI37)</f>
        <v/>
      </c>
      <c r="N39" s="26" t="str">
        <f>IF($C39="","",มี.ค.!$AI37)</f>
        <v/>
      </c>
      <c r="O39" s="87" t="str">
        <f t="shared" si="0"/>
        <v/>
      </c>
      <c r="P39" s="485" t="str">
        <f t="shared" si="1"/>
        <v/>
      </c>
      <c r="Q39" s="100" t="str">
        <f t="shared" si="2"/>
        <v/>
      </c>
      <c r="R39" s="30" t="str">
        <f>IF($C39="","",SUM(พ.ค.!AK37,มิ.ย.!AK37,ก.ค.!AK37,ส.ค.!AK37,ก.ย.!AK37,ต.ค.!AK37,พ.ย.!AK37,ธ.ค.!AK37,ม.ค.!AK37,ก.พ.!AK37,มี.ค.!AK37))</f>
        <v/>
      </c>
      <c r="S39" s="30" t="str">
        <f>IF($C39="","",SUM(พ.ค.!AL37,มิ.ย.!AL37,ก.ค.!AL37,ส.ค.!AL37,ก.ย.!AL37,ต.ค.!AL37,พ.ย.!AL37,ธ.ค.!AL37,ม.ค.!AL37,ก.พ.!AL37,มี.ค.!AL37))</f>
        <v/>
      </c>
      <c r="T39" s="29" t="str">
        <f>IF($C39="","",SUM(พ.ค.!AM37,มิ.ย.!AM37,ก.ค.!AM37,ส.ค.!AM37,ก.ย.!AM37,ต.ค.!AM37,พ.ย.!AM37,ธ.ค.!AM37,ม.ค.!AM37,ก.พ.!AM37,มี.ค.!AM37))</f>
        <v/>
      </c>
      <c r="U39" s="31" t="str">
        <f>IF($C39="","",IF(ข้อมูลนักเรียน!$K36="ย้ายออก","ย้ายออก",(Q39/$Q$4)*100))</f>
        <v/>
      </c>
      <c r="V39" s="25" t="str">
        <f>IF($C39="","",IF(ข้อมูลนักเรียน!$K36="ย้ายออก","ย้ายออก",IF(U39&gt;=ตั้งค่า!$I$13,"ผ่าน","ไม่ผ่าน")))</f>
        <v/>
      </c>
      <c r="W39" s="111"/>
      <c r="X39" s="111"/>
      <c r="Y39" s="111"/>
    </row>
    <row r="40" spans="1:25" x14ac:dyDescent="0.3">
      <c r="A40" s="17"/>
      <c r="B40" s="171">
        <f>ข้อมูลนักเรียน!$D37</f>
        <v>35</v>
      </c>
      <c r="C40" s="13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D40" s="487" t="str">
        <f>IF($C40="","",พ.ค.!$AI38)</f>
        <v/>
      </c>
      <c r="E40" s="487" t="str">
        <f>IF($C40="","",มิ.ย.!$AI38)</f>
        <v/>
      </c>
      <c r="F40" s="487" t="str">
        <f>IF($C40="","",ก.ค.!$AI38)</f>
        <v/>
      </c>
      <c r="G40" s="487" t="str">
        <f>IF($C40="","",ส.ค.!$AI38)</f>
        <v/>
      </c>
      <c r="H40" s="487" t="str">
        <f>IF($C40="","",ก.ย.!$AI38)</f>
        <v/>
      </c>
      <c r="I40" s="487" t="str">
        <f>IF($C40="","",ต.ค.!$AI38)</f>
        <v/>
      </c>
      <c r="J40" s="473" t="str">
        <f>IF($C40="","",พ.ย.!$AI38)</f>
        <v/>
      </c>
      <c r="K40" s="26" t="str">
        <f>IF($C40="","",ธ.ค.!$AI38)</f>
        <v/>
      </c>
      <c r="L40" s="26" t="str">
        <f>IF($C40="","",ม.ค.!$AI38)</f>
        <v/>
      </c>
      <c r="M40" s="26" t="str">
        <f>IF($C40="","",ก.พ.!$AI38)</f>
        <v/>
      </c>
      <c r="N40" s="26" t="str">
        <f>IF($C40="","",มี.ค.!$AI38)</f>
        <v/>
      </c>
      <c r="O40" s="87" t="str">
        <f t="shared" si="0"/>
        <v/>
      </c>
      <c r="P40" s="485" t="str">
        <f t="shared" si="1"/>
        <v/>
      </c>
      <c r="Q40" s="100" t="str">
        <f t="shared" si="2"/>
        <v/>
      </c>
      <c r="R40" s="30" t="str">
        <f>IF($C40="","",SUM(พ.ค.!AK38,มิ.ย.!AK38,ก.ค.!AK38,ส.ค.!AK38,ก.ย.!AK38,ต.ค.!AK38,พ.ย.!AK38,ธ.ค.!AK38,ม.ค.!AK38,ก.พ.!AK38,มี.ค.!AK38))</f>
        <v/>
      </c>
      <c r="S40" s="30" t="str">
        <f>IF($C40="","",SUM(พ.ค.!AL38,มิ.ย.!AL38,ก.ค.!AL38,ส.ค.!AL38,ก.ย.!AL38,ต.ค.!AL38,พ.ย.!AL38,ธ.ค.!AL38,ม.ค.!AL38,ก.พ.!AL38,มี.ค.!AL38))</f>
        <v/>
      </c>
      <c r="T40" s="29" t="str">
        <f>IF($C40="","",SUM(พ.ค.!AM38,มิ.ย.!AM38,ก.ค.!AM38,ส.ค.!AM38,ก.ย.!AM38,ต.ค.!AM38,พ.ย.!AM38,ธ.ค.!AM38,ม.ค.!AM38,ก.พ.!AM38,มี.ค.!AM38))</f>
        <v/>
      </c>
      <c r="U40" s="31" t="str">
        <f>IF($C40="","",IF(ข้อมูลนักเรียน!$K37="ย้ายออก","ย้ายออก",(Q40/$Q$4)*100))</f>
        <v/>
      </c>
      <c r="V40" s="25" t="str">
        <f>IF($C40="","",IF(ข้อมูลนักเรียน!$K37="ย้ายออก","ย้ายออก",IF(U40&gt;=ตั้งค่า!$I$13,"ผ่าน","ไม่ผ่าน")))</f>
        <v/>
      </c>
      <c r="W40" s="111"/>
      <c r="X40" s="111"/>
      <c r="Y40" s="111"/>
    </row>
    <row r="41" spans="1:25" x14ac:dyDescent="0.3">
      <c r="A41" s="17"/>
      <c r="B41" s="171">
        <f>ข้อมูลนักเรียน!$D38</f>
        <v>36</v>
      </c>
      <c r="C41" s="13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D41" s="487" t="str">
        <f>IF($C41="","",พ.ค.!$AI39)</f>
        <v/>
      </c>
      <c r="E41" s="487" t="str">
        <f>IF($C41="","",มิ.ย.!$AI39)</f>
        <v/>
      </c>
      <c r="F41" s="487" t="str">
        <f>IF($C41="","",ก.ค.!$AI39)</f>
        <v/>
      </c>
      <c r="G41" s="487" t="str">
        <f>IF($C41="","",ส.ค.!$AI39)</f>
        <v/>
      </c>
      <c r="H41" s="487" t="str">
        <f>IF($C41="","",ก.ย.!$AI39)</f>
        <v/>
      </c>
      <c r="I41" s="487" t="str">
        <f>IF($C41="","",ต.ค.!$AI39)</f>
        <v/>
      </c>
      <c r="J41" s="473" t="str">
        <f>IF($C41="","",พ.ย.!$AI39)</f>
        <v/>
      </c>
      <c r="K41" s="26" t="str">
        <f>IF($C41="","",ธ.ค.!$AI39)</f>
        <v/>
      </c>
      <c r="L41" s="26" t="str">
        <f>IF($C41="","",ม.ค.!$AI39)</f>
        <v/>
      </c>
      <c r="M41" s="26" t="str">
        <f>IF($C41="","",ก.พ.!$AI39)</f>
        <v/>
      </c>
      <c r="N41" s="26" t="str">
        <f>IF($C41="","",มี.ค.!$AI39)</f>
        <v/>
      </c>
      <c r="O41" s="87" t="str">
        <f t="shared" si="0"/>
        <v/>
      </c>
      <c r="P41" s="485" t="str">
        <f t="shared" si="1"/>
        <v/>
      </c>
      <c r="Q41" s="100" t="str">
        <f t="shared" si="2"/>
        <v/>
      </c>
      <c r="R41" s="30" t="str">
        <f>IF($C41="","",SUM(พ.ค.!AK39,มิ.ย.!AK39,ก.ค.!AK39,ส.ค.!AK39,ก.ย.!AK39,ต.ค.!AK39,พ.ย.!AK39,ธ.ค.!AK39,ม.ค.!AK39,ก.พ.!AK39,มี.ค.!AK39))</f>
        <v/>
      </c>
      <c r="S41" s="30" t="str">
        <f>IF($C41="","",SUM(พ.ค.!AL39,มิ.ย.!AL39,ก.ค.!AL39,ส.ค.!AL39,ก.ย.!AL39,ต.ค.!AL39,พ.ย.!AL39,ธ.ค.!AL39,ม.ค.!AL39,ก.พ.!AL39,มี.ค.!AL39))</f>
        <v/>
      </c>
      <c r="T41" s="29" t="str">
        <f>IF($C41="","",SUM(พ.ค.!AM39,มิ.ย.!AM39,ก.ค.!AM39,ส.ค.!AM39,ก.ย.!AM39,ต.ค.!AM39,พ.ย.!AM39,ธ.ค.!AM39,ม.ค.!AM39,ก.พ.!AM39,มี.ค.!AM39))</f>
        <v/>
      </c>
      <c r="U41" s="31" t="str">
        <f>IF($C41="","",IF(ข้อมูลนักเรียน!$K38="ย้ายออก","ย้ายออก",(Q41/$Q$4)*100))</f>
        <v/>
      </c>
      <c r="V41" s="25" t="str">
        <f>IF($C41="","",IF(ข้อมูลนักเรียน!$K38="ย้ายออก","ย้ายออก",IF(U41&gt;=ตั้งค่า!$I$13,"ผ่าน","ไม่ผ่าน")))</f>
        <v/>
      </c>
      <c r="W41" s="111"/>
      <c r="X41" s="111"/>
      <c r="Y41" s="111"/>
    </row>
    <row r="42" spans="1:25" x14ac:dyDescent="0.3">
      <c r="A42" s="17"/>
      <c r="B42" s="171">
        <f>ข้อมูลนักเรียน!$D39</f>
        <v>37</v>
      </c>
      <c r="C42" s="13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D42" s="487" t="str">
        <f>IF($C42="","",พ.ค.!$AI40)</f>
        <v/>
      </c>
      <c r="E42" s="487" t="str">
        <f>IF($C42="","",มิ.ย.!$AI40)</f>
        <v/>
      </c>
      <c r="F42" s="487" t="str">
        <f>IF($C42="","",ก.ค.!$AI40)</f>
        <v/>
      </c>
      <c r="G42" s="487" t="str">
        <f>IF($C42="","",ส.ค.!$AI40)</f>
        <v/>
      </c>
      <c r="H42" s="487" t="str">
        <f>IF($C42="","",ก.ย.!$AI40)</f>
        <v/>
      </c>
      <c r="I42" s="487" t="str">
        <f>IF($C42="","",ต.ค.!$AI40)</f>
        <v/>
      </c>
      <c r="J42" s="473" t="str">
        <f>IF($C42="","",พ.ย.!$AI40)</f>
        <v/>
      </c>
      <c r="K42" s="26" t="str">
        <f>IF($C42="","",ธ.ค.!$AI40)</f>
        <v/>
      </c>
      <c r="L42" s="26" t="str">
        <f>IF($C42="","",ม.ค.!$AI40)</f>
        <v/>
      </c>
      <c r="M42" s="26" t="str">
        <f>IF($C42="","",ก.พ.!$AI40)</f>
        <v/>
      </c>
      <c r="N42" s="26" t="str">
        <f>IF($C42="","",มี.ค.!$AI40)</f>
        <v/>
      </c>
      <c r="O42" s="87" t="str">
        <f t="shared" si="0"/>
        <v/>
      </c>
      <c r="P42" s="485" t="str">
        <f t="shared" si="1"/>
        <v/>
      </c>
      <c r="Q42" s="100" t="str">
        <f t="shared" si="2"/>
        <v/>
      </c>
      <c r="R42" s="30" t="str">
        <f>IF($C42="","",SUM(พ.ค.!AK40,มิ.ย.!AK40,ก.ค.!AK40,ส.ค.!AK40,ก.ย.!AK40,ต.ค.!AK40,พ.ย.!AK40,ธ.ค.!AK40,ม.ค.!AK40,ก.พ.!AK40,มี.ค.!AK40))</f>
        <v/>
      </c>
      <c r="S42" s="30" t="str">
        <f>IF($C42="","",SUM(พ.ค.!AL40,มิ.ย.!AL40,ก.ค.!AL40,ส.ค.!AL40,ก.ย.!AL40,ต.ค.!AL40,พ.ย.!AL40,ธ.ค.!AL40,ม.ค.!AL40,ก.พ.!AL40,มี.ค.!AL40))</f>
        <v/>
      </c>
      <c r="T42" s="29" t="str">
        <f>IF($C42="","",SUM(พ.ค.!AM40,มิ.ย.!AM40,ก.ค.!AM40,ส.ค.!AM40,ก.ย.!AM40,ต.ค.!AM40,พ.ย.!AM40,ธ.ค.!AM40,ม.ค.!AM40,ก.พ.!AM40,มี.ค.!AM40))</f>
        <v/>
      </c>
      <c r="U42" s="31" t="str">
        <f>IF($C42="","",IF(ข้อมูลนักเรียน!$K39="ย้ายออก","ย้ายออก",(Q42/$Q$4)*100))</f>
        <v/>
      </c>
      <c r="V42" s="25" t="str">
        <f>IF($C42="","",IF(ข้อมูลนักเรียน!$K39="ย้ายออก","ย้ายออก",IF(U42&gt;=ตั้งค่า!$I$13,"ผ่าน","ไม่ผ่าน")))</f>
        <v/>
      </c>
      <c r="W42" s="111"/>
      <c r="X42" s="111"/>
      <c r="Y42" s="111"/>
    </row>
    <row r="43" spans="1:25" x14ac:dyDescent="0.3">
      <c r="A43" s="17"/>
      <c r="B43" s="171">
        <f>ข้อมูลนักเรียน!$D40</f>
        <v>38</v>
      </c>
      <c r="C43" s="13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D43" s="487" t="str">
        <f>IF($C43="","",พ.ค.!$AI41)</f>
        <v/>
      </c>
      <c r="E43" s="487" t="str">
        <f>IF($C43="","",มิ.ย.!$AI41)</f>
        <v/>
      </c>
      <c r="F43" s="487" t="str">
        <f>IF($C43="","",ก.ค.!$AI41)</f>
        <v/>
      </c>
      <c r="G43" s="487" t="str">
        <f>IF($C43="","",ส.ค.!$AI41)</f>
        <v/>
      </c>
      <c r="H43" s="487" t="str">
        <f>IF($C43="","",ก.ย.!$AI41)</f>
        <v/>
      </c>
      <c r="I43" s="487" t="str">
        <f>IF($C43="","",ต.ค.!$AI41)</f>
        <v/>
      </c>
      <c r="J43" s="473" t="str">
        <f>IF($C43="","",พ.ย.!$AI41)</f>
        <v/>
      </c>
      <c r="K43" s="26" t="str">
        <f>IF($C43="","",ธ.ค.!$AI41)</f>
        <v/>
      </c>
      <c r="L43" s="26" t="str">
        <f>IF($C43="","",ม.ค.!$AI41)</f>
        <v/>
      </c>
      <c r="M43" s="26" t="str">
        <f>IF($C43="","",ก.พ.!$AI41)</f>
        <v/>
      </c>
      <c r="N43" s="26" t="str">
        <f>IF($C43="","",มี.ค.!$AI41)</f>
        <v/>
      </c>
      <c r="O43" s="87" t="str">
        <f t="shared" si="0"/>
        <v/>
      </c>
      <c r="P43" s="485" t="str">
        <f t="shared" si="1"/>
        <v/>
      </c>
      <c r="Q43" s="100" t="str">
        <f t="shared" si="2"/>
        <v/>
      </c>
      <c r="R43" s="30" t="str">
        <f>IF($C43="","",SUM(พ.ค.!AK41,มิ.ย.!AK41,ก.ค.!AK41,ส.ค.!AK41,ก.ย.!AK41,ต.ค.!AK41,พ.ย.!AK41,ธ.ค.!AK41,ม.ค.!AK41,ก.พ.!AK41,มี.ค.!AK41))</f>
        <v/>
      </c>
      <c r="S43" s="30" t="str">
        <f>IF($C43="","",SUM(พ.ค.!AL41,มิ.ย.!AL41,ก.ค.!AL41,ส.ค.!AL41,ก.ย.!AL41,ต.ค.!AL41,พ.ย.!AL41,ธ.ค.!AL41,ม.ค.!AL41,ก.พ.!AL41,มี.ค.!AL41))</f>
        <v/>
      </c>
      <c r="T43" s="29" t="str">
        <f>IF($C43="","",SUM(พ.ค.!AM41,มิ.ย.!AM41,ก.ค.!AM41,ส.ค.!AM41,ก.ย.!AM41,ต.ค.!AM41,พ.ย.!AM41,ธ.ค.!AM41,ม.ค.!AM41,ก.พ.!AM41,มี.ค.!AM41))</f>
        <v/>
      </c>
      <c r="U43" s="31" t="str">
        <f>IF($C43="","",IF(ข้อมูลนักเรียน!$K40="ย้ายออก","ย้ายออก",(Q43/$Q$4)*100))</f>
        <v/>
      </c>
      <c r="V43" s="25" t="str">
        <f>IF($C43="","",IF(ข้อมูลนักเรียน!$K40="ย้ายออก","ย้ายออก",IF(U43&gt;=ตั้งค่า!$I$13,"ผ่าน","ไม่ผ่าน")))</f>
        <v/>
      </c>
      <c r="W43" s="111"/>
      <c r="X43" s="111"/>
      <c r="Y43" s="111"/>
    </row>
    <row r="44" spans="1:25" x14ac:dyDescent="0.3">
      <c r="A44" s="17"/>
      <c r="B44" s="171">
        <f>ข้อมูลนักเรียน!$D41</f>
        <v>39</v>
      </c>
      <c r="C44" s="13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D44" s="487" t="str">
        <f>IF($C44="","",พ.ค.!$AI42)</f>
        <v/>
      </c>
      <c r="E44" s="487" t="str">
        <f>IF($C44="","",มิ.ย.!$AI42)</f>
        <v/>
      </c>
      <c r="F44" s="487" t="str">
        <f>IF($C44="","",ก.ค.!$AI42)</f>
        <v/>
      </c>
      <c r="G44" s="487" t="str">
        <f>IF($C44="","",ส.ค.!$AI42)</f>
        <v/>
      </c>
      <c r="H44" s="487" t="str">
        <f>IF($C44="","",ก.ย.!$AI42)</f>
        <v/>
      </c>
      <c r="I44" s="487" t="str">
        <f>IF($C44="","",ต.ค.!$AI42)</f>
        <v/>
      </c>
      <c r="J44" s="473" t="str">
        <f>IF($C44="","",พ.ย.!$AI42)</f>
        <v/>
      </c>
      <c r="K44" s="26" t="str">
        <f>IF($C44="","",ธ.ค.!$AI42)</f>
        <v/>
      </c>
      <c r="L44" s="26" t="str">
        <f>IF($C44="","",ม.ค.!$AI42)</f>
        <v/>
      </c>
      <c r="M44" s="26" t="str">
        <f>IF($C44="","",ก.พ.!$AI42)</f>
        <v/>
      </c>
      <c r="N44" s="26" t="str">
        <f>IF($C44="","",มี.ค.!$AI42)</f>
        <v/>
      </c>
      <c r="O44" s="87" t="str">
        <f t="shared" si="0"/>
        <v/>
      </c>
      <c r="P44" s="485" t="str">
        <f t="shared" si="1"/>
        <v/>
      </c>
      <c r="Q44" s="100" t="str">
        <f t="shared" si="2"/>
        <v/>
      </c>
      <c r="R44" s="30" t="str">
        <f>IF($C44="","",SUM(พ.ค.!AK42,มิ.ย.!AK42,ก.ค.!AK42,ส.ค.!AK42,ก.ย.!AK42,ต.ค.!AK42,พ.ย.!AK42,ธ.ค.!AK42,ม.ค.!AK42,ก.พ.!AK42,มี.ค.!AK42))</f>
        <v/>
      </c>
      <c r="S44" s="30" t="str">
        <f>IF($C44="","",SUM(พ.ค.!AL42,มิ.ย.!AL42,ก.ค.!AL42,ส.ค.!AL42,ก.ย.!AL42,ต.ค.!AL42,พ.ย.!AL42,ธ.ค.!AL42,ม.ค.!AL42,ก.พ.!AL42,มี.ค.!AL42))</f>
        <v/>
      </c>
      <c r="T44" s="29" t="str">
        <f>IF($C44="","",SUM(พ.ค.!AM42,มิ.ย.!AM42,ก.ค.!AM42,ส.ค.!AM42,ก.ย.!AM42,ต.ค.!AM42,พ.ย.!AM42,ธ.ค.!AM42,ม.ค.!AM42,ก.พ.!AM42,มี.ค.!AM42))</f>
        <v/>
      </c>
      <c r="U44" s="31" t="str">
        <f>IF($C44="","",IF(ข้อมูลนักเรียน!$K41="ย้ายออก","ย้ายออก",(Q44/$Q$4)*100))</f>
        <v/>
      </c>
      <c r="V44" s="25" t="str">
        <f>IF($C44="","",IF(ข้อมูลนักเรียน!$K41="ย้ายออก","ย้ายออก",IF(U44&gt;=ตั้งค่า!$I$13,"ผ่าน","ไม่ผ่าน")))</f>
        <v/>
      </c>
      <c r="W44" s="111"/>
      <c r="X44" s="111"/>
      <c r="Y44" s="111"/>
    </row>
    <row r="45" spans="1:25" x14ac:dyDescent="0.3">
      <c r="A45" s="17"/>
      <c r="B45" s="171">
        <f>ข้อมูลนักเรียน!$D42</f>
        <v>40</v>
      </c>
      <c r="C45" s="13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D45" s="487" t="str">
        <f>IF($C45="","",พ.ค.!$AI43)</f>
        <v/>
      </c>
      <c r="E45" s="487" t="str">
        <f>IF($C45="","",มิ.ย.!$AI43)</f>
        <v/>
      </c>
      <c r="F45" s="487" t="str">
        <f>IF($C45="","",ก.ค.!$AI43)</f>
        <v/>
      </c>
      <c r="G45" s="487" t="str">
        <f>IF($C45="","",ส.ค.!$AI43)</f>
        <v/>
      </c>
      <c r="H45" s="487" t="str">
        <f>IF($C45="","",ก.ย.!$AI43)</f>
        <v/>
      </c>
      <c r="I45" s="487" t="str">
        <f>IF($C45="","",ต.ค.!$AI43)</f>
        <v/>
      </c>
      <c r="J45" s="473" t="str">
        <f>IF($C45="","",พ.ย.!$AI43)</f>
        <v/>
      </c>
      <c r="K45" s="26" t="str">
        <f>IF($C45="","",ธ.ค.!$AI43)</f>
        <v/>
      </c>
      <c r="L45" s="26" t="str">
        <f>IF($C45="","",ม.ค.!$AI43)</f>
        <v/>
      </c>
      <c r="M45" s="26" t="str">
        <f>IF($C45="","",ก.พ.!$AI43)</f>
        <v/>
      </c>
      <c r="N45" s="26" t="str">
        <f>IF($C45="","",มี.ค.!$AI43)</f>
        <v/>
      </c>
      <c r="O45" s="87" t="str">
        <f t="shared" si="0"/>
        <v/>
      </c>
      <c r="P45" s="485" t="str">
        <f t="shared" si="1"/>
        <v/>
      </c>
      <c r="Q45" s="100" t="str">
        <f t="shared" si="2"/>
        <v/>
      </c>
      <c r="R45" s="30" t="str">
        <f>IF($C45="","",SUM(พ.ค.!AK43,มิ.ย.!AK43,ก.ค.!AK43,ส.ค.!AK43,ก.ย.!AK43,ต.ค.!AK43,พ.ย.!AK43,ธ.ค.!AK43,ม.ค.!AK43,ก.พ.!AK43,มี.ค.!AK43))</f>
        <v/>
      </c>
      <c r="S45" s="30" t="str">
        <f>IF($C45="","",SUM(พ.ค.!AL43,มิ.ย.!AL43,ก.ค.!AL43,ส.ค.!AL43,ก.ย.!AL43,ต.ค.!AL43,พ.ย.!AL43,ธ.ค.!AL43,ม.ค.!AL43,ก.พ.!AL43,มี.ค.!AL43))</f>
        <v/>
      </c>
      <c r="T45" s="29" t="str">
        <f>IF($C45="","",SUM(พ.ค.!AM43,มิ.ย.!AM43,ก.ค.!AM43,ส.ค.!AM43,ก.ย.!AM43,ต.ค.!AM43,พ.ย.!AM43,ธ.ค.!AM43,ม.ค.!AM43,ก.พ.!AM43,มี.ค.!AM43))</f>
        <v/>
      </c>
      <c r="U45" s="31" t="str">
        <f>IF($C45="","",IF(ข้อมูลนักเรียน!$K42="ย้ายออก","ย้ายออก",(Q45/$Q$4)*100))</f>
        <v/>
      </c>
      <c r="V45" s="25" t="str">
        <f>IF($C45="","",IF(ข้อมูลนักเรียน!$K42="ย้ายออก","ย้ายออก",IF(U45&gt;=ตั้งค่า!$I$13,"ผ่าน","ไม่ผ่าน")))</f>
        <v/>
      </c>
      <c r="W45" s="111"/>
      <c r="X45" s="111"/>
      <c r="Y45" s="111"/>
    </row>
    <row r="46" spans="1:25" x14ac:dyDescent="0.3">
      <c r="A46" s="17"/>
      <c r="B46" s="171">
        <f>ข้อมูลนักเรียน!$D43</f>
        <v>41</v>
      </c>
      <c r="C46" s="13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D46" s="487" t="str">
        <f>IF($C46="","",พ.ค.!$AI44)</f>
        <v/>
      </c>
      <c r="E46" s="487" t="str">
        <f>IF($C46="","",มิ.ย.!$AI44)</f>
        <v/>
      </c>
      <c r="F46" s="487" t="str">
        <f>IF($C46="","",ก.ค.!$AI44)</f>
        <v/>
      </c>
      <c r="G46" s="487" t="str">
        <f>IF($C46="","",ส.ค.!$AI44)</f>
        <v/>
      </c>
      <c r="H46" s="487" t="str">
        <f>IF($C46="","",ก.ย.!$AI44)</f>
        <v/>
      </c>
      <c r="I46" s="487" t="str">
        <f>IF($C46="","",ต.ค.!$AI44)</f>
        <v/>
      </c>
      <c r="J46" s="473" t="str">
        <f>IF($C46="","",พ.ย.!$AI44)</f>
        <v/>
      </c>
      <c r="K46" s="26" t="str">
        <f>IF($C46="","",ธ.ค.!$AI44)</f>
        <v/>
      </c>
      <c r="L46" s="26" t="str">
        <f>IF($C46="","",ม.ค.!$AI44)</f>
        <v/>
      </c>
      <c r="M46" s="26" t="str">
        <f>IF($C46="","",ก.พ.!$AI44)</f>
        <v/>
      </c>
      <c r="N46" s="26" t="str">
        <f>IF($C46="","",มี.ค.!$AI44)</f>
        <v/>
      </c>
      <c r="O46" s="87" t="str">
        <f t="shared" si="0"/>
        <v/>
      </c>
      <c r="P46" s="485" t="str">
        <f t="shared" si="1"/>
        <v/>
      </c>
      <c r="Q46" s="100" t="str">
        <f t="shared" si="2"/>
        <v/>
      </c>
      <c r="R46" s="30" t="str">
        <f>IF($C46="","",SUM(พ.ค.!AK44,มิ.ย.!AK44,ก.ค.!AK44,ส.ค.!AK44,ก.ย.!AK44,ต.ค.!AK44,พ.ย.!AK44,ธ.ค.!AK44,ม.ค.!AK44,ก.พ.!AK44,มี.ค.!AK44))</f>
        <v/>
      </c>
      <c r="S46" s="30" t="str">
        <f>IF($C46="","",SUM(พ.ค.!AL44,มิ.ย.!AL44,ก.ค.!AL44,ส.ค.!AL44,ก.ย.!AL44,ต.ค.!AL44,พ.ย.!AL44,ธ.ค.!AL44,ม.ค.!AL44,ก.พ.!AL44,มี.ค.!AL44))</f>
        <v/>
      </c>
      <c r="T46" s="29" t="str">
        <f>IF($C46="","",SUM(พ.ค.!AM44,มิ.ย.!AM44,ก.ค.!AM44,ส.ค.!AM44,ก.ย.!AM44,ต.ค.!AM44,พ.ย.!AM44,ธ.ค.!AM44,ม.ค.!AM44,ก.พ.!AM44,มี.ค.!AM44))</f>
        <v/>
      </c>
      <c r="U46" s="31" t="str">
        <f>IF($C46="","",IF(ข้อมูลนักเรียน!$K43="ย้ายออก","ย้ายออก",(Q46/$Q$4)*100))</f>
        <v/>
      </c>
      <c r="V46" s="25" t="str">
        <f>IF($C46="","",IF(ข้อมูลนักเรียน!$K43="ย้ายออก","ย้ายออก",IF(U46&gt;=ตั้งค่า!$I$13,"ผ่าน","ไม่ผ่าน")))</f>
        <v/>
      </c>
      <c r="W46" s="111"/>
      <c r="X46" s="111"/>
      <c r="Y46" s="111"/>
    </row>
    <row r="47" spans="1:25" x14ac:dyDescent="0.3">
      <c r="A47" s="17"/>
      <c r="B47" s="171">
        <f>ข้อมูลนักเรียน!$D44</f>
        <v>42</v>
      </c>
      <c r="C47" s="13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D47" s="487" t="str">
        <f>IF($C47="","",พ.ค.!$AI45)</f>
        <v/>
      </c>
      <c r="E47" s="487" t="str">
        <f>IF($C47="","",มิ.ย.!$AI45)</f>
        <v/>
      </c>
      <c r="F47" s="487" t="str">
        <f>IF($C47="","",ก.ค.!$AI45)</f>
        <v/>
      </c>
      <c r="G47" s="487" t="str">
        <f>IF($C47="","",ส.ค.!$AI45)</f>
        <v/>
      </c>
      <c r="H47" s="487" t="str">
        <f>IF($C47="","",ก.ย.!$AI45)</f>
        <v/>
      </c>
      <c r="I47" s="487" t="str">
        <f>IF($C47="","",ต.ค.!$AI45)</f>
        <v/>
      </c>
      <c r="J47" s="473" t="str">
        <f>IF($C47="","",พ.ย.!$AI45)</f>
        <v/>
      </c>
      <c r="K47" s="26" t="str">
        <f>IF($C47="","",ธ.ค.!$AI45)</f>
        <v/>
      </c>
      <c r="L47" s="26" t="str">
        <f>IF($C47="","",ม.ค.!$AI45)</f>
        <v/>
      </c>
      <c r="M47" s="26" t="str">
        <f>IF($C47="","",ก.พ.!$AI45)</f>
        <v/>
      </c>
      <c r="N47" s="26" t="str">
        <f>IF($C47="","",มี.ค.!$AI45)</f>
        <v/>
      </c>
      <c r="O47" s="87" t="str">
        <f t="shared" si="0"/>
        <v/>
      </c>
      <c r="P47" s="485" t="str">
        <f t="shared" si="1"/>
        <v/>
      </c>
      <c r="Q47" s="100" t="str">
        <f t="shared" si="2"/>
        <v/>
      </c>
      <c r="R47" s="30" t="str">
        <f>IF($C47="","",SUM(พ.ค.!AK45,มิ.ย.!AK45,ก.ค.!AK45,ส.ค.!AK45,ก.ย.!AK45,ต.ค.!AK45,พ.ย.!AK45,ธ.ค.!AK45,ม.ค.!AK45,ก.พ.!AK45,มี.ค.!AK45))</f>
        <v/>
      </c>
      <c r="S47" s="30" t="str">
        <f>IF($C47="","",SUM(พ.ค.!AL45,มิ.ย.!AL45,ก.ค.!AL45,ส.ค.!AL45,ก.ย.!AL45,ต.ค.!AL45,พ.ย.!AL45,ธ.ค.!AL45,ม.ค.!AL45,ก.พ.!AL45,มี.ค.!AL45))</f>
        <v/>
      </c>
      <c r="T47" s="29" t="str">
        <f>IF($C47="","",SUM(พ.ค.!AM45,มิ.ย.!AM45,ก.ค.!AM45,ส.ค.!AM45,ก.ย.!AM45,ต.ค.!AM45,พ.ย.!AM45,ธ.ค.!AM45,ม.ค.!AM45,ก.พ.!AM45,มี.ค.!AM45))</f>
        <v/>
      </c>
      <c r="U47" s="31" t="str">
        <f>IF($C47="","",IF(ข้อมูลนักเรียน!$K44="ย้ายออก","ย้ายออก",(Q47/$Q$4)*100))</f>
        <v/>
      </c>
      <c r="V47" s="25" t="str">
        <f>IF($C47="","",IF(ข้อมูลนักเรียน!$K44="ย้ายออก","ย้ายออก",IF(U47&gt;=ตั้งค่า!$I$13,"ผ่าน","ไม่ผ่าน")))</f>
        <v/>
      </c>
      <c r="W47" s="111"/>
      <c r="X47" s="111"/>
      <c r="Y47" s="111"/>
    </row>
    <row r="48" spans="1:25" x14ac:dyDescent="0.3">
      <c r="A48" s="17"/>
      <c r="B48" s="171">
        <f>ข้อมูลนักเรียน!$D45</f>
        <v>43</v>
      </c>
      <c r="C48" s="13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D48" s="487" t="str">
        <f>IF($C48="","",พ.ค.!$AI46)</f>
        <v/>
      </c>
      <c r="E48" s="487" t="str">
        <f>IF($C48="","",มิ.ย.!$AI46)</f>
        <v/>
      </c>
      <c r="F48" s="487" t="str">
        <f>IF($C48="","",ก.ค.!$AI46)</f>
        <v/>
      </c>
      <c r="G48" s="487" t="str">
        <f>IF($C48="","",ส.ค.!$AI46)</f>
        <v/>
      </c>
      <c r="H48" s="487" t="str">
        <f>IF($C48="","",ก.ย.!$AI46)</f>
        <v/>
      </c>
      <c r="I48" s="487" t="str">
        <f>IF($C48="","",ต.ค.!$AI46)</f>
        <v/>
      </c>
      <c r="J48" s="473" t="str">
        <f>IF($C48="","",พ.ย.!$AI46)</f>
        <v/>
      </c>
      <c r="K48" s="26" t="str">
        <f>IF($C48="","",ธ.ค.!$AI46)</f>
        <v/>
      </c>
      <c r="L48" s="26" t="str">
        <f>IF($C48="","",ม.ค.!$AI46)</f>
        <v/>
      </c>
      <c r="M48" s="26" t="str">
        <f>IF($C48="","",ก.พ.!$AI46)</f>
        <v/>
      </c>
      <c r="N48" s="26" t="str">
        <f>IF($C48="","",มี.ค.!$AI46)</f>
        <v/>
      </c>
      <c r="O48" s="87" t="str">
        <f t="shared" si="0"/>
        <v/>
      </c>
      <c r="P48" s="485" t="str">
        <f t="shared" si="1"/>
        <v/>
      </c>
      <c r="Q48" s="100" t="str">
        <f t="shared" si="2"/>
        <v/>
      </c>
      <c r="R48" s="30" t="str">
        <f>IF($C48="","",SUM(พ.ค.!AK46,มิ.ย.!AK46,ก.ค.!AK46,ส.ค.!AK46,ก.ย.!AK46,ต.ค.!AK46,พ.ย.!AK46,ธ.ค.!AK46,ม.ค.!AK46,ก.พ.!AK46,มี.ค.!AK46))</f>
        <v/>
      </c>
      <c r="S48" s="30" t="str">
        <f>IF($C48="","",SUM(พ.ค.!AL46,มิ.ย.!AL46,ก.ค.!AL46,ส.ค.!AL46,ก.ย.!AL46,ต.ค.!AL46,พ.ย.!AL46,ธ.ค.!AL46,ม.ค.!AL46,ก.พ.!AL46,มี.ค.!AL46))</f>
        <v/>
      </c>
      <c r="T48" s="29" t="str">
        <f>IF($C48="","",SUM(พ.ค.!AM46,มิ.ย.!AM46,ก.ค.!AM46,ส.ค.!AM46,ก.ย.!AM46,ต.ค.!AM46,พ.ย.!AM46,ธ.ค.!AM46,ม.ค.!AM46,ก.พ.!AM46,มี.ค.!AM46))</f>
        <v/>
      </c>
      <c r="U48" s="31" t="str">
        <f>IF($C48="","",IF(ข้อมูลนักเรียน!$K45="ย้ายออก","ย้ายออก",(Q48/$Q$4)*100))</f>
        <v/>
      </c>
      <c r="V48" s="25" t="str">
        <f>IF($C48="","",IF(ข้อมูลนักเรียน!$K45="ย้ายออก","ย้ายออก",IF(U48&gt;=ตั้งค่า!$I$13,"ผ่าน","ไม่ผ่าน")))</f>
        <v/>
      </c>
      <c r="W48" s="111"/>
      <c r="X48" s="111"/>
      <c r="Y48" s="111"/>
    </row>
    <row r="49" spans="1:25" x14ac:dyDescent="0.3">
      <c r="A49" s="17"/>
      <c r="B49" s="171">
        <f>ข้อมูลนักเรียน!$D46</f>
        <v>44</v>
      </c>
      <c r="C49" s="13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D49" s="487" t="str">
        <f>IF($C49="","",พ.ค.!$AI47)</f>
        <v/>
      </c>
      <c r="E49" s="487" t="str">
        <f>IF($C49="","",มิ.ย.!$AI47)</f>
        <v/>
      </c>
      <c r="F49" s="487" t="str">
        <f>IF($C49="","",ก.ค.!$AI47)</f>
        <v/>
      </c>
      <c r="G49" s="487" t="str">
        <f>IF($C49="","",ส.ค.!$AI47)</f>
        <v/>
      </c>
      <c r="H49" s="487" t="str">
        <f>IF($C49="","",ก.ย.!$AI47)</f>
        <v/>
      </c>
      <c r="I49" s="487" t="str">
        <f>IF($C49="","",ต.ค.!$AI47)</f>
        <v/>
      </c>
      <c r="J49" s="473" t="str">
        <f>IF($C49="","",พ.ย.!$AI47)</f>
        <v/>
      </c>
      <c r="K49" s="26" t="str">
        <f>IF($C49="","",ธ.ค.!$AI47)</f>
        <v/>
      </c>
      <c r="L49" s="26" t="str">
        <f>IF($C49="","",ม.ค.!$AI47)</f>
        <v/>
      </c>
      <c r="M49" s="26" t="str">
        <f>IF($C49="","",ก.พ.!$AI47)</f>
        <v/>
      </c>
      <c r="N49" s="26" t="str">
        <f>IF($C49="","",มี.ค.!$AI47)</f>
        <v/>
      </c>
      <c r="O49" s="87" t="str">
        <f t="shared" si="0"/>
        <v/>
      </c>
      <c r="P49" s="485" t="str">
        <f t="shared" si="1"/>
        <v/>
      </c>
      <c r="Q49" s="100" t="str">
        <f t="shared" si="2"/>
        <v/>
      </c>
      <c r="R49" s="30" t="str">
        <f>IF($C49="","",SUM(พ.ค.!AK47,มิ.ย.!AK47,ก.ค.!AK47,ส.ค.!AK47,ก.ย.!AK47,ต.ค.!AK47,พ.ย.!AK47,ธ.ค.!AK47,ม.ค.!AK47,ก.พ.!AK47,มี.ค.!AK47))</f>
        <v/>
      </c>
      <c r="S49" s="30" t="str">
        <f>IF($C49="","",SUM(พ.ค.!AL47,มิ.ย.!AL47,ก.ค.!AL47,ส.ค.!AL47,ก.ย.!AL47,ต.ค.!AL47,พ.ย.!AL47,ธ.ค.!AL47,ม.ค.!AL47,ก.พ.!AL47,มี.ค.!AL47))</f>
        <v/>
      </c>
      <c r="T49" s="29" t="str">
        <f>IF($C49="","",SUM(พ.ค.!AM47,มิ.ย.!AM47,ก.ค.!AM47,ส.ค.!AM47,ก.ย.!AM47,ต.ค.!AM47,พ.ย.!AM47,ธ.ค.!AM47,ม.ค.!AM47,ก.พ.!AM47,มี.ค.!AM47))</f>
        <v/>
      </c>
      <c r="U49" s="31" t="str">
        <f>IF($C49="","",IF(ข้อมูลนักเรียน!$K46="ย้ายออก","ย้ายออก",(Q49/$Q$4)*100))</f>
        <v/>
      </c>
      <c r="V49" s="25" t="str">
        <f>IF($C49="","",IF(ข้อมูลนักเรียน!$K46="ย้ายออก","ย้ายออก",IF(U49&gt;=ตั้งค่า!$I$13,"ผ่าน","ไม่ผ่าน")))</f>
        <v/>
      </c>
      <c r="W49" s="111"/>
      <c r="X49" s="111"/>
      <c r="Y49" s="111"/>
    </row>
    <row r="50" spans="1:25" x14ac:dyDescent="0.3">
      <c r="A50" s="17"/>
      <c r="B50" s="171">
        <f>ข้อมูลนักเรียน!$D47</f>
        <v>45</v>
      </c>
      <c r="C50" s="13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D50" s="487" t="str">
        <f>IF($C50="","",พ.ค.!$AI48)</f>
        <v/>
      </c>
      <c r="E50" s="487" t="str">
        <f>IF($C50="","",มิ.ย.!$AI48)</f>
        <v/>
      </c>
      <c r="F50" s="487" t="str">
        <f>IF($C50="","",ก.ค.!$AI48)</f>
        <v/>
      </c>
      <c r="G50" s="487" t="str">
        <f>IF($C50="","",ส.ค.!$AI48)</f>
        <v/>
      </c>
      <c r="H50" s="487" t="str">
        <f>IF($C50="","",ก.ย.!$AI48)</f>
        <v/>
      </c>
      <c r="I50" s="487" t="str">
        <f>IF($C50="","",ต.ค.!$AI48)</f>
        <v/>
      </c>
      <c r="J50" s="473" t="str">
        <f>IF($C50="","",พ.ย.!$AI48)</f>
        <v/>
      </c>
      <c r="K50" s="26" t="str">
        <f>IF($C50="","",ธ.ค.!$AI48)</f>
        <v/>
      </c>
      <c r="L50" s="26" t="str">
        <f>IF($C50="","",ม.ค.!$AI48)</f>
        <v/>
      </c>
      <c r="M50" s="26" t="str">
        <f>IF($C50="","",ก.พ.!$AI48)</f>
        <v/>
      </c>
      <c r="N50" s="26" t="str">
        <f>IF($C50="","",มี.ค.!$AI48)</f>
        <v/>
      </c>
      <c r="O50" s="87" t="str">
        <f t="shared" si="0"/>
        <v/>
      </c>
      <c r="P50" s="485" t="str">
        <f t="shared" si="1"/>
        <v/>
      </c>
      <c r="Q50" s="100" t="str">
        <f t="shared" si="2"/>
        <v/>
      </c>
      <c r="R50" s="30" t="str">
        <f>IF($C50="","",SUM(พ.ค.!AK48,มิ.ย.!AK48,ก.ค.!AK48,ส.ค.!AK48,ก.ย.!AK48,ต.ค.!AK48,พ.ย.!AK48,ธ.ค.!AK48,ม.ค.!AK48,ก.พ.!AK48,มี.ค.!AK48))</f>
        <v/>
      </c>
      <c r="S50" s="30" t="str">
        <f>IF($C50="","",SUM(พ.ค.!AL48,มิ.ย.!AL48,ก.ค.!AL48,ส.ค.!AL48,ก.ย.!AL48,ต.ค.!AL48,พ.ย.!AL48,ธ.ค.!AL48,ม.ค.!AL48,ก.พ.!AL48,มี.ค.!AL48))</f>
        <v/>
      </c>
      <c r="T50" s="29" t="str">
        <f>IF($C50="","",SUM(พ.ค.!AM48,มิ.ย.!AM48,ก.ค.!AM48,ส.ค.!AM48,ก.ย.!AM48,ต.ค.!AM48,พ.ย.!AM48,ธ.ค.!AM48,ม.ค.!AM48,ก.พ.!AM48,มี.ค.!AM48))</f>
        <v/>
      </c>
      <c r="U50" s="31" t="str">
        <f>IF($C50="","",IF(ข้อมูลนักเรียน!$K47="ย้ายออก","ย้ายออก",(Q50/$Q$4)*100))</f>
        <v/>
      </c>
      <c r="V50" s="25" t="str">
        <f>IF($C50="","",IF(ข้อมูลนักเรียน!$K47="ย้ายออก","ย้ายออก",IF(U50&gt;=ตั้งค่า!$I$13,"ผ่าน","ไม่ผ่าน")))</f>
        <v/>
      </c>
      <c r="W50" s="111"/>
      <c r="X50" s="111"/>
      <c r="Y50" s="111"/>
    </row>
    <row r="51" spans="1:25" x14ac:dyDescent="0.3">
      <c r="A51" s="17"/>
      <c r="B51" s="171">
        <f>ข้อมูลนักเรียน!$D48</f>
        <v>46</v>
      </c>
      <c r="C51" s="13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D51" s="487" t="str">
        <f>IF($C51="","",พ.ค.!$AI49)</f>
        <v/>
      </c>
      <c r="E51" s="487" t="str">
        <f>IF($C51="","",มิ.ย.!$AI49)</f>
        <v/>
      </c>
      <c r="F51" s="487" t="str">
        <f>IF($C51="","",ก.ค.!$AI49)</f>
        <v/>
      </c>
      <c r="G51" s="487" t="str">
        <f>IF($C51="","",ส.ค.!$AI49)</f>
        <v/>
      </c>
      <c r="H51" s="487" t="str">
        <f>IF($C51="","",ก.ย.!$AI49)</f>
        <v/>
      </c>
      <c r="I51" s="487" t="str">
        <f>IF($C51="","",ต.ค.!$AI49)</f>
        <v/>
      </c>
      <c r="J51" s="473" t="str">
        <f>IF($C51="","",พ.ย.!$AI49)</f>
        <v/>
      </c>
      <c r="K51" s="26" t="str">
        <f>IF($C51="","",ธ.ค.!$AI49)</f>
        <v/>
      </c>
      <c r="L51" s="26" t="str">
        <f>IF($C51="","",ม.ค.!$AI49)</f>
        <v/>
      </c>
      <c r="M51" s="26" t="str">
        <f>IF($C51="","",ก.พ.!$AI49)</f>
        <v/>
      </c>
      <c r="N51" s="26" t="str">
        <f>IF($C51="","",มี.ค.!$AI49)</f>
        <v/>
      </c>
      <c r="O51" s="87" t="str">
        <f t="shared" si="0"/>
        <v/>
      </c>
      <c r="P51" s="485" t="str">
        <f t="shared" si="1"/>
        <v/>
      </c>
      <c r="Q51" s="100" t="str">
        <f t="shared" si="2"/>
        <v/>
      </c>
      <c r="R51" s="30" t="str">
        <f>IF($C51="","",SUM(พ.ค.!AK49,มิ.ย.!AK49,ก.ค.!AK49,ส.ค.!AK49,ก.ย.!AK49,ต.ค.!AK49,พ.ย.!AK49,ธ.ค.!AK49,ม.ค.!AK49,ก.พ.!AK49,มี.ค.!AK49))</f>
        <v/>
      </c>
      <c r="S51" s="30" t="str">
        <f>IF($C51="","",SUM(พ.ค.!AL49,มิ.ย.!AL49,ก.ค.!AL49,ส.ค.!AL49,ก.ย.!AL49,ต.ค.!AL49,พ.ย.!AL49,ธ.ค.!AL49,ม.ค.!AL49,ก.พ.!AL49,มี.ค.!AL49))</f>
        <v/>
      </c>
      <c r="T51" s="29" t="str">
        <f>IF($C51="","",SUM(พ.ค.!AM49,มิ.ย.!AM49,ก.ค.!AM49,ส.ค.!AM49,ก.ย.!AM49,ต.ค.!AM49,พ.ย.!AM49,ธ.ค.!AM49,ม.ค.!AM49,ก.พ.!AM49,มี.ค.!AM49))</f>
        <v/>
      </c>
      <c r="U51" s="31" t="str">
        <f>IF($C51="","",IF(ข้อมูลนักเรียน!$K48="ย้ายออก","ย้ายออก",(Q51/$Q$4)*100))</f>
        <v/>
      </c>
      <c r="V51" s="25" t="str">
        <f>IF($C51="","",IF(ข้อมูลนักเรียน!$K48="ย้ายออก","ย้ายออก",IF(U51&gt;=ตั้งค่า!$I$13,"ผ่าน","ไม่ผ่าน")))</f>
        <v/>
      </c>
      <c r="W51" s="111"/>
      <c r="X51" s="111"/>
      <c r="Y51" s="111"/>
    </row>
    <row r="52" spans="1:25" x14ac:dyDescent="0.3">
      <c r="A52" s="17"/>
      <c r="B52" s="171">
        <f>ข้อมูลนักเรียน!$D49</f>
        <v>47</v>
      </c>
      <c r="C52" s="13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D52" s="487" t="str">
        <f>IF($C52="","",พ.ค.!$AI50)</f>
        <v/>
      </c>
      <c r="E52" s="487" t="str">
        <f>IF($C52="","",มิ.ย.!$AI50)</f>
        <v/>
      </c>
      <c r="F52" s="487" t="str">
        <f>IF($C52="","",ก.ค.!$AI50)</f>
        <v/>
      </c>
      <c r="G52" s="487" t="str">
        <f>IF($C52="","",ส.ค.!$AI50)</f>
        <v/>
      </c>
      <c r="H52" s="487" t="str">
        <f>IF($C52="","",ก.ย.!$AI50)</f>
        <v/>
      </c>
      <c r="I52" s="487" t="str">
        <f>IF($C52="","",ต.ค.!$AI50)</f>
        <v/>
      </c>
      <c r="J52" s="473" t="str">
        <f>IF($C52="","",พ.ย.!$AI50)</f>
        <v/>
      </c>
      <c r="K52" s="26" t="str">
        <f>IF($C52="","",ธ.ค.!$AI50)</f>
        <v/>
      </c>
      <c r="L52" s="26" t="str">
        <f>IF($C52="","",ม.ค.!$AI50)</f>
        <v/>
      </c>
      <c r="M52" s="26" t="str">
        <f>IF($C52="","",ก.พ.!$AI50)</f>
        <v/>
      </c>
      <c r="N52" s="26" t="str">
        <f>IF($C52="","",มี.ค.!$AI50)</f>
        <v/>
      </c>
      <c r="O52" s="87" t="str">
        <f t="shared" si="0"/>
        <v/>
      </c>
      <c r="P52" s="485" t="str">
        <f t="shared" si="1"/>
        <v/>
      </c>
      <c r="Q52" s="100" t="str">
        <f t="shared" si="2"/>
        <v/>
      </c>
      <c r="R52" s="30" t="str">
        <f>IF($C52="","",SUM(พ.ค.!AK50,มิ.ย.!AK50,ก.ค.!AK50,ส.ค.!AK50,ก.ย.!AK50,ต.ค.!AK50,พ.ย.!AK50,ธ.ค.!AK50,ม.ค.!AK50,ก.พ.!AK50,มี.ค.!AK50))</f>
        <v/>
      </c>
      <c r="S52" s="30" t="str">
        <f>IF($C52="","",SUM(พ.ค.!AL50,มิ.ย.!AL50,ก.ค.!AL50,ส.ค.!AL50,ก.ย.!AL50,ต.ค.!AL50,พ.ย.!AL50,ธ.ค.!AL50,ม.ค.!AL50,ก.พ.!AL50,มี.ค.!AL50))</f>
        <v/>
      </c>
      <c r="T52" s="29" t="str">
        <f>IF($C52="","",SUM(พ.ค.!AM50,มิ.ย.!AM50,ก.ค.!AM50,ส.ค.!AM50,ก.ย.!AM50,ต.ค.!AM50,พ.ย.!AM50,ธ.ค.!AM50,ม.ค.!AM50,ก.พ.!AM50,มี.ค.!AM50))</f>
        <v/>
      </c>
      <c r="U52" s="31" t="str">
        <f>IF($C52="","",IF(ข้อมูลนักเรียน!$K49="ย้ายออก","ย้ายออก",(Q52/$Q$4)*100))</f>
        <v/>
      </c>
      <c r="V52" s="25" t="str">
        <f>IF($C52="","",IF(ข้อมูลนักเรียน!$K49="ย้ายออก","ย้ายออก",IF(U52&gt;=ตั้งค่า!$I$13,"ผ่าน","ไม่ผ่าน")))</f>
        <v/>
      </c>
      <c r="W52" s="111"/>
      <c r="X52" s="111"/>
      <c r="Y52" s="111"/>
    </row>
    <row r="53" spans="1:25" x14ac:dyDescent="0.3">
      <c r="A53" s="17"/>
      <c r="B53" s="171">
        <f>ข้อมูลนักเรียน!$D50</f>
        <v>48</v>
      </c>
      <c r="C53" s="13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D53" s="487" t="str">
        <f>IF($C53="","",พ.ค.!$AI51)</f>
        <v/>
      </c>
      <c r="E53" s="487" t="str">
        <f>IF($C53="","",มิ.ย.!$AI51)</f>
        <v/>
      </c>
      <c r="F53" s="487" t="str">
        <f>IF($C53="","",ก.ค.!$AI51)</f>
        <v/>
      </c>
      <c r="G53" s="487" t="str">
        <f>IF($C53="","",ส.ค.!$AI51)</f>
        <v/>
      </c>
      <c r="H53" s="487" t="str">
        <f>IF($C53="","",ก.ย.!$AI51)</f>
        <v/>
      </c>
      <c r="I53" s="487" t="str">
        <f>IF($C53="","",ต.ค.!$AI51)</f>
        <v/>
      </c>
      <c r="J53" s="473" t="str">
        <f>IF($C53="","",พ.ย.!$AI51)</f>
        <v/>
      </c>
      <c r="K53" s="26" t="str">
        <f>IF($C53="","",ธ.ค.!$AI51)</f>
        <v/>
      </c>
      <c r="L53" s="26" t="str">
        <f>IF($C53="","",ม.ค.!$AI51)</f>
        <v/>
      </c>
      <c r="M53" s="26" t="str">
        <f>IF($C53="","",ก.พ.!$AI51)</f>
        <v/>
      </c>
      <c r="N53" s="26" t="str">
        <f>IF($C53="","",มี.ค.!$AI51)</f>
        <v/>
      </c>
      <c r="O53" s="87" t="str">
        <f t="shared" si="0"/>
        <v/>
      </c>
      <c r="P53" s="485" t="str">
        <f t="shared" si="1"/>
        <v/>
      </c>
      <c r="Q53" s="100" t="str">
        <f t="shared" si="2"/>
        <v/>
      </c>
      <c r="R53" s="30" t="str">
        <f>IF($C53="","",SUM(พ.ค.!AK51,มิ.ย.!AK51,ก.ค.!AK51,ส.ค.!AK51,ก.ย.!AK51,ต.ค.!AK51,พ.ย.!AK51,ธ.ค.!AK51,ม.ค.!AK51,ก.พ.!AK51,มี.ค.!AK51))</f>
        <v/>
      </c>
      <c r="S53" s="30" t="str">
        <f>IF($C53="","",SUM(พ.ค.!AL51,มิ.ย.!AL51,ก.ค.!AL51,ส.ค.!AL51,ก.ย.!AL51,ต.ค.!AL51,พ.ย.!AL51,ธ.ค.!AL51,ม.ค.!AL51,ก.พ.!AL51,มี.ค.!AL51))</f>
        <v/>
      </c>
      <c r="T53" s="29" t="str">
        <f>IF($C53="","",SUM(พ.ค.!AM51,มิ.ย.!AM51,ก.ค.!AM51,ส.ค.!AM51,ก.ย.!AM51,ต.ค.!AM51,พ.ย.!AM51,ธ.ค.!AM51,ม.ค.!AM51,ก.พ.!AM51,มี.ค.!AM51))</f>
        <v/>
      </c>
      <c r="U53" s="31" t="str">
        <f>IF($C53="","",IF(ข้อมูลนักเรียน!$K50="ย้ายออก","ย้ายออก",(Q53/$Q$4)*100))</f>
        <v/>
      </c>
      <c r="V53" s="25" t="str">
        <f>IF($C53="","",IF(ข้อมูลนักเรียน!$K50="ย้ายออก","ย้ายออก",IF(U53&gt;=ตั้งค่า!$I$13,"ผ่าน","ไม่ผ่าน")))</f>
        <v/>
      </c>
      <c r="W53" s="111"/>
      <c r="X53" s="111"/>
      <c r="Y53" s="111"/>
    </row>
    <row r="54" spans="1:25" x14ac:dyDescent="0.3">
      <c r="A54" s="17"/>
      <c r="B54" s="171">
        <f>ข้อมูลนักเรียน!$D51</f>
        <v>49</v>
      </c>
      <c r="C54" s="13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D54" s="487" t="str">
        <f>IF($C54="","",พ.ค.!$AI52)</f>
        <v/>
      </c>
      <c r="E54" s="487" t="str">
        <f>IF($C54="","",มิ.ย.!$AI52)</f>
        <v/>
      </c>
      <c r="F54" s="487" t="str">
        <f>IF($C54="","",ก.ค.!$AI52)</f>
        <v/>
      </c>
      <c r="G54" s="487" t="str">
        <f>IF($C54="","",ส.ค.!$AI52)</f>
        <v/>
      </c>
      <c r="H54" s="487" t="str">
        <f>IF($C54="","",ก.ย.!$AI52)</f>
        <v/>
      </c>
      <c r="I54" s="487" t="str">
        <f>IF($C54="","",ต.ค.!$AI52)</f>
        <v/>
      </c>
      <c r="J54" s="473" t="str">
        <f>IF($C54="","",พ.ย.!$AI52)</f>
        <v/>
      </c>
      <c r="K54" s="26" t="str">
        <f>IF($C54="","",ธ.ค.!$AI52)</f>
        <v/>
      </c>
      <c r="L54" s="26" t="str">
        <f>IF($C54="","",ม.ค.!$AI52)</f>
        <v/>
      </c>
      <c r="M54" s="26" t="str">
        <f>IF($C54="","",ก.พ.!$AI52)</f>
        <v/>
      </c>
      <c r="N54" s="26" t="str">
        <f>IF($C54="","",มี.ค.!$AI52)</f>
        <v/>
      </c>
      <c r="O54" s="87" t="str">
        <f t="shared" si="0"/>
        <v/>
      </c>
      <c r="P54" s="485" t="str">
        <f t="shared" si="1"/>
        <v/>
      </c>
      <c r="Q54" s="100" t="str">
        <f t="shared" si="2"/>
        <v/>
      </c>
      <c r="R54" s="30" t="str">
        <f>IF($C54="","",SUM(พ.ค.!AK52,มิ.ย.!AK52,ก.ค.!AK52,ส.ค.!AK52,ก.ย.!AK52,ต.ค.!AK52,พ.ย.!AK52,ธ.ค.!AK52,ม.ค.!AK52,ก.พ.!AK52,มี.ค.!AK52))</f>
        <v/>
      </c>
      <c r="S54" s="30" t="str">
        <f>IF($C54="","",SUM(พ.ค.!AL52,มิ.ย.!AL52,ก.ค.!AL52,ส.ค.!AL52,ก.ย.!AL52,ต.ค.!AL52,พ.ย.!AL52,ธ.ค.!AL52,ม.ค.!AL52,ก.พ.!AL52,มี.ค.!AL52))</f>
        <v/>
      </c>
      <c r="T54" s="29" t="str">
        <f>IF($C54="","",SUM(พ.ค.!AM52,มิ.ย.!AM52,ก.ค.!AM52,ส.ค.!AM52,ก.ย.!AM52,ต.ค.!AM52,พ.ย.!AM52,ธ.ค.!AM52,ม.ค.!AM52,ก.พ.!AM52,มี.ค.!AM52))</f>
        <v/>
      </c>
      <c r="U54" s="31" t="str">
        <f>IF($C54="","",IF(ข้อมูลนักเรียน!$K51="ย้ายออก","ย้ายออก",(Q54/$Q$4)*100))</f>
        <v/>
      </c>
      <c r="V54" s="25" t="str">
        <f>IF($C54="","",IF(ข้อมูลนักเรียน!$K51="ย้ายออก","ย้ายออก",IF(U54&gt;=ตั้งค่า!$I$13,"ผ่าน","ไม่ผ่าน")))</f>
        <v/>
      </c>
      <c r="W54" s="111"/>
      <c r="X54" s="111"/>
      <c r="Y54" s="111"/>
    </row>
    <row r="55" spans="1:25" x14ac:dyDescent="0.3">
      <c r="A55" s="17"/>
      <c r="B55" s="171">
        <f>ข้อมูลนักเรียน!$D52</f>
        <v>50</v>
      </c>
      <c r="C55" s="13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D55" s="487" t="str">
        <f>IF($C55="","",พ.ค.!$AI53)</f>
        <v/>
      </c>
      <c r="E55" s="487" t="str">
        <f>IF($C55="","",มิ.ย.!$AI53)</f>
        <v/>
      </c>
      <c r="F55" s="487" t="str">
        <f>IF($C55="","",ก.ค.!$AI53)</f>
        <v/>
      </c>
      <c r="G55" s="487" t="str">
        <f>IF($C55="","",ส.ค.!$AI53)</f>
        <v/>
      </c>
      <c r="H55" s="487" t="str">
        <f>IF($C55="","",ก.ย.!$AI53)</f>
        <v/>
      </c>
      <c r="I55" s="487" t="str">
        <f>IF($C55="","",ต.ค.!$AI53)</f>
        <v/>
      </c>
      <c r="J55" s="473" t="str">
        <f>IF($C55="","",พ.ย.!$AI53)</f>
        <v/>
      </c>
      <c r="K55" s="26" t="str">
        <f>IF($C55="","",ธ.ค.!$AI53)</f>
        <v/>
      </c>
      <c r="L55" s="26" t="str">
        <f>IF($C55="","",ม.ค.!$AI53)</f>
        <v/>
      </c>
      <c r="M55" s="26" t="str">
        <f>IF($C55="","",ก.พ.!$AI53)</f>
        <v/>
      </c>
      <c r="N55" s="26" t="str">
        <f>IF($C55="","",มี.ค.!$AI53)</f>
        <v/>
      </c>
      <c r="O55" s="87" t="str">
        <f t="shared" si="0"/>
        <v/>
      </c>
      <c r="P55" s="485" t="str">
        <f t="shared" si="1"/>
        <v/>
      </c>
      <c r="Q55" s="100" t="str">
        <f t="shared" si="2"/>
        <v/>
      </c>
      <c r="R55" s="30" t="str">
        <f>IF($C55="","",SUM(พ.ค.!AK53,มิ.ย.!AK53,ก.ค.!AK53,ส.ค.!AK53,ก.ย.!AK53,ต.ค.!AK53,พ.ย.!AK53,ธ.ค.!AK53,ม.ค.!AK53,ก.พ.!AK53,มี.ค.!AK53))</f>
        <v/>
      </c>
      <c r="S55" s="30" t="str">
        <f>IF($C55="","",SUM(พ.ค.!AL53,มิ.ย.!AL53,ก.ค.!AL53,ส.ค.!AL53,ก.ย.!AL53,ต.ค.!AL53,พ.ย.!AL53,ธ.ค.!AL53,ม.ค.!AL53,ก.พ.!AL53,มี.ค.!AL53))</f>
        <v/>
      </c>
      <c r="T55" s="29" t="str">
        <f>IF($C55="","",SUM(พ.ค.!AM53,มิ.ย.!AM53,ก.ค.!AM53,ส.ค.!AM53,ก.ย.!AM53,ต.ค.!AM53,พ.ย.!AM53,ธ.ค.!AM53,ม.ค.!AM53,ก.พ.!AM53,มี.ค.!AM53))</f>
        <v/>
      </c>
      <c r="U55" s="31" t="str">
        <f>IF($C55="","",IF(ข้อมูลนักเรียน!$K52="ย้ายออก","ย้ายออก",(Q55/$Q$4)*100))</f>
        <v/>
      </c>
      <c r="V55" s="25" t="str">
        <f>IF($C55="","",IF(ข้อมูลนักเรียน!$K52="ย้ายออก","ย้ายออก",IF(U55&gt;=ตั้งค่า!$I$13,"ผ่าน","ไม่ผ่าน")))</f>
        <v/>
      </c>
      <c r="W55" s="111"/>
      <c r="X55" s="111"/>
      <c r="Y55" s="111"/>
    </row>
    <row r="56" spans="1:25" x14ac:dyDescent="0.3">
      <c r="A56" s="17"/>
      <c r="B56" s="171">
        <f>ข้อมูลนักเรียน!$D53</f>
        <v>51</v>
      </c>
      <c r="C56" s="13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D56" s="487" t="str">
        <f>IF($C56="","",พ.ค.!$AI54)</f>
        <v/>
      </c>
      <c r="E56" s="487" t="str">
        <f>IF($C56="","",มิ.ย.!$AI54)</f>
        <v/>
      </c>
      <c r="F56" s="487" t="str">
        <f>IF($C56="","",ก.ค.!$AI54)</f>
        <v/>
      </c>
      <c r="G56" s="487" t="str">
        <f>IF($C56="","",ส.ค.!$AI54)</f>
        <v/>
      </c>
      <c r="H56" s="487" t="str">
        <f>IF($C56="","",ก.ย.!$AI54)</f>
        <v/>
      </c>
      <c r="I56" s="487" t="str">
        <f>IF($C56="","",ต.ค.!$AI54)</f>
        <v/>
      </c>
      <c r="J56" s="473" t="str">
        <f>IF($C56="","",พ.ย.!$AI54)</f>
        <v/>
      </c>
      <c r="K56" s="26" t="str">
        <f>IF($C56="","",ธ.ค.!$AI54)</f>
        <v/>
      </c>
      <c r="L56" s="26" t="str">
        <f>IF($C56="","",ม.ค.!$AI54)</f>
        <v/>
      </c>
      <c r="M56" s="26" t="str">
        <f>IF($C56="","",ก.พ.!$AI54)</f>
        <v/>
      </c>
      <c r="N56" s="26" t="str">
        <f>IF($C56="","",มี.ค.!$AI54)</f>
        <v/>
      </c>
      <c r="O56" s="87" t="str">
        <f t="shared" si="0"/>
        <v/>
      </c>
      <c r="P56" s="485" t="str">
        <f t="shared" si="1"/>
        <v/>
      </c>
      <c r="Q56" s="100" t="str">
        <f t="shared" si="2"/>
        <v/>
      </c>
      <c r="R56" s="30" t="str">
        <f>IF($C56="","",SUM(พ.ค.!AK54,มิ.ย.!AK54,ก.ค.!AK54,ส.ค.!AK54,ก.ย.!AK54,ต.ค.!AK54,พ.ย.!AK54,ธ.ค.!AK54,ม.ค.!AK54,ก.พ.!AK54,มี.ค.!AK54))</f>
        <v/>
      </c>
      <c r="S56" s="30" t="str">
        <f>IF($C56="","",SUM(พ.ค.!AL54,มิ.ย.!AL54,ก.ค.!AL54,ส.ค.!AL54,ก.ย.!AL54,ต.ค.!AL54,พ.ย.!AL54,ธ.ค.!AL54,ม.ค.!AL54,ก.พ.!AL54,มี.ค.!AL54))</f>
        <v/>
      </c>
      <c r="T56" s="29" t="str">
        <f>IF($C56="","",SUM(พ.ค.!AM54,มิ.ย.!AM54,ก.ค.!AM54,ส.ค.!AM54,ก.ย.!AM54,ต.ค.!AM54,พ.ย.!AM54,ธ.ค.!AM54,ม.ค.!AM54,ก.พ.!AM54,มี.ค.!AM54))</f>
        <v/>
      </c>
      <c r="U56" s="31" t="str">
        <f>IF($C56="","",IF(ข้อมูลนักเรียน!$K53="ย้ายออก","ย้ายออก",(Q56/$Q$4)*100))</f>
        <v/>
      </c>
      <c r="V56" s="25" t="str">
        <f>IF($C56="","",IF(ข้อมูลนักเรียน!$K53="ย้ายออก","ย้ายออก",IF(U56&gt;=ตั้งค่า!$I$13,"ผ่าน","ไม่ผ่าน")))</f>
        <v/>
      </c>
      <c r="W56" s="111"/>
      <c r="X56" s="111"/>
      <c r="Y56" s="111"/>
    </row>
    <row r="57" spans="1:25" x14ac:dyDescent="0.3">
      <c r="A57" s="17"/>
      <c r="B57" s="171">
        <f>ข้อมูลนักเรียน!$D54</f>
        <v>52</v>
      </c>
      <c r="C57" s="13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D57" s="487" t="str">
        <f>IF($C57="","",พ.ค.!$AI55)</f>
        <v/>
      </c>
      <c r="E57" s="487" t="str">
        <f>IF($C57="","",มิ.ย.!$AI55)</f>
        <v/>
      </c>
      <c r="F57" s="487" t="str">
        <f>IF($C57="","",ก.ค.!$AI55)</f>
        <v/>
      </c>
      <c r="G57" s="487" t="str">
        <f>IF($C57="","",ส.ค.!$AI55)</f>
        <v/>
      </c>
      <c r="H57" s="487" t="str">
        <f>IF($C57="","",ก.ย.!$AI55)</f>
        <v/>
      </c>
      <c r="I57" s="487" t="str">
        <f>IF($C57="","",ต.ค.!$AI55)</f>
        <v/>
      </c>
      <c r="J57" s="473" t="str">
        <f>IF($C57="","",พ.ย.!$AI55)</f>
        <v/>
      </c>
      <c r="K57" s="26" t="str">
        <f>IF($C57="","",ธ.ค.!$AI55)</f>
        <v/>
      </c>
      <c r="L57" s="26" t="str">
        <f>IF($C57="","",ม.ค.!$AI55)</f>
        <v/>
      </c>
      <c r="M57" s="26" t="str">
        <f>IF($C57="","",ก.พ.!$AI55)</f>
        <v/>
      </c>
      <c r="N57" s="26" t="str">
        <f>IF($C57="","",มี.ค.!$AI55)</f>
        <v/>
      </c>
      <c r="O57" s="87" t="str">
        <f t="shared" si="0"/>
        <v/>
      </c>
      <c r="P57" s="485" t="str">
        <f t="shared" si="1"/>
        <v/>
      </c>
      <c r="Q57" s="100" t="str">
        <f t="shared" si="2"/>
        <v/>
      </c>
      <c r="R57" s="30" t="str">
        <f>IF($C57="","",SUM(พ.ค.!AK55,มิ.ย.!AK55,ก.ค.!AK55,ส.ค.!AK55,ก.ย.!AK55,ต.ค.!AK55,พ.ย.!AK55,ธ.ค.!AK55,ม.ค.!AK55,ก.พ.!AK55,มี.ค.!AK55))</f>
        <v/>
      </c>
      <c r="S57" s="30" t="str">
        <f>IF($C57="","",SUM(พ.ค.!AL55,มิ.ย.!AL55,ก.ค.!AL55,ส.ค.!AL55,ก.ย.!AL55,ต.ค.!AL55,พ.ย.!AL55,ธ.ค.!AL55,ม.ค.!AL55,ก.พ.!AL55,มี.ค.!AL55))</f>
        <v/>
      </c>
      <c r="T57" s="29" t="str">
        <f>IF($C57="","",SUM(พ.ค.!AM55,มิ.ย.!AM55,ก.ค.!AM55,ส.ค.!AM55,ก.ย.!AM55,ต.ค.!AM55,พ.ย.!AM55,ธ.ค.!AM55,ม.ค.!AM55,ก.พ.!AM55,มี.ค.!AM55))</f>
        <v/>
      </c>
      <c r="U57" s="31" t="str">
        <f>IF($C57="","",IF(ข้อมูลนักเรียน!$K54="ย้ายออก","ย้ายออก",(Q57/$Q$4)*100))</f>
        <v/>
      </c>
      <c r="V57" s="25" t="str">
        <f>IF($C57="","",IF(ข้อมูลนักเรียน!$K54="ย้ายออก","ย้ายออก",IF(U57&gt;=ตั้งค่า!$I$13,"ผ่าน","ไม่ผ่าน")))</f>
        <v/>
      </c>
      <c r="W57" s="111"/>
      <c r="X57" s="111"/>
      <c r="Y57" s="111"/>
    </row>
    <row r="58" spans="1:25" x14ac:dyDescent="0.3">
      <c r="A58" s="17"/>
      <c r="B58" s="171">
        <f>ข้อมูลนักเรียน!$D55</f>
        <v>53</v>
      </c>
      <c r="C58" s="13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D58" s="487" t="str">
        <f>IF($C58="","",พ.ค.!$AI56)</f>
        <v/>
      </c>
      <c r="E58" s="487" t="str">
        <f>IF($C58="","",มิ.ย.!$AI56)</f>
        <v/>
      </c>
      <c r="F58" s="487" t="str">
        <f>IF($C58="","",ก.ค.!$AI56)</f>
        <v/>
      </c>
      <c r="G58" s="487" t="str">
        <f>IF($C58="","",ส.ค.!$AI56)</f>
        <v/>
      </c>
      <c r="H58" s="487" t="str">
        <f>IF($C58="","",ก.ย.!$AI56)</f>
        <v/>
      </c>
      <c r="I58" s="487" t="str">
        <f>IF($C58="","",ต.ค.!$AI56)</f>
        <v/>
      </c>
      <c r="J58" s="473" t="str">
        <f>IF($C58="","",พ.ย.!$AI56)</f>
        <v/>
      </c>
      <c r="K58" s="26" t="str">
        <f>IF($C58="","",ธ.ค.!$AI56)</f>
        <v/>
      </c>
      <c r="L58" s="26" t="str">
        <f>IF($C58="","",ม.ค.!$AI56)</f>
        <v/>
      </c>
      <c r="M58" s="26" t="str">
        <f>IF($C58="","",ก.พ.!$AI56)</f>
        <v/>
      </c>
      <c r="N58" s="26" t="str">
        <f>IF($C58="","",มี.ค.!$AI56)</f>
        <v/>
      </c>
      <c r="O58" s="87" t="str">
        <f t="shared" si="0"/>
        <v/>
      </c>
      <c r="P58" s="485" t="str">
        <f t="shared" si="1"/>
        <v/>
      </c>
      <c r="Q58" s="100" t="str">
        <f t="shared" si="2"/>
        <v/>
      </c>
      <c r="R58" s="30" t="str">
        <f>IF($C58="","",SUM(พ.ค.!AK56,มิ.ย.!AK56,ก.ค.!AK56,ส.ค.!AK56,ก.ย.!AK56,ต.ค.!AK56,พ.ย.!AK56,ธ.ค.!AK56,ม.ค.!AK56,ก.พ.!AK56,มี.ค.!AK56))</f>
        <v/>
      </c>
      <c r="S58" s="30" t="str">
        <f>IF($C58="","",SUM(พ.ค.!AL56,มิ.ย.!AL56,ก.ค.!AL56,ส.ค.!AL56,ก.ย.!AL56,ต.ค.!AL56,พ.ย.!AL56,ธ.ค.!AL56,ม.ค.!AL56,ก.พ.!AL56,มี.ค.!AL56))</f>
        <v/>
      </c>
      <c r="T58" s="29" t="str">
        <f>IF($C58="","",SUM(พ.ค.!AM56,มิ.ย.!AM56,ก.ค.!AM56,ส.ค.!AM56,ก.ย.!AM56,ต.ค.!AM56,พ.ย.!AM56,ธ.ค.!AM56,ม.ค.!AM56,ก.พ.!AM56,มี.ค.!AM56))</f>
        <v/>
      </c>
      <c r="U58" s="31" t="str">
        <f>IF($C58="","",IF(ข้อมูลนักเรียน!$K55="ย้ายออก","ย้ายออก",(Q58/$Q$4)*100))</f>
        <v/>
      </c>
      <c r="V58" s="25" t="str">
        <f>IF($C58="","",IF(ข้อมูลนักเรียน!$K55="ย้ายออก","ย้ายออก",IF(U58&gt;=ตั้งค่า!$I$13,"ผ่าน","ไม่ผ่าน")))</f>
        <v/>
      </c>
      <c r="W58" s="111"/>
      <c r="X58" s="111"/>
      <c r="Y58" s="111"/>
    </row>
    <row r="59" spans="1:25" x14ac:dyDescent="0.3">
      <c r="A59" s="17"/>
      <c r="B59" s="171">
        <f>ข้อมูลนักเรียน!$D56</f>
        <v>54</v>
      </c>
      <c r="C59" s="13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D59" s="487" t="str">
        <f>IF($C59="","",พ.ค.!$AI57)</f>
        <v/>
      </c>
      <c r="E59" s="487" t="str">
        <f>IF($C59="","",มิ.ย.!$AI57)</f>
        <v/>
      </c>
      <c r="F59" s="487" t="str">
        <f>IF($C59="","",ก.ค.!$AI57)</f>
        <v/>
      </c>
      <c r="G59" s="487" t="str">
        <f>IF($C59="","",ส.ค.!$AI57)</f>
        <v/>
      </c>
      <c r="H59" s="487" t="str">
        <f>IF($C59="","",ก.ย.!$AI57)</f>
        <v/>
      </c>
      <c r="I59" s="487" t="str">
        <f>IF($C59="","",ต.ค.!$AI57)</f>
        <v/>
      </c>
      <c r="J59" s="473" t="str">
        <f>IF($C59="","",พ.ย.!$AI57)</f>
        <v/>
      </c>
      <c r="K59" s="26" t="str">
        <f>IF($C59="","",ธ.ค.!$AI57)</f>
        <v/>
      </c>
      <c r="L59" s="26" t="str">
        <f>IF($C59="","",ม.ค.!$AI57)</f>
        <v/>
      </c>
      <c r="M59" s="26" t="str">
        <f>IF($C59="","",ก.พ.!$AI57)</f>
        <v/>
      </c>
      <c r="N59" s="26" t="str">
        <f>IF($C59="","",มี.ค.!$AI57)</f>
        <v/>
      </c>
      <c r="O59" s="87" t="str">
        <f t="shared" si="0"/>
        <v/>
      </c>
      <c r="P59" s="485" t="str">
        <f t="shared" si="1"/>
        <v/>
      </c>
      <c r="Q59" s="100" t="str">
        <f t="shared" si="2"/>
        <v/>
      </c>
      <c r="R59" s="30" t="str">
        <f>IF($C59="","",SUM(พ.ค.!AK57,มิ.ย.!AK57,ก.ค.!AK57,ส.ค.!AK57,ก.ย.!AK57,ต.ค.!AK57,พ.ย.!AK57,ธ.ค.!AK57,ม.ค.!AK57,ก.พ.!AK57,มี.ค.!AK57))</f>
        <v/>
      </c>
      <c r="S59" s="30" t="str">
        <f>IF($C59="","",SUM(พ.ค.!AL57,มิ.ย.!AL57,ก.ค.!AL57,ส.ค.!AL57,ก.ย.!AL57,ต.ค.!AL57,พ.ย.!AL57,ธ.ค.!AL57,ม.ค.!AL57,ก.พ.!AL57,มี.ค.!AL57))</f>
        <v/>
      </c>
      <c r="T59" s="29" t="str">
        <f>IF($C59="","",SUM(พ.ค.!AM57,มิ.ย.!AM57,ก.ค.!AM57,ส.ค.!AM57,ก.ย.!AM57,ต.ค.!AM57,พ.ย.!AM57,ธ.ค.!AM57,ม.ค.!AM57,ก.พ.!AM57,มี.ค.!AM57))</f>
        <v/>
      </c>
      <c r="U59" s="31" t="str">
        <f>IF($C59="","",IF(ข้อมูลนักเรียน!$K56="ย้ายออก","ย้ายออก",(Q59/$Q$4)*100))</f>
        <v/>
      </c>
      <c r="V59" s="25" t="str">
        <f>IF($C59="","",IF(ข้อมูลนักเรียน!$K56="ย้ายออก","ย้ายออก",IF(U59&gt;=ตั้งค่า!$I$13,"ผ่าน","ไม่ผ่าน")))</f>
        <v/>
      </c>
      <c r="W59" s="111"/>
      <c r="X59" s="111"/>
      <c r="Y59" s="111"/>
    </row>
    <row r="60" spans="1:25" x14ac:dyDescent="0.3">
      <c r="A60" s="17"/>
      <c r="B60" s="171">
        <f>ข้อมูลนักเรียน!$D57</f>
        <v>55</v>
      </c>
      <c r="C60" s="13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D60" s="487" t="str">
        <f>IF($C60="","",พ.ค.!$AI58)</f>
        <v/>
      </c>
      <c r="E60" s="487" t="str">
        <f>IF($C60="","",มิ.ย.!$AI58)</f>
        <v/>
      </c>
      <c r="F60" s="487" t="str">
        <f>IF($C60="","",ก.ค.!$AI58)</f>
        <v/>
      </c>
      <c r="G60" s="487" t="str">
        <f>IF($C60="","",ส.ค.!$AI58)</f>
        <v/>
      </c>
      <c r="H60" s="487" t="str">
        <f>IF($C60="","",ก.ย.!$AI58)</f>
        <v/>
      </c>
      <c r="I60" s="487" t="str">
        <f>IF($C60="","",ต.ค.!$AI58)</f>
        <v/>
      </c>
      <c r="J60" s="473" t="str">
        <f>IF($C60="","",พ.ย.!$AI58)</f>
        <v/>
      </c>
      <c r="K60" s="26" t="str">
        <f>IF($C60="","",ธ.ค.!$AI58)</f>
        <v/>
      </c>
      <c r="L60" s="26" t="str">
        <f>IF($C60="","",ม.ค.!$AI58)</f>
        <v/>
      </c>
      <c r="M60" s="26" t="str">
        <f>IF($C60="","",ก.พ.!$AI58)</f>
        <v/>
      </c>
      <c r="N60" s="26" t="str">
        <f>IF($C60="","",มี.ค.!$AI58)</f>
        <v/>
      </c>
      <c r="O60" s="87" t="str">
        <f t="shared" si="0"/>
        <v/>
      </c>
      <c r="P60" s="485" t="str">
        <f t="shared" si="1"/>
        <v/>
      </c>
      <c r="Q60" s="100" t="str">
        <f t="shared" si="2"/>
        <v/>
      </c>
      <c r="R60" s="30" t="str">
        <f>IF($C60="","",SUM(พ.ค.!AK58,มิ.ย.!AK58,ก.ค.!AK58,ส.ค.!AK58,ก.ย.!AK58,ต.ค.!AK58,พ.ย.!AK58,ธ.ค.!AK58,ม.ค.!AK58,ก.พ.!AK58,มี.ค.!AK58))</f>
        <v/>
      </c>
      <c r="S60" s="30" t="str">
        <f>IF($C60="","",SUM(พ.ค.!AL58,มิ.ย.!AL58,ก.ค.!AL58,ส.ค.!AL58,ก.ย.!AL58,ต.ค.!AL58,พ.ย.!AL58,ธ.ค.!AL58,ม.ค.!AL58,ก.พ.!AL58,มี.ค.!AL58))</f>
        <v/>
      </c>
      <c r="T60" s="29" t="str">
        <f>IF($C60="","",SUM(พ.ค.!AM58,มิ.ย.!AM58,ก.ค.!AM58,ส.ค.!AM58,ก.ย.!AM58,ต.ค.!AM58,พ.ย.!AM58,ธ.ค.!AM58,ม.ค.!AM58,ก.พ.!AM58,มี.ค.!AM58))</f>
        <v/>
      </c>
      <c r="U60" s="31" t="str">
        <f>IF($C60="","",IF(ข้อมูลนักเรียน!$K57="ย้ายออก","ย้ายออก",(Q60/$Q$4)*100))</f>
        <v/>
      </c>
      <c r="V60" s="25" t="str">
        <f>IF($C60="","",IF(ข้อมูลนักเรียน!$K57="ย้ายออก","ย้ายออก",IF(U60&gt;=ตั้งค่า!$I$13,"ผ่าน","ไม่ผ่าน")))</f>
        <v/>
      </c>
      <c r="W60" s="111"/>
      <c r="X60" s="111"/>
      <c r="Y60" s="111"/>
    </row>
    <row r="61" spans="1:25" x14ac:dyDescent="0.3">
      <c r="A61" s="17"/>
      <c r="B61" s="171">
        <f>ข้อมูลนักเรียน!$D58</f>
        <v>56</v>
      </c>
      <c r="C61" s="13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D61" s="487" t="str">
        <f>IF($C61="","",พ.ค.!$AI59)</f>
        <v/>
      </c>
      <c r="E61" s="487" t="str">
        <f>IF($C61="","",มิ.ย.!$AI59)</f>
        <v/>
      </c>
      <c r="F61" s="487" t="str">
        <f>IF($C61="","",ก.ค.!$AI59)</f>
        <v/>
      </c>
      <c r="G61" s="487" t="str">
        <f>IF($C61="","",ส.ค.!$AI59)</f>
        <v/>
      </c>
      <c r="H61" s="487" t="str">
        <f>IF($C61="","",ก.ย.!$AI59)</f>
        <v/>
      </c>
      <c r="I61" s="487" t="str">
        <f>IF($C61="","",ต.ค.!$AI59)</f>
        <v/>
      </c>
      <c r="J61" s="473" t="str">
        <f>IF($C61="","",พ.ย.!$AI59)</f>
        <v/>
      </c>
      <c r="K61" s="26" t="str">
        <f>IF($C61="","",ธ.ค.!$AI59)</f>
        <v/>
      </c>
      <c r="L61" s="486" t="str">
        <f>IF($C61="","",ม.ค.!$AI59)</f>
        <v/>
      </c>
      <c r="M61" s="26" t="str">
        <f>IF($C61="","",ก.พ.!$AI59)</f>
        <v/>
      </c>
      <c r="N61" s="26" t="str">
        <f>IF($C61="","",มี.ค.!$AI59)</f>
        <v/>
      </c>
      <c r="O61" s="87" t="str">
        <f t="shared" si="0"/>
        <v/>
      </c>
      <c r="P61" s="485" t="str">
        <f t="shared" si="1"/>
        <v/>
      </c>
      <c r="Q61" s="100" t="str">
        <f t="shared" si="2"/>
        <v/>
      </c>
      <c r="R61" s="30" t="str">
        <f>IF($C61="","",SUM(พ.ค.!AK59,มิ.ย.!AK59,ก.ค.!AK59,ส.ค.!AK59,ก.ย.!AK59,ต.ค.!AK59,พ.ย.!AK59,ธ.ค.!AK59,ม.ค.!AK59,ก.พ.!AK59,มี.ค.!AK59))</f>
        <v/>
      </c>
      <c r="S61" s="30" t="str">
        <f>IF($C61="","",SUM(พ.ค.!AL59,มิ.ย.!AL59,ก.ค.!AL59,ส.ค.!AL59,ก.ย.!AL59,ต.ค.!AL59,พ.ย.!AL59,ธ.ค.!AL59,ม.ค.!AL59,ก.พ.!AL59,มี.ค.!AL59))</f>
        <v/>
      </c>
      <c r="T61" s="29" t="str">
        <f>IF($C61="","",SUM(พ.ค.!AM59,มิ.ย.!AM59,ก.ค.!AM59,ส.ค.!AM59,ก.ย.!AM59,ต.ค.!AM59,พ.ย.!AM59,ธ.ค.!AM59,ม.ค.!AM59,ก.พ.!AM59,มี.ค.!AM59))</f>
        <v/>
      </c>
      <c r="U61" s="31" t="str">
        <f>IF($C61="","",IF(ข้อมูลนักเรียน!$K58="ย้ายออก","ย้ายออก",(Q61/$Q$4)*100))</f>
        <v/>
      </c>
      <c r="V61" s="25" t="str">
        <f>IF($C61="","",IF(ข้อมูลนักเรียน!$K58="ย้ายออก","ย้ายออก",IF(U61&gt;=ตั้งค่า!$I$13,"ผ่าน","ไม่ผ่าน")))</f>
        <v/>
      </c>
      <c r="W61" s="111"/>
      <c r="X61" s="111"/>
      <c r="Y61" s="111"/>
    </row>
    <row r="62" spans="1:25" x14ac:dyDescent="0.3">
      <c r="A62" s="17"/>
      <c r="B62" s="171">
        <f>ข้อมูลนักเรียน!$D59</f>
        <v>57</v>
      </c>
      <c r="C62" s="13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D62" s="487" t="str">
        <f>IF($C62="","",พ.ค.!$AI60)</f>
        <v/>
      </c>
      <c r="E62" s="487" t="str">
        <f>IF($C62="","",มิ.ย.!$AI60)</f>
        <v/>
      </c>
      <c r="F62" s="487" t="str">
        <f>IF($C62="","",ก.ค.!$AI60)</f>
        <v/>
      </c>
      <c r="G62" s="487" t="str">
        <f>IF($C62="","",ส.ค.!$AI60)</f>
        <v/>
      </c>
      <c r="H62" s="487" t="str">
        <f>IF($C62="","",ก.ย.!$AI60)</f>
        <v/>
      </c>
      <c r="I62" s="487" t="str">
        <f>IF($C62="","",ต.ค.!$AI60)</f>
        <v/>
      </c>
      <c r="J62" s="473" t="str">
        <f>IF($C62="","",พ.ย.!$AI60)</f>
        <v/>
      </c>
      <c r="K62" s="26" t="str">
        <f>IF($C62="","",ธ.ค.!$AI60)</f>
        <v/>
      </c>
      <c r="L62" s="26" t="str">
        <f>IF($C62="","",ม.ค.!$AI60)</f>
        <v/>
      </c>
      <c r="M62" s="26" t="str">
        <f>IF($C62="","",ก.พ.!$AI60)</f>
        <v/>
      </c>
      <c r="N62" s="26" t="str">
        <f>IF($C62="","",มี.ค.!$AI60)</f>
        <v/>
      </c>
      <c r="O62" s="87" t="str">
        <f t="shared" si="0"/>
        <v/>
      </c>
      <c r="P62" s="485" t="str">
        <f t="shared" si="1"/>
        <v/>
      </c>
      <c r="Q62" s="100" t="str">
        <f t="shared" si="2"/>
        <v/>
      </c>
      <c r="R62" s="30" t="str">
        <f>IF($C62="","",SUM(พ.ค.!AK60,มิ.ย.!AK60,ก.ค.!AK60,ส.ค.!AK60,ก.ย.!AK60,ต.ค.!AK60,พ.ย.!AK60,ธ.ค.!AK60,ม.ค.!AK60,ก.พ.!AK60,มี.ค.!AK60))</f>
        <v/>
      </c>
      <c r="S62" s="30" t="str">
        <f>IF($C62="","",SUM(พ.ค.!AL60,มิ.ย.!AL60,ก.ค.!AL60,ส.ค.!AL60,ก.ย.!AL60,ต.ค.!AL60,พ.ย.!AL60,ธ.ค.!AL60,ม.ค.!AL60,ก.พ.!AL60,มี.ค.!AL60))</f>
        <v/>
      </c>
      <c r="T62" s="29" t="str">
        <f>IF($C62="","",SUM(พ.ค.!AM60,มิ.ย.!AM60,ก.ค.!AM60,ส.ค.!AM60,ก.ย.!AM60,ต.ค.!AM60,พ.ย.!AM60,ธ.ค.!AM60,ม.ค.!AM60,ก.พ.!AM60,มี.ค.!AM60))</f>
        <v/>
      </c>
      <c r="U62" s="31" t="str">
        <f>IF($C62="","",IF(ข้อมูลนักเรียน!$K59="ย้ายออก","ย้ายออก",(Q62/$Q$4)*100))</f>
        <v/>
      </c>
      <c r="V62" s="25" t="str">
        <f>IF($C62="","",IF(ข้อมูลนักเรียน!$K59="ย้ายออก","ย้ายออก",IF(U62&gt;=ตั้งค่า!$I$13,"ผ่าน","ไม่ผ่าน")))</f>
        <v/>
      </c>
      <c r="W62" s="111"/>
      <c r="X62" s="111"/>
      <c r="Y62" s="111"/>
    </row>
    <row r="63" spans="1:25" x14ac:dyDescent="0.3">
      <c r="A63" s="17"/>
      <c r="B63" s="171">
        <f>ข้อมูลนักเรียน!$D60</f>
        <v>58</v>
      </c>
      <c r="C63" s="13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D63" s="487" t="str">
        <f>IF($C63="","",พ.ค.!$AI61)</f>
        <v/>
      </c>
      <c r="E63" s="487" t="str">
        <f>IF($C63="","",มิ.ย.!$AI61)</f>
        <v/>
      </c>
      <c r="F63" s="487" t="str">
        <f>IF($C63="","",ก.ค.!$AI61)</f>
        <v/>
      </c>
      <c r="G63" s="487" t="str">
        <f>IF($C63="","",ส.ค.!$AI61)</f>
        <v/>
      </c>
      <c r="H63" s="487" t="str">
        <f>IF($C63="","",ก.ย.!$AI61)</f>
        <v/>
      </c>
      <c r="I63" s="487" t="str">
        <f>IF($C63="","",ต.ค.!$AI61)</f>
        <v/>
      </c>
      <c r="J63" s="473" t="str">
        <f>IF($C63="","",พ.ย.!$AI61)</f>
        <v/>
      </c>
      <c r="K63" s="26" t="str">
        <f>IF($C63="","",ธ.ค.!$AI61)</f>
        <v/>
      </c>
      <c r="L63" s="26" t="str">
        <f>IF($C63="","",ม.ค.!$AI61)</f>
        <v/>
      </c>
      <c r="M63" s="26" t="str">
        <f>IF($C63="","",ก.พ.!$AI61)</f>
        <v/>
      </c>
      <c r="N63" s="26" t="str">
        <f>IF($C63="","",มี.ค.!$AI61)</f>
        <v/>
      </c>
      <c r="O63" s="87" t="str">
        <f t="shared" si="0"/>
        <v/>
      </c>
      <c r="P63" s="485" t="str">
        <f t="shared" si="1"/>
        <v/>
      </c>
      <c r="Q63" s="100" t="str">
        <f t="shared" si="2"/>
        <v/>
      </c>
      <c r="R63" s="30" t="str">
        <f>IF($C63="","",SUM(พ.ค.!AK61,มิ.ย.!AK61,ก.ค.!AK61,ส.ค.!AK61,ก.ย.!AK61,ต.ค.!AK61,พ.ย.!AK61,ธ.ค.!AK61,ม.ค.!AK61,ก.พ.!AK61,มี.ค.!AK61))</f>
        <v/>
      </c>
      <c r="S63" s="30" t="str">
        <f>IF($C63="","",SUM(พ.ค.!AL61,มิ.ย.!AL61,ก.ค.!AL61,ส.ค.!AL61,ก.ย.!AL61,ต.ค.!AL61,พ.ย.!AL61,ธ.ค.!AL61,ม.ค.!AL61,ก.พ.!AL61,มี.ค.!AL61))</f>
        <v/>
      </c>
      <c r="T63" s="29" t="str">
        <f>IF($C63="","",SUM(พ.ค.!AM61,มิ.ย.!AM61,ก.ค.!AM61,ส.ค.!AM61,ก.ย.!AM61,ต.ค.!AM61,พ.ย.!AM61,ธ.ค.!AM61,ม.ค.!AM61,ก.พ.!AM61,มี.ค.!AM61))</f>
        <v/>
      </c>
      <c r="U63" s="31" t="str">
        <f>IF($C63="","",IF(ข้อมูลนักเรียน!$K60="ย้ายออก","ย้ายออก",(Q63/$Q$4)*100))</f>
        <v/>
      </c>
      <c r="V63" s="25" t="str">
        <f>IF($C63="","",IF(ข้อมูลนักเรียน!$K60="ย้ายออก","ย้ายออก",IF(U63&gt;=ตั้งค่า!$I$13,"ผ่าน","ไม่ผ่าน")))</f>
        <v/>
      </c>
      <c r="W63" s="111"/>
      <c r="X63" s="111"/>
      <c r="Y63" s="111"/>
    </row>
    <row r="64" spans="1:25" x14ac:dyDescent="0.3">
      <c r="A64" s="17"/>
      <c r="B64" s="171">
        <f>ข้อมูลนักเรียน!$D61</f>
        <v>59</v>
      </c>
      <c r="C64" s="13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D64" s="487" t="str">
        <f>IF($C64="","",พ.ค.!$AI62)</f>
        <v/>
      </c>
      <c r="E64" s="487" t="str">
        <f>IF($C64="","",มิ.ย.!$AI62)</f>
        <v/>
      </c>
      <c r="F64" s="487" t="str">
        <f>IF($C64="","",ก.ค.!$AI62)</f>
        <v/>
      </c>
      <c r="G64" s="487" t="str">
        <f>IF($C64="","",ส.ค.!$AI62)</f>
        <v/>
      </c>
      <c r="H64" s="487" t="str">
        <f>IF($C64="","",ก.ย.!$AI62)</f>
        <v/>
      </c>
      <c r="I64" s="487" t="str">
        <f>IF($C64="","",ต.ค.!$AI62)</f>
        <v/>
      </c>
      <c r="J64" s="473" t="str">
        <f>IF($C64="","",พ.ย.!$AI62)</f>
        <v/>
      </c>
      <c r="K64" s="26" t="str">
        <f>IF($C64="","",ธ.ค.!$AI62)</f>
        <v/>
      </c>
      <c r="L64" s="26" t="str">
        <f>IF($C64="","",ม.ค.!$AI62)</f>
        <v/>
      </c>
      <c r="M64" s="26" t="str">
        <f>IF($C64="","",ก.พ.!$AI62)</f>
        <v/>
      </c>
      <c r="N64" s="26" t="str">
        <f>IF($C64="","",มี.ค.!$AI62)</f>
        <v/>
      </c>
      <c r="O64" s="87" t="str">
        <f t="shared" si="0"/>
        <v/>
      </c>
      <c r="P64" s="485" t="str">
        <f t="shared" si="1"/>
        <v/>
      </c>
      <c r="Q64" s="100" t="str">
        <f t="shared" si="2"/>
        <v/>
      </c>
      <c r="R64" s="30" t="str">
        <f>IF($C64="","",SUM(พ.ค.!AK62,มิ.ย.!AK62,ก.ค.!AK62,ส.ค.!AK62,ก.ย.!AK62,ต.ค.!AK62,พ.ย.!AK62,ธ.ค.!AK62,ม.ค.!AK62,ก.พ.!AK62,มี.ค.!AK62))</f>
        <v/>
      </c>
      <c r="S64" s="30" t="str">
        <f>IF($C64="","",SUM(พ.ค.!AL62,มิ.ย.!AL62,ก.ค.!AL62,ส.ค.!AL62,ก.ย.!AL62,ต.ค.!AL62,พ.ย.!AL62,ธ.ค.!AL62,ม.ค.!AL62,ก.พ.!AL62,มี.ค.!AL62))</f>
        <v/>
      </c>
      <c r="T64" s="29" t="str">
        <f>IF($C64="","",SUM(พ.ค.!AM62,มิ.ย.!AM62,ก.ค.!AM62,ส.ค.!AM62,ก.ย.!AM62,ต.ค.!AM62,พ.ย.!AM62,ธ.ค.!AM62,ม.ค.!AM62,ก.พ.!AM62,มี.ค.!AM62))</f>
        <v/>
      </c>
      <c r="U64" s="31" t="str">
        <f>IF($C64="","",IF(ข้อมูลนักเรียน!$K61="ย้ายออก","ย้ายออก",(Q64/$Q$4)*100))</f>
        <v/>
      </c>
      <c r="V64" s="25" t="str">
        <f>IF($C64="","",IF(ข้อมูลนักเรียน!$K61="ย้ายออก","ย้ายออก",IF(U64&gt;=ตั้งค่า!$I$13,"ผ่าน","ไม่ผ่าน")))</f>
        <v/>
      </c>
      <c r="W64" s="111"/>
      <c r="X64" s="111"/>
      <c r="Y64" s="111"/>
    </row>
    <row r="65" spans="1:25" x14ac:dyDescent="0.3">
      <c r="A65" s="17"/>
      <c r="B65" s="171">
        <f>ข้อมูลนักเรียน!$D62</f>
        <v>60</v>
      </c>
      <c r="C65" s="13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D65" s="487" t="str">
        <f>IF($C65="","",พ.ค.!$AI63)</f>
        <v/>
      </c>
      <c r="E65" s="487" t="str">
        <f>IF($C65="","",มิ.ย.!$AI63)</f>
        <v/>
      </c>
      <c r="F65" s="487" t="str">
        <f>IF($C65="","",ก.ค.!$AI63)</f>
        <v/>
      </c>
      <c r="G65" s="487" t="str">
        <f>IF($C65="","",ส.ค.!$AI63)</f>
        <v/>
      </c>
      <c r="H65" s="487" t="str">
        <f>IF($C65="","",ก.ย.!$AI63)</f>
        <v/>
      </c>
      <c r="I65" s="487" t="str">
        <f>IF($C65="","",ต.ค.!$AI63)</f>
        <v/>
      </c>
      <c r="J65" s="473" t="str">
        <f>IF($C65="","",พ.ย.!$AI63)</f>
        <v/>
      </c>
      <c r="K65" s="26" t="str">
        <f>IF($C65="","",ธ.ค.!$AI63)</f>
        <v/>
      </c>
      <c r="L65" s="26" t="str">
        <f>IF($C65="","",ม.ค.!$AI63)</f>
        <v/>
      </c>
      <c r="M65" s="26" t="str">
        <f>IF($C65="","",ก.พ.!$AI63)</f>
        <v/>
      </c>
      <c r="N65" s="26" t="str">
        <f>IF($C65="","",มี.ค.!$AI63)</f>
        <v/>
      </c>
      <c r="O65" s="87" t="str">
        <f t="shared" si="0"/>
        <v/>
      </c>
      <c r="P65" s="485" t="str">
        <f t="shared" si="1"/>
        <v/>
      </c>
      <c r="Q65" s="100" t="str">
        <f t="shared" si="2"/>
        <v/>
      </c>
      <c r="R65" s="30" t="str">
        <f>IF($C65="","",SUM(พ.ค.!AK63,มิ.ย.!AK63,ก.ค.!AK63,ส.ค.!AK63,ก.ย.!AK63,ต.ค.!AK63,พ.ย.!AK63,ธ.ค.!AK63,ม.ค.!AK63,ก.พ.!AK63,มี.ค.!AK63))</f>
        <v/>
      </c>
      <c r="S65" s="30" t="str">
        <f>IF($C65="","",SUM(พ.ค.!AL63,มิ.ย.!AL63,ก.ค.!AL63,ส.ค.!AL63,ก.ย.!AL63,ต.ค.!AL63,พ.ย.!AL63,ธ.ค.!AL63,ม.ค.!AL63,ก.พ.!AL63,มี.ค.!AL63))</f>
        <v/>
      </c>
      <c r="T65" s="29" t="str">
        <f>IF($C65="","",SUM(พ.ค.!AM63,มิ.ย.!AM63,ก.ค.!AM63,ส.ค.!AM63,ก.ย.!AM63,ต.ค.!AM63,พ.ย.!AM63,ธ.ค.!AM63,ม.ค.!AM63,ก.พ.!AM63,มี.ค.!AM63))</f>
        <v/>
      </c>
      <c r="U65" s="31" t="str">
        <f>IF($C65="","",IF(ข้อมูลนักเรียน!$K62="ย้ายออก","ย้ายออก",(Q65/$Q$4)*100))</f>
        <v/>
      </c>
      <c r="V65" s="25" t="str">
        <f>IF($C65="","",IF(ข้อมูลนักเรียน!$K62="ย้ายออก","ย้ายออก",IF(U65&gt;=ตั้งค่า!$I$13,"ผ่าน","ไม่ผ่าน")))</f>
        <v/>
      </c>
      <c r="W65" s="111"/>
      <c r="X65" s="111"/>
      <c r="Y65" s="111"/>
    </row>
  </sheetData>
  <protectedRanges>
    <protectedRange sqref="X2" name="ช่วง4"/>
  </protectedRanges>
  <mergeCells count="20">
    <mergeCell ref="D1:D4"/>
    <mergeCell ref="E1:E4"/>
    <mergeCell ref="F1:F4"/>
    <mergeCell ref="G1:G4"/>
    <mergeCell ref="B2:B5"/>
    <mergeCell ref="C2:C5"/>
    <mergeCell ref="H1:H4"/>
    <mergeCell ref="I1:I4"/>
    <mergeCell ref="J1:J4"/>
    <mergeCell ref="K1:K4"/>
    <mergeCell ref="L1:L4"/>
    <mergeCell ref="U1:U5"/>
    <mergeCell ref="V1:V5"/>
    <mergeCell ref="M1:M4"/>
    <mergeCell ref="N1:N4"/>
    <mergeCell ref="Q2:T2"/>
    <mergeCell ref="Q3:T3"/>
    <mergeCell ref="Q4:T4"/>
    <mergeCell ref="O1:O4"/>
    <mergeCell ref="P1:P4"/>
  </mergeCells>
  <phoneticPr fontId="3" type="noConversion"/>
  <conditionalFormatting sqref="U6:U65">
    <cfRule type="cellIs" dxfId="1413" priority="4" operator="equal">
      <formula>"ย้ายออก"</formula>
    </cfRule>
  </conditionalFormatting>
  <conditionalFormatting sqref="V6:V65">
    <cfRule type="cellIs" dxfId="1412" priority="1" operator="equal">
      <formula>"ย้ายออก"</formula>
    </cfRule>
    <cfRule type="cellIs" dxfId="1411" priority="2" operator="equal">
      <formula>"ไม่ผ่าน"</formula>
    </cfRule>
    <cfRule type="cellIs" dxfId="1410" priority="3" operator="equal">
      <formula>"ผ่าน"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AD4483-CC65-47EA-9B3E-2E05A96DE03E}">
          <x14:formula1>
            <xm:f>รายการ!$K$2:$K$37</xm:f>
          </x14:formula1>
          <xm:sqref>X2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C4D5-2879-43E0-8AC1-6F1E1630DCA6}">
  <sheetPr codeName="Sheet22">
    <tabColor rgb="FFCC66FF"/>
  </sheetPr>
  <dimension ref="A1:BF64"/>
  <sheetViews>
    <sheetView zoomScaleNormal="10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H4" sqref="H4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7">
        <v>1</v>
      </c>
      <c r="H1" s="7">
        <f>G1+1</f>
        <v>2</v>
      </c>
      <c r="I1" s="7">
        <f t="shared" ref="I1:R1" si="0">H1+1</f>
        <v>3</v>
      </c>
      <c r="J1" s="7">
        <f t="shared" si="0"/>
        <v>4</v>
      </c>
      <c r="K1" s="7">
        <f t="shared" si="0"/>
        <v>5</v>
      </c>
      <c r="L1" s="7">
        <f t="shared" si="0"/>
        <v>6</v>
      </c>
      <c r="M1" s="7">
        <f t="shared" si="0"/>
        <v>7</v>
      </c>
      <c r="N1" s="7">
        <f t="shared" si="0"/>
        <v>8</v>
      </c>
      <c r="O1" s="7">
        <f t="shared" si="0"/>
        <v>9</v>
      </c>
      <c r="P1" s="7">
        <f t="shared" si="0"/>
        <v>10</v>
      </c>
      <c r="Q1" s="7">
        <f t="shared" si="0"/>
        <v>11</v>
      </c>
      <c r="R1" s="7">
        <f t="shared" si="0"/>
        <v>12</v>
      </c>
      <c r="S1" s="7">
        <f t="shared" ref="S1:AQ1" si="1">R1+1</f>
        <v>13</v>
      </c>
      <c r="T1" s="7">
        <f t="shared" si="1"/>
        <v>14</v>
      </c>
      <c r="U1" s="7">
        <f t="shared" si="1"/>
        <v>15</v>
      </c>
      <c r="V1" s="7">
        <f t="shared" si="1"/>
        <v>16</v>
      </c>
      <c r="W1" s="7">
        <f t="shared" si="1"/>
        <v>17</v>
      </c>
      <c r="X1" s="7">
        <f t="shared" si="1"/>
        <v>18</v>
      </c>
      <c r="Y1" s="7">
        <f t="shared" si="1"/>
        <v>19</v>
      </c>
      <c r="Z1" s="7">
        <f t="shared" si="1"/>
        <v>20</v>
      </c>
      <c r="AA1" s="7">
        <f t="shared" si="1"/>
        <v>21</v>
      </c>
      <c r="AB1" s="7">
        <f t="shared" si="1"/>
        <v>22</v>
      </c>
      <c r="AC1" s="7">
        <f t="shared" si="1"/>
        <v>23</v>
      </c>
      <c r="AD1" s="7">
        <f t="shared" si="1"/>
        <v>24</v>
      </c>
      <c r="AE1" s="7">
        <f t="shared" si="1"/>
        <v>25</v>
      </c>
      <c r="AF1" s="7">
        <f t="shared" si="1"/>
        <v>26</v>
      </c>
      <c r="AG1" s="7">
        <f t="shared" si="1"/>
        <v>27</v>
      </c>
      <c r="AH1" s="7">
        <f t="shared" si="1"/>
        <v>28</v>
      </c>
      <c r="AI1" s="7">
        <f t="shared" si="1"/>
        <v>29</v>
      </c>
      <c r="AJ1" s="7">
        <f t="shared" si="1"/>
        <v>30</v>
      </c>
      <c r="AK1" s="7">
        <f t="shared" si="1"/>
        <v>31</v>
      </c>
      <c r="AL1" s="7">
        <f t="shared" si="1"/>
        <v>32</v>
      </c>
      <c r="AM1" s="7">
        <f t="shared" si="1"/>
        <v>33</v>
      </c>
      <c r="AN1" s="7">
        <f t="shared" si="1"/>
        <v>34</v>
      </c>
      <c r="AO1" s="7">
        <f t="shared" si="1"/>
        <v>35</v>
      </c>
      <c r="AP1" s="7">
        <f t="shared" si="1"/>
        <v>36</v>
      </c>
      <c r="AQ1" s="7">
        <f t="shared" si="1"/>
        <v>37</v>
      </c>
      <c r="AR1" s="7">
        <f>AQ1+1</f>
        <v>38</v>
      </c>
      <c r="AS1" s="7">
        <f t="shared" ref="AS1:AZ1" si="2">AR1+1</f>
        <v>39</v>
      </c>
      <c r="AT1" s="7">
        <f t="shared" si="2"/>
        <v>40</v>
      </c>
      <c r="AU1" s="7">
        <f t="shared" si="2"/>
        <v>41</v>
      </c>
      <c r="AV1" s="7">
        <f t="shared" si="2"/>
        <v>42</v>
      </c>
      <c r="AW1" s="7">
        <f t="shared" si="2"/>
        <v>43</v>
      </c>
      <c r="AX1" s="7">
        <f t="shared" si="2"/>
        <v>44</v>
      </c>
      <c r="AY1" s="7">
        <f t="shared" si="2"/>
        <v>45</v>
      </c>
      <c r="AZ1" s="7">
        <f t="shared" si="2"/>
        <v>46</v>
      </c>
      <c r="BA1" s="7">
        <f>AZ1+1</f>
        <v>47</v>
      </c>
      <c r="BB1" s="7">
        <f t="shared" ref="BB1:BD1" si="3">BA1+1</f>
        <v>48</v>
      </c>
      <c r="BC1" s="7">
        <f t="shared" si="3"/>
        <v>49</v>
      </c>
      <c r="BD1" s="7">
        <f t="shared" si="3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 t="s">
        <v>508</v>
      </c>
      <c r="H2" s="9" t="s">
        <v>508</v>
      </c>
      <c r="I2" s="9" t="s">
        <v>508</v>
      </c>
      <c r="J2" s="9" t="s">
        <v>508</v>
      </c>
      <c r="K2" s="9" t="s">
        <v>508</v>
      </c>
      <c r="L2" s="9" t="s">
        <v>508</v>
      </c>
      <c r="M2" s="9" t="s">
        <v>508</v>
      </c>
      <c r="N2" s="9" t="s">
        <v>508</v>
      </c>
      <c r="O2" s="9" t="s">
        <v>508</v>
      </c>
      <c r="P2" s="9" t="s">
        <v>509</v>
      </c>
      <c r="Q2" s="9" t="s">
        <v>509</v>
      </c>
      <c r="R2" s="9" t="s">
        <v>509</v>
      </c>
      <c r="S2" s="9" t="s">
        <v>509</v>
      </c>
      <c r="T2" s="9" t="s">
        <v>509</v>
      </c>
      <c r="U2" s="9" t="s">
        <v>509</v>
      </c>
      <c r="V2" s="9" t="s">
        <v>509</v>
      </c>
      <c r="W2" s="9" t="s">
        <v>509</v>
      </c>
      <c r="X2" s="9" t="s">
        <v>509</v>
      </c>
      <c r="Y2" s="9" t="s">
        <v>510</v>
      </c>
      <c r="Z2" s="9" t="s">
        <v>510</v>
      </c>
      <c r="AA2" s="9" t="s">
        <v>510</v>
      </c>
      <c r="AB2" s="9" t="s">
        <v>510</v>
      </c>
      <c r="AC2" s="9" t="s">
        <v>510</v>
      </c>
      <c r="AD2" s="9" t="s">
        <v>510</v>
      </c>
      <c r="AE2" s="9" t="s">
        <v>511</v>
      </c>
      <c r="AF2" s="9" t="s">
        <v>511</v>
      </c>
      <c r="AG2" s="9" t="s">
        <v>511</v>
      </c>
      <c r="AH2" s="9" t="s">
        <v>511</v>
      </c>
      <c r="AI2" s="9" t="s">
        <v>511</v>
      </c>
      <c r="AJ2" s="9" t="s">
        <v>511</v>
      </c>
      <c r="AK2" s="9" t="s">
        <v>512</v>
      </c>
      <c r="AL2" s="9" t="s">
        <v>512</v>
      </c>
      <c r="AM2" s="9" t="s">
        <v>512</v>
      </c>
      <c r="AN2" s="9" t="s">
        <v>512</v>
      </c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IF(ตั้งค่าวิชาเรียน!$E5="","",ตั้งค่าวิชาเรียน!$E5 &amp; " : " &amp; ตั้งค่าวิชาเรียน!$F5)</f>
        <v/>
      </c>
      <c r="C3" s="703"/>
      <c r="D3" s="708"/>
      <c r="E3" s="709"/>
      <c r="F3" s="48" t="s">
        <v>113</v>
      </c>
      <c r="G3" s="9" t="s">
        <v>513</v>
      </c>
      <c r="H3" s="9" t="s">
        <v>514</v>
      </c>
      <c r="I3" s="9" t="s">
        <v>515</v>
      </c>
      <c r="J3" s="9" t="s">
        <v>516</v>
      </c>
      <c r="K3" s="9" t="s">
        <v>517</v>
      </c>
      <c r="L3" s="9" t="s">
        <v>518</v>
      </c>
      <c r="M3" s="9" t="s">
        <v>519</v>
      </c>
      <c r="N3" s="9" t="s">
        <v>520</v>
      </c>
      <c r="O3" s="9" t="s">
        <v>521</v>
      </c>
      <c r="P3" s="9" t="s">
        <v>522</v>
      </c>
      <c r="Q3" s="9" t="s">
        <v>520</v>
      </c>
      <c r="R3" s="9" t="s">
        <v>517</v>
      </c>
      <c r="S3" s="9" t="s">
        <v>521</v>
      </c>
      <c r="T3" s="9" t="s">
        <v>523</v>
      </c>
      <c r="U3" s="9" t="s">
        <v>518</v>
      </c>
      <c r="V3" s="9" t="s">
        <v>524</v>
      </c>
      <c r="W3" s="9" t="s">
        <v>519</v>
      </c>
      <c r="X3" s="9" t="s">
        <v>516</v>
      </c>
      <c r="Y3" s="9" t="s">
        <v>523</v>
      </c>
      <c r="Z3" s="9" t="s">
        <v>518</v>
      </c>
      <c r="AA3" s="9" t="s">
        <v>522</v>
      </c>
      <c r="AB3" s="9" t="s">
        <v>519</v>
      </c>
      <c r="AC3" s="9" t="s">
        <v>524</v>
      </c>
      <c r="AD3" s="9" t="s">
        <v>520</v>
      </c>
      <c r="AE3" s="9" t="s">
        <v>520</v>
      </c>
      <c r="AF3" s="9" t="s">
        <v>523</v>
      </c>
      <c r="AG3" s="9" t="s">
        <v>518</v>
      </c>
      <c r="AH3" s="9" t="s">
        <v>524</v>
      </c>
      <c r="AI3" s="9" t="s">
        <v>522</v>
      </c>
      <c r="AJ3" s="9" t="s">
        <v>519</v>
      </c>
      <c r="AK3" s="9" t="s">
        <v>524</v>
      </c>
      <c r="AL3" s="9" t="s">
        <v>523</v>
      </c>
      <c r="AM3" s="9" t="s">
        <v>518</v>
      </c>
      <c r="AN3" s="9" t="s">
        <v>522</v>
      </c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34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 t="s">
        <v>525</v>
      </c>
      <c r="H4" s="56" t="s">
        <v>526</v>
      </c>
      <c r="I4" s="56" t="s">
        <v>527</v>
      </c>
      <c r="J4" s="56" t="s">
        <v>528</v>
      </c>
      <c r="K4" s="56" t="s">
        <v>529</v>
      </c>
      <c r="L4" s="56" t="s">
        <v>530</v>
      </c>
      <c r="M4" s="56" t="s">
        <v>531</v>
      </c>
      <c r="N4" s="56" t="s">
        <v>532</v>
      </c>
      <c r="O4" s="56" t="s">
        <v>533</v>
      </c>
      <c r="P4" s="56" t="s">
        <v>534</v>
      </c>
      <c r="Q4" s="56" t="s">
        <v>535</v>
      </c>
      <c r="R4" s="56" t="s">
        <v>536</v>
      </c>
      <c r="S4" s="56" t="s">
        <v>537</v>
      </c>
      <c r="T4" s="56" t="s">
        <v>538</v>
      </c>
      <c r="U4" s="56" t="s">
        <v>539</v>
      </c>
      <c r="V4" s="56" t="s">
        <v>540</v>
      </c>
      <c r="W4" s="56" t="s">
        <v>541</v>
      </c>
      <c r="X4" s="56" t="s">
        <v>542</v>
      </c>
      <c r="Y4" s="56" t="s">
        <v>543</v>
      </c>
      <c r="Z4" s="56" t="s">
        <v>544</v>
      </c>
      <c r="AA4" s="56" t="s">
        <v>545</v>
      </c>
      <c r="AB4" s="56" t="s">
        <v>546</v>
      </c>
      <c r="AC4" s="56" t="s">
        <v>547</v>
      </c>
      <c r="AD4" s="56" t="s">
        <v>548</v>
      </c>
      <c r="AE4" s="56" t="s">
        <v>549</v>
      </c>
      <c r="AF4" s="56" t="s">
        <v>550</v>
      </c>
      <c r="AG4" s="56" t="s">
        <v>551</v>
      </c>
      <c r="AH4" s="56" t="s">
        <v>552</v>
      </c>
      <c r="AI4" s="56" t="s">
        <v>553</v>
      </c>
      <c r="AJ4" s="56" t="s">
        <v>554</v>
      </c>
      <c r="AK4" s="56" t="s">
        <v>555</v>
      </c>
      <c r="AL4" s="56" t="s">
        <v>556</v>
      </c>
      <c r="AM4" s="56" t="s">
        <v>557</v>
      </c>
      <c r="AN4" s="56" t="s">
        <v>558</v>
      </c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6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4">IF($E6="","",COUNTIFS(G6:BD6,"&gt;=1"))</f>
        <v/>
      </c>
      <c r="BF6" s="25" t="str">
        <f t="shared" ref="BF6:BF64" si="5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4"/>
        <v/>
      </c>
      <c r="BF7" s="25" t="str">
        <f t="shared" si="5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4"/>
        <v/>
      </c>
      <c r="BF8" s="25" t="str">
        <f t="shared" si="5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4"/>
        <v/>
      </c>
      <c r="BF9" s="25" t="str">
        <f t="shared" si="5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4"/>
        <v/>
      </c>
      <c r="BF10" s="25" t="str">
        <f t="shared" si="5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4"/>
        <v/>
      </c>
      <c r="BF11" s="25" t="str">
        <f t="shared" si="5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4"/>
        <v/>
      </c>
      <c r="BF12" s="25" t="str">
        <f t="shared" si="5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4"/>
        <v/>
      </c>
      <c r="BF13" s="25" t="str">
        <f t="shared" si="5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4"/>
        <v/>
      </c>
      <c r="BF14" s="25" t="str">
        <f t="shared" si="5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4"/>
        <v/>
      </c>
      <c r="BF15" s="25" t="str">
        <f t="shared" si="5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4"/>
        <v/>
      </c>
      <c r="BF16" s="25" t="str">
        <f t="shared" si="5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4"/>
        <v/>
      </c>
      <c r="BF17" s="25" t="str">
        <f t="shared" si="5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4"/>
        <v/>
      </c>
      <c r="BF18" s="25" t="str">
        <f t="shared" si="5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4"/>
        <v/>
      </c>
      <c r="BF19" s="25" t="str">
        <f t="shared" si="5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4"/>
        <v/>
      </c>
      <c r="BF20" s="25" t="str">
        <f t="shared" si="5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4"/>
        <v/>
      </c>
      <c r="BF21" s="25" t="str">
        <f t="shared" si="5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4"/>
        <v/>
      </c>
      <c r="BF22" s="25" t="str">
        <f t="shared" si="5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4"/>
        <v/>
      </c>
      <c r="BF23" s="25" t="str">
        <f t="shared" si="5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4"/>
        <v/>
      </c>
      <c r="BF24" s="25" t="str">
        <f t="shared" si="5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4"/>
        <v/>
      </c>
      <c r="BF25" s="25" t="str">
        <f t="shared" si="5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4"/>
        <v/>
      </c>
      <c r="BF26" s="25" t="str">
        <f t="shared" si="5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4"/>
        <v/>
      </c>
      <c r="BF27" s="25" t="str">
        <f t="shared" si="5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4"/>
        <v/>
      </c>
      <c r="BF28" s="25" t="str">
        <f t="shared" si="5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4"/>
        <v/>
      </c>
      <c r="BF29" s="25" t="str">
        <f t="shared" si="5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4"/>
        <v/>
      </c>
      <c r="BF30" s="25" t="str">
        <f t="shared" si="5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4"/>
        <v/>
      </c>
      <c r="BF31" s="25" t="str">
        <f t="shared" si="5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4"/>
        <v/>
      </c>
      <c r="BF32" s="25" t="str">
        <f t="shared" si="5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4"/>
        <v/>
      </c>
      <c r="BF33" s="25" t="str">
        <f t="shared" si="5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4"/>
        <v/>
      </c>
      <c r="BF34" s="25" t="str">
        <f t="shared" si="5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4"/>
        <v/>
      </c>
      <c r="BF35" s="25" t="str">
        <f t="shared" si="5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4"/>
        <v/>
      </c>
      <c r="BF36" s="25" t="str">
        <f t="shared" si="5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4"/>
        <v/>
      </c>
      <c r="BF37" s="25" t="str">
        <f t="shared" si="5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4"/>
        <v/>
      </c>
      <c r="BF38" s="25" t="str">
        <f t="shared" si="5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4"/>
        <v/>
      </c>
      <c r="BF39" s="25" t="str">
        <f t="shared" si="5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4"/>
        <v/>
      </c>
      <c r="BF40" s="25" t="str">
        <f t="shared" si="5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4"/>
        <v/>
      </c>
      <c r="BF41" s="25" t="str">
        <f t="shared" si="5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4"/>
        <v/>
      </c>
      <c r="BF42" s="25" t="str">
        <f t="shared" si="5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4"/>
        <v/>
      </c>
      <c r="BF43" s="25" t="str">
        <f t="shared" si="5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4"/>
        <v/>
      </c>
      <c r="BF44" s="25" t="str">
        <f t="shared" si="5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4"/>
        <v/>
      </c>
      <c r="BF45" s="25" t="str">
        <f t="shared" si="5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4"/>
        <v/>
      </c>
      <c r="BF46" s="25" t="str">
        <f t="shared" si="5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4"/>
        <v/>
      </c>
      <c r="BF47" s="25" t="str">
        <f t="shared" si="5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4"/>
        <v/>
      </c>
      <c r="BF48" s="25" t="str">
        <f t="shared" si="5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4"/>
        <v/>
      </c>
      <c r="BF49" s="25" t="str">
        <f t="shared" si="5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4"/>
        <v/>
      </c>
      <c r="BF50" s="25" t="str">
        <f t="shared" si="5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4"/>
        <v/>
      </c>
      <c r="BF51" s="25" t="str">
        <f t="shared" si="5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4"/>
        <v/>
      </c>
      <c r="BF52" s="25" t="str">
        <f t="shared" si="5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4"/>
        <v/>
      </c>
      <c r="BF53" s="25" t="str">
        <f t="shared" si="5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4"/>
        <v/>
      </c>
      <c r="BF54" s="25" t="str">
        <f t="shared" si="5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4"/>
        <v/>
      </c>
      <c r="BF55" s="25" t="str">
        <f t="shared" si="5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4"/>
        <v/>
      </c>
      <c r="BF56" s="25" t="str">
        <f t="shared" si="5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4"/>
        <v/>
      </c>
      <c r="BF57" s="25" t="str">
        <f t="shared" si="5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4"/>
        <v/>
      </c>
      <c r="BF58" s="25" t="str">
        <f t="shared" si="5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4"/>
        <v/>
      </c>
      <c r="BF59" s="25" t="str">
        <f t="shared" si="5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4"/>
        <v/>
      </c>
      <c r="BF60" s="25" t="str">
        <f t="shared" si="5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4"/>
        <v/>
      </c>
      <c r="BF61" s="25" t="str">
        <f t="shared" si="5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4"/>
        <v/>
      </c>
      <c r="BF62" s="25" t="str">
        <f t="shared" si="5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4"/>
        <v/>
      </c>
      <c r="BF63" s="25" t="str">
        <f t="shared" si="5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4"/>
        <v/>
      </c>
      <c r="BF64" s="25" t="str">
        <f t="shared" si="5"/>
        <v/>
      </c>
    </row>
  </sheetData>
  <protectedRanges>
    <protectedRange sqref="B7 G2:BD64" name="ช่วง1"/>
    <protectedRange sqref="B1:B2" name="ช่วง4"/>
  </protectedRanges>
  <mergeCells count="8">
    <mergeCell ref="A6:C6"/>
    <mergeCell ref="BE1:BE2"/>
    <mergeCell ref="BF1:BF4"/>
    <mergeCell ref="A1:A2"/>
    <mergeCell ref="B1:B2"/>
    <mergeCell ref="C1:C2"/>
    <mergeCell ref="B3:C3"/>
    <mergeCell ref="D1:E3"/>
  </mergeCells>
  <phoneticPr fontId="3" type="noConversion"/>
  <conditionalFormatting sqref="G5:BD64">
    <cfRule type="cellIs" dxfId="1409" priority="15" operator="equal">
      <formula>0</formula>
    </cfRule>
    <cfRule type="cellIs" dxfId="1408" priority="16" operator="equal">
      <formula>1</formula>
    </cfRule>
    <cfRule type="cellIs" dxfId="1407" priority="17" operator="equal">
      <formula>2</formula>
    </cfRule>
    <cfRule type="cellIs" dxfId="1406" priority="18" operator="equal">
      <formula>3</formula>
    </cfRule>
  </conditionalFormatting>
  <conditionalFormatting sqref="AT5:BD64">
    <cfRule type="containsBlanks" dxfId="1405" priority="14">
      <formula>LEN(TRIM(AT5))=0</formula>
    </cfRule>
  </conditionalFormatting>
  <conditionalFormatting sqref="BE5:BE64">
    <cfRule type="cellIs" dxfId="1404" priority="13" operator="equal">
      <formula>$BE$3</formula>
    </cfRule>
  </conditionalFormatting>
  <conditionalFormatting sqref="N5:BD64 G9:AM9">
    <cfRule type="containsBlanks" dxfId="1403" priority="12">
      <formula>LEN(TRIM(G5))=0</formula>
    </cfRule>
  </conditionalFormatting>
  <conditionalFormatting sqref="G5:M64 I5:N8 H12:AN12 P10:AN10 G9:AN9">
    <cfRule type="containsBlanks" dxfId="1402" priority="11">
      <formula>LEN(TRIM(G5))=0</formula>
    </cfRule>
  </conditionalFormatting>
  <conditionalFormatting sqref="G2:BD4">
    <cfRule type="notContainsBlanks" dxfId="1401" priority="10">
      <formula>LEN(TRIM(G2))&gt;0</formula>
    </cfRule>
  </conditionalFormatting>
  <conditionalFormatting sqref="BF5:BF64">
    <cfRule type="cellIs" dxfId="1400" priority="8" operator="equal">
      <formula>"ไม่ผ่าน"</formula>
    </cfRule>
    <cfRule type="cellIs" dxfId="1399" priority="9" operator="equal">
      <formula>"ผ่าน"</formula>
    </cfRule>
  </conditionalFormatting>
  <conditionalFormatting sqref="D1:E3">
    <cfRule type="cellIs" dxfId="1398" priority="6" operator="equal">
      <formula>"ไม่ต้องประเมินตัวชี้วัด"</formula>
    </cfRule>
    <cfRule type="cellIs" dxfId="1397" priority="7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86209EC-8AA0-4ABA-8C84-F1C56C502323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50CE8624-8B3F-4251-9341-5516463068AA}">
          <x14:formula1>
            <xm:f>รายการ!$K$2:$K$37</xm:f>
          </x14:formula1>
          <xm:sqref>B1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EA36-C5EC-4EDD-9216-265CBF0E3470}">
  <sheetPr codeName="Sheet23">
    <tabColor rgb="FFCC66FF"/>
  </sheetPr>
  <dimension ref="A1:BF64"/>
  <sheetViews>
    <sheetView zoomScaleNormal="100" workbookViewId="0">
      <pane xSplit="5" ySplit="4" topLeftCell="AE5" activePane="bottomRight" state="frozen"/>
      <selection pane="topRight" activeCell="D1" sqref="D1"/>
      <selection pane="bottomLeft" activeCell="A5" sqref="A5"/>
      <selection pane="bottomRight" activeCell="A6" sqref="A6:C9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 t="s">
        <v>559</v>
      </c>
      <c r="H2" s="9" t="s">
        <v>559</v>
      </c>
      <c r="I2" s="9" t="s">
        <v>559</v>
      </c>
      <c r="J2" s="9" t="s">
        <v>559</v>
      </c>
      <c r="K2" s="9" t="s">
        <v>559</v>
      </c>
      <c r="L2" s="9" t="s">
        <v>560</v>
      </c>
      <c r="M2" s="9" t="s">
        <v>560</v>
      </c>
      <c r="N2" s="9" t="s">
        <v>561</v>
      </c>
      <c r="O2" s="9" t="s">
        <v>561</v>
      </c>
      <c r="P2" s="9" t="s">
        <v>562</v>
      </c>
      <c r="Q2" s="9" t="s">
        <v>562</v>
      </c>
      <c r="R2" s="9" t="s">
        <v>563</v>
      </c>
      <c r="S2" s="9" t="s">
        <v>563</v>
      </c>
      <c r="T2" s="9" t="s">
        <v>563</v>
      </c>
      <c r="U2" s="9" t="s">
        <v>564</v>
      </c>
      <c r="V2" s="9" t="s">
        <v>564</v>
      </c>
      <c r="W2" s="9" t="s">
        <v>564</v>
      </c>
      <c r="X2" s="9" t="s">
        <v>565</v>
      </c>
      <c r="Y2" s="9" t="s">
        <v>565</v>
      </c>
      <c r="Z2" s="9" t="s">
        <v>565</v>
      </c>
      <c r="AA2" s="9" t="s">
        <v>566</v>
      </c>
      <c r="AB2" s="9" t="s">
        <v>566</v>
      </c>
      <c r="AC2" s="9" t="s">
        <v>567</v>
      </c>
      <c r="AD2" s="9" t="s">
        <v>568</v>
      </c>
      <c r="AE2" s="9" t="s">
        <v>569</v>
      </c>
      <c r="AF2" s="9" t="s">
        <v>569</v>
      </c>
      <c r="AG2" s="9" t="s">
        <v>570</v>
      </c>
      <c r="AH2" s="9" t="s">
        <v>571</v>
      </c>
      <c r="AI2" s="9" t="s">
        <v>571</v>
      </c>
      <c r="AJ2" s="9" t="s">
        <v>571</v>
      </c>
      <c r="AK2" s="9" t="s">
        <v>571</v>
      </c>
      <c r="AL2" s="9" t="s">
        <v>571</v>
      </c>
      <c r="AM2" s="9" t="s">
        <v>571</v>
      </c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IF(ตั้งค่าวิชาเรียน!$E6="","",ตั้งค่าวิชาเรียน!$E6 &amp; " : " &amp; ตั้งค่าวิชาเรียน!$F6)</f>
        <v/>
      </c>
      <c r="C3" s="703"/>
      <c r="D3" s="708"/>
      <c r="E3" s="709"/>
      <c r="F3" s="48" t="s">
        <v>113</v>
      </c>
      <c r="G3" s="9" t="s">
        <v>518</v>
      </c>
      <c r="H3" s="9" t="s">
        <v>523</v>
      </c>
      <c r="I3" s="9" t="s">
        <v>524</v>
      </c>
      <c r="J3" s="9" t="s">
        <v>522</v>
      </c>
      <c r="K3" s="9" t="s">
        <v>519</v>
      </c>
      <c r="L3" s="9" t="s">
        <v>523</v>
      </c>
      <c r="M3" s="9" t="s">
        <v>518</v>
      </c>
      <c r="N3" s="9" t="s">
        <v>523</v>
      </c>
      <c r="O3" s="9" t="s">
        <v>518</v>
      </c>
      <c r="P3" s="9" t="s">
        <v>523</v>
      </c>
      <c r="Q3" s="9" t="s">
        <v>518</v>
      </c>
      <c r="R3" s="9" t="s">
        <v>523</v>
      </c>
      <c r="S3" s="9" t="s">
        <v>518</v>
      </c>
      <c r="T3" s="9" t="s">
        <v>524</v>
      </c>
      <c r="U3" s="9" t="s">
        <v>524</v>
      </c>
      <c r="V3" s="9" t="s">
        <v>523</v>
      </c>
      <c r="W3" s="9" t="s">
        <v>518</v>
      </c>
      <c r="X3" s="9" t="s">
        <v>524</v>
      </c>
      <c r="Y3" s="9" t="s">
        <v>523</v>
      </c>
      <c r="Z3" s="9" t="s">
        <v>518</v>
      </c>
      <c r="AA3" s="9" t="s">
        <v>523</v>
      </c>
      <c r="AB3" s="9" t="s">
        <v>518</v>
      </c>
      <c r="AC3" s="9" t="s">
        <v>523</v>
      </c>
      <c r="AD3" s="9" t="s">
        <v>523</v>
      </c>
      <c r="AE3" s="9" t="s">
        <v>523</v>
      </c>
      <c r="AF3" s="9" t="s">
        <v>518</v>
      </c>
      <c r="AG3" s="9" t="s">
        <v>523</v>
      </c>
      <c r="AH3" s="9" t="s">
        <v>523</v>
      </c>
      <c r="AI3" s="9" t="s">
        <v>518</v>
      </c>
      <c r="AJ3" s="9" t="s">
        <v>524</v>
      </c>
      <c r="AK3" s="9" t="s">
        <v>522</v>
      </c>
      <c r="AL3" s="9" t="s">
        <v>519</v>
      </c>
      <c r="AM3" s="9" t="s">
        <v>520</v>
      </c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33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 t="s">
        <v>572</v>
      </c>
      <c r="H4" s="56" t="s">
        <v>573</v>
      </c>
      <c r="I4" s="56" t="s">
        <v>574</v>
      </c>
      <c r="J4" s="56" t="s">
        <v>575</v>
      </c>
      <c r="K4" s="56" t="s">
        <v>576</v>
      </c>
      <c r="L4" s="56" t="s">
        <v>577</v>
      </c>
      <c r="M4" s="56" t="s">
        <v>578</v>
      </c>
      <c r="N4" s="56" t="s">
        <v>579</v>
      </c>
      <c r="O4" s="56" t="s">
        <v>580</v>
      </c>
      <c r="P4" s="56" t="s">
        <v>581</v>
      </c>
      <c r="Q4" s="56" t="s">
        <v>582</v>
      </c>
      <c r="R4" s="56" t="s">
        <v>583</v>
      </c>
      <c r="S4" s="56" t="s">
        <v>584</v>
      </c>
      <c r="T4" s="56" t="s">
        <v>585</v>
      </c>
      <c r="U4" s="56" t="s">
        <v>586</v>
      </c>
      <c r="V4" s="56" t="s">
        <v>587</v>
      </c>
      <c r="W4" s="56" t="s">
        <v>588</v>
      </c>
      <c r="X4" s="56" t="s">
        <v>589</v>
      </c>
      <c r="Y4" s="56" t="s">
        <v>590</v>
      </c>
      <c r="Z4" s="56" t="s">
        <v>591</v>
      </c>
      <c r="AA4" s="56" t="s">
        <v>592</v>
      </c>
      <c r="AB4" s="56" t="s">
        <v>593</v>
      </c>
      <c r="AC4" s="56" t="s">
        <v>594</v>
      </c>
      <c r="AD4" s="56" t="s">
        <v>595</v>
      </c>
      <c r="AE4" s="56" t="s">
        <v>596</v>
      </c>
      <c r="AF4" s="56" t="s">
        <v>597</v>
      </c>
      <c r="AG4" s="56" t="s">
        <v>598</v>
      </c>
      <c r="AH4" s="56" t="s">
        <v>599</v>
      </c>
      <c r="AI4" s="56" t="s">
        <v>600</v>
      </c>
      <c r="AJ4" s="56" t="s">
        <v>601</v>
      </c>
      <c r="AK4" s="56" t="s">
        <v>602</v>
      </c>
      <c r="AL4" s="56" t="s">
        <v>603</v>
      </c>
      <c r="AM4" s="56" t="s">
        <v>604</v>
      </c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G2:BD64" name="ช่วง1"/>
    <protectedRange sqref="B1:B2" name="ช่วง4"/>
    <protectedRange sqref="B7" name="ช่วง1_2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396" priority="10" operator="equal">
      <formula>0</formula>
    </cfRule>
    <cfRule type="cellIs" dxfId="1395" priority="11" operator="equal">
      <formula>1</formula>
    </cfRule>
    <cfRule type="cellIs" dxfId="1394" priority="12" operator="equal">
      <formula>2</formula>
    </cfRule>
    <cfRule type="cellIs" dxfId="1393" priority="13" operator="equal">
      <formula>3</formula>
    </cfRule>
  </conditionalFormatting>
  <conditionalFormatting sqref="AT5:BD64">
    <cfRule type="containsBlanks" dxfId="1392" priority="9">
      <formula>LEN(TRIM(AT5))=0</formula>
    </cfRule>
  </conditionalFormatting>
  <conditionalFormatting sqref="BE5:BE64">
    <cfRule type="cellIs" dxfId="1391" priority="8" operator="equal">
      <formula>$BE$3</formula>
    </cfRule>
  </conditionalFormatting>
  <conditionalFormatting sqref="N5:BD64">
    <cfRule type="containsBlanks" dxfId="1390" priority="7">
      <formula>LEN(TRIM(N5))=0</formula>
    </cfRule>
  </conditionalFormatting>
  <conditionalFormatting sqref="G5:M64 N5:N13">
    <cfRule type="containsBlanks" dxfId="1389" priority="6">
      <formula>LEN(TRIM(G5))=0</formula>
    </cfRule>
  </conditionalFormatting>
  <conditionalFormatting sqref="G2:BD4">
    <cfRule type="notContainsBlanks" dxfId="1388" priority="5">
      <formula>LEN(TRIM(G2))&gt;0</formula>
    </cfRule>
  </conditionalFormatting>
  <conditionalFormatting sqref="BF5:BF64">
    <cfRule type="cellIs" dxfId="1387" priority="3" operator="equal">
      <formula>"ไม่ผ่าน"</formula>
    </cfRule>
    <cfRule type="cellIs" dxfId="1386" priority="4" operator="equal">
      <formula>"ผ่าน"</formula>
    </cfRule>
  </conditionalFormatting>
  <conditionalFormatting sqref="D1:E3">
    <cfRule type="cellIs" dxfId="1385" priority="1" operator="equal">
      <formula>"ไม่ต้องประเมินตัวชี้วัด"</formula>
    </cfRule>
    <cfRule type="cellIs" dxfId="1384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4806896-2BFD-41C0-B9A5-96A60244FEDB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9ACA73F5-C3DC-447F-873D-4DF2AD0B87CD}">
          <x14:formula1>
            <xm:f>รายการ!$K$2:$K$37</xm:f>
          </x14:formula1>
          <xm:sqref>B1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0347-F790-4750-ABA8-27D4C1EB7795}">
  <sheetPr codeName="Sheet24">
    <tabColor rgb="FFCC66FF"/>
  </sheetPr>
  <dimension ref="A1:BF64"/>
  <sheetViews>
    <sheetView zoomScaleNormal="100" workbookViewId="0">
      <pane xSplit="5" ySplit="4" topLeftCell="AA5" activePane="bottomRight" state="frozen"/>
      <selection pane="topRight" activeCell="D1" sqref="D1"/>
      <selection pane="bottomLeft" activeCell="A5" sqref="A5"/>
      <selection pane="bottomRight" activeCell="A6" sqref="A6:C8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 t="s">
        <v>605</v>
      </c>
      <c r="H2" s="9" t="s">
        <v>605</v>
      </c>
      <c r="I2" s="9" t="s">
        <v>605</v>
      </c>
      <c r="J2" s="9" t="s">
        <v>606</v>
      </c>
      <c r="K2" s="9" t="s">
        <v>606</v>
      </c>
      <c r="L2" s="9" t="s">
        <v>606</v>
      </c>
      <c r="M2" s="9" t="s">
        <v>607</v>
      </c>
      <c r="N2" s="9" t="s">
        <v>607</v>
      </c>
      <c r="O2" s="9" t="s">
        <v>607</v>
      </c>
      <c r="P2" s="9" t="s">
        <v>607</v>
      </c>
      <c r="Q2" s="9" t="s">
        <v>607</v>
      </c>
      <c r="R2" s="9" t="s">
        <v>608</v>
      </c>
      <c r="S2" s="9" t="s">
        <v>608</v>
      </c>
      <c r="T2" s="9" t="s">
        <v>608</v>
      </c>
      <c r="U2" s="9" t="s">
        <v>608</v>
      </c>
      <c r="V2" s="9" t="s">
        <v>608</v>
      </c>
      <c r="W2" s="9" t="s">
        <v>609</v>
      </c>
      <c r="X2" s="9" t="s">
        <v>609</v>
      </c>
      <c r="Y2" s="9" t="s">
        <v>609</v>
      </c>
      <c r="Z2" s="9" t="s">
        <v>610</v>
      </c>
      <c r="AA2" s="9" t="s">
        <v>610</v>
      </c>
      <c r="AB2" s="9" t="s">
        <v>610</v>
      </c>
      <c r="AC2" s="9" t="s">
        <v>610</v>
      </c>
      <c r="AD2" s="9" t="s">
        <v>610</v>
      </c>
      <c r="AE2" s="9" t="s">
        <v>611</v>
      </c>
      <c r="AF2" s="9" t="s">
        <v>611</v>
      </c>
      <c r="AG2" s="9" t="s">
        <v>611</v>
      </c>
      <c r="AH2" s="9" t="s">
        <v>612</v>
      </c>
      <c r="AI2" s="9" t="s">
        <v>613</v>
      </c>
      <c r="AJ2" s="9" t="s">
        <v>613</v>
      </c>
      <c r="AK2" s="9" t="s">
        <v>613</v>
      </c>
      <c r="AL2" s="9" t="s">
        <v>613</v>
      </c>
      <c r="AM2" s="9" t="s">
        <v>613</v>
      </c>
      <c r="AN2" s="9" t="s">
        <v>613</v>
      </c>
      <c r="AO2" s="9" t="s">
        <v>613</v>
      </c>
      <c r="AP2" s="9" t="s">
        <v>613</v>
      </c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IF(ตั้งค่าวิชาเรียน!$E7="","",ตั้งค่าวิชาเรียน!$E7 &amp; " : " &amp; ตั้งค่าวิชาเรียน!$F7)</f>
        <v/>
      </c>
      <c r="C3" s="703"/>
      <c r="D3" s="708"/>
      <c r="E3" s="709"/>
      <c r="F3" s="48" t="s">
        <v>113</v>
      </c>
      <c r="G3" s="9" t="s">
        <v>513</v>
      </c>
      <c r="H3" s="9" t="s">
        <v>518</v>
      </c>
      <c r="I3" s="9" t="s">
        <v>524</v>
      </c>
      <c r="J3" s="9" t="s">
        <v>513</v>
      </c>
      <c r="K3" s="9" t="s">
        <v>518</v>
      </c>
      <c r="L3" s="9" t="s">
        <v>524</v>
      </c>
      <c r="M3" s="9" t="s">
        <v>513</v>
      </c>
      <c r="N3" s="9" t="s">
        <v>518</v>
      </c>
      <c r="O3" s="9" t="s">
        <v>524</v>
      </c>
      <c r="P3" s="9" t="s">
        <v>522</v>
      </c>
      <c r="Q3" s="9" t="s">
        <v>519</v>
      </c>
      <c r="R3" s="9" t="s">
        <v>513</v>
      </c>
      <c r="S3" s="9" t="s">
        <v>518</v>
      </c>
      <c r="T3" s="9" t="s">
        <v>524</v>
      </c>
      <c r="U3" s="9" t="s">
        <v>522</v>
      </c>
      <c r="V3" s="9" t="s">
        <v>519</v>
      </c>
      <c r="W3" s="9" t="s">
        <v>513</v>
      </c>
      <c r="X3" s="9" t="s">
        <v>518</v>
      </c>
      <c r="Y3" s="9" t="s">
        <v>524</v>
      </c>
      <c r="Z3" s="9" t="s">
        <v>513</v>
      </c>
      <c r="AA3" s="9" t="s">
        <v>518</v>
      </c>
      <c r="AB3" s="9" t="s">
        <v>524</v>
      </c>
      <c r="AC3" s="9" t="s">
        <v>522</v>
      </c>
      <c r="AD3" s="9" t="s">
        <v>519</v>
      </c>
      <c r="AE3" s="9" t="s">
        <v>513</v>
      </c>
      <c r="AF3" s="9" t="s">
        <v>518</v>
      </c>
      <c r="AG3" s="9" t="s">
        <v>524</v>
      </c>
      <c r="AH3" s="9" t="s">
        <v>513</v>
      </c>
      <c r="AI3" s="9" t="s">
        <v>513</v>
      </c>
      <c r="AJ3" s="9" t="s">
        <v>518</v>
      </c>
      <c r="AK3" s="9" t="s">
        <v>524</v>
      </c>
      <c r="AL3" s="9" t="s">
        <v>522</v>
      </c>
      <c r="AM3" s="9" t="s">
        <v>519</v>
      </c>
      <c r="AN3" s="9" t="s">
        <v>520</v>
      </c>
      <c r="AO3" s="9" t="s">
        <v>516</v>
      </c>
      <c r="AP3" s="9" t="s">
        <v>517</v>
      </c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36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 t="s">
        <v>614</v>
      </c>
      <c r="H4" s="56" t="s">
        <v>615</v>
      </c>
      <c r="I4" s="56" t="s">
        <v>616</v>
      </c>
      <c r="J4" s="56" t="s">
        <v>617</v>
      </c>
      <c r="K4" s="56" t="s">
        <v>618</v>
      </c>
      <c r="L4" s="56" t="s">
        <v>619</v>
      </c>
      <c r="M4" s="56" t="s">
        <v>620</v>
      </c>
      <c r="N4" s="56" t="s">
        <v>621</v>
      </c>
      <c r="O4" s="56" t="s">
        <v>622</v>
      </c>
      <c r="P4" s="56" t="s">
        <v>623</v>
      </c>
      <c r="Q4" s="56" t="s">
        <v>624</v>
      </c>
      <c r="R4" s="56" t="s">
        <v>625</v>
      </c>
      <c r="S4" s="56" t="s">
        <v>626</v>
      </c>
      <c r="T4" s="56" t="s">
        <v>627</v>
      </c>
      <c r="U4" s="56" t="s">
        <v>628</v>
      </c>
      <c r="V4" s="56" t="s">
        <v>629</v>
      </c>
      <c r="W4" s="56" t="s">
        <v>630</v>
      </c>
      <c r="X4" s="56" t="s">
        <v>631</v>
      </c>
      <c r="Y4" s="56" t="s">
        <v>632</v>
      </c>
      <c r="Z4" s="56" t="s">
        <v>633</v>
      </c>
      <c r="AA4" s="56" t="s">
        <v>634</v>
      </c>
      <c r="AB4" s="56" t="s">
        <v>635</v>
      </c>
      <c r="AC4" s="56" t="s">
        <v>636</v>
      </c>
      <c r="AD4" s="56" t="s">
        <v>637</v>
      </c>
      <c r="AE4" s="56" t="s">
        <v>638</v>
      </c>
      <c r="AF4" s="56" t="s">
        <v>639</v>
      </c>
      <c r="AG4" s="56" t="s">
        <v>640</v>
      </c>
      <c r="AH4" s="56" t="s">
        <v>641</v>
      </c>
      <c r="AI4" s="56" t="s">
        <v>642</v>
      </c>
      <c r="AJ4" s="56" t="s">
        <v>643</v>
      </c>
      <c r="AK4" s="56" t="s">
        <v>644</v>
      </c>
      <c r="AL4" s="56" t="s">
        <v>645</v>
      </c>
      <c r="AM4" s="56" t="s">
        <v>646</v>
      </c>
      <c r="AN4" s="56" t="s">
        <v>647</v>
      </c>
      <c r="AO4" s="56" t="s">
        <v>648</v>
      </c>
      <c r="AP4" s="56" t="s">
        <v>649</v>
      </c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G2:BD64" name="ช่วง1"/>
    <protectedRange sqref="B1:B2" name="ช่วง4"/>
    <protectedRange sqref="B7" name="ช่วง1_2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383" priority="10" operator="equal">
      <formula>0</formula>
    </cfRule>
    <cfRule type="cellIs" dxfId="1382" priority="11" operator="equal">
      <formula>1</formula>
    </cfRule>
    <cfRule type="cellIs" dxfId="1381" priority="12" operator="equal">
      <formula>2</formula>
    </cfRule>
    <cfRule type="cellIs" dxfId="1380" priority="13" operator="equal">
      <formula>3</formula>
    </cfRule>
  </conditionalFormatting>
  <conditionalFormatting sqref="AT5:BD64">
    <cfRule type="containsBlanks" dxfId="1379" priority="9">
      <formula>LEN(TRIM(AT5))=0</formula>
    </cfRule>
  </conditionalFormatting>
  <conditionalFormatting sqref="BE5:BE64">
    <cfRule type="cellIs" dxfId="1378" priority="8" operator="equal">
      <formula>$BE$3</formula>
    </cfRule>
  </conditionalFormatting>
  <conditionalFormatting sqref="I5:AO5 N5:BD64">
    <cfRule type="containsBlanks" dxfId="1377" priority="7">
      <formula>LEN(TRIM(I5))=0</formula>
    </cfRule>
  </conditionalFormatting>
  <conditionalFormatting sqref="N5:N8 G5:M64 I6:AP13">
    <cfRule type="containsBlanks" dxfId="1376" priority="6">
      <formula>LEN(TRIM(G5))=0</formula>
    </cfRule>
  </conditionalFormatting>
  <conditionalFormatting sqref="G2:BD4">
    <cfRule type="notContainsBlanks" dxfId="1375" priority="5">
      <formula>LEN(TRIM(G2))&gt;0</formula>
    </cfRule>
  </conditionalFormatting>
  <conditionalFormatting sqref="BF5:BF64">
    <cfRule type="cellIs" dxfId="1374" priority="3" operator="equal">
      <formula>"ไม่ผ่าน"</formula>
    </cfRule>
    <cfRule type="cellIs" dxfId="1373" priority="4" operator="equal">
      <formula>"ผ่าน"</formula>
    </cfRule>
  </conditionalFormatting>
  <conditionalFormatting sqref="D1:E3">
    <cfRule type="cellIs" dxfId="1372" priority="1" operator="equal">
      <formula>"ไม่ต้องประเมินตัวชี้วัด"</formula>
    </cfRule>
    <cfRule type="cellIs" dxfId="1371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F00DA56-9CFC-4906-A8FE-02C4AB901A6E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0A4AA314-611D-4D17-99FC-1AC9AB0CA017}">
          <x14:formula1>
            <xm:f>รายการ!$K$2:$K$37</xm:f>
          </x14:formula1>
          <xm:sqref>B1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F9671-F2C4-42D4-A131-CAB64D625862}">
  <sheetPr codeName="Sheet25">
    <tabColor rgb="FFCC66FF"/>
  </sheetPr>
  <dimension ref="A1:BF64"/>
  <sheetViews>
    <sheetView zoomScaleNormal="100" workbookViewId="0">
      <pane xSplit="5" ySplit="4" topLeftCell="AA5" activePane="bottomRight" state="frozen"/>
      <selection pane="topRight" activeCell="D1" sqref="D1"/>
      <selection pane="bottomLeft" activeCell="A5" sqref="A5"/>
      <selection pane="bottomRight" activeCell="A6" sqref="A6:C8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 t="s">
        <v>650</v>
      </c>
      <c r="H2" s="9" t="s">
        <v>650</v>
      </c>
      <c r="I2" s="9" t="s">
        <v>650</v>
      </c>
      <c r="J2" s="9" t="s">
        <v>650</v>
      </c>
      <c r="K2" s="9" t="s">
        <v>650</v>
      </c>
      <c r="L2" s="9" t="s">
        <v>650</v>
      </c>
      <c r="M2" s="9" t="s">
        <v>650</v>
      </c>
      <c r="N2" s="9" t="s">
        <v>650</v>
      </c>
      <c r="O2" s="9" t="s">
        <v>650</v>
      </c>
      <c r="P2" s="9" t="s">
        <v>651</v>
      </c>
      <c r="Q2" s="9" t="s">
        <v>651</v>
      </c>
      <c r="R2" s="9" t="s">
        <v>651</v>
      </c>
      <c r="S2" s="9" t="s">
        <v>651</v>
      </c>
      <c r="T2" s="9" t="s">
        <v>652</v>
      </c>
      <c r="U2" s="9" t="s">
        <v>652</v>
      </c>
      <c r="V2" s="9" t="s">
        <v>652</v>
      </c>
      <c r="W2" s="9" t="s">
        <v>652</v>
      </c>
      <c r="X2" s="9" t="s">
        <v>652</v>
      </c>
      <c r="Y2" s="9" t="s">
        <v>653</v>
      </c>
      <c r="Z2" s="9" t="s">
        <v>653</v>
      </c>
      <c r="AA2" s="9" t="s">
        <v>653</v>
      </c>
      <c r="AB2" s="9" t="s">
        <v>654</v>
      </c>
      <c r="AC2" s="9" t="s">
        <v>654</v>
      </c>
      <c r="AD2" s="9" t="s">
        <v>654</v>
      </c>
      <c r="AE2" s="9" t="s">
        <v>655</v>
      </c>
      <c r="AF2" s="9" t="s">
        <v>655</v>
      </c>
      <c r="AG2" s="9" t="s">
        <v>656</v>
      </c>
      <c r="AH2" s="9" t="s">
        <v>656</v>
      </c>
      <c r="AI2" s="9" t="s">
        <v>657</v>
      </c>
      <c r="AJ2" s="9" t="s">
        <v>657</v>
      </c>
      <c r="AK2" s="9" t="s">
        <v>657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IF(ตั้งค่าวิชาเรียน!$E8="","",ตั้งค่าวิชาเรียน!$E8 &amp; " : " &amp; ตั้งค่าวิชาเรียน!$F8)</f>
        <v/>
      </c>
      <c r="C3" s="703"/>
      <c r="D3" s="708"/>
      <c r="E3" s="709"/>
      <c r="F3" s="48" t="s">
        <v>113</v>
      </c>
      <c r="G3" s="9" t="s">
        <v>523</v>
      </c>
      <c r="H3" s="9" t="s">
        <v>518</v>
      </c>
      <c r="I3" s="9" t="s">
        <v>524</v>
      </c>
      <c r="J3" s="9" t="s">
        <v>522</v>
      </c>
      <c r="K3" s="9" t="s">
        <v>519</v>
      </c>
      <c r="L3" s="9" t="s">
        <v>520</v>
      </c>
      <c r="M3" s="9" t="s">
        <v>516</v>
      </c>
      <c r="N3" s="9" t="s">
        <v>517</v>
      </c>
      <c r="O3" s="9" t="s">
        <v>521</v>
      </c>
      <c r="P3" s="9" t="s">
        <v>523</v>
      </c>
      <c r="Q3" s="9" t="s">
        <v>518</v>
      </c>
      <c r="R3" s="9" t="s">
        <v>524</v>
      </c>
      <c r="S3" s="9" t="s">
        <v>522</v>
      </c>
      <c r="T3" s="9" t="s">
        <v>523</v>
      </c>
      <c r="U3" s="9" t="s">
        <v>518</v>
      </c>
      <c r="V3" s="9" t="s">
        <v>524</v>
      </c>
      <c r="W3" s="9" t="s">
        <v>522</v>
      </c>
      <c r="X3" s="9" t="s">
        <v>519</v>
      </c>
      <c r="Y3" s="9" t="s">
        <v>523</v>
      </c>
      <c r="Z3" s="9" t="s">
        <v>518</v>
      </c>
      <c r="AA3" s="9" t="s">
        <v>524</v>
      </c>
      <c r="AB3" s="9" t="s">
        <v>523</v>
      </c>
      <c r="AC3" s="9" t="s">
        <v>518</v>
      </c>
      <c r="AD3" s="9" t="s">
        <v>524</v>
      </c>
      <c r="AE3" s="9" t="s">
        <v>523</v>
      </c>
      <c r="AF3" s="9" t="s">
        <v>518</v>
      </c>
      <c r="AG3" s="9" t="s">
        <v>523</v>
      </c>
      <c r="AH3" s="9" t="s">
        <v>518</v>
      </c>
      <c r="AI3" s="9" t="s">
        <v>523</v>
      </c>
      <c r="AJ3" s="9" t="s">
        <v>518</v>
      </c>
      <c r="AK3" s="9" t="s">
        <v>524</v>
      </c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31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 t="s">
        <v>658</v>
      </c>
      <c r="H4" s="56" t="s">
        <v>659</v>
      </c>
      <c r="I4" s="56" t="s">
        <v>660</v>
      </c>
      <c r="J4" s="56" t="s">
        <v>661</v>
      </c>
      <c r="K4" s="56" t="s">
        <v>662</v>
      </c>
      <c r="L4" s="56" t="s">
        <v>663</v>
      </c>
      <c r="M4" s="56" t="s">
        <v>664</v>
      </c>
      <c r="N4" s="56" t="s">
        <v>665</v>
      </c>
      <c r="O4" s="56" t="s">
        <v>666</v>
      </c>
      <c r="P4" s="56" t="s">
        <v>667</v>
      </c>
      <c r="Q4" s="56" t="s">
        <v>668</v>
      </c>
      <c r="R4" s="56" t="s">
        <v>669</v>
      </c>
      <c r="S4" s="56" t="s">
        <v>670</v>
      </c>
      <c r="T4" s="56" t="s">
        <v>671</v>
      </c>
      <c r="U4" s="56" t="s">
        <v>672</v>
      </c>
      <c r="V4" s="56" t="s">
        <v>673</v>
      </c>
      <c r="W4" s="56" t="s">
        <v>674</v>
      </c>
      <c r="X4" s="56" t="s">
        <v>675</v>
      </c>
      <c r="Y4" s="56" t="s">
        <v>676</v>
      </c>
      <c r="Z4" s="56" t="s">
        <v>677</v>
      </c>
      <c r="AA4" s="56" t="s">
        <v>678</v>
      </c>
      <c r="AB4" s="56" t="s">
        <v>679</v>
      </c>
      <c r="AC4" s="56" t="s">
        <v>680</v>
      </c>
      <c r="AD4" s="56" t="s">
        <v>681</v>
      </c>
      <c r="AE4" s="56" t="s">
        <v>682</v>
      </c>
      <c r="AF4" s="56" t="s">
        <v>683</v>
      </c>
      <c r="AG4" s="56" t="s">
        <v>684</v>
      </c>
      <c r="AH4" s="56" t="s">
        <v>685</v>
      </c>
      <c r="AI4" s="56" t="s">
        <v>686</v>
      </c>
      <c r="AJ4" s="56" t="s">
        <v>687</v>
      </c>
      <c r="AK4" s="56" t="s">
        <v>688</v>
      </c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B1:B2" name="ช่วง4"/>
    <protectedRange sqref="B7" name="ช่วง1_2_1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370" priority="10" operator="equal">
      <formula>0</formula>
    </cfRule>
    <cfRule type="cellIs" dxfId="1369" priority="11" operator="equal">
      <formula>1</formula>
    </cfRule>
    <cfRule type="cellIs" dxfId="1368" priority="12" operator="equal">
      <formula>2</formula>
    </cfRule>
    <cfRule type="cellIs" dxfId="1367" priority="13" operator="equal">
      <formula>3</formula>
    </cfRule>
  </conditionalFormatting>
  <conditionalFormatting sqref="AT5:BD64">
    <cfRule type="containsBlanks" dxfId="1366" priority="9">
      <formula>LEN(TRIM(AT5))=0</formula>
    </cfRule>
  </conditionalFormatting>
  <conditionalFormatting sqref="BE5:BE64">
    <cfRule type="cellIs" dxfId="1365" priority="8" operator="equal">
      <formula>$BE$3</formula>
    </cfRule>
  </conditionalFormatting>
  <conditionalFormatting sqref="N5:BD64">
    <cfRule type="containsBlanks" dxfId="1364" priority="7">
      <formula>LEN(TRIM(N5))=0</formula>
    </cfRule>
  </conditionalFormatting>
  <conditionalFormatting sqref="G5:M64 H5:AK13">
    <cfRule type="containsBlanks" dxfId="1363" priority="6">
      <formula>LEN(TRIM(G5))=0</formula>
    </cfRule>
  </conditionalFormatting>
  <conditionalFormatting sqref="G2:BD4">
    <cfRule type="notContainsBlanks" dxfId="1362" priority="5">
      <formula>LEN(TRIM(G2))&gt;0</formula>
    </cfRule>
  </conditionalFormatting>
  <conditionalFormatting sqref="BF5:BF64">
    <cfRule type="cellIs" dxfId="1361" priority="3" operator="equal">
      <formula>"ไม่ผ่าน"</formula>
    </cfRule>
    <cfRule type="cellIs" dxfId="1360" priority="4" operator="equal">
      <formula>"ผ่าน"</formula>
    </cfRule>
  </conditionalFormatting>
  <conditionalFormatting sqref="D1:E3">
    <cfRule type="cellIs" dxfId="1359" priority="1" operator="equal">
      <formula>"ไม่ต้องประเมินตัวชี้วัด"</formula>
    </cfRule>
    <cfRule type="cellIs" dxfId="1358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BDD168E-D71D-4AE1-A49B-2E7D632D7976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82FA4F68-663A-4082-BC79-35985A49F25C}">
          <x14:formula1>
            <xm:f>รายการ!$K$2:$K$37</xm:f>
          </x14:formula1>
          <xm:sqref>B1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FE7BF-2484-4861-93E2-C3796BF5CB32}">
  <sheetPr codeName="Sheet26">
    <tabColor rgb="FFCC66FF"/>
  </sheetPr>
  <dimension ref="A1:BF64"/>
  <sheetViews>
    <sheetView zoomScaleNormal="10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A6" sqref="A6:C8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 t="s">
        <v>689</v>
      </c>
      <c r="H2" s="9" t="s">
        <v>689</v>
      </c>
      <c r="I2" s="9" t="s">
        <v>690</v>
      </c>
      <c r="J2" s="9" t="s">
        <v>690</v>
      </c>
      <c r="K2" s="9" t="s">
        <v>691</v>
      </c>
      <c r="L2" s="9" t="s">
        <v>691</v>
      </c>
      <c r="M2" s="9" t="s">
        <v>691</v>
      </c>
      <c r="N2" s="9" t="s">
        <v>691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IF(ตั้งค่าวิชาเรียน!$E9="","",ตั้งค่าวิชาเรียน!$E9 &amp; " : " &amp; ตั้งค่าวิชาเรียน!$F9)</f>
        <v/>
      </c>
      <c r="C3" s="703"/>
      <c r="D3" s="708"/>
      <c r="E3" s="709"/>
      <c r="F3" s="48" t="s">
        <v>113</v>
      </c>
      <c r="G3" s="9" t="s">
        <v>523</v>
      </c>
      <c r="H3" s="9" t="s">
        <v>518</v>
      </c>
      <c r="I3" s="9" t="s">
        <v>523</v>
      </c>
      <c r="J3" s="9" t="s">
        <v>518</v>
      </c>
      <c r="K3" s="9" t="s">
        <v>523</v>
      </c>
      <c r="L3" s="9" t="s">
        <v>518</v>
      </c>
      <c r="M3" s="9" t="s">
        <v>524</v>
      </c>
      <c r="N3" s="9" t="s">
        <v>522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8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 t="s">
        <v>692</v>
      </c>
      <c r="H4" s="56" t="s">
        <v>693</v>
      </c>
      <c r="I4" s="56" t="s">
        <v>694</v>
      </c>
      <c r="J4" s="56" t="s">
        <v>695</v>
      </c>
      <c r="K4" s="56" t="s">
        <v>696</v>
      </c>
      <c r="L4" s="56" t="s">
        <v>697</v>
      </c>
      <c r="M4" s="56" t="s">
        <v>698</v>
      </c>
      <c r="N4" s="56" t="s">
        <v>699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G2:BD64" name="ช่วง1"/>
    <protectedRange sqref="B1:B2" name="ช่วง4"/>
    <protectedRange sqref="B7" name="ช่วง1_2_1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357" priority="10" operator="equal">
      <formula>0</formula>
    </cfRule>
    <cfRule type="cellIs" dxfId="1356" priority="11" operator="equal">
      <formula>1</formula>
    </cfRule>
    <cfRule type="cellIs" dxfId="1355" priority="12" operator="equal">
      <formula>2</formula>
    </cfRule>
    <cfRule type="cellIs" dxfId="1354" priority="13" operator="equal">
      <formula>3</formula>
    </cfRule>
  </conditionalFormatting>
  <conditionalFormatting sqref="AT5:BD64">
    <cfRule type="containsBlanks" dxfId="1353" priority="9">
      <formula>LEN(TRIM(AT5))=0</formula>
    </cfRule>
  </conditionalFormatting>
  <conditionalFormatting sqref="BE5:BE64">
    <cfRule type="cellIs" dxfId="1352" priority="8" operator="equal">
      <formula>$BE$3</formula>
    </cfRule>
  </conditionalFormatting>
  <conditionalFormatting sqref="N5:BD64">
    <cfRule type="containsBlanks" dxfId="1351" priority="7">
      <formula>LEN(TRIM(N5))=0</formula>
    </cfRule>
  </conditionalFormatting>
  <conditionalFormatting sqref="N5:N8 G5:M64 K13:N13">
    <cfRule type="containsBlanks" dxfId="1350" priority="6">
      <formula>LEN(TRIM(G5))=0</formula>
    </cfRule>
  </conditionalFormatting>
  <conditionalFormatting sqref="G2:BD4">
    <cfRule type="notContainsBlanks" dxfId="1349" priority="5">
      <formula>LEN(TRIM(G2))&gt;0</formula>
    </cfRule>
  </conditionalFormatting>
  <conditionalFormatting sqref="BF5:BF64">
    <cfRule type="cellIs" dxfId="1348" priority="3" operator="equal">
      <formula>"ไม่ผ่าน"</formula>
    </cfRule>
    <cfRule type="cellIs" dxfId="1347" priority="4" operator="equal">
      <formula>"ผ่าน"</formula>
    </cfRule>
  </conditionalFormatting>
  <conditionalFormatting sqref="D1:E3">
    <cfRule type="cellIs" dxfId="1346" priority="1" operator="equal">
      <formula>"ไม่ต้องประเมินตัวชี้วัด"</formula>
    </cfRule>
    <cfRule type="cellIs" dxfId="1345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84A59E3-A3AE-42FC-B783-5E41F6EF5F66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FC8D68B4-B4F3-44D2-BF03-2959A15CAFA5}">
          <x14:formula1>
            <xm:f>รายการ!$K$2:$K$37</xm:f>
          </x14:formula1>
          <xm:sqref>B1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8F3A-960F-4CA0-AD30-786933CAA1DE}">
  <sheetPr codeName="Sheet3">
    <tabColor rgb="FFFFC000"/>
  </sheetPr>
  <dimension ref="A1:K19"/>
  <sheetViews>
    <sheetView workbookViewId="0">
      <selection activeCell="J16" sqref="J16"/>
    </sheetView>
  </sheetViews>
  <sheetFormatPr defaultColWidth="5.625" defaultRowHeight="18.75" x14ac:dyDescent="0.3"/>
  <cols>
    <col min="1" max="1" width="12.375" style="1" customWidth="1"/>
    <col min="2" max="2" width="19" style="1" customWidth="1"/>
    <col min="3" max="3" width="9.75" style="1" customWidth="1"/>
    <col min="4" max="4" width="7.375" style="1" customWidth="1"/>
    <col min="5" max="5" width="10.625" style="1" customWidth="1"/>
    <col min="6" max="6" width="27.375" style="1" customWidth="1"/>
    <col min="7" max="8" width="10.625" style="1" customWidth="1"/>
    <col min="9" max="9" width="13" style="1" customWidth="1"/>
    <col min="10" max="10" width="24.75" style="1" customWidth="1"/>
    <col min="11" max="11" width="24.25" style="1" customWidth="1"/>
    <col min="12" max="16384" width="5.625" style="1"/>
  </cols>
  <sheetData>
    <row r="1" spans="1:11" ht="23.25" x14ac:dyDescent="0.3">
      <c r="A1" s="469" t="s">
        <v>179</v>
      </c>
      <c r="B1" s="465" t="s">
        <v>504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529" t="s">
        <v>212</v>
      </c>
      <c r="E1" s="530"/>
      <c r="F1" s="530"/>
      <c r="G1" s="530"/>
      <c r="H1" s="530"/>
      <c r="I1" s="530"/>
      <c r="J1" s="530"/>
      <c r="K1" s="530"/>
    </row>
    <row r="2" spans="1:11" x14ac:dyDescent="0.3">
      <c r="A2" s="111"/>
      <c r="B2" s="111"/>
      <c r="C2" s="111"/>
      <c r="D2" s="531"/>
      <c r="E2" s="532"/>
      <c r="F2" s="532"/>
      <c r="G2" s="532"/>
      <c r="H2" s="532"/>
      <c r="I2" s="532"/>
      <c r="J2" s="532"/>
      <c r="K2" s="532"/>
    </row>
    <row r="3" spans="1:11" x14ac:dyDescent="0.3">
      <c r="A3" s="111"/>
      <c r="B3" s="111"/>
      <c r="C3" s="111"/>
      <c r="D3" s="533" t="s">
        <v>213</v>
      </c>
      <c r="E3" s="534" t="s">
        <v>144</v>
      </c>
      <c r="F3" s="534" t="s">
        <v>184</v>
      </c>
      <c r="G3" s="534" t="s">
        <v>146</v>
      </c>
      <c r="H3" s="535" t="s">
        <v>147</v>
      </c>
      <c r="I3" s="534" t="s">
        <v>185</v>
      </c>
      <c r="J3" s="536" t="s">
        <v>143</v>
      </c>
      <c r="K3" s="537" t="s">
        <v>148</v>
      </c>
    </row>
    <row r="4" spans="1:11" x14ac:dyDescent="0.3">
      <c r="A4" s="111"/>
      <c r="B4" s="111"/>
      <c r="C4" s="111"/>
      <c r="D4" s="533"/>
      <c r="E4" s="534"/>
      <c r="F4" s="534"/>
      <c r="G4" s="534"/>
      <c r="H4" s="535"/>
      <c r="I4" s="534"/>
      <c r="J4" s="536"/>
      <c r="K4" s="537"/>
    </row>
    <row r="5" spans="1:11" x14ac:dyDescent="0.3">
      <c r="A5" s="111"/>
      <c r="B5" s="111"/>
      <c r="C5" s="111"/>
      <c r="D5" s="145">
        <v>1</v>
      </c>
      <c r="E5" s="133"/>
      <c r="F5" s="146"/>
      <c r="G5" s="133"/>
      <c r="H5" s="147" t="str">
        <f>IF(E5="","",G5/40)</f>
        <v/>
      </c>
      <c r="I5" s="133"/>
      <c r="J5" s="133"/>
      <c r="K5" s="148"/>
    </row>
    <row r="6" spans="1:11" x14ac:dyDescent="0.3">
      <c r="A6" s="111"/>
      <c r="B6" s="111"/>
      <c r="C6" s="111"/>
      <c r="D6" s="145">
        <v>2</v>
      </c>
      <c r="E6" s="133"/>
      <c r="F6" s="146"/>
      <c r="G6" s="133"/>
      <c r="H6" s="147" t="str">
        <f t="shared" ref="H6:H19" si="0">IF(E6="","",G6/40)</f>
        <v/>
      </c>
      <c r="I6" s="133"/>
      <c r="J6" s="133"/>
      <c r="K6" s="148"/>
    </row>
    <row r="7" spans="1:11" x14ac:dyDescent="0.3">
      <c r="A7" s="111"/>
      <c r="B7" s="111"/>
      <c r="C7" s="111"/>
      <c r="D7" s="145">
        <v>3</v>
      </c>
      <c r="E7" s="133"/>
      <c r="F7" s="146"/>
      <c r="G7" s="133"/>
      <c r="H7" s="147" t="str">
        <f t="shared" si="0"/>
        <v/>
      </c>
      <c r="I7" s="133"/>
      <c r="J7" s="133"/>
      <c r="K7" s="148"/>
    </row>
    <row r="8" spans="1:11" x14ac:dyDescent="0.3">
      <c r="A8" s="111"/>
      <c r="B8" s="111"/>
      <c r="C8" s="111"/>
      <c r="D8" s="145">
        <v>4</v>
      </c>
      <c r="E8" s="133"/>
      <c r="F8" s="146"/>
      <c r="G8" s="133"/>
      <c r="H8" s="147" t="str">
        <f t="shared" si="0"/>
        <v/>
      </c>
      <c r="I8" s="133"/>
      <c r="J8" s="133"/>
      <c r="K8" s="148"/>
    </row>
    <row r="9" spans="1:11" x14ac:dyDescent="0.3">
      <c r="A9" s="111"/>
      <c r="B9" s="111"/>
      <c r="C9" s="111"/>
      <c r="D9" s="145">
        <v>5</v>
      </c>
      <c r="E9" s="133"/>
      <c r="F9" s="146"/>
      <c r="G9" s="133"/>
      <c r="H9" s="147" t="str">
        <f t="shared" si="0"/>
        <v/>
      </c>
      <c r="I9" s="133"/>
      <c r="J9" s="133"/>
      <c r="K9" s="148"/>
    </row>
    <row r="10" spans="1:11" x14ac:dyDescent="0.3">
      <c r="A10" s="111"/>
      <c r="B10" s="111"/>
      <c r="C10" s="111"/>
      <c r="D10" s="145">
        <v>6</v>
      </c>
      <c r="E10" s="133"/>
      <c r="F10" s="146"/>
      <c r="G10" s="133"/>
      <c r="H10" s="147" t="str">
        <f t="shared" si="0"/>
        <v/>
      </c>
      <c r="I10" s="133"/>
      <c r="J10" s="133"/>
      <c r="K10" s="148"/>
    </row>
    <row r="11" spans="1:11" x14ac:dyDescent="0.3">
      <c r="A11" s="111"/>
      <c r="B11" s="111"/>
      <c r="C11" s="111"/>
      <c r="D11" s="145">
        <v>7</v>
      </c>
      <c r="E11" s="133"/>
      <c r="F11" s="146"/>
      <c r="G11" s="133"/>
      <c r="H11" s="147" t="str">
        <f t="shared" si="0"/>
        <v/>
      </c>
      <c r="I11" s="133"/>
      <c r="J11" s="133"/>
      <c r="K11" s="148"/>
    </row>
    <row r="12" spans="1:11" x14ac:dyDescent="0.3">
      <c r="A12" s="111"/>
      <c r="B12" s="111"/>
      <c r="C12" s="111"/>
      <c r="D12" s="145">
        <v>8</v>
      </c>
      <c r="E12" s="133"/>
      <c r="F12" s="146"/>
      <c r="G12" s="133"/>
      <c r="H12" s="147" t="str">
        <f t="shared" si="0"/>
        <v/>
      </c>
      <c r="I12" s="133"/>
      <c r="J12" s="133"/>
      <c r="K12" s="148"/>
    </row>
    <row r="13" spans="1:11" x14ac:dyDescent="0.3">
      <c r="A13" s="111"/>
      <c r="B13" s="111"/>
      <c r="C13" s="111"/>
      <c r="D13" s="145">
        <v>9</v>
      </c>
      <c r="E13" s="133"/>
      <c r="F13" s="146"/>
      <c r="G13" s="133"/>
      <c r="H13" s="147" t="str">
        <f t="shared" si="0"/>
        <v/>
      </c>
      <c r="I13" s="133"/>
      <c r="J13" s="133"/>
      <c r="K13" s="148"/>
    </row>
    <row r="14" spans="1:11" x14ac:dyDescent="0.3">
      <c r="A14" s="111"/>
      <c r="B14" s="111"/>
      <c r="C14" s="111"/>
      <c r="D14" s="145">
        <v>10</v>
      </c>
      <c r="E14" s="505"/>
      <c r="F14" s="146"/>
      <c r="G14" s="505"/>
      <c r="H14" s="147" t="str">
        <f t="shared" si="0"/>
        <v/>
      </c>
      <c r="I14" s="505"/>
      <c r="J14" s="505"/>
      <c r="K14" s="148"/>
    </row>
    <row r="15" spans="1:11" x14ac:dyDescent="0.3">
      <c r="A15" s="111"/>
      <c r="B15" s="111"/>
      <c r="C15" s="111"/>
      <c r="D15" s="145">
        <v>11</v>
      </c>
      <c r="E15" s="133"/>
      <c r="F15" s="146"/>
      <c r="G15" s="133"/>
      <c r="H15" s="147" t="str">
        <f t="shared" si="0"/>
        <v/>
      </c>
      <c r="I15" s="133"/>
      <c r="J15" s="133"/>
      <c r="K15" s="148"/>
    </row>
    <row r="16" spans="1:11" x14ac:dyDescent="0.3">
      <c r="A16" s="111"/>
      <c r="B16" s="111"/>
      <c r="C16" s="111"/>
      <c r="D16" s="145">
        <v>12</v>
      </c>
      <c r="E16" s="133"/>
      <c r="F16" s="146"/>
      <c r="G16" s="133"/>
      <c r="H16" s="147" t="str">
        <f t="shared" si="0"/>
        <v/>
      </c>
      <c r="I16" s="133"/>
      <c r="J16" s="133"/>
      <c r="K16" s="148"/>
    </row>
    <row r="17" spans="1:11" x14ac:dyDescent="0.3">
      <c r="A17" s="111"/>
      <c r="B17" s="111"/>
      <c r="C17" s="111"/>
      <c r="D17" s="145">
        <v>13</v>
      </c>
      <c r="E17" s="133"/>
      <c r="F17" s="146"/>
      <c r="G17" s="133"/>
      <c r="H17" s="147" t="str">
        <f t="shared" si="0"/>
        <v/>
      </c>
      <c r="I17" s="133"/>
      <c r="J17" s="133"/>
      <c r="K17" s="148"/>
    </row>
    <row r="18" spans="1:11" x14ac:dyDescent="0.3">
      <c r="A18" s="111"/>
      <c r="B18" s="111"/>
      <c r="C18" s="111"/>
      <c r="D18" s="145">
        <v>14</v>
      </c>
      <c r="E18" s="133"/>
      <c r="F18" s="146"/>
      <c r="G18" s="133"/>
      <c r="H18" s="147" t="str">
        <f t="shared" si="0"/>
        <v/>
      </c>
      <c r="I18" s="133"/>
      <c r="J18" s="133"/>
      <c r="K18" s="148"/>
    </row>
    <row r="19" spans="1:11" x14ac:dyDescent="0.3">
      <c r="A19" s="111"/>
      <c r="B19" s="111"/>
      <c r="C19" s="111"/>
      <c r="D19" s="145">
        <v>15</v>
      </c>
      <c r="E19" s="133"/>
      <c r="F19" s="146"/>
      <c r="G19" s="133"/>
      <c r="H19" s="147" t="str">
        <f t="shared" si="0"/>
        <v/>
      </c>
      <c r="I19" s="133"/>
      <c r="J19" s="133"/>
      <c r="K19" s="133"/>
    </row>
  </sheetData>
  <protectedRanges>
    <protectedRange sqref="I5:K19" name="ช่วง2"/>
    <protectedRange sqref="E5:G19" name="ช่วง1"/>
    <protectedRange sqref="B1" name="ช่วง4"/>
  </protectedRanges>
  <mergeCells count="9">
    <mergeCell ref="D1:K2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234AD5C-193C-42DC-816C-5B8E149C10EC}">
          <x14:formula1>
            <xm:f>รายการ!$C$2:$C$3</xm:f>
          </x14:formula1>
          <xm:sqref>I5:I19</xm:sqref>
        </x14:dataValidation>
        <x14:dataValidation type="list" allowBlank="1" showInputMessage="1" showErrorMessage="1" xr:uid="{3968887D-B4CE-4415-89BA-68E9DB8B4C92}">
          <x14:formula1>
            <xm:f>รายการ!$K$2:$K$37</xm:f>
          </x14:formula1>
          <xm:sqref>B1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F48DC-F3EC-4A5F-BA9F-20E667AF63A0}">
  <sheetPr codeName="Sheet27">
    <tabColor rgb="FFCC66FF"/>
  </sheetPr>
  <dimension ref="A1:BF64"/>
  <sheetViews>
    <sheetView zoomScaleNormal="10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A6" sqref="A6:C8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 t="s">
        <v>700</v>
      </c>
      <c r="H2" s="9" t="s">
        <v>700</v>
      </c>
      <c r="I2" s="9" t="s">
        <v>701</v>
      </c>
      <c r="J2" s="9" t="s">
        <v>701</v>
      </c>
      <c r="K2" s="9" t="s">
        <v>702</v>
      </c>
      <c r="L2" s="9" t="s">
        <v>702</v>
      </c>
      <c r="M2" s="9" t="s">
        <v>702</v>
      </c>
      <c r="N2" s="9" t="s">
        <v>702</v>
      </c>
      <c r="O2" s="9" t="s">
        <v>702</v>
      </c>
      <c r="P2" s="9" t="s">
        <v>703</v>
      </c>
      <c r="Q2" s="9" t="s">
        <v>703</v>
      </c>
      <c r="R2" s="9" t="s">
        <v>703</v>
      </c>
      <c r="S2" s="9" t="s">
        <v>703</v>
      </c>
      <c r="T2" s="9" t="s">
        <v>703</v>
      </c>
      <c r="U2" s="9" t="s">
        <v>703</v>
      </c>
      <c r="V2" s="9" t="s">
        <v>704</v>
      </c>
      <c r="W2" s="9" t="s">
        <v>704</v>
      </c>
      <c r="X2" s="9" t="s">
        <v>704</v>
      </c>
      <c r="Y2" s="9" t="s">
        <v>704</v>
      </c>
      <c r="Z2" s="9" t="s">
        <v>705</v>
      </c>
      <c r="AA2" s="9" t="s">
        <v>705</v>
      </c>
      <c r="AB2" s="9" t="s">
        <v>705</v>
      </c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IF(ตั้งค่าวิชาเรียน!$E10="","",ตั้งค่าวิชาเรียน!$E10 &amp; " : " &amp; ตั้งค่าวิชาเรียน!$F10)</f>
        <v/>
      </c>
      <c r="C3" s="703"/>
      <c r="D3" s="708"/>
      <c r="E3" s="709"/>
      <c r="F3" s="48" t="s">
        <v>113</v>
      </c>
      <c r="G3" s="9" t="s">
        <v>523</v>
      </c>
      <c r="H3" s="9" t="s">
        <v>518</v>
      </c>
      <c r="I3" s="9" t="s">
        <v>523</v>
      </c>
      <c r="J3" s="9" t="s">
        <v>518</v>
      </c>
      <c r="K3" s="9" t="s">
        <v>523</v>
      </c>
      <c r="L3" s="9" t="s">
        <v>518</v>
      </c>
      <c r="M3" s="9" t="s">
        <v>524</v>
      </c>
      <c r="N3" s="9" t="s">
        <v>522</v>
      </c>
      <c r="O3" s="9" t="s">
        <v>519</v>
      </c>
      <c r="P3" s="9" t="s">
        <v>523</v>
      </c>
      <c r="Q3" s="9" t="s">
        <v>518</v>
      </c>
      <c r="R3" s="9" t="s">
        <v>524</v>
      </c>
      <c r="S3" s="9" t="s">
        <v>522</v>
      </c>
      <c r="T3" s="9" t="s">
        <v>519</v>
      </c>
      <c r="U3" s="9" t="s">
        <v>520</v>
      </c>
      <c r="V3" s="9" t="s">
        <v>523</v>
      </c>
      <c r="W3" s="9" t="s">
        <v>518</v>
      </c>
      <c r="X3" s="9" t="s">
        <v>524</v>
      </c>
      <c r="Y3" s="9" t="s">
        <v>522</v>
      </c>
      <c r="Z3" s="9" t="s">
        <v>523</v>
      </c>
      <c r="AA3" s="9" t="s">
        <v>518</v>
      </c>
      <c r="AB3" s="9" t="s">
        <v>524</v>
      </c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22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 t="s">
        <v>706</v>
      </c>
      <c r="H4" s="56" t="s">
        <v>707</v>
      </c>
      <c r="I4" s="56" t="s">
        <v>708</v>
      </c>
      <c r="J4" s="56" t="s">
        <v>709</v>
      </c>
      <c r="K4" s="56" t="s">
        <v>710</v>
      </c>
      <c r="L4" s="56" t="s">
        <v>711</v>
      </c>
      <c r="M4" s="56" t="s">
        <v>712</v>
      </c>
      <c r="N4" s="56" t="s">
        <v>713</v>
      </c>
      <c r="O4" s="56" t="s">
        <v>714</v>
      </c>
      <c r="P4" s="56" t="s">
        <v>715</v>
      </c>
      <c r="Q4" s="56" t="s">
        <v>716</v>
      </c>
      <c r="R4" s="56" t="s">
        <v>717</v>
      </c>
      <c r="S4" s="56" t="s">
        <v>718</v>
      </c>
      <c r="T4" s="56" t="s">
        <v>719</v>
      </c>
      <c r="U4" s="56" t="s">
        <v>720</v>
      </c>
      <c r="V4" s="56" t="s">
        <v>721</v>
      </c>
      <c r="W4" s="56" t="s">
        <v>722</v>
      </c>
      <c r="X4" s="56" t="s">
        <v>723</v>
      </c>
      <c r="Y4" s="56" t="s">
        <v>724</v>
      </c>
      <c r="Z4" s="56" t="s">
        <v>725</v>
      </c>
      <c r="AA4" s="56" t="s">
        <v>726</v>
      </c>
      <c r="AB4" s="56" t="s">
        <v>727</v>
      </c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G2:BD64" name="ช่วง1"/>
    <protectedRange sqref="B1:B2" name="ช่วง4"/>
    <protectedRange sqref="B7" name="ช่วง1_2_1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344" priority="10" operator="equal">
      <formula>0</formula>
    </cfRule>
    <cfRule type="cellIs" dxfId="1343" priority="11" operator="equal">
      <formula>1</formula>
    </cfRule>
    <cfRule type="cellIs" dxfId="1342" priority="12" operator="equal">
      <formula>2</formula>
    </cfRule>
    <cfRule type="cellIs" dxfId="1341" priority="13" operator="equal">
      <formula>3</formula>
    </cfRule>
  </conditionalFormatting>
  <conditionalFormatting sqref="AT5:BD64">
    <cfRule type="containsBlanks" dxfId="1340" priority="9">
      <formula>LEN(TRIM(AT5))=0</formula>
    </cfRule>
  </conditionalFormatting>
  <conditionalFormatting sqref="BE5:BE64">
    <cfRule type="cellIs" dxfId="1339" priority="8" operator="equal">
      <formula>$BE$3</formula>
    </cfRule>
  </conditionalFormatting>
  <conditionalFormatting sqref="N5:BD64">
    <cfRule type="containsBlanks" dxfId="1338" priority="7">
      <formula>LEN(TRIM(N5))=0</formula>
    </cfRule>
  </conditionalFormatting>
  <conditionalFormatting sqref="G5:M64 N5:N8">
    <cfRule type="containsBlanks" dxfId="1337" priority="6">
      <formula>LEN(TRIM(G5))=0</formula>
    </cfRule>
  </conditionalFormatting>
  <conditionalFormatting sqref="G2:BD4">
    <cfRule type="notContainsBlanks" dxfId="1336" priority="5">
      <formula>LEN(TRIM(G2))&gt;0</formula>
    </cfRule>
  </conditionalFormatting>
  <conditionalFormatting sqref="BF5:BF64">
    <cfRule type="cellIs" dxfId="1335" priority="3" operator="equal">
      <formula>"ไม่ผ่าน"</formula>
    </cfRule>
    <cfRule type="cellIs" dxfId="1334" priority="4" operator="equal">
      <formula>"ผ่าน"</formula>
    </cfRule>
  </conditionalFormatting>
  <conditionalFormatting sqref="D1:E3">
    <cfRule type="cellIs" dxfId="1333" priority="1" operator="equal">
      <formula>"ไม่ต้องประเมินตัวชี้วัด"</formula>
    </cfRule>
    <cfRule type="cellIs" dxfId="1332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3E885FB-5A53-4465-8EE3-779749BE4FAF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0D590BA5-E5C0-4D21-A87B-4E45A71D6946}">
          <x14:formula1>
            <xm:f>รายการ!$K$2:$K$37</xm:f>
          </x14:formula1>
          <xm:sqref>B1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E75F-54E0-4AF6-BDB2-BB1E0E0262C2}">
  <sheetPr codeName="Sheet28">
    <tabColor rgb="FFCC66FF"/>
  </sheetPr>
  <dimension ref="A1:BF64"/>
  <sheetViews>
    <sheetView zoomScaleNormal="10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A6" sqref="A6:C8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 t="s">
        <v>728</v>
      </c>
      <c r="H2" s="9" t="s">
        <v>728</v>
      </c>
      <c r="I2" s="9" t="s">
        <v>728</v>
      </c>
      <c r="J2" s="9" t="s">
        <v>728</v>
      </c>
      <c r="K2" s="9" t="s">
        <v>728</v>
      </c>
      <c r="L2" s="9" t="s">
        <v>728</v>
      </c>
      <c r="M2" s="9" t="s">
        <v>728</v>
      </c>
      <c r="N2" s="9" t="s">
        <v>729</v>
      </c>
      <c r="O2" s="9" t="s">
        <v>729</v>
      </c>
      <c r="P2" s="9" t="s">
        <v>729</v>
      </c>
      <c r="Q2" s="9" t="s">
        <v>730</v>
      </c>
      <c r="R2" s="9" t="s">
        <v>730</v>
      </c>
      <c r="S2" s="9" t="s">
        <v>730</v>
      </c>
      <c r="T2" s="9" t="s">
        <v>730</v>
      </c>
      <c r="U2" s="9" t="s">
        <v>730</v>
      </c>
      <c r="V2" s="9" t="s">
        <v>730</v>
      </c>
      <c r="W2" s="9" t="s">
        <v>731</v>
      </c>
      <c r="X2" s="9" t="s">
        <v>731</v>
      </c>
      <c r="Y2" s="9" t="s">
        <v>731</v>
      </c>
      <c r="Z2" s="9" t="s">
        <v>732</v>
      </c>
      <c r="AA2" s="9" t="s">
        <v>732</v>
      </c>
      <c r="AB2" s="9" t="s">
        <v>732</v>
      </c>
      <c r="AC2" s="9" t="s">
        <v>732</v>
      </c>
      <c r="AD2" s="9" t="s">
        <v>732</v>
      </c>
      <c r="AE2" s="9" t="s">
        <v>732</v>
      </c>
      <c r="AF2" s="9" t="s">
        <v>733</v>
      </c>
      <c r="AG2" s="9" t="s">
        <v>733</v>
      </c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IF(ตั้งค่าวิชาเรียน!$E11="","",ตั้งค่าวิชาเรียน!$E11 &amp; " : " &amp; ตั้งค่าวิชาเรียน!$F11)</f>
        <v/>
      </c>
      <c r="C3" s="703"/>
      <c r="D3" s="708"/>
      <c r="E3" s="709"/>
      <c r="F3" s="48" t="s">
        <v>113</v>
      </c>
      <c r="G3" s="9" t="s">
        <v>523</v>
      </c>
      <c r="H3" s="9" t="s">
        <v>518</v>
      </c>
      <c r="I3" s="9" t="s">
        <v>524</v>
      </c>
      <c r="J3" s="9" t="s">
        <v>522</v>
      </c>
      <c r="K3" s="9" t="s">
        <v>519</v>
      </c>
      <c r="L3" s="9" t="s">
        <v>520</v>
      </c>
      <c r="M3" s="9" t="s">
        <v>516</v>
      </c>
      <c r="N3" s="9" t="s">
        <v>523</v>
      </c>
      <c r="O3" s="9" t="s">
        <v>518</v>
      </c>
      <c r="P3" s="9" t="s">
        <v>524</v>
      </c>
      <c r="Q3" s="9" t="s">
        <v>523</v>
      </c>
      <c r="R3" s="9" t="s">
        <v>518</v>
      </c>
      <c r="S3" s="9" t="s">
        <v>524</v>
      </c>
      <c r="T3" s="9" t="s">
        <v>522</v>
      </c>
      <c r="U3" s="9" t="s">
        <v>519</v>
      </c>
      <c r="V3" s="9" t="s">
        <v>520</v>
      </c>
      <c r="W3" s="9" t="s">
        <v>523</v>
      </c>
      <c r="X3" s="9" t="s">
        <v>518</v>
      </c>
      <c r="Y3" s="9" t="s">
        <v>524</v>
      </c>
      <c r="Z3" s="9" t="s">
        <v>523</v>
      </c>
      <c r="AA3" s="9" t="s">
        <v>518</v>
      </c>
      <c r="AB3" s="9" t="s">
        <v>524</v>
      </c>
      <c r="AC3" s="9" t="s">
        <v>522</v>
      </c>
      <c r="AD3" s="9" t="s">
        <v>519</v>
      </c>
      <c r="AE3" s="9" t="s">
        <v>520</v>
      </c>
      <c r="AF3" s="9" t="s">
        <v>523</v>
      </c>
      <c r="AG3" s="9" t="s">
        <v>518</v>
      </c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27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 t="s">
        <v>734</v>
      </c>
      <c r="H4" s="56" t="s">
        <v>735</v>
      </c>
      <c r="I4" s="56" t="s">
        <v>736</v>
      </c>
      <c r="J4" s="56" t="s">
        <v>737</v>
      </c>
      <c r="K4" s="56" t="s">
        <v>738</v>
      </c>
      <c r="L4" s="56" t="s">
        <v>739</v>
      </c>
      <c r="M4" s="56" t="s">
        <v>740</v>
      </c>
      <c r="N4" s="56" t="s">
        <v>741</v>
      </c>
      <c r="O4" s="56" t="s">
        <v>742</v>
      </c>
      <c r="P4" s="56" t="s">
        <v>743</v>
      </c>
      <c r="Q4" s="56" t="s">
        <v>744</v>
      </c>
      <c r="R4" s="56" t="s">
        <v>745</v>
      </c>
      <c r="S4" s="56" t="s">
        <v>746</v>
      </c>
      <c r="T4" s="56" t="s">
        <v>747</v>
      </c>
      <c r="U4" s="56" t="s">
        <v>748</v>
      </c>
      <c r="V4" s="56" t="s">
        <v>749</v>
      </c>
      <c r="W4" s="56" t="s">
        <v>750</v>
      </c>
      <c r="X4" s="56" t="s">
        <v>751</v>
      </c>
      <c r="Y4" s="56" t="s">
        <v>752</v>
      </c>
      <c r="Z4" s="56" t="s">
        <v>753</v>
      </c>
      <c r="AA4" s="56" t="s">
        <v>754</v>
      </c>
      <c r="AB4" s="56" t="s">
        <v>755</v>
      </c>
      <c r="AC4" s="56" t="s">
        <v>756</v>
      </c>
      <c r="AD4" s="56" t="s">
        <v>757</v>
      </c>
      <c r="AE4" s="56" t="s">
        <v>758</v>
      </c>
      <c r="AF4" s="56" t="s">
        <v>759</v>
      </c>
      <c r="AG4" s="56" t="s">
        <v>760</v>
      </c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G2:BD64" name="ช่วง1"/>
    <protectedRange sqref="B1:B2" name="ช่วง4"/>
    <protectedRange sqref="B7" name="ช่วง1_2_1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331" priority="10" operator="equal">
      <formula>0</formula>
    </cfRule>
    <cfRule type="cellIs" dxfId="1330" priority="11" operator="equal">
      <formula>1</formula>
    </cfRule>
    <cfRule type="cellIs" dxfId="1329" priority="12" operator="equal">
      <formula>2</formula>
    </cfRule>
    <cfRule type="cellIs" dxfId="1328" priority="13" operator="equal">
      <formula>3</formula>
    </cfRule>
  </conditionalFormatting>
  <conditionalFormatting sqref="AT5:BD64">
    <cfRule type="containsBlanks" dxfId="1327" priority="9">
      <formula>LEN(TRIM(AT5))=0</formula>
    </cfRule>
  </conditionalFormatting>
  <conditionalFormatting sqref="BE5:BE64">
    <cfRule type="cellIs" dxfId="1326" priority="8" operator="equal">
      <formula>$BE$3</formula>
    </cfRule>
  </conditionalFormatting>
  <conditionalFormatting sqref="N5:BD64">
    <cfRule type="containsBlanks" dxfId="1325" priority="7">
      <formula>LEN(TRIM(N5))=0</formula>
    </cfRule>
  </conditionalFormatting>
  <conditionalFormatting sqref="G5:M64 N5:N8">
    <cfRule type="containsBlanks" dxfId="1324" priority="6">
      <formula>LEN(TRIM(G5))=0</formula>
    </cfRule>
  </conditionalFormatting>
  <conditionalFormatting sqref="G2:BD4">
    <cfRule type="notContainsBlanks" dxfId="1323" priority="5">
      <formula>LEN(TRIM(G2))&gt;0</formula>
    </cfRule>
  </conditionalFormatting>
  <conditionalFormatting sqref="BF5:BF64">
    <cfRule type="cellIs" dxfId="1322" priority="3" operator="equal">
      <formula>"ไม่ผ่าน"</formula>
    </cfRule>
    <cfRule type="cellIs" dxfId="1321" priority="4" operator="equal">
      <formula>"ผ่าน"</formula>
    </cfRule>
  </conditionalFormatting>
  <conditionalFormatting sqref="D1:E3">
    <cfRule type="cellIs" dxfId="1320" priority="1" operator="equal">
      <formula>"ไม่ต้องประเมินตัวชี้วัด"</formula>
    </cfRule>
    <cfRule type="cellIs" dxfId="1319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F314D90-168E-4B60-961F-54417D004F16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D3A8FF94-5A2C-4FF6-B6C9-A6E81EF3B62D}">
          <x14:formula1>
            <xm:f>รายการ!$K$2:$K$37</xm:f>
          </x14:formula1>
          <xm:sqref>B1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AD4A2-344A-450E-9700-DA565A0D0569}">
  <sheetPr codeName="Sheet29">
    <tabColor rgb="FFCC66FF"/>
  </sheetPr>
  <dimension ref="A1:BF64"/>
  <sheetViews>
    <sheetView zoomScaleNormal="10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A6" sqref="A6:C8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 t="s">
        <v>761</v>
      </c>
      <c r="H2" s="9" t="s">
        <v>761</v>
      </c>
      <c r="I2" s="9" t="s">
        <v>761</v>
      </c>
      <c r="J2" s="9" t="s">
        <v>762</v>
      </c>
      <c r="K2" s="9" t="s">
        <v>762</v>
      </c>
      <c r="L2" s="9" t="s">
        <v>762</v>
      </c>
      <c r="M2" s="9" t="s">
        <v>763</v>
      </c>
      <c r="N2" s="9" t="s">
        <v>763</v>
      </c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IF(ตั้งค่าวิชาเรียน!$E12="","",ตั้งค่าวิชาเรียน!$E12 &amp; " : " &amp; ตั้งค่าวิชาเรียน!$F12)</f>
        <v/>
      </c>
      <c r="C3" s="703"/>
      <c r="D3" s="708"/>
      <c r="E3" s="709"/>
      <c r="F3" s="48" t="s">
        <v>113</v>
      </c>
      <c r="G3" s="9" t="s">
        <v>523</v>
      </c>
      <c r="H3" s="9" t="s">
        <v>518</v>
      </c>
      <c r="I3" s="9" t="s">
        <v>524</v>
      </c>
      <c r="J3" s="9" t="s">
        <v>523</v>
      </c>
      <c r="K3" s="9" t="s">
        <v>518</v>
      </c>
      <c r="L3" s="9" t="s">
        <v>524</v>
      </c>
      <c r="M3" s="9" t="s">
        <v>523</v>
      </c>
      <c r="N3" s="9" t="s">
        <v>518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8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 t="s">
        <v>764</v>
      </c>
      <c r="H4" s="56" t="s">
        <v>765</v>
      </c>
      <c r="I4" s="56" t="s">
        <v>766</v>
      </c>
      <c r="J4" s="56" t="s">
        <v>767</v>
      </c>
      <c r="K4" s="56" t="s">
        <v>768</v>
      </c>
      <c r="L4" s="56" t="s">
        <v>769</v>
      </c>
      <c r="M4" s="56" t="s">
        <v>770</v>
      </c>
      <c r="N4" s="56" t="s">
        <v>771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G2:BD64" name="ช่วง1"/>
    <protectedRange sqref="B1:B2" name="ช่วง4"/>
    <protectedRange sqref="B7" name="ช่วง1_2_1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318" priority="10" operator="equal">
      <formula>0</formula>
    </cfRule>
    <cfRule type="cellIs" dxfId="1317" priority="11" operator="equal">
      <formula>1</formula>
    </cfRule>
    <cfRule type="cellIs" dxfId="1316" priority="12" operator="equal">
      <formula>2</formula>
    </cfRule>
    <cfRule type="cellIs" dxfId="1315" priority="13" operator="equal">
      <formula>3</formula>
    </cfRule>
  </conditionalFormatting>
  <conditionalFormatting sqref="AT5:BD64">
    <cfRule type="containsBlanks" dxfId="1314" priority="9">
      <formula>LEN(TRIM(AT5))=0</formula>
    </cfRule>
  </conditionalFormatting>
  <conditionalFormatting sqref="BE5:BE64">
    <cfRule type="cellIs" dxfId="1313" priority="8" operator="equal">
      <formula>$BE$3</formula>
    </cfRule>
  </conditionalFormatting>
  <conditionalFormatting sqref="N5:BD64">
    <cfRule type="containsBlanks" dxfId="1312" priority="7">
      <formula>LEN(TRIM(N5))=0</formula>
    </cfRule>
  </conditionalFormatting>
  <conditionalFormatting sqref="G5:M64 I5:N13">
    <cfRule type="containsBlanks" dxfId="1311" priority="6">
      <formula>LEN(TRIM(G5))=0</formula>
    </cfRule>
  </conditionalFormatting>
  <conditionalFormatting sqref="G2:BD4">
    <cfRule type="notContainsBlanks" dxfId="1310" priority="5">
      <formula>LEN(TRIM(G2))&gt;0</formula>
    </cfRule>
  </conditionalFormatting>
  <conditionalFormatting sqref="BF5:BF64">
    <cfRule type="cellIs" dxfId="1309" priority="3" operator="equal">
      <formula>"ไม่ผ่าน"</formula>
    </cfRule>
    <cfRule type="cellIs" dxfId="1308" priority="4" operator="equal">
      <formula>"ผ่าน"</formula>
    </cfRule>
  </conditionalFormatting>
  <conditionalFormatting sqref="D1:E3">
    <cfRule type="cellIs" dxfId="1307" priority="1" operator="equal">
      <formula>"ไม่ต้องประเมินตัวชี้วัด"</formula>
    </cfRule>
    <cfRule type="cellIs" dxfId="1306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9934315-922C-4CA3-940C-9717C19D90E0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4B911023-E4CF-43AA-94C2-45EE9BFBBF90}">
          <x14:formula1>
            <xm:f>รายการ!$K$2:$K$37</xm:f>
          </x14:formula1>
          <xm:sqref>B1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FFDBB-E6E7-4D17-A037-CD284EC41EE0}">
  <sheetPr codeName="Sheet30">
    <tabColor rgb="FFCC66FF"/>
  </sheetPr>
  <dimension ref="A1:BF64"/>
  <sheetViews>
    <sheetView zoomScaleNormal="100" workbookViewId="0">
      <pane xSplit="5" ySplit="4" topLeftCell="T5" activePane="bottomRight" state="frozen"/>
      <selection pane="topRight" activeCell="D1" sqref="D1"/>
      <selection pane="bottomLeft" activeCell="A5" sqref="A5"/>
      <selection pane="bottomRight" activeCell="A6" sqref="A6:C8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 t="s">
        <v>772</v>
      </c>
      <c r="H2" s="9" t="s">
        <v>772</v>
      </c>
      <c r="I2" s="9" t="s">
        <v>772</v>
      </c>
      <c r="J2" s="9" t="s">
        <v>772</v>
      </c>
      <c r="K2" s="9" t="s">
        <v>772</v>
      </c>
      <c r="L2" s="9" t="s">
        <v>773</v>
      </c>
      <c r="M2" s="9" t="s">
        <v>773</v>
      </c>
      <c r="N2" s="9" t="s">
        <v>773</v>
      </c>
      <c r="O2" s="9" t="s">
        <v>773</v>
      </c>
      <c r="P2" s="9" t="s">
        <v>773</v>
      </c>
      <c r="Q2" s="9" t="s">
        <v>774</v>
      </c>
      <c r="R2" s="9" t="s">
        <v>774</v>
      </c>
      <c r="S2" s="9" t="s">
        <v>774</v>
      </c>
      <c r="T2" s="9" t="s">
        <v>775</v>
      </c>
      <c r="U2" s="9" t="s">
        <v>775</v>
      </c>
      <c r="V2" s="9" t="s">
        <v>775</v>
      </c>
      <c r="W2" s="9" t="s">
        <v>776</v>
      </c>
      <c r="X2" s="9" t="s">
        <v>776</v>
      </c>
      <c r="Y2" s="9" t="s">
        <v>777</v>
      </c>
      <c r="Z2" s="9" t="s">
        <v>778</v>
      </c>
      <c r="AA2" s="9" t="s">
        <v>779</v>
      </c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IF(ตั้งค่าวิชาเรียน!$E13="","",ตั้งค่าวิชาเรียน!$E13 &amp; " : " &amp; ตั้งค่าวิชาเรียน!$F13)</f>
        <v/>
      </c>
      <c r="C3" s="703"/>
      <c r="D3" s="708"/>
      <c r="E3" s="709"/>
      <c r="F3" s="48" t="s">
        <v>113</v>
      </c>
      <c r="G3" s="9" t="s">
        <v>523</v>
      </c>
      <c r="H3" s="9" t="s">
        <v>518</v>
      </c>
      <c r="I3" s="9" t="s">
        <v>524</v>
      </c>
      <c r="J3" s="9" t="s">
        <v>522</v>
      </c>
      <c r="K3" s="9" t="s">
        <v>519</v>
      </c>
      <c r="L3" s="9" t="s">
        <v>523</v>
      </c>
      <c r="M3" s="9" t="s">
        <v>518</v>
      </c>
      <c r="N3" s="9" t="s">
        <v>524</v>
      </c>
      <c r="O3" s="9" t="s">
        <v>522</v>
      </c>
      <c r="P3" s="9" t="s">
        <v>519</v>
      </c>
      <c r="Q3" s="9" t="s">
        <v>523</v>
      </c>
      <c r="R3" s="9" t="s">
        <v>518</v>
      </c>
      <c r="S3" s="9" t="s">
        <v>524</v>
      </c>
      <c r="T3" s="9" t="s">
        <v>523</v>
      </c>
      <c r="U3" s="9" t="s">
        <v>518</v>
      </c>
      <c r="V3" s="9" t="s">
        <v>524</v>
      </c>
      <c r="W3" s="9" t="s">
        <v>523</v>
      </c>
      <c r="X3" s="9" t="s">
        <v>518</v>
      </c>
      <c r="Y3" s="9" t="s">
        <v>523</v>
      </c>
      <c r="Z3" s="9" t="s">
        <v>523</v>
      </c>
      <c r="AA3" s="9" t="s">
        <v>523</v>
      </c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21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 t="s">
        <v>780</v>
      </c>
      <c r="H4" s="56" t="s">
        <v>781</v>
      </c>
      <c r="I4" s="56" t="s">
        <v>782</v>
      </c>
      <c r="J4" s="56" t="s">
        <v>783</v>
      </c>
      <c r="K4" s="56" t="s">
        <v>784</v>
      </c>
      <c r="L4" s="56" t="s">
        <v>785</v>
      </c>
      <c r="M4" s="56" t="s">
        <v>786</v>
      </c>
      <c r="N4" s="56" t="s">
        <v>787</v>
      </c>
      <c r="O4" s="56" t="s">
        <v>788</v>
      </c>
      <c r="P4" s="56" t="s">
        <v>789</v>
      </c>
      <c r="Q4" s="56" t="s">
        <v>790</v>
      </c>
      <c r="R4" s="56" t="s">
        <v>791</v>
      </c>
      <c r="S4" s="56" t="s">
        <v>792</v>
      </c>
      <c r="T4" s="56" t="s">
        <v>793</v>
      </c>
      <c r="U4" s="56" t="s">
        <v>794</v>
      </c>
      <c r="V4" s="56" t="s">
        <v>795</v>
      </c>
      <c r="W4" s="56" t="s">
        <v>796</v>
      </c>
      <c r="X4" s="56" t="s">
        <v>797</v>
      </c>
      <c r="Y4" s="56" t="s">
        <v>798</v>
      </c>
      <c r="Z4" s="56" t="s">
        <v>799</v>
      </c>
      <c r="AA4" s="56" t="s">
        <v>800</v>
      </c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G2:BD64" name="ช่วง1"/>
    <protectedRange sqref="B1:B2" name="ช่วง4"/>
    <protectedRange sqref="B7" name="ช่วง1_2_1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305" priority="10" operator="equal">
      <formula>0</formula>
    </cfRule>
    <cfRule type="cellIs" dxfId="1304" priority="11" operator="equal">
      <formula>1</formula>
    </cfRule>
    <cfRule type="cellIs" dxfId="1303" priority="12" operator="equal">
      <formula>2</formula>
    </cfRule>
    <cfRule type="cellIs" dxfId="1302" priority="13" operator="equal">
      <formula>3</formula>
    </cfRule>
  </conditionalFormatting>
  <conditionalFormatting sqref="AT5:BD64">
    <cfRule type="containsBlanks" dxfId="1301" priority="9">
      <formula>LEN(TRIM(AT5))=0</formula>
    </cfRule>
  </conditionalFormatting>
  <conditionalFormatting sqref="BE5:BE64">
    <cfRule type="cellIs" dxfId="1300" priority="8" operator="equal">
      <formula>$BE$3</formula>
    </cfRule>
  </conditionalFormatting>
  <conditionalFormatting sqref="K6:V6 N5:BD64">
    <cfRule type="containsBlanks" dxfId="1299" priority="7">
      <formula>LEN(TRIM(K5))=0</formula>
    </cfRule>
  </conditionalFormatting>
  <conditionalFormatting sqref="N5:N8 H10:AA10 I12:AA12 O5:Q5 G5:M64 P13:R13 N13">
    <cfRule type="containsBlanks" dxfId="1298" priority="6">
      <formula>LEN(TRIM(G5))=0</formula>
    </cfRule>
  </conditionalFormatting>
  <conditionalFormatting sqref="G2:BD4">
    <cfRule type="notContainsBlanks" dxfId="1297" priority="5">
      <formula>LEN(TRIM(G2))&gt;0</formula>
    </cfRule>
  </conditionalFormatting>
  <conditionalFormatting sqref="BF5:BF64">
    <cfRule type="cellIs" dxfId="1296" priority="3" operator="equal">
      <formula>"ไม่ผ่าน"</formula>
    </cfRule>
    <cfRule type="cellIs" dxfId="1295" priority="4" operator="equal">
      <formula>"ผ่าน"</formula>
    </cfRule>
  </conditionalFormatting>
  <conditionalFormatting sqref="D1:E3">
    <cfRule type="cellIs" dxfId="1294" priority="1" operator="equal">
      <formula>"ไม่ต้องประเมินตัวชี้วัด"</formula>
    </cfRule>
    <cfRule type="cellIs" dxfId="1293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E75AB76-CF7A-4BDC-BCE8-4FAF257B4329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D3710A05-8B88-473E-8D9C-6F9FC9DD5380}">
          <x14:formula1>
            <xm:f>รายการ!$K$2:$K$37</xm:f>
          </x14:formula1>
          <xm:sqref>B1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BFCC-B121-4559-A7A7-F1633EACED8A}">
  <sheetPr codeName="Sheet31">
    <tabColor rgb="FFCC66FF"/>
  </sheetPr>
  <dimension ref="A1:BF64"/>
  <sheetViews>
    <sheetView zoomScaleNormal="10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A6" sqref="A6:C8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 t="s">
        <v>774</v>
      </c>
      <c r="H2" s="9" t="s">
        <v>775</v>
      </c>
      <c r="I2" s="9" t="s">
        <v>775</v>
      </c>
      <c r="J2" s="9" t="s">
        <v>775</v>
      </c>
      <c r="K2" s="9" t="s">
        <v>776</v>
      </c>
      <c r="L2" s="9" t="s">
        <v>776</v>
      </c>
      <c r="M2" s="9" t="s">
        <v>777</v>
      </c>
      <c r="N2" s="9" t="s">
        <v>778</v>
      </c>
      <c r="O2" s="9" t="s">
        <v>779</v>
      </c>
      <c r="P2" s="9" t="s">
        <v>801</v>
      </c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IF(ตั้งค่าวิชาเรียน!$E14="","",ตั้งค่าวิชาเรียน!$E14 &amp; " : " &amp; ตั้งค่าวิชาเรียน!$F14)</f>
        <v/>
      </c>
      <c r="C3" s="703"/>
      <c r="D3" s="708"/>
      <c r="E3" s="709"/>
      <c r="F3" s="48" t="s">
        <v>113</v>
      </c>
      <c r="G3" s="9" t="s">
        <v>524</v>
      </c>
      <c r="H3" s="9" t="s">
        <v>513</v>
      </c>
      <c r="I3" s="9" t="s">
        <v>518</v>
      </c>
      <c r="J3" s="9" t="s">
        <v>524</v>
      </c>
      <c r="K3" s="9" t="s">
        <v>513</v>
      </c>
      <c r="L3" s="9" t="s">
        <v>518</v>
      </c>
      <c r="M3" s="9" t="s">
        <v>513</v>
      </c>
      <c r="N3" s="9" t="s">
        <v>513</v>
      </c>
      <c r="O3" s="9" t="s">
        <v>518</v>
      </c>
      <c r="P3" s="9" t="s">
        <v>802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10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 t="s">
        <v>814</v>
      </c>
      <c r="H4" s="56" t="s">
        <v>815</v>
      </c>
      <c r="I4" s="56" t="s">
        <v>794</v>
      </c>
      <c r="J4" s="56" t="s">
        <v>795</v>
      </c>
      <c r="K4" s="56" t="s">
        <v>816</v>
      </c>
      <c r="L4" s="56" t="s">
        <v>817</v>
      </c>
      <c r="M4" s="56" t="s">
        <v>818</v>
      </c>
      <c r="N4" s="56" t="s">
        <v>819</v>
      </c>
      <c r="O4" s="56" t="s">
        <v>820</v>
      </c>
      <c r="P4" s="56" t="s">
        <v>803</v>
      </c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G2:BD64" name="ช่วง1"/>
    <protectedRange sqref="B1:B2" name="ช่วง4"/>
    <protectedRange sqref="B7" name="ช่วง1_2_1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292" priority="10" operator="equal">
      <formula>0</formula>
    </cfRule>
    <cfRule type="cellIs" dxfId="1291" priority="11" operator="equal">
      <formula>1</formula>
    </cfRule>
    <cfRule type="cellIs" dxfId="1290" priority="12" operator="equal">
      <formula>2</formula>
    </cfRule>
    <cfRule type="cellIs" dxfId="1289" priority="13" operator="equal">
      <formula>3</formula>
    </cfRule>
  </conditionalFormatting>
  <conditionalFormatting sqref="AT5:BD64">
    <cfRule type="containsBlanks" dxfId="1288" priority="9">
      <formula>LEN(TRIM(AT5))=0</formula>
    </cfRule>
  </conditionalFormatting>
  <conditionalFormatting sqref="BE5:BE64">
    <cfRule type="cellIs" dxfId="1287" priority="8" operator="equal">
      <formula>$BE$3</formula>
    </cfRule>
  </conditionalFormatting>
  <conditionalFormatting sqref="N5:BD64">
    <cfRule type="containsBlanks" dxfId="1286" priority="7">
      <formula>LEN(TRIM(N5))=0</formula>
    </cfRule>
  </conditionalFormatting>
  <conditionalFormatting sqref="G5:M64 N5:N8">
    <cfRule type="containsBlanks" dxfId="1285" priority="6">
      <formula>LEN(TRIM(G5))=0</formula>
    </cfRule>
  </conditionalFormatting>
  <conditionalFormatting sqref="G2:BD4">
    <cfRule type="notContainsBlanks" dxfId="1284" priority="5">
      <formula>LEN(TRIM(G2))&gt;0</formula>
    </cfRule>
  </conditionalFormatting>
  <conditionalFormatting sqref="BF5:BF64">
    <cfRule type="cellIs" dxfId="1283" priority="3" operator="equal">
      <formula>"ไม่ผ่าน"</formula>
    </cfRule>
    <cfRule type="cellIs" dxfId="1282" priority="4" operator="equal">
      <formula>"ผ่าน"</formula>
    </cfRule>
  </conditionalFormatting>
  <conditionalFormatting sqref="D1:E3">
    <cfRule type="cellIs" dxfId="1281" priority="1" operator="equal">
      <formula>"ไม่ต้องประเมินตัวชี้วัด"</formula>
    </cfRule>
    <cfRule type="cellIs" dxfId="1280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FFCFF28-2F53-4C5E-8D05-B3AE77277525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5277C8EA-5F04-4804-81EF-D9206309FF3D}">
          <x14:formula1>
            <xm:f>รายการ!$K$2:$K$37</xm:f>
          </x14:formula1>
          <xm:sqref>B1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B4A1-8C37-4704-A0E8-6B3C2D789DA6}">
  <sheetPr codeName="Sheet32">
    <tabColor rgb="FFCC66FF"/>
  </sheetPr>
  <dimension ref="A1:BF64"/>
  <sheetViews>
    <sheetView zoomScaleNormal="100" workbookViewId="0">
      <pane xSplit="5" ySplit="4" topLeftCell="R5" activePane="bottomRight" state="frozen"/>
      <selection pane="topRight" activeCell="D1" sqref="D1"/>
      <selection pane="bottomLeft" activeCell="A5" sqref="A5"/>
      <selection pane="bottomRight" activeCell="A6" sqref="A6:C8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 t="s">
        <v>772</v>
      </c>
      <c r="H2" s="9" t="s">
        <v>772</v>
      </c>
      <c r="I2" s="9" t="s">
        <v>772</v>
      </c>
      <c r="J2" s="9" t="s">
        <v>772</v>
      </c>
      <c r="K2" s="9" t="s">
        <v>773</v>
      </c>
      <c r="L2" s="9" t="s">
        <v>773</v>
      </c>
      <c r="M2" s="9" t="s">
        <v>773</v>
      </c>
      <c r="N2" s="9" t="s">
        <v>773</v>
      </c>
      <c r="O2" s="9" t="s">
        <v>773</v>
      </c>
      <c r="P2" s="9" t="s">
        <v>774</v>
      </c>
      <c r="Q2" s="9" t="s">
        <v>774</v>
      </c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IF(ตั้งค่าวิชาเรียน!$E15="","",ตั้งค่าวิชาเรียน!$E15 &amp; " : " &amp; ตั้งค่าวิชาเรียน!$F15)</f>
        <v/>
      </c>
      <c r="C3" s="703"/>
      <c r="D3" s="708"/>
      <c r="E3" s="709"/>
      <c r="F3" s="48" t="s">
        <v>113</v>
      </c>
      <c r="G3" s="9" t="s">
        <v>513</v>
      </c>
      <c r="H3" s="9" t="s">
        <v>518</v>
      </c>
      <c r="I3" s="9" t="s">
        <v>524</v>
      </c>
      <c r="J3" s="9" t="s">
        <v>522</v>
      </c>
      <c r="K3" s="9" t="s">
        <v>513</v>
      </c>
      <c r="L3" s="9" t="s">
        <v>518</v>
      </c>
      <c r="M3" s="9" t="s">
        <v>524</v>
      </c>
      <c r="N3" s="9" t="s">
        <v>522</v>
      </c>
      <c r="O3" s="9" t="s">
        <v>519</v>
      </c>
      <c r="P3" s="9" t="s">
        <v>513</v>
      </c>
      <c r="Q3" s="9" t="s">
        <v>518</v>
      </c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11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 t="s">
        <v>804</v>
      </c>
      <c r="H4" s="56" t="s">
        <v>805</v>
      </c>
      <c r="I4" s="56" t="s">
        <v>806</v>
      </c>
      <c r="J4" s="56" t="s">
        <v>807</v>
      </c>
      <c r="K4" s="56" t="s">
        <v>785</v>
      </c>
      <c r="L4" s="56" t="s">
        <v>808</v>
      </c>
      <c r="M4" s="56" t="s">
        <v>809</v>
      </c>
      <c r="N4" s="56" t="s">
        <v>810</v>
      </c>
      <c r="O4" s="56" t="s">
        <v>811</v>
      </c>
      <c r="P4" s="56" t="s">
        <v>812</v>
      </c>
      <c r="Q4" s="56" t="s">
        <v>813</v>
      </c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G2:BD64" name="ช่วง1"/>
    <protectedRange sqref="B1:B2" name="ช่วง4"/>
    <protectedRange sqref="B7" name="ช่วง1_2_1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279" priority="10" operator="equal">
      <formula>0</formula>
    </cfRule>
    <cfRule type="cellIs" dxfId="1278" priority="11" operator="equal">
      <formula>1</formula>
    </cfRule>
    <cfRule type="cellIs" dxfId="1277" priority="12" operator="equal">
      <formula>2</formula>
    </cfRule>
    <cfRule type="cellIs" dxfId="1276" priority="13" operator="equal">
      <formula>3</formula>
    </cfRule>
  </conditionalFormatting>
  <conditionalFormatting sqref="AT5:BD64">
    <cfRule type="containsBlanks" dxfId="1275" priority="9">
      <formula>LEN(TRIM(AT5))=0</formula>
    </cfRule>
  </conditionalFormatting>
  <conditionalFormatting sqref="BE5:BE64">
    <cfRule type="cellIs" dxfId="1274" priority="8" operator="equal">
      <formula>$BE$3</formula>
    </cfRule>
  </conditionalFormatting>
  <conditionalFormatting sqref="N5:BD64">
    <cfRule type="containsBlanks" dxfId="1273" priority="7">
      <formula>LEN(TRIM(N5))=0</formula>
    </cfRule>
  </conditionalFormatting>
  <conditionalFormatting sqref="G5:M64 N5:N8 H10:Z10">
    <cfRule type="containsBlanks" dxfId="1272" priority="6">
      <formula>LEN(TRIM(G5))=0</formula>
    </cfRule>
  </conditionalFormatting>
  <conditionalFormatting sqref="G2:BD4">
    <cfRule type="notContainsBlanks" dxfId="1271" priority="5">
      <formula>LEN(TRIM(G2))&gt;0</formula>
    </cfRule>
  </conditionalFormatting>
  <conditionalFormatting sqref="BF5:BF64">
    <cfRule type="cellIs" dxfId="1270" priority="3" operator="equal">
      <formula>"ไม่ผ่าน"</formula>
    </cfRule>
    <cfRule type="cellIs" dxfId="1269" priority="4" operator="equal">
      <formula>"ผ่าน"</formula>
    </cfRule>
  </conditionalFormatting>
  <conditionalFormatting sqref="D1:E3">
    <cfRule type="cellIs" dxfId="1268" priority="1" operator="equal">
      <formula>"ไม่ต้องประเมินตัวชี้วัด"</formula>
    </cfRule>
    <cfRule type="cellIs" dxfId="1267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741E9A2-449B-4087-8714-A6A3EED4CC53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EF6EC3B3-3385-452D-A087-B17A08189DD2}">
          <x14:formula1>
            <xm:f>รายการ!$K$2:$K$37</xm:f>
          </x14:formula1>
          <xm:sqref>B1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A4537-7891-4776-B06D-5BED387A0C5D}">
  <sheetPr codeName="Sheet33">
    <tabColor rgb="FFCC66FF"/>
  </sheetPr>
  <dimension ref="A1:BF64"/>
  <sheetViews>
    <sheetView zoomScaleNormal="10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A6" sqref="A6:C8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IF(ตั้งค่าวิชาเรียน!$E16="","",ตั้งค่าวิชาเรียน!$E16 &amp; " : " &amp; ตั้งค่าวิชาเรียน!$F16)</f>
        <v/>
      </c>
      <c r="C3" s="703"/>
      <c r="D3" s="708"/>
      <c r="E3" s="709"/>
      <c r="F3" s="48" t="s">
        <v>113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0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G2:BD64" name="ช่วง1"/>
    <protectedRange sqref="B1:B2" name="ช่วง4"/>
    <protectedRange sqref="B7" name="ช่วง1_2_1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266" priority="10" operator="equal">
      <formula>0</formula>
    </cfRule>
    <cfRule type="cellIs" dxfId="1265" priority="11" operator="equal">
      <formula>1</formula>
    </cfRule>
    <cfRule type="cellIs" dxfId="1264" priority="12" operator="equal">
      <formula>2</formula>
    </cfRule>
    <cfRule type="cellIs" dxfId="1263" priority="13" operator="equal">
      <formula>3</formula>
    </cfRule>
  </conditionalFormatting>
  <conditionalFormatting sqref="AT5:BD64">
    <cfRule type="containsBlanks" dxfId="1262" priority="9">
      <formula>LEN(TRIM(AT5))=0</formula>
    </cfRule>
  </conditionalFormatting>
  <conditionalFormatting sqref="BE5:BE64">
    <cfRule type="cellIs" dxfId="1261" priority="8" operator="equal">
      <formula>$BE$3</formula>
    </cfRule>
  </conditionalFormatting>
  <conditionalFormatting sqref="N5:BD64">
    <cfRule type="containsBlanks" dxfId="1260" priority="7">
      <formula>LEN(TRIM(N5))=0</formula>
    </cfRule>
  </conditionalFormatting>
  <conditionalFormatting sqref="G5:M64 N5:N8">
    <cfRule type="containsBlanks" dxfId="1259" priority="6">
      <formula>LEN(TRIM(G5))=0</formula>
    </cfRule>
  </conditionalFormatting>
  <conditionalFormatting sqref="G2:BD4">
    <cfRule type="notContainsBlanks" dxfId="1258" priority="5">
      <formula>LEN(TRIM(G2))&gt;0</formula>
    </cfRule>
  </conditionalFormatting>
  <conditionalFormatting sqref="BF5:BF64">
    <cfRule type="cellIs" dxfId="1257" priority="3" operator="equal">
      <formula>"ไม่ผ่าน"</formula>
    </cfRule>
    <cfRule type="cellIs" dxfId="1256" priority="4" operator="equal">
      <formula>"ผ่าน"</formula>
    </cfRule>
  </conditionalFormatting>
  <conditionalFormatting sqref="D1:E3">
    <cfRule type="cellIs" dxfId="1255" priority="1" operator="equal">
      <formula>"ไม่ต้องประเมินตัวชี้วัด"</formula>
    </cfRule>
    <cfRule type="cellIs" dxfId="1254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5653322-E8A5-44CA-BEDB-37065E22824F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B056BE60-F345-48E4-9C2A-D02DEE353F51}">
          <x14:formula1>
            <xm:f>รายการ!$K$2:$K$37</xm:f>
          </x14:formula1>
          <xm:sqref>B1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5569C-6A9D-46AC-A748-418C1F2951E7}">
  <sheetPr codeName="Sheet34">
    <tabColor rgb="FFCC66FF"/>
  </sheetPr>
  <dimension ref="A1:BF64"/>
  <sheetViews>
    <sheetView zoomScaleNormal="10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A6" sqref="A6:C8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IF(ตั้งค่าวิชาเรียน!$E17="","",ตั้งค่าวิชาเรียน!$E17 &amp; " : " &amp; ตั้งค่าวิชาเรียน!$F17)</f>
        <v/>
      </c>
      <c r="C3" s="703"/>
      <c r="D3" s="708"/>
      <c r="E3" s="709"/>
      <c r="F3" s="48" t="s">
        <v>113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0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G2:BD64" name="ช่วง1"/>
    <protectedRange sqref="B1:B2" name="ช่วง4"/>
    <protectedRange sqref="B7" name="ช่วง1_2_1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253" priority="10" operator="equal">
      <formula>0</formula>
    </cfRule>
    <cfRule type="cellIs" dxfId="1252" priority="11" operator="equal">
      <formula>1</formula>
    </cfRule>
    <cfRule type="cellIs" dxfId="1251" priority="12" operator="equal">
      <formula>2</formula>
    </cfRule>
    <cfRule type="cellIs" dxfId="1250" priority="13" operator="equal">
      <formula>3</formula>
    </cfRule>
  </conditionalFormatting>
  <conditionalFormatting sqref="AT5:BD64">
    <cfRule type="containsBlanks" dxfId="1249" priority="9">
      <formula>LEN(TRIM(AT5))=0</formula>
    </cfRule>
  </conditionalFormatting>
  <conditionalFormatting sqref="BE5:BE64">
    <cfRule type="cellIs" dxfId="1248" priority="8" operator="equal">
      <formula>$BE$3</formula>
    </cfRule>
  </conditionalFormatting>
  <conditionalFormatting sqref="N5:BD64">
    <cfRule type="containsBlanks" dxfId="1247" priority="7">
      <formula>LEN(TRIM(N5))=0</formula>
    </cfRule>
  </conditionalFormatting>
  <conditionalFormatting sqref="G5:M64 N5:N8">
    <cfRule type="containsBlanks" dxfId="1246" priority="6">
      <formula>LEN(TRIM(G5))=0</formula>
    </cfRule>
  </conditionalFormatting>
  <conditionalFormatting sqref="G2:BD4">
    <cfRule type="notContainsBlanks" dxfId="1245" priority="5">
      <formula>LEN(TRIM(G2))&gt;0</formula>
    </cfRule>
  </conditionalFormatting>
  <conditionalFormatting sqref="BF5:BF64">
    <cfRule type="cellIs" dxfId="1244" priority="3" operator="equal">
      <formula>"ไม่ผ่าน"</formula>
    </cfRule>
    <cfRule type="cellIs" dxfId="1243" priority="4" operator="equal">
      <formula>"ผ่าน"</formula>
    </cfRule>
  </conditionalFormatting>
  <conditionalFormatting sqref="D1:E3">
    <cfRule type="cellIs" dxfId="1242" priority="1" operator="equal">
      <formula>"ไม่ต้องประเมินตัวชี้วัด"</formula>
    </cfRule>
    <cfRule type="cellIs" dxfId="1241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6CFE666-842D-4338-A13F-DBF35675A9D4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854EB039-FD0A-4DE2-A31B-04F98DB1BA6E}">
          <x14:formula1>
            <xm:f>รายการ!$K$2:$K$37</xm:f>
          </x14:formula1>
          <xm:sqref>B1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4F0D2-DB47-4CAC-81F9-4E1ACD6FC90C}">
  <sheetPr codeName="Sheet35">
    <tabColor rgb="FFCC66FF"/>
  </sheetPr>
  <dimension ref="A1:BF64"/>
  <sheetViews>
    <sheetView zoomScaleNormal="10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A6" sqref="A6:C8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IF(ตั้งค่าวิชาเรียน!$E18="","",ตั้งค่าวิชาเรียน!$E18 &amp; " : " &amp; ตั้งค่าวิชาเรียน!$F18)</f>
        <v/>
      </c>
      <c r="C3" s="703"/>
      <c r="D3" s="708"/>
      <c r="E3" s="709"/>
      <c r="F3" s="48" t="s">
        <v>113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0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G2:BD64" name="ช่วง1"/>
    <protectedRange sqref="B1:B2" name="ช่วง4"/>
    <protectedRange sqref="B7" name="ช่วง1_2_1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240" priority="10" operator="equal">
      <formula>0</formula>
    </cfRule>
    <cfRule type="cellIs" dxfId="1239" priority="11" operator="equal">
      <formula>1</formula>
    </cfRule>
    <cfRule type="cellIs" dxfId="1238" priority="12" operator="equal">
      <formula>2</formula>
    </cfRule>
    <cfRule type="cellIs" dxfId="1237" priority="13" operator="equal">
      <formula>3</formula>
    </cfRule>
  </conditionalFormatting>
  <conditionalFormatting sqref="AT5:BD64">
    <cfRule type="containsBlanks" dxfId="1236" priority="9">
      <formula>LEN(TRIM(AT5))=0</formula>
    </cfRule>
  </conditionalFormatting>
  <conditionalFormatting sqref="BE5:BE64">
    <cfRule type="cellIs" dxfId="1235" priority="8" operator="equal">
      <formula>$BE$3</formula>
    </cfRule>
  </conditionalFormatting>
  <conditionalFormatting sqref="N5:BD64">
    <cfRule type="containsBlanks" dxfId="1234" priority="7">
      <formula>LEN(TRIM(N5))=0</formula>
    </cfRule>
  </conditionalFormatting>
  <conditionalFormatting sqref="G5:M64 N5:N8">
    <cfRule type="containsBlanks" dxfId="1233" priority="6">
      <formula>LEN(TRIM(G5))=0</formula>
    </cfRule>
  </conditionalFormatting>
  <conditionalFormatting sqref="G2:BD4">
    <cfRule type="notContainsBlanks" dxfId="1232" priority="5">
      <formula>LEN(TRIM(G2))&gt;0</formula>
    </cfRule>
  </conditionalFormatting>
  <conditionalFormatting sqref="BF5:BF64">
    <cfRule type="cellIs" dxfId="1231" priority="3" operator="equal">
      <formula>"ไม่ผ่าน"</formula>
    </cfRule>
    <cfRule type="cellIs" dxfId="1230" priority="4" operator="equal">
      <formula>"ผ่าน"</formula>
    </cfRule>
  </conditionalFormatting>
  <conditionalFormatting sqref="D1:E3">
    <cfRule type="cellIs" dxfId="1229" priority="1" operator="equal">
      <formula>"ไม่ต้องประเมินตัวชี้วัด"</formula>
    </cfRule>
    <cfRule type="cellIs" dxfId="1228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AB8B735-A177-4CCD-99D8-1CE36AFB7710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B412D6E1-207C-4C17-98CE-789E771D43C5}">
          <x14:formula1>
            <xm:f>รายการ!$K$2:$K$37</xm:f>
          </x14:formula1>
          <xm:sqref>B1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9AC0B-3A24-4FE3-BDC5-018FD2288996}">
  <sheetPr codeName="Sheet36">
    <tabColor rgb="FFCC66FF"/>
  </sheetPr>
  <dimension ref="A1:BF64"/>
  <sheetViews>
    <sheetView zoomScaleNormal="100" workbookViewId="0">
      <pane xSplit="5" ySplit="4" topLeftCell="F5" activePane="bottomRight" state="frozen"/>
      <selection pane="topRight" activeCell="D1" sqref="D1"/>
      <selection pane="bottomLeft" activeCell="A5" sqref="A5"/>
      <selection pane="bottomRight" activeCell="B10" sqref="B10"/>
    </sheetView>
  </sheetViews>
  <sheetFormatPr defaultColWidth="5.625" defaultRowHeight="18.75" x14ac:dyDescent="0.3"/>
  <cols>
    <col min="1" max="1" width="8.25" style="1" customWidth="1"/>
    <col min="2" max="2" width="23.375" style="1" customWidth="1"/>
    <col min="3" max="3" width="7" style="1" customWidth="1"/>
    <col min="4" max="4" width="4.125" style="1" customWidth="1"/>
    <col min="5" max="5" width="26.75" style="1" customWidth="1"/>
    <col min="6" max="6" width="9.75" style="1" customWidth="1"/>
    <col min="7" max="56" width="7.625" style="1" customWidth="1"/>
    <col min="57" max="57" width="9.625" style="1" customWidth="1"/>
    <col min="58" max="58" width="11.125" style="1" customWidth="1"/>
    <col min="59" max="16384" width="5.625" style="1"/>
  </cols>
  <sheetData>
    <row r="1" spans="1:58" ht="15" customHeight="1" x14ac:dyDescent="0.3">
      <c r="A1" s="699" t="s">
        <v>179</v>
      </c>
      <c r="B1" s="700" t="s">
        <v>177</v>
      </c>
      <c r="C1" s="701" t="str">
        <f>_xlfn.IFNA(IF(VLOOKUP(B1,รายการ!$K$1:$L$37,2,FALSE)="","",HYPERLINK("#" &amp; VLOOKUP(B1,รายการ!$K$1:$L$37,2,FALSE)  &amp; "","คลิก")),"")</f>
        <v>คลิก</v>
      </c>
      <c r="D1" s="704" t="str">
        <f>IF(B3="","ไม่ต้องประเมินตัวชี้วัด","ต้องประเมินตัวชี้วัด")</f>
        <v>ไม่ต้องประเมินตัวชี้วัด</v>
      </c>
      <c r="E1" s="705"/>
      <c r="F1" s="47" t="s">
        <v>116</v>
      </c>
      <c r="G1" s="172">
        <v>1</v>
      </c>
      <c r="H1" s="172">
        <f>G1+1</f>
        <v>2</v>
      </c>
      <c r="I1" s="172">
        <f t="shared" ref="I1:AQ1" si="0">H1+1</f>
        <v>3</v>
      </c>
      <c r="J1" s="172">
        <f t="shared" si="0"/>
        <v>4</v>
      </c>
      <c r="K1" s="172">
        <f t="shared" si="0"/>
        <v>5</v>
      </c>
      <c r="L1" s="172">
        <f t="shared" si="0"/>
        <v>6</v>
      </c>
      <c r="M1" s="172">
        <f t="shared" si="0"/>
        <v>7</v>
      </c>
      <c r="N1" s="172">
        <f t="shared" si="0"/>
        <v>8</v>
      </c>
      <c r="O1" s="172">
        <f t="shared" si="0"/>
        <v>9</v>
      </c>
      <c r="P1" s="172">
        <f t="shared" si="0"/>
        <v>10</v>
      </c>
      <c r="Q1" s="172">
        <f t="shared" si="0"/>
        <v>11</v>
      </c>
      <c r="R1" s="172">
        <f t="shared" si="0"/>
        <v>12</v>
      </c>
      <c r="S1" s="172">
        <f t="shared" si="0"/>
        <v>13</v>
      </c>
      <c r="T1" s="172">
        <f t="shared" si="0"/>
        <v>14</v>
      </c>
      <c r="U1" s="172">
        <f t="shared" si="0"/>
        <v>15</v>
      </c>
      <c r="V1" s="172">
        <f t="shared" si="0"/>
        <v>16</v>
      </c>
      <c r="W1" s="172">
        <f t="shared" si="0"/>
        <v>17</v>
      </c>
      <c r="X1" s="172">
        <f t="shared" si="0"/>
        <v>18</v>
      </c>
      <c r="Y1" s="172">
        <f t="shared" si="0"/>
        <v>19</v>
      </c>
      <c r="Z1" s="172">
        <f t="shared" si="0"/>
        <v>20</v>
      </c>
      <c r="AA1" s="172">
        <f t="shared" si="0"/>
        <v>21</v>
      </c>
      <c r="AB1" s="172">
        <f t="shared" si="0"/>
        <v>22</v>
      </c>
      <c r="AC1" s="172">
        <f t="shared" si="0"/>
        <v>23</v>
      </c>
      <c r="AD1" s="172">
        <f t="shared" si="0"/>
        <v>24</v>
      </c>
      <c r="AE1" s="172">
        <f t="shared" si="0"/>
        <v>25</v>
      </c>
      <c r="AF1" s="172">
        <f t="shared" si="0"/>
        <v>26</v>
      </c>
      <c r="AG1" s="172">
        <f t="shared" si="0"/>
        <v>27</v>
      </c>
      <c r="AH1" s="172">
        <f t="shared" si="0"/>
        <v>28</v>
      </c>
      <c r="AI1" s="172">
        <f t="shared" si="0"/>
        <v>29</v>
      </c>
      <c r="AJ1" s="172">
        <f t="shared" si="0"/>
        <v>30</v>
      </c>
      <c r="AK1" s="172">
        <f t="shared" si="0"/>
        <v>31</v>
      </c>
      <c r="AL1" s="172">
        <f t="shared" si="0"/>
        <v>32</v>
      </c>
      <c r="AM1" s="172">
        <f t="shared" si="0"/>
        <v>33</v>
      </c>
      <c r="AN1" s="172">
        <f t="shared" si="0"/>
        <v>34</v>
      </c>
      <c r="AO1" s="172">
        <f t="shared" si="0"/>
        <v>35</v>
      </c>
      <c r="AP1" s="172">
        <f t="shared" si="0"/>
        <v>36</v>
      </c>
      <c r="AQ1" s="172">
        <f t="shared" si="0"/>
        <v>37</v>
      </c>
      <c r="AR1" s="172">
        <f>AQ1+1</f>
        <v>38</v>
      </c>
      <c r="AS1" s="172">
        <f t="shared" ref="AS1:AZ1" si="1">AR1+1</f>
        <v>39</v>
      </c>
      <c r="AT1" s="172">
        <f t="shared" si="1"/>
        <v>40</v>
      </c>
      <c r="AU1" s="172">
        <f t="shared" si="1"/>
        <v>41</v>
      </c>
      <c r="AV1" s="172">
        <f t="shared" si="1"/>
        <v>42</v>
      </c>
      <c r="AW1" s="172">
        <f t="shared" si="1"/>
        <v>43</v>
      </c>
      <c r="AX1" s="172">
        <f t="shared" si="1"/>
        <v>44</v>
      </c>
      <c r="AY1" s="172">
        <f t="shared" si="1"/>
        <v>45</v>
      </c>
      <c r="AZ1" s="172">
        <f t="shared" si="1"/>
        <v>46</v>
      </c>
      <c r="BA1" s="172">
        <f>AZ1+1</f>
        <v>47</v>
      </c>
      <c r="BB1" s="172">
        <f t="shared" ref="BB1:BD1" si="2">BA1+1</f>
        <v>48</v>
      </c>
      <c r="BC1" s="172">
        <f t="shared" si="2"/>
        <v>49</v>
      </c>
      <c r="BD1" s="172">
        <f t="shared" si="2"/>
        <v>50</v>
      </c>
      <c r="BE1" s="695" t="s">
        <v>119</v>
      </c>
      <c r="BF1" s="696" t="s">
        <v>100</v>
      </c>
    </row>
    <row r="2" spans="1:58" ht="20.100000000000001" customHeight="1" x14ac:dyDescent="0.3">
      <c r="A2" s="699"/>
      <c r="B2" s="700"/>
      <c r="C2" s="701"/>
      <c r="D2" s="706"/>
      <c r="E2" s="707"/>
      <c r="F2" s="47" t="s">
        <v>112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695"/>
      <c r="BF2" s="697"/>
    </row>
    <row r="3" spans="1:58" ht="20.100000000000001" customHeight="1" x14ac:dyDescent="0.3">
      <c r="A3" s="176" t="s">
        <v>145</v>
      </c>
      <c r="B3" s="702" t="str">
        <f>IF(ตั้งค่าวิชาเรียน!$E19="","",ตั้งค่าวิชาเรียน!$E19 &amp; " : " &amp; ตั้งค่าวิชาเรียน!$F19)</f>
        <v/>
      </c>
      <c r="C3" s="703"/>
      <c r="D3" s="708"/>
      <c r="E3" s="709"/>
      <c r="F3" s="48" t="s">
        <v>113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54">
        <f>COUNTA(G3:BD3)</f>
        <v>0</v>
      </c>
      <c r="BF3" s="697"/>
    </row>
    <row r="4" spans="1:58" ht="150" customHeight="1" x14ac:dyDescent="0.3">
      <c r="A4" s="111"/>
      <c r="B4" s="111"/>
      <c r="C4" s="111"/>
      <c r="D4" s="172" t="s">
        <v>28</v>
      </c>
      <c r="E4" s="177" t="s">
        <v>49</v>
      </c>
      <c r="F4" s="49" t="s">
        <v>114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5" t="s">
        <v>120</v>
      </c>
      <c r="BF4" s="698"/>
    </row>
    <row r="5" spans="1:58" x14ac:dyDescent="0.3">
      <c r="A5" s="111"/>
      <c r="B5" s="111"/>
      <c r="C5" s="111"/>
      <c r="D5" s="173">
        <f>ข้อมูลนักเรียน!D3</f>
        <v>1</v>
      </c>
      <c r="E5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F5" s="46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26" t="str">
        <f>IF($E5="","",COUNTIFS(G5:BD5,"&gt;=1"))</f>
        <v/>
      </c>
      <c r="BF5" s="25" t="str">
        <f>IF($E5="","",IF(BE5=$BE$3,"ผ่าน","ไม่ผ่าน"))</f>
        <v/>
      </c>
    </row>
    <row r="6" spans="1:58" x14ac:dyDescent="0.3">
      <c r="A6" s="693"/>
      <c r="B6" s="693"/>
      <c r="C6" s="694"/>
      <c r="D6" s="173">
        <f>ข้อมูลนักเรียน!D4</f>
        <v>2</v>
      </c>
      <c r="E6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F6" s="46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26" t="str">
        <f t="shared" ref="BE6:BE64" si="3">IF($E6="","",COUNTIFS(G6:BD6,"&gt;=1"))</f>
        <v/>
      </c>
      <c r="BF6" s="25" t="str">
        <f t="shared" ref="BF6:BF64" si="4">IF($E6="","",IF(BE6=$BE$3,"ผ่าน","ไม่ผ่าน"))</f>
        <v/>
      </c>
    </row>
    <row r="7" spans="1:58" x14ac:dyDescent="0.3">
      <c r="A7" s="506"/>
      <c r="B7" s="476"/>
      <c r="C7" s="111"/>
      <c r="D7" s="173">
        <f>ข้อมูลนักเรียน!D5</f>
        <v>3</v>
      </c>
      <c r="E7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F7" s="4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26" t="str">
        <f t="shared" si="3"/>
        <v/>
      </c>
      <c r="BF7" s="25" t="str">
        <f t="shared" si="4"/>
        <v/>
      </c>
    </row>
    <row r="8" spans="1:58" x14ac:dyDescent="0.3">
      <c r="A8" s="111"/>
      <c r="B8" s="111"/>
      <c r="C8" s="111"/>
      <c r="D8" s="173">
        <f>ข้อมูลนักเรียน!D6</f>
        <v>4</v>
      </c>
      <c r="E8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F8" s="46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26" t="str">
        <f t="shared" si="3"/>
        <v/>
      </c>
      <c r="BF8" s="25" t="str">
        <f t="shared" si="4"/>
        <v/>
      </c>
    </row>
    <row r="9" spans="1:58" x14ac:dyDescent="0.3">
      <c r="A9" s="111"/>
      <c r="B9" s="111"/>
      <c r="C9" s="111"/>
      <c r="D9" s="173">
        <f>ข้อมูลนักเรียน!D7</f>
        <v>5</v>
      </c>
      <c r="E9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F9" s="4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26" t="str">
        <f t="shared" si="3"/>
        <v/>
      </c>
      <c r="BF9" s="25" t="str">
        <f t="shared" si="4"/>
        <v/>
      </c>
    </row>
    <row r="10" spans="1:58" x14ac:dyDescent="0.3">
      <c r="A10" s="111"/>
      <c r="B10" s="111"/>
      <c r="C10" s="111"/>
      <c r="D10" s="173">
        <f>ข้อมูลนักเรียน!D8</f>
        <v>6</v>
      </c>
      <c r="E10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F10" s="46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26" t="str">
        <f t="shared" si="3"/>
        <v/>
      </c>
      <c r="BF10" s="25" t="str">
        <f t="shared" si="4"/>
        <v/>
      </c>
    </row>
    <row r="11" spans="1:58" x14ac:dyDescent="0.3">
      <c r="A11" s="111"/>
      <c r="B11" s="111"/>
      <c r="C11" s="111"/>
      <c r="D11" s="173">
        <f>ข้อมูลนักเรียน!D9</f>
        <v>7</v>
      </c>
      <c r="E11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F11" s="46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26" t="str">
        <f t="shared" si="3"/>
        <v/>
      </c>
      <c r="BF11" s="25" t="str">
        <f t="shared" si="4"/>
        <v/>
      </c>
    </row>
    <row r="12" spans="1:58" x14ac:dyDescent="0.3">
      <c r="A12" s="111"/>
      <c r="B12" s="111"/>
      <c r="C12" s="111"/>
      <c r="D12" s="173">
        <f>ข้อมูลนักเรียน!D10</f>
        <v>8</v>
      </c>
      <c r="E12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2" s="46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26" t="str">
        <f t="shared" si="3"/>
        <v/>
      </c>
      <c r="BF12" s="25" t="str">
        <f t="shared" si="4"/>
        <v/>
      </c>
    </row>
    <row r="13" spans="1:58" x14ac:dyDescent="0.3">
      <c r="A13" s="111"/>
      <c r="B13" s="111"/>
      <c r="C13" s="111"/>
      <c r="D13" s="173">
        <f>ข้อมูลนักเรียน!D11</f>
        <v>9</v>
      </c>
      <c r="E13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3" s="4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26" t="str">
        <f t="shared" si="3"/>
        <v/>
      </c>
      <c r="BF13" s="25" t="str">
        <f t="shared" si="4"/>
        <v/>
      </c>
    </row>
    <row r="14" spans="1:58" x14ac:dyDescent="0.3">
      <c r="A14" s="111"/>
      <c r="B14" s="111"/>
      <c r="C14" s="111"/>
      <c r="D14" s="173">
        <f>ข้อมูลนักเรียน!D12</f>
        <v>10</v>
      </c>
      <c r="E14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4" s="46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26" t="str">
        <f t="shared" si="3"/>
        <v/>
      </c>
      <c r="BF14" s="25" t="str">
        <f t="shared" si="4"/>
        <v/>
      </c>
    </row>
    <row r="15" spans="1:58" x14ac:dyDescent="0.3">
      <c r="A15" s="111"/>
      <c r="B15" s="111"/>
      <c r="C15" s="111"/>
      <c r="D15" s="173">
        <f>ข้อมูลนักเรียน!D13</f>
        <v>11</v>
      </c>
      <c r="E15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5" s="46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26" t="str">
        <f t="shared" si="3"/>
        <v/>
      </c>
      <c r="BF15" s="25" t="str">
        <f t="shared" si="4"/>
        <v/>
      </c>
    </row>
    <row r="16" spans="1:58" x14ac:dyDescent="0.3">
      <c r="A16" s="111"/>
      <c r="B16" s="111"/>
      <c r="C16" s="111"/>
      <c r="D16" s="173">
        <f>ข้อมูลนักเรียน!D14</f>
        <v>12</v>
      </c>
      <c r="E16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6" s="46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26" t="str">
        <f t="shared" si="3"/>
        <v/>
      </c>
      <c r="BF16" s="25" t="str">
        <f t="shared" si="4"/>
        <v/>
      </c>
    </row>
    <row r="17" spans="1:58" x14ac:dyDescent="0.3">
      <c r="A17" s="111"/>
      <c r="B17" s="111"/>
      <c r="C17" s="111"/>
      <c r="D17" s="173">
        <f>ข้อมูลนักเรียน!D15</f>
        <v>13</v>
      </c>
      <c r="E17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7" s="46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26" t="str">
        <f t="shared" si="3"/>
        <v/>
      </c>
      <c r="BF17" s="25" t="str">
        <f t="shared" si="4"/>
        <v/>
      </c>
    </row>
    <row r="18" spans="1:58" x14ac:dyDescent="0.3">
      <c r="A18" s="111"/>
      <c r="B18" s="111"/>
      <c r="C18" s="111"/>
      <c r="D18" s="173">
        <f>ข้อมูลนักเรียน!D16</f>
        <v>14</v>
      </c>
      <c r="E18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8" s="46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26" t="str">
        <f t="shared" si="3"/>
        <v/>
      </c>
      <c r="BF18" s="25" t="str">
        <f t="shared" si="4"/>
        <v/>
      </c>
    </row>
    <row r="19" spans="1:58" x14ac:dyDescent="0.3">
      <c r="A19" s="111"/>
      <c r="B19" s="111"/>
      <c r="C19" s="111"/>
      <c r="D19" s="173">
        <f>ข้อมูลนักเรียน!D17</f>
        <v>15</v>
      </c>
      <c r="E19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9" s="46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26" t="str">
        <f t="shared" si="3"/>
        <v/>
      </c>
      <c r="BF19" s="25" t="str">
        <f t="shared" si="4"/>
        <v/>
      </c>
    </row>
    <row r="20" spans="1:58" x14ac:dyDescent="0.3">
      <c r="A20" s="111"/>
      <c r="B20" s="111"/>
      <c r="C20" s="111"/>
      <c r="D20" s="173">
        <f>ข้อมูลนักเรียน!D18</f>
        <v>16</v>
      </c>
      <c r="E20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0" s="4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26" t="str">
        <f t="shared" si="3"/>
        <v/>
      </c>
      <c r="BF20" s="25" t="str">
        <f t="shared" si="4"/>
        <v/>
      </c>
    </row>
    <row r="21" spans="1:58" x14ac:dyDescent="0.3">
      <c r="A21" s="111"/>
      <c r="B21" s="111"/>
      <c r="C21" s="111"/>
      <c r="D21" s="173">
        <f>ข้อมูลนักเรียน!D19</f>
        <v>17</v>
      </c>
      <c r="E21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1" s="46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26" t="str">
        <f t="shared" si="3"/>
        <v/>
      </c>
      <c r="BF21" s="25" t="str">
        <f t="shared" si="4"/>
        <v/>
      </c>
    </row>
    <row r="22" spans="1:58" x14ac:dyDescent="0.3">
      <c r="A22" s="111"/>
      <c r="B22" s="111"/>
      <c r="C22" s="111"/>
      <c r="D22" s="173">
        <f>ข้อมูลนักเรียน!D20</f>
        <v>18</v>
      </c>
      <c r="E22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2" s="46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26" t="str">
        <f t="shared" si="3"/>
        <v/>
      </c>
      <c r="BF22" s="25" t="str">
        <f t="shared" si="4"/>
        <v/>
      </c>
    </row>
    <row r="23" spans="1:58" x14ac:dyDescent="0.3">
      <c r="A23" s="111"/>
      <c r="B23" s="111"/>
      <c r="C23" s="111"/>
      <c r="D23" s="173">
        <f>ข้อมูลนักเรียน!D21</f>
        <v>19</v>
      </c>
      <c r="E23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3" s="46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26" t="str">
        <f t="shared" si="3"/>
        <v/>
      </c>
      <c r="BF23" s="25" t="str">
        <f t="shared" si="4"/>
        <v/>
      </c>
    </row>
    <row r="24" spans="1:58" x14ac:dyDescent="0.3">
      <c r="A24" s="111"/>
      <c r="B24" s="111"/>
      <c r="C24" s="111"/>
      <c r="D24" s="173">
        <f>ข้อมูลนักเรียน!D22</f>
        <v>20</v>
      </c>
      <c r="E24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4" s="46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26" t="str">
        <f t="shared" si="3"/>
        <v/>
      </c>
      <c r="BF24" s="25" t="str">
        <f t="shared" si="4"/>
        <v/>
      </c>
    </row>
    <row r="25" spans="1:58" x14ac:dyDescent="0.3">
      <c r="A25" s="111"/>
      <c r="B25" s="111"/>
      <c r="C25" s="111"/>
      <c r="D25" s="173">
        <f>ข้อมูลนักเรียน!D23</f>
        <v>21</v>
      </c>
      <c r="E25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5" s="46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26" t="str">
        <f t="shared" si="3"/>
        <v/>
      </c>
      <c r="BF25" s="25" t="str">
        <f t="shared" si="4"/>
        <v/>
      </c>
    </row>
    <row r="26" spans="1:58" x14ac:dyDescent="0.3">
      <c r="A26" s="111"/>
      <c r="B26" s="111"/>
      <c r="C26" s="111"/>
      <c r="D26" s="173">
        <f>ข้อมูลนักเรียน!D24</f>
        <v>22</v>
      </c>
      <c r="E26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6" s="46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26" t="str">
        <f t="shared" si="3"/>
        <v/>
      </c>
      <c r="BF26" s="25" t="str">
        <f t="shared" si="4"/>
        <v/>
      </c>
    </row>
    <row r="27" spans="1:58" x14ac:dyDescent="0.3">
      <c r="A27" s="111"/>
      <c r="B27" s="111"/>
      <c r="C27" s="111"/>
      <c r="D27" s="173">
        <f>ข้อมูลนักเรียน!D25</f>
        <v>23</v>
      </c>
      <c r="E27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7" s="46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26" t="str">
        <f t="shared" si="3"/>
        <v/>
      </c>
      <c r="BF27" s="25" t="str">
        <f t="shared" si="4"/>
        <v/>
      </c>
    </row>
    <row r="28" spans="1:58" x14ac:dyDescent="0.3">
      <c r="A28" s="111"/>
      <c r="B28" s="111"/>
      <c r="C28" s="111"/>
      <c r="D28" s="173">
        <f>ข้อมูลนักเรียน!D26</f>
        <v>24</v>
      </c>
      <c r="E28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8" s="46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26" t="str">
        <f t="shared" si="3"/>
        <v/>
      </c>
      <c r="BF28" s="25" t="str">
        <f t="shared" si="4"/>
        <v/>
      </c>
    </row>
    <row r="29" spans="1:58" x14ac:dyDescent="0.3">
      <c r="A29" s="111"/>
      <c r="B29" s="111"/>
      <c r="C29" s="111"/>
      <c r="D29" s="173">
        <f>ข้อมูลนักเรียน!D27</f>
        <v>25</v>
      </c>
      <c r="E29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9" s="46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26" t="str">
        <f t="shared" si="3"/>
        <v/>
      </c>
      <c r="BF29" s="25" t="str">
        <f t="shared" si="4"/>
        <v/>
      </c>
    </row>
    <row r="30" spans="1:58" x14ac:dyDescent="0.3">
      <c r="A30" s="111"/>
      <c r="B30" s="111"/>
      <c r="C30" s="111"/>
      <c r="D30" s="173">
        <f>ข้อมูลนักเรียน!D28</f>
        <v>26</v>
      </c>
      <c r="E30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0" s="46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26" t="str">
        <f t="shared" si="3"/>
        <v/>
      </c>
      <c r="BF30" s="25" t="str">
        <f t="shared" si="4"/>
        <v/>
      </c>
    </row>
    <row r="31" spans="1:58" x14ac:dyDescent="0.3">
      <c r="A31" s="111"/>
      <c r="B31" s="111"/>
      <c r="C31" s="111"/>
      <c r="D31" s="173">
        <f>ข้อมูลนักเรียน!D29</f>
        <v>27</v>
      </c>
      <c r="E31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1" s="4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26" t="str">
        <f t="shared" si="3"/>
        <v/>
      </c>
      <c r="BF31" s="25" t="str">
        <f t="shared" si="4"/>
        <v/>
      </c>
    </row>
    <row r="32" spans="1:58" x14ac:dyDescent="0.3">
      <c r="A32" s="111"/>
      <c r="B32" s="111"/>
      <c r="C32" s="111"/>
      <c r="D32" s="173">
        <f>ข้อมูลนักเรียน!D30</f>
        <v>28</v>
      </c>
      <c r="E32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2" s="4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26" t="str">
        <f t="shared" si="3"/>
        <v/>
      </c>
      <c r="BF32" s="25" t="str">
        <f t="shared" si="4"/>
        <v/>
      </c>
    </row>
    <row r="33" spans="1:58" x14ac:dyDescent="0.3">
      <c r="A33" s="111"/>
      <c r="B33" s="111"/>
      <c r="C33" s="111"/>
      <c r="D33" s="173">
        <f>ข้อมูลนักเรียน!D31</f>
        <v>29</v>
      </c>
      <c r="E33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3" s="46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26" t="str">
        <f t="shared" si="3"/>
        <v/>
      </c>
      <c r="BF33" s="25" t="str">
        <f t="shared" si="4"/>
        <v/>
      </c>
    </row>
    <row r="34" spans="1:58" x14ac:dyDescent="0.3">
      <c r="A34" s="111"/>
      <c r="B34" s="111"/>
      <c r="C34" s="111"/>
      <c r="D34" s="173">
        <f>ข้อมูลนักเรียน!D32</f>
        <v>30</v>
      </c>
      <c r="E34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4" s="46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26" t="str">
        <f t="shared" si="3"/>
        <v/>
      </c>
      <c r="BF34" s="25" t="str">
        <f t="shared" si="4"/>
        <v/>
      </c>
    </row>
    <row r="35" spans="1:58" x14ac:dyDescent="0.3">
      <c r="A35" s="111"/>
      <c r="B35" s="111"/>
      <c r="C35" s="111"/>
      <c r="D35" s="173">
        <f>ข้อมูลนักเรียน!D33</f>
        <v>31</v>
      </c>
      <c r="E35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5" s="4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26" t="str">
        <f t="shared" si="3"/>
        <v/>
      </c>
      <c r="BF35" s="25" t="str">
        <f t="shared" si="4"/>
        <v/>
      </c>
    </row>
    <row r="36" spans="1:58" x14ac:dyDescent="0.3">
      <c r="A36" s="111"/>
      <c r="B36" s="111"/>
      <c r="C36" s="111"/>
      <c r="D36" s="173">
        <f>ข้อมูลนักเรียน!D34</f>
        <v>32</v>
      </c>
      <c r="E36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6" s="4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26" t="str">
        <f t="shared" si="3"/>
        <v/>
      </c>
      <c r="BF36" s="25" t="str">
        <f t="shared" si="4"/>
        <v/>
      </c>
    </row>
    <row r="37" spans="1:58" x14ac:dyDescent="0.3">
      <c r="A37" s="111"/>
      <c r="B37" s="111"/>
      <c r="C37" s="111"/>
      <c r="D37" s="173">
        <f>ข้อมูลนักเรียน!D35</f>
        <v>33</v>
      </c>
      <c r="E37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7" s="4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26" t="str">
        <f t="shared" si="3"/>
        <v/>
      </c>
      <c r="BF37" s="25" t="str">
        <f t="shared" si="4"/>
        <v/>
      </c>
    </row>
    <row r="38" spans="1:58" x14ac:dyDescent="0.3">
      <c r="A38" s="111"/>
      <c r="B38" s="111"/>
      <c r="C38" s="111"/>
      <c r="D38" s="173">
        <f>ข้อมูลนักเรียน!D36</f>
        <v>34</v>
      </c>
      <c r="E38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8" s="4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26" t="str">
        <f t="shared" si="3"/>
        <v/>
      </c>
      <c r="BF38" s="25" t="str">
        <f t="shared" si="4"/>
        <v/>
      </c>
    </row>
    <row r="39" spans="1:58" x14ac:dyDescent="0.3">
      <c r="A39" s="111"/>
      <c r="B39" s="111"/>
      <c r="C39" s="111"/>
      <c r="D39" s="173">
        <f>ข้อมูลนักเรียน!D37</f>
        <v>35</v>
      </c>
      <c r="E39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9" s="4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26" t="str">
        <f t="shared" si="3"/>
        <v/>
      </c>
      <c r="BF39" s="25" t="str">
        <f t="shared" si="4"/>
        <v/>
      </c>
    </row>
    <row r="40" spans="1:58" x14ac:dyDescent="0.3">
      <c r="A40" s="111"/>
      <c r="B40" s="111"/>
      <c r="C40" s="111"/>
      <c r="D40" s="173">
        <f>ข้อมูลนักเรียน!D38</f>
        <v>36</v>
      </c>
      <c r="E40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0" s="46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26" t="str">
        <f t="shared" si="3"/>
        <v/>
      </c>
      <c r="BF40" s="25" t="str">
        <f t="shared" si="4"/>
        <v/>
      </c>
    </row>
    <row r="41" spans="1:58" x14ac:dyDescent="0.3">
      <c r="A41" s="111"/>
      <c r="B41" s="111"/>
      <c r="C41" s="111"/>
      <c r="D41" s="173">
        <f>ข้อมูลนักเรียน!D39</f>
        <v>37</v>
      </c>
      <c r="E41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1" s="46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26" t="str">
        <f t="shared" si="3"/>
        <v/>
      </c>
      <c r="BF41" s="25" t="str">
        <f t="shared" si="4"/>
        <v/>
      </c>
    </row>
    <row r="42" spans="1:58" x14ac:dyDescent="0.3">
      <c r="A42" s="111"/>
      <c r="B42" s="111"/>
      <c r="C42" s="111"/>
      <c r="D42" s="173">
        <f>ข้อมูลนักเรียน!D40</f>
        <v>38</v>
      </c>
      <c r="E42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2" s="46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26" t="str">
        <f t="shared" si="3"/>
        <v/>
      </c>
      <c r="BF42" s="25" t="str">
        <f t="shared" si="4"/>
        <v/>
      </c>
    </row>
    <row r="43" spans="1:58" x14ac:dyDescent="0.3">
      <c r="A43" s="111"/>
      <c r="B43" s="111"/>
      <c r="C43" s="111"/>
      <c r="D43" s="173">
        <f>ข้อมูลนักเรียน!D41</f>
        <v>39</v>
      </c>
      <c r="E43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3" s="46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26" t="str">
        <f t="shared" si="3"/>
        <v/>
      </c>
      <c r="BF43" s="25" t="str">
        <f t="shared" si="4"/>
        <v/>
      </c>
    </row>
    <row r="44" spans="1:58" x14ac:dyDescent="0.3">
      <c r="A44" s="111"/>
      <c r="B44" s="111"/>
      <c r="C44" s="111"/>
      <c r="D44" s="173">
        <f>ข้อมูลนักเรียน!D42</f>
        <v>40</v>
      </c>
      <c r="E44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4" s="46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26" t="str">
        <f t="shared" si="3"/>
        <v/>
      </c>
      <c r="BF44" s="25" t="str">
        <f t="shared" si="4"/>
        <v/>
      </c>
    </row>
    <row r="45" spans="1:58" x14ac:dyDescent="0.3">
      <c r="A45" s="111"/>
      <c r="B45" s="111"/>
      <c r="C45" s="111"/>
      <c r="D45" s="173">
        <f>ข้อมูลนักเรียน!D43</f>
        <v>41</v>
      </c>
      <c r="E45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5" s="46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26" t="str">
        <f t="shared" si="3"/>
        <v/>
      </c>
      <c r="BF45" s="25" t="str">
        <f t="shared" si="4"/>
        <v/>
      </c>
    </row>
    <row r="46" spans="1:58" x14ac:dyDescent="0.3">
      <c r="A46" s="111"/>
      <c r="B46" s="111"/>
      <c r="C46" s="111"/>
      <c r="D46" s="173">
        <f>ข้อมูลนักเรียน!D44</f>
        <v>42</v>
      </c>
      <c r="E46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6" s="4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26" t="str">
        <f t="shared" si="3"/>
        <v/>
      </c>
      <c r="BF46" s="25" t="str">
        <f t="shared" si="4"/>
        <v/>
      </c>
    </row>
    <row r="47" spans="1:58" x14ac:dyDescent="0.3">
      <c r="A47" s="111"/>
      <c r="B47" s="111"/>
      <c r="C47" s="111"/>
      <c r="D47" s="173">
        <f>ข้อมูลนักเรียน!D45</f>
        <v>43</v>
      </c>
      <c r="E47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7" s="4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26" t="str">
        <f t="shared" si="3"/>
        <v/>
      </c>
      <c r="BF47" s="25" t="str">
        <f t="shared" si="4"/>
        <v/>
      </c>
    </row>
    <row r="48" spans="1:58" x14ac:dyDescent="0.3">
      <c r="A48" s="111"/>
      <c r="B48" s="111"/>
      <c r="C48" s="111"/>
      <c r="D48" s="173">
        <f>ข้อมูลนักเรียน!D46</f>
        <v>44</v>
      </c>
      <c r="E48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8" s="4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26" t="str">
        <f t="shared" si="3"/>
        <v/>
      </c>
      <c r="BF48" s="25" t="str">
        <f t="shared" si="4"/>
        <v/>
      </c>
    </row>
    <row r="49" spans="1:58" x14ac:dyDescent="0.3">
      <c r="A49" s="111"/>
      <c r="B49" s="111"/>
      <c r="C49" s="111"/>
      <c r="D49" s="173">
        <f>ข้อมูลนักเรียน!D47</f>
        <v>45</v>
      </c>
      <c r="E49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9" s="4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26" t="str">
        <f t="shared" si="3"/>
        <v/>
      </c>
      <c r="BF49" s="25" t="str">
        <f t="shared" si="4"/>
        <v/>
      </c>
    </row>
    <row r="50" spans="1:58" x14ac:dyDescent="0.3">
      <c r="A50" s="111"/>
      <c r="B50" s="111"/>
      <c r="C50" s="111"/>
      <c r="D50" s="173">
        <f>ข้อมูลนักเรียน!D48</f>
        <v>46</v>
      </c>
      <c r="E50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0" s="4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26" t="str">
        <f t="shared" si="3"/>
        <v/>
      </c>
      <c r="BF50" s="25" t="str">
        <f t="shared" si="4"/>
        <v/>
      </c>
    </row>
    <row r="51" spans="1:58" x14ac:dyDescent="0.3">
      <c r="A51" s="111"/>
      <c r="B51" s="111"/>
      <c r="C51" s="111"/>
      <c r="D51" s="173">
        <f>ข้อมูลนักเรียน!D49</f>
        <v>47</v>
      </c>
      <c r="E51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1" s="46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26" t="str">
        <f t="shared" si="3"/>
        <v/>
      </c>
      <c r="BF51" s="25" t="str">
        <f t="shared" si="4"/>
        <v/>
      </c>
    </row>
    <row r="52" spans="1:58" x14ac:dyDescent="0.3">
      <c r="A52" s="111"/>
      <c r="B52" s="111"/>
      <c r="C52" s="111"/>
      <c r="D52" s="173">
        <f>ข้อมูลนักเรียน!D50</f>
        <v>48</v>
      </c>
      <c r="E52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2" s="46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26" t="str">
        <f t="shared" si="3"/>
        <v/>
      </c>
      <c r="BF52" s="25" t="str">
        <f t="shared" si="4"/>
        <v/>
      </c>
    </row>
    <row r="53" spans="1:58" x14ac:dyDescent="0.3">
      <c r="A53" s="111"/>
      <c r="B53" s="111"/>
      <c r="C53" s="111"/>
      <c r="D53" s="173">
        <f>ข้อมูลนักเรียน!D51</f>
        <v>49</v>
      </c>
      <c r="E53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3" s="46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26" t="str">
        <f t="shared" si="3"/>
        <v/>
      </c>
      <c r="BF53" s="25" t="str">
        <f t="shared" si="4"/>
        <v/>
      </c>
    </row>
    <row r="54" spans="1:58" x14ac:dyDescent="0.3">
      <c r="A54" s="111"/>
      <c r="B54" s="111"/>
      <c r="C54" s="111"/>
      <c r="D54" s="173">
        <f>ข้อมูลนักเรียน!D52</f>
        <v>50</v>
      </c>
      <c r="E54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4" s="46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26" t="str">
        <f t="shared" si="3"/>
        <v/>
      </c>
      <c r="BF54" s="25" t="str">
        <f t="shared" si="4"/>
        <v/>
      </c>
    </row>
    <row r="55" spans="1:58" x14ac:dyDescent="0.3">
      <c r="A55" s="111"/>
      <c r="B55" s="111"/>
      <c r="C55" s="111"/>
      <c r="D55" s="173">
        <f>ข้อมูลนักเรียน!D53</f>
        <v>51</v>
      </c>
      <c r="E55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5" s="46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26" t="str">
        <f t="shared" si="3"/>
        <v/>
      </c>
      <c r="BF55" s="25" t="str">
        <f t="shared" si="4"/>
        <v/>
      </c>
    </row>
    <row r="56" spans="1:58" x14ac:dyDescent="0.3">
      <c r="A56" s="111"/>
      <c r="B56" s="111"/>
      <c r="C56" s="111"/>
      <c r="D56" s="173">
        <f>ข้อมูลนักเรียน!D54</f>
        <v>52</v>
      </c>
      <c r="E56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6" s="46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26" t="str">
        <f t="shared" si="3"/>
        <v/>
      </c>
      <c r="BF56" s="25" t="str">
        <f t="shared" si="4"/>
        <v/>
      </c>
    </row>
    <row r="57" spans="1:58" x14ac:dyDescent="0.3">
      <c r="A57" s="111"/>
      <c r="B57" s="111"/>
      <c r="C57" s="111"/>
      <c r="D57" s="173">
        <f>ข้อมูลนักเรียน!D55</f>
        <v>53</v>
      </c>
      <c r="E57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7" s="46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26" t="str">
        <f t="shared" si="3"/>
        <v/>
      </c>
      <c r="BF57" s="25" t="str">
        <f t="shared" si="4"/>
        <v/>
      </c>
    </row>
    <row r="58" spans="1:58" x14ac:dyDescent="0.3">
      <c r="A58" s="111"/>
      <c r="B58" s="111"/>
      <c r="C58" s="111"/>
      <c r="D58" s="173">
        <f>ข้อมูลนักเรียน!D56</f>
        <v>54</v>
      </c>
      <c r="E58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8" s="46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26" t="str">
        <f t="shared" si="3"/>
        <v/>
      </c>
      <c r="BF58" s="25" t="str">
        <f t="shared" si="4"/>
        <v/>
      </c>
    </row>
    <row r="59" spans="1:58" x14ac:dyDescent="0.3">
      <c r="A59" s="111"/>
      <c r="B59" s="111"/>
      <c r="C59" s="111"/>
      <c r="D59" s="173">
        <f>ข้อมูลนักเรียน!D57</f>
        <v>55</v>
      </c>
      <c r="E59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9" s="46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26" t="str">
        <f t="shared" si="3"/>
        <v/>
      </c>
      <c r="BF59" s="25" t="str">
        <f t="shared" si="4"/>
        <v/>
      </c>
    </row>
    <row r="60" spans="1:58" x14ac:dyDescent="0.3">
      <c r="A60" s="111"/>
      <c r="B60" s="111"/>
      <c r="C60" s="111"/>
      <c r="D60" s="173">
        <f>ข้อมูลนักเรียน!D58</f>
        <v>56</v>
      </c>
      <c r="E60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0" s="46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26" t="str">
        <f t="shared" si="3"/>
        <v/>
      </c>
      <c r="BF60" s="25" t="str">
        <f t="shared" si="4"/>
        <v/>
      </c>
    </row>
    <row r="61" spans="1:58" x14ac:dyDescent="0.3">
      <c r="A61" s="111"/>
      <c r="B61" s="111"/>
      <c r="C61" s="111"/>
      <c r="D61" s="173">
        <f>ข้อมูลนักเรียน!D59</f>
        <v>57</v>
      </c>
      <c r="E61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1" s="46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26" t="str">
        <f t="shared" si="3"/>
        <v/>
      </c>
      <c r="BF61" s="25" t="str">
        <f t="shared" si="4"/>
        <v/>
      </c>
    </row>
    <row r="62" spans="1:58" x14ac:dyDescent="0.3">
      <c r="A62" s="111"/>
      <c r="B62" s="111"/>
      <c r="C62" s="111"/>
      <c r="D62" s="173">
        <f>ข้อมูลนักเรียน!D60</f>
        <v>58</v>
      </c>
      <c r="E62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2" s="4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26" t="str">
        <f t="shared" si="3"/>
        <v/>
      </c>
      <c r="BF62" s="25" t="str">
        <f t="shared" si="4"/>
        <v/>
      </c>
    </row>
    <row r="63" spans="1:58" x14ac:dyDescent="0.3">
      <c r="A63" s="111"/>
      <c r="B63" s="111"/>
      <c r="C63" s="111"/>
      <c r="D63" s="173">
        <f>ข้อมูลนักเรียน!D61</f>
        <v>59</v>
      </c>
      <c r="E63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3" s="46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26" t="str">
        <f t="shared" si="3"/>
        <v/>
      </c>
      <c r="BF63" s="25" t="str">
        <f t="shared" si="4"/>
        <v/>
      </c>
    </row>
    <row r="64" spans="1:58" x14ac:dyDescent="0.3">
      <c r="A64" s="111"/>
      <c r="B64" s="111"/>
      <c r="C64" s="111"/>
      <c r="D64" s="173">
        <f>ข้อมูลนักเรียน!D62</f>
        <v>60</v>
      </c>
      <c r="E64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4" s="46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26" t="str">
        <f t="shared" si="3"/>
        <v/>
      </c>
      <c r="BF64" s="25" t="str">
        <f t="shared" si="4"/>
        <v/>
      </c>
    </row>
  </sheetData>
  <protectedRanges>
    <protectedRange sqref="G2:BD64" name="ช่วง1"/>
    <protectedRange sqref="B1:B2" name="ช่วง4"/>
    <protectedRange sqref="B7" name="ช่วง1_2_1"/>
  </protectedRanges>
  <mergeCells count="8">
    <mergeCell ref="A6:C6"/>
    <mergeCell ref="BF1:BF4"/>
    <mergeCell ref="B3:C3"/>
    <mergeCell ref="A1:A2"/>
    <mergeCell ref="B1:B2"/>
    <mergeCell ref="C1:C2"/>
    <mergeCell ref="D1:E3"/>
    <mergeCell ref="BE1:BE2"/>
  </mergeCells>
  <conditionalFormatting sqref="G5:BD64">
    <cfRule type="cellIs" dxfId="1227" priority="10" operator="equal">
      <formula>0</formula>
    </cfRule>
    <cfRule type="cellIs" dxfId="1226" priority="11" operator="equal">
      <formula>1</formula>
    </cfRule>
    <cfRule type="cellIs" dxfId="1225" priority="12" operator="equal">
      <formula>2</formula>
    </cfRule>
    <cfRule type="cellIs" dxfId="1224" priority="13" operator="equal">
      <formula>3</formula>
    </cfRule>
  </conditionalFormatting>
  <conditionalFormatting sqref="AT5:BD64">
    <cfRule type="containsBlanks" dxfId="1223" priority="9">
      <formula>LEN(TRIM(AT5))=0</formula>
    </cfRule>
  </conditionalFormatting>
  <conditionalFormatting sqref="BE5:BE64">
    <cfRule type="cellIs" dxfId="1222" priority="8" operator="equal">
      <formula>$BE$3</formula>
    </cfRule>
  </conditionalFormatting>
  <conditionalFormatting sqref="N5:BD64">
    <cfRule type="containsBlanks" dxfId="1221" priority="7">
      <formula>LEN(TRIM(N5))=0</formula>
    </cfRule>
  </conditionalFormatting>
  <conditionalFormatting sqref="G5:M64 N5:N8">
    <cfRule type="containsBlanks" dxfId="1220" priority="6">
      <formula>LEN(TRIM(G5))=0</formula>
    </cfRule>
  </conditionalFormatting>
  <conditionalFormatting sqref="G2:BD4">
    <cfRule type="notContainsBlanks" dxfId="1219" priority="5">
      <formula>LEN(TRIM(G2))&gt;0</formula>
    </cfRule>
  </conditionalFormatting>
  <conditionalFormatting sqref="BF5:BF64">
    <cfRule type="cellIs" dxfId="1218" priority="3" operator="equal">
      <formula>"ไม่ผ่าน"</formula>
    </cfRule>
    <cfRule type="cellIs" dxfId="1217" priority="4" operator="equal">
      <formula>"ผ่าน"</formula>
    </cfRule>
  </conditionalFormatting>
  <conditionalFormatting sqref="D1:E3">
    <cfRule type="cellIs" dxfId="1216" priority="1" operator="equal">
      <formula>"ไม่ต้องประเมินตัวชี้วัด"</formula>
    </cfRule>
    <cfRule type="cellIs" dxfId="1215" priority="2" operator="equal">
      <formula>"ต้องประเมินตัวชี้วัด"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5C60BBB-DB7B-4D28-A455-DC382A6A3845}">
          <x14:formula1>
            <xm:f>รายการ!$I$2:$I$5</xm:f>
          </x14:formula1>
          <xm:sqref>G5:BD64</xm:sqref>
        </x14:dataValidation>
        <x14:dataValidation type="list" allowBlank="1" showInputMessage="1" showErrorMessage="1" xr:uid="{EA1D6529-257E-4186-968D-1E3AFDACAF72}">
          <x14:formula1>
            <xm:f>รายการ!$K$2:$K$37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A9E4-6DB3-4D41-AEB2-A6ABF5E67795}">
  <sheetPr codeName="Sheet4">
    <tabColor rgb="FFFFC000"/>
  </sheetPr>
  <dimension ref="A1:G10"/>
  <sheetViews>
    <sheetView workbookViewId="0">
      <selection activeCell="B13" sqref="B13"/>
    </sheetView>
  </sheetViews>
  <sheetFormatPr defaultColWidth="5.625" defaultRowHeight="18.75" x14ac:dyDescent="0.3"/>
  <cols>
    <col min="1" max="1" width="12.375" style="1" customWidth="1"/>
    <col min="2" max="2" width="19" style="1" customWidth="1"/>
    <col min="3" max="3" width="9.75" style="1" customWidth="1"/>
    <col min="4" max="4" width="7.375" style="1" customWidth="1"/>
    <col min="5" max="5" width="10.625" style="1" customWidth="1"/>
    <col min="6" max="6" width="34.75" style="1" customWidth="1"/>
    <col min="7" max="7" width="10.625" style="1" customWidth="1"/>
    <col min="8" max="16384" width="5.625" style="1"/>
  </cols>
  <sheetData>
    <row r="1" spans="1:7" ht="23.25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538" t="s">
        <v>220</v>
      </c>
      <c r="E1" s="538"/>
      <c r="F1" s="538"/>
      <c r="G1" s="538"/>
    </row>
    <row r="2" spans="1:7" x14ac:dyDescent="0.3">
      <c r="A2" s="111"/>
      <c r="B2" s="111"/>
      <c r="C2" s="111"/>
      <c r="D2" s="538"/>
      <c r="E2" s="538"/>
      <c r="F2" s="538"/>
      <c r="G2" s="538"/>
    </row>
    <row r="3" spans="1:7" x14ac:dyDescent="0.3">
      <c r="A3" s="111"/>
      <c r="B3" s="111"/>
      <c r="C3" s="111"/>
      <c r="D3" s="533" t="s">
        <v>221</v>
      </c>
      <c r="E3" s="533" t="s">
        <v>222</v>
      </c>
      <c r="F3" s="533" t="s">
        <v>223</v>
      </c>
      <c r="G3" s="533" t="s">
        <v>146</v>
      </c>
    </row>
    <row r="4" spans="1:7" x14ac:dyDescent="0.3">
      <c r="A4" s="111"/>
      <c r="B4" s="111"/>
      <c r="C4" s="111"/>
      <c r="D4" s="533"/>
      <c r="E4" s="533"/>
      <c r="F4" s="533"/>
      <c r="G4" s="533"/>
    </row>
    <row r="5" spans="1:7" x14ac:dyDescent="0.3">
      <c r="A5" s="111"/>
      <c r="B5" s="111"/>
      <c r="C5" s="111"/>
      <c r="D5" s="145">
        <v>1</v>
      </c>
      <c r="E5" s="133" t="s">
        <v>224</v>
      </c>
      <c r="F5" s="146" t="s">
        <v>225</v>
      </c>
      <c r="G5" s="133">
        <v>40</v>
      </c>
    </row>
    <row r="6" spans="1:7" x14ac:dyDescent="0.3">
      <c r="A6" s="111"/>
      <c r="B6" s="111"/>
      <c r="C6" s="111"/>
      <c r="D6" s="145">
        <v>2</v>
      </c>
      <c r="E6" s="133" t="s">
        <v>226</v>
      </c>
      <c r="F6" s="146" t="s">
        <v>227</v>
      </c>
      <c r="G6" s="133">
        <v>40</v>
      </c>
    </row>
    <row r="7" spans="1:7" x14ac:dyDescent="0.3">
      <c r="A7" s="111"/>
      <c r="B7" s="111"/>
      <c r="C7" s="111"/>
      <c r="D7" s="145">
        <v>3</v>
      </c>
      <c r="E7" s="133" t="s">
        <v>228</v>
      </c>
      <c r="F7" s="146" t="s">
        <v>229</v>
      </c>
      <c r="G7" s="133">
        <v>40</v>
      </c>
    </row>
    <row r="8" spans="1:7" x14ac:dyDescent="0.3">
      <c r="A8" s="111"/>
      <c r="B8" s="111"/>
      <c r="C8" s="111"/>
      <c r="D8" s="145">
        <v>4</v>
      </c>
      <c r="E8" s="133" t="s">
        <v>230</v>
      </c>
      <c r="F8" s="146" t="s">
        <v>231</v>
      </c>
      <c r="G8" s="133">
        <v>10</v>
      </c>
    </row>
    <row r="9" spans="1:7" x14ac:dyDescent="0.3">
      <c r="A9" s="111"/>
      <c r="B9" s="111"/>
      <c r="C9" s="111"/>
      <c r="D9" s="145">
        <v>5</v>
      </c>
      <c r="E9" s="133"/>
      <c r="F9" s="146"/>
      <c r="G9" s="133"/>
    </row>
    <row r="10" spans="1:7" x14ac:dyDescent="0.3">
      <c r="A10" s="111"/>
      <c r="B10" s="111"/>
      <c r="C10" s="111"/>
      <c r="D10" s="145">
        <v>6</v>
      </c>
      <c r="E10" s="133"/>
      <c r="F10" s="146"/>
      <c r="G10" s="133"/>
    </row>
  </sheetData>
  <protectedRanges>
    <protectedRange sqref="E5:G10" name="ช่วง1"/>
    <protectedRange sqref="B1" name="ช่วง4"/>
  </protectedRanges>
  <mergeCells count="5">
    <mergeCell ref="D1:G2"/>
    <mergeCell ref="D3:D4"/>
    <mergeCell ref="E3:E4"/>
    <mergeCell ref="F3:F4"/>
    <mergeCell ref="G3:G4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304B3D-1BE6-4DAF-AB84-64E762829EC7}">
          <x14:formula1>
            <xm:f>รายการ!$K$2:$K$37</xm:f>
          </x14:formula1>
          <xm:sqref>B1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5A65-E1AB-4598-A464-D1FDE407E0C9}">
  <sheetPr codeName="Sheet37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G6" sqref="G6:H16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IF(ตั้งค่าวิชาเรียน!$E5="","",ตั้งค่าวิชาเรียน!$E5 &amp; " : " &amp; ตั้งค่าวิชาเรียน!$F5)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6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65 G5:H65 N1" name="ช่วง1"/>
  </protectedRanges>
  <mergeCells count="15">
    <mergeCell ref="N2:O2"/>
    <mergeCell ref="A1:A5"/>
    <mergeCell ref="B1:B5"/>
    <mergeCell ref="K1:K5"/>
    <mergeCell ref="L1:L5"/>
    <mergeCell ref="C1:F1"/>
    <mergeCell ref="G1:J1"/>
    <mergeCell ref="G2:G4"/>
    <mergeCell ref="H2:H4"/>
    <mergeCell ref="I2:I4"/>
    <mergeCell ref="J2:J5"/>
    <mergeCell ref="C2:C4"/>
    <mergeCell ref="D2:D4"/>
    <mergeCell ref="E2:E4"/>
    <mergeCell ref="F2:F5"/>
  </mergeCells>
  <conditionalFormatting sqref="F6:F65">
    <cfRule type="cellIs" dxfId="1214" priority="7" operator="equal">
      <formula>0</formula>
    </cfRule>
  </conditionalFormatting>
  <conditionalFormatting sqref="L6:L65">
    <cfRule type="cellIs" dxfId="1213" priority="4" operator="equal">
      <formula>"ย้ายออก"</formula>
    </cfRule>
    <cfRule type="cellIs" dxfId="1212" priority="5" operator="equal">
      <formula>0</formula>
    </cfRule>
  </conditionalFormatting>
  <conditionalFormatting sqref="E6:E65">
    <cfRule type="cellIs" dxfId="1211" priority="2" operator="equal">
      <formula>"ย้ายออก"</formula>
    </cfRule>
    <cfRule type="cellIs" dxfId="1210" priority="3" operator="equal">
      <formula>0</formula>
    </cfRule>
  </conditionalFormatting>
  <conditionalFormatting sqref="J6:J65">
    <cfRule type="cellIs" dxfId="1209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59E098-4DF6-4B61-85F8-0812A3DA8F39}">
          <x14:formula1>
            <xm:f>รายการ!$K$2:$K$37</xm:f>
          </x14:formula1>
          <xm:sqref>N1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B4DE9-7602-4132-B359-BAD4FBAE42DF}">
  <sheetPr codeName="Sheet38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G6" sqref="G6:H14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IF(ตั้งค่าวิชาเรียน!$E6="","",ตั้งค่าวิชาเรียน!$E6 &amp; " : " &amp; ตั้งค่าวิชาเรียน!$F6)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6:D65" name="ช่วง1_1"/>
    <protectedRange sqref="G6:H65" name="ช่วง1_2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208" priority="6" operator="equal">
      <formula>0</formula>
    </cfRule>
  </conditionalFormatting>
  <conditionalFormatting sqref="L6:L65">
    <cfRule type="cellIs" dxfId="1207" priority="4" operator="equal">
      <formula>"ย้ายออก"</formula>
    </cfRule>
    <cfRule type="cellIs" dxfId="1206" priority="5" operator="equal">
      <formula>0</formula>
    </cfRule>
  </conditionalFormatting>
  <conditionalFormatting sqref="E6:E65">
    <cfRule type="cellIs" dxfId="1205" priority="2" operator="equal">
      <formula>"ย้ายออก"</formula>
    </cfRule>
    <cfRule type="cellIs" dxfId="1204" priority="3" operator="equal">
      <formula>0</formula>
    </cfRule>
  </conditionalFormatting>
  <conditionalFormatting sqref="J6:J65">
    <cfRule type="cellIs" dxfId="1203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114427-73B9-4526-B3F6-806F020E6D78}">
          <x14:formula1>
            <xm:f>รายการ!$K$2:$K$37</xm:f>
          </x14:formula1>
          <xm:sqref>N1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A1493-7DA9-47C5-B70F-A28DD16238A0}">
  <sheetPr codeName="Sheet39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G6" sqref="G6:H15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IF(ตั้งค่าวิชาเรียน!$E7="","",ตั้งค่าวิชาเรียน!$E7 &amp; " : " &amp; ตั้งค่าวิชาเรียน!$F7)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6:D65" name="ช่วง1_1"/>
    <protectedRange sqref="G6:H65" name="ช่วง1_1_1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202" priority="6" operator="equal">
      <formula>0</formula>
    </cfRule>
  </conditionalFormatting>
  <conditionalFormatting sqref="L6:L65">
    <cfRule type="cellIs" dxfId="1201" priority="4" operator="equal">
      <formula>"ย้ายออก"</formula>
    </cfRule>
    <cfRule type="cellIs" dxfId="1200" priority="5" operator="equal">
      <formula>0</formula>
    </cfRule>
  </conditionalFormatting>
  <conditionalFormatting sqref="E6:E65">
    <cfRule type="cellIs" dxfId="1199" priority="2" operator="equal">
      <formula>"ย้ายออก"</formula>
    </cfRule>
    <cfRule type="cellIs" dxfId="1198" priority="3" operator="equal">
      <formula>0</formula>
    </cfRule>
  </conditionalFormatting>
  <conditionalFormatting sqref="J6:J65">
    <cfRule type="cellIs" dxfId="1197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D82DFA-63A6-4228-8A36-FE4B71B00E48}">
          <x14:formula1>
            <xm:f>รายการ!$K$2:$K$37</xm:f>
          </x14:formula1>
          <xm:sqref>N1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9C0DE-9F84-4140-8036-AFCD05A64178}">
  <sheetPr codeName="Sheet40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G6" sqref="G6:H16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IF(ตั้งค่าวิชาเรียน!$E8="","",ตั้งค่าวิชาเรียน!$E8 &amp; " : " &amp; ตั้งค่าวิชาเรียน!$F8)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6:D65" name="ช่วง1_1"/>
    <protectedRange sqref="G6:H65" name="ช่วง1_1_1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196" priority="6" operator="equal">
      <formula>0</formula>
    </cfRule>
  </conditionalFormatting>
  <conditionalFormatting sqref="L6:L65">
    <cfRule type="cellIs" dxfId="1195" priority="4" operator="equal">
      <formula>"ย้ายออก"</formula>
    </cfRule>
    <cfRule type="cellIs" dxfId="1194" priority="5" operator="equal">
      <formula>0</formula>
    </cfRule>
  </conditionalFormatting>
  <conditionalFormatting sqref="E6:E65">
    <cfRule type="cellIs" dxfId="1193" priority="2" operator="equal">
      <formula>"ย้ายออก"</formula>
    </cfRule>
    <cfRule type="cellIs" dxfId="1192" priority="3" operator="equal">
      <formula>0</formula>
    </cfRule>
  </conditionalFormatting>
  <conditionalFormatting sqref="J6:J65">
    <cfRule type="cellIs" dxfId="1191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E8B06A-3B22-4412-BAD6-3C34F2D89E8B}">
          <x14:formula1>
            <xm:f>รายการ!$K$2:$K$37</xm:f>
          </x14:formula1>
          <xm:sqref>N1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CDD8-591D-4C4C-ACFF-E4494E3B8C3B}">
  <sheetPr codeName="Sheet41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G6" sqref="G6:H14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IF(ตั้งค่าวิชาเรียน!$E9="","",ตั้งค่าวิชาเรียน!$E9 &amp; " : " &amp; ตั้งค่าวิชาเรียน!$F9)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15:D65 C6:C14" name="ช่วง1_1"/>
    <protectedRange sqref="G6:H65 D6:D14" name="ช่วง1_1_1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190" priority="6" operator="equal">
      <formula>0</formula>
    </cfRule>
  </conditionalFormatting>
  <conditionalFormatting sqref="L6:L65">
    <cfRule type="cellIs" dxfId="1189" priority="4" operator="equal">
      <formula>"ย้ายออก"</formula>
    </cfRule>
    <cfRule type="cellIs" dxfId="1188" priority="5" operator="equal">
      <formula>0</formula>
    </cfRule>
  </conditionalFormatting>
  <conditionalFormatting sqref="E6:E65">
    <cfRule type="cellIs" dxfId="1187" priority="2" operator="equal">
      <formula>"ย้ายออก"</formula>
    </cfRule>
    <cfRule type="cellIs" dxfId="1186" priority="3" operator="equal">
      <formula>0</formula>
    </cfRule>
  </conditionalFormatting>
  <conditionalFormatting sqref="J6:J65">
    <cfRule type="cellIs" dxfId="1185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23E7858-46C6-481A-A4BA-48F889C5F24B}">
          <x14:formula1>
            <xm:f>รายการ!$K$2:$K$37</xm:f>
          </x14:formula1>
          <xm:sqref>N1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6CAC-CC5B-45AC-A203-106E4AA6149C}">
  <sheetPr codeName="Sheet42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G6" sqref="G6:H14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IF(ตั้งค่าวิชาเรียน!$E10="","",ตั้งค่าวิชาเรียน!$E10 &amp; " : " &amp; ตั้งค่าวิชาเรียน!$F10)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6:D65" name="ช่วง1_1"/>
    <protectedRange sqref="G6:H65" name="ช่วง1_1_1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184" priority="6" operator="equal">
      <formula>0</formula>
    </cfRule>
  </conditionalFormatting>
  <conditionalFormatting sqref="L6:L65">
    <cfRule type="cellIs" dxfId="1183" priority="4" operator="equal">
      <formula>"ย้ายออก"</formula>
    </cfRule>
    <cfRule type="cellIs" dxfId="1182" priority="5" operator="equal">
      <formula>0</formula>
    </cfRule>
  </conditionalFormatting>
  <conditionalFormatting sqref="E6:E65">
    <cfRule type="cellIs" dxfId="1181" priority="2" operator="equal">
      <formula>"ย้ายออก"</formula>
    </cfRule>
    <cfRule type="cellIs" dxfId="1180" priority="3" operator="equal">
      <formula>0</formula>
    </cfRule>
  </conditionalFormatting>
  <conditionalFormatting sqref="J6:J65">
    <cfRule type="cellIs" dxfId="1179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9EBB4D-45E8-40ED-9477-7C9B37A65DC8}">
          <x14:formula1>
            <xm:f>รายการ!$K$2:$K$37</xm:f>
          </x14:formula1>
          <xm:sqref>N1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4D83D-EC14-4982-B244-3DD95F54B84B}">
  <sheetPr codeName="Sheet43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G6" sqref="G6:H15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IF(ตั้งค่าวิชาเรียน!$E11="","",ตั้งค่าวิชาเรียน!$E11 &amp; " : " &amp; ตั้งค่าวิชาเรียน!$F11)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6:D65" name="ช่วง1_1"/>
    <protectedRange sqref="G6:H65" name="ช่วง1_1_1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178" priority="6" operator="equal">
      <formula>0</formula>
    </cfRule>
  </conditionalFormatting>
  <conditionalFormatting sqref="L6:L65">
    <cfRule type="cellIs" dxfId="1177" priority="4" operator="equal">
      <formula>"ย้ายออก"</formula>
    </cfRule>
    <cfRule type="cellIs" dxfId="1176" priority="5" operator="equal">
      <formula>0</formula>
    </cfRule>
  </conditionalFormatting>
  <conditionalFormatting sqref="E6:E65">
    <cfRule type="cellIs" dxfId="1175" priority="2" operator="equal">
      <formula>"ย้ายออก"</formula>
    </cfRule>
    <cfRule type="cellIs" dxfId="1174" priority="3" operator="equal">
      <formula>0</formula>
    </cfRule>
  </conditionalFormatting>
  <conditionalFormatting sqref="J6:J65">
    <cfRule type="cellIs" dxfId="1173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73E6212-4759-41C9-A755-1C5299C920B9}">
          <x14:formula1>
            <xm:f>รายการ!$K$2:$K$37</xm:f>
          </x14:formula1>
          <xm:sqref>N1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2692-E583-4544-949D-B21507AA9002}">
  <sheetPr codeName="Sheet44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G6" sqref="G6:H16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IF(ตั้งค่าวิชาเรียน!$E12="","",ตั้งค่าวิชาเรียน!$E12 &amp; " : " &amp; ตั้งค่าวิชาเรียน!$F12)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6:D65" name="ช่วง1_1"/>
    <protectedRange sqref="G6:H65" name="ช่วง1_1_1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172" priority="6" operator="equal">
      <formula>0</formula>
    </cfRule>
  </conditionalFormatting>
  <conditionalFormatting sqref="L6:L65">
    <cfRule type="cellIs" dxfId="1171" priority="4" operator="equal">
      <formula>"ย้ายออก"</formula>
    </cfRule>
    <cfRule type="cellIs" dxfId="1170" priority="5" operator="equal">
      <formula>0</formula>
    </cfRule>
  </conditionalFormatting>
  <conditionalFormatting sqref="E6:E65">
    <cfRule type="cellIs" dxfId="1169" priority="2" operator="equal">
      <formula>"ย้ายออก"</formula>
    </cfRule>
    <cfRule type="cellIs" dxfId="1168" priority="3" operator="equal">
      <formula>0</formula>
    </cfRule>
  </conditionalFormatting>
  <conditionalFormatting sqref="J6:J65">
    <cfRule type="cellIs" dxfId="1167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D20F69-32F5-44DA-B8C9-F28ADBAE42E4}">
          <x14:formula1>
            <xm:f>รายการ!$K$2:$K$37</xm:f>
          </x14:formula1>
          <xm:sqref>N1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6123E-8D48-4841-87CE-B98AAF435FA5}">
  <sheetPr codeName="Sheet45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C5" sqref="C5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IF(ตั้งค่าวิชาเรียน!$E13="","",ตั้งค่าวิชาเรียน!$E13 &amp; " : " &amp; ตั้งค่าวิชาเรียน!$F13)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6:D65" name="ช่วง1_1"/>
    <protectedRange sqref="G6:H65" name="ช่วง1_1_1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166" priority="6" operator="equal">
      <formula>0</formula>
    </cfRule>
  </conditionalFormatting>
  <conditionalFormatting sqref="L6:L65">
    <cfRule type="cellIs" dxfId="1165" priority="4" operator="equal">
      <formula>"ย้ายออก"</formula>
    </cfRule>
    <cfRule type="cellIs" dxfId="1164" priority="5" operator="equal">
      <formula>0</formula>
    </cfRule>
  </conditionalFormatting>
  <conditionalFormatting sqref="E6:E65">
    <cfRule type="cellIs" dxfId="1163" priority="2" operator="equal">
      <formula>"ย้ายออก"</formula>
    </cfRule>
    <cfRule type="cellIs" dxfId="1162" priority="3" operator="equal">
      <formula>0</formula>
    </cfRule>
  </conditionalFormatting>
  <conditionalFormatting sqref="J6:J65">
    <cfRule type="cellIs" dxfId="1161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1C74D1-B995-497E-A4DD-453D2F2904ED}">
          <x14:formula1>
            <xm:f>รายการ!$K$2:$K$37</xm:f>
          </x14:formula1>
          <xm:sqref>N1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65118-4799-49B8-8FE7-71C554DFFA96}">
  <sheetPr codeName="Sheet46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G6" sqref="G6:H16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IF(ตั้งค่าวิชาเรียน!$E14="","",ตั้งค่าวิชาเรียน!$E14 &amp; " : " &amp; ตั้งค่าวิชาเรียน!$F14)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6:D65" name="ช่วง1_1"/>
    <protectedRange sqref="G6:H65" name="ช่วง1_1_1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160" priority="6" operator="equal">
      <formula>0</formula>
    </cfRule>
  </conditionalFormatting>
  <conditionalFormatting sqref="L6:L65">
    <cfRule type="cellIs" dxfId="1159" priority="4" operator="equal">
      <formula>"ย้ายออก"</formula>
    </cfRule>
    <cfRule type="cellIs" dxfId="1158" priority="5" operator="equal">
      <formula>0</formula>
    </cfRule>
  </conditionalFormatting>
  <conditionalFormatting sqref="E6:E65">
    <cfRule type="cellIs" dxfId="1157" priority="2" operator="equal">
      <formula>"ย้ายออก"</formula>
    </cfRule>
    <cfRule type="cellIs" dxfId="1156" priority="3" operator="equal">
      <formula>0</formula>
    </cfRule>
  </conditionalFormatting>
  <conditionalFormatting sqref="J6:J65">
    <cfRule type="cellIs" dxfId="1155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D26A03-1888-4BF3-96E8-24151397EF38}">
          <x14:formula1>
            <xm:f>รายการ!$K$2:$K$37</xm:f>
          </x14:formula1>
          <xm:sqref>N1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DB11-2145-4C31-AF2D-705952432B1A}">
  <sheetPr codeName="Sheet5">
    <tabColor rgb="FFFFC000"/>
  </sheetPr>
  <dimension ref="A1:I21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5.625" defaultRowHeight="18.75" x14ac:dyDescent="0.3"/>
  <cols>
    <col min="1" max="1" width="4.25" style="1" customWidth="1"/>
    <col min="2" max="2" width="69.625" style="1" customWidth="1"/>
    <col min="3" max="4" width="9" style="1"/>
    <col min="5" max="5" width="11.75" style="1" customWidth="1"/>
    <col min="6" max="6" width="14" style="1" customWidth="1"/>
    <col min="7" max="7" width="9.125" style="1" customWidth="1"/>
    <col min="8" max="8" width="25" style="1" customWidth="1"/>
    <col min="9" max="9" width="8.75" style="1" customWidth="1"/>
    <col min="10" max="16384" width="5.625" style="1"/>
  </cols>
  <sheetData>
    <row r="1" spans="1:9" ht="31.5" customHeight="1" x14ac:dyDescent="0.3">
      <c r="A1" s="50" t="s">
        <v>28</v>
      </c>
      <c r="B1" s="96" t="s">
        <v>89</v>
      </c>
      <c r="C1" s="542" t="s">
        <v>98</v>
      </c>
      <c r="D1" s="543"/>
      <c r="E1" s="543"/>
      <c r="F1" s="543"/>
      <c r="G1" s="469" t="s">
        <v>179</v>
      </c>
      <c r="H1" s="465" t="s">
        <v>177</v>
      </c>
      <c r="I1" s="453" t="str">
        <f>_xlfn.IFNA(IF(VLOOKUP(H1,รายการ!$K$1:$L$37,2,FALSE)="","",HYPERLINK("#" &amp; VLOOKUP(H1,รายการ!$K$1:$L$37,2,FALSE)  &amp; "","คลิก")),"")</f>
        <v>คลิก</v>
      </c>
    </row>
    <row r="2" spans="1:9" ht="21" x14ac:dyDescent="0.3">
      <c r="A2" s="51">
        <v>1</v>
      </c>
      <c r="B2" s="33" t="s">
        <v>90</v>
      </c>
      <c r="C2" s="544" t="s">
        <v>99</v>
      </c>
      <c r="D2" s="545"/>
      <c r="E2" s="536" t="s">
        <v>100</v>
      </c>
      <c r="F2" s="536" t="s">
        <v>101</v>
      </c>
      <c r="G2" s="111"/>
      <c r="H2" s="111"/>
      <c r="I2" s="111"/>
    </row>
    <row r="3" spans="1:9" ht="21" x14ac:dyDescent="0.35">
      <c r="A3" s="52">
        <f>A2+1</f>
        <v>2</v>
      </c>
      <c r="B3" s="34" t="s">
        <v>91</v>
      </c>
      <c r="C3" s="37" t="s">
        <v>102</v>
      </c>
      <c r="D3" s="137" t="s">
        <v>103</v>
      </c>
      <c r="E3" s="536"/>
      <c r="F3" s="536"/>
      <c r="G3" s="111"/>
      <c r="H3" s="111"/>
      <c r="I3" s="111"/>
    </row>
    <row r="4" spans="1:9" ht="21" x14ac:dyDescent="0.3">
      <c r="A4" s="52">
        <f t="shared" ref="A4:A21" si="0">A3+1</f>
        <v>3</v>
      </c>
      <c r="B4" s="34" t="s">
        <v>92</v>
      </c>
      <c r="C4" s="36">
        <v>2.5</v>
      </c>
      <c r="D4" s="36">
        <v>3</v>
      </c>
      <c r="E4" s="37">
        <v>3</v>
      </c>
      <c r="F4" s="37" t="s">
        <v>104</v>
      </c>
      <c r="G4" s="111"/>
      <c r="H4" s="111"/>
      <c r="I4" s="111"/>
    </row>
    <row r="5" spans="1:9" ht="21" x14ac:dyDescent="0.3">
      <c r="A5" s="52">
        <f t="shared" si="0"/>
        <v>4</v>
      </c>
      <c r="B5" s="34" t="s">
        <v>93</v>
      </c>
      <c r="C5" s="36">
        <v>1.5</v>
      </c>
      <c r="D5" s="36">
        <v>2.4900000000000002</v>
      </c>
      <c r="E5" s="37">
        <v>2</v>
      </c>
      <c r="F5" s="37" t="s">
        <v>105</v>
      </c>
      <c r="G5" s="111"/>
      <c r="H5" s="111"/>
      <c r="I5" s="111"/>
    </row>
    <row r="6" spans="1:9" ht="21" x14ac:dyDescent="0.3">
      <c r="A6" s="52">
        <f t="shared" si="0"/>
        <v>5</v>
      </c>
      <c r="B6" s="34" t="s">
        <v>94</v>
      </c>
      <c r="C6" s="36">
        <v>1</v>
      </c>
      <c r="D6" s="36">
        <v>1.49</v>
      </c>
      <c r="E6" s="37">
        <v>1</v>
      </c>
      <c r="F6" s="37" t="s">
        <v>106</v>
      </c>
      <c r="G6" s="111"/>
      <c r="H6" s="111"/>
      <c r="I6" s="111"/>
    </row>
    <row r="7" spans="1:9" ht="21" x14ac:dyDescent="0.3">
      <c r="A7" s="52">
        <f t="shared" si="0"/>
        <v>6</v>
      </c>
      <c r="B7" s="34" t="s">
        <v>95</v>
      </c>
      <c r="C7" s="36">
        <v>0</v>
      </c>
      <c r="D7" s="36">
        <v>0.99</v>
      </c>
      <c r="E7" s="37">
        <v>0</v>
      </c>
      <c r="F7" s="38" t="s">
        <v>107</v>
      </c>
      <c r="G7" s="111"/>
      <c r="H7" s="111"/>
      <c r="I7" s="111"/>
    </row>
    <row r="8" spans="1:9" ht="21" x14ac:dyDescent="0.3">
      <c r="A8" s="52">
        <f t="shared" si="0"/>
        <v>7</v>
      </c>
      <c r="B8" s="34" t="s">
        <v>96</v>
      </c>
      <c r="C8" s="546" t="s">
        <v>108</v>
      </c>
      <c r="D8" s="547"/>
      <c r="E8" s="547"/>
      <c r="F8" s="548"/>
      <c r="G8" s="111"/>
      <c r="H8" s="111"/>
      <c r="I8" s="111"/>
    </row>
    <row r="9" spans="1:9" ht="21" x14ac:dyDescent="0.3">
      <c r="A9" s="52">
        <f t="shared" si="0"/>
        <v>8</v>
      </c>
      <c r="B9" s="34" t="s">
        <v>97</v>
      </c>
      <c r="C9" s="549" t="s">
        <v>109</v>
      </c>
      <c r="D9" s="550"/>
      <c r="E9" s="550"/>
      <c r="F9" s="551"/>
      <c r="G9" s="111"/>
      <c r="H9" s="111"/>
      <c r="I9" s="111"/>
    </row>
    <row r="10" spans="1:9" ht="21" x14ac:dyDescent="0.3">
      <c r="A10" s="52">
        <f t="shared" si="0"/>
        <v>9</v>
      </c>
      <c r="B10" s="34"/>
      <c r="C10" s="539" t="s">
        <v>110</v>
      </c>
      <c r="D10" s="540"/>
      <c r="E10" s="540"/>
      <c r="F10" s="541"/>
      <c r="G10" s="111"/>
      <c r="H10" s="111"/>
      <c r="I10" s="111"/>
    </row>
    <row r="11" spans="1:9" ht="21" x14ac:dyDescent="0.3">
      <c r="A11" s="52">
        <f t="shared" si="0"/>
        <v>10</v>
      </c>
      <c r="B11" s="34"/>
      <c r="C11" s="539" t="s">
        <v>111</v>
      </c>
      <c r="D11" s="540"/>
      <c r="E11" s="540"/>
      <c r="F11" s="541"/>
      <c r="G11" s="111"/>
      <c r="H11" s="111"/>
      <c r="I11" s="111"/>
    </row>
    <row r="12" spans="1:9" x14ac:dyDescent="0.3">
      <c r="A12" s="52">
        <f t="shared" si="0"/>
        <v>11</v>
      </c>
      <c r="B12" s="34"/>
      <c r="C12" s="39"/>
      <c r="D12" s="40"/>
      <c r="E12" s="40"/>
      <c r="F12" s="41"/>
      <c r="G12" s="111"/>
      <c r="H12" s="111"/>
      <c r="I12" s="111"/>
    </row>
    <row r="13" spans="1:9" x14ac:dyDescent="0.3">
      <c r="A13" s="52">
        <f t="shared" si="0"/>
        <v>12</v>
      </c>
      <c r="B13" s="34"/>
      <c r="C13" s="39"/>
      <c r="D13" s="40"/>
      <c r="E13" s="40"/>
      <c r="F13" s="41"/>
      <c r="G13" s="111"/>
      <c r="H13" s="111"/>
      <c r="I13" s="111"/>
    </row>
    <row r="14" spans="1:9" x14ac:dyDescent="0.3">
      <c r="A14" s="52">
        <f t="shared" si="0"/>
        <v>13</v>
      </c>
      <c r="B14" s="34"/>
      <c r="C14" s="39"/>
      <c r="D14" s="40"/>
      <c r="E14" s="40"/>
      <c r="F14" s="41"/>
      <c r="G14" s="111"/>
      <c r="H14" s="111"/>
      <c r="I14" s="111"/>
    </row>
    <row r="15" spans="1:9" x14ac:dyDescent="0.3">
      <c r="A15" s="52">
        <f t="shared" si="0"/>
        <v>14</v>
      </c>
      <c r="B15" s="34"/>
      <c r="C15" s="39"/>
      <c r="D15" s="40"/>
      <c r="E15" s="40"/>
      <c r="F15" s="41"/>
      <c r="G15" s="111"/>
      <c r="H15" s="111"/>
      <c r="I15" s="111"/>
    </row>
    <row r="16" spans="1:9" x14ac:dyDescent="0.3">
      <c r="A16" s="52">
        <f t="shared" si="0"/>
        <v>15</v>
      </c>
      <c r="B16" s="34"/>
      <c r="C16" s="39"/>
      <c r="D16" s="40"/>
      <c r="E16" s="40"/>
      <c r="F16" s="41"/>
      <c r="G16" s="111"/>
      <c r="H16" s="111"/>
      <c r="I16" s="111"/>
    </row>
    <row r="17" spans="1:9" x14ac:dyDescent="0.3">
      <c r="A17" s="52">
        <f t="shared" si="0"/>
        <v>16</v>
      </c>
      <c r="B17" s="34"/>
      <c r="C17" s="39"/>
      <c r="D17" s="40"/>
      <c r="E17" s="40"/>
      <c r="F17" s="41"/>
      <c r="G17" s="111"/>
      <c r="H17" s="111"/>
      <c r="I17" s="111"/>
    </row>
    <row r="18" spans="1:9" x14ac:dyDescent="0.3">
      <c r="A18" s="52">
        <f t="shared" si="0"/>
        <v>17</v>
      </c>
      <c r="B18" s="34"/>
      <c r="C18" s="39"/>
      <c r="D18" s="40"/>
      <c r="E18" s="40"/>
      <c r="F18" s="41"/>
      <c r="G18" s="111"/>
      <c r="H18" s="111"/>
      <c r="I18" s="111"/>
    </row>
    <row r="19" spans="1:9" x14ac:dyDescent="0.3">
      <c r="A19" s="52">
        <f t="shared" si="0"/>
        <v>18</v>
      </c>
      <c r="B19" s="34"/>
      <c r="C19" s="39"/>
      <c r="D19" s="40"/>
      <c r="E19" s="40"/>
      <c r="F19" s="41"/>
      <c r="G19" s="111"/>
      <c r="H19" s="111"/>
      <c r="I19" s="111"/>
    </row>
    <row r="20" spans="1:9" x14ac:dyDescent="0.3">
      <c r="A20" s="52">
        <f t="shared" si="0"/>
        <v>19</v>
      </c>
      <c r="B20" s="34"/>
      <c r="C20" s="39"/>
      <c r="D20" s="40"/>
      <c r="E20" s="40"/>
      <c r="F20" s="41"/>
      <c r="G20" s="111"/>
      <c r="H20" s="111"/>
      <c r="I20" s="111"/>
    </row>
    <row r="21" spans="1:9" x14ac:dyDescent="0.3">
      <c r="A21" s="53">
        <f t="shared" si="0"/>
        <v>20</v>
      </c>
      <c r="B21" s="35"/>
      <c r="C21" s="42"/>
      <c r="D21" s="43"/>
      <c r="E21" s="43"/>
      <c r="F21" s="44"/>
      <c r="G21" s="111"/>
      <c r="H21" s="111"/>
      <c r="I21" s="111"/>
    </row>
  </sheetData>
  <protectedRanges>
    <protectedRange sqref="C4:D7" name="ช่วง2"/>
    <protectedRange sqref="B2:B21" name="ช่วง1_2"/>
    <protectedRange sqref="H1" name="ช่วง4"/>
  </protectedRanges>
  <mergeCells count="8">
    <mergeCell ref="C10:F10"/>
    <mergeCell ref="C11:F11"/>
    <mergeCell ref="C1:F1"/>
    <mergeCell ref="C2:D2"/>
    <mergeCell ref="E2:E3"/>
    <mergeCell ref="F2:F3"/>
    <mergeCell ref="C8:F8"/>
    <mergeCell ref="C9:F9"/>
  </mergeCells>
  <dataValidations count="1">
    <dataValidation type="decimal" allowBlank="1" showInputMessage="1" showErrorMessage="1" sqref="C4:D7" xr:uid="{FB3DB812-D62A-43FD-A8D1-E95EBA02D26B}">
      <formula1>0</formula1>
      <formula2>3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FF7F93-F577-4FE5-BB11-766A68B894BD}">
          <x14:formula1>
            <xm:f>รายการ!$K$2:$K$37</xm:f>
          </x14:formula1>
          <xm:sqref>H1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E94F8-B6DA-44DD-92FD-EB673B6DDA72}">
  <sheetPr codeName="Sheet47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G6" sqref="G6:H16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IF(ตั้งค่าวิชาเรียน!$E15="","",ตั้งค่าวิชาเรียน!$E15 &amp; " : " &amp; ตั้งค่าวิชาเรียน!$F15)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6:D65" name="ช่วง1_1"/>
    <protectedRange sqref="G6:H65" name="ช่วง1_1_1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154" priority="6" operator="equal">
      <formula>0</formula>
    </cfRule>
  </conditionalFormatting>
  <conditionalFormatting sqref="L6:L65">
    <cfRule type="cellIs" dxfId="1153" priority="4" operator="equal">
      <formula>"ย้ายออก"</formula>
    </cfRule>
    <cfRule type="cellIs" dxfId="1152" priority="5" operator="equal">
      <formula>0</formula>
    </cfRule>
  </conditionalFormatting>
  <conditionalFormatting sqref="E6:E65">
    <cfRule type="cellIs" dxfId="1151" priority="2" operator="equal">
      <formula>"ย้ายออก"</formula>
    </cfRule>
    <cfRule type="cellIs" dxfId="1150" priority="3" operator="equal">
      <formula>0</formula>
    </cfRule>
  </conditionalFormatting>
  <conditionalFormatting sqref="J6:J65">
    <cfRule type="cellIs" dxfId="1149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DA1CB49-6963-4FC2-9FDA-2F6D5AD8D3B4}">
          <x14:formula1>
            <xm:f>รายการ!$K$2:$K$37</xm:f>
          </x14:formula1>
          <xm:sqref>N1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DEA2-F9D2-4471-8EB3-84AA2A2B4638}">
  <sheetPr codeName="Sheet48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G6" sqref="G6:H65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205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IF(ตั้งค่าวิชาเรียน!$E16="","",ตั้งค่าวิชาเรียน!$E16 &amp; " : " &amp; ตั้งค่าวิชาเรียน!$F16)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6:D65" name="ช่วง1_1"/>
    <protectedRange sqref="G6:H65" name="ช่วง1_1_1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148" priority="6" operator="equal">
      <formula>0</formula>
    </cfRule>
  </conditionalFormatting>
  <conditionalFormatting sqref="L6:L65">
    <cfRule type="cellIs" dxfId="1147" priority="4" operator="equal">
      <formula>"ย้ายออก"</formula>
    </cfRule>
    <cfRule type="cellIs" dxfId="1146" priority="5" operator="equal">
      <formula>0</formula>
    </cfRule>
  </conditionalFormatting>
  <conditionalFormatting sqref="E6:E65">
    <cfRule type="cellIs" dxfId="1145" priority="2" operator="equal">
      <formula>"ย้ายออก"</formula>
    </cfRule>
    <cfRule type="cellIs" dxfId="1144" priority="3" operator="equal">
      <formula>0</formula>
    </cfRule>
  </conditionalFormatting>
  <conditionalFormatting sqref="J6:J65">
    <cfRule type="cellIs" dxfId="1143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C6E745-57FE-482A-8394-6F9E188C3B2C}">
          <x14:formula1>
            <xm:f>รายการ!$K$2:$K$37</xm:f>
          </x14:formula1>
          <xm:sqref>N1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F0E2-DE73-4F9E-8F2D-1F106100B9D7}">
  <sheetPr codeName="Sheet49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I12" sqref="I12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IF(ตั้งค่าวิชาเรียน!$E17="","",ตั้งค่าวิชาเรียน!$E17 &amp; " : " &amp; ตั้งค่าวิชาเรียน!$F17)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6:D65" name="ช่วง1_1"/>
    <protectedRange sqref="G6:H65" name="ช่วง1_1_1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142" priority="6" operator="equal">
      <formula>0</formula>
    </cfRule>
  </conditionalFormatting>
  <conditionalFormatting sqref="L6:L65">
    <cfRule type="cellIs" dxfId="1141" priority="4" operator="equal">
      <formula>"ย้ายออก"</formula>
    </cfRule>
    <cfRule type="cellIs" dxfId="1140" priority="5" operator="equal">
      <formula>0</formula>
    </cfRule>
  </conditionalFormatting>
  <conditionalFormatting sqref="E6:E65">
    <cfRule type="cellIs" dxfId="1139" priority="2" operator="equal">
      <formula>"ย้ายออก"</formula>
    </cfRule>
    <cfRule type="cellIs" dxfId="1138" priority="3" operator="equal">
      <formula>0</formula>
    </cfRule>
  </conditionalFormatting>
  <conditionalFormatting sqref="J6:J65">
    <cfRule type="cellIs" dxfId="1137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0C8616-0F40-4743-8ED8-A0398CC659FC}">
          <x14:formula1>
            <xm:f>รายการ!$K$2:$K$37</xm:f>
          </x14:formula1>
          <xm:sqref>N1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43A7-4298-432A-97E0-6E4750903D5E}">
  <sheetPr codeName="Sheet50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G6" sqref="G6:H65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IF(ตั้งค่าวิชาเรียน!$E18="","",ตั้งค่าวิชาเรียน!$E18 &amp; " : " &amp; ตั้งค่าวิชาเรียน!$F18)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6:D65" name="ช่วง1_1"/>
    <protectedRange sqref="G6:H65" name="ช่วง1_1_1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136" priority="6" operator="equal">
      <formula>0</formula>
    </cfRule>
  </conditionalFormatting>
  <conditionalFormatting sqref="L6:L65">
    <cfRule type="cellIs" dxfId="1135" priority="4" operator="equal">
      <formula>"ย้ายออก"</formula>
    </cfRule>
    <cfRule type="cellIs" dxfId="1134" priority="5" operator="equal">
      <formula>0</formula>
    </cfRule>
  </conditionalFormatting>
  <conditionalFormatting sqref="E6:E65">
    <cfRule type="cellIs" dxfId="1133" priority="2" operator="equal">
      <formula>"ย้ายออก"</formula>
    </cfRule>
    <cfRule type="cellIs" dxfId="1132" priority="3" operator="equal">
      <formula>0</formula>
    </cfRule>
  </conditionalFormatting>
  <conditionalFormatting sqref="J6:J65">
    <cfRule type="cellIs" dxfId="1131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92126D-B11B-44BF-BA22-32B0C377C5A1}">
          <x14:formula1>
            <xm:f>รายการ!$K$2:$K$37</xm:f>
          </x14:formula1>
          <xm:sqref>N1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C05FE-DF77-4344-9399-3DDAFFAFAB92}">
  <sheetPr codeName="Sheet51">
    <tabColor rgb="FFFF5B5B"/>
  </sheetPr>
  <dimension ref="A1:O65"/>
  <sheetViews>
    <sheetView zoomScaleNormal="10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H13" sqref="H13"/>
    </sheetView>
  </sheetViews>
  <sheetFormatPr defaultColWidth="5.625" defaultRowHeight="18.75" x14ac:dyDescent="0.2"/>
  <cols>
    <col min="1" max="1" width="5.625" style="57"/>
    <col min="2" max="2" width="25.25" style="57" customWidth="1"/>
    <col min="3" max="12" width="5.625" style="57"/>
    <col min="13" max="13" width="8.625" style="57" customWidth="1"/>
    <col min="14" max="14" width="23.75" style="57" customWidth="1"/>
    <col min="15" max="15" width="9.75" style="57" customWidth="1"/>
    <col min="16" max="16384" width="5.625" style="57"/>
  </cols>
  <sheetData>
    <row r="1" spans="1:15" ht="23.25" x14ac:dyDescent="0.2">
      <c r="A1" s="710" t="s">
        <v>28</v>
      </c>
      <c r="B1" s="712" t="s">
        <v>49</v>
      </c>
      <c r="C1" s="719" t="s">
        <v>125</v>
      </c>
      <c r="D1" s="720"/>
      <c r="E1" s="720"/>
      <c r="F1" s="721"/>
      <c r="G1" s="722" t="s">
        <v>126</v>
      </c>
      <c r="H1" s="723"/>
      <c r="I1" s="723"/>
      <c r="J1" s="724"/>
      <c r="K1" s="715" t="s">
        <v>127</v>
      </c>
      <c r="L1" s="717" t="s">
        <v>128</v>
      </c>
      <c r="M1" s="469" t="s">
        <v>179</v>
      </c>
      <c r="N1" s="465" t="s">
        <v>177</v>
      </c>
      <c r="O1" s="453" t="str">
        <f>_xlfn.IFNA(IF(VLOOKUP(N1,รายการ!$K$1:$L$37,2,FALSE)="","",HYPERLINK("#" &amp; VLOOKUP(N1,รายการ!$K$1:$L$37,2,FALSE)  &amp; "","คลิก")),"")</f>
        <v>คลิก</v>
      </c>
    </row>
    <row r="2" spans="1:15" ht="21.75" customHeight="1" x14ac:dyDescent="0.3">
      <c r="A2" s="710"/>
      <c r="B2" s="713"/>
      <c r="C2" s="725" t="s">
        <v>121</v>
      </c>
      <c r="D2" s="726" t="s">
        <v>122</v>
      </c>
      <c r="E2" s="727" t="s">
        <v>123</v>
      </c>
      <c r="F2" s="728" t="s">
        <v>124</v>
      </c>
      <c r="G2" s="725" t="s">
        <v>121</v>
      </c>
      <c r="H2" s="726" t="s">
        <v>122</v>
      </c>
      <c r="I2" s="727" t="s">
        <v>123</v>
      </c>
      <c r="J2" s="728" t="s">
        <v>124</v>
      </c>
      <c r="K2" s="715"/>
      <c r="L2" s="717"/>
      <c r="M2" s="176" t="s">
        <v>271</v>
      </c>
      <c r="N2" s="702" t="str">
        <f>IF(ตั้งค่าวิชาเรียน!$E19="","",ตั้งค่าวิชาเรียน!$E19 &amp; " : " &amp; ตั้งค่าวิชาเรียน!$F19)</f>
        <v/>
      </c>
      <c r="O2" s="703"/>
    </row>
    <row r="3" spans="1:15" x14ac:dyDescent="0.2">
      <c r="A3" s="710"/>
      <c r="B3" s="713"/>
      <c r="C3" s="725"/>
      <c r="D3" s="726"/>
      <c r="E3" s="727"/>
      <c r="F3" s="728"/>
      <c r="G3" s="725"/>
      <c r="H3" s="726"/>
      <c r="I3" s="727"/>
      <c r="J3" s="728"/>
      <c r="K3" s="715"/>
      <c r="L3" s="717"/>
      <c r="M3" s="131"/>
      <c r="N3" s="131"/>
      <c r="O3" s="131"/>
    </row>
    <row r="4" spans="1:15" x14ac:dyDescent="0.2">
      <c r="A4" s="710"/>
      <c r="B4" s="713"/>
      <c r="C4" s="725"/>
      <c r="D4" s="726"/>
      <c r="E4" s="727"/>
      <c r="F4" s="728"/>
      <c r="G4" s="725"/>
      <c r="H4" s="726"/>
      <c r="I4" s="727"/>
      <c r="J4" s="728"/>
      <c r="K4" s="715"/>
      <c r="L4" s="717"/>
      <c r="M4" s="131"/>
      <c r="N4" s="131"/>
      <c r="O4" s="131"/>
    </row>
    <row r="5" spans="1:15" ht="21.75" customHeight="1" x14ac:dyDescent="0.2">
      <c r="A5" s="711"/>
      <c r="B5" s="714"/>
      <c r="C5" s="178">
        <v>70</v>
      </c>
      <c r="D5" s="178">
        <v>30</v>
      </c>
      <c r="E5" s="58">
        <f>SUM(C5:D5)</f>
        <v>100</v>
      </c>
      <c r="F5" s="728"/>
      <c r="G5" s="178">
        <v>70</v>
      </c>
      <c r="H5" s="178">
        <v>30</v>
      </c>
      <c r="I5" s="58">
        <f>SUM(G5:H5)</f>
        <v>100</v>
      </c>
      <c r="J5" s="728"/>
      <c r="K5" s="716"/>
      <c r="L5" s="718"/>
      <c r="M5" s="131"/>
      <c r="N5" s="131"/>
      <c r="O5" s="131"/>
    </row>
    <row r="6" spans="1:15" x14ac:dyDescent="0.3">
      <c r="A6" s="173">
        <f>ข้อมูลนักเรียน!D3</f>
        <v>1</v>
      </c>
      <c r="B6" s="45" t="str">
        <f>IF(ข้อมูลนักเรียน!H3="","",ข้อมูลนักเรียน!G3&amp;ข้อมูลนักเรียน!H3&amp; "  " &amp; ข้อมูลนักเรียน!I3)</f>
        <v/>
      </c>
      <c r="C6" s="179"/>
      <c r="D6" s="180"/>
      <c r="E6" s="30" t="str">
        <f>IF($N$2="","",IF($B6="","",SUM(C6:D6)))</f>
        <v/>
      </c>
      <c r="F6" s="59" t="str">
        <f>IF($N$2="","",IF($B6="","",IF($E6="","",IF($E6&gt;=80,4,IF($E6&gt;=75,3.5,IF($E6&gt;=70,3,IF($E6&gt;=65,2.5,IF($E6&gt;=60,2,IF($E6&gt;=55,1.5,IF($E6&gt;=50,1,0))))))))))</f>
        <v/>
      </c>
      <c r="G6" s="179"/>
      <c r="H6" s="180"/>
      <c r="I6" s="60" t="str">
        <f>IF($N$2="","",IF($B6="","",SUM(G6:H6)))</f>
        <v/>
      </c>
      <c r="J6" s="59" t="str">
        <f>IF($N$2="","",IF($B6="","",IF($I6="","",IF($I6&gt;=80,4,IF($I6&gt;=75,3.5,IF($I6&gt;=70,3,IF($I6&gt;=65,2.5,IF($I6&gt;=60,2,IF($I6&gt;=55,1.5,IF($I6&gt;=50,1,0))))))))))</f>
        <v/>
      </c>
      <c r="K6" s="61" t="str">
        <f>IF($N$2="","",IF($B6="","",IF(ข้อมูลนักเรียน!K3="ย้ายออก","ย้ายออก",AVERAGE(E6,I6))))</f>
        <v/>
      </c>
      <c r="L6" s="58" t="str">
        <f>IF($N$2="","",IF($B6="","",IF($K6="","",IF(ข้อมูลนักเรียน!K3="ย้ายออก","ย้ายออก",IF($K6&gt;=80,4,IF($K6&gt;=75,3.5,IF($K6&gt;=70,3,IF($K6&gt;=65,2.5,IF($K6&gt;=60,2,IF($K6&gt;=55,1.5,IF($K6&gt;=50,1,0)))))))))))</f>
        <v/>
      </c>
      <c r="M6" s="131"/>
      <c r="N6" s="131"/>
      <c r="O6" s="131"/>
    </row>
    <row r="7" spans="1:15" x14ac:dyDescent="0.3">
      <c r="A7" s="173">
        <f>ข้อมูลนักเรียน!D4</f>
        <v>2</v>
      </c>
      <c r="B7" s="45" t="str">
        <f>IF(ข้อมูลนักเรียน!H4="","",ข้อมูลนักเรียน!G4&amp;ข้อมูลนักเรียน!H4&amp; "  " &amp; ข้อมูลนักเรียน!I4)</f>
        <v/>
      </c>
      <c r="C7" s="179"/>
      <c r="D7" s="180"/>
      <c r="E7" s="30" t="str">
        <f t="shared" ref="E7:E65" si="0">IF($N$2="","",IF($B7="","",SUM(C7:D7)))</f>
        <v/>
      </c>
      <c r="F7" s="59" t="str">
        <f t="shared" ref="F7:F65" si="1">IF($N$2="","",IF($B7="","",IF($E7="","",IF($E7&gt;=80,4,IF($E7&gt;=75,3.5,IF($E7&gt;=70,3,IF($E7&gt;=65,2.5,IF($E7&gt;=60,2,IF($E7&gt;=55,1.5,IF($E7&gt;=50,1,0))))))))))</f>
        <v/>
      </c>
      <c r="G7" s="179"/>
      <c r="H7" s="180"/>
      <c r="I7" s="60" t="str">
        <f t="shared" ref="I7:I65" si="2">IF($N$2="","",IF($B7="","",SUM(G7:H7)))</f>
        <v/>
      </c>
      <c r="J7" s="59" t="str">
        <f t="shared" ref="J7:J65" si="3">IF($N$2="","",IF($B7="","",IF($I7="","",IF($I7&gt;=80,4,IF($I7&gt;=75,3.5,IF($I7&gt;=70,3,IF($I7&gt;=65,2.5,IF($I7&gt;=60,2,IF($I7&gt;=55,1.5,IF($I7&gt;=50,1,0))))))))))</f>
        <v/>
      </c>
      <c r="K7" s="61" t="str">
        <f>IF($N$2="","",IF($B7="","",IF(ข้อมูลนักเรียน!K4="ย้ายออก","ย้ายออก",AVERAGE(E7,I7))))</f>
        <v/>
      </c>
      <c r="L7" s="58" t="str">
        <f>IF($N$2="","",IF($B7="","",IF($K7="","",IF(ข้อมูลนักเรียน!K4="ย้ายออก","ย้ายออก",IF($K7&gt;=80,4,IF($K7&gt;=75,3.5,IF($K7&gt;=70,3,IF($K7&gt;=65,2.5,IF($K7&gt;=60,2,IF($K7&gt;=55,1.5,IF($K7&gt;=50,1,0)))))))))))</f>
        <v/>
      </c>
      <c r="M7" s="131"/>
      <c r="N7" s="131"/>
      <c r="O7" s="131"/>
    </row>
    <row r="8" spans="1:15" x14ac:dyDescent="0.3">
      <c r="A8" s="173">
        <f>ข้อมูลนักเรียน!D5</f>
        <v>3</v>
      </c>
      <c r="B8" s="45" t="str">
        <f>IF(ข้อมูลนักเรียน!H5="","",ข้อมูลนักเรียน!G5&amp;ข้อมูลนักเรียน!H5&amp; "  " &amp; ข้อมูลนักเรียน!I5)</f>
        <v/>
      </c>
      <c r="C8" s="179"/>
      <c r="D8" s="180"/>
      <c r="E8" s="30" t="str">
        <f t="shared" si="0"/>
        <v/>
      </c>
      <c r="F8" s="59" t="str">
        <f t="shared" si="1"/>
        <v/>
      </c>
      <c r="G8" s="179"/>
      <c r="H8" s="180"/>
      <c r="I8" s="60" t="str">
        <f t="shared" si="2"/>
        <v/>
      </c>
      <c r="J8" s="59" t="str">
        <f t="shared" si="3"/>
        <v/>
      </c>
      <c r="K8" s="61" t="str">
        <f>IF($N$2="","",IF($B8="","",IF(ข้อมูลนักเรียน!K5="ย้ายออก","ย้ายออก",AVERAGE(E8,I8))))</f>
        <v/>
      </c>
      <c r="L8" s="58" t="str">
        <f>IF($N$2="","",IF($B8="","",IF($K8="","",IF(ข้อมูลนักเรียน!K5="ย้ายออก","ย้ายออก",IF($K8&gt;=80,4,IF($K8&gt;=75,3.5,IF($K8&gt;=70,3,IF($K8&gt;=65,2.5,IF($K8&gt;=60,2,IF($K8&gt;=55,1.5,IF($K8&gt;=50,1,0)))))))))))</f>
        <v/>
      </c>
      <c r="M8" s="131"/>
      <c r="N8" s="131"/>
      <c r="O8" s="131"/>
    </row>
    <row r="9" spans="1:15" x14ac:dyDescent="0.3">
      <c r="A9" s="173">
        <f>ข้อมูลนักเรียน!D6</f>
        <v>4</v>
      </c>
      <c r="B9" s="45" t="str">
        <f>IF(ข้อมูลนักเรียน!H6="","",ข้อมูลนักเรียน!G6&amp;ข้อมูลนักเรียน!H6&amp; "  " &amp; ข้อมูลนักเรียน!I6)</f>
        <v/>
      </c>
      <c r="C9" s="179"/>
      <c r="D9" s="180"/>
      <c r="E9" s="30" t="str">
        <f t="shared" si="0"/>
        <v/>
      </c>
      <c r="F9" s="59" t="str">
        <f t="shared" si="1"/>
        <v/>
      </c>
      <c r="G9" s="179"/>
      <c r="H9" s="180"/>
      <c r="I9" s="60" t="str">
        <f t="shared" si="2"/>
        <v/>
      </c>
      <c r="J9" s="59" t="str">
        <f t="shared" si="3"/>
        <v/>
      </c>
      <c r="K9" s="61" t="str">
        <f>IF($N$2="","",IF($B9="","",IF(ข้อมูลนักเรียน!K6="ย้ายออก","ย้ายออก",AVERAGE(E9,I9))))</f>
        <v/>
      </c>
      <c r="L9" s="58" t="str">
        <f>IF($N$2="","",IF($B9="","",IF($K9="","",IF(ข้อมูลนักเรียน!K6="ย้ายออก","ย้ายออก",IF($K9&gt;=80,4,IF($K9&gt;=75,3.5,IF($K9&gt;=70,3,IF($K9&gt;=65,2.5,IF($K9&gt;=60,2,IF($K9&gt;=55,1.5,IF($K9&gt;=50,1,0)))))))))))</f>
        <v/>
      </c>
      <c r="M9" s="131"/>
      <c r="N9" s="131"/>
      <c r="O9" s="131"/>
    </row>
    <row r="10" spans="1:15" x14ac:dyDescent="0.3">
      <c r="A10" s="173">
        <f>ข้อมูลนักเรียน!D7</f>
        <v>5</v>
      </c>
      <c r="B10" s="45" t="str">
        <f>IF(ข้อมูลนักเรียน!H7="","",ข้อมูลนักเรียน!G7&amp;ข้อมูลนักเรียน!H7&amp; "  " &amp; ข้อมูลนักเรียน!I7)</f>
        <v/>
      </c>
      <c r="C10" s="179"/>
      <c r="D10" s="180"/>
      <c r="E10" s="30" t="str">
        <f t="shared" si="0"/>
        <v/>
      </c>
      <c r="F10" s="59" t="str">
        <f t="shared" si="1"/>
        <v/>
      </c>
      <c r="G10" s="179"/>
      <c r="H10" s="180"/>
      <c r="I10" s="60" t="str">
        <f t="shared" si="2"/>
        <v/>
      </c>
      <c r="J10" s="59" t="str">
        <f t="shared" si="3"/>
        <v/>
      </c>
      <c r="K10" s="61" t="str">
        <f>IF($N$2="","",IF($B10="","",IF(ข้อมูลนักเรียน!K7="ย้ายออก","ย้ายออก",AVERAGE(E10,I10))))</f>
        <v/>
      </c>
      <c r="L10" s="58" t="str">
        <f>IF($N$2="","",IF($B10="","",IF($K10="","",IF(ข้อมูลนักเรียน!K7="ย้ายออก","ย้ายออก",IF($K10&gt;=80,4,IF($K10&gt;=75,3.5,IF($K10&gt;=70,3,IF($K10&gt;=65,2.5,IF($K10&gt;=60,2,IF($K10&gt;=55,1.5,IF($K10&gt;=50,1,0)))))))))))</f>
        <v/>
      </c>
      <c r="M10" s="131"/>
      <c r="N10" s="131"/>
      <c r="O10" s="131"/>
    </row>
    <row r="11" spans="1:15" x14ac:dyDescent="0.3">
      <c r="A11" s="173">
        <f>ข้อมูลนักเรียน!D8</f>
        <v>6</v>
      </c>
      <c r="B11" s="45" t="str">
        <f>IF(ข้อมูลนักเรียน!H8="","",ข้อมูลนักเรียน!G8&amp;ข้อมูลนักเรียน!H8&amp; "  " &amp; ข้อมูลนักเรียน!I8)</f>
        <v/>
      </c>
      <c r="C11" s="179"/>
      <c r="D11" s="180"/>
      <c r="E11" s="30" t="str">
        <f t="shared" si="0"/>
        <v/>
      </c>
      <c r="F11" s="59" t="str">
        <f t="shared" si="1"/>
        <v/>
      </c>
      <c r="G11" s="179"/>
      <c r="H11" s="180"/>
      <c r="I11" s="60" t="str">
        <f t="shared" si="2"/>
        <v/>
      </c>
      <c r="J11" s="59" t="str">
        <f t="shared" si="3"/>
        <v/>
      </c>
      <c r="K11" s="61" t="str">
        <f>IF($N$2="","",IF($B11="","",IF(ข้อมูลนักเรียน!K8="ย้ายออก","ย้ายออก",AVERAGE(E11,I11))))</f>
        <v/>
      </c>
      <c r="L11" s="58" t="str">
        <f>IF($N$2="","",IF($B11="","",IF($K11="","",IF(ข้อมูลนักเรียน!K8="ย้ายออก","ย้ายออก",IF($K11&gt;=80,4,IF($K11&gt;=75,3.5,IF($K11&gt;=70,3,IF($K11&gt;=65,2.5,IF($K11&gt;=60,2,IF($K11&gt;=55,1.5,IF($K11&gt;=50,1,0)))))))))))</f>
        <v/>
      </c>
      <c r="M11" s="131"/>
      <c r="N11" s="131"/>
      <c r="O11" s="131"/>
    </row>
    <row r="12" spans="1:15" x14ac:dyDescent="0.3">
      <c r="A12" s="173">
        <f>ข้อมูลนักเรียน!D9</f>
        <v>7</v>
      </c>
      <c r="B12" s="45" t="str">
        <f>IF(ข้อมูลนักเรียน!H9="","",ข้อมูลนักเรียน!G9&amp;ข้อมูลนักเรียน!H9&amp; "  " &amp; ข้อมูลนักเรียน!I9)</f>
        <v/>
      </c>
      <c r="C12" s="179"/>
      <c r="D12" s="180"/>
      <c r="E12" s="30" t="str">
        <f t="shared" si="0"/>
        <v/>
      </c>
      <c r="F12" s="59" t="str">
        <f t="shared" si="1"/>
        <v/>
      </c>
      <c r="G12" s="179"/>
      <c r="H12" s="180"/>
      <c r="I12" s="60" t="str">
        <f t="shared" si="2"/>
        <v/>
      </c>
      <c r="J12" s="59" t="str">
        <f t="shared" si="3"/>
        <v/>
      </c>
      <c r="K12" s="61" t="str">
        <f>IF($N$2="","",IF($B12="","",IF(ข้อมูลนักเรียน!K9="ย้ายออก","ย้ายออก",AVERAGE(E12,I12))))</f>
        <v/>
      </c>
      <c r="L12" s="58" t="str">
        <f>IF($N$2="","",IF($B12="","",IF($K12="","",IF(ข้อมูลนักเรียน!K9="ย้ายออก","ย้ายออก",IF($K12&gt;=80,4,IF($K12&gt;=75,3.5,IF($K12&gt;=70,3,IF($K12&gt;=65,2.5,IF($K12&gt;=60,2,IF($K12&gt;=55,1.5,IF($K12&gt;=50,1,0)))))))))))</f>
        <v/>
      </c>
      <c r="M12" s="131"/>
      <c r="N12" s="131"/>
      <c r="O12" s="131"/>
    </row>
    <row r="13" spans="1:15" x14ac:dyDescent="0.3">
      <c r="A13" s="173">
        <f>ข้อมูลนักเรียน!D10</f>
        <v>8</v>
      </c>
      <c r="B13" s="45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C13" s="179"/>
      <c r="D13" s="180"/>
      <c r="E13" s="30" t="str">
        <f t="shared" si="0"/>
        <v/>
      </c>
      <c r="F13" s="59" t="str">
        <f t="shared" si="1"/>
        <v/>
      </c>
      <c r="G13" s="179"/>
      <c r="H13" s="180"/>
      <c r="I13" s="60" t="str">
        <f t="shared" si="2"/>
        <v/>
      </c>
      <c r="J13" s="59" t="str">
        <f t="shared" si="3"/>
        <v/>
      </c>
      <c r="K13" s="61" t="str">
        <f>IF($N$2="","",IF($B13="","",IF(ข้อมูลนักเรียน!K10="ย้ายออก","ย้ายออก",AVERAGE(E13,I13))))</f>
        <v/>
      </c>
      <c r="L13" s="58" t="str">
        <f>IF($N$2="","",IF($B13="","",IF($K13="","",IF(ข้อมูลนักเรียน!K10="ย้ายออก","ย้ายออก",IF($K13&gt;=80,4,IF($K13&gt;=75,3.5,IF($K13&gt;=70,3,IF($K13&gt;=65,2.5,IF($K13&gt;=60,2,IF($K13&gt;=55,1.5,IF($K13&gt;=50,1,0)))))))))))</f>
        <v/>
      </c>
      <c r="M13" s="131"/>
      <c r="N13" s="131"/>
      <c r="O13" s="131"/>
    </row>
    <row r="14" spans="1:15" x14ac:dyDescent="0.3">
      <c r="A14" s="173">
        <f>ข้อมูลนักเรียน!D11</f>
        <v>9</v>
      </c>
      <c r="B14" s="45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C14" s="179"/>
      <c r="D14" s="180"/>
      <c r="E14" s="30" t="str">
        <f t="shared" si="0"/>
        <v/>
      </c>
      <c r="F14" s="59" t="str">
        <f t="shared" si="1"/>
        <v/>
      </c>
      <c r="G14" s="179"/>
      <c r="H14" s="180"/>
      <c r="I14" s="60" t="str">
        <f t="shared" si="2"/>
        <v/>
      </c>
      <c r="J14" s="59" t="str">
        <f t="shared" si="3"/>
        <v/>
      </c>
      <c r="K14" s="61" t="str">
        <f>IF($N$2="","",IF($B14="","",IF(ข้อมูลนักเรียน!K11="ย้ายออก","ย้ายออก",AVERAGE(E14,I14))))</f>
        <v/>
      </c>
      <c r="L14" s="58" t="str">
        <f>IF($N$2="","",IF($B14="","",IF($K14="","",IF(ข้อมูลนักเรียน!K11="ย้ายออก","ย้ายออก",IF($K14&gt;=80,4,IF($K14&gt;=75,3.5,IF($K14&gt;=70,3,IF($K14&gt;=65,2.5,IF($K14&gt;=60,2,IF($K14&gt;=55,1.5,IF($K14&gt;=50,1,0)))))))))))</f>
        <v/>
      </c>
      <c r="M14" s="131"/>
      <c r="N14" s="131"/>
      <c r="O14" s="131"/>
    </row>
    <row r="15" spans="1:15" x14ac:dyDescent="0.3">
      <c r="A15" s="173">
        <f>ข้อมูลนักเรียน!D12</f>
        <v>10</v>
      </c>
      <c r="B15" s="45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C15" s="179"/>
      <c r="D15" s="180"/>
      <c r="E15" s="30" t="str">
        <f t="shared" si="0"/>
        <v/>
      </c>
      <c r="F15" s="59" t="str">
        <f t="shared" si="1"/>
        <v/>
      </c>
      <c r="G15" s="179"/>
      <c r="H15" s="180"/>
      <c r="I15" s="60" t="str">
        <f t="shared" si="2"/>
        <v/>
      </c>
      <c r="J15" s="59" t="str">
        <f t="shared" si="3"/>
        <v/>
      </c>
      <c r="K15" s="61" t="str">
        <f>IF($N$2="","",IF($B15="","",IF(ข้อมูลนักเรียน!K12="ย้ายออก","ย้ายออก",AVERAGE(E15,I15))))</f>
        <v/>
      </c>
      <c r="L15" s="58" t="str">
        <f>IF($N$2="","",IF($B15="","",IF($K15="","",IF(ข้อมูลนักเรียน!K12="ย้ายออก","ย้ายออก",IF($K15&gt;=80,4,IF($K15&gt;=75,3.5,IF($K15&gt;=70,3,IF($K15&gt;=65,2.5,IF($K15&gt;=60,2,IF($K15&gt;=55,1.5,IF($K15&gt;=50,1,0)))))))))))</f>
        <v/>
      </c>
      <c r="M15" s="131"/>
      <c r="N15" s="131"/>
      <c r="O15" s="131"/>
    </row>
    <row r="16" spans="1:15" x14ac:dyDescent="0.3">
      <c r="A16" s="173">
        <f>ข้อมูลนักเรียน!D13</f>
        <v>11</v>
      </c>
      <c r="B16" s="45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C16" s="179"/>
      <c r="D16" s="180"/>
      <c r="E16" s="30" t="str">
        <f t="shared" si="0"/>
        <v/>
      </c>
      <c r="F16" s="59" t="str">
        <f t="shared" si="1"/>
        <v/>
      </c>
      <c r="G16" s="179"/>
      <c r="H16" s="180"/>
      <c r="I16" s="60" t="str">
        <f t="shared" si="2"/>
        <v/>
      </c>
      <c r="J16" s="59" t="str">
        <f t="shared" si="3"/>
        <v/>
      </c>
      <c r="K16" s="61" t="str">
        <f>IF($N$2="","",IF($B16="","",IF(ข้อมูลนักเรียน!K13="ย้ายออก","ย้ายออก",AVERAGE(E16,I16))))</f>
        <v/>
      </c>
      <c r="L16" s="58" t="str">
        <f>IF($N$2="","",IF($B16="","",IF($K16="","",IF(ข้อมูลนักเรียน!K13="ย้ายออก","ย้ายออก",IF($K16&gt;=80,4,IF($K16&gt;=75,3.5,IF($K16&gt;=70,3,IF($K16&gt;=65,2.5,IF($K16&gt;=60,2,IF($K16&gt;=55,1.5,IF($K16&gt;=50,1,0)))))))))))</f>
        <v/>
      </c>
      <c r="M16" s="131"/>
      <c r="N16" s="131"/>
      <c r="O16" s="131"/>
    </row>
    <row r="17" spans="1:15" x14ac:dyDescent="0.3">
      <c r="A17" s="173">
        <f>ข้อมูลนักเรียน!D14</f>
        <v>12</v>
      </c>
      <c r="B17" s="45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C17" s="179"/>
      <c r="D17" s="180"/>
      <c r="E17" s="30" t="str">
        <f t="shared" si="0"/>
        <v/>
      </c>
      <c r="F17" s="59" t="str">
        <f t="shared" si="1"/>
        <v/>
      </c>
      <c r="G17" s="179"/>
      <c r="H17" s="180"/>
      <c r="I17" s="60" t="str">
        <f t="shared" si="2"/>
        <v/>
      </c>
      <c r="J17" s="59" t="str">
        <f t="shared" si="3"/>
        <v/>
      </c>
      <c r="K17" s="61" t="str">
        <f>IF($N$2="","",IF($B17="","",IF(ข้อมูลนักเรียน!K14="ย้ายออก","ย้ายออก",AVERAGE(E17,I17))))</f>
        <v/>
      </c>
      <c r="L17" s="58" t="str">
        <f>IF($N$2="","",IF($B17="","",IF($K17="","",IF(ข้อมูลนักเรียน!K14="ย้ายออก","ย้ายออก",IF($K17&gt;=80,4,IF($K17&gt;=75,3.5,IF($K17&gt;=70,3,IF($K17&gt;=65,2.5,IF($K17&gt;=60,2,IF($K17&gt;=55,1.5,IF($K17&gt;=50,1,0)))))))))))</f>
        <v/>
      </c>
      <c r="M17" s="131"/>
      <c r="N17" s="131"/>
      <c r="O17" s="131"/>
    </row>
    <row r="18" spans="1:15" x14ac:dyDescent="0.3">
      <c r="A18" s="173">
        <f>ข้อมูลนักเรียน!D15</f>
        <v>13</v>
      </c>
      <c r="B18" s="45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C18" s="179"/>
      <c r="D18" s="180"/>
      <c r="E18" s="30" t="str">
        <f t="shared" si="0"/>
        <v/>
      </c>
      <c r="F18" s="59" t="str">
        <f t="shared" si="1"/>
        <v/>
      </c>
      <c r="G18" s="179"/>
      <c r="H18" s="180"/>
      <c r="I18" s="60" t="str">
        <f t="shared" si="2"/>
        <v/>
      </c>
      <c r="J18" s="59" t="str">
        <f t="shared" si="3"/>
        <v/>
      </c>
      <c r="K18" s="61" t="str">
        <f>IF($N$2="","",IF($B18="","",IF(ข้อมูลนักเรียน!K15="ย้ายออก","ย้ายออก",AVERAGE(E18,I18))))</f>
        <v/>
      </c>
      <c r="L18" s="58" t="str">
        <f>IF($N$2="","",IF($B18="","",IF($K18="","",IF(ข้อมูลนักเรียน!K15="ย้ายออก","ย้ายออก",IF($K18&gt;=80,4,IF($K18&gt;=75,3.5,IF($K18&gt;=70,3,IF($K18&gt;=65,2.5,IF($K18&gt;=60,2,IF($K18&gt;=55,1.5,IF($K18&gt;=50,1,0)))))))))))</f>
        <v/>
      </c>
      <c r="M18" s="131"/>
      <c r="N18" s="131"/>
      <c r="O18" s="131"/>
    </row>
    <row r="19" spans="1:15" x14ac:dyDescent="0.3">
      <c r="A19" s="173">
        <f>ข้อมูลนักเรียน!D16</f>
        <v>14</v>
      </c>
      <c r="B19" s="45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C19" s="179"/>
      <c r="D19" s="180"/>
      <c r="E19" s="30" t="str">
        <f t="shared" si="0"/>
        <v/>
      </c>
      <c r="F19" s="59" t="str">
        <f t="shared" si="1"/>
        <v/>
      </c>
      <c r="G19" s="179"/>
      <c r="H19" s="180"/>
      <c r="I19" s="60" t="str">
        <f t="shared" si="2"/>
        <v/>
      </c>
      <c r="J19" s="59" t="str">
        <f t="shared" si="3"/>
        <v/>
      </c>
      <c r="K19" s="61" t="str">
        <f>IF($N$2="","",IF($B19="","",IF(ข้อมูลนักเรียน!K16="ย้ายออก","ย้ายออก",AVERAGE(E19,I19))))</f>
        <v/>
      </c>
      <c r="L19" s="58" t="str">
        <f>IF($N$2="","",IF($B19="","",IF($K19="","",IF(ข้อมูลนักเรียน!K16="ย้ายออก","ย้ายออก",IF($K19&gt;=80,4,IF($K19&gt;=75,3.5,IF($K19&gt;=70,3,IF($K19&gt;=65,2.5,IF($K19&gt;=60,2,IF($K19&gt;=55,1.5,IF($K19&gt;=50,1,0)))))))))))</f>
        <v/>
      </c>
      <c r="M19" s="131"/>
      <c r="N19" s="131"/>
      <c r="O19" s="131"/>
    </row>
    <row r="20" spans="1:15" x14ac:dyDescent="0.3">
      <c r="A20" s="173">
        <f>ข้อมูลนักเรียน!D17</f>
        <v>15</v>
      </c>
      <c r="B20" s="45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C20" s="179"/>
      <c r="D20" s="180"/>
      <c r="E20" s="30" t="str">
        <f t="shared" si="0"/>
        <v/>
      </c>
      <c r="F20" s="59" t="str">
        <f t="shared" si="1"/>
        <v/>
      </c>
      <c r="G20" s="179"/>
      <c r="H20" s="180"/>
      <c r="I20" s="60" t="str">
        <f t="shared" si="2"/>
        <v/>
      </c>
      <c r="J20" s="59" t="str">
        <f t="shared" si="3"/>
        <v/>
      </c>
      <c r="K20" s="61" t="str">
        <f>IF($N$2="","",IF($B20="","",IF(ข้อมูลนักเรียน!K17="ย้ายออก","ย้ายออก",AVERAGE(E20,I20))))</f>
        <v/>
      </c>
      <c r="L20" s="58" t="str">
        <f>IF($N$2="","",IF($B20="","",IF($K20="","",IF(ข้อมูลนักเรียน!K17="ย้ายออก","ย้ายออก",IF($K20&gt;=80,4,IF($K20&gt;=75,3.5,IF($K20&gt;=70,3,IF($K20&gt;=65,2.5,IF($K20&gt;=60,2,IF($K20&gt;=55,1.5,IF($K20&gt;=50,1,0)))))))))))</f>
        <v/>
      </c>
      <c r="M20" s="131"/>
      <c r="N20" s="131"/>
      <c r="O20" s="131"/>
    </row>
    <row r="21" spans="1:15" x14ac:dyDescent="0.3">
      <c r="A21" s="173">
        <f>ข้อมูลนักเรียน!D18</f>
        <v>16</v>
      </c>
      <c r="B21" s="45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C21" s="179"/>
      <c r="D21" s="180"/>
      <c r="E21" s="30" t="str">
        <f t="shared" si="0"/>
        <v/>
      </c>
      <c r="F21" s="59" t="str">
        <f t="shared" si="1"/>
        <v/>
      </c>
      <c r="G21" s="179"/>
      <c r="H21" s="180"/>
      <c r="I21" s="60" t="str">
        <f t="shared" si="2"/>
        <v/>
      </c>
      <c r="J21" s="59" t="str">
        <f t="shared" si="3"/>
        <v/>
      </c>
      <c r="K21" s="61" t="str">
        <f>IF($N$2="","",IF($B21="","",IF(ข้อมูลนักเรียน!K18="ย้ายออก","ย้ายออก",AVERAGE(E21,I21))))</f>
        <v/>
      </c>
      <c r="L21" s="58" t="str">
        <f>IF($N$2="","",IF($B21="","",IF($K21="","",IF(ข้อมูลนักเรียน!K18="ย้ายออก","ย้ายออก",IF($K21&gt;=80,4,IF($K21&gt;=75,3.5,IF($K21&gt;=70,3,IF($K21&gt;=65,2.5,IF($K21&gt;=60,2,IF($K21&gt;=55,1.5,IF($K21&gt;=50,1,0)))))))))))</f>
        <v/>
      </c>
      <c r="M21" s="131"/>
      <c r="N21" s="131"/>
      <c r="O21" s="131"/>
    </row>
    <row r="22" spans="1:15" x14ac:dyDescent="0.3">
      <c r="A22" s="173">
        <f>ข้อมูลนักเรียน!D19</f>
        <v>17</v>
      </c>
      <c r="B22" s="45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C22" s="179"/>
      <c r="D22" s="180"/>
      <c r="E22" s="30" t="str">
        <f t="shared" si="0"/>
        <v/>
      </c>
      <c r="F22" s="59" t="str">
        <f t="shared" si="1"/>
        <v/>
      </c>
      <c r="G22" s="179"/>
      <c r="H22" s="180"/>
      <c r="I22" s="60" t="str">
        <f t="shared" si="2"/>
        <v/>
      </c>
      <c r="J22" s="59" t="str">
        <f t="shared" si="3"/>
        <v/>
      </c>
      <c r="K22" s="61" t="str">
        <f>IF($N$2="","",IF($B22="","",IF(ข้อมูลนักเรียน!K19="ย้ายออก","ย้ายออก",AVERAGE(E22,I22))))</f>
        <v/>
      </c>
      <c r="L22" s="58" t="str">
        <f>IF($N$2="","",IF($B22="","",IF($K22="","",IF(ข้อมูลนักเรียน!K19="ย้ายออก","ย้ายออก",IF($K22&gt;=80,4,IF($K22&gt;=75,3.5,IF($K22&gt;=70,3,IF($K22&gt;=65,2.5,IF($K22&gt;=60,2,IF($K22&gt;=55,1.5,IF($K22&gt;=50,1,0)))))))))))</f>
        <v/>
      </c>
      <c r="M22" s="131"/>
      <c r="N22" s="131"/>
      <c r="O22" s="131"/>
    </row>
    <row r="23" spans="1:15" x14ac:dyDescent="0.3">
      <c r="A23" s="173">
        <f>ข้อมูลนักเรียน!D20</f>
        <v>18</v>
      </c>
      <c r="B23" s="45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C23" s="179"/>
      <c r="D23" s="180"/>
      <c r="E23" s="30" t="str">
        <f t="shared" si="0"/>
        <v/>
      </c>
      <c r="F23" s="59" t="str">
        <f t="shared" si="1"/>
        <v/>
      </c>
      <c r="G23" s="179"/>
      <c r="H23" s="180"/>
      <c r="I23" s="60" t="str">
        <f t="shared" si="2"/>
        <v/>
      </c>
      <c r="J23" s="59" t="str">
        <f t="shared" si="3"/>
        <v/>
      </c>
      <c r="K23" s="61" t="str">
        <f>IF($N$2="","",IF($B23="","",IF(ข้อมูลนักเรียน!K20="ย้ายออก","ย้ายออก",AVERAGE(E23,I23))))</f>
        <v/>
      </c>
      <c r="L23" s="58" t="str">
        <f>IF($N$2="","",IF($B23="","",IF($K23="","",IF(ข้อมูลนักเรียน!K20="ย้ายออก","ย้ายออก",IF($K23&gt;=80,4,IF($K23&gt;=75,3.5,IF($K23&gt;=70,3,IF($K23&gt;=65,2.5,IF($K23&gt;=60,2,IF($K23&gt;=55,1.5,IF($K23&gt;=50,1,0)))))))))))</f>
        <v/>
      </c>
      <c r="M23" s="131"/>
      <c r="N23" s="131"/>
      <c r="O23" s="131"/>
    </row>
    <row r="24" spans="1:15" x14ac:dyDescent="0.3">
      <c r="A24" s="173">
        <f>ข้อมูลนักเรียน!D21</f>
        <v>19</v>
      </c>
      <c r="B24" s="45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C24" s="179"/>
      <c r="D24" s="180"/>
      <c r="E24" s="30" t="str">
        <f t="shared" si="0"/>
        <v/>
      </c>
      <c r="F24" s="59" t="str">
        <f t="shared" si="1"/>
        <v/>
      </c>
      <c r="G24" s="179"/>
      <c r="H24" s="180"/>
      <c r="I24" s="60" t="str">
        <f t="shared" si="2"/>
        <v/>
      </c>
      <c r="J24" s="59" t="str">
        <f t="shared" si="3"/>
        <v/>
      </c>
      <c r="K24" s="61" t="str">
        <f>IF($N$2="","",IF($B24="","",IF(ข้อมูลนักเรียน!K21="ย้ายออก","ย้ายออก",AVERAGE(E24,I24))))</f>
        <v/>
      </c>
      <c r="L24" s="58" t="str">
        <f>IF($N$2="","",IF($B24="","",IF($K24="","",IF(ข้อมูลนักเรียน!K21="ย้ายออก","ย้ายออก",IF($K24&gt;=80,4,IF($K24&gt;=75,3.5,IF($K24&gt;=70,3,IF($K24&gt;=65,2.5,IF($K24&gt;=60,2,IF($K24&gt;=55,1.5,IF($K24&gt;=50,1,0)))))))))))</f>
        <v/>
      </c>
      <c r="M24" s="131"/>
      <c r="N24" s="131"/>
      <c r="O24" s="131"/>
    </row>
    <row r="25" spans="1:15" x14ac:dyDescent="0.3">
      <c r="A25" s="173">
        <f>ข้อมูลนักเรียน!D22</f>
        <v>20</v>
      </c>
      <c r="B25" s="45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C25" s="179"/>
      <c r="D25" s="180"/>
      <c r="E25" s="30" t="str">
        <f t="shared" si="0"/>
        <v/>
      </c>
      <c r="F25" s="59" t="str">
        <f t="shared" si="1"/>
        <v/>
      </c>
      <c r="G25" s="179"/>
      <c r="H25" s="180"/>
      <c r="I25" s="60" t="str">
        <f t="shared" si="2"/>
        <v/>
      </c>
      <c r="J25" s="59" t="str">
        <f t="shared" si="3"/>
        <v/>
      </c>
      <c r="K25" s="61" t="str">
        <f>IF($N$2="","",IF($B25="","",IF(ข้อมูลนักเรียน!K22="ย้ายออก","ย้ายออก",AVERAGE(E25,I25))))</f>
        <v/>
      </c>
      <c r="L25" s="58" t="str">
        <f>IF($N$2="","",IF($B25="","",IF($K25="","",IF(ข้อมูลนักเรียน!K22="ย้ายออก","ย้ายออก",IF($K25&gt;=80,4,IF($K25&gt;=75,3.5,IF($K25&gt;=70,3,IF($K25&gt;=65,2.5,IF($K25&gt;=60,2,IF($K25&gt;=55,1.5,IF($K25&gt;=50,1,0)))))))))))</f>
        <v/>
      </c>
      <c r="M25" s="131"/>
      <c r="N25" s="131"/>
      <c r="O25" s="131"/>
    </row>
    <row r="26" spans="1:15" x14ac:dyDescent="0.3">
      <c r="A26" s="173">
        <f>ข้อมูลนักเรียน!D23</f>
        <v>21</v>
      </c>
      <c r="B26" s="45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C26" s="179"/>
      <c r="D26" s="180"/>
      <c r="E26" s="30" t="str">
        <f t="shared" si="0"/>
        <v/>
      </c>
      <c r="F26" s="59" t="str">
        <f t="shared" si="1"/>
        <v/>
      </c>
      <c r="G26" s="179"/>
      <c r="H26" s="180"/>
      <c r="I26" s="60" t="str">
        <f t="shared" si="2"/>
        <v/>
      </c>
      <c r="J26" s="59" t="str">
        <f t="shared" si="3"/>
        <v/>
      </c>
      <c r="K26" s="61" t="str">
        <f>IF($N$2="","",IF($B26="","",IF(ข้อมูลนักเรียน!K23="ย้ายออก","ย้ายออก",AVERAGE(E26,I26))))</f>
        <v/>
      </c>
      <c r="L26" s="58" t="str">
        <f>IF($N$2="","",IF($B26="","",IF($K26="","",IF(ข้อมูลนักเรียน!K23="ย้ายออก","ย้ายออก",IF($K26&gt;=80,4,IF($K26&gt;=75,3.5,IF($K26&gt;=70,3,IF($K26&gt;=65,2.5,IF($K26&gt;=60,2,IF($K26&gt;=55,1.5,IF($K26&gt;=50,1,0)))))))))))</f>
        <v/>
      </c>
      <c r="M26" s="131"/>
      <c r="N26" s="131"/>
      <c r="O26" s="131"/>
    </row>
    <row r="27" spans="1:15" x14ac:dyDescent="0.3">
      <c r="A27" s="173">
        <f>ข้อมูลนักเรียน!D24</f>
        <v>22</v>
      </c>
      <c r="B27" s="45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C27" s="179"/>
      <c r="D27" s="180"/>
      <c r="E27" s="30" t="str">
        <f t="shared" si="0"/>
        <v/>
      </c>
      <c r="F27" s="59" t="str">
        <f t="shared" si="1"/>
        <v/>
      </c>
      <c r="G27" s="179"/>
      <c r="H27" s="180"/>
      <c r="I27" s="60" t="str">
        <f t="shared" si="2"/>
        <v/>
      </c>
      <c r="J27" s="59" t="str">
        <f t="shared" si="3"/>
        <v/>
      </c>
      <c r="K27" s="61" t="str">
        <f>IF($N$2="","",IF($B27="","",IF(ข้อมูลนักเรียน!K24="ย้ายออก","ย้ายออก",AVERAGE(E27,I27))))</f>
        <v/>
      </c>
      <c r="L27" s="58" t="str">
        <f>IF($N$2="","",IF($B27="","",IF($K27="","",IF(ข้อมูลนักเรียน!K24="ย้ายออก","ย้ายออก",IF($K27&gt;=80,4,IF($K27&gt;=75,3.5,IF($K27&gt;=70,3,IF($K27&gt;=65,2.5,IF($K27&gt;=60,2,IF($K27&gt;=55,1.5,IF($K27&gt;=50,1,0)))))))))))</f>
        <v/>
      </c>
      <c r="M27" s="131"/>
      <c r="N27" s="131"/>
      <c r="O27" s="131"/>
    </row>
    <row r="28" spans="1:15" x14ac:dyDescent="0.3">
      <c r="A28" s="173">
        <f>ข้อมูลนักเรียน!D25</f>
        <v>23</v>
      </c>
      <c r="B28" s="45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C28" s="179"/>
      <c r="D28" s="180"/>
      <c r="E28" s="30" t="str">
        <f t="shared" si="0"/>
        <v/>
      </c>
      <c r="F28" s="59" t="str">
        <f t="shared" si="1"/>
        <v/>
      </c>
      <c r="G28" s="179"/>
      <c r="H28" s="180"/>
      <c r="I28" s="60" t="str">
        <f t="shared" si="2"/>
        <v/>
      </c>
      <c r="J28" s="59" t="str">
        <f t="shared" si="3"/>
        <v/>
      </c>
      <c r="K28" s="61" t="str">
        <f>IF($N$2="","",IF($B28="","",IF(ข้อมูลนักเรียน!K25="ย้ายออก","ย้ายออก",AVERAGE(E28,I28))))</f>
        <v/>
      </c>
      <c r="L28" s="58" t="str">
        <f>IF($N$2="","",IF($B28="","",IF($K28="","",IF(ข้อมูลนักเรียน!K25="ย้ายออก","ย้ายออก",IF($K28&gt;=80,4,IF($K28&gt;=75,3.5,IF($K28&gt;=70,3,IF($K28&gt;=65,2.5,IF($K28&gt;=60,2,IF($K28&gt;=55,1.5,IF($K28&gt;=50,1,0)))))))))))</f>
        <v/>
      </c>
      <c r="M28" s="131"/>
      <c r="N28" s="131"/>
      <c r="O28" s="131"/>
    </row>
    <row r="29" spans="1:15" x14ac:dyDescent="0.3">
      <c r="A29" s="173">
        <f>ข้อมูลนักเรียน!D26</f>
        <v>24</v>
      </c>
      <c r="B29" s="45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C29" s="179"/>
      <c r="D29" s="180"/>
      <c r="E29" s="30" t="str">
        <f t="shared" si="0"/>
        <v/>
      </c>
      <c r="F29" s="59" t="str">
        <f t="shared" si="1"/>
        <v/>
      </c>
      <c r="G29" s="179"/>
      <c r="H29" s="180"/>
      <c r="I29" s="60" t="str">
        <f t="shared" si="2"/>
        <v/>
      </c>
      <c r="J29" s="59" t="str">
        <f t="shared" si="3"/>
        <v/>
      </c>
      <c r="K29" s="61" t="str">
        <f>IF($N$2="","",IF($B29="","",IF(ข้อมูลนักเรียน!K26="ย้ายออก","ย้ายออก",AVERAGE(E29,I29))))</f>
        <v/>
      </c>
      <c r="L29" s="58" t="str">
        <f>IF($N$2="","",IF($B29="","",IF($K29="","",IF(ข้อมูลนักเรียน!K26="ย้ายออก","ย้ายออก",IF($K29&gt;=80,4,IF($K29&gt;=75,3.5,IF($K29&gt;=70,3,IF($K29&gt;=65,2.5,IF($K29&gt;=60,2,IF($K29&gt;=55,1.5,IF($K29&gt;=50,1,0)))))))))))</f>
        <v/>
      </c>
      <c r="M29" s="131"/>
      <c r="N29" s="131"/>
      <c r="O29" s="131"/>
    </row>
    <row r="30" spans="1:15" x14ac:dyDescent="0.3">
      <c r="A30" s="173">
        <f>ข้อมูลนักเรียน!D27</f>
        <v>25</v>
      </c>
      <c r="B30" s="45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C30" s="179"/>
      <c r="D30" s="180"/>
      <c r="E30" s="30" t="str">
        <f t="shared" si="0"/>
        <v/>
      </c>
      <c r="F30" s="59" t="str">
        <f t="shared" si="1"/>
        <v/>
      </c>
      <c r="G30" s="179"/>
      <c r="H30" s="180"/>
      <c r="I30" s="60" t="str">
        <f t="shared" si="2"/>
        <v/>
      </c>
      <c r="J30" s="59" t="str">
        <f t="shared" si="3"/>
        <v/>
      </c>
      <c r="K30" s="61" t="str">
        <f>IF($N$2="","",IF($B30="","",IF(ข้อมูลนักเรียน!K27="ย้ายออก","ย้ายออก",AVERAGE(E30,I30))))</f>
        <v/>
      </c>
      <c r="L30" s="58" t="str">
        <f>IF($N$2="","",IF($B30="","",IF($K30="","",IF(ข้อมูลนักเรียน!K27="ย้ายออก","ย้ายออก",IF($K30&gt;=80,4,IF($K30&gt;=75,3.5,IF($K30&gt;=70,3,IF($K30&gt;=65,2.5,IF($K30&gt;=60,2,IF($K30&gt;=55,1.5,IF($K30&gt;=50,1,0)))))))))))</f>
        <v/>
      </c>
      <c r="M30" s="131"/>
      <c r="N30" s="131"/>
      <c r="O30" s="131"/>
    </row>
    <row r="31" spans="1:15" x14ac:dyDescent="0.3">
      <c r="A31" s="173">
        <f>ข้อมูลนักเรียน!D28</f>
        <v>26</v>
      </c>
      <c r="B31" s="45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C31" s="179"/>
      <c r="D31" s="180"/>
      <c r="E31" s="30" t="str">
        <f t="shared" si="0"/>
        <v/>
      </c>
      <c r="F31" s="59" t="str">
        <f t="shared" si="1"/>
        <v/>
      </c>
      <c r="G31" s="179"/>
      <c r="H31" s="180"/>
      <c r="I31" s="60" t="str">
        <f t="shared" si="2"/>
        <v/>
      </c>
      <c r="J31" s="59" t="str">
        <f t="shared" si="3"/>
        <v/>
      </c>
      <c r="K31" s="61" t="str">
        <f>IF($N$2="","",IF($B31="","",IF(ข้อมูลนักเรียน!K28="ย้ายออก","ย้ายออก",AVERAGE(E31,I31))))</f>
        <v/>
      </c>
      <c r="L31" s="58" t="str">
        <f>IF($N$2="","",IF($B31="","",IF($K31="","",IF(ข้อมูลนักเรียน!K28="ย้ายออก","ย้ายออก",IF($K31&gt;=80,4,IF($K31&gt;=75,3.5,IF($K31&gt;=70,3,IF($K31&gt;=65,2.5,IF($K31&gt;=60,2,IF($K31&gt;=55,1.5,IF($K31&gt;=50,1,0)))))))))))</f>
        <v/>
      </c>
      <c r="M31" s="131"/>
      <c r="N31" s="131"/>
      <c r="O31" s="131"/>
    </row>
    <row r="32" spans="1:15" x14ac:dyDescent="0.3">
      <c r="A32" s="173">
        <f>ข้อมูลนักเรียน!D29</f>
        <v>27</v>
      </c>
      <c r="B32" s="45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C32" s="179"/>
      <c r="D32" s="180"/>
      <c r="E32" s="30" t="str">
        <f t="shared" si="0"/>
        <v/>
      </c>
      <c r="F32" s="59" t="str">
        <f t="shared" si="1"/>
        <v/>
      </c>
      <c r="G32" s="179"/>
      <c r="H32" s="180"/>
      <c r="I32" s="60" t="str">
        <f t="shared" si="2"/>
        <v/>
      </c>
      <c r="J32" s="59" t="str">
        <f t="shared" si="3"/>
        <v/>
      </c>
      <c r="K32" s="61" t="str">
        <f>IF($N$2="","",IF($B32="","",IF(ข้อมูลนักเรียน!K29="ย้ายออก","ย้ายออก",AVERAGE(E32,I32))))</f>
        <v/>
      </c>
      <c r="L32" s="58" t="str">
        <f>IF($N$2="","",IF($B32="","",IF($K32="","",IF(ข้อมูลนักเรียน!K29="ย้ายออก","ย้ายออก",IF($K32&gt;=80,4,IF($K32&gt;=75,3.5,IF($K32&gt;=70,3,IF($K32&gt;=65,2.5,IF($K32&gt;=60,2,IF($K32&gt;=55,1.5,IF($K32&gt;=50,1,0)))))))))))</f>
        <v/>
      </c>
      <c r="M32" s="131"/>
      <c r="N32" s="131"/>
      <c r="O32" s="131"/>
    </row>
    <row r="33" spans="1:15" x14ac:dyDescent="0.3">
      <c r="A33" s="173">
        <f>ข้อมูลนักเรียน!D30</f>
        <v>28</v>
      </c>
      <c r="B33" s="45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C33" s="179"/>
      <c r="D33" s="180"/>
      <c r="E33" s="30" t="str">
        <f t="shared" si="0"/>
        <v/>
      </c>
      <c r="F33" s="59" t="str">
        <f t="shared" si="1"/>
        <v/>
      </c>
      <c r="G33" s="179"/>
      <c r="H33" s="180"/>
      <c r="I33" s="60" t="str">
        <f t="shared" si="2"/>
        <v/>
      </c>
      <c r="J33" s="59" t="str">
        <f t="shared" si="3"/>
        <v/>
      </c>
      <c r="K33" s="61" t="str">
        <f>IF($N$2="","",IF($B33="","",IF(ข้อมูลนักเรียน!K30="ย้ายออก","ย้ายออก",AVERAGE(E33,I33))))</f>
        <v/>
      </c>
      <c r="L33" s="58" t="str">
        <f>IF($N$2="","",IF($B33="","",IF($K33="","",IF(ข้อมูลนักเรียน!K30="ย้ายออก","ย้ายออก",IF($K33&gt;=80,4,IF($K33&gt;=75,3.5,IF($K33&gt;=70,3,IF($K33&gt;=65,2.5,IF($K33&gt;=60,2,IF($K33&gt;=55,1.5,IF($K33&gt;=50,1,0)))))))))))</f>
        <v/>
      </c>
      <c r="M33" s="131"/>
      <c r="N33" s="131"/>
      <c r="O33" s="131"/>
    </row>
    <row r="34" spans="1:15" x14ac:dyDescent="0.3">
      <c r="A34" s="173">
        <f>ข้อมูลนักเรียน!D31</f>
        <v>29</v>
      </c>
      <c r="B34" s="45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C34" s="179"/>
      <c r="D34" s="180"/>
      <c r="E34" s="30" t="str">
        <f t="shared" si="0"/>
        <v/>
      </c>
      <c r="F34" s="59" t="str">
        <f t="shared" si="1"/>
        <v/>
      </c>
      <c r="G34" s="179"/>
      <c r="H34" s="180"/>
      <c r="I34" s="60" t="str">
        <f t="shared" si="2"/>
        <v/>
      </c>
      <c r="J34" s="59" t="str">
        <f t="shared" si="3"/>
        <v/>
      </c>
      <c r="K34" s="61" t="str">
        <f>IF($N$2="","",IF($B34="","",IF(ข้อมูลนักเรียน!K31="ย้ายออก","ย้ายออก",AVERAGE(E34,I34))))</f>
        <v/>
      </c>
      <c r="L34" s="58" t="str">
        <f>IF($N$2="","",IF($B34="","",IF($K34="","",IF(ข้อมูลนักเรียน!K31="ย้ายออก","ย้ายออก",IF($K34&gt;=80,4,IF($K34&gt;=75,3.5,IF($K34&gt;=70,3,IF($K34&gt;=65,2.5,IF($K34&gt;=60,2,IF($K34&gt;=55,1.5,IF($K34&gt;=50,1,0)))))))))))</f>
        <v/>
      </c>
      <c r="M34" s="131"/>
      <c r="N34" s="131"/>
      <c r="O34" s="131"/>
    </row>
    <row r="35" spans="1:15" x14ac:dyDescent="0.3">
      <c r="A35" s="173">
        <f>ข้อมูลนักเรียน!D32</f>
        <v>30</v>
      </c>
      <c r="B35" s="45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C35" s="179"/>
      <c r="D35" s="180"/>
      <c r="E35" s="30" t="str">
        <f t="shared" si="0"/>
        <v/>
      </c>
      <c r="F35" s="59" t="str">
        <f t="shared" si="1"/>
        <v/>
      </c>
      <c r="G35" s="179"/>
      <c r="H35" s="180"/>
      <c r="I35" s="60" t="str">
        <f t="shared" si="2"/>
        <v/>
      </c>
      <c r="J35" s="59" t="str">
        <f t="shared" si="3"/>
        <v/>
      </c>
      <c r="K35" s="61" t="str">
        <f>IF($N$2="","",IF($B35="","",IF(ข้อมูลนักเรียน!K32="ย้ายออก","ย้ายออก",AVERAGE(E35,I35))))</f>
        <v/>
      </c>
      <c r="L35" s="58" t="str">
        <f>IF($N$2="","",IF($B35="","",IF($K35="","",IF(ข้อมูลนักเรียน!K32="ย้ายออก","ย้ายออก",IF($K35&gt;=80,4,IF($K35&gt;=75,3.5,IF($K35&gt;=70,3,IF($K35&gt;=65,2.5,IF($K35&gt;=60,2,IF($K35&gt;=55,1.5,IF($K35&gt;=50,1,0)))))))))))</f>
        <v/>
      </c>
      <c r="M35" s="131"/>
      <c r="N35" s="131"/>
      <c r="O35" s="131"/>
    </row>
    <row r="36" spans="1:15" x14ac:dyDescent="0.3">
      <c r="A36" s="173">
        <f>ข้อมูลนักเรียน!D33</f>
        <v>31</v>
      </c>
      <c r="B36" s="45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C36" s="179"/>
      <c r="D36" s="180"/>
      <c r="E36" s="30" t="str">
        <f t="shared" si="0"/>
        <v/>
      </c>
      <c r="F36" s="59" t="str">
        <f t="shared" si="1"/>
        <v/>
      </c>
      <c r="G36" s="179"/>
      <c r="H36" s="180"/>
      <c r="I36" s="60" t="str">
        <f t="shared" si="2"/>
        <v/>
      </c>
      <c r="J36" s="59" t="str">
        <f t="shared" si="3"/>
        <v/>
      </c>
      <c r="K36" s="61" t="str">
        <f>IF($N$2="","",IF($B36="","",IF(ข้อมูลนักเรียน!K33="ย้ายออก","ย้ายออก",AVERAGE(E36,I36))))</f>
        <v/>
      </c>
      <c r="L36" s="58" t="str">
        <f>IF($N$2="","",IF($B36="","",IF($K36="","",IF(ข้อมูลนักเรียน!K33="ย้ายออก","ย้ายออก",IF($K36&gt;=80,4,IF($K36&gt;=75,3.5,IF($K36&gt;=70,3,IF($K36&gt;=65,2.5,IF($K36&gt;=60,2,IF($K36&gt;=55,1.5,IF($K36&gt;=50,1,0)))))))))))</f>
        <v/>
      </c>
      <c r="M36" s="131"/>
      <c r="N36" s="131"/>
      <c r="O36" s="131"/>
    </row>
    <row r="37" spans="1:15" x14ac:dyDescent="0.3">
      <c r="A37" s="173">
        <f>ข้อมูลนักเรียน!D34</f>
        <v>32</v>
      </c>
      <c r="B37" s="45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C37" s="179"/>
      <c r="D37" s="180"/>
      <c r="E37" s="30" t="str">
        <f t="shared" si="0"/>
        <v/>
      </c>
      <c r="F37" s="59" t="str">
        <f t="shared" si="1"/>
        <v/>
      </c>
      <c r="G37" s="179"/>
      <c r="H37" s="180"/>
      <c r="I37" s="60" t="str">
        <f t="shared" si="2"/>
        <v/>
      </c>
      <c r="J37" s="59" t="str">
        <f t="shared" si="3"/>
        <v/>
      </c>
      <c r="K37" s="61" t="str">
        <f>IF($N$2="","",IF($B37="","",IF(ข้อมูลนักเรียน!K34="ย้ายออก","ย้ายออก",AVERAGE(E37,I37))))</f>
        <v/>
      </c>
      <c r="L37" s="58" t="str">
        <f>IF($N$2="","",IF($B37="","",IF($K37="","",IF(ข้อมูลนักเรียน!K34="ย้ายออก","ย้ายออก",IF($K37&gt;=80,4,IF($K37&gt;=75,3.5,IF($K37&gt;=70,3,IF($K37&gt;=65,2.5,IF($K37&gt;=60,2,IF($K37&gt;=55,1.5,IF($K37&gt;=50,1,0)))))))))))</f>
        <v/>
      </c>
      <c r="M37" s="131"/>
      <c r="N37" s="131"/>
      <c r="O37" s="131"/>
    </row>
    <row r="38" spans="1:15" x14ac:dyDescent="0.3">
      <c r="A38" s="173">
        <f>ข้อมูลนักเรียน!D35</f>
        <v>33</v>
      </c>
      <c r="B38" s="45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C38" s="179"/>
      <c r="D38" s="180"/>
      <c r="E38" s="30" t="str">
        <f t="shared" si="0"/>
        <v/>
      </c>
      <c r="F38" s="59" t="str">
        <f t="shared" si="1"/>
        <v/>
      </c>
      <c r="G38" s="179"/>
      <c r="H38" s="180"/>
      <c r="I38" s="60" t="str">
        <f t="shared" si="2"/>
        <v/>
      </c>
      <c r="J38" s="59" t="str">
        <f t="shared" si="3"/>
        <v/>
      </c>
      <c r="K38" s="61" t="str">
        <f>IF($N$2="","",IF($B38="","",IF(ข้อมูลนักเรียน!K35="ย้ายออก","ย้ายออก",AVERAGE(E38,I38))))</f>
        <v/>
      </c>
      <c r="L38" s="58" t="str">
        <f>IF($N$2="","",IF($B38="","",IF($K38="","",IF(ข้อมูลนักเรียน!K35="ย้ายออก","ย้ายออก",IF($K38&gt;=80,4,IF($K38&gt;=75,3.5,IF($K38&gt;=70,3,IF($K38&gt;=65,2.5,IF($K38&gt;=60,2,IF($K38&gt;=55,1.5,IF($K38&gt;=50,1,0)))))))))))</f>
        <v/>
      </c>
      <c r="M38" s="131"/>
      <c r="N38" s="131"/>
      <c r="O38" s="131"/>
    </row>
    <row r="39" spans="1:15" x14ac:dyDescent="0.3">
      <c r="A39" s="173">
        <f>ข้อมูลนักเรียน!D36</f>
        <v>34</v>
      </c>
      <c r="B39" s="45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C39" s="179"/>
      <c r="D39" s="180"/>
      <c r="E39" s="30" t="str">
        <f t="shared" si="0"/>
        <v/>
      </c>
      <c r="F39" s="59" t="str">
        <f t="shared" si="1"/>
        <v/>
      </c>
      <c r="G39" s="179"/>
      <c r="H39" s="180"/>
      <c r="I39" s="60" t="str">
        <f t="shared" si="2"/>
        <v/>
      </c>
      <c r="J39" s="59" t="str">
        <f t="shared" si="3"/>
        <v/>
      </c>
      <c r="K39" s="61" t="str">
        <f>IF($N$2="","",IF($B39="","",IF(ข้อมูลนักเรียน!K36="ย้ายออก","ย้ายออก",AVERAGE(E39,I39))))</f>
        <v/>
      </c>
      <c r="L39" s="58" t="str">
        <f>IF($N$2="","",IF($B39="","",IF($K39="","",IF(ข้อมูลนักเรียน!K36="ย้ายออก","ย้ายออก",IF($K39&gt;=80,4,IF($K39&gt;=75,3.5,IF($K39&gt;=70,3,IF($K39&gt;=65,2.5,IF($K39&gt;=60,2,IF($K39&gt;=55,1.5,IF($K39&gt;=50,1,0)))))))))))</f>
        <v/>
      </c>
      <c r="M39" s="131"/>
      <c r="N39" s="131"/>
      <c r="O39" s="131"/>
    </row>
    <row r="40" spans="1:15" x14ac:dyDescent="0.3">
      <c r="A40" s="173">
        <f>ข้อมูลนักเรียน!D37</f>
        <v>35</v>
      </c>
      <c r="B40" s="45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C40" s="179"/>
      <c r="D40" s="180"/>
      <c r="E40" s="30" t="str">
        <f t="shared" si="0"/>
        <v/>
      </c>
      <c r="F40" s="59" t="str">
        <f t="shared" si="1"/>
        <v/>
      </c>
      <c r="G40" s="179"/>
      <c r="H40" s="180"/>
      <c r="I40" s="60" t="str">
        <f t="shared" si="2"/>
        <v/>
      </c>
      <c r="J40" s="59" t="str">
        <f t="shared" si="3"/>
        <v/>
      </c>
      <c r="K40" s="61" t="str">
        <f>IF($N$2="","",IF($B40="","",IF(ข้อมูลนักเรียน!K37="ย้ายออก","ย้ายออก",AVERAGE(E40,I40))))</f>
        <v/>
      </c>
      <c r="L40" s="58" t="str">
        <f>IF($N$2="","",IF($B40="","",IF($K40="","",IF(ข้อมูลนักเรียน!K37="ย้ายออก","ย้ายออก",IF($K40&gt;=80,4,IF($K40&gt;=75,3.5,IF($K40&gt;=70,3,IF($K40&gt;=65,2.5,IF($K40&gt;=60,2,IF($K40&gt;=55,1.5,IF($K40&gt;=50,1,0)))))))))))</f>
        <v/>
      </c>
      <c r="M40" s="131"/>
      <c r="N40" s="131"/>
      <c r="O40" s="131"/>
    </row>
    <row r="41" spans="1:15" x14ac:dyDescent="0.3">
      <c r="A41" s="173">
        <f>ข้อมูลนักเรียน!D38</f>
        <v>36</v>
      </c>
      <c r="B41" s="45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C41" s="179"/>
      <c r="D41" s="180"/>
      <c r="E41" s="30" t="str">
        <f t="shared" si="0"/>
        <v/>
      </c>
      <c r="F41" s="59" t="str">
        <f t="shared" si="1"/>
        <v/>
      </c>
      <c r="G41" s="179"/>
      <c r="H41" s="180"/>
      <c r="I41" s="60" t="str">
        <f t="shared" si="2"/>
        <v/>
      </c>
      <c r="J41" s="59" t="str">
        <f t="shared" si="3"/>
        <v/>
      </c>
      <c r="K41" s="61" t="str">
        <f>IF($N$2="","",IF($B41="","",IF(ข้อมูลนักเรียน!K38="ย้ายออก","ย้ายออก",AVERAGE(E41,I41))))</f>
        <v/>
      </c>
      <c r="L41" s="58" t="str">
        <f>IF($N$2="","",IF($B41="","",IF($K41="","",IF(ข้อมูลนักเรียน!K38="ย้ายออก","ย้ายออก",IF($K41&gt;=80,4,IF($K41&gt;=75,3.5,IF($K41&gt;=70,3,IF($K41&gt;=65,2.5,IF($K41&gt;=60,2,IF($K41&gt;=55,1.5,IF($K41&gt;=50,1,0)))))))))))</f>
        <v/>
      </c>
      <c r="M41" s="131"/>
      <c r="N41" s="131"/>
      <c r="O41" s="131"/>
    </row>
    <row r="42" spans="1:15" x14ac:dyDescent="0.3">
      <c r="A42" s="173">
        <f>ข้อมูลนักเรียน!D39</f>
        <v>37</v>
      </c>
      <c r="B42" s="45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C42" s="179"/>
      <c r="D42" s="180"/>
      <c r="E42" s="30" t="str">
        <f t="shared" si="0"/>
        <v/>
      </c>
      <c r="F42" s="59" t="str">
        <f t="shared" si="1"/>
        <v/>
      </c>
      <c r="G42" s="179"/>
      <c r="H42" s="180"/>
      <c r="I42" s="60" t="str">
        <f t="shared" si="2"/>
        <v/>
      </c>
      <c r="J42" s="59" t="str">
        <f t="shared" si="3"/>
        <v/>
      </c>
      <c r="K42" s="61" t="str">
        <f>IF($N$2="","",IF($B42="","",IF(ข้อมูลนักเรียน!K39="ย้ายออก","ย้ายออก",AVERAGE(E42,I42))))</f>
        <v/>
      </c>
      <c r="L42" s="58" t="str">
        <f>IF($N$2="","",IF($B42="","",IF($K42="","",IF(ข้อมูลนักเรียน!K39="ย้ายออก","ย้ายออก",IF($K42&gt;=80,4,IF($K42&gt;=75,3.5,IF($K42&gt;=70,3,IF($K42&gt;=65,2.5,IF($K42&gt;=60,2,IF($K42&gt;=55,1.5,IF($K42&gt;=50,1,0)))))))))))</f>
        <v/>
      </c>
      <c r="M42" s="131"/>
      <c r="N42" s="131"/>
      <c r="O42" s="131"/>
    </row>
    <row r="43" spans="1:15" x14ac:dyDescent="0.3">
      <c r="A43" s="173">
        <f>ข้อมูลนักเรียน!D40</f>
        <v>38</v>
      </c>
      <c r="B43" s="45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C43" s="179"/>
      <c r="D43" s="180"/>
      <c r="E43" s="30" t="str">
        <f t="shared" si="0"/>
        <v/>
      </c>
      <c r="F43" s="59" t="str">
        <f t="shared" si="1"/>
        <v/>
      </c>
      <c r="G43" s="179"/>
      <c r="H43" s="180"/>
      <c r="I43" s="60" t="str">
        <f t="shared" si="2"/>
        <v/>
      </c>
      <c r="J43" s="59" t="str">
        <f t="shared" si="3"/>
        <v/>
      </c>
      <c r="K43" s="61" t="str">
        <f>IF($N$2="","",IF($B43="","",IF(ข้อมูลนักเรียน!K40="ย้ายออก","ย้ายออก",AVERAGE(E43,I43))))</f>
        <v/>
      </c>
      <c r="L43" s="58" t="str">
        <f>IF($N$2="","",IF($B43="","",IF($K43="","",IF(ข้อมูลนักเรียน!K40="ย้ายออก","ย้ายออก",IF($K43&gt;=80,4,IF($K43&gt;=75,3.5,IF($K43&gt;=70,3,IF($K43&gt;=65,2.5,IF($K43&gt;=60,2,IF($K43&gt;=55,1.5,IF($K43&gt;=50,1,0)))))))))))</f>
        <v/>
      </c>
      <c r="M43" s="131"/>
      <c r="N43" s="131"/>
      <c r="O43" s="131"/>
    </row>
    <row r="44" spans="1:15" x14ac:dyDescent="0.3">
      <c r="A44" s="173">
        <f>ข้อมูลนักเรียน!D41</f>
        <v>39</v>
      </c>
      <c r="B44" s="45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C44" s="179"/>
      <c r="D44" s="180"/>
      <c r="E44" s="30" t="str">
        <f t="shared" si="0"/>
        <v/>
      </c>
      <c r="F44" s="59" t="str">
        <f t="shared" si="1"/>
        <v/>
      </c>
      <c r="G44" s="179"/>
      <c r="H44" s="180"/>
      <c r="I44" s="60" t="str">
        <f t="shared" si="2"/>
        <v/>
      </c>
      <c r="J44" s="59" t="str">
        <f t="shared" si="3"/>
        <v/>
      </c>
      <c r="K44" s="61" t="str">
        <f>IF($N$2="","",IF($B44="","",IF(ข้อมูลนักเรียน!K41="ย้ายออก","ย้ายออก",AVERAGE(E44,I44))))</f>
        <v/>
      </c>
      <c r="L44" s="58" t="str">
        <f>IF($N$2="","",IF($B44="","",IF($K44="","",IF(ข้อมูลนักเรียน!K41="ย้ายออก","ย้ายออก",IF($K44&gt;=80,4,IF($K44&gt;=75,3.5,IF($K44&gt;=70,3,IF($K44&gt;=65,2.5,IF($K44&gt;=60,2,IF($K44&gt;=55,1.5,IF($K44&gt;=50,1,0)))))))))))</f>
        <v/>
      </c>
      <c r="M44" s="131"/>
      <c r="N44" s="131"/>
      <c r="O44" s="131"/>
    </row>
    <row r="45" spans="1:15" x14ac:dyDescent="0.3">
      <c r="A45" s="173">
        <f>ข้อมูลนักเรียน!D42</f>
        <v>40</v>
      </c>
      <c r="B45" s="45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C45" s="179"/>
      <c r="D45" s="180"/>
      <c r="E45" s="30" t="str">
        <f t="shared" si="0"/>
        <v/>
      </c>
      <c r="F45" s="59" t="str">
        <f t="shared" si="1"/>
        <v/>
      </c>
      <c r="G45" s="179"/>
      <c r="H45" s="180"/>
      <c r="I45" s="60" t="str">
        <f t="shared" si="2"/>
        <v/>
      </c>
      <c r="J45" s="59" t="str">
        <f t="shared" si="3"/>
        <v/>
      </c>
      <c r="K45" s="61" t="str">
        <f>IF($N$2="","",IF($B45="","",IF(ข้อมูลนักเรียน!K42="ย้ายออก","ย้ายออก",AVERAGE(E45,I45))))</f>
        <v/>
      </c>
      <c r="L45" s="58" t="str">
        <f>IF($N$2="","",IF($B45="","",IF($K45="","",IF(ข้อมูลนักเรียน!K42="ย้ายออก","ย้ายออก",IF($K45&gt;=80,4,IF($K45&gt;=75,3.5,IF($K45&gt;=70,3,IF($K45&gt;=65,2.5,IF($K45&gt;=60,2,IF($K45&gt;=55,1.5,IF($K45&gt;=50,1,0)))))))))))</f>
        <v/>
      </c>
      <c r="M45" s="131"/>
      <c r="N45" s="131"/>
      <c r="O45" s="131"/>
    </row>
    <row r="46" spans="1:15" x14ac:dyDescent="0.3">
      <c r="A46" s="173">
        <f>ข้อมูลนักเรียน!D43</f>
        <v>41</v>
      </c>
      <c r="B46" s="45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C46" s="179"/>
      <c r="D46" s="180"/>
      <c r="E46" s="30" t="str">
        <f t="shared" si="0"/>
        <v/>
      </c>
      <c r="F46" s="59" t="str">
        <f t="shared" si="1"/>
        <v/>
      </c>
      <c r="G46" s="179"/>
      <c r="H46" s="180"/>
      <c r="I46" s="60" t="str">
        <f t="shared" si="2"/>
        <v/>
      </c>
      <c r="J46" s="59" t="str">
        <f t="shared" si="3"/>
        <v/>
      </c>
      <c r="K46" s="61" t="str">
        <f>IF($N$2="","",IF($B46="","",IF(ข้อมูลนักเรียน!K43="ย้ายออก","ย้ายออก",AVERAGE(E46,I46))))</f>
        <v/>
      </c>
      <c r="L46" s="58" t="str">
        <f>IF($N$2="","",IF($B46="","",IF($K46="","",IF(ข้อมูลนักเรียน!K43="ย้ายออก","ย้ายออก",IF($K46&gt;=80,4,IF($K46&gt;=75,3.5,IF($K46&gt;=70,3,IF($K46&gt;=65,2.5,IF($K46&gt;=60,2,IF($K46&gt;=55,1.5,IF($K46&gt;=50,1,0)))))))))))</f>
        <v/>
      </c>
      <c r="M46" s="131"/>
      <c r="N46" s="131"/>
      <c r="O46" s="131"/>
    </row>
    <row r="47" spans="1:15" x14ac:dyDescent="0.3">
      <c r="A47" s="173">
        <f>ข้อมูลนักเรียน!D44</f>
        <v>42</v>
      </c>
      <c r="B47" s="45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C47" s="179"/>
      <c r="D47" s="180"/>
      <c r="E47" s="30" t="str">
        <f t="shared" si="0"/>
        <v/>
      </c>
      <c r="F47" s="59" t="str">
        <f t="shared" si="1"/>
        <v/>
      </c>
      <c r="G47" s="179"/>
      <c r="H47" s="180"/>
      <c r="I47" s="60" t="str">
        <f t="shared" si="2"/>
        <v/>
      </c>
      <c r="J47" s="59" t="str">
        <f t="shared" si="3"/>
        <v/>
      </c>
      <c r="K47" s="61" t="str">
        <f>IF($N$2="","",IF($B47="","",IF(ข้อมูลนักเรียน!K44="ย้ายออก","ย้ายออก",AVERAGE(E47,I47))))</f>
        <v/>
      </c>
      <c r="L47" s="58" t="str">
        <f>IF($N$2="","",IF($B47="","",IF($K47="","",IF(ข้อมูลนักเรียน!K44="ย้ายออก","ย้ายออก",IF($K47&gt;=80,4,IF($K47&gt;=75,3.5,IF($K47&gt;=70,3,IF($K47&gt;=65,2.5,IF($K47&gt;=60,2,IF($K47&gt;=55,1.5,IF($K47&gt;=50,1,0)))))))))))</f>
        <v/>
      </c>
      <c r="M47" s="131"/>
      <c r="N47" s="131"/>
      <c r="O47" s="131"/>
    </row>
    <row r="48" spans="1:15" x14ac:dyDescent="0.3">
      <c r="A48" s="173">
        <f>ข้อมูลนักเรียน!D45</f>
        <v>43</v>
      </c>
      <c r="B48" s="45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C48" s="179"/>
      <c r="D48" s="180"/>
      <c r="E48" s="30" t="str">
        <f t="shared" si="0"/>
        <v/>
      </c>
      <c r="F48" s="59" t="str">
        <f t="shared" si="1"/>
        <v/>
      </c>
      <c r="G48" s="179"/>
      <c r="H48" s="180"/>
      <c r="I48" s="60" t="str">
        <f t="shared" si="2"/>
        <v/>
      </c>
      <c r="J48" s="59" t="str">
        <f t="shared" si="3"/>
        <v/>
      </c>
      <c r="K48" s="61" t="str">
        <f>IF($N$2="","",IF($B48="","",IF(ข้อมูลนักเรียน!K45="ย้ายออก","ย้ายออก",AVERAGE(E48,I48))))</f>
        <v/>
      </c>
      <c r="L48" s="58" t="str">
        <f>IF($N$2="","",IF($B48="","",IF($K48="","",IF(ข้อมูลนักเรียน!K45="ย้ายออก","ย้ายออก",IF($K48&gt;=80,4,IF($K48&gt;=75,3.5,IF($K48&gt;=70,3,IF($K48&gt;=65,2.5,IF($K48&gt;=60,2,IF($K48&gt;=55,1.5,IF($K48&gt;=50,1,0)))))))))))</f>
        <v/>
      </c>
      <c r="M48" s="131"/>
      <c r="N48" s="131"/>
      <c r="O48" s="131"/>
    </row>
    <row r="49" spans="1:15" x14ac:dyDescent="0.3">
      <c r="A49" s="173">
        <f>ข้อมูลนักเรียน!D46</f>
        <v>44</v>
      </c>
      <c r="B49" s="45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C49" s="179"/>
      <c r="D49" s="180"/>
      <c r="E49" s="30" t="str">
        <f t="shared" si="0"/>
        <v/>
      </c>
      <c r="F49" s="59" t="str">
        <f t="shared" si="1"/>
        <v/>
      </c>
      <c r="G49" s="179"/>
      <c r="H49" s="180"/>
      <c r="I49" s="60" t="str">
        <f t="shared" si="2"/>
        <v/>
      </c>
      <c r="J49" s="59" t="str">
        <f t="shared" si="3"/>
        <v/>
      </c>
      <c r="K49" s="61" t="str">
        <f>IF($N$2="","",IF($B49="","",IF(ข้อมูลนักเรียน!K46="ย้ายออก","ย้ายออก",AVERAGE(E49,I49))))</f>
        <v/>
      </c>
      <c r="L49" s="58" t="str">
        <f>IF($N$2="","",IF($B49="","",IF($K49="","",IF(ข้อมูลนักเรียน!K46="ย้ายออก","ย้ายออก",IF($K49&gt;=80,4,IF($K49&gt;=75,3.5,IF($K49&gt;=70,3,IF($K49&gt;=65,2.5,IF($K49&gt;=60,2,IF($K49&gt;=55,1.5,IF($K49&gt;=50,1,0)))))))))))</f>
        <v/>
      </c>
      <c r="M49" s="131"/>
      <c r="N49" s="131"/>
      <c r="O49" s="131"/>
    </row>
    <row r="50" spans="1:15" x14ac:dyDescent="0.3">
      <c r="A50" s="173">
        <f>ข้อมูลนักเรียน!D47</f>
        <v>45</v>
      </c>
      <c r="B50" s="45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C50" s="179"/>
      <c r="D50" s="180"/>
      <c r="E50" s="30" t="str">
        <f t="shared" si="0"/>
        <v/>
      </c>
      <c r="F50" s="59" t="str">
        <f t="shared" si="1"/>
        <v/>
      </c>
      <c r="G50" s="179"/>
      <c r="H50" s="180"/>
      <c r="I50" s="60" t="str">
        <f t="shared" si="2"/>
        <v/>
      </c>
      <c r="J50" s="59" t="str">
        <f t="shared" si="3"/>
        <v/>
      </c>
      <c r="K50" s="61" t="str">
        <f>IF($N$2="","",IF($B50="","",IF(ข้อมูลนักเรียน!K47="ย้ายออก","ย้ายออก",AVERAGE(E50,I50))))</f>
        <v/>
      </c>
      <c r="L50" s="58" t="str">
        <f>IF($N$2="","",IF($B50="","",IF($K50="","",IF(ข้อมูลนักเรียน!K47="ย้ายออก","ย้ายออก",IF($K50&gt;=80,4,IF($K50&gt;=75,3.5,IF($K50&gt;=70,3,IF($K50&gt;=65,2.5,IF($K50&gt;=60,2,IF($K50&gt;=55,1.5,IF($K50&gt;=50,1,0)))))))))))</f>
        <v/>
      </c>
      <c r="M50" s="131"/>
      <c r="N50" s="131"/>
      <c r="O50" s="131"/>
    </row>
    <row r="51" spans="1:15" x14ac:dyDescent="0.3">
      <c r="A51" s="173">
        <f>ข้อมูลนักเรียน!D48</f>
        <v>46</v>
      </c>
      <c r="B51" s="45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C51" s="179"/>
      <c r="D51" s="180"/>
      <c r="E51" s="30" t="str">
        <f t="shared" si="0"/>
        <v/>
      </c>
      <c r="F51" s="59" t="str">
        <f t="shared" si="1"/>
        <v/>
      </c>
      <c r="G51" s="179"/>
      <c r="H51" s="180"/>
      <c r="I51" s="60" t="str">
        <f t="shared" si="2"/>
        <v/>
      </c>
      <c r="J51" s="59" t="str">
        <f t="shared" si="3"/>
        <v/>
      </c>
      <c r="K51" s="61" t="str">
        <f>IF($N$2="","",IF($B51="","",IF(ข้อมูลนักเรียน!K48="ย้ายออก","ย้ายออก",AVERAGE(E51,I51))))</f>
        <v/>
      </c>
      <c r="L51" s="58" t="str">
        <f>IF($N$2="","",IF($B51="","",IF($K51="","",IF(ข้อมูลนักเรียน!K48="ย้ายออก","ย้ายออก",IF($K51&gt;=80,4,IF($K51&gt;=75,3.5,IF($K51&gt;=70,3,IF($K51&gt;=65,2.5,IF($K51&gt;=60,2,IF($K51&gt;=55,1.5,IF($K51&gt;=50,1,0)))))))))))</f>
        <v/>
      </c>
      <c r="M51" s="131"/>
      <c r="N51" s="131"/>
      <c r="O51" s="131"/>
    </row>
    <row r="52" spans="1:15" x14ac:dyDescent="0.3">
      <c r="A52" s="173">
        <f>ข้อมูลนักเรียน!D49</f>
        <v>47</v>
      </c>
      <c r="B52" s="45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C52" s="179"/>
      <c r="D52" s="180"/>
      <c r="E52" s="30" t="str">
        <f t="shared" si="0"/>
        <v/>
      </c>
      <c r="F52" s="59" t="str">
        <f t="shared" si="1"/>
        <v/>
      </c>
      <c r="G52" s="179"/>
      <c r="H52" s="180"/>
      <c r="I52" s="60" t="str">
        <f t="shared" si="2"/>
        <v/>
      </c>
      <c r="J52" s="59" t="str">
        <f t="shared" si="3"/>
        <v/>
      </c>
      <c r="K52" s="61" t="str">
        <f>IF($N$2="","",IF($B52="","",IF(ข้อมูลนักเรียน!K49="ย้ายออก","ย้ายออก",AVERAGE(E52,I52))))</f>
        <v/>
      </c>
      <c r="L52" s="58" t="str">
        <f>IF($N$2="","",IF($B52="","",IF($K52="","",IF(ข้อมูลนักเรียน!K49="ย้ายออก","ย้ายออก",IF($K52&gt;=80,4,IF($K52&gt;=75,3.5,IF($K52&gt;=70,3,IF($K52&gt;=65,2.5,IF($K52&gt;=60,2,IF($K52&gt;=55,1.5,IF($K52&gt;=50,1,0)))))))))))</f>
        <v/>
      </c>
      <c r="M52" s="131"/>
      <c r="N52" s="131"/>
      <c r="O52" s="131"/>
    </row>
    <row r="53" spans="1:15" x14ac:dyDescent="0.3">
      <c r="A53" s="173">
        <f>ข้อมูลนักเรียน!D50</f>
        <v>48</v>
      </c>
      <c r="B53" s="45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C53" s="179"/>
      <c r="D53" s="180"/>
      <c r="E53" s="30" t="str">
        <f t="shared" si="0"/>
        <v/>
      </c>
      <c r="F53" s="59" t="str">
        <f t="shared" si="1"/>
        <v/>
      </c>
      <c r="G53" s="179"/>
      <c r="H53" s="180"/>
      <c r="I53" s="60" t="str">
        <f t="shared" si="2"/>
        <v/>
      </c>
      <c r="J53" s="59" t="str">
        <f t="shared" si="3"/>
        <v/>
      </c>
      <c r="K53" s="61" t="str">
        <f>IF($N$2="","",IF($B53="","",IF(ข้อมูลนักเรียน!K50="ย้ายออก","ย้ายออก",AVERAGE(E53,I53))))</f>
        <v/>
      </c>
      <c r="L53" s="58" t="str">
        <f>IF($N$2="","",IF($B53="","",IF($K53="","",IF(ข้อมูลนักเรียน!K50="ย้ายออก","ย้ายออก",IF($K53&gt;=80,4,IF($K53&gt;=75,3.5,IF($K53&gt;=70,3,IF($K53&gt;=65,2.5,IF($K53&gt;=60,2,IF($K53&gt;=55,1.5,IF($K53&gt;=50,1,0)))))))))))</f>
        <v/>
      </c>
      <c r="M53" s="131"/>
      <c r="N53" s="131"/>
      <c r="O53" s="131"/>
    </row>
    <row r="54" spans="1:15" x14ac:dyDescent="0.3">
      <c r="A54" s="173">
        <f>ข้อมูลนักเรียน!D51</f>
        <v>49</v>
      </c>
      <c r="B54" s="45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C54" s="179"/>
      <c r="D54" s="180"/>
      <c r="E54" s="30" t="str">
        <f t="shared" si="0"/>
        <v/>
      </c>
      <c r="F54" s="59" t="str">
        <f t="shared" si="1"/>
        <v/>
      </c>
      <c r="G54" s="179"/>
      <c r="H54" s="180"/>
      <c r="I54" s="60" t="str">
        <f t="shared" si="2"/>
        <v/>
      </c>
      <c r="J54" s="59" t="str">
        <f t="shared" si="3"/>
        <v/>
      </c>
      <c r="K54" s="61" t="str">
        <f>IF($N$2="","",IF($B54="","",IF(ข้อมูลนักเรียน!K51="ย้ายออก","ย้ายออก",AVERAGE(E54,I54))))</f>
        <v/>
      </c>
      <c r="L54" s="58" t="str">
        <f>IF($N$2="","",IF($B54="","",IF($K54="","",IF(ข้อมูลนักเรียน!K51="ย้ายออก","ย้ายออก",IF($K54&gt;=80,4,IF($K54&gt;=75,3.5,IF($K54&gt;=70,3,IF($K54&gt;=65,2.5,IF($K54&gt;=60,2,IF($K54&gt;=55,1.5,IF($K54&gt;=50,1,0)))))))))))</f>
        <v/>
      </c>
      <c r="M54" s="131"/>
      <c r="N54" s="131"/>
      <c r="O54" s="131"/>
    </row>
    <row r="55" spans="1:15" x14ac:dyDescent="0.3">
      <c r="A55" s="173">
        <f>ข้อมูลนักเรียน!D52</f>
        <v>50</v>
      </c>
      <c r="B55" s="45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C55" s="179"/>
      <c r="D55" s="180"/>
      <c r="E55" s="30" t="str">
        <f t="shared" si="0"/>
        <v/>
      </c>
      <c r="F55" s="59" t="str">
        <f t="shared" si="1"/>
        <v/>
      </c>
      <c r="G55" s="179"/>
      <c r="H55" s="180"/>
      <c r="I55" s="60" t="str">
        <f t="shared" si="2"/>
        <v/>
      </c>
      <c r="J55" s="59" t="str">
        <f t="shared" si="3"/>
        <v/>
      </c>
      <c r="K55" s="61" t="str">
        <f>IF($N$2="","",IF($B55="","",IF(ข้อมูลนักเรียน!K52="ย้ายออก","ย้ายออก",AVERAGE(E55,I55))))</f>
        <v/>
      </c>
      <c r="L55" s="58" t="str">
        <f>IF($N$2="","",IF($B55="","",IF($K55="","",IF(ข้อมูลนักเรียน!K52="ย้ายออก","ย้ายออก",IF($K55&gt;=80,4,IF($K55&gt;=75,3.5,IF($K55&gt;=70,3,IF($K55&gt;=65,2.5,IF($K55&gt;=60,2,IF($K55&gt;=55,1.5,IF($K55&gt;=50,1,0)))))))))))</f>
        <v/>
      </c>
      <c r="M55" s="131"/>
      <c r="N55" s="131"/>
      <c r="O55" s="131"/>
    </row>
    <row r="56" spans="1:15" x14ac:dyDescent="0.3">
      <c r="A56" s="173">
        <f>ข้อมูลนักเรียน!D53</f>
        <v>51</v>
      </c>
      <c r="B56" s="45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C56" s="179"/>
      <c r="D56" s="180"/>
      <c r="E56" s="30" t="str">
        <f t="shared" si="0"/>
        <v/>
      </c>
      <c r="F56" s="59" t="str">
        <f t="shared" si="1"/>
        <v/>
      </c>
      <c r="G56" s="179"/>
      <c r="H56" s="180"/>
      <c r="I56" s="60" t="str">
        <f t="shared" si="2"/>
        <v/>
      </c>
      <c r="J56" s="59" t="str">
        <f t="shared" si="3"/>
        <v/>
      </c>
      <c r="K56" s="61" t="str">
        <f>IF($N$2="","",IF($B56="","",IF(ข้อมูลนักเรียน!K53="ย้ายออก","ย้ายออก",AVERAGE(E56,I56))))</f>
        <v/>
      </c>
      <c r="L56" s="58" t="str">
        <f>IF($N$2="","",IF($B56="","",IF($K56="","",IF(ข้อมูลนักเรียน!K53="ย้ายออก","ย้ายออก",IF($K56&gt;=80,4,IF($K56&gt;=75,3.5,IF($K56&gt;=70,3,IF($K56&gt;=65,2.5,IF($K56&gt;=60,2,IF($K56&gt;=55,1.5,IF($K56&gt;=50,1,0)))))))))))</f>
        <v/>
      </c>
      <c r="M56" s="131"/>
      <c r="N56" s="131"/>
      <c r="O56" s="131"/>
    </row>
    <row r="57" spans="1:15" x14ac:dyDescent="0.3">
      <c r="A57" s="173">
        <f>ข้อมูลนักเรียน!D54</f>
        <v>52</v>
      </c>
      <c r="B57" s="45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C57" s="179"/>
      <c r="D57" s="180"/>
      <c r="E57" s="30" t="str">
        <f t="shared" si="0"/>
        <v/>
      </c>
      <c r="F57" s="59" t="str">
        <f t="shared" si="1"/>
        <v/>
      </c>
      <c r="G57" s="179"/>
      <c r="H57" s="180"/>
      <c r="I57" s="60" t="str">
        <f t="shared" si="2"/>
        <v/>
      </c>
      <c r="J57" s="59" t="str">
        <f t="shared" si="3"/>
        <v/>
      </c>
      <c r="K57" s="61" t="str">
        <f>IF($N$2="","",IF($B57="","",IF(ข้อมูลนักเรียน!K54="ย้ายออก","ย้ายออก",AVERAGE(E57,I57))))</f>
        <v/>
      </c>
      <c r="L57" s="58" t="str">
        <f>IF($N$2="","",IF($B57="","",IF($K57="","",IF(ข้อมูลนักเรียน!K54="ย้ายออก","ย้ายออก",IF($K57&gt;=80,4,IF($K57&gt;=75,3.5,IF($K57&gt;=70,3,IF($K57&gt;=65,2.5,IF($K57&gt;=60,2,IF($K57&gt;=55,1.5,IF($K57&gt;=50,1,0)))))))))))</f>
        <v/>
      </c>
      <c r="M57" s="131"/>
      <c r="N57" s="131"/>
      <c r="O57" s="131"/>
    </row>
    <row r="58" spans="1:15" x14ac:dyDescent="0.3">
      <c r="A58" s="173">
        <f>ข้อมูลนักเรียน!D55</f>
        <v>53</v>
      </c>
      <c r="B58" s="45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C58" s="179"/>
      <c r="D58" s="180"/>
      <c r="E58" s="30" t="str">
        <f t="shared" si="0"/>
        <v/>
      </c>
      <c r="F58" s="59" t="str">
        <f t="shared" si="1"/>
        <v/>
      </c>
      <c r="G58" s="179"/>
      <c r="H58" s="180"/>
      <c r="I58" s="60" t="str">
        <f t="shared" si="2"/>
        <v/>
      </c>
      <c r="J58" s="59" t="str">
        <f t="shared" si="3"/>
        <v/>
      </c>
      <c r="K58" s="61" t="str">
        <f>IF($N$2="","",IF($B58="","",IF(ข้อมูลนักเรียน!K55="ย้ายออก","ย้ายออก",AVERAGE(E58,I58))))</f>
        <v/>
      </c>
      <c r="L58" s="58" t="str">
        <f>IF($N$2="","",IF($B58="","",IF($K58="","",IF(ข้อมูลนักเรียน!K55="ย้ายออก","ย้ายออก",IF($K58&gt;=80,4,IF($K58&gt;=75,3.5,IF($K58&gt;=70,3,IF($K58&gt;=65,2.5,IF($K58&gt;=60,2,IF($K58&gt;=55,1.5,IF($K58&gt;=50,1,0)))))))))))</f>
        <v/>
      </c>
      <c r="M58" s="131"/>
      <c r="N58" s="131"/>
      <c r="O58" s="131"/>
    </row>
    <row r="59" spans="1:15" x14ac:dyDescent="0.3">
      <c r="A59" s="173">
        <f>ข้อมูลนักเรียน!D56</f>
        <v>54</v>
      </c>
      <c r="B59" s="45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C59" s="179"/>
      <c r="D59" s="180"/>
      <c r="E59" s="30" t="str">
        <f t="shared" si="0"/>
        <v/>
      </c>
      <c r="F59" s="59" t="str">
        <f t="shared" si="1"/>
        <v/>
      </c>
      <c r="G59" s="179"/>
      <c r="H59" s="180"/>
      <c r="I59" s="60" t="str">
        <f t="shared" si="2"/>
        <v/>
      </c>
      <c r="J59" s="59" t="str">
        <f t="shared" si="3"/>
        <v/>
      </c>
      <c r="K59" s="61" t="str">
        <f>IF($N$2="","",IF($B59="","",IF(ข้อมูลนักเรียน!K56="ย้ายออก","ย้ายออก",AVERAGE(E59,I59))))</f>
        <v/>
      </c>
      <c r="L59" s="58" t="str">
        <f>IF($N$2="","",IF($B59="","",IF($K59="","",IF(ข้อมูลนักเรียน!K56="ย้ายออก","ย้ายออก",IF($K59&gt;=80,4,IF($K59&gt;=75,3.5,IF($K59&gt;=70,3,IF($K59&gt;=65,2.5,IF($K59&gt;=60,2,IF($K59&gt;=55,1.5,IF($K59&gt;=50,1,0)))))))))))</f>
        <v/>
      </c>
      <c r="M59" s="131"/>
      <c r="N59" s="131"/>
      <c r="O59" s="131"/>
    </row>
    <row r="60" spans="1:15" x14ac:dyDescent="0.3">
      <c r="A60" s="173">
        <f>ข้อมูลนักเรียน!D57</f>
        <v>55</v>
      </c>
      <c r="B60" s="45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C60" s="179"/>
      <c r="D60" s="180"/>
      <c r="E60" s="30" t="str">
        <f t="shared" si="0"/>
        <v/>
      </c>
      <c r="F60" s="59" t="str">
        <f t="shared" si="1"/>
        <v/>
      </c>
      <c r="G60" s="179"/>
      <c r="H60" s="180"/>
      <c r="I60" s="60" t="str">
        <f t="shared" si="2"/>
        <v/>
      </c>
      <c r="J60" s="59" t="str">
        <f t="shared" si="3"/>
        <v/>
      </c>
      <c r="K60" s="61" t="str">
        <f>IF($N$2="","",IF($B60="","",IF(ข้อมูลนักเรียน!K57="ย้ายออก","ย้ายออก",AVERAGE(E60,I60))))</f>
        <v/>
      </c>
      <c r="L60" s="58" t="str">
        <f>IF($N$2="","",IF($B60="","",IF($K60="","",IF(ข้อมูลนักเรียน!K57="ย้ายออก","ย้ายออก",IF($K60&gt;=80,4,IF($K60&gt;=75,3.5,IF($K60&gt;=70,3,IF($K60&gt;=65,2.5,IF($K60&gt;=60,2,IF($K60&gt;=55,1.5,IF($K60&gt;=50,1,0)))))))))))</f>
        <v/>
      </c>
      <c r="M60" s="131"/>
      <c r="N60" s="131"/>
      <c r="O60" s="131"/>
    </row>
    <row r="61" spans="1:15" x14ac:dyDescent="0.3">
      <c r="A61" s="173">
        <f>ข้อมูลนักเรียน!D58</f>
        <v>56</v>
      </c>
      <c r="B61" s="45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C61" s="179"/>
      <c r="D61" s="180"/>
      <c r="E61" s="30" t="str">
        <f t="shared" si="0"/>
        <v/>
      </c>
      <c r="F61" s="59" t="str">
        <f t="shared" si="1"/>
        <v/>
      </c>
      <c r="G61" s="179"/>
      <c r="H61" s="180"/>
      <c r="I61" s="60" t="str">
        <f t="shared" si="2"/>
        <v/>
      </c>
      <c r="J61" s="59" t="str">
        <f t="shared" si="3"/>
        <v/>
      </c>
      <c r="K61" s="61" t="str">
        <f>IF($N$2="","",IF($B61="","",IF(ข้อมูลนักเรียน!K58="ย้ายออก","ย้ายออก",AVERAGE(E61,I61))))</f>
        <v/>
      </c>
      <c r="L61" s="58" t="str">
        <f>IF($N$2="","",IF($B61="","",IF($K61="","",IF(ข้อมูลนักเรียน!K58="ย้ายออก","ย้ายออก",IF($K61&gt;=80,4,IF($K61&gt;=75,3.5,IF($K61&gt;=70,3,IF($K61&gt;=65,2.5,IF($K61&gt;=60,2,IF($K61&gt;=55,1.5,IF($K61&gt;=50,1,0)))))))))))</f>
        <v/>
      </c>
      <c r="M61" s="131"/>
      <c r="N61" s="131"/>
      <c r="O61" s="131"/>
    </row>
    <row r="62" spans="1:15" x14ac:dyDescent="0.3">
      <c r="A62" s="173">
        <f>ข้อมูลนักเรียน!D59</f>
        <v>57</v>
      </c>
      <c r="B62" s="45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C62" s="179"/>
      <c r="D62" s="180"/>
      <c r="E62" s="30" t="str">
        <f t="shared" si="0"/>
        <v/>
      </c>
      <c r="F62" s="59" t="str">
        <f t="shared" si="1"/>
        <v/>
      </c>
      <c r="G62" s="179"/>
      <c r="H62" s="180"/>
      <c r="I62" s="60" t="str">
        <f t="shared" si="2"/>
        <v/>
      </c>
      <c r="J62" s="59" t="str">
        <f t="shared" si="3"/>
        <v/>
      </c>
      <c r="K62" s="61" t="str">
        <f>IF($N$2="","",IF($B62="","",IF(ข้อมูลนักเรียน!K59="ย้ายออก","ย้ายออก",AVERAGE(E62,I62))))</f>
        <v/>
      </c>
      <c r="L62" s="58" t="str">
        <f>IF($N$2="","",IF($B62="","",IF($K62="","",IF(ข้อมูลนักเรียน!K59="ย้ายออก","ย้ายออก",IF($K62&gt;=80,4,IF($K62&gt;=75,3.5,IF($K62&gt;=70,3,IF($K62&gt;=65,2.5,IF($K62&gt;=60,2,IF($K62&gt;=55,1.5,IF($K62&gt;=50,1,0)))))))))))</f>
        <v/>
      </c>
      <c r="M62" s="131"/>
      <c r="N62" s="131"/>
      <c r="O62" s="131"/>
    </row>
    <row r="63" spans="1:15" x14ac:dyDescent="0.3">
      <c r="A63" s="173">
        <f>ข้อมูลนักเรียน!D60</f>
        <v>58</v>
      </c>
      <c r="B63" s="45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C63" s="179"/>
      <c r="D63" s="180"/>
      <c r="E63" s="30" t="str">
        <f t="shared" si="0"/>
        <v/>
      </c>
      <c r="F63" s="59" t="str">
        <f t="shared" si="1"/>
        <v/>
      </c>
      <c r="G63" s="179"/>
      <c r="H63" s="180"/>
      <c r="I63" s="60" t="str">
        <f t="shared" si="2"/>
        <v/>
      </c>
      <c r="J63" s="59" t="str">
        <f t="shared" si="3"/>
        <v/>
      </c>
      <c r="K63" s="61" t="str">
        <f>IF($N$2="","",IF($B63="","",IF(ข้อมูลนักเรียน!K60="ย้ายออก","ย้ายออก",AVERAGE(E63,I63))))</f>
        <v/>
      </c>
      <c r="L63" s="58" t="str">
        <f>IF($N$2="","",IF($B63="","",IF($K63="","",IF(ข้อมูลนักเรียน!K60="ย้ายออก","ย้ายออก",IF($K63&gt;=80,4,IF($K63&gt;=75,3.5,IF($K63&gt;=70,3,IF($K63&gt;=65,2.5,IF($K63&gt;=60,2,IF($K63&gt;=55,1.5,IF($K63&gt;=50,1,0)))))))))))</f>
        <v/>
      </c>
      <c r="M63" s="131"/>
      <c r="N63" s="131"/>
      <c r="O63" s="131"/>
    </row>
    <row r="64" spans="1:15" x14ac:dyDescent="0.3">
      <c r="A64" s="173">
        <f>ข้อมูลนักเรียน!D61</f>
        <v>59</v>
      </c>
      <c r="B64" s="45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C64" s="179"/>
      <c r="D64" s="180"/>
      <c r="E64" s="30" t="str">
        <f t="shared" si="0"/>
        <v/>
      </c>
      <c r="F64" s="59" t="str">
        <f t="shared" si="1"/>
        <v/>
      </c>
      <c r="G64" s="179"/>
      <c r="H64" s="180"/>
      <c r="I64" s="60" t="str">
        <f t="shared" si="2"/>
        <v/>
      </c>
      <c r="J64" s="59" t="str">
        <f t="shared" si="3"/>
        <v/>
      </c>
      <c r="K64" s="61" t="str">
        <f>IF($N$2="","",IF($B64="","",IF(ข้อมูลนักเรียน!K61="ย้ายออก","ย้ายออก",AVERAGE(E64,I64))))</f>
        <v/>
      </c>
      <c r="L64" s="58" t="str">
        <f>IF($N$2="","",IF($B64="","",IF($K64="","",IF(ข้อมูลนักเรียน!K61="ย้ายออก","ย้ายออก",IF($K64&gt;=80,4,IF($K64&gt;=75,3.5,IF($K64&gt;=70,3,IF($K64&gt;=65,2.5,IF($K64&gt;=60,2,IF($K64&gt;=55,1.5,IF($K64&gt;=50,1,0)))))))))))</f>
        <v/>
      </c>
      <c r="M64" s="131"/>
      <c r="N64" s="131"/>
      <c r="O64" s="131"/>
    </row>
    <row r="65" spans="1:15" x14ac:dyDescent="0.3">
      <c r="A65" s="173">
        <f>ข้อมูลนักเรียน!D62</f>
        <v>60</v>
      </c>
      <c r="B65" s="45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C65" s="179"/>
      <c r="D65" s="180"/>
      <c r="E65" s="30" t="str">
        <f t="shared" si="0"/>
        <v/>
      </c>
      <c r="F65" s="59" t="str">
        <f t="shared" si="1"/>
        <v/>
      </c>
      <c r="G65" s="179"/>
      <c r="H65" s="180"/>
      <c r="I65" s="60" t="str">
        <f t="shared" si="2"/>
        <v/>
      </c>
      <c r="J65" s="59" t="str">
        <f t="shared" si="3"/>
        <v/>
      </c>
      <c r="K65" s="61" t="str">
        <f>IF($N$2="","",IF($B65="","",IF(ข้อมูลนักเรียน!K62="ย้ายออก","ย้ายออก",AVERAGE(E65,I65))))</f>
        <v/>
      </c>
      <c r="L65" s="58" t="str">
        <f>IF($N$2="","",IF($B65="","",IF($K65="","",IF(ข้อมูลนักเรียน!K62="ย้ายออก","ย้ายออก",IF($K65&gt;=80,4,IF($K65&gt;=75,3.5,IF($K65&gt;=70,3,IF($K65&gt;=65,2.5,IF($K65&gt;=60,2,IF($K65&gt;=55,1.5,IF($K65&gt;=50,1,0)))))))))))</f>
        <v/>
      </c>
      <c r="M65" s="131"/>
      <c r="N65" s="131"/>
      <c r="O65" s="131"/>
    </row>
  </sheetData>
  <protectedRanges>
    <protectedRange sqref="C5:D5 G5:H5 N1" name="ช่วง1"/>
    <protectedRange sqref="C6:D65" name="ช่วง1_1"/>
    <protectedRange sqref="G6:H65" name="ช่วง1_1_1"/>
  </protectedRanges>
  <mergeCells count="15">
    <mergeCell ref="N2:O2"/>
    <mergeCell ref="L1:L5"/>
    <mergeCell ref="A1:A5"/>
    <mergeCell ref="B1:B5"/>
    <mergeCell ref="C1:F1"/>
    <mergeCell ref="G1:J1"/>
    <mergeCell ref="K1:K5"/>
    <mergeCell ref="C2:C4"/>
    <mergeCell ref="D2:D4"/>
    <mergeCell ref="E2:E4"/>
    <mergeCell ref="F2:F5"/>
    <mergeCell ref="G2:G4"/>
    <mergeCell ref="H2:H4"/>
    <mergeCell ref="I2:I4"/>
    <mergeCell ref="J2:J5"/>
  </mergeCells>
  <conditionalFormatting sqref="F6:F65">
    <cfRule type="cellIs" dxfId="1130" priority="6" operator="equal">
      <formula>0</formula>
    </cfRule>
  </conditionalFormatting>
  <conditionalFormatting sqref="L6:L65">
    <cfRule type="cellIs" dxfId="1129" priority="4" operator="equal">
      <formula>"ย้ายออก"</formula>
    </cfRule>
    <cfRule type="cellIs" dxfId="1128" priority="5" operator="equal">
      <formula>0</formula>
    </cfRule>
  </conditionalFormatting>
  <conditionalFormatting sqref="E6:E65">
    <cfRule type="cellIs" dxfId="1127" priority="2" operator="equal">
      <formula>"ย้ายออก"</formula>
    </cfRule>
    <cfRule type="cellIs" dxfId="1126" priority="3" operator="equal">
      <formula>0</formula>
    </cfRule>
  </conditionalFormatting>
  <conditionalFormatting sqref="J6:J65">
    <cfRule type="cellIs" dxfId="1125" priority="1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7339B4A-372E-4C60-9CDE-7FBF3BEBF51E}">
          <x14:formula1>
            <xm:f>รายการ!$K$2:$K$37</xm:f>
          </x14:formula1>
          <xm:sqref>N1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041E-A72D-4913-9905-A102CCCE4F0F}">
  <sheetPr codeName="Sheet52">
    <tabColor rgb="FFCC66FF"/>
  </sheetPr>
  <dimension ref="A1:BC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7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IF(ตั้งค่าวิชาเรียน!$E5="","",ตั้งค่าวิชาเรียน!$E5 &amp; " : " &amp; ตั้งค่าวิชาเรียน!$F5)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>
        <v>3</v>
      </c>
      <c r="H5" s="9">
        <v>3</v>
      </c>
      <c r="I5" s="9">
        <v>3</v>
      </c>
      <c r="J5" s="9">
        <v>3</v>
      </c>
      <c r="K5" s="9">
        <v>3</v>
      </c>
      <c r="L5" s="9">
        <v>3</v>
      </c>
      <c r="M5" s="9">
        <v>3</v>
      </c>
      <c r="N5" s="9">
        <v>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24</v>
      </c>
      <c r="AB5" s="744"/>
      <c r="AC5" s="728"/>
      <c r="AD5" s="65" t="s">
        <v>129</v>
      </c>
      <c r="AE5" s="9">
        <v>3</v>
      </c>
      <c r="AF5" s="9">
        <v>3</v>
      </c>
      <c r="AG5" s="9">
        <v>3</v>
      </c>
      <c r="AH5" s="9">
        <v>3</v>
      </c>
      <c r="AI5" s="9">
        <v>3</v>
      </c>
      <c r="AJ5" s="9">
        <v>3</v>
      </c>
      <c r="AK5" s="9">
        <v>3</v>
      </c>
      <c r="AL5" s="9">
        <v>3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24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B1" name="ช่วง4"/>
    <protectedRange sqref="H5:Z5 H15:Z65 H6:H14 N6:Z14 J6:J14 L6:L14" name="ช่วง1"/>
    <protectedRange sqref="B5:B7" name="ช่วง1_1"/>
  </protectedRanges>
  <mergeCells count="60">
    <mergeCell ref="B2:C2"/>
    <mergeCell ref="BB1:BB5"/>
    <mergeCell ref="BC1:BC5"/>
    <mergeCell ref="G2:Z2"/>
    <mergeCell ref="AA2:AA4"/>
    <mergeCell ref="AC2:AC5"/>
    <mergeCell ref="G3:G4"/>
    <mergeCell ref="H3:H4"/>
    <mergeCell ref="S3:S4"/>
    <mergeCell ref="T3:T4"/>
    <mergeCell ref="I3:I4"/>
    <mergeCell ref="J3:J4"/>
    <mergeCell ref="K3:K4"/>
    <mergeCell ref="L3:L4"/>
    <mergeCell ref="M3:M4"/>
    <mergeCell ref="N3:N4"/>
    <mergeCell ref="E1:E5"/>
    <mergeCell ref="AE2:AX2"/>
    <mergeCell ref="AY2:AY4"/>
    <mergeCell ref="AZ2:AZ5"/>
    <mergeCell ref="BA2:BA5"/>
    <mergeCell ref="AD3:AD4"/>
    <mergeCell ref="AE3:AE4"/>
    <mergeCell ref="AF3:AF4"/>
    <mergeCell ref="AG3:AG4"/>
    <mergeCell ref="AH3:AH4"/>
    <mergeCell ref="AU3:AU4"/>
    <mergeCell ref="AV3:AV4"/>
    <mergeCell ref="R3:R4"/>
    <mergeCell ref="AD1:BA1"/>
    <mergeCell ref="AP3:AP4"/>
    <mergeCell ref="AQ3:AQ4"/>
    <mergeCell ref="F6:F65"/>
    <mergeCell ref="F3:F4"/>
    <mergeCell ref="AB2:AB5"/>
    <mergeCell ref="AD6:AD65"/>
    <mergeCell ref="AO3:AO4"/>
    <mergeCell ref="AR3:AR4"/>
    <mergeCell ref="AN3:AN4"/>
    <mergeCell ref="AI3:AI4"/>
    <mergeCell ref="AJ3:AJ4"/>
    <mergeCell ref="AK3:AK4"/>
    <mergeCell ref="AL3:AL4"/>
    <mergeCell ref="AM3:AM4"/>
    <mergeCell ref="A4:C4"/>
    <mergeCell ref="AW3:AW4"/>
    <mergeCell ref="AX3:AX4"/>
    <mergeCell ref="AS3:AS4"/>
    <mergeCell ref="AT3:AT4"/>
    <mergeCell ref="D1:D5"/>
    <mergeCell ref="F1:AC1"/>
    <mergeCell ref="U3:U4"/>
    <mergeCell ref="V3:V4"/>
    <mergeCell ref="W3:W4"/>
    <mergeCell ref="X3:X4"/>
    <mergeCell ref="Y3:Y4"/>
    <mergeCell ref="Z3:Z4"/>
    <mergeCell ref="O3:O4"/>
    <mergeCell ref="P3:P4"/>
    <mergeCell ref="Q3:Q4"/>
  </mergeCells>
  <conditionalFormatting sqref="AC6:AC65">
    <cfRule type="cellIs" dxfId="1124" priority="24" operator="equal">
      <formula>0</formula>
    </cfRule>
  </conditionalFormatting>
  <conditionalFormatting sqref="G5:Z5">
    <cfRule type="cellIs" dxfId="1123" priority="20" operator="equal">
      <formula>0</formula>
    </cfRule>
    <cfRule type="cellIs" dxfId="1122" priority="21" operator="equal">
      <formula>1</formula>
    </cfRule>
    <cfRule type="cellIs" dxfId="1121" priority="22" operator="equal">
      <formula>2</formula>
    </cfRule>
    <cfRule type="cellIs" dxfId="1120" priority="23" operator="equal">
      <formula>3</formula>
    </cfRule>
  </conditionalFormatting>
  <conditionalFormatting sqref="G5:Z5">
    <cfRule type="containsBlanks" dxfId="1119" priority="19">
      <formula>LEN(TRIM(G5))=0</formula>
    </cfRule>
  </conditionalFormatting>
  <conditionalFormatting sqref="G6:Z65">
    <cfRule type="cellIs" dxfId="1118" priority="15" operator="equal">
      <formula>0</formula>
    </cfRule>
    <cfRule type="cellIs" dxfId="1117" priority="16" operator="equal">
      <formula>1</formula>
    </cfRule>
    <cfRule type="cellIs" dxfId="1116" priority="17" operator="equal">
      <formula>2</formula>
    </cfRule>
    <cfRule type="cellIs" dxfId="1115" priority="18" operator="equal">
      <formula>3</formula>
    </cfRule>
  </conditionalFormatting>
  <conditionalFormatting sqref="G6:Z65">
    <cfRule type="containsBlanks" dxfId="1114" priority="14">
      <formula>LEN(TRIM(G6))=0</formula>
    </cfRule>
  </conditionalFormatting>
  <conditionalFormatting sqref="BA6:BA65">
    <cfRule type="cellIs" dxfId="1113" priority="13" operator="equal">
      <formula>0</formula>
    </cfRule>
  </conditionalFormatting>
  <conditionalFormatting sqref="AE5:AX5">
    <cfRule type="cellIs" dxfId="1112" priority="9" operator="equal">
      <formula>0</formula>
    </cfRule>
    <cfRule type="cellIs" dxfId="1111" priority="10" operator="equal">
      <formula>1</formula>
    </cfRule>
    <cfRule type="cellIs" dxfId="1110" priority="11" operator="equal">
      <formula>2</formula>
    </cfRule>
    <cfRule type="cellIs" dxfId="1109" priority="12" operator="equal">
      <formula>3</formula>
    </cfRule>
  </conditionalFormatting>
  <conditionalFormatting sqref="AE5:AX5">
    <cfRule type="containsBlanks" dxfId="1108" priority="8">
      <formula>LEN(TRIM(AE5))=0</formula>
    </cfRule>
  </conditionalFormatting>
  <conditionalFormatting sqref="AE6:AX65">
    <cfRule type="cellIs" dxfId="1107" priority="4" operator="equal">
      <formula>0</formula>
    </cfRule>
    <cfRule type="cellIs" dxfId="1106" priority="5" operator="equal">
      <formula>1</formula>
    </cfRule>
    <cfRule type="cellIs" dxfId="1105" priority="6" operator="equal">
      <formula>2</formula>
    </cfRule>
    <cfRule type="cellIs" dxfId="1104" priority="7" operator="equal">
      <formula>3</formula>
    </cfRule>
  </conditionalFormatting>
  <conditionalFormatting sqref="AE6:AX65">
    <cfRule type="containsBlanks" dxfId="1103" priority="3">
      <formula>LEN(TRIM(AE6))=0</formula>
    </cfRule>
  </conditionalFormatting>
  <conditionalFormatting sqref="BC6:BC65">
    <cfRule type="cellIs" dxfId="1102" priority="1" operator="equal">
      <formula>"ย้ายออก"</formula>
    </cfRule>
    <cfRule type="cellIs" dxfId="1101" priority="2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1F8673F-2069-4F60-8624-F04D981EA904}">
          <x14:formula1>
            <xm:f>รายการ!$I$2:$I$5</xm:f>
          </x14:formula1>
          <xm:sqref>G5:Z65 AE5:AX65</xm:sqref>
        </x14:dataValidation>
        <x14:dataValidation type="list" allowBlank="1" showInputMessage="1" showErrorMessage="1" xr:uid="{15C7C634-2B10-42D7-8198-8C4619C44893}">
          <x14:formula1>
            <xm:f>รายการ!$K$2:$K$37</xm:f>
          </x14:formula1>
          <xm:sqref>B1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4FCE-33E8-41EC-BB70-54DCBD099BCE}">
  <sheetPr codeName="Sheet53">
    <tabColor rgb="FFCC66FF"/>
  </sheetPr>
  <dimension ref="A1:BC65"/>
  <sheetViews>
    <sheetView zoomScaleNormal="100" workbookViewId="0">
      <pane xSplit="5" ySplit="5" topLeftCell="AL6" activePane="bottomRight" state="frozen"/>
      <selection pane="topRight" activeCell="D1" sqref="D1"/>
      <selection pane="bottomLeft" activeCell="A6" sqref="A6"/>
      <selection pane="bottomRight" activeCell="A4" sqref="A4:C6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IF(ตั้งค่าวิชาเรียน!$E6="","",ตั้งค่าวิชาเรียน!$E6 &amp; " : " &amp; ตั้งค่าวิชาเรียน!$F6)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>
        <v>3</v>
      </c>
      <c r="H5" s="9">
        <v>3</v>
      </c>
      <c r="I5" s="9">
        <v>3</v>
      </c>
      <c r="J5" s="9">
        <v>3</v>
      </c>
      <c r="K5" s="9">
        <v>3</v>
      </c>
      <c r="L5" s="9">
        <v>3</v>
      </c>
      <c r="M5" s="9">
        <v>3</v>
      </c>
      <c r="N5" s="9">
        <v>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24</v>
      </c>
      <c r="AB5" s="744"/>
      <c r="AC5" s="728"/>
      <c r="AD5" s="65" t="s">
        <v>129</v>
      </c>
      <c r="AE5" s="9">
        <v>3</v>
      </c>
      <c r="AF5" s="9">
        <v>3</v>
      </c>
      <c r="AG5" s="9">
        <v>3</v>
      </c>
      <c r="AH5" s="9">
        <v>3</v>
      </c>
      <c r="AI5" s="9">
        <v>3</v>
      </c>
      <c r="AJ5" s="9">
        <v>3</v>
      </c>
      <c r="AK5" s="9">
        <v>3</v>
      </c>
      <c r="AL5" s="9">
        <v>3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24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5 H15:Z65 O6:Z14" name="ช่วง1"/>
    <protectedRange sqref="B1" name="ช่วง4"/>
    <protectedRange sqref="H6:H14 N6:N14 J6:J14 L6:L14" name="ช่วง1_2"/>
    <protectedRange sqref="B5:B7" name="ช่วง1_1_1"/>
  </protectedRanges>
  <mergeCells count="60">
    <mergeCell ref="F6:F65"/>
    <mergeCell ref="AD6:AD65"/>
    <mergeCell ref="AR3:AR4"/>
    <mergeCell ref="AS3:AS4"/>
    <mergeCell ref="AT3:AT4"/>
    <mergeCell ref="AL3:AL4"/>
    <mergeCell ref="AM3:AM4"/>
    <mergeCell ref="AN3:AN4"/>
    <mergeCell ref="AO3:AO4"/>
    <mergeCell ref="AP3:AP4"/>
    <mergeCell ref="AQ3:AQ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  <mergeCell ref="AE2:AX2"/>
    <mergeCell ref="W3:W4"/>
    <mergeCell ref="X3:X4"/>
    <mergeCell ref="Y3:Y4"/>
    <mergeCell ref="Z3:Z4"/>
    <mergeCell ref="AD3:AD4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A4:C4"/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</mergeCells>
  <conditionalFormatting sqref="AC6:AC65">
    <cfRule type="cellIs" dxfId="1100" priority="29" operator="equal">
      <formula>0</formula>
    </cfRule>
  </conditionalFormatting>
  <conditionalFormatting sqref="G5:Z5">
    <cfRule type="cellIs" dxfId="1099" priority="25" operator="equal">
      <formula>0</formula>
    </cfRule>
    <cfRule type="cellIs" dxfId="1098" priority="26" operator="equal">
      <formula>1</formula>
    </cfRule>
    <cfRule type="cellIs" dxfId="1097" priority="27" operator="equal">
      <formula>2</formula>
    </cfRule>
    <cfRule type="cellIs" dxfId="1096" priority="28" operator="equal">
      <formula>3</formula>
    </cfRule>
  </conditionalFormatting>
  <conditionalFormatting sqref="G5:Z5">
    <cfRule type="containsBlanks" dxfId="1095" priority="24">
      <formula>LEN(TRIM(G5))=0</formula>
    </cfRule>
  </conditionalFormatting>
  <conditionalFormatting sqref="G15:Z65 O6:Z14">
    <cfRule type="cellIs" dxfId="1094" priority="20" operator="equal">
      <formula>0</formula>
    </cfRule>
    <cfRule type="cellIs" dxfId="1093" priority="21" operator="equal">
      <formula>1</formula>
    </cfRule>
    <cfRule type="cellIs" dxfId="1092" priority="22" operator="equal">
      <formula>2</formula>
    </cfRule>
    <cfRule type="cellIs" dxfId="1091" priority="23" operator="equal">
      <formula>3</formula>
    </cfRule>
  </conditionalFormatting>
  <conditionalFormatting sqref="G15:Z65 O6:Z14">
    <cfRule type="containsBlanks" dxfId="1090" priority="19">
      <formula>LEN(TRIM(G6))=0</formula>
    </cfRule>
  </conditionalFormatting>
  <conditionalFormatting sqref="BA6:BA65">
    <cfRule type="cellIs" dxfId="1089" priority="18" operator="equal">
      <formula>0</formula>
    </cfRule>
  </conditionalFormatting>
  <conditionalFormatting sqref="AE5:AX5">
    <cfRule type="cellIs" dxfId="1088" priority="14" operator="equal">
      <formula>0</formula>
    </cfRule>
    <cfRule type="cellIs" dxfId="1087" priority="15" operator="equal">
      <formula>1</formula>
    </cfRule>
    <cfRule type="cellIs" dxfId="1086" priority="16" operator="equal">
      <formula>2</formula>
    </cfRule>
    <cfRule type="cellIs" dxfId="1085" priority="17" operator="equal">
      <formula>3</formula>
    </cfRule>
  </conditionalFormatting>
  <conditionalFormatting sqref="AE5:AX5">
    <cfRule type="containsBlanks" dxfId="1084" priority="13">
      <formula>LEN(TRIM(AE5))=0</formula>
    </cfRule>
  </conditionalFormatting>
  <conditionalFormatting sqref="AE6:AX65">
    <cfRule type="cellIs" dxfId="1083" priority="9" operator="equal">
      <formula>0</formula>
    </cfRule>
    <cfRule type="cellIs" dxfId="1082" priority="10" operator="equal">
      <formula>1</formula>
    </cfRule>
    <cfRule type="cellIs" dxfId="1081" priority="11" operator="equal">
      <formula>2</formula>
    </cfRule>
    <cfRule type="cellIs" dxfId="1080" priority="12" operator="equal">
      <formula>3</formula>
    </cfRule>
  </conditionalFormatting>
  <conditionalFormatting sqref="AE6:AX65">
    <cfRule type="containsBlanks" dxfId="1079" priority="8">
      <formula>LEN(TRIM(AE6))=0</formula>
    </cfRule>
  </conditionalFormatting>
  <conditionalFormatting sqref="BC6:BC65">
    <cfRule type="cellIs" dxfId="1078" priority="6" operator="equal">
      <formula>"ย้ายออก"</formula>
    </cfRule>
    <cfRule type="cellIs" dxfId="1077" priority="7" operator="equal">
      <formula>0</formula>
    </cfRule>
  </conditionalFormatting>
  <conditionalFormatting sqref="G6:N14">
    <cfRule type="cellIs" dxfId="1076" priority="2" operator="equal">
      <formula>0</formula>
    </cfRule>
    <cfRule type="cellIs" dxfId="1075" priority="3" operator="equal">
      <formula>1</formula>
    </cfRule>
    <cfRule type="cellIs" dxfId="1074" priority="4" operator="equal">
      <formula>2</formula>
    </cfRule>
    <cfRule type="cellIs" dxfId="1073" priority="5" operator="equal">
      <formula>3</formula>
    </cfRule>
  </conditionalFormatting>
  <conditionalFormatting sqref="G6:N14">
    <cfRule type="containsBlanks" dxfId="1072" priority="1">
      <formula>LEN(TRIM(G6))=0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DFD6EED-0286-46E3-938F-AA1BB9D694D7}">
          <x14:formula1>
            <xm:f>รายการ!$I$2:$I$5</xm:f>
          </x14:formula1>
          <xm:sqref>AE5:AX65 G5:Z65</xm:sqref>
        </x14:dataValidation>
        <x14:dataValidation type="list" allowBlank="1" showInputMessage="1" showErrorMessage="1" xr:uid="{A3F30F73-D28D-4CDA-85D0-CABDA43F7C8F}">
          <x14:formula1>
            <xm:f>รายการ!$K$2:$K$37</xm:f>
          </x14:formula1>
          <xm:sqref>B1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4727-239F-4E9A-96B9-5B9BD4517E9A}">
  <sheetPr codeName="Sheet54">
    <tabColor rgb="FFCC66FF"/>
  </sheetPr>
  <dimension ref="A1:BC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7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IF(ตั้งค่าวิชาเรียน!$E7="","",ตั้งค่าวิชาเรียน!$E7 &amp; " : " &amp; ตั้งค่าวิชาเรียน!$F7)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>
        <v>3</v>
      </c>
      <c r="H5" s="9">
        <v>3</v>
      </c>
      <c r="I5" s="9">
        <v>3</v>
      </c>
      <c r="J5" s="9">
        <v>3</v>
      </c>
      <c r="K5" s="9">
        <v>3</v>
      </c>
      <c r="L5" s="9">
        <v>3</v>
      </c>
      <c r="M5" s="9">
        <v>3</v>
      </c>
      <c r="N5" s="9">
        <v>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24</v>
      </c>
      <c r="AB5" s="744"/>
      <c r="AC5" s="728"/>
      <c r="AD5" s="65" t="s">
        <v>129</v>
      </c>
      <c r="AE5" s="9">
        <v>3</v>
      </c>
      <c r="AF5" s="9">
        <v>3</v>
      </c>
      <c r="AG5" s="9">
        <v>3</v>
      </c>
      <c r="AH5" s="9">
        <v>3</v>
      </c>
      <c r="AI5" s="9">
        <v>3</v>
      </c>
      <c r="AJ5" s="9">
        <v>3</v>
      </c>
      <c r="AK5" s="9">
        <v>3</v>
      </c>
      <c r="AL5" s="9">
        <v>3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24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5 H15:Z65 O6:Z14" name="ช่วง1"/>
    <protectedRange sqref="B1" name="ช่วง4"/>
    <protectedRange sqref="B7" name="ช่วง1_1"/>
    <protectedRange sqref="H6:H14 N6:N14 J6:J14 L6:L14" name="ช่วง1_2"/>
    <protectedRange sqref="B5:B6" name="ช่วง1_1_1"/>
  </protectedRanges>
  <mergeCells count="60">
    <mergeCell ref="F6:F65"/>
    <mergeCell ref="AD6:AD65"/>
    <mergeCell ref="AR3:AR4"/>
    <mergeCell ref="AS3:AS4"/>
    <mergeCell ref="AT3:AT4"/>
    <mergeCell ref="AL3:AL4"/>
    <mergeCell ref="AM3:AM4"/>
    <mergeCell ref="AN3:AN4"/>
    <mergeCell ref="AO3:AO4"/>
    <mergeCell ref="AP3:AP4"/>
    <mergeCell ref="AQ3:AQ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  <mergeCell ref="AE2:AX2"/>
    <mergeCell ref="W3:W4"/>
    <mergeCell ref="X3:X4"/>
    <mergeCell ref="Y3:Y4"/>
    <mergeCell ref="Z3:Z4"/>
    <mergeCell ref="AD3:AD4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A4:C4"/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</mergeCells>
  <conditionalFormatting sqref="AC6:AC65">
    <cfRule type="cellIs" dxfId="1071" priority="29" operator="equal">
      <formula>0</formula>
    </cfRule>
  </conditionalFormatting>
  <conditionalFormatting sqref="G5:Z5">
    <cfRule type="cellIs" dxfId="1070" priority="25" operator="equal">
      <formula>0</formula>
    </cfRule>
    <cfRule type="cellIs" dxfId="1069" priority="26" operator="equal">
      <formula>1</formula>
    </cfRule>
    <cfRule type="cellIs" dxfId="1068" priority="27" operator="equal">
      <formula>2</formula>
    </cfRule>
    <cfRule type="cellIs" dxfId="1067" priority="28" operator="equal">
      <formula>3</formula>
    </cfRule>
  </conditionalFormatting>
  <conditionalFormatting sqref="G5:Z5">
    <cfRule type="containsBlanks" dxfId="1066" priority="24">
      <formula>LEN(TRIM(G5))=0</formula>
    </cfRule>
  </conditionalFormatting>
  <conditionalFormatting sqref="G15:Z65 O6:Z14">
    <cfRule type="cellIs" dxfId="1065" priority="20" operator="equal">
      <formula>0</formula>
    </cfRule>
    <cfRule type="cellIs" dxfId="1064" priority="21" operator="equal">
      <formula>1</formula>
    </cfRule>
    <cfRule type="cellIs" dxfId="1063" priority="22" operator="equal">
      <formula>2</formula>
    </cfRule>
    <cfRule type="cellIs" dxfId="1062" priority="23" operator="equal">
      <formula>3</formula>
    </cfRule>
  </conditionalFormatting>
  <conditionalFormatting sqref="G15:Z65 O6:Z14">
    <cfRule type="containsBlanks" dxfId="1061" priority="19">
      <formula>LEN(TRIM(G6))=0</formula>
    </cfRule>
  </conditionalFormatting>
  <conditionalFormatting sqref="BA6:BA65">
    <cfRule type="cellIs" dxfId="1060" priority="18" operator="equal">
      <formula>0</formula>
    </cfRule>
  </conditionalFormatting>
  <conditionalFormatting sqref="AE5:AX5">
    <cfRule type="cellIs" dxfId="1059" priority="14" operator="equal">
      <formula>0</formula>
    </cfRule>
    <cfRule type="cellIs" dxfId="1058" priority="15" operator="equal">
      <formula>1</formula>
    </cfRule>
    <cfRule type="cellIs" dxfId="1057" priority="16" operator="equal">
      <formula>2</formula>
    </cfRule>
    <cfRule type="cellIs" dxfId="1056" priority="17" operator="equal">
      <formula>3</formula>
    </cfRule>
  </conditionalFormatting>
  <conditionalFormatting sqref="AE5:AX5">
    <cfRule type="containsBlanks" dxfId="1055" priority="13">
      <formula>LEN(TRIM(AE5))=0</formula>
    </cfRule>
  </conditionalFormatting>
  <conditionalFormatting sqref="AE6:AX65">
    <cfRule type="cellIs" dxfId="1054" priority="9" operator="equal">
      <formula>0</formula>
    </cfRule>
    <cfRule type="cellIs" dxfId="1053" priority="10" operator="equal">
      <formula>1</formula>
    </cfRule>
    <cfRule type="cellIs" dxfId="1052" priority="11" operator="equal">
      <formula>2</formula>
    </cfRule>
    <cfRule type="cellIs" dxfId="1051" priority="12" operator="equal">
      <formula>3</formula>
    </cfRule>
  </conditionalFormatting>
  <conditionalFormatting sqref="AE6:AX65">
    <cfRule type="containsBlanks" dxfId="1050" priority="8">
      <formula>LEN(TRIM(AE6))=0</formula>
    </cfRule>
  </conditionalFormatting>
  <conditionalFormatting sqref="BC6:BC65">
    <cfRule type="cellIs" dxfId="1049" priority="6" operator="equal">
      <formula>"ย้ายออก"</formula>
    </cfRule>
    <cfRule type="cellIs" dxfId="1048" priority="7" operator="equal">
      <formula>0</formula>
    </cfRule>
  </conditionalFormatting>
  <conditionalFormatting sqref="G6:N14">
    <cfRule type="cellIs" dxfId="1047" priority="2" operator="equal">
      <formula>0</formula>
    </cfRule>
    <cfRule type="cellIs" dxfId="1046" priority="3" operator="equal">
      <formula>1</formula>
    </cfRule>
    <cfRule type="cellIs" dxfId="1045" priority="4" operator="equal">
      <formula>2</formula>
    </cfRule>
    <cfRule type="cellIs" dxfId="1044" priority="5" operator="equal">
      <formula>3</formula>
    </cfRule>
  </conditionalFormatting>
  <conditionalFormatting sqref="G6:N14">
    <cfRule type="containsBlanks" dxfId="1043" priority="1">
      <formula>LEN(TRIM(G6))=0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E0F5B66-9789-44A6-A9E0-9286C4726332}">
          <x14:formula1>
            <xm:f>รายการ!$I$2:$I$5</xm:f>
          </x14:formula1>
          <xm:sqref>AE5:AX65 G5:Z65</xm:sqref>
        </x14:dataValidation>
        <x14:dataValidation type="list" allowBlank="1" showInputMessage="1" showErrorMessage="1" xr:uid="{8BEA0D85-721D-4059-9DD1-6C4D0974E336}">
          <x14:formula1>
            <xm:f>รายการ!$K$2:$K$37</xm:f>
          </x14:formula1>
          <xm:sqref>B1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1C98-B2B8-48C1-95D5-B476F43D7543}">
  <sheetPr codeName="Sheet55">
    <tabColor rgb="FFCC66FF"/>
  </sheetPr>
  <dimension ref="A1:BC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7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IF(ตั้งค่าวิชาเรียน!$E8="","",ตั้งค่าวิชาเรียน!$E8 &amp; " : " &amp; ตั้งค่าวิชาเรียน!$F8)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>
        <v>3</v>
      </c>
      <c r="H5" s="9">
        <v>3</v>
      </c>
      <c r="I5" s="9">
        <v>3</v>
      </c>
      <c r="J5" s="9">
        <v>3</v>
      </c>
      <c r="K5" s="9">
        <v>3</v>
      </c>
      <c r="L5" s="9">
        <v>3</v>
      </c>
      <c r="M5" s="9">
        <v>3</v>
      </c>
      <c r="N5" s="9">
        <v>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24</v>
      </c>
      <c r="AB5" s="744"/>
      <c r="AC5" s="728"/>
      <c r="AD5" s="65" t="s">
        <v>129</v>
      </c>
      <c r="AE5" s="9">
        <v>3</v>
      </c>
      <c r="AF5" s="9">
        <v>3</v>
      </c>
      <c r="AG5" s="9">
        <v>3</v>
      </c>
      <c r="AH5" s="9">
        <v>3</v>
      </c>
      <c r="AI5" s="9">
        <v>3</v>
      </c>
      <c r="AJ5" s="9">
        <v>3</v>
      </c>
      <c r="AK5" s="9">
        <v>3</v>
      </c>
      <c r="AL5" s="9">
        <v>3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24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5 H15:Z65 O6:Z14" name="ช่วง1"/>
    <protectedRange sqref="B1" name="ช่วง4"/>
    <protectedRange sqref="H6:H14 N6:N14 J6:J14 L6:L14" name="ช่วง1_2"/>
    <protectedRange sqref="B7" name="ช่วง1_1_1"/>
    <protectedRange sqref="B5:B6" name="ช่วง1_1_1_1"/>
  </protectedRanges>
  <mergeCells count="60">
    <mergeCell ref="F6:F65"/>
    <mergeCell ref="AD6:AD65"/>
    <mergeCell ref="AR3:AR4"/>
    <mergeCell ref="AS3:AS4"/>
    <mergeCell ref="AT3:AT4"/>
    <mergeCell ref="AL3:AL4"/>
    <mergeCell ref="AM3:AM4"/>
    <mergeCell ref="AN3:AN4"/>
    <mergeCell ref="AO3:AO4"/>
    <mergeCell ref="AP3:AP4"/>
    <mergeCell ref="AQ3:AQ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  <mergeCell ref="AE2:AX2"/>
    <mergeCell ref="W3:W4"/>
    <mergeCell ref="X3:X4"/>
    <mergeCell ref="Y3:Y4"/>
    <mergeCell ref="Z3:Z4"/>
    <mergeCell ref="AD3:AD4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A4:C4"/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</mergeCells>
  <conditionalFormatting sqref="AC6:AC65">
    <cfRule type="cellIs" dxfId="1042" priority="29" operator="equal">
      <formula>0</formula>
    </cfRule>
  </conditionalFormatting>
  <conditionalFormatting sqref="G5:Z5">
    <cfRule type="cellIs" dxfId="1041" priority="25" operator="equal">
      <formula>0</formula>
    </cfRule>
    <cfRule type="cellIs" dxfId="1040" priority="26" operator="equal">
      <formula>1</formula>
    </cfRule>
    <cfRule type="cellIs" dxfId="1039" priority="27" operator="equal">
      <formula>2</formula>
    </cfRule>
    <cfRule type="cellIs" dxfId="1038" priority="28" operator="equal">
      <formula>3</formula>
    </cfRule>
  </conditionalFormatting>
  <conditionalFormatting sqref="G5:Z5">
    <cfRule type="containsBlanks" dxfId="1037" priority="24">
      <formula>LEN(TRIM(G5))=0</formula>
    </cfRule>
  </conditionalFormatting>
  <conditionalFormatting sqref="G15:Z65 O6:Z14">
    <cfRule type="cellIs" dxfId="1036" priority="20" operator="equal">
      <formula>0</formula>
    </cfRule>
    <cfRule type="cellIs" dxfId="1035" priority="21" operator="equal">
      <formula>1</formula>
    </cfRule>
    <cfRule type="cellIs" dxfId="1034" priority="22" operator="equal">
      <formula>2</formula>
    </cfRule>
    <cfRule type="cellIs" dxfId="1033" priority="23" operator="equal">
      <formula>3</formula>
    </cfRule>
  </conditionalFormatting>
  <conditionalFormatting sqref="G15:Z65 O6:Z14">
    <cfRule type="containsBlanks" dxfId="1032" priority="19">
      <formula>LEN(TRIM(G6))=0</formula>
    </cfRule>
  </conditionalFormatting>
  <conditionalFormatting sqref="BA6:BA65">
    <cfRule type="cellIs" dxfId="1031" priority="18" operator="equal">
      <formula>0</formula>
    </cfRule>
  </conditionalFormatting>
  <conditionalFormatting sqref="AE5:AX5">
    <cfRule type="cellIs" dxfId="1030" priority="14" operator="equal">
      <formula>0</formula>
    </cfRule>
    <cfRule type="cellIs" dxfId="1029" priority="15" operator="equal">
      <formula>1</formula>
    </cfRule>
    <cfRule type="cellIs" dxfId="1028" priority="16" operator="equal">
      <formula>2</formula>
    </cfRule>
    <cfRule type="cellIs" dxfId="1027" priority="17" operator="equal">
      <formula>3</formula>
    </cfRule>
  </conditionalFormatting>
  <conditionalFormatting sqref="AE5:AX5">
    <cfRule type="containsBlanks" dxfId="1026" priority="13">
      <formula>LEN(TRIM(AE5))=0</formula>
    </cfRule>
  </conditionalFormatting>
  <conditionalFormatting sqref="AE6:AX65">
    <cfRule type="cellIs" dxfId="1025" priority="9" operator="equal">
      <formula>0</formula>
    </cfRule>
    <cfRule type="cellIs" dxfId="1024" priority="10" operator="equal">
      <formula>1</formula>
    </cfRule>
    <cfRule type="cellIs" dxfId="1023" priority="11" operator="equal">
      <formula>2</formula>
    </cfRule>
    <cfRule type="cellIs" dxfId="1022" priority="12" operator="equal">
      <formula>3</formula>
    </cfRule>
  </conditionalFormatting>
  <conditionalFormatting sqref="AE6:AX65">
    <cfRule type="containsBlanks" dxfId="1021" priority="8">
      <formula>LEN(TRIM(AE6))=0</formula>
    </cfRule>
  </conditionalFormatting>
  <conditionalFormatting sqref="BC6:BC65">
    <cfRule type="cellIs" dxfId="1020" priority="6" operator="equal">
      <formula>"ย้ายออก"</formula>
    </cfRule>
    <cfRule type="cellIs" dxfId="1019" priority="7" operator="equal">
      <formula>0</formula>
    </cfRule>
  </conditionalFormatting>
  <conditionalFormatting sqref="G6:N14">
    <cfRule type="cellIs" dxfId="1018" priority="2" operator="equal">
      <formula>0</formula>
    </cfRule>
    <cfRule type="cellIs" dxfId="1017" priority="3" operator="equal">
      <formula>1</formula>
    </cfRule>
    <cfRule type="cellIs" dxfId="1016" priority="4" operator="equal">
      <formula>2</formula>
    </cfRule>
    <cfRule type="cellIs" dxfId="1015" priority="5" operator="equal">
      <formula>3</formula>
    </cfRule>
  </conditionalFormatting>
  <conditionalFormatting sqref="G6:N14">
    <cfRule type="containsBlanks" dxfId="1014" priority="1">
      <formula>LEN(TRIM(G6))=0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5C46FF8-8BA4-49E9-AEBF-0D7832AE4950}">
          <x14:formula1>
            <xm:f>รายการ!$I$2:$I$5</xm:f>
          </x14:formula1>
          <xm:sqref>AE5:AX65 G5:Z65</xm:sqref>
        </x14:dataValidation>
        <x14:dataValidation type="list" allowBlank="1" showInputMessage="1" showErrorMessage="1" xr:uid="{99AED69D-CF3A-4B5A-A957-2AF4885FC71A}">
          <x14:formula1>
            <xm:f>รายการ!$K$2:$K$37</xm:f>
          </x14:formula1>
          <xm:sqref>B1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82B06-6533-4D00-9654-0DC5BD6F451D}">
  <sheetPr codeName="Sheet56">
    <tabColor rgb="FFCC66FF"/>
  </sheetPr>
  <dimension ref="A1:BC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7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IF(ตั้งค่าวิชาเรียน!$E9="","",ตั้งค่าวิชาเรียน!$E9 &amp; " : " &amp; ตั้งค่าวิชาเรียน!$F9)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>
        <v>3</v>
      </c>
      <c r="H5" s="9">
        <v>3</v>
      </c>
      <c r="I5" s="9">
        <v>3</v>
      </c>
      <c r="J5" s="9">
        <v>3</v>
      </c>
      <c r="K5" s="9">
        <v>3</v>
      </c>
      <c r="L5" s="9">
        <v>3</v>
      </c>
      <c r="M5" s="9">
        <v>3</v>
      </c>
      <c r="N5" s="9">
        <v>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24</v>
      </c>
      <c r="AB5" s="744"/>
      <c r="AC5" s="728"/>
      <c r="AD5" s="65" t="s">
        <v>129</v>
      </c>
      <c r="AE5" s="9">
        <v>3</v>
      </c>
      <c r="AF5" s="9">
        <v>3</v>
      </c>
      <c r="AG5" s="9">
        <v>3</v>
      </c>
      <c r="AH5" s="9">
        <v>3</v>
      </c>
      <c r="AI5" s="9">
        <v>3</v>
      </c>
      <c r="AJ5" s="9">
        <v>3</v>
      </c>
      <c r="AK5" s="9">
        <v>3</v>
      </c>
      <c r="AL5" s="9">
        <v>3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24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5 H15:Z65 O6:Z14" name="ช่วง1"/>
    <protectedRange sqref="B1" name="ช่วง4"/>
    <protectedRange sqref="H6:H14 N6:N14 J6:J14 L6:L14" name="ช่วง1_2"/>
    <protectedRange sqref="B7" name="ช่วง1_1_1"/>
    <protectedRange sqref="B5:B6" name="ช่วง1_1_1_1"/>
  </protectedRanges>
  <mergeCells count="60">
    <mergeCell ref="F6:F65"/>
    <mergeCell ref="AD6:AD65"/>
    <mergeCell ref="AR3:AR4"/>
    <mergeCell ref="AS3:AS4"/>
    <mergeCell ref="AT3:AT4"/>
    <mergeCell ref="AL3:AL4"/>
    <mergeCell ref="AM3:AM4"/>
    <mergeCell ref="AN3:AN4"/>
    <mergeCell ref="AO3:AO4"/>
    <mergeCell ref="AP3:AP4"/>
    <mergeCell ref="AQ3:AQ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  <mergeCell ref="AE2:AX2"/>
    <mergeCell ref="W3:W4"/>
    <mergeCell ref="X3:X4"/>
    <mergeCell ref="Y3:Y4"/>
    <mergeCell ref="Z3:Z4"/>
    <mergeCell ref="AD3:AD4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A4:C4"/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</mergeCells>
  <conditionalFormatting sqref="AC6:AC65">
    <cfRule type="cellIs" dxfId="1013" priority="29" operator="equal">
      <formula>0</formula>
    </cfRule>
  </conditionalFormatting>
  <conditionalFormatting sqref="G5:Z5">
    <cfRule type="cellIs" dxfId="1012" priority="25" operator="equal">
      <formula>0</formula>
    </cfRule>
    <cfRule type="cellIs" dxfId="1011" priority="26" operator="equal">
      <formula>1</formula>
    </cfRule>
    <cfRule type="cellIs" dxfId="1010" priority="27" operator="equal">
      <formula>2</formula>
    </cfRule>
    <cfRule type="cellIs" dxfId="1009" priority="28" operator="equal">
      <formula>3</formula>
    </cfRule>
  </conditionalFormatting>
  <conditionalFormatting sqref="G5:Z5">
    <cfRule type="containsBlanks" dxfId="1008" priority="24">
      <formula>LEN(TRIM(G5))=0</formula>
    </cfRule>
  </conditionalFormatting>
  <conditionalFormatting sqref="G15:Z65 O6:Z14">
    <cfRule type="cellIs" dxfId="1007" priority="20" operator="equal">
      <formula>0</formula>
    </cfRule>
    <cfRule type="cellIs" dxfId="1006" priority="21" operator="equal">
      <formula>1</formula>
    </cfRule>
    <cfRule type="cellIs" dxfId="1005" priority="22" operator="equal">
      <formula>2</formula>
    </cfRule>
    <cfRule type="cellIs" dxfId="1004" priority="23" operator="equal">
      <formula>3</formula>
    </cfRule>
  </conditionalFormatting>
  <conditionalFormatting sqref="G15:Z65 O6:Z14">
    <cfRule type="containsBlanks" dxfId="1003" priority="19">
      <formula>LEN(TRIM(G6))=0</formula>
    </cfRule>
  </conditionalFormatting>
  <conditionalFormatting sqref="BA6:BA65">
    <cfRule type="cellIs" dxfId="1002" priority="18" operator="equal">
      <formula>0</formula>
    </cfRule>
  </conditionalFormatting>
  <conditionalFormatting sqref="AE5:AX5">
    <cfRule type="cellIs" dxfId="1001" priority="14" operator="equal">
      <formula>0</formula>
    </cfRule>
    <cfRule type="cellIs" dxfId="1000" priority="15" operator="equal">
      <formula>1</formula>
    </cfRule>
    <cfRule type="cellIs" dxfId="999" priority="16" operator="equal">
      <formula>2</formula>
    </cfRule>
    <cfRule type="cellIs" dxfId="998" priority="17" operator="equal">
      <formula>3</formula>
    </cfRule>
  </conditionalFormatting>
  <conditionalFormatting sqref="AE5:AX5">
    <cfRule type="containsBlanks" dxfId="997" priority="13">
      <formula>LEN(TRIM(AE5))=0</formula>
    </cfRule>
  </conditionalFormatting>
  <conditionalFormatting sqref="AE6:AX65">
    <cfRule type="cellIs" dxfId="996" priority="9" operator="equal">
      <formula>0</formula>
    </cfRule>
    <cfRule type="cellIs" dxfId="995" priority="10" operator="equal">
      <formula>1</formula>
    </cfRule>
    <cfRule type="cellIs" dxfId="994" priority="11" operator="equal">
      <formula>2</formula>
    </cfRule>
    <cfRule type="cellIs" dxfId="993" priority="12" operator="equal">
      <formula>3</formula>
    </cfRule>
  </conditionalFormatting>
  <conditionalFormatting sqref="AE6:AX65">
    <cfRule type="containsBlanks" dxfId="992" priority="8">
      <formula>LEN(TRIM(AE6))=0</formula>
    </cfRule>
  </conditionalFormatting>
  <conditionalFormatting sqref="BC6:BC65">
    <cfRule type="cellIs" dxfId="991" priority="6" operator="equal">
      <formula>"ย้ายออก"</formula>
    </cfRule>
    <cfRule type="cellIs" dxfId="990" priority="7" operator="equal">
      <formula>0</formula>
    </cfRule>
  </conditionalFormatting>
  <conditionalFormatting sqref="G6:N14">
    <cfRule type="cellIs" dxfId="989" priority="2" operator="equal">
      <formula>0</formula>
    </cfRule>
    <cfRule type="cellIs" dxfId="988" priority="3" operator="equal">
      <formula>1</formula>
    </cfRule>
    <cfRule type="cellIs" dxfId="987" priority="4" operator="equal">
      <formula>2</formula>
    </cfRule>
    <cfRule type="cellIs" dxfId="986" priority="5" operator="equal">
      <formula>3</formula>
    </cfRule>
  </conditionalFormatting>
  <conditionalFormatting sqref="G6:N14">
    <cfRule type="containsBlanks" dxfId="985" priority="1">
      <formula>LEN(TRIM(G6))=0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7229BA0-BB6B-4F59-9660-5DB90E51290D}">
          <x14:formula1>
            <xm:f>รายการ!$I$2:$I$5</xm:f>
          </x14:formula1>
          <xm:sqref>AE5:AX65 G5:Z65</xm:sqref>
        </x14:dataValidation>
        <x14:dataValidation type="list" allowBlank="1" showInputMessage="1" showErrorMessage="1" xr:uid="{8CAD7629-B93A-45E7-895E-BD8B6E7CC141}">
          <x14:formula1>
            <xm:f>รายการ!$K$2:$K$37</xm:f>
          </x14:formula1>
          <xm:sqref>B1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EBDF-D09F-4DF6-AC04-D88A0CCFEB72}">
  <sheetPr codeName="Sheet6">
    <tabColor rgb="FFFFC000"/>
  </sheetPr>
  <dimension ref="A1:L12"/>
  <sheetViews>
    <sheetView workbookViewId="0">
      <selection activeCell="H9" sqref="H9"/>
    </sheetView>
  </sheetViews>
  <sheetFormatPr defaultRowHeight="18.75" x14ac:dyDescent="0.3"/>
  <cols>
    <col min="1" max="1" width="5.375" style="4" customWidth="1"/>
    <col min="2" max="2" width="14.125" style="1" customWidth="1"/>
    <col min="3" max="3" width="8.5" style="1" customWidth="1"/>
    <col min="4" max="10" width="9" style="1"/>
    <col min="11" max="11" width="24.25" style="1" customWidth="1"/>
    <col min="12" max="16384" width="9" style="1"/>
  </cols>
  <sheetData>
    <row r="1" spans="1:12" ht="25.5" customHeight="1" x14ac:dyDescent="0.3">
      <c r="A1" s="8" t="s">
        <v>28</v>
      </c>
      <c r="B1" s="8" t="s">
        <v>36</v>
      </c>
      <c r="C1" s="8" t="s">
        <v>48</v>
      </c>
      <c r="D1" s="8" t="s">
        <v>47</v>
      </c>
      <c r="E1" s="111"/>
      <c r="F1" s="111"/>
      <c r="G1" s="111"/>
      <c r="H1" s="111"/>
      <c r="I1" s="111"/>
      <c r="J1" s="469" t="s">
        <v>179</v>
      </c>
      <c r="K1" s="465" t="s">
        <v>177</v>
      </c>
      <c r="L1" s="453" t="str">
        <f>_xlfn.IFNA(IF(VLOOKUP(K1,รายการ!$K$1:$L$37,2,FALSE)="","",HYPERLINK("#" &amp; VLOOKUP(K1,รายการ!$K$1:$L$37,2,FALSE)  &amp; "","คลิก")),"")</f>
        <v>คลิก</v>
      </c>
    </row>
    <row r="2" spans="1:12" x14ac:dyDescent="0.3">
      <c r="A2" s="10">
        <v>1</v>
      </c>
      <c r="B2" s="7" t="s">
        <v>37</v>
      </c>
      <c r="C2" s="9">
        <v>1</v>
      </c>
      <c r="D2" s="9">
        <v>2565</v>
      </c>
      <c r="E2" s="111"/>
      <c r="F2" s="111"/>
      <c r="G2" s="111"/>
      <c r="H2" s="111"/>
      <c r="I2" s="111"/>
      <c r="J2" s="136"/>
      <c r="K2" s="136"/>
      <c r="L2" s="136"/>
    </row>
    <row r="3" spans="1:12" x14ac:dyDescent="0.3">
      <c r="A3" s="10">
        <f>A2+1</f>
        <v>2</v>
      </c>
      <c r="B3" s="7" t="s">
        <v>821</v>
      </c>
      <c r="C3" s="9">
        <v>1</v>
      </c>
      <c r="D3" s="11">
        <f>IF($D$2="","",$D$2)</f>
        <v>2565</v>
      </c>
      <c r="E3" s="111"/>
      <c r="F3" s="111"/>
      <c r="G3" s="111"/>
      <c r="H3" s="111"/>
      <c r="I3" s="111"/>
      <c r="J3" s="136"/>
      <c r="K3" s="136"/>
      <c r="L3" s="136"/>
    </row>
    <row r="4" spans="1:12" x14ac:dyDescent="0.3">
      <c r="A4" s="10">
        <f t="shared" ref="A4:A12" si="0">A3+1</f>
        <v>3</v>
      </c>
      <c r="B4" s="7" t="s">
        <v>38</v>
      </c>
      <c r="C4" s="9">
        <v>1</v>
      </c>
      <c r="D4" s="470">
        <f t="shared" ref="D4:D9" si="1">IF($D$2="","",$D$2)</f>
        <v>2565</v>
      </c>
      <c r="E4" s="111"/>
      <c r="F4" s="111"/>
      <c r="G4" s="111"/>
      <c r="H4" s="111"/>
      <c r="I4" s="111"/>
      <c r="J4" s="136"/>
      <c r="K4" s="136"/>
      <c r="L4" s="136"/>
    </row>
    <row r="5" spans="1:12" x14ac:dyDescent="0.3">
      <c r="A5" s="10">
        <f t="shared" si="0"/>
        <v>4</v>
      </c>
      <c r="B5" s="7" t="s">
        <v>39</v>
      </c>
      <c r="C5" s="9">
        <v>1</v>
      </c>
      <c r="D5" s="470">
        <f t="shared" si="1"/>
        <v>2565</v>
      </c>
      <c r="E5" s="111"/>
      <c r="F5" s="111"/>
      <c r="G5" s="111"/>
      <c r="H5" s="111"/>
      <c r="I5" s="111"/>
      <c r="J5" s="136"/>
      <c r="K5" s="136"/>
      <c r="L5" s="136"/>
    </row>
    <row r="6" spans="1:12" x14ac:dyDescent="0.3">
      <c r="A6" s="10">
        <f t="shared" si="0"/>
        <v>5</v>
      </c>
      <c r="B6" s="7" t="s">
        <v>40</v>
      </c>
      <c r="C6" s="9">
        <v>1</v>
      </c>
      <c r="D6" s="470">
        <f t="shared" si="1"/>
        <v>2565</v>
      </c>
      <c r="E6" s="111"/>
      <c r="F6" s="111"/>
      <c r="G6" s="111"/>
      <c r="H6" s="111"/>
      <c r="I6" s="111"/>
      <c r="J6" s="136"/>
      <c r="K6" s="136"/>
      <c r="L6" s="136"/>
    </row>
    <row r="7" spans="1:12" x14ac:dyDescent="0.3">
      <c r="A7" s="10">
        <f t="shared" si="0"/>
        <v>6</v>
      </c>
      <c r="B7" s="7" t="s">
        <v>41</v>
      </c>
      <c r="C7" s="9">
        <v>1</v>
      </c>
      <c r="D7" s="470">
        <f t="shared" si="1"/>
        <v>2565</v>
      </c>
      <c r="E7" s="111"/>
      <c r="F7" s="111"/>
      <c r="G7" s="111"/>
      <c r="H7" s="111"/>
      <c r="I7" s="111"/>
      <c r="J7" s="136"/>
      <c r="K7" s="136"/>
      <c r="L7" s="136"/>
    </row>
    <row r="8" spans="1:12" x14ac:dyDescent="0.3">
      <c r="A8" s="10">
        <f t="shared" si="0"/>
        <v>7</v>
      </c>
      <c r="B8" s="7" t="s">
        <v>42</v>
      </c>
      <c r="C8" s="9">
        <v>2</v>
      </c>
      <c r="D8" s="484">
        <f t="shared" si="1"/>
        <v>2565</v>
      </c>
      <c r="E8" s="111"/>
      <c r="F8" s="111"/>
      <c r="G8" s="111"/>
      <c r="H8" s="111"/>
      <c r="I8" s="111"/>
      <c r="J8" s="136"/>
      <c r="K8" s="136"/>
      <c r="L8" s="136"/>
    </row>
    <row r="9" spans="1:12" x14ac:dyDescent="0.3">
      <c r="A9" s="10">
        <f t="shared" si="0"/>
        <v>8</v>
      </c>
      <c r="B9" s="7" t="s">
        <v>43</v>
      </c>
      <c r="C9" s="9">
        <v>2</v>
      </c>
      <c r="D9" s="484">
        <f t="shared" si="1"/>
        <v>2565</v>
      </c>
      <c r="E9" s="111"/>
      <c r="F9" s="111"/>
      <c r="G9" s="111"/>
      <c r="H9" s="111"/>
      <c r="I9" s="111"/>
      <c r="J9" s="136"/>
      <c r="K9" s="136"/>
      <c r="L9" s="136"/>
    </row>
    <row r="10" spans="1:12" x14ac:dyDescent="0.3">
      <c r="A10" s="10">
        <f t="shared" si="0"/>
        <v>9</v>
      </c>
      <c r="B10" s="7" t="s">
        <v>44</v>
      </c>
      <c r="C10" s="9">
        <v>2</v>
      </c>
      <c r="D10" s="11">
        <f t="shared" ref="D10:D12" si="2">IF($D$2="","",$D$2+1)</f>
        <v>2566</v>
      </c>
      <c r="E10" s="111"/>
      <c r="F10" s="111"/>
      <c r="G10" s="111"/>
      <c r="H10" s="111"/>
      <c r="I10" s="111"/>
      <c r="J10" s="136"/>
      <c r="K10" s="136"/>
      <c r="L10" s="136"/>
    </row>
    <row r="11" spans="1:12" x14ac:dyDescent="0.3">
      <c r="A11" s="10">
        <f t="shared" si="0"/>
        <v>10</v>
      </c>
      <c r="B11" s="172" t="s">
        <v>45</v>
      </c>
      <c r="C11" s="9">
        <v>2</v>
      </c>
      <c r="D11" s="11">
        <f t="shared" si="2"/>
        <v>2566</v>
      </c>
      <c r="E11" s="111"/>
      <c r="F11" s="111"/>
      <c r="G11" s="111"/>
      <c r="H11" s="111"/>
      <c r="I11" s="111"/>
      <c r="J11" s="136"/>
      <c r="K11" s="136"/>
      <c r="L11" s="136"/>
    </row>
    <row r="12" spans="1:12" x14ac:dyDescent="0.3">
      <c r="A12" s="10">
        <f t="shared" si="0"/>
        <v>11</v>
      </c>
      <c r="B12" s="172" t="s">
        <v>46</v>
      </c>
      <c r="C12" s="9">
        <v>2</v>
      </c>
      <c r="D12" s="11">
        <f t="shared" si="2"/>
        <v>2566</v>
      </c>
      <c r="E12" s="111"/>
      <c r="F12" s="111"/>
      <c r="G12" s="111"/>
      <c r="H12" s="111"/>
      <c r="I12" s="111"/>
      <c r="J12" s="136"/>
      <c r="K12" s="136"/>
      <c r="L12" s="136"/>
    </row>
  </sheetData>
  <protectedRanges>
    <protectedRange sqref="K1" name="ช่วง4"/>
    <protectedRange sqref="D2" name="ช่วง1"/>
  </protectedRanges>
  <phoneticPr fontId="3" type="noConversion"/>
  <conditionalFormatting sqref="C2:C12">
    <cfRule type="cellIs" dxfId="1562" priority="1" operator="equal">
      <formula>2</formula>
    </cfRule>
    <cfRule type="cellIs" dxfId="1561" priority="2" operator="equal">
      <formula>1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D2EE44-EEE3-4A2E-8335-DE2F2E1360A2}">
          <x14:formula1>
            <xm:f>รายการ!$K$2:$K$37</xm:f>
          </x14:formula1>
          <xm:sqref>K1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7E6A4-3339-4E9E-AACD-D6B79A6A1CDC}">
  <sheetPr codeName="Sheet57">
    <tabColor rgb="FFCC66FF"/>
  </sheetPr>
  <dimension ref="A1:BC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7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IF(ตั้งค่าวิชาเรียน!$E10="","",ตั้งค่าวิชาเรียน!$E10 &amp; " : " &amp; ตั้งค่าวิชาเรียน!$F10)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>
        <v>3</v>
      </c>
      <c r="H5" s="9">
        <v>3</v>
      </c>
      <c r="I5" s="9">
        <v>3</v>
      </c>
      <c r="J5" s="9">
        <v>3</v>
      </c>
      <c r="K5" s="9">
        <v>3</v>
      </c>
      <c r="L5" s="9">
        <v>3</v>
      </c>
      <c r="M5" s="9">
        <v>3</v>
      </c>
      <c r="N5" s="9">
        <v>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24</v>
      </c>
      <c r="AB5" s="744"/>
      <c r="AC5" s="728"/>
      <c r="AD5" s="65" t="s">
        <v>129</v>
      </c>
      <c r="AE5" s="9">
        <v>3</v>
      </c>
      <c r="AF5" s="9">
        <v>3</v>
      </c>
      <c r="AG5" s="9">
        <v>3</v>
      </c>
      <c r="AH5" s="9">
        <v>3</v>
      </c>
      <c r="AI5" s="9">
        <v>3</v>
      </c>
      <c r="AJ5" s="9">
        <v>3</v>
      </c>
      <c r="AK5" s="9">
        <v>3</v>
      </c>
      <c r="AL5" s="9">
        <v>3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24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5 H15:Z65 O6:Z14" name="ช่วง1"/>
    <protectedRange sqref="B1" name="ช่วง4"/>
    <protectedRange sqref="H6:H14 N6:N14 J6:J14 L6:L14" name="ช่วง1_1"/>
    <protectedRange sqref="B7" name="ช่วง1_1_1_1"/>
    <protectedRange sqref="B5:B6" name="ช่วง1_1_1_1_1"/>
  </protectedRanges>
  <mergeCells count="60"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  <mergeCell ref="AE2:AX2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W3:W4"/>
    <mergeCell ref="X3:X4"/>
    <mergeCell ref="Y3:Y4"/>
    <mergeCell ref="Z3:Z4"/>
    <mergeCell ref="AD3:AD4"/>
    <mergeCell ref="AT3:AT4"/>
    <mergeCell ref="AL3:AL4"/>
    <mergeCell ref="AM3:AM4"/>
    <mergeCell ref="AN3:AN4"/>
    <mergeCell ref="AO3:AO4"/>
    <mergeCell ref="AP3:AP4"/>
    <mergeCell ref="AQ3:AQ4"/>
    <mergeCell ref="A4:C4"/>
    <mergeCell ref="F6:F65"/>
    <mergeCell ref="AD6:AD65"/>
    <mergeCell ref="AR3:AR4"/>
    <mergeCell ref="AS3:AS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</mergeCells>
  <conditionalFormatting sqref="AC6:AC65">
    <cfRule type="cellIs" dxfId="984" priority="29" operator="equal">
      <formula>0</formula>
    </cfRule>
  </conditionalFormatting>
  <conditionalFormatting sqref="G5:Z5">
    <cfRule type="cellIs" dxfId="983" priority="25" operator="equal">
      <formula>0</formula>
    </cfRule>
    <cfRule type="cellIs" dxfId="982" priority="26" operator="equal">
      <formula>1</formula>
    </cfRule>
    <cfRule type="cellIs" dxfId="981" priority="27" operator="equal">
      <formula>2</formula>
    </cfRule>
    <cfRule type="cellIs" dxfId="980" priority="28" operator="equal">
      <formula>3</formula>
    </cfRule>
  </conditionalFormatting>
  <conditionalFormatting sqref="G5:Z5">
    <cfRule type="containsBlanks" dxfId="979" priority="24">
      <formula>LEN(TRIM(G5))=0</formula>
    </cfRule>
  </conditionalFormatting>
  <conditionalFormatting sqref="G15:Z65 O6:Z14">
    <cfRule type="cellIs" dxfId="978" priority="20" operator="equal">
      <formula>0</formula>
    </cfRule>
    <cfRule type="cellIs" dxfId="977" priority="21" operator="equal">
      <formula>1</formula>
    </cfRule>
    <cfRule type="cellIs" dxfId="976" priority="22" operator="equal">
      <formula>2</formula>
    </cfRule>
    <cfRule type="cellIs" dxfId="975" priority="23" operator="equal">
      <formula>3</formula>
    </cfRule>
  </conditionalFormatting>
  <conditionalFormatting sqref="G15:Z65 O6:Z14">
    <cfRule type="containsBlanks" dxfId="974" priority="19">
      <formula>LEN(TRIM(G6))=0</formula>
    </cfRule>
  </conditionalFormatting>
  <conditionalFormatting sqref="BA6:BA65">
    <cfRule type="cellIs" dxfId="973" priority="18" operator="equal">
      <formula>0</formula>
    </cfRule>
  </conditionalFormatting>
  <conditionalFormatting sqref="AE5:AX5">
    <cfRule type="cellIs" dxfId="972" priority="14" operator="equal">
      <formula>0</formula>
    </cfRule>
    <cfRule type="cellIs" dxfId="971" priority="15" operator="equal">
      <formula>1</formula>
    </cfRule>
    <cfRule type="cellIs" dxfId="970" priority="16" operator="equal">
      <formula>2</formula>
    </cfRule>
    <cfRule type="cellIs" dxfId="969" priority="17" operator="equal">
      <formula>3</formula>
    </cfRule>
  </conditionalFormatting>
  <conditionalFormatting sqref="AE5:AX5">
    <cfRule type="containsBlanks" dxfId="968" priority="13">
      <formula>LEN(TRIM(AE5))=0</formula>
    </cfRule>
  </conditionalFormatting>
  <conditionalFormatting sqref="AE6:AX65">
    <cfRule type="cellIs" dxfId="967" priority="9" operator="equal">
      <formula>0</formula>
    </cfRule>
    <cfRule type="cellIs" dxfId="966" priority="10" operator="equal">
      <formula>1</formula>
    </cfRule>
    <cfRule type="cellIs" dxfId="965" priority="11" operator="equal">
      <formula>2</formula>
    </cfRule>
    <cfRule type="cellIs" dxfId="964" priority="12" operator="equal">
      <formula>3</formula>
    </cfRule>
  </conditionalFormatting>
  <conditionalFormatting sqref="AE6:AX65">
    <cfRule type="containsBlanks" dxfId="963" priority="8">
      <formula>LEN(TRIM(AE6))=0</formula>
    </cfRule>
  </conditionalFormatting>
  <conditionalFormatting sqref="BC6:BC65">
    <cfRule type="cellIs" dxfId="962" priority="6" operator="equal">
      <formula>"ย้ายออก"</formula>
    </cfRule>
    <cfRule type="cellIs" dxfId="961" priority="7" operator="equal">
      <formula>0</formula>
    </cfRule>
  </conditionalFormatting>
  <conditionalFormatting sqref="G6:N14">
    <cfRule type="cellIs" dxfId="960" priority="2" operator="equal">
      <formula>0</formula>
    </cfRule>
    <cfRule type="cellIs" dxfId="959" priority="3" operator="equal">
      <formula>1</formula>
    </cfRule>
    <cfRule type="cellIs" dxfId="958" priority="4" operator="equal">
      <formula>2</formula>
    </cfRule>
    <cfRule type="cellIs" dxfId="957" priority="5" operator="equal">
      <formula>3</formula>
    </cfRule>
  </conditionalFormatting>
  <conditionalFormatting sqref="G6:N14">
    <cfRule type="containsBlanks" dxfId="956" priority="1">
      <formula>LEN(TRIM(G6))=0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11E4A10-1B1A-442D-AB95-EF49001D96B4}">
          <x14:formula1>
            <xm:f>รายการ!$I$2:$I$5</xm:f>
          </x14:formula1>
          <xm:sqref>AE5:AX65 G5:Z65</xm:sqref>
        </x14:dataValidation>
        <x14:dataValidation type="list" allowBlank="1" showInputMessage="1" showErrorMessage="1" xr:uid="{6F4E9075-CF4A-4045-8ABE-5DA66CD594FD}">
          <x14:formula1>
            <xm:f>รายการ!$K$2:$K$37</xm:f>
          </x14:formula1>
          <xm:sqref>B1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8FF22-81DB-4EE1-AACB-C960CB897852}">
  <sheetPr codeName="Sheet58">
    <tabColor rgb="FFCC66FF"/>
  </sheetPr>
  <dimension ref="A1:BC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7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IF(ตั้งค่าวิชาเรียน!$E11="","",ตั้งค่าวิชาเรียน!$E11 &amp; " : " &amp; ตั้งค่าวิชาเรียน!$F11)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>
        <v>3</v>
      </c>
      <c r="H5" s="9">
        <v>3</v>
      </c>
      <c r="I5" s="9">
        <v>3</v>
      </c>
      <c r="J5" s="9">
        <v>3</v>
      </c>
      <c r="K5" s="9">
        <v>3</v>
      </c>
      <c r="L5" s="9">
        <v>3</v>
      </c>
      <c r="M5" s="9">
        <v>3</v>
      </c>
      <c r="N5" s="9">
        <v>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24</v>
      </c>
      <c r="AB5" s="744"/>
      <c r="AC5" s="728"/>
      <c r="AD5" s="65" t="s">
        <v>129</v>
      </c>
      <c r="AE5" s="9">
        <v>3</v>
      </c>
      <c r="AF5" s="9">
        <v>3</v>
      </c>
      <c r="AG5" s="9">
        <v>3</v>
      </c>
      <c r="AH5" s="9">
        <v>3</v>
      </c>
      <c r="AI5" s="9">
        <v>3</v>
      </c>
      <c r="AJ5" s="9">
        <v>3</v>
      </c>
      <c r="AK5" s="9">
        <v>3</v>
      </c>
      <c r="AL5" s="9">
        <v>3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24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5 H15:Z65 O6:Z14" name="ช่วง1"/>
    <protectedRange sqref="B1" name="ช่วง4"/>
    <protectedRange sqref="H6:H14 N6:N14 J6:J14 L6:L14" name="ช่วง1_1"/>
    <protectedRange sqref="B7" name="ช่วง1_1_1_1_1"/>
    <protectedRange sqref="B5:B6" name="ช่วง1_1_1_1_1_1"/>
  </protectedRanges>
  <mergeCells count="60"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  <mergeCell ref="AE2:AX2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W3:W4"/>
    <mergeCell ref="X3:X4"/>
    <mergeCell ref="Y3:Y4"/>
    <mergeCell ref="Z3:Z4"/>
    <mergeCell ref="AD3:AD4"/>
    <mergeCell ref="AT3:AT4"/>
    <mergeCell ref="AL3:AL4"/>
    <mergeCell ref="AM3:AM4"/>
    <mergeCell ref="AN3:AN4"/>
    <mergeCell ref="AO3:AO4"/>
    <mergeCell ref="AP3:AP4"/>
    <mergeCell ref="AQ3:AQ4"/>
    <mergeCell ref="A4:C4"/>
    <mergeCell ref="F6:F65"/>
    <mergeCell ref="AD6:AD65"/>
    <mergeCell ref="AR3:AR4"/>
    <mergeCell ref="AS3:AS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</mergeCells>
  <conditionalFormatting sqref="AC6:AC65">
    <cfRule type="cellIs" dxfId="955" priority="29" operator="equal">
      <formula>0</formula>
    </cfRule>
  </conditionalFormatting>
  <conditionalFormatting sqref="G5:Z5">
    <cfRule type="cellIs" dxfId="954" priority="25" operator="equal">
      <formula>0</formula>
    </cfRule>
    <cfRule type="cellIs" dxfId="953" priority="26" operator="equal">
      <formula>1</formula>
    </cfRule>
    <cfRule type="cellIs" dxfId="952" priority="27" operator="equal">
      <formula>2</formula>
    </cfRule>
    <cfRule type="cellIs" dxfId="951" priority="28" operator="equal">
      <formula>3</formula>
    </cfRule>
  </conditionalFormatting>
  <conditionalFormatting sqref="G5:Z5">
    <cfRule type="containsBlanks" dxfId="950" priority="24">
      <formula>LEN(TRIM(G5))=0</formula>
    </cfRule>
  </conditionalFormatting>
  <conditionalFormatting sqref="G15:Z65 O6:Z14">
    <cfRule type="cellIs" dxfId="949" priority="20" operator="equal">
      <formula>0</formula>
    </cfRule>
    <cfRule type="cellIs" dxfId="948" priority="21" operator="equal">
      <formula>1</formula>
    </cfRule>
    <cfRule type="cellIs" dxfId="947" priority="22" operator="equal">
      <formula>2</formula>
    </cfRule>
    <cfRule type="cellIs" dxfId="946" priority="23" operator="equal">
      <formula>3</formula>
    </cfRule>
  </conditionalFormatting>
  <conditionalFormatting sqref="G15:Z65 O6:Z14">
    <cfRule type="containsBlanks" dxfId="945" priority="19">
      <formula>LEN(TRIM(G6))=0</formula>
    </cfRule>
  </conditionalFormatting>
  <conditionalFormatting sqref="BA6:BA65">
    <cfRule type="cellIs" dxfId="944" priority="18" operator="equal">
      <formula>0</formula>
    </cfRule>
  </conditionalFormatting>
  <conditionalFormatting sqref="AE5:AX5">
    <cfRule type="cellIs" dxfId="943" priority="14" operator="equal">
      <formula>0</formula>
    </cfRule>
    <cfRule type="cellIs" dxfId="942" priority="15" operator="equal">
      <formula>1</formula>
    </cfRule>
    <cfRule type="cellIs" dxfId="941" priority="16" operator="equal">
      <formula>2</formula>
    </cfRule>
    <cfRule type="cellIs" dxfId="940" priority="17" operator="equal">
      <formula>3</formula>
    </cfRule>
  </conditionalFormatting>
  <conditionalFormatting sqref="AE5:AX5">
    <cfRule type="containsBlanks" dxfId="939" priority="13">
      <formula>LEN(TRIM(AE5))=0</formula>
    </cfRule>
  </conditionalFormatting>
  <conditionalFormatting sqref="AE6:AX65">
    <cfRule type="cellIs" dxfId="938" priority="9" operator="equal">
      <formula>0</formula>
    </cfRule>
    <cfRule type="cellIs" dxfId="937" priority="10" operator="equal">
      <formula>1</formula>
    </cfRule>
    <cfRule type="cellIs" dxfId="936" priority="11" operator="equal">
      <formula>2</formula>
    </cfRule>
    <cfRule type="cellIs" dxfId="935" priority="12" operator="equal">
      <formula>3</formula>
    </cfRule>
  </conditionalFormatting>
  <conditionalFormatting sqref="AE6:AX65">
    <cfRule type="containsBlanks" dxfId="934" priority="8">
      <formula>LEN(TRIM(AE6))=0</formula>
    </cfRule>
  </conditionalFormatting>
  <conditionalFormatting sqref="BC6:BC65">
    <cfRule type="cellIs" dxfId="933" priority="6" operator="equal">
      <formula>"ย้ายออก"</formula>
    </cfRule>
    <cfRule type="cellIs" dxfId="932" priority="7" operator="equal">
      <formula>0</formula>
    </cfRule>
  </conditionalFormatting>
  <conditionalFormatting sqref="G6:N14">
    <cfRule type="cellIs" dxfId="931" priority="2" operator="equal">
      <formula>0</formula>
    </cfRule>
    <cfRule type="cellIs" dxfId="930" priority="3" operator="equal">
      <formula>1</formula>
    </cfRule>
    <cfRule type="cellIs" dxfId="929" priority="4" operator="equal">
      <formula>2</formula>
    </cfRule>
    <cfRule type="cellIs" dxfId="928" priority="5" operator="equal">
      <formula>3</formula>
    </cfRule>
  </conditionalFormatting>
  <conditionalFormatting sqref="G6:N14">
    <cfRule type="containsBlanks" dxfId="927" priority="1">
      <formula>LEN(TRIM(G6))=0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028F3AB-852D-4B2A-8D0E-7B50014B5E9E}">
          <x14:formula1>
            <xm:f>รายการ!$I$2:$I$5</xm:f>
          </x14:formula1>
          <xm:sqref>AE5:AX65 G5:Z65</xm:sqref>
        </x14:dataValidation>
        <x14:dataValidation type="list" allowBlank="1" showInputMessage="1" showErrorMessage="1" xr:uid="{F44CB246-4D2B-4EA7-97BE-D5711E9E7DE1}">
          <x14:formula1>
            <xm:f>รายการ!$K$2:$K$37</xm:f>
          </x14:formula1>
          <xm:sqref>B1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2663-34B0-42AC-AEB9-C8B3C277132C}">
  <sheetPr codeName="Sheet59">
    <tabColor rgb="FFCC66FF"/>
  </sheetPr>
  <dimension ref="A1:BC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7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IF(ตั้งค่าวิชาเรียน!$E12="","",ตั้งค่าวิชาเรียน!$E12 &amp; " : " &amp; ตั้งค่าวิชาเรียน!$F12)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>
        <v>3</v>
      </c>
      <c r="H5" s="9">
        <v>3</v>
      </c>
      <c r="I5" s="9">
        <v>3</v>
      </c>
      <c r="J5" s="9">
        <v>3</v>
      </c>
      <c r="K5" s="9">
        <v>3</v>
      </c>
      <c r="L5" s="9">
        <v>3</v>
      </c>
      <c r="M5" s="9">
        <v>3</v>
      </c>
      <c r="N5" s="9">
        <v>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24</v>
      </c>
      <c r="AB5" s="744"/>
      <c r="AC5" s="728"/>
      <c r="AD5" s="65" t="s">
        <v>129</v>
      </c>
      <c r="AE5" s="9">
        <v>3</v>
      </c>
      <c r="AF5" s="9">
        <v>3</v>
      </c>
      <c r="AG5" s="9">
        <v>3</v>
      </c>
      <c r="AH5" s="9">
        <v>3</v>
      </c>
      <c r="AI5" s="9">
        <v>3</v>
      </c>
      <c r="AJ5" s="9">
        <v>3</v>
      </c>
      <c r="AK5" s="9">
        <v>3</v>
      </c>
      <c r="AL5" s="9">
        <v>3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24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5 H15:Z65 O6:Z14" name="ช่วง1"/>
    <protectedRange sqref="B1" name="ช่วง4"/>
    <protectedRange sqref="H6:H14 N6:N14 J6:J14 L6:L14 AF6:AF14 AL6:AL14 AH6:AH14 AJ6:AJ14" name="ช่วง1_1"/>
    <protectedRange sqref="B7" name="ช่วง1_1_1_1_1"/>
    <protectedRange sqref="B5:B6" name="ช่วง1_1_1_1_1_1"/>
  </protectedRanges>
  <mergeCells count="60"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  <mergeCell ref="AE2:AX2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W3:W4"/>
    <mergeCell ref="X3:X4"/>
    <mergeCell ref="Y3:Y4"/>
    <mergeCell ref="Z3:Z4"/>
    <mergeCell ref="AD3:AD4"/>
    <mergeCell ref="AT3:AT4"/>
    <mergeCell ref="AL3:AL4"/>
    <mergeCell ref="AM3:AM4"/>
    <mergeCell ref="AN3:AN4"/>
    <mergeCell ref="AO3:AO4"/>
    <mergeCell ref="AP3:AP4"/>
    <mergeCell ref="AQ3:AQ4"/>
    <mergeCell ref="A4:C4"/>
    <mergeCell ref="F6:F65"/>
    <mergeCell ref="AD6:AD65"/>
    <mergeCell ref="AR3:AR4"/>
    <mergeCell ref="AS3:AS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</mergeCells>
  <conditionalFormatting sqref="AC6:AC65">
    <cfRule type="cellIs" dxfId="926" priority="34" operator="equal">
      <formula>0</formula>
    </cfRule>
  </conditionalFormatting>
  <conditionalFormatting sqref="G5:Z5">
    <cfRule type="cellIs" dxfId="925" priority="30" operator="equal">
      <formula>0</formula>
    </cfRule>
    <cfRule type="cellIs" dxfId="924" priority="31" operator="equal">
      <formula>1</formula>
    </cfRule>
    <cfRule type="cellIs" dxfId="923" priority="32" operator="equal">
      <formula>2</formula>
    </cfRule>
    <cfRule type="cellIs" dxfId="922" priority="33" operator="equal">
      <formula>3</formula>
    </cfRule>
  </conditionalFormatting>
  <conditionalFormatting sqref="G5:Z5">
    <cfRule type="containsBlanks" dxfId="921" priority="29">
      <formula>LEN(TRIM(G5))=0</formula>
    </cfRule>
  </conditionalFormatting>
  <conditionalFormatting sqref="G15:Z65 O6:Z14">
    <cfRule type="cellIs" dxfId="920" priority="25" operator="equal">
      <formula>0</formula>
    </cfRule>
    <cfRule type="cellIs" dxfId="919" priority="26" operator="equal">
      <formula>1</formula>
    </cfRule>
    <cfRule type="cellIs" dxfId="918" priority="27" operator="equal">
      <formula>2</formula>
    </cfRule>
    <cfRule type="cellIs" dxfId="917" priority="28" operator="equal">
      <formula>3</formula>
    </cfRule>
  </conditionalFormatting>
  <conditionalFormatting sqref="G15:Z65 O6:Z14">
    <cfRule type="containsBlanks" dxfId="916" priority="24">
      <formula>LEN(TRIM(G6))=0</formula>
    </cfRule>
  </conditionalFormatting>
  <conditionalFormatting sqref="BA6:BA65">
    <cfRule type="cellIs" dxfId="915" priority="23" operator="equal">
      <formula>0</formula>
    </cfRule>
  </conditionalFormatting>
  <conditionalFormatting sqref="AE5:AX5">
    <cfRule type="cellIs" dxfId="914" priority="19" operator="equal">
      <formula>0</formula>
    </cfRule>
    <cfRule type="cellIs" dxfId="913" priority="20" operator="equal">
      <formula>1</formula>
    </cfRule>
    <cfRule type="cellIs" dxfId="912" priority="21" operator="equal">
      <formula>2</formula>
    </cfRule>
    <cfRule type="cellIs" dxfId="911" priority="22" operator="equal">
      <formula>3</formula>
    </cfRule>
  </conditionalFormatting>
  <conditionalFormatting sqref="AE5:AX5">
    <cfRule type="containsBlanks" dxfId="910" priority="18">
      <formula>LEN(TRIM(AE5))=0</formula>
    </cfRule>
  </conditionalFormatting>
  <conditionalFormatting sqref="AE15:AX65 AM6:AX14">
    <cfRule type="cellIs" dxfId="909" priority="14" operator="equal">
      <formula>0</formula>
    </cfRule>
    <cfRule type="cellIs" dxfId="908" priority="15" operator="equal">
      <formula>1</formula>
    </cfRule>
    <cfRule type="cellIs" dxfId="907" priority="16" operator="equal">
      <formula>2</formula>
    </cfRule>
    <cfRule type="cellIs" dxfId="906" priority="17" operator="equal">
      <formula>3</formula>
    </cfRule>
  </conditionalFormatting>
  <conditionalFormatting sqref="AE15:AX65 AM6:AX14">
    <cfRule type="containsBlanks" dxfId="905" priority="13">
      <formula>LEN(TRIM(AE6))=0</formula>
    </cfRule>
  </conditionalFormatting>
  <conditionalFormatting sqref="BC6:BC65">
    <cfRule type="cellIs" dxfId="904" priority="11" operator="equal">
      <formula>"ย้ายออก"</formula>
    </cfRule>
    <cfRule type="cellIs" dxfId="903" priority="12" operator="equal">
      <formula>0</formula>
    </cfRule>
  </conditionalFormatting>
  <conditionalFormatting sqref="G6:N14">
    <cfRule type="cellIs" dxfId="902" priority="7" operator="equal">
      <formula>0</formula>
    </cfRule>
    <cfRule type="cellIs" dxfId="901" priority="8" operator="equal">
      <formula>1</formula>
    </cfRule>
    <cfRule type="cellIs" dxfId="900" priority="9" operator="equal">
      <formula>2</formula>
    </cfRule>
    <cfRule type="cellIs" dxfId="899" priority="10" operator="equal">
      <formula>3</formula>
    </cfRule>
  </conditionalFormatting>
  <conditionalFormatting sqref="G6:N14">
    <cfRule type="containsBlanks" dxfId="898" priority="6">
      <formula>LEN(TRIM(G6))=0</formula>
    </cfRule>
  </conditionalFormatting>
  <conditionalFormatting sqref="AE6:AL14">
    <cfRule type="cellIs" dxfId="897" priority="2" operator="equal">
      <formula>0</formula>
    </cfRule>
    <cfRule type="cellIs" dxfId="896" priority="3" operator="equal">
      <formula>1</formula>
    </cfRule>
    <cfRule type="cellIs" dxfId="895" priority="4" operator="equal">
      <formula>2</formula>
    </cfRule>
    <cfRule type="cellIs" dxfId="894" priority="5" operator="equal">
      <formula>3</formula>
    </cfRule>
  </conditionalFormatting>
  <conditionalFormatting sqref="AE6:AL14">
    <cfRule type="containsBlanks" dxfId="893" priority="1">
      <formula>LEN(TRIM(AE6))=0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9192F96-F7B3-4CD1-B541-F8ADBA3294CF}">
          <x14:formula1>
            <xm:f>รายการ!$I$2:$I$5</xm:f>
          </x14:formula1>
          <xm:sqref>G5:Z65 AE5:AX65</xm:sqref>
        </x14:dataValidation>
        <x14:dataValidation type="list" allowBlank="1" showInputMessage="1" showErrorMessage="1" xr:uid="{34D950A0-ED85-49C8-AC8A-07DB25461E15}">
          <x14:formula1>
            <xm:f>รายการ!$K$2:$K$37</xm:f>
          </x14:formula1>
          <xm:sqref>B1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B6B0-73E5-41B0-9061-BB0F58D8101C}">
  <sheetPr codeName="Sheet60">
    <tabColor rgb="FFCC66FF"/>
  </sheetPr>
  <dimension ref="A1:BC65"/>
  <sheetViews>
    <sheetView zoomScaleNormal="100" workbookViewId="0">
      <pane xSplit="5" ySplit="5" topLeftCell="Y6" activePane="bottomRight" state="frozen"/>
      <selection pane="topRight" activeCell="D1" sqref="D1"/>
      <selection pane="bottomLeft" activeCell="A6" sqref="A6"/>
      <selection pane="bottomRight" activeCell="A4" sqref="A4:C7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IF(ตั้งค่าวิชาเรียน!$E13="","",ตั้งค่าวิชาเรียน!$E13 &amp; " : " &amp; ตั้งค่าวิชาเรียน!$F13)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>
        <v>3</v>
      </c>
      <c r="H5" s="9">
        <v>3</v>
      </c>
      <c r="I5" s="9">
        <v>3</v>
      </c>
      <c r="J5" s="9">
        <v>3</v>
      </c>
      <c r="K5" s="9">
        <v>3</v>
      </c>
      <c r="L5" s="9">
        <v>3</v>
      </c>
      <c r="M5" s="9">
        <v>3</v>
      </c>
      <c r="N5" s="9">
        <v>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24</v>
      </c>
      <c r="AB5" s="744"/>
      <c r="AC5" s="728"/>
      <c r="AD5" s="65" t="s">
        <v>129</v>
      </c>
      <c r="AE5" s="9">
        <v>3</v>
      </c>
      <c r="AF5" s="9">
        <v>3</v>
      </c>
      <c r="AG5" s="9">
        <v>3</v>
      </c>
      <c r="AH5" s="9">
        <v>3</v>
      </c>
      <c r="AI5" s="9">
        <v>3</v>
      </c>
      <c r="AJ5" s="9">
        <v>3</v>
      </c>
      <c r="AK5" s="9">
        <v>3</v>
      </c>
      <c r="AL5" s="9">
        <v>3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24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5 H15:Z65 O6:Z14" name="ช่วง1"/>
    <protectedRange sqref="B1" name="ช่วง4"/>
    <protectedRange sqref="H6:H14 N6:N14 J6:J14 L6:L14" name="ช่วง1_1"/>
    <protectedRange sqref="AF6:AF14 AL6:AL14 AH6:AH14 AJ6:AJ14" name="ช่วง1_1_1"/>
    <protectedRange sqref="B7" name="ช่วง1_1_1_1_1"/>
    <protectedRange sqref="B5:B6" name="ช่วง1_1_1_1_1_1"/>
  </protectedRanges>
  <mergeCells count="60"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  <mergeCell ref="AE2:AX2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W3:W4"/>
    <mergeCell ref="X3:X4"/>
    <mergeCell ref="Y3:Y4"/>
    <mergeCell ref="Z3:Z4"/>
    <mergeCell ref="AD3:AD4"/>
    <mergeCell ref="AT3:AT4"/>
    <mergeCell ref="AL3:AL4"/>
    <mergeCell ref="AM3:AM4"/>
    <mergeCell ref="AN3:AN4"/>
    <mergeCell ref="AO3:AO4"/>
    <mergeCell ref="AP3:AP4"/>
    <mergeCell ref="AQ3:AQ4"/>
    <mergeCell ref="A4:C4"/>
    <mergeCell ref="F6:F65"/>
    <mergeCell ref="AD6:AD65"/>
    <mergeCell ref="AR3:AR4"/>
    <mergeCell ref="AS3:AS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</mergeCells>
  <conditionalFormatting sqref="AC6:AC65">
    <cfRule type="cellIs" dxfId="892" priority="34" operator="equal">
      <formula>0</formula>
    </cfRule>
  </conditionalFormatting>
  <conditionalFormatting sqref="G5:Z5">
    <cfRule type="cellIs" dxfId="891" priority="30" operator="equal">
      <formula>0</formula>
    </cfRule>
    <cfRule type="cellIs" dxfId="890" priority="31" operator="equal">
      <formula>1</formula>
    </cfRule>
    <cfRule type="cellIs" dxfId="889" priority="32" operator="equal">
      <formula>2</formula>
    </cfRule>
    <cfRule type="cellIs" dxfId="888" priority="33" operator="equal">
      <formula>3</formula>
    </cfRule>
  </conditionalFormatting>
  <conditionalFormatting sqref="G5:Z5">
    <cfRule type="containsBlanks" dxfId="887" priority="29">
      <formula>LEN(TRIM(G5))=0</formula>
    </cfRule>
  </conditionalFormatting>
  <conditionalFormatting sqref="G15:Z65 O6:Z14">
    <cfRule type="cellIs" dxfId="886" priority="25" operator="equal">
      <formula>0</formula>
    </cfRule>
    <cfRule type="cellIs" dxfId="885" priority="26" operator="equal">
      <formula>1</formula>
    </cfRule>
    <cfRule type="cellIs" dxfId="884" priority="27" operator="equal">
      <formula>2</formula>
    </cfRule>
    <cfRule type="cellIs" dxfId="883" priority="28" operator="equal">
      <formula>3</formula>
    </cfRule>
  </conditionalFormatting>
  <conditionalFormatting sqref="G15:Z65 O6:Z14">
    <cfRule type="containsBlanks" dxfId="882" priority="24">
      <formula>LEN(TRIM(G6))=0</formula>
    </cfRule>
  </conditionalFormatting>
  <conditionalFormatting sqref="BA6:BA65">
    <cfRule type="cellIs" dxfId="881" priority="23" operator="equal">
      <formula>0</formula>
    </cfRule>
  </conditionalFormatting>
  <conditionalFormatting sqref="AE5:AX5">
    <cfRule type="cellIs" dxfId="880" priority="19" operator="equal">
      <formula>0</formula>
    </cfRule>
    <cfRule type="cellIs" dxfId="879" priority="20" operator="equal">
      <formula>1</formula>
    </cfRule>
    <cfRule type="cellIs" dxfId="878" priority="21" operator="equal">
      <formula>2</formula>
    </cfRule>
    <cfRule type="cellIs" dxfId="877" priority="22" operator="equal">
      <formula>3</formula>
    </cfRule>
  </conditionalFormatting>
  <conditionalFormatting sqref="AE5:AX5">
    <cfRule type="containsBlanks" dxfId="876" priority="18">
      <formula>LEN(TRIM(AE5))=0</formula>
    </cfRule>
  </conditionalFormatting>
  <conditionalFormatting sqref="AE15:AX65 AM6:AX14">
    <cfRule type="cellIs" dxfId="875" priority="14" operator="equal">
      <formula>0</formula>
    </cfRule>
    <cfRule type="cellIs" dxfId="874" priority="15" operator="equal">
      <formula>1</formula>
    </cfRule>
    <cfRule type="cellIs" dxfId="873" priority="16" operator="equal">
      <formula>2</formula>
    </cfRule>
    <cfRule type="cellIs" dxfId="872" priority="17" operator="equal">
      <formula>3</formula>
    </cfRule>
  </conditionalFormatting>
  <conditionalFormatting sqref="AE15:AX65 AM6:AX14">
    <cfRule type="containsBlanks" dxfId="871" priority="13">
      <formula>LEN(TRIM(AE6))=0</formula>
    </cfRule>
  </conditionalFormatting>
  <conditionalFormatting sqref="BC6:BC65">
    <cfRule type="cellIs" dxfId="870" priority="11" operator="equal">
      <formula>"ย้ายออก"</formula>
    </cfRule>
    <cfRule type="cellIs" dxfId="869" priority="12" operator="equal">
      <formula>0</formula>
    </cfRule>
  </conditionalFormatting>
  <conditionalFormatting sqref="G6:N14">
    <cfRule type="cellIs" dxfId="868" priority="7" operator="equal">
      <formula>0</formula>
    </cfRule>
    <cfRule type="cellIs" dxfId="867" priority="8" operator="equal">
      <formula>1</formula>
    </cfRule>
    <cfRule type="cellIs" dxfId="866" priority="9" operator="equal">
      <formula>2</formula>
    </cfRule>
    <cfRule type="cellIs" dxfId="865" priority="10" operator="equal">
      <formula>3</formula>
    </cfRule>
  </conditionalFormatting>
  <conditionalFormatting sqref="G6:N14">
    <cfRule type="containsBlanks" dxfId="864" priority="6">
      <formula>LEN(TRIM(G6))=0</formula>
    </cfRule>
  </conditionalFormatting>
  <conditionalFormatting sqref="AE6:AL14">
    <cfRule type="cellIs" dxfId="863" priority="2" operator="equal">
      <formula>0</formula>
    </cfRule>
    <cfRule type="cellIs" dxfId="862" priority="3" operator="equal">
      <formula>1</formula>
    </cfRule>
    <cfRule type="cellIs" dxfId="861" priority="4" operator="equal">
      <formula>2</formula>
    </cfRule>
    <cfRule type="cellIs" dxfId="860" priority="5" operator="equal">
      <formula>3</formula>
    </cfRule>
  </conditionalFormatting>
  <conditionalFormatting sqref="AE6:AL14">
    <cfRule type="containsBlanks" dxfId="859" priority="1">
      <formula>LEN(TRIM(AE6))=0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36D5843-11F8-49BF-98D8-72C6C6CD451D}">
          <x14:formula1>
            <xm:f>รายการ!$I$2:$I$5</xm:f>
          </x14:formula1>
          <xm:sqref>G5:Z65 AE5:AX65</xm:sqref>
        </x14:dataValidation>
        <x14:dataValidation type="list" allowBlank="1" showInputMessage="1" showErrorMessage="1" xr:uid="{13A3A9C3-F4F4-4C26-8F69-57C32F7ED1A1}">
          <x14:formula1>
            <xm:f>รายการ!$K$2:$K$37</xm:f>
          </x14:formula1>
          <xm:sqref>B1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8630-E408-408E-8A17-F396CFE438A0}">
  <sheetPr codeName="Sheet61">
    <tabColor rgb="FFCC66FF"/>
  </sheetPr>
  <dimension ref="A1:BC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7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IF(ตั้งค่าวิชาเรียน!$E14="","",ตั้งค่าวิชาเรียน!$E14 &amp; " : " &amp; ตั้งค่าวิชาเรียน!$F14)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>
        <v>3</v>
      </c>
      <c r="H5" s="9">
        <v>3</v>
      </c>
      <c r="I5" s="9">
        <v>3</v>
      </c>
      <c r="J5" s="9">
        <v>3</v>
      </c>
      <c r="K5" s="9">
        <v>3</v>
      </c>
      <c r="L5" s="9">
        <v>3</v>
      </c>
      <c r="M5" s="9">
        <v>3</v>
      </c>
      <c r="N5" s="9">
        <v>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24</v>
      </c>
      <c r="AB5" s="744"/>
      <c r="AC5" s="728"/>
      <c r="AD5" s="65" t="s">
        <v>129</v>
      </c>
      <c r="AE5" s="9">
        <v>3</v>
      </c>
      <c r="AF5" s="9">
        <v>3</v>
      </c>
      <c r="AG5" s="9">
        <v>3</v>
      </c>
      <c r="AH5" s="9">
        <v>3</v>
      </c>
      <c r="AI5" s="9">
        <v>3</v>
      </c>
      <c r="AJ5" s="9">
        <v>3</v>
      </c>
      <c r="AK5" s="9">
        <v>3</v>
      </c>
      <c r="AL5" s="9">
        <v>3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24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5 H15:Z65 O6:Z14" name="ช่วง1"/>
    <protectedRange sqref="B1" name="ช่วง4"/>
    <protectedRange sqref="H6:H14 N6:N14 J6:J14 L6:L14" name="ช่วง1_1"/>
    <protectedRange sqref="B7" name="ช่วง1_1_1_1_1"/>
    <protectedRange sqref="B5:B6" name="ช่วง1_1_1_1_1_1"/>
  </protectedRanges>
  <mergeCells count="60"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  <mergeCell ref="AE2:AX2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W3:W4"/>
    <mergeCell ref="X3:X4"/>
    <mergeCell ref="Y3:Y4"/>
    <mergeCell ref="Z3:Z4"/>
    <mergeCell ref="AD3:AD4"/>
    <mergeCell ref="AT3:AT4"/>
    <mergeCell ref="AL3:AL4"/>
    <mergeCell ref="AM3:AM4"/>
    <mergeCell ref="AN3:AN4"/>
    <mergeCell ref="AO3:AO4"/>
    <mergeCell ref="AP3:AP4"/>
    <mergeCell ref="AQ3:AQ4"/>
    <mergeCell ref="A4:C4"/>
    <mergeCell ref="F6:F65"/>
    <mergeCell ref="AD6:AD65"/>
    <mergeCell ref="AR3:AR4"/>
    <mergeCell ref="AS3:AS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</mergeCells>
  <conditionalFormatting sqref="AC6:AC65">
    <cfRule type="cellIs" dxfId="858" priority="29" operator="equal">
      <formula>0</formula>
    </cfRule>
  </conditionalFormatting>
  <conditionalFormatting sqref="G5:Z5">
    <cfRule type="cellIs" dxfId="857" priority="25" operator="equal">
      <formula>0</formula>
    </cfRule>
    <cfRule type="cellIs" dxfId="856" priority="26" operator="equal">
      <formula>1</formula>
    </cfRule>
    <cfRule type="cellIs" dxfId="855" priority="27" operator="equal">
      <formula>2</formula>
    </cfRule>
    <cfRule type="cellIs" dxfId="854" priority="28" operator="equal">
      <formula>3</formula>
    </cfRule>
  </conditionalFormatting>
  <conditionalFormatting sqref="G5:Z5">
    <cfRule type="containsBlanks" dxfId="853" priority="24">
      <formula>LEN(TRIM(G5))=0</formula>
    </cfRule>
  </conditionalFormatting>
  <conditionalFormatting sqref="G15:Z65 O6:Z14">
    <cfRule type="cellIs" dxfId="852" priority="20" operator="equal">
      <formula>0</formula>
    </cfRule>
    <cfRule type="cellIs" dxfId="851" priority="21" operator="equal">
      <formula>1</formula>
    </cfRule>
    <cfRule type="cellIs" dxfId="850" priority="22" operator="equal">
      <formula>2</formula>
    </cfRule>
    <cfRule type="cellIs" dxfId="849" priority="23" operator="equal">
      <formula>3</formula>
    </cfRule>
  </conditionalFormatting>
  <conditionalFormatting sqref="G15:Z65 O6:Z14">
    <cfRule type="containsBlanks" dxfId="848" priority="19">
      <formula>LEN(TRIM(G6))=0</formula>
    </cfRule>
  </conditionalFormatting>
  <conditionalFormatting sqref="BA6:BA65">
    <cfRule type="cellIs" dxfId="847" priority="18" operator="equal">
      <formula>0</formula>
    </cfRule>
  </conditionalFormatting>
  <conditionalFormatting sqref="AE5:AX5">
    <cfRule type="cellIs" dxfId="846" priority="14" operator="equal">
      <formula>0</formula>
    </cfRule>
    <cfRule type="cellIs" dxfId="845" priority="15" operator="equal">
      <formula>1</formula>
    </cfRule>
    <cfRule type="cellIs" dxfId="844" priority="16" operator="equal">
      <formula>2</formula>
    </cfRule>
    <cfRule type="cellIs" dxfId="843" priority="17" operator="equal">
      <formula>3</formula>
    </cfRule>
  </conditionalFormatting>
  <conditionalFormatting sqref="AE5:AX5">
    <cfRule type="containsBlanks" dxfId="842" priority="13">
      <formula>LEN(TRIM(AE5))=0</formula>
    </cfRule>
  </conditionalFormatting>
  <conditionalFormatting sqref="AE6:AX65">
    <cfRule type="cellIs" dxfId="841" priority="9" operator="equal">
      <formula>0</formula>
    </cfRule>
    <cfRule type="cellIs" dxfId="840" priority="10" operator="equal">
      <formula>1</formula>
    </cfRule>
    <cfRule type="cellIs" dxfId="839" priority="11" operator="equal">
      <formula>2</formula>
    </cfRule>
    <cfRule type="cellIs" dxfId="838" priority="12" operator="equal">
      <formula>3</formula>
    </cfRule>
  </conditionalFormatting>
  <conditionalFormatting sqref="AE6:AX65">
    <cfRule type="containsBlanks" dxfId="837" priority="8">
      <formula>LEN(TRIM(AE6))=0</formula>
    </cfRule>
  </conditionalFormatting>
  <conditionalFormatting sqref="BC6:BC65">
    <cfRule type="cellIs" dxfId="836" priority="6" operator="equal">
      <formula>"ย้ายออก"</formula>
    </cfRule>
    <cfRule type="cellIs" dxfId="835" priority="7" operator="equal">
      <formula>0</formula>
    </cfRule>
  </conditionalFormatting>
  <conditionalFormatting sqref="G6:N14">
    <cfRule type="cellIs" dxfId="834" priority="2" operator="equal">
      <formula>0</formula>
    </cfRule>
    <cfRule type="cellIs" dxfId="833" priority="3" operator="equal">
      <formula>1</formula>
    </cfRule>
    <cfRule type="cellIs" dxfId="832" priority="4" operator="equal">
      <formula>2</formula>
    </cfRule>
    <cfRule type="cellIs" dxfId="831" priority="5" operator="equal">
      <formula>3</formula>
    </cfRule>
  </conditionalFormatting>
  <conditionalFormatting sqref="G6:N14">
    <cfRule type="containsBlanks" dxfId="830" priority="1">
      <formula>LEN(TRIM(G6))=0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F5ED8E-51A5-4D88-A78D-4F6B0238D6B0}">
          <x14:formula1>
            <xm:f>รายการ!$I$2:$I$5</xm:f>
          </x14:formula1>
          <xm:sqref>AE5:AX65 G5:Z65</xm:sqref>
        </x14:dataValidation>
        <x14:dataValidation type="list" allowBlank="1" showInputMessage="1" showErrorMessage="1" xr:uid="{EFDBD1DF-45D6-40FB-A70B-3D3B0A70DE50}">
          <x14:formula1>
            <xm:f>รายการ!$K$2:$K$37</xm:f>
          </x14:formula1>
          <xm:sqref>B1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1B75-19B8-40DD-8948-1ECDBFBA665D}">
  <sheetPr codeName="Sheet62">
    <tabColor rgb="FFCC66FF"/>
  </sheetPr>
  <dimension ref="A1:BC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7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IF(ตั้งค่าวิชาเรียน!$E15="","",ตั้งค่าวิชาเรียน!$E15 &amp; " : " &amp; ตั้งค่าวิชาเรียน!$F15)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>
        <v>3</v>
      </c>
      <c r="H5" s="9">
        <v>3</v>
      </c>
      <c r="I5" s="9">
        <v>3</v>
      </c>
      <c r="J5" s="9">
        <v>3</v>
      </c>
      <c r="K5" s="9">
        <v>3</v>
      </c>
      <c r="L5" s="9">
        <v>3</v>
      </c>
      <c r="M5" s="9">
        <v>3</v>
      </c>
      <c r="N5" s="9">
        <v>3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24</v>
      </c>
      <c r="AB5" s="744"/>
      <c r="AC5" s="728"/>
      <c r="AD5" s="65" t="s">
        <v>129</v>
      </c>
      <c r="AE5" s="9">
        <v>3</v>
      </c>
      <c r="AF5" s="9">
        <v>3</v>
      </c>
      <c r="AG5" s="9">
        <v>3</v>
      </c>
      <c r="AH5" s="9">
        <v>3</v>
      </c>
      <c r="AI5" s="9">
        <v>3</v>
      </c>
      <c r="AJ5" s="9">
        <v>3</v>
      </c>
      <c r="AK5" s="9">
        <v>3</v>
      </c>
      <c r="AL5" s="9">
        <v>3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24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5 H15:Z65 O6:Z14" name="ช่วง1"/>
    <protectedRange sqref="B1" name="ช่วง4"/>
    <protectedRange sqref="H6:H14 N6:N14 J6:J14 L6:L14" name="ช่วง1_1"/>
    <protectedRange sqref="AF6:AF14 AL6:AL14 AH6:AH14 AJ6:AJ14" name="ช่วง1_1_1"/>
    <protectedRange sqref="B7" name="ช่วง1_1_1_1_1"/>
    <protectedRange sqref="B5:B6" name="ช่วง1_1_1_1_1_1"/>
  </protectedRanges>
  <mergeCells count="60"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  <mergeCell ref="AE2:AX2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W3:W4"/>
    <mergeCell ref="X3:X4"/>
    <mergeCell ref="Y3:Y4"/>
    <mergeCell ref="Z3:Z4"/>
    <mergeCell ref="AD3:AD4"/>
    <mergeCell ref="AT3:AT4"/>
    <mergeCell ref="AL3:AL4"/>
    <mergeCell ref="AM3:AM4"/>
    <mergeCell ref="AN3:AN4"/>
    <mergeCell ref="AO3:AO4"/>
    <mergeCell ref="AP3:AP4"/>
    <mergeCell ref="AQ3:AQ4"/>
    <mergeCell ref="A4:C4"/>
    <mergeCell ref="F6:F65"/>
    <mergeCell ref="AD6:AD65"/>
    <mergeCell ref="AR3:AR4"/>
    <mergeCell ref="AS3:AS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</mergeCells>
  <conditionalFormatting sqref="AC6:AC65">
    <cfRule type="cellIs" dxfId="829" priority="34" operator="equal">
      <formula>0</formula>
    </cfRule>
  </conditionalFormatting>
  <conditionalFormatting sqref="G5:Z5">
    <cfRule type="cellIs" dxfId="828" priority="30" operator="equal">
      <formula>0</formula>
    </cfRule>
    <cfRule type="cellIs" dxfId="827" priority="31" operator="equal">
      <formula>1</formula>
    </cfRule>
    <cfRule type="cellIs" dxfId="826" priority="32" operator="equal">
      <formula>2</formula>
    </cfRule>
    <cfRule type="cellIs" dxfId="825" priority="33" operator="equal">
      <formula>3</formula>
    </cfRule>
  </conditionalFormatting>
  <conditionalFormatting sqref="G5:Z5">
    <cfRule type="containsBlanks" dxfId="824" priority="29">
      <formula>LEN(TRIM(G5))=0</formula>
    </cfRule>
  </conditionalFormatting>
  <conditionalFormatting sqref="G15:Z65 O6:Z14">
    <cfRule type="cellIs" dxfId="823" priority="25" operator="equal">
      <formula>0</formula>
    </cfRule>
    <cfRule type="cellIs" dxfId="822" priority="26" operator="equal">
      <formula>1</formula>
    </cfRule>
    <cfRule type="cellIs" dxfId="821" priority="27" operator="equal">
      <formula>2</formula>
    </cfRule>
    <cfRule type="cellIs" dxfId="820" priority="28" operator="equal">
      <formula>3</formula>
    </cfRule>
  </conditionalFormatting>
  <conditionalFormatting sqref="G15:Z65 O6:Z14">
    <cfRule type="containsBlanks" dxfId="819" priority="24">
      <formula>LEN(TRIM(G6))=0</formula>
    </cfRule>
  </conditionalFormatting>
  <conditionalFormatting sqref="BA6:BA65">
    <cfRule type="cellIs" dxfId="818" priority="23" operator="equal">
      <formula>0</formula>
    </cfRule>
  </conditionalFormatting>
  <conditionalFormatting sqref="AE5:AX5">
    <cfRule type="cellIs" dxfId="817" priority="19" operator="equal">
      <formula>0</formula>
    </cfRule>
    <cfRule type="cellIs" dxfId="816" priority="20" operator="equal">
      <formula>1</formula>
    </cfRule>
    <cfRule type="cellIs" dxfId="815" priority="21" operator="equal">
      <formula>2</formula>
    </cfRule>
    <cfRule type="cellIs" dxfId="814" priority="22" operator="equal">
      <formula>3</formula>
    </cfRule>
  </conditionalFormatting>
  <conditionalFormatting sqref="AE5:AX5">
    <cfRule type="containsBlanks" dxfId="813" priority="18">
      <formula>LEN(TRIM(AE5))=0</formula>
    </cfRule>
  </conditionalFormatting>
  <conditionalFormatting sqref="AE15:AX65 AM6:AX14">
    <cfRule type="cellIs" dxfId="812" priority="14" operator="equal">
      <formula>0</formula>
    </cfRule>
    <cfRule type="cellIs" dxfId="811" priority="15" operator="equal">
      <formula>1</formula>
    </cfRule>
    <cfRule type="cellIs" dxfId="810" priority="16" operator="equal">
      <formula>2</formula>
    </cfRule>
    <cfRule type="cellIs" dxfId="809" priority="17" operator="equal">
      <formula>3</formula>
    </cfRule>
  </conditionalFormatting>
  <conditionalFormatting sqref="AE15:AX65 AM6:AX14">
    <cfRule type="containsBlanks" dxfId="808" priority="13">
      <formula>LEN(TRIM(AE6))=0</formula>
    </cfRule>
  </conditionalFormatting>
  <conditionalFormatting sqref="BC6:BC65">
    <cfRule type="cellIs" dxfId="807" priority="11" operator="equal">
      <formula>"ย้ายออก"</formula>
    </cfRule>
    <cfRule type="cellIs" dxfId="806" priority="12" operator="equal">
      <formula>0</formula>
    </cfRule>
  </conditionalFormatting>
  <conditionalFormatting sqref="G6:N14">
    <cfRule type="cellIs" dxfId="805" priority="7" operator="equal">
      <formula>0</formula>
    </cfRule>
    <cfRule type="cellIs" dxfId="804" priority="8" operator="equal">
      <formula>1</formula>
    </cfRule>
    <cfRule type="cellIs" dxfId="803" priority="9" operator="equal">
      <formula>2</formula>
    </cfRule>
    <cfRule type="cellIs" dxfId="802" priority="10" operator="equal">
      <formula>3</formula>
    </cfRule>
  </conditionalFormatting>
  <conditionalFormatting sqref="G6:N14">
    <cfRule type="containsBlanks" dxfId="801" priority="6">
      <formula>LEN(TRIM(G6))=0</formula>
    </cfRule>
  </conditionalFormatting>
  <conditionalFormatting sqref="AE6:AL14">
    <cfRule type="cellIs" dxfId="800" priority="2" operator="equal">
      <formula>0</formula>
    </cfRule>
    <cfRule type="cellIs" dxfId="799" priority="3" operator="equal">
      <formula>1</formula>
    </cfRule>
    <cfRule type="cellIs" dxfId="798" priority="4" operator="equal">
      <formula>2</formula>
    </cfRule>
    <cfRule type="cellIs" dxfId="797" priority="5" operator="equal">
      <formula>3</formula>
    </cfRule>
  </conditionalFormatting>
  <conditionalFormatting sqref="AE6:AL14">
    <cfRule type="containsBlanks" dxfId="796" priority="1">
      <formula>LEN(TRIM(AE6))=0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210115E-563E-4A1B-9B29-66053CED94D6}">
          <x14:formula1>
            <xm:f>รายการ!$I$2:$I$5</xm:f>
          </x14:formula1>
          <xm:sqref>G5:Z65 AE5:AX65</xm:sqref>
        </x14:dataValidation>
        <x14:dataValidation type="list" allowBlank="1" showInputMessage="1" showErrorMessage="1" xr:uid="{0DC028F1-7CCE-445C-A455-CB1E53A2B2D6}">
          <x14:formula1>
            <xm:f>รายการ!$K$2:$K$37</xm:f>
          </x14:formula1>
          <xm:sqref>B1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C4A65-F3BF-4721-9740-CF27F9FE44DE}">
  <sheetPr codeName="Sheet63">
    <tabColor rgb="FFCC66FF"/>
  </sheetPr>
  <dimension ref="A1:BC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7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IF(ตั้งค่าวิชาเรียน!$E16="","",ตั้งค่าวิชาเรียน!$E16 &amp; " : " &amp; ตั้งค่าวิชาเรียน!$F16)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0</v>
      </c>
      <c r="AB5" s="744"/>
      <c r="AC5" s="728"/>
      <c r="AD5" s="65" t="s">
        <v>129</v>
      </c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0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65" name="ช่วง1"/>
    <protectedRange sqref="B1" name="ช่วง4"/>
    <protectedRange sqref="B7" name="ช่วง1_1_1_1_1"/>
    <protectedRange sqref="B5:B6" name="ช่วง1_1_1_1_1_1"/>
  </protectedRanges>
  <mergeCells count="60"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  <mergeCell ref="AE2:AX2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W3:W4"/>
    <mergeCell ref="X3:X4"/>
    <mergeCell ref="Y3:Y4"/>
    <mergeCell ref="Z3:Z4"/>
    <mergeCell ref="AD3:AD4"/>
    <mergeCell ref="AT3:AT4"/>
    <mergeCell ref="AL3:AL4"/>
    <mergeCell ref="AM3:AM4"/>
    <mergeCell ref="AN3:AN4"/>
    <mergeCell ref="AO3:AO4"/>
    <mergeCell ref="AP3:AP4"/>
    <mergeCell ref="AQ3:AQ4"/>
    <mergeCell ref="A4:C4"/>
    <mergeCell ref="F6:F65"/>
    <mergeCell ref="AD6:AD65"/>
    <mergeCell ref="AR3:AR4"/>
    <mergeCell ref="AS3:AS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</mergeCells>
  <conditionalFormatting sqref="AC6:AC65">
    <cfRule type="cellIs" dxfId="795" priority="24" operator="equal">
      <formula>0</formula>
    </cfRule>
  </conditionalFormatting>
  <conditionalFormatting sqref="G5:Z5">
    <cfRule type="cellIs" dxfId="794" priority="20" operator="equal">
      <formula>0</formula>
    </cfRule>
    <cfRule type="cellIs" dxfId="793" priority="21" operator="equal">
      <formula>1</formula>
    </cfRule>
    <cfRule type="cellIs" dxfId="792" priority="22" operator="equal">
      <formula>2</formula>
    </cfRule>
    <cfRule type="cellIs" dxfId="791" priority="23" operator="equal">
      <formula>3</formula>
    </cfRule>
  </conditionalFormatting>
  <conditionalFormatting sqref="G5:Z5">
    <cfRule type="containsBlanks" dxfId="790" priority="19">
      <formula>LEN(TRIM(G5))=0</formula>
    </cfRule>
  </conditionalFormatting>
  <conditionalFormatting sqref="G6:Z65">
    <cfRule type="cellIs" dxfId="789" priority="15" operator="equal">
      <formula>0</formula>
    </cfRule>
    <cfRule type="cellIs" dxfId="788" priority="16" operator="equal">
      <formula>1</formula>
    </cfRule>
    <cfRule type="cellIs" dxfId="787" priority="17" operator="equal">
      <formula>2</formula>
    </cfRule>
    <cfRule type="cellIs" dxfId="786" priority="18" operator="equal">
      <formula>3</formula>
    </cfRule>
  </conditionalFormatting>
  <conditionalFormatting sqref="G6:Z65">
    <cfRule type="containsBlanks" dxfId="785" priority="14">
      <formula>LEN(TRIM(G6))=0</formula>
    </cfRule>
  </conditionalFormatting>
  <conditionalFormatting sqref="BA6:BA65">
    <cfRule type="cellIs" dxfId="784" priority="13" operator="equal">
      <formula>0</formula>
    </cfRule>
  </conditionalFormatting>
  <conditionalFormatting sqref="AE5:AX5">
    <cfRule type="cellIs" dxfId="783" priority="9" operator="equal">
      <formula>0</formula>
    </cfRule>
    <cfRule type="cellIs" dxfId="782" priority="10" operator="equal">
      <formula>1</formula>
    </cfRule>
    <cfRule type="cellIs" dxfId="781" priority="11" operator="equal">
      <formula>2</formula>
    </cfRule>
    <cfRule type="cellIs" dxfId="780" priority="12" operator="equal">
      <formula>3</formula>
    </cfRule>
  </conditionalFormatting>
  <conditionalFormatting sqref="AE5:AX5">
    <cfRule type="containsBlanks" dxfId="779" priority="8">
      <formula>LEN(TRIM(AE5))=0</formula>
    </cfRule>
  </conditionalFormatting>
  <conditionalFormatting sqref="AE6:AX65">
    <cfRule type="cellIs" dxfId="778" priority="4" operator="equal">
      <formula>0</formula>
    </cfRule>
    <cfRule type="cellIs" dxfId="777" priority="5" operator="equal">
      <formula>1</formula>
    </cfRule>
    <cfRule type="cellIs" dxfId="776" priority="6" operator="equal">
      <formula>2</formula>
    </cfRule>
    <cfRule type="cellIs" dxfId="775" priority="7" operator="equal">
      <formula>3</formula>
    </cfRule>
  </conditionalFormatting>
  <conditionalFormatting sqref="AE6:AX65">
    <cfRule type="containsBlanks" dxfId="774" priority="3">
      <formula>LEN(TRIM(AE6))=0</formula>
    </cfRule>
  </conditionalFormatting>
  <conditionalFormatting sqref="BC6:BC65">
    <cfRule type="cellIs" dxfId="773" priority="1" operator="equal">
      <formula>"ย้ายออก"</formula>
    </cfRule>
    <cfRule type="cellIs" dxfId="772" priority="2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45A86D-FDC4-46F6-9FEA-A1A819219E36}">
          <x14:formula1>
            <xm:f>รายการ!$I$2:$I$5</xm:f>
          </x14:formula1>
          <xm:sqref>G5:Z65 AE5:AX65</xm:sqref>
        </x14:dataValidation>
        <x14:dataValidation type="list" allowBlank="1" showInputMessage="1" showErrorMessage="1" xr:uid="{BFC8045B-63ED-400B-9389-7CF1C5904936}">
          <x14:formula1>
            <xm:f>รายการ!$K$2:$K$37</xm:f>
          </x14:formula1>
          <xm:sqref>B1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6444-556F-4E16-B02F-3CF6A2F9BD6A}">
  <sheetPr codeName="Sheet64">
    <tabColor rgb="FFCC66FF"/>
  </sheetPr>
  <dimension ref="A1:BC65"/>
  <sheetViews>
    <sheetView zoomScaleNormal="100" workbookViewId="0">
      <pane xSplit="5" ySplit="5" topLeftCell="AC6" activePane="bottomRight" state="frozen"/>
      <selection pane="topRight" activeCell="D1" sqref="D1"/>
      <selection pane="bottomLeft" activeCell="A6" sqref="A6"/>
      <selection pane="bottomRight" activeCell="A4" sqref="A4:C7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IF(ตั้งค่าวิชาเรียน!$E17="","",ตั้งค่าวิชาเรียน!$E17 &amp; " : " &amp; ตั้งค่าวิชาเรียน!$F17)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0</v>
      </c>
      <c r="AB5" s="744"/>
      <c r="AC5" s="728"/>
      <c r="AD5" s="65" t="s">
        <v>129</v>
      </c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0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65" name="ช่วง1"/>
    <protectedRange sqref="B1" name="ช่วง4"/>
    <protectedRange sqref="B7" name="ช่วง1_1_1_1_1"/>
    <protectedRange sqref="B5:B6" name="ช่วง1_1_1_1_1_1"/>
  </protectedRanges>
  <mergeCells count="60"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  <mergeCell ref="AE2:AX2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W3:W4"/>
    <mergeCell ref="X3:X4"/>
    <mergeCell ref="Y3:Y4"/>
    <mergeCell ref="Z3:Z4"/>
    <mergeCell ref="AD3:AD4"/>
    <mergeCell ref="AT3:AT4"/>
    <mergeCell ref="AL3:AL4"/>
    <mergeCell ref="AM3:AM4"/>
    <mergeCell ref="AN3:AN4"/>
    <mergeCell ref="AO3:AO4"/>
    <mergeCell ref="AP3:AP4"/>
    <mergeCell ref="AQ3:AQ4"/>
    <mergeCell ref="A4:C4"/>
    <mergeCell ref="F6:F65"/>
    <mergeCell ref="AD6:AD65"/>
    <mergeCell ref="AR3:AR4"/>
    <mergeCell ref="AS3:AS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</mergeCells>
  <conditionalFormatting sqref="AC6:AC65">
    <cfRule type="cellIs" dxfId="771" priority="24" operator="equal">
      <formula>0</formula>
    </cfRule>
  </conditionalFormatting>
  <conditionalFormatting sqref="G5:Z5">
    <cfRule type="cellIs" dxfId="770" priority="20" operator="equal">
      <formula>0</formula>
    </cfRule>
    <cfRule type="cellIs" dxfId="769" priority="21" operator="equal">
      <formula>1</formula>
    </cfRule>
    <cfRule type="cellIs" dxfId="768" priority="22" operator="equal">
      <formula>2</formula>
    </cfRule>
    <cfRule type="cellIs" dxfId="767" priority="23" operator="equal">
      <formula>3</formula>
    </cfRule>
  </conditionalFormatting>
  <conditionalFormatting sqref="G5:Z5">
    <cfRule type="containsBlanks" dxfId="766" priority="19">
      <formula>LEN(TRIM(G5))=0</formula>
    </cfRule>
  </conditionalFormatting>
  <conditionalFormatting sqref="G6:Z65">
    <cfRule type="cellIs" dxfId="765" priority="15" operator="equal">
      <formula>0</formula>
    </cfRule>
    <cfRule type="cellIs" dxfId="764" priority="16" operator="equal">
      <formula>1</formula>
    </cfRule>
    <cfRule type="cellIs" dxfId="763" priority="17" operator="equal">
      <formula>2</formula>
    </cfRule>
    <cfRule type="cellIs" dxfId="762" priority="18" operator="equal">
      <formula>3</formula>
    </cfRule>
  </conditionalFormatting>
  <conditionalFormatting sqref="G6:Z65">
    <cfRule type="containsBlanks" dxfId="761" priority="14">
      <formula>LEN(TRIM(G6))=0</formula>
    </cfRule>
  </conditionalFormatting>
  <conditionalFormatting sqref="BA6:BA65">
    <cfRule type="cellIs" dxfId="760" priority="13" operator="equal">
      <formula>0</formula>
    </cfRule>
  </conditionalFormatting>
  <conditionalFormatting sqref="AE5:AX5">
    <cfRule type="cellIs" dxfId="759" priority="9" operator="equal">
      <formula>0</formula>
    </cfRule>
    <cfRule type="cellIs" dxfId="758" priority="10" operator="equal">
      <formula>1</formula>
    </cfRule>
    <cfRule type="cellIs" dxfId="757" priority="11" operator="equal">
      <formula>2</formula>
    </cfRule>
    <cfRule type="cellIs" dxfId="756" priority="12" operator="equal">
      <formula>3</formula>
    </cfRule>
  </conditionalFormatting>
  <conditionalFormatting sqref="AE5:AX5">
    <cfRule type="containsBlanks" dxfId="755" priority="8">
      <formula>LEN(TRIM(AE5))=0</formula>
    </cfRule>
  </conditionalFormatting>
  <conditionalFormatting sqref="AE6:AX65">
    <cfRule type="cellIs" dxfId="754" priority="4" operator="equal">
      <formula>0</formula>
    </cfRule>
    <cfRule type="cellIs" dxfId="753" priority="5" operator="equal">
      <formula>1</formula>
    </cfRule>
    <cfRule type="cellIs" dxfId="752" priority="6" operator="equal">
      <formula>2</formula>
    </cfRule>
    <cfRule type="cellIs" dxfId="751" priority="7" operator="equal">
      <formula>3</formula>
    </cfRule>
  </conditionalFormatting>
  <conditionalFormatting sqref="AE6:AX65">
    <cfRule type="containsBlanks" dxfId="750" priority="3">
      <formula>LEN(TRIM(AE6))=0</formula>
    </cfRule>
  </conditionalFormatting>
  <conditionalFormatting sqref="BC6:BC65">
    <cfRule type="cellIs" dxfId="749" priority="1" operator="equal">
      <formula>"ย้ายออก"</formula>
    </cfRule>
    <cfRule type="cellIs" dxfId="748" priority="2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C6B30A6-EB96-421A-8641-B1BB766DEEAF}">
          <x14:formula1>
            <xm:f>รายการ!$I$2:$I$5</xm:f>
          </x14:formula1>
          <xm:sqref>G5:Z65 AE5:AX65</xm:sqref>
        </x14:dataValidation>
        <x14:dataValidation type="list" allowBlank="1" showInputMessage="1" showErrorMessage="1" xr:uid="{63FC563B-3A14-4208-B862-02A04B62EC3A}">
          <x14:formula1>
            <xm:f>รายการ!$K$2:$K$37</xm:f>
          </x14:formula1>
          <xm:sqref>B1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CF82D-6963-4BC4-8F46-C2DC0CA94550}">
  <sheetPr codeName="Sheet65">
    <tabColor rgb="FFCC66FF"/>
  </sheetPr>
  <dimension ref="A1:BC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7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IF(ตั้งค่าวิชาเรียน!$E18="","",ตั้งค่าวิชาเรียน!$E18 &amp; " : " &amp; ตั้งค่าวิชาเรียน!$F18)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0</v>
      </c>
      <c r="AB5" s="744"/>
      <c r="AC5" s="728"/>
      <c r="AD5" s="65" t="s">
        <v>129</v>
      </c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0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65" name="ช่วง1"/>
    <protectedRange sqref="B1" name="ช่วง4"/>
    <protectedRange sqref="B7" name="ช่วง1_1_1_1_1"/>
    <protectedRange sqref="B5:B6" name="ช่วง1_1_1_1_1_1"/>
  </protectedRanges>
  <mergeCells count="60"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  <mergeCell ref="AE2:AX2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W3:W4"/>
    <mergeCell ref="X3:X4"/>
    <mergeCell ref="Y3:Y4"/>
    <mergeCell ref="Z3:Z4"/>
    <mergeCell ref="AD3:AD4"/>
    <mergeCell ref="AT3:AT4"/>
    <mergeCell ref="AL3:AL4"/>
    <mergeCell ref="AM3:AM4"/>
    <mergeCell ref="AN3:AN4"/>
    <mergeCell ref="AO3:AO4"/>
    <mergeCell ref="AP3:AP4"/>
    <mergeCell ref="AQ3:AQ4"/>
    <mergeCell ref="A4:C4"/>
    <mergeCell ref="F6:F65"/>
    <mergeCell ref="AD6:AD65"/>
    <mergeCell ref="AR3:AR4"/>
    <mergeCell ref="AS3:AS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</mergeCells>
  <conditionalFormatting sqref="AC6:AC65">
    <cfRule type="cellIs" dxfId="747" priority="24" operator="equal">
      <formula>0</formula>
    </cfRule>
  </conditionalFormatting>
  <conditionalFormatting sqref="G5:Z5">
    <cfRule type="cellIs" dxfId="746" priority="20" operator="equal">
      <formula>0</formula>
    </cfRule>
    <cfRule type="cellIs" dxfId="745" priority="21" operator="equal">
      <formula>1</formula>
    </cfRule>
    <cfRule type="cellIs" dxfId="744" priority="22" operator="equal">
      <formula>2</formula>
    </cfRule>
    <cfRule type="cellIs" dxfId="743" priority="23" operator="equal">
      <formula>3</formula>
    </cfRule>
  </conditionalFormatting>
  <conditionalFormatting sqref="G5:Z5">
    <cfRule type="containsBlanks" dxfId="742" priority="19">
      <formula>LEN(TRIM(G5))=0</formula>
    </cfRule>
  </conditionalFormatting>
  <conditionalFormatting sqref="G6:Z65">
    <cfRule type="cellIs" dxfId="741" priority="15" operator="equal">
      <formula>0</formula>
    </cfRule>
    <cfRule type="cellIs" dxfId="740" priority="16" operator="equal">
      <formula>1</formula>
    </cfRule>
    <cfRule type="cellIs" dxfId="739" priority="17" operator="equal">
      <formula>2</formula>
    </cfRule>
    <cfRule type="cellIs" dxfId="738" priority="18" operator="equal">
      <formula>3</formula>
    </cfRule>
  </conditionalFormatting>
  <conditionalFormatting sqref="G6:Z65">
    <cfRule type="containsBlanks" dxfId="737" priority="14">
      <formula>LEN(TRIM(G6))=0</formula>
    </cfRule>
  </conditionalFormatting>
  <conditionalFormatting sqref="BA6:BA65">
    <cfRule type="cellIs" dxfId="736" priority="13" operator="equal">
      <formula>0</formula>
    </cfRule>
  </conditionalFormatting>
  <conditionalFormatting sqref="AE5:AX5">
    <cfRule type="cellIs" dxfId="735" priority="9" operator="equal">
      <formula>0</formula>
    </cfRule>
    <cfRule type="cellIs" dxfId="734" priority="10" operator="equal">
      <formula>1</formula>
    </cfRule>
    <cfRule type="cellIs" dxfId="733" priority="11" operator="equal">
      <formula>2</formula>
    </cfRule>
    <cfRule type="cellIs" dxfId="732" priority="12" operator="equal">
      <formula>3</formula>
    </cfRule>
  </conditionalFormatting>
  <conditionalFormatting sqref="AE5:AX5">
    <cfRule type="containsBlanks" dxfId="731" priority="8">
      <formula>LEN(TRIM(AE5))=0</formula>
    </cfRule>
  </conditionalFormatting>
  <conditionalFormatting sqref="AE6:AX65">
    <cfRule type="cellIs" dxfId="730" priority="4" operator="equal">
      <formula>0</formula>
    </cfRule>
    <cfRule type="cellIs" dxfId="729" priority="5" operator="equal">
      <formula>1</formula>
    </cfRule>
    <cfRule type="cellIs" dxfId="728" priority="6" operator="equal">
      <formula>2</formula>
    </cfRule>
    <cfRule type="cellIs" dxfId="727" priority="7" operator="equal">
      <formula>3</formula>
    </cfRule>
  </conditionalFormatting>
  <conditionalFormatting sqref="AE6:AX65">
    <cfRule type="containsBlanks" dxfId="726" priority="3">
      <formula>LEN(TRIM(AE6))=0</formula>
    </cfRule>
  </conditionalFormatting>
  <conditionalFormatting sqref="BC6:BC65">
    <cfRule type="cellIs" dxfId="725" priority="1" operator="equal">
      <formula>"ย้ายออก"</formula>
    </cfRule>
    <cfRule type="cellIs" dxfId="724" priority="2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80272D4-B175-491C-8CD8-BB63654A4507}">
          <x14:formula1>
            <xm:f>รายการ!$I$2:$I$5</xm:f>
          </x14:formula1>
          <xm:sqref>G5:Z65 AE5:AX65</xm:sqref>
        </x14:dataValidation>
        <x14:dataValidation type="list" allowBlank="1" showInputMessage="1" showErrorMessage="1" xr:uid="{47839CDF-FB55-4ACD-AC94-C1DF08FBBC0F}">
          <x14:formula1>
            <xm:f>รายการ!$K$2:$K$37</xm:f>
          </x14:formula1>
          <xm:sqref>B1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D05C9-E873-45F0-9684-6F6411F4556E}">
  <sheetPr codeName="Sheet66">
    <tabColor rgb="FFCC66FF"/>
  </sheetPr>
  <dimension ref="A1:BC65"/>
  <sheetViews>
    <sheetView zoomScaleNormal="100" workbookViewId="0">
      <pane xSplit="5" ySplit="5" topLeftCell="AA6" activePane="bottomRight" state="frozen"/>
      <selection pane="topRight" activeCell="D1" sqref="D1"/>
      <selection pane="bottomLeft" activeCell="A6" sqref="A6"/>
      <selection pane="bottomRight" activeCell="B9" sqref="B9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6" width="6.125" style="57" customWidth="1"/>
    <col min="7" max="29" width="5.625" style="57"/>
    <col min="30" max="30" width="6.125" style="57" customWidth="1"/>
    <col min="31" max="16384" width="5.625" style="57"/>
  </cols>
  <sheetData>
    <row r="1" spans="1:55" ht="23.25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45" t="s">
        <v>49</v>
      </c>
      <c r="F1" s="734" t="str">
        <f>"ผลการประเมินคุณลักษณะอันพึงประสงค์ วิชา " &amp; ตั้งค่าวิชาเรียน!$F5 &amp; " ภาคเรียนที่ 1  ปีการศึกษา "&amp;ตั้งค่า!$I$3</f>
        <v>ผลการประเมินคุณลักษณะอันพึงประสงค์ วิชา  ภาคเรียนที่ 1  ปีการศึกษา 2565</v>
      </c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6"/>
      <c r="AD1" s="749" t="str">
        <f>"ผลการประเมินคุณลักษณะอันพึงประสงค์ วิชา " &amp; ตั้งค่าวิชาเรียน!$F5 &amp; " ภาคเรียนที่ 2  ปีการศึกษา " &amp; ตั้งค่า!$I$3</f>
        <v>ผลการประเมินคุณลักษณะอันพึงประสงค์ วิชา  ภาคเรียนที่ 2  ปีการศึกษา 2565</v>
      </c>
      <c r="AE1" s="750"/>
      <c r="AF1" s="750"/>
      <c r="AG1" s="750"/>
      <c r="AH1" s="750"/>
      <c r="AI1" s="750"/>
      <c r="AJ1" s="750"/>
      <c r="AK1" s="750"/>
      <c r="AL1" s="750"/>
      <c r="AM1" s="750"/>
      <c r="AN1" s="750"/>
      <c r="AO1" s="750"/>
      <c r="AP1" s="750"/>
      <c r="AQ1" s="750"/>
      <c r="AR1" s="750"/>
      <c r="AS1" s="750"/>
      <c r="AT1" s="750"/>
      <c r="AU1" s="750"/>
      <c r="AV1" s="750"/>
      <c r="AW1" s="750"/>
      <c r="AX1" s="750"/>
      <c r="AY1" s="750"/>
      <c r="AZ1" s="750"/>
      <c r="BA1" s="751"/>
      <c r="BB1" s="752" t="s">
        <v>127</v>
      </c>
      <c r="BC1" s="754" t="s">
        <v>100</v>
      </c>
    </row>
    <row r="2" spans="1:55" ht="21.75" customHeight="1" x14ac:dyDescent="0.3">
      <c r="A2" s="176" t="s">
        <v>271</v>
      </c>
      <c r="B2" s="702" t="str">
        <f>IF(ตั้งค่าวิชาเรียน!$E19="","",ตั้งค่าวิชาเรียน!$E19 &amp; " : " &amp; ตั้งค่าวิชาเรียน!$F19)</f>
        <v/>
      </c>
      <c r="C2" s="703"/>
      <c r="D2" s="732"/>
      <c r="E2" s="746"/>
      <c r="F2" s="68"/>
      <c r="G2" s="756" t="s">
        <v>132</v>
      </c>
      <c r="H2" s="756"/>
      <c r="I2" s="756"/>
      <c r="J2" s="756"/>
      <c r="K2" s="756"/>
      <c r="L2" s="756"/>
      <c r="M2" s="756"/>
      <c r="N2" s="756"/>
      <c r="O2" s="756"/>
      <c r="P2" s="756"/>
      <c r="Q2" s="756"/>
      <c r="R2" s="756"/>
      <c r="S2" s="756"/>
      <c r="T2" s="756"/>
      <c r="U2" s="756"/>
      <c r="V2" s="756"/>
      <c r="W2" s="756"/>
      <c r="X2" s="756"/>
      <c r="Y2" s="756"/>
      <c r="Z2" s="756"/>
      <c r="AA2" s="727" t="s">
        <v>123</v>
      </c>
      <c r="AB2" s="744" t="s">
        <v>131</v>
      </c>
      <c r="AC2" s="728" t="s">
        <v>100</v>
      </c>
      <c r="AD2" s="68"/>
      <c r="AE2" s="748" t="s">
        <v>132</v>
      </c>
      <c r="AF2" s="748"/>
      <c r="AG2" s="748"/>
      <c r="AH2" s="748"/>
      <c r="AI2" s="748"/>
      <c r="AJ2" s="748"/>
      <c r="AK2" s="748"/>
      <c r="AL2" s="748"/>
      <c r="AM2" s="748"/>
      <c r="AN2" s="748"/>
      <c r="AO2" s="748"/>
      <c r="AP2" s="748"/>
      <c r="AQ2" s="748"/>
      <c r="AR2" s="748"/>
      <c r="AS2" s="748"/>
      <c r="AT2" s="748"/>
      <c r="AU2" s="748"/>
      <c r="AV2" s="748"/>
      <c r="AW2" s="748"/>
      <c r="AX2" s="748"/>
      <c r="AY2" s="727" t="s">
        <v>123</v>
      </c>
      <c r="AZ2" s="744" t="s">
        <v>131</v>
      </c>
      <c r="BA2" s="728" t="s">
        <v>100</v>
      </c>
      <c r="BB2" s="752"/>
      <c r="BC2" s="754"/>
    </row>
    <row r="3" spans="1:55" ht="27" customHeight="1" x14ac:dyDescent="0.2">
      <c r="A3" s="131"/>
      <c r="B3" s="131"/>
      <c r="C3" s="131"/>
      <c r="D3" s="732"/>
      <c r="E3" s="746"/>
      <c r="F3" s="742" t="s">
        <v>130</v>
      </c>
      <c r="G3" s="737">
        <v>1</v>
      </c>
      <c r="H3" s="737">
        <f>G3+1</f>
        <v>2</v>
      </c>
      <c r="I3" s="737">
        <f t="shared" ref="I3:Z3" si="0">H3+1</f>
        <v>3</v>
      </c>
      <c r="J3" s="737">
        <f t="shared" si="0"/>
        <v>4</v>
      </c>
      <c r="K3" s="737">
        <f t="shared" si="0"/>
        <v>5</v>
      </c>
      <c r="L3" s="737">
        <f t="shared" si="0"/>
        <v>6</v>
      </c>
      <c r="M3" s="737">
        <f t="shared" si="0"/>
        <v>7</v>
      </c>
      <c r="N3" s="737">
        <f t="shared" si="0"/>
        <v>8</v>
      </c>
      <c r="O3" s="737">
        <f t="shared" si="0"/>
        <v>9</v>
      </c>
      <c r="P3" s="737">
        <f t="shared" si="0"/>
        <v>10</v>
      </c>
      <c r="Q3" s="737">
        <f t="shared" si="0"/>
        <v>11</v>
      </c>
      <c r="R3" s="737">
        <f t="shared" si="0"/>
        <v>12</v>
      </c>
      <c r="S3" s="737">
        <f t="shared" si="0"/>
        <v>13</v>
      </c>
      <c r="T3" s="737">
        <f t="shared" si="0"/>
        <v>14</v>
      </c>
      <c r="U3" s="737">
        <f t="shared" si="0"/>
        <v>15</v>
      </c>
      <c r="V3" s="737">
        <f t="shared" si="0"/>
        <v>16</v>
      </c>
      <c r="W3" s="737">
        <f t="shared" si="0"/>
        <v>17</v>
      </c>
      <c r="X3" s="737">
        <f t="shared" si="0"/>
        <v>18</v>
      </c>
      <c r="Y3" s="737">
        <f t="shared" si="0"/>
        <v>19</v>
      </c>
      <c r="Z3" s="737">
        <f t="shared" si="0"/>
        <v>20</v>
      </c>
      <c r="AA3" s="727"/>
      <c r="AB3" s="744"/>
      <c r="AC3" s="728"/>
      <c r="AD3" s="742" t="s">
        <v>130</v>
      </c>
      <c r="AE3" s="729">
        <v>1</v>
      </c>
      <c r="AF3" s="729">
        <f>AE3+1</f>
        <v>2</v>
      </c>
      <c r="AG3" s="729">
        <f t="shared" ref="AG3:AX3" si="1">AF3+1</f>
        <v>3</v>
      </c>
      <c r="AH3" s="729">
        <f t="shared" si="1"/>
        <v>4</v>
      </c>
      <c r="AI3" s="729">
        <f t="shared" si="1"/>
        <v>5</v>
      </c>
      <c r="AJ3" s="729">
        <f t="shared" si="1"/>
        <v>6</v>
      </c>
      <c r="AK3" s="729">
        <f t="shared" si="1"/>
        <v>7</v>
      </c>
      <c r="AL3" s="729">
        <f t="shared" si="1"/>
        <v>8</v>
      </c>
      <c r="AM3" s="729">
        <f t="shared" si="1"/>
        <v>9</v>
      </c>
      <c r="AN3" s="729">
        <f t="shared" si="1"/>
        <v>10</v>
      </c>
      <c r="AO3" s="729">
        <f t="shared" si="1"/>
        <v>11</v>
      </c>
      <c r="AP3" s="729">
        <f t="shared" si="1"/>
        <v>12</v>
      </c>
      <c r="AQ3" s="729">
        <f t="shared" si="1"/>
        <v>13</v>
      </c>
      <c r="AR3" s="729">
        <f t="shared" si="1"/>
        <v>14</v>
      </c>
      <c r="AS3" s="729">
        <f t="shared" si="1"/>
        <v>15</v>
      </c>
      <c r="AT3" s="729">
        <f t="shared" si="1"/>
        <v>16</v>
      </c>
      <c r="AU3" s="729">
        <f t="shared" si="1"/>
        <v>17</v>
      </c>
      <c r="AV3" s="729">
        <f t="shared" si="1"/>
        <v>18</v>
      </c>
      <c r="AW3" s="729">
        <f t="shared" si="1"/>
        <v>19</v>
      </c>
      <c r="AX3" s="729">
        <f t="shared" si="1"/>
        <v>20</v>
      </c>
      <c r="AY3" s="727"/>
      <c r="AZ3" s="744"/>
      <c r="BA3" s="728"/>
      <c r="BB3" s="752"/>
      <c r="BC3" s="754"/>
    </row>
    <row r="4" spans="1:55" x14ac:dyDescent="0.3">
      <c r="A4" s="693"/>
      <c r="B4" s="693"/>
      <c r="C4" s="694"/>
      <c r="D4" s="732"/>
      <c r="E4" s="746"/>
      <c r="F4" s="743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  <c r="R4" s="738"/>
      <c r="S4" s="738"/>
      <c r="T4" s="738"/>
      <c r="U4" s="738"/>
      <c r="V4" s="738"/>
      <c r="W4" s="738"/>
      <c r="X4" s="738"/>
      <c r="Y4" s="738"/>
      <c r="Z4" s="738"/>
      <c r="AA4" s="727"/>
      <c r="AB4" s="744"/>
      <c r="AC4" s="728"/>
      <c r="AD4" s="743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30"/>
      <c r="AV4" s="730"/>
      <c r="AW4" s="730"/>
      <c r="AX4" s="730"/>
      <c r="AY4" s="727"/>
      <c r="AZ4" s="744"/>
      <c r="BA4" s="728"/>
      <c r="BB4" s="752"/>
      <c r="BC4" s="754"/>
    </row>
    <row r="5" spans="1:55" x14ac:dyDescent="0.3">
      <c r="A5" s="475"/>
      <c r="B5" s="476"/>
      <c r="C5" s="40"/>
      <c r="D5" s="733"/>
      <c r="E5" s="747"/>
      <c r="F5" s="65" t="s">
        <v>129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58">
        <f>SUM(G5:Z5)</f>
        <v>0</v>
      </c>
      <c r="AB5" s="744"/>
      <c r="AC5" s="728"/>
      <c r="AD5" s="65" t="s">
        <v>129</v>
      </c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58">
        <f>SUM(AE5:AX5)</f>
        <v>0</v>
      </c>
      <c r="AZ5" s="744"/>
      <c r="BA5" s="728"/>
      <c r="BB5" s="753"/>
      <c r="BC5" s="755"/>
    </row>
    <row r="6" spans="1:55" x14ac:dyDescent="0.3">
      <c r="A6" s="475"/>
      <c r="B6" s="476"/>
      <c r="C6" s="40"/>
      <c r="D6" s="62">
        <f>ข้อมูลนักเรียน!D3</f>
        <v>1</v>
      </c>
      <c r="E6" s="64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3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67" t="str">
        <f>IF($E6="","",IF(COUNTBLANK(G6:Z6)=20,"",SUM(G6:Z6)))</f>
        <v/>
      </c>
      <c r="AB6" s="66" t="str">
        <f t="shared" ref="AB6:AB65" si="2">IF($E6="","",IFERROR(AVERAGE(G6:Z6),""))</f>
        <v/>
      </c>
      <c r="AC6" s="59" t="str">
        <f>IF($E6="","",IF(AB6="","",IF(AB6&gt;=ตั้งค่าการประเมิน!$C$4,3,IF(AB6&gt;=ตั้งค่าการประเมิน!$C$5,2,IF(AB6&gt;=ตั้งค่าการประเมิน!$C$6,1,0)))))</f>
        <v/>
      </c>
      <c r="AD6" s="73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67" t="str">
        <f>IF($E6="","",IF(COUNTBLANK(AE6:AX6)=20,"",SUM(AE6:AX6)))</f>
        <v/>
      </c>
      <c r="AZ6" s="66" t="str">
        <f>IF($E6="","",IFERROR(AVERAGE(AE6:AX6),""))</f>
        <v/>
      </c>
      <c r="BA6" s="59" t="str">
        <f>IF($E6="","",IF(AZ6="","",IF(AZ6&gt;=ตั้งค่าการประเมิน!$C$4,3,IF(AZ6&gt;=ตั้งค่าการประเมิน!$C$5,2,IF(AZ6&gt;=ตั้งค่าการประเมิน!$C$6,1,0)))))</f>
        <v/>
      </c>
      <c r="BB6" s="66" t="str">
        <f>IF($E6="","",IF(ข้อมูลนักเรียน!K3="ย้ายออก","-",IF(BA6="","",IFERROR(AVERAGE(AB6,AZ6),""))))</f>
        <v/>
      </c>
      <c r="BC6" s="85" t="str">
        <f>IF($E6="","",IF(BB6="","",IF(ข้อมูลนักเรียน!K3="ย้ายออก","ย้ายออก",IF(BB6&gt;=ตั้งค่าการประเมิน!$C$4,3,IF(BB6&gt;=ตั้งค่าการประเมิน!$C$5,2,IF(BB6&gt;=ตั้งค่าการประเมิน!$C$6,1,0))))))</f>
        <v/>
      </c>
    </row>
    <row r="7" spans="1:55" x14ac:dyDescent="0.3">
      <c r="A7" s="475"/>
      <c r="B7" s="476"/>
      <c r="C7" s="40"/>
      <c r="D7" s="62">
        <f>ข้อมูลนักเรียน!D4</f>
        <v>2</v>
      </c>
      <c r="E7" s="64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4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67" t="str">
        <f t="shared" ref="AA7:AA65" si="3">IF($E7="","",IF(COUNTBLANK(G7:Z7)=20,"",SUM(G7:Z7)))</f>
        <v/>
      </c>
      <c r="AB7" s="66" t="str">
        <f t="shared" si="2"/>
        <v/>
      </c>
      <c r="AC7" s="59" t="str">
        <f>IF($E7="","",IF(AB7="","",IF(AB7&gt;=ตั้งค่าการประเมิน!$C$4,3,IF(AB7&gt;=ตั้งค่าการประเมิน!$C$5,2,IF(AB7&gt;=ตั้งค่าการประเมิน!$C$6,1,0)))))</f>
        <v/>
      </c>
      <c r="AD7" s="740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67" t="str">
        <f t="shared" ref="AY7:AY65" si="4">IF($E7="","",IF(COUNTBLANK(AE7:AX7)=20,"",SUM(AE7:AX7)))</f>
        <v/>
      </c>
      <c r="AZ7" s="66" t="str">
        <f t="shared" ref="AZ7:AZ65" si="5">IF($E7="","",IFERROR(AVERAGE(AE7:AX7),""))</f>
        <v/>
      </c>
      <c r="BA7" s="59" t="str">
        <f>IF($E7="","",IF(AZ7="","",IF(AZ7&gt;=ตั้งค่าการประเมิน!$C$4,3,IF(AZ7&gt;=ตั้งค่าการประเมิน!$C$5,2,IF(AZ7&gt;=ตั้งค่าการประเมิน!$C$6,1,0)))))</f>
        <v/>
      </c>
      <c r="BB7" s="66" t="str">
        <f>IF($E7="","",IF(ข้อมูลนักเรียน!K4="ย้ายออก","-",IF(BA7="","",IFERROR(AVERAGE(AB7,AZ7),""))))</f>
        <v/>
      </c>
      <c r="BC7" s="85" t="str">
        <f>IF($E7="","",IF(BB7="","",IF(ข้อมูลนักเรียน!K4="ย้ายออก","ย้ายออก",IF(BB7&gt;=ตั้งค่าการประเมิน!$C$4,3,IF(BB7&gt;=ตั้งค่าการประเมิน!$C$5,2,IF(BB7&gt;=ตั้งค่าการประเมิน!$C$6,1,0))))))</f>
        <v/>
      </c>
    </row>
    <row r="8" spans="1:55" x14ac:dyDescent="0.3">
      <c r="A8" s="111"/>
      <c r="B8" s="111"/>
      <c r="C8" s="111"/>
      <c r="D8" s="62">
        <f>ข้อมูลนักเรียน!D5</f>
        <v>3</v>
      </c>
      <c r="E8" s="64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4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67" t="str">
        <f t="shared" si="3"/>
        <v/>
      </c>
      <c r="AB8" s="66" t="str">
        <f t="shared" si="2"/>
        <v/>
      </c>
      <c r="AC8" s="59" t="str">
        <f>IF($E8="","",IF(AB8="","",IF(AB8&gt;=ตั้งค่าการประเมิน!$C$4,3,IF(AB8&gt;=ตั้งค่าการประเมิน!$C$5,2,IF(AB8&gt;=ตั้งค่าการประเมิน!$C$6,1,0)))))</f>
        <v/>
      </c>
      <c r="AD8" s="740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67" t="str">
        <f t="shared" si="4"/>
        <v/>
      </c>
      <c r="AZ8" s="66" t="str">
        <f t="shared" si="5"/>
        <v/>
      </c>
      <c r="BA8" s="59" t="str">
        <f>IF($E8="","",IF(AZ8="","",IF(AZ8&gt;=ตั้งค่าการประเมิน!$C$4,3,IF(AZ8&gt;=ตั้งค่าการประเมิน!$C$5,2,IF(AZ8&gt;=ตั้งค่าการประเมิน!$C$6,1,0)))))</f>
        <v/>
      </c>
      <c r="BB8" s="66" t="str">
        <f>IF($E8="","",IF(ข้อมูลนักเรียน!K5="ย้ายออก","-",IF(BA8="","",IFERROR(AVERAGE(AB8,AZ8),""))))</f>
        <v/>
      </c>
      <c r="BC8" s="85" t="str">
        <f>IF($E8="","",IF(BB8="","",IF(ข้อมูลนักเรียน!K5="ย้ายออก","ย้ายออก",IF(BB8&gt;=ตั้งค่าการประเมิน!$C$4,3,IF(BB8&gt;=ตั้งค่าการประเมิน!$C$5,2,IF(BB8&gt;=ตั้งค่าการประเมิน!$C$6,1,0))))))</f>
        <v/>
      </c>
    </row>
    <row r="9" spans="1:55" x14ac:dyDescent="0.3">
      <c r="A9" s="131"/>
      <c r="B9" s="131"/>
      <c r="C9" s="131"/>
      <c r="D9" s="62">
        <f>ข้อมูลนักเรียน!D6</f>
        <v>4</v>
      </c>
      <c r="E9" s="64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4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67" t="str">
        <f t="shared" si="3"/>
        <v/>
      </c>
      <c r="AB9" s="66" t="str">
        <f t="shared" si="2"/>
        <v/>
      </c>
      <c r="AC9" s="59" t="str">
        <f>IF($E9="","",IF(AB9="","",IF(AB9&gt;=ตั้งค่าการประเมิน!$C$4,3,IF(AB9&gt;=ตั้งค่าการประเมิน!$C$5,2,IF(AB9&gt;=ตั้งค่าการประเมิน!$C$6,1,0)))))</f>
        <v/>
      </c>
      <c r="AD9" s="740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67" t="str">
        <f t="shared" si="4"/>
        <v/>
      </c>
      <c r="AZ9" s="66" t="str">
        <f t="shared" si="5"/>
        <v/>
      </c>
      <c r="BA9" s="59" t="str">
        <f>IF($E9="","",IF(AZ9="","",IF(AZ9&gt;=ตั้งค่าการประเมิน!$C$4,3,IF(AZ9&gt;=ตั้งค่าการประเมิน!$C$5,2,IF(AZ9&gt;=ตั้งค่าการประเมิน!$C$6,1,0)))))</f>
        <v/>
      </c>
      <c r="BB9" s="66" t="str">
        <f>IF($E9="","",IF(ข้อมูลนักเรียน!K6="ย้ายออก","-",IF(BA9="","",IFERROR(AVERAGE(AB9,AZ9),""))))</f>
        <v/>
      </c>
      <c r="BC9" s="85" t="str">
        <f>IF($E9="","",IF(BB9="","",IF(ข้อมูลนักเรียน!K6="ย้ายออก","ย้ายออก",IF(BB9&gt;=ตั้งค่าการประเมิน!$C$4,3,IF(BB9&gt;=ตั้งค่าการประเมิน!$C$5,2,IF(BB9&gt;=ตั้งค่าการประเมิน!$C$6,1,0))))))</f>
        <v/>
      </c>
    </row>
    <row r="10" spans="1:55" x14ac:dyDescent="0.3">
      <c r="A10" s="131"/>
      <c r="B10" s="131"/>
      <c r="C10" s="131"/>
      <c r="D10" s="62">
        <f>ข้อมูลนักเรียน!D7</f>
        <v>5</v>
      </c>
      <c r="E10" s="64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40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67" t="str">
        <f t="shared" si="3"/>
        <v/>
      </c>
      <c r="AB10" s="66" t="str">
        <f t="shared" si="2"/>
        <v/>
      </c>
      <c r="AC10" s="59" t="str">
        <f>IF($E10="","",IF(AB10="","",IF(AB10&gt;=ตั้งค่าการประเมิน!$C$4,3,IF(AB10&gt;=ตั้งค่าการประเมิน!$C$5,2,IF(AB10&gt;=ตั้งค่าการประเมิน!$C$6,1,0)))))</f>
        <v/>
      </c>
      <c r="AD10" s="740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67" t="str">
        <f t="shared" si="4"/>
        <v/>
      </c>
      <c r="AZ10" s="66" t="str">
        <f t="shared" si="5"/>
        <v/>
      </c>
      <c r="BA10" s="59" t="str">
        <f>IF($E10="","",IF(AZ10="","",IF(AZ10&gt;=ตั้งค่าการประเมิน!$C$4,3,IF(AZ10&gt;=ตั้งค่าการประเมิน!$C$5,2,IF(AZ10&gt;=ตั้งค่าการประเมิน!$C$6,1,0)))))</f>
        <v/>
      </c>
      <c r="BB10" s="66" t="str">
        <f>IF($E10="","",IF(ข้อมูลนักเรียน!K7="ย้ายออก","-",IF(BA10="","",IFERROR(AVERAGE(AB10,AZ10),""))))</f>
        <v/>
      </c>
      <c r="BC10" s="85" t="str">
        <f>IF($E10="","",IF(BB10="","",IF(ข้อมูลนักเรียน!K7="ย้ายออก","ย้ายออก",IF(BB10&gt;=ตั้งค่าการประเมิน!$C$4,3,IF(BB10&gt;=ตั้งค่าการประเมิน!$C$5,2,IF(BB10&gt;=ตั้งค่าการประเมิน!$C$6,1,0))))))</f>
        <v/>
      </c>
    </row>
    <row r="11" spans="1:55" x14ac:dyDescent="0.3">
      <c r="A11" s="131"/>
      <c r="B11" s="131"/>
      <c r="C11" s="131"/>
      <c r="D11" s="62">
        <f>ข้อมูลนักเรียน!D8</f>
        <v>6</v>
      </c>
      <c r="E11" s="64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4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67" t="str">
        <f t="shared" si="3"/>
        <v/>
      </c>
      <c r="AB11" s="66" t="str">
        <f t="shared" si="2"/>
        <v/>
      </c>
      <c r="AC11" s="59" t="str">
        <f>IF($E11="","",IF(AB11="","",IF(AB11&gt;=ตั้งค่าการประเมิน!$C$4,3,IF(AB11&gt;=ตั้งค่าการประเมิน!$C$5,2,IF(AB11&gt;=ตั้งค่าการประเมิน!$C$6,1,0)))))</f>
        <v/>
      </c>
      <c r="AD11" s="740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67" t="str">
        <f t="shared" si="4"/>
        <v/>
      </c>
      <c r="AZ11" s="66" t="str">
        <f t="shared" si="5"/>
        <v/>
      </c>
      <c r="BA11" s="59" t="str">
        <f>IF($E11="","",IF(AZ11="","",IF(AZ11&gt;=ตั้งค่าการประเมิน!$C$4,3,IF(AZ11&gt;=ตั้งค่าการประเมิน!$C$5,2,IF(AZ11&gt;=ตั้งค่าการประเมิน!$C$6,1,0)))))</f>
        <v/>
      </c>
      <c r="BB11" s="66" t="str">
        <f>IF($E11="","",IF(ข้อมูลนักเรียน!K8="ย้ายออก","-",IF(BA11="","",IFERROR(AVERAGE(AB11,AZ11),""))))</f>
        <v/>
      </c>
      <c r="BC11" s="85" t="str">
        <f>IF($E11="","",IF(BB11="","",IF(ข้อมูลนักเรียน!K8="ย้ายออก","ย้ายออก",IF(BB11&gt;=ตั้งค่าการประเมิน!$C$4,3,IF(BB11&gt;=ตั้งค่าการประเมิน!$C$5,2,IF(BB11&gt;=ตั้งค่าการประเมิน!$C$6,1,0))))))</f>
        <v/>
      </c>
    </row>
    <row r="12" spans="1:55" x14ac:dyDescent="0.3">
      <c r="A12" s="131"/>
      <c r="B12" s="131"/>
      <c r="C12" s="131"/>
      <c r="D12" s="62">
        <f>ข้อมูลนักเรียน!D9</f>
        <v>7</v>
      </c>
      <c r="E12" s="64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4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67" t="str">
        <f t="shared" si="3"/>
        <v/>
      </c>
      <c r="AB12" s="66" t="str">
        <f t="shared" si="2"/>
        <v/>
      </c>
      <c r="AC12" s="59" t="str">
        <f>IF($E12="","",IF(AB12="","",IF(AB12&gt;=ตั้งค่าการประเมิน!$C$4,3,IF(AB12&gt;=ตั้งค่าการประเมิน!$C$5,2,IF(AB12&gt;=ตั้งค่าการประเมิน!$C$6,1,0)))))</f>
        <v/>
      </c>
      <c r="AD12" s="740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67" t="str">
        <f t="shared" si="4"/>
        <v/>
      </c>
      <c r="AZ12" s="66" t="str">
        <f t="shared" si="5"/>
        <v/>
      </c>
      <c r="BA12" s="59" t="str">
        <f>IF($E12="","",IF(AZ12="","",IF(AZ12&gt;=ตั้งค่าการประเมิน!$C$4,3,IF(AZ12&gt;=ตั้งค่าการประเมิน!$C$5,2,IF(AZ12&gt;=ตั้งค่าการประเมิน!$C$6,1,0)))))</f>
        <v/>
      </c>
      <c r="BB12" s="66" t="str">
        <f>IF($E12="","",IF(ข้อมูลนักเรียน!K9="ย้ายออก","-",IF(BA12="","",IFERROR(AVERAGE(AB12,AZ12),""))))</f>
        <v/>
      </c>
      <c r="BC12" s="85" t="str">
        <f>IF($E12="","",IF(BB12="","",IF(ข้อมูลนักเรียน!K9="ย้ายออก","ย้ายออก",IF(BB12&gt;=ตั้งค่าการประเมิน!$C$4,3,IF(BB12&gt;=ตั้งค่าการประเมิน!$C$5,2,IF(BB12&gt;=ตั้งค่าการประเมิน!$C$6,1,0))))))</f>
        <v/>
      </c>
    </row>
    <row r="13" spans="1:55" x14ac:dyDescent="0.3">
      <c r="A13" s="131"/>
      <c r="B13" s="131"/>
      <c r="C13" s="131"/>
      <c r="D13" s="62">
        <f>ข้อมูลนักเรียน!D10</f>
        <v>8</v>
      </c>
      <c r="E13" s="64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4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67" t="str">
        <f t="shared" si="3"/>
        <v/>
      </c>
      <c r="AB13" s="66" t="str">
        <f t="shared" si="2"/>
        <v/>
      </c>
      <c r="AC13" s="59" t="str">
        <f>IF($E13="","",IF(AB13="","",IF(AB13&gt;=ตั้งค่าการประเมิน!$C$4,3,IF(AB13&gt;=ตั้งค่าการประเมิน!$C$5,2,IF(AB13&gt;=ตั้งค่าการประเมิน!$C$6,1,0)))))</f>
        <v/>
      </c>
      <c r="AD13" s="740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67" t="str">
        <f t="shared" si="4"/>
        <v/>
      </c>
      <c r="AZ13" s="66" t="str">
        <f t="shared" si="5"/>
        <v/>
      </c>
      <c r="BA13" s="59" t="str">
        <f>IF($E13="","",IF(AZ13="","",IF(AZ13&gt;=ตั้งค่าการประเมิน!$C$4,3,IF(AZ13&gt;=ตั้งค่าการประเมิน!$C$5,2,IF(AZ13&gt;=ตั้งค่าการประเมิน!$C$6,1,0)))))</f>
        <v/>
      </c>
      <c r="BB13" s="66" t="str">
        <f>IF($E13="","",IF(ข้อมูลนักเรียน!K10="ย้ายออก","-",IF(BA13="","",IFERROR(AVERAGE(AB13,AZ13),""))))</f>
        <v/>
      </c>
      <c r="BC13" s="85" t="str">
        <f>IF($E13="","",IF(BB13="","",IF(ข้อมูลนักเรียน!K10="ย้ายออก","ย้ายออก",IF(BB13&gt;=ตั้งค่าการประเมิน!$C$4,3,IF(BB13&gt;=ตั้งค่าการประเมิน!$C$5,2,IF(BB13&gt;=ตั้งค่าการประเมิน!$C$6,1,0))))))</f>
        <v/>
      </c>
    </row>
    <row r="14" spans="1:55" x14ac:dyDescent="0.3">
      <c r="A14" s="131"/>
      <c r="B14" s="131"/>
      <c r="C14" s="131"/>
      <c r="D14" s="62">
        <f>ข้อมูลนักเรียน!D11</f>
        <v>9</v>
      </c>
      <c r="E14" s="64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4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67" t="str">
        <f t="shared" si="3"/>
        <v/>
      </c>
      <c r="AB14" s="66" t="str">
        <f t="shared" si="2"/>
        <v/>
      </c>
      <c r="AC14" s="59" t="str">
        <f>IF($E14="","",IF(AB14="","",IF(AB14&gt;=ตั้งค่าการประเมิน!$C$4,3,IF(AB14&gt;=ตั้งค่าการประเมิน!$C$5,2,IF(AB14&gt;=ตั้งค่าการประเมิน!$C$6,1,0)))))</f>
        <v/>
      </c>
      <c r="AD14" s="740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67" t="str">
        <f t="shared" si="4"/>
        <v/>
      </c>
      <c r="AZ14" s="66" t="str">
        <f t="shared" si="5"/>
        <v/>
      </c>
      <c r="BA14" s="59" t="str">
        <f>IF($E14="","",IF(AZ14="","",IF(AZ14&gt;=ตั้งค่าการประเมิน!$C$4,3,IF(AZ14&gt;=ตั้งค่าการประเมิน!$C$5,2,IF(AZ14&gt;=ตั้งค่าการประเมิน!$C$6,1,0)))))</f>
        <v/>
      </c>
      <c r="BB14" s="66" t="str">
        <f>IF($E14="","",IF(ข้อมูลนักเรียน!K11="ย้ายออก","-",IF(BA14="","",IFERROR(AVERAGE(AB14,AZ14),""))))</f>
        <v/>
      </c>
      <c r="BC14" s="85" t="str">
        <f>IF($E14="","",IF(BB14="","",IF(ข้อมูลนักเรียน!K11="ย้ายออก","ย้ายออก",IF(BB14&gt;=ตั้งค่าการประเมิน!$C$4,3,IF(BB14&gt;=ตั้งค่าการประเมิน!$C$5,2,IF(BB14&gt;=ตั้งค่าการประเมิน!$C$6,1,0))))))</f>
        <v/>
      </c>
    </row>
    <row r="15" spans="1:55" x14ac:dyDescent="0.3">
      <c r="A15" s="131"/>
      <c r="B15" s="131"/>
      <c r="C15" s="131"/>
      <c r="D15" s="62">
        <f>ข้อมูลนักเรียน!D12</f>
        <v>10</v>
      </c>
      <c r="E15" s="64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4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67" t="str">
        <f t="shared" si="3"/>
        <v/>
      </c>
      <c r="AB15" s="66" t="str">
        <f t="shared" si="2"/>
        <v/>
      </c>
      <c r="AC15" s="59" t="str">
        <f>IF($E15="","",IF(AB15="","",IF(AB15&gt;=ตั้งค่าการประเมิน!$C$4,3,IF(AB15&gt;=ตั้งค่าการประเมิน!$C$5,2,IF(AB15&gt;=ตั้งค่าการประเมิน!$C$6,1,0)))))</f>
        <v/>
      </c>
      <c r="AD15" s="740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67" t="str">
        <f t="shared" si="4"/>
        <v/>
      </c>
      <c r="AZ15" s="66" t="str">
        <f t="shared" si="5"/>
        <v/>
      </c>
      <c r="BA15" s="59" t="str">
        <f>IF($E15="","",IF(AZ15="","",IF(AZ15&gt;=ตั้งค่าการประเมิน!$C$4,3,IF(AZ15&gt;=ตั้งค่าการประเมิน!$C$5,2,IF(AZ15&gt;=ตั้งค่าการประเมิน!$C$6,1,0)))))</f>
        <v/>
      </c>
      <c r="BB15" s="66" t="str">
        <f>IF($E15="","",IF(ข้อมูลนักเรียน!K12="ย้ายออก","-",IF(BA15="","",IFERROR(AVERAGE(AB15,AZ15),""))))</f>
        <v/>
      </c>
      <c r="BC15" s="85" t="str">
        <f>IF($E15="","",IF(BB15="","",IF(ข้อมูลนักเรียน!K12="ย้ายออก","ย้ายออก",IF(BB15&gt;=ตั้งค่าการประเมิน!$C$4,3,IF(BB15&gt;=ตั้งค่าการประเมิน!$C$5,2,IF(BB15&gt;=ตั้งค่าการประเมิน!$C$6,1,0))))))</f>
        <v/>
      </c>
    </row>
    <row r="16" spans="1:55" x14ac:dyDescent="0.3">
      <c r="A16" s="131"/>
      <c r="B16" s="131"/>
      <c r="C16" s="131"/>
      <c r="D16" s="62">
        <f>ข้อมูลนักเรียน!D13</f>
        <v>11</v>
      </c>
      <c r="E16" s="64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4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67" t="str">
        <f t="shared" si="3"/>
        <v/>
      </c>
      <c r="AB16" s="66" t="str">
        <f t="shared" si="2"/>
        <v/>
      </c>
      <c r="AC16" s="59" t="str">
        <f>IF($E16="","",IF(AB16="","",IF(AB16&gt;=ตั้งค่าการประเมิน!$C$4,3,IF(AB16&gt;=ตั้งค่าการประเมิน!$C$5,2,IF(AB16&gt;=ตั้งค่าการประเมิน!$C$6,1,0)))))</f>
        <v/>
      </c>
      <c r="AD16" s="740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67" t="str">
        <f t="shared" si="4"/>
        <v/>
      </c>
      <c r="AZ16" s="66" t="str">
        <f t="shared" si="5"/>
        <v/>
      </c>
      <c r="BA16" s="59" t="str">
        <f>IF($E16="","",IF(AZ16="","",IF(AZ16&gt;=ตั้งค่าการประเมิน!$C$4,3,IF(AZ16&gt;=ตั้งค่าการประเมิน!$C$5,2,IF(AZ16&gt;=ตั้งค่าการประเมิน!$C$6,1,0)))))</f>
        <v/>
      </c>
      <c r="BB16" s="66" t="str">
        <f>IF($E16="","",IF(ข้อมูลนักเรียน!K13="ย้ายออก","-",IF(BA16="","",IFERROR(AVERAGE(AB16,AZ16),""))))</f>
        <v/>
      </c>
      <c r="BC16" s="85" t="str">
        <f>IF($E16="","",IF(BB16="","",IF(ข้อมูลนักเรียน!K13="ย้ายออก","ย้ายออก",IF(BB16&gt;=ตั้งค่าการประเมิน!$C$4,3,IF(BB16&gt;=ตั้งค่าการประเมิน!$C$5,2,IF(BB16&gt;=ตั้งค่าการประเมิน!$C$6,1,0))))))</f>
        <v/>
      </c>
    </row>
    <row r="17" spans="1:55" x14ac:dyDescent="0.3">
      <c r="A17" s="131"/>
      <c r="B17" s="131"/>
      <c r="C17" s="131"/>
      <c r="D17" s="62">
        <f>ข้อมูลนักเรียน!D14</f>
        <v>12</v>
      </c>
      <c r="E17" s="64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4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67" t="str">
        <f t="shared" si="3"/>
        <v/>
      </c>
      <c r="AB17" s="66" t="str">
        <f t="shared" si="2"/>
        <v/>
      </c>
      <c r="AC17" s="59" t="str">
        <f>IF($E17="","",IF(AB17="","",IF(AB17&gt;=ตั้งค่าการประเมิน!$C$4,3,IF(AB17&gt;=ตั้งค่าการประเมิน!$C$5,2,IF(AB17&gt;=ตั้งค่าการประเมิน!$C$6,1,0)))))</f>
        <v/>
      </c>
      <c r="AD17" s="740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67" t="str">
        <f t="shared" si="4"/>
        <v/>
      </c>
      <c r="AZ17" s="66" t="str">
        <f t="shared" si="5"/>
        <v/>
      </c>
      <c r="BA17" s="59" t="str">
        <f>IF($E17="","",IF(AZ17="","",IF(AZ17&gt;=ตั้งค่าการประเมิน!$C$4,3,IF(AZ17&gt;=ตั้งค่าการประเมิน!$C$5,2,IF(AZ17&gt;=ตั้งค่าการประเมิน!$C$6,1,0)))))</f>
        <v/>
      </c>
      <c r="BB17" s="66" t="str">
        <f>IF($E17="","",IF(ข้อมูลนักเรียน!K14="ย้ายออก","-",IF(BA17="","",IFERROR(AVERAGE(AB17,AZ17),""))))</f>
        <v/>
      </c>
      <c r="BC17" s="85" t="str">
        <f>IF($E17="","",IF(BB17="","",IF(ข้อมูลนักเรียน!K14="ย้ายออก","ย้ายออก",IF(BB17&gt;=ตั้งค่าการประเมิน!$C$4,3,IF(BB17&gt;=ตั้งค่าการประเมิน!$C$5,2,IF(BB17&gt;=ตั้งค่าการประเมิน!$C$6,1,0))))))</f>
        <v/>
      </c>
    </row>
    <row r="18" spans="1:55" x14ac:dyDescent="0.3">
      <c r="A18" s="131"/>
      <c r="B18" s="131"/>
      <c r="C18" s="131"/>
      <c r="D18" s="62">
        <f>ข้อมูลนักเรียน!D15</f>
        <v>13</v>
      </c>
      <c r="E18" s="64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4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67" t="str">
        <f t="shared" si="3"/>
        <v/>
      </c>
      <c r="AB18" s="66" t="str">
        <f t="shared" si="2"/>
        <v/>
      </c>
      <c r="AC18" s="59" t="str">
        <f>IF($E18="","",IF(AB18="","",IF(AB18&gt;=ตั้งค่าการประเมิน!$C$4,3,IF(AB18&gt;=ตั้งค่าการประเมิน!$C$5,2,IF(AB18&gt;=ตั้งค่าการประเมิน!$C$6,1,0)))))</f>
        <v/>
      </c>
      <c r="AD18" s="740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67" t="str">
        <f t="shared" si="4"/>
        <v/>
      </c>
      <c r="AZ18" s="66" t="str">
        <f t="shared" si="5"/>
        <v/>
      </c>
      <c r="BA18" s="59" t="str">
        <f>IF($E18="","",IF(AZ18="","",IF(AZ18&gt;=ตั้งค่าการประเมิน!$C$4,3,IF(AZ18&gt;=ตั้งค่าการประเมิน!$C$5,2,IF(AZ18&gt;=ตั้งค่าการประเมิน!$C$6,1,0)))))</f>
        <v/>
      </c>
      <c r="BB18" s="66" t="str">
        <f>IF($E18="","",IF(ข้อมูลนักเรียน!K15="ย้ายออก","-",IF(BA18="","",IFERROR(AVERAGE(AB18,AZ18),""))))</f>
        <v/>
      </c>
      <c r="BC18" s="85" t="str">
        <f>IF($E18="","",IF(BB18="","",IF(ข้อมูลนักเรียน!K15="ย้ายออก","ย้ายออก",IF(BB18&gt;=ตั้งค่าการประเมิน!$C$4,3,IF(BB18&gt;=ตั้งค่าการประเมิน!$C$5,2,IF(BB18&gt;=ตั้งค่าการประเมิน!$C$6,1,0))))))</f>
        <v/>
      </c>
    </row>
    <row r="19" spans="1:55" x14ac:dyDescent="0.3">
      <c r="A19" s="131"/>
      <c r="B19" s="131"/>
      <c r="C19" s="131"/>
      <c r="D19" s="62">
        <f>ข้อมูลนักเรียน!D16</f>
        <v>14</v>
      </c>
      <c r="E19" s="64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4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67" t="str">
        <f t="shared" si="3"/>
        <v/>
      </c>
      <c r="AB19" s="66" t="str">
        <f t="shared" si="2"/>
        <v/>
      </c>
      <c r="AC19" s="59" t="str">
        <f>IF($E19="","",IF(AB19="","",IF(AB19&gt;=ตั้งค่าการประเมิน!$C$4,3,IF(AB19&gt;=ตั้งค่าการประเมิน!$C$5,2,IF(AB19&gt;=ตั้งค่าการประเมิน!$C$6,1,0)))))</f>
        <v/>
      </c>
      <c r="AD19" s="740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67" t="str">
        <f t="shared" si="4"/>
        <v/>
      </c>
      <c r="AZ19" s="66" t="str">
        <f t="shared" si="5"/>
        <v/>
      </c>
      <c r="BA19" s="59" t="str">
        <f>IF($E19="","",IF(AZ19="","",IF(AZ19&gt;=ตั้งค่าการประเมิน!$C$4,3,IF(AZ19&gt;=ตั้งค่าการประเมิน!$C$5,2,IF(AZ19&gt;=ตั้งค่าการประเมิน!$C$6,1,0)))))</f>
        <v/>
      </c>
      <c r="BB19" s="66" t="str">
        <f>IF($E19="","",IF(ข้อมูลนักเรียน!K16="ย้ายออก","-",IF(BA19="","",IFERROR(AVERAGE(AB19,AZ19),""))))</f>
        <v/>
      </c>
      <c r="BC19" s="85" t="str">
        <f>IF($E19="","",IF(BB19="","",IF(ข้อมูลนักเรียน!K16="ย้ายออก","ย้ายออก",IF(BB19&gt;=ตั้งค่าการประเมิน!$C$4,3,IF(BB19&gt;=ตั้งค่าการประเมิน!$C$5,2,IF(BB19&gt;=ตั้งค่าการประเมิน!$C$6,1,0))))))</f>
        <v/>
      </c>
    </row>
    <row r="20" spans="1:55" x14ac:dyDescent="0.3">
      <c r="A20" s="131"/>
      <c r="B20" s="131"/>
      <c r="C20" s="131"/>
      <c r="D20" s="62">
        <f>ข้อมูลนักเรียน!D17</f>
        <v>15</v>
      </c>
      <c r="E20" s="64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4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67" t="str">
        <f t="shared" si="3"/>
        <v/>
      </c>
      <c r="AB20" s="66" t="str">
        <f t="shared" si="2"/>
        <v/>
      </c>
      <c r="AC20" s="59" t="str">
        <f>IF($E20="","",IF(AB20="","",IF(AB20&gt;=ตั้งค่าการประเมิน!$C$4,3,IF(AB20&gt;=ตั้งค่าการประเมิน!$C$5,2,IF(AB20&gt;=ตั้งค่าการประเมิน!$C$6,1,0)))))</f>
        <v/>
      </c>
      <c r="AD20" s="740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67" t="str">
        <f t="shared" si="4"/>
        <v/>
      </c>
      <c r="AZ20" s="66" t="str">
        <f t="shared" si="5"/>
        <v/>
      </c>
      <c r="BA20" s="59" t="str">
        <f>IF($E20="","",IF(AZ20="","",IF(AZ20&gt;=ตั้งค่าการประเมิน!$C$4,3,IF(AZ20&gt;=ตั้งค่าการประเมิน!$C$5,2,IF(AZ20&gt;=ตั้งค่าการประเมิน!$C$6,1,0)))))</f>
        <v/>
      </c>
      <c r="BB20" s="66" t="str">
        <f>IF($E20="","",IF(ข้อมูลนักเรียน!K17="ย้ายออก","-",IF(BA20="","",IFERROR(AVERAGE(AB20,AZ20),""))))</f>
        <v/>
      </c>
      <c r="BC20" s="85" t="str">
        <f>IF($E20="","",IF(BB20="","",IF(ข้อมูลนักเรียน!K17="ย้ายออก","ย้ายออก",IF(BB20&gt;=ตั้งค่าการประเมิน!$C$4,3,IF(BB20&gt;=ตั้งค่าการประเมิน!$C$5,2,IF(BB20&gt;=ตั้งค่าการประเมิน!$C$6,1,0))))))</f>
        <v/>
      </c>
    </row>
    <row r="21" spans="1:55" x14ac:dyDescent="0.3">
      <c r="A21" s="131"/>
      <c r="B21" s="131"/>
      <c r="C21" s="131"/>
      <c r="D21" s="62">
        <f>ข้อมูลนักเรียน!D18</f>
        <v>16</v>
      </c>
      <c r="E21" s="64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4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67" t="str">
        <f t="shared" si="3"/>
        <v/>
      </c>
      <c r="AB21" s="66" t="str">
        <f t="shared" si="2"/>
        <v/>
      </c>
      <c r="AC21" s="59" t="str">
        <f>IF($E21="","",IF(AB21="","",IF(AB21&gt;=ตั้งค่าการประเมิน!$C$4,3,IF(AB21&gt;=ตั้งค่าการประเมิน!$C$5,2,IF(AB21&gt;=ตั้งค่าการประเมิน!$C$6,1,0)))))</f>
        <v/>
      </c>
      <c r="AD21" s="740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67" t="str">
        <f t="shared" si="4"/>
        <v/>
      </c>
      <c r="AZ21" s="66" t="str">
        <f t="shared" si="5"/>
        <v/>
      </c>
      <c r="BA21" s="59" t="str">
        <f>IF($E21="","",IF(AZ21="","",IF(AZ21&gt;=ตั้งค่าการประเมิน!$C$4,3,IF(AZ21&gt;=ตั้งค่าการประเมิน!$C$5,2,IF(AZ21&gt;=ตั้งค่าการประเมิน!$C$6,1,0)))))</f>
        <v/>
      </c>
      <c r="BB21" s="66" t="str">
        <f>IF($E21="","",IF(ข้อมูลนักเรียน!K18="ย้ายออก","-",IF(BA21="","",IFERROR(AVERAGE(AB21,AZ21),""))))</f>
        <v/>
      </c>
      <c r="BC21" s="85" t="str">
        <f>IF($E21="","",IF(BB21="","",IF(ข้อมูลนักเรียน!K18="ย้ายออก","ย้ายออก",IF(BB21&gt;=ตั้งค่าการประเมิน!$C$4,3,IF(BB21&gt;=ตั้งค่าการประเมิน!$C$5,2,IF(BB21&gt;=ตั้งค่าการประเมิน!$C$6,1,0))))))</f>
        <v/>
      </c>
    </row>
    <row r="22" spans="1:55" x14ac:dyDescent="0.3">
      <c r="A22" s="131"/>
      <c r="B22" s="131"/>
      <c r="C22" s="131"/>
      <c r="D22" s="62">
        <f>ข้อมูลนักเรียน!D19</f>
        <v>17</v>
      </c>
      <c r="E22" s="64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4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67" t="str">
        <f t="shared" si="3"/>
        <v/>
      </c>
      <c r="AB22" s="66" t="str">
        <f t="shared" si="2"/>
        <v/>
      </c>
      <c r="AC22" s="59" t="str">
        <f>IF($E22="","",IF(AB22="","",IF(AB22&gt;=ตั้งค่าการประเมิน!$C$4,3,IF(AB22&gt;=ตั้งค่าการประเมิน!$C$5,2,IF(AB22&gt;=ตั้งค่าการประเมิน!$C$6,1,0)))))</f>
        <v/>
      </c>
      <c r="AD22" s="740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67" t="str">
        <f t="shared" si="4"/>
        <v/>
      </c>
      <c r="AZ22" s="66" t="str">
        <f t="shared" si="5"/>
        <v/>
      </c>
      <c r="BA22" s="59" t="str">
        <f>IF($E22="","",IF(AZ22="","",IF(AZ22&gt;=ตั้งค่าการประเมิน!$C$4,3,IF(AZ22&gt;=ตั้งค่าการประเมิน!$C$5,2,IF(AZ22&gt;=ตั้งค่าการประเมิน!$C$6,1,0)))))</f>
        <v/>
      </c>
      <c r="BB22" s="66" t="str">
        <f>IF($E22="","",IF(ข้อมูลนักเรียน!K19="ย้ายออก","-",IF(BA22="","",IFERROR(AVERAGE(AB22,AZ22),""))))</f>
        <v/>
      </c>
      <c r="BC22" s="85" t="str">
        <f>IF($E22="","",IF(BB22="","",IF(ข้อมูลนักเรียน!K19="ย้ายออก","ย้ายออก",IF(BB22&gt;=ตั้งค่าการประเมิน!$C$4,3,IF(BB22&gt;=ตั้งค่าการประเมิน!$C$5,2,IF(BB22&gt;=ตั้งค่าการประเมิน!$C$6,1,0))))))</f>
        <v/>
      </c>
    </row>
    <row r="23" spans="1:55" x14ac:dyDescent="0.3">
      <c r="A23" s="131"/>
      <c r="B23" s="131"/>
      <c r="C23" s="131"/>
      <c r="D23" s="62">
        <f>ข้อมูลนักเรียน!D20</f>
        <v>18</v>
      </c>
      <c r="E23" s="64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4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67" t="str">
        <f t="shared" si="3"/>
        <v/>
      </c>
      <c r="AB23" s="66" t="str">
        <f t="shared" si="2"/>
        <v/>
      </c>
      <c r="AC23" s="59" t="str">
        <f>IF($E23="","",IF(AB23="","",IF(AB23&gt;=ตั้งค่าการประเมิน!$C$4,3,IF(AB23&gt;=ตั้งค่าการประเมิน!$C$5,2,IF(AB23&gt;=ตั้งค่าการประเมิน!$C$6,1,0)))))</f>
        <v/>
      </c>
      <c r="AD23" s="74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67" t="str">
        <f t="shared" si="4"/>
        <v/>
      </c>
      <c r="AZ23" s="66" t="str">
        <f t="shared" si="5"/>
        <v/>
      </c>
      <c r="BA23" s="59" t="str">
        <f>IF($E23="","",IF(AZ23="","",IF(AZ23&gt;=ตั้งค่าการประเมิน!$C$4,3,IF(AZ23&gt;=ตั้งค่าการประเมิน!$C$5,2,IF(AZ23&gt;=ตั้งค่าการประเมิน!$C$6,1,0)))))</f>
        <v/>
      </c>
      <c r="BB23" s="66" t="str">
        <f>IF($E23="","",IF(ข้อมูลนักเรียน!K20="ย้ายออก","-",IF(BA23="","",IFERROR(AVERAGE(AB23,AZ23),""))))</f>
        <v/>
      </c>
      <c r="BC23" s="85" t="str">
        <f>IF($E23="","",IF(BB23="","",IF(ข้อมูลนักเรียน!K20="ย้ายออก","ย้ายออก",IF(BB23&gt;=ตั้งค่าการประเมิน!$C$4,3,IF(BB23&gt;=ตั้งค่าการประเมิน!$C$5,2,IF(BB23&gt;=ตั้งค่าการประเมิน!$C$6,1,0))))))</f>
        <v/>
      </c>
    </row>
    <row r="24" spans="1:55" x14ac:dyDescent="0.3">
      <c r="A24" s="131"/>
      <c r="B24" s="131"/>
      <c r="C24" s="131"/>
      <c r="D24" s="62">
        <f>ข้อมูลนักเรียน!D21</f>
        <v>19</v>
      </c>
      <c r="E24" s="64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4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67" t="str">
        <f t="shared" si="3"/>
        <v/>
      </c>
      <c r="AB24" s="66" t="str">
        <f t="shared" si="2"/>
        <v/>
      </c>
      <c r="AC24" s="59" t="str">
        <f>IF($E24="","",IF(AB24="","",IF(AB24&gt;=ตั้งค่าการประเมิน!$C$4,3,IF(AB24&gt;=ตั้งค่าการประเมิน!$C$5,2,IF(AB24&gt;=ตั้งค่าการประเมิน!$C$6,1,0)))))</f>
        <v/>
      </c>
      <c r="AD24" s="74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67" t="str">
        <f t="shared" si="4"/>
        <v/>
      </c>
      <c r="AZ24" s="66" t="str">
        <f t="shared" si="5"/>
        <v/>
      </c>
      <c r="BA24" s="59" t="str">
        <f>IF($E24="","",IF(AZ24="","",IF(AZ24&gt;=ตั้งค่าการประเมิน!$C$4,3,IF(AZ24&gt;=ตั้งค่าการประเมิน!$C$5,2,IF(AZ24&gt;=ตั้งค่าการประเมิน!$C$6,1,0)))))</f>
        <v/>
      </c>
      <c r="BB24" s="66" t="str">
        <f>IF($E24="","",IF(ข้อมูลนักเรียน!K21="ย้ายออก","-",IF(BA24="","",IFERROR(AVERAGE(AB24,AZ24),""))))</f>
        <v/>
      </c>
      <c r="BC24" s="85" t="str">
        <f>IF($E24="","",IF(BB24="","",IF(ข้อมูลนักเรียน!K21="ย้ายออก","ย้ายออก",IF(BB24&gt;=ตั้งค่าการประเมิน!$C$4,3,IF(BB24&gt;=ตั้งค่าการประเมิน!$C$5,2,IF(BB24&gt;=ตั้งค่าการประเมิน!$C$6,1,0))))))</f>
        <v/>
      </c>
    </row>
    <row r="25" spans="1:55" x14ac:dyDescent="0.3">
      <c r="A25" s="131"/>
      <c r="B25" s="131"/>
      <c r="C25" s="131"/>
      <c r="D25" s="62">
        <f>ข้อมูลนักเรียน!D22</f>
        <v>20</v>
      </c>
      <c r="E25" s="64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4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67" t="str">
        <f t="shared" si="3"/>
        <v/>
      </c>
      <c r="AB25" s="66" t="str">
        <f t="shared" si="2"/>
        <v/>
      </c>
      <c r="AC25" s="59" t="str">
        <f>IF($E25="","",IF(AB25="","",IF(AB25&gt;=ตั้งค่าการประเมิน!$C$4,3,IF(AB25&gt;=ตั้งค่าการประเมิน!$C$5,2,IF(AB25&gt;=ตั้งค่าการประเมิน!$C$6,1,0)))))</f>
        <v/>
      </c>
      <c r="AD25" s="74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67" t="str">
        <f t="shared" si="4"/>
        <v/>
      </c>
      <c r="AZ25" s="66" t="str">
        <f t="shared" si="5"/>
        <v/>
      </c>
      <c r="BA25" s="59" t="str">
        <f>IF($E25="","",IF(AZ25="","",IF(AZ25&gt;=ตั้งค่าการประเมิน!$C$4,3,IF(AZ25&gt;=ตั้งค่าการประเมิน!$C$5,2,IF(AZ25&gt;=ตั้งค่าการประเมิน!$C$6,1,0)))))</f>
        <v/>
      </c>
      <c r="BB25" s="66" t="str">
        <f>IF($E25="","",IF(ข้อมูลนักเรียน!K22="ย้ายออก","-",IF(BA25="","",IFERROR(AVERAGE(AB25,AZ25),""))))</f>
        <v/>
      </c>
      <c r="BC25" s="85" t="str">
        <f>IF($E25="","",IF(BB25="","",IF(ข้อมูลนักเรียน!K22="ย้ายออก","ย้ายออก",IF(BB25&gt;=ตั้งค่าการประเมิน!$C$4,3,IF(BB25&gt;=ตั้งค่าการประเมิน!$C$5,2,IF(BB25&gt;=ตั้งค่าการประเมิน!$C$6,1,0))))))</f>
        <v/>
      </c>
    </row>
    <row r="26" spans="1:55" x14ac:dyDescent="0.3">
      <c r="A26" s="131"/>
      <c r="B26" s="131"/>
      <c r="C26" s="131"/>
      <c r="D26" s="62">
        <f>ข้อมูลนักเรียน!D23</f>
        <v>21</v>
      </c>
      <c r="E26" s="64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4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67" t="str">
        <f t="shared" si="3"/>
        <v/>
      </c>
      <c r="AB26" s="66" t="str">
        <f t="shared" si="2"/>
        <v/>
      </c>
      <c r="AC26" s="59" t="str">
        <f>IF($E26="","",IF(AB26="","",IF(AB26&gt;=ตั้งค่าการประเมิน!$C$4,3,IF(AB26&gt;=ตั้งค่าการประเมิน!$C$5,2,IF(AB26&gt;=ตั้งค่าการประเมิน!$C$6,1,0)))))</f>
        <v/>
      </c>
      <c r="AD26" s="74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67" t="str">
        <f t="shared" si="4"/>
        <v/>
      </c>
      <c r="AZ26" s="66" t="str">
        <f t="shared" si="5"/>
        <v/>
      </c>
      <c r="BA26" s="59" t="str">
        <f>IF($E26="","",IF(AZ26="","",IF(AZ26&gt;=ตั้งค่าการประเมิน!$C$4,3,IF(AZ26&gt;=ตั้งค่าการประเมิน!$C$5,2,IF(AZ26&gt;=ตั้งค่าการประเมิน!$C$6,1,0)))))</f>
        <v/>
      </c>
      <c r="BB26" s="66" t="str">
        <f>IF($E26="","",IF(ข้อมูลนักเรียน!K23="ย้ายออก","-",IF(BA26="","",IFERROR(AVERAGE(AB26,AZ26),""))))</f>
        <v/>
      </c>
      <c r="BC26" s="85" t="str">
        <f>IF($E26="","",IF(BB26="","",IF(ข้อมูลนักเรียน!K23="ย้ายออก","ย้ายออก",IF(BB26&gt;=ตั้งค่าการประเมิน!$C$4,3,IF(BB26&gt;=ตั้งค่าการประเมิน!$C$5,2,IF(BB26&gt;=ตั้งค่าการประเมิน!$C$6,1,0))))))</f>
        <v/>
      </c>
    </row>
    <row r="27" spans="1:55" x14ac:dyDescent="0.3">
      <c r="A27" s="131"/>
      <c r="B27" s="131"/>
      <c r="C27" s="131"/>
      <c r="D27" s="62">
        <f>ข้อมูลนักเรียน!D24</f>
        <v>22</v>
      </c>
      <c r="E27" s="64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4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67" t="str">
        <f t="shared" si="3"/>
        <v/>
      </c>
      <c r="AB27" s="66" t="str">
        <f t="shared" si="2"/>
        <v/>
      </c>
      <c r="AC27" s="59" t="str">
        <f>IF($E27="","",IF(AB27="","",IF(AB27&gt;=ตั้งค่าการประเมิน!$C$4,3,IF(AB27&gt;=ตั้งค่าการประเมิน!$C$5,2,IF(AB27&gt;=ตั้งค่าการประเมิน!$C$6,1,0)))))</f>
        <v/>
      </c>
      <c r="AD27" s="740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67" t="str">
        <f t="shared" si="4"/>
        <v/>
      </c>
      <c r="AZ27" s="66" t="str">
        <f t="shared" si="5"/>
        <v/>
      </c>
      <c r="BA27" s="59" t="str">
        <f>IF($E27="","",IF(AZ27="","",IF(AZ27&gt;=ตั้งค่าการประเมิน!$C$4,3,IF(AZ27&gt;=ตั้งค่าการประเมิน!$C$5,2,IF(AZ27&gt;=ตั้งค่าการประเมิน!$C$6,1,0)))))</f>
        <v/>
      </c>
      <c r="BB27" s="66" t="str">
        <f>IF($E27="","",IF(ข้อมูลนักเรียน!K24="ย้ายออก","-",IF(BA27="","",IFERROR(AVERAGE(AB27,AZ27),""))))</f>
        <v/>
      </c>
      <c r="BC27" s="85" t="str">
        <f>IF($E27="","",IF(BB27="","",IF(ข้อมูลนักเรียน!K24="ย้ายออก","ย้ายออก",IF(BB27&gt;=ตั้งค่าการประเมิน!$C$4,3,IF(BB27&gt;=ตั้งค่าการประเมิน!$C$5,2,IF(BB27&gt;=ตั้งค่าการประเมิน!$C$6,1,0))))))</f>
        <v/>
      </c>
    </row>
    <row r="28" spans="1:55" x14ac:dyDescent="0.3">
      <c r="A28" s="131"/>
      <c r="B28" s="131"/>
      <c r="C28" s="131"/>
      <c r="D28" s="62">
        <f>ข้อมูลนักเรียน!D25</f>
        <v>23</v>
      </c>
      <c r="E28" s="64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4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67" t="str">
        <f t="shared" si="3"/>
        <v/>
      </c>
      <c r="AB28" s="66" t="str">
        <f t="shared" si="2"/>
        <v/>
      </c>
      <c r="AC28" s="59" t="str">
        <f>IF($E28="","",IF(AB28="","",IF(AB28&gt;=ตั้งค่าการประเมิน!$C$4,3,IF(AB28&gt;=ตั้งค่าการประเมิน!$C$5,2,IF(AB28&gt;=ตั้งค่าการประเมิน!$C$6,1,0)))))</f>
        <v/>
      </c>
      <c r="AD28" s="740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67" t="str">
        <f t="shared" si="4"/>
        <v/>
      </c>
      <c r="AZ28" s="66" t="str">
        <f t="shared" si="5"/>
        <v/>
      </c>
      <c r="BA28" s="59" t="str">
        <f>IF($E28="","",IF(AZ28="","",IF(AZ28&gt;=ตั้งค่าการประเมิน!$C$4,3,IF(AZ28&gt;=ตั้งค่าการประเมิน!$C$5,2,IF(AZ28&gt;=ตั้งค่าการประเมิน!$C$6,1,0)))))</f>
        <v/>
      </c>
      <c r="BB28" s="66" t="str">
        <f>IF($E28="","",IF(ข้อมูลนักเรียน!K25="ย้ายออก","-",IF(BA28="","",IFERROR(AVERAGE(AB28,AZ28),""))))</f>
        <v/>
      </c>
      <c r="BC28" s="85" t="str">
        <f>IF($E28="","",IF(BB28="","",IF(ข้อมูลนักเรียน!K25="ย้ายออก","ย้ายออก",IF(BB28&gt;=ตั้งค่าการประเมิน!$C$4,3,IF(BB28&gt;=ตั้งค่าการประเมิน!$C$5,2,IF(BB28&gt;=ตั้งค่าการประเมิน!$C$6,1,0))))))</f>
        <v/>
      </c>
    </row>
    <row r="29" spans="1:55" x14ac:dyDescent="0.3">
      <c r="A29" s="131"/>
      <c r="B29" s="131"/>
      <c r="C29" s="131"/>
      <c r="D29" s="62">
        <f>ข้อมูลนักเรียน!D26</f>
        <v>24</v>
      </c>
      <c r="E29" s="64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4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67" t="str">
        <f t="shared" si="3"/>
        <v/>
      </c>
      <c r="AB29" s="66" t="str">
        <f t="shared" si="2"/>
        <v/>
      </c>
      <c r="AC29" s="59" t="str">
        <f>IF($E29="","",IF(AB29="","",IF(AB29&gt;=ตั้งค่าการประเมิน!$C$4,3,IF(AB29&gt;=ตั้งค่าการประเมิน!$C$5,2,IF(AB29&gt;=ตั้งค่าการประเมิน!$C$6,1,0)))))</f>
        <v/>
      </c>
      <c r="AD29" s="740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67" t="str">
        <f t="shared" si="4"/>
        <v/>
      </c>
      <c r="AZ29" s="66" t="str">
        <f t="shared" si="5"/>
        <v/>
      </c>
      <c r="BA29" s="59" t="str">
        <f>IF($E29="","",IF(AZ29="","",IF(AZ29&gt;=ตั้งค่าการประเมิน!$C$4,3,IF(AZ29&gt;=ตั้งค่าการประเมิน!$C$5,2,IF(AZ29&gt;=ตั้งค่าการประเมิน!$C$6,1,0)))))</f>
        <v/>
      </c>
      <c r="BB29" s="66" t="str">
        <f>IF($E29="","",IF(ข้อมูลนักเรียน!K26="ย้ายออก","-",IF(BA29="","",IFERROR(AVERAGE(AB29,AZ29),""))))</f>
        <v/>
      </c>
      <c r="BC29" s="85" t="str">
        <f>IF($E29="","",IF(BB29="","",IF(ข้อมูลนักเรียน!K26="ย้ายออก","ย้ายออก",IF(BB29&gt;=ตั้งค่าการประเมิน!$C$4,3,IF(BB29&gt;=ตั้งค่าการประเมิน!$C$5,2,IF(BB29&gt;=ตั้งค่าการประเมิน!$C$6,1,0))))))</f>
        <v/>
      </c>
    </row>
    <row r="30" spans="1:55" x14ac:dyDescent="0.3">
      <c r="A30" s="131"/>
      <c r="B30" s="131"/>
      <c r="C30" s="131"/>
      <c r="D30" s="62">
        <f>ข้อมูลนักเรียน!D27</f>
        <v>25</v>
      </c>
      <c r="E30" s="64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4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7" t="str">
        <f t="shared" si="3"/>
        <v/>
      </c>
      <c r="AB30" s="66" t="str">
        <f t="shared" si="2"/>
        <v/>
      </c>
      <c r="AC30" s="59" t="str">
        <f>IF($E30="","",IF(AB30="","",IF(AB30&gt;=ตั้งค่าการประเมิน!$C$4,3,IF(AB30&gt;=ตั้งค่าการประเมิน!$C$5,2,IF(AB30&gt;=ตั้งค่าการประเมิน!$C$6,1,0)))))</f>
        <v/>
      </c>
      <c r="AD30" s="740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67" t="str">
        <f t="shared" si="4"/>
        <v/>
      </c>
      <c r="AZ30" s="66" t="str">
        <f t="shared" si="5"/>
        <v/>
      </c>
      <c r="BA30" s="59" t="str">
        <f>IF($E30="","",IF(AZ30="","",IF(AZ30&gt;=ตั้งค่าการประเมิน!$C$4,3,IF(AZ30&gt;=ตั้งค่าการประเมิน!$C$5,2,IF(AZ30&gt;=ตั้งค่าการประเมิน!$C$6,1,0)))))</f>
        <v/>
      </c>
      <c r="BB30" s="66" t="str">
        <f>IF($E30="","",IF(ข้อมูลนักเรียน!K27="ย้ายออก","-",IF(BA30="","",IFERROR(AVERAGE(AB30,AZ30),""))))</f>
        <v/>
      </c>
      <c r="BC30" s="85" t="str">
        <f>IF($E30="","",IF(BB30="","",IF(ข้อมูลนักเรียน!K27="ย้ายออก","ย้ายออก",IF(BB30&gt;=ตั้งค่าการประเมิน!$C$4,3,IF(BB30&gt;=ตั้งค่าการประเมิน!$C$5,2,IF(BB30&gt;=ตั้งค่าการประเมิน!$C$6,1,0))))))</f>
        <v/>
      </c>
    </row>
    <row r="31" spans="1:55" x14ac:dyDescent="0.3">
      <c r="A31" s="131"/>
      <c r="B31" s="131"/>
      <c r="C31" s="131"/>
      <c r="D31" s="62">
        <f>ข้อมูลนักเรียน!D28</f>
        <v>26</v>
      </c>
      <c r="E31" s="64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4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7" t="str">
        <f t="shared" si="3"/>
        <v/>
      </c>
      <c r="AB31" s="66" t="str">
        <f t="shared" si="2"/>
        <v/>
      </c>
      <c r="AC31" s="59" t="str">
        <f>IF($E31="","",IF(AB31="","",IF(AB31&gt;=ตั้งค่าการประเมิน!$C$4,3,IF(AB31&gt;=ตั้งค่าการประเมิน!$C$5,2,IF(AB31&gt;=ตั้งค่าการประเมิน!$C$6,1,0)))))</f>
        <v/>
      </c>
      <c r="AD31" s="740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67" t="str">
        <f t="shared" si="4"/>
        <v/>
      </c>
      <c r="AZ31" s="66" t="str">
        <f t="shared" si="5"/>
        <v/>
      </c>
      <c r="BA31" s="59" t="str">
        <f>IF($E31="","",IF(AZ31="","",IF(AZ31&gt;=ตั้งค่าการประเมิน!$C$4,3,IF(AZ31&gt;=ตั้งค่าการประเมิน!$C$5,2,IF(AZ31&gt;=ตั้งค่าการประเมิน!$C$6,1,0)))))</f>
        <v/>
      </c>
      <c r="BB31" s="66" t="str">
        <f>IF($E31="","",IF(ข้อมูลนักเรียน!K28="ย้ายออก","-",IF(BA31="","",IFERROR(AVERAGE(AB31,AZ31),""))))</f>
        <v/>
      </c>
      <c r="BC31" s="85" t="str">
        <f>IF($E31="","",IF(BB31="","",IF(ข้อมูลนักเรียน!K28="ย้ายออก","ย้ายออก",IF(BB31&gt;=ตั้งค่าการประเมิน!$C$4,3,IF(BB31&gt;=ตั้งค่าการประเมิน!$C$5,2,IF(BB31&gt;=ตั้งค่าการประเมิน!$C$6,1,0))))))</f>
        <v/>
      </c>
    </row>
    <row r="32" spans="1:55" x14ac:dyDescent="0.3">
      <c r="A32" s="131"/>
      <c r="B32" s="131"/>
      <c r="C32" s="131"/>
      <c r="D32" s="62">
        <f>ข้อมูลนักเรียน!D29</f>
        <v>27</v>
      </c>
      <c r="E32" s="64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4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7" t="str">
        <f t="shared" si="3"/>
        <v/>
      </c>
      <c r="AB32" s="66" t="str">
        <f t="shared" si="2"/>
        <v/>
      </c>
      <c r="AC32" s="59" t="str">
        <f>IF($E32="","",IF(AB32="","",IF(AB32&gt;=ตั้งค่าการประเมิน!$C$4,3,IF(AB32&gt;=ตั้งค่าการประเมิน!$C$5,2,IF(AB32&gt;=ตั้งค่าการประเมิน!$C$6,1,0)))))</f>
        <v/>
      </c>
      <c r="AD32" s="740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67" t="str">
        <f t="shared" si="4"/>
        <v/>
      </c>
      <c r="AZ32" s="66" t="str">
        <f t="shared" si="5"/>
        <v/>
      </c>
      <c r="BA32" s="59" t="str">
        <f>IF($E32="","",IF(AZ32="","",IF(AZ32&gt;=ตั้งค่าการประเมิน!$C$4,3,IF(AZ32&gt;=ตั้งค่าการประเมิน!$C$5,2,IF(AZ32&gt;=ตั้งค่าการประเมิน!$C$6,1,0)))))</f>
        <v/>
      </c>
      <c r="BB32" s="66" t="str">
        <f>IF($E32="","",IF(ข้อมูลนักเรียน!K29="ย้ายออก","-",IF(BA32="","",IFERROR(AVERAGE(AB32,AZ32),""))))</f>
        <v/>
      </c>
      <c r="BC32" s="85" t="str">
        <f>IF($E32="","",IF(BB32="","",IF(ข้อมูลนักเรียน!K29="ย้ายออก","ย้ายออก",IF(BB32&gt;=ตั้งค่าการประเมิน!$C$4,3,IF(BB32&gt;=ตั้งค่าการประเมิน!$C$5,2,IF(BB32&gt;=ตั้งค่าการประเมิน!$C$6,1,0))))))</f>
        <v/>
      </c>
    </row>
    <row r="33" spans="1:55" x14ac:dyDescent="0.3">
      <c r="A33" s="131"/>
      <c r="B33" s="131"/>
      <c r="C33" s="131"/>
      <c r="D33" s="62">
        <f>ข้อมูลนักเรียน!D30</f>
        <v>28</v>
      </c>
      <c r="E33" s="64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4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7" t="str">
        <f t="shared" si="3"/>
        <v/>
      </c>
      <c r="AB33" s="66" t="str">
        <f t="shared" si="2"/>
        <v/>
      </c>
      <c r="AC33" s="59" t="str">
        <f>IF($E33="","",IF(AB33="","",IF(AB33&gt;=ตั้งค่าการประเมิน!$C$4,3,IF(AB33&gt;=ตั้งค่าการประเมิน!$C$5,2,IF(AB33&gt;=ตั้งค่าการประเมิน!$C$6,1,0)))))</f>
        <v/>
      </c>
      <c r="AD33" s="740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67" t="str">
        <f t="shared" si="4"/>
        <v/>
      </c>
      <c r="AZ33" s="66" t="str">
        <f t="shared" si="5"/>
        <v/>
      </c>
      <c r="BA33" s="59" t="str">
        <f>IF($E33="","",IF(AZ33="","",IF(AZ33&gt;=ตั้งค่าการประเมิน!$C$4,3,IF(AZ33&gt;=ตั้งค่าการประเมิน!$C$5,2,IF(AZ33&gt;=ตั้งค่าการประเมิน!$C$6,1,0)))))</f>
        <v/>
      </c>
      <c r="BB33" s="66" t="str">
        <f>IF($E33="","",IF(ข้อมูลนักเรียน!K30="ย้ายออก","-",IF(BA33="","",IFERROR(AVERAGE(AB33,AZ33),""))))</f>
        <v/>
      </c>
      <c r="BC33" s="85" t="str">
        <f>IF($E33="","",IF(BB33="","",IF(ข้อมูลนักเรียน!K30="ย้ายออก","ย้ายออก",IF(BB33&gt;=ตั้งค่าการประเมิน!$C$4,3,IF(BB33&gt;=ตั้งค่าการประเมิน!$C$5,2,IF(BB33&gt;=ตั้งค่าการประเมิน!$C$6,1,0))))))</f>
        <v/>
      </c>
    </row>
    <row r="34" spans="1:55" x14ac:dyDescent="0.3">
      <c r="A34" s="131"/>
      <c r="B34" s="131"/>
      <c r="C34" s="131"/>
      <c r="D34" s="62">
        <f>ข้อมูลนักเรียน!D31</f>
        <v>29</v>
      </c>
      <c r="E34" s="64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4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7" t="str">
        <f t="shared" si="3"/>
        <v/>
      </c>
      <c r="AB34" s="66" t="str">
        <f t="shared" si="2"/>
        <v/>
      </c>
      <c r="AC34" s="59" t="str">
        <f>IF($E34="","",IF(AB34="","",IF(AB34&gt;=ตั้งค่าการประเมิน!$C$4,3,IF(AB34&gt;=ตั้งค่าการประเมิน!$C$5,2,IF(AB34&gt;=ตั้งค่าการประเมิน!$C$6,1,0)))))</f>
        <v/>
      </c>
      <c r="AD34" s="740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67" t="str">
        <f t="shared" si="4"/>
        <v/>
      </c>
      <c r="AZ34" s="66" t="str">
        <f t="shared" si="5"/>
        <v/>
      </c>
      <c r="BA34" s="59" t="str">
        <f>IF($E34="","",IF(AZ34="","",IF(AZ34&gt;=ตั้งค่าการประเมิน!$C$4,3,IF(AZ34&gt;=ตั้งค่าการประเมิน!$C$5,2,IF(AZ34&gt;=ตั้งค่าการประเมิน!$C$6,1,0)))))</f>
        <v/>
      </c>
      <c r="BB34" s="66" t="str">
        <f>IF($E34="","",IF(ข้อมูลนักเรียน!K31="ย้ายออก","-",IF(BA34="","",IFERROR(AVERAGE(AB34,AZ34),""))))</f>
        <v/>
      </c>
      <c r="BC34" s="85" t="str">
        <f>IF($E34="","",IF(BB34="","",IF(ข้อมูลนักเรียน!K31="ย้ายออก","ย้ายออก",IF(BB34&gt;=ตั้งค่าการประเมิน!$C$4,3,IF(BB34&gt;=ตั้งค่าการประเมิน!$C$5,2,IF(BB34&gt;=ตั้งค่าการประเมิน!$C$6,1,0))))))</f>
        <v/>
      </c>
    </row>
    <row r="35" spans="1:55" x14ac:dyDescent="0.3">
      <c r="A35" s="131"/>
      <c r="B35" s="131"/>
      <c r="C35" s="131"/>
      <c r="D35" s="62">
        <f>ข้อมูลนักเรียน!D32</f>
        <v>30</v>
      </c>
      <c r="E35" s="64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4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7" t="str">
        <f t="shared" si="3"/>
        <v/>
      </c>
      <c r="AB35" s="66" t="str">
        <f t="shared" si="2"/>
        <v/>
      </c>
      <c r="AC35" s="59" t="str">
        <f>IF($E35="","",IF(AB35="","",IF(AB35&gt;=ตั้งค่าการประเมิน!$C$4,3,IF(AB35&gt;=ตั้งค่าการประเมิน!$C$5,2,IF(AB35&gt;=ตั้งค่าการประเมิน!$C$6,1,0)))))</f>
        <v/>
      </c>
      <c r="AD35" s="740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67" t="str">
        <f t="shared" si="4"/>
        <v/>
      </c>
      <c r="AZ35" s="66" t="str">
        <f t="shared" si="5"/>
        <v/>
      </c>
      <c r="BA35" s="59" t="str">
        <f>IF($E35="","",IF(AZ35="","",IF(AZ35&gt;=ตั้งค่าการประเมิน!$C$4,3,IF(AZ35&gt;=ตั้งค่าการประเมิน!$C$5,2,IF(AZ35&gt;=ตั้งค่าการประเมิน!$C$6,1,0)))))</f>
        <v/>
      </c>
      <c r="BB35" s="66" t="str">
        <f>IF($E35="","",IF(ข้อมูลนักเรียน!K32="ย้ายออก","-",IF(BA35="","",IFERROR(AVERAGE(AB35,AZ35),""))))</f>
        <v/>
      </c>
      <c r="BC35" s="85" t="str">
        <f>IF($E35="","",IF(BB35="","",IF(ข้อมูลนักเรียน!K32="ย้ายออก","ย้ายออก",IF(BB35&gt;=ตั้งค่าการประเมิน!$C$4,3,IF(BB35&gt;=ตั้งค่าการประเมิน!$C$5,2,IF(BB35&gt;=ตั้งค่าการประเมิน!$C$6,1,0))))))</f>
        <v/>
      </c>
    </row>
    <row r="36" spans="1:55" x14ac:dyDescent="0.3">
      <c r="A36" s="131"/>
      <c r="B36" s="131"/>
      <c r="C36" s="131"/>
      <c r="D36" s="62">
        <f>ข้อมูลนักเรียน!D33</f>
        <v>31</v>
      </c>
      <c r="E36" s="64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4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7" t="str">
        <f t="shared" si="3"/>
        <v/>
      </c>
      <c r="AB36" s="66" t="str">
        <f t="shared" si="2"/>
        <v/>
      </c>
      <c r="AC36" s="59" t="str">
        <f>IF($E36="","",IF(AB36="","",IF(AB36&gt;=ตั้งค่าการประเมิน!$C$4,3,IF(AB36&gt;=ตั้งค่าการประเมิน!$C$5,2,IF(AB36&gt;=ตั้งค่าการประเมิน!$C$6,1,0)))))</f>
        <v/>
      </c>
      <c r="AD36" s="740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67" t="str">
        <f t="shared" si="4"/>
        <v/>
      </c>
      <c r="AZ36" s="66" t="str">
        <f t="shared" si="5"/>
        <v/>
      </c>
      <c r="BA36" s="59" t="str">
        <f>IF($E36="","",IF(AZ36="","",IF(AZ36&gt;=ตั้งค่าการประเมิน!$C$4,3,IF(AZ36&gt;=ตั้งค่าการประเมิน!$C$5,2,IF(AZ36&gt;=ตั้งค่าการประเมิน!$C$6,1,0)))))</f>
        <v/>
      </c>
      <c r="BB36" s="66" t="str">
        <f>IF($E36="","",IF(ข้อมูลนักเรียน!K33="ย้ายออก","-",IF(BA36="","",IFERROR(AVERAGE(AB36,AZ36),""))))</f>
        <v/>
      </c>
      <c r="BC36" s="85" t="str">
        <f>IF($E36="","",IF(BB36="","",IF(ข้อมูลนักเรียน!K33="ย้ายออก","ย้ายออก",IF(BB36&gt;=ตั้งค่าการประเมิน!$C$4,3,IF(BB36&gt;=ตั้งค่าการประเมิน!$C$5,2,IF(BB36&gt;=ตั้งค่าการประเมิน!$C$6,1,0))))))</f>
        <v/>
      </c>
    </row>
    <row r="37" spans="1:55" x14ac:dyDescent="0.3">
      <c r="A37" s="131"/>
      <c r="B37" s="131"/>
      <c r="C37" s="131"/>
      <c r="D37" s="62">
        <f>ข้อมูลนักเรียน!D34</f>
        <v>32</v>
      </c>
      <c r="E37" s="64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4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7" t="str">
        <f t="shared" si="3"/>
        <v/>
      </c>
      <c r="AB37" s="66" t="str">
        <f t="shared" si="2"/>
        <v/>
      </c>
      <c r="AC37" s="59" t="str">
        <f>IF($E37="","",IF(AB37="","",IF(AB37&gt;=ตั้งค่าการประเมิน!$C$4,3,IF(AB37&gt;=ตั้งค่าการประเมิน!$C$5,2,IF(AB37&gt;=ตั้งค่าการประเมิน!$C$6,1,0)))))</f>
        <v/>
      </c>
      <c r="AD37" s="740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67" t="str">
        <f t="shared" si="4"/>
        <v/>
      </c>
      <c r="AZ37" s="66" t="str">
        <f t="shared" si="5"/>
        <v/>
      </c>
      <c r="BA37" s="59" t="str">
        <f>IF($E37="","",IF(AZ37="","",IF(AZ37&gt;=ตั้งค่าการประเมิน!$C$4,3,IF(AZ37&gt;=ตั้งค่าการประเมิน!$C$5,2,IF(AZ37&gt;=ตั้งค่าการประเมิน!$C$6,1,0)))))</f>
        <v/>
      </c>
      <c r="BB37" s="66" t="str">
        <f>IF($E37="","",IF(ข้อมูลนักเรียน!K34="ย้ายออก","-",IF(BA37="","",IFERROR(AVERAGE(AB37,AZ37),""))))</f>
        <v/>
      </c>
      <c r="BC37" s="85" t="str">
        <f>IF($E37="","",IF(BB37="","",IF(ข้อมูลนักเรียน!K34="ย้ายออก","ย้ายออก",IF(BB37&gt;=ตั้งค่าการประเมิน!$C$4,3,IF(BB37&gt;=ตั้งค่าการประเมิน!$C$5,2,IF(BB37&gt;=ตั้งค่าการประเมิน!$C$6,1,0))))))</f>
        <v/>
      </c>
    </row>
    <row r="38" spans="1:55" x14ac:dyDescent="0.3">
      <c r="A38" s="131"/>
      <c r="B38" s="131"/>
      <c r="C38" s="131"/>
      <c r="D38" s="62">
        <f>ข้อมูลนักเรียน!D35</f>
        <v>33</v>
      </c>
      <c r="E38" s="64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4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7" t="str">
        <f t="shared" si="3"/>
        <v/>
      </c>
      <c r="AB38" s="66" t="str">
        <f t="shared" si="2"/>
        <v/>
      </c>
      <c r="AC38" s="59" t="str">
        <f>IF($E38="","",IF(AB38="","",IF(AB38&gt;=ตั้งค่าการประเมิน!$C$4,3,IF(AB38&gt;=ตั้งค่าการประเมิน!$C$5,2,IF(AB38&gt;=ตั้งค่าการประเมิน!$C$6,1,0)))))</f>
        <v/>
      </c>
      <c r="AD38" s="740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67" t="str">
        <f t="shared" si="4"/>
        <v/>
      </c>
      <c r="AZ38" s="66" t="str">
        <f t="shared" si="5"/>
        <v/>
      </c>
      <c r="BA38" s="59" t="str">
        <f>IF($E38="","",IF(AZ38="","",IF(AZ38&gt;=ตั้งค่าการประเมิน!$C$4,3,IF(AZ38&gt;=ตั้งค่าการประเมิน!$C$5,2,IF(AZ38&gt;=ตั้งค่าการประเมิน!$C$6,1,0)))))</f>
        <v/>
      </c>
      <c r="BB38" s="66" t="str">
        <f>IF($E38="","",IF(ข้อมูลนักเรียน!K35="ย้ายออก","-",IF(BA38="","",IFERROR(AVERAGE(AB38,AZ38),""))))</f>
        <v/>
      </c>
      <c r="BC38" s="85" t="str">
        <f>IF($E38="","",IF(BB38="","",IF(ข้อมูลนักเรียน!K35="ย้ายออก","ย้ายออก",IF(BB38&gt;=ตั้งค่าการประเมิน!$C$4,3,IF(BB38&gt;=ตั้งค่าการประเมิน!$C$5,2,IF(BB38&gt;=ตั้งค่าการประเมิน!$C$6,1,0))))))</f>
        <v/>
      </c>
    </row>
    <row r="39" spans="1:55" x14ac:dyDescent="0.3">
      <c r="A39" s="131"/>
      <c r="B39" s="131"/>
      <c r="C39" s="131"/>
      <c r="D39" s="62">
        <f>ข้อมูลนักเรียน!D36</f>
        <v>34</v>
      </c>
      <c r="E39" s="64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4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7" t="str">
        <f t="shared" si="3"/>
        <v/>
      </c>
      <c r="AB39" s="66" t="str">
        <f t="shared" si="2"/>
        <v/>
      </c>
      <c r="AC39" s="59" t="str">
        <f>IF($E39="","",IF(AB39="","",IF(AB39&gt;=ตั้งค่าการประเมิน!$C$4,3,IF(AB39&gt;=ตั้งค่าการประเมิน!$C$5,2,IF(AB39&gt;=ตั้งค่าการประเมิน!$C$6,1,0)))))</f>
        <v/>
      </c>
      <c r="AD39" s="740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67" t="str">
        <f t="shared" si="4"/>
        <v/>
      </c>
      <c r="AZ39" s="66" t="str">
        <f t="shared" si="5"/>
        <v/>
      </c>
      <c r="BA39" s="59" t="str">
        <f>IF($E39="","",IF(AZ39="","",IF(AZ39&gt;=ตั้งค่าการประเมิน!$C$4,3,IF(AZ39&gt;=ตั้งค่าการประเมิน!$C$5,2,IF(AZ39&gt;=ตั้งค่าการประเมิน!$C$6,1,0)))))</f>
        <v/>
      </c>
      <c r="BB39" s="66" t="str">
        <f>IF($E39="","",IF(ข้อมูลนักเรียน!K36="ย้ายออก","-",IF(BA39="","",IFERROR(AVERAGE(AB39,AZ39),""))))</f>
        <v/>
      </c>
      <c r="BC39" s="85" t="str">
        <f>IF($E39="","",IF(BB39="","",IF(ข้อมูลนักเรียน!K36="ย้ายออก","ย้ายออก",IF(BB39&gt;=ตั้งค่าการประเมิน!$C$4,3,IF(BB39&gt;=ตั้งค่าการประเมิน!$C$5,2,IF(BB39&gt;=ตั้งค่าการประเมิน!$C$6,1,0))))))</f>
        <v/>
      </c>
    </row>
    <row r="40" spans="1:55" x14ac:dyDescent="0.3">
      <c r="A40" s="131"/>
      <c r="B40" s="131"/>
      <c r="C40" s="131"/>
      <c r="D40" s="62">
        <f>ข้อมูลนักเรียน!D37</f>
        <v>35</v>
      </c>
      <c r="E40" s="64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4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7" t="str">
        <f t="shared" si="3"/>
        <v/>
      </c>
      <c r="AB40" s="66" t="str">
        <f t="shared" si="2"/>
        <v/>
      </c>
      <c r="AC40" s="59" t="str">
        <f>IF($E40="","",IF(AB40="","",IF(AB40&gt;=ตั้งค่าการประเมิน!$C$4,3,IF(AB40&gt;=ตั้งค่าการประเมิน!$C$5,2,IF(AB40&gt;=ตั้งค่าการประเมิน!$C$6,1,0)))))</f>
        <v/>
      </c>
      <c r="AD40" s="740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67" t="str">
        <f t="shared" si="4"/>
        <v/>
      </c>
      <c r="AZ40" s="66" t="str">
        <f t="shared" si="5"/>
        <v/>
      </c>
      <c r="BA40" s="59" t="str">
        <f>IF($E40="","",IF(AZ40="","",IF(AZ40&gt;=ตั้งค่าการประเมิน!$C$4,3,IF(AZ40&gt;=ตั้งค่าการประเมิน!$C$5,2,IF(AZ40&gt;=ตั้งค่าการประเมิน!$C$6,1,0)))))</f>
        <v/>
      </c>
      <c r="BB40" s="66" t="str">
        <f>IF($E40="","",IF(ข้อมูลนักเรียน!K37="ย้ายออก","-",IF(BA40="","",IFERROR(AVERAGE(AB40,AZ40),""))))</f>
        <v/>
      </c>
      <c r="BC40" s="85" t="str">
        <f>IF($E40="","",IF(BB40="","",IF(ข้อมูลนักเรียน!K37="ย้ายออก","ย้ายออก",IF(BB40&gt;=ตั้งค่าการประเมิน!$C$4,3,IF(BB40&gt;=ตั้งค่าการประเมิน!$C$5,2,IF(BB40&gt;=ตั้งค่าการประเมิน!$C$6,1,0))))))</f>
        <v/>
      </c>
    </row>
    <row r="41" spans="1:55" x14ac:dyDescent="0.3">
      <c r="A41" s="131"/>
      <c r="B41" s="131"/>
      <c r="C41" s="131"/>
      <c r="D41" s="62">
        <f>ข้อมูลนักเรียน!D38</f>
        <v>36</v>
      </c>
      <c r="E41" s="64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4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7" t="str">
        <f t="shared" si="3"/>
        <v/>
      </c>
      <c r="AB41" s="66" t="str">
        <f t="shared" si="2"/>
        <v/>
      </c>
      <c r="AC41" s="59" t="str">
        <f>IF($E41="","",IF(AB41="","",IF(AB41&gt;=ตั้งค่าการประเมิน!$C$4,3,IF(AB41&gt;=ตั้งค่าการประเมิน!$C$5,2,IF(AB41&gt;=ตั้งค่าการประเมิน!$C$6,1,0)))))</f>
        <v/>
      </c>
      <c r="AD41" s="740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67" t="str">
        <f t="shared" si="4"/>
        <v/>
      </c>
      <c r="AZ41" s="66" t="str">
        <f t="shared" si="5"/>
        <v/>
      </c>
      <c r="BA41" s="59" t="str">
        <f>IF($E41="","",IF(AZ41="","",IF(AZ41&gt;=ตั้งค่าการประเมิน!$C$4,3,IF(AZ41&gt;=ตั้งค่าการประเมิน!$C$5,2,IF(AZ41&gt;=ตั้งค่าการประเมิน!$C$6,1,0)))))</f>
        <v/>
      </c>
      <c r="BB41" s="66" t="str">
        <f>IF($E41="","",IF(ข้อมูลนักเรียน!K38="ย้ายออก","-",IF(BA41="","",IFERROR(AVERAGE(AB41,AZ41),""))))</f>
        <v/>
      </c>
      <c r="BC41" s="85" t="str">
        <f>IF($E41="","",IF(BB41="","",IF(ข้อมูลนักเรียน!K38="ย้ายออก","ย้ายออก",IF(BB41&gt;=ตั้งค่าการประเมิน!$C$4,3,IF(BB41&gt;=ตั้งค่าการประเมิน!$C$5,2,IF(BB41&gt;=ตั้งค่าการประเมิน!$C$6,1,0))))))</f>
        <v/>
      </c>
    </row>
    <row r="42" spans="1:55" x14ac:dyDescent="0.3">
      <c r="A42" s="131"/>
      <c r="B42" s="131"/>
      <c r="C42" s="131"/>
      <c r="D42" s="62">
        <f>ข้อมูลนักเรียน!D39</f>
        <v>37</v>
      </c>
      <c r="E42" s="64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4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7" t="str">
        <f t="shared" si="3"/>
        <v/>
      </c>
      <c r="AB42" s="66" t="str">
        <f t="shared" si="2"/>
        <v/>
      </c>
      <c r="AC42" s="59" t="str">
        <f>IF($E42="","",IF(AB42="","",IF(AB42&gt;=ตั้งค่าการประเมิน!$C$4,3,IF(AB42&gt;=ตั้งค่าการประเมิน!$C$5,2,IF(AB42&gt;=ตั้งค่าการประเมิน!$C$6,1,0)))))</f>
        <v/>
      </c>
      <c r="AD42" s="740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67" t="str">
        <f t="shared" si="4"/>
        <v/>
      </c>
      <c r="AZ42" s="66" t="str">
        <f t="shared" si="5"/>
        <v/>
      </c>
      <c r="BA42" s="59" t="str">
        <f>IF($E42="","",IF(AZ42="","",IF(AZ42&gt;=ตั้งค่าการประเมิน!$C$4,3,IF(AZ42&gt;=ตั้งค่าการประเมิน!$C$5,2,IF(AZ42&gt;=ตั้งค่าการประเมิน!$C$6,1,0)))))</f>
        <v/>
      </c>
      <c r="BB42" s="66" t="str">
        <f>IF($E42="","",IF(ข้อมูลนักเรียน!K39="ย้ายออก","-",IF(BA42="","",IFERROR(AVERAGE(AB42,AZ42),""))))</f>
        <v/>
      </c>
      <c r="BC42" s="85" t="str">
        <f>IF($E42="","",IF(BB42="","",IF(ข้อมูลนักเรียน!K39="ย้ายออก","ย้ายออก",IF(BB42&gt;=ตั้งค่าการประเมิน!$C$4,3,IF(BB42&gt;=ตั้งค่าการประเมิน!$C$5,2,IF(BB42&gt;=ตั้งค่าการประเมิน!$C$6,1,0))))))</f>
        <v/>
      </c>
    </row>
    <row r="43" spans="1:55" x14ac:dyDescent="0.3">
      <c r="A43" s="131"/>
      <c r="B43" s="131"/>
      <c r="C43" s="131"/>
      <c r="D43" s="62">
        <f>ข้อมูลนักเรียน!D40</f>
        <v>38</v>
      </c>
      <c r="E43" s="64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4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7" t="str">
        <f t="shared" si="3"/>
        <v/>
      </c>
      <c r="AB43" s="66" t="str">
        <f t="shared" si="2"/>
        <v/>
      </c>
      <c r="AC43" s="59" t="str">
        <f>IF($E43="","",IF(AB43="","",IF(AB43&gt;=ตั้งค่าการประเมิน!$C$4,3,IF(AB43&gt;=ตั้งค่าการประเมิน!$C$5,2,IF(AB43&gt;=ตั้งค่าการประเมิน!$C$6,1,0)))))</f>
        <v/>
      </c>
      <c r="AD43" s="740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67" t="str">
        <f t="shared" si="4"/>
        <v/>
      </c>
      <c r="AZ43" s="66" t="str">
        <f t="shared" si="5"/>
        <v/>
      </c>
      <c r="BA43" s="59" t="str">
        <f>IF($E43="","",IF(AZ43="","",IF(AZ43&gt;=ตั้งค่าการประเมิน!$C$4,3,IF(AZ43&gt;=ตั้งค่าการประเมิน!$C$5,2,IF(AZ43&gt;=ตั้งค่าการประเมิน!$C$6,1,0)))))</f>
        <v/>
      </c>
      <c r="BB43" s="66" t="str">
        <f>IF($E43="","",IF(ข้อมูลนักเรียน!K40="ย้ายออก","-",IF(BA43="","",IFERROR(AVERAGE(AB43,AZ43),""))))</f>
        <v/>
      </c>
      <c r="BC43" s="85" t="str">
        <f>IF($E43="","",IF(BB43="","",IF(ข้อมูลนักเรียน!K40="ย้ายออก","ย้ายออก",IF(BB43&gt;=ตั้งค่าการประเมิน!$C$4,3,IF(BB43&gt;=ตั้งค่าการประเมิน!$C$5,2,IF(BB43&gt;=ตั้งค่าการประเมิน!$C$6,1,0))))))</f>
        <v/>
      </c>
    </row>
    <row r="44" spans="1:55" x14ac:dyDescent="0.3">
      <c r="A44" s="131"/>
      <c r="B44" s="131"/>
      <c r="C44" s="131"/>
      <c r="D44" s="62">
        <f>ข้อมูลนักเรียน!D41</f>
        <v>39</v>
      </c>
      <c r="E44" s="64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40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7" t="str">
        <f t="shared" si="3"/>
        <v/>
      </c>
      <c r="AB44" s="66" t="str">
        <f t="shared" si="2"/>
        <v/>
      </c>
      <c r="AC44" s="59" t="str">
        <f>IF($E44="","",IF(AB44="","",IF(AB44&gt;=ตั้งค่าการประเมิน!$C$4,3,IF(AB44&gt;=ตั้งค่าการประเมิน!$C$5,2,IF(AB44&gt;=ตั้งค่าการประเมิน!$C$6,1,0)))))</f>
        <v/>
      </c>
      <c r="AD44" s="740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67" t="str">
        <f t="shared" si="4"/>
        <v/>
      </c>
      <c r="AZ44" s="66" t="str">
        <f t="shared" si="5"/>
        <v/>
      </c>
      <c r="BA44" s="59" t="str">
        <f>IF($E44="","",IF(AZ44="","",IF(AZ44&gt;=ตั้งค่าการประเมิน!$C$4,3,IF(AZ44&gt;=ตั้งค่าการประเมิน!$C$5,2,IF(AZ44&gt;=ตั้งค่าการประเมิน!$C$6,1,0)))))</f>
        <v/>
      </c>
      <c r="BB44" s="66" t="str">
        <f>IF($E44="","",IF(ข้อมูลนักเรียน!K41="ย้ายออก","-",IF(BA44="","",IFERROR(AVERAGE(AB44,AZ44),""))))</f>
        <v/>
      </c>
      <c r="BC44" s="85" t="str">
        <f>IF($E44="","",IF(BB44="","",IF(ข้อมูลนักเรียน!K41="ย้ายออก","ย้ายออก",IF(BB44&gt;=ตั้งค่าการประเมิน!$C$4,3,IF(BB44&gt;=ตั้งค่าการประเมิน!$C$5,2,IF(BB44&gt;=ตั้งค่าการประเมิน!$C$6,1,0))))))</f>
        <v/>
      </c>
    </row>
    <row r="45" spans="1:55" x14ac:dyDescent="0.3">
      <c r="A45" s="131"/>
      <c r="B45" s="131"/>
      <c r="C45" s="131"/>
      <c r="D45" s="62">
        <f>ข้อมูลนักเรียน!D42</f>
        <v>40</v>
      </c>
      <c r="E45" s="64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40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67" t="str">
        <f t="shared" si="3"/>
        <v/>
      </c>
      <c r="AB45" s="66" t="str">
        <f t="shared" si="2"/>
        <v/>
      </c>
      <c r="AC45" s="59" t="str">
        <f>IF($E45="","",IF(AB45="","",IF(AB45&gt;=ตั้งค่าการประเมิน!$C$4,3,IF(AB45&gt;=ตั้งค่าการประเมิน!$C$5,2,IF(AB45&gt;=ตั้งค่าการประเมิน!$C$6,1,0)))))</f>
        <v/>
      </c>
      <c r="AD45" s="740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67" t="str">
        <f t="shared" si="4"/>
        <v/>
      </c>
      <c r="AZ45" s="66" t="str">
        <f t="shared" si="5"/>
        <v/>
      </c>
      <c r="BA45" s="59" t="str">
        <f>IF($E45="","",IF(AZ45="","",IF(AZ45&gt;=ตั้งค่าการประเมิน!$C$4,3,IF(AZ45&gt;=ตั้งค่าการประเมิน!$C$5,2,IF(AZ45&gt;=ตั้งค่าการประเมิน!$C$6,1,0)))))</f>
        <v/>
      </c>
      <c r="BB45" s="66" t="str">
        <f>IF($E45="","",IF(ข้อมูลนักเรียน!K42="ย้ายออก","-",IF(BA45="","",IFERROR(AVERAGE(AB45,AZ45),""))))</f>
        <v/>
      </c>
      <c r="BC45" s="85" t="str">
        <f>IF($E45="","",IF(BB45="","",IF(ข้อมูลนักเรียน!K42="ย้ายออก","ย้ายออก",IF(BB45&gt;=ตั้งค่าการประเมิน!$C$4,3,IF(BB45&gt;=ตั้งค่าการประเมิน!$C$5,2,IF(BB45&gt;=ตั้งค่าการประเมิน!$C$6,1,0))))))</f>
        <v/>
      </c>
    </row>
    <row r="46" spans="1:55" x14ac:dyDescent="0.3">
      <c r="A46" s="131"/>
      <c r="B46" s="131"/>
      <c r="C46" s="131"/>
      <c r="D46" s="62">
        <f>ข้อมูลนักเรียน!D43</f>
        <v>41</v>
      </c>
      <c r="E46" s="64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4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67" t="str">
        <f t="shared" si="3"/>
        <v/>
      </c>
      <c r="AB46" s="66" t="str">
        <f t="shared" si="2"/>
        <v/>
      </c>
      <c r="AC46" s="59" t="str">
        <f>IF($E46="","",IF(AB46="","",IF(AB46&gt;=ตั้งค่าการประเมิน!$C$4,3,IF(AB46&gt;=ตั้งค่าการประเมิน!$C$5,2,IF(AB46&gt;=ตั้งค่าการประเมิน!$C$6,1,0)))))</f>
        <v/>
      </c>
      <c r="AD46" s="740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67" t="str">
        <f t="shared" si="4"/>
        <v/>
      </c>
      <c r="AZ46" s="66" t="str">
        <f t="shared" si="5"/>
        <v/>
      </c>
      <c r="BA46" s="59" t="str">
        <f>IF($E46="","",IF(AZ46="","",IF(AZ46&gt;=ตั้งค่าการประเมิน!$C$4,3,IF(AZ46&gt;=ตั้งค่าการประเมิน!$C$5,2,IF(AZ46&gt;=ตั้งค่าการประเมิน!$C$6,1,0)))))</f>
        <v/>
      </c>
      <c r="BB46" s="66" t="str">
        <f>IF($E46="","",IF(ข้อมูลนักเรียน!K43="ย้ายออก","-",IF(BA46="","",IFERROR(AVERAGE(AB46,AZ46),""))))</f>
        <v/>
      </c>
      <c r="BC46" s="85" t="str">
        <f>IF($E46="","",IF(BB46="","",IF(ข้อมูลนักเรียน!K43="ย้ายออก","ย้ายออก",IF(BB46&gt;=ตั้งค่าการประเมิน!$C$4,3,IF(BB46&gt;=ตั้งค่าการประเมิน!$C$5,2,IF(BB46&gt;=ตั้งค่าการประเมิน!$C$6,1,0))))))</f>
        <v/>
      </c>
    </row>
    <row r="47" spans="1:55" x14ac:dyDescent="0.3">
      <c r="A47" s="131"/>
      <c r="B47" s="131"/>
      <c r="C47" s="131"/>
      <c r="D47" s="62">
        <f>ข้อมูลนักเรียน!D44</f>
        <v>42</v>
      </c>
      <c r="E47" s="64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4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67" t="str">
        <f t="shared" si="3"/>
        <v/>
      </c>
      <c r="AB47" s="66" t="str">
        <f t="shared" si="2"/>
        <v/>
      </c>
      <c r="AC47" s="59" t="str">
        <f>IF($E47="","",IF(AB47="","",IF(AB47&gt;=ตั้งค่าการประเมิน!$C$4,3,IF(AB47&gt;=ตั้งค่าการประเมิน!$C$5,2,IF(AB47&gt;=ตั้งค่าการประเมิน!$C$6,1,0)))))</f>
        <v/>
      </c>
      <c r="AD47" s="740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67" t="str">
        <f t="shared" si="4"/>
        <v/>
      </c>
      <c r="AZ47" s="66" t="str">
        <f t="shared" si="5"/>
        <v/>
      </c>
      <c r="BA47" s="59" t="str">
        <f>IF($E47="","",IF(AZ47="","",IF(AZ47&gt;=ตั้งค่าการประเมิน!$C$4,3,IF(AZ47&gt;=ตั้งค่าการประเมิน!$C$5,2,IF(AZ47&gt;=ตั้งค่าการประเมิน!$C$6,1,0)))))</f>
        <v/>
      </c>
      <c r="BB47" s="66" t="str">
        <f>IF($E47="","",IF(ข้อมูลนักเรียน!K44="ย้ายออก","-",IF(BA47="","",IFERROR(AVERAGE(AB47,AZ47),""))))</f>
        <v/>
      </c>
      <c r="BC47" s="85" t="str">
        <f>IF($E47="","",IF(BB47="","",IF(ข้อมูลนักเรียน!K44="ย้ายออก","ย้ายออก",IF(BB47&gt;=ตั้งค่าการประเมิน!$C$4,3,IF(BB47&gt;=ตั้งค่าการประเมิน!$C$5,2,IF(BB47&gt;=ตั้งค่าการประเมิน!$C$6,1,0))))))</f>
        <v/>
      </c>
    </row>
    <row r="48" spans="1:55" x14ac:dyDescent="0.3">
      <c r="A48" s="131"/>
      <c r="B48" s="131"/>
      <c r="C48" s="131"/>
      <c r="D48" s="62">
        <f>ข้อมูลนักเรียน!D45</f>
        <v>43</v>
      </c>
      <c r="E48" s="64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40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67" t="str">
        <f t="shared" si="3"/>
        <v/>
      </c>
      <c r="AB48" s="66" t="str">
        <f t="shared" si="2"/>
        <v/>
      </c>
      <c r="AC48" s="59" t="str">
        <f>IF($E48="","",IF(AB48="","",IF(AB48&gt;=ตั้งค่าการประเมิน!$C$4,3,IF(AB48&gt;=ตั้งค่าการประเมิน!$C$5,2,IF(AB48&gt;=ตั้งค่าการประเมิน!$C$6,1,0)))))</f>
        <v/>
      </c>
      <c r="AD48" s="740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67" t="str">
        <f t="shared" si="4"/>
        <v/>
      </c>
      <c r="AZ48" s="66" t="str">
        <f t="shared" si="5"/>
        <v/>
      </c>
      <c r="BA48" s="59" t="str">
        <f>IF($E48="","",IF(AZ48="","",IF(AZ48&gt;=ตั้งค่าการประเมิน!$C$4,3,IF(AZ48&gt;=ตั้งค่าการประเมิน!$C$5,2,IF(AZ48&gt;=ตั้งค่าการประเมิน!$C$6,1,0)))))</f>
        <v/>
      </c>
      <c r="BB48" s="66" t="str">
        <f>IF($E48="","",IF(ข้อมูลนักเรียน!K45="ย้ายออก","-",IF(BA48="","",IFERROR(AVERAGE(AB48,AZ48),""))))</f>
        <v/>
      </c>
      <c r="BC48" s="85" t="str">
        <f>IF($E48="","",IF(BB48="","",IF(ข้อมูลนักเรียน!K45="ย้ายออก","ย้ายออก",IF(BB48&gt;=ตั้งค่าการประเมิน!$C$4,3,IF(BB48&gt;=ตั้งค่าการประเมิน!$C$5,2,IF(BB48&gt;=ตั้งค่าการประเมิน!$C$6,1,0))))))</f>
        <v/>
      </c>
    </row>
    <row r="49" spans="1:55" x14ac:dyDescent="0.3">
      <c r="A49" s="131"/>
      <c r="B49" s="131"/>
      <c r="C49" s="131"/>
      <c r="D49" s="62">
        <f>ข้อมูลนักเรียน!D46</f>
        <v>44</v>
      </c>
      <c r="E49" s="64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4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67" t="str">
        <f t="shared" si="3"/>
        <v/>
      </c>
      <c r="AB49" s="66" t="str">
        <f t="shared" si="2"/>
        <v/>
      </c>
      <c r="AC49" s="59" t="str">
        <f>IF($E49="","",IF(AB49="","",IF(AB49&gt;=ตั้งค่าการประเมิน!$C$4,3,IF(AB49&gt;=ตั้งค่าการประเมิน!$C$5,2,IF(AB49&gt;=ตั้งค่าการประเมิน!$C$6,1,0)))))</f>
        <v/>
      </c>
      <c r="AD49" s="740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67" t="str">
        <f t="shared" si="4"/>
        <v/>
      </c>
      <c r="AZ49" s="66" t="str">
        <f t="shared" si="5"/>
        <v/>
      </c>
      <c r="BA49" s="59" t="str">
        <f>IF($E49="","",IF(AZ49="","",IF(AZ49&gt;=ตั้งค่าการประเมิน!$C$4,3,IF(AZ49&gt;=ตั้งค่าการประเมิน!$C$5,2,IF(AZ49&gt;=ตั้งค่าการประเมิน!$C$6,1,0)))))</f>
        <v/>
      </c>
      <c r="BB49" s="66" t="str">
        <f>IF($E49="","",IF(ข้อมูลนักเรียน!K46="ย้ายออก","-",IF(BA49="","",IFERROR(AVERAGE(AB49,AZ49),""))))</f>
        <v/>
      </c>
      <c r="BC49" s="85" t="str">
        <f>IF($E49="","",IF(BB49="","",IF(ข้อมูลนักเรียน!K46="ย้ายออก","ย้ายออก",IF(BB49&gt;=ตั้งค่าการประเมิน!$C$4,3,IF(BB49&gt;=ตั้งค่าการประเมิน!$C$5,2,IF(BB49&gt;=ตั้งค่าการประเมิน!$C$6,1,0))))))</f>
        <v/>
      </c>
    </row>
    <row r="50" spans="1:55" x14ac:dyDescent="0.3">
      <c r="A50" s="131"/>
      <c r="B50" s="131"/>
      <c r="C50" s="131"/>
      <c r="D50" s="62">
        <f>ข้อมูลนักเรียน!D47</f>
        <v>45</v>
      </c>
      <c r="E50" s="64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4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67" t="str">
        <f t="shared" si="3"/>
        <v/>
      </c>
      <c r="AB50" s="66" t="str">
        <f t="shared" si="2"/>
        <v/>
      </c>
      <c r="AC50" s="59" t="str">
        <f>IF($E50="","",IF(AB50="","",IF(AB50&gt;=ตั้งค่าการประเมิน!$C$4,3,IF(AB50&gt;=ตั้งค่าการประเมิน!$C$5,2,IF(AB50&gt;=ตั้งค่าการประเมิน!$C$6,1,0)))))</f>
        <v/>
      </c>
      <c r="AD50" s="740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67" t="str">
        <f t="shared" si="4"/>
        <v/>
      </c>
      <c r="AZ50" s="66" t="str">
        <f t="shared" si="5"/>
        <v/>
      </c>
      <c r="BA50" s="59" t="str">
        <f>IF($E50="","",IF(AZ50="","",IF(AZ50&gt;=ตั้งค่าการประเมิน!$C$4,3,IF(AZ50&gt;=ตั้งค่าการประเมิน!$C$5,2,IF(AZ50&gt;=ตั้งค่าการประเมิน!$C$6,1,0)))))</f>
        <v/>
      </c>
      <c r="BB50" s="66" t="str">
        <f>IF($E50="","",IF(ข้อมูลนักเรียน!K47="ย้ายออก","-",IF(BA50="","",IFERROR(AVERAGE(AB50,AZ50),""))))</f>
        <v/>
      </c>
      <c r="BC50" s="85" t="str">
        <f>IF($E50="","",IF(BB50="","",IF(ข้อมูลนักเรียน!K47="ย้ายออก","ย้ายออก",IF(BB50&gt;=ตั้งค่าการประเมิน!$C$4,3,IF(BB50&gt;=ตั้งค่าการประเมิน!$C$5,2,IF(BB50&gt;=ตั้งค่าการประเมิน!$C$6,1,0))))))</f>
        <v/>
      </c>
    </row>
    <row r="51" spans="1:55" x14ac:dyDescent="0.3">
      <c r="A51" s="131"/>
      <c r="B51" s="131"/>
      <c r="C51" s="131"/>
      <c r="D51" s="62">
        <f>ข้อมูลนักเรียน!D48</f>
        <v>46</v>
      </c>
      <c r="E51" s="64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4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67" t="str">
        <f t="shared" si="3"/>
        <v/>
      </c>
      <c r="AB51" s="66" t="str">
        <f t="shared" si="2"/>
        <v/>
      </c>
      <c r="AC51" s="59" t="str">
        <f>IF($E51="","",IF(AB51="","",IF(AB51&gt;=ตั้งค่าการประเมิน!$C$4,3,IF(AB51&gt;=ตั้งค่าการประเมิน!$C$5,2,IF(AB51&gt;=ตั้งค่าการประเมิน!$C$6,1,0)))))</f>
        <v/>
      </c>
      <c r="AD51" s="740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67" t="str">
        <f t="shared" si="4"/>
        <v/>
      </c>
      <c r="AZ51" s="66" t="str">
        <f t="shared" si="5"/>
        <v/>
      </c>
      <c r="BA51" s="59" t="str">
        <f>IF($E51="","",IF(AZ51="","",IF(AZ51&gt;=ตั้งค่าการประเมิน!$C$4,3,IF(AZ51&gt;=ตั้งค่าการประเมิน!$C$5,2,IF(AZ51&gt;=ตั้งค่าการประเมิน!$C$6,1,0)))))</f>
        <v/>
      </c>
      <c r="BB51" s="66" t="str">
        <f>IF($E51="","",IF(ข้อมูลนักเรียน!K48="ย้ายออก","-",IF(BA51="","",IFERROR(AVERAGE(AB51,AZ51),""))))</f>
        <v/>
      </c>
      <c r="BC51" s="85" t="str">
        <f>IF($E51="","",IF(BB51="","",IF(ข้อมูลนักเรียน!K48="ย้ายออก","ย้ายออก",IF(BB51&gt;=ตั้งค่าการประเมิน!$C$4,3,IF(BB51&gt;=ตั้งค่าการประเมิน!$C$5,2,IF(BB51&gt;=ตั้งค่าการประเมิน!$C$6,1,0))))))</f>
        <v/>
      </c>
    </row>
    <row r="52" spans="1:55" x14ac:dyDescent="0.3">
      <c r="A52" s="131"/>
      <c r="B52" s="131"/>
      <c r="C52" s="131"/>
      <c r="D52" s="62">
        <f>ข้อมูลนักเรียน!D49</f>
        <v>47</v>
      </c>
      <c r="E52" s="64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4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67" t="str">
        <f t="shared" si="3"/>
        <v/>
      </c>
      <c r="AB52" s="66" t="str">
        <f t="shared" si="2"/>
        <v/>
      </c>
      <c r="AC52" s="59" t="str">
        <f>IF($E52="","",IF(AB52="","",IF(AB52&gt;=ตั้งค่าการประเมิน!$C$4,3,IF(AB52&gt;=ตั้งค่าการประเมิน!$C$5,2,IF(AB52&gt;=ตั้งค่าการประเมิน!$C$6,1,0)))))</f>
        <v/>
      </c>
      <c r="AD52" s="740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67" t="str">
        <f t="shared" si="4"/>
        <v/>
      </c>
      <c r="AZ52" s="66" t="str">
        <f t="shared" si="5"/>
        <v/>
      </c>
      <c r="BA52" s="59" t="str">
        <f>IF($E52="","",IF(AZ52="","",IF(AZ52&gt;=ตั้งค่าการประเมิน!$C$4,3,IF(AZ52&gt;=ตั้งค่าการประเมิน!$C$5,2,IF(AZ52&gt;=ตั้งค่าการประเมิน!$C$6,1,0)))))</f>
        <v/>
      </c>
      <c r="BB52" s="66" t="str">
        <f>IF($E52="","",IF(ข้อมูลนักเรียน!K49="ย้ายออก","-",IF(BA52="","",IFERROR(AVERAGE(AB52,AZ52),""))))</f>
        <v/>
      </c>
      <c r="BC52" s="85" t="str">
        <f>IF($E52="","",IF(BB52="","",IF(ข้อมูลนักเรียน!K49="ย้ายออก","ย้ายออก",IF(BB52&gt;=ตั้งค่าการประเมิน!$C$4,3,IF(BB52&gt;=ตั้งค่าการประเมิน!$C$5,2,IF(BB52&gt;=ตั้งค่าการประเมิน!$C$6,1,0))))))</f>
        <v/>
      </c>
    </row>
    <row r="53" spans="1:55" x14ac:dyDescent="0.3">
      <c r="A53" s="131"/>
      <c r="B53" s="131"/>
      <c r="C53" s="131"/>
      <c r="D53" s="62">
        <f>ข้อมูลนักเรียน!D50</f>
        <v>48</v>
      </c>
      <c r="E53" s="64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4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67" t="str">
        <f t="shared" si="3"/>
        <v/>
      </c>
      <c r="AB53" s="66" t="str">
        <f t="shared" si="2"/>
        <v/>
      </c>
      <c r="AC53" s="59" t="str">
        <f>IF($E53="","",IF(AB53="","",IF(AB53&gt;=ตั้งค่าการประเมิน!$C$4,3,IF(AB53&gt;=ตั้งค่าการประเมิน!$C$5,2,IF(AB53&gt;=ตั้งค่าการประเมิน!$C$6,1,0)))))</f>
        <v/>
      </c>
      <c r="AD53" s="740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67" t="str">
        <f t="shared" si="4"/>
        <v/>
      </c>
      <c r="AZ53" s="66" t="str">
        <f t="shared" si="5"/>
        <v/>
      </c>
      <c r="BA53" s="59" t="str">
        <f>IF($E53="","",IF(AZ53="","",IF(AZ53&gt;=ตั้งค่าการประเมิน!$C$4,3,IF(AZ53&gt;=ตั้งค่าการประเมิน!$C$5,2,IF(AZ53&gt;=ตั้งค่าการประเมิน!$C$6,1,0)))))</f>
        <v/>
      </c>
      <c r="BB53" s="66" t="str">
        <f>IF($E53="","",IF(ข้อมูลนักเรียน!K50="ย้ายออก","-",IF(BA53="","",IFERROR(AVERAGE(AB53,AZ53),""))))</f>
        <v/>
      </c>
      <c r="BC53" s="85" t="str">
        <f>IF($E53="","",IF(BB53="","",IF(ข้อมูลนักเรียน!K50="ย้ายออก","ย้ายออก",IF(BB53&gt;=ตั้งค่าการประเมิน!$C$4,3,IF(BB53&gt;=ตั้งค่าการประเมิน!$C$5,2,IF(BB53&gt;=ตั้งค่าการประเมิน!$C$6,1,0))))))</f>
        <v/>
      </c>
    </row>
    <row r="54" spans="1:55" x14ac:dyDescent="0.3">
      <c r="A54" s="131"/>
      <c r="B54" s="131"/>
      <c r="C54" s="131"/>
      <c r="D54" s="62">
        <f>ข้อมูลนักเรียน!D51</f>
        <v>49</v>
      </c>
      <c r="E54" s="64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4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67" t="str">
        <f t="shared" si="3"/>
        <v/>
      </c>
      <c r="AB54" s="66" t="str">
        <f t="shared" si="2"/>
        <v/>
      </c>
      <c r="AC54" s="59" t="str">
        <f>IF($E54="","",IF(AB54="","",IF(AB54&gt;=ตั้งค่าการประเมิน!$C$4,3,IF(AB54&gt;=ตั้งค่าการประเมิน!$C$5,2,IF(AB54&gt;=ตั้งค่าการประเมิน!$C$6,1,0)))))</f>
        <v/>
      </c>
      <c r="AD54" s="740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67" t="str">
        <f t="shared" si="4"/>
        <v/>
      </c>
      <c r="AZ54" s="66" t="str">
        <f t="shared" si="5"/>
        <v/>
      </c>
      <c r="BA54" s="59" t="str">
        <f>IF($E54="","",IF(AZ54="","",IF(AZ54&gt;=ตั้งค่าการประเมิน!$C$4,3,IF(AZ54&gt;=ตั้งค่าการประเมิน!$C$5,2,IF(AZ54&gt;=ตั้งค่าการประเมิน!$C$6,1,0)))))</f>
        <v/>
      </c>
      <c r="BB54" s="66" t="str">
        <f>IF($E54="","",IF(ข้อมูลนักเรียน!K51="ย้ายออก","-",IF(BA54="","",IFERROR(AVERAGE(AB54,AZ54),""))))</f>
        <v/>
      </c>
      <c r="BC54" s="85" t="str">
        <f>IF($E54="","",IF(BB54="","",IF(ข้อมูลนักเรียน!K51="ย้ายออก","ย้ายออก",IF(BB54&gt;=ตั้งค่าการประเมิน!$C$4,3,IF(BB54&gt;=ตั้งค่าการประเมิน!$C$5,2,IF(BB54&gt;=ตั้งค่าการประเมิน!$C$6,1,0))))))</f>
        <v/>
      </c>
    </row>
    <row r="55" spans="1:55" x14ac:dyDescent="0.3">
      <c r="A55" s="131"/>
      <c r="B55" s="131"/>
      <c r="C55" s="131"/>
      <c r="D55" s="62">
        <f>ข้อมูลนักเรียน!D52</f>
        <v>50</v>
      </c>
      <c r="E55" s="64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4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67" t="str">
        <f t="shared" si="3"/>
        <v/>
      </c>
      <c r="AB55" s="66" t="str">
        <f t="shared" si="2"/>
        <v/>
      </c>
      <c r="AC55" s="59" t="str">
        <f>IF($E55="","",IF(AB55="","",IF(AB55&gt;=ตั้งค่าการประเมิน!$C$4,3,IF(AB55&gt;=ตั้งค่าการประเมิน!$C$5,2,IF(AB55&gt;=ตั้งค่าการประเมิน!$C$6,1,0)))))</f>
        <v/>
      </c>
      <c r="AD55" s="740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67" t="str">
        <f t="shared" si="4"/>
        <v/>
      </c>
      <c r="AZ55" s="66" t="str">
        <f t="shared" si="5"/>
        <v/>
      </c>
      <c r="BA55" s="59" t="str">
        <f>IF($E55="","",IF(AZ55="","",IF(AZ55&gt;=ตั้งค่าการประเมิน!$C$4,3,IF(AZ55&gt;=ตั้งค่าการประเมิน!$C$5,2,IF(AZ55&gt;=ตั้งค่าการประเมิน!$C$6,1,0)))))</f>
        <v/>
      </c>
      <c r="BB55" s="66" t="str">
        <f>IF($E55="","",IF(ข้อมูลนักเรียน!K52="ย้ายออก","-",IF(BA55="","",IFERROR(AVERAGE(AB55,AZ55),""))))</f>
        <v/>
      </c>
      <c r="BC55" s="85" t="str">
        <f>IF($E55="","",IF(BB55="","",IF(ข้อมูลนักเรียน!K52="ย้ายออก","ย้ายออก",IF(BB55&gt;=ตั้งค่าการประเมิน!$C$4,3,IF(BB55&gt;=ตั้งค่าการประเมิน!$C$5,2,IF(BB55&gt;=ตั้งค่าการประเมิน!$C$6,1,0))))))</f>
        <v/>
      </c>
    </row>
    <row r="56" spans="1:55" x14ac:dyDescent="0.3">
      <c r="A56" s="131"/>
      <c r="B56" s="131"/>
      <c r="C56" s="131"/>
      <c r="D56" s="62">
        <f>ข้อมูลนักเรียน!D53</f>
        <v>51</v>
      </c>
      <c r="E56" s="64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4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67" t="str">
        <f t="shared" si="3"/>
        <v/>
      </c>
      <c r="AB56" s="66" t="str">
        <f t="shared" si="2"/>
        <v/>
      </c>
      <c r="AC56" s="59" t="str">
        <f>IF($E56="","",IF(AB56="","",IF(AB56&gt;=ตั้งค่าการประเมิน!$C$4,3,IF(AB56&gt;=ตั้งค่าการประเมิน!$C$5,2,IF(AB56&gt;=ตั้งค่าการประเมิน!$C$6,1,0)))))</f>
        <v/>
      </c>
      <c r="AD56" s="740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67" t="str">
        <f t="shared" si="4"/>
        <v/>
      </c>
      <c r="AZ56" s="66" t="str">
        <f t="shared" si="5"/>
        <v/>
      </c>
      <c r="BA56" s="59" t="str">
        <f>IF($E56="","",IF(AZ56="","",IF(AZ56&gt;=ตั้งค่าการประเมิน!$C$4,3,IF(AZ56&gt;=ตั้งค่าการประเมิน!$C$5,2,IF(AZ56&gt;=ตั้งค่าการประเมิน!$C$6,1,0)))))</f>
        <v/>
      </c>
      <c r="BB56" s="66" t="str">
        <f>IF($E56="","",IF(ข้อมูลนักเรียน!K53="ย้ายออก","-",IF(BA56="","",IFERROR(AVERAGE(AB56,AZ56),""))))</f>
        <v/>
      </c>
      <c r="BC56" s="85" t="str">
        <f>IF($E56="","",IF(BB56="","",IF(ข้อมูลนักเรียน!K53="ย้ายออก","ย้ายออก",IF(BB56&gt;=ตั้งค่าการประเมิน!$C$4,3,IF(BB56&gt;=ตั้งค่าการประเมิน!$C$5,2,IF(BB56&gt;=ตั้งค่าการประเมิน!$C$6,1,0))))))</f>
        <v/>
      </c>
    </row>
    <row r="57" spans="1:55" x14ac:dyDescent="0.3">
      <c r="A57" s="131"/>
      <c r="B57" s="131"/>
      <c r="C57" s="131"/>
      <c r="D57" s="62">
        <f>ข้อมูลนักเรียน!D54</f>
        <v>52</v>
      </c>
      <c r="E57" s="64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4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67" t="str">
        <f t="shared" si="3"/>
        <v/>
      </c>
      <c r="AB57" s="66" t="str">
        <f t="shared" si="2"/>
        <v/>
      </c>
      <c r="AC57" s="59" t="str">
        <f>IF($E57="","",IF(AB57="","",IF(AB57&gt;=ตั้งค่าการประเมิน!$C$4,3,IF(AB57&gt;=ตั้งค่าการประเมิน!$C$5,2,IF(AB57&gt;=ตั้งค่าการประเมิน!$C$6,1,0)))))</f>
        <v/>
      </c>
      <c r="AD57" s="740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67" t="str">
        <f t="shared" si="4"/>
        <v/>
      </c>
      <c r="AZ57" s="66" t="str">
        <f t="shared" si="5"/>
        <v/>
      </c>
      <c r="BA57" s="59" t="str">
        <f>IF($E57="","",IF(AZ57="","",IF(AZ57&gt;=ตั้งค่าการประเมิน!$C$4,3,IF(AZ57&gt;=ตั้งค่าการประเมิน!$C$5,2,IF(AZ57&gt;=ตั้งค่าการประเมิน!$C$6,1,0)))))</f>
        <v/>
      </c>
      <c r="BB57" s="66" t="str">
        <f>IF($E57="","",IF(ข้อมูลนักเรียน!K54="ย้ายออก","-",IF(BA57="","",IFERROR(AVERAGE(AB57,AZ57),""))))</f>
        <v/>
      </c>
      <c r="BC57" s="85" t="str">
        <f>IF($E57="","",IF(BB57="","",IF(ข้อมูลนักเรียน!K54="ย้ายออก","ย้ายออก",IF(BB57&gt;=ตั้งค่าการประเมิน!$C$4,3,IF(BB57&gt;=ตั้งค่าการประเมิน!$C$5,2,IF(BB57&gt;=ตั้งค่าการประเมิน!$C$6,1,0))))))</f>
        <v/>
      </c>
    </row>
    <row r="58" spans="1:55" x14ac:dyDescent="0.3">
      <c r="A58" s="131"/>
      <c r="B58" s="131"/>
      <c r="C58" s="131"/>
      <c r="D58" s="62">
        <f>ข้อมูลนักเรียน!D55</f>
        <v>53</v>
      </c>
      <c r="E58" s="64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4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67" t="str">
        <f t="shared" si="3"/>
        <v/>
      </c>
      <c r="AB58" s="66" t="str">
        <f t="shared" si="2"/>
        <v/>
      </c>
      <c r="AC58" s="59" t="str">
        <f>IF($E58="","",IF(AB58="","",IF(AB58&gt;=ตั้งค่าการประเมิน!$C$4,3,IF(AB58&gt;=ตั้งค่าการประเมิน!$C$5,2,IF(AB58&gt;=ตั้งค่าการประเมิน!$C$6,1,0)))))</f>
        <v/>
      </c>
      <c r="AD58" s="740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67" t="str">
        <f t="shared" si="4"/>
        <v/>
      </c>
      <c r="AZ58" s="66" t="str">
        <f t="shared" si="5"/>
        <v/>
      </c>
      <c r="BA58" s="59" t="str">
        <f>IF($E58="","",IF(AZ58="","",IF(AZ58&gt;=ตั้งค่าการประเมิน!$C$4,3,IF(AZ58&gt;=ตั้งค่าการประเมิน!$C$5,2,IF(AZ58&gt;=ตั้งค่าการประเมิน!$C$6,1,0)))))</f>
        <v/>
      </c>
      <c r="BB58" s="66" t="str">
        <f>IF($E58="","",IF(ข้อมูลนักเรียน!K55="ย้ายออก","-",IF(BA58="","",IFERROR(AVERAGE(AB58,AZ58),""))))</f>
        <v/>
      </c>
      <c r="BC58" s="85" t="str">
        <f>IF($E58="","",IF(BB58="","",IF(ข้อมูลนักเรียน!K55="ย้ายออก","ย้ายออก",IF(BB58&gt;=ตั้งค่าการประเมิน!$C$4,3,IF(BB58&gt;=ตั้งค่าการประเมิน!$C$5,2,IF(BB58&gt;=ตั้งค่าการประเมิน!$C$6,1,0))))))</f>
        <v/>
      </c>
    </row>
    <row r="59" spans="1:55" x14ac:dyDescent="0.3">
      <c r="A59" s="131"/>
      <c r="B59" s="131"/>
      <c r="C59" s="131"/>
      <c r="D59" s="62">
        <f>ข้อมูลนักเรียน!D56</f>
        <v>54</v>
      </c>
      <c r="E59" s="64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4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67" t="str">
        <f t="shared" si="3"/>
        <v/>
      </c>
      <c r="AB59" s="66" t="str">
        <f t="shared" si="2"/>
        <v/>
      </c>
      <c r="AC59" s="59" t="str">
        <f>IF($E59="","",IF(AB59="","",IF(AB59&gt;=ตั้งค่าการประเมิน!$C$4,3,IF(AB59&gt;=ตั้งค่าการประเมิน!$C$5,2,IF(AB59&gt;=ตั้งค่าการประเมิน!$C$6,1,0)))))</f>
        <v/>
      </c>
      <c r="AD59" s="740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67" t="str">
        <f t="shared" si="4"/>
        <v/>
      </c>
      <c r="AZ59" s="66" t="str">
        <f t="shared" si="5"/>
        <v/>
      </c>
      <c r="BA59" s="59" t="str">
        <f>IF($E59="","",IF(AZ59="","",IF(AZ59&gt;=ตั้งค่าการประเมิน!$C$4,3,IF(AZ59&gt;=ตั้งค่าการประเมิน!$C$5,2,IF(AZ59&gt;=ตั้งค่าการประเมิน!$C$6,1,0)))))</f>
        <v/>
      </c>
      <c r="BB59" s="66" t="str">
        <f>IF($E59="","",IF(ข้อมูลนักเรียน!K56="ย้ายออก","-",IF(BA59="","",IFERROR(AVERAGE(AB59,AZ59),""))))</f>
        <v/>
      </c>
      <c r="BC59" s="85" t="str">
        <f>IF($E59="","",IF(BB59="","",IF(ข้อมูลนักเรียน!K56="ย้ายออก","ย้ายออก",IF(BB59&gt;=ตั้งค่าการประเมิน!$C$4,3,IF(BB59&gt;=ตั้งค่าการประเมิน!$C$5,2,IF(BB59&gt;=ตั้งค่าการประเมิน!$C$6,1,0))))))</f>
        <v/>
      </c>
    </row>
    <row r="60" spans="1:55" x14ac:dyDescent="0.3">
      <c r="A60" s="131"/>
      <c r="B60" s="131"/>
      <c r="C60" s="131"/>
      <c r="D60" s="62">
        <f>ข้อมูลนักเรียน!D57</f>
        <v>55</v>
      </c>
      <c r="E60" s="64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4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67" t="str">
        <f t="shared" si="3"/>
        <v/>
      </c>
      <c r="AB60" s="66" t="str">
        <f t="shared" si="2"/>
        <v/>
      </c>
      <c r="AC60" s="59" t="str">
        <f>IF($E60="","",IF(AB60="","",IF(AB60&gt;=ตั้งค่าการประเมิน!$C$4,3,IF(AB60&gt;=ตั้งค่าการประเมิน!$C$5,2,IF(AB60&gt;=ตั้งค่าการประเมิน!$C$6,1,0)))))</f>
        <v/>
      </c>
      <c r="AD60" s="740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67" t="str">
        <f t="shared" si="4"/>
        <v/>
      </c>
      <c r="AZ60" s="66" t="str">
        <f t="shared" si="5"/>
        <v/>
      </c>
      <c r="BA60" s="59" t="str">
        <f>IF($E60="","",IF(AZ60="","",IF(AZ60&gt;=ตั้งค่าการประเมิน!$C$4,3,IF(AZ60&gt;=ตั้งค่าการประเมิน!$C$5,2,IF(AZ60&gt;=ตั้งค่าการประเมิน!$C$6,1,0)))))</f>
        <v/>
      </c>
      <c r="BB60" s="66" t="str">
        <f>IF($E60="","",IF(ข้อมูลนักเรียน!K57="ย้ายออก","-",IF(BA60="","",IFERROR(AVERAGE(AB60,AZ60),""))))</f>
        <v/>
      </c>
      <c r="BC60" s="85" t="str">
        <f>IF($E60="","",IF(BB60="","",IF(ข้อมูลนักเรียน!K57="ย้ายออก","ย้ายออก",IF(BB60&gt;=ตั้งค่าการประเมิน!$C$4,3,IF(BB60&gt;=ตั้งค่าการประเมิน!$C$5,2,IF(BB60&gt;=ตั้งค่าการประเมิน!$C$6,1,0))))))</f>
        <v/>
      </c>
    </row>
    <row r="61" spans="1:55" x14ac:dyDescent="0.3">
      <c r="A61" s="131"/>
      <c r="B61" s="131"/>
      <c r="C61" s="131"/>
      <c r="D61" s="62">
        <f>ข้อมูลนักเรียน!D58</f>
        <v>56</v>
      </c>
      <c r="E61" s="64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4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67" t="str">
        <f t="shared" si="3"/>
        <v/>
      </c>
      <c r="AB61" s="66" t="str">
        <f t="shared" si="2"/>
        <v/>
      </c>
      <c r="AC61" s="59" t="str">
        <f>IF($E61="","",IF(AB61="","",IF(AB61&gt;=ตั้งค่าการประเมิน!$C$4,3,IF(AB61&gt;=ตั้งค่าการประเมิน!$C$5,2,IF(AB61&gt;=ตั้งค่าการประเมิน!$C$6,1,0)))))</f>
        <v/>
      </c>
      <c r="AD61" s="740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67" t="str">
        <f t="shared" si="4"/>
        <v/>
      </c>
      <c r="AZ61" s="66" t="str">
        <f t="shared" si="5"/>
        <v/>
      </c>
      <c r="BA61" s="59" t="str">
        <f>IF($E61="","",IF(AZ61="","",IF(AZ61&gt;=ตั้งค่าการประเมิน!$C$4,3,IF(AZ61&gt;=ตั้งค่าการประเมิน!$C$5,2,IF(AZ61&gt;=ตั้งค่าการประเมิน!$C$6,1,0)))))</f>
        <v/>
      </c>
      <c r="BB61" s="66" t="str">
        <f>IF($E61="","",IF(ข้อมูลนักเรียน!K58="ย้ายออก","-",IF(BA61="","",IFERROR(AVERAGE(AB61,AZ61),""))))</f>
        <v/>
      </c>
      <c r="BC61" s="85" t="str">
        <f>IF($E61="","",IF(BB61="","",IF(ข้อมูลนักเรียน!K58="ย้ายออก","ย้ายออก",IF(BB61&gt;=ตั้งค่าการประเมิน!$C$4,3,IF(BB61&gt;=ตั้งค่าการประเมิน!$C$5,2,IF(BB61&gt;=ตั้งค่าการประเมิน!$C$6,1,0))))))</f>
        <v/>
      </c>
    </row>
    <row r="62" spans="1:55" x14ac:dyDescent="0.3">
      <c r="A62" s="131"/>
      <c r="B62" s="131"/>
      <c r="C62" s="131"/>
      <c r="D62" s="62">
        <f>ข้อมูลนักเรียน!D59</f>
        <v>57</v>
      </c>
      <c r="E62" s="64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4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67" t="str">
        <f t="shared" si="3"/>
        <v/>
      </c>
      <c r="AB62" s="66" t="str">
        <f t="shared" si="2"/>
        <v/>
      </c>
      <c r="AC62" s="59" t="str">
        <f>IF($E62="","",IF(AB62="","",IF(AB62&gt;=ตั้งค่าการประเมิน!$C$4,3,IF(AB62&gt;=ตั้งค่าการประเมิน!$C$5,2,IF(AB62&gt;=ตั้งค่าการประเมิน!$C$6,1,0)))))</f>
        <v/>
      </c>
      <c r="AD62" s="740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67" t="str">
        <f t="shared" si="4"/>
        <v/>
      </c>
      <c r="AZ62" s="66" t="str">
        <f t="shared" si="5"/>
        <v/>
      </c>
      <c r="BA62" s="59" t="str">
        <f>IF($E62="","",IF(AZ62="","",IF(AZ62&gt;=ตั้งค่าการประเมิน!$C$4,3,IF(AZ62&gt;=ตั้งค่าการประเมิน!$C$5,2,IF(AZ62&gt;=ตั้งค่าการประเมิน!$C$6,1,0)))))</f>
        <v/>
      </c>
      <c r="BB62" s="66" t="str">
        <f>IF($E62="","",IF(ข้อมูลนักเรียน!K59="ย้ายออก","-",IF(BA62="","",IFERROR(AVERAGE(AB62,AZ62),""))))</f>
        <v/>
      </c>
      <c r="BC62" s="85" t="str">
        <f>IF($E62="","",IF(BB62="","",IF(ข้อมูลนักเรียน!K59="ย้ายออก","ย้ายออก",IF(BB62&gt;=ตั้งค่าการประเมิน!$C$4,3,IF(BB62&gt;=ตั้งค่าการประเมิน!$C$5,2,IF(BB62&gt;=ตั้งค่าการประเมิน!$C$6,1,0))))))</f>
        <v/>
      </c>
    </row>
    <row r="63" spans="1:55" x14ac:dyDescent="0.3">
      <c r="A63" s="131"/>
      <c r="B63" s="131"/>
      <c r="C63" s="131"/>
      <c r="D63" s="62">
        <f>ข้อมูลนักเรียน!D60</f>
        <v>58</v>
      </c>
      <c r="E63" s="64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4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67" t="str">
        <f t="shared" si="3"/>
        <v/>
      </c>
      <c r="AB63" s="66" t="str">
        <f t="shared" si="2"/>
        <v/>
      </c>
      <c r="AC63" s="59" t="str">
        <f>IF($E63="","",IF(AB63="","",IF(AB63&gt;=ตั้งค่าการประเมิน!$C$4,3,IF(AB63&gt;=ตั้งค่าการประเมิน!$C$5,2,IF(AB63&gt;=ตั้งค่าการประเมิน!$C$6,1,0)))))</f>
        <v/>
      </c>
      <c r="AD63" s="740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67" t="str">
        <f t="shared" si="4"/>
        <v/>
      </c>
      <c r="AZ63" s="66" t="str">
        <f t="shared" si="5"/>
        <v/>
      </c>
      <c r="BA63" s="59" t="str">
        <f>IF($E63="","",IF(AZ63="","",IF(AZ63&gt;=ตั้งค่าการประเมิน!$C$4,3,IF(AZ63&gt;=ตั้งค่าการประเมิน!$C$5,2,IF(AZ63&gt;=ตั้งค่าการประเมิน!$C$6,1,0)))))</f>
        <v/>
      </c>
      <c r="BB63" s="66" t="str">
        <f>IF($E63="","",IF(ข้อมูลนักเรียน!K60="ย้ายออก","-",IF(BA63="","",IFERROR(AVERAGE(AB63,AZ63),""))))</f>
        <v/>
      </c>
      <c r="BC63" s="85" t="str">
        <f>IF($E63="","",IF(BB63="","",IF(ข้อมูลนักเรียน!K60="ย้ายออก","ย้ายออก",IF(BB63&gt;=ตั้งค่าการประเมิน!$C$4,3,IF(BB63&gt;=ตั้งค่าการประเมิน!$C$5,2,IF(BB63&gt;=ตั้งค่าการประเมิน!$C$6,1,0))))))</f>
        <v/>
      </c>
    </row>
    <row r="64" spans="1:55" x14ac:dyDescent="0.3">
      <c r="A64" s="131"/>
      <c r="B64" s="131"/>
      <c r="C64" s="131"/>
      <c r="D64" s="62">
        <f>ข้อมูลนักเรียน!D61</f>
        <v>59</v>
      </c>
      <c r="E64" s="64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4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67" t="str">
        <f t="shared" si="3"/>
        <v/>
      </c>
      <c r="AB64" s="66" t="str">
        <f t="shared" si="2"/>
        <v/>
      </c>
      <c r="AC64" s="59" t="str">
        <f>IF($E64="","",IF(AB64="","",IF(AB64&gt;=ตั้งค่าการประเมิน!$C$4,3,IF(AB64&gt;=ตั้งค่าการประเมิน!$C$5,2,IF(AB64&gt;=ตั้งค่าการประเมิน!$C$6,1,0)))))</f>
        <v/>
      </c>
      <c r="AD64" s="740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67" t="str">
        <f t="shared" si="4"/>
        <v/>
      </c>
      <c r="AZ64" s="66" t="str">
        <f t="shared" si="5"/>
        <v/>
      </c>
      <c r="BA64" s="59" t="str">
        <f>IF($E64="","",IF(AZ64="","",IF(AZ64&gt;=ตั้งค่าการประเมิน!$C$4,3,IF(AZ64&gt;=ตั้งค่าการประเมิน!$C$5,2,IF(AZ64&gt;=ตั้งค่าการประเมิน!$C$6,1,0)))))</f>
        <v/>
      </c>
      <c r="BB64" s="66" t="str">
        <f>IF($E64="","",IF(ข้อมูลนักเรียน!K61="ย้ายออก","-",IF(BA64="","",IFERROR(AVERAGE(AB64,AZ64),""))))</f>
        <v/>
      </c>
      <c r="BC64" s="85" t="str">
        <f>IF($E64="","",IF(BB64="","",IF(ข้อมูลนักเรียน!K61="ย้ายออก","ย้ายออก",IF(BB64&gt;=ตั้งค่าการประเมิน!$C$4,3,IF(BB64&gt;=ตั้งค่าการประเมิน!$C$5,2,IF(BB64&gt;=ตั้งค่าการประเมิน!$C$6,1,0))))))</f>
        <v/>
      </c>
    </row>
    <row r="65" spans="1:55" x14ac:dyDescent="0.3">
      <c r="A65" s="131"/>
      <c r="B65" s="131"/>
      <c r="C65" s="131"/>
      <c r="D65" s="62">
        <f>ข้อมูลนักเรียน!D62</f>
        <v>60</v>
      </c>
      <c r="E65" s="64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67" t="str">
        <f t="shared" si="3"/>
        <v/>
      </c>
      <c r="AB65" s="66" t="str">
        <f t="shared" si="2"/>
        <v/>
      </c>
      <c r="AC65" s="59" t="str">
        <f>IF($E65="","",IF(AB65="","",IF(AB65&gt;=ตั้งค่าการประเมิน!$C$4,3,IF(AB65&gt;=ตั้งค่าการประเมิน!$C$5,2,IF(AB65&gt;=ตั้งค่าการประเมิน!$C$6,1,0)))))</f>
        <v/>
      </c>
      <c r="AD65" s="741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67" t="str">
        <f t="shared" si="4"/>
        <v/>
      </c>
      <c r="AZ65" s="66" t="str">
        <f t="shared" si="5"/>
        <v/>
      </c>
      <c r="BA65" s="59" t="str">
        <f>IF($E65="","",IF(AZ65="","",IF(AZ65&gt;=ตั้งค่าการประเมิน!$C$4,3,IF(AZ65&gt;=ตั้งค่าการประเมิน!$C$5,2,IF(AZ65&gt;=ตั้งค่าการประเมิน!$C$6,1,0)))))</f>
        <v/>
      </c>
      <c r="BB65" s="66" t="str">
        <f>IF($E65="","",IF(ข้อมูลนักเรียน!K62="ย้ายออก","-",IF(BA65="","",IFERROR(AVERAGE(AB65,AZ65),""))))</f>
        <v/>
      </c>
      <c r="BC65" s="85" t="str">
        <f>IF($E65="","",IF(BB65="","",IF(ข้อมูลนักเรียน!K62="ย้ายออก","ย้ายออก",IF(BB65&gt;=ตั้งค่าการประเมิน!$C$4,3,IF(BB65&gt;=ตั้งค่าการประเมิน!$C$5,2,IF(BB65&gt;=ตั้งค่าการประเมิน!$C$6,1,0))))))</f>
        <v/>
      </c>
    </row>
  </sheetData>
  <protectedRanges>
    <protectedRange sqref="H5:Z65" name="ช่วง1"/>
    <protectedRange sqref="B1" name="ช่วง4"/>
    <protectedRange sqref="B7" name="ช่วง1_1_1_1_1"/>
    <protectedRange sqref="B5:B6" name="ช่วง1_1_1_1_1_1"/>
  </protectedRanges>
  <mergeCells count="60">
    <mergeCell ref="AD1:BA1"/>
    <mergeCell ref="BB1:BB5"/>
    <mergeCell ref="BC1:BC5"/>
    <mergeCell ref="AY2:AY4"/>
    <mergeCell ref="AZ2:AZ5"/>
    <mergeCell ref="BA2:BA5"/>
    <mergeCell ref="AG3:AG4"/>
    <mergeCell ref="AH3:AH4"/>
    <mergeCell ref="AI3:AI4"/>
    <mergeCell ref="AJ3:AJ4"/>
    <mergeCell ref="AK3:AK4"/>
    <mergeCell ref="AX3:AX4"/>
    <mergeCell ref="AU3:AU4"/>
    <mergeCell ref="AV3:AV4"/>
    <mergeCell ref="AW3:AW4"/>
    <mergeCell ref="AE2:AX2"/>
    <mergeCell ref="P3:P4"/>
    <mergeCell ref="B2:C2"/>
    <mergeCell ref="G2:Z2"/>
    <mergeCell ref="AA2:AA4"/>
    <mergeCell ref="AB2:AB5"/>
    <mergeCell ref="F3:F4"/>
    <mergeCell ref="G3:G4"/>
    <mergeCell ref="H3:H4"/>
    <mergeCell ref="I3:I4"/>
    <mergeCell ref="D1:D5"/>
    <mergeCell ref="E1:E5"/>
    <mergeCell ref="F1:AC1"/>
    <mergeCell ref="J3:J4"/>
    <mergeCell ref="K3:K4"/>
    <mergeCell ref="L3:L4"/>
    <mergeCell ref="M3:M4"/>
    <mergeCell ref="W3:W4"/>
    <mergeCell ref="X3:X4"/>
    <mergeCell ref="Y3:Y4"/>
    <mergeCell ref="Z3:Z4"/>
    <mergeCell ref="AD3:AD4"/>
    <mergeCell ref="AT3:AT4"/>
    <mergeCell ref="AL3:AL4"/>
    <mergeCell ref="AM3:AM4"/>
    <mergeCell ref="AN3:AN4"/>
    <mergeCell ref="AO3:AO4"/>
    <mergeCell ref="AP3:AP4"/>
    <mergeCell ref="AQ3:AQ4"/>
    <mergeCell ref="A4:C4"/>
    <mergeCell ref="F6:F65"/>
    <mergeCell ref="AD6:AD65"/>
    <mergeCell ref="AR3:AR4"/>
    <mergeCell ref="AS3:AS4"/>
    <mergeCell ref="AF3:AF4"/>
    <mergeCell ref="N3:N4"/>
    <mergeCell ref="O3:O4"/>
    <mergeCell ref="AE3:AE4"/>
    <mergeCell ref="Q3:Q4"/>
    <mergeCell ref="R3:R4"/>
    <mergeCell ref="S3:S4"/>
    <mergeCell ref="T3:T4"/>
    <mergeCell ref="U3:U4"/>
    <mergeCell ref="V3:V4"/>
    <mergeCell ref="AC2:AC5"/>
  </mergeCells>
  <conditionalFormatting sqref="AC6:AC65">
    <cfRule type="cellIs" dxfId="723" priority="24" operator="equal">
      <formula>0</formula>
    </cfRule>
  </conditionalFormatting>
  <conditionalFormatting sqref="G5:Z5">
    <cfRule type="cellIs" dxfId="722" priority="20" operator="equal">
      <formula>0</formula>
    </cfRule>
    <cfRule type="cellIs" dxfId="721" priority="21" operator="equal">
      <formula>1</formula>
    </cfRule>
    <cfRule type="cellIs" dxfId="720" priority="22" operator="equal">
      <formula>2</formula>
    </cfRule>
    <cfRule type="cellIs" dxfId="719" priority="23" operator="equal">
      <formula>3</formula>
    </cfRule>
  </conditionalFormatting>
  <conditionalFormatting sqref="G5:Z5">
    <cfRule type="containsBlanks" dxfId="718" priority="19">
      <formula>LEN(TRIM(G5))=0</formula>
    </cfRule>
  </conditionalFormatting>
  <conditionalFormatting sqref="G6:Z65">
    <cfRule type="cellIs" dxfId="717" priority="15" operator="equal">
      <formula>0</formula>
    </cfRule>
    <cfRule type="cellIs" dxfId="716" priority="16" operator="equal">
      <formula>1</formula>
    </cfRule>
    <cfRule type="cellIs" dxfId="715" priority="17" operator="equal">
      <formula>2</formula>
    </cfRule>
    <cfRule type="cellIs" dxfId="714" priority="18" operator="equal">
      <formula>3</formula>
    </cfRule>
  </conditionalFormatting>
  <conditionalFormatting sqref="G6:Z65">
    <cfRule type="containsBlanks" dxfId="713" priority="14">
      <formula>LEN(TRIM(G6))=0</formula>
    </cfRule>
  </conditionalFormatting>
  <conditionalFormatting sqref="BA6:BA65">
    <cfRule type="cellIs" dxfId="712" priority="13" operator="equal">
      <formula>0</formula>
    </cfRule>
  </conditionalFormatting>
  <conditionalFormatting sqref="AE5:AX5">
    <cfRule type="cellIs" dxfId="711" priority="9" operator="equal">
      <formula>0</formula>
    </cfRule>
    <cfRule type="cellIs" dxfId="710" priority="10" operator="equal">
      <formula>1</formula>
    </cfRule>
    <cfRule type="cellIs" dxfId="709" priority="11" operator="equal">
      <formula>2</formula>
    </cfRule>
    <cfRule type="cellIs" dxfId="708" priority="12" operator="equal">
      <formula>3</formula>
    </cfRule>
  </conditionalFormatting>
  <conditionalFormatting sqref="AE5:AX5">
    <cfRule type="containsBlanks" dxfId="707" priority="8">
      <formula>LEN(TRIM(AE5))=0</formula>
    </cfRule>
  </conditionalFormatting>
  <conditionalFormatting sqref="AE6:AX65">
    <cfRule type="cellIs" dxfId="706" priority="4" operator="equal">
      <formula>0</formula>
    </cfRule>
    <cfRule type="cellIs" dxfId="705" priority="5" operator="equal">
      <formula>1</formula>
    </cfRule>
    <cfRule type="cellIs" dxfId="704" priority="6" operator="equal">
      <formula>2</formula>
    </cfRule>
    <cfRule type="cellIs" dxfId="703" priority="7" operator="equal">
      <formula>3</formula>
    </cfRule>
  </conditionalFormatting>
  <conditionalFormatting sqref="AE6:AX65">
    <cfRule type="containsBlanks" dxfId="702" priority="3">
      <formula>LEN(TRIM(AE6))=0</formula>
    </cfRule>
  </conditionalFormatting>
  <conditionalFormatting sqref="BC6:BC65">
    <cfRule type="cellIs" dxfId="701" priority="1" operator="equal">
      <formula>"ย้ายออก"</formula>
    </cfRule>
    <cfRule type="cellIs" dxfId="700" priority="2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A8C56B8-9937-4BEE-A7A8-8473C4E024AD}">
          <x14:formula1>
            <xm:f>รายการ!$I$2:$I$5</xm:f>
          </x14:formula1>
          <xm:sqref>G5:Z65 AE5:AX65</xm:sqref>
        </x14:dataValidation>
        <x14:dataValidation type="list" allowBlank="1" showInputMessage="1" showErrorMessage="1" xr:uid="{2F580494-B086-443D-8CDF-298F0DD4CAA0}">
          <x14:formula1>
            <xm:f>รายการ!$K$2:$K$37</xm:f>
          </x14:formula1>
          <xm:sqref>B1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65E75-0FD9-481A-AEB8-1A59818A7954}">
  <sheetPr codeName="Sheet90">
    <tabColor rgb="FFFFC000"/>
  </sheetPr>
  <dimension ref="A1:X20"/>
  <sheetViews>
    <sheetView workbookViewId="0">
      <selection activeCell="V13" sqref="V13"/>
    </sheetView>
  </sheetViews>
  <sheetFormatPr defaultColWidth="5.625" defaultRowHeight="18.75" x14ac:dyDescent="0.3"/>
  <cols>
    <col min="1" max="1" width="4.125" style="1" customWidth="1"/>
    <col min="2" max="10" width="5.625" style="1"/>
    <col min="11" max="11" width="6.625" style="1" customWidth="1"/>
    <col min="12" max="20" width="5.625" style="1"/>
    <col min="21" max="21" width="7.75" style="1" customWidth="1"/>
    <col min="22" max="22" width="9.125" style="1" customWidth="1"/>
    <col min="23" max="23" width="25" style="1" customWidth="1"/>
    <col min="24" max="24" width="8.75" style="1" customWidth="1"/>
    <col min="25" max="16384" width="5.625" style="1"/>
  </cols>
  <sheetData>
    <row r="1" spans="1:24" ht="24" thickBot="1" x14ac:dyDescent="0.35">
      <c r="A1" s="567" t="s">
        <v>236</v>
      </c>
      <c r="B1" s="570" t="s">
        <v>384</v>
      </c>
      <c r="C1" s="570"/>
      <c r="D1" s="570"/>
      <c r="E1" s="570"/>
      <c r="F1" s="570"/>
      <c r="G1" s="570"/>
      <c r="H1" s="570"/>
      <c r="I1" s="570"/>
      <c r="J1" s="570"/>
      <c r="K1" s="570"/>
      <c r="L1" s="570"/>
      <c r="M1" s="570"/>
      <c r="N1" s="570"/>
      <c r="O1" s="570"/>
      <c r="P1" s="570"/>
      <c r="Q1" s="570"/>
      <c r="R1" s="570"/>
      <c r="S1" s="570"/>
      <c r="T1" s="570"/>
      <c r="U1" s="571"/>
      <c r="V1" s="469" t="s">
        <v>179</v>
      </c>
      <c r="W1" s="465" t="s">
        <v>177</v>
      </c>
      <c r="X1" s="453" t="str">
        <f>_xlfn.IFNA(IF(VLOOKUP(W1,รายการ!$K$1:$L$37,2,FALSE)="","",HYPERLINK("#" &amp; VLOOKUP(W1,รายการ!$K$1:$L$37,2,FALSE)  &amp; "","คลิก")),"")</f>
        <v>คลิก</v>
      </c>
    </row>
    <row r="2" spans="1:24" ht="19.5" thickBot="1" x14ac:dyDescent="0.35">
      <c r="A2" s="568"/>
      <c r="B2" s="572" t="s">
        <v>385</v>
      </c>
      <c r="C2" s="573"/>
      <c r="D2" s="573"/>
      <c r="E2" s="573"/>
      <c r="F2" s="573"/>
      <c r="G2" s="573"/>
      <c r="H2" s="573"/>
      <c r="I2" s="573"/>
      <c r="J2" s="573"/>
      <c r="K2" s="574"/>
      <c r="L2" s="575" t="s">
        <v>386</v>
      </c>
      <c r="M2" s="573"/>
      <c r="N2" s="573"/>
      <c r="O2" s="573"/>
      <c r="P2" s="573"/>
      <c r="Q2" s="573"/>
      <c r="R2" s="573"/>
      <c r="S2" s="573"/>
      <c r="T2" s="573"/>
      <c r="U2" s="574"/>
      <c r="V2" s="111"/>
      <c r="W2" s="111"/>
      <c r="X2" s="111"/>
    </row>
    <row r="3" spans="1:24" ht="21.75" customHeight="1" x14ac:dyDescent="0.3">
      <c r="A3" s="568"/>
      <c r="B3" s="576" t="s">
        <v>390</v>
      </c>
      <c r="C3" s="563"/>
      <c r="D3" s="561" t="s">
        <v>391</v>
      </c>
      <c r="E3" s="561"/>
      <c r="F3" s="562" t="s">
        <v>392</v>
      </c>
      <c r="G3" s="562"/>
      <c r="H3" s="561" t="s">
        <v>393</v>
      </c>
      <c r="I3" s="561"/>
      <c r="J3" s="563" t="s">
        <v>394</v>
      </c>
      <c r="K3" s="564"/>
      <c r="L3" s="582" t="s">
        <v>390</v>
      </c>
      <c r="M3" s="563"/>
      <c r="N3" s="561" t="s">
        <v>391</v>
      </c>
      <c r="O3" s="561"/>
      <c r="P3" s="562" t="s">
        <v>392</v>
      </c>
      <c r="Q3" s="562"/>
      <c r="R3" s="561" t="s">
        <v>393</v>
      </c>
      <c r="S3" s="561"/>
      <c r="T3" s="563" t="s">
        <v>394</v>
      </c>
      <c r="U3" s="564"/>
      <c r="V3" s="111"/>
      <c r="W3" s="111"/>
      <c r="X3" s="111"/>
    </row>
    <row r="4" spans="1:24" ht="19.5" thickBot="1" x14ac:dyDescent="0.35">
      <c r="A4" s="569"/>
      <c r="B4" s="405" t="s">
        <v>387</v>
      </c>
      <c r="C4" s="403" t="s">
        <v>388</v>
      </c>
      <c r="D4" s="402" t="s">
        <v>387</v>
      </c>
      <c r="E4" s="402" t="s">
        <v>388</v>
      </c>
      <c r="F4" s="401" t="s">
        <v>387</v>
      </c>
      <c r="G4" s="401" t="s">
        <v>388</v>
      </c>
      <c r="H4" s="402" t="s">
        <v>387</v>
      </c>
      <c r="I4" s="402" t="s">
        <v>388</v>
      </c>
      <c r="J4" s="403" t="s">
        <v>387</v>
      </c>
      <c r="K4" s="404" t="s">
        <v>388</v>
      </c>
      <c r="L4" s="405" t="s">
        <v>387</v>
      </c>
      <c r="M4" s="403" t="s">
        <v>388</v>
      </c>
      <c r="N4" s="402" t="s">
        <v>387</v>
      </c>
      <c r="O4" s="402" t="s">
        <v>388</v>
      </c>
      <c r="P4" s="401" t="s">
        <v>387</v>
      </c>
      <c r="Q4" s="401" t="s">
        <v>388</v>
      </c>
      <c r="R4" s="402" t="s">
        <v>387</v>
      </c>
      <c r="S4" s="402" t="s">
        <v>388</v>
      </c>
      <c r="T4" s="403" t="s">
        <v>387</v>
      </c>
      <c r="U4" s="404" t="s">
        <v>388</v>
      </c>
      <c r="V4" s="111"/>
      <c r="W4" s="111"/>
      <c r="X4" s="111"/>
    </row>
    <row r="5" spans="1:24" x14ac:dyDescent="0.3">
      <c r="A5" s="378">
        <v>4</v>
      </c>
      <c r="B5" s="379">
        <v>0</v>
      </c>
      <c r="C5" s="380">
        <v>10.74</v>
      </c>
      <c r="D5" s="380">
        <f>C5+0.01</f>
        <v>10.75</v>
      </c>
      <c r="E5" s="380">
        <v>13.92</v>
      </c>
      <c r="F5" s="380">
        <f>E5+0.01</f>
        <v>13.93</v>
      </c>
      <c r="G5" s="380">
        <v>17.14</v>
      </c>
      <c r="H5" s="380">
        <f>G5+0.01</f>
        <v>17.150000000000002</v>
      </c>
      <c r="I5" s="380">
        <v>20.309999999999999</v>
      </c>
      <c r="J5" s="380">
        <f>I5+0.01</f>
        <v>20.32</v>
      </c>
      <c r="K5" s="565" t="s">
        <v>389</v>
      </c>
      <c r="L5" s="379">
        <v>0</v>
      </c>
      <c r="M5" s="380">
        <v>10.25</v>
      </c>
      <c r="N5" s="380">
        <f>M5+0.01</f>
        <v>10.26</v>
      </c>
      <c r="O5" s="380">
        <v>13.35</v>
      </c>
      <c r="P5" s="380">
        <f>O5+0.01</f>
        <v>13.36</v>
      </c>
      <c r="Q5" s="380">
        <v>16.52</v>
      </c>
      <c r="R5" s="380">
        <f>Q5+0.01</f>
        <v>16.53</v>
      </c>
      <c r="S5" s="380">
        <v>19.68</v>
      </c>
      <c r="T5" s="380">
        <f>S5+0.01</f>
        <v>19.690000000000001</v>
      </c>
      <c r="U5" s="565" t="s">
        <v>389</v>
      </c>
      <c r="V5" s="111"/>
      <c r="W5" s="111"/>
      <c r="X5" s="111"/>
    </row>
    <row r="6" spans="1:24" x14ac:dyDescent="0.3">
      <c r="A6" s="381">
        <f>A5+1</f>
        <v>5</v>
      </c>
      <c r="B6" s="382">
        <v>0</v>
      </c>
      <c r="C6" s="383">
        <v>11.14</v>
      </c>
      <c r="D6" s="383">
        <f t="shared" ref="D6:D7" si="0">C6+0.01</f>
        <v>11.15</v>
      </c>
      <c r="E6" s="383">
        <v>14.16</v>
      </c>
      <c r="F6" s="383">
        <f t="shared" ref="F6:F7" si="1">E6+0.01</f>
        <v>14.17</v>
      </c>
      <c r="G6" s="383">
        <v>17.239999999999998</v>
      </c>
      <c r="H6" s="383">
        <f t="shared" ref="H6:H7" si="2">G6+0.01</f>
        <v>17.25</v>
      </c>
      <c r="I6" s="383">
        <v>20.420000000000002</v>
      </c>
      <c r="J6" s="383">
        <f t="shared" ref="J6:J7" si="3">I6+0.01</f>
        <v>20.430000000000003</v>
      </c>
      <c r="K6" s="565"/>
      <c r="L6" s="382">
        <v>0</v>
      </c>
      <c r="M6" s="383">
        <v>10.34</v>
      </c>
      <c r="N6" s="383">
        <f t="shared" ref="N6:N7" si="4">M6+0.01</f>
        <v>10.35</v>
      </c>
      <c r="O6" s="383">
        <v>13.51</v>
      </c>
      <c r="P6" s="383">
        <f t="shared" ref="P6:P7" si="5">O6+0.01</f>
        <v>13.52</v>
      </c>
      <c r="Q6" s="383">
        <v>16.739999999999998</v>
      </c>
      <c r="R6" s="383">
        <f t="shared" ref="R6:R7" si="6">Q6+0.01</f>
        <v>16.75</v>
      </c>
      <c r="S6" s="383">
        <v>20.05</v>
      </c>
      <c r="T6" s="383">
        <f t="shared" ref="T6:T7" si="7">S6+0.01</f>
        <v>20.060000000000002</v>
      </c>
      <c r="U6" s="565"/>
      <c r="V6" s="111"/>
      <c r="W6" s="111"/>
      <c r="X6" s="111"/>
    </row>
    <row r="7" spans="1:24" ht="19.5" thickBot="1" x14ac:dyDescent="0.35">
      <c r="A7" s="384">
        <f t="shared" ref="A7:A19" si="8">A6+1</f>
        <v>6</v>
      </c>
      <c r="B7" s="385">
        <v>0</v>
      </c>
      <c r="C7" s="386">
        <v>11.27</v>
      </c>
      <c r="D7" s="386">
        <f t="shared" si="0"/>
        <v>11.28</v>
      </c>
      <c r="E7" s="386">
        <v>14.55</v>
      </c>
      <c r="F7" s="386">
        <f t="shared" si="1"/>
        <v>14.56</v>
      </c>
      <c r="G7" s="386">
        <v>17.809999999999999</v>
      </c>
      <c r="H7" s="386">
        <f t="shared" si="2"/>
        <v>17.82</v>
      </c>
      <c r="I7" s="386">
        <v>21.02</v>
      </c>
      <c r="J7" s="386">
        <f t="shared" si="3"/>
        <v>21.03</v>
      </c>
      <c r="K7" s="565"/>
      <c r="L7" s="387">
        <v>0</v>
      </c>
      <c r="M7" s="388">
        <v>10.61</v>
      </c>
      <c r="N7" s="388">
        <f t="shared" si="4"/>
        <v>10.62</v>
      </c>
      <c r="O7" s="388">
        <v>13.82</v>
      </c>
      <c r="P7" s="388">
        <f t="shared" si="5"/>
        <v>13.83</v>
      </c>
      <c r="Q7" s="388">
        <v>17.05</v>
      </c>
      <c r="R7" s="388">
        <f t="shared" si="6"/>
        <v>17.060000000000002</v>
      </c>
      <c r="S7" s="388">
        <v>20.309999999999999</v>
      </c>
      <c r="T7" s="388">
        <f t="shared" si="7"/>
        <v>20.32</v>
      </c>
      <c r="U7" s="566"/>
      <c r="V7" s="111"/>
      <c r="W7" s="111"/>
      <c r="X7" s="111"/>
    </row>
    <row r="8" spans="1:24" x14ac:dyDescent="0.3">
      <c r="A8" s="389">
        <f t="shared" si="8"/>
        <v>7</v>
      </c>
      <c r="B8" s="390">
        <v>0</v>
      </c>
      <c r="C8" s="391">
        <v>10.23</v>
      </c>
      <c r="D8" s="391">
        <f>C8+0.01</f>
        <v>10.24</v>
      </c>
      <c r="E8" s="391">
        <v>13.63</v>
      </c>
      <c r="F8" s="391">
        <f>E8+0.01</f>
        <v>13.64</v>
      </c>
      <c r="G8" s="391">
        <v>16.93</v>
      </c>
      <c r="H8" s="391">
        <f>G8+0.01</f>
        <v>16.940000000000001</v>
      </c>
      <c r="I8" s="391">
        <v>20.16</v>
      </c>
      <c r="J8" s="391">
        <f>I8+0.01</f>
        <v>20.170000000000002</v>
      </c>
      <c r="K8" s="555" t="s">
        <v>389</v>
      </c>
      <c r="L8" s="392">
        <v>0</v>
      </c>
      <c r="M8" s="391">
        <v>10.96</v>
      </c>
      <c r="N8" s="391">
        <f>M8+0.01</f>
        <v>10.97</v>
      </c>
      <c r="O8" s="391">
        <v>14.27</v>
      </c>
      <c r="P8" s="391">
        <f>O8+0.01</f>
        <v>14.28</v>
      </c>
      <c r="Q8" s="391">
        <v>17.36</v>
      </c>
      <c r="R8" s="391">
        <f>Q8+0.01</f>
        <v>17.37</v>
      </c>
      <c r="S8" s="391">
        <v>20.49</v>
      </c>
      <c r="T8" s="391">
        <f>S8+0.01</f>
        <v>20.5</v>
      </c>
      <c r="U8" s="558" t="s">
        <v>389</v>
      </c>
      <c r="V8" s="111"/>
      <c r="W8" s="111"/>
      <c r="X8" s="111"/>
    </row>
    <row r="9" spans="1:24" x14ac:dyDescent="0.3">
      <c r="A9" s="393">
        <f t="shared" si="8"/>
        <v>8</v>
      </c>
      <c r="B9" s="394">
        <v>0</v>
      </c>
      <c r="C9" s="395">
        <v>10.47</v>
      </c>
      <c r="D9" s="395">
        <f t="shared" ref="D9:J13" si="9">C9+0.01</f>
        <v>10.48</v>
      </c>
      <c r="E9" s="395">
        <v>14.86</v>
      </c>
      <c r="F9" s="395">
        <f t="shared" si="9"/>
        <v>14.87</v>
      </c>
      <c r="G9" s="395">
        <v>17.95</v>
      </c>
      <c r="H9" s="395">
        <f t="shared" si="9"/>
        <v>17.96</v>
      </c>
      <c r="I9" s="395">
        <v>21.03</v>
      </c>
      <c r="J9" s="395">
        <f t="shared" si="9"/>
        <v>21.040000000000003</v>
      </c>
      <c r="K9" s="556"/>
      <c r="L9" s="396">
        <v>0</v>
      </c>
      <c r="M9" s="395">
        <v>10.99</v>
      </c>
      <c r="N9" s="395">
        <f t="shared" ref="N9:N13" si="10">M9+0.01</f>
        <v>11</v>
      </c>
      <c r="O9" s="395">
        <v>14.89</v>
      </c>
      <c r="P9" s="395">
        <f t="shared" ref="P9:P13" si="11">O9+0.01</f>
        <v>14.9</v>
      </c>
      <c r="Q9" s="395">
        <v>18.2</v>
      </c>
      <c r="R9" s="395">
        <f t="shared" ref="R9:R13" si="12">Q9+0.01</f>
        <v>18.21</v>
      </c>
      <c r="S9" s="395">
        <v>21.54</v>
      </c>
      <c r="T9" s="395">
        <f t="shared" ref="T9:T13" si="13">S9+0.01</f>
        <v>21.55</v>
      </c>
      <c r="U9" s="559"/>
      <c r="V9" s="111"/>
      <c r="W9" s="111"/>
      <c r="X9" s="111"/>
    </row>
    <row r="10" spans="1:24" x14ac:dyDescent="0.3">
      <c r="A10" s="393">
        <f t="shared" si="8"/>
        <v>9</v>
      </c>
      <c r="B10" s="394">
        <v>0</v>
      </c>
      <c r="C10" s="395">
        <v>10.86</v>
      </c>
      <c r="D10" s="395">
        <f t="shared" si="9"/>
        <v>10.87</v>
      </c>
      <c r="E10" s="395">
        <v>15.01</v>
      </c>
      <c r="F10" s="395">
        <f t="shared" si="9"/>
        <v>15.02</v>
      </c>
      <c r="G10" s="395">
        <v>18.579999999999998</v>
      </c>
      <c r="H10" s="395">
        <f t="shared" si="9"/>
        <v>18.59</v>
      </c>
      <c r="I10" s="395">
        <v>22.14</v>
      </c>
      <c r="J10" s="395">
        <f t="shared" si="9"/>
        <v>22.150000000000002</v>
      </c>
      <c r="K10" s="556"/>
      <c r="L10" s="396">
        <v>0</v>
      </c>
      <c r="M10" s="395">
        <v>11.03</v>
      </c>
      <c r="N10" s="395">
        <f t="shared" si="10"/>
        <v>11.04</v>
      </c>
      <c r="O10" s="395">
        <v>15.07</v>
      </c>
      <c r="P10" s="395">
        <f t="shared" si="11"/>
        <v>15.08</v>
      </c>
      <c r="Q10" s="395">
        <v>18.75</v>
      </c>
      <c r="R10" s="395">
        <f t="shared" si="12"/>
        <v>18.760000000000002</v>
      </c>
      <c r="S10" s="395">
        <v>22.39</v>
      </c>
      <c r="T10" s="395">
        <f t="shared" si="13"/>
        <v>22.400000000000002</v>
      </c>
      <c r="U10" s="559"/>
      <c r="V10" s="111"/>
      <c r="W10" s="111"/>
      <c r="X10" s="111"/>
    </row>
    <row r="11" spans="1:24" x14ac:dyDescent="0.3">
      <c r="A11" s="393">
        <f t="shared" si="8"/>
        <v>10</v>
      </c>
      <c r="B11" s="394">
        <v>0</v>
      </c>
      <c r="C11" s="395">
        <v>10.97</v>
      </c>
      <c r="D11" s="395">
        <f t="shared" si="9"/>
        <v>10.98</v>
      </c>
      <c r="E11" s="395">
        <v>15.26</v>
      </c>
      <c r="F11" s="395">
        <f t="shared" si="9"/>
        <v>15.27</v>
      </c>
      <c r="G11" s="395">
        <v>19.22</v>
      </c>
      <c r="H11" s="395">
        <f t="shared" si="9"/>
        <v>19.23</v>
      </c>
      <c r="I11" s="395">
        <v>23.18</v>
      </c>
      <c r="J11" s="395">
        <f t="shared" si="9"/>
        <v>23.19</v>
      </c>
      <c r="K11" s="556"/>
      <c r="L11" s="396">
        <v>0</v>
      </c>
      <c r="M11" s="395">
        <v>11.25</v>
      </c>
      <c r="N11" s="395">
        <f t="shared" si="10"/>
        <v>11.26</v>
      </c>
      <c r="O11" s="395">
        <v>15.89</v>
      </c>
      <c r="P11" s="395">
        <f t="shared" si="11"/>
        <v>15.9</v>
      </c>
      <c r="Q11" s="395">
        <v>19.75</v>
      </c>
      <c r="R11" s="395">
        <f t="shared" si="12"/>
        <v>19.760000000000002</v>
      </c>
      <c r="S11" s="395">
        <v>23.63</v>
      </c>
      <c r="T11" s="395">
        <f t="shared" si="13"/>
        <v>23.64</v>
      </c>
      <c r="U11" s="559"/>
      <c r="V11" s="111"/>
      <c r="W11" s="111"/>
      <c r="X11" s="111"/>
    </row>
    <row r="12" spans="1:24" x14ac:dyDescent="0.3">
      <c r="A12" s="393">
        <f t="shared" si="8"/>
        <v>11</v>
      </c>
      <c r="B12" s="394">
        <v>0</v>
      </c>
      <c r="C12" s="395">
        <v>11.57</v>
      </c>
      <c r="D12" s="395">
        <f t="shared" si="9"/>
        <v>11.58</v>
      </c>
      <c r="E12" s="395">
        <v>16.45</v>
      </c>
      <c r="F12" s="395">
        <f t="shared" si="9"/>
        <v>16.46</v>
      </c>
      <c r="G12" s="395">
        <v>20.45</v>
      </c>
      <c r="H12" s="395">
        <f t="shared" si="9"/>
        <v>20.46</v>
      </c>
      <c r="I12" s="395">
        <v>24.45</v>
      </c>
      <c r="J12" s="395">
        <f t="shared" si="9"/>
        <v>24.46</v>
      </c>
      <c r="K12" s="556"/>
      <c r="L12" s="396">
        <v>0</v>
      </c>
      <c r="M12" s="395">
        <v>11.9</v>
      </c>
      <c r="N12" s="395">
        <f t="shared" si="10"/>
        <v>11.91</v>
      </c>
      <c r="O12" s="395">
        <v>16.41</v>
      </c>
      <c r="P12" s="395">
        <f t="shared" si="11"/>
        <v>16.420000000000002</v>
      </c>
      <c r="Q12" s="395">
        <v>20.5</v>
      </c>
      <c r="R12" s="395">
        <f t="shared" si="12"/>
        <v>20.51</v>
      </c>
      <c r="S12" s="395">
        <v>24.61</v>
      </c>
      <c r="T12" s="395">
        <f t="shared" si="13"/>
        <v>24.62</v>
      </c>
      <c r="U12" s="559"/>
      <c r="V12" s="111"/>
      <c r="W12" s="111"/>
      <c r="X12" s="111"/>
    </row>
    <row r="13" spans="1:24" ht="19.5" thickBot="1" x14ac:dyDescent="0.35">
      <c r="A13" s="397">
        <f t="shared" si="8"/>
        <v>12</v>
      </c>
      <c r="B13" s="398">
        <v>0</v>
      </c>
      <c r="C13" s="399">
        <v>11.89</v>
      </c>
      <c r="D13" s="399">
        <f t="shared" si="9"/>
        <v>11.9</v>
      </c>
      <c r="E13" s="399">
        <v>17.05</v>
      </c>
      <c r="F13" s="399">
        <f t="shared" si="9"/>
        <v>17.060000000000002</v>
      </c>
      <c r="G13" s="399">
        <v>21.26</v>
      </c>
      <c r="H13" s="399">
        <f t="shared" si="9"/>
        <v>21.270000000000003</v>
      </c>
      <c r="I13" s="399">
        <v>25.41</v>
      </c>
      <c r="J13" s="399">
        <f t="shared" si="9"/>
        <v>25.42</v>
      </c>
      <c r="K13" s="557"/>
      <c r="L13" s="400">
        <v>0</v>
      </c>
      <c r="M13" s="399">
        <v>11.04</v>
      </c>
      <c r="N13" s="399">
        <f t="shared" si="10"/>
        <v>11.049999999999999</v>
      </c>
      <c r="O13" s="399">
        <v>17.27</v>
      </c>
      <c r="P13" s="399">
        <f t="shared" si="11"/>
        <v>17.28</v>
      </c>
      <c r="Q13" s="399">
        <v>21.58</v>
      </c>
      <c r="R13" s="399">
        <f t="shared" si="12"/>
        <v>21.59</v>
      </c>
      <c r="S13" s="399">
        <v>25.87</v>
      </c>
      <c r="T13" s="399">
        <f t="shared" si="13"/>
        <v>25.880000000000003</v>
      </c>
      <c r="U13" s="560"/>
      <c r="V13" s="111"/>
      <c r="W13" s="111"/>
      <c r="X13" s="111"/>
    </row>
    <row r="14" spans="1:24" x14ac:dyDescent="0.3">
      <c r="A14" s="406">
        <f t="shared" si="8"/>
        <v>13</v>
      </c>
      <c r="B14" s="407">
        <v>0</v>
      </c>
      <c r="C14" s="408">
        <v>12.02</v>
      </c>
      <c r="D14" s="408">
        <f>C14+0.01</f>
        <v>12.03</v>
      </c>
      <c r="E14" s="408">
        <v>17.420000000000002</v>
      </c>
      <c r="F14" s="408">
        <f>E14+0.01</f>
        <v>17.430000000000003</v>
      </c>
      <c r="G14" s="408">
        <v>21.6</v>
      </c>
      <c r="H14" s="408">
        <f>G14+0.01</f>
        <v>21.610000000000003</v>
      </c>
      <c r="I14" s="408">
        <v>25.76</v>
      </c>
      <c r="J14" s="408">
        <f>I14+0.01</f>
        <v>25.770000000000003</v>
      </c>
      <c r="K14" s="577" t="s">
        <v>389</v>
      </c>
      <c r="L14" s="409">
        <v>0</v>
      </c>
      <c r="M14" s="408">
        <v>12.74</v>
      </c>
      <c r="N14" s="408">
        <f>M14+0.01</f>
        <v>12.75</v>
      </c>
      <c r="O14" s="408">
        <v>17.36</v>
      </c>
      <c r="P14" s="408">
        <f>O14+0.01</f>
        <v>17.37</v>
      </c>
      <c r="Q14" s="408">
        <v>21.64</v>
      </c>
      <c r="R14" s="408">
        <f>Q14+0.01</f>
        <v>21.650000000000002</v>
      </c>
      <c r="S14" s="408">
        <v>25.85</v>
      </c>
      <c r="T14" s="408">
        <f>S14+0.01</f>
        <v>25.860000000000003</v>
      </c>
      <c r="U14" s="580" t="s">
        <v>389</v>
      </c>
      <c r="V14" s="111"/>
      <c r="W14" s="111"/>
      <c r="X14" s="111"/>
    </row>
    <row r="15" spans="1:24" x14ac:dyDescent="0.3">
      <c r="A15" s="410">
        <f t="shared" si="8"/>
        <v>14</v>
      </c>
      <c r="B15" s="411">
        <v>0</v>
      </c>
      <c r="C15" s="412">
        <v>12.53</v>
      </c>
      <c r="D15" s="412">
        <f t="shared" ref="D15:D19" si="14">C15+0.01</f>
        <v>12.54</v>
      </c>
      <c r="E15" s="412">
        <v>17.649999999999999</v>
      </c>
      <c r="F15" s="412">
        <f t="shared" ref="F15:F19" si="15">E15+0.01</f>
        <v>17.66</v>
      </c>
      <c r="G15" s="412">
        <v>21.95</v>
      </c>
      <c r="H15" s="412">
        <f t="shared" ref="H15:H19" si="16">G15+0.01</f>
        <v>21.96</v>
      </c>
      <c r="I15" s="412">
        <v>26.26</v>
      </c>
      <c r="J15" s="412">
        <f t="shared" ref="J15:J19" si="17">I15+0.01</f>
        <v>26.270000000000003</v>
      </c>
      <c r="K15" s="578"/>
      <c r="L15" s="413">
        <v>0</v>
      </c>
      <c r="M15" s="412">
        <v>13.19</v>
      </c>
      <c r="N15" s="412">
        <f t="shared" ref="N15:N19" si="18">M15+0.01</f>
        <v>13.2</v>
      </c>
      <c r="O15" s="412">
        <v>18.05</v>
      </c>
      <c r="P15" s="412">
        <f t="shared" ref="P15:P19" si="19">O15+0.01</f>
        <v>18.060000000000002</v>
      </c>
      <c r="Q15" s="412">
        <v>22.93</v>
      </c>
      <c r="R15" s="412">
        <f t="shared" ref="R15:R19" si="20">Q15+0.01</f>
        <v>22.94</v>
      </c>
      <c r="S15" s="412">
        <v>26.91</v>
      </c>
      <c r="T15" s="412">
        <f t="shared" ref="T15:T19" si="21">S15+0.01</f>
        <v>26.92</v>
      </c>
      <c r="U15" s="581"/>
      <c r="V15" s="111"/>
      <c r="W15" s="111"/>
      <c r="X15" s="111"/>
    </row>
    <row r="16" spans="1:24" x14ac:dyDescent="0.3">
      <c r="A16" s="410">
        <f t="shared" si="8"/>
        <v>15</v>
      </c>
      <c r="B16" s="411">
        <v>0</v>
      </c>
      <c r="C16" s="412">
        <v>12.72</v>
      </c>
      <c r="D16" s="412">
        <f t="shared" si="14"/>
        <v>12.73</v>
      </c>
      <c r="E16" s="412">
        <v>18.649999999999999</v>
      </c>
      <c r="F16" s="412">
        <f t="shared" si="15"/>
        <v>18.66</v>
      </c>
      <c r="G16" s="412">
        <v>23.24</v>
      </c>
      <c r="H16" s="412">
        <f t="shared" si="16"/>
        <v>23.25</v>
      </c>
      <c r="I16" s="412">
        <v>27.41</v>
      </c>
      <c r="J16" s="412">
        <f t="shared" si="17"/>
        <v>27.42</v>
      </c>
      <c r="K16" s="578"/>
      <c r="L16" s="413">
        <v>0</v>
      </c>
      <c r="M16" s="412">
        <v>13.65</v>
      </c>
      <c r="N16" s="412">
        <f t="shared" si="18"/>
        <v>13.66</v>
      </c>
      <c r="O16" s="412">
        <v>19.649999999999999</v>
      </c>
      <c r="P16" s="412">
        <f t="shared" si="19"/>
        <v>19.66</v>
      </c>
      <c r="Q16" s="412">
        <v>23.8</v>
      </c>
      <c r="R16" s="412">
        <f t="shared" si="20"/>
        <v>23.810000000000002</v>
      </c>
      <c r="S16" s="412">
        <v>27.89</v>
      </c>
      <c r="T16" s="412">
        <f t="shared" si="21"/>
        <v>27.900000000000002</v>
      </c>
      <c r="U16" s="581"/>
      <c r="V16" s="111"/>
      <c r="W16" s="111"/>
      <c r="X16" s="111"/>
    </row>
    <row r="17" spans="1:24" x14ac:dyDescent="0.3">
      <c r="A17" s="410">
        <f t="shared" si="8"/>
        <v>16</v>
      </c>
      <c r="B17" s="411">
        <v>0</v>
      </c>
      <c r="C17" s="412">
        <v>13.3</v>
      </c>
      <c r="D17" s="412">
        <f t="shared" si="14"/>
        <v>13.31</v>
      </c>
      <c r="E17" s="412">
        <v>18.57</v>
      </c>
      <c r="F17" s="412">
        <f t="shared" si="15"/>
        <v>18.580000000000002</v>
      </c>
      <c r="G17" s="412">
        <v>23.6</v>
      </c>
      <c r="H17" s="412">
        <f t="shared" si="16"/>
        <v>23.610000000000003</v>
      </c>
      <c r="I17" s="412">
        <v>28.2</v>
      </c>
      <c r="J17" s="412">
        <f t="shared" si="17"/>
        <v>28.21</v>
      </c>
      <c r="K17" s="578"/>
      <c r="L17" s="413">
        <v>0</v>
      </c>
      <c r="M17" s="412">
        <v>13.88</v>
      </c>
      <c r="N17" s="412">
        <f t="shared" si="18"/>
        <v>13.89</v>
      </c>
      <c r="O17" s="412">
        <v>20.059999999999999</v>
      </c>
      <c r="P17" s="412">
        <f t="shared" si="19"/>
        <v>20.07</v>
      </c>
      <c r="Q17" s="412">
        <v>24.34</v>
      </c>
      <c r="R17" s="412">
        <f t="shared" si="20"/>
        <v>24.35</v>
      </c>
      <c r="S17" s="412">
        <v>28.47</v>
      </c>
      <c r="T17" s="412">
        <f t="shared" si="21"/>
        <v>28.48</v>
      </c>
      <c r="U17" s="581"/>
      <c r="V17" s="111"/>
      <c r="W17" s="111"/>
      <c r="X17" s="111"/>
    </row>
    <row r="18" spans="1:24" x14ac:dyDescent="0.3">
      <c r="A18" s="410">
        <f t="shared" si="8"/>
        <v>17</v>
      </c>
      <c r="B18" s="411">
        <v>0</v>
      </c>
      <c r="C18" s="412">
        <v>13.88</v>
      </c>
      <c r="D18" s="412">
        <f t="shared" si="14"/>
        <v>13.89</v>
      </c>
      <c r="E18" s="412">
        <v>19.059999999999999</v>
      </c>
      <c r="F18" s="412">
        <f t="shared" si="15"/>
        <v>19.07</v>
      </c>
      <c r="G18" s="412">
        <v>23.87</v>
      </c>
      <c r="H18" s="412">
        <f t="shared" si="16"/>
        <v>23.880000000000003</v>
      </c>
      <c r="I18" s="412">
        <v>28.69</v>
      </c>
      <c r="J18" s="412">
        <f t="shared" si="17"/>
        <v>28.700000000000003</v>
      </c>
      <c r="K18" s="578"/>
      <c r="L18" s="413">
        <v>0</v>
      </c>
      <c r="M18" s="412">
        <v>13.92</v>
      </c>
      <c r="N18" s="412">
        <f t="shared" si="18"/>
        <v>13.93</v>
      </c>
      <c r="O18" s="412">
        <v>19.809999999999999</v>
      </c>
      <c r="P18" s="412">
        <f t="shared" si="19"/>
        <v>19.82</v>
      </c>
      <c r="Q18" s="412">
        <v>24.44</v>
      </c>
      <c r="R18" s="412">
        <f t="shared" si="20"/>
        <v>24.450000000000003</v>
      </c>
      <c r="S18" s="412">
        <v>28.91</v>
      </c>
      <c r="T18" s="412">
        <f t="shared" si="21"/>
        <v>28.92</v>
      </c>
      <c r="U18" s="581"/>
      <c r="V18" s="111"/>
      <c r="W18" s="111"/>
      <c r="X18" s="111"/>
    </row>
    <row r="19" spans="1:24" ht="19.5" thickBot="1" x14ac:dyDescent="0.35">
      <c r="A19" s="414">
        <f t="shared" si="8"/>
        <v>18</v>
      </c>
      <c r="B19" s="415">
        <v>0</v>
      </c>
      <c r="C19" s="416">
        <v>13.97</v>
      </c>
      <c r="D19" s="416">
        <f t="shared" si="14"/>
        <v>13.98</v>
      </c>
      <c r="E19" s="416">
        <v>18.97</v>
      </c>
      <c r="F19" s="416">
        <f t="shared" si="15"/>
        <v>18.98</v>
      </c>
      <c r="G19" s="416">
        <v>23.86</v>
      </c>
      <c r="H19" s="416">
        <f t="shared" si="16"/>
        <v>23.87</v>
      </c>
      <c r="I19" s="416">
        <v>28.73</v>
      </c>
      <c r="J19" s="416">
        <f t="shared" si="17"/>
        <v>28.740000000000002</v>
      </c>
      <c r="K19" s="579"/>
      <c r="L19" s="417">
        <v>0</v>
      </c>
      <c r="M19" s="416">
        <v>14.18</v>
      </c>
      <c r="N19" s="416">
        <f t="shared" si="18"/>
        <v>14.19</v>
      </c>
      <c r="O19" s="416">
        <v>19.850000000000001</v>
      </c>
      <c r="P19" s="416">
        <f t="shared" si="19"/>
        <v>19.860000000000003</v>
      </c>
      <c r="Q19" s="416">
        <v>24.63</v>
      </c>
      <c r="R19" s="416">
        <f t="shared" si="20"/>
        <v>24.64</v>
      </c>
      <c r="S19" s="416">
        <v>29.4</v>
      </c>
      <c r="T19" s="416">
        <f t="shared" si="21"/>
        <v>29.41</v>
      </c>
      <c r="U19" s="581"/>
      <c r="V19" s="111"/>
      <c r="W19" s="111"/>
      <c r="X19" s="111"/>
    </row>
    <row r="20" spans="1:24" ht="22.5" customHeight="1" thickBot="1" x14ac:dyDescent="0.35">
      <c r="A20" s="552" t="s">
        <v>395</v>
      </c>
      <c r="B20" s="553"/>
      <c r="C20" s="553"/>
      <c r="D20" s="553"/>
      <c r="E20" s="553"/>
      <c r="F20" s="553"/>
      <c r="G20" s="553"/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  <c r="S20" s="553"/>
      <c r="T20" s="553"/>
      <c r="U20" s="554"/>
      <c r="V20" s="111"/>
      <c r="W20" s="111"/>
      <c r="X20" s="111"/>
    </row>
  </sheetData>
  <protectedRanges>
    <protectedRange sqref="W1" name="ช่วง4_1"/>
  </protectedRanges>
  <mergeCells count="21">
    <mergeCell ref="K14:K19"/>
    <mergeCell ref="U14:U19"/>
    <mergeCell ref="H3:I3"/>
    <mergeCell ref="J3:K3"/>
    <mergeCell ref="L3:M3"/>
    <mergeCell ref="A20:U20"/>
    <mergeCell ref="K8:K13"/>
    <mergeCell ref="U8:U13"/>
    <mergeCell ref="N3:O3"/>
    <mergeCell ref="P3:Q3"/>
    <mergeCell ref="R3:S3"/>
    <mergeCell ref="T3:U3"/>
    <mergeCell ref="K5:K7"/>
    <mergeCell ref="U5:U7"/>
    <mergeCell ref="A1:A4"/>
    <mergeCell ref="B1:U1"/>
    <mergeCell ref="B2:K2"/>
    <mergeCell ref="L2:U2"/>
    <mergeCell ref="B3:C3"/>
    <mergeCell ref="D3:E3"/>
    <mergeCell ref="F3:G3"/>
  </mergeCells>
  <pageMargins left="0.7" right="0.7" top="0.75" bottom="0.75" header="0.3" footer="0.3"/>
  <pageSetup paperSize="9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FE6641-F65E-482B-A78B-16F008E043ED}">
          <x14:formula1>
            <xm:f>รายการ!$K$2:$K$37</xm:f>
          </x14:formula1>
          <xm:sqref>W1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265F-3DB6-4CA8-905D-2E3A7BE01CCB}">
  <sheetPr codeName="Sheet67">
    <tabColor rgb="FFCC0066"/>
  </sheetPr>
  <dimension ref="A1:AW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8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IF(ตั้งค่าวิชาเรียน!$E5="","",ตั้งค่าวิชาเรียน!$E5 &amp; " : " &amp; ตั้งค่าวิชาเรียน!$F5)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63">
        <f>F5+1</f>
        <v>2</v>
      </c>
      <c r="H5" s="63">
        <f t="shared" ref="H5" si="0">G5+1</f>
        <v>3</v>
      </c>
      <c r="I5" s="63">
        <f t="shared" ref="I5" si="1">H5+1</f>
        <v>4</v>
      </c>
      <c r="J5" s="744"/>
      <c r="K5" s="728"/>
      <c r="L5" s="69">
        <v>1</v>
      </c>
      <c r="M5" s="69">
        <f>L5+1</f>
        <v>2</v>
      </c>
      <c r="N5" s="69">
        <f t="shared" ref="N5" si="2">M5+1</f>
        <v>3</v>
      </c>
      <c r="O5" s="69">
        <f t="shared" ref="O5" si="3">N5+1</f>
        <v>4</v>
      </c>
      <c r="P5" s="744"/>
      <c r="Q5" s="728"/>
      <c r="R5" s="774"/>
      <c r="S5" s="771"/>
      <c r="T5" s="71">
        <v>1</v>
      </c>
      <c r="U5" s="63">
        <f>T5+1</f>
        <v>2</v>
      </c>
      <c r="V5" s="63">
        <f t="shared" ref="V5" si="4">U5+1</f>
        <v>3</v>
      </c>
      <c r="W5" s="63">
        <f t="shared" ref="W5" si="5">V5+1</f>
        <v>4</v>
      </c>
      <c r="X5" s="744"/>
      <c r="Y5" s="728"/>
      <c r="Z5" s="69">
        <v>1</v>
      </c>
      <c r="AA5" s="69">
        <f>Z5+1</f>
        <v>2</v>
      </c>
      <c r="AB5" s="69">
        <f t="shared" ref="AB5" si="6">AA5+1</f>
        <v>3</v>
      </c>
      <c r="AC5" s="69">
        <f t="shared" ref="AC5" si="7">AB5+1</f>
        <v>4</v>
      </c>
      <c r="AD5" s="744"/>
      <c r="AE5" s="728"/>
      <c r="AF5" s="774"/>
      <c r="AG5" s="771"/>
      <c r="AH5" s="71">
        <v>1</v>
      </c>
      <c r="AI5" s="63">
        <f>AH5+1</f>
        <v>2</v>
      </c>
      <c r="AJ5" s="63">
        <f t="shared" ref="AJ5" si="8">AI5+1</f>
        <v>3</v>
      </c>
      <c r="AK5" s="63">
        <f t="shared" ref="AK5" si="9">AJ5+1</f>
        <v>4</v>
      </c>
      <c r="AL5" s="744"/>
      <c r="AM5" s="728"/>
      <c r="AN5" s="69">
        <v>1</v>
      </c>
      <c r="AO5" s="69">
        <f>AN5+1</f>
        <v>2</v>
      </c>
      <c r="AP5" s="69">
        <f t="shared" ref="AP5" si="10">AO5+1</f>
        <v>3</v>
      </c>
      <c r="AQ5" s="69">
        <f t="shared" ref="AQ5" si="11">AP5+1</f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12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13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14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15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6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7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8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9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12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13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15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6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7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8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9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12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13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14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15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6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20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7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8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9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12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13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14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15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6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20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7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8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21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9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12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13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14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15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6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20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7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8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21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9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12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13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14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15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6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20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7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8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21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9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12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9"/>
      <c r="M13" s="9"/>
      <c r="N13" s="9"/>
      <c r="O13" s="9"/>
      <c r="P13" s="66" t="str">
        <f t="shared" si="13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14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15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6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20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>
        <v>2</v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8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21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9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12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9"/>
      <c r="M14" s="9"/>
      <c r="N14" s="9"/>
      <c r="O14" s="9"/>
      <c r="P14" s="66" t="str">
        <f t="shared" si="13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14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15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6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20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>
        <v>2</v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8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21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9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12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13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14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15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6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20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7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8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21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9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12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13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14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15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6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20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7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8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21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9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12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13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14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15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6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20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7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8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21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9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12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13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14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15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6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20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7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8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21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9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12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13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14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15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6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20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7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8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21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9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12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13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14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15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6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20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7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8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21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9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12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13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14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15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6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20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7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8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21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9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12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13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14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15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6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20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7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8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21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9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12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13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14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15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6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20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7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8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21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9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12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13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14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15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6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20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7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8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21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9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12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13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14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15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6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20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7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8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21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9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12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13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14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15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6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20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7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8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21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9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12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13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14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15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6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20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7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8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21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9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12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13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14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15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6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20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7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8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21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9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12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13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14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15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6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20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7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8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21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9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12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13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14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15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6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20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7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8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21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9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12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13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14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15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6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20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7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8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21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9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12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13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14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15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6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20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7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8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21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9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12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13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14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15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6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20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7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8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21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9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12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13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14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15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6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20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7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8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21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9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12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13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14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15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6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20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7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8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21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9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12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13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14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15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6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20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7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8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21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9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12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13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14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15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6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20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7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8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21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9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12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13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14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15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6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20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7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8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21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9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12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13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14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15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6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20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7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8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21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9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12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13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14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15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6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20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7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8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21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9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12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13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14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15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6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20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7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8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21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9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12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13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14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15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6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20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7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8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21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9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12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13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14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15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6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20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7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8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21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9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12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13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14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15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6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20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7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8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21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9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12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13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14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15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6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20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7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8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21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9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12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13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14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15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6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20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7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8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21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9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12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13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14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15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6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20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7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8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21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9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12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13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14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15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6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20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7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8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21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9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12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13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14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15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6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20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7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8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21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9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12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13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14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15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6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20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7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8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21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9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12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13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14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15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6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20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7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8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21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9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12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13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14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15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6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20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7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8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21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9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12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13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14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15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6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20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7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8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21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9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12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13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14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15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6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20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7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8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21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9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12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13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14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15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6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20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7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8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21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9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12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13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14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15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6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20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7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8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21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9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12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13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14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15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6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20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7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8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21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9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12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13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14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15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6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20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7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8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21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9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12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13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14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15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6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20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7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8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21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9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12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13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14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15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6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20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7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8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21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9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12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13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14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15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6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20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7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8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21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9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12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13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14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15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6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20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7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8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21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9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12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13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14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15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6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20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7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8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21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9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12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13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14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15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6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20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7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8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21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9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12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13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14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15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6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20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7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8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21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9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B1" name="ช่วง4"/>
    <protectedRange sqref="F6:I65 L6:O65 T6:W65 Z6:AC65 AH6:AK65 AN6:AQ65" name="ช่วง1"/>
  </protectedRanges>
  <mergeCells count="39">
    <mergeCell ref="AN4:AQ4"/>
    <mergeCell ref="AW1:AW5"/>
    <mergeCell ref="AV1:AV5"/>
    <mergeCell ref="AH1:AS1"/>
    <mergeCell ref="AT1:AT5"/>
    <mergeCell ref="AU1:AU5"/>
    <mergeCell ref="AH2:AK3"/>
    <mergeCell ref="AL2:AL5"/>
    <mergeCell ref="AM2:AM5"/>
    <mergeCell ref="AN2:AQ3"/>
    <mergeCell ref="AR2:AR5"/>
    <mergeCell ref="AS2:AS5"/>
    <mergeCell ref="AH4:AK4"/>
    <mergeCell ref="AF1:AF5"/>
    <mergeCell ref="AG1:AG5"/>
    <mergeCell ref="T2:W3"/>
    <mergeCell ref="X2:X5"/>
    <mergeCell ref="Y2:Y5"/>
    <mergeCell ref="Z2:AC3"/>
    <mergeCell ref="AD2:AD5"/>
    <mergeCell ref="AE2:AE5"/>
    <mergeCell ref="Z4:AC4"/>
    <mergeCell ref="S1:S5"/>
    <mergeCell ref="R1:R5"/>
    <mergeCell ref="T4:W4"/>
    <mergeCell ref="F4:I4"/>
    <mergeCell ref="L2:O3"/>
    <mergeCell ref="P2:P5"/>
    <mergeCell ref="Q2:Q5"/>
    <mergeCell ref="L4:O4"/>
    <mergeCell ref="T1:AE1"/>
    <mergeCell ref="B2:C2"/>
    <mergeCell ref="D1:D5"/>
    <mergeCell ref="E1:E5"/>
    <mergeCell ref="J2:J5"/>
    <mergeCell ref="K2:K5"/>
    <mergeCell ref="F1:Q1"/>
    <mergeCell ref="F2:I3"/>
    <mergeCell ref="A4:C4"/>
  </mergeCells>
  <conditionalFormatting sqref="K6:K65">
    <cfRule type="cellIs" dxfId="699" priority="57" operator="equal">
      <formula>0</formula>
    </cfRule>
  </conditionalFormatting>
  <conditionalFormatting sqref="F6:I65">
    <cfRule type="cellIs" dxfId="698" priority="48" operator="equal">
      <formula>0</formula>
    </cfRule>
    <cfRule type="cellIs" dxfId="697" priority="49" operator="equal">
      <formula>1</formula>
    </cfRule>
    <cfRule type="cellIs" dxfId="696" priority="50" operator="equal">
      <formula>2</formula>
    </cfRule>
    <cfRule type="cellIs" dxfId="695" priority="51" operator="equal">
      <formula>3</formula>
    </cfRule>
  </conditionalFormatting>
  <conditionalFormatting sqref="F6:I65">
    <cfRule type="containsBlanks" dxfId="694" priority="47">
      <formula>LEN(TRIM(F6))=0</formula>
    </cfRule>
  </conditionalFormatting>
  <conditionalFormatting sqref="AU6:AV65">
    <cfRule type="cellIs" dxfId="693" priority="3" operator="equal">
      <formula>0</formula>
    </cfRule>
  </conditionalFormatting>
  <conditionalFormatting sqref="L6:O65">
    <cfRule type="containsBlanks" dxfId="692" priority="30">
      <formula>LEN(TRIM(L6))=0</formula>
    </cfRule>
  </conditionalFormatting>
  <conditionalFormatting sqref="Q6:Q65">
    <cfRule type="cellIs" dxfId="691" priority="35" operator="equal">
      <formula>0</formula>
    </cfRule>
  </conditionalFormatting>
  <conditionalFormatting sqref="L6:O65">
    <cfRule type="cellIs" dxfId="690" priority="31" operator="equal">
      <formula>0</formula>
    </cfRule>
    <cfRule type="cellIs" dxfId="689" priority="32" operator="equal">
      <formula>1</formula>
    </cfRule>
    <cfRule type="cellIs" dxfId="688" priority="33" operator="equal">
      <formula>2</formula>
    </cfRule>
    <cfRule type="cellIs" dxfId="687" priority="34" operator="equal">
      <formula>3</formula>
    </cfRule>
  </conditionalFormatting>
  <conditionalFormatting sqref="S6:S65">
    <cfRule type="cellIs" dxfId="686" priority="29" operator="equal">
      <formula>0</formula>
    </cfRule>
  </conditionalFormatting>
  <conditionalFormatting sqref="Y6:Y65">
    <cfRule type="cellIs" dxfId="685" priority="28" operator="equal">
      <formula>0</formula>
    </cfRule>
  </conditionalFormatting>
  <conditionalFormatting sqref="T6:W65">
    <cfRule type="cellIs" dxfId="684" priority="24" operator="equal">
      <formula>0</formula>
    </cfRule>
    <cfRule type="cellIs" dxfId="683" priority="25" operator="equal">
      <formula>1</formula>
    </cfRule>
    <cfRule type="cellIs" dxfId="682" priority="26" operator="equal">
      <formula>2</formula>
    </cfRule>
    <cfRule type="cellIs" dxfId="681" priority="27" operator="equal">
      <formula>3</formula>
    </cfRule>
  </conditionalFormatting>
  <conditionalFormatting sqref="T6:W65">
    <cfRule type="containsBlanks" dxfId="680" priority="23">
      <formula>LEN(TRIM(T6))=0</formula>
    </cfRule>
  </conditionalFormatting>
  <conditionalFormatting sqref="Z6:AC65">
    <cfRule type="containsBlanks" dxfId="679" priority="17">
      <formula>LEN(TRIM(Z6))=0</formula>
    </cfRule>
  </conditionalFormatting>
  <conditionalFormatting sqref="AE6:AE65">
    <cfRule type="cellIs" dxfId="678" priority="22" operator="equal">
      <formula>0</formula>
    </cfRule>
  </conditionalFormatting>
  <conditionalFormatting sqref="Z6:AC65">
    <cfRule type="cellIs" dxfId="677" priority="18" operator="equal">
      <formula>0</formula>
    </cfRule>
    <cfRule type="cellIs" dxfId="676" priority="19" operator="equal">
      <formula>1</formula>
    </cfRule>
    <cfRule type="cellIs" dxfId="675" priority="20" operator="equal">
      <formula>2</formula>
    </cfRule>
    <cfRule type="cellIs" dxfId="674" priority="21" operator="equal">
      <formula>3</formula>
    </cfRule>
  </conditionalFormatting>
  <conditionalFormatting sqref="AG6:AG65">
    <cfRule type="cellIs" dxfId="673" priority="16" operator="equal">
      <formula>0</formula>
    </cfRule>
  </conditionalFormatting>
  <conditionalFormatting sqref="AM6:AM65">
    <cfRule type="cellIs" dxfId="672" priority="15" operator="equal">
      <formula>0</formula>
    </cfRule>
  </conditionalFormatting>
  <conditionalFormatting sqref="AH6:AK65">
    <cfRule type="cellIs" dxfId="671" priority="11" operator="equal">
      <formula>0</formula>
    </cfRule>
    <cfRule type="cellIs" dxfId="670" priority="12" operator="equal">
      <formula>1</formula>
    </cfRule>
    <cfRule type="cellIs" dxfId="669" priority="13" operator="equal">
      <formula>2</formula>
    </cfRule>
    <cfRule type="cellIs" dxfId="668" priority="14" operator="equal">
      <formula>3</formula>
    </cfRule>
  </conditionalFormatting>
  <conditionalFormatting sqref="AH6:AK65">
    <cfRule type="containsBlanks" dxfId="667" priority="10">
      <formula>LEN(TRIM(AH6))=0</formula>
    </cfRule>
  </conditionalFormatting>
  <conditionalFormatting sqref="AN6:AQ65">
    <cfRule type="containsBlanks" dxfId="666" priority="4">
      <formula>LEN(TRIM(AN6))=0</formula>
    </cfRule>
  </conditionalFormatting>
  <conditionalFormatting sqref="AS6:AS65">
    <cfRule type="cellIs" dxfId="665" priority="9" operator="equal">
      <formula>0</formula>
    </cfRule>
  </conditionalFormatting>
  <conditionalFormatting sqref="AN6:AQ65">
    <cfRule type="cellIs" dxfId="664" priority="5" operator="equal">
      <formula>0</formula>
    </cfRule>
    <cfRule type="cellIs" dxfId="663" priority="6" operator="equal">
      <formula>1</formula>
    </cfRule>
    <cfRule type="cellIs" dxfId="662" priority="7" operator="equal">
      <formula>2</formula>
    </cfRule>
    <cfRule type="cellIs" dxfId="661" priority="8" operator="equal">
      <formula>3</formula>
    </cfRule>
  </conditionalFormatting>
  <conditionalFormatting sqref="AW6:AW65">
    <cfRule type="cellIs" dxfId="660" priority="1" operator="equal">
      <formula>"ย้ายออก"</formula>
    </cfRule>
    <cfRule type="cellIs" dxfId="659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B8C5F60-63F8-48DB-9D0A-F7F69186DAA7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1046594C-9E75-413C-A332-A77892117465}">
          <x14:formula1>
            <xm:f>รายการ!$K$2:$K$37</xm:f>
          </x14:formula1>
          <xm:sqref>B1</xm:sqref>
        </x14:dataValidation>
      </x14:dataValidation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3A6FA-BBA7-4C4A-9633-C749AC472360}">
  <sheetPr codeName="Sheet68">
    <tabColor rgb="FFCC0066"/>
  </sheetPr>
  <dimension ref="A1:AW65"/>
  <sheetViews>
    <sheetView zoomScaleNormal="100" workbookViewId="0">
      <pane xSplit="5" ySplit="5" topLeftCell="AC6" activePane="bottomRight" state="frozen"/>
      <selection pane="topRight" activeCell="D1" sqref="D1"/>
      <selection pane="bottomLeft" activeCell="A6" sqref="A6"/>
      <selection pane="bottomRight" activeCell="A4" sqref="A4:C8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IF(ตั้งค่าวิชาเรียน!$E6="","",ตั้งค่าวิชาเรียน!$E6 &amp; " : " &amp; ตั้งค่าวิชาเรียน!$F6)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479"/>
      <c r="M13" s="479"/>
      <c r="N13" s="479"/>
      <c r="O13" s="47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479"/>
      <c r="M14" s="479"/>
      <c r="N14" s="479"/>
      <c r="O14" s="47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L6:O12 T6:W65 Z6:AC65 AH6:AK65 AN6:AQ65 L15:O65" name="ช่วง1"/>
    <protectedRange sqref="B1" name="ช่วง4"/>
    <protectedRange sqref="L13:O14" name="ช่วง1_2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658" priority="41" operator="equal">
      <formula>0</formula>
    </cfRule>
  </conditionalFormatting>
  <conditionalFormatting sqref="F6:I65">
    <cfRule type="cellIs" dxfId="657" priority="37" operator="equal">
      <formula>0</formula>
    </cfRule>
    <cfRule type="cellIs" dxfId="656" priority="38" operator="equal">
      <formula>1</formula>
    </cfRule>
    <cfRule type="cellIs" dxfId="655" priority="39" operator="equal">
      <formula>2</formula>
    </cfRule>
    <cfRule type="cellIs" dxfId="654" priority="40" operator="equal">
      <formula>3</formula>
    </cfRule>
  </conditionalFormatting>
  <conditionalFormatting sqref="F6:I65">
    <cfRule type="containsBlanks" dxfId="653" priority="36">
      <formula>LEN(TRIM(F6))=0</formula>
    </cfRule>
  </conditionalFormatting>
  <conditionalFormatting sqref="AU6:AV65">
    <cfRule type="cellIs" dxfId="652" priority="3" operator="equal">
      <formula>0</formula>
    </cfRule>
  </conditionalFormatting>
  <conditionalFormatting sqref="L6:O65">
    <cfRule type="containsBlanks" dxfId="651" priority="30">
      <formula>LEN(TRIM(L6))=0</formula>
    </cfRule>
  </conditionalFormatting>
  <conditionalFormatting sqref="Q6:Q65">
    <cfRule type="cellIs" dxfId="650" priority="35" operator="equal">
      <formula>0</formula>
    </cfRule>
  </conditionalFormatting>
  <conditionalFormatting sqref="L6:O65">
    <cfRule type="cellIs" dxfId="649" priority="31" operator="equal">
      <formula>0</formula>
    </cfRule>
    <cfRule type="cellIs" dxfId="648" priority="32" operator="equal">
      <formula>1</formula>
    </cfRule>
    <cfRule type="cellIs" dxfId="647" priority="33" operator="equal">
      <formula>2</formula>
    </cfRule>
    <cfRule type="cellIs" dxfId="646" priority="34" operator="equal">
      <formula>3</formula>
    </cfRule>
  </conditionalFormatting>
  <conditionalFormatting sqref="S6:S65">
    <cfRule type="cellIs" dxfId="645" priority="29" operator="equal">
      <formula>0</formula>
    </cfRule>
  </conditionalFormatting>
  <conditionalFormatting sqref="Y6:Y65">
    <cfRule type="cellIs" dxfId="644" priority="28" operator="equal">
      <formula>0</formula>
    </cfRule>
  </conditionalFormatting>
  <conditionalFormatting sqref="T6:W65">
    <cfRule type="cellIs" dxfId="643" priority="24" operator="equal">
      <formula>0</formula>
    </cfRule>
    <cfRule type="cellIs" dxfId="642" priority="25" operator="equal">
      <formula>1</formula>
    </cfRule>
    <cfRule type="cellIs" dxfId="641" priority="26" operator="equal">
      <formula>2</formula>
    </cfRule>
    <cfRule type="cellIs" dxfId="640" priority="27" operator="equal">
      <formula>3</formula>
    </cfRule>
  </conditionalFormatting>
  <conditionalFormatting sqref="T6:W65">
    <cfRule type="containsBlanks" dxfId="639" priority="23">
      <formula>LEN(TRIM(T6))=0</formula>
    </cfRule>
  </conditionalFormatting>
  <conditionalFormatting sqref="Z6:AC65">
    <cfRule type="containsBlanks" dxfId="638" priority="17">
      <formula>LEN(TRIM(Z6))=0</formula>
    </cfRule>
  </conditionalFormatting>
  <conditionalFormatting sqref="AE6:AE65">
    <cfRule type="cellIs" dxfId="637" priority="22" operator="equal">
      <formula>0</formula>
    </cfRule>
  </conditionalFormatting>
  <conditionalFormatting sqref="Z6:AC65">
    <cfRule type="cellIs" dxfId="636" priority="18" operator="equal">
      <formula>0</formula>
    </cfRule>
    <cfRule type="cellIs" dxfId="635" priority="19" operator="equal">
      <formula>1</formula>
    </cfRule>
    <cfRule type="cellIs" dxfId="634" priority="20" operator="equal">
      <formula>2</formula>
    </cfRule>
    <cfRule type="cellIs" dxfId="633" priority="21" operator="equal">
      <formula>3</formula>
    </cfRule>
  </conditionalFormatting>
  <conditionalFormatting sqref="AG6:AG65">
    <cfRule type="cellIs" dxfId="632" priority="16" operator="equal">
      <formula>0</formula>
    </cfRule>
  </conditionalFormatting>
  <conditionalFormatting sqref="AM6:AM65">
    <cfRule type="cellIs" dxfId="631" priority="15" operator="equal">
      <formula>0</formula>
    </cfRule>
  </conditionalFormatting>
  <conditionalFormatting sqref="AH6:AK65">
    <cfRule type="cellIs" dxfId="630" priority="11" operator="equal">
      <formula>0</formula>
    </cfRule>
    <cfRule type="cellIs" dxfId="629" priority="12" operator="equal">
      <formula>1</formula>
    </cfRule>
    <cfRule type="cellIs" dxfId="628" priority="13" operator="equal">
      <formula>2</formula>
    </cfRule>
    <cfRule type="cellIs" dxfId="627" priority="14" operator="equal">
      <formula>3</formula>
    </cfRule>
  </conditionalFormatting>
  <conditionalFormatting sqref="AH6:AK65">
    <cfRule type="containsBlanks" dxfId="626" priority="10">
      <formula>LEN(TRIM(AH6))=0</formula>
    </cfRule>
  </conditionalFormatting>
  <conditionalFormatting sqref="AN6:AQ65">
    <cfRule type="containsBlanks" dxfId="625" priority="4">
      <formula>LEN(TRIM(AN6))=0</formula>
    </cfRule>
  </conditionalFormatting>
  <conditionalFormatting sqref="AS6:AS65">
    <cfRule type="cellIs" dxfId="624" priority="9" operator="equal">
      <formula>0</formula>
    </cfRule>
  </conditionalFormatting>
  <conditionalFormatting sqref="AN6:AQ65">
    <cfRule type="cellIs" dxfId="623" priority="5" operator="equal">
      <formula>0</formula>
    </cfRule>
    <cfRule type="cellIs" dxfId="622" priority="6" operator="equal">
      <formula>1</formula>
    </cfRule>
    <cfRule type="cellIs" dxfId="621" priority="7" operator="equal">
      <formula>2</formula>
    </cfRule>
    <cfRule type="cellIs" dxfId="620" priority="8" operator="equal">
      <formula>3</formula>
    </cfRule>
  </conditionalFormatting>
  <conditionalFormatting sqref="AW6:AW65">
    <cfRule type="cellIs" dxfId="619" priority="1" operator="equal">
      <formula>"ย้ายออก"</formula>
    </cfRule>
    <cfRule type="cellIs" dxfId="618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905C0DB-D3E4-4982-A6FC-F94584FC2FAA}">
          <x14:formula1>
            <xm:f>รายการ!$I$2:$I$5</xm:f>
          </x14:formula1>
          <xm:sqref>L15:O65 AH6:AK65 F6:I65 T6:W65 Z6:AC65 AN6:AQ65 L6:O12</xm:sqref>
        </x14:dataValidation>
        <x14:dataValidation type="list" allowBlank="1" showInputMessage="1" showErrorMessage="1" xr:uid="{D27A405A-796D-4786-AB42-CD70C96187A3}">
          <x14:formula1>
            <xm:f>รายการ!$K$2:$K$37</xm:f>
          </x14:formula1>
          <xm:sqref>B1</xm:sqref>
        </x14:dataValidation>
      </x14:dataValidation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2DAC1-A2ED-4450-A0EF-8B8CEDA3E859}">
  <sheetPr codeName="Sheet69">
    <tabColor rgb="FFCC0066"/>
  </sheetPr>
  <dimension ref="A1:AW65"/>
  <sheetViews>
    <sheetView zoomScaleNormal="100" workbookViewId="0">
      <pane xSplit="5" ySplit="5" topLeftCell="AD6" activePane="bottomRight" state="frozen"/>
      <selection pane="topRight" activeCell="D1" sqref="D1"/>
      <selection pane="bottomLeft" activeCell="A6" sqref="A6"/>
      <selection pane="bottomRight" activeCell="A4" sqref="A4:C8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IF(ตั้งค่าวิชาเรียน!$E7="","",ตั้งค่าวิชาเรียน!$E7 &amp; " : " &amp; ตั้งค่าวิชาเรียน!$F7)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9"/>
      <c r="M13" s="9"/>
      <c r="N13" s="9"/>
      <c r="O13" s="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9"/>
      <c r="M14" s="9"/>
      <c r="N14" s="9"/>
      <c r="O14" s="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L6:O65 T6:W65 Z6:AC65 AH15:AK65 AN15:AQ65" name="ช่วง1"/>
    <protectedRange sqref="B1" name="ช่วง4"/>
    <protectedRange sqref="AH6:AK14" name="ช่วง1_1"/>
    <protectedRange sqref="AN6:AQ14" name="ช่วง1_2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617" priority="51" operator="equal">
      <formula>0</formula>
    </cfRule>
  </conditionalFormatting>
  <conditionalFormatting sqref="F6:I65">
    <cfRule type="cellIs" dxfId="616" priority="47" operator="equal">
      <formula>0</formula>
    </cfRule>
    <cfRule type="cellIs" dxfId="615" priority="48" operator="equal">
      <formula>1</formula>
    </cfRule>
    <cfRule type="cellIs" dxfId="614" priority="49" operator="equal">
      <formula>2</formula>
    </cfRule>
    <cfRule type="cellIs" dxfId="613" priority="50" operator="equal">
      <formula>3</formula>
    </cfRule>
  </conditionalFormatting>
  <conditionalFormatting sqref="F6:I65">
    <cfRule type="containsBlanks" dxfId="612" priority="46">
      <formula>LEN(TRIM(F6))=0</formula>
    </cfRule>
  </conditionalFormatting>
  <conditionalFormatting sqref="AU6:AV65">
    <cfRule type="cellIs" dxfId="611" priority="13" operator="equal">
      <formula>0</formula>
    </cfRule>
  </conditionalFormatting>
  <conditionalFormatting sqref="L6:O65">
    <cfRule type="containsBlanks" dxfId="610" priority="40">
      <formula>LEN(TRIM(L6))=0</formula>
    </cfRule>
  </conditionalFormatting>
  <conditionalFormatting sqref="Q6:Q65">
    <cfRule type="cellIs" dxfId="609" priority="45" operator="equal">
      <formula>0</formula>
    </cfRule>
  </conditionalFormatting>
  <conditionalFormatting sqref="L6:O65">
    <cfRule type="cellIs" dxfId="608" priority="41" operator="equal">
      <formula>0</formula>
    </cfRule>
    <cfRule type="cellIs" dxfId="607" priority="42" operator="equal">
      <formula>1</formula>
    </cfRule>
    <cfRule type="cellIs" dxfId="606" priority="43" operator="equal">
      <formula>2</formula>
    </cfRule>
    <cfRule type="cellIs" dxfId="605" priority="44" operator="equal">
      <formula>3</formula>
    </cfRule>
  </conditionalFormatting>
  <conditionalFormatting sqref="S6:S65">
    <cfRule type="cellIs" dxfId="604" priority="39" operator="equal">
      <formula>0</formula>
    </cfRule>
  </conditionalFormatting>
  <conditionalFormatting sqref="Y6:Y65">
    <cfRule type="cellIs" dxfId="603" priority="38" operator="equal">
      <formula>0</formula>
    </cfRule>
  </conditionalFormatting>
  <conditionalFormatting sqref="T6:W65">
    <cfRule type="cellIs" dxfId="602" priority="34" operator="equal">
      <formula>0</formula>
    </cfRule>
    <cfRule type="cellIs" dxfId="601" priority="35" operator="equal">
      <formula>1</formula>
    </cfRule>
    <cfRule type="cellIs" dxfId="600" priority="36" operator="equal">
      <formula>2</formula>
    </cfRule>
    <cfRule type="cellIs" dxfId="599" priority="37" operator="equal">
      <formula>3</formula>
    </cfRule>
  </conditionalFormatting>
  <conditionalFormatting sqref="T6:W65">
    <cfRule type="containsBlanks" dxfId="598" priority="33">
      <formula>LEN(TRIM(T6))=0</formula>
    </cfRule>
  </conditionalFormatting>
  <conditionalFormatting sqref="Z6:AC65">
    <cfRule type="containsBlanks" dxfId="597" priority="27">
      <formula>LEN(TRIM(Z6))=0</formula>
    </cfRule>
  </conditionalFormatting>
  <conditionalFormatting sqref="AE6:AE65">
    <cfRule type="cellIs" dxfId="596" priority="32" operator="equal">
      <formula>0</formula>
    </cfRule>
  </conditionalFormatting>
  <conditionalFormatting sqref="Z6:AC65">
    <cfRule type="cellIs" dxfId="595" priority="28" operator="equal">
      <formula>0</formula>
    </cfRule>
    <cfRule type="cellIs" dxfId="594" priority="29" operator="equal">
      <formula>1</formula>
    </cfRule>
    <cfRule type="cellIs" dxfId="593" priority="30" operator="equal">
      <formula>2</formula>
    </cfRule>
    <cfRule type="cellIs" dxfId="592" priority="31" operator="equal">
      <formula>3</formula>
    </cfRule>
  </conditionalFormatting>
  <conditionalFormatting sqref="AG6:AG65">
    <cfRule type="cellIs" dxfId="591" priority="26" operator="equal">
      <formula>0</formula>
    </cfRule>
  </conditionalFormatting>
  <conditionalFormatting sqref="AM6:AM65">
    <cfRule type="cellIs" dxfId="590" priority="25" operator="equal">
      <formula>0</formula>
    </cfRule>
  </conditionalFormatting>
  <conditionalFormatting sqref="AH15:AK65">
    <cfRule type="cellIs" dxfId="589" priority="21" operator="equal">
      <formula>0</formula>
    </cfRule>
    <cfRule type="cellIs" dxfId="588" priority="22" operator="equal">
      <formula>1</formula>
    </cfRule>
    <cfRule type="cellIs" dxfId="587" priority="23" operator="equal">
      <formula>2</formula>
    </cfRule>
    <cfRule type="cellIs" dxfId="586" priority="24" operator="equal">
      <formula>3</formula>
    </cfRule>
  </conditionalFormatting>
  <conditionalFormatting sqref="AH15:AK65">
    <cfRule type="containsBlanks" dxfId="585" priority="20">
      <formula>LEN(TRIM(AH15))=0</formula>
    </cfRule>
  </conditionalFormatting>
  <conditionalFormatting sqref="AN15:AQ65">
    <cfRule type="containsBlanks" dxfId="584" priority="14">
      <formula>LEN(TRIM(AN15))=0</formula>
    </cfRule>
  </conditionalFormatting>
  <conditionalFormatting sqref="AS6:AS65">
    <cfRule type="cellIs" dxfId="583" priority="19" operator="equal">
      <formula>0</formula>
    </cfRule>
  </conditionalFormatting>
  <conditionalFormatting sqref="AN15:AQ65">
    <cfRule type="cellIs" dxfId="582" priority="15" operator="equal">
      <formula>0</formula>
    </cfRule>
    <cfRule type="cellIs" dxfId="581" priority="16" operator="equal">
      <formula>1</formula>
    </cfRule>
    <cfRule type="cellIs" dxfId="580" priority="17" operator="equal">
      <formula>2</formula>
    </cfRule>
    <cfRule type="cellIs" dxfId="579" priority="18" operator="equal">
      <formula>3</formula>
    </cfRule>
  </conditionalFormatting>
  <conditionalFormatting sqref="AW6:AW65">
    <cfRule type="cellIs" dxfId="578" priority="11" operator="equal">
      <formula>"ย้ายออก"</formula>
    </cfRule>
    <cfRule type="cellIs" dxfId="577" priority="12" operator="equal">
      <formula>0</formula>
    </cfRule>
  </conditionalFormatting>
  <conditionalFormatting sqref="AH6:AK14">
    <cfRule type="cellIs" dxfId="576" priority="7" operator="equal">
      <formula>0</formula>
    </cfRule>
    <cfRule type="cellIs" dxfId="575" priority="8" operator="equal">
      <formula>1</formula>
    </cfRule>
    <cfRule type="cellIs" dxfId="574" priority="9" operator="equal">
      <formula>2</formula>
    </cfRule>
    <cfRule type="cellIs" dxfId="573" priority="10" operator="equal">
      <formula>3</formula>
    </cfRule>
  </conditionalFormatting>
  <conditionalFormatting sqref="AH6:AK14">
    <cfRule type="containsBlanks" dxfId="572" priority="6">
      <formula>LEN(TRIM(AH6))=0</formula>
    </cfRule>
  </conditionalFormatting>
  <conditionalFormatting sqref="AN6:AQ14">
    <cfRule type="containsBlanks" dxfId="571" priority="1">
      <formula>LEN(TRIM(AN6))=0</formula>
    </cfRule>
  </conditionalFormatting>
  <conditionalFormatting sqref="AN6:AQ14">
    <cfRule type="cellIs" dxfId="570" priority="2" operator="equal">
      <formula>0</formula>
    </cfRule>
    <cfRule type="cellIs" dxfId="569" priority="3" operator="equal">
      <formula>1</formula>
    </cfRule>
    <cfRule type="cellIs" dxfId="568" priority="4" operator="equal">
      <formula>2</formula>
    </cfRule>
    <cfRule type="cellIs" dxfId="567" priority="5" operator="equal">
      <formula>3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206320B-8315-4D10-A911-D8B2DFBD3417}">
          <x14:formula1>
            <xm:f>รายการ!$I$2:$I$5</xm:f>
          </x14:formula1>
          <xm:sqref>L6:O65 AN6:AQ65 F6:I65 T6:W65 Z6:AC65 AH6:AK65</xm:sqref>
        </x14:dataValidation>
        <x14:dataValidation type="list" allowBlank="1" showInputMessage="1" showErrorMessage="1" xr:uid="{3B98D206-7810-4336-894F-AA97A081AFB3}">
          <x14:formula1>
            <xm:f>รายการ!$K$2:$K$37</xm:f>
          </x14:formula1>
          <xm:sqref>B1</xm:sqref>
        </x14:dataValidation>
      </x14:dataValidation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4D9F2-4995-43B7-BF8B-69BB24DC2715}">
  <sheetPr codeName="Sheet70">
    <tabColor rgb="FFCC0066"/>
  </sheetPr>
  <dimension ref="A1:AW65"/>
  <sheetViews>
    <sheetView zoomScaleNormal="100" workbookViewId="0">
      <pane xSplit="5" ySplit="5" topLeftCell="O6" activePane="bottomRight" state="frozen"/>
      <selection pane="topRight" activeCell="D1" sqref="D1"/>
      <selection pane="bottomLeft" activeCell="A6" sqref="A6"/>
      <selection pane="bottomRight" activeCell="A4" sqref="A4:C8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IF(ตั้งค่าวิชาเรียน!$E8="","",ตั้งค่าวิชาเรียน!$E8 &amp; " : " &amp; ตั้งค่าวิชาเรียน!$F8)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9"/>
      <c r="M13" s="9"/>
      <c r="N13" s="9"/>
      <c r="O13" s="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9"/>
      <c r="M14" s="9"/>
      <c r="N14" s="9"/>
      <c r="O14" s="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L6:O65 T6:W65 Z6:AC65 AH6:AK65 AN6:AQ65" name="ช่วง1"/>
    <protectedRange sqref="B1" name="ช่วง4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566" priority="41" operator="equal">
      <formula>0</formula>
    </cfRule>
  </conditionalFormatting>
  <conditionalFormatting sqref="F6:I65">
    <cfRule type="cellIs" dxfId="565" priority="37" operator="equal">
      <formula>0</formula>
    </cfRule>
    <cfRule type="cellIs" dxfId="564" priority="38" operator="equal">
      <formula>1</formula>
    </cfRule>
    <cfRule type="cellIs" dxfId="563" priority="39" operator="equal">
      <formula>2</formula>
    </cfRule>
    <cfRule type="cellIs" dxfId="562" priority="40" operator="equal">
      <formula>3</formula>
    </cfRule>
  </conditionalFormatting>
  <conditionalFormatting sqref="F6:I65">
    <cfRule type="containsBlanks" dxfId="561" priority="36">
      <formula>LEN(TRIM(F6))=0</formula>
    </cfRule>
  </conditionalFormatting>
  <conditionalFormatting sqref="AU6:AV65">
    <cfRule type="cellIs" dxfId="560" priority="3" operator="equal">
      <formula>0</formula>
    </cfRule>
  </conditionalFormatting>
  <conditionalFormatting sqref="L6:O65">
    <cfRule type="containsBlanks" dxfId="559" priority="30">
      <formula>LEN(TRIM(L6))=0</formula>
    </cfRule>
  </conditionalFormatting>
  <conditionalFormatting sqref="Q6:Q65">
    <cfRule type="cellIs" dxfId="558" priority="35" operator="equal">
      <formula>0</formula>
    </cfRule>
  </conditionalFormatting>
  <conditionalFormatting sqref="L6:O65">
    <cfRule type="cellIs" dxfId="557" priority="31" operator="equal">
      <formula>0</formula>
    </cfRule>
    <cfRule type="cellIs" dxfId="556" priority="32" operator="equal">
      <formula>1</formula>
    </cfRule>
    <cfRule type="cellIs" dxfId="555" priority="33" operator="equal">
      <formula>2</formula>
    </cfRule>
    <cfRule type="cellIs" dxfId="554" priority="34" operator="equal">
      <formula>3</formula>
    </cfRule>
  </conditionalFormatting>
  <conditionalFormatting sqref="S6:S65">
    <cfRule type="cellIs" dxfId="553" priority="29" operator="equal">
      <formula>0</formula>
    </cfRule>
  </conditionalFormatting>
  <conditionalFormatting sqref="Y6:Y65">
    <cfRule type="cellIs" dxfId="552" priority="28" operator="equal">
      <formula>0</formula>
    </cfRule>
  </conditionalFormatting>
  <conditionalFormatting sqref="T6:W65">
    <cfRule type="cellIs" dxfId="551" priority="24" operator="equal">
      <formula>0</formula>
    </cfRule>
    <cfRule type="cellIs" dxfId="550" priority="25" operator="equal">
      <formula>1</formula>
    </cfRule>
    <cfRule type="cellIs" dxfId="549" priority="26" operator="equal">
      <formula>2</formula>
    </cfRule>
    <cfRule type="cellIs" dxfId="548" priority="27" operator="equal">
      <formula>3</formula>
    </cfRule>
  </conditionalFormatting>
  <conditionalFormatting sqref="T6:W65">
    <cfRule type="containsBlanks" dxfId="547" priority="23">
      <formula>LEN(TRIM(T6))=0</formula>
    </cfRule>
  </conditionalFormatting>
  <conditionalFormatting sqref="Z6:AC65">
    <cfRule type="containsBlanks" dxfId="546" priority="17">
      <formula>LEN(TRIM(Z6))=0</formula>
    </cfRule>
  </conditionalFormatting>
  <conditionalFormatting sqref="AE6:AE65">
    <cfRule type="cellIs" dxfId="545" priority="22" operator="equal">
      <formula>0</formula>
    </cfRule>
  </conditionalFormatting>
  <conditionalFormatting sqref="Z6:AC65">
    <cfRule type="cellIs" dxfId="544" priority="18" operator="equal">
      <formula>0</formula>
    </cfRule>
    <cfRule type="cellIs" dxfId="543" priority="19" operator="equal">
      <formula>1</formula>
    </cfRule>
    <cfRule type="cellIs" dxfId="542" priority="20" operator="equal">
      <formula>2</formula>
    </cfRule>
    <cfRule type="cellIs" dxfId="541" priority="21" operator="equal">
      <formula>3</formula>
    </cfRule>
  </conditionalFormatting>
  <conditionalFormatting sqref="AG6:AG65">
    <cfRule type="cellIs" dxfId="540" priority="16" operator="equal">
      <formula>0</formula>
    </cfRule>
  </conditionalFormatting>
  <conditionalFormatting sqref="AM6:AM65">
    <cfRule type="cellIs" dxfId="539" priority="15" operator="equal">
      <formula>0</formula>
    </cfRule>
  </conditionalFormatting>
  <conditionalFormatting sqref="AH6:AK65">
    <cfRule type="cellIs" dxfId="538" priority="11" operator="equal">
      <formula>0</formula>
    </cfRule>
    <cfRule type="cellIs" dxfId="537" priority="12" operator="equal">
      <formula>1</formula>
    </cfRule>
    <cfRule type="cellIs" dxfId="536" priority="13" operator="equal">
      <formula>2</formula>
    </cfRule>
    <cfRule type="cellIs" dxfId="535" priority="14" operator="equal">
      <formula>3</formula>
    </cfRule>
  </conditionalFormatting>
  <conditionalFormatting sqref="AH6:AK65">
    <cfRule type="containsBlanks" dxfId="534" priority="10">
      <formula>LEN(TRIM(AH6))=0</formula>
    </cfRule>
  </conditionalFormatting>
  <conditionalFormatting sqref="AN6:AQ65">
    <cfRule type="containsBlanks" dxfId="533" priority="4">
      <formula>LEN(TRIM(AN6))=0</formula>
    </cfRule>
  </conditionalFormatting>
  <conditionalFormatting sqref="AS6:AS65">
    <cfRule type="cellIs" dxfId="532" priority="9" operator="equal">
      <formula>0</formula>
    </cfRule>
  </conditionalFormatting>
  <conditionalFormatting sqref="AN6:AQ65">
    <cfRule type="cellIs" dxfId="531" priority="5" operator="equal">
      <formula>0</formula>
    </cfRule>
    <cfRule type="cellIs" dxfId="530" priority="6" operator="equal">
      <formula>1</formula>
    </cfRule>
    <cfRule type="cellIs" dxfId="529" priority="7" operator="equal">
      <formula>2</formula>
    </cfRule>
    <cfRule type="cellIs" dxfId="528" priority="8" operator="equal">
      <formula>3</formula>
    </cfRule>
  </conditionalFormatting>
  <conditionalFormatting sqref="AW6:AW65">
    <cfRule type="cellIs" dxfId="527" priority="1" operator="equal">
      <formula>"ย้ายออก"</formula>
    </cfRule>
    <cfRule type="cellIs" dxfId="526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3050B8D-BC75-4694-9879-2EB6AE330A7F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54B9DA36-1BBF-46CC-AB88-2F018F1ECFC6}">
          <x14:formula1>
            <xm:f>รายการ!$K$2:$K$37</xm:f>
          </x14:formula1>
          <xm:sqref>B1</xm:sqref>
        </x14:dataValidation>
      </x14:dataValidation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F10E-23D1-4FCB-AA70-40F15EA73C31}">
  <sheetPr codeName="Sheet71">
    <tabColor rgb="FFCC0066"/>
  </sheetPr>
  <dimension ref="A1:AW65"/>
  <sheetViews>
    <sheetView zoomScaleNormal="100" workbookViewId="0">
      <pane xSplit="5" ySplit="5" topLeftCell="AE6" activePane="bottomRight" state="frozen"/>
      <selection pane="topRight" activeCell="D1" sqref="D1"/>
      <selection pane="bottomLeft" activeCell="A6" sqref="A6"/>
      <selection pane="bottomRight" activeCell="A4" sqref="A4:C8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IF(ตั้งค่าวิชาเรียน!$E9="","",ตั้งค่าวิชาเรียน!$E9 &amp; " : " &amp; ตั้งค่าวิชาเรียน!$F9)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72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72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72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72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72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72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72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72"/>
      <c r="M13" s="9"/>
      <c r="N13" s="9"/>
      <c r="O13" s="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72"/>
      <c r="M14" s="9"/>
      <c r="N14" s="9"/>
      <c r="O14" s="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T6:W65 Z6:AC65 AH6:AK65 AN6:AQ65 L6:O65" name="ช่วง1"/>
    <protectedRange sqref="B1" name="ช่วง4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525" priority="46" operator="equal">
      <formula>0</formula>
    </cfRule>
  </conditionalFormatting>
  <conditionalFormatting sqref="F6:I65">
    <cfRule type="cellIs" dxfId="524" priority="42" operator="equal">
      <formula>0</formula>
    </cfRule>
    <cfRule type="cellIs" dxfId="523" priority="43" operator="equal">
      <formula>1</formula>
    </cfRule>
    <cfRule type="cellIs" dxfId="522" priority="44" operator="equal">
      <formula>2</formula>
    </cfRule>
    <cfRule type="cellIs" dxfId="521" priority="45" operator="equal">
      <formula>3</formula>
    </cfRule>
  </conditionalFormatting>
  <conditionalFormatting sqref="F6:I65">
    <cfRule type="containsBlanks" dxfId="520" priority="41">
      <formula>LEN(TRIM(F6))=0</formula>
    </cfRule>
  </conditionalFormatting>
  <conditionalFormatting sqref="AU6:AV65">
    <cfRule type="cellIs" dxfId="519" priority="8" operator="equal">
      <formula>0</formula>
    </cfRule>
  </conditionalFormatting>
  <conditionalFormatting sqref="L15:O65">
    <cfRule type="containsBlanks" dxfId="518" priority="35">
      <formula>LEN(TRIM(L15))=0</formula>
    </cfRule>
  </conditionalFormatting>
  <conditionalFormatting sqref="Q6:Q65">
    <cfRule type="cellIs" dxfId="517" priority="40" operator="equal">
      <formula>0</formula>
    </cfRule>
  </conditionalFormatting>
  <conditionalFormatting sqref="L15:O65">
    <cfRule type="cellIs" dxfId="516" priority="36" operator="equal">
      <formula>0</formula>
    </cfRule>
    <cfRule type="cellIs" dxfId="515" priority="37" operator="equal">
      <formula>1</formula>
    </cfRule>
    <cfRule type="cellIs" dxfId="514" priority="38" operator="equal">
      <formula>2</formula>
    </cfRule>
    <cfRule type="cellIs" dxfId="513" priority="39" operator="equal">
      <formula>3</formula>
    </cfRule>
  </conditionalFormatting>
  <conditionalFormatting sqref="S6:S65">
    <cfRule type="cellIs" dxfId="512" priority="34" operator="equal">
      <formula>0</formula>
    </cfRule>
  </conditionalFormatting>
  <conditionalFormatting sqref="Y6:Y65">
    <cfRule type="cellIs" dxfId="511" priority="33" operator="equal">
      <formula>0</formula>
    </cfRule>
  </conditionalFormatting>
  <conditionalFormatting sqref="T6:W65">
    <cfRule type="cellIs" dxfId="510" priority="29" operator="equal">
      <formula>0</formula>
    </cfRule>
    <cfRule type="cellIs" dxfId="509" priority="30" operator="equal">
      <formula>1</formula>
    </cfRule>
    <cfRule type="cellIs" dxfId="508" priority="31" operator="equal">
      <formula>2</formula>
    </cfRule>
    <cfRule type="cellIs" dxfId="507" priority="32" operator="equal">
      <formula>3</formula>
    </cfRule>
  </conditionalFormatting>
  <conditionalFormatting sqref="T6:W65">
    <cfRule type="containsBlanks" dxfId="506" priority="28">
      <formula>LEN(TRIM(T6))=0</formula>
    </cfRule>
  </conditionalFormatting>
  <conditionalFormatting sqref="Z6:AC65">
    <cfRule type="containsBlanks" dxfId="505" priority="22">
      <formula>LEN(TRIM(Z6))=0</formula>
    </cfRule>
  </conditionalFormatting>
  <conditionalFormatting sqref="AE6:AE65">
    <cfRule type="cellIs" dxfId="504" priority="27" operator="equal">
      <formula>0</formula>
    </cfRule>
  </conditionalFormatting>
  <conditionalFormatting sqref="Z6:AC65">
    <cfRule type="cellIs" dxfId="503" priority="23" operator="equal">
      <formula>0</formula>
    </cfRule>
    <cfRule type="cellIs" dxfId="502" priority="24" operator="equal">
      <formula>1</formula>
    </cfRule>
    <cfRule type="cellIs" dxfId="501" priority="25" operator="equal">
      <formula>2</formula>
    </cfRule>
    <cfRule type="cellIs" dxfId="500" priority="26" operator="equal">
      <formula>3</formula>
    </cfRule>
  </conditionalFormatting>
  <conditionalFormatting sqref="AG6:AG65">
    <cfRule type="cellIs" dxfId="499" priority="21" operator="equal">
      <formula>0</formula>
    </cfRule>
  </conditionalFormatting>
  <conditionalFormatting sqref="AM6:AM65">
    <cfRule type="cellIs" dxfId="498" priority="20" operator="equal">
      <formula>0</formula>
    </cfRule>
  </conditionalFormatting>
  <conditionalFormatting sqref="AH6:AK65">
    <cfRule type="cellIs" dxfId="497" priority="16" operator="equal">
      <formula>0</formula>
    </cfRule>
    <cfRule type="cellIs" dxfId="496" priority="17" operator="equal">
      <formula>1</formula>
    </cfRule>
    <cfRule type="cellIs" dxfId="495" priority="18" operator="equal">
      <formula>2</formula>
    </cfRule>
    <cfRule type="cellIs" dxfId="494" priority="19" operator="equal">
      <formula>3</formula>
    </cfRule>
  </conditionalFormatting>
  <conditionalFormatting sqref="AH6:AK65">
    <cfRule type="containsBlanks" dxfId="493" priority="15">
      <formula>LEN(TRIM(AH6))=0</formula>
    </cfRule>
  </conditionalFormatting>
  <conditionalFormatting sqref="AN6:AQ65">
    <cfRule type="containsBlanks" dxfId="492" priority="9">
      <formula>LEN(TRIM(AN6))=0</formula>
    </cfRule>
  </conditionalFormatting>
  <conditionalFormatting sqref="AS6:AS65">
    <cfRule type="cellIs" dxfId="491" priority="14" operator="equal">
      <formula>0</formula>
    </cfRule>
  </conditionalFormatting>
  <conditionalFormatting sqref="AN6:AQ65">
    <cfRule type="cellIs" dxfId="490" priority="10" operator="equal">
      <formula>0</formula>
    </cfRule>
    <cfRule type="cellIs" dxfId="489" priority="11" operator="equal">
      <formula>1</formula>
    </cfRule>
    <cfRule type="cellIs" dxfId="488" priority="12" operator="equal">
      <formula>2</formula>
    </cfRule>
    <cfRule type="cellIs" dxfId="487" priority="13" operator="equal">
      <formula>3</formula>
    </cfRule>
  </conditionalFormatting>
  <conditionalFormatting sqref="AW6:AW65">
    <cfRule type="cellIs" dxfId="486" priority="6" operator="equal">
      <formula>"ย้ายออก"</formula>
    </cfRule>
    <cfRule type="cellIs" dxfId="485" priority="7" operator="equal">
      <formula>0</formula>
    </cfRule>
  </conditionalFormatting>
  <conditionalFormatting sqref="L6:O14">
    <cfRule type="cellIs" dxfId="484" priority="2" operator="equal">
      <formula>0</formula>
    </cfRule>
    <cfRule type="cellIs" dxfId="483" priority="3" operator="equal">
      <formula>1</formula>
    </cfRule>
    <cfRule type="cellIs" dxfId="482" priority="4" operator="equal">
      <formula>2</formula>
    </cfRule>
    <cfRule type="cellIs" dxfId="481" priority="5" operator="equal">
      <formula>3</formula>
    </cfRule>
  </conditionalFormatting>
  <conditionalFormatting sqref="L6:O14">
    <cfRule type="containsBlanks" dxfId="480" priority="1">
      <formula>LEN(TRIM(L6))=0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9149B9F-C6AF-4761-A295-A3EC1119E357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939101F8-8D2D-41B1-9D76-E9126C9F9D84}">
          <x14:formula1>
            <xm:f>รายการ!$K$2:$K$37</xm:f>
          </x14:formula1>
          <xm:sqref>B1</xm:sqref>
        </x14:dataValidation>
      </x14:dataValidations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5DD4-EEE3-4520-BCEE-2B4E4B3BDE9F}">
  <sheetPr codeName="Sheet72">
    <tabColor rgb="FFCC0066"/>
  </sheetPr>
  <dimension ref="A1:AW65"/>
  <sheetViews>
    <sheetView zoomScaleNormal="100" workbookViewId="0">
      <pane xSplit="5" ySplit="5" topLeftCell="AE6" activePane="bottomRight" state="frozen"/>
      <selection pane="topRight" activeCell="D1" sqref="D1"/>
      <selection pane="bottomLeft" activeCell="A6" sqref="A6"/>
      <selection pane="bottomRight" activeCell="A4" sqref="A4:C8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IF(ตั้งค่าวิชาเรียน!$E10="","",ตั้งค่าวิชาเรียน!$E10 &amp; " : " &amp; ตั้งค่าวิชาเรียน!$F10)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9"/>
      <c r="M13" s="9"/>
      <c r="N13" s="9"/>
      <c r="O13" s="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9"/>
      <c r="M14" s="9"/>
      <c r="N14" s="9"/>
      <c r="O14" s="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L6:O65 T6:W65 Z6:AC65 AH6:AK65 AN6:AQ65" name="ช่วง1"/>
    <protectedRange sqref="B1" name="ช่วง4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479" priority="41" operator="equal">
      <formula>0</formula>
    </cfRule>
  </conditionalFormatting>
  <conditionalFormatting sqref="F6:I65">
    <cfRule type="cellIs" dxfId="478" priority="37" operator="equal">
      <formula>0</formula>
    </cfRule>
    <cfRule type="cellIs" dxfId="477" priority="38" operator="equal">
      <formula>1</formula>
    </cfRule>
    <cfRule type="cellIs" dxfId="476" priority="39" operator="equal">
      <formula>2</formula>
    </cfRule>
    <cfRule type="cellIs" dxfId="475" priority="40" operator="equal">
      <formula>3</formula>
    </cfRule>
  </conditionalFormatting>
  <conditionalFormatting sqref="F6:I65">
    <cfRule type="containsBlanks" dxfId="474" priority="36">
      <formula>LEN(TRIM(F6))=0</formula>
    </cfRule>
  </conditionalFormatting>
  <conditionalFormatting sqref="AU6:AV65">
    <cfRule type="cellIs" dxfId="473" priority="3" operator="equal">
      <formula>0</formula>
    </cfRule>
  </conditionalFormatting>
  <conditionalFormatting sqref="L6:O65">
    <cfRule type="containsBlanks" dxfId="472" priority="30">
      <formula>LEN(TRIM(L6))=0</formula>
    </cfRule>
  </conditionalFormatting>
  <conditionalFormatting sqref="Q6:Q65">
    <cfRule type="cellIs" dxfId="471" priority="35" operator="equal">
      <formula>0</formula>
    </cfRule>
  </conditionalFormatting>
  <conditionalFormatting sqref="L6:O65">
    <cfRule type="cellIs" dxfId="470" priority="31" operator="equal">
      <formula>0</formula>
    </cfRule>
    <cfRule type="cellIs" dxfId="469" priority="32" operator="equal">
      <formula>1</formula>
    </cfRule>
    <cfRule type="cellIs" dxfId="468" priority="33" operator="equal">
      <formula>2</formula>
    </cfRule>
    <cfRule type="cellIs" dxfId="467" priority="34" operator="equal">
      <formula>3</formula>
    </cfRule>
  </conditionalFormatting>
  <conditionalFormatting sqref="S6:S65">
    <cfRule type="cellIs" dxfId="466" priority="29" operator="equal">
      <formula>0</formula>
    </cfRule>
  </conditionalFormatting>
  <conditionalFormatting sqref="Y6:Y65">
    <cfRule type="cellIs" dxfId="465" priority="28" operator="equal">
      <formula>0</formula>
    </cfRule>
  </conditionalFormatting>
  <conditionalFormatting sqref="T6:W65">
    <cfRule type="cellIs" dxfId="464" priority="24" operator="equal">
      <formula>0</formula>
    </cfRule>
    <cfRule type="cellIs" dxfId="463" priority="25" operator="equal">
      <formula>1</formula>
    </cfRule>
    <cfRule type="cellIs" dxfId="462" priority="26" operator="equal">
      <formula>2</formula>
    </cfRule>
    <cfRule type="cellIs" dxfId="461" priority="27" operator="equal">
      <formula>3</formula>
    </cfRule>
  </conditionalFormatting>
  <conditionalFormatting sqref="T6:W65">
    <cfRule type="containsBlanks" dxfId="460" priority="23">
      <formula>LEN(TRIM(T6))=0</formula>
    </cfRule>
  </conditionalFormatting>
  <conditionalFormatting sqref="Z6:AC65">
    <cfRule type="containsBlanks" dxfId="459" priority="17">
      <formula>LEN(TRIM(Z6))=0</formula>
    </cfRule>
  </conditionalFormatting>
  <conditionalFormatting sqref="AE6:AE65">
    <cfRule type="cellIs" dxfId="458" priority="22" operator="equal">
      <formula>0</formula>
    </cfRule>
  </conditionalFormatting>
  <conditionalFormatting sqref="Z6:AC65">
    <cfRule type="cellIs" dxfId="457" priority="18" operator="equal">
      <formula>0</formula>
    </cfRule>
    <cfRule type="cellIs" dxfId="456" priority="19" operator="equal">
      <formula>1</formula>
    </cfRule>
    <cfRule type="cellIs" dxfId="455" priority="20" operator="equal">
      <formula>2</formula>
    </cfRule>
    <cfRule type="cellIs" dxfId="454" priority="21" operator="equal">
      <formula>3</formula>
    </cfRule>
  </conditionalFormatting>
  <conditionalFormatting sqref="AG6:AG65">
    <cfRule type="cellIs" dxfId="453" priority="16" operator="equal">
      <formula>0</formula>
    </cfRule>
  </conditionalFormatting>
  <conditionalFormatting sqref="AM6:AM65">
    <cfRule type="cellIs" dxfId="452" priority="15" operator="equal">
      <formula>0</formula>
    </cfRule>
  </conditionalFormatting>
  <conditionalFormatting sqref="AH6:AK65">
    <cfRule type="cellIs" dxfId="451" priority="11" operator="equal">
      <formula>0</formula>
    </cfRule>
    <cfRule type="cellIs" dxfId="450" priority="12" operator="equal">
      <formula>1</formula>
    </cfRule>
    <cfRule type="cellIs" dxfId="449" priority="13" operator="equal">
      <formula>2</formula>
    </cfRule>
    <cfRule type="cellIs" dxfId="448" priority="14" operator="equal">
      <formula>3</formula>
    </cfRule>
  </conditionalFormatting>
  <conditionalFormatting sqref="AH6:AK65">
    <cfRule type="containsBlanks" dxfId="447" priority="10">
      <formula>LEN(TRIM(AH6))=0</formula>
    </cfRule>
  </conditionalFormatting>
  <conditionalFormatting sqref="AN6:AQ65">
    <cfRule type="containsBlanks" dxfId="446" priority="4">
      <formula>LEN(TRIM(AN6))=0</formula>
    </cfRule>
  </conditionalFormatting>
  <conditionalFormatting sqref="AS6:AS65">
    <cfRule type="cellIs" dxfId="445" priority="9" operator="equal">
      <formula>0</formula>
    </cfRule>
  </conditionalFormatting>
  <conditionalFormatting sqref="AN6:AQ65">
    <cfRule type="cellIs" dxfId="444" priority="5" operator="equal">
      <formula>0</formula>
    </cfRule>
    <cfRule type="cellIs" dxfId="443" priority="6" operator="equal">
      <formula>1</formula>
    </cfRule>
    <cfRule type="cellIs" dxfId="442" priority="7" operator="equal">
      <formula>2</formula>
    </cfRule>
    <cfRule type="cellIs" dxfId="441" priority="8" operator="equal">
      <formula>3</formula>
    </cfRule>
  </conditionalFormatting>
  <conditionalFormatting sqref="AW6:AW65">
    <cfRule type="cellIs" dxfId="440" priority="1" operator="equal">
      <formula>"ย้ายออก"</formula>
    </cfRule>
    <cfRule type="cellIs" dxfId="439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5ED0FA5-0E0E-4531-AC1D-2EED25E7626B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C9B4C058-DCA0-4B0F-8AF8-A745C9B6A78E}">
          <x14:formula1>
            <xm:f>รายการ!$K$2:$K$37</xm:f>
          </x14:formula1>
          <xm:sqref>B1</xm:sqref>
        </x14:dataValidation>
      </x14:dataValidation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AF5A9-5E3B-454C-A4F2-C1D7DF719DC8}">
  <sheetPr codeName="Sheet73">
    <tabColor rgb="FFCC0066"/>
  </sheetPr>
  <dimension ref="A1:AW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8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IF(ตั้งค่าวิชาเรียน!$E11="","",ตั้งค่าวิชาเรียน!$E11 &amp; " : " &amp; ตั้งค่าวิชาเรียน!$F11)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9"/>
      <c r="M13" s="9"/>
      <c r="N13" s="9"/>
      <c r="O13" s="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9"/>
      <c r="M14" s="9"/>
      <c r="N14" s="9"/>
      <c r="O14" s="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L6:O65 T6:W65 Z6:AC65 AH6:AK65 AN6:AQ65" name="ช่วง1"/>
    <protectedRange sqref="B1" name="ช่วง4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438" priority="41" operator="equal">
      <formula>0</formula>
    </cfRule>
  </conditionalFormatting>
  <conditionalFormatting sqref="F6:I65">
    <cfRule type="cellIs" dxfId="437" priority="37" operator="equal">
      <formula>0</formula>
    </cfRule>
    <cfRule type="cellIs" dxfId="436" priority="38" operator="equal">
      <formula>1</formula>
    </cfRule>
    <cfRule type="cellIs" dxfId="435" priority="39" operator="equal">
      <formula>2</formula>
    </cfRule>
    <cfRule type="cellIs" dxfId="434" priority="40" operator="equal">
      <formula>3</formula>
    </cfRule>
  </conditionalFormatting>
  <conditionalFormatting sqref="F6:I65">
    <cfRule type="containsBlanks" dxfId="433" priority="36">
      <formula>LEN(TRIM(F6))=0</formula>
    </cfRule>
  </conditionalFormatting>
  <conditionalFormatting sqref="AU6:AV65">
    <cfRule type="cellIs" dxfId="432" priority="3" operator="equal">
      <formula>0</formula>
    </cfRule>
  </conditionalFormatting>
  <conditionalFormatting sqref="L6:O65">
    <cfRule type="containsBlanks" dxfId="431" priority="30">
      <formula>LEN(TRIM(L6))=0</formula>
    </cfRule>
  </conditionalFormatting>
  <conditionalFormatting sqref="Q6:Q65">
    <cfRule type="cellIs" dxfId="430" priority="35" operator="equal">
      <formula>0</formula>
    </cfRule>
  </conditionalFormatting>
  <conditionalFormatting sqref="L6:O65">
    <cfRule type="cellIs" dxfId="429" priority="31" operator="equal">
      <formula>0</formula>
    </cfRule>
    <cfRule type="cellIs" dxfId="428" priority="32" operator="equal">
      <formula>1</formula>
    </cfRule>
    <cfRule type="cellIs" dxfId="427" priority="33" operator="equal">
      <formula>2</formula>
    </cfRule>
    <cfRule type="cellIs" dxfId="426" priority="34" operator="equal">
      <formula>3</formula>
    </cfRule>
  </conditionalFormatting>
  <conditionalFormatting sqref="S6:S65">
    <cfRule type="cellIs" dxfId="425" priority="29" operator="equal">
      <formula>0</formula>
    </cfRule>
  </conditionalFormatting>
  <conditionalFormatting sqref="Y6:Y65">
    <cfRule type="cellIs" dxfId="424" priority="28" operator="equal">
      <formula>0</formula>
    </cfRule>
  </conditionalFormatting>
  <conditionalFormatting sqref="T6:W65">
    <cfRule type="cellIs" dxfId="423" priority="24" operator="equal">
      <formula>0</formula>
    </cfRule>
    <cfRule type="cellIs" dxfId="422" priority="25" operator="equal">
      <formula>1</formula>
    </cfRule>
    <cfRule type="cellIs" dxfId="421" priority="26" operator="equal">
      <formula>2</formula>
    </cfRule>
    <cfRule type="cellIs" dxfId="420" priority="27" operator="equal">
      <formula>3</formula>
    </cfRule>
  </conditionalFormatting>
  <conditionalFormatting sqref="T6:W65">
    <cfRule type="containsBlanks" dxfId="419" priority="23">
      <formula>LEN(TRIM(T6))=0</formula>
    </cfRule>
  </conditionalFormatting>
  <conditionalFormatting sqref="Z6:AC65">
    <cfRule type="containsBlanks" dxfId="418" priority="17">
      <formula>LEN(TRIM(Z6))=0</formula>
    </cfRule>
  </conditionalFormatting>
  <conditionalFormatting sqref="AE6:AE65">
    <cfRule type="cellIs" dxfId="417" priority="22" operator="equal">
      <formula>0</formula>
    </cfRule>
  </conditionalFormatting>
  <conditionalFormatting sqref="Z6:AC65">
    <cfRule type="cellIs" dxfId="416" priority="18" operator="equal">
      <formula>0</formula>
    </cfRule>
    <cfRule type="cellIs" dxfId="415" priority="19" operator="equal">
      <formula>1</formula>
    </cfRule>
    <cfRule type="cellIs" dxfId="414" priority="20" operator="equal">
      <formula>2</formula>
    </cfRule>
    <cfRule type="cellIs" dxfId="413" priority="21" operator="equal">
      <formula>3</formula>
    </cfRule>
  </conditionalFormatting>
  <conditionalFormatting sqref="AG6:AG65">
    <cfRule type="cellIs" dxfId="412" priority="16" operator="equal">
      <formula>0</formula>
    </cfRule>
  </conditionalFormatting>
  <conditionalFormatting sqref="AM6:AM65">
    <cfRule type="cellIs" dxfId="411" priority="15" operator="equal">
      <formula>0</formula>
    </cfRule>
  </conditionalFormatting>
  <conditionalFormatting sqref="AH6:AK65">
    <cfRule type="cellIs" dxfId="410" priority="11" operator="equal">
      <formula>0</formula>
    </cfRule>
    <cfRule type="cellIs" dxfId="409" priority="12" operator="equal">
      <formula>1</formula>
    </cfRule>
    <cfRule type="cellIs" dxfId="408" priority="13" operator="equal">
      <formula>2</formula>
    </cfRule>
    <cfRule type="cellIs" dxfId="407" priority="14" operator="equal">
      <formula>3</formula>
    </cfRule>
  </conditionalFormatting>
  <conditionalFormatting sqref="AH6:AK65">
    <cfRule type="containsBlanks" dxfId="406" priority="10">
      <formula>LEN(TRIM(AH6))=0</formula>
    </cfRule>
  </conditionalFormatting>
  <conditionalFormatting sqref="AN6:AQ65">
    <cfRule type="containsBlanks" dxfId="405" priority="4">
      <formula>LEN(TRIM(AN6))=0</formula>
    </cfRule>
  </conditionalFormatting>
  <conditionalFormatting sqref="AS6:AS65">
    <cfRule type="cellIs" dxfId="404" priority="9" operator="equal">
      <formula>0</formula>
    </cfRule>
  </conditionalFormatting>
  <conditionalFormatting sqref="AN6:AQ65">
    <cfRule type="cellIs" dxfId="403" priority="5" operator="equal">
      <formula>0</formula>
    </cfRule>
    <cfRule type="cellIs" dxfId="402" priority="6" operator="equal">
      <formula>1</formula>
    </cfRule>
    <cfRule type="cellIs" dxfId="401" priority="7" operator="equal">
      <formula>2</formula>
    </cfRule>
    <cfRule type="cellIs" dxfId="400" priority="8" operator="equal">
      <formula>3</formula>
    </cfRule>
  </conditionalFormatting>
  <conditionalFormatting sqref="AW6:AW65">
    <cfRule type="cellIs" dxfId="399" priority="1" operator="equal">
      <formula>"ย้ายออก"</formula>
    </cfRule>
    <cfRule type="cellIs" dxfId="398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F92EAC9-4AC6-4405-8B6B-DE54F1CF7B5B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F7F97154-AFB4-409B-B6BF-FF4A41C60702}">
          <x14:formula1>
            <xm:f>รายการ!$K$2:$K$37</xm:f>
          </x14:formula1>
          <xm:sqref>B1</xm:sqref>
        </x14:dataValidation>
      </x14:dataValidations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855C6-9108-4EEA-B85F-8D64C124A31F}">
  <sheetPr codeName="Sheet74">
    <tabColor rgb="FFCC0066"/>
  </sheetPr>
  <dimension ref="A1:AW65"/>
  <sheetViews>
    <sheetView zoomScaleNormal="100" workbookViewId="0">
      <pane xSplit="5" ySplit="5" topLeftCell="AE6" activePane="bottomRight" state="frozen"/>
      <selection pane="topRight" activeCell="D1" sqref="D1"/>
      <selection pane="bottomLeft" activeCell="A6" sqref="A6"/>
      <selection pane="bottomRight" activeCell="B10" sqref="B10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IF(ตั้งค่าวิชาเรียน!$E12="","",ตั้งค่าวิชาเรียน!$E12 &amp; " : " &amp; ตั้งค่าวิชาเรียน!$F12)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9"/>
      <c r="M13" s="9"/>
      <c r="N13" s="9"/>
      <c r="O13" s="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9"/>
      <c r="M14" s="9"/>
      <c r="N14" s="9"/>
      <c r="O14" s="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L6:O65 T6:W65 Z6:AC65 AN6:AQ65 AH6:AK65" name="ช่วง1"/>
    <protectedRange sqref="B1" name="ช่วง4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397" priority="41" operator="equal">
      <formula>0</formula>
    </cfRule>
  </conditionalFormatting>
  <conditionalFormatting sqref="F6:I65">
    <cfRule type="cellIs" dxfId="396" priority="37" operator="equal">
      <formula>0</formula>
    </cfRule>
    <cfRule type="cellIs" dxfId="395" priority="38" operator="equal">
      <formula>1</formula>
    </cfRule>
    <cfRule type="cellIs" dxfId="394" priority="39" operator="equal">
      <formula>2</formula>
    </cfRule>
    <cfRule type="cellIs" dxfId="393" priority="40" operator="equal">
      <formula>3</formula>
    </cfRule>
  </conditionalFormatting>
  <conditionalFormatting sqref="F6:I65">
    <cfRule type="containsBlanks" dxfId="392" priority="36">
      <formula>LEN(TRIM(F6))=0</formula>
    </cfRule>
  </conditionalFormatting>
  <conditionalFormatting sqref="AU6:AV65">
    <cfRule type="cellIs" dxfId="391" priority="3" operator="equal">
      <formula>0</formula>
    </cfRule>
  </conditionalFormatting>
  <conditionalFormatting sqref="L6:O65">
    <cfRule type="containsBlanks" dxfId="390" priority="30">
      <formula>LEN(TRIM(L6))=0</formula>
    </cfRule>
  </conditionalFormatting>
  <conditionalFormatting sqref="Q6:Q65">
    <cfRule type="cellIs" dxfId="389" priority="35" operator="equal">
      <formula>0</formula>
    </cfRule>
  </conditionalFormatting>
  <conditionalFormatting sqref="L6:O65">
    <cfRule type="cellIs" dxfId="388" priority="31" operator="equal">
      <formula>0</formula>
    </cfRule>
    <cfRule type="cellIs" dxfId="387" priority="32" operator="equal">
      <formula>1</formula>
    </cfRule>
    <cfRule type="cellIs" dxfId="386" priority="33" operator="equal">
      <formula>2</formula>
    </cfRule>
    <cfRule type="cellIs" dxfId="385" priority="34" operator="equal">
      <formula>3</formula>
    </cfRule>
  </conditionalFormatting>
  <conditionalFormatting sqref="S6:S65">
    <cfRule type="cellIs" dxfId="384" priority="29" operator="equal">
      <formula>0</formula>
    </cfRule>
  </conditionalFormatting>
  <conditionalFormatting sqref="Y6:Y65">
    <cfRule type="cellIs" dxfId="383" priority="28" operator="equal">
      <formula>0</formula>
    </cfRule>
  </conditionalFormatting>
  <conditionalFormatting sqref="T6:W65">
    <cfRule type="cellIs" dxfId="382" priority="24" operator="equal">
      <formula>0</formula>
    </cfRule>
    <cfRule type="cellIs" dxfId="381" priority="25" operator="equal">
      <formula>1</formula>
    </cfRule>
    <cfRule type="cellIs" dxfId="380" priority="26" operator="equal">
      <formula>2</formula>
    </cfRule>
    <cfRule type="cellIs" dxfId="379" priority="27" operator="equal">
      <formula>3</formula>
    </cfRule>
  </conditionalFormatting>
  <conditionalFormatting sqref="T6:W65">
    <cfRule type="containsBlanks" dxfId="378" priority="23">
      <formula>LEN(TRIM(T6))=0</formula>
    </cfRule>
  </conditionalFormatting>
  <conditionalFormatting sqref="Z6:AC65">
    <cfRule type="containsBlanks" dxfId="377" priority="17">
      <formula>LEN(TRIM(Z6))=0</formula>
    </cfRule>
  </conditionalFormatting>
  <conditionalFormatting sqref="AE6:AE65">
    <cfRule type="cellIs" dxfId="376" priority="22" operator="equal">
      <formula>0</formula>
    </cfRule>
  </conditionalFormatting>
  <conditionalFormatting sqref="Z6:AC65">
    <cfRule type="cellIs" dxfId="375" priority="18" operator="equal">
      <formula>0</formula>
    </cfRule>
    <cfRule type="cellIs" dxfId="374" priority="19" operator="equal">
      <formula>1</formula>
    </cfRule>
    <cfRule type="cellIs" dxfId="373" priority="20" operator="equal">
      <formula>2</formula>
    </cfRule>
    <cfRule type="cellIs" dxfId="372" priority="21" operator="equal">
      <formula>3</formula>
    </cfRule>
  </conditionalFormatting>
  <conditionalFormatting sqref="AG6:AG65">
    <cfRule type="cellIs" dxfId="371" priority="16" operator="equal">
      <formula>0</formula>
    </cfRule>
  </conditionalFormatting>
  <conditionalFormatting sqref="AM6:AM65">
    <cfRule type="cellIs" dxfId="370" priority="15" operator="equal">
      <formula>0</formula>
    </cfRule>
  </conditionalFormatting>
  <conditionalFormatting sqref="AH6:AK65">
    <cfRule type="cellIs" dxfId="369" priority="11" operator="equal">
      <formula>0</formula>
    </cfRule>
    <cfRule type="cellIs" dxfId="368" priority="12" operator="equal">
      <formula>1</formula>
    </cfRule>
    <cfRule type="cellIs" dxfId="367" priority="13" operator="equal">
      <formula>2</formula>
    </cfRule>
    <cfRule type="cellIs" dxfId="366" priority="14" operator="equal">
      <formula>3</formula>
    </cfRule>
  </conditionalFormatting>
  <conditionalFormatting sqref="AH6:AK65">
    <cfRule type="containsBlanks" dxfId="365" priority="10">
      <formula>LEN(TRIM(AH6))=0</formula>
    </cfRule>
  </conditionalFormatting>
  <conditionalFormatting sqref="AN6:AQ65">
    <cfRule type="containsBlanks" dxfId="364" priority="4">
      <formula>LEN(TRIM(AN6))=0</formula>
    </cfRule>
  </conditionalFormatting>
  <conditionalFormatting sqref="AS6:AS65">
    <cfRule type="cellIs" dxfId="363" priority="9" operator="equal">
      <formula>0</formula>
    </cfRule>
  </conditionalFormatting>
  <conditionalFormatting sqref="AN6:AQ65">
    <cfRule type="cellIs" dxfId="362" priority="5" operator="equal">
      <formula>0</formula>
    </cfRule>
    <cfRule type="cellIs" dxfId="361" priority="6" operator="equal">
      <formula>1</formula>
    </cfRule>
    <cfRule type="cellIs" dxfId="360" priority="7" operator="equal">
      <formula>2</formula>
    </cfRule>
    <cfRule type="cellIs" dxfId="359" priority="8" operator="equal">
      <formula>3</formula>
    </cfRule>
  </conditionalFormatting>
  <conditionalFormatting sqref="AW6:AW65">
    <cfRule type="cellIs" dxfId="358" priority="1" operator="equal">
      <formula>"ย้ายออก"</formula>
    </cfRule>
    <cfRule type="cellIs" dxfId="357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DB96078-BD33-4E12-929D-E07E60A412E5}">
          <x14:formula1>
            <xm:f>รายการ!$I$2:$I$5</xm:f>
          </x14:formula1>
          <xm:sqref>L6:O65 AN6:AQ65 F6:I65 T6:W65 Z6:AC65 AH6:AK65</xm:sqref>
        </x14:dataValidation>
        <x14:dataValidation type="list" allowBlank="1" showInputMessage="1" showErrorMessage="1" xr:uid="{14728E44-1636-45E5-B406-3A650248DF0C}">
          <x14:formula1>
            <xm:f>รายการ!$K$2:$K$37</xm:f>
          </x14:formula1>
          <xm:sqref>B1</xm:sqref>
        </x14:dataValidation>
      </x14:dataValidation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BB8C-5525-46BC-A495-F658D9019F54}">
  <sheetPr codeName="Sheet75">
    <tabColor rgb="FFCC0066"/>
  </sheetPr>
  <dimension ref="A1:AW65"/>
  <sheetViews>
    <sheetView zoomScaleNormal="100" workbookViewId="0">
      <pane xSplit="5" ySplit="5" topLeftCell="AE6" activePane="bottomRight" state="frozen"/>
      <selection pane="topRight" activeCell="D1" sqref="D1"/>
      <selection pane="bottomLeft" activeCell="A6" sqref="A6"/>
      <selection pane="bottomRight" activeCell="A4" sqref="A4:C8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IF(ตั้งค่าวิชาเรียน!$E13="","",ตั้งค่าวิชาเรียน!$E13 &amp; " : " &amp; ตั้งค่าวิชาเรียน!$F13)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9"/>
      <c r="M13" s="9"/>
      <c r="N13" s="9"/>
      <c r="O13" s="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9"/>
      <c r="M14" s="9"/>
      <c r="N14" s="9"/>
      <c r="O14" s="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L6:O65 T6:W65 Z6:AC65 AH6:AK65 AN6:AQ65" name="ช่วง1"/>
    <protectedRange sqref="B1" name="ช่วง4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356" priority="41" operator="equal">
      <formula>0</formula>
    </cfRule>
  </conditionalFormatting>
  <conditionalFormatting sqref="F6:I65">
    <cfRule type="cellIs" dxfId="355" priority="37" operator="equal">
      <formula>0</formula>
    </cfRule>
    <cfRule type="cellIs" dxfId="354" priority="38" operator="equal">
      <formula>1</formula>
    </cfRule>
    <cfRule type="cellIs" dxfId="353" priority="39" operator="equal">
      <formula>2</formula>
    </cfRule>
    <cfRule type="cellIs" dxfId="352" priority="40" operator="equal">
      <formula>3</formula>
    </cfRule>
  </conditionalFormatting>
  <conditionalFormatting sqref="F6:I65">
    <cfRule type="containsBlanks" dxfId="351" priority="36">
      <formula>LEN(TRIM(F6))=0</formula>
    </cfRule>
  </conditionalFormatting>
  <conditionalFormatting sqref="AU6:AV65">
    <cfRule type="cellIs" dxfId="350" priority="3" operator="equal">
      <formula>0</formula>
    </cfRule>
  </conditionalFormatting>
  <conditionalFormatting sqref="L6:O65">
    <cfRule type="containsBlanks" dxfId="349" priority="30">
      <formula>LEN(TRIM(L6))=0</formula>
    </cfRule>
  </conditionalFormatting>
  <conditionalFormatting sqref="Q6:Q65">
    <cfRule type="cellIs" dxfId="348" priority="35" operator="equal">
      <formula>0</formula>
    </cfRule>
  </conditionalFormatting>
  <conditionalFormatting sqref="L6:O65">
    <cfRule type="cellIs" dxfId="347" priority="31" operator="equal">
      <formula>0</formula>
    </cfRule>
    <cfRule type="cellIs" dxfId="346" priority="32" operator="equal">
      <formula>1</formula>
    </cfRule>
    <cfRule type="cellIs" dxfId="345" priority="33" operator="equal">
      <formula>2</formula>
    </cfRule>
    <cfRule type="cellIs" dxfId="344" priority="34" operator="equal">
      <formula>3</formula>
    </cfRule>
  </conditionalFormatting>
  <conditionalFormatting sqref="S6:S65">
    <cfRule type="cellIs" dxfId="343" priority="29" operator="equal">
      <formula>0</formula>
    </cfRule>
  </conditionalFormatting>
  <conditionalFormatting sqref="Y6:Y65">
    <cfRule type="cellIs" dxfId="342" priority="28" operator="equal">
      <formula>0</formula>
    </cfRule>
  </conditionalFormatting>
  <conditionalFormatting sqref="T6:W65">
    <cfRule type="cellIs" dxfId="341" priority="24" operator="equal">
      <formula>0</formula>
    </cfRule>
    <cfRule type="cellIs" dxfId="340" priority="25" operator="equal">
      <formula>1</formula>
    </cfRule>
    <cfRule type="cellIs" dxfId="339" priority="26" operator="equal">
      <formula>2</formula>
    </cfRule>
    <cfRule type="cellIs" dxfId="338" priority="27" operator="equal">
      <formula>3</formula>
    </cfRule>
  </conditionalFormatting>
  <conditionalFormatting sqref="T6:W65">
    <cfRule type="containsBlanks" dxfId="337" priority="23">
      <formula>LEN(TRIM(T6))=0</formula>
    </cfRule>
  </conditionalFormatting>
  <conditionalFormatting sqref="Z6:AC65">
    <cfRule type="containsBlanks" dxfId="336" priority="17">
      <formula>LEN(TRIM(Z6))=0</formula>
    </cfRule>
  </conditionalFormatting>
  <conditionalFormatting sqref="AE6:AE65">
    <cfRule type="cellIs" dxfId="335" priority="22" operator="equal">
      <formula>0</formula>
    </cfRule>
  </conditionalFormatting>
  <conditionalFormatting sqref="Z6:AC65">
    <cfRule type="cellIs" dxfId="334" priority="18" operator="equal">
      <formula>0</formula>
    </cfRule>
    <cfRule type="cellIs" dxfId="333" priority="19" operator="equal">
      <formula>1</formula>
    </cfRule>
    <cfRule type="cellIs" dxfId="332" priority="20" operator="equal">
      <formula>2</formula>
    </cfRule>
    <cfRule type="cellIs" dxfId="331" priority="21" operator="equal">
      <formula>3</formula>
    </cfRule>
  </conditionalFormatting>
  <conditionalFormatting sqref="AG6:AG65">
    <cfRule type="cellIs" dxfId="330" priority="16" operator="equal">
      <formula>0</formula>
    </cfRule>
  </conditionalFormatting>
  <conditionalFormatting sqref="AM6:AM65">
    <cfRule type="cellIs" dxfId="329" priority="15" operator="equal">
      <formula>0</formula>
    </cfRule>
  </conditionalFormatting>
  <conditionalFormatting sqref="AH6:AK65">
    <cfRule type="cellIs" dxfId="328" priority="11" operator="equal">
      <formula>0</formula>
    </cfRule>
    <cfRule type="cellIs" dxfId="327" priority="12" operator="equal">
      <formula>1</formula>
    </cfRule>
    <cfRule type="cellIs" dxfId="326" priority="13" operator="equal">
      <formula>2</formula>
    </cfRule>
    <cfRule type="cellIs" dxfId="325" priority="14" operator="equal">
      <formula>3</formula>
    </cfRule>
  </conditionalFormatting>
  <conditionalFormatting sqref="AH6:AK65">
    <cfRule type="containsBlanks" dxfId="324" priority="10">
      <formula>LEN(TRIM(AH6))=0</formula>
    </cfRule>
  </conditionalFormatting>
  <conditionalFormatting sqref="AN6:AQ65">
    <cfRule type="containsBlanks" dxfId="323" priority="4">
      <formula>LEN(TRIM(AN6))=0</formula>
    </cfRule>
  </conditionalFormatting>
  <conditionalFormatting sqref="AS6:AS65">
    <cfRule type="cellIs" dxfId="322" priority="9" operator="equal">
      <formula>0</formula>
    </cfRule>
  </conditionalFormatting>
  <conditionalFormatting sqref="AN6:AQ65">
    <cfRule type="cellIs" dxfId="321" priority="5" operator="equal">
      <formula>0</formula>
    </cfRule>
    <cfRule type="cellIs" dxfId="320" priority="6" operator="equal">
      <formula>1</formula>
    </cfRule>
    <cfRule type="cellIs" dxfId="319" priority="7" operator="equal">
      <formula>2</formula>
    </cfRule>
    <cfRule type="cellIs" dxfId="318" priority="8" operator="equal">
      <formula>3</formula>
    </cfRule>
  </conditionalFormatting>
  <conditionalFormatting sqref="AW6:AW65">
    <cfRule type="cellIs" dxfId="317" priority="1" operator="equal">
      <formula>"ย้ายออก"</formula>
    </cfRule>
    <cfRule type="cellIs" dxfId="316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6EFD7E5-2086-4B78-8237-D27C6744EF50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1AFFF71D-5658-4F08-A4F7-44E7F2F49894}">
          <x14:formula1>
            <xm:f>รายการ!$K$2:$K$37</xm:f>
          </x14:formula1>
          <xm:sqref>B1</xm:sqref>
        </x14:dataValidation>
      </x14:dataValidations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9A3E7-FC79-4FA1-83C1-A5A88E6A9239}">
  <sheetPr codeName="Sheet76">
    <tabColor rgb="FFCC0066"/>
  </sheetPr>
  <dimension ref="A1:AW65"/>
  <sheetViews>
    <sheetView zoomScaleNormal="100" workbookViewId="0">
      <pane xSplit="5" ySplit="5" topLeftCell="AB6" activePane="bottomRight" state="frozen"/>
      <selection pane="topRight" activeCell="D1" sqref="D1"/>
      <selection pane="bottomLeft" activeCell="A6" sqref="A6"/>
      <selection pane="bottomRight" activeCell="A4" sqref="A4:C8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IF(ตั้งค่าวิชาเรียน!$E14="","",ตั้งค่าวิชาเรียน!$E14 &amp; " : " &amp; ตั้งค่าวิชาเรียน!$F14)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9"/>
      <c r="M13" s="9"/>
      <c r="N13" s="9"/>
      <c r="O13" s="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9"/>
      <c r="M14" s="9"/>
      <c r="N14" s="9"/>
      <c r="O14" s="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L6:O65 T6:W65 Z6:AC65 AH6:AK65 AN6:AQ65" name="ช่วง1"/>
    <protectedRange sqref="B1" name="ช่วง4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315" priority="41" operator="equal">
      <formula>0</formula>
    </cfRule>
  </conditionalFormatting>
  <conditionalFormatting sqref="F6:I65">
    <cfRule type="cellIs" dxfId="314" priority="37" operator="equal">
      <formula>0</formula>
    </cfRule>
    <cfRule type="cellIs" dxfId="313" priority="38" operator="equal">
      <formula>1</formula>
    </cfRule>
    <cfRule type="cellIs" dxfId="312" priority="39" operator="equal">
      <formula>2</formula>
    </cfRule>
    <cfRule type="cellIs" dxfId="311" priority="40" operator="equal">
      <formula>3</formula>
    </cfRule>
  </conditionalFormatting>
  <conditionalFormatting sqref="F6:I65">
    <cfRule type="containsBlanks" dxfId="310" priority="36">
      <formula>LEN(TRIM(F6))=0</formula>
    </cfRule>
  </conditionalFormatting>
  <conditionalFormatting sqref="AU6:AV65">
    <cfRule type="cellIs" dxfId="309" priority="3" operator="equal">
      <formula>0</formula>
    </cfRule>
  </conditionalFormatting>
  <conditionalFormatting sqref="L6:O65">
    <cfRule type="containsBlanks" dxfId="308" priority="30">
      <formula>LEN(TRIM(L6))=0</formula>
    </cfRule>
  </conditionalFormatting>
  <conditionalFormatting sqref="Q6:Q65">
    <cfRule type="cellIs" dxfId="307" priority="35" operator="equal">
      <formula>0</formula>
    </cfRule>
  </conditionalFormatting>
  <conditionalFormatting sqref="L6:O65">
    <cfRule type="cellIs" dxfId="306" priority="31" operator="equal">
      <formula>0</formula>
    </cfRule>
    <cfRule type="cellIs" dxfId="305" priority="32" operator="equal">
      <formula>1</formula>
    </cfRule>
    <cfRule type="cellIs" dxfId="304" priority="33" operator="equal">
      <formula>2</formula>
    </cfRule>
    <cfRule type="cellIs" dxfId="303" priority="34" operator="equal">
      <formula>3</formula>
    </cfRule>
  </conditionalFormatting>
  <conditionalFormatting sqref="S6:S65">
    <cfRule type="cellIs" dxfId="302" priority="29" operator="equal">
      <formula>0</formula>
    </cfRule>
  </conditionalFormatting>
  <conditionalFormatting sqref="Y6:Y65">
    <cfRule type="cellIs" dxfId="301" priority="28" operator="equal">
      <formula>0</formula>
    </cfRule>
  </conditionalFormatting>
  <conditionalFormatting sqref="T6:W65">
    <cfRule type="cellIs" dxfId="300" priority="24" operator="equal">
      <formula>0</formula>
    </cfRule>
    <cfRule type="cellIs" dxfId="299" priority="25" operator="equal">
      <formula>1</formula>
    </cfRule>
    <cfRule type="cellIs" dxfId="298" priority="26" operator="equal">
      <formula>2</formula>
    </cfRule>
    <cfRule type="cellIs" dxfId="297" priority="27" operator="equal">
      <formula>3</formula>
    </cfRule>
  </conditionalFormatting>
  <conditionalFormatting sqref="T6:W65">
    <cfRule type="containsBlanks" dxfId="296" priority="23">
      <formula>LEN(TRIM(T6))=0</formula>
    </cfRule>
  </conditionalFormatting>
  <conditionalFormatting sqref="Z6:AC65">
    <cfRule type="containsBlanks" dxfId="295" priority="17">
      <formula>LEN(TRIM(Z6))=0</formula>
    </cfRule>
  </conditionalFormatting>
  <conditionalFormatting sqref="AE6:AE65">
    <cfRule type="cellIs" dxfId="294" priority="22" operator="equal">
      <formula>0</formula>
    </cfRule>
  </conditionalFormatting>
  <conditionalFormatting sqref="Z6:AC65">
    <cfRule type="cellIs" dxfId="293" priority="18" operator="equal">
      <formula>0</formula>
    </cfRule>
    <cfRule type="cellIs" dxfId="292" priority="19" operator="equal">
      <formula>1</formula>
    </cfRule>
    <cfRule type="cellIs" dxfId="291" priority="20" operator="equal">
      <formula>2</formula>
    </cfRule>
    <cfRule type="cellIs" dxfId="290" priority="21" operator="equal">
      <formula>3</formula>
    </cfRule>
  </conditionalFormatting>
  <conditionalFormatting sqref="AG6:AG65">
    <cfRule type="cellIs" dxfId="289" priority="16" operator="equal">
      <formula>0</formula>
    </cfRule>
  </conditionalFormatting>
  <conditionalFormatting sqref="AM6:AM65">
    <cfRule type="cellIs" dxfId="288" priority="15" operator="equal">
      <formula>0</formula>
    </cfRule>
  </conditionalFormatting>
  <conditionalFormatting sqref="AH6:AK65">
    <cfRule type="cellIs" dxfId="287" priority="11" operator="equal">
      <formula>0</formula>
    </cfRule>
    <cfRule type="cellIs" dxfId="286" priority="12" operator="equal">
      <formula>1</formula>
    </cfRule>
    <cfRule type="cellIs" dxfId="285" priority="13" operator="equal">
      <formula>2</formula>
    </cfRule>
    <cfRule type="cellIs" dxfId="284" priority="14" operator="equal">
      <formula>3</formula>
    </cfRule>
  </conditionalFormatting>
  <conditionalFormatting sqref="AH6:AK65">
    <cfRule type="containsBlanks" dxfId="283" priority="10">
      <formula>LEN(TRIM(AH6))=0</formula>
    </cfRule>
  </conditionalFormatting>
  <conditionalFormatting sqref="AN6:AQ65">
    <cfRule type="containsBlanks" dxfId="282" priority="4">
      <formula>LEN(TRIM(AN6))=0</formula>
    </cfRule>
  </conditionalFormatting>
  <conditionalFormatting sqref="AS6:AS65">
    <cfRule type="cellIs" dxfId="281" priority="9" operator="equal">
      <formula>0</formula>
    </cfRule>
  </conditionalFormatting>
  <conditionalFormatting sqref="AN6:AQ65">
    <cfRule type="cellIs" dxfId="280" priority="5" operator="equal">
      <formula>0</formula>
    </cfRule>
    <cfRule type="cellIs" dxfId="279" priority="6" operator="equal">
      <formula>1</formula>
    </cfRule>
    <cfRule type="cellIs" dxfId="278" priority="7" operator="equal">
      <formula>2</formula>
    </cfRule>
    <cfRule type="cellIs" dxfId="277" priority="8" operator="equal">
      <formula>3</formula>
    </cfRule>
  </conditionalFormatting>
  <conditionalFormatting sqref="AW6:AW65">
    <cfRule type="cellIs" dxfId="276" priority="1" operator="equal">
      <formula>"ย้ายออก"</formula>
    </cfRule>
    <cfRule type="cellIs" dxfId="275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344E13B-5021-4F15-AC58-895B75F75B46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0CE9E172-68F3-4005-994B-86CB8ED8EED3}">
          <x14:formula1>
            <xm:f>รายการ!$K$2:$K$37</xm:f>
          </x14:formula1>
          <xm:sqref>B1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80078-6F4C-4FA2-B081-2FCB5DEBE65B}">
  <sheetPr codeName="Sheet91">
    <tabColor rgb="FFFFC000"/>
  </sheetPr>
  <dimension ref="A1:X20"/>
  <sheetViews>
    <sheetView workbookViewId="0">
      <selection activeCell="W11" sqref="W11"/>
    </sheetView>
  </sheetViews>
  <sheetFormatPr defaultColWidth="5.625" defaultRowHeight="18.75" x14ac:dyDescent="0.3"/>
  <cols>
    <col min="1" max="1" width="4.125" style="1" customWidth="1"/>
    <col min="2" max="10" width="5.625" style="1"/>
    <col min="11" max="11" width="6.625" style="1" customWidth="1"/>
    <col min="12" max="20" width="5.625" style="1"/>
    <col min="21" max="21" width="7.75" style="1" customWidth="1"/>
    <col min="22" max="22" width="9.125" style="1" customWidth="1"/>
    <col min="23" max="23" width="25" style="1" customWidth="1"/>
    <col min="24" max="24" width="8.75" style="1" customWidth="1"/>
    <col min="25" max="16384" width="5.625" style="1"/>
  </cols>
  <sheetData>
    <row r="1" spans="1:24" ht="24" thickBot="1" x14ac:dyDescent="0.35">
      <c r="A1" s="567" t="s">
        <v>236</v>
      </c>
      <c r="B1" s="590" t="s">
        <v>397</v>
      </c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1"/>
      <c r="V1" s="469" t="s">
        <v>179</v>
      </c>
      <c r="W1" s="465" t="s">
        <v>177</v>
      </c>
      <c r="X1" s="453" t="str">
        <f>_xlfn.IFNA(IF(VLOOKUP(W1,รายการ!$K$1:$L$37,2,FALSE)="","",HYPERLINK("#" &amp; VLOOKUP(W1,รายการ!$K$1:$L$37,2,FALSE)  &amp; "","คลิก")),"")</f>
        <v>คลิก</v>
      </c>
    </row>
    <row r="2" spans="1:24" ht="19.5" thickBot="1" x14ac:dyDescent="0.35">
      <c r="A2" s="568"/>
      <c r="B2" s="592" t="s">
        <v>385</v>
      </c>
      <c r="C2" s="593"/>
      <c r="D2" s="593"/>
      <c r="E2" s="593"/>
      <c r="F2" s="593"/>
      <c r="G2" s="593"/>
      <c r="H2" s="593"/>
      <c r="I2" s="593"/>
      <c r="J2" s="593"/>
      <c r="K2" s="594"/>
      <c r="L2" s="595" t="s">
        <v>386</v>
      </c>
      <c r="M2" s="596"/>
      <c r="N2" s="596"/>
      <c r="O2" s="596"/>
      <c r="P2" s="596"/>
      <c r="Q2" s="596"/>
      <c r="R2" s="596"/>
      <c r="S2" s="596"/>
      <c r="T2" s="596"/>
      <c r="U2" s="597"/>
      <c r="V2" s="111"/>
      <c r="W2" s="111"/>
      <c r="X2" s="111"/>
    </row>
    <row r="3" spans="1:24" ht="39.75" customHeight="1" x14ac:dyDescent="0.3">
      <c r="A3" s="568"/>
      <c r="B3" s="598" t="s">
        <v>399</v>
      </c>
      <c r="C3" s="599"/>
      <c r="D3" s="600" t="s">
        <v>400</v>
      </c>
      <c r="E3" s="600"/>
      <c r="F3" s="601" t="s">
        <v>401</v>
      </c>
      <c r="G3" s="601"/>
      <c r="H3" s="600" t="s">
        <v>402</v>
      </c>
      <c r="I3" s="600"/>
      <c r="J3" s="599" t="s">
        <v>403</v>
      </c>
      <c r="K3" s="602"/>
      <c r="L3" s="598" t="s">
        <v>399</v>
      </c>
      <c r="M3" s="599"/>
      <c r="N3" s="600" t="s">
        <v>400</v>
      </c>
      <c r="O3" s="600"/>
      <c r="P3" s="601" t="s">
        <v>401</v>
      </c>
      <c r="Q3" s="601"/>
      <c r="R3" s="600" t="s">
        <v>402</v>
      </c>
      <c r="S3" s="600"/>
      <c r="T3" s="599" t="s">
        <v>403</v>
      </c>
      <c r="U3" s="602"/>
      <c r="V3" s="111"/>
      <c r="W3" s="111"/>
      <c r="X3" s="111"/>
    </row>
    <row r="4" spans="1:24" ht="19.5" thickBot="1" x14ac:dyDescent="0.35">
      <c r="A4" s="569"/>
      <c r="B4" s="405" t="s">
        <v>387</v>
      </c>
      <c r="C4" s="403" t="s">
        <v>388</v>
      </c>
      <c r="D4" s="402" t="s">
        <v>387</v>
      </c>
      <c r="E4" s="402" t="s">
        <v>388</v>
      </c>
      <c r="F4" s="401" t="s">
        <v>387</v>
      </c>
      <c r="G4" s="401" t="s">
        <v>388</v>
      </c>
      <c r="H4" s="402" t="s">
        <v>387</v>
      </c>
      <c r="I4" s="402" t="s">
        <v>388</v>
      </c>
      <c r="J4" s="403" t="s">
        <v>387</v>
      </c>
      <c r="K4" s="404" t="s">
        <v>388</v>
      </c>
      <c r="L4" s="405" t="s">
        <v>387</v>
      </c>
      <c r="M4" s="403" t="s">
        <v>388</v>
      </c>
      <c r="N4" s="402" t="s">
        <v>387</v>
      </c>
      <c r="O4" s="402" t="s">
        <v>388</v>
      </c>
      <c r="P4" s="401" t="s">
        <v>387</v>
      </c>
      <c r="Q4" s="401" t="s">
        <v>388</v>
      </c>
      <c r="R4" s="402" t="s">
        <v>387</v>
      </c>
      <c r="S4" s="402" t="s">
        <v>388</v>
      </c>
      <c r="T4" s="403" t="s">
        <v>387</v>
      </c>
      <c r="U4" s="404" t="s">
        <v>388</v>
      </c>
      <c r="V4" s="111"/>
      <c r="W4" s="111"/>
      <c r="X4" s="111"/>
    </row>
    <row r="5" spans="1:24" x14ac:dyDescent="0.3">
      <c r="A5" s="378">
        <v>4</v>
      </c>
      <c r="B5" s="379">
        <v>0</v>
      </c>
      <c r="C5" s="419">
        <v>93.7</v>
      </c>
      <c r="D5" s="419">
        <f>C5+0.1</f>
        <v>93.8</v>
      </c>
      <c r="E5" s="419">
        <v>95.8</v>
      </c>
      <c r="F5" s="419">
        <f>E5+0.1</f>
        <v>95.899999999999991</v>
      </c>
      <c r="G5" s="419">
        <v>108.2</v>
      </c>
      <c r="H5" s="419">
        <f>G5+0.1</f>
        <v>108.3</v>
      </c>
      <c r="I5" s="419">
        <v>110.2</v>
      </c>
      <c r="J5" s="419">
        <f>I5+0.1</f>
        <v>110.3</v>
      </c>
      <c r="K5" s="583" t="s">
        <v>389</v>
      </c>
      <c r="L5" s="430">
        <v>0</v>
      </c>
      <c r="M5" s="419">
        <v>92.8</v>
      </c>
      <c r="N5" s="419">
        <f>M5+0.1</f>
        <v>92.899999999999991</v>
      </c>
      <c r="O5" s="419">
        <v>94.9</v>
      </c>
      <c r="P5" s="419">
        <f>O5+0.1</f>
        <v>95</v>
      </c>
      <c r="Q5" s="419">
        <v>106.9</v>
      </c>
      <c r="R5" s="419">
        <f>Q5+0.1</f>
        <v>107</v>
      </c>
      <c r="S5" s="419">
        <v>108.9</v>
      </c>
      <c r="T5" s="419">
        <f>S5+0.1</f>
        <v>109</v>
      </c>
      <c r="U5" s="565" t="s">
        <v>389</v>
      </c>
      <c r="V5" s="111"/>
      <c r="W5" s="111"/>
      <c r="X5" s="111"/>
    </row>
    <row r="6" spans="1:24" x14ac:dyDescent="0.3">
      <c r="A6" s="381">
        <f>A5+1</f>
        <v>5</v>
      </c>
      <c r="B6" s="382">
        <v>0</v>
      </c>
      <c r="C6" s="420">
        <v>99.8</v>
      </c>
      <c r="D6" s="420">
        <f>C6+0.1</f>
        <v>99.899999999999991</v>
      </c>
      <c r="E6" s="420">
        <v>101.9</v>
      </c>
      <c r="F6" s="420">
        <f>E6+0.1</f>
        <v>102</v>
      </c>
      <c r="G6" s="420">
        <v>115.1</v>
      </c>
      <c r="H6" s="420">
        <f>G6+0.1</f>
        <v>115.19999999999999</v>
      </c>
      <c r="I6" s="420">
        <v>117.3</v>
      </c>
      <c r="J6" s="420">
        <f>I6+0.1</f>
        <v>117.39999999999999</v>
      </c>
      <c r="K6" s="583"/>
      <c r="L6" s="431">
        <v>0</v>
      </c>
      <c r="M6" s="420">
        <v>98.9</v>
      </c>
      <c r="N6" s="420">
        <f>M6+0.1</f>
        <v>99</v>
      </c>
      <c r="O6" s="420">
        <v>101</v>
      </c>
      <c r="P6" s="420">
        <f>O6+0.1</f>
        <v>101.1</v>
      </c>
      <c r="Q6" s="420">
        <v>113.9</v>
      </c>
      <c r="R6" s="420">
        <f>Q6+0.1</f>
        <v>114</v>
      </c>
      <c r="S6" s="420">
        <v>116</v>
      </c>
      <c r="T6" s="420">
        <f>S6+0.1</f>
        <v>116.1</v>
      </c>
      <c r="U6" s="565"/>
      <c r="V6" s="111"/>
      <c r="W6" s="111"/>
      <c r="X6" s="111"/>
    </row>
    <row r="7" spans="1:24" ht="19.5" thickBot="1" x14ac:dyDescent="0.35">
      <c r="A7" s="384">
        <f t="shared" ref="A7:A19" si="0">A6+1</f>
        <v>6</v>
      </c>
      <c r="B7" s="385">
        <v>0</v>
      </c>
      <c r="C7" s="421">
        <v>105.3</v>
      </c>
      <c r="D7" s="421">
        <f>C7+0.1</f>
        <v>105.39999999999999</v>
      </c>
      <c r="E7" s="421">
        <v>107.6</v>
      </c>
      <c r="F7" s="421">
        <f>E7+0.1</f>
        <v>107.69999999999999</v>
      </c>
      <c r="G7" s="421">
        <v>121.3</v>
      </c>
      <c r="H7" s="421">
        <f>G7+0.1</f>
        <v>121.39999999999999</v>
      </c>
      <c r="I7" s="421">
        <v>123.6</v>
      </c>
      <c r="J7" s="421">
        <f>I7+0.1</f>
        <v>123.69999999999999</v>
      </c>
      <c r="K7" s="583"/>
      <c r="L7" s="432">
        <v>0</v>
      </c>
      <c r="M7" s="428">
        <v>105.1</v>
      </c>
      <c r="N7" s="428">
        <f>M7+0.1</f>
        <v>105.19999999999999</v>
      </c>
      <c r="O7" s="428">
        <v>107.3</v>
      </c>
      <c r="P7" s="428">
        <f>O7+0.1</f>
        <v>107.39999999999999</v>
      </c>
      <c r="Q7" s="428">
        <v>120.8</v>
      </c>
      <c r="R7" s="428">
        <f>Q7+0.1</f>
        <v>120.89999999999999</v>
      </c>
      <c r="S7" s="428">
        <v>123</v>
      </c>
      <c r="T7" s="428">
        <f>S7+0.1</f>
        <v>123.1</v>
      </c>
      <c r="U7" s="566"/>
      <c r="V7" s="111"/>
      <c r="W7" s="111"/>
      <c r="X7" s="111"/>
    </row>
    <row r="8" spans="1:24" x14ac:dyDescent="0.3">
      <c r="A8" s="389">
        <f t="shared" si="0"/>
        <v>7</v>
      </c>
      <c r="B8" s="390">
        <v>0</v>
      </c>
      <c r="C8" s="422">
        <v>110.3</v>
      </c>
      <c r="D8" s="422">
        <f t="shared" ref="D8:F19" si="1">C8+0.1</f>
        <v>110.39999999999999</v>
      </c>
      <c r="E8" s="422">
        <v>112.7</v>
      </c>
      <c r="F8" s="422">
        <f t="shared" si="1"/>
        <v>112.8</v>
      </c>
      <c r="G8" s="422">
        <v>127.4</v>
      </c>
      <c r="H8" s="422">
        <f t="shared" ref="H8" si="2">G8+0.1</f>
        <v>127.5</v>
      </c>
      <c r="I8" s="422">
        <v>129.80000000000001</v>
      </c>
      <c r="J8" s="422">
        <f t="shared" ref="J8" si="3">I8+0.1</f>
        <v>129.9</v>
      </c>
      <c r="K8" s="584" t="s">
        <v>389</v>
      </c>
      <c r="L8" s="433">
        <v>0</v>
      </c>
      <c r="M8" s="422">
        <v>109.8</v>
      </c>
      <c r="N8" s="422">
        <f t="shared" ref="N8" si="4">M8+0.1</f>
        <v>109.89999999999999</v>
      </c>
      <c r="O8" s="422">
        <v>112.3</v>
      </c>
      <c r="P8" s="422">
        <f t="shared" ref="P8" si="5">O8+0.1</f>
        <v>112.39999999999999</v>
      </c>
      <c r="Q8" s="422">
        <v>126.8</v>
      </c>
      <c r="R8" s="422">
        <f t="shared" ref="R8" si="6">Q8+0.1</f>
        <v>126.89999999999999</v>
      </c>
      <c r="S8" s="422">
        <v>129.19999999999999</v>
      </c>
      <c r="T8" s="422">
        <f t="shared" ref="T8" si="7">S8+0.1</f>
        <v>129.29999999999998</v>
      </c>
      <c r="U8" s="558" t="s">
        <v>389</v>
      </c>
      <c r="V8" s="111"/>
      <c r="W8" s="111"/>
      <c r="X8" s="111"/>
    </row>
    <row r="9" spans="1:24" x14ac:dyDescent="0.3">
      <c r="A9" s="393">
        <f t="shared" si="0"/>
        <v>8</v>
      </c>
      <c r="B9" s="394">
        <v>0</v>
      </c>
      <c r="C9" s="423">
        <v>114.7</v>
      </c>
      <c r="D9" s="423">
        <f t="shared" si="1"/>
        <v>114.8</v>
      </c>
      <c r="E9" s="423">
        <v>117.7</v>
      </c>
      <c r="F9" s="423">
        <f t="shared" si="1"/>
        <v>117.8</v>
      </c>
      <c r="G9" s="423">
        <v>133.19999999999999</v>
      </c>
      <c r="H9" s="423">
        <f t="shared" ref="H9" si="8">G9+0.1</f>
        <v>133.29999999999998</v>
      </c>
      <c r="I9" s="423">
        <v>135.80000000000001</v>
      </c>
      <c r="J9" s="423">
        <f t="shared" ref="J9" si="9">I9+0.1</f>
        <v>135.9</v>
      </c>
      <c r="K9" s="585"/>
      <c r="L9" s="434">
        <v>0</v>
      </c>
      <c r="M9" s="423">
        <v>114.3</v>
      </c>
      <c r="N9" s="423">
        <f t="shared" ref="N9" si="10">M9+0.1</f>
        <v>114.39999999999999</v>
      </c>
      <c r="O9" s="423">
        <v>116.9</v>
      </c>
      <c r="P9" s="423">
        <f t="shared" ref="P9" si="11">O9+0.1</f>
        <v>117</v>
      </c>
      <c r="Q9" s="423">
        <v>132.5</v>
      </c>
      <c r="R9" s="423">
        <f t="shared" ref="R9" si="12">Q9+0.1</f>
        <v>132.6</v>
      </c>
      <c r="S9" s="423">
        <v>135.1</v>
      </c>
      <c r="T9" s="423">
        <f t="shared" ref="T9" si="13">S9+0.1</f>
        <v>135.19999999999999</v>
      </c>
      <c r="U9" s="559"/>
      <c r="V9" s="111"/>
      <c r="W9" s="111"/>
      <c r="X9" s="111"/>
    </row>
    <row r="10" spans="1:24" x14ac:dyDescent="0.3">
      <c r="A10" s="393">
        <f t="shared" si="0"/>
        <v>9</v>
      </c>
      <c r="B10" s="394">
        <v>0</v>
      </c>
      <c r="C10" s="423">
        <v>118.9</v>
      </c>
      <c r="D10" s="423">
        <f t="shared" si="1"/>
        <v>119</v>
      </c>
      <c r="E10" s="423">
        <v>121.7</v>
      </c>
      <c r="F10" s="423">
        <f t="shared" si="1"/>
        <v>121.8</v>
      </c>
      <c r="G10" s="423">
        <v>138.30000000000001</v>
      </c>
      <c r="H10" s="423">
        <f t="shared" ref="H10" si="14">G10+0.1</f>
        <v>138.4</v>
      </c>
      <c r="I10" s="423">
        <v>140.9</v>
      </c>
      <c r="J10" s="423">
        <f t="shared" ref="J10" si="15">I10+0.1</f>
        <v>141</v>
      </c>
      <c r="K10" s="585"/>
      <c r="L10" s="434">
        <v>0</v>
      </c>
      <c r="M10" s="423">
        <v>119</v>
      </c>
      <c r="N10" s="423">
        <f t="shared" ref="N10" si="16">M10+0.1</f>
        <v>119.1</v>
      </c>
      <c r="O10" s="423">
        <v>121.8</v>
      </c>
      <c r="P10" s="423">
        <f t="shared" ref="P10" si="17">O10+0.1</f>
        <v>121.89999999999999</v>
      </c>
      <c r="Q10" s="423">
        <v>139.1</v>
      </c>
      <c r="R10" s="423">
        <f t="shared" ref="R10" si="18">Q10+0.1</f>
        <v>139.19999999999999</v>
      </c>
      <c r="S10" s="423">
        <v>142.1</v>
      </c>
      <c r="T10" s="423">
        <f t="shared" ref="T10" si="19">S10+0.1</f>
        <v>142.19999999999999</v>
      </c>
      <c r="U10" s="559"/>
      <c r="V10" s="111"/>
      <c r="W10" s="111"/>
      <c r="X10" s="111"/>
    </row>
    <row r="11" spans="1:24" x14ac:dyDescent="0.3">
      <c r="A11" s="393">
        <f t="shared" si="0"/>
        <v>10</v>
      </c>
      <c r="B11" s="394">
        <v>0</v>
      </c>
      <c r="C11" s="423">
        <v>123.2</v>
      </c>
      <c r="D11" s="423">
        <f t="shared" si="1"/>
        <v>123.3</v>
      </c>
      <c r="E11" s="423">
        <v>126.1</v>
      </c>
      <c r="F11" s="423">
        <f t="shared" si="1"/>
        <v>126.19999999999999</v>
      </c>
      <c r="G11" s="423">
        <v>143.4</v>
      </c>
      <c r="H11" s="423">
        <f t="shared" ref="H11" si="20">G11+0.1</f>
        <v>143.5</v>
      </c>
      <c r="I11" s="423">
        <v>146.19999999999999</v>
      </c>
      <c r="J11" s="423">
        <f t="shared" ref="J11" si="21">I11+0.1</f>
        <v>146.29999999999998</v>
      </c>
      <c r="K11" s="585"/>
      <c r="L11" s="434">
        <v>0</v>
      </c>
      <c r="M11" s="423">
        <v>124</v>
      </c>
      <c r="N11" s="423">
        <f t="shared" ref="N11" si="22">M11+0.1</f>
        <v>124.1</v>
      </c>
      <c r="O11" s="423">
        <v>127</v>
      </c>
      <c r="P11" s="423">
        <f t="shared" ref="P11" si="23">O11+0.1</f>
        <v>127.1</v>
      </c>
      <c r="Q11" s="423">
        <v>146.1</v>
      </c>
      <c r="R11" s="423">
        <f t="shared" ref="R11" si="24">Q11+0.1</f>
        <v>146.19999999999999</v>
      </c>
      <c r="S11" s="423">
        <v>149.4</v>
      </c>
      <c r="T11" s="423">
        <f t="shared" ref="T11" si="25">S11+0.1</f>
        <v>149.5</v>
      </c>
      <c r="U11" s="559"/>
      <c r="V11" s="111"/>
      <c r="W11" s="111"/>
      <c r="X11" s="111"/>
    </row>
    <row r="12" spans="1:24" x14ac:dyDescent="0.3">
      <c r="A12" s="393">
        <f t="shared" si="0"/>
        <v>11</v>
      </c>
      <c r="B12" s="394">
        <v>0</v>
      </c>
      <c r="C12" s="423">
        <v>127.4</v>
      </c>
      <c r="D12" s="423">
        <f t="shared" si="1"/>
        <v>127.5</v>
      </c>
      <c r="E12" s="423">
        <v>130.4</v>
      </c>
      <c r="F12" s="423">
        <f t="shared" si="1"/>
        <v>130.5</v>
      </c>
      <c r="G12" s="423">
        <v>149.4</v>
      </c>
      <c r="H12" s="423">
        <f t="shared" ref="H12" si="26">G12+0.1</f>
        <v>149.5</v>
      </c>
      <c r="I12" s="423">
        <v>152.80000000000001</v>
      </c>
      <c r="J12" s="423">
        <f t="shared" ref="J12" si="27">I12+0.1</f>
        <v>152.9</v>
      </c>
      <c r="K12" s="585"/>
      <c r="L12" s="434">
        <v>0</v>
      </c>
      <c r="M12" s="423">
        <v>129.4</v>
      </c>
      <c r="N12" s="423">
        <f t="shared" ref="N12" si="28">M12+0.1</f>
        <v>129.5</v>
      </c>
      <c r="O12" s="423">
        <v>132.80000000000001</v>
      </c>
      <c r="P12" s="423">
        <f t="shared" ref="P12" si="29">O12+0.1</f>
        <v>132.9</v>
      </c>
      <c r="Q12" s="423">
        <v>152.6</v>
      </c>
      <c r="R12" s="423">
        <f t="shared" ref="R12" si="30">Q12+0.1</f>
        <v>152.69999999999999</v>
      </c>
      <c r="S12" s="423">
        <v>155.80000000000001</v>
      </c>
      <c r="T12" s="423">
        <f t="shared" ref="T12" si="31">S12+0.1</f>
        <v>155.9</v>
      </c>
      <c r="U12" s="559"/>
      <c r="V12" s="111"/>
      <c r="W12" s="111"/>
      <c r="X12" s="111"/>
    </row>
    <row r="13" spans="1:24" ht="19.5" thickBot="1" x14ac:dyDescent="0.35">
      <c r="A13" s="397">
        <f t="shared" si="0"/>
        <v>12</v>
      </c>
      <c r="B13" s="398">
        <v>0</v>
      </c>
      <c r="C13" s="424">
        <v>131.5</v>
      </c>
      <c r="D13" s="424">
        <f t="shared" si="1"/>
        <v>131.6</v>
      </c>
      <c r="E13" s="424">
        <v>135</v>
      </c>
      <c r="F13" s="424">
        <f t="shared" si="1"/>
        <v>135.1</v>
      </c>
      <c r="G13" s="424">
        <v>156.9</v>
      </c>
      <c r="H13" s="424">
        <f t="shared" ref="H13" si="32">G13+0.1</f>
        <v>157</v>
      </c>
      <c r="I13" s="424">
        <v>160.69999999999999</v>
      </c>
      <c r="J13" s="424">
        <f t="shared" ref="J13" si="33">I13+0.1</f>
        <v>160.79999999999998</v>
      </c>
      <c r="K13" s="586"/>
      <c r="L13" s="435">
        <v>0</v>
      </c>
      <c r="M13" s="424">
        <v>135.30000000000001</v>
      </c>
      <c r="N13" s="424">
        <f t="shared" ref="N13" si="34">M13+0.1</f>
        <v>135.4</v>
      </c>
      <c r="O13" s="424">
        <v>138.69999999999999</v>
      </c>
      <c r="P13" s="424">
        <f t="shared" ref="P13" si="35">O13+0.1</f>
        <v>138.79999999999998</v>
      </c>
      <c r="Q13" s="424">
        <v>156.9</v>
      </c>
      <c r="R13" s="424">
        <f t="shared" ref="R13" si="36">Q13+0.1</f>
        <v>157</v>
      </c>
      <c r="S13" s="424">
        <v>159.5</v>
      </c>
      <c r="T13" s="424">
        <f t="shared" ref="T13" si="37">S13+0.1</f>
        <v>159.6</v>
      </c>
      <c r="U13" s="560"/>
      <c r="V13" s="111"/>
      <c r="W13" s="111"/>
      <c r="X13" s="111"/>
    </row>
    <row r="14" spans="1:24" x14ac:dyDescent="0.3">
      <c r="A14" s="406">
        <f t="shared" si="0"/>
        <v>13</v>
      </c>
      <c r="B14" s="407">
        <v>0</v>
      </c>
      <c r="C14" s="425">
        <v>136.69999999999999</v>
      </c>
      <c r="D14" s="425">
        <f t="shared" si="1"/>
        <v>136.79999999999998</v>
      </c>
      <c r="E14" s="425">
        <v>140.80000000000001</v>
      </c>
      <c r="F14" s="425">
        <f t="shared" si="1"/>
        <v>140.9</v>
      </c>
      <c r="G14" s="425">
        <v>164.4</v>
      </c>
      <c r="H14" s="425">
        <f t="shared" ref="H14" si="38">G14+0.1</f>
        <v>164.5</v>
      </c>
      <c r="I14" s="425">
        <v>168.2</v>
      </c>
      <c r="J14" s="425">
        <f t="shared" ref="J14" si="39">I14+0.1</f>
        <v>168.29999999999998</v>
      </c>
      <c r="K14" s="587" t="s">
        <v>389</v>
      </c>
      <c r="L14" s="436">
        <v>0</v>
      </c>
      <c r="M14" s="425">
        <v>140.4</v>
      </c>
      <c r="N14" s="425">
        <f t="shared" ref="N14" si="40">M14+0.1</f>
        <v>140.5</v>
      </c>
      <c r="O14" s="425">
        <v>143.4</v>
      </c>
      <c r="P14" s="425">
        <f t="shared" ref="P14" si="41">O14+0.1</f>
        <v>143.5</v>
      </c>
      <c r="Q14" s="425">
        <v>160.19999999999999</v>
      </c>
      <c r="R14" s="425">
        <f t="shared" ref="R14" si="42">Q14+0.1</f>
        <v>160.29999999999998</v>
      </c>
      <c r="S14" s="425">
        <v>162.69999999999999</v>
      </c>
      <c r="T14" s="425">
        <f t="shared" ref="T14" si="43">S14+0.1</f>
        <v>162.79999999999998</v>
      </c>
      <c r="U14" s="580" t="s">
        <v>389</v>
      </c>
      <c r="V14" s="111"/>
      <c r="W14" s="111"/>
      <c r="X14" s="111"/>
    </row>
    <row r="15" spans="1:24" x14ac:dyDescent="0.3">
      <c r="A15" s="410">
        <f t="shared" si="0"/>
        <v>14</v>
      </c>
      <c r="B15" s="411">
        <v>0</v>
      </c>
      <c r="C15" s="426">
        <v>142.9</v>
      </c>
      <c r="D15" s="426">
        <f t="shared" si="1"/>
        <v>143</v>
      </c>
      <c r="E15" s="426">
        <v>147.19999999999999</v>
      </c>
      <c r="F15" s="426">
        <f t="shared" si="1"/>
        <v>147.29999999999998</v>
      </c>
      <c r="G15" s="426">
        <v>170</v>
      </c>
      <c r="H15" s="426">
        <f t="shared" ref="H15" si="44">G15+0.1</f>
        <v>170.1</v>
      </c>
      <c r="I15" s="426">
        <v>173.2</v>
      </c>
      <c r="J15" s="426">
        <f t="shared" ref="J15" si="45">I15+0.1</f>
        <v>173.29999999999998</v>
      </c>
      <c r="K15" s="588"/>
      <c r="L15" s="437">
        <v>0</v>
      </c>
      <c r="M15" s="426">
        <v>144.30000000000001</v>
      </c>
      <c r="N15" s="426">
        <f t="shared" ref="N15" si="46">M15+0.1</f>
        <v>144.4</v>
      </c>
      <c r="O15" s="426">
        <v>146.9</v>
      </c>
      <c r="P15" s="426">
        <f t="shared" ref="P15" si="47">O15+0.1</f>
        <v>147</v>
      </c>
      <c r="Q15" s="426">
        <v>162.30000000000001</v>
      </c>
      <c r="R15" s="426">
        <f t="shared" ref="R15" si="48">Q15+0.1</f>
        <v>162.4</v>
      </c>
      <c r="S15" s="426">
        <v>164.8</v>
      </c>
      <c r="T15" s="426">
        <f t="shared" ref="T15" si="49">S15+0.1</f>
        <v>164.9</v>
      </c>
      <c r="U15" s="581"/>
      <c r="V15" s="111"/>
      <c r="W15" s="111"/>
      <c r="X15" s="111"/>
    </row>
    <row r="16" spans="1:24" x14ac:dyDescent="0.3">
      <c r="A16" s="410">
        <f t="shared" si="0"/>
        <v>15</v>
      </c>
      <c r="B16" s="411">
        <v>0</v>
      </c>
      <c r="C16" s="426">
        <v>149.69999999999999</v>
      </c>
      <c r="D16" s="426">
        <f t="shared" si="1"/>
        <v>149.79999999999998</v>
      </c>
      <c r="E16" s="426">
        <v>153.4</v>
      </c>
      <c r="F16" s="426">
        <f t="shared" si="1"/>
        <v>153.5</v>
      </c>
      <c r="G16" s="426">
        <v>173.2</v>
      </c>
      <c r="H16" s="426">
        <f t="shared" ref="H16" si="50">G16+0.1</f>
        <v>173.29999999999998</v>
      </c>
      <c r="I16" s="426">
        <v>176</v>
      </c>
      <c r="J16" s="426">
        <f t="shared" ref="J16" si="51">I16+0.1</f>
        <v>176.1</v>
      </c>
      <c r="K16" s="588"/>
      <c r="L16" s="437">
        <v>0</v>
      </c>
      <c r="M16" s="426">
        <v>145.80000000000001</v>
      </c>
      <c r="N16" s="426">
        <f t="shared" ref="N16" si="52">M16+0.1</f>
        <v>145.9</v>
      </c>
      <c r="O16" s="426">
        <v>148.30000000000001</v>
      </c>
      <c r="P16" s="426">
        <f t="shared" ref="P16" si="53">O16+0.1</f>
        <v>148.4</v>
      </c>
      <c r="Q16" s="426">
        <v>163.5</v>
      </c>
      <c r="R16" s="426">
        <f t="shared" ref="R16" si="54">Q16+0.1</f>
        <v>163.6</v>
      </c>
      <c r="S16" s="426">
        <v>166</v>
      </c>
      <c r="T16" s="426">
        <f t="shared" ref="T16" si="55">S16+0.1</f>
        <v>166.1</v>
      </c>
      <c r="U16" s="581"/>
      <c r="V16" s="111"/>
      <c r="W16" s="111"/>
      <c r="X16" s="111"/>
    </row>
    <row r="17" spans="1:24" x14ac:dyDescent="0.3">
      <c r="A17" s="410">
        <f t="shared" si="0"/>
        <v>16</v>
      </c>
      <c r="B17" s="411">
        <v>0</v>
      </c>
      <c r="C17" s="426">
        <v>155.1</v>
      </c>
      <c r="D17" s="426">
        <f t="shared" si="1"/>
        <v>155.19999999999999</v>
      </c>
      <c r="E17" s="426">
        <v>158.19999999999999</v>
      </c>
      <c r="F17" s="426">
        <f t="shared" si="1"/>
        <v>158.29999999999998</v>
      </c>
      <c r="G17" s="426">
        <v>175.9</v>
      </c>
      <c r="H17" s="426">
        <f t="shared" ref="H17" si="56">G17+0.1</f>
        <v>176</v>
      </c>
      <c r="I17" s="426">
        <v>178.7</v>
      </c>
      <c r="J17" s="426">
        <f t="shared" ref="J17" si="57">I17+0.1</f>
        <v>178.79999999999998</v>
      </c>
      <c r="K17" s="588"/>
      <c r="L17" s="437">
        <v>0</v>
      </c>
      <c r="M17" s="426">
        <v>146.5</v>
      </c>
      <c r="N17" s="426">
        <f t="shared" ref="N17" si="58">M17+0.1</f>
        <v>146.6</v>
      </c>
      <c r="O17" s="426">
        <v>149</v>
      </c>
      <c r="P17" s="426">
        <f t="shared" ref="P17" si="59">O17+0.1</f>
        <v>149.1</v>
      </c>
      <c r="Q17" s="426">
        <v>164</v>
      </c>
      <c r="R17" s="426">
        <f t="shared" ref="R17" si="60">Q17+0.1</f>
        <v>164.1</v>
      </c>
      <c r="S17" s="426">
        <v>166.5</v>
      </c>
      <c r="T17" s="426">
        <f t="shared" ref="T17" si="61">S17+0.1</f>
        <v>166.6</v>
      </c>
      <c r="U17" s="581"/>
      <c r="V17" s="111"/>
      <c r="W17" s="111"/>
      <c r="X17" s="111"/>
    </row>
    <row r="18" spans="1:24" x14ac:dyDescent="0.3">
      <c r="A18" s="410">
        <f t="shared" si="0"/>
        <v>17</v>
      </c>
      <c r="B18" s="411">
        <v>0</v>
      </c>
      <c r="C18" s="426">
        <v>157.30000000000001</v>
      </c>
      <c r="D18" s="426">
        <f t="shared" si="1"/>
        <v>157.4</v>
      </c>
      <c r="E18" s="426">
        <v>160.30000000000001</v>
      </c>
      <c r="F18" s="426">
        <f t="shared" si="1"/>
        <v>160.4</v>
      </c>
      <c r="G18" s="426">
        <v>177.2</v>
      </c>
      <c r="H18" s="426">
        <f t="shared" ref="H18" si="62">G18+0.1</f>
        <v>177.29999999999998</v>
      </c>
      <c r="I18" s="426">
        <v>179.8</v>
      </c>
      <c r="J18" s="426">
        <f t="shared" ref="J18" si="63">I18+0.1</f>
        <v>179.9</v>
      </c>
      <c r="K18" s="588"/>
      <c r="L18" s="437">
        <v>0</v>
      </c>
      <c r="M18" s="426">
        <v>146.9</v>
      </c>
      <c r="N18" s="426">
        <f t="shared" ref="N18" si="64">M18+0.1</f>
        <v>147</v>
      </c>
      <c r="O18" s="426">
        <v>149.4</v>
      </c>
      <c r="P18" s="426">
        <f t="shared" ref="P18" si="65">O18+0.1</f>
        <v>149.5</v>
      </c>
      <c r="Q18" s="426">
        <v>164.2</v>
      </c>
      <c r="R18" s="426">
        <f t="shared" ref="R18" si="66">Q18+0.1</f>
        <v>164.29999999999998</v>
      </c>
      <c r="S18" s="426">
        <v>166.6</v>
      </c>
      <c r="T18" s="426">
        <f t="shared" ref="T18" si="67">S18+0.1</f>
        <v>166.7</v>
      </c>
      <c r="U18" s="581"/>
      <c r="V18" s="111"/>
      <c r="W18" s="111"/>
      <c r="X18" s="111"/>
    </row>
    <row r="19" spans="1:24" ht="19.5" thickBot="1" x14ac:dyDescent="0.35">
      <c r="A19" s="414">
        <f t="shared" si="0"/>
        <v>18</v>
      </c>
      <c r="B19" s="415">
        <v>0</v>
      </c>
      <c r="C19" s="427">
        <v>158.6</v>
      </c>
      <c r="D19" s="427">
        <f t="shared" si="1"/>
        <v>158.69999999999999</v>
      </c>
      <c r="E19" s="427">
        <v>161.30000000000001</v>
      </c>
      <c r="F19" s="427">
        <f t="shared" si="1"/>
        <v>161.4</v>
      </c>
      <c r="G19" s="427">
        <v>177.5</v>
      </c>
      <c r="H19" s="427">
        <f t="shared" ref="H19" si="68">G19+0.1</f>
        <v>177.6</v>
      </c>
      <c r="I19" s="427">
        <v>180.1</v>
      </c>
      <c r="J19" s="427">
        <f t="shared" ref="J19" si="69">I19+0.1</f>
        <v>180.2</v>
      </c>
      <c r="K19" s="589"/>
      <c r="L19" s="438">
        <v>0</v>
      </c>
      <c r="M19" s="427">
        <v>147.30000000000001</v>
      </c>
      <c r="N19" s="427">
        <f t="shared" ref="N19" si="70">M19+0.1</f>
        <v>147.4</v>
      </c>
      <c r="O19" s="427">
        <v>149.69999999999999</v>
      </c>
      <c r="P19" s="427">
        <f t="shared" ref="P19" si="71">O19+0.1</f>
        <v>149.79999999999998</v>
      </c>
      <c r="Q19" s="427">
        <v>164.2</v>
      </c>
      <c r="R19" s="427">
        <f t="shared" ref="R19" si="72">Q19+0.1</f>
        <v>164.29999999999998</v>
      </c>
      <c r="S19" s="427">
        <v>166.6</v>
      </c>
      <c r="T19" s="427">
        <f t="shared" ref="T19" si="73">S19+0.1</f>
        <v>166.7</v>
      </c>
      <c r="U19" s="581"/>
      <c r="V19" s="111"/>
      <c r="W19" s="111"/>
      <c r="X19" s="111"/>
    </row>
    <row r="20" spans="1:24" ht="22.5" customHeight="1" thickBot="1" x14ac:dyDescent="0.35">
      <c r="A20" s="552" t="s">
        <v>398</v>
      </c>
      <c r="B20" s="553"/>
      <c r="C20" s="553"/>
      <c r="D20" s="553"/>
      <c r="E20" s="553"/>
      <c r="F20" s="553"/>
      <c r="G20" s="553"/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  <c r="S20" s="553"/>
      <c r="T20" s="553"/>
      <c r="U20" s="554"/>
      <c r="V20" s="111"/>
      <c r="W20" s="111"/>
      <c r="X20" s="111"/>
    </row>
  </sheetData>
  <protectedRanges>
    <protectedRange sqref="W1" name="ช่วง4"/>
  </protectedRanges>
  <mergeCells count="21">
    <mergeCell ref="A1:A4"/>
    <mergeCell ref="B1:U1"/>
    <mergeCell ref="B2:K2"/>
    <mergeCell ref="L2:U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A20:U20"/>
    <mergeCell ref="K5:K7"/>
    <mergeCell ref="U5:U7"/>
    <mergeCell ref="K8:K13"/>
    <mergeCell ref="U8:U13"/>
    <mergeCell ref="K14:K19"/>
    <mergeCell ref="U14:U19"/>
  </mergeCells>
  <pageMargins left="0.7" right="0.7" top="0.75" bottom="0.75" header="0.3" footer="0.3"/>
  <pageSetup paperSize="9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B93AB6-598A-4FCD-855C-E542C4F56E36}">
          <x14:formula1>
            <xm:f>รายการ!$K$2:$K$37</xm:f>
          </x14:formula1>
          <xm:sqref>W1</xm:sqref>
        </x14:dataValidation>
      </x14:dataValidations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B483-F4A7-43F8-8C05-D2B1AD19AE75}">
  <sheetPr codeName="Sheet77">
    <tabColor rgb="FFCC0066"/>
  </sheetPr>
  <dimension ref="A1:AW65"/>
  <sheetViews>
    <sheetView zoomScaleNormal="100" workbookViewId="0">
      <pane xSplit="5" ySplit="5" topLeftCell="AA6" activePane="bottomRight" state="frozen"/>
      <selection pane="topRight" activeCell="D1" sqref="D1"/>
      <selection pane="bottomLeft" activeCell="A6" sqref="A6"/>
      <selection pane="bottomRight" activeCell="A4" sqref="A4:C8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IF(ตั้งค่าวิชาเรียน!$E15="","",ตั้งค่าวิชาเรียน!$E15 &amp; " : " &amp; ตั้งค่าวิชาเรียน!$F15)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9"/>
      <c r="M13" s="9"/>
      <c r="N13" s="9"/>
      <c r="O13" s="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9"/>
      <c r="M14" s="9"/>
      <c r="N14" s="9"/>
      <c r="O14" s="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L6:O65 T6:W65 Z6:AC65 AH6:AK65 AN6:AQ65" name="ช่วง1"/>
    <protectedRange sqref="B1" name="ช่วง4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274" priority="41" operator="equal">
      <formula>0</formula>
    </cfRule>
  </conditionalFormatting>
  <conditionalFormatting sqref="F6:I65">
    <cfRule type="cellIs" dxfId="273" priority="37" operator="equal">
      <formula>0</formula>
    </cfRule>
    <cfRule type="cellIs" dxfId="272" priority="38" operator="equal">
      <formula>1</formula>
    </cfRule>
    <cfRule type="cellIs" dxfId="271" priority="39" operator="equal">
      <formula>2</formula>
    </cfRule>
    <cfRule type="cellIs" dxfId="270" priority="40" operator="equal">
      <formula>3</formula>
    </cfRule>
  </conditionalFormatting>
  <conditionalFormatting sqref="F6:I65">
    <cfRule type="containsBlanks" dxfId="269" priority="36">
      <formula>LEN(TRIM(F6))=0</formula>
    </cfRule>
  </conditionalFormatting>
  <conditionalFormatting sqref="AU6:AV65">
    <cfRule type="cellIs" dxfId="268" priority="3" operator="equal">
      <formula>0</formula>
    </cfRule>
  </conditionalFormatting>
  <conditionalFormatting sqref="L6:O65">
    <cfRule type="containsBlanks" dxfId="267" priority="30">
      <formula>LEN(TRIM(L6))=0</formula>
    </cfRule>
  </conditionalFormatting>
  <conditionalFormatting sqref="Q6:Q65">
    <cfRule type="cellIs" dxfId="266" priority="35" operator="equal">
      <formula>0</formula>
    </cfRule>
  </conditionalFormatting>
  <conditionalFormatting sqref="L6:O65">
    <cfRule type="cellIs" dxfId="265" priority="31" operator="equal">
      <formula>0</formula>
    </cfRule>
    <cfRule type="cellIs" dxfId="264" priority="32" operator="equal">
      <formula>1</formula>
    </cfRule>
    <cfRule type="cellIs" dxfId="263" priority="33" operator="equal">
      <formula>2</formula>
    </cfRule>
    <cfRule type="cellIs" dxfId="262" priority="34" operator="equal">
      <formula>3</formula>
    </cfRule>
  </conditionalFormatting>
  <conditionalFormatting sqref="S6:S65">
    <cfRule type="cellIs" dxfId="261" priority="29" operator="equal">
      <formula>0</formula>
    </cfRule>
  </conditionalFormatting>
  <conditionalFormatting sqref="Y6:Y65">
    <cfRule type="cellIs" dxfId="260" priority="28" operator="equal">
      <formula>0</formula>
    </cfRule>
  </conditionalFormatting>
  <conditionalFormatting sqref="T6:W65">
    <cfRule type="cellIs" dxfId="259" priority="24" operator="equal">
      <formula>0</formula>
    </cfRule>
    <cfRule type="cellIs" dxfId="258" priority="25" operator="equal">
      <formula>1</formula>
    </cfRule>
    <cfRule type="cellIs" dxfId="257" priority="26" operator="equal">
      <formula>2</formula>
    </cfRule>
    <cfRule type="cellIs" dxfId="256" priority="27" operator="equal">
      <formula>3</formula>
    </cfRule>
  </conditionalFormatting>
  <conditionalFormatting sqref="T6:W65">
    <cfRule type="containsBlanks" dxfId="255" priority="23">
      <formula>LEN(TRIM(T6))=0</formula>
    </cfRule>
  </conditionalFormatting>
  <conditionalFormatting sqref="Z6:AC65">
    <cfRule type="containsBlanks" dxfId="254" priority="17">
      <formula>LEN(TRIM(Z6))=0</formula>
    </cfRule>
  </conditionalFormatting>
  <conditionalFormatting sqref="AE6:AE65">
    <cfRule type="cellIs" dxfId="253" priority="22" operator="equal">
      <formula>0</formula>
    </cfRule>
  </conditionalFormatting>
  <conditionalFormatting sqref="Z6:AC65">
    <cfRule type="cellIs" dxfId="252" priority="18" operator="equal">
      <formula>0</formula>
    </cfRule>
    <cfRule type="cellIs" dxfId="251" priority="19" operator="equal">
      <formula>1</formula>
    </cfRule>
    <cfRule type="cellIs" dxfId="250" priority="20" operator="equal">
      <formula>2</formula>
    </cfRule>
    <cfRule type="cellIs" dxfId="249" priority="21" operator="equal">
      <formula>3</formula>
    </cfRule>
  </conditionalFormatting>
  <conditionalFormatting sqref="AG6:AG65">
    <cfRule type="cellIs" dxfId="248" priority="16" operator="equal">
      <formula>0</formula>
    </cfRule>
  </conditionalFormatting>
  <conditionalFormatting sqref="AM6:AM65">
    <cfRule type="cellIs" dxfId="247" priority="15" operator="equal">
      <formula>0</formula>
    </cfRule>
  </conditionalFormatting>
  <conditionalFormatting sqref="AH6:AK65">
    <cfRule type="cellIs" dxfId="246" priority="11" operator="equal">
      <formula>0</formula>
    </cfRule>
    <cfRule type="cellIs" dxfId="245" priority="12" operator="equal">
      <formula>1</formula>
    </cfRule>
    <cfRule type="cellIs" dxfId="244" priority="13" operator="equal">
      <formula>2</formula>
    </cfRule>
    <cfRule type="cellIs" dxfId="243" priority="14" operator="equal">
      <formula>3</formula>
    </cfRule>
  </conditionalFormatting>
  <conditionalFormatting sqref="AH6:AK65">
    <cfRule type="containsBlanks" dxfId="242" priority="10">
      <formula>LEN(TRIM(AH6))=0</formula>
    </cfRule>
  </conditionalFormatting>
  <conditionalFormatting sqref="AN6:AQ65">
    <cfRule type="containsBlanks" dxfId="241" priority="4">
      <formula>LEN(TRIM(AN6))=0</formula>
    </cfRule>
  </conditionalFormatting>
  <conditionalFormatting sqref="AS6:AS65">
    <cfRule type="cellIs" dxfId="240" priority="9" operator="equal">
      <formula>0</formula>
    </cfRule>
  </conditionalFormatting>
  <conditionalFormatting sqref="AN6:AQ65">
    <cfRule type="cellIs" dxfId="239" priority="5" operator="equal">
      <formula>0</formula>
    </cfRule>
    <cfRule type="cellIs" dxfId="238" priority="6" operator="equal">
      <formula>1</formula>
    </cfRule>
    <cfRule type="cellIs" dxfId="237" priority="7" operator="equal">
      <formula>2</formula>
    </cfRule>
    <cfRule type="cellIs" dxfId="236" priority="8" operator="equal">
      <formula>3</formula>
    </cfRule>
  </conditionalFormatting>
  <conditionalFormatting sqref="AW6:AW65">
    <cfRule type="cellIs" dxfId="235" priority="1" operator="equal">
      <formula>"ย้ายออก"</formula>
    </cfRule>
    <cfRule type="cellIs" dxfId="234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00DC0FE-1A27-4083-BDF2-F1F5CBE05A23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19510A3D-8D7E-4500-80A5-54D5B08A43D0}">
          <x14:formula1>
            <xm:f>รายการ!$K$2:$K$37</xm:f>
          </x14:formula1>
          <xm:sqref>B1</xm:sqref>
        </x14:dataValidation>
      </x14:dataValidations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4D6E-1E49-4B2B-8959-F7374F688463}">
  <sheetPr codeName="Sheet78">
    <tabColor rgb="FFCC0066"/>
  </sheetPr>
  <dimension ref="A1:AW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8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IF(ตั้งค่าวิชาเรียน!$E16="","",ตั้งค่าวิชาเรียน!$E16 &amp; " : " &amp; ตั้งค่าวิชาเรียน!$F16)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9"/>
      <c r="M13" s="9"/>
      <c r="N13" s="9"/>
      <c r="O13" s="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9"/>
      <c r="M14" s="9"/>
      <c r="N14" s="9"/>
      <c r="O14" s="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L6:O65 T6:W65 Z6:AC65 AH6:AK65 AN6:AQ65" name="ช่วง1"/>
    <protectedRange sqref="B1" name="ช่วง4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233" priority="41" operator="equal">
      <formula>0</formula>
    </cfRule>
  </conditionalFormatting>
  <conditionalFormatting sqref="F6:I65">
    <cfRule type="cellIs" dxfId="232" priority="37" operator="equal">
      <formula>0</formula>
    </cfRule>
    <cfRule type="cellIs" dxfId="231" priority="38" operator="equal">
      <formula>1</formula>
    </cfRule>
    <cfRule type="cellIs" dxfId="230" priority="39" operator="equal">
      <formula>2</formula>
    </cfRule>
    <cfRule type="cellIs" dxfId="229" priority="40" operator="equal">
      <formula>3</formula>
    </cfRule>
  </conditionalFormatting>
  <conditionalFormatting sqref="F6:I65">
    <cfRule type="containsBlanks" dxfId="228" priority="36">
      <formula>LEN(TRIM(F6))=0</formula>
    </cfRule>
  </conditionalFormatting>
  <conditionalFormatting sqref="AU6:AV65">
    <cfRule type="cellIs" dxfId="227" priority="3" operator="equal">
      <formula>0</formula>
    </cfRule>
  </conditionalFormatting>
  <conditionalFormatting sqref="L6:O65">
    <cfRule type="containsBlanks" dxfId="226" priority="30">
      <formula>LEN(TRIM(L6))=0</formula>
    </cfRule>
  </conditionalFormatting>
  <conditionalFormatting sqref="Q6:Q65">
    <cfRule type="cellIs" dxfId="225" priority="35" operator="equal">
      <formula>0</formula>
    </cfRule>
  </conditionalFormatting>
  <conditionalFormatting sqref="L6:O65">
    <cfRule type="cellIs" dxfId="224" priority="31" operator="equal">
      <formula>0</formula>
    </cfRule>
    <cfRule type="cellIs" dxfId="223" priority="32" operator="equal">
      <formula>1</formula>
    </cfRule>
    <cfRule type="cellIs" dxfId="222" priority="33" operator="equal">
      <formula>2</formula>
    </cfRule>
    <cfRule type="cellIs" dxfId="221" priority="34" operator="equal">
      <formula>3</formula>
    </cfRule>
  </conditionalFormatting>
  <conditionalFormatting sqref="S6:S65">
    <cfRule type="cellIs" dxfId="220" priority="29" operator="equal">
      <formula>0</formula>
    </cfRule>
  </conditionalFormatting>
  <conditionalFormatting sqref="Y6:Y65">
    <cfRule type="cellIs" dxfId="219" priority="28" operator="equal">
      <formula>0</formula>
    </cfRule>
  </conditionalFormatting>
  <conditionalFormatting sqref="T6:W65">
    <cfRule type="cellIs" dxfId="218" priority="24" operator="equal">
      <formula>0</formula>
    </cfRule>
    <cfRule type="cellIs" dxfId="217" priority="25" operator="equal">
      <formula>1</formula>
    </cfRule>
    <cfRule type="cellIs" dxfId="216" priority="26" operator="equal">
      <formula>2</formula>
    </cfRule>
    <cfRule type="cellIs" dxfId="215" priority="27" operator="equal">
      <formula>3</formula>
    </cfRule>
  </conditionalFormatting>
  <conditionalFormatting sqref="T6:W65">
    <cfRule type="containsBlanks" dxfId="214" priority="23">
      <formula>LEN(TRIM(T6))=0</formula>
    </cfRule>
  </conditionalFormatting>
  <conditionalFormatting sqref="Z6:AC65">
    <cfRule type="containsBlanks" dxfId="213" priority="17">
      <formula>LEN(TRIM(Z6))=0</formula>
    </cfRule>
  </conditionalFormatting>
  <conditionalFormatting sqref="AE6:AE65">
    <cfRule type="cellIs" dxfId="212" priority="22" operator="equal">
      <formula>0</formula>
    </cfRule>
  </conditionalFormatting>
  <conditionalFormatting sqref="Z6:AC65">
    <cfRule type="cellIs" dxfId="211" priority="18" operator="equal">
      <formula>0</formula>
    </cfRule>
    <cfRule type="cellIs" dxfId="210" priority="19" operator="equal">
      <formula>1</formula>
    </cfRule>
    <cfRule type="cellIs" dxfId="209" priority="20" operator="equal">
      <formula>2</formula>
    </cfRule>
    <cfRule type="cellIs" dxfId="208" priority="21" operator="equal">
      <formula>3</formula>
    </cfRule>
  </conditionalFormatting>
  <conditionalFormatting sqref="AG6:AG65">
    <cfRule type="cellIs" dxfId="207" priority="16" operator="equal">
      <formula>0</formula>
    </cfRule>
  </conditionalFormatting>
  <conditionalFormatting sqref="AM6:AM65">
    <cfRule type="cellIs" dxfId="206" priority="15" operator="equal">
      <formula>0</formula>
    </cfRule>
  </conditionalFormatting>
  <conditionalFormatting sqref="AH6:AK65">
    <cfRule type="cellIs" dxfId="205" priority="11" operator="equal">
      <formula>0</formula>
    </cfRule>
    <cfRule type="cellIs" dxfId="204" priority="12" operator="equal">
      <formula>1</formula>
    </cfRule>
    <cfRule type="cellIs" dxfId="203" priority="13" operator="equal">
      <formula>2</formula>
    </cfRule>
    <cfRule type="cellIs" dxfId="202" priority="14" operator="equal">
      <formula>3</formula>
    </cfRule>
  </conditionalFormatting>
  <conditionalFormatting sqref="AH6:AK65">
    <cfRule type="containsBlanks" dxfId="201" priority="10">
      <formula>LEN(TRIM(AH6))=0</formula>
    </cfRule>
  </conditionalFormatting>
  <conditionalFormatting sqref="AN6:AQ65">
    <cfRule type="containsBlanks" dxfId="200" priority="4">
      <formula>LEN(TRIM(AN6))=0</formula>
    </cfRule>
  </conditionalFormatting>
  <conditionalFormatting sqref="AS6:AS65">
    <cfRule type="cellIs" dxfId="199" priority="9" operator="equal">
      <formula>0</formula>
    </cfRule>
  </conditionalFormatting>
  <conditionalFormatting sqref="AN6:AQ65">
    <cfRule type="cellIs" dxfId="198" priority="5" operator="equal">
      <formula>0</formula>
    </cfRule>
    <cfRule type="cellIs" dxfId="197" priority="6" operator="equal">
      <formula>1</formula>
    </cfRule>
    <cfRule type="cellIs" dxfId="196" priority="7" operator="equal">
      <formula>2</formula>
    </cfRule>
    <cfRule type="cellIs" dxfId="195" priority="8" operator="equal">
      <formula>3</formula>
    </cfRule>
  </conditionalFormatting>
  <conditionalFormatting sqref="AW6:AW65">
    <cfRule type="cellIs" dxfId="194" priority="1" operator="equal">
      <formula>"ย้ายออก"</formula>
    </cfRule>
    <cfRule type="cellIs" dxfId="193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F5B776F-D0DF-4B15-9F8D-B1CCF69D3E6E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555597AB-3F6F-421E-9526-0D0E6B2ADD2E}">
          <x14:formula1>
            <xm:f>รายการ!$K$2:$K$37</xm:f>
          </x14:formula1>
          <xm:sqref>B1</xm:sqref>
        </x14:dataValidation>
      </x14:dataValidation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6D3A-D188-495F-8290-E159CFEBC1EB}">
  <sheetPr codeName="Sheet79">
    <tabColor rgb="FFCC0066"/>
  </sheetPr>
  <dimension ref="A1:AW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8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IF(ตั้งค่าวิชาเรียน!$E17="","",ตั้งค่าวิชาเรียน!$E17 &amp; " : " &amp; ตั้งค่าวิชาเรียน!$F17)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9"/>
      <c r="M13" s="9"/>
      <c r="N13" s="9"/>
      <c r="O13" s="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9"/>
      <c r="M14" s="9"/>
      <c r="N14" s="9"/>
      <c r="O14" s="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L6:O65 T6:W65 Z6:AC65 AH6:AK65 AN6:AQ65" name="ช่วง1"/>
    <protectedRange sqref="B1" name="ช่วง4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192" priority="41" operator="equal">
      <formula>0</formula>
    </cfRule>
  </conditionalFormatting>
  <conditionalFormatting sqref="F6:I65">
    <cfRule type="cellIs" dxfId="191" priority="37" operator="equal">
      <formula>0</formula>
    </cfRule>
    <cfRule type="cellIs" dxfId="190" priority="38" operator="equal">
      <formula>1</formula>
    </cfRule>
    <cfRule type="cellIs" dxfId="189" priority="39" operator="equal">
      <formula>2</formula>
    </cfRule>
    <cfRule type="cellIs" dxfId="188" priority="40" operator="equal">
      <formula>3</formula>
    </cfRule>
  </conditionalFormatting>
  <conditionalFormatting sqref="F6:I65">
    <cfRule type="containsBlanks" dxfId="187" priority="36">
      <formula>LEN(TRIM(F6))=0</formula>
    </cfRule>
  </conditionalFormatting>
  <conditionalFormatting sqref="AU6:AV65">
    <cfRule type="cellIs" dxfId="186" priority="3" operator="equal">
      <formula>0</formula>
    </cfRule>
  </conditionalFormatting>
  <conditionalFormatting sqref="L6:O65">
    <cfRule type="containsBlanks" dxfId="185" priority="30">
      <formula>LEN(TRIM(L6))=0</formula>
    </cfRule>
  </conditionalFormatting>
  <conditionalFormatting sqref="Q6:Q65">
    <cfRule type="cellIs" dxfId="184" priority="35" operator="equal">
      <formula>0</formula>
    </cfRule>
  </conditionalFormatting>
  <conditionalFormatting sqref="L6:O65">
    <cfRule type="cellIs" dxfId="183" priority="31" operator="equal">
      <formula>0</formula>
    </cfRule>
    <cfRule type="cellIs" dxfId="182" priority="32" operator="equal">
      <formula>1</formula>
    </cfRule>
    <cfRule type="cellIs" dxfId="181" priority="33" operator="equal">
      <formula>2</formula>
    </cfRule>
    <cfRule type="cellIs" dxfId="180" priority="34" operator="equal">
      <formula>3</formula>
    </cfRule>
  </conditionalFormatting>
  <conditionalFormatting sqref="S6:S65">
    <cfRule type="cellIs" dxfId="179" priority="29" operator="equal">
      <formula>0</formula>
    </cfRule>
  </conditionalFormatting>
  <conditionalFormatting sqref="Y6:Y65">
    <cfRule type="cellIs" dxfId="178" priority="28" operator="equal">
      <formula>0</formula>
    </cfRule>
  </conditionalFormatting>
  <conditionalFormatting sqref="T6:W65">
    <cfRule type="cellIs" dxfId="177" priority="24" operator="equal">
      <formula>0</formula>
    </cfRule>
    <cfRule type="cellIs" dxfId="176" priority="25" operator="equal">
      <formula>1</formula>
    </cfRule>
    <cfRule type="cellIs" dxfId="175" priority="26" operator="equal">
      <formula>2</formula>
    </cfRule>
    <cfRule type="cellIs" dxfId="174" priority="27" operator="equal">
      <formula>3</formula>
    </cfRule>
  </conditionalFormatting>
  <conditionalFormatting sqref="T6:W65">
    <cfRule type="containsBlanks" dxfId="173" priority="23">
      <formula>LEN(TRIM(T6))=0</formula>
    </cfRule>
  </conditionalFormatting>
  <conditionalFormatting sqref="Z6:AC65">
    <cfRule type="containsBlanks" dxfId="172" priority="17">
      <formula>LEN(TRIM(Z6))=0</formula>
    </cfRule>
  </conditionalFormatting>
  <conditionalFormatting sqref="AE6:AE65">
    <cfRule type="cellIs" dxfId="171" priority="22" operator="equal">
      <formula>0</formula>
    </cfRule>
  </conditionalFormatting>
  <conditionalFormatting sqref="Z6:AC65">
    <cfRule type="cellIs" dxfId="170" priority="18" operator="equal">
      <formula>0</formula>
    </cfRule>
    <cfRule type="cellIs" dxfId="169" priority="19" operator="equal">
      <formula>1</formula>
    </cfRule>
    <cfRule type="cellIs" dxfId="168" priority="20" operator="equal">
      <formula>2</formula>
    </cfRule>
    <cfRule type="cellIs" dxfId="167" priority="21" operator="equal">
      <formula>3</formula>
    </cfRule>
  </conditionalFormatting>
  <conditionalFormatting sqref="AG6:AG65">
    <cfRule type="cellIs" dxfId="166" priority="16" operator="equal">
      <formula>0</formula>
    </cfRule>
  </conditionalFormatting>
  <conditionalFormatting sqref="AM6:AM65">
    <cfRule type="cellIs" dxfId="165" priority="15" operator="equal">
      <formula>0</formula>
    </cfRule>
  </conditionalFormatting>
  <conditionalFormatting sqref="AH6:AK65">
    <cfRule type="cellIs" dxfId="164" priority="11" operator="equal">
      <formula>0</formula>
    </cfRule>
    <cfRule type="cellIs" dxfId="163" priority="12" operator="equal">
      <formula>1</formula>
    </cfRule>
    <cfRule type="cellIs" dxfId="162" priority="13" operator="equal">
      <formula>2</formula>
    </cfRule>
    <cfRule type="cellIs" dxfId="161" priority="14" operator="equal">
      <formula>3</formula>
    </cfRule>
  </conditionalFormatting>
  <conditionalFormatting sqref="AH6:AK65">
    <cfRule type="containsBlanks" dxfId="160" priority="10">
      <formula>LEN(TRIM(AH6))=0</formula>
    </cfRule>
  </conditionalFormatting>
  <conditionalFormatting sqref="AN6:AQ65">
    <cfRule type="containsBlanks" dxfId="159" priority="4">
      <formula>LEN(TRIM(AN6))=0</formula>
    </cfRule>
  </conditionalFormatting>
  <conditionalFormatting sqref="AS6:AS65">
    <cfRule type="cellIs" dxfId="158" priority="9" operator="equal">
      <formula>0</formula>
    </cfRule>
  </conditionalFormatting>
  <conditionalFormatting sqref="AN6:AQ65">
    <cfRule type="cellIs" dxfId="157" priority="5" operator="equal">
      <formula>0</formula>
    </cfRule>
    <cfRule type="cellIs" dxfId="156" priority="6" operator="equal">
      <formula>1</formula>
    </cfRule>
    <cfRule type="cellIs" dxfId="155" priority="7" operator="equal">
      <formula>2</formula>
    </cfRule>
    <cfRule type="cellIs" dxfId="154" priority="8" operator="equal">
      <formula>3</formula>
    </cfRule>
  </conditionalFormatting>
  <conditionalFormatting sqref="AW6:AW65">
    <cfRule type="cellIs" dxfId="153" priority="1" operator="equal">
      <formula>"ย้ายออก"</formula>
    </cfRule>
    <cfRule type="cellIs" dxfId="152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8895AD4-09FE-4DDC-B2FC-9871A929C255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BD2F5592-DC86-42B8-BCA7-561C5FCD65F1}">
          <x14:formula1>
            <xm:f>รายการ!$K$2:$K$37</xm:f>
          </x14:formula1>
          <xm:sqref>B1</xm:sqref>
        </x14:dataValidation>
      </x14:dataValidations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AAAA-4670-4350-8CEE-8BB670DF9D11}">
  <sheetPr codeName="Sheet80">
    <tabColor rgb="FFCC0066"/>
  </sheetPr>
  <dimension ref="A1:AW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A4" sqref="A4:C8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IF(ตั้งค่าวิชาเรียน!$E18="","",ตั้งค่าวิชาเรียน!$E18 &amp; " : " &amp; ตั้งค่าวิชาเรียน!$F18)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9"/>
      <c r="M13" s="9"/>
      <c r="N13" s="9"/>
      <c r="O13" s="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9"/>
      <c r="M14" s="9"/>
      <c r="N14" s="9"/>
      <c r="O14" s="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L6:O65 T6:W65 Z6:AC65 AH6:AK65 AN6:AQ65" name="ช่วง1"/>
    <protectedRange sqref="B1" name="ช่วง4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151" priority="41" operator="equal">
      <formula>0</formula>
    </cfRule>
  </conditionalFormatting>
  <conditionalFormatting sqref="F6:I65">
    <cfRule type="cellIs" dxfId="150" priority="37" operator="equal">
      <formula>0</formula>
    </cfRule>
    <cfRule type="cellIs" dxfId="149" priority="38" operator="equal">
      <formula>1</formula>
    </cfRule>
    <cfRule type="cellIs" dxfId="148" priority="39" operator="equal">
      <formula>2</formula>
    </cfRule>
    <cfRule type="cellIs" dxfId="147" priority="40" operator="equal">
      <formula>3</formula>
    </cfRule>
  </conditionalFormatting>
  <conditionalFormatting sqref="F6:I65">
    <cfRule type="containsBlanks" dxfId="146" priority="36">
      <formula>LEN(TRIM(F6))=0</formula>
    </cfRule>
  </conditionalFormatting>
  <conditionalFormatting sqref="AU6:AV65">
    <cfRule type="cellIs" dxfId="145" priority="3" operator="equal">
      <formula>0</formula>
    </cfRule>
  </conditionalFormatting>
  <conditionalFormatting sqref="L6:O65">
    <cfRule type="containsBlanks" dxfId="144" priority="30">
      <formula>LEN(TRIM(L6))=0</formula>
    </cfRule>
  </conditionalFormatting>
  <conditionalFormatting sqref="Q6:Q65">
    <cfRule type="cellIs" dxfId="143" priority="35" operator="equal">
      <formula>0</formula>
    </cfRule>
  </conditionalFormatting>
  <conditionalFormatting sqref="L6:O65">
    <cfRule type="cellIs" dxfId="142" priority="31" operator="equal">
      <formula>0</formula>
    </cfRule>
    <cfRule type="cellIs" dxfId="141" priority="32" operator="equal">
      <formula>1</formula>
    </cfRule>
    <cfRule type="cellIs" dxfId="140" priority="33" operator="equal">
      <formula>2</formula>
    </cfRule>
    <cfRule type="cellIs" dxfId="139" priority="34" operator="equal">
      <formula>3</formula>
    </cfRule>
  </conditionalFormatting>
  <conditionalFormatting sqref="S6:S65">
    <cfRule type="cellIs" dxfId="138" priority="29" operator="equal">
      <formula>0</formula>
    </cfRule>
  </conditionalFormatting>
  <conditionalFormatting sqref="Y6:Y65">
    <cfRule type="cellIs" dxfId="137" priority="28" operator="equal">
      <formula>0</formula>
    </cfRule>
  </conditionalFormatting>
  <conditionalFormatting sqref="T6:W65">
    <cfRule type="cellIs" dxfId="136" priority="24" operator="equal">
      <formula>0</formula>
    </cfRule>
    <cfRule type="cellIs" dxfId="135" priority="25" operator="equal">
      <formula>1</formula>
    </cfRule>
    <cfRule type="cellIs" dxfId="134" priority="26" operator="equal">
      <formula>2</formula>
    </cfRule>
    <cfRule type="cellIs" dxfId="133" priority="27" operator="equal">
      <formula>3</formula>
    </cfRule>
  </conditionalFormatting>
  <conditionalFormatting sqref="T6:W65">
    <cfRule type="containsBlanks" dxfId="132" priority="23">
      <formula>LEN(TRIM(T6))=0</formula>
    </cfRule>
  </conditionalFormatting>
  <conditionalFormatting sqref="Z6:AC65">
    <cfRule type="containsBlanks" dxfId="131" priority="17">
      <formula>LEN(TRIM(Z6))=0</formula>
    </cfRule>
  </conditionalFormatting>
  <conditionalFormatting sqref="AE6:AE65">
    <cfRule type="cellIs" dxfId="130" priority="22" operator="equal">
      <formula>0</formula>
    </cfRule>
  </conditionalFormatting>
  <conditionalFormatting sqref="Z6:AC65">
    <cfRule type="cellIs" dxfId="129" priority="18" operator="equal">
      <formula>0</formula>
    </cfRule>
    <cfRule type="cellIs" dxfId="128" priority="19" operator="equal">
      <formula>1</formula>
    </cfRule>
    <cfRule type="cellIs" dxfId="127" priority="20" operator="equal">
      <formula>2</formula>
    </cfRule>
    <cfRule type="cellIs" dxfId="126" priority="21" operator="equal">
      <formula>3</formula>
    </cfRule>
  </conditionalFormatting>
  <conditionalFormatting sqref="AG6:AG65">
    <cfRule type="cellIs" dxfId="125" priority="16" operator="equal">
      <formula>0</formula>
    </cfRule>
  </conditionalFormatting>
  <conditionalFormatting sqref="AM6:AM65">
    <cfRule type="cellIs" dxfId="124" priority="15" operator="equal">
      <formula>0</formula>
    </cfRule>
  </conditionalFormatting>
  <conditionalFormatting sqref="AH6:AK65">
    <cfRule type="cellIs" dxfId="123" priority="11" operator="equal">
      <formula>0</formula>
    </cfRule>
    <cfRule type="cellIs" dxfId="122" priority="12" operator="equal">
      <formula>1</formula>
    </cfRule>
    <cfRule type="cellIs" dxfId="121" priority="13" operator="equal">
      <formula>2</formula>
    </cfRule>
    <cfRule type="cellIs" dxfId="120" priority="14" operator="equal">
      <formula>3</formula>
    </cfRule>
  </conditionalFormatting>
  <conditionalFormatting sqref="AH6:AK65">
    <cfRule type="containsBlanks" dxfId="119" priority="10">
      <formula>LEN(TRIM(AH6))=0</formula>
    </cfRule>
  </conditionalFormatting>
  <conditionalFormatting sqref="AN6:AQ65">
    <cfRule type="containsBlanks" dxfId="118" priority="4">
      <formula>LEN(TRIM(AN6))=0</formula>
    </cfRule>
  </conditionalFormatting>
  <conditionalFormatting sqref="AS6:AS65">
    <cfRule type="cellIs" dxfId="117" priority="9" operator="equal">
      <formula>0</formula>
    </cfRule>
  </conditionalFormatting>
  <conditionalFormatting sqref="AN6:AQ65">
    <cfRule type="cellIs" dxfId="116" priority="5" operator="equal">
      <formula>0</formula>
    </cfRule>
    <cfRule type="cellIs" dxfId="115" priority="6" operator="equal">
      <formula>1</formula>
    </cfRule>
    <cfRule type="cellIs" dxfId="114" priority="7" operator="equal">
      <formula>2</formula>
    </cfRule>
    <cfRule type="cellIs" dxfId="113" priority="8" operator="equal">
      <formula>3</formula>
    </cfRule>
  </conditionalFormatting>
  <conditionalFormatting sqref="AW6:AW65">
    <cfRule type="cellIs" dxfId="112" priority="1" operator="equal">
      <formula>"ย้ายออก"</formula>
    </cfRule>
    <cfRule type="cellIs" dxfId="111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1E0BD82-597A-4A61-B73E-FFFCF1411BB9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9489BF85-DFA9-4929-AFFC-5CDCD5521081}">
          <x14:formula1>
            <xm:f>รายการ!$K$2:$K$37</xm:f>
          </x14:formula1>
          <xm:sqref>B1</xm:sqref>
        </x14:dataValidation>
      </x14:dataValidation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79CB0-5482-433E-95E8-4CFA7244A89D}">
  <sheetPr codeName="Sheet81">
    <tabColor rgb="FFCC0066"/>
  </sheetPr>
  <dimension ref="A1:AW65"/>
  <sheetViews>
    <sheetView zoomScaleNormal="100" workbookViewId="0">
      <pane xSplit="5" ySplit="5" topLeftCell="AE6" activePane="bottomRight" state="frozen"/>
      <selection pane="topRight" activeCell="D1" sqref="D1"/>
      <selection pane="bottomLeft" activeCell="A6" sqref="A6"/>
      <selection pane="bottomRight" activeCell="B10" sqref="B10"/>
    </sheetView>
  </sheetViews>
  <sheetFormatPr defaultColWidth="5.625" defaultRowHeight="18.75" x14ac:dyDescent="0.2"/>
  <cols>
    <col min="1" max="1" width="8.625" style="57" customWidth="1"/>
    <col min="2" max="2" width="23.75" style="57" customWidth="1"/>
    <col min="3" max="3" width="9.75" style="57" customWidth="1"/>
    <col min="4" max="4" width="5.625" style="57"/>
    <col min="5" max="5" width="25.25" style="57" customWidth="1"/>
    <col min="6" max="48" width="4.625" style="57" customWidth="1"/>
    <col min="49" max="49" width="5" style="57" customWidth="1"/>
    <col min="50" max="16384" width="5.625" style="57"/>
  </cols>
  <sheetData>
    <row r="1" spans="1:49" ht="26.25" customHeight="1" x14ac:dyDescent="0.2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731" t="s">
        <v>28</v>
      </c>
      <c r="E1" s="757" t="s">
        <v>49</v>
      </c>
      <c r="F1" s="760" t="s">
        <v>133</v>
      </c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2"/>
      <c r="R1" s="772" t="s">
        <v>127</v>
      </c>
      <c r="S1" s="769" t="s">
        <v>100</v>
      </c>
      <c r="T1" s="787" t="s">
        <v>135</v>
      </c>
      <c r="U1" s="788"/>
      <c r="V1" s="788"/>
      <c r="W1" s="788"/>
      <c r="X1" s="788"/>
      <c r="Y1" s="788"/>
      <c r="Z1" s="788"/>
      <c r="AA1" s="788"/>
      <c r="AB1" s="788"/>
      <c r="AC1" s="788"/>
      <c r="AD1" s="788"/>
      <c r="AE1" s="789"/>
      <c r="AF1" s="772" t="s">
        <v>127</v>
      </c>
      <c r="AG1" s="769" t="s">
        <v>100</v>
      </c>
      <c r="AH1" s="794" t="s">
        <v>136</v>
      </c>
      <c r="AI1" s="795"/>
      <c r="AJ1" s="795"/>
      <c r="AK1" s="795"/>
      <c r="AL1" s="795"/>
      <c r="AM1" s="795"/>
      <c r="AN1" s="795"/>
      <c r="AO1" s="795"/>
      <c r="AP1" s="795"/>
      <c r="AQ1" s="795"/>
      <c r="AR1" s="795"/>
      <c r="AS1" s="796"/>
      <c r="AT1" s="772" t="s">
        <v>127</v>
      </c>
      <c r="AU1" s="769" t="s">
        <v>100</v>
      </c>
      <c r="AV1" s="792" t="s">
        <v>138</v>
      </c>
      <c r="AW1" s="790" t="s">
        <v>137</v>
      </c>
    </row>
    <row r="2" spans="1:49" ht="21.75" customHeight="1" x14ac:dyDescent="0.3">
      <c r="A2" s="176" t="s">
        <v>271</v>
      </c>
      <c r="B2" s="702" t="str">
        <f>IF(ตั้งค่าวิชาเรียน!$E19="","",ตั้งค่าวิชาเรียน!$E19 &amp; " : " &amp; ตั้งค่าวิชาเรียน!$F19)</f>
        <v/>
      </c>
      <c r="C2" s="703"/>
      <c r="D2" s="732"/>
      <c r="E2" s="758"/>
      <c r="F2" s="763" t="s">
        <v>125</v>
      </c>
      <c r="G2" s="764"/>
      <c r="H2" s="764"/>
      <c r="I2" s="765"/>
      <c r="J2" s="744" t="s">
        <v>131</v>
      </c>
      <c r="K2" s="728" t="s">
        <v>100</v>
      </c>
      <c r="L2" s="778" t="s">
        <v>126</v>
      </c>
      <c r="M2" s="779"/>
      <c r="N2" s="779"/>
      <c r="O2" s="780"/>
      <c r="P2" s="744" t="s">
        <v>131</v>
      </c>
      <c r="Q2" s="728" t="s">
        <v>100</v>
      </c>
      <c r="R2" s="773"/>
      <c r="S2" s="770"/>
      <c r="T2" s="763" t="s">
        <v>125</v>
      </c>
      <c r="U2" s="764"/>
      <c r="V2" s="764"/>
      <c r="W2" s="765"/>
      <c r="X2" s="744" t="s">
        <v>131</v>
      </c>
      <c r="Y2" s="728" t="s">
        <v>100</v>
      </c>
      <c r="Z2" s="778" t="s">
        <v>126</v>
      </c>
      <c r="AA2" s="779"/>
      <c r="AB2" s="779"/>
      <c r="AC2" s="780"/>
      <c r="AD2" s="744" t="s">
        <v>131</v>
      </c>
      <c r="AE2" s="728" t="s">
        <v>100</v>
      </c>
      <c r="AF2" s="773"/>
      <c r="AG2" s="770"/>
      <c r="AH2" s="763" t="s">
        <v>125</v>
      </c>
      <c r="AI2" s="764"/>
      <c r="AJ2" s="764"/>
      <c r="AK2" s="765"/>
      <c r="AL2" s="744" t="s">
        <v>131</v>
      </c>
      <c r="AM2" s="728" t="s">
        <v>100</v>
      </c>
      <c r="AN2" s="778" t="s">
        <v>126</v>
      </c>
      <c r="AO2" s="779"/>
      <c r="AP2" s="779"/>
      <c r="AQ2" s="780"/>
      <c r="AR2" s="744" t="s">
        <v>131</v>
      </c>
      <c r="AS2" s="728" t="s">
        <v>100</v>
      </c>
      <c r="AT2" s="773"/>
      <c r="AU2" s="770"/>
      <c r="AV2" s="793"/>
      <c r="AW2" s="791"/>
    </row>
    <row r="3" spans="1:49" ht="27" customHeight="1" x14ac:dyDescent="0.2">
      <c r="A3" s="131"/>
      <c r="B3" s="131"/>
      <c r="C3" s="131"/>
      <c r="D3" s="732"/>
      <c r="E3" s="758"/>
      <c r="F3" s="766"/>
      <c r="G3" s="767"/>
      <c r="H3" s="767"/>
      <c r="I3" s="768"/>
      <c r="J3" s="744"/>
      <c r="K3" s="728"/>
      <c r="L3" s="781"/>
      <c r="M3" s="782"/>
      <c r="N3" s="782"/>
      <c r="O3" s="783"/>
      <c r="P3" s="744"/>
      <c r="Q3" s="728"/>
      <c r="R3" s="773"/>
      <c r="S3" s="770"/>
      <c r="T3" s="766"/>
      <c r="U3" s="767"/>
      <c r="V3" s="767"/>
      <c r="W3" s="768"/>
      <c r="X3" s="744"/>
      <c r="Y3" s="728"/>
      <c r="Z3" s="781"/>
      <c r="AA3" s="782"/>
      <c r="AB3" s="782"/>
      <c r="AC3" s="783"/>
      <c r="AD3" s="744"/>
      <c r="AE3" s="728"/>
      <c r="AF3" s="773"/>
      <c r="AG3" s="770"/>
      <c r="AH3" s="766"/>
      <c r="AI3" s="767"/>
      <c r="AJ3" s="767"/>
      <c r="AK3" s="768"/>
      <c r="AL3" s="744"/>
      <c r="AM3" s="728"/>
      <c r="AN3" s="781"/>
      <c r="AO3" s="782"/>
      <c r="AP3" s="782"/>
      <c r="AQ3" s="783"/>
      <c r="AR3" s="744"/>
      <c r="AS3" s="728"/>
      <c r="AT3" s="773"/>
      <c r="AU3" s="770"/>
      <c r="AV3" s="793"/>
      <c r="AW3" s="791"/>
    </row>
    <row r="4" spans="1:49" ht="21.75" customHeight="1" x14ac:dyDescent="0.3">
      <c r="A4" s="693"/>
      <c r="B4" s="693"/>
      <c r="C4" s="694"/>
      <c r="D4" s="732"/>
      <c r="E4" s="758"/>
      <c r="F4" s="775" t="s">
        <v>134</v>
      </c>
      <c r="G4" s="776"/>
      <c r="H4" s="776"/>
      <c r="I4" s="777"/>
      <c r="J4" s="744"/>
      <c r="K4" s="728"/>
      <c r="L4" s="784" t="s">
        <v>134</v>
      </c>
      <c r="M4" s="785"/>
      <c r="N4" s="785"/>
      <c r="O4" s="786"/>
      <c r="P4" s="744"/>
      <c r="Q4" s="728"/>
      <c r="R4" s="773"/>
      <c r="S4" s="770"/>
      <c r="T4" s="775" t="s">
        <v>134</v>
      </c>
      <c r="U4" s="776"/>
      <c r="V4" s="776"/>
      <c r="W4" s="777"/>
      <c r="X4" s="744"/>
      <c r="Y4" s="728"/>
      <c r="Z4" s="784" t="s">
        <v>134</v>
      </c>
      <c r="AA4" s="785"/>
      <c r="AB4" s="785"/>
      <c r="AC4" s="786"/>
      <c r="AD4" s="744"/>
      <c r="AE4" s="728"/>
      <c r="AF4" s="773"/>
      <c r="AG4" s="770"/>
      <c r="AH4" s="775" t="s">
        <v>134</v>
      </c>
      <c r="AI4" s="776"/>
      <c r="AJ4" s="776"/>
      <c r="AK4" s="777"/>
      <c r="AL4" s="744"/>
      <c r="AM4" s="728"/>
      <c r="AN4" s="784" t="s">
        <v>134</v>
      </c>
      <c r="AO4" s="785"/>
      <c r="AP4" s="785"/>
      <c r="AQ4" s="786"/>
      <c r="AR4" s="744"/>
      <c r="AS4" s="728"/>
      <c r="AT4" s="773"/>
      <c r="AU4" s="770"/>
      <c r="AV4" s="793"/>
      <c r="AW4" s="791"/>
    </row>
    <row r="5" spans="1:49" ht="21.75" customHeight="1" x14ac:dyDescent="0.2">
      <c r="A5" s="474"/>
      <c r="B5" s="474"/>
      <c r="C5" s="474"/>
      <c r="D5" s="733"/>
      <c r="E5" s="759"/>
      <c r="F5" s="71">
        <v>1</v>
      </c>
      <c r="G5" s="175">
        <f>F5+1</f>
        <v>2</v>
      </c>
      <c r="H5" s="175">
        <f t="shared" ref="H5:I5" si="0">G5+1</f>
        <v>3</v>
      </c>
      <c r="I5" s="175">
        <f t="shared" si="0"/>
        <v>4</v>
      </c>
      <c r="J5" s="744"/>
      <c r="K5" s="728"/>
      <c r="L5" s="174">
        <v>1</v>
      </c>
      <c r="M5" s="174">
        <f>L5+1</f>
        <v>2</v>
      </c>
      <c r="N5" s="174">
        <f t="shared" ref="N5:O5" si="1">M5+1</f>
        <v>3</v>
      </c>
      <c r="O5" s="174">
        <f t="shared" si="1"/>
        <v>4</v>
      </c>
      <c r="P5" s="744"/>
      <c r="Q5" s="728"/>
      <c r="R5" s="774"/>
      <c r="S5" s="771"/>
      <c r="T5" s="71">
        <v>1</v>
      </c>
      <c r="U5" s="175">
        <f>T5+1</f>
        <v>2</v>
      </c>
      <c r="V5" s="175">
        <f t="shared" ref="V5:W5" si="2">U5+1</f>
        <v>3</v>
      </c>
      <c r="W5" s="175">
        <f t="shared" si="2"/>
        <v>4</v>
      </c>
      <c r="X5" s="744"/>
      <c r="Y5" s="728"/>
      <c r="Z5" s="174">
        <v>1</v>
      </c>
      <c r="AA5" s="174">
        <f>Z5+1</f>
        <v>2</v>
      </c>
      <c r="AB5" s="174">
        <f t="shared" ref="AB5:AC5" si="3">AA5+1</f>
        <v>3</v>
      </c>
      <c r="AC5" s="174">
        <f t="shared" si="3"/>
        <v>4</v>
      </c>
      <c r="AD5" s="744"/>
      <c r="AE5" s="728"/>
      <c r="AF5" s="774"/>
      <c r="AG5" s="771"/>
      <c r="AH5" s="71">
        <v>1</v>
      </c>
      <c r="AI5" s="175">
        <f>AH5+1</f>
        <v>2</v>
      </c>
      <c r="AJ5" s="175">
        <f t="shared" ref="AJ5:AK5" si="4">AI5+1</f>
        <v>3</v>
      </c>
      <c r="AK5" s="175">
        <f t="shared" si="4"/>
        <v>4</v>
      </c>
      <c r="AL5" s="744"/>
      <c r="AM5" s="728"/>
      <c r="AN5" s="174">
        <v>1</v>
      </c>
      <c r="AO5" s="174">
        <f>AN5+1</f>
        <v>2</v>
      </c>
      <c r="AP5" s="174">
        <f t="shared" ref="AP5:AQ5" si="5">AO5+1</f>
        <v>3</v>
      </c>
      <c r="AQ5" s="174">
        <f t="shared" si="5"/>
        <v>4</v>
      </c>
      <c r="AR5" s="744"/>
      <c r="AS5" s="728"/>
      <c r="AT5" s="774"/>
      <c r="AU5" s="771"/>
      <c r="AV5" s="793"/>
      <c r="AW5" s="791"/>
    </row>
    <row r="6" spans="1:49" ht="21.75" customHeight="1" x14ac:dyDescent="0.3">
      <c r="A6" s="111"/>
      <c r="B6" s="111"/>
      <c r="C6" s="111"/>
      <c r="D6" s="62">
        <f>ข้อมูลนักเรียน!D3</f>
        <v>1</v>
      </c>
      <c r="E6" s="7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72"/>
      <c r="G6" s="9"/>
      <c r="H6" s="9"/>
      <c r="I6" s="9"/>
      <c r="J6" s="66" t="str">
        <f>IF($E6="","",IFERROR(AVERAGE(F6:I6),""))</f>
        <v/>
      </c>
      <c r="K6" s="59" t="str">
        <f>IF($E6="","",IF(J6="","",IF(J6&gt;=ตั้งค่าการประเมิน!$C$4,3,IF(J6&gt;=ตั้งค่าการประเมิน!$C$5,2,IF(J6&gt;=ตั้งค่าการประเมิน!$C$6,1,0)))))</f>
        <v/>
      </c>
      <c r="L6" s="9"/>
      <c r="M6" s="9"/>
      <c r="N6" s="9"/>
      <c r="O6" s="9"/>
      <c r="P6" s="66" t="str">
        <f>IF($E6="","",IFERROR(AVERAGE(L6:O6),""))</f>
        <v/>
      </c>
      <c r="Q6" s="59" t="str">
        <f>IF($E6="","",IF(P6="","",IF(P6&gt;=ตั้งค่าการประเมิน!$C$4,3,IF(P6&gt;=ตั้งค่าการประเมิน!$C$5,2,IF(P6&gt;=ตั้งค่าการประเมิน!$C$6,1,0)))))</f>
        <v/>
      </c>
      <c r="R6" s="66" t="str">
        <f>IF($E6="","",IFERROR(AVERAGE(J6,P6),""))</f>
        <v/>
      </c>
      <c r="S6" s="73" t="str">
        <f>IF($E6="","",IF(R6="","",IF(R6&gt;=ตั้งค่าการประเมิน!$C$4,3,IF(R6&gt;=ตั้งค่าการประเมิน!$C$5,2,IF(R6&gt;=ตั้งค่าการประเมิน!$C$6,1,0)))))</f>
        <v/>
      </c>
      <c r="T6" s="72"/>
      <c r="U6" s="9"/>
      <c r="V6" s="9"/>
      <c r="W6" s="9"/>
      <c r="X6" s="66" t="str">
        <f>IF($E6="","",IFERROR(AVERAGE(T6:W6),""))</f>
        <v/>
      </c>
      <c r="Y6" s="59" t="str">
        <f>IF($E6="","",IF(X6="","",IF(X6&gt;=ตั้งค่าการประเมิน!$C$4,3,IF(X6&gt;=ตั้งค่าการประเมิน!$C$5,2,IF(X6&gt;=ตั้งค่าการประเมิน!$C$6,1,0)))))</f>
        <v/>
      </c>
      <c r="Z6" s="9"/>
      <c r="AA6" s="9"/>
      <c r="AB6" s="9"/>
      <c r="AC6" s="9"/>
      <c r="AD6" s="66" t="str">
        <f>IF($E6="","",IFERROR(AVERAGE(Z6:AC6),""))</f>
        <v/>
      </c>
      <c r="AE6" s="59" t="str">
        <f>IF($E6="","",IF(AD6="","",IF(AD6&gt;=ตั้งค่าการประเมิน!$C$4,3,IF(AD6&gt;=ตั้งค่าการประเมิน!$C$5,2,IF(AD6&gt;=ตั้งค่าการประเมิน!$C$6,1,0)))))</f>
        <v/>
      </c>
      <c r="AF6" s="66" t="str">
        <f>IF($E6="","",IFERROR(AVERAGE(X6,AD6),""))</f>
        <v/>
      </c>
      <c r="AG6" s="73" t="str">
        <f>IF($E6="","",IF(AF6="","",IF(AF6&gt;=ตั้งค่าการประเมิน!$C$4,3,IF(AF6&gt;=ตั้งค่าการประเมิน!$C$5,2,IF(AF6&gt;=ตั้งค่าการประเมิน!$C$6,1,0)))))</f>
        <v/>
      </c>
      <c r="AH6" s="72"/>
      <c r="AI6" s="9"/>
      <c r="AJ6" s="9"/>
      <c r="AK6" s="9"/>
      <c r="AL6" s="66" t="str">
        <f>IF($E6="","",IFERROR(AVERAGE(AH6:AK6),""))</f>
        <v/>
      </c>
      <c r="AM6" s="59" t="str">
        <f>IF($E6="","",IF(AL6="","",IF(AL6&gt;=ตั้งค่าการประเมิน!$C$4,3,IF(AL6&gt;=ตั้งค่าการประเมิน!$C$5,2,IF(AL6&gt;=ตั้งค่าการประเมิน!$C$6,1,0)))))</f>
        <v/>
      </c>
      <c r="AN6" s="9"/>
      <c r="AO6" s="9"/>
      <c r="AP6" s="9"/>
      <c r="AQ6" s="9"/>
      <c r="AR6" s="66" t="str">
        <f>IF($E6="","",IFERROR(AVERAGE(AN6:AQ6),""))</f>
        <v/>
      </c>
      <c r="AS6" s="59" t="str">
        <f>IF($E6="","",IF(AR6="","",IF(AR6&gt;=ตั้งค่าการประเมิน!$C$4,3,IF(AR6&gt;=ตั้งค่าการประเมิน!$C$5,2,IF(AR6&gt;=ตั้งค่าการประเมิน!$C$6,1,0)))))</f>
        <v/>
      </c>
      <c r="AT6" s="66" t="str">
        <f>IF($E6="","",IFERROR(AVERAGE(AL6,AR6),""))</f>
        <v/>
      </c>
      <c r="AU6" s="73" t="str">
        <f>IF($E6="","",IF(AT6="","",IF(AT6&gt;=ตั้งค่าการประเมิน!$C$4,3,IF(AT6&gt;=ตั้งค่าการประเมิน!$C$5,2,IF(AT6&gt;=ตั้งค่าการประเมิน!$C$6,1,0)))))</f>
        <v/>
      </c>
      <c r="AV6" s="79" t="str">
        <f>IF($E6="","",IFERROR(AVERAGE(R6,AF6,AT6),""))</f>
        <v/>
      </c>
      <c r="AW6" s="73" t="str">
        <f>IF($E6="","",IF(AV6="","",IF(ข้อมูลนักเรียน!K3="ย้ายออก","ย้ายออก",IF(AV6&gt;=ตั้งค่าการประเมิน!$C$4,3,IF(AV6&gt;=ตั้งค่าการประเมิน!$C$5,2,IF(AV6&gt;=ตั้งค่าการประเมิน!$C$6,1,0))))))</f>
        <v/>
      </c>
    </row>
    <row r="7" spans="1:49" ht="21.75" customHeight="1" x14ac:dyDescent="0.3">
      <c r="A7" s="111"/>
      <c r="B7" s="111"/>
      <c r="C7" s="40"/>
      <c r="D7" s="62">
        <f>ข้อมูลนักเรียน!D4</f>
        <v>2</v>
      </c>
      <c r="E7" s="7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72"/>
      <c r="G7" s="9"/>
      <c r="H7" s="9"/>
      <c r="I7" s="9"/>
      <c r="J7" s="66" t="str">
        <f t="shared" ref="J7:J65" si="6">IF($E7="","",IFERROR(AVERAGE(F7:I7),""))</f>
        <v/>
      </c>
      <c r="K7" s="59" t="str">
        <f>IF($E7="","",IF(J7="","",IF(J7&gt;=ตั้งค่าการประเมิน!$C$4,3,IF(J7&gt;=ตั้งค่าการประเมิน!$C$5,2,IF(J7&gt;=ตั้งค่าการประเมิน!$C$6,1,0)))))</f>
        <v/>
      </c>
      <c r="L7" s="9"/>
      <c r="M7" s="9"/>
      <c r="N7" s="9"/>
      <c r="O7" s="9"/>
      <c r="P7" s="66" t="str">
        <f t="shared" ref="P7:P65" si="7">IF($E7="","",IFERROR(AVERAGE(L7:O7),""))</f>
        <v/>
      </c>
      <c r="Q7" s="59" t="str">
        <f>IF($E7="","",IF(P7="","",IF(P7&gt;=ตั้งค่าการประเมิน!$C$4,3,IF(P7&gt;=ตั้งค่าการประเมิน!$C$5,2,IF(P7&gt;=ตั้งค่าการประเมิน!$C$6,1,0)))))</f>
        <v/>
      </c>
      <c r="R7" s="66" t="str">
        <f t="shared" ref="R7:R65" si="8">IF($E7="","",IFERROR(AVERAGE(J7,P7),""))</f>
        <v/>
      </c>
      <c r="S7" s="73" t="str">
        <f>IF($E7="","",IF(R7="","",IF(R7&gt;=ตั้งค่าการประเมิน!$C$4,3,IF(R7&gt;=ตั้งค่าการประเมิน!$C$5,2,IF(R7&gt;=ตั้งค่าการประเมิน!$C$6,1,0)))))</f>
        <v/>
      </c>
      <c r="T7" s="72"/>
      <c r="U7" s="9"/>
      <c r="V7" s="9"/>
      <c r="W7" s="9"/>
      <c r="X7" s="66" t="str">
        <f t="shared" ref="X7:X65" si="9">IF($E7="","",IFERROR(AVERAGE(T7:W7),""))</f>
        <v/>
      </c>
      <c r="Y7" s="59" t="str">
        <f>IF($E7="","",IF(X7="","",IF(X7&gt;=ตั้งค่าการประเมิน!$C$4,3,IF(X7&gt;=ตั้งค่าการประเมิน!$C$5,2,IF(X7&gt;=ตั้งค่าการประเมิน!$C$6,1,0)))))</f>
        <v/>
      </c>
      <c r="Z7" s="9"/>
      <c r="AA7" s="9"/>
      <c r="AB7" s="9"/>
      <c r="AC7" s="9"/>
      <c r="AD7" s="66" t="str">
        <f t="shared" ref="AD7:AD65" si="10">IF($E7="","",IFERROR(AVERAGE(Z7:AC7),""))</f>
        <v/>
      </c>
      <c r="AE7" s="59" t="str">
        <f>IF($E7="","",IF(AD7="","",IF(AD7&gt;=ตั้งค่าการประเมิน!$C$4,3,IF(AD7&gt;=ตั้งค่าการประเมิน!$C$5,2,IF(AD7&gt;=ตั้งค่าการประเมิน!$C$6,1,0)))))</f>
        <v/>
      </c>
      <c r="AF7" s="66" t="str">
        <f>IF($E7="","",IFERROR(AVERAGE(X7,AD7),""))</f>
        <v/>
      </c>
      <c r="AG7" s="73" t="str">
        <f>IF($E7="","",IF(AF7="","",IF(AF7&gt;=ตั้งค่าการประเมิน!$C$4,3,IF(AF7&gt;=ตั้งค่าการประเมิน!$C$5,2,IF(AF7&gt;=ตั้งค่าการประเมิน!$C$6,1,0)))))</f>
        <v/>
      </c>
      <c r="AH7" s="72"/>
      <c r="AI7" s="9"/>
      <c r="AJ7" s="9"/>
      <c r="AK7" s="9"/>
      <c r="AL7" s="66" t="str">
        <f t="shared" ref="AL7:AL65" si="11">IF($E7="","",IFERROR(AVERAGE(AH7:AK7),""))</f>
        <v/>
      </c>
      <c r="AM7" s="59" t="str">
        <f>IF($E7="","",IF(AL7="","",IF(AL7&gt;=ตั้งค่าการประเมิน!$C$4,3,IF(AL7&gt;=ตั้งค่าการประเมิน!$C$5,2,IF(AL7&gt;=ตั้งค่าการประเมิน!$C$6,1,0)))))</f>
        <v/>
      </c>
      <c r="AN7" s="9"/>
      <c r="AO7" s="9"/>
      <c r="AP7" s="9"/>
      <c r="AQ7" s="9"/>
      <c r="AR7" s="66" t="str">
        <f t="shared" ref="AR7:AR65" si="12">IF($E7="","",IFERROR(AVERAGE(AN7:AQ7),""))</f>
        <v/>
      </c>
      <c r="AS7" s="59" t="str">
        <f>IF($E7="","",IF(AR7="","",IF(AR7&gt;=ตั้งค่าการประเมิน!$C$4,3,IF(AR7&gt;=ตั้งค่าการประเมิน!$C$5,2,IF(AR7&gt;=ตั้งค่าการประเมิน!$C$6,1,0)))))</f>
        <v/>
      </c>
      <c r="AT7" s="66" t="str">
        <f>IF($E7="","",IFERROR(AVERAGE(AL7,AR7),""))</f>
        <v/>
      </c>
      <c r="AU7" s="73" t="str">
        <f>IF($E7="","",IF(AT7="","",IF(AT7&gt;=ตั้งค่าการประเมิน!$C$4,3,IF(AT7&gt;=ตั้งค่าการประเมิน!$C$5,2,IF(AT7&gt;=ตั้งค่าการประเมิน!$C$6,1,0)))))</f>
        <v/>
      </c>
      <c r="AV7" s="79" t="str">
        <f t="shared" ref="AV7:AV65" si="13">IF($E7="","",IFERROR(AVERAGE(R7,AF7,AT7),""))</f>
        <v/>
      </c>
      <c r="AW7" s="73" t="str">
        <f>IF($E7="","",IF(AV7="","",IF(ข้อมูลนักเรียน!K4="ย้ายออก","ย้ายออก",IF(AV7&gt;=ตั้งค่าการประเมิน!$C$4,3,IF(AV7&gt;=ตั้งค่าการประเมิน!$C$5,2,IF(AV7&gt;=ตั้งค่าการประเมิน!$C$6,1,0))))))</f>
        <v/>
      </c>
    </row>
    <row r="8" spans="1:49" ht="21.75" customHeight="1" x14ac:dyDescent="0.3">
      <c r="A8" s="111"/>
      <c r="B8" s="111"/>
      <c r="C8" s="111"/>
      <c r="D8" s="62">
        <f>ข้อมูลนักเรียน!D5</f>
        <v>3</v>
      </c>
      <c r="E8" s="7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72"/>
      <c r="G8" s="9"/>
      <c r="H8" s="9"/>
      <c r="I8" s="9"/>
      <c r="J8" s="66" t="str">
        <f t="shared" si="6"/>
        <v/>
      </c>
      <c r="K8" s="59" t="str">
        <f>IF($E8="","",IF(J8="","",IF(J8&gt;=ตั้งค่าการประเมิน!$C$4,3,IF(J8&gt;=ตั้งค่าการประเมิน!$C$5,2,IF(J8&gt;=ตั้งค่าการประเมิน!$C$6,1,0)))))</f>
        <v/>
      </c>
      <c r="L8" s="9"/>
      <c r="M8" s="9"/>
      <c r="N8" s="9"/>
      <c r="O8" s="9"/>
      <c r="P8" s="66" t="str">
        <f t="shared" si="7"/>
        <v/>
      </c>
      <c r="Q8" s="59" t="str">
        <f>IF($E8="","",IF(P8="","",IF(P8&gt;=ตั้งค่าการประเมิน!$C$4,3,IF(P8&gt;=ตั้งค่าการประเมิน!$C$5,2,IF(P8&gt;=ตั้งค่าการประเมิน!$C$6,1,0)))))</f>
        <v/>
      </c>
      <c r="R8" s="66" t="str">
        <f>IF($E8="","",IFERROR(AVERAGE(J8,P8),""))</f>
        <v/>
      </c>
      <c r="S8" s="73" t="str">
        <f>IF($E8="","",IF(R8="","",IF(R8&gt;=ตั้งค่าการประเมิน!$C$4,3,IF(R8&gt;=ตั้งค่าการประเมิน!$C$5,2,IF(R8&gt;=ตั้งค่าการประเมิน!$C$6,1,0)))))</f>
        <v/>
      </c>
      <c r="T8" s="72"/>
      <c r="U8" s="9"/>
      <c r="V8" s="9"/>
      <c r="W8" s="9"/>
      <c r="X8" s="66" t="str">
        <f t="shared" si="9"/>
        <v/>
      </c>
      <c r="Y8" s="59" t="str">
        <f>IF($E8="","",IF(X8="","",IF(X8&gt;=ตั้งค่าการประเมิน!$C$4,3,IF(X8&gt;=ตั้งค่าการประเมิน!$C$5,2,IF(X8&gt;=ตั้งค่าการประเมิน!$C$6,1,0)))))</f>
        <v/>
      </c>
      <c r="Z8" s="9"/>
      <c r="AA8" s="9"/>
      <c r="AB8" s="9"/>
      <c r="AC8" s="9"/>
      <c r="AD8" s="66" t="str">
        <f t="shared" si="10"/>
        <v/>
      </c>
      <c r="AE8" s="59" t="str">
        <f>IF($E8="","",IF(AD8="","",IF(AD8&gt;=ตั้งค่าการประเมิน!$C$4,3,IF(AD8&gt;=ตั้งค่าการประเมิน!$C$5,2,IF(AD8&gt;=ตั้งค่าการประเมิน!$C$6,1,0)))))</f>
        <v/>
      </c>
      <c r="AF8" s="66" t="str">
        <f>IF($E8="","",IFERROR(AVERAGE(X8,AD8),""))</f>
        <v/>
      </c>
      <c r="AG8" s="73" t="str">
        <f>IF($E8="","",IF(AF8="","",IF(AF8&gt;=ตั้งค่าการประเมิน!$C$4,3,IF(AF8&gt;=ตั้งค่าการประเมิน!$C$5,2,IF(AF8&gt;=ตั้งค่าการประเมิน!$C$6,1,0)))))</f>
        <v/>
      </c>
      <c r="AH8" s="72"/>
      <c r="AI8" s="9"/>
      <c r="AJ8" s="9"/>
      <c r="AK8" s="9"/>
      <c r="AL8" s="66" t="str">
        <f t="shared" si="11"/>
        <v/>
      </c>
      <c r="AM8" s="59" t="str">
        <f>IF($E8="","",IF(AL8="","",IF(AL8&gt;=ตั้งค่าการประเมิน!$C$4,3,IF(AL8&gt;=ตั้งค่าการประเมิน!$C$5,2,IF(AL8&gt;=ตั้งค่าการประเมิน!$C$6,1,0)))))</f>
        <v/>
      </c>
      <c r="AN8" s="9"/>
      <c r="AO8" s="9"/>
      <c r="AP8" s="9"/>
      <c r="AQ8" s="9"/>
      <c r="AR8" s="66" t="str">
        <f t="shared" si="12"/>
        <v/>
      </c>
      <c r="AS8" s="59" t="str">
        <f>IF($E8="","",IF(AR8="","",IF(AR8&gt;=ตั้งค่าการประเมิน!$C$4,3,IF(AR8&gt;=ตั้งค่าการประเมิน!$C$5,2,IF(AR8&gt;=ตั้งค่าการประเมิน!$C$6,1,0)))))</f>
        <v/>
      </c>
      <c r="AT8" s="66" t="str">
        <f>IF($E8="","",IFERROR(AVERAGE(AL8,AR8),""))</f>
        <v/>
      </c>
      <c r="AU8" s="73" t="str">
        <f>IF($E8="","",IF(AT8="","",IF(AT8&gt;=ตั้งค่าการประเมิน!$C$4,3,IF(AT8&gt;=ตั้งค่าการประเมิน!$C$5,2,IF(AT8&gt;=ตั้งค่าการประเมิน!$C$6,1,0)))))</f>
        <v/>
      </c>
      <c r="AV8" s="79" t="str">
        <f t="shared" si="13"/>
        <v/>
      </c>
      <c r="AW8" s="73" t="str">
        <f>IF($E8="","",IF(AV8="","",IF(ข้อมูลนักเรียน!K5="ย้ายออก","ย้ายออก",IF(AV8&gt;=ตั้งค่าการประเมิน!$C$4,3,IF(AV8&gt;=ตั้งค่าการประเมิน!$C$5,2,IF(AV8&gt;=ตั้งค่าการประเมิน!$C$6,1,0))))))</f>
        <v/>
      </c>
    </row>
    <row r="9" spans="1:49" ht="21.75" customHeight="1" x14ac:dyDescent="0.3">
      <c r="A9" s="131"/>
      <c r="B9" s="131"/>
      <c r="C9" s="131"/>
      <c r="D9" s="62">
        <f>ข้อมูลนักเรียน!D6</f>
        <v>4</v>
      </c>
      <c r="E9" s="7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72"/>
      <c r="G9" s="9"/>
      <c r="H9" s="9"/>
      <c r="I9" s="9"/>
      <c r="J9" s="66" t="str">
        <f t="shared" si="6"/>
        <v/>
      </c>
      <c r="K9" s="59" t="str">
        <f>IF($E9="","",IF(J9="","",IF(J9&gt;=ตั้งค่าการประเมิน!$C$4,3,IF(J9&gt;=ตั้งค่าการประเมิน!$C$5,2,IF(J9&gt;=ตั้งค่าการประเมิน!$C$6,1,0)))))</f>
        <v/>
      </c>
      <c r="L9" s="9"/>
      <c r="M9" s="9"/>
      <c r="N9" s="9"/>
      <c r="O9" s="9"/>
      <c r="P9" s="66" t="str">
        <f t="shared" si="7"/>
        <v/>
      </c>
      <c r="Q9" s="59" t="str">
        <f>IF($E9="","",IF(P9="","",IF(P9&gt;=ตั้งค่าการประเมิน!$C$4,3,IF(P9&gt;=ตั้งค่าการประเมิน!$C$5,2,IF(P9&gt;=ตั้งค่าการประเมิน!$C$6,1,0)))))</f>
        <v/>
      </c>
      <c r="R9" s="66" t="str">
        <f t="shared" si="8"/>
        <v/>
      </c>
      <c r="S9" s="73" t="str">
        <f>IF($E9="","",IF(R9="","",IF(R9&gt;=ตั้งค่าการประเมิน!$C$4,3,IF(R9&gt;=ตั้งค่าการประเมิน!$C$5,2,IF(R9&gt;=ตั้งค่าการประเมิน!$C$6,1,0)))))</f>
        <v/>
      </c>
      <c r="T9" s="72"/>
      <c r="U9" s="9"/>
      <c r="V9" s="9"/>
      <c r="W9" s="9"/>
      <c r="X9" s="66" t="str">
        <f t="shared" si="9"/>
        <v/>
      </c>
      <c r="Y9" s="59" t="str">
        <f>IF($E9="","",IF(X9="","",IF(X9&gt;=ตั้งค่าการประเมิน!$C$4,3,IF(X9&gt;=ตั้งค่าการประเมิน!$C$5,2,IF(X9&gt;=ตั้งค่าการประเมิน!$C$6,1,0)))))</f>
        <v/>
      </c>
      <c r="Z9" s="9"/>
      <c r="AA9" s="9"/>
      <c r="AB9" s="9"/>
      <c r="AC9" s="9"/>
      <c r="AD9" s="66" t="str">
        <f t="shared" si="10"/>
        <v/>
      </c>
      <c r="AE9" s="59" t="str">
        <f>IF($E9="","",IF(AD9="","",IF(AD9&gt;=ตั้งค่าการประเมิน!$C$4,3,IF(AD9&gt;=ตั้งค่าการประเมิน!$C$5,2,IF(AD9&gt;=ตั้งค่าการประเมิน!$C$6,1,0)))))</f>
        <v/>
      </c>
      <c r="AF9" s="66" t="str">
        <f t="shared" ref="AF9:AF65" si="14">IF($E9="","",IFERROR(AVERAGE(X9,AD9),""))</f>
        <v/>
      </c>
      <c r="AG9" s="73" t="str">
        <f>IF($E9="","",IF(AF9="","",IF(AF9&gt;=ตั้งค่าการประเมิน!$C$4,3,IF(AF9&gt;=ตั้งค่าการประเมิน!$C$5,2,IF(AF9&gt;=ตั้งค่าการประเมิน!$C$6,1,0)))))</f>
        <v/>
      </c>
      <c r="AH9" s="72"/>
      <c r="AI9" s="9"/>
      <c r="AJ9" s="9"/>
      <c r="AK9" s="9"/>
      <c r="AL9" s="66" t="str">
        <f t="shared" si="11"/>
        <v/>
      </c>
      <c r="AM9" s="59" t="str">
        <f>IF($E9="","",IF(AL9="","",IF(AL9&gt;=ตั้งค่าการประเมิน!$C$4,3,IF(AL9&gt;=ตั้งค่าการประเมิน!$C$5,2,IF(AL9&gt;=ตั้งค่าการประเมิน!$C$6,1,0)))))</f>
        <v/>
      </c>
      <c r="AN9" s="9"/>
      <c r="AO9" s="9"/>
      <c r="AP9" s="9"/>
      <c r="AQ9" s="9"/>
      <c r="AR9" s="66" t="str">
        <f t="shared" si="12"/>
        <v/>
      </c>
      <c r="AS9" s="59" t="str">
        <f>IF($E9="","",IF(AR9="","",IF(AR9&gt;=ตั้งค่าการประเมิน!$C$4,3,IF(AR9&gt;=ตั้งค่าการประเมิน!$C$5,2,IF(AR9&gt;=ตั้งค่าการประเมิน!$C$6,1,0)))))</f>
        <v/>
      </c>
      <c r="AT9" s="66" t="str">
        <f>IF($E9="","",IFERROR(AVERAGE(AL9,AR9),""))</f>
        <v/>
      </c>
      <c r="AU9" s="73" t="str">
        <f>IF($E9="","",IF(AT9="","",IF(AT9&gt;=ตั้งค่าการประเมิน!$C$4,3,IF(AT9&gt;=ตั้งค่าการประเมิน!$C$5,2,IF(AT9&gt;=ตั้งค่าการประเมิน!$C$6,1,0)))))</f>
        <v/>
      </c>
      <c r="AV9" s="79" t="str">
        <f t="shared" si="13"/>
        <v/>
      </c>
      <c r="AW9" s="73" t="str">
        <f>IF($E9="","",IF(AV9="","",IF(ข้อมูลนักเรียน!K6="ย้ายออก","ย้ายออก",IF(AV9&gt;=ตั้งค่าการประเมิน!$C$4,3,IF(AV9&gt;=ตั้งค่าการประเมิน!$C$5,2,IF(AV9&gt;=ตั้งค่าการประเมิน!$C$6,1,0))))))</f>
        <v/>
      </c>
    </row>
    <row r="10" spans="1:49" ht="21.75" customHeight="1" x14ac:dyDescent="0.3">
      <c r="A10" s="131"/>
      <c r="B10" s="131"/>
      <c r="C10" s="131"/>
      <c r="D10" s="62">
        <f>ข้อมูลนักเรียน!D7</f>
        <v>5</v>
      </c>
      <c r="E10" s="7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72"/>
      <c r="G10" s="9"/>
      <c r="H10" s="9"/>
      <c r="I10" s="9"/>
      <c r="J10" s="66" t="str">
        <f t="shared" si="6"/>
        <v/>
      </c>
      <c r="K10" s="59" t="str">
        <f>IF($E10="","",IF(J10="","",IF(J10&gt;=ตั้งค่าการประเมิน!$C$4,3,IF(J10&gt;=ตั้งค่าการประเมิน!$C$5,2,IF(J10&gt;=ตั้งค่าการประเมิน!$C$6,1,0)))))</f>
        <v/>
      </c>
      <c r="L10" s="9"/>
      <c r="M10" s="9"/>
      <c r="N10" s="9"/>
      <c r="O10" s="9"/>
      <c r="P10" s="66" t="str">
        <f t="shared" si="7"/>
        <v/>
      </c>
      <c r="Q10" s="59" t="str">
        <f>IF($E10="","",IF(P10="","",IF(P10&gt;=ตั้งค่าการประเมิน!$C$4,3,IF(P10&gt;=ตั้งค่าการประเมิน!$C$5,2,IF(P10&gt;=ตั้งค่าการประเมิน!$C$6,1,0)))))</f>
        <v/>
      </c>
      <c r="R10" s="66" t="str">
        <f t="shared" si="8"/>
        <v/>
      </c>
      <c r="S10" s="73" t="str">
        <f>IF($E10="","",IF(R10="","",IF(R10&gt;=ตั้งค่าการประเมิน!$C$4,3,IF(R10&gt;=ตั้งค่าการประเมิน!$C$5,2,IF(R10&gt;=ตั้งค่าการประเมิน!$C$6,1,0)))))</f>
        <v/>
      </c>
      <c r="T10" s="72"/>
      <c r="U10" s="9"/>
      <c r="V10" s="9"/>
      <c r="W10" s="9"/>
      <c r="X10" s="66" t="str">
        <f t="shared" si="9"/>
        <v/>
      </c>
      <c r="Y10" s="59" t="str">
        <f>IF($E10="","",IF(X10="","",IF(X10&gt;=ตั้งค่าการประเมิน!$C$4,3,IF(X10&gt;=ตั้งค่าการประเมิน!$C$5,2,IF(X10&gt;=ตั้งค่าการประเมิน!$C$6,1,0)))))</f>
        <v/>
      </c>
      <c r="Z10" s="9"/>
      <c r="AA10" s="9"/>
      <c r="AB10" s="9"/>
      <c r="AC10" s="9"/>
      <c r="AD10" s="66" t="str">
        <f t="shared" si="10"/>
        <v/>
      </c>
      <c r="AE10" s="59" t="str">
        <f>IF($E10="","",IF(AD10="","",IF(AD10&gt;=ตั้งค่าการประเมิน!$C$4,3,IF(AD10&gt;=ตั้งค่าการประเมิน!$C$5,2,IF(AD10&gt;=ตั้งค่าการประเมิน!$C$6,1,0)))))</f>
        <v/>
      </c>
      <c r="AF10" s="66" t="str">
        <f t="shared" si="14"/>
        <v/>
      </c>
      <c r="AG10" s="73" t="str">
        <f>IF($E10="","",IF(AF10="","",IF(AF10&gt;=ตั้งค่าการประเมิน!$C$4,3,IF(AF10&gt;=ตั้งค่าการประเมิน!$C$5,2,IF(AF10&gt;=ตั้งค่าการประเมิน!$C$6,1,0)))))</f>
        <v/>
      </c>
      <c r="AH10" s="72"/>
      <c r="AI10" s="9"/>
      <c r="AJ10" s="9"/>
      <c r="AK10" s="9"/>
      <c r="AL10" s="66" t="str">
        <f t="shared" si="11"/>
        <v/>
      </c>
      <c r="AM10" s="59" t="str">
        <f>IF($E10="","",IF(AL10="","",IF(AL10&gt;=ตั้งค่าการประเมิน!$C$4,3,IF(AL10&gt;=ตั้งค่าการประเมิน!$C$5,2,IF(AL10&gt;=ตั้งค่าการประเมิน!$C$6,1,0)))))</f>
        <v/>
      </c>
      <c r="AN10" s="9"/>
      <c r="AO10" s="9"/>
      <c r="AP10" s="9"/>
      <c r="AQ10" s="9"/>
      <c r="AR10" s="66" t="str">
        <f t="shared" si="12"/>
        <v/>
      </c>
      <c r="AS10" s="59" t="str">
        <f>IF($E10="","",IF(AR10="","",IF(AR10&gt;=ตั้งค่าการประเมิน!$C$4,3,IF(AR10&gt;=ตั้งค่าการประเมิน!$C$5,2,IF(AR10&gt;=ตั้งค่าการประเมิน!$C$6,1,0)))))</f>
        <v/>
      </c>
      <c r="AT10" s="66" t="str">
        <f t="shared" ref="AT10:AT65" si="15">IF($E10="","",IFERROR(AVERAGE(AL10,AR10),""))</f>
        <v/>
      </c>
      <c r="AU10" s="73" t="str">
        <f>IF($E10="","",IF(AT10="","",IF(AT10&gt;=ตั้งค่าการประเมิน!$C$4,3,IF(AT10&gt;=ตั้งค่าการประเมิน!$C$5,2,IF(AT10&gt;=ตั้งค่าการประเมิน!$C$6,1,0)))))</f>
        <v/>
      </c>
      <c r="AV10" s="79" t="str">
        <f t="shared" si="13"/>
        <v/>
      </c>
      <c r="AW10" s="73" t="str">
        <f>IF($E10="","",IF(AV10="","",IF(ข้อมูลนักเรียน!K7="ย้ายออก","ย้ายออก",IF(AV10&gt;=ตั้งค่าการประเมิน!$C$4,3,IF(AV10&gt;=ตั้งค่าการประเมิน!$C$5,2,IF(AV10&gt;=ตั้งค่าการประเมิน!$C$6,1,0))))))</f>
        <v/>
      </c>
    </row>
    <row r="11" spans="1:49" ht="21.75" customHeight="1" x14ac:dyDescent="0.3">
      <c r="A11" s="131"/>
      <c r="B11" s="131"/>
      <c r="C11" s="131"/>
      <c r="D11" s="62">
        <f>ข้อมูลนักเรียน!D8</f>
        <v>6</v>
      </c>
      <c r="E11" s="7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72"/>
      <c r="G11" s="9"/>
      <c r="H11" s="9"/>
      <c r="I11" s="9"/>
      <c r="J11" s="66" t="str">
        <f t="shared" si="6"/>
        <v/>
      </c>
      <c r="K11" s="59" t="str">
        <f>IF($E11="","",IF(J11="","",IF(J11&gt;=ตั้งค่าการประเมิน!$C$4,3,IF(J11&gt;=ตั้งค่าการประเมิน!$C$5,2,IF(J11&gt;=ตั้งค่าการประเมิน!$C$6,1,0)))))</f>
        <v/>
      </c>
      <c r="L11" s="9"/>
      <c r="M11" s="9"/>
      <c r="N11" s="9"/>
      <c r="O11" s="9"/>
      <c r="P11" s="66" t="str">
        <f t="shared" si="7"/>
        <v/>
      </c>
      <c r="Q11" s="59" t="str">
        <f>IF($E11="","",IF(P11="","",IF(P11&gt;=ตั้งค่าการประเมิน!$C$4,3,IF(P11&gt;=ตั้งค่าการประเมิน!$C$5,2,IF(P11&gt;=ตั้งค่าการประเมิน!$C$6,1,0)))))</f>
        <v/>
      </c>
      <c r="R11" s="66" t="str">
        <f t="shared" si="8"/>
        <v/>
      </c>
      <c r="S11" s="73" t="str">
        <f>IF($E11="","",IF(R11="","",IF(R11&gt;=ตั้งค่าการประเมิน!$C$4,3,IF(R11&gt;=ตั้งค่าการประเมิน!$C$5,2,IF(R11&gt;=ตั้งค่าการประเมิน!$C$6,1,0)))))</f>
        <v/>
      </c>
      <c r="T11" s="72"/>
      <c r="U11" s="9"/>
      <c r="V11" s="9"/>
      <c r="W11" s="9"/>
      <c r="X11" s="66" t="str">
        <f t="shared" si="9"/>
        <v/>
      </c>
      <c r="Y11" s="59" t="str">
        <f>IF($E11="","",IF(X11="","",IF(X11&gt;=ตั้งค่าการประเมิน!$C$4,3,IF(X11&gt;=ตั้งค่าการประเมิน!$C$5,2,IF(X11&gt;=ตั้งค่าการประเมิน!$C$6,1,0)))))</f>
        <v/>
      </c>
      <c r="Z11" s="9"/>
      <c r="AA11" s="9"/>
      <c r="AB11" s="9"/>
      <c r="AC11" s="9"/>
      <c r="AD11" s="66" t="str">
        <f t="shared" si="10"/>
        <v/>
      </c>
      <c r="AE11" s="59" t="str">
        <f>IF($E11="","",IF(AD11="","",IF(AD11&gt;=ตั้งค่าการประเมิน!$C$4,3,IF(AD11&gt;=ตั้งค่าการประเมิน!$C$5,2,IF(AD11&gt;=ตั้งค่าการประเมิน!$C$6,1,0)))))</f>
        <v/>
      </c>
      <c r="AF11" s="66" t="str">
        <f t="shared" si="14"/>
        <v/>
      </c>
      <c r="AG11" s="73" t="str">
        <f>IF($E11="","",IF(AF11="","",IF(AF11&gt;=ตั้งค่าการประเมิน!$C$4,3,IF(AF11&gt;=ตั้งค่าการประเมิน!$C$5,2,IF(AF11&gt;=ตั้งค่าการประเมิน!$C$6,1,0)))))</f>
        <v/>
      </c>
      <c r="AH11" s="72"/>
      <c r="AI11" s="9"/>
      <c r="AJ11" s="9"/>
      <c r="AK11" s="9"/>
      <c r="AL11" s="66" t="str">
        <f t="shared" si="11"/>
        <v/>
      </c>
      <c r="AM11" s="59" t="str">
        <f>IF($E11="","",IF(AL11="","",IF(AL11&gt;=ตั้งค่าการประเมิน!$C$4,3,IF(AL11&gt;=ตั้งค่าการประเมิน!$C$5,2,IF(AL11&gt;=ตั้งค่าการประเมิน!$C$6,1,0)))))</f>
        <v/>
      </c>
      <c r="AN11" s="9"/>
      <c r="AO11" s="9"/>
      <c r="AP11" s="9"/>
      <c r="AQ11" s="9"/>
      <c r="AR11" s="66" t="str">
        <f t="shared" si="12"/>
        <v/>
      </c>
      <c r="AS11" s="59" t="str">
        <f>IF($E11="","",IF(AR11="","",IF(AR11&gt;=ตั้งค่าการประเมิน!$C$4,3,IF(AR11&gt;=ตั้งค่าการประเมิน!$C$5,2,IF(AR11&gt;=ตั้งค่าการประเมิน!$C$6,1,0)))))</f>
        <v/>
      </c>
      <c r="AT11" s="66" t="str">
        <f t="shared" si="15"/>
        <v/>
      </c>
      <c r="AU11" s="73" t="str">
        <f>IF($E11="","",IF(AT11="","",IF(AT11&gt;=ตั้งค่าการประเมิน!$C$4,3,IF(AT11&gt;=ตั้งค่าการประเมิน!$C$5,2,IF(AT11&gt;=ตั้งค่าการประเมิน!$C$6,1,0)))))</f>
        <v/>
      </c>
      <c r="AV11" s="79" t="str">
        <f t="shared" si="13"/>
        <v/>
      </c>
      <c r="AW11" s="73" t="str">
        <f>IF($E11="","",IF(AV11="","",IF(ข้อมูลนักเรียน!K8="ย้ายออก","ย้ายออก",IF(AV11&gt;=ตั้งค่าการประเมิน!$C$4,3,IF(AV11&gt;=ตั้งค่าการประเมิน!$C$5,2,IF(AV11&gt;=ตั้งค่าการประเมิน!$C$6,1,0))))))</f>
        <v/>
      </c>
    </row>
    <row r="12" spans="1:49" ht="21.75" customHeight="1" x14ac:dyDescent="0.3">
      <c r="A12" s="131"/>
      <c r="B12" s="131"/>
      <c r="C12" s="131"/>
      <c r="D12" s="62">
        <f>ข้อมูลนักเรียน!D9</f>
        <v>7</v>
      </c>
      <c r="E12" s="7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72"/>
      <c r="G12" s="9"/>
      <c r="H12" s="9"/>
      <c r="I12" s="9"/>
      <c r="J12" s="66" t="str">
        <f t="shared" si="6"/>
        <v/>
      </c>
      <c r="K12" s="59" t="str">
        <f>IF($E12="","",IF(J12="","",IF(J12&gt;=ตั้งค่าการประเมิน!$C$4,3,IF(J12&gt;=ตั้งค่าการประเมิน!$C$5,2,IF(J12&gt;=ตั้งค่าการประเมิน!$C$6,1,0)))))</f>
        <v/>
      </c>
      <c r="L12" s="9"/>
      <c r="M12" s="9"/>
      <c r="N12" s="9"/>
      <c r="O12" s="9"/>
      <c r="P12" s="66" t="str">
        <f t="shared" si="7"/>
        <v/>
      </c>
      <c r="Q12" s="59" t="str">
        <f>IF($E12="","",IF(P12="","",IF(P12&gt;=ตั้งค่าการประเมิน!$C$4,3,IF(P12&gt;=ตั้งค่าการประเมิน!$C$5,2,IF(P12&gt;=ตั้งค่าการประเมิน!$C$6,1,0)))))</f>
        <v/>
      </c>
      <c r="R12" s="66" t="str">
        <f t="shared" si="8"/>
        <v/>
      </c>
      <c r="S12" s="73" t="str">
        <f>IF($E12="","",IF(R12="","",IF(R12&gt;=ตั้งค่าการประเมิน!$C$4,3,IF(R12&gt;=ตั้งค่าการประเมิน!$C$5,2,IF(R12&gt;=ตั้งค่าการประเมิน!$C$6,1,0)))))</f>
        <v/>
      </c>
      <c r="T12" s="72"/>
      <c r="U12" s="9"/>
      <c r="V12" s="9"/>
      <c r="W12" s="9"/>
      <c r="X12" s="66" t="str">
        <f t="shared" si="9"/>
        <v/>
      </c>
      <c r="Y12" s="59" t="str">
        <f>IF($E12="","",IF(X12="","",IF(X12&gt;=ตั้งค่าการประเมิน!$C$4,3,IF(X12&gt;=ตั้งค่าการประเมิน!$C$5,2,IF(X12&gt;=ตั้งค่าการประเมิน!$C$6,1,0)))))</f>
        <v/>
      </c>
      <c r="Z12" s="9"/>
      <c r="AA12" s="9"/>
      <c r="AB12" s="9"/>
      <c r="AC12" s="9"/>
      <c r="AD12" s="66" t="str">
        <f t="shared" si="10"/>
        <v/>
      </c>
      <c r="AE12" s="59" t="str">
        <f>IF($E12="","",IF(AD12="","",IF(AD12&gt;=ตั้งค่าการประเมิน!$C$4,3,IF(AD12&gt;=ตั้งค่าการประเมิน!$C$5,2,IF(AD12&gt;=ตั้งค่าการประเมิน!$C$6,1,0)))))</f>
        <v/>
      </c>
      <c r="AF12" s="66" t="str">
        <f t="shared" si="14"/>
        <v/>
      </c>
      <c r="AG12" s="73" t="str">
        <f>IF($E12="","",IF(AF12="","",IF(AF12&gt;=ตั้งค่าการประเมิน!$C$4,3,IF(AF12&gt;=ตั้งค่าการประเมิน!$C$5,2,IF(AF12&gt;=ตั้งค่าการประเมิน!$C$6,1,0)))))</f>
        <v/>
      </c>
      <c r="AH12" s="72"/>
      <c r="AI12" s="9"/>
      <c r="AJ12" s="9"/>
      <c r="AK12" s="9"/>
      <c r="AL12" s="66" t="str">
        <f t="shared" si="11"/>
        <v/>
      </c>
      <c r="AM12" s="59" t="str">
        <f>IF($E12="","",IF(AL12="","",IF(AL12&gt;=ตั้งค่าการประเมิน!$C$4,3,IF(AL12&gt;=ตั้งค่าการประเมิน!$C$5,2,IF(AL12&gt;=ตั้งค่าการประเมิน!$C$6,1,0)))))</f>
        <v/>
      </c>
      <c r="AN12" s="9"/>
      <c r="AO12" s="9"/>
      <c r="AP12" s="9"/>
      <c r="AQ12" s="9"/>
      <c r="AR12" s="66" t="str">
        <f t="shared" si="12"/>
        <v/>
      </c>
      <c r="AS12" s="59" t="str">
        <f>IF($E12="","",IF(AR12="","",IF(AR12&gt;=ตั้งค่าการประเมิน!$C$4,3,IF(AR12&gt;=ตั้งค่าการประเมิน!$C$5,2,IF(AR12&gt;=ตั้งค่าการประเมิน!$C$6,1,0)))))</f>
        <v/>
      </c>
      <c r="AT12" s="66" t="str">
        <f t="shared" si="15"/>
        <v/>
      </c>
      <c r="AU12" s="73" t="str">
        <f>IF($E12="","",IF(AT12="","",IF(AT12&gt;=ตั้งค่าการประเมิน!$C$4,3,IF(AT12&gt;=ตั้งค่าการประเมิน!$C$5,2,IF(AT12&gt;=ตั้งค่าการประเมิน!$C$6,1,0)))))</f>
        <v/>
      </c>
      <c r="AV12" s="79" t="str">
        <f t="shared" si="13"/>
        <v/>
      </c>
      <c r="AW12" s="73" t="str">
        <f>IF($E12="","",IF(AV12="","",IF(ข้อมูลนักเรียน!K9="ย้ายออก","ย้ายออก",IF(AV12&gt;=ตั้งค่าการประเมิน!$C$4,3,IF(AV12&gt;=ตั้งค่าการประเมิน!$C$5,2,IF(AV12&gt;=ตั้งค่าการประเมิน!$C$6,1,0))))))</f>
        <v/>
      </c>
    </row>
    <row r="13" spans="1:49" ht="21.75" customHeight="1" x14ac:dyDescent="0.3">
      <c r="A13" s="131"/>
      <c r="B13" s="131"/>
      <c r="C13" s="131"/>
      <c r="D13" s="62">
        <f>ข้อมูลนักเรียน!D10</f>
        <v>8</v>
      </c>
      <c r="E13" s="7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72"/>
      <c r="G13" s="9"/>
      <c r="H13" s="9"/>
      <c r="I13" s="9"/>
      <c r="J13" s="66" t="str">
        <f t="shared" si="6"/>
        <v/>
      </c>
      <c r="K13" s="59" t="str">
        <f>IF($E13="","",IF(J13="","",IF(J13&gt;=ตั้งค่าการประเมิน!$C$4,3,IF(J13&gt;=ตั้งค่าการประเมิน!$C$5,2,IF(J13&gt;=ตั้งค่าการประเมิน!$C$6,1,0)))))</f>
        <v/>
      </c>
      <c r="L13" s="9"/>
      <c r="M13" s="9"/>
      <c r="N13" s="9"/>
      <c r="O13" s="9"/>
      <c r="P13" s="66" t="str">
        <f t="shared" si="7"/>
        <v/>
      </c>
      <c r="Q13" s="59" t="str">
        <f>IF($E13="","",IF(P13="","",IF(P13&gt;=ตั้งค่าการประเมิน!$C$4,3,IF(P13&gt;=ตั้งค่าการประเมิน!$C$5,2,IF(P13&gt;=ตั้งค่าการประเมิน!$C$6,1,0)))))</f>
        <v/>
      </c>
      <c r="R13" s="66" t="str">
        <f t="shared" si="8"/>
        <v/>
      </c>
      <c r="S13" s="73" t="str">
        <f>IF($E13="","",IF(R13="","",IF(R13&gt;=ตั้งค่าการประเมิน!$C$4,3,IF(R13&gt;=ตั้งค่าการประเมิน!$C$5,2,IF(R13&gt;=ตั้งค่าการประเมิน!$C$6,1,0)))))</f>
        <v/>
      </c>
      <c r="T13" s="72"/>
      <c r="U13" s="9"/>
      <c r="V13" s="9"/>
      <c r="W13" s="9"/>
      <c r="X13" s="66" t="str">
        <f t="shared" si="9"/>
        <v/>
      </c>
      <c r="Y13" s="59" t="str">
        <f>IF($E13="","",IF(X13="","",IF(X13&gt;=ตั้งค่าการประเมิน!$C$4,3,IF(X13&gt;=ตั้งค่าการประเมิน!$C$5,2,IF(X13&gt;=ตั้งค่าการประเมิน!$C$6,1,0)))))</f>
        <v/>
      </c>
      <c r="Z13" s="9"/>
      <c r="AA13" s="9"/>
      <c r="AB13" s="9"/>
      <c r="AC13" s="9"/>
      <c r="AD13" s="66" t="str">
        <f t="shared" si="10"/>
        <v/>
      </c>
      <c r="AE13" s="59" t="str">
        <f>IF($E13="","",IF(AD13="","",IF(AD13&gt;=ตั้งค่าการประเมิน!$C$4,3,IF(AD13&gt;=ตั้งค่าการประเมิน!$C$5,2,IF(AD13&gt;=ตั้งค่าการประเมิน!$C$6,1,0)))))</f>
        <v/>
      </c>
      <c r="AF13" s="66" t="str">
        <f t="shared" si="14"/>
        <v/>
      </c>
      <c r="AG13" s="73" t="str">
        <f>IF($E13="","",IF(AF13="","",IF(AF13&gt;=ตั้งค่าการประเมิน!$C$4,3,IF(AF13&gt;=ตั้งค่าการประเมิน!$C$5,2,IF(AF13&gt;=ตั้งค่าการประเมิน!$C$6,1,0)))))</f>
        <v/>
      </c>
      <c r="AH13" s="72"/>
      <c r="AI13" s="9"/>
      <c r="AJ13" s="9"/>
      <c r="AK13" s="9"/>
      <c r="AL13" s="66" t="str">
        <f t="shared" si="11"/>
        <v/>
      </c>
      <c r="AM13" s="59" t="str">
        <f>IF($E13="","",IF(AL13="","",IF(AL13&gt;=ตั้งค่าการประเมิน!$C$4,3,IF(AL13&gt;=ตั้งค่าการประเมิน!$C$5,2,IF(AL13&gt;=ตั้งค่าการประเมิน!$C$6,1,0)))))</f>
        <v/>
      </c>
      <c r="AN13" s="9"/>
      <c r="AO13" s="9"/>
      <c r="AP13" s="9"/>
      <c r="AQ13" s="9"/>
      <c r="AR13" s="66" t="str">
        <f t="shared" si="12"/>
        <v/>
      </c>
      <c r="AS13" s="59" t="str">
        <f>IF($E13="","",IF(AR13="","",IF(AR13&gt;=ตั้งค่าการประเมิน!$C$4,3,IF(AR13&gt;=ตั้งค่าการประเมิน!$C$5,2,IF(AR13&gt;=ตั้งค่าการประเมิน!$C$6,1,0)))))</f>
        <v/>
      </c>
      <c r="AT13" s="66" t="str">
        <f t="shared" si="15"/>
        <v/>
      </c>
      <c r="AU13" s="73" t="str">
        <f>IF($E13="","",IF(AT13="","",IF(AT13&gt;=ตั้งค่าการประเมิน!$C$4,3,IF(AT13&gt;=ตั้งค่าการประเมิน!$C$5,2,IF(AT13&gt;=ตั้งค่าการประเมิน!$C$6,1,0)))))</f>
        <v/>
      </c>
      <c r="AV13" s="79" t="str">
        <f t="shared" si="13"/>
        <v/>
      </c>
      <c r="AW13" s="73" t="str">
        <f>IF($E13="","",IF(AV13="","",IF(ข้อมูลนักเรียน!K10="ย้ายออก","ย้ายออก",IF(AV13&gt;=ตั้งค่าการประเมิน!$C$4,3,IF(AV13&gt;=ตั้งค่าการประเมิน!$C$5,2,IF(AV13&gt;=ตั้งค่าการประเมิน!$C$6,1,0))))))</f>
        <v/>
      </c>
    </row>
    <row r="14" spans="1:49" ht="21.75" customHeight="1" x14ac:dyDescent="0.3">
      <c r="A14" s="131"/>
      <c r="B14" s="131"/>
      <c r="C14" s="131"/>
      <c r="D14" s="62">
        <f>ข้อมูลนักเรียน!D11</f>
        <v>9</v>
      </c>
      <c r="E14" s="7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72"/>
      <c r="G14" s="9"/>
      <c r="H14" s="9"/>
      <c r="I14" s="9"/>
      <c r="J14" s="66" t="str">
        <f t="shared" si="6"/>
        <v/>
      </c>
      <c r="K14" s="59" t="str">
        <f>IF($E14="","",IF(J14="","",IF(J14&gt;=ตั้งค่าการประเมิน!$C$4,3,IF(J14&gt;=ตั้งค่าการประเมิน!$C$5,2,IF(J14&gt;=ตั้งค่าการประเมิน!$C$6,1,0)))))</f>
        <v/>
      </c>
      <c r="L14" s="9"/>
      <c r="M14" s="9"/>
      <c r="N14" s="9"/>
      <c r="O14" s="9"/>
      <c r="P14" s="66" t="str">
        <f t="shared" si="7"/>
        <v/>
      </c>
      <c r="Q14" s="59" t="str">
        <f>IF($E14="","",IF(P14="","",IF(P14&gt;=ตั้งค่าการประเมิน!$C$4,3,IF(P14&gt;=ตั้งค่าการประเมิน!$C$5,2,IF(P14&gt;=ตั้งค่าการประเมิน!$C$6,1,0)))))</f>
        <v/>
      </c>
      <c r="R14" s="66" t="str">
        <f t="shared" si="8"/>
        <v/>
      </c>
      <c r="S14" s="73" t="str">
        <f>IF($E14="","",IF(R14="","",IF(R14&gt;=ตั้งค่าการประเมิน!$C$4,3,IF(R14&gt;=ตั้งค่าการประเมิน!$C$5,2,IF(R14&gt;=ตั้งค่าการประเมิน!$C$6,1,0)))))</f>
        <v/>
      </c>
      <c r="T14" s="72"/>
      <c r="U14" s="9"/>
      <c r="V14" s="9"/>
      <c r="W14" s="9"/>
      <c r="X14" s="66" t="str">
        <f t="shared" si="9"/>
        <v/>
      </c>
      <c r="Y14" s="59" t="str">
        <f>IF($E14="","",IF(X14="","",IF(X14&gt;=ตั้งค่าการประเมิน!$C$4,3,IF(X14&gt;=ตั้งค่าการประเมิน!$C$5,2,IF(X14&gt;=ตั้งค่าการประเมิน!$C$6,1,0)))))</f>
        <v/>
      </c>
      <c r="Z14" s="9"/>
      <c r="AA14" s="9"/>
      <c r="AB14" s="9"/>
      <c r="AC14" s="9"/>
      <c r="AD14" s="66" t="str">
        <f t="shared" si="10"/>
        <v/>
      </c>
      <c r="AE14" s="59" t="str">
        <f>IF($E14="","",IF(AD14="","",IF(AD14&gt;=ตั้งค่าการประเมิน!$C$4,3,IF(AD14&gt;=ตั้งค่าการประเมิน!$C$5,2,IF(AD14&gt;=ตั้งค่าการประเมิน!$C$6,1,0)))))</f>
        <v/>
      </c>
      <c r="AF14" s="66" t="str">
        <f t="shared" si="14"/>
        <v/>
      </c>
      <c r="AG14" s="73" t="str">
        <f>IF($E14="","",IF(AF14="","",IF(AF14&gt;=ตั้งค่าการประเมิน!$C$4,3,IF(AF14&gt;=ตั้งค่าการประเมิน!$C$5,2,IF(AF14&gt;=ตั้งค่าการประเมิน!$C$6,1,0)))))</f>
        <v/>
      </c>
      <c r="AH14" s="72"/>
      <c r="AI14" s="9"/>
      <c r="AJ14" s="9"/>
      <c r="AK14" s="9"/>
      <c r="AL14" s="66" t="str">
        <f t="shared" si="11"/>
        <v/>
      </c>
      <c r="AM14" s="59" t="str">
        <f>IF($E14="","",IF(AL14="","",IF(AL14&gt;=ตั้งค่าการประเมิน!$C$4,3,IF(AL14&gt;=ตั้งค่าการประเมิน!$C$5,2,IF(AL14&gt;=ตั้งค่าการประเมิน!$C$6,1,0)))))</f>
        <v/>
      </c>
      <c r="AN14" s="9"/>
      <c r="AO14" s="9"/>
      <c r="AP14" s="9"/>
      <c r="AQ14" s="9"/>
      <c r="AR14" s="66" t="str">
        <f t="shared" si="12"/>
        <v/>
      </c>
      <c r="AS14" s="59" t="str">
        <f>IF($E14="","",IF(AR14="","",IF(AR14&gt;=ตั้งค่าการประเมิน!$C$4,3,IF(AR14&gt;=ตั้งค่าการประเมิน!$C$5,2,IF(AR14&gt;=ตั้งค่าการประเมิน!$C$6,1,0)))))</f>
        <v/>
      </c>
      <c r="AT14" s="66" t="str">
        <f t="shared" si="15"/>
        <v/>
      </c>
      <c r="AU14" s="73" t="str">
        <f>IF($E14="","",IF(AT14="","",IF(AT14&gt;=ตั้งค่าการประเมิน!$C$4,3,IF(AT14&gt;=ตั้งค่าการประเมิน!$C$5,2,IF(AT14&gt;=ตั้งค่าการประเมิน!$C$6,1,0)))))</f>
        <v/>
      </c>
      <c r="AV14" s="79" t="str">
        <f t="shared" si="13"/>
        <v/>
      </c>
      <c r="AW14" s="73" t="str">
        <f>IF($E14="","",IF(AV14="","",IF(ข้อมูลนักเรียน!K11="ย้ายออก","ย้ายออก",IF(AV14&gt;=ตั้งค่าการประเมิน!$C$4,3,IF(AV14&gt;=ตั้งค่าการประเมิน!$C$5,2,IF(AV14&gt;=ตั้งค่าการประเมิน!$C$6,1,0))))))</f>
        <v/>
      </c>
    </row>
    <row r="15" spans="1:49" x14ac:dyDescent="0.3">
      <c r="A15" s="131"/>
      <c r="B15" s="131"/>
      <c r="C15" s="131"/>
      <c r="D15" s="62">
        <f>ข้อมูลนักเรียน!D12</f>
        <v>10</v>
      </c>
      <c r="E15" s="7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72"/>
      <c r="G15" s="9"/>
      <c r="H15" s="9"/>
      <c r="I15" s="9"/>
      <c r="J15" s="66" t="str">
        <f t="shared" si="6"/>
        <v/>
      </c>
      <c r="K15" s="59" t="str">
        <f>IF($E15="","",IF(J15="","",IF(J15&gt;=ตั้งค่าการประเมิน!$C$4,3,IF(J15&gt;=ตั้งค่าการประเมิน!$C$5,2,IF(J15&gt;=ตั้งค่าการประเมิน!$C$6,1,0)))))</f>
        <v/>
      </c>
      <c r="L15" s="9"/>
      <c r="M15" s="9"/>
      <c r="N15" s="9"/>
      <c r="O15" s="9"/>
      <c r="P15" s="66" t="str">
        <f t="shared" si="7"/>
        <v/>
      </c>
      <c r="Q15" s="59" t="str">
        <f>IF($E15="","",IF(P15="","",IF(P15&gt;=ตั้งค่าการประเมิน!$C$4,3,IF(P15&gt;=ตั้งค่าการประเมิน!$C$5,2,IF(P15&gt;=ตั้งค่าการประเมิน!$C$6,1,0)))))</f>
        <v/>
      </c>
      <c r="R15" s="66" t="str">
        <f t="shared" si="8"/>
        <v/>
      </c>
      <c r="S15" s="73" t="str">
        <f>IF($E15="","",IF(R15="","",IF(R15&gt;=ตั้งค่าการประเมิน!$C$4,3,IF(R15&gt;=ตั้งค่าการประเมิน!$C$5,2,IF(R15&gt;=ตั้งค่าการประเมิน!$C$6,1,0)))))</f>
        <v/>
      </c>
      <c r="T15" s="72"/>
      <c r="U15" s="9"/>
      <c r="V15" s="9"/>
      <c r="W15" s="9"/>
      <c r="X15" s="66" t="str">
        <f t="shared" si="9"/>
        <v/>
      </c>
      <c r="Y15" s="59" t="str">
        <f>IF($E15="","",IF(X15="","",IF(X15&gt;=ตั้งค่าการประเมิน!$C$4,3,IF(X15&gt;=ตั้งค่าการประเมิน!$C$5,2,IF(X15&gt;=ตั้งค่าการประเมิน!$C$6,1,0)))))</f>
        <v/>
      </c>
      <c r="Z15" s="9"/>
      <c r="AA15" s="9"/>
      <c r="AB15" s="9"/>
      <c r="AC15" s="9"/>
      <c r="AD15" s="66" t="str">
        <f t="shared" si="10"/>
        <v/>
      </c>
      <c r="AE15" s="59" t="str">
        <f>IF($E15="","",IF(AD15="","",IF(AD15&gt;=ตั้งค่าการประเมิน!$C$4,3,IF(AD15&gt;=ตั้งค่าการประเมิน!$C$5,2,IF(AD15&gt;=ตั้งค่าการประเมิน!$C$6,1,0)))))</f>
        <v/>
      </c>
      <c r="AF15" s="66" t="str">
        <f t="shared" si="14"/>
        <v/>
      </c>
      <c r="AG15" s="73" t="str">
        <f>IF($E15="","",IF(AF15="","",IF(AF15&gt;=ตั้งค่าการประเมิน!$C$4,3,IF(AF15&gt;=ตั้งค่าการประเมิน!$C$5,2,IF(AF15&gt;=ตั้งค่าการประเมิน!$C$6,1,0)))))</f>
        <v/>
      </c>
      <c r="AH15" s="72"/>
      <c r="AI15" s="9"/>
      <c r="AJ15" s="9"/>
      <c r="AK15" s="9"/>
      <c r="AL15" s="66" t="str">
        <f t="shared" si="11"/>
        <v/>
      </c>
      <c r="AM15" s="59" t="str">
        <f>IF($E15="","",IF(AL15="","",IF(AL15&gt;=ตั้งค่าการประเมิน!$C$4,3,IF(AL15&gt;=ตั้งค่าการประเมิน!$C$5,2,IF(AL15&gt;=ตั้งค่าการประเมิน!$C$6,1,0)))))</f>
        <v/>
      </c>
      <c r="AN15" s="9"/>
      <c r="AO15" s="9"/>
      <c r="AP15" s="9"/>
      <c r="AQ15" s="9"/>
      <c r="AR15" s="66" t="str">
        <f t="shared" si="12"/>
        <v/>
      </c>
      <c r="AS15" s="59" t="str">
        <f>IF($E15="","",IF(AR15="","",IF(AR15&gt;=ตั้งค่าการประเมิน!$C$4,3,IF(AR15&gt;=ตั้งค่าการประเมิน!$C$5,2,IF(AR15&gt;=ตั้งค่าการประเมิน!$C$6,1,0)))))</f>
        <v/>
      </c>
      <c r="AT15" s="66" t="str">
        <f t="shared" si="15"/>
        <v/>
      </c>
      <c r="AU15" s="73" t="str">
        <f>IF($E15="","",IF(AT15="","",IF(AT15&gt;=ตั้งค่าการประเมิน!$C$4,3,IF(AT15&gt;=ตั้งค่าการประเมิน!$C$5,2,IF(AT15&gt;=ตั้งค่าการประเมิน!$C$6,1,0)))))</f>
        <v/>
      </c>
      <c r="AV15" s="79" t="str">
        <f t="shared" si="13"/>
        <v/>
      </c>
      <c r="AW15" s="73" t="str">
        <f>IF($E15="","",IF(AV15="","",IF(ข้อมูลนักเรียน!K12="ย้ายออก","ย้ายออก",IF(AV15&gt;=ตั้งค่าการประเมิน!$C$4,3,IF(AV15&gt;=ตั้งค่าการประเมิน!$C$5,2,IF(AV15&gt;=ตั้งค่าการประเมิน!$C$6,1,0))))))</f>
        <v/>
      </c>
    </row>
    <row r="16" spans="1:49" x14ac:dyDescent="0.3">
      <c r="A16" s="131"/>
      <c r="B16" s="131"/>
      <c r="C16" s="131"/>
      <c r="D16" s="62">
        <f>ข้อมูลนักเรียน!D13</f>
        <v>11</v>
      </c>
      <c r="E16" s="7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72"/>
      <c r="G16" s="9"/>
      <c r="H16" s="9"/>
      <c r="I16" s="9"/>
      <c r="J16" s="66" t="str">
        <f t="shared" si="6"/>
        <v/>
      </c>
      <c r="K16" s="59" t="str">
        <f>IF($E16="","",IF(J16="","",IF(J16&gt;=ตั้งค่าการประเมิน!$C$4,3,IF(J16&gt;=ตั้งค่าการประเมิน!$C$5,2,IF(J16&gt;=ตั้งค่าการประเมิน!$C$6,1,0)))))</f>
        <v/>
      </c>
      <c r="L16" s="9"/>
      <c r="M16" s="9"/>
      <c r="N16" s="9"/>
      <c r="O16" s="9"/>
      <c r="P16" s="66" t="str">
        <f t="shared" si="7"/>
        <v/>
      </c>
      <c r="Q16" s="59" t="str">
        <f>IF($E16="","",IF(P16="","",IF(P16&gt;=ตั้งค่าการประเมิน!$C$4,3,IF(P16&gt;=ตั้งค่าการประเมิน!$C$5,2,IF(P16&gt;=ตั้งค่าการประเมิน!$C$6,1,0)))))</f>
        <v/>
      </c>
      <c r="R16" s="66" t="str">
        <f t="shared" si="8"/>
        <v/>
      </c>
      <c r="S16" s="73" t="str">
        <f>IF($E16="","",IF(R16="","",IF(R16&gt;=ตั้งค่าการประเมิน!$C$4,3,IF(R16&gt;=ตั้งค่าการประเมิน!$C$5,2,IF(R16&gt;=ตั้งค่าการประเมิน!$C$6,1,0)))))</f>
        <v/>
      </c>
      <c r="T16" s="72"/>
      <c r="U16" s="9"/>
      <c r="V16" s="9"/>
      <c r="W16" s="9"/>
      <c r="X16" s="66" t="str">
        <f t="shared" si="9"/>
        <v/>
      </c>
      <c r="Y16" s="59" t="str">
        <f>IF($E16="","",IF(X16="","",IF(X16&gt;=ตั้งค่าการประเมิน!$C$4,3,IF(X16&gt;=ตั้งค่าการประเมิน!$C$5,2,IF(X16&gt;=ตั้งค่าการประเมิน!$C$6,1,0)))))</f>
        <v/>
      </c>
      <c r="Z16" s="9"/>
      <c r="AA16" s="9"/>
      <c r="AB16" s="9"/>
      <c r="AC16" s="9"/>
      <c r="AD16" s="66" t="str">
        <f t="shared" si="10"/>
        <v/>
      </c>
      <c r="AE16" s="59" t="str">
        <f>IF($E16="","",IF(AD16="","",IF(AD16&gt;=ตั้งค่าการประเมิน!$C$4,3,IF(AD16&gt;=ตั้งค่าการประเมิน!$C$5,2,IF(AD16&gt;=ตั้งค่าการประเมิน!$C$6,1,0)))))</f>
        <v/>
      </c>
      <c r="AF16" s="66" t="str">
        <f t="shared" si="14"/>
        <v/>
      </c>
      <c r="AG16" s="73" t="str">
        <f>IF($E16="","",IF(AF16="","",IF(AF16&gt;=ตั้งค่าการประเมิน!$C$4,3,IF(AF16&gt;=ตั้งค่าการประเมิน!$C$5,2,IF(AF16&gt;=ตั้งค่าการประเมิน!$C$6,1,0)))))</f>
        <v/>
      </c>
      <c r="AH16" s="72"/>
      <c r="AI16" s="9"/>
      <c r="AJ16" s="9"/>
      <c r="AK16" s="9"/>
      <c r="AL16" s="66" t="str">
        <f t="shared" si="11"/>
        <v/>
      </c>
      <c r="AM16" s="59" t="str">
        <f>IF($E16="","",IF(AL16="","",IF(AL16&gt;=ตั้งค่าการประเมิน!$C$4,3,IF(AL16&gt;=ตั้งค่าการประเมิน!$C$5,2,IF(AL16&gt;=ตั้งค่าการประเมิน!$C$6,1,0)))))</f>
        <v/>
      </c>
      <c r="AN16" s="9"/>
      <c r="AO16" s="9"/>
      <c r="AP16" s="9"/>
      <c r="AQ16" s="9"/>
      <c r="AR16" s="66" t="str">
        <f t="shared" si="12"/>
        <v/>
      </c>
      <c r="AS16" s="59" t="str">
        <f>IF($E16="","",IF(AR16="","",IF(AR16&gt;=ตั้งค่าการประเมิน!$C$4,3,IF(AR16&gt;=ตั้งค่าการประเมิน!$C$5,2,IF(AR16&gt;=ตั้งค่าการประเมิน!$C$6,1,0)))))</f>
        <v/>
      </c>
      <c r="AT16" s="66" t="str">
        <f t="shared" si="15"/>
        <v/>
      </c>
      <c r="AU16" s="73" t="str">
        <f>IF($E16="","",IF(AT16="","",IF(AT16&gt;=ตั้งค่าการประเมิน!$C$4,3,IF(AT16&gt;=ตั้งค่าการประเมิน!$C$5,2,IF(AT16&gt;=ตั้งค่าการประเมิน!$C$6,1,0)))))</f>
        <v/>
      </c>
      <c r="AV16" s="79" t="str">
        <f t="shared" si="13"/>
        <v/>
      </c>
      <c r="AW16" s="73" t="str">
        <f>IF($E16="","",IF(AV16="","",IF(ข้อมูลนักเรียน!K13="ย้ายออก","ย้ายออก",IF(AV16&gt;=ตั้งค่าการประเมิน!$C$4,3,IF(AV16&gt;=ตั้งค่าการประเมิน!$C$5,2,IF(AV16&gt;=ตั้งค่าการประเมิน!$C$6,1,0))))))</f>
        <v/>
      </c>
    </row>
    <row r="17" spans="1:49" x14ac:dyDescent="0.3">
      <c r="A17" s="131"/>
      <c r="B17" s="131"/>
      <c r="C17" s="131"/>
      <c r="D17" s="62">
        <f>ข้อมูลนักเรียน!D14</f>
        <v>12</v>
      </c>
      <c r="E17" s="7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72"/>
      <c r="G17" s="9"/>
      <c r="H17" s="9"/>
      <c r="I17" s="9"/>
      <c r="J17" s="66" t="str">
        <f t="shared" si="6"/>
        <v/>
      </c>
      <c r="K17" s="59" t="str">
        <f>IF($E17="","",IF(J17="","",IF(J17&gt;=ตั้งค่าการประเมิน!$C$4,3,IF(J17&gt;=ตั้งค่าการประเมิน!$C$5,2,IF(J17&gt;=ตั้งค่าการประเมิน!$C$6,1,0)))))</f>
        <v/>
      </c>
      <c r="L17" s="9"/>
      <c r="M17" s="9"/>
      <c r="N17" s="9"/>
      <c r="O17" s="9"/>
      <c r="P17" s="66" t="str">
        <f t="shared" si="7"/>
        <v/>
      </c>
      <c r="Q17" s="59" t="str">
        <f>IF($E17="","",IF(P17="","",IF(P17&gt;=ตั้งค่าการประเมิน!$C$4,3,IF(P17&gt;=ตั้งค่าการประเมิน!$C$5,2,IF(P17&gt;=ตั้งค่าการประเมิน!$C$6,1,0)))))</f>
        <v/>
      </c>
      <c r="R17" s="66" t="str">
        <f t="shared" si="8"/>
        <v/>
      </c>
      <c r="S17" s="73" t="str">
        <f>IF($E17="","",IF(R17="","",IF(R17&gt;=ตั้งค่าการประเมิน!$C$4,3,IF(R17&gt;=ตั้งค่าการประเมิน!$C$5,2,IF(R17&gt;=ตั้งค่าการประเมิน!$C$6,1,0)))))</f>
        <v/>
      </c>
      <c r="T17" s="72"/>
      <c r="U17" s="9"/>
      <c r="V17" s="9"/>
      <c r="W17" s="9"/>
      <c r="X17" s="66" t="str">
        <f t="shared" si="9"/>
        <v/>
      </c>
      <c r="Y17" s="59" t="str">
        <f>IF($E17="","",IF(X17="","",IF(X17&gt;=ตั้งค่าการประเมิน!$C$4,3,IF(X17&gt;=ตั้งค่าการประเมิน!$C$5,2,IF(X17&gt;=ตั้งค่าการประเมิน!$C$6,1,0)))))</f>
        <v/>
      </c>
      <c r="Z17" s="9"/>
      <c r="AA17" s="9"/>
      <c r="AB17" s="9"/>
      <c r="AC17" s="9"/>
      <c r="AD17" s="66" t="str">
        <f t="shared" si="10"/>
        <v/>
      </c>
      <c r="AE17" s="59" t="str">
        <f>IF($E17="","",IF(AD17="","",IF(AD17&gt;=ตั้งค่าการประเมิน!$C$4,3,IF(AD17&gt;=ตั้งค่าการประเมิน!$C$5,2,IF(AD17&gt;=ตั้งค่าการประเมิน!$C$6,1,0)))))</f>
        <v/>
      </c>
      <c r="AF17" s="66" t="str">
        <f t="shared" si="14"/>
        <v/>
      </c>
      <c r="AG17" s="73" t="str">
        <f>IF($E17="","",IF(AF17="","",IF(AF17&gt;=ตั้งค่าการประเมิน!$C$4,3,IF(AF17&gt;=ตั้งค่าการประเมิน!$C$5,2,IF(AF17&gt;=ตั้งค่าการประเมิน!$C$6,1,0)))))</f>
        <v/>
      </c>
      <c r="AH17" s="72"/>
      <c r="AI17" s="9"/>
      <c r="AJ17" s="9"/>
      <c r="AK17" s="9"/>
      <c r="AL17" s="66" t="str">
        <f t="shared" si="11"/>
        <v/>
      </c>
      <c r="AM17" s="59" t="str">
        <f>IF($E17="","",IF(AL17="","",IF(AL17&gt;=ตั้งค่าการประเมิน!$C$4,3,IF(AL17&gt;=ตั้งค่าการประเมิน!$C$5,2,IF(AL17&gt;=ตั้งค่าการประเมิน!$C$6,1,0)))))</f>
        <v/>
      </c>
      <c r="AN17" s="9"/>
      <c r="AO17" s="9"/>
      <c r="AP17" s="9"/>
      <c r="AQ17" s="9"/>
      <c r="AR17" s="66" t="str">
        <f t="shared" si="12"/>
        <v/>
      </c>
      <c r="AS17" s="59" t="str">
        <f>IF($E17="","",IF(AR17="","",IF(AR17&gt;=ตั้งค่าการประเมิน!$C$4,3,IF(AR17&gt;=ตั้งค่าการประเมิน!$C$5,2,IF(AR17&gt;=ตั้งค่าการประเมิน!$C$6,1,0)))))</f>
        <v/>
      </c>
      <c r="AT17" s="66" t="str">
        <f t="shared" si="15"/>
        <v/>
      </c>
      <c r="AU17" s="73" t="str">
        <f>IF($E17="","",IF(AT17="","",IF(AT17&gt;=ตั้งค่าการประเมิน!$C$4,3,IF(AT17&gt;=ตั้งค่าการประเมิน!$C$5,2,IF(AT17&gt;=ตั้งค่าการประเมิน!$C$6,1,0)))))</f>
        <v/>
      </c>
      <c r="AV17" s="79" t="str">
        <f t="shared" si="13"/>
        <v/>
      </c>
      <c r="AW17" s="73" t="str">
        <f>IF($E17="","",IF(AV17="","",IF(ข้อมูลนักเรียน!K14="ย้ายออก","ย้ายออก",IF(AV17&gt;=ตั้งค่าการประเมิน!$C$4,3,IF(AV17&gt;=ตั้งค่าการประเมิน!$C$5,2,IF(AV17&gt;=ตั้งค่าการประเมิน!$C$6,1,0))))))</f>
        <v/>
      </c>
    </row>
    <row r="18" spans="1:49" x14ac:dyDescent="0.3">
      <c r="A18" s="131"/>
      <c r="B18" s="131"/>
      <c r="C18" s="131"/>
      <c r="D18" s="62">
        <f>ข้อมูลนักเรียน!D15</f>
        <v>13</v>
      </c>
      <c r="E18" s="7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72"/>
      <c r="G18" s="9"/>
      <c r="H18" s="9"/>
      <c r="I18" s="9"/>
      <c r="J18" s="66" t="str">
        <f t="shared" si="6"/>
        <v/>
      </c>
      <c r="K18" s="59" t="str">
        <f>IF($E18="","",IF(J18="","",IF(J18&gt;=ตั้งค่าการประเมิน!$C$4,3,IF(J18&gt;=ตั้งค่าการประเมิน!$C$5,2,IF(J18&gt;=ตั้งค่าการประเมิน!$C$6,1,0)))))</f>
        <v/>
      </c>
      <c r="L18" s="9"/>
      <c r="M18" s="9"/>
      <c r="N18" s="9"/>
      <c r="O18" s="9"/>
      <c r="P18" s="66" t="str">
        <f t="shared" si="7"/>
        <v/>
      </c>
      <c r="Q18" s="59" t="str">
        <f>IF($E18="","",IF(P18="","",IF(P18&gt;=ตั้งค่าการประเมิน!$C$4,3,IF(P18&gt;=ตั้งค่าการประเมิน!$C$5,2,IF(P18&gt;=ตั้งค่าการประเมิน!$C$6,1,0)))))</f>
        <v/>
      </c>
      <c r="R18" s="66" t="str">
        <f t="shared" si="8"/>
        <v/>
      </c>
      <c r="S18" s="73" t="str">
        <f>IF($E18="","",IF(R18="","",IF(R18&gt;=ตั้งค่าการประเมิน!$C$4,3,IF(R18&gt;=ตั้งค่าการประเมิน!$C$5,2,IF(R18&gt;=ตั้งค่าการประเมิน!$C$6,1,0)))))</f>
        <v/>
      </c>
      <c r="T18" s="72"/>
      <c r="U18" s="9"/>
      <c r="V18" s="9"/>
      <c r="W18" s="9"/>
      <c r="X18" s="66" t="str">
        <f t="shared" si="9"/>
        <v/>
      </c>
      <c r="Y18" s="59" t="str">
        <f>IF($E18="","",IF(X18="","",IF(X18&gt;=ตั้งค่าการประเมิน!$C$4,3,IF(X18&gt;=ตั้งค่าการประเมิน!$C$5,2,IF(X18&gt;=ตั้งค่าการประเมิน!$C$6,1,0)))))</f>
        <v/>
      </c>
      <c r="Z18" s="9"/>
      <c r="AA18" s="9"/>
      <c r="AB18" s="9"/>
      <c r="AC18" s="9"/>
      <c r="AD18" s="66" t="str">
        <f t="shared" si="10"/>
        <v/>
      </c>
      <c r="AE18" s="59" t="str">
        <f>IF($E18="","",IF(AD18="","",IF(AD18&gt;=ตั้งค่าการประเมิน!$C$4,3,IF(AD18&gt;=ตั้งค่าการประเมิน!$C$5,2,IF(AD18&gt;=ตั้งค่าการประเมิน!$C$6,1,0)))))</f>
        <v/>
      </c>
      <c r="AF18" s="66" t="str">
        <f t="shared" si="14"/>
        <v/>
      </c>
      <c r="AG18" s="73" t="str">
        <f>IF($E18="","",IF(AF18="","",IF(AF18&gt;=ตั้งค่าการประเมิน!$C$4,3,IF(AF18&gt;=ตั้งค่าการประเมิน!$C$5,2,IF(AF18&gt;=ตั้งค่าการประเมิน!$C$6,1,0)))))</f>
        <v/>
      </c>
      <c r="AH18" s="72"/>
      <c r="AI18" s="9"/>
      <c r="AJ18" s="9"/>
      <c r="AK18" s="9"/>
      <c r="AL18" s="66" t="str">
        <f t="shared" si="11"/>
        <v/>
      </c>
      <c r="AM18" s="59" t="str">
        <f>IF($E18="","",IF(AL18="","",IF(AL18&gt;=ตั้งค่าการประเมิน!$C$4,3,IF(AL18&gt;=ตั้งค่าการประเมิน!$C$5,2,IF(AL18&gt;=ตั้งค่าการประเมิน!$C$6,1,0)))))</f>
        <v/>
      </c>
      <c r="AN18" s="9"/>
      <c r="AO18" s="9"/>
      <c r="AP18" s="9"/>
      <c r="AQ18" s="9"/>
      <c r="AR18" s="66" t="str">
        <f t="shared" si="12"/>
        <v/>
      </c>
      <c r="AS18" s="59" t="str">
        <f>IF($E18="","",IF(AR18="","",IF(AR18&gt;=ตั้งค่าการประเมิน!$C$4,3,IF(AR18&gt;=ตั้งค่าการประเมิน!$C$5,2,IF(AR18&gt;=ตั้งค่าการประเมิน!$C$6,1,0)))))</f>
        <v/>
      </c>
      <c r="AT18" s="66" t="str">
        <f t="shared" si="15"/>
        <v/>
      </c>
      <c r="AU18" s="73" t="str">
        <f>IF($E18="","",IF(AT18="","",IF(AT18&gt;=ตั้งค่าการประเมิน!$C$4,3,IF(AT18&gt;=ตั้งค่าการประเมิน!$C$5,2,IF(AT18&gt;=ตั้งค่าการประเมิน!$C$6,1,0)))))</f>
        <v/>
      </c>
      <c r="AV18" s="79" t="str">
        <f t="shared" si="13"/>
        <v/>
      </c>
      <c r="AW18" s="73" t="str">
        <f>IF($E18="","",IF(AV18="","",IF(ข้อมูลนักเรียน!K15="ย้ายออก","ย้ายออก",IF(AV18&gt;=ตั้งค่าการประเมิน!$C$4,3,IF(AV18&gt;=ตั้งค่าการประเมิน!$C$5,2,IF(AV18&gt;=ตั้งค่าการประเมิน!$C$6,1,0))))))</f>
        <v/>
      </c>
    </row>
    <row r="19" spans="1:49" x14ac:dyDescent="0.3">
      <c r="A19" s="131"/>
      <c r="B19" s="131"/>
      <c r="C19" s="131"/>
      <c r="D19" s="62">
        <f>ข้อมูลนักเรียน!D16</f>
        <v>14</v>
      </c>
      <c r="E19" s="7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72"/>
      <c r="G19" s="9"/>
      <c r="H19" s="9"/>
      <c r="I19" s="9"/>
      <c r="J19" s="66" t="str">
        <f t="shared" si="6"/>
        <v/>
      </c>
      <c r="K19" s="59" t="str">
        <f>IF($E19="","",IF(J19="","",IF(J19&gt;=ตั้งค่าการประเมิน!$C$4,3,IF(J19&gt;=ตั้งค่าการประเมิน!$C$5,2,IF(J19&gt;=ตั้งค่าการประเมิน!$C$6,1,0)))))</f>
        <v/>
      </c>
      <c r="L19" s="9"/>
      <c r="M19" s="9"/>
      <c r="N19" s="9"/>
      <c r="O19" s="9"/>
      <c r="P19" s="66" t="str">
        <f t="shared" si="7"/>
        <v/>
      </c>
      <c r="Q19" s="59" t="str">
        <f>IF($E19="","",IF(P19="","",IF(P19&gt;=ตั้งค่าการประเมิน!$C$4,3,IF(P19&gt;=ตั้งค่าการประเมิน!$C$5,2,IF(P19&gt;=ตั้งค่าการประเมิน!$C$6,1,0)))))</f>
        <v/>
      </c>
      <c r="R19" s="66" t="str">
        <f t="shared" si="8"/>
        <v/>
      </c>
      <c r="S19" s="73" t="str">
        <f>IF($E19="","",IF(R19="","",IF(R19&gt;=ตั้งค่าการประเมิน!$C$4,3,IF(R19&gt;=ตั้งค่าการประเมิน!$C$5,2,IF(R19&gt;=ตั้งค่าการประเมิน!$C$6,1,0)))))</f>
        <v/>
      </c>
      <c r="T19" s="72"/>
      <c r="U19" s="9"/>
      <c r="V19" s="9"/>
      <c r="W19" s="9"/>
      <c r="X19" s="66" t="str">
        <f t="shared" si="9"/>
        <v/>
      </c>
      <c r="Y19" s="59" t="str">
        <f>IF($E19="","",IF(X19="","",IF(X19&gt;=ตั้งค่าการประเมิน!$C$4,3,IF(X19&gt;=ตั้งค่าการประเมิน!$C$5,2,IF(X19&gt;=ตั้งค่าการประเมิน!$C$6,1,0)))))</f>
        <v/>
      </c>
      <c r="Z19" s="9"/>
      <c r="AA19" s="9"/>
      <c r="AB19" s="9"/>
      <c r="AC19" s="9"/>
      <c r="AD19" s="66" t="str">
        <f t="shared" si="10"/>
        <v/>
      </c>
      <c r="AE19" s="59" t="str">
        <f>IF($E19="","",IF(AD19="","",IF(AD19&gt;=ตั้งค่าการประเมิน!$C$4,3,IF(AD19&gt;=ตั้งค่าการประเมิน!$C$5,2,IF(AD19&gt;=ตั้งค่าการประเมิน!$C$6,1,0)))))</f>
        <v/>
      </c>
      <c r="AF19" s="66" t="str">
        <f t="shared" si="14"/>
        <v/>
      </c>
      <c r="AG19" s="73" t="str">
        <f>IF($E19="","",IF(AF19="","",IF(AF19&gt;=ตั้งค่าการประเมิน!$C$4,3,IF(AF19&gt;=ตั้งค่าการประเมิน!$C$5,2,IF(AF19&gt;=ตั้งค่าการประเมิน!$C$6,1,0)))))</f>
        <v/>
      </c>
      <c r="AH19" s="72"/>
      <c r="AI19" s="9"/>
      <c r="AJ19" s="9"/>
      <c r="AK19" s="9"/>
      <c r="AL19" s="66" t="str">
        <f t="shared" si="11"/>
        <v/>
      </c>
      <c r="AM19" s="59" t="str">
        <f>IF($E19="","",IF(AL19="","",IF(AL19&gt;=ตั้งค่าการประเมิน!$C$4,3,IF(AL19&gt;=ตั้งค่าการประเมิน!$C$5,2,IF(AL19&gt;=ตั้งค่าการประเมิน!$C$6,1,0)))))</f>
        <v/>
      </c>
      <c r="AN19" s="9"/>
      <c r="AO19" s="9"/>
      <c r="AP19" s="9"/>
      <c r="AQ19" s="9"/>
      <c r="AR19" s="66" t="str">
        <f t="shared" si="12"/>
        <v/>
      </c>
      <c r="AS19" s="59" t="str">
        <f>IF($E19="","",IF(AR19="","",IF(AR19&gt;=ตั้งค่าการประเมิน!$C$4,3,IF(AR19&gt;=ตั้งค่าการประเมิน!$C$5,2,IF(AR19&gt;=ตั้งค่าการประเมิน!$C$6,1,0)))))</f>
        <v/>
      </c>
      <c r="AT19" s="66" t="str">
        <f t="shared" si="15"/>
        <v/>
      </c>
      <c r="AU19" s="73" t="str">
        <f>IF($E19="","",IF(AT19="","",IF(AT19&gt;=ตั้งค่าการประเมิน!$C$4,3,IF(AT19&gt;=ตั้งค่าการประเมิน!$C$5,2,IF(AT19&gt;=ตั้งค่าการประเมิน!$C$6,1,0)))))</f>
        <v/>
      </c>
      <c r="AV19" s="79" t="str">
        <f t="shared" si="13"/>
        <v/>
      </c>
      <c r="AW19" s="73" t="str">
        <f>IF($E19="","",IF(AV19="","",IF(ข้อมูลนักเรียน!K16="ย้ายออก","ย้ายออก",IF(AV19&gt;=ตั้งค่าการประเมิน!$C$4,3,IF(AV19&gt;=ตั้งค่าการประเมิน!$C$5,2,IF(AV19&gt;=ตั้งค่าการประเมิน!$C$6,1,0))))))</f>
        <v/>
      </c>
    </row>
    <row r="20" spans="1:49" x14ac:dyDescent="0.3">
      <c r="A20" s="131"/>
      <c r="B20" s="131"/>
      <c r="C20" s="131"/>
      <c r="D20" s="62">
        <f>ข้อมูลนักเรียน!D17</f>
        <v>15</v>
      </c>
      <c r="E20" s="7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72"/>
      <c r="G20" s="9"/>
      <c r="H20" s="9"/>
      <c r="I20" s="9"/>
      <c r="J20" s="66" t="str">
        <f t="shared" si="6"/>
        <v/>
      </c>
      <c r="K20" s="59" t="str">
        <f>IF($E20="","",IF(J20="","",IF(J20&gt;=ตั้งค่าการประเมิน!$C$4,3,IF(J20&gt;=ตั้งค่าการประเมิน!$C$5,2,IF(J20&gt;=ตั้งค่าการประเมิน!$C$6,1,0)))))</f>
        <v/>
      </c>
      <c r="L20" s="9"/>
      <c r="M20" s="9"/>
      <c r="N20" s="9"/>
      <c r="O20" s="9"/>
      <c r="P20" s="66" t="str">
        <f t="shared" si="7"/>
        <v/>
      </c>
      <c r="Q20" s="59" t="str">
        <f>IF($E20="","",IF(P20="","",IF(P20&gt;=ตั้งค่าการประเมิน!$C$4,3,IF(P20&gt;=ตั้งค่าการประเมิน!$C$5,2,IF(P20&gt;=ตั้งค่าการประเมิน!$C$6,1,0)))))</f>
        <v/>
      </c>
      <c r="R20" s="66" t="str">
        <f t="shared" si="8"/>
        <v/>
      </c>
      <c r="S20" s="73" t="str">
        <f>IF($E20="","",IF(R20="","",IF(R20&gt;=ตั้งค่าการประเมิน!$C$4,3,IF(R20&gt;=ตั้งค่าการประเมิน!$C$5,2,IF(R20&gt;=ตั้งค่าการประเมิน!$C$6,1,0)))))</f>
        <v/>
      </c>
      <c r="T20" s="72"/>
      <c r="U20" s="9"/>
      <c r="V20" s="9"/>
      <c r="W20" s="9"/>
      <c r="X20" s="66" t="str">
        <f t="shared" si="9"/>
        <v/>
      </c>
      <c r="Y20" s="59" t="str">
        <f>IF($E20="","",IF(X20="","",IF(X20&gt;=ตั้งค่าการประเมิน!$C$4,3,IF(X20&gt;=ตั้งค่าการประเมิน!$C$5,2,IF(X20&gt;=ตั้งค่าการประเมิน!$C$6,1,0)))))</f>
        <v/>
      </c>
      <c r="Z20" s="9"/>
      <c r="AA20" s="9"/>
      <c r="AB20" s="9"/>
      <c r="AC20" s="9"/>
      <c r="AD20" s="66" t="str">
        <f t="shared" si="10"/>
        <v/>
      </c>
      <c r="AE20" s="59" t="str">
        <f>IF($E20="","",IF(AD20="","",IF(AD20&gt;=ตั้งค่าการประเมิน!$C$4,3,IF(AD20&gt;=ตั้งค่าการประเมิน!$C$5,2,IF(AD20&gt;=ตั้งค่าการประเมิน!$C$6,1,0)))))</f>
        <v/>
      </c>
      <c r="AF20" s="66" t="str">
        <f t="shared" si="14"/>
        <v/>
      </c>
      <c r="AG20" s="73" t="str">
        <f>IF($E20="","",IF(AF20="","",IF(AF20&gt;=ตั้งค่าการประเมิน!$C$4,3,IF(AF20&gt;=ตั้งค่าการประเมิน!$C$5,2,IF(AF20&gt;=ตั้งค่าการประเมิน!$C$6,1,0)))))</f>
        <v/>
      </c>
      <c r="AH20" s="72"/>
      <c r="AI20" s="9"/>
      <c r="AJ20" s="9"/>
      <c r="AK20" s="9"/>
      <c r="AL20" s="66" t="str">
        <f t="shared" si="11"/>
        <v/>
      </c>
      <c r="AM20" s="59" t="str">
        <f>IF($E20="","",IF(AL20="","",IF(AL20&gt;=ตั้งค่าการประเมิน!$C$4,3,IF(AL20&gt;=ตั้งค่าการประเมิน!$C$5,2,IF(AL20&gt;=ตั้งค่าการประเมิน!$C$6,1,0)))))</f>
        <v/>
      </c>
      <c r="AN20" s="9"/>
      <c r="AO20" s="9"/>
      <c r="AP20" s="9"/>
      <c r="AQ20" s="9"/>
      <c r="AR20" s="66" t="str">
        <f t="shared" si="12"/>
        <v/>
      </c>
      <c r="AS20" s="59" t="str">
        <f>IF($E20="","",IF(AR20="","",IF(AR20&gt;=ตั้งค่าการประเมิน!$C$4,3,IF(AR20&gt;=ตั้งค่าการประเมิน!$C$5,2,IF(AR20&gt;=ตั้งค่าการประเมิน!$C$6,1,0)))))</f>
        <v/>
      </c>
      <c r="AT20" s="66" t="str">
        <f t="shared" si="15"/>
        <v/>
      </c>
      <c r="AU20" s="73" t="str">
        <f>IF($E20="","",IF(AT20="","",IF(AT20&gt;=ตั้งค่าการประเมิน!$C$4,3,IF(AT20&gt;=ตั้งค่าการประเมิน!$C$5,2,IF(AT20&gt;=ตั้งค่าการประเมิน!$C$6,1,0)))))</f>
        <v/>
      </c>
      <c r="AV20" s="79" t="str">
        <f t="shared" si="13"/>
        <v/>
      </c>
      <c r="AW20" s="73" t="str">
        <f>IF($E20="","",IF(AV20="","",IF(ข้อมูลนักเรียน!K17="ย้ายออก","ย้ายออก",IF(AV20&gt;=ตั้งค่าการประเมิน!$C$4,3,IF(AV20&gt;=ตั้งค่าการประเมิน!$C$5,2,IF(AV20&gt;=ตั้งค่าการประเมิน!$C$6,1,0))))))</f>
        <v/>
      </c>
    </row>
    <row r="21" spans="1:49" x14ac:dyDescent="0.3">
      <c r="A21" s="131"/>
      <c r="B21" s="131"/>
      <c r="C21" s="131"/>
      <c r="D21" s="62">
        <f>ข้อมูลนักเรียน!D18</f>
        <v>16</v>
      </c>
      <c r="E21" s="7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72"/>
      <c r="G21" s="9"/>
      <c r="H21" s="9"/>
      <c r="I21" s="9"/>
      <c r="J21" s="66" t="str">
        <f t="shared" si="6"/>
        <v/>
      </c>
      <c r="K21" s="59" t="str">
        <f>IF($E21="","",IF(J21="","",IF(J21&gt;=ตั้งค่าการประเมิน!$C$4,3,IF(J21&gt;=ตั้งค่าการประเมิน!$C$5,2,IF(J21&gt;=ตั้งค่าการประเมิน!$C$6,1,0)))))</f>
        <v/>
      </c>
      <c r="L21" s="9"/>
      <c r="M21" s="9"/>
      <c r="N21" s="9"/>
      <c r="O21" s="9"/>
      <c r="P21" s="66" t="str">
        <f t="shared" si="7"/>
        <v/>
      </c>
      <c r="Q21" s="59" t="str">
        <f>IF($E21="","",IF(P21="","",IF(P21&gt;=ตั้งค่าการประเมิน!$C$4,3,IF(P21&gt;=ตั้งค่าการประเมิน!$C$5,2,IF(P21&gt;=ตั้งค่าการประเมิน!$C$6,1,0)))))</f>
        <v/>
      </c>
      <c r="R21" s="66" t="str">
        <f t="shared" si="8"/>
        <v/>
      </c>
      <c r="S21" s="73" t="str">
        <f>IF($E21="","",IF(R21="","",IF(R21&gt;=ตั้งค่าการประเมิน!$C$4,3,IF(R21&gt;=ตั้งค่าการประเมิน!$C$5,2,IF(R21&gt;=ตั้งค่าการประเมิน!$C$6,1,0)))))</f>
        <v/>
      </c>
      <c r="T21" s="72"/>
      <c r="U21" s="9"/>
      <c r="V21" s="9"/>
      <c r="W21" s="9"/>
      <c r="X21" s="66" t="str">
        <f t="shared" si="9"/>
        <v/>
      </c>
      <c r="Y21" s="59" t="str">
        <f>IF($E21="","",IF(X21="","",IF(X21&gt;=ตั้งค่าการประเมิน!$C$4,3,IF(X21&gt;=ตั้งค่าการประเมิน!$C$5,2,IF(X21&gt;=ตั้งค่าการประเมิน!$C$6,1,0)))))</f>
        <v/>
      </c>
      <c r="Z21" s="9"/>
      <c r="AA21" s="9"/>
      <c r="AB21" s="9"/>
      <c r="AC21" s="9"/>
      <c r="AD21" s="66" t="str">
        <f t="shared" si="10"/>
        <v/>
      </c>
      <c r="AE21" s="59" t="str">
        <f>IF($E21="","",IF(AD21="","",IF(AD21&gt;=ตั้งค่าการประเมิน!$C$4,3,IF(AD21&gt;=ตั้งค่าการประเมิน!$C$5,2,IF(AD21&gt;=ตั้งค่าการประเมิน!$C$6,1,0)))))</f>
        <v/>
      </c>
      <c r="AF21" s="66" t="str">
        <f t="shared" si="14"/>
        <v/>
      </c>
      <c r="AG21" s="73" t="str">
        <f>IF($E21="","",IF(AF21="","",IF(AF21&gt;=ตั้งค่าการประเมิน!$C$4,3,IF(AF21&gt;=ตั้งค่าการประเมิน!$C$5,2,IF(AF21&gt;=ตั้งค่าการประเมิน!$C$6,1,0)))))</f>
        <v/>
      </c>
      <c r="AH21" s="72"/>
      <c r="AI21" s="9"/>
      <c r="AJ21" s="9"/>
      <c r="AK21" s="9"/>
      <c r="AL21" s="66" t="str">
        <f t="shared" si="11"/>
        <v/>
      </c>
      <c r="AM21" s="59" t="str">
        <f>IF($E21="","",IF(AL21="","",IF(AL21&gt;=ตั้งค่าการประเมิน!$C$4,3,IF(AL21&gt;=ตั้งค่าการประเมิน!$C$5,2,IF(AL21&gt;=ตั้งค่าการประเมิน!$C$6,1,0)))))</f>
        <v/>
      </c>
      <c r="AN21" s="9"/>
      <c r="AO21" s="9"/>
      <c r="AP21" s="9"/>
      <c r="AQ21" s="9"/>
      <c r="AR21" s="66" t="str">
        <f t="shared" si="12"/>
        <v/>
      </c>
      <c r="AS21" s="59" t="str">
        <f>IF($E21="","",IF(AR21="","",IF(AR21&gt;=ตั้งค่าการประเมิน!$C$4,3,IF(AR21&gt;=ตั้งค่าการประเมิน!$C$5,2,IF(AR21&gt;=ตั้งค่าการประเมิน!$C$6,1,0)))))</f>
        <v/>
      </c>
      <c r="AT21" s="66" t="str">
        <f t="shared" si="15"/>
        <v/>
      </c>
      <c r="AU21" s="73" t="str">
        <f>IF($E21="","",IF(AT21="","",IF(AT21&gt;=ตั้งค่าการประเมิน!$C$4,3,IF(AT21&gt;=ตั้งค่าการประเมิน!$C$5,2,IF(AT21&gt;=ตั้งค่าการประเมิน!$C$6,1,0)))))</f>
        <v/>
      </c>
      <c r="AV21" s="79" t="str">
        <f t="shared" si="13"/>
        <v/>
      </c>
      <c r="AW21" s="73" t="str">
        <f>IF($E21="","",IF(AV21="","",IF(ข้อมูลนักเรียน!K18="ย้ายออก","ย้ายออก",IF(AV21&gt;=ตั้งค่าการประเมิน!$C$4,3,IF(AV21&gt;=ตั้งค่าการประเมิน!$C$5,2,IF(AV21&gt;=ตั้งค่าการประเมิน!$C$6,1,0))))))</f>
        <v/>
      </c>
    </row>
    <row r="22" spans="1:49" x14ac:dyDescent="0.3">
      <c r="A22" s="131"/>
      <c r="B22" s="131"/>
      <c r="C22" s="131"/>
      <c r="D22" s="62">
        <f>ข้อมูลนักเรียน!D19</f>
        <v>17</v>
      </c>
      <c r="E22" s="7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72"/>
      <c r="G22" s="9"/>
      <c r="H22" s="9"/>
      <c r="I22" s="9"/>
      <c r="J22" s="66" t="str">
        <f t="shared" si="6"/>
        <v/>
      </c>
      <c r="K22" s="59" t="str">
        <f>IF($E22="","",IF(J22="","",IF(J22&gt;=ตั้งค่าการประเมิน!$C$4,3,IF(J22&gt;=ตั้งค่าการประเมิน!$C$5,2,IF(J22&gt;=ตั้งค่าการประเมิน!$C$6,1,0)))))</f>
        <v/>
      </c>
      <c r="L22" s="9"/>
      <c r="M22" s="9"/>
      <c r="N22" s="9"/>
      <c r="O22" s="9"/>
      <c r="P22" s="66" t="str">
        <f t="shared" si="7"/>
        <v/>
      </c>
      <c r="Q22" s="59" t="str">
        <f>IF($E22="","",IF(P22="","",IF(P22&gt;=ตั้งค่าการประเมิน!$C$4,3,IF(P22&gt;=ตั้งค่าการประเมิน!$C$5,2,IF(P22&gt;=ตั้งค่าการประเมิน!$C$6,1,0)))))</f>
        <v/>
      </c>
      <c r="R22" s="66" t="str">
        <f t="shared" si="8"/>
        <v/>
      </c>
      <c r="S22" s="73" t="str">
        <f>IF($E22="","",IF(R22="","",IF(R22&gt;=ตั้งค่าการประเมิน!$C$4,3,IF(R22&gt;=ตั้งค่าการประเมิน!$C$5,2,IF(R22&gt;=ตั้งค่าการประเมิน!$C$6,1,0)))))</f>
        <v/>
      </c>
      <c r="T22" s="72"/>
      <c r="U22" s="9"/>
      <c r="V22" s="9"/>
      <c r="W22" s="9"/>
      <c r="X22" s="66" t="str">
        <f t="shared" si="9"/>
        <v/>
      </c>
      <c r="Y22" s="59" t="str">
        <f>IF($E22="","",IF(X22="","",IF(X22&gt;=ตั้งค่าการประเมิน!$C$4,3,IF(X22&gt;=ตั้งค่าการประเมิน!$C$5,2,IF(X22&gt;=ตั้งค่าการประเมิน!$C$6,1,0)))))</f>
        <v/>
      </c>
      <c r="Z22" s="9"/>
      <c r="AA22" s="9"/>
      <c r="AB22" s="9"/>
      <c r="AC22" s="9"/>
      <c r="AD22" s="66" t="str">
        <f t="shared" si="10"/>
        <v/>
      </c>
      <c r="AE22" s="59" t="str">
        <f>IF($E22="","",IF(AD22="","",IF(AD22&gt;=ตั้งค่าการประเมิน!$C$4,3,IF(AD22&gt;=ตั้งค่าการประเมิน!$C$5,2,IF(AD22&gt;=ตั้งค่าการประเมิน!$C$6,1,0)))))</f>
        <v/>
      </c>
      <c r="AF22" s="66" t="str">
        <f t="shared" si="14"/>
        <v/>
      </c>
      <c r="AG22" s="73" t="str">
        <f>IF($E22="","",IF(AF22="","",IF(AF22&gt;=ตั้งค่าการประเมิน!$C$4,3,IF(AF22&gt;=ตั้งค่าการประเมิน!$C$5,2,IF(AF22&gt;=ตั้งค่าการประเมิน!$C$6,1,0)))))</f>
        <v/>
      </c>
      <c r="AH22" s="72"/>
      <c r="AI22" s="9"/>
      <c r="AJ22" s="9"/>
      <c r="AK22" s="9"/>
      <c r="AL22" s="66" t="str">
        <f t="shared" si="11"/>
        <v/>
      </c>
      <c r="AM22" s="59" t="str">
        <f>IF($E22="","",IF(AL22="","",IF(AL22&gt;=ตั้งค่าการประเมิน!$C$4,3,IF(AL22&gt;=ตั้งค่าการประเมิน!$C$5,2,IF(AL22&gt;=ตั้งค่าการประเมิน!$C$6,1,0)))))</f>
        <v/>
      </c>
      <c r="AN22" s="9"/>
      <c r="AO22" s="9"/>
      <c r="AP22" s="9"/>
      <c r="AQ22" s="9"/>
      <c r="AR22" s="66" t="str">
        <f t="shared" si="12"/>
        <v/>
      </c>
      <c r="AS22" s="59" t="str">
        <f>IF($E22="","",IF(AR22="","",IF(AR22&gt;=ตั้งค่าการประเมิน!$C$4,3,IF(AR22&gt;=ตั้งค่าการประเมิน!$C$5,2,IF(AR22&gt;=ตั้งค่าการประเมิน!$C$6,1,0)))))</f>
        <v/>
      </c>
      <c r="AT22" s="66" t="str">
        <f t="shared" si="15"/>
        <v/>
      </c>
      <c r="AU22" s="73" t="str">
        <f>IF($E22="","",IF(AT22="","",IF(AT22&gt;=ตั้งค่าการประเมิน!$C$4,3,IF(AT22&gt;=ตั้งค่าการประเมิน!$C$5,2,IF(AT22&gt;=ตั้งค่าการประเมิน!$C$6,1,0)))))</f>
        <v/>
      </c>
      <c r="AV22" s="79" t="str">
        <f t="shared" si="13"/>
        <v/>
      </c>
      <c r="AW22" s="73" t="str">
        <f>IF($E22="","",IF(AV22="","",IF(ข้อมูลนักเรียน!K19="ย้ายออก","ย้ายออก",IF(AV22&gt;=ตั้งค่าการประเมิน!$C$4,3,IF(AV22&gt;=ตั้งค่าการประเมิน!$C$5,2,IF(AV22&gt;=ตั้งค่าการประเมิน!$C$6,1,0))))))</f>
        <v/>
      </c>
    </row>
    <row r="23" spans="1:49" x14ac:dyDescent="0.3">
      <c r="A23" s="131"/>
      <c r="B23" s="131"/>
      <c r="C23" s="131"/>
      <c r="D23" s="62">
        <f>ข้อมูลนักเรียน!D20</f>
        <v>18</v>
      </c>
      <c r="E23" s="7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72"/>
      <c r="G23" s="9"/>
      <c r="H23" s="9"/>
      <c r="I23" s="9"/>
      <c r="J23" s="66" t="str">
        <f t="shared" si="6"/>
        <v/>
      </c>
      <c r="K23" s="59" t="str">
        <f>IF($E23="","",IF(J23="","",IF(J23&gt;=ตั้งค่าการประเมิน!$C$4,3,IF(J23&gt;=ตั้งค่าการประเมิน!$C$5,2,IF(J23&gt;=ตั้งค่าการประเมิน!$C$6,1,0)))))</f>
        <v/>
      </c>
      <c r="L23" s="9"/>
      <c r="M23" s="9"/>
      <c r="N23" s="9"/>
      <c r="O23" s="9"/>
      <c r="P23" s="66" t="str">
        <f t="shared" si="7"/>
        <v/>
      </c>
      <c r="Q23" s="59" t="str">
        <f>IF($E23="","",IF(P23="","",IF(P23&gt;=ตั้งค่าการประเมิน!$C$4,3,IF(P23&gt;=ตั้งค่าการประเมิน!$C$5,2,IF(P23&gt;=ตั้งค่าการประเมิน!$C$6,1,0)))))</f>
        <v/>
      </c>
      <c r="R23" s="66" t="str">
        <f t="shared" si="8"/>
        <v/>
      </c>
      <c r="S23" s="73" t="str">
        <f>IF($E23="","",IF(R23="","",IF(R23&gt;=ตั้งค่าการประเมิน!$C$4,3,IF(R23&gt;=ตั้งค่าการประเมิน!$C$5,2,IF(R23&gt;=ตั้งค่าการประเมิน!$C$6,1,0)))))</f>
        <v/>
      </c>
      <c r="T23" s="72"/>
      <c r="U23" s="9"/>
      <c r="V23" s="9"/>
      <c r="W23" s="9"/>
      <c r="X23" s="66" t="str">
        <f t="shared" si="9"/>
        <v/>
      </c>
      <c r="Y23" s="59" t="str">
        <f>IF($E23="","",IF(X23="","",IF(X23&gt;=ตั้งค่าการประเมิน!$C$4,3,IF(X23&gt;=ตั้งค่าการประเมิน!$C$5,2,IF(X23&gt;=ตั้งค่าการประเมิน!$C$6,1,0)))))</f>
        <v/>
      </c>
      <c r="Z23" s="9"/>
      <c r="AA23" s="9"/>
      <c r="AB23" s="9"/>
      <c r="AC23" s="9"/>
      <c r="AD23" s="66" t="str">
        <f t="shared" si="10"/>
        <v/>
      </c>
      <c r="AE23" s="59" t="str">
        <f>IF($E23="","",IF(AD23="","",IF(AD23&gt;=ตั้งค่าการประเมิน!$C$4,3,IF(AD23&gt;=ตั้งค่าการประเมิน!$C$5,2,IF(AD23&gt;=ตั้งค่าการประเมิน!$C$6,1,0)))))</f>
        <v/>
      </c>
      <c r="AF23" s="66" t="str">
        <f t="shared" si="14"/>
        <v/>
      </c>
      <c r="AG23" s="73" t="str">
        <f>IF($E23="","",IF(AF23="","",IF(AF23&gt;=ตั้งค่าการประเมิน!$C$4,3,IF(AF23&gt;=ตั้งค่าการประเมิน!$C$5,2,IF(AF23&gt;=ตั้งค่าการประเมิน!$C$6,1,0)))))</f>
        <v/>
      </c>
      <c r="AH23" s="72"/>
      <c r="AI23" s="9"/>
      <c r="AJ23" s="9"/>
      <c r="AK23" s="9"/>
      <c r="AL23" s="66" t="str">
        <f t="shared" si="11"/>
        <v/>
      </c>
      <c r="AM23" s="59" t="str">
        <f>IF($E23="","",IF(AL23="","",IF(AL23&gt;=ตั้งค่าการประเมิน!$C$4,3,IF(AL23&gt;=ตั้งค่าการประเมิน!$C$5,2,IF(AL23&gt;=ตั้งค่าการประเมิน!$C$6,1,0)))))</f>
        <v/>
      </c>
      <c r="AN23" s="9"/>
      <c r="AO23" s="9"/>
      <c r="AP23" s="9"/>
      <c r="AQ23" s="9"/>
      <c r="AR23" s="66" t="str">
        <f t="shared" si="12"/>
        <v/>
      </c>
      <c r="AS23" s="59" t="str">
        <f>IF($E23="","",IF(AR23="","",IF(AR23&gt;=ตั้งค่าการประเมิน!$C$4,3,IF(AR23&gt;=ตั้งค่าการประเมิน!$C$5,2,IF(AR23&gt;=ตั้งค่าการประเมิน!$C$6,1,0)))))</f>
        <v/>
      </c>
      <c r="AT23" s="66" t="str">
        <f t="shared" si="15"/>
        <v/>
      </c>
      <c r="AU23" s="73" t="str">
        <f>IF($E23="","",IF(AT23="","",IF(AT23&gt;=ตั้งค่าการประเมิน!$C$4,3,IF(AT23&gt;=ตั้งค่าการประเมิน!$C$5,2,IF(AT23&gt;=ตั้งค่าการประเมิน!$C$6,1,0)))))</f>
        <v/>
      </c>
      <c r="AV23" s="79" t="str">
        <f t="shared" si="13"/>
        <v/>
      </c>
      <c r="AW23" s="73" t="str">
        <f>IF($E23="","",IF(AV23="","",IF(ข้อมูลนักเรียน!K20="ย้ายออก","ย้ายออก",IF(AV23&gt;=ตั้งค่าการประเมิน!$C$4,3,IF(AV23&gt;=ตั้งค่าการประเมิน!$C$5,2,IF(AV23&gt;=ตั้งค่าการประเมิน!$C$6,1,0))))))</f>
        <v/>
      </c>
    </row>
    <row r="24" spans="1:49" x14ac:dyDescent="0.3">
      <c r="A24" s="131"/>
      <c r="B24" s="131"/>
      <c r="C24" s="131"/>
      <c r="D24" s="62">
        <f>ข้อมูลนักเรียน!D21</f>
        <v>19</v>
      </c>
      <c r="E24" s="7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72"/>
      <c r="G24" s="9"/>
      <c r="H24" s="9"/>
      <c r="I24" s="9"/>
      <c r="J24" s="66" t="str">
        <f t="shared" si="6"/>
        <v/>
      </c>
      <c r="K24" s="59" t="str">
        <f>IF($E24="","",IF(J24="","",IF(J24&gt;=ตั้งค่าการประเมิน!$C$4,3,IF(J24&gt;=ตั้งค่าการประเมิน!$C$5,2,IF(J24&gt;=ตั้งค่าการประเมิน!$C$6,1,0)))))</f>
        <v/>
      </c>
      <c r="L24" s="9"/>
      <c r="M24" s="9"/>
      <c r="N24" s="9"/>
      <c r="O24" s="9"/>
      <c r="P24" s="66" t="str">
        <f t="shared" si="7"/>
        <v/>
      </c>
      <c r="Q24" s="59" t="str">
        <f>IF($E24="","",IF(P24="","",IF(P24&gt;=ตั้งค่าการประเมิน!$C$4,3,IF(P24&gt;=ตั้งค่าการประเมิน!$C$5,2,IF(P24&gt;=ตั้งค่าการประเมิน!$C$6,1,0)))))</f>
        <v/>
      </c>
      <c r="R24" s="66" t="str">
        <f t="shared" si="8"/>
        <v/>
      </c>
      <c r="S24" s="73" t="str">
        <f>IF($E24="","",IF(R24="","",IF(R24&gt;=ตั้งค่าการประเมิน!$C$4,3,IF(R24&gt;=ตั้งค่าการประเมิน!$C$5,2,IF(R24&gt;=ตั้งค่าการประเมิน!$C$6,1,0)))))</f>
        <v/>
      </c>
      <c r="T24" s="72"/>
      <c r="U24" s="9"/>
      <c r="V24" s="9"/>
      <c r="W24" s="9"/>
      <c r="X24" s="66" t="str">
        <f t="shared" si="9"/>
        <v/>
      </c>
      <c r="Y24" s="59" t="str">
        <f>IF($E24="","",IF(X24="","",IF(X24&gt;=ตั้งค่าการประเมิน!$C$4,3,IF(X24&gt;=ตั้งค่าการประเมิน!$C$5,2,IF(X24&gt;=ตั้งค่าการประเมิน!$C$6,1,0)))))</f>
        <v/>
      </c>
      <c r="Z24" s="9"/>
      <c r="AA24" s="9"/>
      <c r="AB24" s="9"/>
      <c r="AC24" s="9"/>
      <c r="AD24" s="66" t="str">
        <f t="shared" si="10"/>
        <v/>
      </c>
      <c r="AE24" s="59" t="str">
        <f>IF($E24="","",IF(AD24="","",IF(AD24&gt;=ตั้งค่าการประเมิน!$C$4,3,IF(AD24&gt;=ตั้งค่าการประเมิน!$C$5,2,IF(AD24&gt;=ตั้งค่าการประเมิน!$C$6,1,0)))))</f>
        <v/>
      </c>
      <c r="AF24" s="66" t="str">
        <f t="shared" si="14"/>
        <v/>
      </c>
      <c r="AG24" s="73" t="str">
        <f>IF($E24="","",IF(AF24="","",IF(AF24&gt;=ตั้งค่าการประเมิน!$C$4,3,IF(AF24&gt;=ตั้งค่าการประเมิน!$C$5,2,IF(AF24&gt;=ตั้งค่าการประเมิน!$C$6,1,0)))))</f>
        <v/>
      </c>
      <c r="AH24" s="72"/>
      <c r="AI24" s="9"/>
      <c r="AJ24" s="9"/>
      <c r="AK24" s="9"/>
      <c r="AL24" s="66" t="str">
        <f t="shared" si="11"/>
        <v/>
      </c>
      <c r="AM24" s="59" t="str">
        <f>IF($E24="","",IF(AL24="","",IF(AL24&gt;=ตั้งค่าการประเมิน!$C$4,3,IF(AL24&gt;=ตั้งค่าการประเมิน!$C$5,2,IF(AL24&gt;=ตั้งค่าการประเมิน!$C$6,1,0)))))</f>
        <v/>
      </c>
      <c r="AN24" s="9"/>
      <c r="AO24" s="9"/>
      <c r="AP24" s="9"/>
      <c r="AQ24" s="9"/>
      <c r="AR24" s="66" t="str">
        <f t="shared" si="12"/>
        <v/>
      </c>
      <c r="AS24" s="59" t="str">
        <f>IF($E24="","",IF(AR24="","",IF(AR24&gt;=ตั้งค่าการประเมิน!$C$4,3,IF(AR24&gt;=ตั้งค่าการประเมิน!$C$5,2,IF(AR24&gt;=ตั้งค่าการประเมิน!$C$6,1,0)))))</f>
        <v/>
      </c>
      <c r="AT24" s="66" t="str">
        <f t="shared" si="15"/>
        <v/>
      </c>
      <c r="AU24" s="73" t="str">
        <f>IF($E24="","",IF(AT24="","",IF(AT24&gt;=ตั้งค่าการประเมิน!$C$4,3,IF(AT24&gt;=ตั้งค่าการประเมิน!$C$5,2,IF(AT24&gt;=ตั้งค่าการประเมิน!$C$6,1,0)))))</f>
        <v/>
      </c>
      <c r="AV24" s="79" t="str">
        <f t="shared" si="13"/>
        <v/>
      </c>
      <c r="AW24" s="73" t="str">
        <f>IF($E24="","",IF(AV24="","",IF(ข้อมูลนักเรียน!K21="ย้ายออก","ย้ายออก",IF(AV24&gt;=ตั้งค่าการประเมิน!$C$4,3,IF(AV24&gt;=ตั้งค่าการประเมิน!$C$5,2,IF(AV24&gt;=ตั้งค่าการประเมิน!$C$6,1,0))))))</f>
        <v/>
      </c>
    </row>
    <row r="25" spans="1:49" x14ac:dyDescent="0.3">
      <c r="A25" s="131"/>
      <c r="B25" s="131"/>
      <c r="C25" s="131"/>
      <c r="D25" s="62">
        <f>ข้อมูลนักเรียน!D22</f>
        <v>20</v>
      </c>
      <c r="E25" s="7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72"/>
      <c r="G25" s="9"/>
      <c r="H25" s="9"/>
      <c r="I25" s="9"/>
      <c r="J25" s="66" t="str">
        <f t="shared" si="6"/>
        <v/>
      </c>
      <c r="K25" s="59" t="str">
        <f>IF($E25="","",IF(J25="","",IF(J25&gt;=ตั้งค่าการประเมิน!$C$4,3,IF(J25&gt;=ตั้งค่าการประเมิน!$C$5,2,IF(J25&gt;=ตั้งค่าการประเมิน!$C$6,1,0)))))</f>
        <v/>
      </c>
      <c r="L25" s="9"/>
      <c r="M25" s="9"/>
      <c r="N25" s="9"/>
      <c r="O25" s="9"/>
      <c r="P25" s="66" t="str">
        <f t="shared" si="7"/>
        <v/>
      </c>
      <c r="Q25" s="59" t="str">
        <f>IF($E25="","",IF(P25="","",IF(P25&gt;=ตั้งค่าการประเมิน!$C$4,3,IF(P25&gt;=ตั้งค่าการประเมิน!$C$5,2,IF(P25&gt;=ตั้งค่าการประเมิน!$C$6,1,0)))))</f>
        <v/>
      </c>
      <c r="R25" s="66" t="str">
        <f t="shared" si="8"/>
        <v/>
      </c>
      <c r="S25" s="73" t="str">
        <f>IF($E25="","",IF(R25="","",IF(R25&gt;=ตั้งค่าการประเมิน!$C$4,3,IF(R25&gt;=ตั้งค่าการประเมิน!$C$5,2,IF(R25&gt;=ตั้งค่าการประเมิน!$C$6,1,0)))))</f>
        <v/>
      </c>
      <c r="T25" s="72"/>
      <c r="U25" s="9"/>
      <c r="V25" s="9"/>
      <c r="W25" s="9"/>
      <c r="X25" s="66" t="str">
        <f t="shared" si="9"/>
        <v/>
      </c>
      <c r="Y25" s="59" t="str">
        <f>IF($E25="","",IF(X25="","",IF(X25&gt;=ตั้งค่าการประเมิน!$C$4,3,IF(X25&gt;=ตั้งค่าการประเมิน!$C$5,2,IF(X25&gt;=ตั้งค่าการประเมิน!$C$6,1,0)))))</f>
        <v/>
      </c>
      <c r="Z25" s="9"/>
      <c r="AA25" s="9"/>
      <c r="AB25" s="9"/>
      <c r="AC25" s="9"/>
      <c r="AD25" s="66" t="str">
        <f t="shared" si="10"/>
        <v/>
      </c>
      <c r="AE25" s="59" t="str">
        <f>IF($E25="","",IF(AD25="","",IF(AD25&gt;=ตั้งค่าการประเมิน!$C$4,3,IF(AD25&gt;=ตั้งค่าการประเมิน!$C$5,2,IF(AD25&gt;=ตั้งค่าการประเมิน!$C$6,1,0)))))</f>
        <v/>
      </c>
      <c r="AF25" s="66" t="str">
        <f t="shared" si="14"/>
        <v/>
      </c>
      <c r="AG25" s="73" t="str">
        <f>IF($E25="","",IF(AF25="","",IF(AF25&gt;=ตั้งค่าการประเมิน!$C$4,3,IF(AF25&gt;=ตั้งค่าการประเมิน!$C$5,2,IF(AF25&gt;=ตั้งค่าการประเมิน!$C$6,1,0)))))</f>
        <v/>
      </c>
      <c r="AH25" s="72"/>
      <c r="AI25" s="9"/>
      <c r="AJ25" s="9"/>
      <c r="AK25" s="9"/>
      <c r="AL25" s="66" t="str">
        <f t="shared" si="11"/>
        <v/>
      </c>
      <c r="AM25" s="59" t="str">
        <f>IF($E25="","",IF(AL25="","",IF(AL25&gt;=ตั้งค่าการประเมิน!$C$4,3,IF(AL25&gt;=ตั้งค่าการประเมิน!$C$5,2,IF(AL25&gt;=ตั้งค่าการประเมิน!$C$6,1,0)))))</f>
        <v/>
      </c>
      <c r="AN25" s="9"/>
      <c r="AO25" s="9"/>
      <c r="AP25" s="9"/>
      <c r="AQ25" s="9"/>
      <c r="AR25" s="66" t="str">
        <f t="shared" si="12"/>
        <v/>
      </c>
      <c r="AS25" s="59" t="str">
        <f>IF($E25="","",IF(AR25="","",IF(AR25&gt;=ตั้งค่าการประเมิน!$C$4,3,IF(AR25&gt;=ตั้งค่าการประเมิน!$C$5,2,IF(AR25&gt;=ตั้งค่าการประเมิน!$C$6,1,0)))))</f>
        <v/>
      </c>
      <c r="AT25" s="66" t="str">
        <f t="shared" si="15"/>
        <v/>
      </c>
      <c r="AU25" s="73" t="str">
        <f>IF($E25="","",IF(AT25="","",IF(AT25&gt;=ตั้งค่าการประเมิน!$C$4,3,IF(AT25&gt;=ตั้งค่าการประเมิน!$C$5,2,IF(AT25&gt;=ตั้งค่าการประเมิน!$C$6,1,0)))))</f>
        <v/>
      </c>
      <c r="AV25" s="79" t="str">
        <f t="shared" si="13"/>
        <v/>
      </c>
      <c r="AW25" s="73" t="str">
        <f>IF($E25="","",IF(AV25="","",IF(ข้อมูลนักเรียน!K22="ย้ายออก","ย้ายออก",IF(AV25&gt;=ตั้งค่าการประเมิน!$C$4,3,IF(AV25&gt;=ตั้งค่าการประเมิน!$C$5,2,IF(AV25&gt;=ตั้งค่าการประเมิน!$C$6,1,0))))))</f>
        <v/>
      </c>
    </row>
    <row r="26" spans="1:49" x14ac:dyDescent="0.3">
      <c r="A26" s="131"/>
      <c r="B26" s="131"/>
      <c r="C26" s="131"/>
      <c r="D26" s="62">
        <f>ข้อมูลนักเรียน!D23</f>
        <v>21</v>
      </c>
      <c r="E26" s="7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72"/>
      <c r="G26" s="9"/>
      <c r="H26" s="9"/>
      <c r="I26" s="9"/>
      <c r="J26" s="66" t="str">
        <f t="shared" si="6"/>
        <v/>
      </c>
      <c r="K26" s="59" t="str">
        <f>IF($E26="","",IF(J26="","",IF(J26&gt;=ตั้งค่าการประเมิน!$C$4,3,IF(J26&gt;=ตั้งค่าการประเมิน!$C$5,2,IF(J26&gt;=ตั้งค่าการประเมิน!$C$6,1,0)))))</f>
        <v/>
      </c>
      <c r="L26" s="9"/>
      <c r="M26" s="9"/>
      <c r="N26" s="9"/>
      <c r="O26" s="9"/>
      <c r="P26" s="66" t="str">
        <f t="shared" si="7"/>
        <v/>
      </c>
      <c r="Q26" s="59" t="str">
        <f>IF($E26="","",IF(P26="","",IF(P26&gt;=ตั้งค่าการประเมิน!$C$4,3,IF(P26&gt;=ตั้งค่าการประเมิน!$C$5,2,IF(P26&gt;=ตั้งค่าการประเมิน!$C$6,1,0)))))</f>
        <v/>
      </c>
      <c r="R26" s="66" t="str">
        <f t="shared" si="8"/>
        <v/>
      </c>
      <c r="S26" s="73" t="str">
        <f>IF($E26="","",IF(R26="","",IF(R26&gt;=ตั้งค่าการประเมิน!$C$4,3,IF(R26&gt;=ตั้งค่าการประเมิน!$C$5,2,IF(R26&gt;=ตั้งค่าการประเมิน!$C$6,1,0)))))</f>
        <v/>
      </c>
      <c r="T26" s="72"/>
      <c r="U26" s="9"/>
      <c r="V26" s="9"/>
      <c r="W26" s="9"/>
      <c r="X26" s="66" t="str">
        <f t="shared" si="9"/>
        <v/>
      </c>
      <c r="Y26" s="59" t="str">
        <f>IF($E26="","",IF(X26="","",IF(X26&gt;=ตั้งค่าการประเมิน!$C$4,3,IF(X26&gt;=ตั้งค่าการประเมิน!$C$5,2,IF(X26&gt;=ตั้งค่าการประเมิน!$C$6,1,0)))))</f>
        <v/>
      </c>
      <c r="Z26" s="9"/>
      <c r="AA26" s="9"/>
      <c r="AB26" s="9"/>
      <c r="AC26" s="9"/>
      <c r="AD26" s="66" t="str">
        <f t="shared" si="10"/>
        <v/>
      </c>
      <c r="AE26" s="59" t="str">
        <f>IF($E26="","",IF(AD26="","",IF(AD26&gt;=ตั้งค่าการประเมิน!$C$4,3,IF(AD26&gt;=ตั้งค่าการประเมิน!$C$5,2,IF(AD26&gt;=ตั้งค่าการประเมิน!$C$6,1,0)))))</f>
        <v/>
      </c>
      <c r="AF26" s="66" t="str">
        <f t="shared" si="14"/>
        <v/>
      </c>
      <c r="AG26" s="73" t="str">
        <f>IF($E26="","",IF(AF26="","",IF(AF26&gt;=ตั้งค่าการประเมิน!$C$4,3,IF(AF26&gt;=ตั้งค่าการประเมิน!$C$5,2,IF(AF26&gt;=ตั้งค่าการประเมิน!$C$6,1,0)))))</f>
        <v/>
      </c>
      <c r="AH26" s="72"/>
      <c r="AI26" s="9"/>
      <c r="AJ26" s="9"/>
      <c r="AK26" s="9"/>
      <c r="AL26" s="66" t="str">
        <f t="shared" si="11"/>
        <v/>
      </c>
      <c r="AM26" s="59" t="str">
        <f>IF($E26="","",IF(AL26="","",IF(AL26&gt;=ตั้งค่าการประเมิน!$C$4,3,IF(AL26&gt;=ตั้งค่าการประเมิน!$C$5,2,IF(AL26&gt;=ตั้งค่าการประเมิน!$C$6,1,0)))))</f>
        <v/>
      </c>
      <c r="AN26" s="9"/>
      <c r="AO26" s="9"/>
      <c r="AP26" s="9"/>
      <c r="AQ26" s="9"/>
      <c r="AR26" s="66" t="str">
        <f t="shared" si="12"/>
        <v/>
      </c>
      <c r="AS26" s="59" t="str">
        <f>IF($E26="","",IF(AR26="","",IF(AR26&gt;=ตั้งค่าการประเมิน!$C$4,3,IF(AR26&gt;=ตั้งค่าการประเมิน!$C$5,2,IF(AR26&gt;=ตั้งค่าการประเมิน!$C$6,1,0)))))</f>
        <v/>
      </c>
      <c r="AT26" s="66" t="str">
        <f t="shared" si="15"/>
        <v/>
      </c>
      <c r="AU26" s="73" t="str">
        <f>IF($E26="","",IF(AT26="","",IF(AT26&gt;=ตั้งค่าการประเมิน!$C$4,3,IF(AT26&gt;=ตั้งค่าการประเมิน!$C$5,2,IF(AT26&gt;=ตั้งค่าการประเมิน!$C$6,1,0)))))</f>
        <v/>
      </c>
      <c r="AV26" s="79" t="str">
        <f t="shared" si="13"/>
        <v/>
      </c>
      <c r="AW26" s="73" t="str">
        <f>IF($E26="","",IF(AV26="","",IF(ข้อมูลนักเรียน!K23="ย้ายออก","ย้ายออก",IF(AV26&gt;=ตั้งค่าการประเมิน!$C$4,3,IF(AV26&gt;=ตั้งค่าการประเมิน!$C$5,2,IF(AV26&gt;=ตั้งค่าการประเมิน!$C$6,1,0))))))</f>
        <v/>
      </c>
    </row>
    <row r="27" spans="1:49" x14ac:dyDescent="0.3">
      <c r="A27" s="131"/>
      <c r="B27" s="131"/>
      <c r="C27" s="131"/>
      <c r="D27" s="62">
        <f>ข้อมูลนักเรียน!D24</f>
        <v>22</v>
      </c>
      <c r="E27" s="7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72"/>
      <c r="G27" s="9"/>
      <c r="H27" s="9"/>
      <c r="I27" s="9"/>
      <c r="J27" s="66" t="str">
        <f t="shared" si="6"/>
        <v/>
      </c>
      <c r="K27" s="59" t="str">
        <f>IF($E27="","",IF(J27="","",IF(J27&gt;=ตั้งค่าการประเมิน!$C$4,3,IF(J27&gt;=ตั้งค่าการประเมิน!$C$5,2,IF(J27&gt;=ตั้งค่าการประเมิน!$C$6,1,0)))))</f>
        <v/>
      </c>
      <c r="L27" s="9"/>
      <c r="M27" s="9"/>
      <c r="N27" s="9"/>
      <c r="O27" s="9"/>
      <c r="P27" s="66" t="str">
        <f t="shared" si="7"/>
        <v/>
      </c>
      <c r="Q27" s="59" t="str">
        <f>IF($E27="","",IF(P27="","",IF(P27&gt;=ตั้งค่าการประเมิน!$C$4,3,IF(P27&gt;=ตั้งค่าการประเมิน!$C$5,2,IF(P27&gt;=ตั้งค่าการประเมิน!$C$6,1,0)))))</f>
        <v/>
      </c>
      <c r="R27" s="66" t="str">
        <f t="shared" si="8"/>
        <v/>
      </c>
      <c r="S27" s="73" t="str">
        <f>IF($E27="","",IF(R27="","",IF(R27&gt;=ตั้งค่าการประเมิน!$C$4,3,IF(R27&gt;=ตั้งค่าการประเมิน!$C$5,2,IF(R27&gt;=ตั้งค่าการประเมิน!$C$6,1,0)))))</f>
        <v/>
      </c>
      <c r="T27" s="72"/>
      <c r="U27" s="9"/>
      <c r="V27" s="9"/>
      <c r="W27" s="9"/>
      <c r="X27" s="66" t="str">
        <f t="shared" si="9"/>
        <v/>
      </c>
      <c r="Y27" s="59" t="str">
        <f>IF($E27="","",IF(X27="","",IF(X27&gt;=ตั้งค่าการประเมิน!$C$4,3,IF(X27&gt;=ตั้งค่าการประเมิน!$C$5,2,IF(X27&gt;=ตั้งค่าการประเมิน!$C$6,1,0)))))</f>
        <v/>
      </c>
      <c r="Z27" s="9"/>
      <c r="AA27" s="9"/>
      <c r="AB27" s="9"/>
      <c r="AC27" s="9"/>
      <c r="AD27" s="66" t="str">
        <f t="shared" si="10"/>
        <v/>
      </c>
      <c r="AE27" s="59" t="str">
        <f>IF($E27="","",IF(AD27="","",IF(AD27&gt;=ตั้งค่าการประเมิน!$C$4,3,IF(AD27&gt;=ตั้งค่าการประเมิน!$C$5,2,IF(AD27&gt;=ตั้งค่าการประเมิน!$C$6,1,0)))))</f>
        <v/>
      </c>
      <c r="AF27" s="66" t="str">
        <f t="shared" si="14"/>
        <v/>
      </c>
      <c r="AG27" s="73" t="str">
        <f>IF($E27="","",IF(AF27="","",IF(AF27&gt;=ตั้งค่าการประเมิน!$C$4,3,IF(AF27&gt;=ตั้งค่าการประเมิน!$C$5,2,IF(AF27&gt;=ตั้งค่าการประเมิน!$C$6,1,0)))))</f>
        <v/>
      </c>
      <c r="AH27" s="72"/>
      <c r="AI27" s="9"/>
      <c r="AJ27" s="9"/>
      <c r="AK27" s="9"/>
      <c r="AL27" s="66" t="str">
        <f t="shared" si="11"/>
        <v/>
      </c>
      <c r="AM27" s="59" t="str">
        <f>IF($E27="","",IF(AL27="","",IF(AL27&gt;=ตั้งค่าการประเมิน!$C$4,3,IF(AL27&gt;=ตั้งค่าการประเมิน!$C$5,2,IF(AL27&gt;=ตั้งค่าการประเมิน!$C$6,1,0)))))</f>
        <v/>
      </c>
      <c r="AN27" s="9"/>
      <c r="AO27" s="9"/>
      <c r="AP27" s="9"/>
      <c r="AQ27" s="9"/>
      <c r="AR27" s="66" t="str">
        <f t="shared" si="12"/>
        <v/>
      </c>
      <c r="AS27" s="59" t="str">
        <f>IF($E27="","",IF(AR27="","",IF(AR27&gt;=ตั้งค่าการประเมิน!$C$4,3,IF(AR27&gt;=ตั้งค่าการประเมิน!$C$5,2,IF(AR27&gt;=ตั้งค่าการประเมิน!$C$6,1,0)))))</f>
        <v/>
      </c>
      <c r="AT27" s="66" t="str">
        <f t="shared" si="15"/>
        <v/>
      </c>
      <c r="AU27" s="73" t="str">
        <f>IF($E27="","",IF(AT27="","",IF(AT27&gt;=ตั้งค่าการประเมิน!$C$4,3,IF(AT27&gt;=ตั้งค่าการประเมิน!$C$5,2,IF(AT27&gt;=ตั้งค่าการประเมิน!$C$6,1,0)))))</f>
        <v/>
      </c>
      <c r="AV27" s="79" t="str">
        <f t="shared" si="13"/>
        <v/>
      </c>
      <c r="AW27" s="73" t="str">
        <f>IF($E27="","",IF(AV27="","",IF(ข้อมูลนักเรียน!K24="ย้ายออก","ย้ายออก",IF(AV27&gt;=ตั้งค่าการประเมิน!$C$4,3,IF(AV27&gt;=ตั้งค่าการประเมิน!$C$5,2,IF(AV27&gt;=ตั้งค่าการประเมิน!$C$6,1,0))))))</f>
        <v/>
      </c>
    </row>
    <row r="28" spans="1:49" x14ac:dyDescent="0.3">
      <c r="A28" s="131"/>
      <c r="B28" s="131"/>
      <c r="C28" s="131"/>
      <c r="D28" s="62">
        <f>ข้อมูลนักเรียน!D25</f>
        <v>23</v>
      </c>
      <c r="E28" s="7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72"/>
      <c r="G28" s="9"/>
      <c r="H28" s="9"/>
      <c r="I28" s="9"/>
      <c r="J28" s="66" t="str">
        <f t="shared" si="6"/>
        <v/>
      </c>
      <c r="K28" s="59" t="str">
        <f>IF($E28="","",IF(J28="","",IF(J28&gt;=ตั้งค่าการประเมิน!$C$4,3,IF(J28&gt;=ตั้งค่าการประเมิน!$C$5,2,IF(J28&gt;=ตั้งค่าการประเมิน!$C$6,1,0)))))</f>
        <v/>
      </c>
      <c r="L28" s="9"/>
      <c r="M28" s="9"/>
      <c r="N28" s="9"/>
      <c r="O28" s="9"/>
      <c r="P28" s="66" t="str">
        <f t="shared" si="7"/>
        <v/>
      </c>
      <c r="Q28" s="59" t="str">
        <f>IF($E28="","",IF(P28="","",IF(P28&gt;=ตั้งค่าการประเมิน!$C$4,3,IF(P28&gt;=ตั้งค่าการประเมิน!$C$5,2,IF(P28&gt;=ตั้งค่าการประเมิน!$C$6,1,0)))))</f>
        <v/>
      </c>
      <c r="R28" s="66" t="str">
        <f t="shared" si="8"/>
        <v/>
      </c>
      <c r="S28" s="73" t="str">
        <f>IF($E28="","",IF(R28="","",IF(R28&gt;=ตั้งค่าการประเมิน!$C$4,3,IF(R28&gt;=ตั้งค่าการประเมิน!$C$5,2,IF(R28&gt;=ตั้งค่าการประเมิน!$C$6,1,0)))))</f>
        <v/>
      </c>
      <c r="T28" s="72"/>
      <c r="U28" s="9"/>
      <c r="V28" s="9"/>
      <c r="W28" s="9"/>
      <c r="X28" s="66" t="str">
        <f t="shared" si="9"/>
        <v/>
      </c>
      <c r="Y28" s="59" t="str">
        <f>IF($E28="","",IF(X28="","",IF(X28&gt;=ตั้งค่าการประเมิน!$C$4,3,IF(X28&gt;=ตั้งค่าการประเมิน!$C$5,2,IF(X28&gt;=ตั้งค่าการประเมิน!$C$6,1,0)))))</f>
        <v/>
      </c>
      <c r="Z28" s="9"/>
      <c r="AA28" s="9"/>
      <c r="AB28" s="9"/>
      <c r="AC28" s="9"/>
      <c r="AD28" s="66" t="str">
        <f t="shared" si="10"/>
        <v/>
      </c>
      <c r="AE28" s="59" t="str">
        <f>IF($E28="","",IF(AD28="","",IF(AD28&gt;=ตั้งค่าการประเมิน!$C$4,3,IF(AD28&gt;=ตั้งค่าการประเมิน!$C$5,2,IF(AD28&gt;=ตั้งค่าการประเมิน!$C$6,1,0)))))</f>
        <v/>
      </c>
      <c r="AF28" s="66" t="str">
        <f t="shared" si="14"/>
        <v/>
      </c>
      <c r="AG28" s="73" t="str">
        <f>IF($E28="","",IF(AF28="","",IF(AF28&gt;=ตั้งค่าการประเมิน!$C$4,3,IF(AF28&gt;=ตั้งค่าการประเมิน!$C$5,2,IF(AF28&gt;=ตั้งค่าการประเมิน!$C$6,1,0)))))</f>
        <v/>
      </c>
      <c r="AH28" s="72"/>
      <c r="AI28" s="9"/>
      <c r="AJ28" s="9"/>
      <c r="AK28" s="9"/>
      <c r="AL28" s="66" t="str">
        <f t="shared" si="11"/>
        <v/>
      </c>
      <c r="AM28" s="59" t="str">
        <f>IF($E28="","",IF(AL28="","",IF(AL28&gt;=ตั้งค่าการประเมิน!$C$4,3,IF(AL28&gt;=ตั้งค่าการประเมิน!$C$5,2,IF(AL28&gt;=ตั้งค่าการประเมิน!$C$6,1,0)))))</f>
        <v/>
      </c>
      <c r="AN28" s="9"/>
      <c r="AO28" s="9"/>
      <c r="AP28" s="9"/>
      <c r="AQ28" s="9"/>
      <c r="AR28" s="66" t="str">
        <f t="shared" si="12"/>
        <v/>
      </c>
      <c r="AS28" s="59" t="str">
        <f>IF($E28="","",IF(AR28="","",IF(AR28&gt;=ตั้งค่าการประเมิน!$C$4,3,IF(AR28&gt;=ตั้งค่าการประเมิน!$C$5,2,IF(AR28&gt;=ตั้งค่าการประเมิน!$C$6,1,0)))))</f>
        <v/>
      </c>
      <c r="AT28" s="66" t="str">
        <f t="shared" si="15"/>
        <v/>
      </c>
      <c r="AU28" s="73" t="str">
        <f>IF($E28="","",IF(AT28="","",IF(AT28&gt;=ตั้งค่าการประเมิน!$C$4,3,IF(AT28&gt;=ตั้งค่าการประเมิน!$C$5,2,IF(AT28&gt;=ตั้งค่าการประเมิน!$C$6,1,0)))))</f>
        <v/>
      </c>
      <c r="AV28" s="79" t="str">
        <f t="shared" si="13"/>
        <v/>
      </c>
      <c r="AW28" s="73" t="str">
        <f>IF($E28="","",IF(AV28="","",IF(ข้อมูลนักเรียน!K25="ย้ายออก","ย้ายออก",IF(AV28&gt;=ตั้งค่าการประเมิน!$C$4,3,IF(AV28&gt;=ตั้งค่าการประเมิน!$C$5,2,IF(AV28&gt;=ตั้งค่าการประเมิน!$C$6,1,0))))))</f>
        <v/>
      </c>
    </row>
    <row r="29" spans="1:49" x14ac:dyDescent="0.3">
      <c r="A29" s="131"/>
      <c r="B29" s="131"/>
      <c r="C29" s="131"/>
      <c r="D29" s="62">
        <f>ข้อมูลนักเรียน!D26</f>
        <v>24</v>
      </c>
      <c r="E29" s="7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72"/>
      <c r="G29" s="9"/>
      <c r="H29" s="9"/>
      <c r="I29" s="9"/>
      <c r="J29" s="66" t="str">
        <f t="shared" si="6"/>
        <v/>
      </c>
      <c r="K29" s="59" t="str">
        <f>IF($E29="","",IF(J29="","",IF(J29&gt;=ตั้งค่าการประเมิน!$C$4,3,IF(J29&gt;=ตั้งค่าการประเมิน!$C$5,2,IF(J29&gt;=ตั้งค่าการประเมิน!$C$6,1,0)))))</f>
        <v/>
      </c>
      <c r="L29" s="9"/>
      <c r="M29" s="9"/>
      <c r="N29" s="9"/>
      <c r="O29" s="9"/>
      <c r="P29" s="66" t="str">
        <f t="shared" si="7"/>
        <v/>
      </c>
      <c r="Q29" s="59" t="str">
        <f>IF($E29="","",IF(P29="","",IF(P29&gt;=ตั้งค่าการประเมิน!$C$4,3,IF(P29&gt;=ตั้งค่าการประเมิน!$C$5,2,IF(P29&gt;=ตั้งค่าการประเมิน!$C$6,1,0)))))</f>
        <v/>
      </c>
      <c r="R29" s="66" t="str">
        <f t="shared" si="8"/>
        <v/>
      </c>
      <c r="S29" s="73" t="str">
        <f>IF($E29="","",IF(R29="","",IF(R29&gt;=ตั้งค่าการประเมิน!$C$4,3,IF(R29&gt;=ตั้งค่าการประเมิน!$C$5,2,IF(R29&gt;=ตั้งค่าการประเมิน!$C$6,1,0)))))</f>
        <v/>
      </c>
      <c r="T29" s="72"/>
      <c r="U29" s="9"/>
      <c r="V29" s="9"/>
      <c r="W29" s="9"/>
      <c r="X29" s="66" t="str">
        <f t="shared" si="9"/>
        <v/>
      </c>
      <c r="Y29" s="59" t="str">
        <f>IF($E29="","",IF(X29="","",IF(X29&gt;=ตั้งค่าการประเมิน!$C$4,3,IF(X29&gt;=ตั้งค่าการประเมิน!$C$5,2,IF(X29&gt;=ตั้งค่าการประเมิน!$C$6,1,0)))))</f>
        <v/>
      </c>
      <c r="Z29" s="9"/>
      <c r="AA29" s="9"/>
      <c r="AB29" s="9"/>
      <c r="AC29" s="9"/>
      <c r="AD29" s="66" t="str">
        <f t="shared" si="10"/>
        <v/>
      </c>
      <c r="AE29" s="59" t="str">
        <f>IF($E29="","",IF(AD29="","",IF(AD29&gt;=ตั้งค่าการประเมิน!$C$4,3,IF(AD29&gt;=ตั้งค่าการประเมิน!$C$5,2,IF(AD29&gt;=ตั้งค่าการประเมิน!$C$6,1,0)))))</f>
        <v/>
      </c>
      <c r="AF29" s="66" t="str">
        <f t="shared" si="14"/>
        <v/>
      </c>
      <c r="AG29" s="73" t="str">
        <f>IF($E29="","",IF(AF29="","",IF(AF29&gt;=ตั้งค่าการประเมิน!$C$4,3,IF(AF29&gt;=ตั้งค่าการประเมิน!$C$5,2,IF(AF29&gt;=ตั้งค่าการประเมิน!$C$6,1,0)))))</f>
        <v/>
      </c>
      <c r="AH29" s="72"/>
      <c r="AI29" s="9"/>
      <c r="AJ29" s="9"/>
      <c r="AK29" s="9"/>
      <c r="AL29" s="66" t="str">
        <f t="shared" si="11"/>
        <v/>
      </c>
      <c r="AM29" s="59" t="str">
        <f>IF($E29="","",IF(AL29="","",IF(AL29&gt;=ตั้งค่าการประเมิน!$C$4,3,IF(AL29&gt;=ตั้งค่าการประเมิน!$C$5,2,IF(AL29&gt;=ตั้งค่าการประเมิน!$C$6,1,0)))))</f>
        <v/>
      </c>
      <c r="AN29" s="9"/>
      <c r="AO29" s="9"/>
      <c r="AP29" s="9"/>
      <c r="AQ29" s="9"/>
      <c r="AR29" s="66" t="str">
        <f t="shared" si="12"/>
        <v/>
      </c>
      <c r="AS29" s="59" t="str">
        <f>IF($E29="","",IF(AR29="","",IF(AR29&gt;=ตั้งค่าการประเมิน!$C$4,3,IF(AR29&gt;=ตั้งค่าการประเมิน!$C$5,2,IF(AR29&gt;=ตั้งค่าการประเมิน!$C$6,1,0)))))</f>
        <v/>
      </c>
      <c r="AT29" s="66" t="str">
        <f t="shared" si="15"/>
        <v/>
      </c>
      <c r="AU29" s="73" t="str">
        <f>IF($E29="","",IF(AT29="","",IF(AT29&gt;=ตั้งค่าการประเมิน!$C$4,3,IF(AT29&gt;=ตั้งค่าการประเมิน!$C$5,2,IF(AT29&gt;=ตั้งค่าการประเมิน!$C$6,1,0)))))</f>
        <v/>
      </c>
      <c r="AV29" s="79" t="str">
        <f t="shared" si="13"/>
        <v/>
      </c>
      <c r="AW29" s="73" t="str">
        <f>IF($E29="","",IF(AV29="","",IF(ข้อมูลนักเรียน!K26="ย้ายออก","ย้ายออก",IF(AV29&gt;=ตั้งค่าการประเมิน!$C$4,3,IF(AV29&gt;=ตั้งค่าการประเมิน!$C$5,2,IF(AV29&gt;=ตั้งค่าการประเมิน!$C$6,1,0))))))</f>
        <v/>
      </c>
    </row>
    <row r="30" spans="1:49" x14ac:dyDescent="0.3">
      <c r="A30" s="131"/>
      <c r="B30" s="131"/>
      <c r="C30" s="131"/>
      <c r="D30" s="62">
        <f>ข้อมูลนักเรียน!D27</f>
        <v>25</v>
      </c>
      <c r="E30" s="7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72"/>
      <c r="G30" s="9"/>
      <c r="H30" s="9"/>
      <c r="I30" s="9"/>
      <c r="J30" s="66" t="str">
        <f t="shared" si="6"/>
        <v/>
      </c>
      <c r="K30" s="59" t="str">
        <f>IF($E30="","",IF(J30="","",IF(J30&gt;=ตั้งค่าการประเมิน!$C$4,3,IF(J30&gt;=ตั้งค่าการประเมิน!$C$5,2,IF(J30&gt;=ตั้งค่าการประเมิน!$C$6,1,0)))))</f>
        <v/>
      </c>
      <c r="L30" s="9"/>
      <c r="M30" s="9"/>
      <c r="N30" s="9"/>
      <c r="O30" s="9"/>
      <c r="P30" s="66" t="str">
        <f t="shared" si="7"/>
        <v/>
      </c>
      <c r="Q30" s="59" t="str">
        <f>IF($E30="","",IF(P30="","",IF(P30&gt;=ตั้งค่าการประเมิน!$C$4,3,IF(P30&gt;=ตั้งค่าการประเมิน!$C$5,2,IF(P30&gt;=ตั้งค่าการประเมิน!$C$6,1,0)))))</f>
        <v/>
      </c>
      <c r="R30" s="66" t="str">
        <f t="shared" si="8"/>
        <v/>
      </c>
      <c r="S30" s="73" t="str">
        <f>IF($E30="","",IF(R30="","",IF(R30&gt;=ตั้งค่าการประเมิน!$C$4,3,IF(R30&gt;=ตั้งค่าการประเมิน!$C$5,2,IF(R30&gt;=ตั้งค่าการประเมิน!$C$6,1,0)))))</f>
        <v/>
      </c>
      <c r="T30" s="72"/>
      <c r="U30" s="9"/>
      <c r="V30" s="9"/>
      <c r="W30" s="9"/>
      <c r="X30" s="66" t="str">
        <f t="shared" si="9"/>
        <v/>
      </c>
      <c r="Y30" s="59" t="str">
        <f>IF($E30="","",IF(X30="","",IF(X30&gt;=ตั้งค่าการประเมิน!$C$4,3,IF(X30&gt;=ตั้งค่าการประเมิน!$C$5,2,IF(X30&gt;=ตั้งค่าการประเมิน!$C$6,1,0)))))</f>
        <v/>
      </c>
      <c r="Z30" s="9"/>
      <c r="AA30" s="9"/>
      <c r="AB30" s="9"/>
      <c r="AC30" s="9"/>
      <c r="AD30" s="66" t="str">
        <f t="shared" si="10"/>
        <v/>
      </c>
      <c r="AE30" s="59" t="str">
        <f>IF($E30="","",IF(AD30="","",IF(AD30&gt;=ตั้งค่าการประเมิน!$C$4,3,IF(AD30&gt;=ตั้งค่าการประเมิน!$C$5,2,IF(AD30&gt;=ตั้งค่าการประเมิน!$C$6,1,0)))))</f>
        <v/>
      </c>
      <c r="AF30" s="66" t="str">
        <f t="shared" si="14"/>
        <v/>
      </c>
      <c r="AG30" s="73" t="str">
        <f>IF($E30="","",IF(AF30="","",IF(AF30&gt;=ตั้งค่าการประเมิน!$C$4,3,IF(AF30&gt;=ตั้งค่าการประเมิน!$C$5,2,IF(AF30&gt;=ตั้งค่าการประเมิน!$C$6,1,0)))))</f>
        <v/>
      </c>
      <c r="AH30" s="72"/>
      <c r="AI30" s="9"/>
      <c r="AJ30" s="9"/>
      <c r="AK30" s="9"/>
      <c r="AL30" s="66" t="str">
        <f t="shared" si="11"/>
        <v/>
      </c>
      <c r="AM30" s="59" t="str">
        <f>IF($E30="","",IF(AL30="","",IF(AL30&gt;=ตั้งค่าการประเมิน!$C$4,3,IF(AL30&gt;=ตั้งค่าการประเมิน!$C$5,2,IF(AL30&gt;=ตั้งค่าการประเมิน!$C$6,1,0)))))</f>
        <v/>
      </c>
      <c r="AN30" s="9"/>
      <c r="AO30" s="9"/>
      <c r="AP30" s="9"/>
      <c r="AQ30" s="9"/>
      <c r="AR30" s="66" t="str">
        <f t="shared" si="12"/>
        <v/>
      </c>
      <c r="AS30" s="59" t="str">
        <f>IF($E30="","",IF(AR30="","",IF(AR30&gt;=ตั้งค่าการประเมิน!$C$4,3,IF(AR30&gt;=ตั้งค่าการประเมิน!$C$5,2,IF(AR30&gt;=ตั้งค่าการประเมิน!$C$6,1,0)))))</f>
        <v/>
      </c>
      <c r="AT30" s="66" t="str">
        <f t="shared" si="15"/>
        <v/>
      </c>
      <c r="AU30" s="73" t="str">
        <f>IF($E30="","",IF(AT30="","",IF(AT30&gt;=ตั้งค่าการประเมิน!$C$4,3,IF(AT30&gt;=ตั้งค่าการประเมิน!$C$5,2,IF(AT30&gt;=ตั้งค่าการประเมิน!$C$6,1,0)))))</f>
        <v/>
      </c>
      <c r="AV30" s="79" t="str">
        <f t="shared" si="13"/>
        <v/>
      </c>
      <c r="AW30" s="73" t="str">
        <f>IF($E30="","",IF(AV30="","",IF(ข้อมูลนักเรียน!K27="ย้ายออก","ย้ายออก",IF(AV30&gt;=ตั้งค่าการประเมิน!$C$4,3,IF(AV30&gt;=ตั้งค่าการประเมิน!$C$5,2,IF(AV30&gt;=ตั้งค่าการประเมิน!$C$6,1,0))))))</f>
        <v/>
      </c>
    </row>
    <row r="31" spans="1:49" x14ac:dyDescent="0.3">
      <c r="A31" s="131"/>
      <c r="B31" s="131"/>
      <c r="C31" s="131"/>
      <c r="D31" s="62">
        <f>ข้อมูลนักเรียน!D28</f>
        <v>26</v>
      </c>
      <c r="E31" s="7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72"/>
      <c r="G31" s="9"/>
      <c r="H31" s="9"/>
      <c r="I31" s="9"/>
      <c r="J31" s="66" t="str">
        <f t="shared" si="6"/>
        <v/>
      </c>
      <c r="K31" s="59" t="str">
        <f>IF($E31="","",IF(J31="","",IF(J31&gt;=ตั้งค่าการประเมิน!$C$4,3,IF(J31&gt;=ตั้งค่าการประเมิน!$C$5,2,IF(J31&gt;=ตั้งค่าการประเมิน!$C$6,1,0)))))</f>
        <v/>
      </c>
      <c r="L31" s="9"/>
      <c r="M31" s="9"/>
      <c r="N31" s="9"/>
      <c r="O31" s="9"/>
      <c r="P31" s="66" t="str">
        <f t="shared" si="7"/>
        <v/>
      </c>
      <c r="Q31" s="59" t="str">
        <f>IF($E31="","",IF(P31="","",IF(P31&gt;=ตั้งค่าการประเมิน!$C$4,3,IF(P31&gt;=ตั้งค่าการประเมิน!$C$5,2,IF(P31&gt;=ตั้งค่าการประเมิน!$C$6,1,0)))))</f>
        <v/>
      </c>
      <c r="R31" s="66" t="str">
        <f t="shared" si="8"/>
        <v/>
      </c>
      <c r="S31" s="73" t="str">
        <f>IF($E31="","",IF(R31="","",IF(R31&gt;=ตั้งค่าการประเมิน!$C$4,3,IF(R31&gt;=ตั้งค่าการประเมิน!$C$5,2,IF(R31&gt;=ตั้งค่าการประเมิน!$C$6,1,0)))))</f>
        <v/>
      </c>
      <c r="T31" s="72"/>
      <c r="U31" s="9"/>
      <c r="V31" s="9"/>
      <c r="W31" s="9"/>
      <c r="X31" s="66" t="str">
        <f t="shared" si="9"/>
        <v/>
      </c>
      <c r="Y31" s="59" t="str">
        <f>IF($E31="","",IF(X31="","",IF(X31&gt;=ตั้งค่าการประเมิน!$C$4,3,IF(X31&gt;=ตั้งค่าการประเมิน!$C$5,2,IF(X31&gt;=ตั้งค่าการประเมิน!$C$6,1,0)))))</f>
        <v/>
      </c>
      <c r="Z31" s="9"/>
      <c r="AA31" s="9"/>
      <c r="AB31" s="9"/>
      <c r="AC31" s="9"/>
      <c r="AD31" s="66" t="str">
        <f t="shared" si="10"/>
        <v/>
      </c>
      <c r="AE31" s="59" t="str">
        <f>IF($E31="","",IF(AD31="","",IF(AD31&gt;=ตั้งค่าการประเมิน!$C$4,3,IF(AD31&gt;=ตั้งค่าการประเมิน!$C$5,2,IF(AD31&gt;=ตั้งค่าการประเมิน!$C$6,1,0)))))</f>
        <v/>
      </c>
      <c r="AF31" s="66" t="str">
        <f t="shared" si="14"/>
        <v/>
      </c>
      <c r="AG31" s="73" t="str">
        <f>IF($E31="","",IF(AF31="","",IF(AF31&gt;=ตั้งค่าการประเมิน!$C$4,3,IF(AF31&gt;=ตั้งค่าการประเมิน!$C$5,2,IF(AF31&gt;=ตั้งค่าการประเมิน!$C$6,1,0)))))</f>
        <v/>
      </c>
      <c r="AH31" s="72"/>
      <c r="AI31" s="9"/>
      <c r="AJ31" s="9"/>
      <c r="AK31" s="9"/>
      <c r="AL31" s="66" t="str">
        <f t="shared" si="11"/>
        <v/>
      </c>
      <c r="AM31" s="59" t="str">
        <f>IF($E31="","",IF(AL31="","",IF(AL31&gt;=ตั้งค่าการประเมิน!$C$4,3,IF(AL31&gt;=ตั้งค่าการประเมิน!$C$5,2,IF(AL31&gt;=ตั้งค่าการประเมิน!$C$6,1,0)))))</f>
        <v/>
      </c>
      <c r="AN31" s="9"/>
      <c r="AO31" s="9"/>
      <c r="AP31" s="9"/>
      <c r="AQ31" s="9"/>
      <c r="AR31" s="66" t="str">
        <f t="shared" si="12"/>
        <v/>
      </c>
      <c r="AS31" s="59" t="str">
        <f>IF($E31="","",IF(AR31="","",IF(AR31&gt;=ตั้งค่าการประเมิน!$C$4,3,IF(AR31&gt;=ตั้งค่าการประเมิน!$C$5,2,IF(AR31&gt;=ตั้งค่าการประเมิน!$C$6,1,0)))))</f>
        <v/>
      </c>
      <c r="AT31" s="66" t="str">
        <f t="shared" si="15"/>
        <v/>
      </c>
      <c r="AU31" s="73" t="str">
        <f>IF($E31="","",IF(AT31="","",IF(AT31&gt;=ตั้งค่าการประเมิน!$C$4,3,IF(AT31&gt;=ตั้งค่าการประเมิน!$C$5,2,IF(AT31&gt;=ตั้งค่าการประเมิน!$C$6,1,0)))))</f>
        <v/>
      </c>
      <c r="AV31" s="79" t="str">
        <f t="shared" si="13"/>
        <v/>
      </c>
      <c r="AW31" s="73" t="str">
        <f>IF($E31="","",IF(AV31="","",IF(ข้อมูลนักเรียน!K28="ย้ายออก","ย้ายออก",IF(AV31&gt;=ตั้งค่าการประเมิน!$C$4,3,IF(AV31&gt;=ตั้งค่าการประเมิน!$C$5,2,IF(AV31&gt;=ตั้งค่าการประเมิน!$C$6,1,0))))))</f>
        <v/>
      </c>
    </row>
    <row r="32" spans="1:49" x14ac:dyDescent="0.3">
      <c r="A32" s="131"/>
      <c r="B32" s="131"/>
      <c r="C32" s="131"/>
      <c r="D32" s="62">
        <f>ข้อมูลนักเรียน!D29</f>
        <v>27</v>
      </c>
      <c r="E32" s="7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72"/>
      <c r="G32" s="9"/>
      <c r="H32" s="9"/>
      <c r="I32" s="9"/>
      <c r="J32" s="66" t="str">
        <f t="shared" si="6"/>
        <v/>
      </c>
      <c r="K32" s="59" t="str">
        <f>IF($E32="","",IF(J32="","",IF(J32&gt;=ตั้งค่าการประเมิน!$C$4,3,IF(J32&gt;=ตั้งค่าการประเมิน!$C$5,2,IF(J32&gt;=ตั้งค่าการประเมิน!$C$6,1,0)))))</f>
        <v/>
      </c>
      <c r="L32" s="9"/>
      <c r="M32" s="9"/>
      <c r="N32" s="9"/>
      <c r="O32" s="9"/>
      <c r="P32" s="66" t="str">
        <f t="shared" si="7"/>
        <v/>
      </c>
      <c r="Q32" s="59" t="str">
        <f>IF($E32="","",IF(P32="","",IF(P32&gt;=ตั้งค่าการประเมิน!$C$4,3,IF(P32&gt;=ตั้งค่าการประเมิน!$C$5,2,IF(P32&gt;=ตั้งค่าการประเมิน!$C$6,1,0)))))</f>
        <v/>
      </c>
      <c r="R32" s="66" t="str">
        <f t="shared" si="8"/>
        <v/>
      </c>
      <c r="S32" s="73" t="str">
        <f>IF($E32="","",IF(R32="","",IF(R32&gt;=ตั้งค่าการประเมิน!$C$4,3,IF(R32&gt;=ตั้งค่าการประเมิน!$C$5,2,IF(R32&gt;=ตั้งค่าการประเมิน!$C$6,1,0)))))</f>
        <v/>
      </c>
      <c r="T32" s="72"/>
      <c r="U32" s="9"/>
      <c r="V32" s="9"/>
      <c r="W32" s="9"/>
      <c r="X32" s="66" t="str">
        <f t="shared" si="9"/>
        <v/>
      </c>
      <c r="Y32" s="59" t="str">
        <f>IF($E32="","",IF(X32="","",IF(X32&gt;=ตั้งค่าการประเมิน!$C$4,3,IF(X32&gt;=ตั้งค่าการประเมิน!$C$5,2,IF(X32&gt;=ตั้งค่าการประเมิน!$C$6,1,0)))))</f>
        <v/>
      </c>
      <c r="Z32" s="9"/>
      <c r="AA32" s="9"/>
      <c r="AB32" s="9"/>
      <c r="AC32" s="9"/>
      <c r="AD32" s="66" t="str">
        <f t="shared" si="10"/>
        <v/>
      </c>
      <c r="AE32" s="59" t="str">
        <f>IF($E32="","",IF(AD32="","",IF(AD32&gt;=ตั้งค่าการประเมิน!$C$4,3,IF(AD32&gt;=ตั้งค่าการประเมิน!$C$5,2,IF(AD32&gt;=ตั้งค่าการประเมิน!$C$6,1,0)))))</f>
        <v/>
      </c>
      <c r="AF32" s="66" t="str">
        <f t="shared" si="14"/>
        <v/>
      </c>
      <c r="AG32" s="73" t="str">
        <f>IF($E32="","",IF(AF32="","",IF(AF32&gt;=ตั้งค่าการประเมิน!$C$4,3,IF(AF32&gt;=ตั้งค่าการประเมิน!$C$5,2,IF(AF32&gt;=ตั้งค่าการประเมิน!$C$6,1,0)))))</f>
        <v/>
      </c>
      <c r="AH32" s="72"/>
      <c r="AI32" s="9"/>
      <c r="AJ32" s="9"/>
      <c r="AK32" s="9"/>
      <c r="AL32" s="66" t="str">
        <f t="shared" si="11"/>
        <v/>
      </c>
      <c r="AM32" s="59" t="str">
        <f>IF($E32="","",IF(AL32="","",IF(AL32&gt;=ตั้งค่าการประเมิน!$C$4,3,IF(AL32&gt;=ตั้งค่าการประเมิน!$C$5,2,IF(AL32&gt;=ตั้งค่าการประเมิน!$C$6,1,0)))))</f>
        <v/>
      </c>
      <c r="AN32" s="9"/>
      <c r="AO32" s="9"/>
      <c r="AP32" s="9"/>
      <c r="AQ32" s="9"/>
      <c r="AR32" s="66" t="str">
        <f t="shared" si="12"/>
        <v/>
      </c>
      <c r="AS32" s="59" t="str">
        <f>IF($E32="","",IF(AR32="","",IF(AR32&gt;=ตั้งค่าการประเมิน!$C$4,3,IF(AR32&gt;=ตั้งค่าการประเมิน!$C$5,2,IF(AR32&gt;=ตั้งค่าการประเมิน!$C$6,1,0)))))</f>
        <v/>
      </c>
      <c r="AT32" s="66" t="str">
        <f t="shared" si="15"/>
        <v/>
      </c>
      <c r="AU32" s="73" t="str">
        <f>IF($E32="","",IF(AT32="","",IF(AT32&gt;=ตั้งค่าการประเมิน!$C$4,3,IF(AT32&gt;=ตั้งค่าการประเมิน!$C$5,2,IF(AT32&gt;=ตั้งค่าการประเมิน!$C$6,1,0)))))</f>
        <v/>
      </c>
      <c r="AV32" s="79" t="str">
        <f t="shared" si="13"/>
        <v/>
      </c>
      <c r="AW32" s="73" t="str">
        <f>IF($E32="","",IF(AV32="","",IF(ข้อมูลนักเรียน!K29="ย้ายออก","ย้ายออก",IF(AV32&gt;=ตั้งค่าการประเมิน!$C$4,3,IF(AV32&gt;=ตั้งค่าการประเมิน!$C$5,2,IF(AV32&gt;=ตั้งค่าการประเมิน!$C$6,1,0))))))</f>
        <v/>
      </c>
    </row>
    <row r="33" spans="1:49" x14ac:dyDescent="0.3">
      <c r="A33" s="131"/>
      <c r="B33" s="131"/>
      <c r="C33" s="131"/>
      <c r="D33" s="62">
        <f>ข้อมูลนักเรียน!D30</f>
        <v>28</v>
      </c>
      <c r="E33" s="7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72"/>
      <c r="G33" s="9"/>
      <c r="H33" s="9"/>
      <c r="I33" s="9"/>
      <c r="J33" s="66" t="str">
        <f t="shared" si="6"/>
        <v/>
      </c>
      <c r="K33" s="59" t="str">
        <f>IF($E33="","",IF(J33="","",IF(J33&gt;=ตั้งค่าการประเมิน!$C$4,3,IF(J33&gt;=ตั้งค่าการประเมิน!$C$5,2,IF(J33&gt;=ตั้งค่าการประเมิน!$C$6,1,0)))))</f>
        <v/>
      </c>
      <c r="L33" s="9"/>
      <c r="M33" s="9"/>
      <c r="N33" s="9"/>
      <c r="O33" s="9"/>
      <c r="P33" s="66" t="str">
        <f t="shared" si="7"/>
        <v/>
      </c>
      <c r="Q33" s="59" t="str">
        <f>IF($E33="","",IF(P33="","",IF(P33&gt;=ตั้งค่าการประเมิน!$C$4,3,IF(P33&gt;=ตั้งค่าการประเมิน!$C$5,2,IF(P33&gt;=ตั้งค่าการประเมิน!$C$6,1,0)))))</f>
        <v/>
      </c>
      <c r="R33" s="66" t="str">
        <f t="shared" si="8"/>
        <v/>
      </c>
      <c r="S33" s="73" t="str">
        <f>IF($E33="","",IF(R33="","",IF(R33&gt;=ตั้งค่าการประเมิน!$C$4,3,IF(R33&gt;=ตั้งค่าการประเมิน!$C$5,2,IF(R33&gt;=ตั้งค่าการประเมิน!$C$6,1,0)))))</f>
        <v/>
      </c>
      <c r="T33" s="72"/>
      <c r="U33" s="9"/>
      <c r="V33" s="9"/>
      <c r="W33" s="9"/>
      <c r="X33" s="66" t="str">
        <f t="shared" si="9"/>
        <v/>
      </c>
      <c r="Y33" s="59" t="str">
        <f>IF($E33="","",IF(X33="","",IF(X33&gt;=ตั้งค่าการประเมิน!$C$4,3,IF(X33&gt;=ตั้งค่าการประเมิน!$C$5,2,IF(X33&gt;=ตั้งค่าการประเมิน!$C$6,1,0)))))</f>
        <v/>
      </c>
      <c r="Z33" s="9"/>
      <c r="AA33" s="9"/>
      <c r="AB33" s="9"/>
      <c r="AC33" s="9"/>
      <c r="AD33" s="66" t="str">
        <f t="shared" si="10"/>
        <v/>
      </c>
      <c r="AE33" s="59" t="str">
        <f>IF($E33="","",IF(AD33="","",IF(AD33&gt;=ตั้งค่าการประเมิน!$C$4,3,IF(AD33&gt;=ตั้งค่าการประเมิน!$C$5,2,IF(AD33&gt;=ตั้งค่าการประเมิน!$C$6,1,0)))))</f>
        <v/>
      </c>
      <c r="AF33" s="66" t="str">
        <f t="shared" si="14"/>
        <v/>
      </c>
      <c r="AG33" s="73" t="str">
        <f>IF($E33="","",IF(AF33="","",IF(AF33&gt;=ตั้งค่าการประเมิน!$C$4,3,IF(AF33&gt;=ตั้งค่าการประเมิน!$C$5,2,IF(AF33&gt;=ตั้งค่าการประเมิน!$C$6,1,0)))))</f>
        <v/>
      </c>
      <c r="AH33" s="72"/>
      <c r="AI33" s="9"/>
      <c r="AJ33" s="9"/>
      <c r="AK33" s="9"/>
      <c r="AL33" s="66" t="str">
        <f t="shared" si="11"/>
        <v/>
      </c>
      <c r="AM33" s="59" t="str">
        <f>IF($E33="","",IF(AL33="","",IF(AL33&gt;=ตั้งค่าการประเมิน!$C$4,3,IF(AL33&gt;=ตั้งค่าการประเมิน!$C$5,2,IF(AL33&gt;=ตั้งค่าการประเมิน!$C$6,1,0)))))</f>
        <v/>
      </c>
      <c r="AN33" s="9"/>
      <c r="AO33" s="9"/>
      <c r="AP33" s="9"/>
      <c r="AQ33" s="9"/>
      <c r="AR33" s="66" t="str">
        <f t="shared" si="12"/>
        <v/>
      </c>
      <c r="AS33" s="59" t="str">
        <f>IF($E33="","",IF(AR33="","",IF(AR33&gt;=ตั้งค่าการประเมิน!$C$4,3,IF(AR33&gt;=ตั้งค่าการประเมิน!$C$5,2,IF(AR33&gt;=ตั้งค่าการประเมิน!$C$6,1,0)))))</f>
        <v/>
      </c>
      <c r="AT33" s="66" t="str">
        <f t="shared" si="15"/>
        <v/>
      </c>
      <c r="AU33" s="73" t="str">
        <f>IF($E33="","",IF(AT33="","",IF(AT33&gt;=ตั้งค่าการประเมิน!$C$4,3,IF(AT33&gt;=ตั้งค่าการประเมิน!$C$5,2,IF(AT33&gt;=ตั้งค่าการประเมิน!$C$6,1,0)))))</f>
        <v/>
      </c>
      <c r="AV33" s="79" t="str">
        <f t="shared" si="13"/>
        <v/>
      </c>
      <c r="AW33" s="73" t="str">
        <f>IF($E33="","",IF(AV33="","",IF(ข้อมูลนักเรียน!K30="ย้ายออก","ย้ายออก",IF(AV33&gt;=ตั้งค่าการประเมิน!$C$4,3,IF(AV33&gt;=ตั้งค่าการประเมิน!$C$5,2,IF(AV33&gt;=ตั้งค่าการประเมิน!$C$6,1,0))))))</f>
        <v/>
      </c>
    </row>
    <row r="34" spans="1:49" x14ac:dyDescent="0.3">
      <c r="A34" s="131"/>
      <c r="B34" s="131"/>
      <c r="C34" s="131"/>
      <c r="D34" s="62">
        <f>ข้อมูลนักเรียน!D31</f>
        <v>29</v>
      </c>
      <c r="E34" s="7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72"/>
      <c r="G34" s="9"/>
      <c r="H34" s="9"/>
      <c r="I34" s="9"/>
      <c r="J34" s="66" t="str">
        <f t="shared" si="6"/>
        <v/>
      </c>
      <c r="K34" s="59" t="str">
        <f>IF($E34="","",IF(J34="","",IF(J34&gt;=ตั้งค่าการประเมิน!$C$4,3,IF(J34&gt;=ตั้งค่าการประเมิน!$C$5,2,IF(J34&gt;=ตั้งค่าการประเมิน!$C$6,1,0)))))</f>
        <v/>
      </c>
      <c r="L34" s="9"/>
      <c r="M34" s="9"/>
      <c r="N34" s="9"/>
      <c r="O34" s="9"/>
      <c r="P34" s="66" t="str">
        <f t="shared" si="7"/>
        <v/>
      </c>
      <c r="Q34" s="59" t="str">
        <f>IF($E34="","",IF(P34="","",IF(P34&gt;=ตั้งค่าการประเมิน!$C$4,3,IF(P34&gt;=ตั้งค่าการประเมิน!$C$5,2,IF(P34&gt;=ตั้งค่าการประเมิน!$C$6,1,0)))))</f>
        <v/>
      </c>
      <c r="R34" s="66" t="str">
        <f t="shared" si="8"/>
        <v/>
      </c>
      <c r="S34" s="73" t="str">
        <f>IF($E34="","",IF(R34="","",IF(R34&gt;=ตั้งค่าการประเมิน!$C$4,3,IF(R34&gt;=ตั้งค่าการประเมิน!$C$5,2,IF(R34&gt;=ตั้งค่าการประเมิน!$C$6,1,0)))))</f>
        <v/>
      </c>
      <c r="T34" s="72"/>
      <c r="U34" s="9"/>
      <c r="V34" s="9"/>
      <c r="W34" s="9"/>
      <c r="X34" s="66" t="str">
        <f t="shared" si="9"/>
        <v/>
      </c>
      <c r="Y34" s="59" t="str">
        <f>IF($E34="","",IF(X34="","",IF(X34&gt;=ตั้งค่าการประเมิน!$C$4,3,IF(X34&gt;=ตั้งค่าการประเมิน!$C$5,2,IF(X34&gt;=ตั้งค่าการประเมิน!$C$6,1,0)))))</f>
        <v/>
      </c>
      <c r="Z34" s="9"/>
      <c r="AA34" s="9"/>
      <c r="AB34" s="9"/>
      <c r="AC34" s="9"/>
      <c r="AD34" s="66" t="str">
        <f t="shared" si="10"/>
        <v/>
      </c>
      <c r="AE34" s="59" t="str">
        <f>IF($E34="","",IF(AD34="","",IF(AD34&gt;=ตั้งค่าการประเมิน!$C$4,3,IF(AD34&gt;=ตั้งค่าการประเมิน!$C$5,2,IF(AD34&gt;=ตั้งค่าการประเมิน!$C$6,1,0)))))</f>
        <v/>
      </c>
      <c r="AF34" s="66" t="str">
        <f t="shared" si="14"/>
        <v/>
      </c>
      <c r="AG34" s="73" t="str">
        <f>IF($E34="","",IF(AF34="","",IF(AF34&gt;=ตั้งค่าการประเมิน!$C$4,3,IF(AF34&gt;=ตั้งค่าการประเมิน!$C$5,2,IF(AF34&gt;=ตั้งค่าการประเมิน!$C$6,1,0)))))</f>
        <v/>
      </c>
      <c r="AH34" s="72"/>
      <c r="AI34" s="9"/>
      <c r="AJ34" s="9"/>
      <c r="AK34" s="9"/>
      <c r="AL34" s="66" t="str">
        <f t="shared" si="11"/>
        <v/>
      </c>
      <c r="AM34" s="59" t="str">
        <f>IF($E34="","",IF(AL34="","",IF(AL34&gt;=ตั้งค่าการประเมิน!$C$4,3,IF(AL34&gt;=ตั้งค่าการประเมิน!$C$5,2,IF(AL34&gt;=ตั้งค่าการประเมิน!$C$6,1,0)))))</f>
        <v/>
      </c>
      <c r="AN34" s="9"/>
      <c r="AO34" s="9"/>
      <c r="AP34" s="9"/>
      <c r="AQ34" s="9"/>
      <c r="AR34" s="66" t="str">
        <f t="shared" si="12"/>
        <v/>
      </c>
      <c r="AS34" s="59" t="str">
        <f>IF($E34="","",IF(AR34="","",IF(AR34&gt;=ตั้งค่าการประเมิน!$C$4,3,IF(AR34&gt;=ตั้งค่าการประเมิน!$C$5,2,IF(AR34&gt;=ตั้งค่าการประเมิน!$C$6,1,0)))))</f>
        <v/>
      </c>
      <c r="AT34" s="66" t="str">
        <f t="shared" si="15"/>
        <v/>
      </c>
      <c r="AU34" s="73" t="str">
        <f>IF($E34="","",IF(AT34="","",IF(AT34&gt;=ตั้งค่าการประเมิน!$C$4,3,IF(AT34&gt;=ตั้งค่าการประเมิน!$C$5,2,IF(AT34&gt;=ตั้งค่าการประเมิน!$C$6,1,0)))))</f>
        <v/>
      </c>
      <c r="AV34" s="79" t="str">
        <f t="shared" si="13"/>
        <v/>
      </c>
      <c r="AW34" s="73" t="str">
        <f>IF($E34="","",IF(AV34="","",IF(ข้อมูลนักเรียน!K31="ย้ายออก","ย้ายออก",IF(AV34&gt;=ตั้งค่าการประเมิน!$C$4,3,IF(AV34&gt;=ตั้งค่าการประเมิน!$C$5,2,IF(AV34&gt;=ตั้งค่าการประเมิน!$C$6,1,0))))))</f>
        <v/>
      </c>
    </row>
    <row r="35" spans="1:49" x14ac:dyDescent="0.3">
      <c r="A35" s="131"/>
      <c r="B35" s="131"/>
      <c r="C35" s="131"/>
      <c r="D35" s="62">
        <f>ข้อมูลนักเรียน!D32</f>
        <v>30</v>
      </c>
      <c r="E35" s="7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72"/>
      <c r="G35" s="9"/>
      <c r="H35" s="9"/>
      <c r="I35" s="9"/>
      <c r="J35" s="66" t="str">
        <f t="shared" si="6"/>
        <v/>
      </c>
      <c r="K35" s="59" t="str">
        <f>IF($E35="","",IF(J35="","",IF(J35&gt;=ตั้งค่าการประเมิน!$C$4,3,IF(J35&gt;=ตั้งค่าการประเมิน!$C$5,2,IF(J35&gt;=ตั้งค่าการประเมิน!$C$6,1,0)))))</f>
        <v/>
      </c>
      <c r="L35" s="9"/>
      <c r="M35" s="9"/>
      <c r="N35" s="9"/>
      <c r="O35" s="9"/>
      <c r="P35" s="66" t="str">
        <f t="shared" si="7"/>
        <v/>
      </c>
      <c r="Q35" s="59" t="str">
        <f>IF($E35="","",IF(P35="","",IF(P35&gt;=ตั้งค่าการประเมิน!$C$4,3,IF(P35&gt;=ตั้งค่าการประเมิน!$C$5,2,IF(P35&gt;=ตั้งค่าการประเมิน!$C$6,1,0)))))</f>
        <v/>
      </c>
      <c r="R35" s="66" t="str">
        <f t="shared" si="8"/>
        <v/>
      </c>
      <c r="S35" s="73" t="str">
        <f>IF($E35="","",IF(R35="","",IF(R35&gt;=ตั้งค่าการประเมิน!$C$4,3,IF(R35&gt;=ตั้งค่าการประเมิน!$C$5,2,IF(R35&gt;=ตั้งค่าการประเมิน!$C$6,1,0)))))</f>
        <v/>
      </c>
      <c r="T35" s="72"/>
      <c r="U35" s="9"/>
      <c r="V35" s="9"/>
      <c r="W35" s="9"/>
      <c r="X35" s="66" t="str">
        <f t="shared" si="9"/>
        <v/>
      </c>
      <c r="Y35" s="59" t="str">
        <f>IF($E35="","",IF(X35="","",IF(X35&gt;=ตั้งค่าการประเมิน!$C$4,3,IF(X35&gt;=ตั้งค่าการประเมิน!$C$5,2,IF(X35&gt;=ตั้งค่าการประเมิน!$C$6,1,0)))))</f>
        <v/>
      </c>
      <c r="Z35" s="9"/>
      <c r="AA35" s="9"/>
      <c r="AB35" s="9"/>
      <c r="AC35" s="9"/>
      <c r="AD35" s="66" t="str">
        <f t="shared" si="10"/>
        <v/>
      </c>
      <c r="AE35" s="59" t="str">
        <f>IF($E35="","",IF(AD35="","",IF(AD35&gt;=ตั้งค่าการประเมิน!$C$4,3,IF(AD35&gt;=ตั้งค่าการประเมิน!$C$5,2,IF(AD35&gt;=ตั้งค่าการประเมิน!$C$6,1,0)))))</f>
        <v/>
      </c>
      <c r="AF35" s="66" t="str">
        <f t="shared" si="14"/>
        <v/>
      </c>
      <c r="AG35" s="73" t="str">
        <f>IF($E35="","",IF(AF35="","",IF(AF35&gt;=ตั้งค่าการประเมิน!$C$4,3,IF(AF35&gt;=ตั้งค่าการประเมิน!$C$5,2,IF(AF35&gt;=ตั้งค่าการประเมิน!$C$6,1,0)))))</f>
        <v/>
      </c>
      <c r="AH35" s="72"/>
      <c r="AI35" s="9"/>
      <c r="AJ35" s="9"/>
      <c r="AK35" s="9"/>
      <c r="AL35" s="66" t="str">
        <f t="shared" si="11"/>
        <v/>
      </c>
      <c r="AM35" s="59" t="str">
        <f>IF($E35="","",IF(AL35="","",IF(AL35&gt;=ตั้งค่าการประเมิน!$C$4,3,IF(AL35&gt;=ตั้งค่าการประเมิน!$C$5,2,IF(AL35&gt;=ตั้งค่าการประเมิน!$C$6,1,0)))))</f>
        <v/>
      </c>
      <c r="AN35" s="9"/>
      <c r="AO35" s="9"/>
      <c r="AP35" s="9"/>
      <c r="AQ35" s="9"/>
      <c r="AR35" s="66" t="str">
        <f t="shared" si="12"/>
        <v/>
      </c>
      <c r="AS35" s="59" t="str">
        <f>IF($E35="","",IF(AR35="","",IF(AR35&gt;=ตั้งค่าการประเมิน!$C$4,3,IF(AR35&gt;=ตั้งค่าการประเมิน!$C$5,2,IF(AR35&gt;=ตั้งค่าการประเมิน!$C$6,1,0)))))</f>
        <v/>
      </c>
      <c r="AT35" s="66" t="str">
        <f t="shared" si="15"/>
        <v/>
      </c>
      <c r="AU35" s="73" t="str">
        <f>IF($E35="","",IF(AT35="","",IF(AT35&gt;=ตั้งค่าการประเมิน!$C$4,3,IF(AT35&gt;=ตั้งค่าการประเมิน!$C$5,2,IF(AT35&gt;=ตั้งค่าการประเมิน!$C$6,1,0)))))</f>
        <v/>
      </c>
      <c r="AV35" s="79" t="str">
        <f t="shared" si="13"/>
        <v/>
      </c>
      <c r="AW35" s="73" t="str">
        <f>IF($E35="","",IF(AV35="","",IF(ข้อมูลนักเรียน!K32="ย้ายออก","ย้ายออก",IF(AV35&gt;=ตั้งค่าการประเมิน!$C$4,3,IF(AV35&gt;=ตั้งค่าการประเมิน!$C$5,2,IF(AV35&gt;=ตั้งค่าการประเมิน!$C$6,1,0))))))</f>
        <v/>
      </c>
    </row>
    <row r="36" spans="1:49" x14ac:dyDescent="0.3">
      <c r="A36" s="131"/>
      <c r="B36" s="131"/>
      <c r="C36" s="131"/>
      <c r="D36" s="62">
        <f>ข้อมูลนักเรียน!D33</f>
        <v>31</v>
      </c>
      <c r="E36" s="7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72"/>
      <c r="G36" s="9"/>
      <c r="H36" s="9"/>
      <c r="I36" s="9"/>
      <c r="J36" s="66" t="str">
        <f t="shared" si="6"/>
        <v/>
      </c>
      <c r="K36" s="59" t="str">
        <f>IF($E36="","",IF(J36="","",IF(J36&gt;=ตั้งค่าการประเมิน!$C$4,3,IF(J36&gt;=ตั้งค่าการประเมิน!$C$5,2,IF(J36&gt;=ตั้งค่าการประเมิน!$C$6,1,0)))))</f>
        <v/>
      </c>
      <c r="L36" s="9"/>
      <c r="M36" s="9"/>
      <c r="N36" s="9"/>
      <c r="O36" s="9"/>
      <c r="P36" s="66" t="str">
        <f t="shared" si="7"/>
        <v/>
      </c>
      <c r="Q36" s="59" t="str">
        <f>IF($E36="","",IF(P36="","",IF(P36&gt;=ตั้งค่าการประเมิน!$C$4,3,IF(P36&gt;=ตั้งค่าการประเมิน!$C$5,2,IF(P36&gt;=ตั้งค่าการประเมิน!$C$6,1,0)))))</f>
        <v/>
      </c>
      <c r="R36" s="66" t="str">
        <f t="shared" si="8"/>
        <v/>
      </c>
      <c r="S36" s="73" t="str">
        <f>IF($E36="","",IF(R36="","",IF(R36&gt;=ตั้งค่าการประเมิน!$C$4,3,IF(R36&gt;=ตั้งค่าการประเมิน!$C$5,2,IF(R36&gt;=ตั้งค่าการประเมิน!$C$6,1,0)))))</f>
        <v/>
      </c>
      <c r="T36" s="72"/>
      <c r="U36" s="9"/>
      <c r="V36" s="9"/>
      <c r="W36" s="9"/>
      <c r="X36" s="66" t="str">
        <f t="shared" si="9"/>
        <v/>
      </c>
      <c r="Y36" s="59" t="str">
        <f>IF($E36="","",IF(X36="","",IF(X36&gt;=ตั้งค่าการประเมิน!$C$4,3,IF(X36&gt;=ตั้งค่าการประเมิน!$C$5,2,IF(X36&gt;=ตั้งค่าการประเมิน!$C$6,1,0)))))</f>
        <v/>
      </c>
      <c r="Z36" s="9"/>
      <c r="AA36" s="9"/>
      <c r="AB36" s="9"/>
      <c r="AC36" s="9"/>
      <c r="AD36" s="66" t="str">
        <f t="shared" si="10"/>
        <v/>
      </c>
      <c r="AE36" s="59" t="str">
        <f>IF($E36="","",IF(AD36="","",IF(AD36&gt;=ตั้งค่าการประเมิน!$C$4,3,IF(AD36&gt;=ตั้งค่าการประเมิน!$C$5,2,IF(AD36&gt;=ตั้งค่าการประเมิน!$C$6,1,0)))))</f>
        <v/>
      </c>
      <c r="AF36" s="66" t="str">
        <f t="shared" si="14"/>
        <v/>
      </c>
      <c r="AG36" s="73" t="str">
        <f>IF($E36="","",IF(AF36="","",IF(AF36&gt;=ตั้งค่าการประเมิน!$C$4,3,IF(AF36&gt;=ตั้งค่าการประเมิน!$C$5,2,IF(AF36&gt;=ตั้งค่าการประเมิน!$C$6,1,0)))))</f>
        <v/>
      </c>
      <c r="AH36" s="72"/>
      <c r="AI36" s="9"/>
      <c r="AJ36" s="9"/>
      <c r="AK36" s="9"/>
      <c r="AL36" s="66" t="str">
        <f t="shared" si="11"/>
        <v/>
      </c>
      <c r="AM36" s="59" t="str">
        <f>IF($E36="","",IF(AL36="","",IF(AL36&gt;=ตั้งค่าการประเมิน!$C$4,3,IF(AL36&gt;=ตั้งค่าการประเมิน!$C$5,2,IF(AL36&gt;=ตั้งค่าการประเมิน!$C$6,1,0)))))</f>
        <v/>
      </c>
      <c r="AN36" s="9"/>
      <c r="AO36" s="9"/>
      <c r="AP36" s="9"/>
      <c r="AQ36" s="9"/>
      <c r="AR36" s="66" t="str">
        <f t="shared" si="12"/>
        <v/>
      </c>
      <c r="AS36" s="59" t="str">
        <f>IF($E36="","",IF(AR36="","",IF(AR36&gt;=ตั้งค่าการประเมิน!$C$4,3,IF(AR36&gt;=ตั้งค่าการประเมิน!$C$5,2,IF(AR36&gt;=ตั้งค่าการประเมิน!$C$6,1,0)))))</f>
        <v/>
      </c>
      <c r="AT36" s="66" t="str">
        <f t="shared" si="15"/>
        <v/>
      </c>
      <c r="AU36" s="73" t="str">
        <f>IF($E36="","",IF(AT36="","",IF(AT36&gt;=ตั้งค่าการประเมิน!$C$4,3,IF(AT36&gt;=ตั้งค่าการประเมิน!$C$5,2,IF(AT36&gt;=ตั้งค่าการประเมิน!$C$6,1,0)))))</f>
        <v/>
      </c>
      <c r="AV36" s="79" t="str">
        <f t="shared" si="13"/>
        <v/>
      </c>
      <c r="AW36" s="73" t="str">
        <f>IF($E36="","",IF(AV36="","",IF(ข้อมูลนักเรียน!K33="ย้ายออก","ย้ายออก",IF(AV36&gt;=ตั้งค่าการประเมิน!$C$4,3,IF(AV36&gt;=ตั้งค่าการประเมิน!$C$5,2,IF(AV36&gt;=ตั้งค่าการประเมิน!$C$6,1,0))))))</f>
        <v/>
      </c>
    </row>
    <row r="37" spans="1:49" x14ac:dyDescent="0.3">
      <c r="A37" s="131"/>
      <c r="B37" s="131"/>
      <c r="C37" s="131"/>
      <c r="D37" s="62">
        <f>ข้อมูลนักเรียน!D34</f>
        <v>32</v>
      </c>
      <c r="E37" s="7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72"/>
      <c r="G37" s="9"/>
      <c r="H37" s="9"/>
      <c r="I37" s="9"/>
      <c r="J37" s="66" t="str">
        <f t="shared" si="6"/>
        <v/>
      </c>
      <c r="K37" s="59" t="str">
        <f>IF($E37="","",IF(J37="","",IF(J37&gt;=ตั้งค่าการประเมิน!$C$4,3,IF(J37&gt;=ตั้งค่าการประเมิน!$C$5,2,IF(J37&gt;=ตั้งค่าการประเมิน!$C$6,1,0)))))</f>
        <v/>
      </c>
      <c r="L37" s="9"/>
      <c r="M37" s="9"/>
      <c r="N37" s="9"/>
      <c r="O37" s="9"/>
      <c r="P37" s="66" t="str">
        <f t="shared" si="7"/>
        <v/>
      </c>
      <c r="Q37" s="59" t="str">
        <f>IF($E37="","",IF(P37="","",IF(P37&gt;=ตั้งค่าการประเมิน!$C$4,3,IF(P37&gt;=ตั้งค่าการประเมิน!$C$5,2,IF(P37&gt;=ตั้งค่าการประเมิน!$C$6,1,0)))))</f>
        <v/>
      </c>
      <c r="R37" s="66" t="str">
        <f t="shared" si="8"/>
        <v/>
      </c>
      <c r="S37" s="73" t="str">
        <f>IF($E37="","",IF(R37="","",IF(R37&gt;=ตั้งค่าการประเมิน!$C$4,3,IF(R37&gt;=ตั้งค่าการประเมิน!$C$5,2,IF(R37&gt;=ตั้งค่าการประเมิน!$C$6,1,0)))))</f>
        <v/>
      </c>
      <c r="T37" s="72"/>
      <c r="U37" s="9"/>
      <c r="V37" s="9"/>
      <c r="W37" s="9"/>
      <c r="X37" s="66" t="str">
        <f t="shared" si="9"/>
        <v/>
      </c>
      <c r="Y37" s="59" t="str">
        <f>IF($E37="","",IF(X37="","",IF(X37&gt;=ตั้งค่าการประเมิน!$C$4,3,IF(X37&gt;=ตั้งค่าการประเมิน!$C$5,2,IF(X37&gt;=ตั้งค่าการประเมิน!$C$6,1,0)))))</f>
        <v/>
      </c>
      <c r="Z37" s="9"/>
      <c r="AA37" s="9"/>
      <c r="AB37" s="9"/>
      <c r="AC37" s="9"/>
      <c r="AD37" s="66" t="str">
        <f t="shared" si="10"/>
        <v/>
      </c>
      <c r="AE37" s="59" t="str">
        <f>IF($E37="","",IF(AD37="","",IF(AD37&gt;=ตั้งค่าการประเมิน!$C$4,3,IF(AD37&gt;=ตั้งค่าการประเมิน!$C$5,2,IF(AD37&gt;=ตั้งค่าการประเมิน!$C$6,1,0)))))</f>
        <v/>
      </c>
      <c r="AF37" s="66" t="str">
        <f t="shared" si="14"/>
        <v/>
      </c>
      <c r="AG37" s="73" t="str">
        <f>IF($E37="","",IF(AF37="","",IF(AF37&gt;=ตั้งค่าการประเมิน!$C$4,3,IF(AF37&gt;=ตั้งค่าการประเมิน!$C$5,2,IF(AF37&gt;=ตั้งค่าการประเมิน!$C$6,1,0)))))</f>
        <v/>
      </c>
      <c r="AH37" s="72"/>
      <c r="AI37" s="9"/>
      <c r="AJ37" s="9"/>
      <c r="AK37" s="9"/>
      <c r="AL37" s="66" t="str">
        <f t="shared" si="11"/>
        <v/>
      </c>
      <c r="AM37" s="59" t="str">
        <f>IF($E37="","",IF(AL37="","",IF(AL37&gt;=ตั้งค่าการประเมิน!$C$4,3,IF(AL37&gt;=ตั้งค่าการประเมิน!$C$5,2,IF(AL37&gt;=ตั้งค่าการประเมิน!$C$6,1,0)))))</f>
        <v/>
      </c>
      <c r="AN37" s="9"/>
      <c r="AO37" s="9"/>
      <c r="AP37" s="9"/>
      <c r="AQ37" s="9"/>
      <c r="AR37" s="66" t="str">
        <f t="shared" si="12"/>
        <v/>
      </c>
      <c r="AS37" s="59" t="str">
        <f>IF($E37="","",IF(AR37="","",IF(AR37&gt;=ตั้งค่าการประเมิน!$C$4,3,IF(AR37&gt;=ตั้งค่าการประเมิน!$C$5,2,IF(AR37&gt;=ตั้งค่าการประเมิน!$C$6,1,0)))))</f>
        <v/>
      </c>
      <c r="AT37" s="66" t="str">
        <f t="shared" si="15"/>
        <v/>
      </c>
      <c r="AU37" s="73" t="str">
        <f>IF($E37="","",IF(AT37="","",IF(AT37&gt;=ตั้งค่าการประเมิน!$C$4,3,IF(AT37&gt;=ตั้งค่าการประเมิน!$C$5,2,IF(AT37&gt;=ตั้งค่าการประเมิน!$C$6,1,0)))))</f>
        <v/>
      </c>
      <c r="AV37" s="79" t="str">
        <f t="shared" si="13"/>
        <v/>
      </c>
      <c r="AW37" s="73" t="str">
        <f>IF($E37="","",IF(AV37="","",IF(ข้อมูลนักเรียน!K34="ย้ายออก","ย้ายออก",IF(AV37&gt;=ตั้งค่าการประเมิน!$C$4,3,IF(AV37&gt;=ตั้งค่าการประเมิน!$C$5,2,IF(AV37&gt;=ตั้งค่าการประเมิน!$C$6,1,0))))))</f>
        <v/>
      </c>
    </row>
    <row r="38" spans="1:49" x14ac:dyDescent="0.3">
      <c r="A38" s="131"/>
      <c r="B38" s="131"/>
      <c r="C38" s="131"/>
      <c r="D38" s="62">
        <f>ข้อมูลนักเรียน!D35</f>
        <v>33</v>
      </c>
      <c r="E38" s="7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72"/>
      <c r="G38" s="9"/>
      <c r="H38" s="9"/>
      <c r="I38" s="9"/>
      <c r="J38" s="66" t="str">
        <f t="shared" si="6"/>
        <v/>
      </c>
      <c r="K38" s="59" t="str">
        <f>IF($E38="","",IF(J38="","",IF(J38&gt;=ตั้งค่าการประเมิน!$C$4,3,IF(J38&gt;=ตั้งค่าการประเมิน!$C$5,2,IF(J38&gt;=ตั้งค่าการประเมิน!$C$6,1,0)))))</f>
        <v/>
      </c>
      <c r="L38" s="9"/>
      <c r="M38" s="9"/>
      <c r="N38" s="9"/>
      <c r="O38" s="9"/>
      <c r="P38" s="66" t="str">
        <f t="shared" si="7"/>
        <v/>
      </c>
      <c r="Q38" s="59" t="str">
        <f>IF($E38="","",IF(P38="","",IF(P38&gt;=ตั้งค่าการประเมิน!$C$4,3,IF(P38&gt;=ตั้งค่าการประเมิน!$C$5,2,IF(P38&gt;=ตั้งค่าการประเมิน!$C$6,1,0)))))</f>
        <v/>
      </c>
      <c r="R38" s="66" t="str">
        <f t="shared" si="8"/>
        <v/>
      </c>
      <c r="S38" s="73" t="str">
        <f>IF($E38="","",IF(R38="","",IF(R38&gt;=ตั้งค่าการประเมิน!$C$4,3,IF(R38&gt;=ตั้งค่าการประเมิน!$C$5,2,IF(R38&gt;=ตั้งค่าการประเมิน!$C$6,1,0)))))</f>
        <v/>
      </c>
      <c r="T38" s="72"/>
      <c r="U38" s="9"/>
      <c r="V38" s="9"/>
      <c r="W38" s="9"/>
      <c r="X38" s="66" t="str">
        <f t="shared" si="9"/>
        <v/>
      </c>
      <c r="Y38" s="59" t="str">
        <f>IF($E38="","",IF(X38="","",IF(X38&gt;=ตั้งค่าการประเมิน!$C$4,3,IF(X38&gt;=ตั้งค่าการประเมิน!$C$5,2,IF(X38&gt;=ตั้งค่าการประเมิน!$C$6,1,0)))))</f>
        <v/>
      </c>
      <c r="Z38" s="9"/>
      <c r="AA38" s="9"/>
      <c r="AB38" s="9"/>
      <c r="AC38" s="9"/>
      <c r="AD38" s="66" t="str">
        <f t="shared" si="10"/>
        <v/>
      </c>
      <c r="AE38" s="59" t="str">
        <f>IF($E38="","",IF(AD38="","",IF(AD38&gt;=ตั้งค่าการประเมิน!$C$4,3,IF(AD38&gt;=ตั้งค่าการประเมิน!$C$5,2,IF(AD38&gt;=ตั้งค่าการประเมิน!$C$6,1,0)))))</f>
        <v/>
      </c>
      <c r="AF38" s="66" t="str">
        <f t="shared" si="14"/>
        <v/>
      </c>
      <c r="AG38" s="73" t="str">
        <f>IF($E38="","",IF(AF38="","",IF(AF38&gt;=ตั้งค่าการประเมิน!$C$4,3,IF(AF38&gt;=ตั้งค่าการประเมิน!$C$5,2,IF(AF38&gt;=ตั้งค่าการประเมิน!$C$6,1,0)))))</f>
        <v/>
      </c>
      <c r="AH38" s="72"/>
      <c r="AI38" s="9"/>
      <c r="AJ38" s="9"/>
      <c r="AK38" s="9"/>
      <c r="AL38" s="66" t="str">
        <f t="shared" si="11"/>
        <v/>
      </c>
      <c r="AM38" s="59" t="str">
        <f>IF($E38="","",IF(AL38="","",IF(AL38&gt;=ตั้งค่าการประเมิน!$C$4,3,IF(AL38&gt;=ตั้งค่าการประเมิน!$C$5,2,IF(AL38&gt;=ตั้งค่าการประเมิน!$C$6,1,0)))))</f>
        <v/>
      </c>
      <c r="AN38" s="9"/>
      <c r="AO38" s="9"/>
      <c r="AP38" s="9"/>
      <c r="AQ38" s="9"/>
      <c r="AR38" s="66" t="str">
        <f t="shared" si="12"/>
        <v/>
      </c>
      <c r="AS38" s="59" t="str">
        <f>IF($E38="","",IF(AR38="","",IF(AR38&gt;=ตั้งค่าการประเมิน!$C$4,3,IF(AR38&gt;=ตั้งค่าการประเมิน!$C$5,2,IF(AR38&gt;=ตั้งค่าการประเมิน!$C$6,1,0)))))</f>
        <v/>
      </c>
      <c r="AT38" s="66" t="str">
        <f t="shared" si="15"/>
        <v/>
      </c>
      <c r="AU38" s="73" t="str">
        <f>IF($E38="","",IF(AT38="","",IF(AT38&gt;=ตั้งค่าการประเมิน!$C$4,3,IF(AT38&gt;=ตั้งค่าการประเมิน!$C$5,2,IF(AT38&gt;=ตั้งค่าการประเมิน!$C$6,1,0)))))</f>
        <v/>
      </c>
      <c r="AV38" s="79" t="str">
        <f t="shared" si="13"/>
        <v/>
      </c>
      <c r="AW38" s="73" t="str">
        <f>IF($E38="","",IF(AV38="","",IF(ข้อมูลนักเรียน!K35="ย้ายออก","ย้ายออก",IF(AV38&gt;=ตั้งค่าการประเมิน!$C$4,3,IF(AV38&gt;=ตั้งค่าการประเมิน!$C$5,2,IF(AV38&gt;=ตั้งค่าการประเมิน!$C$6,1,0))))))</f>
        <v/>
      </c>
    </row>
    <row r="39" spans="1:49" x14ac:dyDescent="0.3">
      <c r="A39" s="131"/>
      <c r="B39" s="131"/>
      <c r="C39" s="131"/>
      <c r="D39" s="62">
        <f>ข้อมูลนักเรียน!D36</f>
        <v>34</v>
      </c>
      <c r="E39" s="7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72"/>
      <c r="G39" s="9"/>
      <c r="H39" s="9"/>
      <c r="I39" s="9"/>
      <c r="J39" s="66" t="str">
        <f t="shared" si="6"/>
        <v/>
      </c>
      <c r="K39" s="59" t="str">
        <f>IF($E39="","",IF(J39="","",IF(J39&gt;=ตั้งค่าการประเมิน!$C$4,3,IF(J39&gt;=ตั้งค่าการประเมิน!$C$5,2,IF(J39&gt;=ตั้งค่าการประเมิน!$C$6,1,0)))))</f>
        <v/>
      </c>
      <c r="L39" s="9"/>
      <c r="M39" s="9"/>
      <c r="N39" s="9"/>
      <c r="O39" s="9"/>
      <c r="P39" s="66" t="str">
        <f t="shared" si="7"/>
        <v/>
      </c>
      <c r="Q39" s="59" t="str">
        <f>IF($E39="","",IF(P39="","",IF(P39&gt;=ตั้งค่าการประเมิน!$C$4,3,IF(P39&gt;=ตั้งค่าการประเมิน!$C$5,2,IF(P39&gt;=ตั้งค่าการประเมิน!$C$6,1,0)))))</f>
        <v/>
      </c>
      <c r="R39" s="66" t="str">
        <f t="shared" si="8"/>
        <v/>
      </c>
      <c r="S39" s="73" t="str">
        <f>IF($E39="","",IF(R39="","",IF(R39&gt;=ตั้งค่าการประเมิน!$C$4,3,IF(R39&gt;=ตั้งค่าการประเมิน!$C$5,2,IF(R39&gt;=ตั้งค่าการประเมิน!$C$6,1,0)))))</f>
        <v/>
      </c>
      <c r="T39" s="72"/>
      <c r="U39" s="9"/>
      <c r="V39" s="9"/>
      <c r="W39" s="9"/>
      <c r="X39" s="66" t="str">
        <f t="shared" si="9"/>
        <v/>
      </c>
      <c r="Y39" s="59" t="str">
        <f>IF($E39="","",IF(X39="","",IF(X39&gt;=ตั้งค่าการประเมิน!$C$4,3,IF(X39&gt;=ตั้งค่าการประเมิน!$C$5,2,IF(X39&gt;=ตั้งค่าการประเมิน!$C$6,1,0)))))</f>
        <v/>
      </c>
      <c r="Z39" s="9"/>
      <c r="AA39" s="9"/>
      <c r="AB39" s="9"/>
      <c r="AC39" s="9"/>
      <c r="AD39" s="66" t="str">
        <f t="shared" si="10"/>
        <v/>
      </c>
      <c r="AE39" s="59" t="str">
        <f>IF($E39="","",IF(AD39="","",IF(AD39&gt;=ตั้งค่าการประเมิน!$C$4,3,IF(AD39&gt;=ตั้งค่าการประเมิน!$C$5,2,IF(AD39&gt;=ตั้งค่าการประเมิน!$C$6,1,0)))))</f>
        <v/>
      </c>
      <c r="AF39" s="66" t="str">
        <f t="shared" si="14"/>
        <v/>
      </c>
      <c r="AG39" s="73" t="str">
        <f>IF($E39="","",IF(AF39="","",IF(AF39&gt;=ตั้งค่าการประเมิน!$C$4,3,IF(AF39&gt;=ตั้งค่าการประเมิน!$C$5,2,IF(AF39&gt;=ตั้งค่าการประเมิน!$C$6,1,0)))))</f>
        <v/>
      </c>
      <c r="AH39" s="72"/>
      <c r="AI39" s="9"/>
      <c r="AJ39" s="9"/>
      <c r="AK39" s="9"/>
      <c r="AL39" s="66" t="str">
        <f t="shared" si="11"/>
        <v/>
      </c>
      <c r="AM39" s="59" t="str">
        <f>IF($E39="","",IF(AL39="","",IF(AL39&gt;=ตั้งค่าการประเมิน!$C$4,3,IF(AL39&gt;=ตั้งค่าการประเมิน!$C$5,2,IF(AL39&gt;=ตั้งค่าการประเมิน!$C$6,1,0)))))</f>
        <v/>
      </c>
      <c r="AN39" s="9"/>
      <c r="AO39" s="9"/>
      <c r="AP39" s="9"/>
      <c r="AQ39" s="9"/>
      <c r="AR39" s="66" t="str">
        <f t="shared" si="12"/>
        <v/>
      </c>
      <c r="AS39" s="59" t="str">
        <f>IF($E39="","",IF(AR39="","",IF(AR39&gt;=ตั้งค่าการประเมิน!$C$4,3,IF(AR39&gt;=ตั้งค่าการประเมิน!$C$5,2,IF(AR39&gt;=ตั้งค่าการประเมิน!$C$6,1,0)))))</f>
        <v/>
      </c>
      <c r="AT39" s="66" t="str">
        <f t="shared" si="15"/>
        <v/>
      </c>
      <c r="AU39" s="73" t="str">
        <f>IF($E39="","",IF(AT39="","",IF(AT39&gt;=ตั้งค่าการประเมิน!$C$4,3,IF(AT39&gt;=ตั้งค่าการประเมิน!$C$5,2,IF(AT39&gt;=ตั้งค่าการประเมิน!$C$6,1,0)))))</f>
        <v/>
      </c>
      <c r="AV39" s="79" t="str">
        <f t="shared" si="13"/>
        <v/>
      </c>
      <c r="AW39" s="73" t="str">
        <f>IF($E39="","",IF(AV39="","",IF(ข้อมูลนักเรียน!K36="ย้ายออก","ย้ายออก",IF(AV39&gt;=ตั้งค่าการประเมิน!$C$4,3,IF(AV39&gt;=ตั้งค่าการประเมิน!$C$5,2,IF(AV39&gt;=ตั้งค่าการประเมิน!$C$6,1,0))))))</f>
        <v/>
      </c>
    </row>
    <row r="40" spans="1:49" x14ac:dyDescent="0.3">
      <c r="A40" s="131"/>
      <c r="B40" s="131"/>
      <c r="C40" s="131"/>
      <c r="D40" s="62">
        <f>ข้อมูลนักเรียน!D37</f>
        <v>35</v>
      </c>
      <c r="E40" s="7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72"/>
      <c r="G40" s="9"/>
      <c r="H40" s="9"/>
      <c r="I40" s="9"/>
      <c r="J40" s="66" t="str">
        <f t="shared" si="6"/>
        <v/>
      </c>
      <c r="K40" s="59" t="str">
        <f>IF($E40="","",IF(J40="","",IF(J40&gt;=ตั้งค่าการประเมิน!$C$4,3,IF(J40&gt;=ตั้งค่าการประเมิน!$C$5,2,IF(J40&gt;=ตั้งค่าการประเมิน!$C$6,1,0)))))</f>
        <v/>
      </c>
      <c r="L40" s="9"/>
      <c r="M40" s="9"/>
      <c r="N40" s="9"/>
      <c r="O40" s="9"/>
      <c r="P40" s="66" t="str">
        <f t="shared" si="7"/>
        <v/>
      </c>
      <c r="Q40" s="59" t="str">
        <f>IF($E40="","",IF(P40="","",IF(P40&gt;=ตั้งค่าการประเมิน!$C$4,3,IF(P40&gt;=ตั้งค่าการประเมิน!$C$5,2,IF(P40&gt;=ตั้งค่าการประเมิน!$C$6,1,0)))))</f>
        <v/>
      </c>
      <c r="R40" s="66" t="str">
        <f t="shared" si="8"/>
        <v/>
      </c>
      <c r="S40" s="73" t="str">
        <f>IF($E40="","",IF(R40="","",IF(R40&gt;=ตั้งค่าการประเมิน!$C$4,3,IF(R40&gt;=ตั้งค่าการประเมิน!$C$5,2,IF(R40&gt;=ตั้งค่าการประเมิน!$C$6,1,0)))))</f>
        <v/>
      </c>
      <c r="T40" s="72"/>
      <c r="U40" s="9"/>
      <c r="V40" s="9"/>
      <c r="W40" s="9"/>
      <c r="X40" s="66" t="str">
        <f t="shared" si="9"/>
        <v/>
      </c>
      <c r="Y40" s="59" t="str">
        <f>IF($E40="","",IF(X40="","",IF(X40&gt;=ตั้งค่าการประเมิน!$C$4,3,IF(X40&gt;=ตั้งค่าการประเมิน!$C$5,2,IF(X40&gt;=ตั้งค่าการประเมิน!$C$6,1,0)))))</f>
        <v/>
      </c>
      <c r="Z40" s="9"/>
      <c r="AA40" s="9"/>
      <c r="AB40" s="9"/>
      <c r="AC40" s="9"/>
      <c r="AD40" s="66" t="str">
        <f t="shared" si="10"/>
        <v/>
      </c>
      <c r="AE40" s="59" t="str">
        <f>IF($E40="","",IF(AD40="","",IF(AD40&gt;=ตั้งค่าการประเมิน!$C$4,3,IF(AD40&gt;=ตั้งค่าการประเมิน!$C$5,2,IF(AD40&gt;=ตั้งค่าการประเมิน!$C$6,1,0)))))</f>
        <v/>
      </c>
      <c r="AF40" s="66" t="str">
        <f t="shared" si="14"/>
        <v/>
      </c>
      <c r="AG40" s="73" t="str">
        <f>IF($E40="","",IF(AF40="","",IF(AF40&gt;=ตั้งค่าการประเมิน!$C$4,3,IF(AF40&gt;=ตั้งค่าการประเมิน!$C$5,2,IF(AF40&gt;=ตั้งค่าการประเมิน!$C$6,1,0)))))</f>
        <v/>
      </c>
      <c r="AH40" s="72"/>
      <c r="AI40" s="9"/>
      <c r="AJ40" s="9"/>
      <c r="AK40" s="9"/>
      <c r="AL40" s="66" t="str">
        <f t="shared" si="11"/>
        <v/>
      </c>
      <c r="AM40" s="59" t="str">
        <f>IF($E40="","",IF(AL40="","",IF(AL40&gt;=ตั้งค่าการประเมิน!$C$4,3,IF(AL40&gt;=ตั้งค่าการประเมิน!$C$5,2,IF(AL40&gt;=ตั้งค่าการประเมิน!$C$6,1,0)))))</f>
        <v/>
      </c>
      <c r="AN40" s="9"/>
      <c r="AO40" s="9"/>
      <c r="AP40" s="9"/>
      <c r="AQ40" s="9"/>
      <c r="AR40" s="66" t="str">
        <f t="shared" si="12"/>
        <v/>
      </c>
      <c r="AS40" s="59" t="str">
        <f>IF($E40="","",IF(AR40="","",IF(AR40&gt;=ตั้งค่าการประเมิน!$C$4,3,IF(AR40&gt;=ตั้งค่าการประเมิน!$C$5,2,IF(AR40&gt;=ตั้งค่าการประเมิน!$C$6,1,0)))))</f>
        <v/>
      </c>
      <c r="AT40" s="66" t="str">
        <f t="shared" si="15"/>
        <v/>
      </c>
      <c r="AU40" s="73" t="str">
        <f>IF($E40="","",IF(AT40="","",IF(AT40&gt;=ตั้งค่าการประเมิน!$C$4,3,IF(AT40&gt;=ตั้งค่าการประเมิน!$C$5,2,IF(AT40&gt;=ตั้งค่าการประเมิน!$C$6,1,0)))))</f>
        <v/>
      </c>
      <c r="AV40" s="79" t="str">
        <f t="shared" si="13"/>
        <v/>
      </c>
      <c r="AW40" s="73" t="str">
        <f>IF($E40="","",IF(AV40="","",IF(ข้อมูลนักเรียน!K37="ย้ายออก","ย้ายออก",IF(AV40&gt;=ตั้งค่าการประเมิน!$C$4,3,IF(AV40&gt;=ตั้งค่าการประเมิน!$C$5,2,IF(AV40&gt;=ตั้งค่าการประเมิน!$C$6,1,0))))))</f>
        <v/>
      </c>
    </row>
    <row r="41" spans="1:49" x14ac:dyDescent="0.3">
      <c r="A41" s="131"/>
      <c r="B41" s="131"/>
      <c r="C41" s="131"/>
      <c r="D41" s="62">
        <f>ข้อมูลนักเรียน!D38</f>
        <v>36</v>
      </c>
      <c r="E41" s="7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72"/>
      <c r="G41" s="9"/>
      <c r="H41" s="9"/>
      <c r="I41" s="9"/>
      <c r="J41" s="66" t="str">
        <f t="shared" si="6"/>
        <v/>
      </c>
      <c r="K41" s="59" t="str">
        <f>IF($E41="","",IF(J41="","",IF(J41&gt;=ตั้งค่าการประเมิน!$C$4,3,IF(J41&gt;=ตั้งค่าการประเมิน!$C$5,2,IF(J41&gt;=ตั้งค่าการประเมิน!$C$6,1,0)))))</f>
        <v/>
      </c>
      <c r="L41" s="9"/>
      <c r="M41" s="9"/>
      <c r="N41" s="9"/>
      <c r="O41" s="9"/>
      <c r="P41" s="66" t="str">
        <f t="shared" si="7"/>
        <v/>
      </c>
      <c r="Q41" s="59" t="str">
        <f>IF($E41="","",IF(P41="","",IF(P41&gt;=ตั้งค่าการประเมิน!$C$4,3,IF(P41&gt;=ตั้งค่าการประเมิน!$C$5,2,IF(P41&gt;=ตั้งค่าการประเมิน!$C$6,1,0)))))</f>
        <v/>
      </c>
      <c r="R41" s="66" t="str">
        <f t="shared" si="8"/>
        <v/>
      </c>
      <c r="S41" s="73" t="str">
        <f>IF($E41="","",IF(R41="","",IF(R41&gt;=ตั้งค่าการประเมิน!$C$4,3,IF(R41&gt;=ตั้งค่าการประเมิน!$C$5,2,IF(R41&gt;=ตั้งค่าการประเมิน!$C$6,1,0)))))</f>
        <v/>
      </c>
      <c r="T41" s="72"/>
      <c r="U41" s="9"/>
      <c r="V41" s="9"/>
      <c r="W41" s="9"/>
      <c r="X41" s="66" t="str">
        <f t="shared" si="9"/>
        <v/>
      </c>
      <c r="Y41" s="59" t="str">
        <f>IF($E41="","",IF(X41="","",IF(X41&gt;=ตั้งค่าการประเมิน!$C$4,3,IF(X41&gt;=ตั้งค่าการประเมิน!$C$5,2,IF(X41&gt;=ตั้งค่าการประเมิน!$C$6,1,0)))))</f>
        <v/>
      </c>
      <c r="Z41" s="9"/>
      <c r="AA41" s="9"/>
      <c r="AB41" s="9"/>
      <c r="AC41" s="9"/>
      <c r="AD41" s="66" t="str">
        <f t="shared" si="10"/>
        <v/>
      </c>
      <c r="AE41" s="59" t="str">
        <f>IF($E41="","",IF(AD41="","",IF(AD41&gt;=ตั้งค่าการประเมิน!$C$4,3,IF(AD41&gt;=ตั้งค่าการประเมิน!$C$5,2,IF(AD41&gt;=ตั้งค่าการประเมิน!$C$6,1,0)))))</f>
        <v/>
      </c>
      <c r="AF41" s="66" t="str">
        <f t="shared" si="14"/>
        <v/>
      </c>
      <c r="AG41" s="73" t="str">
        <f>IF($E41="","",IF(AF41="","",IF(AF41&gt;=ตั้งค่าการประเมิน!$C$4,3,IF(AF41&gt;=ตั้งค่าการประเมิน!$C$5,2,IF(AF41&gt;=ตั้งค่าการประเมิน!$C$6,1,0)))))</f>
        <v/>
      </c>
      <c r="AH41" s="72"/>
      <c r="AI41" s="9"/>
      <c r="AJ41" s="9"/>
      <c r="AK41" s="9"/>
      <c r="AL41" s="66" t="str">
        <f t="shared" si="11"/>
        <v/>
      </c>
      <c r="AM41" s="59" t="str">
        <f>IF($E41="","",IF(AL41="","",IF(AL41&gt;=ตั้งค่าการประเมิน!$C$4,3,IF(AL41&gt;=ตั้งค่าการประเมิน!$C$5,2,IF(AL41&gt;=ตั้งค่าการประเมิน!$C$6,1,0)))))</f>
        <v/>
      </c>
      <c r="AN41" s="9"/>
      <c r="AO41" s="9"/>
      <c r="AP41" s="9"/>
      <c r="AQ41" s="9"/>
      <c r="AR41" s="66" t="str">
        <f t="shared" si="12"/>
        <v/>
      </c>
      <c r="AS41" s="59" t="str">
        <f>IF($E41="","",IF(AR41="","",IF(AR41&gt;=ตั้งค่าการประเมิน!$C$4,3,IF(AR41&gt;=ตั้งค่าการประเมิน!$C$5,2,IF(AR41&gt;=ตั้งค่าการประเมิน!$C$6,1,0)))))</f>
        <v/>
      </c>
      <c r="AT41" s="66" t="str">
        <f t="shared" si="15"/>
        <v/>
      </c>
      <c r="AU41" s="73" t="str">
        <f>IF($E41="","",IF(AT41="","",IF(AT41&gt;=ตั้งค่าการประเมิน!$C$4,3,IF(AT41&gt;=ตั้งค่าการประเมิน!$C$5,2,IF(AT41&gt;=ตั้งค่าการประเมิน!$C$6,1,0)))))</f>
        <v/>
      </c>
      <c r="AV41" s="79" t="str">
        <f t="shared" si="13"/>
        <v/>
      </c>
      <c r="AW41" s="73" t="str">
        <f>IF($E41="","",IF(AV41="","",IF(ข้อมูลนักเรียน!K38="ย้ายออก","ย้ายออก",IF(AV41&gt;=ตั้งค่าการประเมิน!$C$4,3,IF(AV41&gt;=ตั้งค่าการประเมิน!$C$5,2,IF(AV41&gt;=ตั้งค่าการประเมิน!$C$6,1,0))))))</f>
        <v/>
      </c>
    </row>
    <row r="42" spans="1:49" x14ac:dyDescent="0.3">
      <c r="A42" s="131"/>
      <c r="B42" s="131"/>
      <c r="C42" s="131"/>
      <c r="D42" s="62">
        <f>ข้อมูลนักเรียน!D39</f>
        <v>37</v>
      </c>
      <c r="E42" s="7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72"/>
      <c r="G42" s="9"/>
      <c r="H42" s="9"/>
      <c r="I42" s="9"/>
      <c r="J42" s="66" t="str">
        <f t="shared" si="6"/>
        <v/>
      </c>
      <c r="K42" s="59" t="str">
        <f>IF($E42="","",IF(J42="","",IF(J42&gt;=ตั้งค่าการประเมิน!$C$4,3,IF(J42&gt;=ตั้งค่าการประเมิน!$C$5,2,IF(J42&gt;=ตั้งค่าการประเมิน!$C$6,1,0)))))</f>
        <v/>
      </c>
      <c r="L42" s="9"/>
      <c r="M42" s="9"/>
      <c r="N42" s="9"/>
      <c r="O42" s="9"/>
      <c r="P42" s="66" t="str">
        <f t="shared" si="7"/>
        <v/>
      </c>
      <c r="Q42" s="59" t="str">
        <f>IF($E42="","",IF(P42="","",IF(P42&gt;=ตั้งค่าการประเมิน!$C$4,3,IF(P42&gt;=ตั้งค่าการประเมิน!$C$5,2,IF(P42&gt;=ตั้งค่าการประเมิน!$C$6,1,0)))))</f>
        <v/>
      </c>
      <c r="R42" s="66" t="str">
        <f t="shared" si="8"/>
        <v/>
      </c>
      <c r="S42" s="73" t="str">
        <f>IF($E42="","",IF(R42="","",IF(R42&gt;=ตั้งค่าการประเมิน!$C$4,3,IF(R42&gt;=ตั้งค่าการประเมิน!$C$5,2,IF(R42&gt;=ตั้งค่าการประเมิน!$C$6,1,0)))))</f>
        <v/>
      </c>
      <c r="T42" s="72"/>
      <c r="U42" s="9"/>
      <c r="V42" s="9"/>
      <c r="W42" s="9"/>
      <c r="X42" s="66" t="str">
        <f t="shared" si="9"/>
        <v/>
      </c>
      <c r="Y42" s="59" t="str">
        <f>IF($E42="","",IF(X42="","",IF(X42&gt;=ตั้งค่าการประเมิน!$C$4,3,IF(X42&gt;=ตั้งค่าการประเมิน!$C$5,2,IF(X42&gt;=ตั้งค่าการประเมิน!$C$6,1,0)))))</f>
        <v/>
      </c>
      <c r="Z42" s="9"/>
      <c r="AA42" s="9"/>
      <c r="AB42" s="9"/>
      <c r="AC42" s="9"/>
      <c r="AD42" s="66" t="str">
        <f t="shared" si="10"/>
        <v/>
      </c>
      <c r="AE42" s="59" t="str">
        <f>IF($E42="","",IF(AD42="","",IF(AD42&gt;=ตั้งค่าการประเมิน!$C$4,3,IF(AD42&gt;=ตั้งค่าการประเมิน!$C$5,2,IF(AD42&gt;=ตั้งค่าการประเมิน!$C$6,1,0)))))</f>
        <v/>
      </c>
      <c r="AF42" s="66" t="str">
        <f t="shared" si="14"/>
        <v/>
      </c>
      <c r="AG42" s="73" t="str">
        <f>IF($E42="","",IF(AF42="","",IF(AF42&gt;=ตั้งค่าการประเมิน!$C$4,3,IF(AF42&gt;=ตั้งค่าการประเมิน!$C$5,2,IF(AF42&gt;=ตั้งค่าการประเมิน!$C$6,1,0)))))</f>
        <v/>
      </c>
      <c r="AH42" s="72"/>
      <c r="AI42" s="9"/>
      <c r="AJ42" s="9"/>
      <c r="AK42" s="9"/>
      <c r="AL42" s="66" t="str">
        <f t="shared" si="11"/>
        <v/>
      </c>
      <c r="AM42" s="59" t="str">
        <f>IF($E42="","",IF(AL42="","",IF(AL42&gt;=ตั้งค่าการประเมิน!$C$4,3,IF(AL42&gt;=ตั้งค่าการประเมิน!$C$5,2,IF(AL42&gt;=ตั้งค่าการประเมิน!$C$6,1,0)))))</f>
        <v/>
      </c>
      <c r="AN42" s="9"/>
      <c r="AO42" s="9"/>
      <c r="AP42" s="9"/>
      <c r="AQ42" s="9"/>
      <c r="AR42" s="66" t="str">
        <f t="shared" si="12"/>
        <v/>
      </c>
      <c r="AS42" s="59" t="str">
        <f>IF($E42="","",IF(AR42="","",IF(AR42&gt;=ตั้งค่าการประเมิน!$C$4,3,IF(AR42&gt;=ตั้งค่าการประเมิน!$C$5,2,IF(AR42&gt;=ตั้งค่าการประเมิน!$C$6,1,0)))))</f>
        <v/>
      </c>
      <c r="AT42" s="66" t="str">
        <f t="shared" si="15"/>
        <v/>
      </c>
      <c r="AU42" s="73" t="str">
        <f>IF($E42="","",IF(AT42="","",IF(AT42&gt;=ตั้งค่าการประเมิน!$C$4,3,IF(AT42&gt;=ตั้งค่าการประเมิน!$C$5,2,IF(AT42&gt;=ตั้งค่าการประเมิน!$C$6,1,0)))))</f>
        <v/>
      </c>
      <c r="AV42" s="79" t="str">
        <f t="shared" si="13"/>
        <v/>
      </c>
      <c r="AW42" s="73" t="str">
        <f>IF($E42="","",IF(AV42="","",IF(ข้อมูลนักเรียน!K39="ย้ายออก","ย้ายออก",IF(AV42&gt;=ตั้งค่าการประเมิน!$C$4,3,IF(AV42&gt;=ตั้งค่าการประเมิน!$C$5,2,IF(AV42&gt;=ตั้งค่าการประเมิน!$C$6,1,0))))))</f>
        <v/>
      </c>
    </row>
    <row r="43" spans="1:49" x14ac:dyDescent="0.3">
      <c r="A43" s="131"/>
      <c r="B43" s="131"/>
      <c r="C43" s="131"/>
      <c r="D43" s="62">
        <f>ข้อมูลนักเรียน!D40</f>
        <v>38</v>
      </c>
      <c r="E43" s="7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72"/>
      <c r="G43" s="9"/>
      <c r="H43" s="9"/>
      <c r="I43" s="9"/>
      <c r="J43" s="66" t="str">
        <f t="shared" si="6"/>
        <v/>
      </c>
      <c r="K43" s="59" t="str">
        <f>IF($E43="","",IF(J43="","",IF(J43&gt;=ตั้งค่าการประเมิน!$C$4,3,IF(J43&gt;=ตั้งค่าการประเมิน!$C$5,2,IF(J43&gt;=ตั้งค่าการประเมิน!$C$6,1,0)))))</f>
        <v/>
      </c>
      <c r="L43" s="9"/>
      <c r="M43" s="9"/>
      <c r="N43" s="9"/>
      <c r="O43" s="9"/>
      <c r="P43" s="66" t="str">
        <f t="shared" si="7"/>
        <v/>
      </c>
      <c r="Q43" s="59" t="str">
        <f>IF($E43="","",IF(P43="","",IF(P43&gt;=ตั้งค่าการประเมิน!$C$4,3,IF(P43&gt;=ตั้งค่าการประเมิน!$C$5,2,IF(P43&gt;=ตั้งค่าการประเมิน!$C$6,1,0)))))</f>
        <v/>
      </c>
      <c r="R43" s="66" t="str">
        <f t="shared" si="8"/>
        <v/>
      </c>
      <c r="S43" s="73" t="str">
        <f>IF($E43="","",IF(R43="","",IF(R43&gt;=ตั้งค่าการประเมิน!$C$4,3,IF(R43&gt;=ตั้งค่าการประเมิน!$C$5,2,IF(R43&gt;=ตั้งค่าการประเมิน!$C$6,1,0)))))</f>
        <v/>
      </c>
      <c r="T43" s="72"/>
      <c r="U43" s="9"/>
      <c r="V43" s="9"/>
      <c r="W43" s="9"/>
      <c r="X43" s="66" t="str">
        <f t="shared" si="9"/>
        <v/>
      </c>
      <c r="Y43" s="59" t="str">
        <f>IF($E43="","",IF(X43="","",IF(X43&gt;=ตั้งค่าการประเมิน!$C$4,3,IF(X43&gt;=ตั้งค่าการประเมิน!$C$5,2,IF(X43&gt;=ตั้งค่าการประเมิน!$C$6,1,0)))))</f>
        <v/>
      </c>
      <c r="Z43" s="9"/>
      <c r="AA43" s="9"/>
      <c r="AB43" s="9"/>
      <c r="AC43" s="9"/>
      <c r="AD43" s="66" t="str">
        <f t="shared" si="10"/>
        <v/>
      </c>
      <c r="AE43" s="59" t="str">
        <f>IF($E43="","",IF(AD43="","",IF(AD43&gt;=ตั้งค่าการประเมิน!$C$4,3,IF(AD43&gt;=ตั้งค่าการประเมิน!$C$5,2,IF(AD43&gt;=ตั้งค่าการประเมิน!$C$6,1,0)))))</f>
        <v/>
      </c>
      <c r="AF43" s="66" t="str">
        <f t="shared" si="14"/>
        <v/>
      </c>
      <c r="AG43" s="73" t="str">
        <f>IF($E43="","",IF(AF43="","",IF(AF43&gt;=ตั้งค่าการประเมิน!$C$4,3,IF(AF43&gt;=ตั้งค่าการประเมิน!$C$5,2,IF(AF43&gt;=ตั้งค่าการประเมิน!$C$6,1,0)))))</f>
        <v/>
      </c>
      <c r="AH43" s="72"/>
      <c r="AI43" s="9"/>
      <c r="AJ43" s="9"/>
      <c r="AK43" s="9"/>
      <c r="AL43" s="66" t="str">
        <f t="shared" si="11"/>
        <v/>
      </c>
      <c r="AM43" s="59" t="str">
        <f>IF($E43="","",IF(AL43="","",IF(AL43&gt;=ตั้งค่าการประเมิน!$C$4,3,IF(AL43&gt;=ตั้งค่าการประเมิน!$C$5,2,IF(AL43&gt;=ตั้งค่าการประเมิน!$C$6,1,0)))))</f>
        <v/>
      </c>
      <c r="AN43" s="9"/>
      <c r="AO43" s="9"/>
      <c r="AP43" s="9"/>
      <c r="AQ43" s="9"/>
      <c r="AR43" s="66" t="str">
        <f t="shared" si="12"/>
        <v/>
      </c>
      <c r="AS43" s="59" t="str">
        <f>IF($E43="","",IF(AR43="","",IF(AR43&gt;=ตั้งค่าการประเมิน!$C$4,3,IF(AR43&gt;=ตั้งค่าการประเมิน!$C$5,2,IF(AR43&gt;=ตั้งค่าการประเมิน!$C$6,1,0)))))</f>
        <v/>
      </c>
      <c r="AT43" s="66" t="str">
        <f t="shared" si="15"/>
        <v/>
      </c>
      <c r="AU43" s="73" t="str">
        <f>IF($E43="","",IF(AT43="","",IF(AT43&gt;=ตั้งค่าการประเมิน!$C$4,3,IF(AT43&gt;=ตั้งค่าการประเมิน!$C$5,2,IF(AT43&gt;=ตั้งค่าการประเมิน!$C$6,1,0)))))</f>
        <v/>
      </c>
      <c r="AV43" s="79" t="str">
        <f t="shared" si="13"/>
        <v/>
      </c>
      <c r="AW43" s="73" t="str">
        <f>IF($E43="","",IF(AV43="","",IF(ข้อมูลนักเรียน!K40="ย้ายออก","ย้ายออก",IF(AV43&gt;=ตั้งค่าการประเมิน!$C$4,3,IF(AV43&gt;=ตั้งค่าการประเมิน!$C$5,2,IF(AV43&gt;=ตั้งค่าการประเมิน!$C$6,1,0))))))</f>
        <v/>
      </c>
    </row>
    <row r="44" spans="1:49" x14ac:dyDescent="0.3">
      <c r="A44" s="131"/>
      <c r="B44" s="131"/>
      <c r="C44" s="131"/>
      <c r="D44" s="62">
        <f>ข้อมูลนักเรียน!D41</f>
        <v>39</v>
      </c>
      <c r="E44" s="7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72"/>
      <c r="G44" s="9"/>
      <c r="H44" s="9"/>
      <c r="I44" s="9"/>
      <c r="J44" s="66" t="str">
        <f t="shared" si="6"/>
        <v/>
      </c>
      <c r="K44" s="59" t="str">
        <f>IF($E44="","",IF(J44="","",IF(J44&gt;=ตั้งค่าการประเมิน!$C$4,3,IF(J44&gt;=ตั้งค่าการประเมิน!$C$5,2,IF(J44&gt;=ตั้งค่าการประเมิน!$C$6,1,0)))))</f>
        <v/>
      </c>
      <c r="L44" s="9"/>
      <c r="M44" s="9"/>
      <c r="N44" s="9"/>
      <c r="O44" s="9"/>
      <c r="P44" s="66" t="str">
        <f t="shared" si="7"/>
        <v/>
      </c>
      <c r="Q44" s="59" t="str">
        <f>IF($E44="","",IF(P44="","",IF(P44&gt;=ตั้งค่าการประเมิน!$C$4,3,IF(P44&gt;=ตั้งค่าการประเมิน!$C$5,2,IF(P44&gt;=ตั้งค่าการประเมิน!$C$6,1,0)))))</f>
        <v/>
      </c>
      <c r="R44" s="66" t="str">
        <f t="shared" si="8"/>
        <v/>
      </c>
      <c r="S44" s="73" t="str">
        <f>IF($E44="","",IF(R44="","",IF(R44&gt;=ตั้งค่าการประเมิน!$C$4,3,IF(R44&gt;=ตั้งค่าการประเมิน!$C$5,2,IF(R44&gt;=ตั้งค่าการประเมิน!$C$6,1,0)))))</f>
        <v/>
      </c>
      <c r="T44" s="72"/>
      <c r="U44" s="9"/>
      <c r="V44" s="9"/>
      <c r="W44" s="9"/>
      <c r="X44" s="66" t="str">
        <f t="shared" si="9"/>
        <v/>
      </c>
      <c r="Y44" s="59" t="str">
        <f>IF($E44="","",IF(X44="","",IF(X44&gt;=ตั้งค่าการประเมิน!$C$4,3,IF(X44&gt;=ตั้งค่าการประเมิน!$C$5,2,IF(X44&gt;=ตั้งค่าการประเมิน!$C$6,1,0)))))</f>
        <v/>
      </c>
      <c r="Z44" s="9"/>
      <c r="AA44" s="9"/>
      <c r="AB44" s="9"/>
      <c r="AC44" s="9"/>
      <c r="AD44" s="66" t="str">
        <f t="shared" si="10"/>
        <v/>
      </c>
      <c r="AE44" s="59" t="str">
        <f>IF($E44="","",IF(AD44="","",IF(AD44&gt;=ตั้งค่าการประเมิน!$C$4,3,IF(AD44&gt;=ตั้งค่าการประเมิน!$C$5,2,IF(AD44&gt;=ตั้งค่าการประเมิน!$C$6,1,0)))))</f>
        <v/>
      </c>
      <c r="AF44" s="66" t="str">
        <f t="shared" si="14"/>
        <v/>
      </c>
      <c r="AG44" s="73" t="str">
        <f>IF($E44="","",IF(AF44="","",IF(AF44&gt;=ตั้งค่าการประเมิน!$C$4,3,IF(AF44&gt;=ตั้งค่าการประเมิน!$C$5,2,IF(AF44&gt;=ตั้งค่าการประเมิน!$C$6,1,0)))))</f>
        <v/>
      </c>
      <c r="AH44" s="72"/>
      <c r="AI44" s="9"/>
      <c r="AJ44" s="9"/>
      <c r="AK44" s="9"/>
      <c r="AL44" s="66" t="str">
        <f t="shared" si="11"/>
        <v/>
      </c>
      <c r="AM44" s="59" t="str">
        <f>IF($E44="","",IF(AL44="","",IF(AL44&gt;=ตั้งค่าการประเมิน!$C$4,3,IF(AL44&gt;=ตั้งค่าการประเมิน!$C$5,2,IF(AL44&gt;=ตั้งค่าการประเมิน!$C$6,1,0)))))</f>
        <v/>
      </c>
      <c r="AN44" s="9"/>
      <c r="AO44" s="9"/>
      <c r="AP44" s="9"/>
      <c r="AQ44" s="9"/>
      <c r="AR44" s="66" t="str">
        <f t="shared" si="12"/>
        <v/>
      </c>
      <c r="AS44" s="59" t="str">
        <f>IF($E44="","",IF(AR44="","",IF(AR44&gt;=ตั้งค่าการประเมิน!$C$4,3,IF(AR44&gt;=ตั้งค่าการประเมิน!$C$5,2,IF(AR44&gt;=ตั้งค่าการประเมิน!$C$6,1,0)))))</f>
        <v/>
      </c>
      <c r="AT44" s="66" t="str">
        <f t="shared" si="15"/>
        <v/>
      </c>
      <c r="AU44" s="73" t="str">
        <f>IF($E44="","",IF(AT44="","",IF(AT44&gt;=ตั้งค่าการประเมิน!$C$4,3,IF(AT44&gt;=ตั้งค่าการประเมิน!$C$5,2,IF(AT44&gt;=ตั้งค่าการประเมิน!$C$6,1,0)))))</f>
        <v/>
      </c>
      <c r="AV44" s="79" t="str">
        <f t="shared" si="13"/>
        <v/>
      </c>
      <c r="AW44" s="73" t="str">
        <f>IF($E44="","",IF(AV44="","",IF(ข้อมูลนักเรียน!K41="ย้ายออก","ย้ายออก",IF(AV44&gt;=ตั้งค่าการประเมิน!$C$4,3,IF(AV44&gt;=ตั้งค่าการประเมิน!$C$5,2,IF(AV44&gt;=ตั้งค่าการประเมิน!$C$6,1,0))))))</f>
        <v/>
      </c>
    </row>
    <row r="45" spans="1:49" x14ac:dyDescent="0.3">
      <c r="A45" s="131"/>
      <c r="B45" s="131"/>
      <c r="C45" s="131"/>
      <c r="D45" s="62">
        <f>ข้อมูลนักเรียน!D42</f>
        <v>40</v>
      </c>
      <c r="E45" s="7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72"/>
      <c r="G45" s="9"/>
      <c r="H45" s="9"/>
      <c r="I45" s="9"/>
      <c r="J45" s="66" t="str">
        <f t="shared" si="6"/>
        <v/>
      </c>
      <c r="K45" s="59" t="str">
        <f>IF($E45="","",IF(J45="","",IF(J45&gt;=ตั้งค่าการประเมิน!$C$4,3,IF(J45&gt;=ตั้งค่าการประเมิน!$C$5,2,IF(J45&gt;=ตั้งค่าการประเมิน!$C$6,1,0)))))</f>
        <v/>
      </c>
      <c r="L45" s="9"/>
      <c r="M45" s="9"/>
      <c r="N45" s="9"/>
      <c r="O45" s="9"/>
      <c r="P45" s="66" t="str">
        <f t="shared" si="7"/>
        <v/>
      </c>
      <c r="Q45" s="59" t="str">
        <f>IF($E45="","",IF(P45="","",IF(P45&gt;=ตั้งค่าการประเมิน!$C$4,3,IF(P45&gt;=ตั้งค่าการประเมิน!$C$5,2,IF(P45&gt;=ตั้งค่าการประเมิน!$C$6,1,0)))))</f>
        <v/>
      </c>
      <c r="R45" s="66" t="str">
        <f t="shared" si="8"/>
        <v/>
      </c>
      <c r="S45" s="73" t="str">
        <f>IF($E45="","",IF(R45="","",IF(R45&gt;=ตั้งค่าการประเมิน!$C$4,3,IF(R45&gt;=ตั้งค่าการประเมิน!$C$5,2,IF(R45&gt;=ตั้งค่าการประเมิน!$C$6,1,0)))))</f>
        <v/>
      </c>
      <c r="T45" s="72"/>
      <c r="U45" s="9"/>
      <c r="V45" s="9"/>
      <c r="W45" s="9"/>
      <c r="X45" s="66" t="str">
        <f t="shared" si="9"/>
        <v/>
      </c>
      <c r="Y45" s="59" t="str">
        <f>IF($E45="","",IF(X45="","",IF(X45&gt;=ตั้งค่าการประเมิน!$C$4,3,IF(X45&gt;=ตั้งค่าการประเมิน!$C$5,2,IF(X45&gt;=ตั้งค่าการประเมิน!$C$6,1,0)))))</f>
        <v/>
      </c>
      <c r="Z45" s="9"/>
      <c r="AA45" s="9"/>
      <c r="AB45" s="9"/>
      <c r="AC45" s="9"/>
      <c r="AD45" s="66" t="str">
        <f t="shared" si="10"/>
        <v/>
      </c>
      <c r="AE45" s="59" t="str">
        <f>IF($E45="","",IF(AD45="","",IF(AD45&gt;=ตั้งค่าการประเมิน!$C$4,3,IF(AD45&gt;=ตั้งค่าการประเมิน!$C$5,2,IF(AD45&gt;=ตั้งค่าการประเมิน!$C$6,1,0)))))</f>
        <v/>
      </c>
      <c r="AF45" s="66" t="str">
        <f t="shared" si="14"/>
        <v/>
      </c>
      <c r="AG45" s="73" t="str">
        <f>IF($E45="","",IF(AF45="","",IF(AF45&gt;=ตั้งค่าการประเมิน!$C$4,3,IF(AF45&gt;=ตั้งค่าการประเมิน!$C$5,2,IF(AF45&gt;=ตั้งค่าการประเมิน!$C$6,1,0)))))</f>
        <v/>
      </c>
      <c r="AH45" s="72"/>
      <c r="AI45" s="9"/>
      <c r="AJ45" s="9"/>
      <c r="AK45" s="9"/>
      <c r="AL45" s="66" t="str">
        <f t="shared" si="11"/>
        <v/>
      </c>
      <c r="AM45" s="59" t="str">
        <f>IF($E45="","",IF(AL45="","",IF(AL45&gt;=ตั้งค่าการประเมิน!$C$4,3,IF(AL45&gt;=ตั้งค่าการประเมิน!$C$5,2,IF(AL45&gt;=ตั้งค่าการประเมิน!$C$6,1,0)))))</f>
        <v/>
      </c>
      <c r="AN45" s="9"/>
      <c r="AO45" s="9"/>
      <c r="AP45" s="9"/>
      <c r="AQ45" s="9"/>
      <c r="AR45" s="66" t="str">
        <f t="shared" si="12"/>
        <v/>
      </c>
      <c r="AS45" s="59" t="str">
        <f>IF($E45="","",IF(AR45="","",IF(AR45&gt;=ตั้งค่าการประเมิน!$C$4,3,IF(AR45&gt;=ตั้งค่าการประเมิน!$C$5,2,IF(AR45&gt;=ตั้งค่าการประเมิน!$C$6,1,0)))))</f>
        <v/>
      </c>
      <c r="AT45" s="66" t="str">
        <f t="shared" si="15"/>
        <v/>
      </c>
      <c r="AU45" s="73" t="str">
        <f>IF($E45="","",IF(AT45="","",IF(AT45&gt;=ตั้งค่าการประเมิน!$C$4,3,IF(AT45&gt;=ตั้งค่าการประเมิน!$C$5,2,IF(AT45&gt;=ตั้งค่าการประเมิน!$C$6,1,0)))))</f>
        <v/>
      </c>
      <c r="AV45" s="79" t="str">
        <f t="shared" si="13"/>
        <v/>
      </c>
      <c r="AW45" s="73" t="str">
        <f>IF($E45="","",IF(AV45="","",IF(ข้อมูลนักเรียน!K42="ย้ายออก","ย้ายออก",IF(AV45&gt;=ตั้งค่าการประเมิน!$C$4,3,IF(AV45&gt;=ตั้งค่าการประเมิน!$C$5,2,IF(AV45&gt;=ตั้งค่าการประเมิน!$C$6,1,0))))))</f>
        <v/>
      </c>
    </row>
    <row r="46" spans="1:49" x14ac:dyDescent="0.3">
      <c r="A46" s="131"/>
      <c r="B46" s="131"/>
      <c r="C46" s="131"/>
      <c r="D46" s="62">
        <f>ข้อมูลนักเรียน!D43</f>
        <v>41</v>
      </c>
      <c r="E46" s="7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72"/>
      <c r="G46" s="9"/>
      <c r="H46" s="9"/>
      <c r="I46" s="9"/>
      <c r="J46" s="66" t="str">
        <f t="shared" si="6"/>
        <v/>
      </c>
      <c r="K46" s="59" t="str">
        <f>IF($E46="","",IF(J46="","",IF(J46&gt;=ตั้งค่าการประเมิน!$C$4,3,IF(J46&gt;=ตั้งค่าการประเมิน!$C$5,2,IF(J46&gt;=ตั้งค่าการประเมิน!$C$6,1,0)))))</f>
        <v/>
      </c>
      <c r="L46" s="9"/>
      <c r="M46" s="9"/>
      <c r="N46" s="9"/>
      <c r="O46" s="9"/>
      <c r="P46" s="66" t="str">
        <f t="shared" si="7"/>
        <v/>
      </c>
      <c r="Q46" s="59" t="str">
        <f>IF($E46="","",IF(P46="","",IF(P46&gt;=ตั้งค่าการประเมิน!$C$4,3,IF(P46&gt;=ตั้งค่าการประเมิน!$C$5,2,IF(P46&gt;=ตั้งค่าการประเมิน!$C$6,1,0)))))</f>
        <v/>
      </c>
      <c r="R46" s="66" t="str">
        <f t="shared" si="8"/>
        <v/>
      </c>
      <c r="S46" s="73" t="str">
        <f>IF($E46="","",IF(R46="","",IF(R46&gt;=ตั้งค่าการประเมิน!$C$4,3,IF(R46&gt;=ตั้งค่าการประเมิน!$C$5,2,IF(R46&gt;=ตั้งค่าการประเมิน!$C$6,1,0)))))</f>
        <v/>
      </c>
      <c r="T46" s="72"/>
      <c r="U46" s="9"/>
      <c r="V46" s="9"/>
      <c r="W46" s="9"/>
      <c r="X46" s="66" t="str">
        <f t="shared" si="9"/>
        <v/>
      </c>
      <c r="Y46" s="59" t="str">
        <f>IF($E46="","",IF(X46="","",IF(X46&gt;=ตั้งค่าการประเมิน!$C$4,3,IF(X46&gt;=ตั้งค่าการประเมิน!$C$5,2,IF(X46&gt;=ตั้งค่าการประเมิน!$C$6,1,0)))))</f>
        <v/>
      </c>
      <c r="Z46" s="9"/>
      <c r="AA46" s="9"/>
      <c r="AB46" s="9"/>
      <c r="AC46" s="9"/>
      <c r="AD46" s="66" t="str">
        <f t="shared" si="10"/>
        <v/>
      </c>
      <c r="AE46" s="59" t="str">
        <f>IF($E46="","",IF(AD46="","",IF(AD46&gt;=ตั้งค่าการประเมิน!$C$4,3,IF(AD46&gt;=ตั้งค่าการประเมิน!$C$5,2,IF(AD46&gt;=ตั้งค่าการประเมิน!$C$6,1,0)))))</f>
        <v/>
      </c>
      <c r="AF46" s="66" t="str">
        <f t="shared" si="14"/>
        <v/>
      </c>
      <c r="AG46" s="73" t="str">
        <f>IF($E46="","",IF(AF46="","",IF(AF46&gt;=ตั้งค่าการประเมิน!$C$4,3,IF(AF46&gt;=ตั้งค่าการประเมิน!$C$5,2,IF(AF46&gt;=ตั้งค่าการประเมิน!$C$6,1,0)))))</f>
        <v/>
      </c>
      <c r="AH46" s="72"/>
      <c r="AI46" s="9"/>
      <c r="AJ46" s="9"/>
      <c r="AK46" s="9"/>
      <c r="AL46" s="66" t="str">
        <f t="shared" si="11"/>
        <v/>
      </c>
      <c r="AM46" s="59" t="str">
        <f>IF($E46="","",IF(AL46="","",IF(AL46&gt;=ตั้งค่าการประเมิน!$C$4,3,IF(AL46&gt;=ตั้งค่าการประเมิน!$C$5,2,IF(AL46&gt;=ตั้งค่าการประเมิน!$C$6,1,0)))))</f>
        <v/>
      </c>
      <c r="AN46" s="9"/>
      <c r="AO46" s="9"/>
      <c r="AP46" s="9"/>
      <c r="AQ46" s="9"/>
      <c r="AR46" s="66" t="str">
        <f t="shared" si="12"/>
        <v/>
      </c>
      <c r="AS46" s="59" t="str">
        <f>IF($E46="","",IF(AR46="","",IF(AR46&gt;=ตั้งค่าการประเมิน!$C$4,3,IF(AR46&gt;=ตั้งค่าการประเมิน!$C$5,2,IF(AR46&gt;=ตั้งค่าการประเมิน!$C$6,1,0)))))</f>
        <v/>
      </c>
      <c r="AT46" s="66" t="str">
        <f t="shared" si="15"/>
        <v/>
      </c>
      <c r="AU46" s="73" t="str">
        <f>IF($E46="","",IF(AT46="","",IF(AT46&gt;=ตั้งค่าการประเมิน!$C$4,3,IF(AT46&gt;=ตั้งค่าการประเมิน!$C$5,2,IF(AT46&gt;=ตั้งค่าการประเมิน!$C$6,1,0)))))</f>
        <v/>
      </c>
      <c r="AV46" s="79" t="str">
        <f t="shared" si="13"/>
        <v/>
      </c>
      <c r="AW46" s="73" t="str">
        <f>IF($E46="","",IF(AV46="","",IF(ข้อมูลนักเรียน!K43="ย้ายออก","ย้ายออก",IF(AV46&gt;=ตั้งค่าการประเมิน!$C$4,3,IF(AV46&gt;=ตั้งค่าการประเมิน!$C$5,2,IF(AV46&gt;=ตั้งค่าการประเมิน!$C$6,1,0))))))</f>
        <v/>
      </c>
    </row>
    <row r="47" spans="1:49" x14ac:dyDescent="0.3">
      <c r="A47" s="131"/>
      <c r="B47" s="131"/>
      <c r="C47" s="131"/>
      <c r="D47" s="62">
        <f>ข้อมูลนักเรียน!D44</f>
        <v>42</v>
      </c>
      <c r="E47" s="7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72"/>
      <c r="G47" s="9"/>
      <c r="H47" s="9"/>
      <c r="I47" s="9"/>
      <c r="J47" s="66" t="str">
        <f t="shared" si="6"/>
        <v/>
      </c>
      <c r="K47" s="59" t="str">
        <f>IF($E47="","",IF(J47="","",IF(J47&gt;=ตั้งค่าการประเมิน!$C$4,3,IF(J47&gt;=ตั้งค่าการประเมิน!$C$5,2,IF(J47&gt;=ตั้งค่าการประเมิน!$C$6,1,0)))))</f>
        <v/>
      </c>
      <c r="L47" s="9"/>
      <c r="M47" s="9"/>
      <c r="N47" s="9"/>
      <c r="O47" s="9"/>
      <c r="P47" s="66" t="str">
        <f t="shared" si="7"/>
        <v/>
      </c>
      <c r="Q47" s="59" t="str">
        <f>IF($E47="","",IF(P47="","",IF(P47&gt;=ตั้งค่าการประเมิน!$C$4,3,IF(P47&gt;=ตั้งค่าการประเมิน!$C$5,2,IF(P47&gt;=ตั้งค่าการประเมิน!$C$6,1,0)))))</f>
        <v/>
      </c>
      <c r="R47" s="66" t="str">
        <f t="shared" si="8"/>
        <v/>
      </c>
      <c r="S47" s="73" t="str">
        <f>IF($E47="","",IF(R47="","",IF(R47&gt;=ตั้งค่าการประเมิน!$C$4,3,IF(R47&gt;=ตั้งค่าการประเมิน!$C$5,2,IF(R47&gt;=ตั้งค่าการประเมิน!$C$6,1,0)))))</f>
        <v/>
      </c>
      <c r="T47" s="72"/>
      <c r="U47" s="9"/>
      <c r="V47" s="9"/>
      <c r="W47" s="9"/>
      <c r="X47" s="66" t="str">
        <f t="shared" si="9"/>
        <v/>
      </c>
      <c r="Y47" s="59" t="str">
        <f>IF($E47="","",IF(X47="","",IF(X47&gt;=ตั้งค่าการประเมิน!$C$4,3,IF(X47&gt;=ตั้งค่าการประเมิน!$C$5,2,IF(X47&gt;=ตั้งค่าการประเมิน!$C$6,1,0)))))</f>
        <v/>
      </c>
      <c r="Z47" s="9"/>
      <c r="AA47" s="9"/>
      <c r="AB47" s="9"/>
      <c r="AC47" s="9"/>
      <c r="AD47" s="66" t="str">
        <f t="shared" si="10"/>
        <v/>
      </c>
      <c r="AE47" s="59" t="str">
        <f>IF($E47="","",IF(AD47="","",IF(AD47&gt;=ตั้งค่าการประเมิน!$C$4,3,IF(AD47&gt;=ตั้งค่าการประเมิน!$C$5,2,IF(AD47&gt;=ตั้งค่าการประเมิน!$C$6,1,0)))))</f>
        <v/>
      </c>
      <c r="AF47" s="66" t="str">
        <f t="shared" si="14"/>
        <v/>
      </c>
      <c r="AG47" s="73" t="str">
        <f>IF($E47="","",IF(AF47="","",IF(AF47&gt;=ตั้งค่าการประเมิน!$C$4,3,IF(AF47&gt;=ตั้งค่าการประเมิน!$C$5,2,IF(AF47&gt;=ตั้งค่าการประเมิน!$C$6,1,0)))))</f>
        <v/>
      </c>
      <c r="AH47" s="72"/>
      <c r="AI47" s="9"/>
      <c r="AJ47" s="9"/>
      <c r="AK47" s="9"/>
      <c r="AL47" s="66" t="str">
        <f t="shared" si="11"/>
        <v/>
      </c>
      <c r="AM47" s="59" t="str">
        <f>IF($E47="","",IF(AL47="","",IF(AL47&gt;=ตั้งค่าการประเมิน!$C$4,3,IF(AL47&gt;=ตั้งค่าการประเมิน!$C$5,2,IF(AL47&gt;=ตั้งค่าการประเมิน!$C$6,1,0)))))</f>
        <v/>
      </c>
      <c r="AN47" s="9"/>
      <c r="AO47" s="9"/>
      <c r="AP47" s="9"/>
      <c r="AQ47" s="9"/>
      <c r="AR47" s="66" t="str">
        <f t="shared" si="12"/>
        <v/>
      </c>
      <c r="AS47" s="59" t="str">
        <f>IF($E47="","",IF(AR47="","",IF(AR47&gt;=ตั้งค่าการประเมิน!$C$4,3,IF(AR47&gt;=ตั้งค่าการประเมิน!$C$5,2,IF(AR47&gt;=ตั้งค่าการประเมิน!$C$6,1,0)))))</f>
        <v/>
      </c>
      <c r="AT47" s="66" t="str">
        <f t="shared" si="15"/>
        <v/>
      </c>
      <c r="AU47" s="73" t="str">
        <f>IF($E47="","",IF(AT47="","",IF(AT47&gt;=ตั้งค่าการประเมิน!$C$4,3,IF(AT47&gt;=ตั้งค่าการประเมิน!$C$5,2,IF(AT47&gt;=ตั้งค่าการประเมิน!$C$6,1,0)))))</f>
        <v/>
      </c>
      <c r="AV47" s="79" t="str">
        <f t="shared" si="13"/>
        <v/>
      </c>
      <c r="AW47" s="73" t="str">
        <f>IF($E47="","",IF(AV47="","",IF(ข้อมูลนักเรียน!K44="ย้ายออก","ย้ายออก",IF(AV47&gt;=ตั้งค่าการประเมิน!$C$4,3,IF(AV47&gt;=ตั้งค่าการประเมิน!$C$5,2,IF(AV47&gt;=ตั้งค่าการประเมิน!$C$6,1,0))))))</f>
        <v/>
      </c>
    </row>
    <row r="48" spans="1:49" x14ac:dyDescent="0.3">
      <c r="A48" s="131"/>
      <c r="B48" s="131"/>
      <c r="C48" s="131"/>
      <c r="D48" s="62">
        <f>ข้อมูลนักเรียน!D45</f>
        <v>43</v>
      </c>
      <c r="E48" s="7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72"/>
      <c r="G48" s="9"/>
      <c r="H48" s="9"/>
      <c r="I48" s="9"/>
      <c r="J48" s="66" t="str">
        <f t="shared" si="6"/>
        <v/>
      </c>
      <c r="K48" s="59" t="str">
        <f>IF($E48="","",IF(J48="","",IF(J48&gt;=ตั้งค่าการประเมิน!$C$4,3,IF(J48&gt;=ตั้งค่าการประเมิน!$C$5,2,IF(J48&gt;=ตั้งค่าการประเมิน!$C$6,1,0)))))</f>
        <v/>
      </c>
      <c r="L48" s="9"/>
      <c r="M48" s="9"/>
      <c r="N48" s="9"/>
      <c r="O48" s="9"/>
      <c r="P48" s="66" t="str">
        <f t="shared" si="7"/>
        <v/>
      </c>
      <c r="Q48" s="59" t="str">
        <f>IF($E48="","",IF(P48="","",IF(P48&gt;=ตั้งค่าการประเมิน!$C$4,3,IF(P48&gt;=ตั้งค่าการประเมิน!$C$5,2,IF(P48&gt;=ตั้งค่าการประเมิน!$C$6,1,0)))))</f>
        <v/>
      </c>
      <c r="R48" s="66" t="str">
        <f t="shared" si="8"/>
        <v/>
      </c>
      <c r="S48" s="73" t="str">
        <f>IF($E48="","",IF(R48="","",IF(R48&gt;=ตั้งค่าการประเมิน!$C$4,3,IF(R48&gt;=ตั้งค่าการประเมิน!$C$5,2,IF(R48&gt;=ตั้งค่าการประเมิน!$C$6,1,0)))))</f>
        <v/>
      </c>
      <c r="T48" s="72"/>
      <c r="U48" s="9"/>
      <c r="V48" s="9"/>
      <c r="W48" s="9"/>
      <c r="X48" s="66" t="str">
        <f t="shared" si="9"/>
        <v/>
      </c>
      <c r="Y48" s="59" t="str">
        <f>IF($E48="","",IF(X48="","",IF(X48&gt;=ตั้งค่าการประเมิน!$C$4,3,IF(X48&gt;=ตั้งค่าการประเมิน!$C$5,2,IF(X48&gt;=ตั้งค่าการประเมิน!$C$6,1,0)))))</f>
        <v/>
      </c>
      <c r="Z48" s="9"/>
      <c r="AA48" s="9"/>
      <c r="AB48" s="9"/>
      <c r="AC48" s="9"/>
      <c r="AD48" s="66" t="str">
        <f t="shared" si="10"/>
        <v/>
      </c>
      <c r="AE48" s="59" t="str">
        <f>IF($E48="","",IF(AD48="","",IF(AD48&gt;=ตั้งค่าการประเมิน!$C$4,3,IF(AD48&gt;=ตั้งค่าการประเมิน!$C$5,2,IF(AD48&gt;=ตั้งค่าการประเมิน!$C$6,1,0)))))</f>
        <v/>
      </c>
      <c r="AF48" s="66" t="str">
        <f t="shared" si="14"/>
        <v/>
      </c>
      <c r="AG48" s="73" t="str">
        <f>IF($E48="","",IF(AF48="","",IF(AF48&gt;=ตั้งค่าการประเมิน!$C$4,3,IF(AF48&gt;=ตั้งค่าการประเมิน!$C$5,2,IF(AF48&gt;=ตั้งค่าการประเมิน!$C$6,1,0)))))</f>
        <v/>
      </c>
      <c r="AH48" s="72"/>
      <c r="AI48" s="9"/>
      <c r="AJ48" s="9"/>
      <c r="AK48" s="9"/>
      <c r="AL48" s="66" t="str">
        <f t="shared" si="11"/>
        <v/>
      </c>
      <c r="AM48" s="59" t="str">
        <f>IF($E48="","",IF(AL48="","",IF(AL48&gt;=ตั้งค่าการประเมิน!$C$4,3,IF(AL48&gt;=ตั้งค่าการประเมิน!$C$5,2,IF(AL48&gt;=ตั้งค่าการประเมิน!$C$6,1,0)))))</f>
        <v/>
      </c>
      <c r="AN48" s="9"/>
      <c r="AO48" s="9"/>
      <c r="AP48" s="9"/>
      <c r="AQ48" s="9"/>
      <c r="AR48" s="66" t="str">
        <f t="shared" si="12"/>
        <v/>
      </c>
      <c r="AS48" s="59" t="str">
        <f>IF($E48="","",IF(AR48="","",IF(AR48&gt;=ตั้งค่าการประเมิน!$C$4,3,IF(AR48&gt;=ตั้งค่าการประเมิน!$C$5,2,IF(AR48&gt;=ตั้งค่าการประเมิน!$C$6,1,0)))))</f>
        <v/>
      </c>
      <c r="AT48" s="66" t="str">
        <f t="shared" si="15"/>
        <v/>
      </c>
      <c r="AU48" s="73" t="str">
        <f>IF($E48="","",IF(AT48="","",IF(AT48&gt;=ตั้งค่าการประเมิน!$C$4,3,IF(AT48&gt;=ตั้งค่าการประเมิน!$C$5,2,IF(AT48&gt;=ตั้งค่าการประเมิน!$C$6,1,0)))))</f>
        <v/>
      </c>
      <c r="AV48" s="79" t="str">
        <f t="shared" si="13"/>
        <v/>
      </c>
      <c r="AW48" s="73" t="str">
        <f>IF($E48="","",IF(AV48="","",IF(ข้อมูลนักเรียน!K45="ย้ายออก","ย้ายออก",IF(AV48&gt;=ตั้งค่าการประเมิน!$C$4,3,IF(AV48&gt;=ตั้งค่าการประเมิน!$C$5,2,IF(AV48&gt;=ตั้งค่าการประเมิน!$C$6,1,0))))))</f>
        <v/>
      </c>
    </row>
    <row r="49" spans="1:49" x14ac:dyDescent="0.3">
      <c r="A49" s="131"/>
      <c r="B49" s="131"/>
      <c r="C49" s="131"/>
      <c r="D49" s="62">
        <f>ข้อมูลนักเรียน!D46</f>
        <v>44</v>
      </c>
      <c r="E49" s="7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72"/>
      <c r="G49" s="9"/>
      <c r="H49" s="9"/>
      <c r="I49" s="9"/>
      <c r="J49" s="66" t="str">
        <f t="shared" si="6"/>
        <v/>
      </c>
      <c r="K49" s="59" t="str">
        <f>IF($E49="","",IF(J49="","",IF(J49&gt;=ตั้งค่าการประเมิน!$C$4,3,IF(J49&gt;=ตั้งค่าการประเมิน!$C$5,2,IF(J49&gt;=ตั้งค่าการประเมิน!$C$6,1,0)))))</f>
        <v/>
      </c>
      <c r="L49" s="9"/>
      <c r="M49" s="9"/>
      <c r="N49" s="9"/>
      <c r="O49" s="9"/>
      <c r="P49" s="66" t="str">
        <f t="shared" si="7"/>
        <v/>
      </c>
      <c r="Q49" s="59" t="str">
        <f>IF($E49="","",IF(P49="","",IF(P49&gt;=ตั้งค่าการประเมิน!$C$4,3,IF(P49&gt;=ตั้งค่าการประเมิน!$C$5,2,IF(P49&gt;=ตั้งค่าการประเมิน!$C$6,1,0)))))</f>
        <v/>
      </c>
      <c r="R49" s="66" t="str">
        <f t="shared" si="8"/>
        <v/>
      </c>
      <c r="S49" s="73" t="str">
        <f>IF($E49="","",IF(R49="","",IF(R49&gt;=ตั้งค่าการประเมิน!$C$4,3,IF(R49&gt;=ตั้งค่าการประเมิน!$C$5,2,IF(R49&gt;=ตั้งค่าการประเมิน!$C$6,1,0)))))</f>
        <v/>
      </c>
      <c r="T49" s="72"/>
      <c r="U49" s="9"/>
      <c r="V49" s="9"/>
      <c r="W49" s="9"/>
      <c r="X49" s="66" t="str">
        <f t="shared" si="9"/>
        <v/>
      </c>
      <c r="Y49" s="59" t="str">
        <f>IF($E49="","",IF(X49="","",IF(X49&gt;=ตั้งค่าการประเมิน!$C$4,3,IF(X49&gt;=ตั้งค่าการประเมิน!$C$5,2,IF(X49&gt;=ตั้งค่าการประเมิน!$C$6,1,0)))))</f>
        <v/>
      </c>
      <c r="Z49" s="9"/>
      <c r="AA49" s="9"/>
      <c r="AB49" s="9"/>
      <c r="AC49" s="9"/>
      <c r="AD49" s="66" t="str">
        <f t="shared" si="10"/>
        <v/>
      </c>
      <c r="AE49" s="59" t="str">
        <f>IF($E49="","",IF(AD49="","",IF(AD49&gt;=ตั้งค่าการประเมิน!$C$4,3,IF(AD49&gt;=ตั้งค่าการประเมิน!$C$5,2,IF(AD49&gt;=ตั้งค่าการประเมิน!$C$6,1,0)))))</f>
        <v/>
      </c>
      <c r="AF49" s="66" t="str">
        <f t="shared" si="14"/>
        <v/>
      </c>
      <c r="AG49" s="73" t="str">
        <f>IF($E49="","",IF(AF49="","",IF(AF49&gt;=ตั้งค่าการประเมิน!$C$4,3,IF(AF49&gt;=ตั้งค่าการประเมิน!$C$5,2,IF(AF49&gt;=ตั้งค่าการประเมิน!$C$6,1,0)))))</f>
        <v/>
      </c>
      <c r="AH49" s="72"/>
      <c r="AI49" s="9"/>
      <c r="AJ49" s="9"/>
      <c r="AK49" s="9"/>
      <c r="AL49" s="66" t="str">
        <f t="shared" si="11"/>
        <v/>
      </c>
      <c r="AM49" s="59" t="str">
        <f>IF($E49="","",IF(AL49="","",IF(AL49&gt;=ตั้งค่าการประเมิน!$C$4,3,IF(AL49&gt;=ตั้งค่าการประเมิน!$C$5,2,IF(AL49&gt;=ตั้งค่าการประเมิน!$C$6,1,0)))))</f>
        <v/>
      </c>
      <c r="AN49" s="9"/>
      <c r="AO49" s="9"/>
      <c r="AP49" s="9"/>
      <c r="AQ49" s="9"/>
      <c r="AR49" s="66" t="str">
        <f t="shared" si="12"/>
        <v/>
      </c>
      <c r="AS49" s="59" t="str">
        <f>IF($E49="","",IF(AR49="","",IF(AR49&gt;=ตั้งค่าการประเมิน!$C$4,3,IF(AR49&gt;=ตั้งค่าการประเมิน!$C$5,2,IF(AR49&gt;=ตั้งค่าการประเมิน!$C$6,1,0)))))</f>
        <v/>
      </c>
      <c r="AT49" s="66" t="str">
        <f t="shared" si="15"/>
        <v/>
      </c>
      <c r="AU49" s="73" t="str">
        <f>IF($E49="","",IF(AT49="","",IF(AT49&gt;=ตั้งค่าการประเมิน!$C$4,3,IF(AT49&gt;=ตั้งค่าการประเมิน!$C$5,2,IF(AT49&gt;=ตั้งค่าการประเมิน!$C$6,1,0)))))</f>
        <v/>
      </c>
      <c r="AV49" s="79" t="str">
        <f t="shared" si="13"/>
        <v/>
      </c>
      <c r="AW49" s="73" t="str">
        <f>IF($E49="","",IF(AV49="","",IF(ข้อมูลนักเรียน!K46="ย้ายออก","ย้ายออก",IF(AV49&gt;=ตั้งค่าการประเมิน!$C$4,3,IF(AV49&gt;=ตั้งค่าการประเมิน!$C$5,2,IF(AV49&gt;=ตั้งค่าการประเมิน!$C$6,1,0))))))</f>
        <v/>
      </c>
    </row>
    <row r="50" spans="1:49" x14ac:dyDescent="0.3">
      <c r="A50" s="131"/>
      <c r="B50" s="131"/>
      <c r="C50" s="131"/>
      <c r="D50" s="62">
        <f>ข้อมูลนักเรียน!D47</f>
        <v>45</v>
      </c>
      <c r="E50" s="7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72"/>
      <c r="G50" s="9"/>
      <c r="H50" s="9"/>
      <c r="I50" s="9"/>
      <c r="J50" s="66" t="str">
        <f t="shared" si="6"/>
        <v/>
      </c>
      <c r="K50" s="59" t="str">
        <f>IF($E50="","",IF(J50="","",IF(J50&gt;=ตั้งค่าการประเมิน!$C$4,3,IF(J50&gt;=ตั้งค่าการประเมิน!$C$5,2,IF(J50&gt;=ตั้งค่าการประเมิน!$C$6,1,0)))))</f>
        <v/>
      </c>
      <c r="L50" s="9"/>
      <c r="M50" s="9"/>
      <c r="N50" s="9"/>
      <c r="O50" s="9"/>
      <c r="P50" s="66" t="str">
        <f t="shared" si="7"/>
        <v/>
      </c>
      <c r="Q50" s="59" t="str">
        <f>IF($E50="","",IF(P50="","",IF(P50&gt;=ตั้งค่าการประเมิน!$C$4,3,IF(P50&gt;=ตั้งค่าการประเมิน!$C$5,2,IF(P50&gt;=ตั้งค่าการประเมิน!$C$6,1,0)))))</f>
        <v/>
      </c>
      <c r="R50" s="66" t="str">
        <f t="shared" si="8"/>
        <v/>
      </c>
      <c r="S50" s="73" t="str">
        <f>IF($E50="","",IF(R50="","",IF(R50&gt;=ตั้งค่าการประเมิน!$C$4,3,IF(R50&gt;=ตั้งค่าการประเมิน!$C$5,2,IF(R50&gt;=ตั้งค่าการประเมิน!$C$6,1,0)))))</f>
        <v/>
      </c>
      <c r="T50" s="72"/>
      <c r="U50" s="9"/>
      <c r="V50" s="9"/>
      <c r="W50" s="9"/>
      <c r="X50" s="66" t="str">
        <f t="shared" si="9"/>
        <v/>
      </c>
      <c r="Y50" s="59" t="str">
        <f>IF($E50="","",IF(X50="","",IF(X50&gt;=ตั้งค่าการประเมิน!$C$4,3,IF(X50&gt;=ตั้งค่าการประเมิน!$C$5,2,IF(X50&gt;=ตั้งค่าการประเมิน!$C$6,1,0)))))</f>
        <v/>
      </c>
      <c r="Z50" s="9"/>
      <c r="AA50" s="9"/>
      <c r="AB50" s="9"/>
      <c r="AC50" s="9"/>
      <c r="AD50" s="66" t="str">
        <f t="shared" si="10"/>
        <v/>
      </c>
      <c r="AE50" s="59" t="str">
        <f>IF($E50="","",IF(AD50="","",IF(AD50&gt;=ตั้งค่าการประเมิน!$C$4,3,IF(AD50&gt;=ตั้งค่าการประเมิน!$C$5,2,IF(AD50&gt;=ตั้งค่าการประเมิน!$C$6,1,0)))))</f>
        <v/>
      </c>
      <c r="AF50" s="66" t="str">
        <f t="shared" si="14"/>
        <v/>
      </c>
      <c r="AG50" s="73" t="str">
        <f>IF($E50="","",IF(AF50="","",IF(AF50&gt;=ตั้งค่าการประเมิน!$C$4,3,IF(AF50&gt;=ตั้งค่าการประเมิน!$C$5,2,IF(AF50&gt;=ตั้งค่าการประเมิน!$C$6,1,0)))))</f>
        <v/>
      </c>
      <c r="AH50" s="72"/>
      <c r="AI50" s="9"/>
      <c r="AJ50" s="9"/>
      <c r="AK50" s="9"/>
      <c r="AL50" s="66" t="str">
        <f t="shared" si="11"/>
        <v/>
      </c>
      <c r="AM50" s="59" t="str">
        <f>IF($E50="","",IF(AL50="","",IF(AL50&gt;=ตั้งค่าการประเมิน!$C$4,3,IF(AL50&gt;=ตั้งค่าการประเมิน!$C$5,2,IF(AL50&gt;=ตั้งค่าการประเมิน!$C$6,1,0)))))</f>
        <v/>
      </c>
      <c r="AN50" s="9"/>
      <c r="AO50" s="9"/>
      <c r="AP50" s="9"/>
      <c r="AQ50" s="9"/>
      <c r="AR50" s="66" t="str">
        <f t="shared" si="12"/>
        <v/>
      </c>
      <c r="AS50" s="59" t="str">
        <f>IF($E50="","",IF(AR50="","",IF(AR50&gt;=ตั้งค่าการประเมิน!$C$4,3,IF(AR50&gt;=ตั้งค่าการประเมิน!$C$5,2,IF(AR50&gt;=ตั้งค่าการประเมิน!$C$6,1,0)))))</f>
        <v/>
      </c>
      <c r="AT50" s="66" t="str">
        <f t="shared" si="15"/>
        <v/>
      </c>
      <c r="AU50" s="73" t="str">
        <f>IF($E50="","",IF(AT50="","",IF(AT50&gt;=ตั้งค่าการประเมิน!$C$4,3,IF(AT50&gt;=ตั้งค่าการประเมิน!$C$5,2,IF(AT50&gt;=ตั้งค่าการประเมิน!$C$6,1,0)))))</f>
        <v/>
      </c>
      <c r="AV50" s="79" t="str">
        <f t="shared" si="13"/>
        <v/>
      </c>
      <c r="AW50" s="73" t="str">
        <f>IF($E50="","",IF(AV50="","",IF(ข้อมูลนักเรียน!K47="ย้ายออก","ย้ายออก",IF(AV50&gt;=ตั้งค่าการประเมิน!$C$4,3,IF(AV50&gt;=ตั้งค่าการประเมิน!$C$5,2,IF(AV50&gt;=ตั้งค่าการประเมิน!$C$6,1,0))))))</f>
        <v/>
      </c>
    </row>
    <row r="51" spans="1:49" x14ac:dyDescent="0.3">
      <c r="A51" s="131"/>
      <c r="B51" s="131"/>
      <c r="C51" s="131"/>
      <c r="D51" s="62">
        <f>ข้อมูลนักเรียน!D48</f>
        <v>46</v>
      </c>
      <c r="E51" s="7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72"/>
      <c r="G51" s="9"/>
      <c r="H51" s="9"/>
      <c r="I51" s="9"/>
      <c r="J51" s="66" t="str">
        <f t="shared" si="6"/>
        <v/>
      </c>
      <c r="K51" s="59" t="str">
        <f>IF($E51="","",IF(J51="","",IF(J51&gt;=ตั้งค่าการประเมิน!$C$4,3,IF(J51&gt;=ตั้งค่าการประเมิน!$C$5,2,IF(J51&gt;=ตั้งค่าการประเมิน!$C$6,1,0)))))</f>
        <v/>
      </c>
      <c r="L51" s="9"/>
      <c r="M51" s="9"/>
      <c r="N51" s="9"/>
      <c r="O51" s="9"/>
      <c r="P51" s="66" t="str">
        <f t="shared" si="7"/>
        <v/>
      </c>
      <c r="Q51" s="59" t="str">
        <f>IF($E51="","",IF(P51="","",IF(P51&gt;=ตั้งค่าการประเมิน!$C$4,3,IF(P51&gt;=ตั้งค่าการประเมิน!$C$5,2,IF(P51&gt;=ตั้งค่าการประเมิน!$C$6,1,0)))))</f>
        <v/>
      </c>
      <c r="R51" s="66" t="str">
        <f t="shared" si="8"/>
        <v/>
      </c>
      <c r="S51" s="73" t="str">
        <f>IF($E51="","",IF(R51="","",IF(R51&gt;=ตั้งค่าการประเมิน!$C$4,3,IF(R51&gt;=ตั้งค่าการประเมิน!$C$5,2,IF(R51&gt;=ตั้งค่าการประเมิน!$C$6,1,0)))))</f>
        <v/>
      </c>
      <c r="T51" s="72"/>
      <c r="U51" s="9"/>
      <c r="V51" s="9"/>
      <c r="W51" s="9"/>
      <c r="X51" s="66" t="str">
        <f t="shared" si="9"/>
        <v/>
      </c>
      <c r="Y51" s="59" t="str">
        <f>IF($E51="","",IF(X51="","",IF(X51&gt;=ตั้งค่าการประเมิน!$C$4,3,IF(X51&gt;=ตั้งค่าการประเมิน!$C$5,2,IF(X51&gt;=ตั้งค่าการประเมิน!$C$6,1,0)))))</f>
        <v/>
      </c>
      <c r="Z51" s="9"/>
      <c r="AA51" s="9"/>
      <c r="AB51" s="9"/>
      <c r="AC51" s="9"/>
      <c r="AD51" s="66" t="str">
        <f t="shared" si="10"/>
        <v/>
      </c>
      <c r="AE51" s="59" t="str">
        <f>IF($E51="","",IF(AD51="","",IF(AD51&gt;=ตั้งค่าการประเมิน!$C$4,3,IF(AD51&gt;=ตั้งค่าการประเมิน!$C$5,2,IF(AD51&gt;=ตั้งค่าการประเมิน!$C$6,1,0)))))</f>
        <v/>
      </c>
      <c r="AF51" s="66" t="str">
        <f t="shared" si="14"/>
        <v/>
      </c>
      <c r="AG51" s="73" t="str">
        <f>IF($E51="","",IF(AF51="","",IF(AF51&gt;=ตั้งค่าการประเมิน!$C$4,3,IF(AF51&gt;=ตั้งค่าการประเมิน!$C$5,2,IF(AF51&gt;=ตั้งค่าการประเมิน!$C$6,1,0)))))</f>
        <v/>
      </c>
      <c r="AH51" s="72"/>
      <c r="AI51" s="9"/>
      <c r="AJ51" s="9"/>
      <c r="AK51" s="9"/>
      <c r="AL51" s="66" t="str">
        <f t="shared" si="11"/>
        <v/>
      </c>
      <c r="AM51" s="59" t="str">
        <f>IF($E51="","",IF(AL51="","",IF(AL51&gt;=ตั้งค่าการประเมิน!$C$4,3,IF(AL51&gt;=ตั้งค่าการประเมิน!$C$5,2,IF(AL51&gt;=ตั้งค่าการประเมิน!$C$6,1,0)))))</f>
        <v/>
      </c>
      <c r="AN51" s="9"/>
      <c r="AO51" s="9"/>
      <c r="AP51" s="9"/>
      <c r="AQ51" s="9"/>
      <c r="AR51" s="66" t="str">
        <f t="shared" si="12"/>
        <v/>
      </c>
      <c r="AS51" s="59" t="str">
        <f>IF($E51="","",IF(AR51="","",IF(AR51&gt;=ตั้งค่าการประเมิน!$C$4,3,IF(AR51&gt;=ตั้งค่าการประเมิน!$C$5,2,IF(AR51&gt;=ตั้งค่าการประเมิน!$C$6,1,0)))))</f>
        <v/>
      </c>
      <c r="AT51" s="66" t="str">
        <f t="shared" si="15"/>
        <v/>
      </c>
      <c r="AU51" s="73" t="str">
        <f>IF($E51="","",IF(AT51="","",IF(AT51&gt;=ตั้งค่าการประเมิน!$C$4,3,IF(AT51&gt;=ตั้งค่าการประเมิน!$C$5,2,IF(AT51&gt;=ตั้งค่าการประเมิน!$C$6,1,0)))))</f>
        <v/>
      </c>
      <c r="AV51" s="79" t="str">
        <f t="shared" si="13"/>
        <v/>
      </c>
      <c r="AW51" s="73" t="str">
        <f>IF($E51="","",IF(AV51="","",IF(ข้อมูลนักเรียน!K48="ย้ายออก","ย้ายออก",IF(AV51&gt;=ตั้งค่าการประเมิน!$C$4,3,IF(AV51&gt;=ตั้งค่าการประเมิน!$C$5,2,IF(AV51&gt;=ตั้งค่าการประเมิน!$C$6,1,0))))))</f>
        <v/>
      </c>
    </row>
    <row r="52" spans="1:49" x14ac:dyDescent="0.3">
      <c r="A52" s="131"/>
      <c r="B52" s="131"/>
      <c r="C52" s="131"/>
      <c r="D52" s="62">
        <f>ข้อมูลนักเรียน!D49</f>
        <v>47</v>
      </c>
      <c r="E52" s="7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72"/>
      <c r="G52" s="9"/>
      <c r="H52" s="9"/>
      <c r="I52" s="9"/>
      <c r="J52" s="66" t="str">
        <f t="shared" si="6"/>
        <v/>
      </c>
      <c r="K52" s="59" t="str">
        <f>IF($E52="","",IF(J52="","",IF(J52&gt;=ตั้งค่าการประเมิน!$C$4,3,IF(J52&gt;=ตั้งค่าการประเมิน!$C$5,2,IF(J52&gt;=ตั้งค่าการประเมิน!$C$6,1,0)))))</f>
        <v/>
      </c>
      <c r="L52" s="9"/>
      <c r="M52" s="9"/>
      <c r="N52" s="9"/>
      <c r="O52" s="9"/>
      <c r="P52" s="66" t="str">
        <f t="shared" si="7"/>
        <v/>
      </c>
      <c r="Q52" s="59" t="str">
        <f>IF($E52="","",IF(P52="","",IF(P52&gt;=ตั้งค่าการประเมิน!$C$4,3,IF(P52&gt;=ตั้งค่าการประเมิน!$C$5,2,IF(P52&gt;=ตั้งค่าการประเมิน!$C$6,1,0)))))</f>
        <v/>
      </c>
      <c r="R52" s="66" t="str">
        <f t="shared" si="8"/>
        <v/>
      </c>
      <c r="S52" s="73" t="str">
        <f>IF($E52="","",IF(R52="","",IF(R52&gt;=ตั้งค่าการประเมิน!$C$4,3,IF(R52&gt;=ตั้งค่าการประเมิน!$C$5,2,IF(R52&gt;=ตั้งค่าการประเมิน!$C$6,1,0)))))</f>
        <v/>
      </c>
      <c r="T52" s="72"/>
      <c r="U52" s="9"/>
      <c r="V52" s="9"/>
      <c r="W52" s="9"/>
      <c r="X52" s="66" t="str">
        <f t="shared" si="9"/>
        <v/>
      </c>
      <c r="Y52" s="59" t="str">
        <f>IF($E52="","",IF(X52="","",IF(X52&gt;=ตั้งค่าการประเมิน!$C$4,3,IF(X52&gt;=ตั้งค่าการประเมิน!$C$5,2,IF(X52&gt;=ตั้งค่าการประเมิน!$C$6,1,0)))))</f>
        <v/>
      </c>
      <c r="Z52" s="9"/>
      <c r="AA52" s="9"/>
      <c r="AB52" s="9"/>
      <c r="AC52" s="9"/>
      <c r="AD52" s="66" t="str">
        <f t="shared" si="10"/>
        <v/>
      </c>
      <c r="AE52" s="59" t="str">
        <f>IF($E52="","",IF(AD52="","",IF(AD52&gt;=ตั้งค่าการประเมิน!$C$4,3,IF(AD52&gt;=ตั้งค่าการประเมิน!$C$5,2,IF(AD52&gt;=ตั้งค่าการประเมิน!$C$6,1,0)))))</f>
        <v/>
      </c>
      <c r="AF52" s="66" t="str">
        <f t="shared" si="14"/>
        <v/>
      </c>
      <c r="AG52" s="73" t="str">
        <f>IF($E52="","",IF(AF52="","",IF(AF52&gt;=ตั้งค่าการประเมิน!$C$4,3,IF(AF52&gt;=ตั้งค่าการประเมิน!$C$5,2,IF(AF52&gt;=ตั้งค่าการประเมิน!$C$6,1,0)))))</f>
        <v/>
      </c>
      <c r="AH52" s="72"/>
      <c r="AI52" s="9"/>
      <c r="AJ52" s="9"/>
      <c r="AK52" s="9"/>
      <c r="AL52" s="66" t="str">
        <f t="shared" si="11"/>
        <v/>
      </c>
      <c r="AM52" s="59" t="str">
        <f>IF($E52="","",IF(AL52="","",IF(AL52&gt;=ตั้งค่าการประเมิน!$C$4,3,IF(AL52&gt;=ตั้งค่าการประเมิน!$C$5,2,IF(AL52&gt;=ตั้งค่าการประเมิน!$C$6,1,0)))))</f>
        <v/>
      </c>
      <c r="AN52" s="9"/>
      <c r="AO52" s="9"/>
      <c r="AP52" s="9"/>
      <c r="AQ52" s="9"/>
      <c r="AR52" s="66" t="str">
        <f t="shared" si="12"/>
        <v/>
      </c>
      <c r="AS52" s="59" t="str">
        <f>IF($E52="","",IF(AR52="","",IF(AR52&gt;=ตั้งค่าการประเมิน!$C$4,3,IF(AR52&gt;=ตั้งค่าการประเมิน!$C$5,2,IF(AR52&gt;=ตั้งค่าการประเมิน!$C$6,1,0)))))</f>
        <v/>
      </c>
      <c r="AT52" s="66" t="str">
        <f t="shared" si="15"/>
        <v/>
      </c>
      <c r="AU52" s="73" t="str">
        <f>IF($E52="","",IF(AT52="","",IF(AT52&gt;=ตั้งค่าการประเมิน!$C$4,3,IF(AT52&gt;=ตั้งค่าการประเมิน!$C$5,2,IF(AT52&gt;=ตั้งค่าการประเมิน!$C$6,1,0)))))</f>
        <v/>
      </c>
      <c r="AV52" s="79" t="str">
        <f t="shared" si="13"/>
        <v/>
      </c>
      <c r="AW52" s="73" t="str">
        <f>IF($E52="","",IF(AV52="","",IF(ข้อมูลนักเรียน!K49="ย้ายออก","ย้ายออก",IF(AV52&gt;=ตั้งค่าการประเมิน!$C$4,3,IF(AV52&gt;=ตั้งค่าการประเมิน!$C$5,2,IF(AV52&gt;=ตั้งค่าการประเมิน!$C$6,1,0))))))</f>
        <v/>
      </c>
    </row>
    <row r="53" spans="1:49" x14ac:dyDescent="0.3">
      <c r="A53" s="131"/>
      <c r="B53" s="131"/>
      <c r="C53" s="131"/>
      <c r="D53" s="62">
        <f>ข้อมูลนักเรียน!D50</f>
        <v>48</v>
      </c>
      <c r="E53" s="7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72"/>
      <c r="G53" s="9"/>
      <c r="H53" s="9"/>
      <c r="I53" s="9"/>
      <c r="J53" s="66" t="str">
        <f t="shared" si="6"/>
        <v/>
      </c>
      <c r="K53" s="59" t="str">
        <f>IF($E53="","",IF(J53="","",IF(J53&gt;=ตั้งค่าการประเมิน!$C$4,3,IF(J53&gt;=ตั้งค่าการประเมิน!$C$5,2,IF(J53&gt;=ตั้งค่าการประเมิน!$C$6,1,0)))))</f>
        <v/>
      </c>
      <c r="L53" s="9"/>
      <c r="M53" s="9"/>
      <c r="N53" s="9"/>
      <c r="O53" s="9"/>
      <c r="P53" s="66" t="str">
        <f t="shared" si="7"/>
        <v/>
      </c>
      <c r="Q53" s="59" t="str">
        <f>IF($E53="","",IF(P53="","",IF(P53&gt;=ตั้งค่าการประเมิน!$C$4,3,IF(P53&gt;=ตั้งค่าการประเมิน!$C$5,2,IF(P53&gt;=ตั้งค่าการประเมิน!$C$6,1,0)))))</f>
        <v/>
      </c>
      <c r="R53" s="66" t="str">
        <f t="shared" si="8"/>
        <v/>
      </c>
      <c r="S53" s="73" t="str">
        <f>IF($E53="","",IF(R53="","",IF(R53&gt;=ตั้งค่าการประเมิน!$C$4,3,IF(R53&gt;=ตั้งค่าการประเมิน!$C$5,2,IF(R53&gt;=ตั้งค่าการประเมิน!$C$6,1,0)))))</f>
        <v/>
      </c>
      <c r="T53" s="72"/>
      <c r="U53" s="9"/>
      <c r="V53" s="9"/>
      <c r="W53" s="9"/>
      <c r="X53" s="66" t="str">
        <f t="shared" si="9"/>
        <v/>
      </c>
      <c r="Y53" s="59" t="str">
        <f>IF($E53="","",IF(X53="","",IF(X53&gt;=ตั้งค่าการประเมิน!$C$4,3,IF(X53&gt;=ตั้งค่าการประเมิน!$C$5,2,IF(X53&gt;=ตั้งค่าการประเมิน!$C$6,1,0)))))</f>
        <v/>
      </c>
      <c r="Z53" s="9"/>
      <c r="AA53" s="9"/>
      <c r="AB53" s="9"/>
      <c r="AC53" s="9"/>
      <c r="AD53" s="66" t="str">
        <f t="shared" si="10"/>
        <v/>
      </c>
      <c r="AE53" s="59" t="str">
        <f>IF($E53="","",IF(AD53="","",IF(AD53&gt;=ตั้งค่าการประเมิน!$C$4,3,IF(AD53&gt;=ตั้งค่าการประเมิน!$C$5,2,IF(AD53&gt;=ตั้งค่าการประเมิน!$C$6,1,0)))))</f>
        <v/>
      </c>
      <c r="AF53" s="66" t="str">
        <f t="shared" si="14"/>
        <v/>
      </c>
      <c r="AG53" s="73" t="str">
        <f>IF($E53="","",IF(AF53="","",IF(AF53&gt;=ตั้งค่าการประเมิน!$C$4,3,IF(AF53&gt;=ตั้งค่าการประเมิน!$C$5,2,IF(AF53&gt;=ตั้งค่าการประเมิน!$C$6,1,0)))))</f>
        <v/>
      </c>
      <c r="AH53" s="72"/>
      <c r="AI53" s="9"/>
      <c r="AJ53" s="9"/>
      <c r="AK53" s="9"/>
      <c r="AL53" s="66" t="str">
        <f t="shared" si="11"/>
        <v/>
      </c>
      <c r="AM53" s="59" t="str">
        <f>IF($E53="","",IF(AL53="","",IF(AL53&gt;=ตั้งค่าการประเมิน!$C$4,3,IF(AL53&gt;=ตั้งค่าการประเมิน!$C$5,2,IF(AL53&gt;=ตั้งค่าการประเมิน!$C$6,1,0)))))</f>
        <v/>
      </c>
      <c r="AN53" s="9"/>
      <c r="AO53" s="9"/>
      <c r="AP53" s="9"/>
      <c r="AQ53" s="9"/>
      <c r="AR53" s="66" t="str">
        <f t="shared" si="12"/>
        <v/>
      </c>
      <c r="AS53" s="59" t="str">
        <f>IF($E53="","",IF(AR53="","",IF(AR53&gt;=ตั้งค่าการประเมิน!$C$4,3,IF(AR53&gt;=ตั้งค่าการประเมิน!$C$5,2,IF(AR53&gt;=ตั้งค่าการประเมิน!$C$6,1,0)))))</f>
        <v/>
      </c>
      <c r="AT53" s="66" t="str">
        <f t="shared" si="15"/>
        <v/>
      </c>
      <c r="AU53" s="73" t="str">
        <f>IF($E53="","",IF(AT53="","",IF(AT53&gt;=ตั้งค่าการประเมิน!$C$4,3,IF(AT53&gt;=ตั้งค่าการประเมิน!$C$5,2,IF(AT53&gt;=ตั้งค่าการประเมิน!$C$6,1,0)))))</f>
        <v/>
      </c>
      <c r="AV53" s="79" t="str">
        <f t="shared" si="13"/>
        <v/>
      </c>
      <c r="AW53" s="73" t="str">
        <f>IF($E53="","",IF(AV53="","",IF(ข้อมูลนักเรียน!K50="ย้ายออก","ย้ายออก",IF(AV53&gt;=ตั้งค่าการประเมิน!$C$4,3,IF(AV53&gt;=ตั้งค่าการประเมิน!$C$5,2,IF(AV53&gt;=ตั้งค่าการประเมิน!$C$6,1,0))))))</f>
        <v/>
      </c>
    </row>
    <row r="54" spans="1:49" x14ac:dyDescent="0.3">
      <c r="A54" s="131"/>
      <c r="B54" s="131"/>
      <c r="C54" s="131"/>
      <c r="D54" s="62">
        <f>ข้อมูลนักเรียน!D51</f>
        <v>49</v>
      </c>
      <c r="E54" s="7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72"/>
      <c r="G54" s="9"/>
      <c r="H54" s="9"/>
      <c r="I54" s="9"/>
      <c r="J54" s="66" t="str">
        <f t="shared" si="6"/>
        <v/>
      </c>
      <c r="K54" s="59" t="str">
        <f>IF($E54="","",IF(J54="","",IF(J54&gt;=ตั้งค่าการประเมิน!$C$4,3,IF(J54&gt;=ตั้งค่าการประเมิน!$C$5,2,IF(J54&gt;=ตั้งค่าการประเมิน!$C$6,1,0)))))</f>
        <v/>
      </c>
      <c r="L54" s="9"/>
      <c r="M54" s="9"/>
      <c r="N54" s="9"/>
      <c r="O54" s="9"/>
      <c r="P54" s="66" t="str">
        <f t="shared" si="7"/>
        <v/>
      </c>
      <c r="Q54" s="59" t="str">
        <f>IF($E54="","",IF(P54="","",IF(P54&gt;=ตั้งค่าการประเมิน!$C$4,3,IF(P54&gt;=ตั้งค่าการประเมิน!$C$5,2,IF(P54&gt;=ตั้งค่าการประเมิน!$C$6,1,0)))))</f>
        <v/>
      </c>
      <c r="R54" s="66" t="str">
        <f t="shared" si="8"/>
        <v/>
      </c>
      <c r="S54" s="73" t="str">
        <f>IF($E54="","",IF(R54="","",IF(R54&gt;=ตั้งค่าการประเมิน!$C$4,3,IF(R54&gt;=ตั้งค่าการประเมิน!$C$5,2,IF(R54&gt;=ตั้งค่าการประเมิน!$C$6,1,0)))))</f>
        <v/>
      </c>
      <c r="T54" s="72"/>
      <c r="U54" s="9"/>
      <c r="V54" s="9"/>
      <c r="W54" s="9"/>
      <c r="X54" s="66" t="str">
        <f t="shared" si="9"/>
        <v/>
      </c>
      <c r="Y54" s="59" t="str">
        <f>IF($E54="","",IF(X54="","",IF(X54&gt;=ตั้งค่าการประเมิน!$C$4,3,IF(X54&gt;=ตั้งค่าการประเมิน!$C$5,2,IF(X54&gt;=ตั้งค่าการประเมิน!$C$6,1,0)))))</f>
        <v/>
      </c>
      <c r="Z54" s="9"/>
      <c r="AA54" s="9"/>
      <c r="AB54" s="9"/>
      <c r="AC54" s="9"/>
      <c r="AD54" s="66" t="str">
        <f t="shared" si="10"/>
        <v/>
      </c>
      <c r="AE54" s="59" t="str">
        <f>IF($E54="","",IF(AD54="","",IF(AD54&gt;=ตั้งค่าการประเมิน!$C$4,3,IF(AD54&gt;=ตั้งค่าการประเมิน!$C$5,2,IF(AD54&gt;=ตั้งค่าการประเมิน!$C$6,1,0)))))</f>
        <v/>
      </c>
      <c r="AF54" s="66" t="str">
        <f t="shared" si="14"/>
        <v/>
      </c>
      <c r="AG54" s="73" t="str">
        <f>IF($E54="","",IF(AF54="","",IF(AF54&gt;=ตั้งค่าการประเมิน!$C$4,3,IF(AF54&gt;=ตั้งค่าการประเมิน!$C$5,2,IF(AF54&gt;=ตั้งค่าการประเมิน!$C$6,1,0)))))</f>
        <v/>
      </c>
      <c r="AH54" s="72"/>
      <c r="AI54" s="9"/>
      <c r="AJ54" s="9"/>
      <c r="AK54" s="9"/>
      <c r="AL54" s="66" t="str">
        <f t="shared" si="11"/>
        <v/>
      </c>
      <c r="AM54" s="59" t="str">
        <f>IF($E54="","",IF(AL54="","",IF(AL54&gt;=ตั้งค่าการประเมิน!$C$4,3,IF(AL54&gt;=ตั้งค่าการประเมิน!$C$5,2,IF(AL54&gt;=ตั้งค่าการประเมิน!$C$6,1,0)))))</f>
        <v/>
      </c>
      <c r="AN54" s="9"/>
      <c r="AO54" s="9"/>
      <c r="AP54" s="9"/>
      <c r="AQ54" s="9"/>
      <c r="AR54" s="66" t="str">
        <f t="shared" si="12"/>
        <v/>
      </c>
      <c r="AS54" s="59" t="str">
        <f>IF($E54="","",IF(AR54="","",IF(AR54&gt;=ตั้งค่าการประเมิน!$C$4,3,IF(AR54&gt;=ตั้งค่าการประเมิน!$C$5,2,IF(AR54&gt;=ตั้งค่าการประเมิน!$C$6,1,0)))))</f>
        <v/>
      </c>
      <c r="AT54" s="66" t="str">
        <f t="shared" si="15"/>
        <v/>
      </c>
      <c r="AU54" s="73" t="str">
        <f>IF($E54="","",IF(AT54="","",IF(AT54&gt;=ตั้งค่าการประเมิน!$C$4,3,IF(AT54&gt;=ตั้งค่าการประเมิน!$C$5,2,IF(AT54&gt;=ตั้งค่าการประเมิน!$C$6,1,0)))))</f>
        <v/>
      </c>
      <c r="AV54" s="79" t="str">
        <f t="shared" si="13"/>
        <v/>
      </c>
      <c r="AW54" s="73" t="str">
        <f>IF($E54="","",IF(AV54="","",IF(ข้อมูลนักเรียน!K51="ย้ายออก","ย้ายออก",IF(AV54&gt;=ตั้งค่าการประเมิน!$C$4,3,IF(AV54&gt;=ตั้งค่าการประเมิน!$C$5,2,IF(AV54&gt;=ตั้งค่าการประเมิน!$C$6,1,0))))))</f>
        <v/>
      </c>
    </row>
    <row r="55" spans="1:49" x14ac:dyDescent="0.3">
      <c r="A55" s="131"/>
      <c r="B55" s="131"/>
      <c r="C55" s="131"/>
      <c r="D55" s="62">
        <f>ข้อมูลนักเรียน!D52</f>
        <v>50</v>
      </c>
      <c r="E55" s="7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72"/>
      <c r="G55" s="9"/>
      <c r="H55" s="9"/>
      <c r="I55" s="9"/>
      <c r="J55" s="66" t="str">
        <f t="shared" si="6"/>
        <v/>
      </c>
      <c r="K55" s="59" t="str">
        <f>IF($E55="","",IF(J55="","",IF(J55&gt;=ตั้งค่าการประเมิน!$C$4,3,IF(J55&gt;=ตั้งค่าการประเมิน!$C$5,2,IF(J55&gt;=ตั้งค่าการประเมิน!$C$6,1,0)))))</f>
        <v/>
      </c>
      <c r="L55" s="9"/>
      <c r="M55" s="9"/>
      <c r="N55" s="9"/>
      <c r="O55" s="9"/>
      <c r="P55" s="66" t="str">
        <f t="shared" si="7"/>
        <v/>
      </c>
      <c r="Q55" s="59" t="str">
        <f>IF($E55="","",IF(P55="","",IF(P55&gt;=ตั้งค่าการประเมิน!$C$4,3,IF(P55&gt;=ตั้งค่าการประเมิน!$C$5,2,IF(P55&gt;=ตั้งค่าการประเมิน!$C$6,1,0)))))</f>
        <v/>
      </c>
      <c r="R55" s="66" t="str">
        <f t="shared" si="8"/>
        <v/>
      </c>
      <c r="S55" s="73" t="str">
        <f>IF($E55="","",IF(R55="","",IF(R55&gt;=ตั้งค่าการประเมิน!$C$4,3,IF(R55&gt;=ตั้งค่าการประเมิน!$C$5,2,IF(R55&gt;=ตั้งค่าการประเมิน!$C$6,1,0)))))</f>
        <v/>
      </c>
      <c r="T55" s="72"/>
      <c r="U55" s="9"/>
      <c r="V55" s="9"/>
      <c r="W55" s="9"/>
      <c r="X55" s="66" t="str">
        <f t="shared" si="9"/>
        <v/>
      </c>
      <c r="Y55" s="59" t="str">
        <f>IF($E55="","",IF(X55="","",IF(X55&gt;=ตั้งค่าการประเมิน!$C$4,3,IF(X55&gt;=ตั้งค่าการประเมิน!$C$5,2,IF(X55&gt;=ตั้งค่าการประเมิน!$C$6,1,0)))))</f>
        <v/>
      </c>
      <c r="Z55" s="9"/>
      <c r="AA55" s="9"/>
      <c r="AB55" s="9"/>
      <c r="AC55" s="9"/>
      <c r="AD55" s="66" t="str">
        <f t="shared" si="10"/>
        <v/>
      </c>
      <c r="AE55" s="59" t="str">
        <f>IF($E55="","",IF(AD55="","",IF(AD55&gt;=ตั้งค่าการประเมิน!$C$4,3,IF(AD55&gt;=ตั้งค่าการประเมิน!$C$5,2,IF(AD55&gt;=ตั้งค่าการประเมิน!$C$6,1,0)))))</f>
        <v/>
      </c>
      <c r="AF55" s="66" t="str">
        <f t="shared" si="14"/>
        <v/>
      </c>
      <c r="AG55" s="73" t="str">
        <f>IF($E55="","",IF(AF55="","",IF(AF55&gt;=ตั้งค่าการประเมิน!$C$4,3,IF(AF55&gt;=ตั้งค่าการประเมิน!$C$5,2,IF(AF55&gt;=ตั้งค่าการประเมิน!$C$6,1,0)))))</f>
        <v/>
      </c>
      <c r="AH55" s="72"/>
      <c r="AI55" s="9"/>
      <c r="AJ55" s="9"/>
      <c r="AK55" s="9"/>
      <c r="AL55" s="66" t="str">
        <f t="shared" si="11"/>
        <v/>
      </c>
      <c r="AM55" s="59" t="str">
        <f>IF($E55="","",IF(AL55="","",IF(AL55&gt;=ตั้งค่าการประเมิน!$C$4,3,IF(AL55&gt;=ตั้งค่าการประเมิน!$C$5,2,IF(AL55&gt;=ตั้งค่าการประเมิน!$C$6,1,0)))))</f>
        <v/>
      </c>
      <c r="AN55" s="9"/>
      <c r="AO55" s="9"/>
      <c r="AP55" s="9"/>
      <c r="AQ55" s="9"/>
      <c r="AR55" s="66" t="str">
        <f t="shared" si="12"/>
        <v/>
      </c>
      <c r="AS55" s="59" t="str">
        <f>IF($E55="","",IF(AR55="","",IF(AR55&gt;=ตั้งค่าการประเมิน!$C$4,3,IF(AR55&gt;=ตั้งค่าการประเมิน!$C$5,2,IF(AR55&gt;=ตั้งค่าการประเมิน!$C$6,1,0)))))</f>
        <v/>
      </c>
      <c r="AT55" s="66" t="str">
        <f t="shared" si="15"/>
        <v/>
      </c>
      <c r="AU55" s="73" t="str">
        <f>IF($E55="","",IF(AT55="","",IF(AT55&gt;=ตั้งค่าการประเมิน!$C$4,3,IF(AT55&gt;=ตั้งค่าการประเมิน!$C$5,2,IF(AT55&gt;=ตั้งค่าการประเมิน!$C$6,1,0)))))</f>
        <v/>
      </c>
      <c r="AV55" s="79" t="str">
        <f t="shared" si="13"/>
        <v/>
      </c>
      <c r="AW55" s="73" t="str">
        <f>IF($E55="","",IF(AV55="","",IF(ข้อมูลนักเรียน!K52="ย้ายออก","ย้ายออก",IF(AV55&gt;=ตั้งค่าการประเมิน!$C$4,3,IF(AV55&gt;=ตั้งค่าการประเมิน!$C$5,2,IF(AV55&gt;=ตั้งค่าการประเมิน!$C$6,1,0))))))</f>
        <v/>
      </c>
    </row>
    <row r="56" spans="1:49" x14ac:dyDescent="0.3">
      <c r="A56" s="131"/>
      <c r="B56" s="131"/>
      <c r="C56" s="131"/>
      <c r="D56" s="62">
        <f>ข้อมูลนักเรียน!D53</f>
        <v>51</v>
      </c>
      <c r="E56" s="7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72"/>
      <c r="G56" s="9"/>
      <c r="H56" s="9"/>
      <c r="I56" s="9"/>
      <c r="J56" s="66" t="str">
        <f t="shared" si="6"/>
        <v/>
      </c>
      <c r="K56" s="59" t="str">
        <f>IF($E56="","",IF(J56="","",IF(J56&gt;=ตั้งค่าการประเมิน!$C$4,3,IF(J56&gt;=ตั้งค่าการประเมิน!$C$5,2,IF(J56&gt;=ตั้งค่าการประเมิน!$C$6,1,0)))))</f>
        <v/>
      </c>
      <c r="L56" s="9"/>
      <c r="M56" s="9"/>
      <c r="N56" s="9"/>
      <c r="O56" s="9"/>
      <c r="P56" s="66" t="str">
        <f t="shared" si="7"/>
        <v/>
      </c>
      <c r="Q56" s="59" t="str">
        <f>IF($E56="","",IF(P56="","",IF(P56&gt;=ตั้งค่าการประเมิน!$C$4,3,IF(P56&gt;=ตั้งค่าการประเมิน!$C$5,2,IF(P56&gt;=ตั้งค่าการประเมิน!$C$6,1,0)))))</f>
        <v/>
      </c>
      <c r="R56" s="66" t="str">
        <f t="shared" si="8"/>
        <v/>
      </c>
      <c r="S56" s="73" t="str">
        <f>IF($E56="","",IF(R56="","",IF(R56&gt;=ตั้งค่าการประเมิน!$C$4,3,IF(R56&gt;=ตั้งค่าการประเมิน!$C$5,2,IF(R56&gt;=ตั้งค่าการประเมิน!$C$6,1,0)))))</f>
        <v/>
      </c>
      <c r="T56" s="72"/>
      <c r="U56" s="9"/>
      <c r="V56" s="9"/>
      <c r="W56" s="9"/>
      <c r="X56" s="66" t="str">
        <f t="shared" si="9"/>
        <v/>
      </c>
      <c r="Y56" s="59" t="str">
        <f>IF($E56="","",IF(X56="","",IF(X56&gt;=ตั้งค่าการประเมิน!$C$4,3,IF(X56&gt;=ตั้งค่าการประเมิน!$C$5,2,IF(X56&gt;=ตั้งค่าการประเมิน!$C$6,1,0)))))</f>
        <v/>
      </c>
      <c r="Z56" s="9"/>
      <c r="AA56" s="9"/>
      <c r="AB56" s="9"/>
      <c r="AC56" s="9"/>
      <c r="AD56" s="66" t="str">
        <f t="shared" si="10"/>
        <v/>
      </c>
      <c r="AE56" s="59" t="str">
        <f>IF($E56="","",IF(AD56="","",IF(AD56&gt;=ตั้งค่าการประเมิน!$C$4,3,IF(AD56&gt;=ตั้งค่าการประเมิน!$C$5,2,IF(AD56&gt;=ตั้งค่าการประเมิน!$C$6,1,0)))))</f>
        <v/>
      </c>
      <c r="AF56" s="66" t="str">
        <f t="shared" si="14"/>
        <v/>
      </c>
      <c r="AG56" s="73" t="str">
        <f>IF($E56="","",IF(AF56="","",IF(AF56&gt;=ตั้งค่าการประเมิน!$C$4,3,IF(AF56&gt;=ตั้งค่าการประเมิน!$C$5,2,IF(AF56&gt;=ตั้งค่าการประเมิน!$C$6,1,0)))))</f>
        <v/>
      </c>
      <c r="AH56" s="72"/>
      <c r="AI56" s="9"/>
      <c r="AJ56" s="9"/>
      <c r="AK56" s="9"/>
      <c r="AL56" s="66" t="str">
        <f t="shared" si="11"/>
        <v/>
      </c>
      <c r="AM56" s="59" t="str">
        <f>IF($E56="","",IF(AL56="","",IF(AL56&gt;=ตั้งค่าการประเมิน!$C$4,3,IF(AL56&gt;=ตั้งค่าการประเมิน!$C$5,2,IF(AL56&gt;=ตั้งค่าการประเมิน!$C$6,1,0)))))</f>
        <v/>
      </c>
      <c r="AN56" s="9"/>
      <c r="AO56" s="9"/>
      <c r="AP56" s="9"/>
      <c r="AQ56" s="9"/>
      <c r="AR56" s="66" t="str">
        <f t="shared" si="12"/>
        <v/>
      </c>
      <c r="AS56" s="59" t="str">
        <f>IF($E56="","",IF(AR56="","",IF(AR56&gt;=ตั้งค่าการประเมิน!$C$4,3,IF(AR56&gt;=ตั้งค่าการประเมิน!$C$5,2,IF(AR56&gt;=ตั้งค่าการประเมิน!$C$6,1,0)))))</f>
        <v/>
      </c>
      <c r="AT56" s="66" t="str">
        <f t="shared" si="15"/>
        <v/>
      </c>
      <c r="AU56" s="73" t="str">
        <f>IF($E56="","",IF(AT56="","",IF(AT56&gt;=ตั้งค่าการประเมิน!$C$4,3,IF(AT56&gt;=ตั้งค่าการประเมิน!$C$5,2,IF(AT56&gt;=ตั้งค่าการประเมิน!$C$6,1,0)))))</f>
        <v/>
      </c>
      <c r="AV56" s="79" t="str">
        <f t="shared" si="13"/>
        <v/>
      </c>
      <c r="AW56" s="73" t="str">
        <f>IF($E56="","",IF(AV56="","",IF(ข้อมูลนักเรียน!K53="ย้ายออก","ย้ายออก",IF(AV56&gt;=ตั้งค่าการประเมิน!$C$4,3,IF(AV56&gt;=ตั้งค่าการประเมิน!$C$5,2,IF(AV56&gt;=ตั้งค่าการประเมิน!$C$6,1,0))))))</f>
        <v/>
      </c>
    </row>
    <row r="57" spans="1:49" x14ac:dyDescent="0.3">
      <c r="A57" s="131"/>
      <c r="B57" s="131"/>
      <c r="C57" s="131"/>
      <c r="D57" s="62">
        <f>ข้อมูลนักเรียน!D54</f>
        <v>52</v>
      </c>
      <c r="E57" s="7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72"/>
      <c r="G57" s="9"/>
      <c r="H57" s="9"/>
      <c r="I57" s="9"/>
      <c r="J57" s="66" t="str">
        <f t="shared" si="6"/>
        <v/>
      </c>
      <c r="K57" s="59" t="str">
        <f>IF($E57="","",IF(J57="","",IF(J57&gt;=ตั้งค่าการประเมิน!$C$4,3,IF(J57&gt;=ตั้งค่าการประเมิน!$C$5,2,IF(J57&gt;=ตั้งค่าการประเมิน!$C$6,1,0)))))</f>
        <v/>
      </c>
      <c r="L57" s="9"/>
      <c r="M57" s="9"/>
      <c r="N57" s="9"/>
      <c r="O57" s="9"/>
      <c r="P57" s="66" t="str">
        <f t="shared" si="7"/>
        <v/>
      </c>
      <c r="Q57" s="59" t="str">
        <f>IF($E57="","",IF(P57="","",IF(P57&gt;=ตั้งค่าการประเมิน!$C$4,3,IF(P57&gt;=ตั้งค่าการประเมิน!$C$5,2,IF(P57&gt;=ตั้งค่าการประเมิน!$C$6,1,0)))))</f>
        <v/>
      </c>
      <c r="R57" s="66" t="str">
        <f t="shared" si="8"/>
        <v/>
      </c>
      <c r="S57" s="73" t="str">
        <f>IF($E57="","",IF(R57="","",IF(R57&gt;=ตั้งค่าการประเมิน!$C$4,3,IF(R57&gt;=ตั้งค่าการประเมิน!$C$5,2,IF(R57&gt;=ตั้งค่าการประเมิน!$C$6,1,0)))))</f>
        <v/>
      </c>
      <c r="T57" s="72"/>
      <c r="U57" s="9"/>
      <c r="V57" s="9"/>
      <c r="W57" s="9"/>
      <c r="X57" s="66" t="str">
        <f t="shared" si="9"/>
        <v/>
      </c>
      <c r="Y57" s="59" t="str">
        <f>IF($E57="","",IF(X57="","",IF(X57&gt;=ตั้งค่าการประเมิน!$C$4,3,IF(X57&gt;=ตั้งค่าการประเมิน!$C$5,2,IF(X57&gt;=ตั้งค่าการประเมิน!$C$6,1,0)))))</f>
        <v/>
      </c>
      <c r="Z57" s="9"/>
      <c r="AA57" s="9"/>
      <c r="AB57" s="9"/>
      <c r="AC57" s="9"/>
      <c r="AD57" s="66" t="str">
        <f t="shared" si="10"/>
        <v/>
      </c>
      <c r="AE57" s="59" t="str">
        <f>IF($E57="","",IF(AD57="","",IF(AD57&gt;=ตั้งค่าการประเมิน!$C$4,3,IF(AD57&gt;=ตั้งค่าการประเมิน!$C$5,2,IF(AD57&gt;=ตั้งค่าการประเมิน!$C$6,1,0)))))</f>
        <v/>
      </c>
      <c r="AF57" s="66" t="str">
        <f t="shared" si="14"/>
        <v/>
      </c>
      <c r="AG57" s="73" t="str">
        <f>IF($E57="","",IF(AF57="","",IF(AF57&gt;=ตั้งค่าการประเมิน!$C$4,3,IF(AF57&gt;=ตั้งค่าการประเมิน!$C$5,2,IF(AF57&gt;=ตั้งค่าการประเมิน!$C$6,1,0)))))</f>
        <v/>
      </c>
      <c r="AH57" s="72"/>
      <c r="AI57" s="9"/>
      <c r="AJ57" s="9"/>
      <c r="AK57" s="9"/>
      <c r="AL57" s="66" t="str">
        <f t="shared" si="11"/>
        <v/>
      </c>
      <c r="AM57" s="59" t="str">
        <f>IF($E57="","",IF(AL57="","",IF(AL57&gt;=ตั้งค่าการประเมิน!$C$4,3,IF(AL57&gt;=ตั้งค่าการประเมิน!$C$5,2,IF(AL57&gt;=ตั้งค่าการประเมิน!$C$6,1,0)))))</f>
        <v/>
      </c>
      <c r="AN57" s="9"/>
      <c r="AO57" s="9"/>
      <c r="AP57" s="9"/>
      <c r="AQ57" s="9"/>
      <c r="AR57" s="66" t="str">
        <f t="shared" si="12"/>
        <v/>
      </c>
      <c r="AS57" s="59" t="str">
        <f>IF($E57="","",IF(AR57="","",IF(AR57&gt;=ตั้งค่าการประเมิน!$C$4,3,IF(AR57&gt;=ตั้งค่าการประเมิน!$C$5,2,IF(AR57&gt;=ตั้งค่าการประเมิน!$C$6,1,0)))))</f>
        <v/>
      </c>
      <c r="AT57" s="66" t="str">
        <f t="shared" si="15"/>
        <v/>
      </c>
      <c r="AU57" s="73" t="str">
        <f>IF($E57="","",IF(AT57="","",IF(AT57&gt;=ตั้งค่าการประเมิน!$C$4,3,IF(AT57&gt;=ตั้งค่าการประเมิน!$C$5,2,IF(AT57&gt;=ตั้งค่าการประเมิน!$C$6,1,0)))))</f>
        <v/>
      </c>
      <c r="AV57" s="79" t="str">
        <f t="shared" si="13"/>
        <v/>
      </c>
      <c r="AW57" s="73" t="str">
        <f>IF($E57="","",IF(AV57="","",IF(ข้อมูลนักเรียน!K54="ย้ายออก","ย้ายออก",IF(AV57&gt;=ตั้งค่าการประเมิน!$C$4,3,IF(AV57&gt;=ตั้งค่าการประเมิน!$C$5,2,IF(AV57&gt;=ตั้งค่าการประเมิน!$C$6,1,0))))))</f>
        <v/>
      </c>
    </row>
    <row r="58" spans="1:49" x14ac:dyDescent="0.3">
      <c r="A58" s="131"/>
      <c r="B58" s="131"/>
      <c r="C58" s="131"/>
      <c r="D58" s="62">
        <f>ข้อมูลนักเรียน!D55</f>
        <v>53</v>
      </c>
      <c r="E58" s="7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72"/>
      <c r="G58" s="9"/>
      <c r="H58" s="9"/>
      <c r="I58" s="9"/>
      <c r="J58" s="66" t="str">
        <f t="shared" si="6"/>
        <v/>
      </c>
      <c r="K58" s="59" t="str">
        <f>IF($E58="","",IF(J58="","",IF(J58&gt;=ตั้งค่าการประเมิน!$C$4,3,IF(J58&gt;=ตั้งค่าการประเมิน!$C$5,2,IF(J58&gt;=ตั้งค่าการประเมิน!$C$6,1,0)))))</f>
        <v/>
      </c>
      <c r="L58" s="9"/>
      <c r="M58" s="9"/>
      <c r="N58" s="9"/>
      <c r="O58" s="9"/>
      <c r="P58" s="66" t="str">
        <f t="shared" si="7"/>
        <v/>
      </c>
      <c r="Q58" s="59" t="str">
        <f>IF($E58="","",IF(P58="","",IF(P58&gt;=ตั้งค่าการประเมิน!$C$4,3,IF(P58&gt;=ตั้งค่าการประเมิน!$C$5,2,IF(P58&gt;=ตั้งค่าการประเมิน!$C$6,1,0)))))</f>
        <v/>
      </c>
      <c r="R58" s="66" t="str">
        <f t="shared" si="8"/>
        <v/>
      </c>
      <c r="S58" s="73" t="str">
        <f>IF($E58="","",IF(R58="","",IF(R58&gt;=ตั้งค่าการประเมิน!$C$4,3,IF(R58&gt;=ตั้งค่าการประเมิน!$C$5,2,IF(R58&gt;=ตั้งค่าการประเมิน!$C$6,1,0)))))</f>
        <v/>
      </c>
      <c r="T58" s="72"/>
      <c r="U58" s="9"/>
      <c r="V58" s="9"/>
      <c r="W58" s="9"/>
      <c r="X58" s="66" t="str">
        <f t="shared" si="9"/>
        <v/>
      </c>
      <c r="Y58" s="59" t="str">
        <f>IF($E58="","",IF(X58="","",IF(X58&gt;=ตั้งค่าการประเมิน!$C$4,3,IF(X58&gt;=ตั้งค่าการประเมิน!$C$5,2,IF(X58&gt;=ตั้งค่าการประเมิน!$C$6,1,0)))))</f>
        <v/>
      </c>
      <c r="Z58" s="9"/>
      <c r="AA58" s="9"/>
      <c r="AB58" s="9"/>
      <c r="AC58" s="9"/>
      <c r="AD58" s="66" t="str">
        <f t="shared" si="10"/>
        <v/>
      </c>
      <c r="AE58" s="59" t="str">
        <f>IF($E58="","",IF(AD58="","",IF(AD58&gt;=ตั้งค่าการประเมิน!$C$4,3,IF(AD58&gt;=ตั้งค่าการประเมิน!$C$5,2,IF(AD58&gt;=ตั้งค่าการประเมิน!$C$6,1,0)))))</f>
        <v/>
      </c>
      <c r="AF58" s="66" t="str">
        <f t="shared" si="14"/>
        <v/>
      </c>
      <c r="AG58" s="73" t="str">
        <f>IF($E58="","",IF(AF58="","",IF(AF58&gt;=ตั้งค่าการประเมิน!$C$4,3,IF(AF58&gt;=ตั้งค่าการประเมิน!$C$5,2,IF(AF58&gt;=ตั้งค่าการประเมิน!$C$6,1,0)))))</f>
        <v/>
      </c>
      <c r="AH58" s="72"/>
      <c r="AI58" s="9"/>
      <c r="AJ58" s="9"/>
      <c r="AK58" s="9"/>
      <c r="AL58" s="66" t="str">
        <f t="shared" si="11"/>
        <v/>
      </c>
      <c r="AM58" s="59" t="str">
        <f>IF($E58="","",IF(AL58="","",IF(AL58&gt;=ตั้งค่าการประเมิน!$C$4,3,IF(AL58&gt;=ตั้งค่าการประเมิน!$C$5,2,IF(AL58&gt;=ตั้งค่าการประเมิน!$C$6,1,0)))))</f>
        <v/>
      </c>
      <c r="AN58" s="9"/>
      <c r="AO58" s="9"/>
      <c r="AP58" s="9"/>
      <c r="AQ58" s="9"/>
      <c r="AR58" s="66" t="str">
        <f t="shared" si="12"/>
        <v/>
      </c>
      <c r="AS58" s="59" t="str">
        <f>IF($E58="","",IF(AR58="","",IF(AR58&gt;=ตั้งค่าการประเมิน!$C$4,3,IF(AR58&gt;=ตั้งค่าการประเมิน!$C$5,2,IF(AR58&gt;=ตั้งค่าการประเมิน!$C$6,1,0)))))</f>
        <v/>
      </c>
      <c r="AT58" s="66" t="str">
        <f t="shared" si="15"/>
        <v/>
      </c>
      <c r="AU58" s="73" t="str">
        <f>IF($E58="","",IF(AT58="","",IF(AT58&gt;=ตั้งค่าการประเมิน!$C$4,3,IF(AT58&gt;=ตั้งค่าการประเมิน!$C$5,2,IF(AT58&gt;=ตั้งค่าการประเมิน!$C$6,1,0)))))</f>
        <v/>
      </c>
      <c r="AV58" s="79" t="str">
        <f t="shared" si="13"/>
        <v/>
      </c>
      <c r="AW58" s="73" t="str">
        <f>IF($E58="","",IF(AV58="","",IF(ข้อมูลนักเรียน!K55="ย้ายออก","ย้ายออก",IF(AV58&gt;=ตั้งค่าการประเมิน!$C$4,3,IF(AV58&gt;=ตั้งค่าการประเมิน!$C$5,2,IF(AV58&gt;=ตั้งค่าการประเมิน!$C$6,1,0))))))</f>
        <v/>
      </c>
    </row>
    <row r="59" spans="1:49" x14ac:dyDescent="0.3">
      <c r="A59" s="131"/>
      <c r="B59" s="131"/>
      <c r="C59" s="131"/>
      <c r="D59" s="62">
        <f>ข้อมูลนักเรียน!D56</f>
        <v>54</v>
      </c>
      <c r="E59" s="7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72"/>
      <c r="G59" s="9"/>
      <c r="H59" s="9"/>
      <c r="I59" s="9"/>
      <c r="J59" s="66" t="str">
        <f t="shared" si="6"/>
        <v/>
      </c>
      <c r="K59" s="59" t="str">
        <f>IF($E59="","",IF(J59="","",IF(J59&gt;=ตั้งค่าการประเมิน!$C$4,3,IF(J59&gt;=ตั้งค่าการประเมิน!$C$5,2,IF(J59&gt;=ตั้งค่าการประเมิน!$C$6,1,0)))))</f>
        <v/>
      </c>
      <c r="L59" s="9"/>
      <c r="M59" s="9"/>
      <c r="N59" s="9"/>
      <c r="O59" s="9"/>
      <c r="P59" s="66" t="str">
        <f t="shared" si="7"/>
        <v/>
      </c>
      <c r="Q59" s="59" t="str">
        <f>IF($E59="","",IF(P59="","",IF(P59&gt;=ตั้งค่าการประเมิน!$C$4,3,IF(P59&gt;=ตั้งค่าการประเมิน!$C$5,2,IF(P59&gt;=ตั้งค่าการประเมิน!$C$6,1,0)))))</f>
        <v/>
      </c>
      <c r="R59" s="66" t="str">
        <f t="shared" si="8"/>
        <v/>
      </c>
      <c r="S59" s="73" t="str">
        <f>IF($E59="","",IF(R59="","",IF(R59&gt;=ตั้งค่าการประเมิน!$C$4,3,IF(R59&gt;=ตั้งค่าการประเมิน!$C$5,2,IF(R59&gt;=ตั้งค่าการประเมิน!$C$6,1,0)))))</f>
        <v/>
      </c>
      <c r="T59" s="72"/>
      <c r="U59" s="9"/>
      <c r="V59" s="9"/>
      <c r="W59" s="9"/>
      <c r="X59" s="66" t="str">
        <f t="shared" si="9"/>
        <v/>
      </c>
      <c r="Y59" s="59" t="str">
        <f>IF($E59="","",IF(X59="","",IF(X59&gt;=ตั้งค่าการประเมิน!$C$4,3,IF(X59&gt;=ตั้งค่าการประเมิน!$C$5,2,IF(X59&gt;=ตั้งค่าการประเมิน!$C$6,1,0)))))</f>
        <v/>
      </c>
      <c r="Z59" s="9"/>
      <c r="AA59" s="9"/>
      <c r="AB59" s="9"/>
      <c r="AC59" s="9"/>
      <c r="AD59" s="66" t="str">
        <f t="shared" si="10"/>
        <v/>
      </c>
      <c r="AE59" s="59" t="str">
        <f>IF($E59="","",IF(AD59="","",IF(AD59&gt;=ตั้งค่าการประเมิน!$C$4,3,IF(AD59&gt;=ตั้งค่าการประเมิน!$C$5,2,IF(AD59&gt;=ตั้งค่าการประเมิน!$C$6,1,0)))))</f>
        <v/>
      </c>
      <c r="AF59" s="66" t="str">
        <f t="shared" si="14"/>
        <v/>
      </c>
      <c r="AG59" s="73" t="str">
        <f>IF($E59="","",IF(AF59="","",IF(AF59&gt;=ตั้งค่าการประเมิน!$C$4,3,IF(AF59&gt;=ตั้งค่าการประเมิน!$C$5,2,IF(AF59&gt;=ตั้งค่าการประเมิน!$C$6,1,0)))))</f>
        <v/>
      </c>
      <c r="AH59" s="72"/>
      <c r="AI59" s="9"/>
      <c r="AJ59" s="9"/>
      <c r="AK59" s="9"/>
      <c r="AL59" s="66" t="str">
        <f t="shared" si="11"/>
        <v/>
      </c>
      <c r="AM59" s="59" t="str">
        <f>IF($E59="","",IF(AL59="","",IF(AL59&gt;=ตั้งค่าการประเมิน!$C$4,3,IF(AL59&gt;=ตั้งค่าการประเมิน!$C$5,2,IF(AL59&gt;=ตั้งค่าการประเมิน!$C$6,1,0)))))</f>
        <v/>
      </c>
      <c r="AN59" s="9"/>
      <c r="AO59" s="9"/>
      <c r="AP59" s="9"/>
      <c r="AQ59" s="9"/>
      <c r="AR59" s="66" t="str">
        <f t="shared" si="12"/>
        <v/>
      </c>
      <c r="AS59" s="59" t="str">
        <f>IF($E59="","",IF(AR59="","",IF(AR59&gt;=ตั้งค่าการประเมิน!$C$4,3,IF(AR59&gt;=ตั้งค่าการประเมิน!$C$5,2,IF(AR59&gt;=ตั้งค่าการประเมิน!$C$6,1,0)))))</f>
        <v/>
      </c>
      <c r="AT59" s="66" t="str">
        <f t="shared" si="15"/>
        <v/>
      </c>
      <c r="AU59" s="73" t="str">
        <f>IF($E59="","",IF(AT59="","",IF(AT59&gt;=ตั้งค่าการประเมิน!$C$4,3,IF(AT59&gt;=ตั้งค่าการประเมิน!$C$5,2,IF(AT59&gt;=ตั้งค่าการประเมิน!$C$6,1,0)))))</f>
        <v/>
      </c>
      <c r="AV59" s="79" t="str">
        <f t="shared" si="13"/>
        <v/>
      </c>
      <c r="AW59" s="73" t="str">
        <f>IF($E59="","",IF(AV59="","",IF(ข้อมูลนักเรียน!K56="ย้ายออก","ย้ายออก",IF(AV59&gt;=ตั้งค่าการประเมิน!$C$4,3,IF(AV59&gt;=ตั้งค่าการประเมิน!$C$5,2,IF(AV59&gt;=ตั้งค่าการประเมิน!$C$6,1,0))))))</f>
        <v/>
      </c>
    </row>
    <row r="60" spans="1:49" x14ac:dyDescent="0.3">
      <c r="A60" s="131"/>
      <c r="B60" s="131"/>
      <c r="C60" s="131"/>
      <c r="D60" s="62">
        <f>ข้อมูลนักเรียน!D57</f>
        <v>55</v>
      </c>
      <c r="E60" s="7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72"/>
      <c r="G60" s="9"/>
      <c r="H60" s="9"/>
      <c r="I60" s="9"/>
      <c r="J60" s="66" t="str">
        <f t="shared" si="6"/>
        <v/>
      </c>
      <c r="K60" s="59" t="str">
        <f>IF($E60="","",IF(J60="","",IF(J60&gt;=ตั้งค่าการประเมิน!$C$4,3,IF(J60&gt;=ตั้งค่าการประเมิน!$C$5,2,IF(J60&gt;=ตั้งค่าการประเมิน!$C$6,1,0)))))</f>
        <v/>
      </c>
      <c r="L60" s="9"/>
      <c r="M60" s="9"/>
      <c r="N60" s="9"/>
      <c r="O60" s="9"/>
      <c r="P60" s="66" t="str">
        <f t="shared" si="7"/>
        <v/>
      </c>
      <c r="Q60" s="59" t="str">
        <f>IF($E60="","",IF(P60="","",IF(P60&gt;=ตั้งค่าการประเมิน!$C$4,3,IF(P60&gt;=ตั้งค่าการประเมิน!$C$5,2,IF(P60&gt;=ตั้งค่าการประเมิน!$C$6,1,0)))))</f>
        <v/>
      </c>
      <c r="R60" s="66" t="str">
        <f t="shared" si="8"/>
        <v/>
      </c>
      <c r="S60" s="73" t="str">
        <f>IF($E60="","",IF(R60="","",IF(R60&gt;=ตั้งค่าการประเมิน!$C$4,3,IF(R60&gt;=ตั้งค่าการประเมิน!$C$5,2,IF(R60&gt;=ตั้งค่าการประเมิน!$C$6,1,0)))))</f>
        <v/>
      </c>
      <c r="T60" s="72"/>
      <c r="U60" s="9"/>
      <c r="V60" s="9"/>
      <c r="W60" s="9"/>
      <c r="X60" s="66" t="str">
        <f t="shared" si="9"/>
        <v/>
      </c>
      <c r="Y60" s="59" t="str">
        <f>IF($E60="","",IF(X60="","",IF(X60&gt;=ตั้งค่าการประเมิน!$C$4,3,IF(X60&gt;=ตั้งค่าการประเมิน!$C$5,2,IF(X60&gt;=ตั้งค่าการประเมิน!$C$6,1,0)))))</f>
        <v/>
      </c>
      <c r="Z60" s="9"/>
      <c r="AA60" s="9"/>
      <c r="AB60" s="9"/>
      <c r="AC60" s="9"/>
      <c r="AD60" s="66" t="str">
        <f t="shared" si="10"/>
        <v/>
      </c>
      <c r="AE60" s="59" t="str">
        <f>IF($E60="","",IF(AD60="","",IF(AD60&gt;=ตั้งค่าการประเมิน!$C$4,3,IF(AD60&gt;=ตั้งค่าการประเมิน!$C$5,2,IF(AD60&gt;=ตั้งค่าการประเมิน!$C$6,1,0)))))</f>
        <v/>
      </c>
      <c r="AF60" s="66" t="str">
        <f t="shared" si="14"/>
        <v/>
      </c>
      <c r="AG60" s="73" t="str">
        <f>IF($E60="","",IF(AF60="","",IF(AF60&gt;=ตั้งค่าการประเมิน!$C$4,3,IF(AF60&gt;=ตั้งค่าการประเมิน!$C$5,2,IF(AF60&gt;=ตั้งค่าการประเมิน!$C$6,1,0)))))</f>
        <v/>
      </c>
      <c r="AH60" s="72"/>
      <c r="AI60" s="9"/>
      <c r="AJ60" s="9"/>
      <c r="AK60" s="9"/>
      <c r="AL60" s="66" t="str">
        <f t="shared" si="11"/>
        <v/>
      </c>
      <c r="AM60" s="59" t="str">
        <f>IF($E60="","",IF(AL60="","",IF(AL60&gt;=ตั้งค่าการประเมิน!$C$4,3,IF(AL60&gt;=ตั้งค่าการประเมิน!$C$5,2,IF(AL60&gt;=ตั้งค่าการประเมิน!$C$6,1,0)))))</f>
        <v/>
      </c>
      <c r="AN60" s="9"/>
      <c r="AO60" s="9"/>
      <c r="AP60" s="9"/>
      <c r="AQ60" s="9"/>
      <c r="AR60" s="66" t="str">
        <f t="shared" si="12"/>
        <v/>
      </c>
      <c r="AS60" s="59" t="str">
        <f>IF($E60="","",IF(AR60="","",IF(AR60&gt;=ตั้งค่าการประเมิน!$C$4,3,IF(AR60&gt;=ตั้งค่าการประเมิน!$C$5,2,IF(AR60&gt;=ตั้งค่าการประเมิน!$C$6,1,0)))))</f>
        <v/>
      </c>
      <c r="AT60" s="66" t="str">
        <f t="shared" si="15"/>
        <v/>
      </c>
      <c r="AU60" s="73" t="str">
        <f>IF($E60="","",IF(AT60="","",IF(AT60&gt;=ตั้งค่าการประเมิน!$C$4,3,IF(AT60&gt;=ตั้งค่าการประเมิน!$C$5,2,IF(AT60&gt;=ตั้งค่าการประเมิน!$C$6,1,0)))))</f>
        <v/>
      </c>
      <c r="AV60" s="79" t="str">
        <f t="shared" si="13"/>
        <v/>
      </c>
      <c r="AW60" s="73" t="str">
        <f>IF($E60="","",IF(AV60="","",IF(ข้อมูลนักเรียน!K57="ย้ายออก","ย้ายออก",IF(AV60&gt;=ตั้งค่าการประเมิน!$C$4,3,IF(AV60&gt;=ตั้งค่าการประเมิน!$C$5,2,IF(AV60&gt;=ตั้งค่าการประเมิน!$C$6,1,0))))))</f>
        <v/>
      </c>
    </row>
    <row r="61" spans="1:49" x14ac:dyDescent="0.3">
      <c r="A61" s="131"/>
      <c r="B61" s="131"/>
      <c r="C61" s="131"/>
      <c r="D61" s="62">
        <f>ข้อมูลนักเรียน!D58</f>
        <v>56</v>
      </c>
      <c r="E61" s="7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72"/>
      <c r="G61" s="9"/>
      <c r="H61" s="9"/>
      <c r="I61" s="9"/>
      <c r="J61" s="66" t="str">
        <f t="shared" si="6"/>
        <v/>
      </c>
      <c r="K61" s="59" t="str">
        <f>IF($E61="","",IF(J61="","",IF(J61&gt;=ตั้งค่าการประเมิน!$C$4,3,IF(J61&gt;=ตั้งค่าการประเมิน!$C$5,2,IF(J61&gt;=ตั้งค่าการประเมิน!$C$6,1,0)))))</f>
        <v/>
      </c>
      <c r="L61" s="9"/>
      <c r="M61" s="9"/>
      <c r="N61" s="9"/>
      <c r="O61" s="9"/>
      <c r="P61" s="66" t="str">
        <f t="shared" si="7"/>
        <v/>
      </c>
      <c r="Q61" s="59" t="str">
        <f>IF($E61="","",IF(P61="","",IF(P61&gt;=ตั้งค่าการประเมิน!$C$4,3,IF(P61&gt;=ตั้งค่าการประเมิน!$C$5,2,IF(P61&gt;=ตั้งค่าการประเมิน!$C$6,1,0)))))</f>
        <v/>
      </c>
      <c r="R61" s="66" t="str">
        <f t="shared" si="8"/>
        <v/>
      </c>
      <c r="S61" s="73" t="str">
        <f>IF($E61="","",IF(R61="","",IF(R61&gt;=ตั้งค่าการประเมิน!$C$4,3,IF(R61&gt;=ตั้งค่าการประเมิน!$C$5,2,IF(R61&gt;=ตั้งค่าการประเมิน!$C$6,1,0)))))</f>
        <v/>
      </c>
      <c r="T61" s="72"/>
      <c r="U61" s="9"/>
      <c r="V61" s="9"/>
      <c r="W61" s="9"/>
      <c r="X61" s="66" t="str">
        <f t="shared" si="9"/>
        <v/>
      </c>
      <c r="Y61" s="59" t="str">
        <f>IF($E61="","",IF(X61="","",IF(X61&gt;=ตั้งค่าการประเมิน!$C$4,3,IF(X61&gt;=ตั้งค่าการประเมิน!$C$5,2,IF(X61&gt;=ตั้งค่าการประเมิน!$C$6,1,0)))))</f>
        <v/>
      </c>
      <c r="Z61" s="9"/>
      <c r="AA61" s="9"/>
      <c r="AB61" s="9"/>
      <c r="AC61" s="9"/>
      <c r="AD61" s="66" t="str">
        <f t="shared" si="10"/>
        <v/>
      </c>
      <c r="AE61" s="59" t="str">
        <f>IF($E61="","",IF(AD61="","",IF(AD61&gt;=ตั้งค่าการประเมิน!$C$4,3,IF(AD61&gt;=ตั้งค่าการประเมิน!$C$5,2,IF(AD61&gt;=ตั้งค่าการประเมิน!$C$6,1,0)))))</f>
        <v/>
      </c>
      <c r="AF61" s="66" t="str">
        <f t="shared" si="14"/>
        <v/>
      </c>
      <c r="AG61" s="73" t="str">
        <f>IF($E61="","",IF(AF61="","",IF(AF61&gt;=ตั้งค่าการประเมิน!$C$4,3,IF(AF61&gt;=ตั้งค่าการประเมิน!$C$5,2,IF(AF61&gt;=ตั้งค่าการประเมิน!$C$6,1,0)))))</f>
        <v/>
      </c>
      <c r="AH61" s="72"/>
      <c r="AI61" s="9"/>
      <c r="AJ61" s="9"/>
      <c r="AK61" s="9"/>
      <c r="AL61" s="66" t="str">
        <f t="shared" si="11"/>
        <v/>
      </c>
      <c r="AM61" s="59" t="str">
        <f>IF($E61="","",IF(AL61="","",IF(AL61&gt;=ตั้งค่าการประเมิน!$C$4,3,IF(AL61&gt;=ตั้งค่าการประเมิน!$C$5,2,IF(AL61&gt;=ตั้งค่าการประเมิน!$C$6,1,0)))))</f>
        <v/>
      </c>
      <c r="AN61" s="9"/>
      <c r="AO61" s="9"/>
      <c r="AP61" s="9"/>
      <c r="AQ61" s="9"/>
      <c r="AR61" s="66" t="str">
        <f t="shared" si="12"/>
        <v/>
      </c>
      <c r="AS61" s="59" t="str">
        <f>IF($E61="","",IF(AR61="","",IF(AR61&gt;=ตั้งค่าการประเมิน!$C$4,3,IF(AR61&gt;=ตั้งค่าการประเมิน!$C$5,2,IF(AR61&gt;=ตั้งค่าการประเมิน!$C$6,1,0)))))</f>
        <v/>
      </c>
      <c r="AT61" s="66" t="str">
        <f t="shared" si="15"/>
        <v/>
      </c>
      <c r="AU61" s="73" t="str">
        <f>IF($E61="","",IF(AT61="","",IF(AT61&gt;=ตั้งค่าการประเมิน!$C$4,3,IF(AT61&gt;=ตั้งค่าการประเมิน!$C$5,2,IF(AT61&gt;=ตั้งค่าการประเมิน!$C$6,1,0)))))</f>
        <v/>
      </c>
      <c r="AV61" s="79" t="str">
        <f t="shared" si="13"/>
        <v/>
      </c>
      <c r="AW61" s="73" t="str">
        <f>IF($E61="","",IF(AV61="","",IF(ข้อมูลนักเรียน!K58="ย้ายออก","ย้ายออก",IF(AV61&gt;=ตั้งค่าการประเมิน!$C$4,3,IF(AV61&gt;=ตั้งค่าการประเมิน!$C$5,2,IF(AV61&gt;=ตั้งค่าการประเมิน!$C$6,1,0))))))</f>
        <v/>
      </c>
    </row>
    <row r="62" spans="1:49" x14ac:dyDescent="0.3">
      <c r="A62" s="131"/>
      <c r="B62" s="131"/>
      <c r="C62" s="131"/>
      <c r="D62" s="62">
        <f>ข้อมูลนักเรียน!D59</f>
        <v>57</v>
      </c>
      <c r="E62" s="7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72"/>
      <c r="G62" s="9"/>
      <c r="H62" s="9"/>
      <c r="I62" s="9"/>
      <c r="J62" s="66" t="str">
        <f t="shared" si="6"/>
        <v/>
      </c>
      <c r="K62" s="59" t="str">
        <f>IF($E62="","",IF(J62="","",IF(J62&gt;=ตั้งค่าการประเมิน!$C$4,3,IF(J62&gt;=ตั้งค่าการประเมิน!$C$5,2,IF(J62&gt;=ตั้งค่าการประเมิน!$C$6,1,0)))))</f>
        <v/>
      </c>
      <c r="L62" s="9"/>
      <c r="M62" s="9"/>
      <c r="N62" s="9"/>
      <c r="O62" s="9"/>
      <c r="P62" s="66" t="str">
        <f t="shared" si="7"/>
        <v/>
      </c>
      <c r="Q62" s="59" t="str">
        <f>IF($E62="","",IF(P62="","",IF(P62&gt;=ตั้งค่าการประเมิน!$C$4,3,IF(P62&gt;=ตั้งค่าการประเมิน!$C$5,2,IF(P62&gt;=ตั้งค่าการประเมิน!$C$6,1,0)))))</f>
        <v/>
      </c>
      <c r="R62" s="66" t="str">
        <f t="shared" si="8"/>
        <v/>
      </c>
      <c r="S62" s="73" t="str">
        <f>IF($E62="","",IF(R62="","",IF(R62&gt;=ตั้งค่าการประเมิน!$C$4,3,IF(R62&gt;=ตั้งค่าการประเมิน!$C$5,2,IF(R62&gt;=ตั้งค่าการประเมิน!$C$6,1,0)))))</f>
        <v/>
      </c>
      <c r="T62" s="72"/>
      <c r="U62" s="9"/>
      <c r="V62" s="9"/>
      <c r="W62" s="9"/>
      <c r="X62" s="66" t="str">
        <f t="shared" si="9"/>
        <v/>
      </c>
      <c r="Y62" s="59" t="str">
        <f>IF($E62="","",IF(X62="","",IF(X62&gt;=ตั้งค่าการประเมิน!$C$4,3,IF(X62&gt;=ตั้งค่าการประเมิน!$C$5,2,IF(X62&gt;=ตั้งค่าการประเมิน!$C$6,1,0)))))</f>
        <v/>
      </c>
      <c r="Z62" s="9"/>
      <c r="AA62" s="9"/>
      <c r="AB62" s="9"/>
      <c r="AC62" s="9"/>
      <c r="AD62" s="66" t="str">
        <f t="shared" si="10"/>
        <v/>
      </c>
      <c r="AE62" s="59" t="str">
        <f>IF($E62="","",IF(AD62="","",IF(AD62&gt;=ตั้งค่าการประเมิน!$C$4,3,IF(AD62&gt;=ตั้งค่าการประเมิน!$C$5,2,IF(AD62&gt;=ตั้งค่าการประเมิน!$C$6,1,0)))))</f>
        <v/>
      </c>
      <c r="AF62" s="66" t="str">
        <f t="shared" si="14"/>
        <v/>
      </c>
      <c r="AG62" s="73" t="str">
        <f>IF($E62="","",IF(AF62="","",IF(AF62&gt;=ตั้งค่าการประเมิน!$C$4,3,IF(AF62&gt;=ตั้งค่าการประเมิน!$C$5,2,IF(AF62&gt;=ตั้งค่าการประเมิน!$C$6,1,0)))))</f>
        <v/>
      </c>
      <c r="AH62" s="72"/>
      <c r="AI62" s="9"/>
      <c r="AJ62" s="9"/>
      <c r="AK62" s="9"/>
      <c r="AL62" s="66" t="str">
        <f t="shared" si="11"/>
        <v/>
      </c>
      <c r="AM62" s="59" t="str">
        <f>IF($E62="","",IF(AL62="","",IF(AL62&gt;=ตั้งค่าการประเมิน!$C$4,3,IF(AL62&gt;=ตั้งค่าการประเมิน!$C$5,2,IF(AL62&gt;=ตั้งค่าการประเมิน!$C$6,1,0)))))</f>
        <v/>
      </c>
      <c r="AN62" s="9"/>
      <c r="AO62" s="9"/>
      <c r="AP62" s="9"/>
      <c r="AQ62" s="9"/>
      <c r="AR62" s="66" t="str">
        <f t="shared" si="12"/>
        <v/>
      </c>
      <c r="AS62" s="59" t="str">
        <f>IF($E62="","",IF(AR62="","",IF(AR62&gt;=ตั้งค่าการประเมิน!$C$4,3,IF(AR62&gt;=ตั้งค่าการประเมิน!$C$5,2,IF(AR62&gt;=ตั้งค่าการประเมิน!$C$6,1,0)))))</f>
        <v/>
      </c>
      <c r="AT62" s="66" t="str">
        <f t="shared" si="15"/>
        <v/>
      </c>
      <c r="AU62" s="73" t="str">
        <f>IF($E62="","",IF(AT62="","",IF(AT62&gt;=ตั้งค่าการประเมิน!$C$4,3,IF(AT62&gt;=ตั้งค่าการประเมิน!$C$5,2,IF(AT62&gt;=ตั้งค่าการประเมิน!$C$6,1,0)))))</f>
        <v/>
      </c>
      <c r="AV62" s="79" t="str">
        <f t="shared" si="13"/>
        <v/>
      </c>
      <c r="AW62" s="73" t="str">
        <f>IF($E62="","",IF(AV62="","",IF(ข้อมูลนักเรียน!K59="ย้ายออก","ย้ายออก",IF(AV62&gt;=ตั้งค่าการประเมิน!$C$4,3,IF(AV62&gt;=ตั้งค่าการประเมิน!$C$5,2,IF(AV62&gt;=ตั้งค่าการประเมิน!$C$6,1,0))))))</f>
        <v/>
      </c>
    </row>
    <row r="63" spans="1:49" x14ac:dyDescent="0.3">
      <c r="A63" s="131"/>
      <c r="B63" s="131"/>
      <c r="C63" s="131"/>
      <c r="D63" s="62">
        <f>ข้อมูลนักเรียน!D60</f>
        <v>58</v>
      </c>
      <c r="E63" s="7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72"/>
      <c r="G63" s="9"/>
      <c r="H63" s="9"/>
      <c r="I63" s="9"/>
      <c r="J63" s="66" t="str">
        <f t="shared" si="6"/>
        <v/>
      </c>
      <c r="K63" s="59" t="str">
        <f>IF($E63="","",IF(J63="","",IF(J63&gt;=ตั้งค่าการประเมิน!$C$4,3,IF(J63&gt;=ตั้งค่าการประเมิน!$C$5,2,IF(J63&gt;=ตั้งค่าการประเมิน!$C$6,1,0)))))</f>
        <v/>
      </c>
      <c r="L63" s="9"/>
      <c r="M63" s="9"/>
      <c r="N63" s="9"/>
      <c r="O63" s="9"/>
      <c r="P63" s="66" t="str">
        <f t="shared" si="7"/>
        <v/>
      </c>
      <c r="Q63" s="59" t="str">
        <f>IF($E63="","",IF(P63="","",IF(P63&gt;=ตั้งค่าการประเมิน!$C$4,3,IF(P63&gt;=ตั้งค่าการประเมิน!$C$5,2,IF(P63&gt;=ตั้งค่าการประเมิน!$C$6,1,0)))))</f>
        <v/>
      </c>
      <c r="R63" s="66" t="str">
        <f t="shared" si="8"/>
        <v/>
      </c>
      <c r="S63" s="73" t="str">
        <f>IF($E63="","",IF(R63="","",IF(R63&gt;=ตั้งค่าการประเมิน!$C$4,3,IF(R63&gt;=ตั้งค่าการประเมิน!$C$5,2,IF(R63&gt;=ตั้งค่าการประเมิน!$C$6,1,0)))))</f>
        <v/>
      </c>
      <c r="T63" s="72"/>
      <c r="U63" s="9"/>
      <c r="V63" s="9"/>
      <c r="W63" s="9"/>
      <c r="X63" s="66" t="str">
        <f t="shared" si="9"/>
        <v/>
      </c>
      <c r="Y63" s="59" t="str">
        <f>IF($E63="","",IF(X63="","",IF(X63&gt;=ตั้งค่าการประเมิน!$C$4,3,IF(X63&gt;=ตั้งค่าการประเมิน!$C$5,2,IF(X63&gt;=ตั้งค่าการประเมิน!$C$6,1,0)))))</f>
        <v/>
      </c>
      <c r="Z63" s="9"/>
      <c r="AA63" s="9"/>
      <c r="AB63" s="9"/>
      <c r="AC63" s="9"/>
      <c r="AD63" s="66" t="str">
        <f t="shared" si="10"/>
        <v/>
      </c>
      <c r="AE63" s="59" t="str">
        <f>IF($E63="","",IF(AD63="","",IF(AD63&gt;=ตั้งค่าการประเมิน!$C$4,3,IF(AD63&gt;=ตั้งค่าการประเมิน!$C$5,2,IF(AD63&gt;=ตั้งค่าการประเมิน!$C$6,1,0)))))</f>
        <v/>
      </c>
      <c r="AF63" s="66" t="str">
        <f t="shared" si="14"/>
        <v/>
      </c>
      <c r="AG63" s="73" t="str">
        <f>IF($E63="","",IF(AF63="","",IF(AF63&gt;=ตั้งค่าการประเมิน!$C$4,3,IF(AF63&gt;=ตั้งค่าการประเมิน!$C$5,2,IF(AF63&gt;=ตั้งค่าการประเมิน!$C$6,1,0)))))</f>
        <v/>
      </c>
      <c r="AH63" s="72"/>
      <c r="AI63" s="9"/>
      <c r="AJ63" s="9"/>
      <c r="AK63" s="9"/>
      <c r="AL63" s="66" t="str">
        <f t="shared" si="11"/>
        <v/>
      </c>
      <c r="AM63" s="59" t="str">
        <f>IF($E63="","",IF(AL63="","",IF(AL63&gt;=ตั้งค่าการประเมิน!$C$4,3,IF(AL63&gt;=ตั้งค่าการประเมิน!$C$5,2,IF(AL63&gt;=ตั้งค่าการประเมิน!$C$6,1,0)))))</f>
        <v/>
      </c>
      <c r="AN63" s="9"/>
      <c r="AO63" s="9"/>
      <c r="AP63" s="9"/>
      <c r="AQ63" s="9"/>
      <c r="AR63" s="66" t="str">
        <f t="shared" si="12"/>
        <v/>
      </c>
      <c r="AS63" s="59" t="str">
        <f>IF($E63="","",IF(AR63="","",IF(AR63&gt;=ตั้งค่าการประเมิน!$C$4,3,IF(AR63&gt;=ตั้งค่าการประเมิน!$C$5,2,IF(AR63&gt;=ตั้งค่าการประเมิน!$C$6,1,0)))))</f>
        <v/>
      </c>
      <c r="AT63" s="66" t="str">
        <f t="shared" si="15"/>
        <v/>
      </c>
      <c r="AU63" s="73" t="str">
        <f>IF($E63="","",IF(AT63="","",IF(AT63&gt;=ตั้งค่าการประเมิน!$C$4,3,IF(AT63&gt;=ตั้งค่าการประเมิน!$C$5,2,IF(AT63&gt;=ตั้งค่าการประเมิน!$C$6,1,0)))))</f>
        <v/>
      </c>
      <c r="AV63" s="79" t="str">
        <f t="shared" si="13"/>
        <v/>
      </c>
      <c r="AW63" s="73" t="str">
        <f>IF($E63="","",IF(AV63="","",IF(ข้อมูลนักเรียน!K60="ย้ายออก","ย้ายออก",IF(AV63&gt;=ตั้งค่าการประเมิน!$C$4,3,IF(AV63&gt;=ตั้งค่าการประเมิน!$C$5,2,IF(AV63&gt;=ตั้งค่าการประเมิน!$C$6,1,0))))))</f>
        <v/>
      </c>
    </row>
    <row r="64" spans="1:49" x14ac:dyDescent="0.3">
      <c r="A64" s="131"/>
      <c r="B64" s="131"/>
      <c r="C64" s="131"/>
      <c r="D64" s="62">
        <f>ข้อมูลนักเรียน!D61</f>
        <v>59</v>
      </c>
      <c r="E64" s="7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72"/>
      <c r="G64" s="9"/>
      <c r="H64" s="9"/>
      <c r="I64" s="9"/>
      <c r="J64" s="66" t="str">
        <f t="shared" si="6"/>
        <v/>
      </c>
      <c r="K64" s="59" t="str">
        <f>IF($E64="","",IF(J64="","",IF(J64&gt;=ตั้งค่าการประเมิน!$C$4,3,IF(J64&gt;=ตั้งค่าการประเมิน!$C$5,2,IF(J64&gt;=ตั้งค่าการประเมิน!$C$6,1,0)))))</f>
        <v/>
      </c>
      <c r="L64" s="9"/>
      <c r="M64" s="9"/>
      <c r="N64" s="9"/>
      <c r="O64" s="9"/>
      <c r="P64" s="66" t="str">
        <f t="shared" si="7"/>
        <v/>
      </c>
      <c r="Q64" s="59" t="str">
        <f>IF($E64="","",IF(P64="","",IF(P64&gt;=ตั้งค่าการประเมิน!$C$4,3,IF(P64&gt;=ตั้งค่าการประเมิน!$C$5,2,IF(P64&gt;=ตั้งค่าการประเมิน!$C$6,1,0)))))</f>
        <v/>
      </c>
      <c r="R64" s="66" t="str">
        <f t="shared" si="8"/>
        <v/>
      </c>
      <c r="S64" s="73" t="str">
        <f>IF($E64="","",IF(R64="","",IF(R64&gt;=ตั้งค่าการประเมิน!$C$4,3,IF(R64&gt;=ตั้งค่าการประเมิน!$C$5,2,IF(R64&gt;=ตั้งค่าการประเมิน!$C$6,1,0)))))</f>
        <v/>
      </c>
      <c r="T64" s="72"/>
      <c r="U64" s="9"/>
      <c r="V64" s="9"/>
      <c r="W64" s="9"/>
      <c r="X64" s="66" t="str">
        <f t="shared" si="9"/>
        <v/>
      </c>
      <c r="Y64" s="59" t="str">
        <f>IF($E64="","",IF(X64="","",IF(X64&gt;=ตั้งค่าการประเมิน!$C$4,3,IF(X64&gt;=ตั้งค่าการประเมิน!$C$5,2,IF(X64&gt;=ตั้งค่าการประเมิน!$C$6,1,0)))))</f>
        <v/>
      </c>
      <c r="Z64" s="9"/>
      <c r="AA64" s="9"/>
      <c r="AB64" s="9"/>
      <c r="AC64" s="9"/>
      <c r="AD64" s="66" t="str">
        <f t="shared" si="10"/>
        <v/>
      </c>
      <c r="AE64" s="59" t="str">
        <f>IF($E64="","",IF(AD64="","",IF(AD64&gt;=ตั้งค่าการประเมิน!$C$4,3,IF(AD64&gt;=ตั้งค่าการประเมิน!$C$5,2,IF(AD64&gt;=ตั้งค่าการประเมิน!$C$6,1,0)))))</f>
        <v/>
      </c>
      <c r="AF64" s="66" t="str">
        <f t="shared" si="14"/>
        <v/>
      </c>
      <c r="AG64" s="73" t="str">
        <f>IF($E64="","",IF(AF64="","",IF(AF64&gt;=ตั้งค่าการประเมิน!$C$4,3,IF(AF64&gt;=ตั้งค่าการประเมิน!$C$5,2,IF(AF64&gt;=ตั้งค่าการประเมิน!$C$6,1,0)))))</f>
        <v/>
      </c>
      <c r="AH64" s="72"/>
      <c r="AI64" s="9"/>
      <c r="AJ64" s="9"/>
      <c r="AK64" s="9"/>
      <c r="AL64" s="66" t="str">
        <f t="shared" si="11"/>
        <v/>
      </c>
      <c r="AM64" s="59" t="str">
        <f>IF($E64="","",IF(AL64="","",IF(AL64&gt;=ตั้งค่าการประเมิน!$C$4,3,IF(AL64&gt;=ตั้งค่าการประเมิน!$C$5,2,IF(AL64&gt;=ตั้งค่าการประเมิน!$C$6,1,0)))))</f>
        <v/>
      </c>
      <c r="AN64" s="9"/>
      <c r="AO64" s="9"/>
      <c r="AP64" s="9"/>
      <c r="AQ64" s="9"/>
      <c r="AR64" s="66" t="str">
        <f t="shared" si="12"/>
        <v/>
      </c>
      <c r="AS64" s="59" t="str">
        <f>IF($E64="","",IF(AR64="","",IF(AR64&gt;=ตั้งค่าการประเมิน!$C$4,3,IF(AR64&gt;=ตั้งค่าการประเมิน!$C$5,2,IF(AR64&gt;=ตั้งค่าการประเมิน!$C$6,1,0)))))</f>
        <v/>
      </c>
      <c r="AT64" s="66" t="str">
        <f t="shared" si="15"/>
        <v/>
      </c>
      <c r="AU64" s="73" t="str">
        <f>IF($E64="","",IF(AT64="","",IF(AT64&gt;=ตั้งค่าการประเมิน!$C$4,3,IF(AT64&gt;=ตั้งค่าการประเมิน!$C$5,2,IF(AT64&gt;=ตั้งค่าการประเมิน!$C$6,1,0)))))</f>
        <v/>
      </c>
      <c r="AV64" s="79" t="str">
        <f t="shared" si="13"/>
        <v/>
      </c>
      <c r="AW64" s="73" t="str">
        <f>IF($E64="","",IF(AV64="","",IF(ข้อมูลนักเรียน!K61="ย้ายออก","ย้ายออก",IF(AV64&gt;=ตั้งค่าการประเมิน!$C$4,3,IF(AV64&gt;=ตั้งค่าการประเมิน!$C$5,2,IF(AV64&gt;=ตั้งค่าการประเมิน!$C$6,1,0))))))</f>
        <v/>
      </c>
    </row>
    <row r="65" spans="1:49" ht="19.5" thickBot="1" x14ac:dyDescent="0.35">
      <c r="A65" s="131"/>
      <c r="B65" s="131"/>
      <c r="C65" s="131"/>
      <c r="D65" s="62">
        <f>ข้อมูลนักเรียน!D62</f>
        <v>60</v>
      </c>
      <c r="E65" s="7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74"/>
      <c r="G65" s="75"/>
      <c r="H65" s="75"/>
      <c r="I65" s="75"/>
      <c r="J65" s="76" t="str">
        <f t="shared" si="6"/>
        <v/>
      </c>
      <c r="K65" s="77" t="str">
        <f>IF($E65="","",IF(J65="","",IF(J65&gt;=ตั้งค่าการประเมิน!$C$4,3,IF(J65&gt;=ตั้งค่าการประเมิน!$C$5,2,IF(J65&gt;=ตั้งค่าการประเมิน!$C$6,1,0)))))</f>
        <v/>
      </c>
      <c r="L65" s="75"/>
      <c r="M65" s="75"/>
      <c r="N65" s="75"/>
      <c r="O65" s="75"/>
      <c r="P65" s="76" t="str">
        <f t="shared" si="7"/>
        <v/>
      </c>
      <c r="Q65" s="77" t="str">
        <f>IF($E65="","",IF(P65="","",IF(P65&gt;=ตั้งค่าการประเมิน!$C$4,3,IF(P65&gt;=ตั้งค่าการประเมิน!$C$5,2,IF(P65&gt;=ตั้งค่าการประเมิน!$C$6,1,0)))))</f>
        <v/>
      </c>
      <c r="R65" s="76" t="str">
        <f t="shared" si="8"/>
        <v/>
      </c>
      <c r="S65" s="78" t="str">
        <f>IF($E65="","",IF(R65="","",IF(R65&gt;=ตั้งค่าการประเมิน!$C$4,3,IF(R65&gt;=ตั้งค่าการประเมิน!$C$5,2,IF(R65&gt;=ตั้งค่าการประเมิน!$C$6,1,0)))))</f>
        <v/>
      </c>
      <c r="T65" s="74"/>
      <c r="U65" s="75"/>
      <c r="V65" s="75"/>
      <c r="W65" s="75"/>
      <c r="X65" s="76" t="str">
        <f t="shared" si="9"/>
        <v/>
      </c>
      <c r="Y65" s="77" t="str">
        <f>IF($E65="","",IF(X65="","",IF(X65&gt;=ตั้งค่าการประเมิน!$C$4,3,IF(X65&gt;=ตั้งค่าการประเมิน!$C$5,2,IF(X65&gt;=ตั้งค่าการประเมิน!$C$6,1,0)))))</f>
        <v/>
      </c>
      <c r="Z65" s="75"/>
      <c r="AA65" s="75"/>
      <c r="AB65" s="75"/>
      <c r="AC65" s="75"/>
      <c r="AD65" s="76" t="str">
        <f t="shared" si="10"/>
        <v/>
      </c>
      <c r="AE65" s="77" t="str">
        <f>IF($E65="","",IF(AD65="","",IF(AD65&gt;=ตั้งค่าการประเมิน!$C$4,3,IF(AD65&gt;=ตั้งค่าการประเมิน!$C$5,2,IF(AD65&gt;=ตั้งค่าการประเมิน!$C$6,1,0)))))</f>
        <v/>
      </c>
      <c r="AF65" s="76" t="str">
        <f t="shared" si="14"/>
        <v/>
      </c>
      <c r="AG65" s="78" t="str">
        <f>IF($E65="","",IF(AF65="","",IF(AF65&gt;=ตั้งค่าการประเมิน!$C$4,3,IF(AF65&gt;=ตั้งค่าการประเมิน!$C$5,2,IF(AF65&gt;=ตั้งค่าการประเมิน!$C$6,1,0)))))</f>
        <v/>
      </c>
      <c r="AH65" s="74"/>
      <c r="AI65" s="75"/>
      <c r="AJ65" s="75"/>
      <c r="AK65" s="75"/>
      <c r="AL65" s="76" t="str">
        <f t="shared" si="11"/>
        <v/>
      </c>
      <c r="AM65" s="77" t="str">
        <f>IF($E65="","",IF(AL65="","",IF(AL65&gt;=ตั้งค่าการประเมิน!$C$4,3,IF(AL65&gt;=ตั้งค่าการประเมิน!$C$5,2,IF(AL65&gt;=ตั้งค่าการประเมิน!$C$6,1,0)))))</f>
        <v/>
      </c>
      <c r="AN65" s="75"/>
      <c r="AO65" s="75"/>
      <c r="AP65" s="75"/>
      <c r="AQ65" s="75"/>
      <c r="AR65" s="76" t="str">
        <f t="shared" si="12"/>
        <v/>
      </c>
      <c r="AS65" s="77" t="str">
        <f>IF($E65="","",IF(AR65="","",IF(AR65&gt;=ตั้งค่าการประเมิน!$C$4,3,IF(AR65&gt;=ตั้งค่าการประเมิน!$C$5,2,IF(AR65&gt;=ตั้งค่าการประเมิน!$C$6,1,0)))))</f>
        <v/>
      </c>
      <c r="AT65" s="76" t="str">
        <f t="shared" si="15"/>
        <v/>
      </c>
      <c r="AU65" s="78" t="str">
        <f>IF($E65="","",IF(AT65="","",IF(AT65&gt;=ตั้งค่าการประเมิน!$C$4,3,IF(AT65&gt;=ตั้งค่าการประเมิน!$C$5,2,IF(AT65&gt;=ตั้งค่าการประเมิน!$C$6,1,0)))))</f>
        <v/>
      </c>
      <c r="AV65" s="80" t="str">
        <f t="shared" si="13"/>
        <v/>
      </c>
      <c r="AW65" s="73" t="str">
        <f>IF($E65="","",IF(AV65="","",IF(ข้อมูลนักเรียน!K62="ย้ายออก","ย้ายออก",IF(AV65&gt;=ตั้งค่าการประเมิน!$C$4,3,IF(AV65&gt;=ตั้งค่าการประเมิน!$C$5,2,IF(AV65&gt;=ตั้งค่าการประเมิน!$C$6,1,0))))))</f>
        <v/>
      </c>
    </row>
  </sheetData>
  <protectedRanges>
    <protectedRange sqref="F6:I65 L6:O65 T6:W65 Z6:AC65 AH6:AK65 AN6:AQ65" name="ช่วง1"/>
    <protectedRange sqref="B1" name="ช่วง4"/>
  </protectedRanges>
  <mergeCells count="39">
    <mergeCell ref="A4:C4"/>
    <mergeCell ref="T1:AE1"/>
    <mergeCell ref="Y2:Y5"/>
    <mergeCell ref="Z2:AC3"/>
    <mergeCell ref="AD2:AD5"/>
    <mergeCell ref="AE2:AE5"/>
    <mergeCell ref="D1:D5"/>
    <mergeCell ref="E1:E5"/>
    <mergeCell ref="F1:Q1"/>
    <mergeCell ref="R1:R5"/>
    <mergeCell ref="S1:S5"/>
    <mergeCell ref="AW1:AW5"/>
    <mergeCell ref="B2:C2"/>
    <mergeCell ref="F2:I3"/>
    <mergeCell ref="J2:J5"/>
    <mergeCell ref="K2:K5"/>
    <mergeCell ref="L2:O3"/>
    <mergeCell ref="P2:P5"/>
    <mergeCell ref="Q2:Q5"/>
    <mergeCell ref="T2:W3"/>
    <mergeCell ref="X2:X5"/>
    <mergeCell ref="AF1:AF5"/>
    <mergeCell ref="AG1:AG5"/>
    <mergeCell ref="AH1:AS1"/>
    <mergeCell ref="AT1:AT5"/>
    <mergeCell ref="AU1:AU5"/>
    <mergeCell ref="AV1:AV5"/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</mergeCells>
  <conditionalFormatting sqref="K6:K65">
    <cfRule type="cellIs" dxfId="110" priority="41" operator="equal">
      <formula>0</formula>
    </cfRule>
  </conditionalFormatting>
  <conditionalFormatting sqref="F6:I65">
    <cfRule type="cellIs" dxfId="109" priority="37" operator="equal">
      <formula>0</formula>
    </cfRule>
    <cfRule type="cellIs" dxfId="108" priority="38" operator="equal">
      <formula>1</formula>
    </cfRule>
    <cfRule type="cellIs" dxfId="107" priority="39" operator="equal">
      <formula>2</formula>
    </cfRule>
    <cfRule type="cellIs" dxfId="106" priority="40" operator="equal">
      <formula>3</formula>
    </cfRule>
  </conditionalFormatting>
  <conditionalFormatting sqref="F6:I65">
    <cfRule type="containsBlanks" dxfId="105" priority="36">
      <formula>LEN(TRIM(F6))=0</formula>
    </cfRule>
  </conditionalFormatting>
  <conditionalFormatting sqref="AU6:AV65">
    <cfRule type="cellIs" dxfId="104" priority="3" operator="equal">
      <formula>0</formula>
    </cfRule>
  </conditionalFormatting>
  <conditionalFormatting sqref="L6:O65">
    <cfRule type="containsBlanks" dxfId="103" priority="30">
      <formula>LEN(TRIM(L6))=0</formula>
    </cfRule>
  </conditionalFormatting>
  <conditionalFormatting sqref="Q6:Q65">
    <cfRule type="cellIs" dxfId="102" priority="35" operator="equal">
      <formula>0</formula>
    </cfRule>
  </conditionalFormatting>
  <conditionalFormatting sqref="L6:O65">
    <cfRule type="cellIs" dxfId="101" priority="31" operator="equal">
      <formula>0</formula>
    </cfRule>
    <cfRule type="cellIs" dxfId="100" priority="32" operator="equal">
      <formula>1</formula>
    </cfRule>
    <cfRule type="cellIs" dxfId="99" priority="33" operator="equal">
      <formula>2</formula>
    </cfRule>
    <cfRule type="cellIs" dxfId="98" priority="34" operator="equal">
      <formula>3</formula>
    </cfRule>
  </conditionalFormatting>
  <conditionalFormatting sqref="S6:S65">
    <cfRule type="cellIs" dxfId="97" priority="29" operator="equal">
      <formula>0</formula>
    </cfRule>
  </conditionalFormatting>
  <conditionalFormatting sqref="Y6:Y65">
    <cfRule type="cellIs" dxfId="96" priority="28" operator="equal">
      <formula>0</formula>
    </cfRule>
  </conditionalFormatting>
  <conditionalFormatting sqref="T6:W65">
    <cfRule type="cellIs" dxfId="95" priority="24" operator="equal">
      <formula>0</formula>
    </cfRule>
    <cfRule type="cellIs" dxfId="94" priority="25" operator="equal">
      <formula>1</formula>
    </cfRule>
    <cfRule type="cellIs" dxfId="93" priority="26" operator="equal">
      <formula>2</formula>
    </cfRule>
    <cfRule type="cellIs" dxfId="92" priority="27" operator="equal">
      <formula>3</formula>
    </cfRule>
  </conditionalFormatting>
  <conditionalFormatting sqref="T6:W65">
    <cfRule type="containsBlanks" dxfId="91" priority="23">
      <formula>LEN(TRIM(T6))=0</formula>
    </cfRule>
  </conditionalFormatting>
  <conditionalFormatting sqref="Z6:AC65">
    <cfRule type="containsBlanks" dxfId="90" priority="17">
      <formula>LEN(TRIM(Z6))=0</formula>
    </cfRule>
  </conditionalFormatting>
  <conditionalFormatting sqref="AE6:AE65">
    <cfRule type="cellIs" dxfId="89" priority="22" operator="equal">
      <formula>0</formula>
    </cfRule>
  </conditionalFormatting>
  <conditionalFormatting sqref="Z6:AC65">
    <cfRule type="cellIs" dxfId="88" priority="18" operator="equal">
      <formula>0</formula>
    </cfRule>
    <cfRule type="cellIs" dxfId="87" priority="19" operator="equal">
      <formula>1</formula>
    </cfRule>
    <cfRule type="cellIs" dxfId="86" priority="20" operator="equal">
      <formula>2</formula>
    </cfRule>
    <cfRule type="cellIs" dxfId="85" priority="21" operator="equal">
      <formula>3</formula>
    </cfRule>
  </conditionalFormatting>
  <conditionalFormatting sqref="AG6:AG65">
    <cfRule type="cellIs" dxfId="84" priority="16" operator="equal">
      <formula>0</formula>
    </cfRule>
  </conditionalFormatting>
  <conditionalFormatting sqref="AM6:AM65">
    <cfRule type="cellIs" dxfId="83" priority="15" operator="equal">
      <formula>0</formula>
    </cfRule>
  </conditionalFormatting>
  <conditionalFormatting sqref="AH6:AK65">
    <cfRule type="cellIs" dxfId="82" priority="11" operator="equal">
      <formula>0</formula>
    </cfRule>
    <cfRule type="cellIs" dxfId="81" priority="12" operator="equal">
      <formula>1</formula>
    </cfRule>
    <cfRule type="cellIs" dxfId="80" priority="13" operator="equal">
      <formula>2</formula>
    </cfRule>
    <cfRule type="cellIs" dxfId="79" priority="14" operator="equal">
      <formula>3</formula>
    </cfRule>
  </conditionalFormatting>
  <conditionalFormatting sqref="AH6:AK65">
    <cfRule type="containsBlanks" dxfId="78" priority="10">
      <formula>LEN(TRIM(AH6))=0</formula>
    </cfRule>
  </conditionalFormatting>
  <conditionalFormatting sqref="AN6:AQ65">
    <cfRule type="containsBlanks" dxfId="77" priority="4">
      <formula>LEN(TRIM(AN6))=0</formula>
    </cfRule>
  </conditionalFormatting>
  <conditionalFormatting sqref="AS6:AS65">
    <cfRule type="cellIs" dxfId="76" priority="9" operator="equal">
      <formula>0</formula>
    </cfRule>
  </conditionalFormatting>
  <conditionalFormatting sqref="AN6:AQ65">
    <cfRule type="cellIs" dxfId="75" priority="5" operator="equal">
      <formula>0</formula>
    </cfRule>
    <cfRule type="cellIs" dxfId="74" priority="6" operator="equal">
      <formula>1</formula>
    </cfRule>
    <cfRule type="cellIs" dxfId="73" priority="7" operator="equal">
      <formula>2</formula>
    </cfRule>
    <cfRule type="cellIs" dxfId="72" priority="8" operator="equal">
      <formula>3</formula>
    </cfRule>
  </conditionalFormatting>
  <conditionalFormatting sqref="AW6:AW65">
    <cfRule type="cellIs" dxfId="71" priority="1" operator="equal">
      <formula>"ย้ายออก"</formula>
    </cfRule>
    <cfRule type="cellIs" dxfId="70" priority="2" operator="equal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D670BB7-BE0E-4F59-8F9D-45071AD67A91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824F0060-2374-40F0-8624-D060ABF08924}">
          <x14:formula1>
            <xm:f>รายการ!$K$2:$K$37</xm:f>
          </x14:formula1>
          <xm:sqref>B1</xm:sqref>
        </x14:dataValidation>
      </x14:dataValidations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E2303-79FC-46C5-8B2F-5CD3BCF43BB3}">
  <sheetPr codeName="Sheet82">
    <tabColor rgb="FF00B0F0"/>
  </sheetPr>
  <dimension ref="A1:X66"/>
  <sheetViews>
    <sheetView zoomScaleNormal="10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H10" sqref="H10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6" style="1" customWidth="1"/>
    <col min="5" max="5" width="30.375" style="1" customWidth="1"/>
    <col min="6" max="24" width="10.625" style="1" customWidth="1"/>
    <col min="25" max="16384" width="5.625" style="1"/>
  </cols>
  <sheetData>
    <row r="1" spans="1:24" ht="23.25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802" t="s">
        <v>160</v>
      </c>
      <c r="E1" s="803" t="s">
        <v>157</v>
      </c>
      <c r="F1" s="798" t="s">
        <v>283</v>
      </c>
      <c r="G1" s="798"/>
      <c r="H1" s="798"/>
      <c r="I1" s="798" t="s">
        <v>283</v>
      </c>
      <c r="J1" s="798"/>
      <c r="K1" s="798"/>
      <c r="L1" s="798" t="s">
        <v>283</v>
      </c>
      <c r="M1" s="798"/>
      <c r="N1" s="798"/>
      <c r="O1" s="798" t="s">
        <v>283</v>
      </c>
      <c r="P1" s="798"/>
      <c r="Q1" s="798"/>
      <c r="R1" s="798" t="s">
        <v>283</v>
      </c>
      <c r="S1" s="798"/>
      <c r="T1" s="798"/>
      <c r="U1" s="798" t="s">
        <v>283</v>
      </c>
      <c r="V1" s="798"/>
      <c r="W1" s="798"/>
      <c r="X1" s="799" t="s">
        <v>284</v>
      </c>
    </row>
    <row r="2" spans="1:24" ht="27" customHeight="1" x14ac:dyDescent="0.3">
      <c r="A2" s="111"/>
      <c r="B2" s="111"/>
      <c r="C2" s="111"/>
      <c r="D2" s="802"/>
      <c r="E2" s="803"/>
      <c r="F2" s="800" t="s">
        <v>285</v>
      </c>
      <c r="G2" s="800"/>
      <c r="H2" s="800"/>
      <c r="I2" s="800" t="s">
        <v>286</v>
      </c>
      <c r="J2" s="800"/>
      <c r="K2" s="800"/>
      <c r="L2" s="800" t="s">
        <v>287</v>
      </c>
      <c r="M2" s="800"/>
      <c r="N2" s="800"/>
      <c r="O2" s="800" t="s">
        <v>288</v>
      </c>
      <c r="P2" s="800"/>
      <c r="Q2" s="800"/>
      <c r="R2" s="800" t="s">
        <v>289</v>
      </c>
      <c r="S2" s="800"/>
      <c r="T2" s="800"/>
      <c r="U2" s="800" t="s">
        <v>290</v>
      </c>
      <c r="V2" s="800"/>
      <c r="W2" s="800"/>
      <c r="X2" s="799"/>
    </row>
    <row r="3" spans="1:24" ht="27" customHeight="1" x14ac:dyDescent="0.3">
      <c r="A3" s="111"/>
      <c r="B3" s="111"/>
      <c r="C3" s="111"/>
      <c r="D3" s="802"/>
      <c r="E3" s="803"/>
      <c r="F3" s="801" t="str">
        <f>IF(ตั้งค่ากิจกรรม!$E$5="","",ตั้งค่ากิจกรรม!$E$5 &amp; " " &amp; ตั้งค่ากิจกรรม!$F$5)</f>
        <v>ก16901 แนะแนว 6</v>
      </c>
      <c r="G3" s="801"/>
      <c r="H3" s="801"/>
      <c r="I3" s="801" t="str">
        <f>IF(ตั้งค่ากิจกรรม!$E$6="","",ตั้งค่ากิจกรรม!$E$6 &amp; " " &amp; ตั้งค่ากิจกรรม!$F$6)</f>
        <v>ก16902 ลูกเสือ-เนตรนารี 6</v>
      </c>
      <c r="J3" s="801"/>
      <c r="K3" s="801"/>
      <c r="L3" s="801" t="str">
        <f>IF(ตั้งค่ากิจกรรม!$E$7="","",ตั้งค่ากิจกรรม!$E$7 &amp; " " &amp; ตั้งค่ากิจกรรม!$F$7)</f>
        <v>ก16903 ชุมนุม</v>
      </c>
      <c r="M3" s="801"/>
      <c r="N3" s="801"/>
      <c r="O3" s="801" t="str">
        <f>IF(ตั้งค่ากิจกรรม!$E$8="","",ตั้งค่ากิจกรรม!$E$8 &amp; " " &amp; ตั้งค่ากิจกรรม!$F$8)</f>
        <v>ก16904 กิจกรรมเพื่อสังคมและสาธารณประโยชน์</v>
      </c>
      <c r="P3" s="801"/>
      <c r="Q3" s="801"/>
      <c r="R3" s="801" t="str">
        <f>IF(ตั้งค่ากิจกรรม!$E$9="","",ตั้งค่ากิจกรรม!$E$9 &amp; " " &amp; ตั้งค่ากิจกรรม!$F$9)</f>
        <v/>
      </c>
      <c r="S3" s="801"/>
      <c r="T3" s="801"/>
      <c r="U3" s="801" t="str">
        <f>IF(ตั้งค่ากิจกรรม!$E$10="","",ตั้งค่ากิจกรรม!$E$10 &amp; " " &amp; ตั้งค่ากิจกรรม!$F$10)</f>
        <v/>
      </c>
      <c r="V3" s="801"/>
      <c r="W3" s="801"/>
      <c r="X3" s="799"/>
    </row>
    <row r="4" spans="1:24" x14ac:dyDescent="0.3">
      <c r="A4" s="111"/>
      <c r="B4" s="111"/>
      <c r="C4" s="111"/>
      <c r="D4" s="802"/>
      <c r="E4" s="803"/>
      <c r="F4" s="801"/>
      <c r="G4" s="801"/>
      <c r="H4" s="801"/>
      <c r="I4" s="801"/>
      <c r="J4" s="801"/>
      <c r="K4" s="801"/>
      <c r="L4" s="801"/>
      <c r="M4" s="801"/>
      <c r="N4" s="801"/>
      <c r="O4" s="801"/>
      <c r="P4" s="801"/>
      <c r="Q4" s="801"/>
      <c r="R4" s="801"/>
      <c r="S4" s="801"/>
      <c r="T4" s="801"/>
      <c r="U4" s="801"/>
      <c r="V4" s="801"/>
      <c r="W4" s="801"/>
      <c r="X4" s="799"/>
    </row>
    <row r="5" spans="1:24" x14ac:dyDescent="0.3">
      <c r="A5" s="111"/>
      <c r="B5" s="111"/>
      <c r="C5" s="111"/>
      <c r="D5" s="802"/>
      <c r="E5" s="803"/>
      <c r="F5" s="797" t="s">
        <v>125</v>
      </c>
      <c r="G5" s="797" t="s">
        <v>126</v>
      </c>
      <c r="H5" s="797" t="s">
        <v>100</v>
      </c>
      <c r="I5" s="797" t="s">
        <v>125</v>
      </c>
      <c r="J5" s="797" t="s">
        <v>126</v>
      </c>
      <c r="K5" s="797" t="s">
        <v>100</v>
      </c>
      <c r="L5" s="797" t="s">
        <v>125</v>
      </c>
      <c r="M5" s="797" t="s">
        <v>126</v>
      </c>
      <c r="N5" s="797" t="s">
        <v>100</v>
      </c>
      <c r="O5" s="797" t="s">
        <v>125</v>
      </c>
      <c r="P5" s="797" t="s">
        <v>126</v>
      </c>
      <c r="Q5" s="797" t="s">
        <v>100</v>
      </c>
      <c r="R5" s="797" t="s">
        <v>125</v>
      </c>
      <c r="S5" s="797" t="s">
        <v>126</v>
      </c>
      <c r="T5" s="797" t="s">
        <v>100</v>
      </c>
      <c r="U5" s="797" t="s">
        <v>125</v>
      </c>
      <c r="V5" s="797" t="s">
        <v>126</v>
      </c>
      <c r="W5" s="797" t="s">
        <v>100</v>
      </c>
      <c r="X5" s="799"/>
    </row>
    <row r="6" spans="1:24" x14ac:dyDescent="0.3">
      <c r="A6" s="111"/>
      <c r="B6" s="111"/>
      <c r="C6" s="111"/>
      <c r="D6" s="802"/>
      <c r="E6" s="803"/>
      <c r="F6" s="797"/>
      <c r="G6" s="797"/>
      <c r="H6" s="797"/>
      <c r="I6" s="797"/>
      <c r="J6" s="797"/>
      <c r="K6" s="797"/>
      <c r="L6" s="797"/>
      <c r="M6" s="797"/>
      <c r="N6" s="797"/>
      <c r="O6" s="797"/>
      <c r="P6" s="797"/>
      <c r="Q6" s="797"/>
      <c r="R6" s="797"/>
      <c r="S6" s="797"/>
      <c r="T6" s="797"/>
      <c r="U6" s="797"/>
      <c r="V6" s="797"/>
      <c r="W6" s="797"/>
      <c r="X6" s="799"/>
    </row>
    <row r="7" spans="1:24" x14ac:dyDescent="0.3">
      <c r="A7" s="111"/>
      <c r="B7" s="111"/>
      <c r="C7" s="111"/>
      <c r="D7" s="211">
        <f>ข้อมูลนักเรียน!D3</f>
        <v>1</v>
      </c>
      <c r="E7" s="210" t="str">
        <f>IF(ข้อมูลนักเรียน!H3="","",ข้อมูลนักเรียน!G3&amp;ข้อมูลนักเรียน!H3&amp; "  " &amp; ข้อมูลนักเรียน!I3)</f>
        <v/>
      </c>
      <c r="F7" s="219"/>
      <c r="G7" s="219"/>
      <c r="H7" s="220" t="str">
        <f>IF($E7="","",IF(F7="","",IF(F7="ผ่าน",IF(G7="ผ่าน","ผ่าน","ไม่ผ่าน"),"ไม่ผ่าน")))</f>
        <v/>
      </c>
      <c r="I7" s="219"/>
      <c r="J7" s="219"/>
      <c r="K7" s="220" t="str">
        <f>IF($E7="","",IF(I7="","",IF(I7="ผ่าน",IF(J7="ผ่าน","ผ่าน","ไม่ผ่าน"),"ไม่ผ่าน")))</f>
        <v/>
      </c>
      <c r="L7" s="219"/>
      <c r="M7" s="219"/>
      <c r="N7" s="220" t="str">
        <f>IF($E7="","",IF(L7="","",IF(L7="ผ่าน",IF(M7="ผ่าน","ผ่าน","ไม่ผ่าน"),"ไม่ผ่าน")))</f>
        <v/>
      </c>
      <c r="O7" s="219"/>
      <c r="P7" s="219"/>
      <c r="Q7" s="220" t="str">
        <f>IF($E7="","",IF(O7="","",IF(O7="ผ่าน",IF(P7="ผ่าน","ผ่าน","ไม่ผ่าน"),"ไม่ผ่าน")))</f>
        <v/>
      </c>
      <c r="R7" s="219"/>
      <c r="S7" s="219"/>
      <c r="T7" s="220" t="str">
        <f>IF($E7="","",IF(R7="","",IF(R7="ผ่าน",IF(S7="ผ่าน","ผ่าน","ไม่ผ่าน"),"ไม่ผ่าน")))</f>
        <v/>
      </c>
      <c r="U7" s="219"/>
      <c r="V7" s="219"/>
      <c r="W7" s="220" t="str">
        <f>IF($E7="","",IF(U7="","",IF(U7="ผ่าน",IF(V7="ผ่าน","ผ่าน","ไม่ผ่าน"),"ไม่ผ่าน")))</f>
        <v/>
      </c>
      <c r="X7" s="204" t="str">
        <f>IF(E7="","",IF(COUNTIF(F7:W7,"ไม่ผ่าน")&gt;0,"ไม่ผ่าน","ผ่าน"))</f>
        <v/>
      </c>
    </row>
    <row r="8" spans="1:24" x14ac:dyDescent="0.3">
      <c r="A8" s="111"/>
      <c r="B8" s="111"/>
      <c r="C8" s="111"/>
      <c r="D8" s="211">
        <f>ข้อมูลนักเรียน!D4</f>
        <v>2</v>
      </c>
      <c r="E8" s="210" t="str">
        <f>IF(ข้อมูลนักเรียน!H4="","",ข้อมูลนักเรียน!G4&amp;ข้อมูลนักเรียน!H4&amp; "  " &amp; ข้อมูลนักเรียน!I4)</f>
        <v/>
      </c>
      <c r="F8" s="219"/>
      <c r="G8" s="219"/>
      <c r="H8" s="220" t="str">
        <f t="shared" ref="H8:H66" si="0">IF($E8="","",IF(F8="","",IF(F8="ผ่าน",IF(G8="ผ่าน","ผ่าน","ไม่ผ่าน"),"ไม่ผ่าน")))</f>
        <v/>
      </c>
      <c r="I8" s="219"/>
      <c r="J8" s="219"/>
      <c r="K8" s="220" t="str">
        <f t="shared" ref="K8:K66" si="1">IF($E8="","",IF(I8="","",IF(I8="ผ่าน",IF(J8="ผ่าน","ผ่าน","ไม่ผ่าน"),"ไม่ผ่าน")))</f>
        <v/>
      </c>
      <c r="L8" s="219"/>
      <c r="M8" s="219"/>
      <c r="N8" s="220" t="str">
        <f t="shared" ref="N8:N66" si="2">IF($E8="","",IF(L8="","",IF(L8="ผ่าน",IF(M8="ผ่าน","ผ่าน","ไม่ผ่าน"),"ไม่ผ่าน")))</f>
        <v/>
      </c>
      <c r="O8" s="219"/>
      <c r="P8" s="219"/>
      <c r="Q8" s="220" t="str">
        <f t="shared" ref="Q8:Q66" si="3">IF($E8="","",IF(O8="","",IF(O8="ผ่าน",IF(P8="ผ่าน","ผ่าน","ไม่ผ่าน"),"ไม่ผ่าน")))</f>
        <v/>
      </c>
      <c r="R8" s="219"/>
      <c r="S8" s="219"/>
      <c r="T8" s="220" t="str">
        <f t="shared" ref="T8:T66" si="4">IF($E8="","",IF(R8="","",IF(R8="ผ่าน",IF(S8="ผ่าน","ผ่าน","ไม่ผ่าน"),"ไม่ผ่าน")))</f>
        <v/>
      </c>
      <c r="U8" s="219"/>
      <c r="V8" s="219"/>
      <c r="W8" s="220" t="str">
        <f t="shared" ref="W8:W66" si="5">IF($E8="","",IF(U8="","",IF(U8="ผ่าน",IF(V8="ผ่าน","ผ่าน","ไม่ผ่าน"),"ไม่ผ่าน")))</f>
        <v/>
      </c>
      <c r="X8" s="204" t="str">
        <f t="shared" ref="X8:X66" si="6">IF(E8="","",IF(COUNTIF(F8:W8,"ไม่ผ่าน")&gt;0,"ไม่ผ่าน","ผ่าน"))</f>
        <v/>
      </c>
    </row>
    <row r="9" spans="1:24" x14ac:dyDescent="0.3">
      <c r="A9" s="111"/>
      <c r="B9" s="111"/>
      <c r="C9" s="111"/>
      <c r="D9" s="211">
        <f>ข้อมูลนักเรียน!D5</f>
        <v>3</v>
      </c>
      <c r="E9" s="210" t="str">
        <f>IF(ข้อมูลนักเรียน!H5="","",ข้อมูลนักเรียน!G5&amp;ข้อมูลนักเรียน!H5&amp; "  " &amp; ข้อมูลนักเรียน!I5)</f>
        <v/>
      </c>
      <c r="F9" s="219"/>
      <c r="G9" s="219"/>
      <c r="H9" s="220" t="str">
        <f t="shared" si="0"/>
        <v/>
      </c>
      <c r="I9" s="219"/>
      <c r="J9" s="219"/>
      <c r="K9" s="220" t="str">
        <f t="shared" si="1"/>
        <v/>
      </c>
      <c r="L9" s="219"/>
      <c r="M9" s="219"/>
      <c r="N9" s="220" t="str">
        <f t="shared" si="2"/>
        <v/>
      </c>
      <c r="O9" s="219"/>
      <c r="P9" s="219"/>
      <c r="Q9" s="220" t="str">
        <f t="shared" si="3"/>
        <v/>
      </c>
      <c r="R9" s="219"/>
      <c r="S9" s="219"/>
      <c r="T9" s="220" t="str">
        <f t="shared" si="4"/>
        <v/>
      </c>
      <c r="U9" s="219"/>
      <c r="V9" s="219"/>
      <c r="W9" s="220" t="str">
        <f t="shared" si="5"/>
        <v/>
      </c>
      <c r="X9" s="204" t="str">
        <f t="shared" si="6"/>
        <v/>
      </c>
    </row>
    <row r="10" spans="1:24" x14ac:dyDescent="0.3">
      <c r="A10" s="111"/>
      <c r="B10" s="111"/>
      <c r="C10" s="111"/>
      <c r="D10" s="211">
        <f>ข้อมูลนักเรียน!D6</f>
        <v>4</v>
      </c>
      <c r="E10" s="210" t="str">
        <f>IF(ข้อมูลนักเรียน!H6="","",ข้อมูลนักเรียน!G6&amp;ข้อมูลนักเรียน!H6&amp; "  " &amp; ข้อมูลนักเรียน!I6)</f>
        <v/>
      </c>
      <c r="F10" s="219"/>
      <c r="G10" s="219"/>
      <c r="H10" s="220" t="str">
        <f t="shared" si="0"/>
        <v/>
      </c>
      <c r="I10" s="219"/>
      <c r="J10" s="219"/>
      <c r="K10" s="220" t="str">
        <f t="shared" si="1"/>
        <v/>
      </c>
      <c r="L10" s="219"/>
      <c r="M10" s="219"/>
      <c r="N10" s="220" t="str">
        <f t="shared" si="2"/>
        <v/>
      </c>
      <c r="O10" s="219"/>
      <c r="P10" s="219"/>
      <c r="Q10" s="220" t="str">
        <f t="shared" si="3"/>
        <v/>
      </c>
      <c r="R10" s="219"/>
      <c r="S10" s="219"/>
      <c r="T10" s="220" t="str">
        <f t="shared" si="4"/>
        <v/>
      </c>
      <c r="U10" s="219"/>
      <c r="V10" s="219"/>
      <c r="W10" s="220" t="str">
        <f t="shared" si="5"/>
        <v/>
      </c>
      <c r="X10" s="204" t="str">
        <f t="shared" si="6"/>
        <v/>
      </c>
    </row>
    <row r="11" spans="1:24" x14ac:dyDescent="0.3">
      <c r="A11" s="111"/>
      <c r="B11" s="111"/>
      <c r="C11" s="111"/>
      <c r="D11" s="211">
        <f>ข้อมูลนักเรียน!D7</f>
        <v>5</v>
      </c>
      <c r="E11" s="210" t="str">
        <f>IF(ข้อมูลนักเรียน!H7="","",ข้อมูลนักเรียน!G7&amp;ข้อมูลนักเรียน!H7&amp; "  " &amp; ข้อมูลนักเรียน!I7)</f>
        <v/>
      </c>
      <c r="F11" s="219"/>
      <c r="G11" s="219"/>
      <c r="H11" s="220" t="str">
        <f t="shared" si="0"/>
        <v/>
      </c>
      <c r="I11" s="219"/>
      <c r="J11" s="219"/>
      <c r="K11" s="220" t="str">
        <f t="shared" si="1"/>
        <v/>
      </c>
      <c r="L11" s="219"/>
      <c r="M11" s="219"/>
      <c r="N11" s="220" t="str">
        <f t="shared" si="2"/>
        <v/>
      </c>
      <c r="O11" s="219"/>
      <c r="P11" s="219"/>
      <c r="Q11" s="220" t="str">
        <f t="shared" si="3"/>
        <v/>
      </c>
      <c r="R11" s="219"/>
      <c r="S11" s="219"/>
      <c r="T11" s="220" t="str">
        <f t="shared" si="4"/>
        <v/>
      </c>
      <c r="U11" s="219"/>
      <c r="V11" s="219"/>
      <c r="W11" s="220" t="str">
        <f t="shared" si="5"/>
        <v/>
      </c>
      <c r="X11" s="204" t="str">
        <f t="shared" si="6"/>
        <v/>
      </c>
    </row>
    <row r="12" spans="1:24" x14ac:dyDescent="0.3">
      <c r="A12" s="111"/>
      <c r="B12" s="111"/>
      <c r="C12" s="111"/>
      <c r="D12" s="211">
        <f>ข้อมูลนักเรียน!D8</f>
        <v>6</v>
      </c>
      <c r="E12" s="210" t="str">
        <f>IF(ข้อมูลนักเรียน!H8="","",ข้อมูลนักเรียน!G8&amp;ข้อมูลนักเรียน!H8&amp; "  " &amp; ข้อมูลนักเรียน!I8)</f>
        <v/>
      </c>
      <c r="F12" s="219"/>
      <c r="G12" s="219"/>
      <c r="H12" s="220" t="str">
        <f t="shared" si="0"/>
        <v/>
      </c>
      <c r="I12" s="219"/>
      <c r="J12" s="219"/>
      <c r="K12" s="220" t="str">
        <f t="shared" si="1"/>
        <v/>
      </c>
      <c r="L12" s="219"/>
      <c r="M12" s="219"/>
      <c r="N12" s="220" t="str">
        <f t="shared" si="2"/>
        <v/>
      </c>
      <c r="O12" s="219"/>
      <c r="P12" s="219"/>
      <c r="Q12" s="220" t="str">
        <f t="shared" si="3"/>
        <v/>
      </c>
      <c r="R12" s="219"/>
      <c r="S12" s="219"/>
      <c r="T12" s="220" t="str">
        <f t="shared" si="4"/>
        <v/>
      </c>
      <c r="U12" s="219"/>
      <c r="V12" s="219"/>
      <c r="W12" s="220" t="str">
        <f t="shared" si="5"/>
        <v/>
      </c>
      <c r="X12" s="204" t="str">
        <f t="shared" si="6"/>
        <v/>
      </c>
    </row>
    <row r="13" spans="1:24" x14ac:dyDescent="0.3">
      <c r="A13" s="111"/>
      <c r="B13" s="111"/>
      <c r="C13" s="111"/>
      <c r="D13" s="211">
        <f>ข้อมูลนักเรียน!D9</f>
        <v>7</v>
      </c>
      <c r="E13" s="210" t="str">
        <f>IF(ข้อมูลนักเรียน!H9="","",ข้อมูลนักเรียน!G9&amp;ข้อมูลนักเรียน!H9&amp; "  " &amp; ข้อมูลนักเรียน!I9)</f>
        <v/>
      </c>
      <c r="F13" s="219"/>
      <c r="G13" s="219"/>
      <c r="H13" s="220" t="str">
        <f t="shared" si="0"/>
        <v/>
      </c>
      <c r="I13" s="219"/>
      <c r="J13" s="219"/>
      <c r="K13" s="220" t="str">
        <f t="shared" si="1"/>
        <v/>
      </c>
      <c r="L13" s="219"/>
      <c r="M13" s="219"/>
      <c r="N13" s="220" t="str">
        <f t="shared" si="2"/>
        <v/>
      </c>
      <c r="O13" s="219"/>
      <c r="P13" s="219"/>
      <c r="Q13" s="220" t="str">
        <f t="shared" si="3"/>
        <v/>
      </c>
      <c r="R13" s="219"/>
      <c r="S13" s="219"/>
      <c r="T13" s="220" t="str">
        <f t="shared" si="4"/>
        <v/>
      </c>
      <c r="U13" s="219"/>
      <c r="V13" s="219"/>
      <c r="W13" s="220" t="str">
        <f t="shared" si="5"/>
        <v/>
      </c>
      <c r="X13" s="204" t="str">
        <f t="shared" si="6"/>
        <v/>
      </c>
    </row>
    <row r="14" spans="1:24" x14ac:dyDescent="0.3">
      <c r="A14" s="111"/>
      <c r="B14" s="111"/>
      <c r="C14" s="111"/>
      <c r="D14" s="211">
        <f>ข้อมูลนักเรียน!D10</f>
        <v>8</v>
      </c>
      <c r="E14" s="21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4" s="219"/>
      <c r="G14" s="219"/>
      <c r="H14" s="220" t="str">
        <f t="shared" si="0"/>
        <v/>
      </c>
      <c r="I14" s="219"/>
      <c r="J14" s="219"/>
      <c r="K14" s="220" t="str">
        <f t="shared" si="1"/>
        <v/>
      </c>
      <c r="L14" s="219"/>
      <c r="M14" s="219"/>
      <c r="N14" s="220" t="str">
        <f t="shared" si="2"/>
        <v/>
      </c>
      <c r="O14" s="219"/>
      <c r="P14" s="219"/>
      <c r="Q14" s="220" t="str">
        <f t="shared" si="3"/>
        <v/>
      </c>
      <c r="R14" s="219"/>
      <c r="S14" s="219"/>
      <c r="T14" s="220" t="str">
        <f t="shared" si="4"/>
        <v/>
      </c>
      <c r="U14" s="219"/>
      <c r="V14" s="219"/>
      <c r="W14" s="220" t="str">
        <f t="shared" si="5"/>
        <v/>
      </c>
      <c r="X14" s="204" t="str">
        <f t="shared" si="6"/>
        <v/>
      </c>
    </row>
    <row r="15" spans="1:24" x14ac:dyDescent="0.3">
      <c r="A15" s="111"/>
      <c r="B15" s="111"/>
      <c r="C15" s="111"/>
      <c r="D15" s="211">
        <f>ข้อมูลนักเรียน!D11</f>
        <v>9</v>
      </c>
      <c r="E15" s="21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5" s="219"/>
      <c r="G15" s="219"/>
      <c r="H15" s="220" t="str">
        <f t="shared" si="0"/>
        <v/>
      </c>
      <c r="I15" s="219"/>
      <c r="J15" s="219"/>
      <c r="K15" s="220" t="str">
        <f t="shared" si="1"/>
        <v/>
      </c>
      <c r="L15" s="219"/>
      <c r="M15" s="219"/>
      <c r="N15" s="220" t="str">
        <f t="shared" si="2"/>
        <v/>
      </c>
      <c r="O15" s="219"/>
      <c r="P15" s="219"/>
      <c r="Q15" s="220" t="str">
        <f t="shared" si="3"/>
        <v/>
      </c>
      <c r="R15" s="219"/>
      <c r="S15" s="219"/>
      <c r="T15" s="220" t="str">
        <f t="shared" si="4"/>
        <v/>
      </c>
      <c r="U15" s="219"/>
      <c r="V15" s="219"/>
      <c r="W15" s="220" t="str">
        <f t="shared" si="5"/>
        <v/>
      </c>
      <c r="X15" s="204" t="str">
        <f t="shared" si="6"/>
        <v/>
      </c>
    </row>
    <row r="16" spans="1:24" x14ac:dyDescent="0.3">
      <c r="A16" s="111"/>
      <c r="B16" s="111"/>
      <c r="C16" s="111"/>
      <c r="D16" s="211">
        <f>ข้อมูลนักเรียน!D12</f>
        <v>10</v>
      </c>
      <c r="E16" s="21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6" s="219"/>
      <c r="G16" s="219"/>
      <c r="H16" s="220" t="str">
        <f t="shared" si="0"/>
        <v/>
      </c>
      <c r="I16" s="219"/>
      <c r="J16" s="219"/>
      <c r="K16" s="220" t="str">
        <f t="shared" si="1"/>
        <v/>
      </c>
      <c r="L16" s="219"/>
      <c r="M16" s="219"/>
      <c r="N16" s="220" t="str">
        <f t="shared" si="2"/>
        <v/>
      </c>
      <c r="O16" s="219"/>
      <c r="P16" s="219"/>
      <c r="Q16" s="220" t="str">
        <f t="shared" si="3"/>
        <v/>
      </c>
      <c r="R16" s="219"/>
      <c r="S16" s="219"/>
      <c r="T16" s="220" t="str">
        <f t="shared" si="4"/>
        <v/>
      </c>
      <c r="U16" s="219"/>
      <c r="V16" s="219"/>
      <c r="W16" s="220" t="str">
        <f t="shared" si="5"/>
        <v/>
      </c>
      <c r="X16" s="204" t="str">
        <f t="shared" si="6"/>
        <v/>
      </c>
    </row>
    <row r="17" spans="1:24" x14ac:dyDescent="0.3">
      <c r="A17" s="111"/>
      <c r="B17" s="111"/>
      <c r="C17" s="111"/>
      <c r="D17" s="211">
        <f>ข้อมูลนักเรียน!D13</f>
        <v>11</v>
      </c>
      <c r="E17" s="21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7" s="219"/>
      <c r="G17" s="219"/>
      <c r="H17" s="220" t="str">
        <f t="shared" si="0"/>
        <v/>
      </c>
      <c r="I17" s="219"/>
      <c r="J17" s="219"/>
      <c r="K17" s="220" t="str">
        <f t="shared" si="1"/>
        <v/>
      </c>
      <c r="L17" s="219"/>
      <c r="M17" s="219"/>
      <c r="N17" s="220" t="str">
        <f t="shared" si="2"/>
        <v/>
      </c>
      <c r="O17" s="219"/>
      <c r="P17" s="219"/>
      <c r="Q17" s="220" t="str">
        <f t="shared" si="3"/>
        <v/>
      </c>
      <c r="R17" s="219"/>
      <c r="S17" s="219"/>
      <c r="T17" s="220" t="str">
        <f t="shared" si="4"/>
        <v/>
      </c>
      <c r="U17" s="219"/>
      <c r="V17" s="219"/>
      <c r="W17" s="220" t="str">
        <f t="shared" si="5"/>
        <v/>
      </c>
      <c r="X17" s="204" t="str">
        <f t="shared" si="6"/>
        <v/>
      </c>
    </row>
    <row r="18" spans="1:24" x14ac:dyDescent="0.3">
      <c r="A18" s="111"/>
      <c r="B18" s="111"/>
      <c r="C18" s="111"/>
      <c r="D18" s="211">
        <f>ข้อมูลนักเรียน!D14</f>
        <v>12</v>
      </c>
      <c r="E18" s="21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8" s="219"/>
      <c r="G18" s="219"/>
      <c r="H18" s="220" t="str">
        <f t="shared" si="0"/>
        <v/>
      </c>
      <c r="I18" s="219"/>
      <c r="J18" s="219"/>
      <c r="K18" s="220" t="str">
        <f t="shared" si="1"/>
        <v/>
      </c>
      <c r="L18" s="219"/>
      <c r="M18" s="219"/>
      <c r="N18" s="220" t="str">
        <f t="shared" si="2"/>
        <v/>
      </c>
      <c r="O18" s="219"/>
      <c r="P18" s="219"/>
      <c r="Q18" s="220" t="str">
        <f t="shared" si="3"/>
        <v/>
      </c>
      <c r="R18" s="219"/>
      <c r="S18" s="219"/>
      <c r="T18" s="220" t="str">
        <f t="shared" si="4"/>
        <v/>
      </c>
      <c r="U18" s="219"/>
      <c r="V18" s="219"/>
      <c r="W18" s="220" t="str">
        <f t="shared" si="5"/>
        <v/>
      </c>
      <c r="X18" s="204" t="str">
        <f t="shared" si="6"/>
        <v/>
      </c>
    </row>
    <row r="19" spans="1:24" x14ac:dyDescent="0.3">
      <c r="A19" s="111"/>
      <c r="B19" s="111"/>
      <c r="C19" s="111"/>
      <c r="D19" s="211">
        <f>ข้อมูลนักเรียน!D15</f>
        <v>13</v>
      </c>
      <c r="E19" s="21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9" s="219"/>
      <c r="G19" s="219"/>
      <c r="H19" s="220" t="str">
        <f t="shared" si="0"/>
        <v/>
      </c>
      <c r="I19" s="219"/>
      <c r="J19" s="219"/>
      <c r="K19" s="220" t="str">
        <f t="shared" si="1"/>
        <v/>
      </c>
      <c r="L19" s="219"/>
      <c r="M19" s="219"/>
      <c r="N19" s="220" t="str">
        <f t="shared" si="2"/>
        <v/>
      </c>
      <c r="O19" s="219"/>
      <c r="P19" s="219"/>
      <c r="Q19" s="220" t="str">
        <f t="shared" si="3"/>
        <v/>
      </c>
      <c r="R19" s="219"/>
      <c r="S19" s="219"/>
      <c r="T19" s="220" t="str">
        <f t="shared" si="4"/>
        <v/>
      </c>
      <c r="U19" s="219"/>
      <c r="V19" s="219"/>
      <c r="W19" s="220" t="str">
        <f t="shared" si="5"/>
        <v/>
      </c>
      <c r="X19" s="204" t="str">
        <f t="shared" si="6"/>
        <v/>
      </c>
    </row>
    <row r="20" spans="1:24" x14ac:dyDescent="0.3">
      <c r="A20" s="111"/>
      <c r="B20" s="111"/>
      <c r="C20" s="111"/>
      <c r="D20" s="211">
        <f>ข้อมูลนักเรียน!D16</f>
        <v>14</v>
      </c>
      <c r="E20" s="21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20" s="219"/>
      <c r="G20" s="219"/>
      <c r="H20" s="220" t="str">
        <f t="shared" si="0"/>
        <v/>
      </c>
      <c r="I20" s="219"/>
      <c r="J20" s="219"/>
      <c r="K20" s="220" t="str">
        <f t="shared" si="1"/>
        <v/>
      </c>
      <c r="L20" s="219"/>
      <c r="M20" s="219"/>
      <c r="N20" s="220" t="str">
        <f t="shared" si="2"/>
        <v/>
      </c>
      <c r="O20" s="219"/>
      <c r="P20" s="219"/>
      <c r="Q20" s="220" t="str">
        <f t="shared" si="3"/>
        <v/>
      </c>
      <c r="R20" s="219"/>
      <c r="S20" s="219"/>
      <c r="T20" s="220" t="str">
        <f t="shared" si="4"/>
        <v/>
      </c>
      <c r="U20" s="219"/>
      <c r="V20" s="219"/>
      <c r="W20" s="220" t="str">
        <f t="shared" si="5"/>
        <v/>
      </c>
      <c r="X20" s="204" t="str">
        <f t="shared" si="6"/>
        <v/>
      </c>
    </row>
    <row r="21" spans="1:24" x14ac:dyDescent="0.3">
      <c r="A21" s="111"/>
      <c r="B21" s="111"/>
      <c r="C21" s="111"/>
      <c r="D21" s="211">
        <f>ข้อมูลนักเรียน!D17</f>
        <v>15</v>
      </c>
      <c r="E21" s="21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1" s="219"/>
      <c r="G21" s="219"/>
      <c r="H21" s="220" t="str">
        <f t="shared" si="0"/>
        <v/>
      </c>
      <c r="I21" s="219"/>
      <c r="J21" s="219"/>
      <c r="K21" s="220" t="str">
        <f t="shared" si="1"/>
        <v/>
      </c>
      <c r="L21" s="219"/>
      <c r="M21" s="219"/>
      <c r="N21" s="220" t="str">
        <f t="shared" si="2"/>
        <v/>
      </c>
      <c r="O21" s="219"/>
      <c r="P21" s="219"/>
      <c r="Q21" s="220" t="str">
        <f t="shared" si="3"/>
        <v/>
      </c>
      <c r="R21" s="219"/>
      <c r="S21" s="219"/>
      <c r="T21" s="220" t="str">
        <f t="shared" si="4"/>
        <v/>
      </c>
      <c r="U21" s="219"/>
      <c r="V21" s="219"/>
      <c r="W21" s="220" t="str">
        <f t="shared" si="5"/>
        <v/>
      </c>
      <c r="X21" s="204" t="str">
        <f t="shared" si="6"/>
        <v/>
      </c>
    </row>
    <row r="22" spans="1:24" x14ac:dyDescent="0.3">
      <c r="A22" s="111"/>
      <c r="B22" s="111"/>
      <c r="C22" s="111"/>
      <c r="D22" s="211">
        <f>ข้อมูลนักเรียน!D18</f>
        <v>16</v>
      </c>
      <c r="E22" s="21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2" s="219"/>
      <c r="G22" s="219"/>
      <c r="H22" s="220" t="str">
        <f t="shared" si="0"/>
        <v/>
      </c>
      <c r="I22" s="219"/>
      <c r="J22" s="219"/>
      <c r="K22" s="220" t="str">
        <f t="shared" si="1"/>
        <v/>
      </c>
      <c r="L22" s="219"/>
      <c r="M22" s="219"/>
      <c r="N22" s="220" t="str">
        <f t="shared" si="2"/>
        <v/>
      </c>
      <c r="O22" s="219"/>
      <c r="P22" s="219"/>
      <c r="Q22" s="220" t="str">
        <f t="shared" si="3"/>
        <v/>
      </c>
      <c r="R22" s="219"/>
      <c r="S22" s="219"/>
      <c r="T22" s="220" t="str">
        <f t="shared" si="4"/>
        <v/>
      </c>
      <c r="U22" s="219"/>
      <c r="V22" s="219"/>
      <c r="W22" s="220" t="str">
        <f t="shared" si="5"/>
        <v/>
      </c>
      <c r="X22" s="204" t="str">
        <f t="shared" si="6"/>
        <v/>
      </c>
    </row>
    <row r="23" spans="1:24" x14ac:dyDescent="0.3">
      <c r="A23" s="111"/>
      <c r="B23" s="111"/>
      <c r="C23" s="111"/>
      <c r="D23" s="211">
        <f>ข้อมูลนักเรียน!D19</f>
        <v>17</v>
      </c>
      <c r="E23" s="21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3" s="219"/>
      <c r="G23" s="219"/>
      <c r="H23" s="220" t="str">
        <f t="shared" si="0"/>
        <v/>
      </c>
      <c r="I23" s="219"/>
      <c r="J23" s="219"/>
      <c r="K23" s="220" t="str">
        <f t="shared" si="1"/>
        <v/>
      </c>
      <c r="L23" s="219"/>
      <c r="M23" s="219"/>
      <c r="N23" s="220" t="str">
        <f t="shared" si="2"/>
        <v/>
      </c>
      <c r="O23" s="219"/>
      <c r="P23" s="219"/>
      <c r="Q23" s="220" t="str">
        <f t="shared" si="3"/>
        <v/>
      </c>
      <c r="R23" s="219"/>
      <c r="S23" s="219"/>
      <c r="T23" s="220" t="str">
        <f t="shared" si="4"/>
        <v/>
      </c>
      <c r="U23" s="219"/>
      <c r="V23" s="219"/>
      <c r="W23" s="220" t="str">
        <f t="shared" si="5"/>
        <v/>
      </c>
      <c r="X23" s="204" t="str">
        <f t="shared" si="6"/>
        <v/>
      </c>
    </row>
    <row r="24" spans="1:24" x14ac:dyDescent="0.3">
      <c r="A24" s="111"/>
      <c r="B24" s="111"/>
      <c r="C24" s="111"/>
      <c r="D24" s="211">
        <f>ข้อมูลนักเรียน!D20</f>
        <v>18</v>
      </c>
      <c r="E24" s="21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4" s="219"/>
      <c r="G24" s="219"/>
      <c r="H24" s="220" t="str">
        <f t="shared" si="0"/>
        <v/>
      </c>
      <c r="I24" s="219"/>
      <c r="J24" s="219"/>
      <c r="K24" s="220" t="str">
        <f t="shared" si="1"/>
        <v/>
      </c>
      <c r="L24" s="219"/>
      <c r="M24" s="219"/>
      <c r="N24" s="220" t="str">
        <f t="shared" si="2"/>
        <v/>
      </c>
      <c r="O24" s="219"/>
      <c r="P24" s="219"/>
      <c r="Q24" s="220" t="str">
        <f t="shared" si="3"/>
        <v/>
      </c>
      <c r="R24" s="219"/>
      <c r="S24" s="219"/>
      <c r="T24" s="220" t="str">
        <f t="shared" si="4"/>
        <v/>
      </c>
      <c r="U24" s="219"/>
      <c r="V24" s="219"/>
      <c r="W24" s="220" t="str">
        <f t="shared" si="5"/>
        <v/>
      </c>
      <c r="X24" s="204" t="str">
        <f t="shared" si="6"/>
        <v/>
      </c>
    </row>
    <row r="25" spans="1:24" x14ac:dyDescent="0.3">
      <c r="A25" s="111"/>
      <c r="B25" s="111"/>
      <c r="C25" s="111"/>
      <c r="D25" s="211">
        <f>ข้อมูลนักเรียน!D21</f>
        <v>19</v>
      </c>
      <c r="E25" s="21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5" s="219"/>
      <c r="G25" s="219"/>
      <c r="H25" s="220" t="str">
        <f t="shared" si="0"/>
        <v/>
      </c>
      <c r="I25" s="219"/>
      <c r="J25" s="219"/>
      <c r="K25" s="220" t="str">
        <f t="shared" si="1"/>
        <v/>
      </c>
      <c r="L25" s="219"/>
      <c r="M25" s="219"/>
      <c r="N25" s="220" t="str">
        <f t="shared" si="2"/>
        <v/>
      </c>
      <c r="O25" s="219"/>
      <c r="P25" s="219"/>
      <c r="Q25" s="220" t="str">
        <f t="shared" si="3"/>
        <v/>
      </c>
      <c r="R25" s="219"/>
      <c r="S25" s="219"/>
      <c r="T25" s="220" t="str">
        <f t="shared" si="4"/>
        <v/>
      </c>
      <c r="U25" s="219"/>
      <c r="V25" s="219"/>
      <c r="W25" s="220" t="str">
        <f t="shared" si="5"/>
        <v/>
      </c>
      <c r="X25" s="204" t="str">
        <f t="shared" si="6"/>
        <v/>
      </c>
    </row>
    <row r="26" spans="1:24" x14ac:dyDescent="0.3">
      <c r="A26" s="111"/>
      <c r="B26" s="111"/>
      <c r="C26" s="111"/>
      <c r="D26" s="211">
        <f>ข้อมูลนักเรียน!D22</f>
        <v>20</v>
      </c>
      <c r="E26" s="21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6" s="219"/>
      <c r="G26" s="219"/>
      <c r="H26" s="220" t="str">
        <f t="shared" si="0"/>
        <v/>
      </c>
      <c r="I26" s="219"/>
      <c r="J26" s="219"/>
      <c r="K26" s="220" t="str">
        <f t="shared" si="1"/>
        <v/>
      </c>
      <c r="L26" s="219"/>
      <c r="M26" s="219"/>
      <c r="N26" s="220" t="str">
        <f t="shared" si="2"/>
        <v/>
      </c>
      <c r="O26" s="219"/>
      <c r="P26" s="219"/>
      <c r="Q26" s="220" t="str">
        <f t="shared" si="3"/>
        <v/>
      </c>
      <c r="R26" s="219"/>
      <c r="S26" s="219"/>
      <c r="T26" s="220" t="str">
        <f t="shared" si="4"/>
        <v/>
      </c>
      <c r="U26" s="219"/>
      <c r="V26" s="219"/>
      <c r="W26" s="220" t="str">
        <f t="shared" si="5"/>
        <v/>
      </c>
      <c r="X26" s="204" t="str">
        <f t="shared" si="6"/>
        <v/>
      </c>
    </row>
    <row r="27" spans="1:24" x14ac:dyDescent="0.3">
      <c r="A27" s="111"/>
      <c r="B27" s="111"/>
      <c r="C27" s="111"/>
      <c r="D27" s="211">
        <f>ข้อมูลนักเรียน!D23</f>
        <v>21</v>
      </c>
      <c r="E27" s="21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7" s="219"/>
      <c r="G27" s="219"/>
      <c r="H27" s="220" t="str">
        <f t="shared" si="0"/>
        <v/>
      </c>
      <c r="I27" s="219"/>
      <c r="J27" s="219"/>
      <c r="K27" s="220" t="str">
        <f t="shared" si="1"/>
        <v/>
      </c>
      <c r="L27" s="219"/>
      <c r="M27" s="219"/>
      <c r="N27" s="220" t="str">
        <f t="shared" si="2"/>
        <v/>
      </c>
      <c r="O27" s="219"/>
      <c r="P27" s="219"/>
      <c r="Q27" s="220" t="str">
        <f t="shared" si="3"/>
        <v/>
      </c>
      <c r="R27" s="219"/>
      <c r="S27" s="219"/>
      <c r="T27" s="220" t="str">
        <f t="shared" si="4"/>
        <v/>
      </c>
      <c r="U27" s="219"/>
      <c r="V27" s="219"/>
      <c r="W27" s="220" t="str">
        <f t="shared" si="5"/>
        <v/>
      </c>
      <c r="X27" s="204" t="str">
        <f t="shared" si="6"/>
        <v/>
      </c>
    </row>
    <row r="28" spans="1:24" x14ac:dyDescent="0.3">
      <c r="A28" s="111"/>
      <c r="B28" s="111"/>
      <c r="C28" s="111"/>
      <c r="D28" s="211">
        <f>ข้อมูลนักเรียน!D24</f>
        <v>22</v>
      </c>
      <c r="E28" s="21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8" s="219"/>
      <c r="G28" s="219"/>
      <c r="H28" s="220" t="str">
        <f t="shared" si="0"/>
        <v/>
      </c>
      <c r="I28" s="219"/>
      <c r="J28" s="219"/>
      <c r="K28" s="220" t="str">
        <f t="shared" si="1"/>
        <v/>
      </c>
      <c r="L28" s="219"/>
      <c r="M28" s="219"/>
      <c r="N28" s="220" t="str">
        <f t="shared" si="2"/>
        <v/>
      </c>
      <c r="O28" s="219"/>
      <c r="P28" s="219"/>
      <c r="Q28" s="220" t="str">
        <f t="shared" si="3"/>
        <v/>
      </c>
      <c r="R28" s="219"/>
      <c r="S28" s="219"/>
      <c r="T28" s="220" t="str">
        <f t="shared" si="4"/>
        <v/>
      </c>
      <c r="U28" s="219"/>
      <c r="V28" s="219"/>
      <c r="W28" s="220" t="str">
        <f t="shared" si="5"/>
        <v/>
      </c>
      <c r="X28" s="204" t="str">
        <f t="shared" si="6"/>
        <v/>
      </c>
    </row>
    <row r="29" spans="1:24" x14ac:dyDescent="0.3">
      <c r="A29" s="111"/>
      <c r="B29" s="111"/>
      <c r="C29" s="111"/>
      <c r="D29" s="211">
        <f>ข้อมูลนักเรียน!D25</f>
        <v>23</v>
      </c>
      <c r="E29" s="21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9" s="219"/>
      <c r="G29" s="219"/>
      <c r="H29" s="220" t="str">
        <f t="shared" si="0"/>
        <v/>
      </c>
      <c r="I29" s="219"/>
      <c r="J29" s="219"/>
      <c r="K29" s="220" t="str">
        <f t="shared" si="1"/>
        <v/>
      </c>
      <c r="L29" s="219"/>
      <c r="M29" s="219"/>
      <c r="N29" s="220" t="str">
        <f t="shared" si="2"/>
        <v/>
      </c>
      <c r="O29" s="219"/>
      <c r="P29" s="219"/>
      <c r="Q29" s="220" t="str">
        <f t="shared" si="3"/>
        <v/>
      </c>
      <c r="R29" s="219"/>
      <c r="S29" s="219"/>
      <c r="T29" s="220" t="str">
        <f t="shared" si="4"/>
        <v/>
      </c>
      <c r="U29" s="219"/>
      <c r="V29" s="219"/>
      <c r="W29" s="220" t="str">
        <f t="shared" si="5"/>
        <v/>
      </c>
      <c r="X29" s="204" t="str">
        <f t="shared" si="6"/>
        <v/>
      </c>
    </row>
    <row r="30" spans="1:24" x14ac:dyDescent="0.3">
      <c r="A30" s="111"/>
      <c r="B30" s="111"/>
      <c r="C30" s="111"/>
      <c r="D30" s="211">
        <f>ข้อมูลนักเรียน!D26</f>
        <v>24</v>
      </c>
      <c r="E30" s="21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30" s="219"/>
      <c r="G30" s="219"/>
      <c r="H30" s="220" t="str">
        <f t="shared" si="0"/>
        <v/>
      </c>
      <c r="I30" s="219"/>
      <c r="J30" s="219"/>
      <c r="K30" s="220" t="str">
        <f t="shared" si="1"/>
        <v/>
      </c>
      <c r="L30" s="219"/>
      <c r="M30" s="219"/>
      <c r="N30" s="220" t="str">
        <f t="shared" si="2"/>
        <v/>
      </c>
      <c r="O30" s="219"/>
      <c r="P30" s="219"/>
      <c r="Q30" s="220" t="str">
        <f t="shared" si="3"/>
        <v/>
      </c>
      <c r="R30" s="219"/>
      <c r="S30" s="219"/>
      <c r="T30" s="220" t="str">
        <f t="shared" si="4"/>
        <v/>
      </c>
      <c r="U30" s="219"/>
      <c r="V30" s="219"/>
      <c r="W30" s="220" t="str">
        <f t="shared" si="5"/>
        <v/>
      </c>
      <c r="X30" s="204" t="str">
        <f t="shared" si="6"/>
        <v/>
      </c>
    </row>
    <row r="31" spans="1:24" x14ac:dyDescent="0.3">
      <c r="A31" s="111"/>
      <c r="B31" s="111"/>
      <c r="C31" s="111"/>
      <c r="D31" s="211">
        <f>ข้อมูลนักเรียน!D27</f>
        <v>25</v>
      </c>
      <c r="E31" s="21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1" s="219"/>
      <c r="G31" s="219"/>
      <c r="H31" s="220" t="str">
        <f t="shared" si="0"/>
        <v/>
      </c>
      <c r="I31" s="219"/>
      <c r="J31" s="219"/>
      <c r="K31" s="220" t="str">
        <f t="shared" si="1"/>
        <v/>
      </c>
      <c r="L31" s="219"/>
      <c r="M31" s="219"/>
      <c r="N31" s="220" t="str">
        <f t="shared" si="2"/>
        <v/>
      </c>
      <c r="O31" s="219"/>
      <c r="P31" s="219"/>
      <c r="Q31" s="220" t="str">
        <f t="shared" si="3"/>
        <v/>
      </c>
      <c r="R31" s="219"/>
      <c r="S31" s="219"/>
      <c r="T31" s="220" t="str">
        <f t="shared" si="4"/>
        <v/>
      </c>
      <c r="U31" s="219"/>
      <c r="V31" s="219"/>
      <c r="W31" s="220" t="str">
        <f t="shared" si="5"/>
        <v/>
      </c>
      <c r="X31" s="204" t="str">
        <f t="shared" si="6"/>
        <v/>
      </c>
    </row>
    <row r="32" spans="1:24" x14ac:dyDescent="0.3">
      <c r="A32" s="111"/>
      <c r="B32" s="111"/>
      <c r="C32" s="111"/>
      <c r="D32" s="211">
        <f>ข้อมูลนักเรียน!D28</f>
        <v>26</v>
      </c>
      <c r="E32" s="21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2" s="219"/>
      <c r="G32" s="219"/>
      <c r="H32" s="220" t="str">
        <f t="shared" si="0"/>
        <v/>
      </c>
      <c r="I32" s="219"/>
      <c r="J32" s="219"/>
      <c r="K32" s="220" t="str">
        <f t="shared" si="1"/>
        <v/>
      </c>
      <c r="L32" s="219"/>
      <c r="M32" s="219"/>
      <c r="N32" s="220" t="str">
        <f t="shared" si="2"/>
        <v/>
      </c>
      <c r="O32" s="219"/>
      <c r="P32" s="219"/>
      <c r="Q32" s="220" t="str">
        <f t="shared" si="3"/>
        <v/>
      </c>
      <c r="R32" s="219"/>
      <c r="S32" s="219"/>
      <c r="T32" s="220" t="str">
        <f t="shared" si="4"/>
        <v/>
      </c>
      <c r="U32" s="219"/>
      <c r="V32" s="219"/>
      <c r="W32" s="220" t="str">
        <f t="shared" si="5"/>
        <v/>
      </c>
      <c r="X32" s="204" t="str">
        <f t="shared" si="6"/>
        <v/>
      </c>
    </row>
    <row r="33" spans="1:24" x14ac:dyDescent="0.3">
      <c r="A33" s="111"/>
      <c r="B33" s="111"/>
      <c r="C33" s="111"/>
      <c r="D33" s="211">
        <f>ข้อมูลนักเรียน!D29</f>
        <v>27</v>
      </c>
      <c r="E33" s="21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3" s="219"/>
      <c r="G33" s="219"/>
      <c r="H33" s="220" t="str">
        <f t="shared" si="0"/>
        <v/>
      </c>
      <c r="I33" s="219"/>
      <c r="J33" s="219"/>
      <c r="K33" s="220" t="str">
        <f t="shared" si="1"/>
        <v/>
      </c>
      <c r="L33" s="219"/>
      <c r="M33" s="219"/>
      <c r="N33" s="220" t="str">
        <f t="shared" si="2"/>
        <v/>
      </c>
      <c r="O33" s="219"/>
      <c r="P33" s="219"/>
      <c r="Q33" s="220" t="str">
        <f t="shared" si="3"/>
        <v/>
      </c>
      <c r="R33" s="219"/>
      <c r="S33" s="219"/>
      <c r="T33" s="220" t="str">
        <f t="shared" si="4"/>
        <v/>
      </c>
      <c r="U33" s="219"/>
      <c r="V33" s="219"/>
      <c r="W33" s="220" t="str">
        <f t="shared" si="5"/>
        <v/>
      </c>
      <c r="X33" s="204" t="str">
        <f t="shared" si="6"/>
        <v/>
      </c>
    </row>
    <row r="34" spans="1:24" x14ac:dyDescent="0.3">
      <c r="A34" s="111"/>
      <c r="B34" s="111"/>
      <c r="C34" s="111"/>
      <c r="D34" s="211">
        <f>ข้อมูลนักเรียน!D30</f>
        <v>28</v>
      </c>
      <c r="E34" s="21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4" s="219"/>
      <c r="G34" s="219"/>
      <c r="H34" s="220" t="str">
        <f t="shared" si="0"/>
        <v/>
      </c>
      <c r="I34" s="219"/>
      <c r="J34" s="219"/>
      <c r="K34" s="220" t="str">
        <f t="shared" si="1"/>
        <v/>
      </c>
      <c r="L34" s="219"/>
      <c r="M34" s="219"/>
      <c r="N34" s="220" t="str">
        <f t="shared" si="2"/>
        <v/>
      </c>
      <c r="O34" s="219"/>
      <c r="P34" s="219"/>
      <c r="Q34" s="220" t="str">
        <f t="shared" si="3"/>
        <v/>
      </c>
      <c r="R34" s="219"/>
      <c r="S34" s="219"/>
      <c r="T34" s="220" t="str">
        <f t="shared" si="4"/>
        <v/>
      </c>
      <c r="U34" s="219"/>
      <c r="V34" s="219"/>
      <c r="W34" s="220" t="str">
        <f t="shared" si="5"/>
        <v/>
      </c>
      <c r="X34" s="204" t="str">
        <f t="shared" si="6"/>
        <v/>
      </c>
    </row>
    <row r="35" spans="1:24" x14ac:dyDescent="0.3">
      <c r="A35" s="111"/>
      <c r="B35" s="111"/>
      <c r="C35" s="111"/>
      <c r="D35" s="211">
        <f>ข้อมูลนักเรียน!D31</f>
        <v>29</v>
      </c>
      <c r="E35" s="21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5" s="219"/>
      <c r="G35" s="219"/>
      <c r="H35" s="220" t="str">
        <f t="shared" si="0"/>
        <v/>
      </c>
      <c r="I35" s="219"/>
      <c r="J35" s="219"/>
      <c r="K35" s="220" t="str">
        <f t="shared" si="1"/>
        <v/>
      </c>
      <c r="L35" s="219"/>
      <c r="M35" s="219"/>
      <c r="N35" s="220" t="str">
        <f t="shared" si="2"/>
        <v/>
      </c>
      <c r="O35" s="219"/>
      <c r="P35" s="219"/>
      <c r="Q35" s="220" t="str">
        <f t="shared" si="3"/>
        <v/>
      </c>
      <c r="R35" s="219"/>
      <c r="S35" s="219"/>
      <c r="T35" s="220" t="str">
        <f t="shared" si="4"/>
        <v/>
      </c>
      <c r="U35" s="219"/>
      <c r="V35" s="219"/>
      <c r="W35" s="220" t="str">
        <f t="shared" si="5"/>
        <v/>
      </c>
      <c r="X35" s="204" t="str">
        <f t="shared" si="6"/>
        <v/>
      </c>
    </row>
    <row r="36" spans="1:24" x14ac:dyDescent="0.3">
      <c r="A36" s="111"/>
      <c r="B36" s="111"/>
      <c r="C36" s="111"/>
      <c r="D36" s="211">
        <f>ข้อมูลนักเรียน!D32</f>
        <v>30</v>
      </c>
      <c r="E36" s="21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6" s="219"/>
      <c r="G36" s="219"/>
      <c r="H36" s="220" t="str">
        <f t="shared" si="0"/>
        <v/>
      </c>
      <c r="I36" s="219"/>
      <c r="J36" s="219"/>
      <c r="K36" s="220" t="str">
        <f t="shared" si="1"/>
        <v/>
      </c>
      <c r="L36" s="219"/>
      <c r="M36" s="219"/>
      <c r="N36" s="220" t="str">
        <f t="shared" si="2"/>
        <v/>
      </c>
      <c r="O36" s="219"/>
      <c r="P36" s="219"/>
      <c r="Q36" s="220" t="str">
        <f t="shared" si="3"/>
        <v/>
      </c>
      <c r="R36" s="219"/>
      <c r="S36" s="219"/>
      <c r="T36" s="220" t="str">
        <f t="shared" si="4"/>
        <v/>
      </c>
      <c r="U36" s="219"/>
      <c r="V36" s="219"/>
      <c r="W36" s="220" t="str">
        <f t="shared" si="5"/>
        <v/>
      </c>
      <c r="X36" s="204" t="str">
        <f t="shared" si="6"/>
        <v/>
      </c>
    </row>
    <row r="37" spans="1:24" x14ac:dyDescent="0.3">
      <c r="A37" s="111"/>
      <c r="B37" s="111"/>
      <c r="C37" s="111"/>
      <c r="D37" s="211">
        <f>ข้อมูลนักเรียน!D33</f>
        <v>31</v>
      </c>
      <c r="E37" s="21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7" s="219"/>
      <c r="G37" s="219"/>
      <c r="H37" s="220" t="str">
        <f t="shared" si="0"/>
        <v/>
      </c>
      <c r="I37" s="219"/>
      <c r="J37" s="219"/>
      <c r="K37" s="220" t="str">
        <f t="shared" si="1"/>
        <v/>
      </c>
      <c r="L37" s="219"/>
      <c r="M37" s="219"/>
      <c r="N37" s="220" t="str">
        <f t="shared" si="2"/>
        <v/>
      </c>
      <c r="O37" s="219"/>
      <c r="P37" s="219"/>
      <c r="Q37" s="220" t="str">
        <f t="shared" si="3"/>
        <v/>
      </c>
      <c r="R37" s="219"/>
      <c r="S37" s="219"/>
      <c r="T37" s="220" t="str">
        <f t="shared" si="4"/>
        <v/>
      </c>
      <c r="U37" s="219"/>
      <c r="V37" s="219"/>
      <c r="W37" s="220" t="str">
        <f t="shared" si="5"/>
        <v/>
      </c>
      <c r="X37" s="204" t="str">
        <f t="shared" si="6"/>
        <v/>
      </c>
    </row>
    <row r="38" spans="1:24" x14ac:dyDescent="0.3">
      <c r="A38" s="111"/>
      <c r="B38" s="111"/>
      <c r="C38" s="111"/>
      <c r="D38" s="211">
        <f>ข้อมูลนักเรียน!D34</f>
        <v>32</v>
      </c>
      <c r="E38" s="21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8" s="219"/>
      <c r="G38" s="219"/>
      <c r="H38" s="220" t="str">
        <f t="shared" si="0"/>
        <v/>
      </c>
      <c r="I38" s="219"/>
      <c r="J38" s="219"/>
      <c r="K38" s="220" t="str">
        <f t="shared" si="1"/>
        <v/>
      </c>
      <c r="L38" s="219"/>
      <c r="M38" s="219"/>
      <c r="N38" s="220" t="str">
        <f t="shared" si="2"/>
        <v/>
      </c>
      <c r="O38" s="219"/>
      <c r="P38" s="219"/>
      <c r="Q38" s="220" t="str">
        <f t="shared" si="3"/>
        <v/>
      </c>
      <c r="R38" s="219"/>
      <c r="S38" s="219"/>
      <c r="T38" s="220" t="str">
        <f t="shared" si="4"/>
        <v/>
      </c>
      <c r="U38" s="219"/>
      <c r="V38" s="219"/>
      <c r="W38" s="220" t="str">
        <f t="shared" si="5"/>
        <v/>
      </c>
      <c r="X38" s="204" t="str">
        <f t="shared" si="6"/>
        <v/>
      </c>
    </row>
    <row r="39" spans="1:24" x14ac:dyDescent="0.3">
      <c r="A39" s="111"/>
      <c r="B39" s="111"/>
      <c r="C39" s="111"/>
      <c r="D39" s="211">
        <f>ข้อมูลนักเรียน!D35</f>
        <v>33</v>
      </c>
      <c r="E39" s="21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9" s="219"/>
      <c r="G39" s="219"/>
      <c r="H39" s="220" t="str">
        <f t="shared" si="0"/>
        <v/>
      </c>
      <c r="I39" s="219"/>
      <c r="J39" s="219"/>
      <c r="K39" s="220" t="str">
        <f t="shared" si="1"/>
        <v/>
      </c>
      <c r="L39" s="219"/>
      <c r="M39" s="219"/>
      <c r="N39" s="220" t="str">
        <f t="shared" si="2"/>
        <v/>
      </c>
      <c r="O39" s="219"/>
      <c r="P39" s="219"/>
      <c r="Q39" s="220" t="str">
        <f t="shared" si="3"/>
        <v/>
      </c>
      <c r="R39" s="219"/>
      <c r="S39" s="219"/>
      <c r="T39" s="220" t="str">
        <f t="shared" si="4"/>
        <v/>
      </c>
      <c r="U39" s="219"/>
      <c r="V39" s="219"/>
      <c r="W39" s="220" t="str">
        <f t="shared" si="5"/>
        <v/>
      </c>
      <c r="X39" s="204" t="str">
        <f t="shared" si="6"/>
        <v/>
      </c>
    </row>
    <row r="40" spans="1:24" x14ac:dyDescent="0.3">
      <c r="A40" s="111"/>
      <c r="B40" s="111"/>
      <c r="C40" s="111"/>
      <c r="D40" s="211">
        <f>ข้อมูลนักเรียน!D36</f>
        <v>34</v>
      </c>
      <c r="E40" s="21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40" s="219"/>
      <c r="G40" s="219"/>
      <c r="H40" s="220" t="str">
        <f t="shared" si="0"/>
        <v/>
      </c>
      <c r="I40" s="219"/>
      <c r="J40" s="219"/>
      <c r="K40" s="220" t="str">
        <f t="shared" si="1"/>
        <v/>
      </c>
      <c r="L40" s="219"/>
      <c r="M40" s="219"/>
      <c r="N40" s="220" t="str">
        <f t="shared" si="2"/>
        <v/>
      </c>
      <c r="O40" s="219"/>
      <c r="P40" s="219"/>
      <c r="Q40" s="220" t="str">
        <f t="shared" si="3"/>
        <v/>
      </c>
      <c r="R40" s="219"/>
      <c r="S40" s="219"/>
      <c r="T40" s="220" t="str">
        <f t="shared" si="4"/>
        <v/>
      </c>
      <c r="U40" s="219"/>
      <c r="V40" s="219"/>
      <c r="W40" s="220" t="str">
        <f t="shared" si="5"/>
        <v/>
      </c>
      <c r="X40" s="204" t="str">
        <f t="shared" si="6"/>
        <v/>
      </c>
    </row>
    <row r="41" spans="1:24" x14ac:dyDescent="0.3">
      <c r="A41" s="111"/>
      <c r="B41" s="111"/>
      <c r="C41" s="111"/>
      <c r="D41" s="211">
        <f>ข้อมูลนักเรียน!D37</f>
        <v>35</v>
      </c>
      <c r="E41" s="21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1" s="219"/>
      <c r="G41" s="219"/>
      <c r="H41" s="220" t="str">
        <f t="shared" si="0"/>
        <v/>
      </c>
      <c r="I41" s="219"/>
      <c r="J41" s="219"/>
      <c r="K41" s="220" t="str">
        <f t="shared" si="1"/>
        <v/>
      </c>
      <c r="L41" s="219"/>
      <c r="M41" s="219"/>
      <c r="N41" s="220" t="str">
        <f t="shared" si="2"/>
        <v/>
      </c>
      <c r="O41" s="219"/>
      <c r="P41" s="219"/>
      <c r="Q41" s="220" t="str">
        <f t="shared" si="3"/>
        <v/>
      </c>
      <c r="R41" s="219"/>
      <c r="S41" s="219"/>
      <c r="T41" s="220" t="str">
        <f t="shared" si="4"/>
        <v/>
      </c>
      <c r="U41" s="219"/>
      <c r="V41" s="219"/>
      <c r="W41" s="220" t="str">
        <f t="shared" si="5"/>
        <v/>
      </c>
      <c r="X41" s="204" t="str">
        <f t="shared" si="6"/>
        <v/>
      </c>
    </row>
    <row r="42" spans="1:24" x14ac:dyDescent="0.3">
      <c r="A42" s="111"/>
      <c r="B42" s="111"/>
      <c r="C42" s="111"/>
      <c r="D42" s="211">
        <f>ข้อมูลนักเรียน!D38</f>
        <v>36</v>
      </c>
      <c r="E42" s="21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2" s="219"/>
      <c r="G42" s="219"/>
      <c r="H42" s="220" t="str">
        <f t="shared" si="0"/>
        <v/>
      </c>
      <c r="I42" s="219"/>
      <c r="J42" s="219"/>
      <c r="K42" s="220" t="str">
        <f t="shared" si="1"/>
        <v/>
      </c>
      <c r="L42" s="219"/>
      <c r="M42" s="219"/>
      <c r="N42" s="220" t="str">
        <f t="shared" si="2"/>
        <v/>
      </c>
      <c r="O42" s="219"/>
      <c r="P42" s="219"/>
      <c r="Q42" s="220" t="str">
        <f t="shared" si="3"/>
        <v/>
      </c>
      <c r="R42" s="219"/>
      <c r="S42" s="219"/>
      <c r="T42" s="220" t="str">
        <f t="shared" si="4"/>
        <v/>
      </c>
      <c r="U42" s="219"/>
      <c r="V42" s="219"/>
      <c r="W42" s="220" t="str">
        <f t="shared" si="5"/>
        <v/>
      </c>
      <c r="X42" s="204" t="str">
        <f t="shared" si="6"/>
        <v/>
      </c>
    </row>
    <row r="43" spans="1:24" x14ac:dyDescent="0.3">
      <c r="A43" s="111"/>
      <c r="B43" s="111"/>
      <c r="C43" s="111"/>
      <c r="D43" s="211">
        <f>ข้อมูลนักเรียน!D39</f>
        <v>37</v>
      </c>
      <c r="E43" s="21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3" s="219"/>
      <c r="G43" s="219"/>
      <c r="H43" s="220" t="str">
        <f t="shared" si="0"/>
        <v/>
      </c>
      <c r="I43" s="219"/>
      <c r="J43" s="219"/>
      <c r="K43" s="220" t="str">
        <f t="shared" si="1"/>
        <v/>
      </c>
      <c r="L43" s="219"/>
      <c r="M43" s="219"/>
      <c r="N43" s="220" t="str">
        <f t="shared" si="2"/>
        <v/>
      </c>
      <c r="O43" s="219"/>
      <c r="P43" s="219"/>
      <c r="Q43" s="220" t="str">
        <f t="shared" si="3"/>
        <v/>
      </c>
      <c r="R43" s="219"/>
      <c r="S43" s="219"/>
      <c r="T43" s="220" t="str">
        <f t="shared" si="4"/>
        <v/>
      </c>
      <c r="U43" s="219"/>
      <c r="V43" s="219"/>
      <c r="W43" s="220" t="str">
        <f t="shared" si="5"/>
        <v/>
      </c>
      <c r="X43" s="204" t="str">
        <f t="shared" si="6"/>
        <v/>
      </c>
    </row>
    <row r="44" spans="1:24" x14ac:dyDescent="0.3">
      <c r="A44" s="111"/>
      <c r="B44" s="111"/>
      <c r="C44" s="111"/>
      <c r="D44" s="211">
        <f>ข้อมูลนักเรียน!D40</f>
        <v>38</v>
      </c>
      <c r="E44" s="21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4" s="219"/>
      <c r="G44" s="219"/>
      <c r="H44" s="220" t="str">
        <f t="shared" si="0"/>
        <v/>
      </c>
      <c r="I44" s="219"/>
      <c r="J44" s="219"/>
      <c r="K44" s="220" t="str">
        <f t="shared" si="1"/>
        <v/>
      </c>
      <c r="L44" s="219"/>
      <c r="M44" s="219"/>
      <c r="N44" s="220" t="str">
        <f t="shared" si="2"/>
        <v/>
      </c>
      <c r="O44" s="219"/>
      <c r="P44" s="219"/>
      <c r="Q44" s="220" t="str">
        <f t="shared" si="3"/>
        <v/>
      </c>
      <c r="R44" s="219"/>
      <c r="S44" s="219"/>
      <c r="T44" s="220" t="str">
        <f t="shared" si="4"/>
        <v/>
      </c>
      <c r="U44" s="219"/>
      <c r="V44" s="219"/>
      <c r="W44" s="220" t="str">
        <f t="shared" si="5"/>
        <v/>
      </c>
      <c r="X44" s="204" t="str">
        <f t="shared" si="6"/>
        <v/>
      </c>
    </row>
    <row r="45" spans="1:24" x14ac:dyDescent="0.3">
      <c r="A45" s="111"/>
      <c r="B45" s="111"/>
      <c r="C45" s="111"/>
      <c r="D45" s="211">
        <f>ข้อมูลนักเรียน!D41</f>
        <v>39</v>
      </c>
      <c r="E45" s="21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5" s="219"/>
      <c r="G45" s="219"/>
      <c r="H45" s="220" t="str">
        <f t="shared" si="0"/>
        <v/>
      </c>
      <c r="I45" s="219"/>
      <c r="J45" s="219"/>
      <c r="K45" s="220" t="str">
        <f t="shared" si="1"/>
        <v/>
      </c>
      <c r="L45" s="219"/>
      <c r="M45" s="219"/>
      <c r="N45" s="220" t="str">
        <f t="shared" si="2"/>
        <v/>
      </c>
      <c r="O45" s="219"/>
      <c r="P45" s="219"/>
      <c r="Q45" s="220" t="str">
        <f t="shared" si="3"/>
        <v/>
      </c>
      <c r="R45" s="219"/>
      <c r="S45" s="219"/>
      <c r="T45" s="220" t="str">
        <f t="shared" si="4"/>
        <v/>
      </c>
      <c r="U45" s="219"/>
      <c r="V45" s="219"/>
      <c r="W45" s="220" t="str">
        <f t="shared" si="5"/>
        <v/>
      </c>
      <c r="X45" s="204" t="str">
        <f t="shared" si="6"/>
        <v/>
      </c>
    </row>
    <row r="46" spans="1:24" x14ac:dyDescent="0.3">
      <c r="A46" s="111"/>
      <c r="B46" s="111"/>
      <c r="C46" s="111"/>
      <c r="D46" s="211">
        <f>ข้อมูลนักเรียน!D42</f>
        <v>40</v>
      </c>
      <c r="E46" s="21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6" s="219"/>
      <c r="G46" s="219"/>
      <c r="H46" s="220" t="str">
        <f t="shared" si="0"/>
        <v/>
      </c>
      <c r="I46" s="219"/>
      <c r="J46" s="219"/>
      <c r="K46" s="220" t="str">
        <f t="shared" si="1"/>
        <v/>
      </c>
      <c r="L46" s="219"/>
      <c r="M46" s="219"/>
      <c r="N46" s="220" t="str">
        <f t="shared" si="2"/>
        <v/>
      </c>
      <c r="O46" s="219"/>
      <c r="P46" s="219"/>
      <c r="Q46" s="220" t="str">
        <f t="shared" si="3"/>
        <v/>
      </c>
      <c r="R46" s="219"/>
      <c r="S46" s="219"/>
      <c r="T46" s="220" t="str">
        <f t="shared" si="4"/>
        <v/>
      </c>
      <c r="U46" s="219"/>
      <c r="V46" s="219"/>
      <c r="W46" s="220" t="str">
        <f t="shared" si="5"/>
        <v/>
      </c>
      <c r="X46" s="204" t="str">
        <f t="shared" si="6"/>
        <v/>
      </c>
    </row>
    <row r="47" spans="1:24" x14ac:dyDescent="0.3">
      <c r="A47" s="111"/>
      <c r="B47" s="111"/>
      <c r="C47" s="111"/>
      <c r="D47" s="211">
        <f>ข้อมูลนักเรียน!D43</f>
        <v>41</v>
      </c>
      <c r="E47" s="21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7" s="219"/>
      <c r="G47" s="219"/>
      <c r="H47" s="220" t="str">
        <f t="shared" si="0"/>
        <v/>
      </c>
      <c r="I47" s="219"/>
      <c r="J47" s="219"/>
      <c r="K47" s="220" t="str">
        <f t="shared" si="1"/>
        <v/>
      </c>
      <c r="L47" s="219"/>
      <c r="M47" s="219"/>
      <c r="N47" s="220" t="str">
        <f t="shared" si="2"/>
        <v/>
      </c>
      <c r="O47" s="219"/>
      <c r="P47" s="219"/>
      <c r="Q47" s="220" t="str">
        <f t="shared" si="3"/>
        <v/>
      </c>
      <c r="R47" s="219"/>
      <c r="S47" s="219"/>
      <c r="T47" s="220" t="str">
        <f t="shared" si="4"/>
        <v/>
      </c>
      <c r="U47" s="219"/>
      <c r="V47" s="219"/>
      <c r="W47" s="220" t="str">
        <f t="shared" si="5"/>
        <v/>
      </c>
      <c r="X47" s="204" t="str">
        <f t="shared" si="6"/>
        <v/>
      </c>
    </row>
    <row r="48" spans="1:24" x14ac:dyDescent="0.3">
      <c r="A48" s="111"/>
      <c r="B48" s="111"/>
      <c r="C48" s="111"/>
      <c r="D48" s="211">
        <f>ข้อมูลนักเรียน!D44</f>
        <v>42</v>
      </c>
      <c r="E48" s="21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8" s="219"/>
      <c r="G48" s="219"/>
      <c r="H48" s="220" t="str">
        <f t="shared" si="0"/>
        <v/>
      </c>
      <c r="I48" s="219"/>
      <c r="J48" s="219"/>
      <c r="K48" s="220" t="str">
        <f t="shared" si="1"/>
        <v/>
      </c>
      <c r="L48" s="219"/>
      <c r="M48" s="219"/>
      <c r="N48" s="220" t="str">
        <f t="shared" si="2"/>
        <v/>
      </c>
      <c r="O48" s="219"/>
      <c r="P48" s="219"/>
      <c r="Q48" s="220" t="str">
        <f t="shared" si="3"/>
        <v/>
      </c>
      <c r="R48" s="219"/>
      <c r="S48" s="219"/>
      <c r="T48" s="220" t="str">
        <f t="shared" si="4"/>
        <v/>
      </c>
      <c r="U48" s="219"/>
      <c r="V48" s="219"/>
      <c r="W48" s="220" t="str">
        <f t="shared" si="5"/>
        <v/>
      </c>
      <c r="X48" s="204" t="str">
        <f t="shared" si="6"/>
        <v/>
      </c>
    </row>
    <row r="49" spans="1:24" x14ac:dyDescent="0.3">
      <c r="A49" s="111"/>
      <c r="B49" s="111"/>
      <c r="C49" s="111"/>
      <c r="D49" s="211">
        <f>ข้อมูลนักเรียน!D45</f>
        <v>43</v>
      </c>
      <c r="E49" s="21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9" s="219"/>
      <c r="G49" s="219"/>
      <c r="H49" s="220" t="str">
        <f t="shared" si="0"/>
        <v/>
      </c>
      <c r="I49" s="219"/>
      <c r="J49" s="219"/>
      <c r="K49" s="220" t="str">
        <f t="shared" si="1"/>
        <v/>
      </c>
      <c r="L49" s="219"/>
      <c r="M49" s="219"/>
      <c r="N49" s="220" t="str">
        <f t="shared" si="2"/>
        <v/>
      </c>
      <c r="O49" s="219"/>
      <c r="P49" s="219"/>
      <c r="Q49" s="220" t="str">
        <f t="shared" si="3"/>
        <v/>
      </c>
      <c r="R49" s="219"/>
      <c r="S49" s="219"/>
      <c r="T49" s="220" t="str">
        <f t="shared" si="4"/>
        <v/>
      </c>
      <c r="U49" s="219"/>
      <c r="V49" s="219"/>
      <c r="W49" s="220" t="str">
        <f t="shared" si="5"/>
        <v/>
      </c>
      <c r="X49" s="204" t="str">
        <f t="shared" si="6"/>
        <v/>
      </c>
    </row>
    <row r="50" spans="1:24" x14ac:dyDescent="0.3">
      <c r="A50" s="111"/>
      <c r="B50" s="111"/>
      <c r="C50" s="111"/>
      <c r="D50" s="211">
        <f>ข้อมูลนักเรียน!D46</f>
        <v>44</v>
      </c>
      <c r="E50" s="21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50" s="219"/>
      <c r="G50" s="219"/>
      <c r="H50" s="220" t="str">
        <f t="shared" si="0"/>
        <v/>
      </c>
      <c r="I50" s="219"/>
      <c r="J50" s="219"/>
      <c r="K50" s="220" t="str">
        <f t="shared" si="1"/>
        <v/>
      </c>
      <c r="L50" s="219"/>
      <c r="M50" s="219"/>
      <c r="N50" s="220" t="str">
        <f t="shared" si="2"/>
        <v/>
      </c>
      <c r="O50" s="219"/>
      <c r="P50" s="219"/>
      <c r="Q50" s="220" t="str">
        <f t="shared" si="3"/>
        <v/>
      </c>
      <c r="R50" s="219"/>
      <c r="S50" s="219"/>
      <c r="T50" s="220" t="str">
        <f t="shared" si="4"/>
        <v/>
      </c>
      <c r="U50" s="219"/>
      <c r="V50" s="219"/>
      <c r="W50" s="220" t="str">
        <f t="shared" si="5"/>
        <v/>
      </c>
      <c r="X50" s="204" t="str">
        <f t="shared" si="6"/>
        <v/>
      </c>
    </row>
    <row r="51" spans="1:24" x14ac:dyDescent="0.3">
      <c r="A51" s="111"/>
      <c r="B51" s="111"/>
      <c r="C51" s="111"/>
      <c r="D51" s="211">
        <f>ข้อมูลนักเรียน!D47</f>
        <v>45</v>
      </c>
      <c r="E51" s="21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1" s="219"/>
      <c r="G51" s="219"/>
      <c r="H51" s="220" t="str">
        <f t="shared" si="0"/>
        <v/>
      </c>
      <c r="I51" s="219"/>
      <c r="J51" s="219"/>
      <c r="K51" s="220" t="str">
        <f t="shared" si="1"/>
        <v/>
      </c>
      <c r="L51" s="219"/>
      <c r="M51" s="219"/>
      <c r="N51" s="220" t="str">
        <f t="shared" si="2"/>
        <v/>
      </c>
      <c r="O51" s="219"/>
      <c r="P51" s="219"/>
      <c r="Q51" s="220" t="str">
        <f t="shared" si="3"/>
        <v/>
      </c>
      <c r="R51" s="219"/>
      <c r="S51" s="219"/>
      <c r="T51" s="220" t="str">
        <f t="shared" si="4"/>
        <v/>
      </c>
      <c r="U51" s="219"/>
      <c r="V51" s="219"/>
      <c r="W51" s="220" t="str">
        <f t="shared" si="5"/>
        <v/>
      </c>
      <c r="X51" s="204" t="str">
        <f t="shared" si="6"/>
        <v/>
      </c>
    </row>
    <row r="52" spans="1:24" x14ac:dyDescent="0.3">
      <c r="A52" s="111"/>
      <c r="B52" s="111"/>
      <c r="C52" s="111"/>
      <c r="D52" s="211">
        <f>ข้อมูลนักเรียน!D48</f>
        <v>46</v>
      </c>
      <c r="E52" s="21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2" s="219"/>
      <c r="G52" s="219"/>
      <c r="H52" s="220" t="str">
        <f t="shared" si="0"/>
        <v/>
      </c>
      <c r="I52" s="219"/>
      <c r="J52" s="219"/>
      <c r="K52" s="220" t="str">
        <f t="shared" si="1"/>
        <v/>
      </c>
      <c r="L52" s="219"/>
      <c r="M52" s="219"/>
      <c r="N52" s="220" t="str">
        <f t="shared" si="2"/>
        <v/>
      </c>
      <c r="O52" s="219"/>
      <c r="P52" s="219"/>
      <c r="Q52" s="220" t="str">
        <f t="shared" si="3"/>
        <v/>
      </c>
      <c r="R52" s="219"/>
      <c r="S52" s="219"/>
      <c r="T52" s="220" t="str">
        <f t="shared" si="4"/>
        <v/>
      </c>
      <c r="U52" s="219"/>
      <c r="V52" s="219"/>
      <c r="W52" s="220" t="str">
        <f t="shared" si="5"/>
        <v/>
      </c>
      <c r="X52" s="204" t="str">
        <f t="shared" si="6"/>
        <v/>
      </c>
    </row>
    <row r="53" spans="1:24" x14ac:dyDescent="0.3">
      <c r="A53" s="111"/>
      <c r="B53" s="111"/>
      <c r="C53" s="111"/>
      <c r="D53" s="211">
        <f>ข้อมูลนักเรียน!D49</f>
        <v>47</v>
      </c>
      <c r="E53" s="21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3" s="219"/>
      <c r="G53" s="219"/>
      <c r="H53" s="220" t="str">
        <f t="shared" si="0"/>
        <v/>
      </c>
      <c r="I53" s="219"/>
      <c r="J53" s="219"/>
      <c r="K53" s="220" t="str">
        <f t="shared" si="1"/>
        <v/>
      </c>
      <c r="L53" s="219"/>
      <c r="M53" s="219"/>
      <c r="N53" s="220" t="str">
        <f t="shared" si="2"/>
        <v/>
      </c>
      <c r="O53" s="219"/>
      <c r="P53" s="219"/>
      <c r="Q53" s="220" t="str">
        <f t="shared" si="3"/>
        <v/>
      </c>
      <c r="R53" s="219"/>
      <c r="S53" s="219"/>
      <c r="T53" s="220" t="str">
        <f t="shared" si="4"/>
        <v/>
      </c>
      <c r="U53" s="219"/>
      <c r="V53" s="219"/>
      <c r="W53" s="220" t="str">
        <f t="shared" si="5"/>
        <v/>
      </c>
      <c r="X53" s="204" t="str">
        <f t="shared" si="6"/>
        <v/>
      </c>
    </row>
    <row r="54" spans="1:24" x14ac:dyDescent="0.3">
      <c r="A54" s="111"/>
      <c r="B54" s="111"/>
      <c r="C54" s="111"/>
      <c r="D54" s="211">
        <f>ข้อมูลนักเรียน!D50</f>
        <v>48</v>
      </c>
      <c r="E54" s="21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4" s="219"/>
      <c r="G54" s="219"/>
      <c r="H54" s="220" t="str">
        <f t="shared" si="0"/>
        <v/>
      </c>
      <c r="I54" s="219"/>
      <c r="J54" s="219"/>
      <c r="K54" s="220" t="str">
        <f t="shared" si="1"/>
        <v/>
      </c>
      <c r="L54" s="219"/>
      <c r="M54" s="219"/>
      <c r="N54" s="220" t="str">
        <f t="shared" si="2"/>
        <v/>
      </c>
      <c r="O54" s="219"/>
      <c r="P54" s="219"/>
      <c r="Q54" s="220" t="str">
        <f t="shared" si="3"/>
        <v/>
      </c>
      <c r="R54" s="219"/>
      <c r="S54" s="219"/>
      <c r="T54" s="220" t="str">
        <f t="shared" si="4"/>
        <v/>
      </c>
      <c r="U54" s="219"/>
      <c r="V54" s="219"/>
      <c r="W54" s="220" t="str">
        <f t="shared" si="5"/>
        <v/>
      </c>
      <c r="X54" s="204" t="str">
        <f t="shared" si="6"/>
        <v/>
      </c>
    </row>
    <row r="55" spans="1:24" x14ac:dyDescent="0.3">
      <c r="A55" s="111"/>
      <c r="B55" s="111"/>
      <c r="C55" s="111"/>
      <c r="D55" s="211">
        <f>ข้อมูลนักเรียน!D51</f>
        <v>49</v>
      </c>
      <c r="E55" s="21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5" s="219"/>
      <c r="G55" s="219"/>
      <c r="H55" s="220" t="str">
        <f t="shared" si="0"/>
        <v/>
      </c>
      <c r="I55" s="219"/>
      <c r="J55" s="219"/>
      <c r="K55" s="220" t="str">
        <f t="shared" si="1"/>
        <v/>
      </c>
      <c r="L55" s="219"/>
      <c r="M55" s="219"/>
      <c r="N55" s="220" t="str">
        <f t="shared" si="2"/>
        <v/>
      </c>
      <c r="O55" s="219"/>
      <c r="P55" s="219"/>
      <c r="Q55" s="220" t="str">
        <f t="shared" si="3"/>
        <v/>
      </c>
      <c r="R55" s="219"/>
      <c r="S55" s="219"/>
      <c r="T55" s="220" t="str">
        <f t="shared" si="4"/>
        <v/>
      </c>
      <c r="U55" s="219"/>
      <c r="V55" s="219"/>
      <c r="W55" s="220" t="str">
        <f t="shared" si="5"/>
        <v/>
      </c>
      <c r="X55" s="204" t="str">
        <f t="shared" si="6"/>
        <v/>
      </c>
    </row>
    <row r="56" spans="1:24" x14ac:dyDescent="0.3">
      <c r="A56" s="111"/>
      <c r="B56" s="111"/>
      <c r="C56" s="111"/>
      <c r="D56" s="211">
        <f>ข้อมูลนักเรียน!D52</f>
        <v>50</v>
      </c>
      <c r="E56" s="21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6" s="219"/>
      <c r="G56" s="219"/>
      <c r="H56" s="220" t="str">
        <f t="shared" si="0"/>
        <v/>
      </c>
      <c r="I56" s="219"/>
      <c r="J56" s="219"/>
      <c r="K56" s="220" t="str">
        <f t="shared" si="1"/>
        <v/>
      </c>
      <c r="L56" s="219"/>
      <c r="M56" s="219"/>
      <c r="N56" s="220" t="str">
        <f t="shared" si="2"/>
        <v/>
      </c>
      <c r="O56" s="219"/>
      <c r="P56" s="219"/>
      <c r="Q56" s="220" t="str">
        <f t="shared" si="3"/>
        <v/>
      </c>
      <c r="R56" s="219"/>
      <c r="S56" s="219"/>
      <c r="T56" s="220" t="str">
        <f t="shared" si="4"/>
        <v/>
      </c>
      <c r="U56" s="219"/>
      <c r="V56" s="219"/>
      <c r="W56" s="220" t="str">
        <f t="shared" si="5"/>
        <v/>
      </c>
      <c r="X56" s="204" t="str">
        <f t="shared" si="6"/>
        <v/>
      </c>
    </row>
    <row r="57" spans="1:24" x14ac:dyDescent="0.3">
      <c r="A57" s="111"/>
      <c r="B57" s="111"/>
      <c r="C57" s="111"/>
      <c r="D57" s="211">
        <f>ข้อมูลนักเรียน!D53</f>
        <v>51</v>
      </c>
      <c r="E57" s="21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7" s="219"/>
      <c r="G57" s="219"/>
      <c r="H57" s="220" t="str">
        <f t="shared" si="0"/>
        <v/>
      </c>
      <c r="I57" s="219"/>
      <c r="J57" s="219"/>
      <c r="K57" s="220" t="str">
        <f t="shared" si="1"/>
        <v/>
      </c>
      <c r="L57" s="219"/>
      <c r="M57" s="219"/>
      <c r="N57" s="220" t="str">
        <f t="shared" si="2"/>
        <v/>
      </c>
      <c r="O57" s="219"/>
      <c r="P57" s="219"/>
      <c r="Q57" s="220" t="str">
        <f t="shared" si="3"/>
        <v/>
      </c>
      <c r="R57" s="219"/>
      <c r="S57" s="219"/>
      <c r="T57" s="220" t="str">
        <f t="shared" si="4"/>
        <v/>
      </c>
      <c r="U57" s="219"/>
      <c r="V57" s="219"/>
      <c r="W57" s="220" t="str">
        <f t="shared" si="5"/>
        <v/>
      </c>
      <c r="X57" s="204" t="str">
        <f t="shared" si="6"/>
        <v/>
      </c>
    </row>
    <row r="58" spans="1:24" x14ac:dyDescent="0.3">
      <c r="A58" s="111"/>
      <c r="B58" s="111"/>
      <c r="C58" s="111"/>
      <c r="D58" s="211">
        <f>ข้อมูลนักเรียน!D54</f>
        <v>52</v>
      </c>
      <c r="E58" s="21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8" s="219"/>
      <c r="G58" s="219"/>
      <c r="H58" s="220" t="str">
        <f t="shared" si="0"/>
        <v/>
      </c>
      <c r="I58" s="219"/>
      <c r="J58" s="219"/>
      <c r="K58" s="220" t="str">
        <f t="shared" si="1"/>
        <v/>
      </c>
      <c r="L58" s="219"/>
      <c r="M58" s="219"/>
      <c r="N58" s="220" t="str">
        <f t="shared" si="2"/>
        <v/>
      </c>
      <c r="O58" s="219"/>
      <c r="P58" s="219"/>
      <c r="Q58" s="220" t="str">
        <f t="shared" si="3"/>
        <v/>
      </c>
      <c r="R58" s="219"/>
      <c r="S58" s="219"/>
      <c r="T58" s="220" t="str">
        <f t="shared" si="4"/>
        <v/>
      </c>
      <c r="U58" s="219"/>
      <c r="V58" s="219"/>
      <c r="W58" s="220" t="str">
        <f t="shared" si="5"/>
        <v/>
      </c>
      <c r="X58" s="204" t="str">
        <f t="shared" si="6"/>
        <v/>
      </c>
    </row>
    <row r="59" spans="1:24" x14ac:dyDescent="0.3">
      <c r="A59" s="111"/>
      <c r="B59" s="111"/>
      <c r="C59" s="111"/>
      <c r="D59" s="211">
        <f>ข้อมูลนักเรียน!D55</f>
        <v>53</v>
      </c>
      <c r="E59" s="21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9" s="219"/>
      <c r="G59" s="219"/>
      <c r="H59" s="220" t="str">
        <f t="shared" si="0"/>
        <v/>
      </c>
      <c r="I59" s="219"/>
      <c r="J59" s="219"/>
      <c r="K59" s="220" t="str">
        <f t="shared" si="1"/>
        <v/>
      </c>
      <c r="L59" s="219"/>
      <c r="M59" s="219"/>
      <c r="N59" s="220" t="str">
        <f t="shared" si="2"/>
        <v/>
      </c>
      <c r="O59" s="219"/>
      <c r="P59" s="219"/>
      <c r="Q59" s="220" t="str">
        <f t="shared" si="3"/>
        <v/>
      </c>
      <c r="R59" s="219"/>
      <c r="S59" s="219"/>
      <c r="T59" s="220" t="str">
        <f t="shared" si="4"/>
        <v/>
      </c>
      <c r="U59" s="219"/>
      <c r="V59" s="219"/>
      <c r="W59" s="220" t="str">
        <f t="shared" si="5"/>
        <v/>
      </c>
      <c r="X59" s="204" t="str">
        <f t="shared" si="6"/>
        <v/>
      </c>
    </row>
    <row r="60" spans="1:24" x14ac:dyDescent="0.3">
      <c r="A60" s="111"/>
      <c r="B60" s="111"/>
      <c r="C60" s="111"/>
      <c r="D60" s="211">
        <f>ข้อมูลนักเรียน!D56</f>
        <v>54</v>
      </c>
      <c r="E60" s="21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60" s="219"/>
      <c r="G60" s="219"/>
      <c r="H60" s="220" t="str">
        <f t="shared" si="0"/>
        <v/>
      </c>
      <c r="I60" s="219"/>
      <c r="J60" s="219"/>
      <c r="K60" s="220" t="str">
        <f t="shared" si="1"/>
        <v/>
      </c>
      <c r="L60" s="219"/>
      <c r="M60" s="219"/>
      <c r="N60" s="220" t="str">
        <f t="shared" si="2"/>
        <v/>
      </c>
      <c r="O60" s="219"/>
      <c r="P60" s="219"/>
      <c r="Q60" s="220" t="str">
        <f t="shared" si="3"/>
        <v/>
      </c>
      <c r="R60" s="219"/>
      <c r="S60" s="219"/>
      <c r="T60" s="220" t="str">
        <f t="shared" si="4"/>
        <v/>
      </c>
      <c r="U60" s="219"/>
      <c r="V60" s="219"/>
      <c r="W60" s="220" t="str">
        <f t="shared" si="5"/>
        <v/>
      </c>
      <c r="X60" s="204" t="str">
        <f t="shared" si="6"/>
        <v/>
      </c>
    </row>
    <row r="61" spans="1:24" x14ac:dyDescent="0.3">
      <c r="A61" s="111"/>
      <c r="B61" s="111"/>
      <c r="C61" s="111"/>
      <c r="D61" s="211">
        <f>ข้อมูลนักเรียน!D57</f>
        <v>55</v>
      </c>
      <c r="E61" s="21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1" s="219"/>
      <c r="G61" s="219"/>
      <c r="H61" s="220" t="str">
        <f t="shared" si="0"/>
        <v/>
      </c>
      <c r="I61" s="219"/>
      <c r="J61" s="219"/>
      <c r="K61" s="220" t="str">
        <f t="shared" si="1"/>
        <v/>
      </c>
      <c r="L61" s="219"/>
      <c r="M61" s="219"/>
      <c r="N61" s="220" t="str">
        <f t="shared" si="2"/>
        <v/>
      </c>
      <c r="O61" s="219"/>
      <c r="P61" s="219"/>
      <c r="Q61" s="220" t="str">
        <f t="shared" si="3"/>
        <v/>
      </c>
      <c r="R61" s="219"/>
      <c r="S61" s="219"/>
      <c r="T61" s="220" t="str">
        <f t="shared" si="4"/>
        <v/>
      </c>
      <c r="U61" s="219"/>
      <c r="V61" s="219"/>
      <c r="W61" s="220" t="str">
        <f t="shared" si="5"/>
        <v/>
      </c>
      <c r="X61" s="204" t="str">
        <f t="shared" si="6"/>
        <v/>
      </c>
    </row>
    <row r="62" spans="1:24" x14ac:dyDescent="0.3">
      <c r="A62" s="111"/>
      <c r="B62" s="111"/>
      <c r="C62" s="111"/>
      <c r="D62" s="211">
        <f>ข้อมูลนักเรียน!D58</f>
        <v>56</v>
      </c>
      <c r="E62" s="21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2" s="219"/>
      <c r="G62" s="219"/>
      <c r="H62" s="220" t="str">
        <f t="shared" si="0"/>
        <v/>
      </c>
      <c r="I62" s="219"/>
      <c r="J62" s="219"/>
      <c r="K62" s="220" t="str">
        <f t="shared" si="1"/>
        <v/>
      </c>
      <c r="L62" s="219"/>
      <c r="M62" s="219"/>
      <c r="N62" s="220" t="str">
        <f t="shared" si="2"/>
        <v/>
      </c>
      <c r="O62" s="219"/>
      <c r="P62" s="219"/>
      <c r="Q62" s="220" t="str">
        <f t="shared" si="3"/>
        <v/>
      </c>
      <c r="R62" s="219"/>
      <c r="S62" s="219"/>
      <c r="T62" s="220" t="str">
        <f t="shared" si="4"/>
        <v/>
      </c>
      <c r="U62" s="219"/>
      <c r="V62" s="219"/>
      <c r="W62" s="220" t="str">
        <f t="shared" si="5"/>
        <v/>
      </c>
      <c r="X62" s="204" t="str">
        <f t="shared" si="6"/>
        <v/>
      </c>
    </row>
    <row r="63" spans="1:24" x14ac:dyDescent="0.3">
      <c r="A63" s="111"/>
      <c r="B63" s="111"/>
      <c r="C63" s="111"/>
      <c r="D63" s="211">
        <f>ข้อมูลนักเรียน!D59</f>
        <v>57</v>
      </c>
      <c r="E63" s="21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3" s="219"/>
      <c r="G63" s="219"/>
      <c r="H63" s="220" t="str">
        <f t="shared" si="0"/>
        <v/>
      </c>
      <c r="I63" s="219"/>
      <c r="J63" s="219"/>
      <c r="K63" s="220" t="str">
        <f t="shared" si="1"/>
        <v/>
      </c>
      <c r="L63" s="219"/>
      <c r="M63" s="219"/>
      <c r="N63" s="220" t="str">
        <f t="shared" si="2"/>
        <v/>
      </c>
      <c r="O63" s="219"/>
      <c r="P63" s="219"/>
      <c r="Q63" s="220" t="str">
        <f t="shared" si="3"/>
        <v/>
      </c>
      <c r="R63" s="219"/>
      <c r="S63" s="219"/>
      <c r="T63" s="220" t="str">
        <f t="shared" si="4"/>
        <v/>
      </c>
      <c r="U63" s="219"/>
      <c r="V63" s="219"/>
      <c r="W63" s="220" t="str">
        <f t="shared" si="5"/>
        <v/>
      </c>
      <c r="X63" s="204" t="str">
        <f t="shared" si="6"/>
        <v/>
      </c>
    </row>
    <row r="64" spans="1:24" x14ac:dyDescent="0.3">
      <c r="A64" s="111"/>
      <c r="B64" s="111"/>
      <c r="C64" s="111"/>
      <c r="D64" s="211">
        <f>ข้อมูลนักเรียน!D60</f>
        <v>58</v>
      </c>
      <c r="E64" s="21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4" s="219"/>
      <c r="G64" s="219"/>
      <c r="H64" s="220" t="str">
        <f t="shared" si="0"/>
        <v/>
      </c>
      <c r="I64" s="219"/>
      <c r="J64" s="219"/>
      <c r="K64" s="220" t="str">
        <f t="shared" si="1"/>
        <v/>
      </c>
      <c r="L64" s="219"/>
      <c r="M64" s="219"/>
      <c r="N64" s="220" t="str">
        <f t="shared" si="2"/>
        <v/>
      </c>
      <c r="O64" s="219"/>
      <c r="P64" s="219"/>
      <c r="Q64" s="220" t="str">
        <f t="shared" si="3"/>
        <v/>
      </c>
      <c r="R64" s="219"/>
      <c r="S64" s="219"/>
      <c r="T64" s="220" t="str">
        <f t="shared" si="4"/>
        <v/>
      </c>
      <c r="U64" s="219"/>
      <c r="V64" s="219"/>
      <c r="W64" s="220" t="str">
        <f t="shared" si="5"/>
        <v/>
      </c>
      <c r="X64" s="204" t="str">
        <f t="shared" si="6"/>
        <v/>
      </c>
    </row>
    <row r="65" spans="1:24" x14ac:dyDescent="0.3">
      <c r="A65" s="111"/>
      <c r="B65" s="111"/>
      <c r="C65" s="111"/>
      <c r="D65" s="211">
        <f>ข้อมูลนักเรียน!D61</f>
        <v>59</v>
      </c>
      <c r="E65" s="21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5" s="219"/>
      <c r="G65" s="219"/>
      <c r="H65" s="220" t="str">
        <f t="shared" si="0"/>
        <v/>
      </c>
      <c r="I65" s="219"/>
      <c r="J65" s="219"/>
      <c r="K65" s="220" t="str">
        <f t="shared" si="1"/>
        <v/>
      </c>
      <c r="L65" s="219"/>
      <c r="M65" s="219"/>
      <c r="N65" s="220" t="str">
        <f t="shared" si="2"/>
        <v/>
      </c>
      <c r="O65" s="219"/>
      <c r="P65" s="219"/>
      <c r="Q65" s="220" t="str">
        <f t="shared" si="3"/>
        <v/>
      </c>
      <c r="R65" s="219"/>
      <c r="S65" s="219"/>
      <c r="T65" s="220" t="str">
        <f t="shared" si="4"/>
        <v/>
      </c>
      <c r="U65" s="219"/>
      <c r="V65" s="219"/>
      <c r="W65" s="220" t="str">
        <f t="shared" si="5"/>
        <v/>
      </c>
      <c r="X65" s="204" t="str">
        <f t="shared" si="6"/>
        <v/>
      </c>
    </row>
    <row r="66" spans="1:24" x14ac:dyDescent="0.3">
      <c r="A66" s="111"/>
      <c r="B66" s="111"/>
      <c r="C66" s="111"/>
      <c r="D66" s="211">
        <f>ข้อมูลนักเรียน!D62</f>
        <v>60</v>
      </c>
      <c r="E66" s="21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6" s="219"/>
      <c r="G66" s="219"/>
      <c r="H66" s="220" t="str">
        <f t="shared" si="0"/>
        <v/>
      </c>
      <c r="I66" s="219"/>
      <c r="J66" s="219"/>
      <c r="K66" s="220" t="str">
        <f t="shared" si="1"/>
        <v/>
      </c>
      <c r="L66" s="219"/>
      <c r="M66" s="219"/>
      <c r="N66" s="220" t="str">
        <f t="shared" si="2"/>
        <v/>
      </c>
      <c r="O66" s="219"/>
      <c r="P66" s="219"/>
      <c r="Q66" s="220" t="str">
        <f t="shared" si="3"/>
        <v/>
      </c>
      <c r="R66" s="219"/>
      <c r="S66" s="219"/>
      <c r="T66" s="220" t="str">
        <f t="shared" si="4"/>
        <v/>
      </c>
      <c r="U66" s="219"/>
      <c r="V66" s="219"/>
      <c r="W66" s="220" t="str">
        <f t="shared" si="5"/>
        <v/>
      </c>
      <c r="X66" s="204" t="str">
        <f t="shared" si="6"/>
        <v/>
      </c>
    </row>
  </sheetData>
  <protectedRanges>
    <protectedRange sqref="B1" name="ช่วง4"/>
    <protectedRange sqref="F7:G66 I7:J66 L7:M66 O7:P66 R7:S66 U7:V66" name="ช่วง1"/>
  </protectedRanges>
  <mergeCells count="39">
    <mergeCell ref="D1:D6"/>
    <mergeCell ref="E1:E6"/>
    <mergeCell ref="F1:H1"/>
    <mergeCell ref="I1:K1"/>
    <mergeCell ref="L1:N1"/>
    <mergeCell ref="I3:K4"/>
    <mergeCell ref="L3:N4"/>
    <mergeCell ref="N5:N6"/>
    <mergeCell ref="H5:H6"/>
    <mergeCell ref="I5:I6"/>
    <mergeCell ref="J5:J6"/>
    <mergeCell ref="K5:K6"/>
    <mergeCell ref="L5:L6"/>
    <mergeCell ref="M5:M6"/>
    <mergeCell ref="R1:T1"/>
    <mergeCell ref="U1:W1"/>
    <mergeCell ref="X1:X6"/>
    <mergeCell ref="F2:H2"/>
    <mergeCell ref="I2:K2"/>
    <mergeCell ref="L2:N2"/>
    <mergeCell ref="O2:Q2"/>
    <mergeCell ref="R2:T2"/>
    <mergeCell ref="U2:W2"/>
    <mergeCell ref="F3:H4"/>
    <mergeCell ref="O1:Q1"/>
    <mergeCell ref="O3:Q4"/>
    <mergeCell ref="R3:T4"/>
    <mergeCell ref="U3:W4"/>
    <mergeCell ref="F5:F6"/>
    <mergeCell ref="G5:G6"/>
    <mergeCell ref="U5:U6"/>
    <mergeCell ref="V5:V6"/>
    <mergeCell ref="W5:W6"/>
    <mergeCell ref="O5:O6"/>
    <mergeCell ref="P5:P6"/>
    <mergeCell ref="Q5:Q6"/>
    <mergeCell ref="R5:R6"/>
    <mergeCell ref="S5:S6"/>
    <mergeCell ref="T5:T6"/>
  </mergeCells>
  <conditionalFormatting sqref="X7:X66">
    <cfRule type="cellIs" dxfId="69" priority="1" operator="equal">
      <formula>"ผ่าน"</formula>
    </cfRule>
    <cfRule type="cellIs" dxfId="68" priority="2" operator="equal">
      <formula>"ไม่ผ่าน"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1975D2B-F091-483E-AFE6-68DA0B5F5AE5}">
          <x14:formula1>
            <xm:f>รายการ!$P$2:$P$3</xm:f>
          </x14:formula1>
          <xm:sqref>F7:G66 I7:J66 L7:M66 O7:P66 R7:S66 U7:V66</xm:sqref>
        </x14:dataValidation>
        <x14:dataValidation type="list" allowBlank="1" showInputMessage="1" showErrorMessage="1" xr:uid="{C297D611-16A4-4169-A10A-FB19EABBA7ED}">
          <x14:formula1>
            <xm:f>รายการ!$K$2:$K$37</xm:f>
          </x14:formula1>
          <xm:sqref>B1</xm:sqref>
        </x14:dataValidation>
      </x14:dataValidations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CFEE-9122-47EB-9277-E3A31FEA78E0}">
  <sheetPr codeName="Sheet83">
    <tabColor rgb="FFCC66FF"/>
  </sheetPr>
  <dimension ref="A1:BM65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B12" sqref="B12"/>
    </sheetView>
  </sheetViews>
  <sheetFormatPr defaultColWidth="5.625" defaultRowHeight="18.75" x14ac:dyDescent="0.3"/>
  <cols>
    <col min="1" max="1" width="8.625" style="221" customWidth="1"/>
    <col min="2" max="2" width="23.75" style="221" customWidth="1"/>
    <col min="3" max="3" width="9.75" style="221" customWidth="1"/>
    <col min="4" max="4" width="7" style="221" customWidth="1"/>
    <col min="5" max="5" width="27.25" style="221" customWidth="1"/>
    <col min="6" max="6" width="9" style="221" customWidth="1"/>
    <col min="7" max="7" width="9.875" style="221" customWidth="1"/>
    <col min="8" max="8" width="10.625" style="221" customWidth="1"/>
    <col min="9" max="9" width="21" style="221" customWidth="1"/>
    <col min="10" max="10" width="9" style="221" customWidth="1"/>
    <col min="11" max="11" width="9.875" style="221" customWidth="1"/>
    <col min="12" max="12" width="10.625" style="221" customWidth="1"/>
    <col min="13" max="13" width="21" style="221" customWidth="1"/>
    <col min="14" max="14" width="9" style="221" customWidth="1"/>
    <col min="15" max="15" width="9.875" style="221" customWidth="1"/>
    <col min="16" max="16" width="10.625" style="221" customWidth="1"/>
    <col min="17" max="17" width="21" style="221" customWidth="1"/>
    <col min="18" max="18" width="9" style="221" customWidth="1"/>
    <col min="19" max="19" width="9.875" style="221" customWidth="1"/>
    <col min="20" max="20" width="10.625" style="221" customWidth="1"/>
    <col min="21" max="21" width="21" style="221" customWidth="1"/>
    <col min="22" max="22" width="9" style="221" customWidth="1"/>
    <col min="23" max="23" width="9.875" style="221" customWidth="1"/>
    <col min="24" max="24" width="10.625" style="221" customWidth="1"/>
    <col min="25" max="25" width="21" style="221" customWidth="1"/>
    <col min="26" max="26" width="9" style="221" customWidth="1"/>
    <col min="27" max="27" width="9.875" style="221" customWidth="1"/>
    <col min="28" max="28" width="10.625" style="221" customWidth="1"/>
    <col min="29" max="29" width="21" style="221" customWidth="1"/>
    <col min="30" max="30" width="9" style="221" customWidth="1"/>
    <col min="31" max="31" width="9.875" style="221" customWidth="1"/>
    <col min="32" max="32" width="10.625" style="221" customWidth="1"/>
    <col min="33" max="33" width="21" style="221" customWidth="1"/>
    <col min="34" max="34" width="9" style="221" customWidth="1"/>
    <col min="35" max="35" width="9.875" style="221" customWidth="1"/>
    <col min="36" max="36" width="10.625" style="221" customWidth="1"/>
    <col min="37" max="37" width="21" style="221" customWidth="1"/>
    <col min="38" max="38" width="9" style="221" customWidth="1"/>
    <col min="39" max="39" width="9.875" style="221" customWidth="1"/>
    <col min="40" max="40" width="10.625" style="221" customWidth="1"/>
    <col min="41" max="41" width="21" style="221" customWidth="1"/>
    <col min="42" max="42" width="9" style="221" customWidth="1"/>
    <col min="43" max="43" width="9.875" style="221" customWidth="1"/>
    <col min="44" max="44" width="10.625" style="221" customWidth="1"/>
    <col min="45" max="45" width="21" style="221" customWidth="1"/>
    <col min="46" max="46" width="9" style="221" customWidth="1"/>
    <col min="47" max="47" width="9.875" style="221" customWidth="1"/>
    <col min="48" max="48" width="10.625" style="221" customWidth="1"/>
    <col min="49" max="49" width="21" style="221" customWidth="1"/>
    <col min="50" max="50" width="9" style="221" customWidth="1"/>
    <col min="51" max="51" width="9.875" style="221" customWidth="1"/>
    <col min="52" max="52" width="10.625" style="221" customWidth="1"/>
    <col min="53" max="53" width="21" style="221" customWidth="1"/>
    <col min="54" max="54" width="9" style="221" customWidth="1"/>
    <col min="55" max="55" width="9.875" style="221" customWidth="1"/>
    <col min="56" max="56" width="10.625" style="221" customWidth="1"/>
    <col min="57" max="57" width="21" style="221" customWidth="1"/>
    <col min="58" max="58" width="9" style="221" customWidth="1"/>
    <col min="59" max="59" width="9.875" style="221" customWidth="1"/>
    <col min="60" max="60" width="10.625" style="221" customWidth="1"/>
    <col min="61" max="61" width="21" style="221" customWidth="1"/>
    <col min="62" max="62" width="9" style="221" customWidth="1"/>
    <col min="63" max="63" width="9.875" style="221" customWidth="1"/>
    <col min="64" max="64" width="10.875" style="221" customWidth="1"/>
    <col min="65" max="65" width="16.375" style="221" customWidth="1"/>
    <col min="66" max="16384" width="5.625" style="221"/>
  </cols>
  <sheetData>
    <row r="1" spans="1:65" ht="23.25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620" t="s">
        <v>28</v>
      </c>
      <c r="E1" s="623" t="s">
        <v>157</v>
      </c>
      <c r="F1" s="222" t="s">
        <v>213</v>
      </c>
      <c r="G1" s="807">
        <v>1</v>
      </c>
      <c r="H1" s="808"/>
      <c r="I1" s="809"/>
      <c r="J1" s="223" t="s">
        <v>213</v>
      </c>
      <c r="K1" s="822">
        <v>2</v>
      </c>
      <c r="L1" s="823"/>
      <c r="M1" s="824"/>
      <c r="N1" s="224" t="s">
        <v>213</v>
      </c>
      <c r="O1" s="825">
        <v>3</v>
      </c>
      <c r="P1" s="826"/>
      <c r="Q1" s="827"/>
      <c r="R1" s="225" t="s">
        <v>213</v>
      </c>
      <c r="S1" s="828">
        <v>4</v>
      </c>
      <c r="T1" s="829"/>
      <c r="U1" s="830"/>
      <c r="V1" s="222" t="s">
        <v>213</v>
      </c>
      <c r="W1" s="807">
        <v>5</v>
      </c>
      <c r="X1" s="808"/>
      <c r="Y1" s="809"/>
      <c r="Z1" s="226" t="s">
        <v>213</v>
      </c>
      <c r="AA1" s="831">
        <v>6</v>
      </c>
      <c r="AB1" s="832"/>
      <c r="AC1" s="833"/>
      <c r="AD1" s="227" t="s">
        <v>213</v>
      </c>
      <c r="AE1" s="810">
        <v>7</v>
      </c>
      <c r="AF1" s="811"/>
      <c r="AG1" s="812"/>
      <c r="AH1" s="228" t="s">
        <v>213</v>
      </c>
      <c r="AI1" s="813">
        <v>8</v>
      </c>
      <c r="AJ1" s="814"/>
      <c r="AK1" s="815"/>
      <c r="AL1" s="229" t="s">
        <v>213</v>
      </c>
      <c r="AM1" s="816">
        <v>9</v>
      </c>
      <c r="AN1" s="817"/>
      <c r="AO1" s="818"/>
      <c r="AP1" s="230" t="s">
        <v>213</v>
      </c>
      <c r="AQ1" s="819">
        <v>10</v>
      </c>
      <c r="AR1" s="820"/>
      <c r="AS1" s="821"/>
      <c r="AT1" s="222" t="s">
        <v>213</v>
      </c>
      <c r="AU1" s="807">
        <v>11</v>
      </c>
      <c r="AV1" s="808"/>
      <c r="AW1" s="809"/>
      <c r="AX1" s="222" t="s">
        <v>213</v>
      </c>
      <c r="AY1" s="807">
        <v>12</v>
      </c>
      <c r="AZ1" s="808"/>
      <c r="BA1" s="809"/>
      <c r="BB1" s="222" t="s">
        <v>213</v>
      </c>
      <c r="BC1" s="807">
        <v>13</v>
      </c>
      <c r="BD1" s="808"/>
      <c r="BE1" s="809"/>
      <c r="BF1" s="222" t="s">
        <v>213</v>
      </c>
      <c r="BG1" s="807">
        <v>14</v>
      </c>
      <c r="BH1" s="808"/>
      <c r="BI1" s="809"/>
      <c r="BJ1" s="222" t="s">
        <v>213</v>
      </c>
      <c r="BK1" s="807">
        <v>15</v>
      </c>
      <c r="BL1" s="808"/>
      <c r="BM1" s="809"/>
    </row>
    <row r="2" spans="1:65" x14ac:dyDescent="0.3">
      <c r="A2" s="111"/>
      <c r="B2" s="111"/>
      <c r="C2" s="111"/>
      <c r="D2" s="620"/>
      <c r="E2" s="623"/>
      <c r="F2" s="222" t="s">
        <v>292</v>
      </c>
      <c r="G2" s="804"/>
      <c r="H2" s="805"/>
      <c r="I2" s="806"/>
      <c r="J2" s="223" t="s">
        <v>292</v>
      </c>
      <c r="K2" s="804"/>
      <c r="L2" s="805"/>
      <c r="M2" s="806"/>
      <c r="N2" s="224" t="s">
        <v>292</v>
      </c>
      <c r="O2" s="804"/>
      <c r="P2" s="805"/>
      <c r="Q2" s="806"/>
      <c r="R2" s="225" t="s">
        <v>292</v>
      </c>
      <c r="S2" s="804"/>
      <c r="T2" s="805"/>
      <c r="U2" s="806"/>
      <c r="V2" s="222" t="s">
        <v>292</v>
      </c>
      <c r="W2" s="804"/>
      <c r="X2" s="805"/>
      <c r="Y2" s="806"/>
      <c r="Z2" s="226" t="s">
        <v>292</v>
      </c>
      <c r="AA2" s="804"/>
      <c r="AB2" s="805"/>
      <c r="AC2" s="806"/>
      <c r="AD2" s="227" t="s">
        <v>292</v>
      </c>
      <c r="AE2" s="804"/>
      <c r="AF2" s="805"/>
      <c r="AG2" s="806"/>
      <c r="AH2" s="228" t="s">
        <v>292</v>
      </c>
      <c r="AI2" s="804"/>
      <c r="AJ2" s="805"/>
      <c r="AK2" s="806"/>
      <c r="AL2" s="229" t="s">
        <v>292</v>
      </c>
      <c r="AM2" s="804"/>
      <c r="AN2" s="805"/>
      <c r="AO2" s="806"/>
      <c r="AP2" s="230" t="s">
        <v>292</v>
      </c>
      <c r="AQ2" s="804"/>
      <c r="AR2" s="805"/>
      <c r="AS2" s="806"/>
      <c r="AT2" s="222" t="s">
        <v>292</v>
      </c>
      <c r="AU2" s="804"/>
      <c r="AV2" s="805"/>
      <c r="AW2" s="806"/>
      <c r="AX2" s="222" t="s">
        <v>292</v>
      </c>
      <c r="AY2" s="804"/>
      <c r="AZ2" s="805"/>
      <c r="BA2" s="806"/>
      <c r="BB2" s="222"/>
      <c r="BC2" s="804"/>
      <c r="BD2" s="805"/>
      <c r="BE2" s="806"/>
      <c r="BF2" s="222" t="s">
        <v>292</v>
      </c>
      <c r="BG2" s="804"/>
      <c r="BH2" s="805"/>
      <c r="BI2" s="806"/>
      <c r="BJ2" s="222" t="s">
        <v>292</v>
      </c>
      <c r="BK2" s="804"/>
      <c r="BL2" s="805"/>
      <c r="BM2" s="806"/>
    </row>
    <row r="3" spans="1:65" x14ac:dyDescent="0.3">
      <c r="A3" s="111"/>
      <c r="B3" s="111"/>
      <c r="C3" s="111"/>
      <c r="D3" s="620"/>
      <c r="E3" s="623"/>
      <c r="F3" s="231" t="s">
        <v>184</v>
      </c>
      <c r="G3" s="804"/>
      <c r="H3" s="805"/>
      <c r="I3" s="806"/>
      <c r="J3" s="232" t="s">
        <v>184</v>
      </c>
      <c r="K3" s="804"/>
      <c r="L3" s="805"/>
      <c r="M3" s="806"/>
      <c r="N3" s="233" t="s">
        <v>184</v>
      </c>
      <c r="O3" s="804"/>
      <c r="P3" s="805"/>
      <c r="Q3" s="806"/>
      <c r="R3" s="234" t="s">
        <v>184</v>
      </c>
      <c r="S3" s="804"/>
      <c r="T3" s="805"/>
      <c r="U3" s="806"/>
      <c r="V3" s="231" t="s">
        <v>184</v>
      </c>
      <c r="W3" s="804"/>
      <c r="X3" s="805"/>
      <c r="Y3" s="806"/>
      <c r="Z3" s="235" t="s">
        <v>184</v>
      </c>
      <c r="AA3" s="804"/>
      <c r="AB3" s="805"/>
      <c r="AC3" s="806"/>
      <c r="AD3" s="236" t="s">
        <v>184</v>
      </c>
      <c r="AE3" s="804"/>
      <c r="AF3" s="805"/>
      <c r="AG3" s="806"/>
      <c r="AH3" s="237" t="s">
        <v>184</v>
      </c>
      <c r="AI3" s="804"/>
      <c r="AJ3" s="805"/>
      <c r="AK3" s="806"/>
      <c r="AL3" s="238" t="s">
        <v>184</v>
      </c>
      <c r="AM3" s="804"/>
      <c r="AN3" s="805"/>
      <c r="AO3" s="806"/>
      <c r="AP3" s="239" t="s">
        <v>184</v>
      </c>
      <c r="AQ3" s="804"/>
      <c r="AR3" s="805"/>
      <c r="AS3" s="806"/>
      <c r="AT3" s="231" t="s">
        <v>184</v>
      </c>
      <c r="AU3" s="804"/>
      <c r="AV3" s="805"/>
      <c r="AW3" s="806"/>
      <c r="AX3" s="231" t="s">
        <v>184</v>
      </c>
      <c r="AY3" s="804"/>
      <c r="AZ3" s="805"/>
      <c r="BA3" s="806"/>
      <c r="BB3" s="231"/>
      <c r="BC3" s="804"/>
      <c r="BD3" s="805"/>
      <c r="BE3" s="806"/>
      <c r="BF3" s="231" t="s">
        <v>184</v>
      </c>
      <c r="BG3" s="804"/>
      <c r="BH3" s="805"/>
      <c r="BI3" s="806"/>
      <c r="BJ3" s="231" t="s">
        <v>184</v>
      </c>
      <c r="BK3" s="804"/>
      <c r="BL3" s="805"/>
      <c r="BM3" s="806"/>
    </row>
    <row r="4" spans="1:65" x14ac:dyDescent="0.3">
      <c r="A4" s="111"/>
      <c r="B4" s="111"/>
      <c r="C4" s="111"/>
      <c r="D4" s="620"/>
      <c r="E4" s="623"/>
      <c r="F4" s="222" t="s">
        <v>293</v>
      </c>
      <c r="G4" s="804"/>
      <c r="H4" s="805"/>
      <c r="I4" s="806"/>
      <c r="J4" s="223" t="s">
        <v>293</v>
      </c>
      <c r="K4" s="804"/>
      <c r="L4" s="805"/>
      <c r="M4" s="806"/>
      <c r="N4" s="224" t="s">
        <v>293</v>
      </c>
      <c r="O4" s="804"/>
      <c r="P4" s="805"/>
      <c r="Q4" s="806"/>
      <c r="R4" s="225" t="s">
        <v>293</v>
      </c>
      <c r="S4" s="804"/>
      <c r="T4" s="805"/>
      <c r="U4" s="806"/>
      <c r="V4" s="222" t="s">
        <v>293</v>
      </c>
      <c r="W4" s="804"/>
      <c r="X4" s="805"/>
      <c r="Y4" s="806"/>
      <c r="Z4" s="226" t="s">
        <v>293</v>
      </c>
      <c r="AA4" s="804"/>
      <c r="AB4" s="805"/>
      <c r="AC4" s="806"/>
      <c r="AD4" s="227" t="s">
        <v>293</v>
      </c>
      <c r="AE4" s="804"/>
      <c r="AF4" s="805"/>
      <c r="AG4" s="806"/>
      <c r="AH4" s="228" t="s">
        <v>293</v>
      </c>
      <c r="AI4" s="804"/>
      <c r="AJ4" s="805"/>
      <c r="AK4" s="806"/>
      <c r="AL4" s="229" t="s">
        <v>293</v>
      </c>
      <c r="AM4" s="804"/>
      <c r="AN4" s="805"/>
      <c r="AO4" s="806"/>
      <c r="AP4" s="230" t="s">
        <v>293</v>
      </c>
      <c r="AQ4" s="804"/>
      <c r="AR4" s="805"/>
      <c r="AS4" s="806"/>
      <c r="AT4" s="222" t="s">
        <v>293</v>
      </c>
      <c r="AU4" s="804"/>
      <c r="AV4" s="805"/>
      <c r="AW4" s="806"/>
      <c r="AX4" s="222" t="s">
        <v>293</v>
      </c>
      <c r="AY4" s="804"/>
      <c r="AZ4" s="805"/>
      <c r="BA4" s="806"/>
      <c r="BB4" s="222"/>
      <c r="BC4" s="804"/>
      <c r="BD4" s="805"/>
      <c r="BE4" s="806"/>
      <c r="BF4" s="222" t="s">
        <v>293</v>
      </c>
      <c r="BG4" s="804"/>
      <c r="BH4" s="805"/>
      <c r="BI4" s="806"/>
      <c r="BJ4" s="222" t="s">
        <v>293</v>
      </c>
      <c r="BK4" s="804"/>
      <c r="BL4" s="805"/>
      <c r="BM4" s="806"/>
    </row>
    <row r="5" spans="1:65" x14ac:dyDescent="0.3">
      <c r="A5" s="111"/>
      <c r="B5" s="111"/>
      <c r="C5" s="111"/>
      <c r="D5" s="620"/>
      <c r="E5" s="623"/>
      <c r="F5" s="222" t="s">
        <v>292</v>
      </c>
      <c r="G5" s="240" t="s">
        <v>184</v>
      </c>
      <c r="H5" s="240" t="s">
        <v>293</v>
      </c>
      <c r="I5" s="240" t="s">
        <v>294</v>
      </c>
      <c r="J5" s="223" t="s">
        <v>292</v>
      </c>
      <c r="K5" s="241" t="s">
        <v>184</v>
      </c>
      <c r="L5" s="241" t="s">
        <v>293</v>
      </c>
      <c r="M5" s="241" t="s">
        <v>294</v>
      </c>
      <c r="N5" s="224" t="s">
        <v>292</v>
      </c>
      <c r="O5" s="242" t="s">
        <v>184</v>
      </c>
      <c r="P5" s="242" t="s">
        <v>293</v>
      </c>
      <c r="Q5" s="242" t="s">
        <v>294</v>
      </c>
      <c r="R5" s="225" t="s">
        <v>292</v>
      </c>
      <c r="S5" s="243" t="s">
        <v>184</v>
      </c>
      <c r="T5" s="243" t="s">
        <v>293</v>
      </c>
      <c r="U5" s="243" t="s">
        <v>294</v>
      </c>
      <c r="V5" s="222" t="s">
        <v>292</v>
      </c>
      <c r="W5" s="240" t="s">
        <v>184</v>
      </c>
      <c r="X5" s="240" t="s">
        <v>293</v>
      </c>
      <c r="Y5" s="240" t="s">
        <v>294</v>
      </c>
      <c r="Z5" s="226" t="s">
        <v>292</v>
      </c>
      <c r="AA5" s="244" t="s">
        <v>184</v>
      </c>
      <c r="AB5" s="244" t="s">
        <v>293</v>
      </c>
      <c r="AC5" s="244" t="s">
        <v>294</v>
      </c>
      <c r="AD5" s="227" t="s">
        <v>292</v>
      </c>
      <c r="AE5" s="245" t="s">
        <v>184</v>
      </c>
      <c r="AF5" s="245" t="s">
        <v>293</v>
      </c>
      <c r="AG5" s="245" t="s">
        <v>294</v>
      </c>
      <c r="AH5" s="228" t="s">
        <v>292</v>
      </c>
      <c r="AI5" s="246" t="s">
        <v>184</v>
      </c>
      <c r="AJ5" s="246" t="s">
        <v>293</v>
      </c>
      <c r="AK5" s="246" t="s">
        <v>294</v>
      </c>
      <c r="AL5" s="229" t="s">
        <v>292</v>
      </c>
      <c r="AM5" s="247" t="s">
        <v>184</v>
      </c>
      <c r="AN5" s="247" t="s">
        <v>293</v>
      </c>
      <c r="AO5" s="247" t="s">
        <v>294</v>
      </c>
      <c r="AP5" s="230" t="s">
        <v>292</v>
      </c>
      <c r="AQ5" s="248" t="s">
        <v>184</v>
      </c>
      <c r="AR5" s="248" t="s">
        <v>293</v>
      </c>
      <c r="AS5" s="248" t="s">
        <v>294</v>
      </c>
      <c r="AT5" s="222" t="s">
        <v>292</v>
      </c>
      <c r="AU5" s="240" t="s">
        <v>184</v>
      </c>
      <c r="AV5" s="240" t="s">
        <v>293</v>
      </c>
      <c r="AW5" s="240" t="s">
        <v>294</v>
      </c>
      <c r="AX5" s="222" t="s">
        <v>292</v>
      </c>
      <c r="AY5" s="240" t="s">
        <v>184</v>
      </c>
      <c r="AZ5" s="240" t="s">
        <v>293</v>
      </c>
      <c r="BA5" s="240" t="s">
        <v>294</v>
      </c>
      <c r="BB5" s="222" t="s">
        <v>292</v>
      </c>
      <c r="BC5" s="240" t="s">
        <v>184</v>
      </c>
      <c r="BD5" s="240" t="s">
        <v>293</v>
      </c>
      <c r="BE5" s="240" t="s">
        <v>294</v>
      </c>
      <c r="BF5" s="222" t="s">
        <v>292</v>
      </c>
      <c r="BG5" s="240" t="s">
        <v>184</v>
      </c>
      <c r="BH5" s="240" t="s">
        <v>293</v>
      </c>
      <c r="BI5" s="240" t="s">
        <v>294</v>
      </c>
      <c r="BJ5" s="222" t="s">
        <v>292</v>
      </c>
      <c r="BK5" s="240" t="s">
        <v>184</v>
      </c>
      <c r="BL5" s="240" t="s">
        <v>293</v>
      </c>
      <c r="BM5" s="240" t="s">
        <v>294</v>
      </c>
    </row>
    <row r="6" spans="1:65" ht="21" x14ac:dyDescent="0.3">
      <c r="A6" s="111"/>
      <c r="B6" s="111"/>
      <c r="C6" s="111"/>
      <c r="D6" s="213">
        <f>ข้อมูลนักเรียน!D3</f>
        <v>1</v>
      </c>
      <c r="E6" s="210" t="str">
        <f>IF(ข้อมูลนักเรียน!H3="","",ข้อมูลนักเรียน!G3&amp;ข้อมูลนักเรียน!H3&amp; "  " &amp; ข้อมูลนักเรียน!I3)</f>
        <v/>
      </c>
      <c r="F6" s="249" t="str">
        <f>IF($G$2="","",IF($E6="","",$G$2))</f>
        <v/>
      </c>
      <c r="G6" s="249" t="str">
        <f>IF($G$3="","",IF($E6="","",$G$3))</f>
        <v/>
      </c>
      <c r="H6" s="249" t="str">
        <f>IF($G$4="","",IF($E6="","",$G$4))</f>
        <v/>
      </c>
      <c r="I6" s="252"/>
      <c r="J6" s="249" t="str">
        <f>IF($K$2="","",IF($E6="","",$K$2))</f>
        <v/>
      </c>
      <c r="K6" s="249" t="str">
        <f>IF($K$3="","",IF($E6="","",$K$3))</f>
        <v/>
      </c>
      <c r="L6" s="249" t="str">
        <f>IF($K$4="","",IF($E6="","",$K$4))</f>
        <v/>
      </c>
      <c r="M6" s="252"/>
      <c r="N6" s="253" t="str">
        <f>IF($O$2="","",IF($E6="","",$O$2))</f>
        <v/>
      </c>
      <c r="O6" s="254" t="str">
        <f>IF($O$3="","",IF($E6="","",$O$3))</f>
        <v/>
      </c>
      <c r="P6" s="255" t="str">
        <f>IF($O$4="","",IF($E6="","",$O$4))</f>
        <v/>
      </c>
      <c r="Q6" s="252"/>
      <c r="R6" s="256" t="str">
        <f>IF($S$2="","",IF($E6="","",$S$2))</f>
        <v/>
      </c>
      <c r="S6" s="257" t="str">
        <f>IF($S$3="","",IF($E6="","",$S$3))</f>
        <v/>
      </c>
      <c r="T6" s="258" t="str">
        <f>IF($S$4="","",IF($E6="","",$S$4))</f>
        <v/>
      </c>
      <c r="U6" s="252"/>
      <c r="V6" s="249" t="str">
        <f>IF($W$2="","",IF($E6="","",$W$2))</f>
        <v/>
      </c>
      <c r="W6" s="250" t="str">
        <f>IF($W$3="","",IF($E6="","",$W$3))</f>
        <v/>
      </c>
      <c r="X6" s="251" t="str">
        <f>IF($W$4="","",IF($E6="","",$W$4))</f>
        <v/>
      </c>
      <c r="Y6" s="252"/>
      <c r="Z6" s="259" t="str">
        <f>IF($AA$2="","",IF($E6="","",$AA$2))</f>
        <v/>
      </c>
      <c r="AA6" s="260" t="str">
        <f>IF($AA$3="","",IF($E6="","",$AA$3))</f>
        <v/>
      </c>
      <c r="AB6" s="261" t="str">
        <f>IF($AA$4="","",IF($E6="","",$AA$4))</f>
        <v/>
      </c>
      <c r="AC6" s="252"/>
      <c r="AD6" s="203" t="str">
        <f>IF($AE$2="","",IF($E6="","",$AE$2))</f>
        <v/>
      </c>
      <c r="AE6" s="262" t="str">
        <f>IF($AE$3="","",IF($E6="","",$AE$3))</f>
        <v/>
      </c>
      <c r="AF6" s="263" t="str">
        <f>IF($AE$4="","",IF($E6="","",$AE$4))</f>
        <v/>
      </c>
      <c r="AG6" s="252"/>
      <c r="AH6" s="264" t="str">
        <f>IF($AI$2="","",IF($E6="","",$AI$2))</f>
        <v/>
      </c>
      <c r="AI6" s="265" t="str">
        <f>IF($AI$3="","",IF($E6="","",$AI$3))</f>
        <v/>
      </c>
      <c r="AJ6" s="266" t="str">
        <f>IF($AI$4="","",IF($E6="","",$AI$4))</f>
        <v/>
      </c>
      <c r="AK6" s="252"/>
      <c r="AL6" s="203" t="str">
        <f>IF($AM$2="","",IF($E6="","",$AM$2))</f>
        <v/>
      </c>
      <c r="AM6" s="262" t="str">
        <f>IF($AM$3="","",IF($E6="","",$AM$3))</f>
        <v/>
      </c>
      <c r="AN6" s="263" t="str">
        <f>IF($AM$4="","",IF($E6="","",$AM$4))</f>
        <v/>
      </c>
      <c r="AO6" s="252"/>
      <c r="AP6" s="259" t="str">
        <f>IF($AQ$2="","",IF($E6="","",$AQ$2))</f>
        <v/>
      </c>
      <c r="AQ6" s="260" t="str">
        <f>IF($AQ$3="","",IF($E6="","",$AQ$3))</f>
        <v/>
      </c>
      <c r="AR6" s="261" t="str">
        <f>IF($AQ$4="","",IF($E6="","",$AQ$4))</f>
        <v/>
      </c>
      <c r="AS6" s="252"/>
      <c r="AT6" s="249" t="str">
        <f>IF($AU$2="","",IF($E6="","",$AU$2))</f>
        <v/>
      </c>
      <c r="AU6" s="250" t="str">
        <f>IF($AU$3="","",IF($E6="","",$AU$3))</f>
        <v/>
      </c>
      <c r="AV6" s="251" t="str">
        <f>IF($AU$4="","",IF($E6="","",$AU$4))</f>
        <v/>
      </c>
      <c r="AW6" s="252"/>
      <c r="AX6" s="249" t="str">
        <f>IF($AY$2="","",IF($E6="","",$AY$2))</f>
        <v/>
      </c>
      <c r="AY6" s="250" t="str">
        <f>IF($AY$3="","",IF($E6="","",$AY$3))</f>
        <v/>
      </c>
      <c r="AZ6" s="251" t="str">
        <f>IF($AY$4="","",IF($E6="","",$AY$4))</f>
        <v/>
      </c>
      <c r="BA6" s="252"/>
      <c r="BB6" s="249" t="str">
        <f>IF($BC$2="","",IF($E6="","",$BC$2))</f>
        <v/>
      </c>
      <c r="BC6" s="250" t="str">
        <f>IF($BC$3="","",IF($E6="","",$BC$3))</f>
        <v/>
      </c>
      <c r="BD6" s="251" t="str">
        <f>IF($BC$4="","",IF($E6="","",$BC$4))</f>
        <v/>
      </c>
      <c r="BE6" s="252"/>
      <c r="BF6" s="249" t="str">
        <f>IF($BG$2="","",IF($E6="","",$BG$2))</f>
        <v/>
      </c>
      <c r="BG6" s="250" t="str">
        <f>IF($BG$3="","",IF($E6="","",$BG$3))</f>
        <v/>
      </c>
      <c r="BH6" s="251" t="str">
        <f>IF($BG$4="","",IF($E6="","",$BG$4))</f>
        <v/>
      </c>
      <c r="BI6" s="252"/>
      <c r="BJ6" s="249" t="str">
        <f>IF($BK$2="","",IF($E6="","",$BK$2))</f>
        <v/>
      </c>
      <c r="BK6" s="250" t="str">
        <f>IF($BK$3="","",IF($E6="","",$BK$3))</f>
        <v/>
      </c>
      <c r="BL6" s="251" t="str">
        <f>IF($BK$4="","",IF($E6="","",$BK$4))</f>
        <v/>
      </c>
      <c r="BM6" s="252"/>
    </row>
    <row r="7" spans="1:65" ht="21" x14ac:dyDescent="0.3">
      <c r="A7" s="111"/>
      <c r="B7" s="111"/>
      <c r="C7" s="111"/>
      <c r="D7" s="213">
        <f>ข้อมูลนักเรียน!D4</f>
        <v>2</v>
      </c>
      <c r="E7" s="210" t="str">
        <f>IF(ข้อมูลนักเรียน!H4="","",ข้อมูลนักเรียน!G4&amp;ข้อมูลนักเรียน!H4&amp; "  " &amp; ข้อมูลนักเรียน!I4)</f>
        <v/>
      </c>
      <c r="F7" s="249" t="str">
        <f t="shared" ref="F7:F65" si="0">IF($G$2="","",IF($E7="","",$G$2))</f>
        <v/>
      </c>
      <c r="G7" s="249" t="str">
        <f t="shared" ref="G7:G65" si="1">IF($G$3="","",IF($E7="","",$G$3))</f>
        <v/>
      </c>
      <c r="H7" s="249" t="str">
        <f t="shared" ref="H7:H64" si="2">IF($G$4="","",IF($E7="","",$G$4))</f>
        <v/>
      </c>
      <c r="I7" s="252"/>
      <c r="J7" s="249" t="str">
        <f t="shared" ref="J7:J65" si="3">IF($K$2="","",IF($E7="","",$K$2))</f>
        <v/>
      </c>
      <c r="K7" s="249" t="str">
        <f t="shared" ref="K7:K65" si="4">IF($K$3="","",IF($E7="","",$K$3))</f>
        <v/>
      </c>
      <c r="L7" s="249" t="str">
        <f t="shared" ref="L7:L65" si="5">IF($K$4="","",IF($E7="","",$K$4))</f>
        <v/>
      </c>
      <c r="M7" s="252"/>
      <c r="N7" s="253" t="str">
        <f t="shared" ref="N7:N65" si="6">IF($O$2="","",IF($E7="","",$O$2))</f>
        <v/>
      </c>
      <c r="O7" s="254" t="str">
        <f t="shared" ref="O7:O65" si="7">IF($O$3="","",IF($E7="","",$O$3))</f>
        <v/>
      </c>
      <c r="P7" s="255" t="str">
        <f t="shared" ref="P7:P65" si="8">IF($O$4="","",IF($E7="","",$O$4))</f>
        <v/>
      </c>
      <c r="Q7" s="252"/>
      <c r="R7" s="256" t="str">
        <f t="shared" ref="R7:R65" si="9">IF($S$2="","",IF($E7="","",$S$2))</f>
        <v/>
      </c>
      <c r="S7" s="257" t="str">
        <f t="shared" ref="S7:S65" si="10">IF($S$3="","",IF($E7="","",$S$3))</f>
        <v/>
      </c>
      <c r="T7" s="258" t="str">
        <f t="shared" ref="T7:T65" si="11">IF($S$4="","",IF($E7="","",$S$4))</f>
        <v/>
      </c>
      <c r="U7" s="252"/>
      <c r="V7" s="249" t="str">
        <f t="shared" ref="V7:V65" si="12">IF($W$2="","",IF($E7="","",$W$2))</f>
        <v/>
      </c>
      <c r="W7" s="250" t="str">
        <f t="shared" ref="W7:W65" si="13">IF($W$3="","",IF($E7="","",$W$3))</f>
        <v/>
      </c>
      <c r="X7" s="251" t="str">
        <f t="shared" ref="X7:X65" si="14">IF($W$4="","",IF($E7="","",$W$4))</f>
        <v/>
      </c>
      <c r="Y7" s="252"/>
      <c r="Z7" s="259" t="str">
        <f t="shared" ref="Z7:Z65" si="15">IF($AA$2="","",IF($E7="","",$AA$2))</f>
        <v/>
      </c>
      <c r="AA7" s="260" t="str">
        <f t="shared" ref="AA7:AA65" si="16">IF($AA$3="","",IF($E7="","",$AA$3))</f>
        <v/>
      </c>
      <c r="AB7" s="261" t="str">
        <f t="shared" ref="AB7:AB65" si="17">IF($AA$4="","",IF($E7="","",$AA$4))</f>
        <v/>
      </c>
      <c r="AC7" s="252"/>
      <c r="AD7" s="203" t="str">
        <f t="shared" ref="AD7:AD65" si="18">IF($AE$2="","",IF($E7="","",$AE$2))</f>
        <v/>
      </c>
      <c r="AE7" s="262" t="str">
        <f t="shared" ref="AE7:AE65" si="19">IF($AE$3="","",IF($E7="","",$AE$3))</f>
        <v/>
      </c>
      <c r="AF7" s="263" t="str">
        <f t="shared" ref="AF7:AF65" si="20">IF($AE$4="","",IF($E7="","",$AE$4))</f>
        <v/>
      </c>
      <c r="AG7" s="252"/>
      <c r="AH7" s="264" t="str">
        <f t="shared" ref="AH7:AH65" si="21">IF($AI$2="","",IF($E7="","",$AI$2))</f>
        <v/>
      </c>
      <c r="AI7" s="265" t="str">
        <f t="shared" ref="AI7:AI65" si="22">IF($AI$3="","",IF($E7="","",$AI$3))</f>
        <v/>
      </c>
      <c r="AJ7" s="266" t="str">
        <f t="shared" ref="AJ7:AJ65" si="23">IF($AI$4="","",IF($E7="","",$AI$4))</f>
        <v/>
      </c>
      <c r="AK7" s="252"/>
      <c r="AL7" s="203" t="str">
        <f t="shared" ref="AL7:AL65" si="24">IF($AM$2="","",IF($E7="","",$AM$2))</f>
        <v/>
      </c>
      <c r="AM7" s="262" t="str">
        <f t="shared" ref="AM7:AM65" si="25">IF($AM$3="","",IF($E7="","",$AM$3))</f>
        <v/>
      </c>
      <c r="AN7" s="263" t="str">
        <f t="shared" ref="AN7:AN65" si="26">IF($AM$4="","",IF($E7="","",$AM$4))</f>
        <v/>
      </c>
      <c r="AO7" s="252"/>
      <c r="AP7" s="259" t="str">
        <f t="shared" ref="AP7:AP65" si="27">IF($AQ$2="","",IF($E7="","",$AQ$2))</f>
        <v/>
      </c>
      <c r="AQ7" s="260" t="str">
        <f t="shared" ref="AQ7:AQ65" si="28">IF($AQ$3="","",IF($E7="","",$AQ$3))</f>
        <v/>
      </c>
      <c r="AR7" s="261" t="str">
        <f t="shared" ref="AR7:AR65" si="29">IF($AQ$4="","",IF($E7="","",$AQ$4))</f>
        <v/>
      </c>
      <c r="AS7" s="252"/>
      <c r="AT7" s="249" t="str">
        <f t="shared" ref="AT7:AT65" si="30">IF($AU$2="","",IF($E7="","",$AU$2))</f>
        <v/>
      </c>
      <c r="AU7" s="250" t="str">
        <f t="shared" ref="AU7:AU65" si="31">IF($AU$3="","",IF($E7="","",$AU$3))</f>
        <v/>
      </c>
      <c r="AV7" s="251" t="str">
        <f t="shared" ref="AV7:AV65" si="32">IF($AU$4="","",IF($E7="","",$AU$4))</f>
        <v/>
      </c>
      <c r="AW7" s="252"/>
      <c r="AX7" s="249" t="str">
        <f t="shared" ref="AX7:AX65" si="33">IF($AY$2="","",IF($E7="","",$AY$2))</f>
        <v/>
      </c>
      <c r="AY7" s="250" t="str">
        <f t="shared" ref="AY7:AY65" si="34">IF($AY$3="","",IF($E7="","",$AY$3))</f>
        <v/>
      </c>
      <c r="AZ7" s="251" t="str">
        <f t="shared" ref="AZ7:AZ65" si="35">IF($AY$4="","",IF($E7="","",$AY$4))</f>
        <v/>
      </c>
      <c r="BA7" s="252"/>
      <c r="BB7" s="249" t="str">
        <f t="shared" ref="BB7:BB65" si="36">IF($BC$2="","",IF($E7="","",$BC$2))</f>
        <v/>
      </c>
      <c r="BC7" s="250" t="str">
        <f t="shared" ref="BC7:BC65" si="37">IF($BC$3="","",IF($E7="","",$BC$3))</f>
        <v/>
      </c>
      <c r="BD7" s="251" t="str">
        <f t="shared" ref="BD7:BD65" si="38">IF($BC$4="","",IF($E7="","",$BC$4))</f>
        <v/>
      </c>
      <c r="BE7" s="252"/>
      <c r="BF7" s="249" t="str">
        <f t="shared" ref="BF7:BF65" si="39">IF($BG$2="","",IF($E7="","",$BG$2))</f>
        <v/>
      </c>
      <c r="BG7" s="250" t="str">
        <f t="shared" ref="BG7:BG65" si="40">IF($BG$3="","",IF($E7="","",$BG$3))</f>
        <v/>
      </c>
      <c r="BH7" s="251" t="str">
        <f t="shared" ref="BH7:BH65" si="41">IF($BG$4="","",IF($E7="","",$BG$4))</f>
        <v/>
      </c>
      <c r="BI7" s="252"/>
      <c r="BJ7" s="249" t="str">
        <f t="shared" ref="BJ7:BJ65" si="42">IF($BK$2="","",IF($E7="","",$BK$2))</f>
        <v/>
      </c>
      <c r="BK7" s="250" t="str">
        <f t="shared" ref="BK7:BK65" si="43">IF($BK$3="","",IF($E7="","",$BK$3))</f>
        <v/>
      </c>
      <c r="BL7" s="251" t="str">
        <f t="shared" ref="BL7:BL65" si="44">IF($BK$4="","",IF($E7="","",$BK$4))</f>
        <v/>
      </c>
      <c r="BM7" s="252"/>
    </row>
    <row r="8" spans="1:65" ht="21" x14ac:dyDescent="0.3">
      <c r="A8" s="111"/>
      <c r="B8" s="111"/>
      <c r="C8" s="111"/>
      <c r="D8" s="213">
        <f>ข้อมูลนักเรียน!D5</f>
        <v>3</v>
      </c>
      <c r="E8" s="210" t="str">
        <f>IF(ข้อมูลนักเรียน!H5="","",ข้อมูลนักเรียน!G5&amp;ข้อมูลนักเรียน!H5&amp; "  " &amp; ข้อมูลนักเรียน!I5)</f>
        <v/>
      </c>
      <c r="F8" s="249" t="str">
        <f t="shared" si="0"/>
        <v/>
      </c>
      <c r="G8" s="249" t="str">
        <f t="shared" si="1"/>
        <v/>
      </c>
      <c r="H8" s="249" t="str">
        <f t="shared" si="2"/>
        <v/>
      </c>
      <c r="I8" s="252"/>
      <c r="J8" s="249" t="str">
        <f t="shared" si="3"/>
        <v/>
      </c>
      <c r="K8" s="249" t="str">
        <f t="shared" si="4"/>
        <v/>
      </c>
      <c r="L8" s="249" t="str">
        <f t="shared" si="5"/>
        <v/>
      </c>
      <c r="M8" s="252"/>
      <c r="N8" s="253" t="str">
        <f t="shared" si="6"/>
        <v/>
      </c>
      <c r="O8" s="254" t="str">
        <f t="shared" si="7"/>
        <v/>
      </c>
      <c r="P8" s="255" t="str">
        <f t="shared" si="8"/>
        <v/>
      </c>
      <c r="Q8" s="252"/>
      <c r="R8" s="256" t="str">
        <f t="shared" si="9"/>
        <v/>
      </c>
      <c r="S8" s="257" t="str">
        <f t="shared" si="10"/>
        <v/>
      </c>
      <c r="T8" s="258" t="str">
        <f t="shared" si="11"/>
        <v/>
      </c>
      <c r="U8" s="252"/>
      <c r="V8" s="249" t="str">
        <f t="shared" si="12"/>
        <v/>
      </c>
      <c r="W8" s="250" t="str">
        <f t="shared" si="13"/>
        <v/>
      </c>
      <c r="X8" s="251" t="str">
        <f t="shared" si="14"/>
        <v/>
      </c>
      <c r="Y8" s="252"/>
      <c r="Z8" s="259" t="str">
        <f t="shared" si="15"/>
        <v/>
      </c>
      <c r="AA8" s="260" t="str">
        <f t="shared" si="16"/>
        <v/>
      </c>
      <c r="AB8" s="261" t="str">
        <f t="shared" si="17"/>
        <v/>
      </c>
      <c r="AC8" s="252"/>
      <c r="AD8" s="203" t="str">
        <f t="shared" si="18"/>
        <v/>
      </c>
      <c r="AE8" s="262" t="str">
        <f t="shared" si="19"/>
        <v/>
      </c>
      <c r="AF8" s="263" t="str">
        <f t="shared" si="20"/>
        <v/>
      </c>
      <c r="AG8" s="252"/>
      <c r="AH8" s="264" t="str">
        <f t="shared" si="21"/>
        <v/>
      </c>
      <c r="AI8" s="265" t="str">
        <f t="shared" si="22"/>
        <v/>
      </c>
      <c r="AJ8" s="266" t="str">
        <f t="shared" si="23"/>
        <v/>
      </c>
      <c r="AK8" s="252"/>
      <c r="AL8" s="203" t="str">
        <f t="shared" si="24"/>
        <v/>
      </c>
      <c r="AM8" s="262" t="str">
        <f t="shared" si="25"/>
        <v/>
      </c>
      <c r="AN8" s="263" t="str">
        <f t="shared" si="26"/>
        <v/>
      </c>
      <c r="AO8" s="252"/>
      <c r="AP8" s="259" t="str">
        <f t="shared" si="27"/>
        <v/>
      </c>
      <c r="AQ8" s="260" t="str">
        <f t="shared" si="28"/>
        <v/>
      </c>
      <c r="AR8" s="261" t="str">
        <f t="shared" si="29"/>
        <v/>
      </c>
      <c r="AS8" s="252"/>
      <c r="AT8" s="249" t="str">
        <f t="shared" si="30"/>
        <v/>
      </c>
      <c r="AU8" s="250" t="str">
        <f t="shared" si="31"/>
        <v/>
      </c>
      <c r="AV8" s="251" t="str">
        <f t="shared" si="32"/>
        <v/>
      </c>
      <c r="AW8" s="252"/>
      <c r="AX8" s="249" t="str">
        <f t="shared" si="33"/>
        <v/>
      </c>
      <c r="AY8" s="250" t="str">
        <f t="shared" si="34"/>
        <v/>
      </c>
      <c r="AZ8" s="251" t="str">
        <f t="shared" si="35"/>
        <v/>
      </c>
      <c r="BA8" s="252"/>
      <c r="BB8" s="249" t="str">
        <f t="shared" si="36"/>
        <v/>
      </c>
      <c r="BC8" s="250" t="str">
        <f t="shared" si="37"/>
        <v/>
      </c>
      <c r="BD8" s="251" t="str">
        <f t="shared" si="38"/>
        <v/>
      </c>
      <c r="BE8" s="252"/>
      <c r="BF8" s="249" t="str">
        <f t="shared" si="39"/>
        <v/>
      </c>
      <c r="BG8" s="250" t="str">
        <f t="shared" si="40"/>
        <v/>
      </c>
      <c r="BH8" s="251" t="str">
        <f t="shared" si="41"/>
        <v/>
      </c>
      <c r="BI8" s="252"/>
      <c r="BJ8" s="249" t="str">
        <f t="shared" si="42"/>
        <v/>
      </c>
      <c r="BK8" s="250" t="str">
        <f t="shared" si="43"/>
        <v/>
      </c>
      <c r="BL8" s="251" t="str">
        <f t="shared" si="44"/>
        <v/>
      </c>
      <c r="BM8" s="252"/>
    </row>
    <row r="9" spans="1:65" ht="21" x14ac:dyDescent="0.3">
      <c r="A9" s="111"/>
      <c r="B9" s="111"/>
      <c r="C9" s="111"/>
      <c r="D9" s="213">
        <f>ข้อมูลนักเรียน!D6</f>
        <v>4</v>
      </c>
      <c r="E9" s="210" t="str">
        <f>IF(ข้อมูลนักเรียน!H6="","",ข้อมูลนักเรียน!G6&amp;ข้อมูลนักเรียน!H6&amp; "  " &amp; ข้อมูลนักเรียน!I6)</f>
        <v/>
      </c>
      <c r="F9" s="249" t="str">
        <f t="shared" si="0"/>
        <v/>
      </c>
      <c r="G9" s="249" t="str">
        <f t="shared" si="1"/>
        <v/>
      </c>
      <c r="H9" s="249" t="str">
        <f t="shared" si="2"/>
        <v/>
      </c>
      <c r="I9" s="252"/>
      <c r="J9" s="249" t="str">
        <f t="shared" si="3"/>
        <v/>
      </c>
      <c r="K9" s="249" t="str">
        <f t="shared" si="4"/>
        <v/>
      </c>
      <c r="L9" s="249" t="str">
        <f t="shared" si="5"/>
        <v/>
      </c>
      <c r="M9" s="252"/>
      <c r="N9" s="253" t="str">
        <f t="shared" si="6"/>
        <v/>
      </c>
      <c r="O9" s="254" t="str">
        <f t="shared" si="7"/>
        <v/>
      </c>
      <c r="P9" s="255" t="str">
        <f t="shared" si="8"/>
        <v/>
      </c>
      <c r="Q9" s="252"/>
      <c r="R9" s="256" t="str">
        <f t="shared" si="9"/>
        <v/>
      </c>
      <c r="S9" s="257" t="str">
        <f t="shared" si="10"/>
        <v/>
      </c>
      <c r="T9" s="258" t="str">
        <f t="shared" si="11"/>
        <v/>
      </c>
      <c r="U9" s="252"/>
      <c r="V9" s="249" t="str">
        <f t="shared" si="12"/>
        <v/>
      </c>
      <c r="W9" s="250" t="str">
        <f t="shared" si="13"/>
        <v/>
      </c>
      <c r="X9" s="251" t="str">
        <f t="shared" si="14"/>
        <v/>
      </c>
      <c r="Y9" s="252"/>
      <c r="Z9" s="259" t="str">
        <f t="shared" si="15"/>
        <v/>
      </c>
      <c r="AA9" s="260" t="str">
        <f t="shared" si="16"/>
        <v/>
      </c>
      <c r="AB9" s="261" t="str">
        <f t="shared" si="17"/>
        <v/>
      </c>
      <c r="AC9" s="252"/>
      <c r="AD9" s="203" t="str">
        <f t="shared" si="18"/>
        <v/>
      </c>
      <c r="AE9" s="262" t="str">
        <f t="shared" si="19"/>
        <v/>
      </c>
      <c r="AF9" s="263" t="str">
        <f t="shared" si="20"/>
        <v/>
      </c>
      <c r="AG9" s="252"/>
      <c r="AH9" s="264" t="str">
        <f t="shared" si="21"/>
        <v/>
      </c>
      <c r="AI9" s="265" t="str">
        <f t="shared" si="22"/>
        <v/>
      </c>
      <c r="AJ9" s="266" t="str">
        <f t="shared" si="23"/>
        <v/>
      </c>
      <c r="AK9" s="252"/>
      <c r="AL9" s="203" t="str">
        <f t="shared" si="24"/>
        <v/>
      </c>
      <c r="AM9" s="262" t="str">
        <f t="shared" si="25"/>
        <v/>
      </c>
      <c r="AN9" s="263" t="str">
        <f t="shared" si="26"/>
        <v/>
      </c>
      <c r="AO9" s="252"/>
      <c r="AP9" s="259" t="str">
        <f t="shared" si="27"/>
        <v/>
      </c>
      <c r="AQ9" s="260" t="str">
        <f t="shared" si="28"/>
        <v/>
      </c>
      <c r="AR9" s="261" t="str">
        <f t="shared" si="29"/>
        <v/>
      </c>
      <c r="AS9" s="252"/>
      <c r="AT9" s="249" t="str">
        <f t="shared" si="30"/>
        <v/>
      </c>
      <c r="AU9" s="250" t="str">
        <f t="shared" si="31"/>
        <v/>
      </c>
      <c r="AV9" s="251" t="str">
        <f t="shared" si="32"/>
        <v/>
      </c>
      <c r="AW9" s="252"/>
      <c r="AX9" s="249" t="str">
        <f t="shared" si="33"/>
        <v/>
      </c>
      <c r="AY9" s="250" t="str">
        <f t="shared" si="34"/>
        <v/>
      </c>
      <c r="AZ9" s="251" t="str">
        <f t="shared" si="35"/>
        <v/>
      </c>
      <c r="BA9" s="252"/>
      <c r="BB9" s="249" t="str">
        <f t="shared" si="36"/>
        <v/>
      </c>
      <c r="BC9" s="250" t="str">
        <f t="shared" si="37"/>
        <v/>
      </c>
      <c r="BD9" s="251" t="str">
        <f t="shared" si="38"/>
        <v/>
      </c>
      <c r="BE9" s="252"/>
      <c r="BF9" s="249" t="str">
        <f t="shared" si="39"/>
        <v/>
      </c>
      <c r="BG9" s="250" t="str">
        <f t="shared" si="40"/>
        <v/>
      </c>
      <c r="BH9" s="251" t="str">
        <f t="shared" si="41"/>
        <v/>
      </c>
      <c r="BI9" s="252"/>
      <c r="BJ9" s="249" t="str">
        <f t="shared" si="42"/>
        <v/>
      </c>
      <c r="BK9" s="250" t="str">
        <f t="shared" si="43"/>
        <v/>
      </c>
      <c r="BL9" s="251" t="str">
        <f t="shared" si="44"/>
        <v/>
      </c>
      <c r="BM9" s="252"/>
    </row>
    <row r="10" spans="1:65" ht="21" x14ac:dyDescent="0.3">
      <c r="A10" s="111"/>
      <c r="B10" s="111"/>
      <c r="C10" s="111"/>
      <c r="D10" s="213">
        <f>ข้อมูลนักเรียน!D7</f>
        <v>5</v>
      </c>
      <c r="E10" s="210" t="str">
        <f>IF(ข้อมูลนักเรียน!H7="","",ข้อมูลนักเรียน!G7&amp;ข้อมูลนักเรียน!H7&amp; "  " &amp; ข้อมูลนักเรียน!I7)</f>
        <v/>
      </c>
      <c r="F10" s="249" t="str">
        <f t="shared" si="0"/>
        <v/>
      </c>
      <c r="G10" s="249" t="str">
        <f t="shared" si="1"/>
        <v/>
      </c>
      <c r="H10" s="249" t="str">
        <f t="shared" si="2"/>
        <v/>
      </c>
      <c r="I10" s="252"/>
      <c r="J10" s="249" t="str">
        <f t="shared" si="3"/>
        <v/>
      </c>
      <c r="K10" s="249" t="str">
        <f t="shared" si="4"/>
        <v/>
      </c>
      <c r="L10" s="249" t="str">
        <f t="shared" si="5"/>
        <v/>
      </c>
      <c r="M10" s="252"/>
      <c r="N10" s="253" t="str">
        <f t="shared" si="6"/>
        <v/>
      </c>
      <c r="O10" s="254" t="str">
        <f t="shared" si="7"/>
        <v/>
      </c>
      <c r="P10" s="255" t="str">
        <f t="shared" si="8"/>
        <v/>
      </c>
      <c r="Q10" s="252"/>
      <c r="R10" s="256" t="str">
        <f t="shared" si="9"/>
        <v/>
      </c>
      <c r="S10" s="257" t="str">
        <f t="shared" si="10"/>
        <v/>
      </c>
      <c r="T10" s="258" t="str">
        <f t="shared" si="11"/>
        <v/>
      </c>
      <c r="U10" s="252"/>
      <c r="V10" s="249" t="str">
        <f t="shared" si="12"/>
        <v/>
      </c>
      <c r="W10" s="250" t="str">
        <f t="shared" si="13"/>
        <v/>
      </c>
      <c r="X10" s="251" t="str">
        <f t="shared" si="14"/>
        <v/>
      </c>
      <c r="Y10" s="252"/>
      <c r="Z10" s="259" t="str">
        <f t="shared" si="15"/>
        <v/>
      </c>
      <c r="AA10" s="260" t="str">
        <f t="shared" si="16"/>
        <v/>
      </c>
      <c r="AB10" s="261" t="str">
        <f t="shared" si="17"/>
        <v/>
      </c>
      <c r="AC10" s="252"/>
      <c r="AD10" s="203" t="str">
        <f t="shared" si="18"/>
        <v/>
      </c>
      <c r="AE10" s="262" t="str">
        <f t="shared" si="19"/>
        <v/>
      </c>
      <c r="AF10" s="263" t="str">
        <f t="shared" si="20"/>
        <v/>
      </c>
      <c r="AG10" s="252"/>
      <c r="AH10" s="264" t="str">
        <f t="shared" si="21"/>
        <v/>
      </c>
      <c r="AI10" s="265" t="str">
        <f t="shared" si="22"/>
        <v/>
      </c>
      <c r="AJ10" s="266" t="str">
        <f t="shared" si="23"/>
        <v/>
      </c>
      <c r="AK10" s="252"/>
      <c r="AL10" s="203" t="str">
        <f t="shared" si="24"/>
        <v/>
      </c>
      <c r="AM10" s="262" t="str">
        <f t="shared" si="25"/>
        <v/>
      </c>
      <c r="AN10" s="263" t="str">
        <f t="shared" si="26"/>
        <v/>
      </c>
      <c r="AO10" s="252"/>
      <c r="AP10" s="259" t="str">
        <f t="shared" si="27"/>
        <v/>
      </c>
      <c r="AQ10" s="260" t="str">
        <f t="shared" si="28"/>
        <v/>
      </c>
      <c r="AR10" s="261" t="str">
        <f t="shared" si="29"/>
        <v/>
      </c>
      <c r="AS10" s="252"/>
      <c r="AT10" s="249" t="str">
        <f t="shared" si="30"/>
        <v/>
      </c>
      <c r="AU10" s="250" t="str">
        <f t="shared" si="31"/>
        <v/>
      </c>
      <c r="AV10" s="251" t="str">
        <f t="shared" si="32"/>
        <v/>
      </c>
      <c r="AW10" s="252"/>
      <c r="AX10" s="249" t="str">
        <f t="shared" si="33"/>
        <v/>
      </c>
      <c r="AY10" s="250" t="str">
        <f t="shared" si="34"/>
        <v/>
      </c>
      <c r="AZ10" s="251" t="str">
        <f t="shared" si="35"/>
        <v/>
      </c>
      <c r="BA10" s="252"/>
      <c r="BB10" s="249" t="str">
        <f t="shared" si="36"/>
        <v/>
      </c>
      <c r="BC10" s="250" t="str">
        <f t="shared" si="37"/>
        <v/>
      </c>
      <c r="BD10" s="251" t="str">
        <f t="shared" si="38"/>
        <v/>
      </c>
      <c r="BE10" s="252"/>
      <c r="BF10" s="249" t="str">
        <f t="shared" si="39"/>
        <v/>
      </c>
      <c r="BG10" s="250" t="str">
        <f t="shared" si="40"/>
        <v/>
      </c>
      <c r="BH10" s="251" t="str">
        <f t="shared" si="41"/>
        <v/>
      </c>
      <c r="BI10" s="252"/>
      <c r="BJ10" s="249" t="str">
        <f t="shared" si="42"/>
        <v/>
      </c>
      <c r="BK10" s="250" t="str">
        <f t="shared" si="43"/>
        <v/>
      </c>
      <c r="BL10" s="251" t="str">
        <f t="shared" si="44"/>
        <v/>
      </c>
      <c r="BM10" s="252"/>
    </row>
    <row r="11" spans="1:65" ht="21" x14ac:dyDescent="0.3">
      <c r="A11" s="111"/>
      <c r="B11" s="111"/>
      <c r="C11" s="111"/>
      <c r="D11" s="213">
        <f>ข้อมูลนักเรียน!D8</f>
        <v>6</v>
      </c>
      <c r="E11" s="210" t="str">
        <f>IF(ข้อมูลนักเรียน!H8="","",ข้อมูลนักเรียน!G8&amp;ข้อมูลนักเรียน!H8&amp; "  " &amp; ข้อมูลนักเรียน!I8)</f>
        <v/>
      </c>
      <c r="F11" s="249" t="str">
        <f t="shared" si="0"/>
        <v/>
      </c>
      <c r="G11" s="249" t="str">
        <f t="shared" si="1"/>
        <v/>
      </c>
      <c r="H11" s="249" t="str">
        <f t="shared" si="2"/>
        <v/>
      </c>
      <c r="I11" s="252"/>
      <c r="J11" s="249" t="str">
        <f t="shared" si="3"/>
        <v/>
      </c>
      <c r="K11" s="249" t="str">
        <f t="shared" si="4"/>
        <v/>
      </c>
      <c r="L11" s="249" t="str">
        <f t="shared" si="5"/>
        <v/>
      </c>
      <c r="M11" s="252"/>
      <c r="N11" s="253" t="str">
        <f t="shared" si="6"/>
        <v/>
      </c>
      <c r="O11" s="254" t="str">
        <f t="shared" si="7"/>
        <v/>
      </c>
      <c r="P11" s="255" t="str">
        <f t="shared" si="8"/>
        <v/>
      </c>
      <c r="Q11" s="252"/>
      <c r="R11" s="256" t="str">
        <f t="shared" si="9"/>
        <v/>
      </c>
      <c r="S11" s="257" t="str">
        <f t="shared" si="10"/>
        <v/>
      </c>
      <c r="T11" s="258" t="str">
        <f t="shared" si="11"/>
        <v/>
      </c>
      <c r="U11" s="252"/>
      <c r="V11" s="249" t="str">
        <f t="shared" si="12"/>
        <v/>
      </c>
      <c r="W11" s="250" t="str">
        <f t="shared" si="13"/>
        <v/>
      </c>
      <c r="X11" s="251" t="str">
        <f t="shared" si="14"/>
        <v/>
      </c>
      <c r="Y11" s="252"/>
      <c r="Z11" s="259" t="str">
        <f t="shared" si="15"/>
        <v/>
      </c>
      <c r="AA11" s="260" t="str">
        <f t="shared" si="16"/>
        <v/>
      </c>
      <c r="AB11" s="261" t="str">
        <f t="shared" si="17"/>
        <v/>
      </c>
      <c r="AC11" s="252"/>
      <c r="AD11" s="203" t="str">
        <f t="shared" si="18"/>
        <v/>
      </c>
      <c r="AE11" s="262" t="str">
        <f t="shared" si="19"/>
        <v/>
      </c>
      <c r="AF11" s="263" t="str">
        <f t="shared" si="20"/>
        <v/>
      </c>
      <c r="AG11" s="252"/>
      <c r="AH11" s="264" t="str">
        <f t="shared" si="21"/>
        <v/>
      </c>
      <c r="AI11" s="265" t="str">
        <f t="shared" si="22"/>
        <v/>
      </c>
      <c r="AJ11" s="266" t="str">
        <f t="shared" si="23"/>
        <v/>
      </c>
      <c r="AK11" s="252"/>
      <c r="AL11" s="203" t="str">
        <f t="shared" si="24"/>
        <v/>
      </c>
      <c r="AM11" s="262" t="str">
        <f t="shared" si="25"/>
        <v/>
      </c>
      <c r="AN11" s="263" t="str">
        <f t="shared" si="26"/>
        <v/>
      </c>
      <c r="AO11" s="252"/>
      <c r="AP11" s="259" t="str">
        <f t="shared" si="27"/>
        <v/>
      </c>
      <c r="AQ11" s="260" t="str">
        <f t="shared" si="28"/>
        <v/>
      </c>
      <c r="AR11" s="261" t="str">
        <f t="shared" si="29"/>
        <v/>
      </c>
      <c r="AS11" s="252"/>
      <c r="AT11" s="249" t="str">
        <f t="shared" si="30"/>
        <v/>
      </c>
      <c r="AU11" s="250" t="str">
        <f t="shared" si="31"/>
        <v/>
      </c>
      <c r="AV11" s="251" t="str">
        <f t="shared" si="32"/>
        <v/>
      </c>
      <c r="AW11" s="252"/>
      <c r="AX11" s="249" t="str">
        <f t="shared" si="33"/>
        <v/>
      </c>
      <c r="AY11" s="250" t="str">
        <f t="shared" si="34"/>
        <v/>
      </c>
      <c r="AZ11" s="251" t="str">
        <f t="shared" si="35"/>
        <v/>
      </c>
      <c r="BA11" s="252"/>
      <c r="BB11" s="249" t="str">
        <f t="shared" si="36"/>
        <v/>
      </c>
      <c r="BC11" s="250" t="str">
        <f t="shared" si="37"/>
        <v/>
      </c>
      <c r="BD11" s="251" t="str">
        <f t="shared" si="38"/>
        <v/>
      </c>
      <c r="BE11" s="252"/>
      <c r="BF11" s="249" t="str">
        <f t="shared" si="39"/>
        <v/>
      </c>
      <c r="BG11" s="250" t="str">
        <f t="shared" si="40"/>
        <v/>
      </c>
      <c r="BH11" s="251" t="str">
        <f t="shared" si="41"/>
        <v/>
      </c>
      <c r="BI11" s="252"/>
      <c r="BJ11" s="249" t="str">
        <f t="shared" si="42"/>
        <v/>
      </c>
      <c r="BK11" s="250" t="str">
        <f t="shared" si="43"/>
        <v/>
      </c>
      <c r="BL11" s="251" t="str">
        <f t="shared" si="44"/>
        <v/>
      </c>
      <c r="BM11" s="252"/>
    </row>
    <row r="12" spans="1:65" ht="21" x14ac:dyDescent="0.3">
      <c r="A12" s="111"/>
      <c r="B12" s="111"/>
      <c r="C12" s="111"/>
      <c r="D12" s="213">
        <f>ข้อมูลนักเรียน!D9</f>
        <v>7</v>
      </c>
      <c r="E12" s="210" t="str">
        <f>IF(ข้อมูลนักเรียน!H9="","",ข้อมูลนักเรียน!G9&amp;ข้อมูลนักเรียน!H9&amp; "  " &amp; ข้อมูลนักเรียน!I9)</f>
        <v/>
      </c>
      <c r="F12" s="249" t="str">
        <f t="shared" si="0"/>
        <v/>
      </c>
      <c r="G12" s="249" t="str">
        <f t="shared" si="1"/>
        <v/>
      </c>
      <c r="H12" s="249" t="str">
        <f t="shared" si="2"/>
        <v/>
      </c>
      <c r="I12" s="252"/>
      <c r="J12" s="249" t="str">
        <f t="shared" si="3"/>
        <v/>
      </c>
      <c r="K12" s="249" t="str">
        <f t="shared" si="4"/>
        <v/>
      </c>
      <c r="L12" s="249" t="str">
        <f t="shared" si="5"/>
        <v/>
      </c>
      <c r="M12" s="252"/>
      <c r="N12" s="253" t="str">
        <f t="shared" si="6"/>
        <v/>
      </c>
      <c r="O12" s="254" t="str">
        <f t="shared" si="7"/>
        <v/>
      </c>
      <c r="P12" s="255" t="str">
        <f t="shared" si="8"/>
        <v/>
      </c>
      <c r="Q12" s="252"/>
      <c r="R12" s="256" t="str">
        <f t="shared" si="9"/>
        <v/>
      </c>
      <c r="S12" s="257" t="str">
        <f t="shared" si="10"/>
        <v/>
      </c>
      <c r="T12" s="258" t="str">
        <f t="shared" si="11"/>
        <v/>
      </c>
      <c r="U12" s="252"/>
      <c r="V12" s="249" t="str">
        <f t="shared" si="12"/>
        <v/>
      </c>
      <c r="W12" s="250" t="str">
        <f t="shared" si="13"/>
        <v/>
      </c>
      <c r="X12" s="251" t="str">
        <f t="shared" si="14"/>
        <v/>
      </c>
      <c r="Y12" s="252"/>
      <c r="Z12" s="259" t="str">
        <f t="shared" si="15"/>
        <v/>
      </c>
      <c r="AA12" s="260" t="str">
        <f t="shared" si="16"/>
        <v/>
      </c>
      <c r="AB12" s="261" t="str">
        <f t="shared" si="17"/>
        <v/>
      </c>
      <c r="AC12" s="252"/>
      <c r="AD12" s="203" t="str">
        <f t="shared" si="18"/>
        <v/>
      </c>
      <c r="AE12" s="262" t="str">
        <f t="shared" si="19"/>
        <v/>
      </c>
      <c r="AF12" s="263" t="str">
        <f t="shared" si="20"/>
        <v/>
      </c>
      <c r="AG12" s="252"/>
      <c r="AH12" s="264" t="str">
        <f t="shared" si="21"/>
        <v/>
      </c>
      <c r="AI12" s="265" t="str">
        <f t="shared" si="22"/>
        <v/>
      </c>
      <c r="AJ12" s="266" t="str">
        <f t="shared" si="23"/>
        <v/>
      </c>
      <c r="AK12" s="252"/>
      <c r="AL12" s="203" t="str">
        <f t="shared" si="24"/>
        <v/>
      </c>
      <c r="AM12" s="262" t="str">
        <f t="shared" si="25"/>
        <v/>
      </c>
      <c r="AN12" s="263" t="str">
        <f t="shared" si="26"/>
        <v/>
      </c>
      <c r="AO12" s="252"/>
      <c r="AP12" s="259" t="str">
        <f t="shared" si="27"/>
        <v/>
      </c>
      <c r="AQ12" s="260" t="str">
        <f t="shared" si="28"/>
        <v/>
      </c>
      <c r="AR12" s="261" t="str">
        <f t="shared" si="29"/>
        <v/>
      </c>
      <c r="AS12" s="252"/>
      <c r="AT12" s="249" t="str">
        <f t="shared" si="30"/>
        <v/>
      </c>
      <c r="AU12" s="250" t="str">
        <f t="shared" si="31"/>
        <v/>
      </c>
      <c r="AV12" s="251" t="str">
        <f t="shared" si="32"/>
        <v/>
      </c>
      <c r="AW12" s="252"/>
      <c r="AX12" s="249" t="str">
        <f t="shared" si="33"/>
        <v/>
      </c>
      <c r="AY12" s="250" t="str">
        <f t="shared" si="34"/>
        <v/>
      </c>
      <c r="AZ12" s="251" t="str">
        <f t="shared" si="35"/>
        <v/>
      </c>
      <c r="BA12" s="252"/>
      <c r="BB12" s="249" t="str">
        <f t="shared" si="36"/>
        <v/>
      </c>
      <c r="BC12" s="250" t="str">
        <f t="shared" si="37"/>
        <v/>
      </c>
      <c r="BD12" s="251" t="str">
        <f t="shared" si="38"/>
        <v/>
      </c>
      <c r="BE12" s="252"/>
      <c r="BF12" s="249" t="str">
        <f t="shared" si="39"/>
        <v/>
      </c>
      <c r="BG12" s="250" t="str">
        <f t="shared" si="40"/>
        <v/>
      </c>
      <c r="BH12" s="251" t="str">
        <f t="shared" si="41"/>
        <v/>
      </c>
      <c r="BI12" s="252"/>
      <c r="BJ12" s="249" t="str">
        <f t="shared" si="42"/>
        <v/>
      </c>
      <c r="BK12" s="250" t="str">
        <f t="shared" si="43"/>
        <v/>
      </c>
      <c r="BL12" s="251" t="str">
        <f t="shared" si="44"/>
        <v/>
      </c>
      <c r="BM12" s="252"/>
    </row>
    <row r="13" spans="1:65" ht="21" x14ac:dyDescent="0.3">
      <c r="A13" s="111"/>
      <c r="B13" s="111"/>
      <c r="C13" s="111"/>
      <c r="D13" s="213">
        <f>ข้อมูลนักเรียน!D10</f>
        <v>8</v>
      </c>
      <c r="E13" s="21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3" s="249" t="str">
        <f t="shared" si="0"/>
        <v/>
      </c>
      <c r="G13" s="249" t="str">
        <f t="shared" si="1"/>
        <v/>
      </c>
      <c r="H13" s="249" t="str">
        <f t="shared" si="2"/>
        <v/>
      </c>
      <c r="I13" s="252"/>
      <c r="J13" s="249" t="str">
        <f t="shared" si="3"/>
        <v/>
      </c>
      <c r="K13" s="249" t="str">
        <f t="shared" si="4"/>
        <v/>
      </c>
      <c r="L13" s="249" t="str">
        <f t="shared" si="5"/>
        <v/>
      </c>
      <c r="M13" s="252"/>
      <c r="N13" s="253" t="str">
        <f t="shared" si="6"/>
        <v/>
      </c>
      <c r="O13" s="254" t="str">
        <f t="shared" si="7"/>
        <v/>
      </c>
      <c r="P13" s="255" t="str">
        <f t="shared" si="8"/>
        <v/>
      </c>
      <c r="Q13" s="252"/>
      <c r="R13" s="256" t="str">
        <f t="shared" si="9"/>
        <v/>
      </c>
      <c r="S13" s="257" t="str">
        <f t="shared" si="10"/>
        <v/>
      </c>
      <c r="T13" s="258" t="str">
        <f t="shared" si="11"/>
        <v/>
      </c>
      <c r="U13" s="252"/>
      <c r="V13" s="249" t="str">
        <f t="shared" si="12"/>
        <v/>
      </c>
      <c r="W13" s="250" t="str">
        <f t="shared" si="13"/>
        <v/>
      </c>
      <c r="X13" s="251" t="str">
        <f t="shared" si="14"/>
        <v/>
      </c>
      <c r="Y13" s="252"/>
      <c r="Z13" s="259" t="str">
        <f t="shared" si="15"/>
        <v/>
      </c>
      <c r="AA13" s="260" t="str">
        <f t="shared" si="16"/>
        <v/>
      </c>
      <c r="AB13" s="261" t="str">
        <f t="shared" si="17"/>
        <v/>
      </c>
      <c r="AC13" s="252"/>
      <c r="AD13" s="203" t="str">
        <f t="shared" si="18"/>
        <v/>
      </c>
      <c r="AE13" s="262" t="str">
        <f t="shared" si="19"/>
        <v/>
      </c>
      <c r="AF13" s="263" t="str">
        <f t="shared" si="20"/>
        <v/>
      </c>
      <c r="AG13" s="252"/>
      <c r="AH13" s="264" t="str">
        <f t="shared" si="21"/>
        <v/>
      </c>
      <c r="AI13" s="265" t="str">
        <f t="shared" si="22"/>
        <v/>
      </c>
      <c r="AJ13" s="266" t="str">
        <f t="shared" si="23"/>
        <v/>
      </c>
      <c r="AK13" s="252"/>
      <c r="AL13" s="203" t="str">
        <f t="shared" si="24"/>
        <v/>
      </c>
      <c r="AM13" s="262" t="str">
        <f t="shared" si="25"/>
        <v/>
      </c>
      <c r="AN13" s="263" t="str">
        <f t="shared" si="26"/>
        <v/>
      </c>
      <c r="AO13" s="252"/>
      <c r="AP13" s="259" t="str">
        <f t="shared" si="27"/>
        <v/>
      </c>
      <c r="AQ13" s="260" t="str">
        <f t="shared" si="28"/>
        <v/>
      </c>
      <c r="AR13" s="261" t="str">
        <f t="shared" si="29"/>
        <v/>
      </c>
      <c r="AS13" s="252"/>
      <c r="AT13" s="249" t="str">
        <f t="shared" si="30"/>
        <v/>
      </c>
      <c r="AU13" s="250" t="str">
        <f t="shared" si="31"/>
        <v/>
      </c>
      <c r="AV13" s="251" t="str">
        <f t="shared" si="32"/>
        <v/>
      </c>
      <c r="AW13" s="252"/>
      <c r="AX13" s="249" t="str">
        <f t="shared" si="33"/>
        <v/>
      </c>
      <c r="AY13" s="250" t="str">
        <f t="shared" si="34"/>
        <v/>
      </c>
      <c r="AZ13" s="251" t="str">
        <f t="shared" si="35"/>
        <v/>
      </c>
      <c r="BA13" s="252"/>
      <c r="BB13" s="249" t="str">
        <f t="shared" si="36"/>
        <v/>
      </c>
      <c r="BC13" s="250" t="str">
        <f t="shared" si="37"/>
        <v/>
      </c>
      <c r="BD13" s="251" t="str">
        <f t="shared" si="38"/>
        <v/>
      </c>
      <c r="BE13" s="252"/>
      <c r="BF13" s="249" t="str">
        <f t="shared" si="39"/>
        <v/>
      </c>
      <c r="BG13" s="250" t="str">
        <f t="shared" si="40"/>
        <v/>
      </c>
      <c r="BH13" s="251" t="str">
        <f t="shared" si="41"/>
        <v/>
      </c>
      <c r="BI13" s="252"/>
      <c r="BJ13" s="249" t="str">
        <f t="shared" si="42"/>
        <v/>
      </c>
      <c r="BK13" s="250" t="str">
        <f t="shared" si="43"/>
        <v/>
      </c>
      <c r="BL13" s="251" t="str">
        <f t="shared" si="44"/>
        <v/>
      </c>
      <c r="BM13" s="252"/>
    </row>
    <row r="14" spans="1:65" ht="21" x14ac:dyDescent="0.3">
      <c r="A14" s="111"/>
      <c r="B14" s="111"/>
      <c r="C14" s="111"/>
      <c r="D14" s="213">
        <f>ข้อมูลนักเรียน!D11</f>
        <v>9</v>
      </c>
      <c r="E14" s="21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4" s="249" t="str">
        <f t="shared" si="0"/>
        <v/>
      </c>
      <c r="G14" s="249" t="str">
        <f t="shared" si="1"/>
        <v/>
      </c>
      <c r="H14" s="249" t="str">
        <f t="shared" si="2"/>
        <v/>
      </c>
      <c r="I14" s="252"/>
      <c r="J14" s="249" t="str">
        <f t="shared" si="3"/>
        <v/>
      </c>
      <c r="K14" s="249" t="str">
        <f t="shared" si="4"/>
        <v/>
      </c>
      <c r="L14" s="249" t="str">
        <f t="shared" si="5"/>
        <v/>
      </c>
      <c r="M14" s="252"/>
      <c r="N14" s="253" t="str">
        <f t="shared" si="6"/>
        <v/>
      </c>
      <c r="O14" s="254" t="str">
        <f t="shared" si="7"/>
        <v/>
      </c>
      <c r="P14" s="255" t="str">
        <f t="shared" si="8"/>
        <v/>
      </c>
      <c r="Q14" s="252"/>
      <c r="R14" s="256" t="str">
        <f t="shared" si="9"/>
        <v/>
      </c>
      <c r="S14" s="257" t="str">
        <f t="shared" si="10"/>
        <v/>
      </c>
      <c r="T14" s="258" t="str">
        <f t="shared" si="11"/>
        <v/>
      </c>
      <c r="U14" s="252"/>
      <c r="V14" s="249" t="str">
        <f t="shared" si="12"/>
        <v/>
      </c>
      <c r="W14" s="250" t="str">
        <f t="shared" si="13"/>
        <v/>
      </c>
      <c r="X14" s="251" t="str">
        <f t="shared" si="14"/>
        <v/>
      </c>
      <c r="Y14" s="252"/>
      <c r="Z14" s="259" t="str">
        <f t="shared" si="15"/>
        <v/>
      </c>
      <c r="AA14" s="260" t="str">
        <f t="shared" si="16"/>
        <v/>
      </c>
      <c r="AB14" s="261" t="str">
        <f t="shared" si="17"/>
        <v/>
      </c>
      <c r="AC14" s="252"/>
      <c r="AD14" s="203" t="str">
        <f t="shared" si="18"/>
        <v/>
      </c>
      <c r="AE14" s="262" t="str">
        <f t="shared" si="19"/>
        <v/>
      </c>
      <c r="AF14" s="263" t="str">
        <f t="shared" si="20"/>
        <v/>
      </c>
      <c r="AG14" s="252"/>
      <c r="AH14" s="264" t="str">
        <f t="shared" si="21"/>
        <v/>
      </c>
      <c r="AI14" s="265" t="str">
        <f t="shared" si="22"/>
        <v/>
      </c>
      <c r="AJ14" s="266" t="str">
        <f t="shared" si="23"/>
        <v/>
      </c>
      <c r="AK14" s="252"/>
      <c r="AL14" s="203" t="str">
        <f t="shared" si="24"/>
        <v/>
      </c>
      <c r="AM14" s="262" t="str">
        <f t="shared" si="25"/>
        <v/>
      </c>
      <c r="AN14" s="263" t="str">
        <f t="shared" si="26"/>
        <v/>
      </c>
      <c r="AO14" s="252"/>
      <c r="AP14" s="259" t="str">
        <f t="shared" si="27"/>
        <v/>
      </c>
      <c r="AQ14" s="260" t="str">
        <f t="shared" si="28"/>
        <v/>
      </c>
      <c r="AR14" s="261" t="str">
        <f t="shared" si="29"/>
        <v/>
      </c>
      <c r="AS14" s="252"/>
      <c r="AT14" s="249" t="str">
        <f t="shared" si="30"/>
        <v/>
      </c>
      <c r="AU14" s="250" t="str">
        <f t="shared" si="31"/>
        <v/>
      </c>
      <c r="AV14" s="251" t="str">
        <f t="shared" si="32"/>
        <v/>
      </c>
      <c r="AW14" s="252"/>
      <c r="AX14" s="249" t="str">
        <f t="shared" si="33"/>
        <v/>
      </c>
      <c r="AY14" s="250" t="str">
        <f t="shared" si="34"/>
        <v/>
      </c>
      <c r="AZ14" s="251" t="str">
        <f t="shared" si="35"/>
        <v/>
      </c>
      <c r="BA14" s="252"/>
      <c r="BB14" s="249" t="str">
        <f t="shared" si="36"/>
        <v/>
      </c>
      <c r="BC14" s="250" t="str">
        <f t="shared" si="37"/>
        <v/>
      </c>
      <c r="BD14" s="251" t="str">
        <f t="shared" si="38"/>
        <v/>
      </c>
      <c r="BE14" s="252"/>
      <c r="BF14" s="249" t="str">
        <f t="shared" si="39"/>
        <v/>
      </c>
      <c r="BG14" s="250" t="str">
        <f t="shared" si="40"/>
        <v/>
      </c>
      <c r="BH14" s="251" t="str">
        <f t="shared" si="41"/>
        <v/>
      </c>
      <c r="BI14" s="252"/>
      <c r="BJ14" s="249" t="str">
        <f t="shared" si="42"/>
        <v/>
      </c>
      <c r="BK14" s="250" t="str">
        <f t="shared" si="43"/>
        <v/>
      </c>
      <c r="BL14" s="251" t="str">
        <f t="shared" si="44"/>
        <v/>
      </c>
      <c r="BM14" s="252"/>
    </row>
    <row r="15" spans="1:65" ht="21" x14ac:dyDescent="0.3">
      <c r="A15" s="111"/>
      <c r="B15" s="111"/>
      <c r="C15" s="111"/>
      <c r="D15" s="213">
        <f>ข้อมูลนักเรียน!D12</f>
        <v>10</v>
      </c>
      <c r="E15" s="21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5" s="249" t="str">
        <f t="shared" si="0"/>
        <v/>
      </c>
      <c r="G15" s="249" t="str">
        <f t="shared" si="1"/>
        <v/>
      </c>
      <c r="H15" s="249" t="str">
        <f t="shared" si="2"/>
        <v/>
      </c>
      <c r="I15" s="252"/>
      <c r="J15" s="249" t="str">
        <f t="shared" si="3"/>
        <v/>
      </c>
      <c r="K15" s="249" t="str">
        <f t="shared" si="4"/>
        <v/>
      </c>
      <c r="L15" s="249" t="str">
        <f t="shared" si="5"/>
        <v/>
      </c>
      <c r="M15" s="252"/>
      <c r="N15" s="253" t="str">
        <f t="shared" si="6"/>
        <v/>
      </c>
      <c r="O15" s="254" t="str">
        <f t="shared" si="7"/>
        <v/>
      </c>
      <c r="P15" s="255" t="str">
        <f t="shared" si="8"/>
        <v/>
      </c>
      <c r="Q15" s="252"/>
      <c r="R15" s="256" t="str">
        <f t="shared" si="9"/>
        <v/>
      </c>
      <c r="S15" s="257" t="str">
        <f t="shared" si="10"/>
        <v/>
      </c>
      <c r="T15" s="258" t="str">
        <f t="shared" si="11"/>
        <v/>
      </c>
      <c r="U15" s="252"/>
      <c r="V15" s="249" t="str">
        <f t="shared" si="12"/>
        <v/>
      </c>
      <c r="W15" s="250" t="str">
        <f t="shared" si="13"/>
        <v/>
      </c>
      <c r="X15" s="251" t="str">
        <f t="shared" si="14"/>
        <v/>
      </c>
      <c r="Y15" s="252"/>
      <c r="Z15" s="259" t="str">
        <f t="shared" si="15"/>
        <v/>
      </c>
      <c r="AA15" s="260" t="str">
        <f t="shared" si="16"/>
        <v/>
      </c>
      <c r="AB15" s="261" t="str">
        <f t="shared" si="17"/>
        <v/>
      </c>
      <c r="AC15" s="252"/>
      <c r="AD15" s="203" t="str">
        <f t="shared" si="18"/>
        <v/>
      </c>
      <c r="AE15" s="262" t="str">
        <f t="shared" si="19"/>
        <v/>
      </c>
      <c r="AF15" s="263" t="str">
        <f t="shared" si="20"/>
        <v/>
      </c>
      <c r="AG15" s="252"/>
      <c r="AH15" s="264" t="str">
        <f t="shared" si="21"/>
        <v/>
      </c>
      <c r="AI15" s="265" t="str">
        <f t="shared" si="22"/>
        <v/>
      </c>
      <c r="AJ15" s="266" t="str">
        <f t="shared" si="23"/>
        <v/>
      </c>
      <c r="AK15" s="252"/>
      <c r="AL15" s="203" t="str">
        <f t="shared" si="24"/>
        <v/>
      </c>
      <c r="AM15" s="262" t="str">
        <f t="shared" si="25"/>
        <v/>
      </c>
      <c r="AN15" s="263" t="str">
        <f t="shared" si="26"/>
        <v/>
      </c>
      <c r="AO15" s="252"/>
      <c r="AP15" s="259" t="str">
        <f t="shared" si="27"/>
        <v/>
      </c>
      <c r="AQ15" s="260" t="str">
        <f t="shared" si="28"/>
        <v/>
      </c>
      <c r="AR15" s="261" t="str">
        <f t="shared" si="29"/>
        <v/>
      </c>
      <c r="AS15" s="252"/>
      <c r="AT15" s="249" t="str">
        <f t="shared" si="30"/>
        <v/>
      </c>
      <c r="AU15" s="250" t="str">
        <f t="shared" si="31"/>
        <v/>
      </c>
      <c r="AV15" s="251" t="str">
        <f t="shared" si="32"/>
        <v/>
      </c>
      <c r="AW15" s="252"/>
      <c r="AX15" s="249" t="str">
        <f t="shared" si="33"/>
        <v/>
      </c>
      <c r="AY15" s="250" t="str">
        <f t="shared" si="34"/>
        <v/>
      </c>
      <c r="AZ15" s="251" t="str">
        <f t="shared" si="35"/>
        <v/>
      </c>
      <c r="BA15" s="252"/>
      <c r="BB15" s="249" t="str">
        <f t="shared" si="36"/>
        <v/>
      </c>
      <c r="BC15" s="250" t="str">
        <f t="shared" si="37"/>
        <v/>
      </c>
      <c r="BD15" s="251" t="str">
        <f t="shared" si="38"/>
        <v/>
      </c>
      <c r="BE15" s="252"/>
      <c r="BF15" s="249" t="str">
        <f t="shared" si="39"/>
        <v/>
      </c>
      <c r="BG15" s="250" t="str">
        <f t="shared" si="40"/>
        <v/>
      </c>
      <c r="BH15" s="251" t="str">
        <f t="shared" si="41"/>
        <v/>
      </c>
      <c r="BI15" s="252"/>
      <c r="BJ15" s="249" t="str">
        <f t="shared" si="42"/>
        <v/>
      </c>
      <c r="BK15" s="250" t="str">
        <f t="shared" si="43"/>
        <v/>
      </c>
      <c r="BL15" s="251" t="str">
        <f t="shared" si="44"/>
        <v/>
      </c>
      <c r="BM15" s="252"/>
    </row>
    <row r="16" spans="1:65" ht="21" x14ac:dyDescent="0.3">
      <c r="A16" s="111"/>
      <c r="B16" s="111"/>
      <c r="C16" s="111"/>
      <c r="D16" s="213">
        <f>ข้อมูลนักเรียน!D13</f>
        <v>11</v>
      </c>
      <c r="E16" s="21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6" s="249" t="str">
        <f t="shared" si="0"/>
        <v/>
      </c>
      <c r="G16" s="249" t="str">
        <f t="shared" si="1"/>
        <v/>
      </c>
      <c r="H16" s="249" t="str">
        <f t="shared" si="2"/>
        <v/>
      </c>
      <c r="I16" s="252"/>
      <c r="J16" s="249" t="str">
        <f t="shared" si="3"/>
        <v/>
      </c>
      <c r="K16" s="249" t="str">
        <f t="shared" si="4"/>
        <v/>
      </c>
      <c r="L16" s="249" t="str">
        <f t="shared" si="5"/>
        <v/>
      </c>
      <c r="M16" s="252"/>
      <c r="N16" s="253" t="str">
        <f t="shared" si="6"/>
        <v/>
      </c>
      <c r="O16" s="254" t="str">
        <f t="shared" si="7"/>
        <v/>
      </c>
      <c r="P16" s="255" t="str">
        <f t="shared" si="8"/>
        <v/>
      </c>
      <c r="Q16" s="252"/>
      <c r="R16" s="256" t="str">
        <f t="shared" si="9"/>
        <v/>
      </c>
      <c r="S16" s="257" t="str">
        <f t="shared" si="10"/>
        <v/>
      </c>
      <c r="T16" s="258" t="str">
        <f t="shared" si="11"/>
        <v/>
      </c>
      <c r="U16" s="252"/>
      <c r="V16" s="249" t="str">
        <f t="shared" si="12"/>
        <v/>
      </c>
      <c r="W16" s="250" t="str">
        <f t="shared" si="13"/>
        <v/>
      </c>
      <c r="X16" s="251" t="str">
        <f t="shared" si="14"/>
        <v/>
      </c>
      <c r="Y16" s="252"/>
      <c r="Z16" s="259" t="str">
        <f t="shared" si="15"/>
        <v/>
      </c>
      <c r="AA16" s="260" t="str">
        <f t="shared" si="16"/>
        <v/>
      </c>
      <c r="AB16" s="261" t="str">
        <f t="shared" si="17"/>
        <v/>
      </c>
      <c r="AC16" s="252"/>
      <c r="AD16" s="203" t="str">
        <f t="shared" si="18"/>
        <v/>
      </c>
      <c r="AE16" s="262" t="str">
        <f t="shared" si="19"/>
        <v/>
      </c>
      <c r="AF16" s="263" t="str">
        <f t="shared" si="20"/>
        <v/>
      </c>
      <c r="AG16" s="252"/>
      <c r="AH16" s="264" t="str">
        <f t="shared" si="21"/>
        <v/>
      </c>
      <c r="AI16" s="265" t="str">
        <f t="shared" si="22"/>
        <v/>
      </c>
      <c r="AJ16" s="266" t="str">
        <f t="shared" si="23"/>
        <v/>
      </c>
      <c r="AK16" s="252"/>
      <c r="AL16" s="203" t="str">
        <f t="shared" si="24"/>
        <v/>
      </c>
      <c r="AM16" s="262" t="str">
        <f t="shared" si="25"/>
        <v/>
      </c>
      <c r="AN16" s="263" t="str">
        <f t="shared" si="26"/>
        <v/>
      </c>
      <c r="AO16" s="252"/>
      <c r="AP16" s="259" t="str">
        <f t="shared" si="27"/>
        <v/>
      </c>
      <c r="AQ16" s="260" t="str">
        <f t="shared" si="28"/>
        <v/>
      </c>
      <c r="AR16" s="261" t="str">
        <f t="shared" si="29"/>
        <v/>
      </c>
      <c r="AS16" s="252"/>
      <c r="AT16" s="249" t="str">
        <f t="shared" si="30"/>
        <v/>
      </c>
      <c r="AU16" s="250" t="str">
        <f t="shared" si="31"/>
        <v/>
      </c>
      <c r="AV16" s="251" t="str">
        <f t="shared" si="32"/>
        <v/>
      </c>
      <c r="AW16" s="252"/>
      <c r="AX16" s="249" t="str">
        <f t="shared" si="33"/>
        <v/>
      </c>
      <c r="AY16" s="250" t="str">
        <f t="shared" si="34"/>
        <v/>
      </c>
      <c r="AZ16" s="251" t="str">
        <f t="shared" si="35"/>
        <v/>
      </c>
      <c r="BA16" s="252"/>
      <c r="BB16" s="249" t="str">
        <f t="shared" si="36"/>
        <v/>
      </c>
      <c r="BC16" s="250" t="str">
        <f t="shared" si="37"/>
        <v/>
      </c>
      <c r="BD16" s="251" t="str">
        <f t="shared" si="38"/>
        <v/>
      </c>
      <c r="BE16" s="252"/>
      <c r="BF16" s="249" t="str">
        <f t="shared" si="39"/>
        <v/>
      </c>
      <c r="BG16" s="250" t="str">
        <f t="shared" si="40"/>
        <v/>
      </c>
      <c r="BH16" s="251" t="str">
        <f t="shared" si="41"/>
        <v/>
      </c>
      <c r="BI16" s="252"/>
      <c r="BJ16" s="249" t="str">
        <f t="shared" si="42"/>
        <v/>
      </c>
      <c r="BK16" s="250" t="str">
        <f t="shared" si="43"/>
        <v/>
      </c>
      <c r="BL16" s="251" t="str">
        <f t="shared" si="44"/>
        <v/>
      </c>
      <c r="BM16" s="252"/>
    </row>
    <row r="17" spans="1:65" ht="21" x14ac:dyDescent="0.3">
      <c r="A17" s="111"/>
      <c r="B17" s="111"/>
      <c r="C17" s="111"/>
      <c r="D17" s="213">
        <f>ข้อมูลนักเรียน!D14</f>
        <v>12</v>
      </c>
      <c r="E17" s="21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7" s="249" t="str">
        <f t="shared" si="0"/>
        <v/>
      </c>
      <c r="G17" s="249" t="str">
        <f t="shared" si="1"/>
        <v/>
      </c>
      <c r="H17" s="249" t="str">
        <f t="shared" si="2"/>
        <v/>
      </c>
      <c r="I17" s="252"/>
      <c r="J17" s="249" t="str">
        <f t="shared" si="3"/>
        <v/>
      </c>
      <c r="K17" s="249" t="str">
        <f t="shared" si="4"/>
        <v/>
      </c>
      <c r="L17" s="249" t="str">
        <f t="shared" si="5"/>
        <v/>
      </c>
      <c r="M17" s="252"/>
      <c r="N17" s="253" t="str">
        <f t="shared" si="6"/>
        <v/>
      </c>
      <c r="O17" s="254" t="str">
        <f t="shared" si="7"/>
        <v/>
      </c>
      <c r="P17" s="255" t="str">
        <f t="shared" si="8"/>
        <v/>
      </c>
      <c r="Q17" s="252"/>
      <c r="R17" s="256" t="str">
        <f t="shared" si="9"/>
        <v/>
      </c>
      <c r="S17" s="257" t="str">
        <f t="shared" si="10"/>
        <v/>
      </c>
      <c r="T17" s="258" t="str">
        <f t="shared" si="11"/>
        <v/>
      </c>
      <c r="U17" s="252"/>
      <c r="V17" s="249" t="str">
        <f t="shared" si="12"/>
        <v/>
      </c>
      <c r="W17" s="250" t="str">
        <f t="shared" si="13"/>
        <v/>
      </c>
      <c r="X17" s="251" t="str">
        <f t="shared" si="14"/>
        <v/>
      </c>
      <c r="Y17" s="252"/>
      <c r="Z17" s="259" t="str">
        <f t="shared" si="15"/>
        <v/>
      </c>
      <c r="AA17" s="260" t="str">
        <f t="shared" si="16"/>
        <v/>
      </c>
      <c r="AB17" s="261" t="str">
        <f t="shared" si="17"/>
        <v/>
      </c>
      <c r="AC17" s="252"/>
      <c r="AD17" s="203" t="str">
        <f t="shared" si="18"/>
        <v/>
      </c>
      <c r="AE17" s="262" t="str">
        <f t="shared" si="19"/>
        <v/>
      </c>
      <c r="AF17" s="263" t="str">
        <f t="shared" si="20"/>
        <v/>
      </c>
      <c r="AG17" s="252"/>
      <c r="AH17" s="264" t="str">
        <f t="shared" si="21"/>
        <v/>
      </c>
      <c r="AI17" s="265" t="str">
        <f t="shared" si="22"/>
        <v/>
      </c>
      <c r="AJ17" s="266" t="str">
        <f t="shared" si="23"/>
        <v/>
      </c>
      <c r="AK17" s="252"/>
      <c r="AL17" s="203" t="str">
        <f t="shared" si="24"/>
        <v/>
      </c>
      <c r="AM17" s="262" t="str">
        <f t="shared" si="25"/>
        <v/>
      </c>
      <c r="AN17" s="263" t="str">
        <f t="shared" si="26"/>
        <v/>
      </c>
      <c r="AO17" s="252"/>
      <c r="AP17" s="259" t="str">
        <f t="shared" si="27"/>
        <v/>
      </c>
      <c r="AQ17" s="260" t="str">
        <f t="shared" si="28"/>
        <v/>
      </c>
      <c r="AR17" s="261" t="str">
        <f t="shared" si="29"/>
        <v/>
      </c>
      <c r="AS17" s="252"/>
      <c r="AT17" s="249" t="str">
        <f t="shared" si="30"/>
        <v/>
      </c>
      <c r="AU17" s="250" t="str">
        <f t="shared" si="31"/>
        <v/>
      </c>
      <c r="AV17" s="251" t="str">
        <f t="shared" si="32"/>
        <v/>
      </c>
      <c r="AW17" s="252"/>
      <c r="AX17" s="249" t="str">
        <f t="shared" si="33"/>
        <v/>
      </c>
      <c r="AY17" s="250" t="str">
        <f t="shared" si="34"/>
        <v/>
      </c>
      <c r="AZ17" s="251" t="str">
        <f t="shared" si="35"/>
        <v/>
      </c>
      <c r="BA17" s="252"/>
      <c r="BB17" s="249" t="str">
        <f t="shared" si="36"/>
        <v/>
      </c>
      <c r="BC17" s="250" t="str">
        <f t="shared" si="37"/>
        <v/>
      </c>
      <c r="BD17" s="251" t="str">
        <f t="shared" si="38"/>
        <v/>
      </c>
      <c r="BE17" s="252"/>
      <c r="BF17" s="249" t="str">
        <f t="shared" si="39"/>
        <v/>
      </c>
      <c r="BG17" s="250" t="str">
        <f t="shared" si="40"/>
        <v/>
      </c>
      <c r="BH17" s="251" t="str">
        <f t="shared" si="41"/>
        <v/>
      </c>
      <c r="BI17" s="252"/>
      <c r="BJ17" s="249" t="str">
        <f t="shared" si="42"/>
        <v/>
      </c>
      <c r="BK17" s="250" t="str">
        <f t="shared" si="43"/>
        <v/>
      </c>
      <c r="BL17" s="251" t="str">
        <f t="shared" si="44"/>
        <v/>
      </c>
      <c r="BM17" s="252"/>
    </row>
    <row r="18" spans="1:65" ht="21" x14ac:dyDescent="0.3">
      <c r="A18" s="111"/>
      <c r="B18" s="111"/>
      <c r="C18" s="111"/>
      <c r="D18" s="213">
        <f>ข้อมูลนักเรียน!D15</f>
        <v>13</v>
      </c>
      <c r="E18" s="21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8" s="249" t="str">
        <f t="shared" si="0"/>
        <v/>
      </c>
      <c r="G18" s="249" t="str">
        <f t="shared" si="1"/>
        <v/>
      </c>
      <c r="H18" s="249" t="str">
        <f t="shared" si="2"/>
        <v/>
      </c>
      <c r="I18" s="252"/>
      <c r="J18" s="249" t="str">
        <f t="shared" si="3"/>
        <v/>
      </c>
      <c r="K18" s="249" t="str">
        <f t="shared" si="4"/>
        <v/>
      </c>
      <c r="L18" s="249" t="str">
        <f t="shared" si="5"/>
        <v/>
      </c>
      <c r="M18" s="252"/>
      <c r="N18" s="253" t="str">
        <f t="shared" si="6"/>
        <v/>
      </c>
      <c r="O18" s="254" t="str">
        <f t="shared" si="7"/>
        <v/>
      </c>
      <c r="P18" s="255" t="str">
        <f t="shared" si="8"/>
        <v/>
      </c>
      <c r="Q18" s="252"/>
      <c r="R18" s="256" t="str">
        <f t="shared" si="9"/>
        <v/>
      </c>
      <c r="S18" s="257" t="str">
        <f t="shared" si="10"/>
        <v/>
      </c>
      <c r="T18" s="258" t="str">
        <f t="shared" si="11"/>
        <v/>
      </c>
      <c r="U18" s="252"/>
      <c r="V18" s="249" t="str">
        <f t="shared" si="12"/>
        <v/>
      </c>
      <c r="W18" s="250" t="str">
        <f t="shared" si="13"/>
        <v/>
      </c>
      <c r="X18" s="251" t="str">
        <f t="shared" si="14"/>
        <v/>
      </c>
      <c r="Y18" s="252"/>
      <c r="Z18" s="259" t="str">
        <f t="shared" si="15"/>
        <v/>
      </c>
      <c r="AA18" s="260" t="str">
        <f t="shared" si="16"/>
        <v/>
      </c>
      <c r="AB18" s="261" t="str">
        <f t="shared" si="17"/>
        <v/>
      </c>
      <c r="AC18" s="252"/>
      <c r="AD18" s="203" t="str">
        <f t="shared" si="18"/>
        <v/>
      </c>
      <c r="AE18" s="262" t="str">
        <f t="shared" si="19"/>
        <v/>
      </c>
      <c r="AF18" s="263" t="str">
        <f t="shared" si="20"/>
        <v/>
      </c>
      <c r="AG18" s="252"/>
      <c r="AH18" s="264" t="str">
        <f t="shared" si="21"/>
        <v/>
      </c>
      <c r="AI18" s="265" t="str">
        <f t="shared" si="22"/>
        <v/>
      </c>
      <c r="AJ18" s="266" t="str">
        <f t="shared" si="23"/>
        <v/>
      </c>
      <c r="AK18" s="252"/>
      <c r="AL18" s="203" t="str">
        <f t="shared" si="24"/>
        <v/>
      </c>
      <c r="AM18" s="262" t="str">
        <f t="shared" si="25"/>
        <v/>
      </c>
      <c r="AN18" s="263" t="str">
        <f t="shared" si="26"/>
        <v/>
      </c>
      <c r="AO18" s="252"/>
      <c r="AP18" s="259" t="str">
        <f t="shared" si="27"/>
        <v/>
      </c>
      <c r="AQ18" s="260" t="str">
        <f t="shared" si="28"/>
        <v/>
      </c>
      <c r="AR18" s="261" t="str">
        <f t="shared" si="29"/>
        <v/>
      </c>
      <c r="AS18" s="252"/>
      <c r="AT18" s="249" t="str">
        <f t="shared" si="30"/>
        <v/>
      </c>
      <c r="AU18" s="250" t="str">
        <f t="shared" si="31"/>
        <v/>
      </c>
      <c r="AV18" s="251" t="str">
        <f t="shared" si="32"/>
        <v/>
      </c>
      <c r="AW18" s="252"/>
      <c r="AX18" s="249" t="str">
        <f t="shared" si="33"/>
        <v/>
      </c>
      <c r="AY18" s="250" t="str">
        <f t="shared" si="34"/>
        <v/>
      </c>
      <c r="AZ18" s="251" t="str">
        <f t="shared" si="35"/>
        <v/>
      </c>
      <c r="BA18" s="252"/>
      <c r="BB18" s="249" t="str">
        <f t="shared" si="36"/>
        <v/>
      </c>
      <c r="BC18" s="250" t="str">
        <f t="shared" si="37"/>
        <v/>
      </c>
      <c r="BD18" s="251" t="str">
        <f t="shared" si="38"/>
        <v/>
      </c>
      <c r="BE18" s="252"/>
      <c r="BF18" s="249" t="str">
        <f t="shared" si="39"/>
        <v/>
      </c>
      <c r="BG18" s="250" t="str">
        <f t="shared" si="40"/>
        <v/>
      </c>
      <c r="BH18" s="251" t="str">
        <f t="shared" si="41"/>
        <v/>
      </c>
      <c r="BI18" s="252"/>
      <c r="BJ18" s="249" t="str">
        <f t="shared" si="42"/>
        <v/>
      </c>
      <c r="BK18" s="250" t="str">
        <f t="shared" si="43"/>
        <v/>
      </c>
      <c r="BL18" s="251" t="str">
        <f t="shared" si="44"/>
        <v/>
      </c>
      <c r="BM18" s="252"/>
    </row>
    <row r="19" spans="1:65" ht="21" x14ac:dyDescent="0.3">
      <c r="A19" s="111"/>
      <c r="B19" s="111"/>
      <c r="C19" s="111"/>
      <c r="D19" s="213">
        <f>ข้อมูลนักเรียน!D16</f>
        <v>14</v>
      </c>
      <c r="E19" s="21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9" s="249" t="str">
        <f t="shared" si="0"/>
        <v/>
      </c>
      <c r="G19" s="249" t="str">
        <f t="shared" si="1"/>
        <v/>
      </c>
      <c r="H19" s="249" t="str">
        <f t="shared" si="2"/>
        <v/>
      </c>
      <c r="I19" s="252"/>
      <c r="J19" s="249" t="str">
        <f t="shared" si="3"/>
        <v/>
      </c>
      <c r="K19" s="249" t="str">
        <f t="shared" si="4"/>
        <v/>
      </c>
      <c r="L19" s="249" t="str">
        <f t="shared" si="5"/>
        <v/>
      </c>
      <c r="M19" s="252"/>
      <c r="N19" s="253" t="str">
        <f t="shared" si="6"/>
        <v/>
      </c>
      <c r="O19" s="254" t="str">
        <f t="shared" si="7"/>
        <v/>
      </c>
      <c r="P19" s="255" t="str">
        <f t="shared" si="8"/>
        <v/>
      </c>
      <c r="Q19" s="252"/>
      <c r="R19" s="256" t="str">
        <f t="shared" si="9"/>
        <v/>
      </c>
      <c r="S19" s="257" t="str">
        <f t="shared" si="10"/>
        <v/>
      </c>
      <c r="T19" s="258" t="str">
        <f t="shared" si="11"/>
        <v/>
      </c>
      <c r="U19" s="252"/>
      <c r="V19" s="249" t="str">
        <f t="shared" si="12"/>
        <v/>
      </c>
      <c r="W19" s="250" t="str">
        <f t="shared" si="13"/>
        <v/>
      </c>
      <c r="X19" s="251" t="str">
        <f t="shared" si="14"/>
        <v/>
      </c>
      <c r="Y19" s="252"/>
      <c r="Z19" s="259" t="str">
        <f t="shared" si="15"/>
        <v/>
      </c>
      <c r="AA19" s="260" t="str">
        <f t="shared" si="16"/>
        <v/>
      </c>
      <c r="AB19" s="261" t="str">
        <f t="shared" si="17"/>
        <v/>
      </c>
      <c r="AC19" s="252"/>
      <c r="AD19" s="203" t="str">
        <f t="shared" si="18"/>
        <v/>
      </c>
      <c r="AE19" s="262" t="str">
        <f t="shared" si="19"/>
        <v/>
      </c>
      <c r="AF19" s="263" t="str">
        <f t="shared" si="20"/>
        <v/>
      </c>
      <c r="AG19" s="252"/>
      <c r="AH19" s="264" t="str">
        <f t="shared" si="21"/>
        <v/>
      </c>
      <c r="AI19" s="265" t="str">
        <f t="shared" si="22"/>
        <v/>
      </c>
      <c r="AJ19" s="266" t="str">
        <f t="shared" si="23"/>
        <v/>
      </c>
      <c r="AK19" s="252"/>
      <c r="AL19" s="203" t="str">
        <f t="shared" si="24"/>
        <v/>
      </c>
      <c r="AM19" s="262" t="str">
        <f t="shared" si="25"/>
        <v/>
      </c>
      <c r="AN19" s="263" t="str">
        <f t="shared" si="26"/>
        <v/>
      </c>
      <c r="AO19" s="252"/>
      <c r="AP19" s="259" t="str">
        <f t="shared" si="27"/>
        <v/>
      </c>
      <c r="AQ19" s="260" t="str">
        <f t="shared" si="28"/>
        <v/>
      </c>
      <c r="AR19" s="261" t="str">
        <f t="shared" si="29"/>
        <v/>
      </c>
      <c r="AS19" s="252"/>
      <c r="AT19" s="249" t="str">
        <f t="shared" si="30"/>
        <v/>
      </c>
      <c r="AU19" s="250" t="str">
        <f t="shared" si="31"/>
        <v/>
      </c>
      <c r="AV19" s="251" t="str">
        <f t="shared" si="32"/>
        <v/>
      </c>
      <c r="AW19" s="252"/>
      <c r="AX19" s="249" t="str">
        <f t="shared" si="33"/>
        <v/>
      </c>
      <c r="AY19" s="250" t="str">
        <f t="shared" si="34"/>
        <v/>
      </c>
      <c r="AZ19" s="251" t="str">
        <f t="shared" si="35"/>
        <v/>
      </c>
      <c r="BA19" s="252"/>
      <c r="BB19" s="249" t="str">
        <f t="shared" si="36"/>
        <v/>
      </c>
      <c r="BC19" s="250" t="str">
        <f t="shared" si="37"/>
        <v/>
      </c>
      <c r="BD19" s="251" t="str">
        <f t="shared" si="38"/>
        <v/>
      </c>
      <c r="BE19" s="252"/>
      <c r="BF19" s="249" t="str">
        <f t="shared" si="39"/>
        <v/>
      </c>
      <c r="BG19" s="250" t="str">
        <f t="shared" si="40"/>
        <v/>
      </c>
      <c r="BH19" s="251" t="str">
        <f t="shared" si="41"/>
        <v/>
      </c>
      <c r="BI19" s="252"/>
      <c r="BJ19" s="249" t="str">
        <f t="shared" si="42"/>
        <v/>
      </c>
      <c r="BK19" s="250" t="str">
        <f t="shared" si="43"/>
        <v/>
      </c>
      <c r="BL19" s="251" t="str">
        <f t="shared" si="44"/>
        <v/>
      </c>
      <c r="BM19" s="252"/>
    </row>
    <row r="20" spans="1:65" ht="21" x14ac:dyDescent="0.3">
      <c r="A20" s="111"/>
      <c r="B20" s="111"/>
      <c r="C20" s="111"/>
      <c r="D20" s="213">
        <f>ข้อมูลนักเรียน!D17</f>
        <v>15</v>
      </c>
      <c r="E20" s="21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0" s="249" t="str">
        <f t="shared" si="0"/>
        <v/>
      </c>
      <c r="G20" s="249" t="str">
        <f t="shared" si="1"/>
        <v/>
      </c>
      <c r="H20" s="249" t="str">
        <f t="shared" si="2"/>
        <v/>
      </c>
      <c r="I20" s="252"/>
      <c r="J20" s="249" t="str">
        <f t="shared" si="3"/>
        <v/>
      </c>
      <c r="K20" s="249" t="str">
        <f t="shared" si="4"/>
        <v/>
      </c>
      <c r="L20" s="249" t="str">
        <f t="shared" si="5"/>
        <v/>
      </c>
      <c r="M20" s="252"/>
      <c r="N20" s="253" t="str">
        <f t="shared" si="6"/>
        <v/>
      </c>
      <c r="O20" s="254" t="str">
        <f t="shared" si="7"/>
        <v/>
      </c>
      <c r="P20" s="255" t="str">
        <f t="shared" si="8"/>
        <v/>
      </c>
      <c r="Q20" s="252"/>
      <c r="R20" s="256" t="str">
        <f t="shared" si="9"/>
        <v/>
      </c>
      <c r="S20" s="257" t="str">
        <f t="shared" si="10"/>
        <v/>
      </c>
      <c r="T20" s="258" t="str">
        <f t="shared" si="11"/>
        <v/>
      </c>
      <c r="U20" s="252"/>
      <c r="V20" s="249" t="str">
        <f t="shared" si="12"/>
        <v/>
      </c>
      <c r="W20" s="250" t="str">
        <f t="shared" si="13"/>
        <v/>
      </c>
      <c r="X20" s="251" t="str">
        <f t="shared" si="14"/>
        <v/>
      </c>
      <c r="Y20" s="252"/>
      <c r="Z20" s="259" t="str">
        <f t="shared" si="15"/>
        <v/>
      </c>
      <c r="AA20" s="260" t="str">
        <f t="shared" si="16"/>
        <v/>
      </c>
      <c r="AB20" s="261" t="str">
        <f t="shared" si="17"/>
        <v/>
      </c>
      <c r="AC20" s="252"/>
      <c r="AD20" s="203" t="str">
        <f t="shared" si="18"/>
        <v/>
      </c>
      <c r="AE20" s="262" t="str">
        <f t="shared" si="19"/>
        <v/>
      </c>
      <c r="AF20" s="263" t="str">
        <f t="shared" si="20"/>
        <v/>
      </c>
      <c r="AG20" s="252"/>
      <c r="AH20" s="264" t="str">
        <f t="shared" si="21"/>
        <v/>
      </c>
      <c r="AI20" s="265" t="str">
        <f t="shared" si="22"/>
        <v/>
      </c>
      <c r="AJ20" s="266" t="str">
        <f t="shared" si="23"/>
        <v/>
      </c>
      <c r="AK20" s="252"/>
      <c r="AL20" s="203" t="str">
        <f t="shared" si="24"/>
        <v/>
      </c>
      <c r="AM20" s="262" t="str">
        <f t="shared" si="25"/>
        <v/>
      </c>
      <c r="AN20" s="263" t="str">
        <f t="shared" si="26"/>
        <v/>
      </c>
      <c r="AO20" s="252"/>
      <c r="AP20" s="259" t="str">
        <f t="shared" si="27"/>
        <v/>
      </c>
      <c r="AQ20" s="260" t="str">
        <f t="shared" si="28"/>
        <v/>
      </c>
      <c r="AR20" s="261" t="str">
        <f t="shared" si="29"/>
        <v/>
      </c>
      <c r="AS20" s="252"/>
      <c r="AT20" s="249" t="str">
        <f t="shared" si="30"/>
        <v/>
      </c>
      <c r="AU20" s="250" t="str">
        <f t="shared" si="31"/>
        <v/>
      </c>
      <c r="AV20" s="251" t="str">
        <f t="shared" si="32"/>
        <v/>
      </c>
      <c r="AW20" s="252"/>
      <c r="AX20" s="249" t="str">
        <f t="shared" si="33"/>
        <v/>
      </c>
      <c r="AY20" s="250" t="str">
        <f t="shared" si="34"/>
        <v/>
      </c>
      <c r="AZ20" s="251" t="str">
        <f t="shared" si="35"/>
        <v/>
      </c>
      <c r="BA20" s="252"/>
      <c r="BB20" s="249" t="str">
        <f t="shared" si="36"/>
        <v/>
      </c>
      <c r="BC20" s="250" t="str">
        <f t="shared" si="37"/>
        <v/>
      </c>
      <c r="BD20" s="251" t="str">
        <f t="shared" si="38"/>
        <v/>
      </c>
      <c r="BE20" s="252"/>
      <c r="BF20" s="249" t="str">
        <f t="shared" si="39"/>
        <v/>
      </c>
      <c r="BG20" s="250" t="str">
        <f t="shared" si="40"/>
        <v/>
      </c>
      <c r="BH20" s="251" t="str">
        <f t="shared" si="41"/>
        <v/>
      </c>
      <c r="BI20" s="252"/>
      <c r="BJ20" s="249" t="str">
        <f t="shared" si="42"/>
        <v/>
      </c>
      <c r="BK20" s="250" t="str">
        <f t="shared" si="43"/>
        <v/>
      </c>
      <c r="BL20" s="251" t="str">
        <f t="shared" si="44"/>
        <v/>
      </c>
      <c r="BM20" s="252"/>
    </row>
    <row r="21" spans="1:65" ht="21" x14ac:dyDescent="0.3">
      <c r="A21" s="111"/>
      <c r="B21" s="111"/>
      <c r="C21" s="111"/>
      <c r="D21" s="213">
        <f>ข้อมูลนักเรียน!D18</f>
        <v>16</v>
      </c>
      <c r="E21" s="21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1" s="249" t="str">
        <f t="shared" si="0"/>
        <v/>
      </c>
      <c r="G21" s="249" t="str">
        <f t="shared" si="1"/>
        <v/>
      </c>
      <c r="H21" s="249" t="str">
        <f t="shared" si="2"/>
        <v/>
      </c>
      <c r="I21" s="252"/>
      <c r="J21" s="249" t="str">
        <f t="shared" si="3"/>
        <v/>
      </c>
      <c r="K21" s="249" t="str">
        <f t="shared" si="4"/>
        <v/>
      </c>
      <c r="L21" s="249" t="str">
        <f t="shared" si="5"/>
        <v/>
      </c>
      <c r="M21" s="252"/>
      <c r="N21" s="253" t="str">
        <f t="shared" si="6"/>
        <v/>
      </c>
      <c r="O21" s="254" t="str">
        <f t="shared" si="7"/>
        <v/>
      </c>
      <c r="P21" s="255" t="str">
        <f t="shared" si="8"/>
        <v/>
      </c>
      <c r="Q21" s="252"/>
      <c r="R21" s="256" t="str">
        <f t="shared" si="9"/>
        <v/>
      </c>
      <c r="S21" s="257" t="str">
        <f t="shared" si="10"/>
        <v/>
      </c>
      <c r="T21" s="258" t="str">
        <f t="shared" si="11"/>
        <v/>
      </c>
      <c r="U21" s="252"/>
      <c r="V21" s="249" t="str">
        <f t="shared" si="12"/>
        <v/>
      </c>
      <c r="W21" s="250" t="str">
        <f t="shared" si="13"/>
        <v/>
      </c>
      <c r="X21" s="251" t="str">
        <f t="shared" si="14"/>
        <v/>
      </c>
      <c r="Y21" s="252"/>
      <c r="Z21" s="259" t="str">
        <f t="shared" si="15"/>
        <v/>
      </c>
      <c r="AA21" s="260" t="str">
        <f t="shared" si="16"/>
        <v/>
      </c>
      <c r="AB21" s="261" t="str">
        <f t="shared" si="17"/>
        <v/>
      </c>
      <c r="AC21" s="252"/>
      <c r="AD21" s="203" t="str">
        <f t="shared" si="18"/>
        <v/>
      </c>
      <c r="AE21" s="262" t="str">
        <f t="shared" si="19"/>
        <v/>
      </c>
      <c r="AF21" s="263" t="str">
        <f t="shared" si="20"/>
        <v/>
      </c>
      <c r="AG21" s="252"/>
      <c r="AH21" s="264" t="str">
        <f t="shared" si="21"/>
        <v/>
      </c>
      <c r="AI21" s="265" t="str">
        <f t="shared" si="22"/>
        <v/>
      </c>
      <c r="AJ21" s="266" t="str">
        <f t="shared" si="23"/>
        <v/>
      </c>
      <c r="AK21" s="252"/>
      <c r="AL21" s="203" t="str">
        <f t="shared" si="24"/>
        <v/>
      </c>
      <c r="AM21" s="262" t="str">
        <f t="shared" si="25"/>
        <v/>
      </c>
      <c r="AN21" s="263" t="str">
        <f t="shared" si="26"/>
        <v/>
      </c>
      <c r="AO21" s="252"/>
      <c r="AP21" s="259" t="str">
        <f t="shared" si="27"/>
        <v/>
      </c>
      <c r="AQ21" s="260" t="str">
        <f t="shared" si="28"/>
        <v/>
      </c>
      <c r="AR21" s="261" t="str">
        <f t="shared" si="29"/>
        <v/>
      </c>
      <c r="AS21" s="252"/>
      <c r="AT21" s="249" t="str">
        <f t="shared" si="30"/>
        <v/>
      </c>
      <c r="AU21" s="250" t="str">
        <f t="shared" si="31"/>
        <v/>
      </c>
      <c r="AV21" s="251" t="str">
        <f t="shared" si="32"/>
        <v/>
      </c>
      <c r="AW21" s="252"/>
      <c r="AX21" s="249" t="str">
        <f t="shared" si="33"/>
        <v/>
      </c>
      <c r="AY21" s="250" t="str">
        <f t="shared" si="34"/>
        <v/>
      </c>
      <c r="AZ21" s="251" t="str">
        <f t="shared" si="35"/>
        <v/>
      </c>
      <c r="BA21" s="252"/>
      <c r="BB21" s="249" t="str">
        <f t="shared" si="36"/>
        <v/>
      </c>
      <c r="BC21" s="250" t="str">
        <f t="shared" si="37"/>
        <v/>
      </c>
      <c r="BD21" s="251" t="str">
        <f t="shared" si="38"/>
        <v/>
      </c>
      <c r="BE21" s="252"/>
      <c r="BF21" s="249" t="str">
        <f t="shared" si="39"/>
        <v/>
      </c>
      <c r="BG21" s="250" t="str">
        <f t="shared" si="40"/>
        <v/>
      </c>
      <c r="BH21" s="251" t="str">
        <f t="shared" si="41"/>
        <v/>
      </c>
      <c r="BI21" s="252"/>
      <c r="BJ21" s="249" t="str">
        <f t="shared" si="42"/>
        <v/>
      </c>
      <c r="BK21" s="250" t="str">
        <f t="shared" si="43"/>
        <v/>
      </c>
      <c r="BL21" s="251" t="str">
        <f t="shared" si="44"/>
        <v/>
      </c>
      <c r="BM21" s="252"/>
    </row>
    <row r="22" spans="1:65" ht="21" x14ac:dyDescent="0.3">
      <c r="A22" s="111"/>
      <c r="B22" s="111"/>
      <c r="C22" s="111"/>
      <c r="D22" s="213">
        <f>ข้อมูลนักเรียน!D19</f>
        <v>17</v>
      </c>
      <c r="E22" s="21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2" s="249" t="str">
        <f t="shared" si="0"/>
        <v/>
      </c>
      <c r="G22" s="249" t="str">
        <f t="shared" si="1"/>
        <v/>
      </c>
      <c r="H22" s="249" t="str">
        <f t="shared" si="2"/>
        <v/>
      </c>
      <c r="I22" s="252"/>
      <c r="J22" s="249" t="str">
        <f t="shared" si="3"/>
        <v/>
      </c>
      <c r="K22" s="249" t="str">
        <f t="shared" si="4"/>
        <v/>
      </c>
      <c r="L22" s="249" t="str">
        <f t="shared" si="5"/>
        <v/>
      </c>
      <c r="M22" s="252"/>
      <c r="N22" s="253" t="str">
        <f t="shared" si="6"/>
        <v/>
      </c>
      <c r="O22" s="254" t="str">
        <f t="shared" si="7"/>
        <v/>
      </c>
      <c r="P22" s="255" t="str">
        <f t="shared" si="8"/>
        <v/>
      </c>
      <c r="Q22" s="252"/>
      <c r="R22" s="256" t="str">
        <f t="shared" si="9"/>
        <v/>
      </c>
      <c r="S22" s="257" t="str">
        <f t="shared" si="10"/>
        <v/>
      </c>
      <c r="T22" s="258" t="str">
        <f t="shared" si="11"/>
        <v/>
      </c>
      <c r="U22" s="252"/>
      <c r="V22" s="249" t="str">
        <f t="shared" si="12"/>
        <v/>
      </c>
      <c r="W22" s="250" t="str">
        <f t="shared" si="13"/>
        <v/>
      </c>
      <c r="X22" s="251" t="str">
        <f t="shared" si="14"/>
        <v/>
      </c>
      <c r="Y22" s="252"/>
      <c r="Z22" s="259" t="str">
        <f t="shared" si="15"/>
        <v/>
      </c>
      <c r="AA22" s="260" t="str">
        <f t="shared" si="16"/>
        <v/>
      </c>
      <c r="AB22" s="261" t="str">
        <f t="shared" si="17"/>
        <v/>
      </c>
      <c r="AC22" s="252"/>
      <c r="AD22" s="203" t="str">
        <f t="shared" si="18"/>
        <v/>
      </c>
      <c r="AE22" s="262" t="str">
        <f t="shared" si="19"/>
        <v/>
      </c>
      <c r="AF22" s="263" t="str">
        <f t="shared" si="20"/>
        <v/>
      </c>
      <c r="AG22" s="252"/>
      <c r="AH22" s="264" t="str">
        <f t="shared" si="21"/>
        <v/>
      </c>
      <c r="AI22" s="265" t="str">
        <f t="shared" si="22"/>
        <v/>
      </c>
      <c r="AJ22" s="266" t="str">
        <f t="shared" si="23"/>
        <v/>
      </c>
      <c r="AK22" s="252"/>
      <c r="AL22" s="203" t="str">
        <f t="shared" si="24"/>
        <v/>
      </c>
      <c r="AM22" s="262" t="str">
        <f t="shared" si="25"/>
        <v/>
      </c>
      <c r="AN22" s="263" t="str">
        <f t="shared" si="26"/>
        <v/>
      </c>
      <c r="AO22" s="252"/>
      <c r="AP22" s="259" t="str">
        <f t="shared" si="27"/>
        <v/>
      </c>
      <c r="AQ22" s="260" t="str">
        <f t="shared" si="28"/>
        <v/>
      </c>
      <c r="AR22" s="261" t="str">
        <f t="shared" si="29"/>
        <v/>
      </c>
      <c r="AS22" s="252"/>
      <c r="AT22" s="249" t="str">
        <f t="shared" si="30"/>
        <v/>
      </c>
      <c r="AU22" s="250" t="str">
        <f t="shared" si="31"/>
        <v/>
      </c>
      <c r="AV22" s="251" t="str">
        <f t="shared" si="32"/>
        <v/>
      </c>
      <c r="AW22" s="252"/>
      <c r="AX22" s="249" t="str">
        <f t="shared" si="33"/>
        <v/>
      </c>
      <c r="AY22" s="250" t="str">
        <f t="shared" si="34"/>
        <v/>
      </c>
      <c r="AZ22" s="251" t="str">
        <f t="shared" si="35"/>
        <v/>
      </c>
      <c r="BA22" s="252"/>
      <c r="BB22" s="249" t="str">
        <f t="shared" si="36"/>
        <v/>
      </c>
      <c r="BC22" s="250" t="str">
        <f t="shared" si="37"/>
        <v/>
      </c>
      <c r="BD22" s="251" t="str">
        <f t="shared" si="38"/>
        <v/>
      </c>
      <c r="BE22" s="252"/>
      <c r="BF22" s="249" t="str">
        <f t="shared" si="39"/>
        <v/>
      </c>
      <c r="BG22" s="250" t="str">
        <f t="shared" si="40"/>
        <v/>
      </c>
      <c r="BH22" s="251" t="str">
        <f t="shared" si="41"/>
        <v/>
      </c>
      <c r="BI22" s="252"/>
      <c r="BJ22" s="249" t="str">
        <f t="shared" si="42"/>
        <v/>
      </c>
      <c r="BK22" s="250" t="str">
        <f t="shared" si="43"/>
        <v/>
      </c>
      <c r="BL22" s="251" t="str">
        <f t="shared" si="44"/>
        <v/>
      </c>
      <c r="BM22" s="252"/>
    </row>
    <row r="23" spans="1:65" ht="21" x14ac:dyDescent="0.3">
      <c r="A23" s="111"/>
      <c r="B23" s="111"/>
      <c r="C23" s="111"/>
      <c r="D23" s="213">
        <f>ข้อมูลนักเรียน!D20</f>
        <v>18</v>
      </c>
      <c r="E23" s="21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3" s="249" t="str">
        <f t="shared" si="0"/>
        <v/>
      </c>
      <c r="G23" s="249" t="str">
        <f t="shared" si="1"/>
        <v/>
      </c>
      <c r="H23" s="249" t="str">
        <f t="shared" si="2"/>
        <v/>
      </c>
      <c r="I23" s="252"/>
      <c r="J23" s="249" t="str">
        <f t="shared" si="3"/>
        <v/>
      </c>
      <c r="K23" s="249" t="str">
        <f t="shared" si="4"/>
        <v/>
      </c>
      <c r="L23" s="249" t="str">
        <f t="shared" si="5"/>
        <v/>
      </c>
      <c r="M23" s="252"/>
      <c r="N23" s="253" t="str">
        <f t="shared" si="6"/>
        <v/>
      </c>
      <c r="O23" s="254" t="str">
        <f t="shared" si="7"/>
        <v/>
      </c>
      <c r="P23" s="255" t="str">
        <f t="shared" si="8"/>
        <v/>
      </c>
      <c r="Q23" s="252"/>
      <c r="R23" s="256" t="str">
        <f t="shared" si="9"/>
        <v/>
      </c>
      <c r="S23" s="257" t="str">
        <f t="shared" si="10"/>
        <v/>
      </c>
      <c r="T23" s="258" t="str">
        <f t="shared" si="11"/>
        <v/>
      </c>
      <c r="U23" s="252"/>
      <c r="V23" s="249" t="str">
        <f t="shared" si="12"/>
        <v/>
      </c>
      <c r="W23" s="250" t="str">
        <f t="shared" si="13"/>
        <v/>
      </c>
      <c r="X23" s="251" t="str">
        <f t="shared" si="14"/>
        <v/>
      </c>
      <c r="Y23" s="252"/>
      <c r="Z23" s="259" t="str">
        <f t="shared" si="15"/>
        <v/>
      </c>
      <c r="AA23" s="260" t="str">
        <f t="shared" si="16"/>
        <v/>
      </c>
      <c r="AB23" s="261" t="str">
        <f t="shared" si="17"/>
        <v/>
      </c>
      <c r="AC23" s="252"/>
      <c r="AD23" s="203" t="str">
        <f t="shared" si="18"/>
        <v/>
      </c>
      <c r="AE23" s="262" t="str">
        <f t="shared" si="19"/>
        <v/>
      </c>
      <c r="AF23" s="263" t="str">
        <f t="shared" si="20"/>
        <v/>
      </c>
      <c r="AG23" s="252"/>
      <c r="AH23" s="264" t="str">
        <f t="shared" si="21"/>
        <v/>
      </c>
      <c r="AI23" s="265" t="str">
        <f t="shared" si="22"/>
        <v/>
      </c>
      <c r="AJ23" s="266" t="str">
        <f t="shared" si="23"/>
        <v/>
      </c>
      <c r="AK23" s="252"/>
      <c r="AL23" s="203" t="str">
        <f t="shared" si="24"/>
        <v/>
      </c>
      <c r="AM23" s="262" t="str">
        <f t="shared" si="25"/>
        <v/>
      </c>
      <c r="AN23" s="263" t="str">
        <f t="shared" si="26"/>
        <v/>
      </c>
      <c r="AO23" s="252"/>
      <c r="AP23" s="259" t="str">
        <f t="shared" si="27"/>
        <v/>
      </c>
      <c r="AQ23" s="260" t="str">
        <f t="shared" si="28"/>
        <v/>
      </c>
      <c r="AR23" s="261" t="str">
        <f t="shared" si="29"/>
        <v/>
      </c>
      <c r="AS23" s="252"/>
      <c r="AT23" s="249" t="str">
        <f t="shared" si="30"/>
        <v/>
      </c>
      <c r="AU23" s="250" t="str">
        <f t="shared" si="31"/>
        <v/>
      </c>
      <c r="AV23" s="251" t="str">
        <f t="shared" si="32"/>
        <v/>
      </c>
      <c r="AW23" s="252"/>
      <c r="AX23" s="249" t="str">
        <f t="shared" si="33"/>
        <v/>
      </c>
      <c r="AY23" s="250" t="str">
        <f t="shared" si="34"/>
        <v/>
      </c>
      <c r="AZ23" s="251" t="str">
        <f t="shared" si="35"/>
        <v/>
      </c>
      <c r="BA23" s="252"/>
      <c r="BB23" s="249" t="str">
        <f t="shared" si="36"/>
        <v/>
      </c>
      <c r="BC23" s="250" t="str">
        <f t="shared" si="37"/>
        <v/>
      </c>
      <c r="BD23" s="251" t="str">
        <f t="shared" si="38"/>
        <v/>
      </c>
      <c r="BE23" s="252"/>
      <c r="BF23" s="249" t="str">
        <f t="shared" si="39"/>
        <v/>
      </c>
      <c r="BG23" s="250" t="str">
        <f t="shared" si="40"/>
        <v/>
      </c>
      <c r="BH23" s="251" t="str">
        <f t="shared" si="41"/>
        <v/>
      </c>
      <c r="BI23" s="252"/>
      <c r="BJ23" s="249" t="str">
        <f t="shared" si="42"/>
        <v/>
      </c>
      <c r="BK23" s="250" t="str">
        <f t="shared" si="43"/>
        <v/>
      </c>
      <c r="BL23" s="251" t="str">
        <f t="shared" si="44"/>
        <v/>
      </c>
      <c r="BM23" s="252"/>
    </row>
    <row r="24" spans="1:65" ht="21" x14ac:dyDescent="0.3">
      <c r="A24" s="111"/>
      <c r="B24" s="111"/>
      <c r="C24" s="111"/>
      <c r="D24" s="213">
        <f>ข้อมูลนักเรียน!D21</f>
        <v>19</v>
      </c>
      <c r="E24" s="21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4" s="249" t="str">
        <f t="shared" si="0"/>
        <v/>
      </c>
      <c r="G24" s="249" t="str">
        <f t="shared" si="1"/>
        <v/>
      </c>
      <c r="H24" s="249" t="str">
        <f t="shared" si="2"/>
        <v/>
      </c>
      <c r="I24" s="252"/>
      <c r="J24" s="249" t="str">
        <f t="shared" si="3"/>
        <v/>
      </c>
      <c r="K24" s="249" t="str">
        <f t="shared" si="4"/>
        <v/>
      </c>
      <c r="L24" s="249" t="str">
        <f t="shared" si="5"/>
        <v/>
      </c>
      <c r="M24" s="252"/>
      <c r="N24" s="253" t="str">
        <f t="shared" si="6"/>
        <v/>
      </c>
      <c r="O24" s="254" t="str">
        <f t="shared" si="7"/>
        <v/>
      </c>
      <c r="P24" s="255" t="str">
        <f t="shared" si="8"/>
        <v/>
      </c>
      <c r="Q24" s="252"/>
      <c r="R24" s="256" t="str">
        <f t="shared" si="9"/>
        <v/>
      </c>
      <c r="S24" s="257" t="str">
        <f t="shared" si="10"/>
        <v/>
      </c>
      <c r="T24" s="258" t="str">
        <f t="shared" si="11"/>
        <v/>
      </c>
      <c r="U24" s="252"/>
      <c r="V24" s="249" t="str">
        <f t="shared" si="12"/>
        <v/>
      </c>
      <c r="W24" s="250" t="str">
        <f t="shared" si="13"/>
        <v/>
      </c>
      <c r="X24" s="251" t="str">
        <f t="shared" si="14"/>
        <v/>
      </c>
      <c r="Y24" s="252"/>
      <c r="Z24" s="259" t="str">
        <f t="shared" si="15"/>
        <v/>
      </c>
      <c r="AA24" s="260" t="str">
        <f t="shared" si="16"/>
        <v/>
      </c>
      <c r="AB24" s="261" t="str">
        <f t="shared" si="17"/>
        <v/>
      </c>
      <c r="AC24" s="252"/>
      <c r="AD24" s="203" t="str">
        <f t="shared" si="18"/>
        <v/>
      </c>
      <c r="AE24" s="262" t="str">
        <f t="shared" si="19"/>
        <v/>
      </c>
      <c r="AF24" s="263" t="str">
        <f t="shared" si="20"/>
        <v/>
      </c>
      <c r="AG24" s="252"/>
      <c r="AH24" s="264" t="str">
        <f t="shared" si="21"/>
        <v/>
      </c>
      <c r="AI24" s="265" t="str">
        <f t="shared" si="22"/>
        <v/>
      </c>
      <c r="AJ24" s="266" t="str">
        <f t="shared" si="23"/>
        <v/>
      </c>
      <c r="AK24" s="252"/>
      <c r="AL24" s="203" t="str">
        <f t="shared" si="24"/>
        <v/>
      </c>
      <c r="AM24" s="262" t="str">
        <f t="shared" si="25"/>
        <v/>
      </c>
      <c r="AN24" s="263" t="str">
        <f t="shared" si="26"/>
        <v/>
      </c>
      <c r="AO24" s="252"/>
      <c r="AP24" s="259" t="str">
        <f t="shared" si="27"/>
        <v/>
      </c>
      <c r="AQ24" s="260" t="str">
        <f t="shared" si="28"/>
        <v/>
      </c>
      <c r="AR24" s="261" t="str">
        <f t="shared" si="29"/>
        <v/>
      </c>
      <c r="AS24" s="252"/>
      <c r="AT24" s="249" t="str">
        <f t="shared" si="30"/>
        <v/>
      </c>
      <c r="AU24" s="250" t="str">
        <f t="shared" si="31"/>
        <v/>
      </c>
      <c r="AV24" s="251" t="str">
        <f t="shared" si="32"/>
        <v/>
      </c>
      <c r="AW24" s="252"/>
      <c r="AX24" s="249" t="str">
        <f t="shared" si="33"/>
        <v/>
      </c>
      <c r="AY24" s="250" t="str">
        <f t="shared" si="34"/>
        <v/>
      </c>
      <c r="AZ24" s="251" t="str">
        <f t="shared" si="35"/>
        <v/>
      </c>
      <c r="BA24" s="252"/>
      <c r="BB24" s="249" t="str">
        <f t="shared" si="36"/>
        <v/>
      </c>
      <c r="BC24" s="250" t="str">
        <f t="shared" si="37"/>
        <v/>
      </c>
      <c r="BD24" s="251" t="str">
        <f t="shared" si="38"/>
        <v/>
      </c>
      <c r="BE24" s="252"/>
      <c r="BF24" s="249" t="str">
        <f t="shared" si="39"/>
        <v/>
      </c>
      <c r="BG24" s="250" t="str">
        <f t="shared" si="40"/>
        <v/>
      </c>
      <c r="BH24" s="251" t="str">
        <f t="shared" si="41"/>
        <v/>
      </c>
      <c r="BI24" s="252"/>
      <c r="BJ24" s="249" t="str">
        <f t="shared" si="42"/>
        <v/>
      </c>
      <c r="BK24" s="250" t="str">
        <f t="shared" si="43"/>
        <v/>
      </c>
      <c r="BL24" s="251" t="str">
        <f t="shared" si="44"/>
        <v/>
      </c>
      <c r="BM24" s="252"/>
    </row>
    <row r="25" spans="1:65" ht="21" x14ac:dyDescent="0.3">
      <c r="A25" s="111"/>
      <c r="B25" s="111"/>
      <c r="C25" s="111"/>
      <c r="D25" s="213">
        <f>ข้อมูลนักเรียน!D22</f>
        <v>20</v>
      </c>
      <c r="E25" s="21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5" s="249" t="str">
        <f t="shared" si="0"/>
        <v/>
      </c>
      <c r="G25" s="249" t="str">
        <f t="shared" si="1"/>
        <v/>
      </c>
      <c r="H25" s="249" t="str">
        <f t="shared" si="2"/>
        <v/>
      </c>
      <c r="I25" s="252"/>
      <c r="J25" s="249" t="str">
        <f t="shared" si="3"/>
        <v/>
      </c>
      <c r="K25" s="249" t="str">
        <f t="shared" si="4"/>
        <v/>
      </c>
      <c r="L25" s="249" t="str">
        <f t="shared" si="5"/>
        <v/>
      </c>
      <c r="M25" s="252"/>
      <c r="N25" s="253" t="str">
        <f t="shared" si="6"/>
        <v/>
      </c>
      <c r="O25" s="254" t="str">
        <f t="shared" si="7"/>
        <v/>
      </c>
      <c r="P25" s="255" t="str">
        <f t="shared" si="8"/>
        <v/>
      </c>
      <c r="Q25" s="252"/>
      <c r="R25" s="256" t="str">
        <f t="shared" si="9"/>
        <v/>
      </c>
      <c r="S25" s="257" t="str">
        <f t="shared" si="10"/>
        <v/>
      </c>
      <c r="T25" s="258" t="str">
        <f t="shared" si="11"/>
        <v/>
      </c>
      <c r="U25" s="252"/>
      <c r="V25" s="249" t="str">
        <f t="shared" si="12"/>
        <v/>
      </c>
      <c r="W25" s="250" t="str">
        <f t="shared" si="13"/>
        <v/>
      </c>
      <c r="X25" s="251" t="str">
        <f t="shared" si="14"/>
        <v/>
      </c>
      <c r="Y25" s="252"/>
      <c r="Z25" s="259" t="str">
        <f t="shared" si="15"/>
        <v/>
      </c>
      <c r="AA25" s="260" t="str">
        <f t="shared" si="16"/>
        <v/>
      </c>
      <c r="AB25" s="261" t="str">
        <f t="shared" si="17"/>
        <v/>
      </c>
      <c r="AC25" s="252"/>
      <c r="AD25" s="203" t="str">
        <f t="shared" si="18"/>
        <v/>
      </c>
      <c r="AE25" s="262" t="str">
        <f t="shared" si="19"/>
        <v/>
      </c>
      <c r="AF25" s="263" t="str">
        <f t="shared" si="20"/>
        <v/>
      </c>
      <c r="AG25" s="252"/>
      <c r="AH25" s="264" t="str">
        <f t="shared" si="21"/>
        <v/>
      </c>
      <c r="AI25" s="265" t="str">
        <f t="shared" si="22"/>
        <v/>
      </c>
      <c r="AJ25" s="266" t="str">
        <f t="shared" si="23"/>
        <v/>
      </c>
      <c r="AK25" s="252"/>
      <c r="AL25" s="203" t="str">
        <f t="shared" si="24"/>
        <v/>
      </c>
      <c r="AM25" s="262" t="str">
        <f t="shared" si="25"/>
        <v/>
      </c>
      <c r="AN25" s="263" t="str">
        <f t="shared" si="26"/>
        <v/>
      </c>
      <c r="AO25" s="252"/>
      <c r="AP25" s="259" t="str">
        <f t="shared" si="27"/>
        <v/>
      </c>
      <c r="AQ25" s="260" t="str">
        <f t="shared" si="28"/>
        <v/>
      </c>
      <c r="AR25" s="261" t="str">
        <f t="shared" si="29"/>
        <v/>
      </c>
      <c r="AS25" s="252"/>
      <c r="AT25" s="249" t="str">
        <f t="shared" si="30"/>
        <v/>
      </c>
      <c r="AU25" s="250" t="str">
        <f t="shared" si="31"/>
        <v/>
      </c>
      <c r="AV25" s="251" t="str">
        <f t="shared" si="32"/>
        <v/>
      </c>
      <c r="AW25" s="252"/>
      <c r="AX25" s="249" t="str">
        <f t="shared" si="33"/>
        <v/>
      </c>
      <c r="AY25" s="250" t="str">
        <f t="shared" si="34"/>
        <v/>
      </c>
      <c r="AZ25" s="251" t="str">
        <f t="shared" si="35"/>
        <v/>
      </c>
      <c r="BA25" s="252"/>
      <c r="BB25" s="249" t="str">
        <f t="shared" si="36"/>
        <v/>
      </c>
      <c r="BC25" s="250" t="str">
        <f t="shared" si="37"/>
        <v/>
      </c>
      <c r="BD25" s="251" t="str">
        <f t="shared" si="38"/>
        <v/>
      </c>
      <c r="BE25" s="252"/>
      <c r="BF25" s="249" t="str">
        <f t="shared" si="39"/>
        <v/>
      </c>
      <c r="BG25" s="250" t="str">
        <f t="shared" si="40"/>
        <v/>
      </c>
      <c r="BH25" s="251" t="str">
        <f t="shared" si="41"/>
        <v/>
      </c>
      <c r="BI25" s="252"/>
      <c r="BJ25" s="249" t="str">
        <f t="shared" si="42"/>
        <v/>
      </c>
      <c r="BK25" s="250" t="str">
        <f t="shared" si="43"/>
        <v/>
      </c>
      <c r="BL25" s="251" t="str">
        <f t="shared" si="44"/>
        <v/>
      </c>
      <c r="BM25" s="252"/>
    </row>
    <row r="26" spans="1:65" ht="21" x14ac:dyDescent="0.3">
      <c r="A26" s="111"/>
      <c r="B26" s="111"/>
      <c r="C26" s="111"/>
      <c r="D26" s="213">
        <f>ข้อมูลนักเรียน!D23</f>
        <v>21</v>
      </c>
      <c r="E26" s="21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6" s="249" t="str">
        <f t="shared" si="0"/>
        <v/>
      </c>
      <c r="G26" s="249" t="str">
        <f t="shared" si="1"/>
        <v/>
      </c>
      <c r="H26" s="249" t="str">
        <f t="shared" si="2"/>
        <v/>
      </c>
      <c r="I26" s="252"/>
      <c r="J26" s="249" t="str">
        <f t="shared" si="3"/>
        <v/>
      </c>
      <c r="K26" s="249" t="str">
        <f t="shared" si="4"/>
        <v/>
      </c>
      <c r="L26" s="249" t="str">
        <f t="shared" si="5"/>
        <v/>
      </c>
      <c r="M26" s="252"/>
      <c r="N26" s="253" t="str">
        <f t="shared" si="6"/>
        <v/>
      </c>
      <c r="O26" s="254" t="str">
        <f t="shared" si="7"/>
        <v/>
      </c>
      <c r="P26" s="255" t="str">
        <f t="shared" si="8"/>
        <v/>
      </c>
      <c r="Q26" s="252"/>
      <c r="R26" s="256" t="str">
        <f t="shared" si="9"/>
        <v/>
      </c>
      <c r="S26" s="257" t="str">
        <f t="shared" si="10"/>
        <v/>
      </c>
      <c r="T26" s="258" t="str">
        <f t="shared" si="11"/>
        <v/>
      </c>
      <c r="U26" s="252"/>
      <c r="V26" s="249" t="str">
        <f t="shared" si="12"/>
        <v/>
      </c>
      <c r="W26" s="250" t="str">
        <f t="shared" si="13"/>
        <v/>
      </c>
      <c r="X26" s="251" t="str">
        <f t="shared" si="14"/>
        <v/>
      </c>
      <c r="Y26" s="252"/>
      <c r="Z26" s="259" t="str">
        <f t="shared" si="15"/>
        <v/>
      </c>
      <c r="AA26" s="260" t="str">
        <f t="shared" si="16"/>
        <v/>
      </c>
      <c r="AB26" s="261" t="str">
        <f t="shared" si="17"/>
        <v/>
      </c>
      <c r="AC26" s="252"/>
      <c r="AD26" s="203" t="str">
        <f t="shared" si="18"/>
        <v/>
      </c>
      <c r="AE26" s="262" t="str">
        <f t="shared" si="19"/>
        <v/>
      </c>
      <c r="AF26" s="263" t="str">
        <f t="shared" si="20"/>
        <v/>
      </c>
      <c r="AG26" s="252"/>
      <c r="AH26" s="264" t="str">
        <f t="shared" si="21"/>
        <v/>
      </c>
      <c r="AI26" s="265" t="str">
        <f t="shared" si="22"/>
        <v/>
      </c>
      <c r="AJ26" s="266" t="str">
        <f t="shared" si="23"/>
        <v/>
      </c>
      <c r="AK26" s="252"/>
      <c r="AL26" s="203" t="str">
        <f t="shared" si="24"/>
        <v/>
      </c>
      <c r="AM26" s="262" t="str">
        <f t="shared" si="25"/>
        <v/>
      </c>
      <c r="AN26" s="263" t="str">
        <f t="shared" si="26"/>
        <v/>
      </c>
      <c r="AO26" s="252"/>
      <c r="AP26" s="259" t="str">
        <f t="shared" si="27"/>
        <v/>
      </c>
      <c r="AQ26" s="260" t="str">
        <f t="shared" si="28"/>
        <v/>
      </c>
      <c r="AR26" s="261" t="str">
        <f t="shared" si="29"/>
        <v/>
      </c>
      <c r="AS26" s="252"/>
      <c r="AT26" s="249" t="str">
        <f t="shared" si="30"/>
        <v/>
      </c>
      <c r="AU26" s="250" t="str">
        <f t="shared" si="31"/>
        <v/>
      </c>
      <c r="AV26" s="251" t="str">
        <f t="shared" si="32"/>
        <v/>
      </c>
      <c r="AW26" s="252"/>
      <c r="AX26" s="249" t="str">
        <f t="shared" si="33"/>
        <v/>
      </c>
      <c r="AY26" s="250" t="str">
        <f t="shared" si="34"/>
        <v/>
      </c>
      <c r="AZ26" s="251" t="str">
        <f t="shared" si="35"/>
        <v/>
      </c>
      <c r="BA26" s="252"/>
      <c r="BB26" s="249" t="str">
        <f t="shared" si="36"/>
        <v/>
      </c>
      <c r="BC26" s="250" t="str">
        <f t="shared" si="37"/>
        <v/>
      </c>
      <c r="BD26" s="251" t="str">
        <f t="shared" si="38"/>
        <v/>
      </c>
      <c r="BE26" s="252"/>
      <c r="BF26" s="249" t="str">
        <f t="shared" si="39"/>
        <v/>
      </c>
      <c r="BG26" s="250" t="str">
        <f t="shared" si="40"/>
        <v/>
      </c>
      <c r="BH26" s="251" t="str">
        <f t="shared" si="41"/>
        <v/>
      </c>
      <c r="BI26" s="252"/>
      <c r="BJ26" s="249" t="str">
        <f t="shared" si="42"/>
        <v/>
      </c>
      <c r="BK26" s="250" t="str">
        <f t="shared" si="43"/>
        <v/>
      </c>
      <c r="BL26" s="251" t="str">
        <f t="shared" si="44"/>
        <v/>
      </c>
      <c r="BM26" s="252"/>
    </row>
    <row r="27" spans="1:65" ht="21" x14ac:dyDescent="0.3">
      <c r="A27" s="111"/>
      <c r="B27" s="111"/>
      <c r="C27" s="111"/>
      <c r="D27" s="213">
        <f>ข้อมูลนักเรียน!D24</f>
        <v>22</v>
      </c>
      <c r="E27" s="21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7" s="249" t="str">
        <f t="shared" si="0"/>
        <v/>
      </c>
      <c r="G27" s="249" t="str">
        <f t="shared" si="1"/>
        <v/>
      </c>
      <c r="H27" s="249" t="str">
        <f t="shared" si="2"/>
        <v/>
      </c>
      <c r="I27" s="252"/>
      <c r="J27" s="249" t="str">
        <f t="shared" si="3"/>
        <v/>
      </c>
      <c r="K27" s="249" t="str">
        <f t="shared" si="4"/>
        <v/>
      </c>
      <c r="L27" s="249" t="str">
        <f t="shared" si="5"/>
        <v/>
      </c>
      <c r="M27" s="252"/>
      <c r="N27" s="253" t="str">
        <f t="shared" si="6"/>
        <v/>
      </c>
      <c r="O27" s="254" t="str">
        <f t="shared" si="7"/>
        <v/>
      </c>
      <c r="P27" s="255" t="str">
        <f t="shared" si="8"/>
        <v/>
      </c>
      <c r="Q27" s="252"/>
      <c r="R27" s="256" t="str">
        <f t="shared" si="9"/>
        <v/>
      </c>
      <c r="S27" s="257" t="str">
        <f t="shared" si="10"/>
        <v/>
      </c>
      <c r="T27" s="258" t="str">
        <f t="shared" si="11"/>
        <v/>
      </c>
      <c r="U27" s="252"/>
      <c r="V27" s="249" t="str">
        <f t="shared" si="12"/>
        <v/>
      </c>
      <c r="W27" s="250" t="str">
        <f t="shared" si="13"/>
        <v/>
      </c>
      <c r="X27" s="251" t="str">
        <f t="shared" si="14"/>
        <v/>
      </c>
      <c r="Y27" s="252"/>
      <c r="Z27" s="259" t="str">
        <f t="shared" si="15"/>
        <v/>
      </c>
      <c r="AA27" s="260" t="str">
        <f t="shared" si="16"/>
        <v/>
      </c>
      <c r="AB27" s="261" t="str">
        <f t="shared" si="17"/>
        <v/>
      </c>
      <c r="AC27" s="252"/>
      <c r="AD27" s="203" t="str">
        <f t="shared" si="18"/>
        <v/>
      </c>
      <c r="AE27" s="262" t="str">
        <f t="shared" si="19"/>
        <v/>
      </c>
      <c r="AF27" s="263" t="str">
        <f t="shared" si="20"/>
        <v/>
      </c>
      <c r="AG27" s="252"/>
      <c r="AH27" s="264" t="str">
        <f t="shared" si="21"/>
        <v/>
      </c>
      <c r="AI27" s="265" t="str">
        <f t="shared" si="22"/>
        <v/>
      </c>
      <c r="AJ27" s="266" t="str">
        <f t="shared" si="23"/>
        <v/>
      </c>
      <c r="AK27" s="252"/>
      <c r="AL27" s="203" t="str">
        <f t="shared" si="24"/>
        <v/>
      </c>
      <c r="AM27" s="262" t="str">
        <f t="shared" si="25"/>
        <v/>
      </c>
      <c r="AN27" s="263" t="str">
        <f t="shared" si="26"/>
        <v/>
      </c>
      <c r="AO27" s="252"/>
      <c r="AP27" s="259" t="str">
        <f t="shared" si="27"/>
        <v/>
      </c>
      <c r="AQ27" s="260" t="str">
        <f t="shared" si="28"/>
        <v/>
      </c>
      <c r="AR27" s="261" t="str">
        <f t="shared" si="29"/>
        <v/>
      </c>
      <c r="AS27" s="252"/>
      <c r="AT27" s="249" t="str">
        <f t="shared" si="30"/>
        <v/>
      </c>
      <c r="AU27" s="250" t="str">
        <f t="shared" si="31"/>
        <v/>
      </c>
      <c r="AV27" s="251" t="str">
        <f t="shared" si="32"/>
        <v/>
      </c>
      <c r="AW27" s="252"/>
      <c r="AX27" s="249" t="str">
        <f t="shared" si="33"/>
        <v/>
      </c>
      <c r="AY27" s="250" t="str">
        <f t="shared" si="34"/>
        <v/>
      </c>
      <c r="AZ27" s="251" t="str">
        <f t="shared" si="35"/>
        <v/>
      </c>
      <c r="BA27" s="252"/>
      <c r="BB27" s="249" t="str">
        <f t="shared" si="36"/>
        <v/>
      </c>
      <c r="BC27" s="250" t="str">
        <f t="shared" si="37"/>
        <v/>
      </c>
      <c r="BD27" s="251" t="str">
        <f t="shared" si="38"/>
        <v/>
      </c>
      <c r="BE27" s="252"/>
      <c r="BF27" s="249" t="str">
        <f t="shared" si="39"/>
        <v/>
      </c>
      <c r="BG27" s="250" t="str">
        <f t="shared" si="40"/>
        <v/>
      </c>
      <c r="BH27" s="251" t="str">
        <f t="shared" si="41"/>
        <v/>
      </c>
      <c r="BI27" s="252"/>
      <c r="BJ27" s="249" t="str">
        <f t="shared" si="42"/>
        <v/>
      </c>
      <c r="BK27" s="250" t="str">
        <f t="shared" si="43"/>
        <v/>
      </c>
      <c r="BL27" s="251" t="str">
        <f t="shared" si="44"/>
        <v/>
      </c>
      <c r="BM27" s="252"/>
    </row>
    <row r="28" spans="1:65" ht="21" x14ac:dyDescent="0.3">
      <c r="A28" s="111"/>
      <c r="B28" s="111"/>
      <c r="C28" s="111"/>
      <c r="D28" s="213">
        <f>ข้อมูลนักเรียน!D25</f>
        <v>23</v>
      </c>
      <c r="E28" s="21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8" s="249" t="str">
        <f t="shared" si="0"/>
        <v/>
      </c>
      <c r="G28" s="249" t="str">
        <f t="shared" si="1"/>
        <v/>
      </c>
      <c r="H28" s="249" t="str">
        <f t="shared" si="2"/>
        <v/>
      </c>
      <c r="I28" s="252"/>
      <c r="J28" s="249" t="str">
        <f t="shared" si="3"/>
        <v/>
      </c>
      <c r="K28" s="249" t="str">
        <f t="shared" si="4"/>
        <v/>
      </c>
      <c r="L28" s="249" t="str">
        <f t="shared" si="5"/>
        <v/>
      </c>
      <c r="M28" s="252"/>
      <c r="N28" s="253" t="str">
        <f t="shared" si="6"/>
        <v/>
      </c>
      <c r="O28" s="254" t="str">
        <f t="shared" si="7"/>
        <v/>
      </c>
      <c r="P28" s="255" t="str">
        <f t="shared" si="8"/>
        <v/>
      </c>
      <c r="Q28" s="252"/>
      <c r="R28" s="256" t="str">
        <f t="shared" si="9"/>
        <v/>
      </c>
      <c r="S28" s="257" t="str">
        <f t="shared" si="10"/>
        <v/>
      </c>
      <c r="T28" s="258" t="str">
        <f t="shared" si="11"/>
        <v/>
      </c>
      <c r="U28" s="252"/>
      <c r="V28" s="249" t="str">
        <f t="shared" si="12"/>
        <v/>
      </c>
      <c r="W28" s="250" t="str">
        <f t="shared" si="13"/>
        <v/>
      </c>
      <c r="X28" s="251" t="str">
        <f t="shared" si="14"/>
        <v/>
      </c>
      <c r="Y28" s="252"/>
      <c r="Z28" s="259" t="str">
        <f t="shared" si="15"/>
        <v/>
      </c>
      <c r="AA28" s="260" t="str">
        <f t="shared" si="16"/>
        <v/>
      </c>
      <c r="AB28" s="261" t="str">
        <f t="shared" si="17"/>
        <v/>
      </c>
      <c r="AC28" s="252"/>
      <c r="AD28" s="203" t="str">
        <f t="shared" si="18"/>
        <v/>
      </c>
      <c r="AE28" s="262" t="str">
        <f t="shared" si="19"/>
        <v/>
      </c>
      <c r="AF28" s="263" t="str">
        <f t="shared" si="20"/>
        <v/>
      </c>
      <c r="AG28" s="252"/>
      <c r="AH28" s="264" t="str">
        <f t="shared" si="21"/>
        <v/>
      </c>
      <c r="AI28" s="265" t="str">
        <f t="shared" si="22"/>
        <v/>
      </c>
      <c r="AJ28" s="266" t="str">
        <f t="shared" si="23"/>
        <v/>
      </c>
      <c r="AK28" s="252"/>
      <c r="AL28" s="203" t="str">
        <f t="shared" si="24"/>
        <v/>
      </c>
      <c r="AM28" s="262" t="str">
        <f t="shared" si="25"/>
        <v/>
      </c>
      <c r="AN28" s="263" t="str">
        <f t="shared" si="26"/>
        <v/>
      </c>
      <c r="AO28" s="252"/>
      <c r="AP28" s="259" t="str">
        <f t="shared" si="27"/>
        <v/>
      </c>
      <c r="AQ28" s="260" t="str">
        <f t="shared" si="28"/>
        <v/>
      </c>
      <c r="AR28" s="261" t="str">
        <f t="shared" si="29"/>
        <v/>
      </c>
      <c r="AS28" s="252"/>
      <c r="AT28" s="249" t="str">
        <f t="shared" si="30"/>
        <v/>
      </c>
      <c r="AU28" s="250" t="str">
        <f t="shared" si="31"/>
        <v/>
      </c>
      <c r="AV28" s="251" t="str">
        <f t="shared" si="32"/>
        <v/>
      </c>
      <c r="AW28" s="252"/>
      <c r="AX28" s="249" t="str">
        <f t="shared" si="33"/>
        <v/>
      </c>
      <c r="AY28" s="250" t="str">
        <f t="shared" si="34"/>
        <v/>
      </c>
      <c r="AZ28" s="251" t="str">
        <f t="shared" si="35"/>
        <v/>
      </c>
      <c r="BA28" s="252"/>
      <c r="BB28" s="249" t="str">
        <f t="shared" si="36"/>
        <v/>
      </c>
      <c r="BC28" s="250" t="str">
        <f t="shared" si="37"/>
        <v/>
      </c>
      <c r="BD28" s="251" t="str">
        <f t="shared" si="38"/>
        <v/>
      </c>
      <c r="BE28" s="252"/>
      <c r="BF28" s="249" t="str">
        <f t="shared" si="39"/>
        <v/>
      </c>
      <c r="BG28" s="250" t="str">
        <f t="shared" si="40"/>
        <v/>
      </c>
      <c r="BH28" s="251" t="str">
        <f t="shared" si="41"/>
        <v/>
      </c>
      <c r="BI28" s="252"/>
      <c r="BJ28" s="249" t="str">
        <f t="shared" si="42"/>
        <v/>
      </c>
      <c r="BK28" s="250" t="str">
        <f t="shared" si="43"/>
        <v/>
      </c>
      <c r="BL28" s="251" t="str">
        <f t="shared" si="44"/>
        <v/>
      </c>
      <c r="BM28" s="252"/>
    </row>
    <row r="29" spans="1:65" ht="21" x14ac:dyDescent="0.3">
      <c r="A29" s="111"/>
      <c r="B29" s="111"/>
      <c r="C29" s="111"/>
      <c r="D29" s="213">
        <f>ข้อมูลนักเรียน!D26</f>
        <v>24</v>
      </c>
      <c r="E29" s="21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9" s="249" t="str">
        <f t="shared" si="0"/>
        <v/>
      </c>
      <c r="G29" s="249" t="str">
        <f t="shared" si="1"/>
        <v/>
      </c>
      <c r="H29" s="249" t="str">
        <f t="shared" si="2"/>
        <v/>
      </c>
      <c r="I29" s="252"/>
      <c r="J29" s="249" t="str">
        <f t="shared" si="3"/>
        <v/>
      </c>
      <c r="K29" s="249" t="str">
        <f t="shared" si="4"/>
        <v/>
      </c>
      <c r="L29" s="249" t="str">
        <f t="shared" si="5"/>
        <v/>
      </c>
      <c r="M29" s="252"/>
      <c r="N29" s="253" t="str">
        <f t="shared" si="6"/>
        <v/>
      </c>
      <c r="O29" s="254" t="str">
        <f t="shared" si="7"/>
        <v/>
      </c>
      <c r="P29" s="255" t="str">
        <f t="shared" si="8"/>
        <v/>
      </c>
      <c r="Q29" s="252"/>
      <c r="R29" s="256" t="str">
        <f t="shared" si="9"/>
        <v/>
      </c>
      <c r="S29" s="257" t="str">
        <f t="shared" si="10"/>
        <v/>
      </c>
      <c r="T29" s="258" t="str">
        <f t="shared" si="11"/>
        <v/>
      </c>
      <c r="U29" s="252"/>
      <c r="V29" s="249" t="str">
        <f t="shared" si="12"/>
        <v/>
      </c>
      <c r="W29" s="250" t="str">
        <f t="shared" si="13"/>
        <v/>
      </c>
      <c r="X29" s="251" t="str">
        <f t="shared" si="14"/>
        <v/>
      </c>
      <c r="Y29" s="252"/>
      <c r="Z29" s="259" t="str">
        <f t="shared" si="15"/>
        <v/>
      </c>
      <c r="AA29" s="260" t="str">
        <f t="shared" si="16"/>
        <v/>
      </c>
      <c r="AB29" s="261" t="str">
        <f t="shared" si="17"/>
        <v/>
      </c>
      <c r="AC29" s="252"/>
      <c r="AD29" s="203" t="str">
        <f t="shared" si="18"/>
        <v/>
      </c>
      <c r="AE29" s="262" t="str">
        <f t="shared" si="19"/>
        <v/>
      </c>
      <c r="AF29" s="263" t="str">
        <f t="shared" si="20"/>
        <v/>
      </c>
      <c r="AG29" s="252"/>
      <c r="AH29" s="264" t="str">
        <f t="shared" si="21"/>
        <v/>
      </c>
      <c r="AI29" s="265" t="str">
        <f t="shared" si="22"/>
        <v/>
      </c>
      <c r="AJ29" s="266" t="str">
        <f t="shared" si="23"/>
        <v/>
      </c>
      <c r="AK29" s="252"/>
      <c r="AL29" s="203" t="str">
        <f t="shared" si="24"/>
        <v/>
      </c>
      <c r="AM29" s="262" t="str">
        <f t="shared" si="25"/>
        <v/>
      </c>
      <c r="AN29" s="263" t="str">
        <f t="shared" si="26"/>
        <v/>
      </c>
      <c r="AO29" s="252"/>
      <c r="AP29" s="259" t="str">
        <f t="shared" si="27"/>
        <v/>
      </c>
      <c r="AQ29" s="260" t="str">
        <f t="shared" si="28"/>
        <v/>
      </c>
      <c r="AR29" s="261" t="str">
        <f t="shared" si="29"/>
        <v/>
      </c>
      <c r="AS29" s="252"/>
      <c r="AT29" s="249" t="str">
        <f t="shared" si="30"/>
        <v/>
      </c>
      <c r="AU29" s="250" t="str">
        <f t="shared" si="31"/>
        <v/>
      </c>
      <c r="AV29" s="251" t="str">
        <f t="shared" si="32"/>
        <v/>
      </c>
      <c r="AW29" s="252"/>
      <c r="AX29" s="249" t="str">
        <f t="shared" si="33"/>
        <v/>
      </c>
      <c r="AY29" s="250" t="str">
        <f t="shared" si="34"/>
        <v/>
      </c>
      <c r="AZ29" s="251" t="str">
        <f t="shared" si="35"/>
        <v/>
      </c>
      <c r="BA29" s="252"/>
      <c r="BB29" s="249" t="str">
        <f t="shared" si="36"/>
        <v/>
      </c>
      <c r="BC29" s="250" t="str">
        <f t="shared" si="37"/>
        <v/>
      </c>
      <c r="BD29" s="251" t="str">
        <f t="shared" si="38"/>
        <v/>
      </c>
      <c r="BE29" s="252"/>
      <c r="BF29" s="249" t="str">
        <f t="shared" si="39"/>
        <v/>
      </c>
      <c r="BG29" s="250" t="str">
        <f t="shared" si="40"/>
        <v/>
      </c>
      <c r="BH29" s="251" t="str">
        <f t="shared" si="41"/>
        <v/>
      </c>
      <c r="BI29" s="252"/>
      <c r="BJ29" s="249" t="str">
        <f t="shared" si="42"/>
        <v/>
      </c>
      <c r="BK29" s="250" t="str">
        <f t="shared" si="43"/>
        <v/>
      </c>
      <c r="BL29" s="251" t="str">
        <f t="shared" si="44"/>
        <v/>
      </c>
      <c r="BM29" s="252"/>
    </row>
    <row r="30" spans="1:65" ht="21" x14ac:dyDescent="0.3">
      <c r="A30" s="111"/>
      <c r="B30" s="111"/>
      <c r="C30" s="111"/>
      <c r="D30" s="213">
        <f>ข้อมูลนักเรียน!D27</f>
        <v>25</v>
      </c>
      <c r="E30" s="21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0" s="249" t="str">
        <f t="shared" si="0"/>
        <v/>
      </c>
      <c r="G30" s="249" t="str">
        <f t="shared" si="1"/>
        <v/>
      </c>
      <c r="H30" s="249" t="str">
        <f t="shared" si="2"/>
        <v/>
      </c>
      <c r="I30" s="252"/>
      <c r="J30" s="249" t="str">
        <f t="shared" si="3"/>
        <v/>
      </c>
      <c r="K30" s="249" t="str">
        <f t="shared" si="4"/>
        <v/>
      </c>
      <c r="L30" s="249" t="str">
        <f t="shared" si="5"/>
        <v/>
      </c>
      <c r="M30" s="252"/>
      <c r="N30" s="253" t="str">
        <f t="shared" si="6"/>
        <v/>
      </c>
      <c r="O30" s="254" t="str">
        <f t="shared" si="7"/>
        <v/>
      </c>
      <c r="P30" s="255" t="str">
        <f t="shared" si="8"/>
        <v/>
      </c>
      <c r="Q30" s="252"/>
      <c r="R30" s="256" t="str">
        <f t="shared" si="9"/>
        <v/>
      </c>
      <c r="S30" s="257" t="str">
        <f t="shared" si="10"/>
        <v/>
      </c>
      <c r="T30" s="258" t="str">
        <f t="shared" si="11"/>
        <v/>
      </c>
      <c r="U30" s="252"/>
      <c r="V30" s="249" t="str">
        <f t="shared" si="12"/>
        <v/>
      </c>
      <c r="W30" s="250" t="str">
        <f t="shared" si="13"/>
        <v/>
      </c>
      <c r="X30" s="251" t="str">
        <f t="shared" si="14"/>
        <v/>
      </c>
      <c r="Y30" s="252"/>
      <c r="Z30" s="259" t="str">
        <f t="shared" si="15"/>
        <v/>
      </c>
      <c r="AA30" s="260" t="str">
        <f t="shared" si="16"/>
        <v/>
      </c>
      <c r="AB30" s="261" t="str">
        <f t="shared" si="17"/>
        <v/>
      </c>
      <c r="AC30" s="252"/>
      <c r="AD30" s="203" t="str">
        <f t="shared" si="18"/>
        <v/>
      </c>
      <c r="AE30" s="262" t="str">
        <f t="shared" si="19"/>
        <v/>
      </c>
      <c r="AF30" s="263" t="str">
        <f t="shared" si="20"/>
        <v/>
      </c>
      <c r="AG30" s="252"/>
      <c r="AH30" s="264" t="str">
        <f t="shared" si="21"/>
        <v/>
      </c>
      <c r="AI30" s="265" t="str">
        <f t="shared" si="22"/>
        <v/>
      </c>
      <c r="AJ30" s="266" t="str">
        <f t="shared" si="23"/>
        <v/>
      </c>
      <c r="AK30" s="252"/>
      <c r="AL30" s="203" t="str">
        <f t="shared" si="24"/>
        <v/>
      </c>
      <c r="AM30" s="262" t="str">
        <f t="shared" si="25"/>
        <v/>
      </c>
      <c r="AN30" s="263" t="str">
        <f t="shared" si="26"/>
        <v/>
      </c>
      <c r="AO30" s="252"/>
      <c r="AP30" s="259" t="str">
        <f t="shared" si="27"/>
        <v/>
      </c>
      <c r="AQ30" s="260" t="str">
        <f t="shared" si="28"/>
        <v/>
      </c>
      <c r="AR30" s="261" t="str">
        <f t="shared" si="29"/>
        <v/>
      </c>
      <c r="AS30" s="252"/>
      <c r="AT30" s="249" t="str">
        <f t="shared" si="30"/>
        <v/>
      </c>
      <c r="AU30" s="250" t="str">
        <f t="shared" si="31"/>
        <v/>
      </c>
      <c r="AV30" s="251" t="str">
        <f t="shared" si="32"/>
        <v/>
      </c>
      <c r="AW30" s="252"/>
      <c r="AX30" s="249" t="str">
        <f t="shared" si="33"/>
        <v/>
      </c>
      <c r="AY30" s="250" t="str">
        <f t="shared" si="34"/>
        <v/>
      </c>
      <c r="AZ30" s="251" t="str">
        <f t="shared" si="35"/>
        <v/>
      </c>
      <c r="BA30" s="252"/>
      <c r="BB30" s="249" t="str">
        <f t="shared" si="36"/>
        <v/>
      </c>
      <c r="BC30" s="250" t="str">
        <f t="shared" si="37"/>
        <v/>
      </c>
      <c r="BD30" s="251" t="str">
        <f t="shared" si="38"/>
        <v/>
      </c>
      <c r="BE30" s="252"/>
      <c r="BF30" s="249" t="str">
        <f t="shared" si="39"/>
        <v/>
      </c>
      <c r="BG30" s="250" t="str">
        <f t="shared" si="40"/>
        <v/>
      </c>
      <c r="BH30" s="251" t="str">
        <f t="shared" si="41"/>
        <v/>
      </c>
      <c r="BI30" s="252"/>
      <c r="BJ30" s="249" t="str">
        <f t="shared" si="42"/>
        <v/>
      </c>
      <c r="BK30" s="250" t="str">
        <f t="shared" si="43"/>
        <v/>
      </c>
      <c r="BL30" s="251" t="str">
        <f t="shared" si="44"/>
        <v/>
      </c>
      <c r="BM30" s="252"/>
    </row>
    <row r="31" spans="1:65" ht="21" x14ac:dyDescent="0.3">
      <c r="A31" s="111"/>
      <c r="B31" s="111"/>
      <c r="C31" s="111"/>
      <c r="D31" s="213">
        <f>ข้อมูลนักเรียน!D28</f>
        <v>26</v>
      </c>
      <c r="E31" s="21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1" s="249" t="str">
        <f t="shared" si="0"/>
        <v/>
      </c>
      <c r="G31" s="249" t="str">
        <f t="shared" si="1"/>
        <v/>
      </c>
      <c r="H31" s="249" t="str">
        <f t="shared" si="2"/>
        <v/>
      </c>
      <c r="I31" s="252"/>
      <c r="J31" s="249" t="str">
        <f t="shared" si="3"/>
        <v/>
      </c>
      <c r="K31" s="249" t="str">
        <f t="shared" si="4"/>
        <v/>
      </c>
      <c r="L31" s="249" t="str">
        <f t="shared" si="5"/>
        <v/>
      </c>
      <c r="M31" s="252"/>
      <c r="N31" s="253" t="str">
        <f t="shared" si="6"/>
        <v/>
      </c>
      <c r="O31" s="254" t="str">
        <f t="shared" si="7"/>
        <v/>
      </c>
      <c r="P31" s="255" t="str">
        <f t="shared" si="8"/>
        <v/>
      </c>
      <c r="Q31" s="252"/>
      <c r="R31" s="256" t="str">
        <f t="shared" si="9"/>
        <v/>
      </c>
      <c r="S31" s="257" t="str">
        <f t="shared" si="10"/>
        <v/>
      </c>
      <c r="T31" s="258" t="str">
        <f t="shared" si="11"/>
        <v/>
      </c>
      <c r="U31" s="252"/>
      <c r="V31" s="249" t="str">
        <f t="shared" si="12"/>
        <v/>
      </c>
      <c r="W31" s="250" t="str">
        <f t="shared" si="13"/>
        <v/>
      </c>
      <c r="X31" s="251" t="str">
        <f t="shared" si="14"/>
        <v/>
      </c>
      <c r="Y31" s="252"/>
      <c r="Z31" s="259" t="str">
        <f t="shared" si="15"/>
        <v/>
      </c>
      <c r="AA31" s="260" t="str">
        <f t="shared" si="16"/>
        <v/>
      </c>
      <c r="AB31" s="261" t="str">
        <f t="shared" si="17"/>
        <v/>
      </c>
      <c r="AC31" s="252"/>
      <c r="AD31" s="203" t="str">
        <f t="shared" si="18"/>
        <v/>
      </c>
      <c r="AE31" s="262" t="str">
        <f t="shared" si="19"/>
        <v/>
      </c>
      <c r="AF31" s="263" t="str">
        <f t="shared" si="20"/>
        <v/>
      </c>
      <c r="AG31" s="252"/>
      <c r="AH31" s="264" t="str">
        <f t="shared" si="21"/>
        <v/>
      </c>
      <c r="AI31" s="265" t="str">
        <f t="shared" si="22"/>
        <v/>
      </c>
      <c r="AJ31" s="266" t="str">
        <f t="shared" si="23"/>
        <v/>
      </c>
      <c r="AK31" s="252"/>
      <c r="AL31" s="203" t="str">
        <f t="shared" si="24"/>
        <v/>
      </c>
      <c r="AM31" s="262" t="str">
        <f t="shared" si="25"/>
        <v/>
      </c>
      <c r="AN31" s="263" t="str">
        <f t="shared" si="26"/>
        <v/>
      </c>
      <c r="AO31" s="252"/>
      <c r="AP31" s="259" t="str">
        <f t="shared" si="27"/>
        <v/>
      </c>
      <c r="AQ31" s="260" t="str">
        <f t="shared" si="28"/>
        <v/>
      </c>
      <c r="AR31" s="261" t="str">
        <f t="shared" si="29"/>
        <v/>
      </c>
      <c r="AS31" s="252"/>
      <c r="AT31" s="249" t="str">
        <f t="shared" si="30"/>
        <v/>
      </c>
      <c r="AU31" s="250" t="str">
        <f t="shared" si="31"/>
        <v/>
      </c>
      <c r="AV31" s="251" t="str">
        <f t="shared" si="32"/>
        <v/>
      </c>
      <c r="AW31" s="252"/>
      <c r="AX31" s="249" t="str">
        <f t="shared" si="33"/>
        <v/>
      </c>
      <c r="AY31" s="250" t="str">
        <f t="shared" si="34"/>
        <v/>
      </c>
      <c r="AZ31" s="251" t="str">
        <f t="shared" si="35"/>
        <v/>
      </c>
      <c r="BA31" s="252"/>
      <c r="BB31" s="249" t="str">
        <f t="shared" si="36"/>
        <v/>
      </c>
      <c r="BC31" s="250" t="str">
        <f t="shared" si="37"/>
        <v/>
      </c>
      <c r="BD31" s="251" t="str">
        <f t="shared" si="38"/>
        <v/>
      </c>
      <c r="BE31" s="252"/>
      <c r="BF31" s="249" t="str">
        <f t="shared" si="39"/>
        <v/>
      </c>
      <c r="BG31" s="250" t="str">
        <f t="shared" si="40"/>
        <v/>
      </c>
      <c r="BH31" s="251" t="str">
        <f t="shared" si="41"/>
        <v/>
      </c>
      <c r="BI31" s="252"/>
      <c r="BJ31" s="249" t="str">
        <f t="shared" si="42"/>
        <v/>
      </c>
      <c r="BK31" s="250" t="str">
        <f t="shared" si="43"/>
        <v/>
      </c>
      <c r="BL31" s="251" t="str">
        <f t="shared" si="44"/>
        <v/>
      </c>
      <c r="BM31" s="252"/>
    </row>
    <row r="32" spans="1:65" ht="21" x14ac:dyDescent="0.3">
      <c r="A32" s="111"/>
      <c r="B32" s="111"/>
      <c r="C32" s="111"/>
      <c r="D32" s="213">
        <f>ข้อมูลนักเรียน!D29</f>
        <v>27</v>
      </c>
      <c r="E32" s="21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2" s="249" t="str">
        <f t="shared" si="0"/>
        <v/>
      </c>
      <c r="G32" s="249" t="str">
        <f t="shared" si="1"/>
        <v/>
      </c>
      <c r="H32" s="249" t="str">
        <f t="shared" si="2"/>
        <v/>
      </c>
      <c r="I32" s="252"/>
      <c r="J32" s="249" t="str">
        <f t="shared" si="3"/>
        <v/>
      </c>
      <c r="K32" s="249" t="str">
        <f t="shared" si="4"/>
        <v/>
      </c>
      <c r="L32" s="249" t="str">
        <f t="shared" si="5"/>
        <v/>
      </c>
      <c r="M32" s="252"/>
      <c r="N32" s="253" t="str">
        <f t="shared" si="6"/>
        <v/>
      </c>
      <c r="O32" s="254" t="str">
        <f t="shared" si="7"/>
        <v/>
      </c>
      <c r="P32" s="255" t="str">
        <f t="shared" si="8"/>
        <v/>
      </c>
      <c r="Q32" s="252"/>
      <c r="R32" s="256" t="str">
        <f t="shared" si="9"/>
        <v/>
      </c>
      <c r="S32" s="257" t="str">
        <f t="shared" si="10"/>
        <v/>
      </c>
      <c r="T32" s="258" t="str">
        <f t="shared" si="11"/>
        <v/>
      </c>
      <c r="U32" s="252"/>
      <c r="V32" s="249" t="str">
        <f t="shared" si="12"/>
        <v/>
      </c>
      <c r="W32" s="250" t="str">
        <f t="shared" si="13"/>
        <v/>
      </c>
      <c r="X32" s="251" t="str">
        <f t="shared" si="14"/>
        <v/>
      </c>
      <c r="Y32" s="252"/>
      <c r="Z32" s="259" t="str">
        <f t="shared" si="15"/>
        <v/>
      </c>
      <c r="AA32" s="260" t="str">
        <f t="shared" si="16"/>
        <v/>
      </c>
      <c r="AB32" s="261" t="str">
        <f t="shared" si="17"/>
        <v/>
      </c>
      <c r="AC32" s="252"/>
      <c r="AD32" s="203" t="str">
        <f t="shared" si="18"/>
        <v/>
      </c>
      <c r="AE32" s="262" t="str">
        <f t="shared" si="19"/>
        <v/>
      </c>
      <c r="AF32" s="263" t="str">
        <f t="shared" si="20"/>
        <v/>
      </c>
      <c r="AG32" s="252"/>
      <c r="AH32" s="264" t="str">
        <f t="shared" si="21"/>
        <v/>
      </c>
      <c r="AI32" s="265" t="str">
        <f t="shared" si="22"/>
        <v/>
      </c>
      <c r="AJ32" s="266" t="str">
        <f t="shared" si="23"/>
        <v/>
      </c>
      <c r="AK32" s="252"/>
      <c r="AL32" s="203" t="str">
        <f t="shared" si="24"/>
        <v/>
      </c>
      <c r="AM32" s="262" t="str">
        <f t="shared" si="25"/>
        <v/>
      </c>
      <c r="AN32" s="263" t="str">
        <f t="shared" si="26"/>
        <v/>
      </c>
      <c r="AO32" s="252"/>
      <c r="AP32" s="259" t="str">
        <f t="shared" si="27"/>
        <v/>
      </c>
      <c r="AQ32" s="260" t="str">
        <f t="shared" si="28"/>
        <v/>
      </c>
      <c r="AR32" s="261" t="str">
        <f t="shared" si="29"/>
        <v/>
      </c>
      <c r="AS32" s="252"/>
      <c r="AT32" s="249" t="str">
        <f t="shared" si="30"/>
        <v/>
      </c>
      <c r="AU32" s="250" t="str">
        <f t="shared" si="31"/>
        <v/>
      </c>
      <c r="AV32" s="251" t="str">
        <f t="shared" si="32"/>
        <v/>
      </c>
      <c r="AW32" s="252"/>
      <c r="AX32" s="249" t="str">
        <f t="shared" si="33"/>
        <v/>
      </c>
      <c r="AY32" s="250" t="str">
        <f t="shared" si="34"/>
        <v/>
      </c>
      <c r="AZ32" s="251" t="str">
        <f t="shared" si="35"/>
        <v/>
      </c>
      <c r="BA32" s="252"/>
      <c r="BB32" s="249" t="str">
        <f t="shared" si="36"/>
        <v/>
      </c>
      <c r="BC32" s="250" t="str">
        <f t="shared" si="37"/>
        <v/>
      </c>
      <c r="BD32" s="251" t="str">
        <f t="shared" si="38"/>
        <v/>
      </c>
      <c r="BE32" s="252"/>
      <c r="BF32" s="249" t="str">
        <f t="shared" si="39"/>
        <v/>
      </c>
      <c r="BG32" s="250" t="str">
        <f t="shared" si="40"/>
        <v/>
      </c>
      <c r="BH32" s="251" t="str">
        <f t="shared" si="41"/>
        <v/>
      </c>
      <c r="BI32" s="252"/>
      <c r="BJ32" s="249" t="str">
        <f t="shared" si="42"/>
        <v/>
      </c>
      <c r="BK32" s="250" t="str">
        <f t="shared" si="43"/>
        <v/>
      </c>
      <c r="BL32" s="251" t="str">
        <f t="shared" si="44"/>
        <v/>
      </c>
      <c r="BM32" s="252"/>
    </row>
    <row r="33" spans="1:65" ht="21" x14ac:dyDescent="0.3">
      <c r="A33" s="111"/>
      <c r="B33" s="111"/>
      <c r="C33" s="111"/>
      <c r="D33" s="213">
        <f>ข้อมูลนักเรียน!D30</f>
        <v>28</v>
      </c>
      <c r="E33" s="21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3" s="249" t="str">
        <f t="shared" si="0"/>
        <v/>
      </c>
      <c r="G33" s="249" t="str">
        <f t="shared" si="1"/>
        <v/>
      </c>
      <c r="H33" s="249" t="str">
        <f t="shared" si="2"/>
        <v/>
      </c>
      <c r="I33" s="252"/>
      <c r="J33" s="249" t="str">
        <f t="shared" si="3"/>
        <v/>
      </c>
      <c r="K33" s="249" t="str">
        <f t="shared" si="4"/>
        <v/>
      </c>
      <c r="L33" s="249" t="str">
        <f t="shared" si="5"/>
        <v/>
      </c>
      <c r="M33" s="252"/>
      <c r="N33" s="253" t="str">
        <f t="shared" si="6"/>
        <v/>
      </c>
      <c r="O33" s="254" t="str">
        <f t="shared" si="7"/>
        <v/>
      </c>
      <c r="P33" s="255" t="str">
        <f t="shared" si="8"/>
        <v/>
      </c>
      <c r="Q33" s="252"/>
      <c r="R33" s="256" t="str">
        <f t="shared" si="9"/>
        <v/>
      </c>
      <c r="S33" s="257" t="str">
        <f t="shared" si="10"/>
        <v/>
      </c>
      <c r="T33" s="258" t="str">
        <f t="shared" si="11"/>
        <v/>
      </c>
      <c r="U33" s="252"/>
      <c r="V33" s="249" t="str">
        <f t="shared" si="12"/>
        <v/>
      </c>
      <c r="W33" s="250" t="str">
        <f t="shared" si="13"/>
        <v/>
      </c>
      <c r="X33" s="251" t="str">
        <f t="shared" si="14"/>
        <v/>
      </c>
      <c r="Y33" s="252"/>
      <c r="Z33" s="259" t="str">
        <f t="shared" si="15"/>
        <v/>
      </c>
      <c r="AA33" s="260" t="str">
        <f t="shared" si="16"/>
        <v/>
      </c>
      <c r="AB33" s="261" t="str">
        <f t="shared" si="17"/>
        <v/>
      </c>
      <c r="AC33" s="252"/>
      <c r="AD33" s="203" t="str">
        <f t="shared" si="18"/>
        <v/>
      </c>
      <c r="AE33" s="262" t="str">
        <f t="shared" si="19"/>
        <v/>
      </c>
      <c r="AF33" s="263" t="str">
        <f t="shared" si="20"/>
        <v/>
      </c>
      <c r="AG33" s="252"/>
      <c r="AH33" s="264" t="str">
        <f t="shared" si="21"/>
        <v/>
      </c>
      <c r="AI33" s="265" t="str">
        <f t="shared" si="22"/>
        <v/>
      </c>
      <c r="AJ33" s="266" t="str">
        <f t="shared" si="23"/>
        <v/>
      </c>
      <c r="AK33" s="252"/>
      <c r="AL33" s="203" t="str">
        <f t="shared" si="24"/>
        <v/>
      </c>
      <c r="AM33" s="262" t="str">
        <f t="shared" si="25"/>
        <v/>
      </c>
      <c r="AN33" s="263" t="str">
        <f t="shared" si="26"/>
        <v/>
      </c>
      <c r="AO33" s="252"/>
      <c r="AP33" s="259" t="str">
        <f t="shared" si="27"/>
        <v/>
      </c>
      <c r="AQ33" s="260" t="str">
        <f t="shared" si="28"/>
        <v/>
      </c>
      <c r="AR33" s="261" t="str">
        <f t="shared" si="29"/>
        <v/>
      </c>
      <c r="AS33" s="252"/>
      <c r="AT33" s="249" t="str">
        <f t="shared" si="30"/>
        <v/>
      </c>
      <c r="AU33" s="250" t="str">
        <f t="shared" si="31"/>
        <v/>
      </c>
      <c r="AV33" s="251" t="str">
        <f t="shared" si="32"/>
        <v/>
      </c>
      <c r="AW33" s="252"/>
      <c r="AX33" s="249" t="str">
        <f t="shared" si="33"/>
        <v/>
      </c>
      <c r="AY33" s="250" t="str">
        <f t="shared" si="34"/>
        <v/>
      </c>
      <c r="AZ33" s="251" t="str">
        <f t="shared" si="35"/>
        <v/>
      </c>
      <c r="BA33" s="252"/>
      <c r="BB33" s="249" t="str">
        <f t="shared" si="36"/>
        <v/>
      </c>
      <c r="BC33" s="250" t="str">
        <f t="shared" si="37"/>
        <v/>
      </c>
      <c r="BD33" s="251" t="str">
        <f t="shared" si="38"/>
        <v/>
      </c>
      <c r="BE33" s="252"/>
      <c r="BF33" s="249" t="str">
        <f t="shared" si="39"/>
        <v/>
      </c>
      <c r="BG33" s="250" t="str">
        <f t="shared" si="40"/>
        <v/>
      </c>
      <c r="BH33" s="251" t="str">
        <f t="shared" si="41"/>
        <v/>
      </c>
      <c r="BI33" s="252"/>
      <c r="BJ33" s="249" t="str">
        <f t="shared" si="42"/>
        <v/>
      </c>
      <c r="BK33" s="250" t="str">
        <f t="shared" si="43"/>
        <v/>
      </c>
      <c r="BL33" s="251" t="str">
        <f t="shared" si="44"/>
        <v/>
      </c>
      <c r="BM33" s="252"/>
    </row>
    <row r="34" spans="1:65" ht="21" x14ac:dyDescent="0.3">
      <c r="A34" s="111"/>
      <c r="B34" s="111"/>
      <c r="C34" s="111"/>
      <c r="D34" s="213">
        <f>ข้อมูลนักเรียน!D31</f>
        <v>29</v>
      </c>
      <c r="E34" s="21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4" s="249" t="str">
        <f t="shared" si="0"/>
        <v/>
      </c>
      <c r="G34" s="249" t="str">
        <f t="shared" si="1"/>
        <v/>
      </c>
      <c r="H34" s="249" t="str">
        <f t="shared" si="2"/>
        <v/>
      </c>
      <c r="I34" s="252"/>
      <c r="J34" s="249" t="str">
        <f t="shared" si="3"/>
        <v/>
      </c>
      <c r="K34" s="249" t="str">
        <f t="shared" si="4"/>
        <v/>
      </c>
      <c r="L34" s="249" t="str">
        <f t="shared" si="5"/>
        <v/>
      </c>
      <c r="M34" s="252"/>
      <c r="N34" s="253" t="str">
        <f t="shared" si="6"/>
        <v/>
      </c>
      <c r="O34" s="254" t="str">
        <f t="shared" si="7"/>
        <v/>
      </c>
      <c r="P34" s="255" t="str">
        <f t="shared" si="8"/>
        <v/>
      </c>
      <c r="Q34" s="252"/>
      <c r="R34" s="256" t="str">
        <f t="shared" si="9"/>
        <v/>
      </c>
      <c r="S34" s="257" t="str">
        <f t="shared" si="10"/>
        <v/>
      </c>
      <c r="T34" s="258" t="str">
        <f t="shared" si="11"/>
        <v/>
      </c>
      <c r="U34" s="252"/>
      <c r="V34" s="249" t="str">
        <f t="shared" si="12"/>
        <v/>
      </c>
      <c r="W34" s="250" t="str">
        <f t="shared" si="13"/>
        <v/>
      </c>
      <c r="X34" s="251" t="str">
        <f t="shared" si="14"/>
        <v/>
      </c>
      <c r="Y34" s="252"/>
      <c r="Z34" s="259" t="str">
        <f t="shared" si="15"/>
        <v/>
      </c>
      <c r="AA34" s="260" t="str">
        <f t="shared" si="16"/>
        <v/>
      </c>
      <c r="AB34" s="261" t="str">
        <f t="shared" si="17"/>
        <v/>
      </c>
      <c r="AC34" s="252"/>
      <c r="AD34" s="203" t="str">
        <f t="shared" si="18"/>
        <v/>
      </c>
      <c r="AE34" s="262" t="str">
        <f t="shared" si="19"/>
        <v/>
      </c>
      <c r="AF34" s="263" t="str">
        <f t="shared" si="20"/>
        <v/>
      </c>
      <c r="AG34" s="252"/>
      <c r="AH34" s="264" t="str">
        <f t="shared" si="21"/>
        <v/>
      </c>
      <c r="AI34" s="265" t="str">
        <f t="shared" si="22"/>
        <v/>
      </c>
      <c r="AJ34" s="266" t="str">
        <f t="shared" si="23"/>
        <v/>
      </c>
      <c r="AK34" s="252"/>
      <c r="AL34" s="203" t="str">
        <f t="shared" si="24"/>
        <v/>
      </c>
      <c r="AM34" s="262" t="str">
        <f t="shared" si="25"/>
        <v/>
      </c>
      <c r="AN34" s="263" t="str">
        <f t="shared" si="26"/>
        <v/>
      </c>
      <c r="AO34" s="252"/>
      <c r="AP34" s="259" t="str">
        <f t="shared" si="27"/>
        <v/>
      </c>
      <c r="AQ34" s="260" t="str">
        <f t="shared" si="28"/>
        <v/>
      </c>
      <c r="AR34" s="261" t="str">
        <f t="shared" si="29"/>
        <v/>
      </c>
      <c r="AS34" s="252"/>
      <c r="AT34" s="249" t="str">
        <f t="shared" si="30"/>
        <v/>
      </c>
      <c r="AU34" s="250" t="str">
        <f t="shared" si="31"/>
        <v/>
      </c>
      <c r="AV34" s="251" t="str">
        <f t="shared" si="32"/>
        <v/>
      </c>
      <c r="AW34" s="252"/>
      <c r="AX34" s="249" t="str">
        <f t="shared" si="33"/>
        <v/>
      </c>
      <c r="AY34" s="250" t="str">
        <f t="shared" si="34"/>
        <v/>
      </c>
      <c r="AZ34" s="251" t="str">
        <f t="shared" si="35"/>
        <v/>
      </c>
      <c r="BA34" s="252"/>
      <c r="BB34" s="249" t="str">
        <f t="shared" si="36"/>
        <v/>
      </c>
      <c r="BC34" s="250" t="str">
        <f t="shared" si="37"/>
        <v/>
      </c>
      <c r="BD34" s="251" t="str">
        <f t="shared" si="38"/>
        <v/>
      </c>
      <c r="BE34" s="252"/>
      <c r="BF34" s="249" t="str">
        <f t="shared" si="39"/>
        <v/>
      </c>
      <c r="BG34" s="250" t="str">
        <f t="shared" si="40"/>
        <v/>
      </c>
      <c r="BH34" s="251" t="str">
        <f t="shared" si="41"/>
        <v/>
      </c>
      <c r="BI34" s="252"/>
      <c r="BJ34" s="249" t="str">
        <f t="shared" si="42"/>
        <v/>
      </c>
      <c r="BK34" s="250" t="str">
        <f t="shared" si="43"/>
        <v/>
      </c>
      <c r="BL34" s="251" t="str">
        <f t="shared" si="44"/>
        <v/>
      </c>
      <c r="BM34" s="252"/>
    </row>
    <row r="35" spans="1:65" ht="21" x14ac:dyDescent="0.3">
      <c r="A35" s="111"/>
      <c r="B35" s="111"/>
      <c r="C35" s="111"/>
      <c r="D35" s="213">
        <f>ข้อมูลนักเรียน!D32</f>
        <v>30</v>
      </c>
      <c r="E35" s="21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5" s="249" t="str">
        <f t="shared" si="0"/>
        <v/>
      </c>
      <c r="G35" s="249" t="str">
        <f t="shared" si="1"/>
        <v/>
      </c>
      <c r="H35" s="249" t="str">
        <f t="shared" si="2"/>
        <v/>
      </c>
      <c r="I35" s="252"/>
      <c r="J35" s="249" t="str">
        <f t="shared" si="3"/>
        <v/>
      </c>
      <c r="K35" s="249" t="str">
        <f t="shared" si="4"/>
        <v/>
      </c>
      <c r="L35" s="249" t="str">
        <f t="shared" si="5"/>
        <v/>
      </c>
      <c r="M35" s="252"/>
      <c r="N35" s="253" t="str">
        <f t="shared" si="6"/>
        <v/>
      </c>
      <c r="O35" s="254" t="str">
        <f t="shared" si="7"/>
        <v/>
      </c>
      <c r="P35" s="255" t="str">
        <f t="shared" si="8"/>
        <v/>
      </c>
      <c r="Q35" s="252"/>
      <c r="R35" s="256" t="str">
        <f t="shared" si="9"/>
        <v/>
      </c>
      <c r="S35" s="257" t="str">
        <f t="shared" si="10"/>
        <v/>
      </c>
      <c r="T35" s="258" t="str">
        <f t="shared" si="11"/>
        <v/>
      </c>
      <c r="U35" s="252"/>
      <c r="V35" s="249" t="str">
        <f t="shared" si="12"/>
        <v/>
      </c>
      <c r="W35" s="250" t="str">
        <f t="shared" si="13"/>
        <v/>
      </c>
      <c r="X35" s="251" t="str">
        <f t="shared" si="14"/>
        <v/>
      </c>
      <c r="Y35" s="252"/>
      <c r="Z35" s="259" t="str">
        <f t="shared" si="15"/>
        <v/>
      </c>
      <c r="AA35" s="260" t="str">
        <f t="shared" si="16"/>
        <v/>
      </c>
      <c r="AB35" s="261" t="str">
        <f t="shared" si="17"/>
        <v/>
      </c>
      <c r="AC35" s="252"/>
      <c r="AD35" s="203" t="str">
        <f t="shared" si="18"/>
        <v/>
      </c>
      <c r="AE35" s="262" t="str">
        <f t="shared" si="19"/>
        <v/>
      </c>
      <c r="AF35" s="263" t="str">
        <f t="shared" si="20"/>
        <v/>
      </c>
      <c r="AG35" s="252"/>
      <c r="AH35" s="264" t="str">
        <f t="shared" si="21"/>
        <v/>
      </c>
      <c r="AI35" s="265" t="str">
        <f t="shared" si="22"/>
        <v/>
      </c>
      <c r="AJ35" s="266" t="str">
        <f t="shared" si="23"/>
        <v/>
      </c>
      <c r="AK35" s="252"/>
      <c r="AL35" s="203" t="str">
        <f t="shared" si="24"/>
        <v/>
      </c>
      <c r="AM35" s="262" t="str">
        <f t="shared" si="25"/>
        <v/>
      </c>
      <c r="AN35" s="263" t="str">
        <f t="shared" si="26"/>
        <v/>
      </c>
      <c r="AO35" s="252"/>
      <c r="AP35" s="259" t="str">
        <f t="shared" si="27"/>
        <v/>
      </c>
      <c r="AQ35" s="260" t="str">
        <f t="shared" si="28"/>
        <v/>
      </c>
      <c r="AR35" s="261" t="str">
        <f t="shared" si="29"/>
        <v/>
      </c>
      <c r="AS35" s="252"/>
      <c r="AT35" s="249" t="str">
        <f t="shared" si="30"/>
        <v/>
      </c>
      <c r="AU35" s="250" t="str">
        <f t="shared" si="31"/>
        <v/>
      </c>
      <c r="AV35" s="251" t="str">
        <f t="shared" si="32"/>
        <v/>
      </c>
      <c r="AW35" s="252"/>
      <c r="AX35" s="249" t="str">
        <f t="shared" si="33"/>
        <v/>
      </c>
      <c r="AY35" s="250" t="str">
        <f t="shared" si="34"/>
        <v/>
      </c>
      <c r="AZ35" s="251" t="str">
        <f t="shared" si="35"/>
        <v/>
      </c>
      <c r="BA35" s="252"/>
      <c r="BB35" s="249" t="str">
        <f t="shared" si="36"/>
        <v/>
      </c>
      <c r="BC35" s="250" t="str">
        <f t="shared" si="37"/>
        <v/>
      </c>
      <c r="BD35" s="251" t="str">
        <f t="shared" si="38"/>
        <v/>
      </c>
      <c r="BE35" s="252"/>
      <c r="BF35" s="249" t="str">
        <f t="shared" si="39"/>
        <v/>
      </c>
      <c r="BG35" s="250" t="str">
        <f t="shared" si="40"/>
        <v/>
      </c>
      <c r="BH35" s="251" t="str">
        <f t="shared" si="41"/>
        <v/>
      </c>
      <c r="BI35" s="252"/>
      <c r="BJ35" s="249" t="str">
        <f t="shared" si="42"/>
        <v/>
      </c>
      <c r="BK35" s="250" t="str">
        <f t="shared" si="43"/>
        <v/>
      </c>
      <c r="BL35" s="251" t="str">
        <f t="shared" si="44"/>
        <v/>
      </c>
      <c r="BM35" s="252"/>
    </row>
    <row r="36" spans="1:65" ht="21" x14ac:dyDescent="0.3">
      <c r="A36" s="111"/>
      <c r="B36" s="111"/>
      <c r="C36" s="111"/>
      <c r="D36" s="213">
        <f>ข้อมูลนักเรียน!D33</f>
        <v>31</v>
      </c>
      <c r="E36" s="21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6" s="249" t="str">
        <f t="shared" si="0"/>
        <v/>
      </c>
      <c r="G36" s="249" t="str">
        <f t="shared" si="1"/>
        <v/>
      </c>
      <c r="H36" s="249" t="str">
        <f t="shared" si="2"/>
        <v/>
      </c>
      <c r="I36" s="252"/>
      <c r="J36" s="249" t="str">
        <f t="shared" si="3"/>
        <v/>
      </c>
      <c r="K36" s="249" t="str">
        <f t="shared" si="4"/>
        <v/>
      </c>
      <c r="L36" s="249" t="str">
        <f t="shared" si="5"/>
        <v/>
      </c>
      <c r="M36" s="252"/>
      <c r="N36" s="253" t="str">
        <f t="shared" si="6"/>
        <v/>
      </c>
      <c r="O36" s="254" t="str">
        <f t="shared" si="7"/>
        <v/>
      </c>
      <c r="P36" s="255" t="str">
        <f t="shared" si="8"/>
        <v/>
      </c>
      <c r="Q36" s="252"/>
      <c r="R36" s="256" t="str">
        <f t="shared" si="9"/>
        <v/>
      </c>
      <c r="S36" s="257" t="str">
        <f t="shared" si="10"/>
        <v/>
      </c>
      <c r="T36" s="258" t="str">
        <f t="shared" si="11"/>
        <v/>
      </c>
      <c r="U36" s="252"/>
      <c r="V36" s="249" t="str">
        <f t="shared" si="12"/>
        <v/>
      </c>
      <c r="W36" s="250" t="str">
        <f t="shared" si="13"/>
        <v/>
      </c>
      <c r="X36" s="251" t="str">
        <f t="shared" si="14"/>
        <v/>
      </c>
      <c r="Y36" s="252"/>
      <c r="Z36" s="259" t="str">
        <f t="shared" si="15"/>
        <v/>
      </c>
      <c r="AA36" s="260" t="str">
        <f t="shared" si="16"/>
        <v/>
      </c>
      <c r="AB36" s="261" t="str">
        <f t="shared" si="17"/>
        <v/>
      </c>
      <c r="AC36" s="252"/>
      <c r="AD36" s="203" t="str">
        <f t="shared" si="18"/>
        <v/>
      </c>
      <c r="AE36" s="262" t="str">
        <f t="shared" si="19"/>
        <v/>
      </c>
      <c r="AF36" s="263" t="str">
        <f t="shared" si="20"/>
        <v/>
      </c>
      <c r="AG36" s="252"/>
      <c r="AH36" s="264" t="str">
        <f t="shared" si="21"/>
        <v/>
      </c>
      <c r="AI36" s="265" t="str">
        <f t="shared" si="22"/>
        <v/>
      </c>
      <c r="AJ36" s="266" t="str">
        <f t="shared" si="23"/>
        <v/>
      </c>
      <c r="AK36" s="252"/>
      <c r="AL36" s="203" t="str">
        <f t="shared" si="24"/>
        <v/>
      </c>
      <c r="AM36" s="262" t="str">
        <f t="shared" si="25"/>
        <v/>
      </c>
      <c r="AN36" s="263" t="str">
        <f t="shared" si="26"/>
        <v/>
      </c>
      <c r="AO36" s="252"/>
      <c r="AP36" s="259" t="str">
        <f t="shared" si="27"/>
        <v/>
      </c>
      <c r="AQ36" s="260" t="str">
        <f t="shared" si="28"/>
        <v/>
      </c>
      <c r="AR36" s="261" t="str">
        <f t="shared" si="29"/>
        <v/>
      </c>
      <c r="AS36" s="252"/>
      <c r="AT36" s="249" t="str">
        <f t="shared" si="30"/>
        <v/>
      </c>
      <c r="AU36" s="250" t="str">
        <f t="shared" si="31"/>
        <v/>
      </c>
      <c r="AV36" s="251" t="str">
        <f t="shared" si="32"/>
        <v/>
      </c>
      <c r="AW36" s="252"/>
      <c r="AX36" s="249" t="str">
        <f t="shared" si="33"/>
        <v/>
      </c>
      <c r="AY36" s="250" t="str">
        <f t="shared" si="34"/>
        <v/>
      </c>
      <c r="AZ36" s="251" t="str">
        <f t="shared" si="35"/>
        <v/>
      </c>
      <c r="BA36" s="252"/>
      <c r="BB36" s="249" t="str">
        <f t="shared" si="36"/>
        <v/>
      </c>
      <c r="BC36" s="250" t="str">
        <f t="shared" si="37"/>
        <v/>
      </c>
      <c r="BD36" s="251" t="str">
        <f t="shared" si="38"/>
        <v/>
      </c>
      <c r="BE36" s="252"/>
      <c r="BF36" s="249" t="str">
        <f t="shared" si="39"/>
        <v/>
      </c>
      <c r="BG36" s="250" t="str">
        <f t="shared" si="40"/>
        <v/>
      </c>
      <c r="BH36" s="251" t="str">
        <f t="shared" si="41"/>
        <v/>
      </c>
      <c r="BI36" s="252"/>
      <c r="BJ36" s="249" t="str">
        <f t="shared" si="42"/>
        <v/>
      </c>
      <c r="BK36" s="250" t="str">
        <f t="shared" si="43"/>
        <v/>
      </c>
      <c r="BL36" s="251" t="str">
        <f t="shared" si="44"/>
        <v/>
      </c>
      <c r="BM36" s="252"/>
    </row>
    <row r="37" spans="1:65" ht="21" x14ac:dyDescent="0.3">
      <c r="A37" s="111"/>
      <c r="B37" s="111"/>
      <c r="C37" s="111"/>
      <c r="D37" s="213">
        <f>ข้อมูลนักเรียน!D34</f>
        <v>32</v>
      </c>
      <c r="E37" s="21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7" s="249" t="str">
        <f t="shared" si="0"/>
        <v/>
      </c>
      <c r="G37" s="249" t="str">
        <f t="shared" si="1"/>
        <v/>
      </c>
      <c r="H37" s="249" t="str">
        <f t="shared" si="2"/>
        <v/>
      </c>
      <c r="I37" s="252"/>
      <c r="J37" s="249" t="str">
        <f t="shared" si="3"/>
        <v/>
      </c>
      <c r="K37" s="249" t="str">
        <f t="shared" si="4"/>
        <v/>
      </c>
      <c r="L37" s="249" t="str">
        <f t="shared" si="5"/>
        <v/>
      </c>
      <c r="M37" s="252"/>
      <c r="N37" s="253" t="str">
        <f t="shared" si="6"/>
        <v/>
      </c>
      <c r="O37" s="254" t="str">
        <f t="shared" si="7"/>
        <v/>
      </c>
      <c r="P37" s="255" t="str">
        <f t="shared" si="8"/>
        <v/>
      </c>
      <c r="Q37" s="252"/>
      <c r="R37" s="256" t="str">
        <f t="shared" si="9"/>
        <v/>
      </c>
      <c r="S37" s="257" t="str">
        <f t="shared" si="10"/>
        <v/>
      </c>
      <c r="T37" s="258" t="str">
        <f t="shared" si="11"/>
        <v/>
      </c>
      <c r="U37" s="252"/>
      <c r="V37" s="249" t="str">
        <f t="shared" si="12"/>
        <v/>
      </c>
      <c r="W37" s="250" t="str">
        <f t="shared" si="13"/>
        <v/>
      </c>
      <c r="X37" s="251" t="str">
        <f t="shared" si="14"/>
        <v/>
      </c>
      <c r="Y37" s="252"/>
      <c r="Z37" s="259" t="str">
        <f t="shared" si="15"/>
        <v/>
      </c>
      <c r="AA37" s="260" t="str">
        <f t="shared" si="16"/>
        <v/>
      </c>
      <c r="AB37" s="261" t="str">
        <f t="shared" si="17"/>
        <v/>
      </c>
      <c r="AC37" s="252"/>
      <c r="AD37" s="203" t="str">
        <f t="shared" si="18"/>
        <v/>
      </c>
      <c r="AE37" s="262" t="str">
        <f t="shared" si="19"/>
        <v/>
      </c>
      <c r="AF37" s="263" t="str">
        <f t="shared" si="20"/>
        <v/>
      </c>
      <c r="AG37" s="252"/>
      <c r="AH37" s="264" t="str">
        <f t="shared" si="21"/>
        <v/>
      </c>
      <c r="AI37" s="265" t="str">
        <f t="shared" si="22"/>
        <v/>
      </c>
      <c r="AJ37" s="266" t="str">
        <f t="shared" si="23"/>
        <v/>
      </c>
      <c r="AK37" s="252"/>
      <c r="AL37" s="203" t="str">
        <f t="shared" si="24"/>
        <v/>
      </c>
      <c r="AM37" s="262" t="str">
        <f t="shared" si="25"/>
        <v/>
      </c>
      <c r="AN37" s="263" t="str">
        <f t="shared" si="26"/>
        <v/>
      </c>
      <c r="AO37" s="252"/>
      <c r="AP37" s="259" t="str">
        <f t="shared" si="27"/>
        <v/>
      </c>
      <c r="AQ37" s="260" t="str">
        <f t="shared" si="28"/>
        <v/>
      </c>
      <c r="AR37" s="261" t="str">
        <f t="shared" si="29"/>
        <v/>
      </c>
      <c r="AS37" s="252"/>
      <c r="AT37" s="249" t="str">
        <f t="shared" si="30"/>
        <v/>
      </c>
      <c r="AU37" s="250" t="str">
        <f t="shared" si="31"/>
        <v/>
      </c>
      <c r="AV37" s="251" t="str">
        <f t="shared" si="32"/>
        <v/>
      </c>
      <c r="AW37" s="252"/>
      <c r="AX37" s="249" t="str">
        <f t="shared" si="33"/>
        <v/>
      </c>
      <c r="AY37" s="250" t="str">
        <f t="shared" si="34"/>
        <v/>
      </c>
      <c r="AZ37" s="251" t="str">
        <f t="shared" si="35"/>
        <v/>
      </c>
      <c r="BA37" s="252"/>
      <c r="BB37" s="249" t="str">
        <f t="shared" si="36"/>
        <v/>
      </c>
      <c r="BC37" s="250" t="str">
        <f t="shared" si="37"/>
        <v/>
      </c>
      <c r="BD37" s="251" t="str">
        <f t="shared" si="38"/>
        <v/>
      </c>
      <c r="BE37" s="252"/>
      <c r="BF37" s="249" t="str">
        <f t="shared" si="39"/>
        <v/>
      </c>
      <c r="BG37" s="250" t="str">
        <f t="shared" si="40"/>
        <v/>
      </c>
      <c r="BH37" s="251" t="str">
        <f t="shared" si="41"/>
        <v/>
      </c>
      <c r="BI37" s="252"/>
      <c r="BJ37" s="249" t="str">
        <f t="shared" si="42"/>
        <v/>
      </c>
      <c r="BK37" s="250" t="str">
        <f t="shared" si="43"/>
        <v/>
      </c>
      <c r="BL37" s="251" t="str">
        <f t="shared" si="44"/>
        <v/>
      </c>
      <c r="BM37" s="252"/>
    </row>
    <row r="38" spans="1:65" ht="21" x14ac:dyDescent="0.3">
      <c r="A38" s="111"/>
      <c r="B38" s="111"/>
      <c r="C38" s="111"/>
      <c r="D38" s="213">
        <f>ข้อมูลนักเรียน!D35</f>
        <v>33</v>
      </c>
      <c r="E38" s="21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8" s="249" t="str">
        <f t="shared" si="0"/>
        <v/>
      </c>
      <c r="G38" s="249" t="str">
        <f t="shared" si="1"/>
        <v/>
      </c>
      <c r="H38" s="249" t="str">
        <f t="shared" si="2"/>
        <v/>
      </c>
      <c r="I38" s="252"/>
      <c r="J38" s="249" t="str">
        <f t="shared" si="3"/>
        <v/>
      </c>
      <c r="K38" s="249" t="str">
        <f t="shared" si="4"/>
        <v/>
      </c>
      <c r="L38" s="249" t="str">
        <f t="shared" si="5"/>
        <v/>
      </c>
      <c r="M38" s="252"/>
      <c r="N38" s="253" t="str">
        <f t="shared" si="6"/>
        <v/>
      </c>
      <c r="O38" s="254" t="str">
        <f t="shared" si="7"/>
        <v/>
      </c>
      <c r="P38" s="255" t="str">
        <f t="shared" si="8"/>
        <v/>
      </c>
      <c r="Q38" s="252"/>
      <c r="R38" s="256" t="str">
        <f t="shared" si="9"/>
        <v/>
      </c>
      <c r="S38" s="257" t="str">
        <f t="shared" si="10"/>
        <v/>
      </c>
      <c r="T38" s="258" t="str">
        <f t="shared" si="11"/>
        <v/>
      </c>
      <c r="U38" s="252"/>
      <c r="V38" s="249" t="str">
        <f t="shared" si="12"/>
        <v/>
      </c>
      <c r="W38" s="250" t="str">
        <f t="shared" si="13"/>
        <v/>
      </c>
      <c r="X38" s="251" t="str">
        <f t="shared" si="14"/>
        <v/>
      </c>
      <c r="Y38" s="252"/>
      <c r="Z38" s="259" t="str">
        <f t="shared" si="15"/>
        <v/>
      </c>
      <c r="AA38" s="260" t="str">
        <f t="shared" si="16"/>
        <v/>
      </c>
      <c r="AB38" s="261" t="str">
        <f t="shared" si="17"/>
        <v/>
      </c>
      <c r="AC38" s="252"/>
      <c r="AD38" s="203" t="str">
        <f t="shared" si="18"/>
        <v/>
      </c>
      <c r="AE38" s="262" t="str">
        <f t="shared" si="19"/>
        <v/>
      </c>
      <c r="AF38" s="263" t="str">
        <f t="shared" si="20"/>
        <v/>
      </c>
      <c r="AG38" s="252"/>
      <c r="AH38" s="264" t="str">
        <f t="shared" si="21"/>
        <v/>
      </c>
      <c r="AI38" s="265" t="str">
        <f t="shared" si="22"/>
        <v/>
      </c>
      <c r="AJ38" s="266" t="str">
        <f t="shared" si="23"/>
        <v/>
      </c>
      <c r="AK38" s="252"/>
      <c r="AL38" s="203" t="str">
        <f t="shared" si="24"/>
        <v/>
      </c>
      <c r="AM38" s="262" t="str">
        <f t="shared" si="25"/>
        <v/>
      </c>
      <c r="AN38" s="263" t="str">
        <f t="shared" si="26"/>
        <v/>
      </c>
      <c r="AO38" s="252"/>
      <c r="AP38" s="259" t="str">
        <f t="shared" si="27"/>
        <v/>
      </c>
      <c r="AQ38" s="260" t="str">
        <f t="shared" si="28"/>
        <v/>
      </c>
      <c r="AR38" s="261" t="str">
        <f t="shared" si="29"/>
        <v/>
      </c>
      <c r="AS38" s="252"/>
      <c r="AT38" s="249" t="str">
        <f t="shared" si="30"/>
        <v/>
      </c>
      <c r="AU38" s="250" t="str">
        <f t="shared" si="31"/>
        <v/>
      </c>
      <c r="AV38" s="251" t="str">
        <f t="shared" si="32"/>
        <v/>
      </c>
      <c r="AW38" s="252"/>
      <c r="AX38" s="249" t="str">
        <f t="shared" si="33"/>
        <v/>
      </c>
      <c r="AY38" s="250" t="str">
        <f t="shared" si="34"/>
        <v/>
      </c>
      <c r="AZ38" s="251" t="str">
        <f t="shared" si="35"/>
        <v/>
      </c>
      <c r="BA38" s="252"/>
      <c r="BB38" s="249" t="str">
        <f t="shared" si="36"/>
        <v/>
      </c>
      <c r="BC38" s="250" t="str">
        <f t="shared" si="37"/>
        <v/>
      </c>
      <c r="BD38" s="251" t="str">
        <f t="shared" si="38"/>
        <v/>
      </c>
      <c r="BE38" s="252"/>
      <c r="BF38" s="249" t="str">
        <f t="shared" si="39"/>
        <v/>
      </c>
      <c r="BG38" s="250" t="str">
        <f t="shared" si="40"/>
        <v/>
      </c>
      <c r="BH38" s="251" t="str">
        <f t="shared" si="41"/>
        <v/>
      </c>
      <c r="BI38" s="252"/>
      <c r="BJ38" s="249" t="str">
        <f t="shared" si="42"/>
        <v/>
      </c>
      <c r="BK38" s="250" t="str">
        <f t="shared" si="43"/>
        <v/>
      </c>
      <c r="BL38" s="251" t="str">
        <f t="shared" si="44"/>
        <v/>
      </c>
      <c r="BM38" s="252"/>
    </row>
    <row r="39" spans="1:65" ht="21" x14ac:dyDescent="0.3">
      <c r="A39" s="111"/>
      <c r="B39" s="111"/>
      <c r="C39" s="111"/>
      <c r="D39" s="213">
        <f>ข้อมูลนักเรียน!D36</f>
        <v>34</v>
      </c>
      <c r="E39" s="21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9" s="249" t="str">
        <f t="shared" si="0"/>
        <v/>
      </c>
      <c r="G39" s="249" t="str">
        <f t="shared" si="1"/>
        <v/>
      </c>
      <c r="H39" s="249" t="str">
        <f t="shared" si="2"/>
        <v/>
      </c>
      <c r="I39" s="252"/>
      <c r="J39" s="249" t="str">
        <f t="shared" si="3"/>
        <v/>
      </c>
      <c r="K39" s="249" t="str">
        <f t="shared" si="4"/>
        <v/>
      </c>
      <c r="L39" s="249" t="str">
        <f t="shared" si="5"/>
        <v/>
      </c>
      <c r="M39" s="252"/>
      <c r="N39" s="253" t="str">
        <f t="shared" si="6"/>
        <v/>
      </c>
      <c r="O39" s="254" t="str">
        <f t="shared" si="7"/>
        <v/>
      </c>
      <c r="P39" s="255" t="str">
        <f t="shared" si="8"/>
        <v/>
      </c>
      <c r="Q39" s="252"/>
      <c r="R39" s="256" t="str">
        <f t="shared" si="9"/>
        <v/>
      </c>
      <c r="S39" s="257" t="str">
        <f t="shared" si="10"/>
        <v/>
      </c>
      <c r="T39" s="258" t="str">
        <f t="shared" si="11"/>
        <v/>
      </c>
      <c r="U39" s="252"/>
      <c r="V39" s="249" t="str">
        <f t="shared" si="12"/>
        <v/>
      </c>
      <c r="W39" s="250" t="str">
        <f t="shared" si="13"/>
        <v/>
      </c>
      <c r="X39" s="251" t="str">
        <f t="shared" si="14"/>
        <v/>
      </c>
      <c r="Y39" s="252"/>
      <c r="Z39" s="259" t="str">
        <f t="shared" si="15"/>
        <v/>
      </c>
      <c r="AA39" s="260" t="str">
        <f t="shared" si="16"/>
        <v/>
      </c>
      <c r="AB39" s="261" t="str">
        <f t="shared" si="17"/>
        <v/>
      </c>
      <c r="AC39" s="252"/>
      <c r="AD39" s="203" t="str">
        <f t="shared" si="18"/>
        <v/>
      </c>
      <c r="AE39" s="262" t="str">
        <f t="shared" si="19"/>
        <v/>
      </c>
      <c r="AF39" s="263" t="str">
        <f t="shared" si="20"/>
        <v/>
      </c>
      <c r="AG39" s="252"/>
      <c r="AH39" s="264" t="str">
        <f t="shared" si="21"/>
        <v/>
      </c>
      <c r="AI39" s="265" t="str">
        <f t="shared" si="22"/>
        <v/>
      </c>
      <c r="AJ39" s="266" t="str">
        <f t="shared" si="23"/>
        <v/>
      </c>
      <c r="AK39" s="252"/>
      <c r="AL39" s="203" t="str">
        <f t="shared" si="24"/>
        <v/>
      </c>
      <c r="AM39" s="262" t="str">
        <f t="shared" si="25"/>
        <v/>
      </c>
      <c r="AN39" s="263" t="str">
        <f t="shared" si="26"/>
        <v/>
      </c>
      <c r="AO39" s="252"/>
      <c r="AP39" s="259" t="str">
        <f t="shared" si="27"/>
        <v/>
      </c>
      <c r="AQ39" s="260" t="str">
        <f t="shared" si="28"/>
        <v/>
      </c>
      <c r="AR39" s="261" t="str">
        <f t="shared" si="29"/>
        <v/>
      </c>
      <c r="AS39" s="252"/>
      <c r="AT39" s="249" t="str">
        <f t="shared" si="30"/>
        <v/>
      </c>
      <c r="AU39" s="250" t="str">
        <f t="shared" si="31"/>
        <v/>
      </c>
      <c r="AV39" s="251" t="str">
        <f t="shared" si="32"/>
        <v/>
      </c>
      <c r="AW39" s="252"/>
      <c r="AX39" s="249" t="str">
        <f t="shared" si="33"/>
        <v/>
      </c>
      <c r="AY39" s="250" t="str">
        <f t="shared" si="34"/>
        <v/>
      </c>
      <c r="AZ39" s="251" t="str">
        <f t="shared" si="35"/>
        <v/>
      </c>
      <c r="BA39" s="252"/>
      <c r="BB39" s="249" t="str">
        <f t="shared" si="36"/>
        <v/>
      </c>
      <c r="BC39" s="250" t="str">
        <f t="shared" si="37"/>
        <v/>
      </c>
      <c r="BD39" s="251" t="str">
        <f t="shared" si="38"/>
        <v/>
      </c>
      <c r="BE39" s="252"/>
      <c r="BF39" s="249" t="str">
        <f t="shared" si="39"/>
        <v/>
      </c>
      <c r="BG39" s="250" t="str">
        <f t="shared" si="40"/>
        <v/>
      </c>
      <c r="BH39" s="251" t="str">
        <f t="shared" si="41"/>
        <v/>
      </c>
      <c r="BI39" s="252"/>
      <c r="BJ39" s="249" t="str">
        <f t="shared" si="42"/>
        <v/>
      </c>
      <c r="BK39" s="250" t="str">
        <f t="shared" si="43"/>
        <v/>
      </c>
      <c r="BL39" s="251" t="str">
        <f t="shared" si="44"/>
        <v/>
      </c>
      <c r="BM39" s="252"/>
    </row>
    <row r="40" spans="1:65" ht="21" x14ac:dyDescent="0.3">
      <c r="A40" s="111"/>
      <c r="B40" s="111"/>
      <c r="C40" s="111"/>
      <c r="D40" s="213">
        <f>ข้อมูลนักเรียน!D37</f>
        <v>35</v>
      </c>
      <c r="E40" s="21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0" s="249" t="str">
        <f t="shared" si="0"/>
        <v/>
      </c>
      <c r="G40" s="249" t="str">
        <f t="shared" si="1"/>
        <v/>
      </c>
      <c r="H40" s="249" t="str">
        <f t="shared" si="2"/>
        <v/>
      </c>
      <c r="I40" s="252"/>
      <c r="J40" s="249" t="str">
        <f t="shared" si="3"/>
        <v/>
      </c>
      <c r="K40" s="249" t="str">
        <f t="shared" si="4"/>
        <v/>
      </c>
      <c r="L40" s="249" t="str">
        <f t="shared" si="5"/>
        <v/>
      </c>
      <c r="M40" s="252"/>
      <c r="N40" s="253" t="str">
        <f t="shared" si="6"/>
        <v/>
      </c>
      <c r="O40" s="254" t="str">
        <f t="shared" si="7"/>
        <v/>
      </c>
      <c r="P40" s="255" t="str">
        <f t="shared" si="8"/>
        <v/>
      </c>
      <c r="Q40" s="252"/>
      <c r="R40" s="256" t="str">
        <f t="shared" si="9"/>
        <v/>
      </c>
      <c r="S40" s="257" t="str">
        <f t="shared" si="10"/>
        <v/>
      </c>
      <c r="T40" s="258" t="str">
        <f t="shared" si="11"/>
        <v/>
      </c>
      <c r="U40" s="252"/>
      <c r="V40" s="249" t="str">
        <f t="shared" si="12"/>
        <v/>
      </c>
      <c r="W40" s="250" t="str">
        <f t="shared" si="13"/>
        <v/>
      </c>
      <c r="X40" s="251" t="str">
        <f t="shared" si="14"/>
        <v/>
      </c>
      <c r="Y40" s="252"/>
      <c r="Z40" s="259" t="str">
        <f t="shared" si="15"/>
        <v/>
      </c>
      <c r="AA40" s="260" t="str">
        <f t="shared" si="16"/>
        <v/>
      </c>
      <c r="AB40" s="261" t="str">
        <f t="shared" si="17"/>
        <v/>
      </c>
      <c r="AC40" s="252"/>
      <c r="AD40" s="203" t="str">
        <f t="shared" si="18"/>
        <v/>
      </c>
      <c r="AE40" s="262" t="str">
        <f t="shared" si="19"/>
        <v/>
      </c>
      <c r="AF40" s="263" t="str">
        <f t="shared" si="20"/>
        <v/>
      </c>
      <c r="AG40" s="252"/>
      <c r="AH40" s="264" t="str">
        <f t="shared" si="21"/>
        <v/>
      </c>
      <c r="AI40" s="265" t="str">
        <f t="shared" si="22"/>
        <v/>
      </c>
      <c r="AJ40" s="266" t="str">
        <f t="shared" si="23"/>
        <v/>
      </c>
      <c r="AK40" s="252"/>
      <c r="AL40" s="203" t="str">
        <f t="shared" si="24"/>
        <v/>
      </c>
      <c r="AM40" s="262" t="str">
        <f t="shared" si="25"/>
        <v/>
      </c>
      <c r="AN40" s="263" t="str">
        <f t="shared" si="26"/>
        <v/>
      </c>
      <c r="AO40" s="252"/>
      <c r="AP40" s="259" t="str">
        <f t="shared" si="27"/>
        <v/>
      </c>
      <c r="AQ40" s="260" t="str">
        <f t="shared" si="28"/>
        <v/>
      </c>
      <c r="AR40" s="261" t="str">
        <f t="shared" si="29"/>
        <v/>
      </c>
      <c r="AS40" s="252"/>
      <c r="AT40" s="249" t="str">
        <f t="shared" si="30"/>
        <v/>
      </c>
      <c r="AU40" s="250" t="str">
        <f t="shared" si="31"/>
        <v/>
      </c>
      <c r="AV40" s="251" t="str">
        <f t="shared" si="32"/>
        <v/>
      </c>
      <c r="AW40" s="252"/>
      <c r="AX40" s="249" t="str">
        <f t="shared" si="33"/>
        <v/>
      </c>
      <c r="AY40" s="250" t="str">
        <f t="shared" si="34"/>
        <v/>
      </c>
      <c r="AZ40" s="251" t="str">
        <f t="shared" si="35"/>
        <v/>
      </c>
      <c r="BA40" s="252"/>
      <c r="BB40" s="249" t="str">
        <f t="shared" si="36"/>
        <v/>
      </c>
      <c r="BC40" s="250" t="str">
        <f t="shared" si="37"/>
        <v/>
      </c>
      <c r="BD40" s="251" t="str">
        <f t="shared" si="38"/>
        <v/>
      </c>
      <c r="BE40" s="252"/>
      <c r="BF40" s="249" t="str">
        <f t="shared" si="39"/>
        <v/>
      </c>
      <c r="BG40" s="250" t="str">
        <f t="shared" si="40"/>
        <v/>
      </c>
      <c r="BH40" s="251" t="str">
        <f t="shared" si="41"/>
        <v/>
      </c>
      <c r="BI40" s="252"/>
      <c r="BJ40" s="249" t="str">
        <f t="shared" si="42"/>
        <v/>
      </c>
      <c r="BK40" s="250" t="str">
        <f t="shared" si="43"/>
        <v/>
      </c>
      <c r="BL40" s="251" t="str">
        <f t="shared" si="44"/>
        <v/>
      </c>
      <c r="BM40" s="252"/>
    </row>
    <row r="41" spans="1:65" ht="21" x14ac:dyDescent="0.3">
      <c r="A41" s="111"/>
      <c r="B41" s="111"/>
      <c r="C41" s="111"/>
      <c r="D41" s="213">
        <f>ข้อมูลนักเรียน!D38</f>
        <v>36</v>
      </c>
      <c r="E41" s="21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1" s="249" t="str">
        <f t="shared" si="0"/>
        <v/>
      </c>
      <c r="G41" s="249" t="str">
        <f t="shared" si="1"/>
        <v/>
      </c>
      <c r="H41" s="249" t="str">
        <f t="shared" si="2"/>
        <v/>
      </c>
      <c r="I41" s="252"/>
      <c r="J41" s="249" t="str">
        <f t="shared" si="3"/>
        <v/>
      </c>
      <c r="K41" s="249" t="str">
        <f t="shared" si="4"/>
        <v/>
      </c>
      <c r="L41" s="249" t="str">
        <f t="shared" si="5"/>
        <v/>
      </c>
      <c r="M41" s="252"/>
      <c r="N41" s="253" t="str">
        <f t="shared" si="6"/>
        <v/>
      </c>
      <c r="O41" s="254" t="str">
        <f t="shared" si="7"/>
        <v/>
      </c>
      <c r="P41" s="255" t="str">
        <f t="shared" si="8"/>
        <v/>
      </c>
      <c r="Q41" s="252"/>
      <c r="R41" s="256" t="str">
        <f t="shared" si="9"/>
        <v/>
      </c>
      <c r="S41" s="257" t="str">
        <f t="shared" si="10"/>
        <v/>
      </c>
      <c r="T41" s="258" t="str">
        <f t="shared" si="11"/>
        <v/>
      </c>
      <c r="U41" s="252"/>
      <c r="V41" s="249" t="str">
        <f t="shared" si="12"/>
        <v/>
      </c>
      <c r="W41" s="250" t="str">
        <f t="shared" si="13"/>
        <v/>
      </c>
      <c r="X41" s="251" t="str">
        <f t="shared" si="14"/>
        <v/>
      </c>
      <c r="Y41" s="252"/>
      <c r="Z41" s="259" t="str">
        <f t="shared" si="15"/>
        <v/>
      </c>
      <c r="AA41" s="260" t="str">
        <f t="shared" si="16"/>
        <v/>
      </c>
      <c r="AB41" s="261" t="str">
        <f t="shared" si="17"/>
        <v/>
      </c>
      <c r="AC41" s="252"/>
      <c r="AD41" s="203" t="str">
        <f t="shared" si="18"/>
        <v/>
      </c>
      <c r="AE41" s="262" t="str">
        <f t="shared" si="19"/>
        <v/>
      </c>
      <c r="AF41" s="263" t="str">
        <f t="shared" si="20"/>
        <v/>
      </c>
      <c r="AG41" s="252"/>
      <c r="AH41" s="264" t="str">
        <f t="shared" si="21"/>
        <v/>
      </c>
      <c r="AI41" s="265" t="str">
        <f t="shared" si="22"/>
        <v/>
      </c>
      <c r="AJ41" s="266" t="str">
        <f t="shared" si="23"/>
        <v/>
      </c>
      <c r="AK41" s="252"/>
      <c r="AL41" s="203" t="str">
        <f t="shared" si="24"/>
        <v/>
      </c>
      <c r="AM41" s="262" t="str">
        <f t="shared" si="25"/>
        <v/>
      </c>
      <c r="AN41" s="263" t="str">
        <f t="shared" si="26"/>
        <v/>
      </c>
      <c r="AO41" s="252"/>
      <c r="AP41" s="259" t="str">
        <f t="shared" si="27"/>
        <v/>
      </c>
      <c r="AQ41" s="260" t="str">
        <f t="shared" si="28"/>
        <v/>
      </c>
      <c r="AR41" s="261" t="str">
        <f t="shared" si="29"/>
        <v/>
      </c>
      <c r="AS41" s="252"/>
      <c r="AT41" s="249" t="str">
        <f t="shared" si="30"/>
        <v/>
      </c>
      <c r="AU41" s="250" t="str">
        <f t="shared" si="31"/>
        <v/>
      </c>
      <c r="AV41" s="251" t="str">
        <f t="shared" si="32"/>
        <v/>
      </c>
      <c r="AW41" s="252"/>
      <c r="AX41" s="249" t="str">
        <f t="shared" si="33"/>
        <v/>
      </c>
      <c r="AY41" s="250" t="str">
        <f t="shared" si="34"/>
        <v/>
      </c>
      <c r="AZ41" s="251" t="str">
        <f t="shared" si="35"/>
        <v/>
      </c>
      <c r="BA41" s="252"/>
      <c r="BB41" s="249" t="str">
        <f t="shared" si="36"/>
        <v/>
      </c>
      <c r="BC41" s="250" t="str">
        <f t="shared" si="37"/>
        <v/>
      </c>
      <c r="BD41" s="251" t="str">
        <f t="shared" si="38"/>
        <v/>
      </c>
      <c r="BE41" s="252"/>
      <c r="BF41" s="249" t="str">
        <f t="shared" si="39"/>
        <v/>
      </c>
      <c r="BG41" s="250" t="str">
        <f t="shared" si="40"/>
        <v/>
      </c>
      <c r="BH41" s="251" t="str">
        <f t="shared" si="41"/>
        <v/>
      </c>
      <c r="BI41" s="252"/>
      <c r="BJ41" s="249" t="str">
        <f t="shared" si="42"/>
        <v/>
      </c>
      <c r="BK41" s="250" t="str">
        <f t="shared" si="43"/>
        <v/>
      </c>
      <c r="BL41" s="251" t="str">
        <f t="shared" si="44"/>
        <v/>
      </c>
      <c r="BM41" s="252"/>
    </row>
    <row r="42" spans="1:65" ht="21" x14ac:dyDescent="0.3">
      <c r="A42" s="111"/>
      <c r="B42" s="111"/>
      <c r="C42" s="111"/>
      <c r="D42" s="213">
        <f>ข้อมูลนักเรียน!D39</f>
        <v>37</v>
      </c>
      <c r="E42" s="21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2" s="249" t="str">
        <f t="shared" si="0"/>
        <v/>
      </c>
      <c r="G42" s="249" t="str">
        <f t="shared" si="1"/>
        <v/>
      </c>
      <c r="H42" s="249" t="str">
        <f t="shared" si="2"/>
        <v/>
      </c>
      <c r="I42" s="252"/>
      <c r="J42" s="249" t="str">
        <f t="shared" si="3"/>
        <v/>
      </c>
      <c r="K42" s="249" t="str">
        <f t="shared" si="4"/>
        <v/>
      </c>
      <c r="L42" s="249" t="str">
        <f t="shared" si="5"/>
        <v/>
      </c>
      <c r="M42" s="252"/>
      <c r="N42" s="253" t="str">
        <f t="shared" si="6"/>
        <v/>
      </c>
      <c r="O42" s="254" t="str">
        <f t="shared" si="7"/>
        <v/>
      </c>
      <c r="P42" s="255" t="str">
        <f t="shared" si="8"/>
        <v/>
      </c>
      <c r="Q42" s="252"/>
      <c r="R42" s="256" t="str">
        <f t="shared" si="9"/>
        <v/>
      </c>
      <c r="S42" s="257" t="str">
        <f t="shared" si="10"/>
        <v/>
      </c>
      <c r="T42" s="258" t="str">
        <f t="shared" si="11"/>
        <v/>
      </c>
      <c r="U42" s="252"/>
      <c r="V42" s="249" t="str">
        <f t="shared" si="12"/>
        <v/>
      </c>
      <c r="W42" s="250" t="str">
        <f t="shared" si="13"/>
        <v/>
      </c>
      <c r="X42" s="251" t="str">
        <f t="shared" si="14"/>
        <v/>
      </c>
      <c r="Y42" s="252"/>
      <c r="Z42" s="259" t="str">
        <f t="shared" si="15"/>
        <v/>
      </c>
      <c r="AA42" s="260" t="str">
        <f t="shared" si="16"/>
        <v/>
      </c>
      <c r="AB42" s="261" t="str">
        <f t="shared" si="17"/>
        <v/>
      </c>
      <c r="AC42" s="252"/>
      <c r="AD42" s="203" t="str">
        <f t="shared" si="18"/>
        <v/>
      </c>
      <c r="AE42" s="262" t="str">
        <f t="shared" si="19"/>
        <v/>
      </c>
      <c r="AF42" s="263" t="str">
        <f t="shared" si="20"/>
        <v/>
      </c>
      <c r="AG42" s="252"/>
      <c r="AH42" s="264" t="str">
        <f t="shared" si="21"/>
        <v/>
      </c>
      <c r="AI42" s="265" t="str">
        <f t="shared" si="22"/>
        <v/>
      </c>
      <c r="AJ42" s="266" t="str">
        <f t="shared" si="23"/>
        <v/>
      </c>
      <c r="AK42" s="252"/>
      <c r="AL42" s="203" t="str">
        <f t="shared" si="24"/>
        <v/>
      </c>
      <c r="AM42" s="262" t="str">
        <f t="shared" si="25"/>
        <v/>
      </c>
      <c r="AN42" s="263" t="str">
        <f t="shared" si="26"/>
        <v/>
      </c>
      <c r="AO42" s="252"/>
      <c r="AP42" s="259" t="str">
        <f t="shared" si="27"/>
        <v/>
      </c>
      <c r="AQ42" s="260" t="str">
        <f t="shared" si="28"/>
        <v/>
      </c>
      <c r="AR42" s="261" t="str">
        <f t="shared" si="29"/>
        <v/>
      </c>
      <c r="AS42" s="252"/>
      <c r="AT42" s="249" t="str">
        <f t="shared" si="30"/>
        <v/>
      </c>
      <c r="AU42" s="250" t="str">
        <f t="shared" si="31"/>
        <v/>
      </c>
      <c r="AV42" s="251" t="str">
        <f t="shared" si="32"/>
        <v/>
      </c>
      <c r="AW42" s="252"/>
      <c r="AX42" s="249" t="str">
        <f t="shared" si="33"/>
        <v/>
      </c>
      <c r="AY42" s="250" t="str">
        <f t="shared" si="34"/>
        <v/>
      </c>
      <c r="AZ42" s="251" t="str">
        <f t="shared" si="35"/>
        <v/>
      </c>
      <c r="BA42" s="252"/>
      <c r="BB42" s="249" t="str">
        <f t="shared" si="36"/>
        <v/>
      </c>
      <c r="BC42" s="250" t="str">
        <f t="shared" si="37"/>
        <v/>
      </c>
      <c r="BD42" s="251" t="str">
        <f t="shared" si="38"/>
        <v/>
      </c>
      <c r="BE42" s="252"/>
      <c r="BF42" s="249" t="str">
        <f t="shared" si="39"/>
        <v/>
      </c>
      <c r="BG42" s="250" t="str">
        <f t="shared" si="40"/>
        <v/>
      </c>
      <c r="BH42" s="251" t="str">
        <f t="shared" si="41"/>
        <v/>
      </c>
      <c r="BI42" s="252"/>
      <c r="BJ42" s="249" t="str">
        <f t="shared" si="42"/>
        <v/>
      </c>
      <c r="BK42" s="250" t="str">
        <f t="shared" si="43"/>
        <v/>
      </c>
      <c r="BL42" s="251" t="str">
        <f t="shared" si="44"/>
        <v/>
      </c>
      <c r="BM42" s="252"/>
    </row>
    <row r="43" spans="1:65" ht="21" x14ac:dyDescent="0.3">
      <c r="A43" s="111"/>
      <c r="B43" s="111"/>
      <c r="C43" s="111"/>
      <c r="D43" s="213">
        <f>ข้อมูลนักเรียน!D40</f>
        <v>38</v>
      </c>
      <c r="E43" s="21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3" s="249" t="str">
        <f t="shared" si="0"/>
        <v/>
      </c>
      <c r="G43" s="249" t="str">
        <f t="shared" si="1"/>
        <v/>
      </c>
      <c r="H43" s="249" t="str">
        <f t="shared" si="2"/>
        <v/>
      </c>
      <c r="I43" s="252"/>
      <c r="J43" s="249" t="str">
        <f t="shared" si="3"/>
        <v/>
      </c>
      <c r="K43" s="249" t="str">
        <f t="shared" si="4"/>
        <v/>
      </c>
      <c r="L43" s="249" t="str">
        <f t="shared" si="5"/>
        <v/>
      </c>
      <c r="M43" s="252"/>
      <c r="N43" s="253" t="str">
        <f t="shared" si="6"/>
        <v/>
      </c>
      <c r="O43" s="254" t="str">
        <f t="shared" si="7"/>
        <v/>
      </c>
      <c r="P43" s="255" t="str">
        <f t="shared" si="8"/>
        <v/>
      </c>
      <c r="Q43" s="252"/>
      <c r="R43" s="256" t="str">
        <f t="shared" si="9"/>
        <v/>
      </c>
      <c r="S43" s="257" t="str">
        <f t="shared" si="10"/>
        <v/>
      </c>
      <c r="T43" s="258" t="str">
        <f t="shared" si="11"/>
        <v/>
      </c>
      <c r="U43" s="252"/>
      <c r="V43" s="249" t="str">
        <f t="shared" si="12"/>
        <v/>
      </c>
      <c r="W43" s="250" t="str">
        <f t="shared" si="13"/>
        <v/>
      </c>
      <c r="X43" s="251" t="str">
        <f t="shared" si="14"/>
        <v/>
      </c>
      <c r="Y43" s="252"/>
      <c r="Z43" s="259" t="str">
        <f t="shared" si="15"/>
        <v/>
      </c>
      <c r="AA43" s="260" t="str">
        <f t="shared" si="16"/>
        <v/>
      </c>
      <c r="AB43" s="261" t="str">
        <f t="shared" si="17"/>
        <v/>
      </c>
      <c r="AC43" s="252"/>
      <c r="AD43" s="203" t="str">
        <f t="shared" si="18"/>
        <v/>
      </c>
      <c r="AE43" s="262" t="str">
        <f t="shared" si="19"/>
        <v/>
      </c>
      <c r="AF43" s="263" t="str">
        <f t="shared" si="20"/>
        <v/>
      </c>
      <c r="AG43" s="252"/>
      <c r="AH43" s="264" t="str">
        <f t="shared" si="21"/>
        <v/>
      </c>
      <c r="AI43" s="265" t="str">
        <f t="shared" si="22"/>
        <v/>
      </c>
      <c r="AJ43" s="266" t="str">
        <f t="shared" si="23"/>
        <v/>
      </c>
      <c r="AK43" s="252"/>
      <c r="AL43" s="203" t="str">
        <f t="shared" si="24"/>
        <v/>
      </c>
      <c r="AM43" s="262" t="str">
        <f t="shared" si="25"/>
        <v/>
      </c>
      <c r="AN43" s="263" t="str">
        <f t="shared" si="26"/>
        <v/>
      </c>
      <c r="AO43" s="252"/>
      <c r="AP43" s="259" t="str">
        <f t="shared" si="27"/>
        <v/>
      </c>
      <c r="AQ43" s="260" t="str">
        <f t="shared" si="28"/>
        <v/>
      </c>
      <c r="AR43" s="261" t="str">
        <f t="shared" si="29"/>
        <v/>
      </c>
      <c r="AS43" s="252"/>
      <c r="AT43" s="249" t="str">
        <f t="shared" si="30"/>
        <v/>
      </c>
      <c r="AU43" s="250" t="str">
        <f t="shared" si="31"/>
        <v/>
      </c>
      <c r="AV43" s="251" t="str">
        <f t="shared" si="32"/>
        <v/>
      </c>
      <c r="AW43" s="252"/>
      <c r="AX43" s="249" t="str">
        <f t="shared" si="33"/>
        <v/>
      </c>
      <c r="AY43" s="250" t="str">
        <f t="shared" si="34"/>
        <v/>
      </c>
      <c r="AZ43" s="251" t="str">
        <f t="shared" si="35"/>
        <v/>
      </c>
      <c r="BA43" s="252"/>
      <c r="BB43" s="249" t="str">
        <f t="shared" si="36"/>
        <v/>
      </c>
      <c r="BC43" s="250" t="str">
        <f t="shared" si="37"/>
        <v/>
      </c>
      <c r="BD43" s="251" t="str">
        <f t="shared" si="38"/>
        <v/>
      </c>
      <c r="BE43" s="252"/>
      <c r="BF43" s="249" t="str">
        <f t="shared" si="39"/>
        <v/>
      </c>
      <c r="BG43" s="250" t="str">
        <f t="shared" si="40"/>
        <v/>
      </c>
      <c r="BH43" s="251" t="str">
        <f t="shared" si="41"/>
        <v/>
      </c>
      <c r="BI43" s="252"/>
      <c r="BJ43" s="249" t="str">
        <f t="shared" si="42"/>
        <v/>
      </c>
      <c r="BK43" s="250" t="str">
        <f t="shared" si="43"/>
        <v/>
      </c>
      <c r="BL43" s="251" t="str">
        <f t="shared" si="44"/>
        <v/>
      </c>
      <c r="BM43" s="252"/>
    </row>
    <row r="44" spans="1:65" ht="21" x14ac:dyDescent="0.3">
      <c r="A44" s="111"/>
      <c r="B44" s="111"/>
      <c r="C44" s="111"/>
      <c r="D44" s="213">
        <f>ข้อมูลนักเรียน!D41</f>
        <v>39</v>
      </c>
      <c r="E44" s="21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4" s="249" t="str">
        <f t="shared" si="0"/>
        <v/>
      </c>
      <c r="G44" s="249" t="str">
        <f t="shared" si="1"/>
        <v/>
      </c>
      <c r="H44" s="249" t="str">
        <f t="shared" si="2"/>
        <v/>
      </c>
      <c r="I44" s="252"/>
      <c r="J44" s="249" t="str">
        <f t="shared" si="3"/>
        <v/>
      </c>
      <c r="K44" s="249" t="str">
        <f t="shared" si="4"/>
        <v/>
      </c>
      <c r="L44" s="249" t="str">
        <f t="shared" si="5"/>
        <v/>
      </c>
      <c r="M44" s="252"/>
      <c r="N44" s="253" t="str">
        <f t="shared" si="6"/>
        <v/>
      </c>
      <c r="O44" s="254" t="str">
        <f t="shared" si="7"/>
        <v/>
      </c>
      <c r="P44" s="255" t="str">
        <f t="shared" si="8"/>
        <v/>
      </c>
      <c r="Q44" s="252"/>
      <c r="R44" s="256" t="str">
        <f t="shared" si="9"/>
        <v/>
      </c>
      <c r="S44" s="257" t="str">
        <f t="shared" si="10"/>
        <v/>
      </c>
      <c r="T44" s="258" t="str">
        <f t="shared" si="11"/>
        <v/>
      </c>
      <c r="U44" s="252"/>
      <c r="V44" s="249" t="str">
        <f t="shared" si="12"/>
        <v/>
      </c>
      <c r="W44" s="250" t="str">
        <f t="shared" si="13"/>
        <v/>
      </c>
      <c r="X44" s="251" t="str">
        <f t="shared" si="14"/>
        <v/>
      </c>
      <c r="Y44" s="252"/>
      <c r="Z44" s="259" t="str">
        <f t="shared" si="15"/>
        <v/>
      </c>
      <c r="AA44" s="260" t="str">
        <f t="shared" si="16"/>
        <v/>
      </c>
      <c r="AB44" s="261" t="str">
        <f t="shared" si="17"/>
        <v/>
      </c>
      <c r="AC44" s="252"/>
      <c r="AD44" s="203" t="str">
        <f t="shared" si="18"/>
        <v/>
      </c>
      <c r="AE44" s="262" t="str">
        <f t="shared" si="19"/>
        <v/>
      </c>
      <c r="AF44" s="263" t="str">
        <f t="shared" si="20"/>
        <v/>
      </c>
      <c r="AG44" s="252"/>
      <c r="AH44" s="264" t="str">
        <f t="shared" si="21"/>
        <v/>
      </c>
      <c r="AI44" s="265" t="str">
        <f t="shared" si="22"/>
        <v/>
      </c>
      <c r="AJ44" s="266" t="str">
        <f t="shared" si="23"/>
        <v/>
      </c>
      <c r="AK44" s="252"/>
      <c r="AL44" s="203" t="str">
        <f t="shared" si="24"/>
        <v/>
      </c>
      <c r="AM44" s="262" t="str">
        <f t="shared" si="25"/>
        <v/>
      </c>
      <c r="AN44" s="263" t="str">
        <f t="shared" si="26"/>
        <v/>
      </c>
      <c r="AO44" s="252"/>
      <c r="AP44" s="259" t="str">
        <f t="shared" si="27"/>
        <v/>
      </c>
      <c r="AQ44" s="260" t="str">
        <f t="shared" si="28"/>
        <v/>
      </c>
      <c r="AR44" s="261" t="str">
        <f t="shared" si="29"/>
        <v/>
      </c>
      <c r="AS44" s="252"/>
      <c r="AT44" s="249" t="str">
        <f t="shared" si="30"/>
        <v/>
      </c>
      <c r="AU44" s="250" t="str">
        <f t="shared" si="31"/>
        <v/>
      </c>
      <c r="AV44" s="251" t="str">
        <f t="shared" si="32"/>
        <v/>
      </c>
      <c r="AW44" s="252"/>
      <c r="AX44" s="249" t="str">
        <f t="shared" si="33"/>
        <v/>
      </c>
      <c r="AY44" s="250" t="str">
        <f t="shared" si="34"/>
        <v/>
      </c>
      <c r="AZ44" s="251" t="str">
        <f t="shared" si="35"/>
        <v/>
      </c>
      <c r="BA44" s="252"/>
      <c r="BB44" s="249" t="str">
        <f t="shared" si="36"/>
        <v/>
      </c>
      <c r="BC44" s="250" t="str">
        <f t="shared" si="37"/>
        <v/>
      </c>
      <c r="BD44" s="251" t="str">
        <f t="shared" si="38"/>
        <v/>
      </c>
      <c r="BE44" s="252"/>
      <c r="BF44" s="249" t="str">
        <f t="shared" si="39"/>
        <v/>
      </c>
      <c r="BG44" s="250" t="str">
        <f t="shared" si="40"/>
        <v/>
      </c>
      <c r="BH44" s="251" t="str">
        <f t="shared" si="41"/>
        <v/>
      </c>
      <c r="BI44" s="252"/>
      <c r="BJ44" s="249" t="str">
        <f t="shared" si="42"/>
        <v/>
      </c>
      <c r="BK44" s="250" t="str">
        <f t="shared" si="43"/>
        <v/>
      </c>
      <c r="BL44" s="251" t="str">
        <f t="shared" si="44"/>
        <v/>
      </c>
      <c r="BM44" s="252"/>
    </row>
    <row r="45" spans="1:65" ht="21" x14ac:dyDescent="0.3">
      <c r="A45" s="111"/>
      <c r="B45" s="111"/>
      <c r="C45" s="111"/>
      <c r="D45" s="213">
        <f>ข้อมูลนักเรียน!D42</f>
        <v>40</v>
      </c>
      <c r="E45" s="21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5" s="249" t="str">
        <f t="shared" si="0"/>
        <v/>
      </c>
      <c r="G45" s="249" t="str">
        <f t="shared" si="1"/>
        <v/>
      </c>
      <c r="H45" s="249" t="str">
        <f t="shared" si="2"/>
        <v/>
      </c>
      <c r="I45" s="252"/>
      <c r="J45" s="249" t="str">
        <f t="shared" si="3"/>
        <v/>
      </c>
      <c r="K45" s="249" t="str">
        <f t="shared" si="4"/>
        <v/>
      </c>
      <c r="L45" s="249" t="str">
        <f t="shared" si="5"/>
        <v/>
      </c>
      <c r="M45" s="252"/>
      <c r="N45" s="253" t="str">
        <f t="shared" si="6"/>
        <v/>
      </c>
      <c r="O45" s="254" t="str">
        <f t="shared" si="7"/>
        <v/>
      </c>
      <c r="P45" s="255" t="str">
        <f t="shared" si="8"/>
        <v/>
      </c>
      <c r="Q45" s="252"/>
      <c r="R45" s="256" t="str">
        <f t="shared" si="9"/>
        <v/>
      </c>
      <c r="S45" s="257" t="str">
        <f t="shared" si="10"/>
        <v/>
      </c>
      <c r="T45" s="258" t="str">
        <f t="shared" si="11"/>
        <v/>
      </c>
      <c r="U45" s="252"/>
      <c r="V45" s="249" t="str">
        <f t="shared" si="12"/>
        <v/>
      </c>
      <c r="W45" s="250" t="str">
        <f t="shared" si="13"/>
        <v/>
      </c>
      <c r="X45" s="251" t="str">
        <f t="shared" si="14"/>
        <v/>
      </c>
      <c r="Y45" s="252"/>
      <c r="Z45" s="259" t="str">
        <f t="shared" si="15"/>
        <v/>
      </c>
      <c r="AA45" s="260" t="str">
        <f t="shared" si="16"/>
        <v/>
      </c>
      <c r="AB45" s="261" t="str">
        <f t="shared" si="17"/>
        <v/>
      </c>
      <c r="AC45" s="252"/>
      <c r="AD45" s="203" t="str">
        <f t="shared" si="18"/>
        <v/>
      </c>
      <c r="AE45" s="262" t="str">
        <f t="shared" si="19"/>
        <v/>
      </c>
      <c r="AF45" s="263" t="str">
        <f t="shared" si="20"/>
        <v/>
      </c>
      <c r="AG45" s="252"/>
      <c r="AH45" s="264" t="str">
        <f t="shared" si="21"/>
        <v/>
      </c>
      <c r="AI45" s="265" t="str">
        <f t="shared" si="22"/>
        <v/>
      </c>
      <c r="AJ45" s="266" t="str">
        <f t="shared" si="23"/>
        <v/>
      </c>
      <c r="AK45" s="252"/>
      <c r="AL45" s="203" t="str">
        <f t="shared" si="24"/>
        <v/>
      </c>
      <c r="AM45" s="262" t="str">
        <f t="shared" si="25"/>
        <v/>
      </c>
      <c r="AN45" s="263" t="str">
        <f t="shared" si="26"/>
        <v/>
      </c>
      <c r="AO45" s="252"/>
      <c r="AP45" s="259" t="str">
        <f t="shared" si="27"/>
        <v/>
      </c>
      <c r="AQ45" s="260" t="str">
        <f t="shared" si="28"/>
        <v/>
      </c>
      <c r="AR45" s="261" t="str">
        <f t="shared" si="29"/>
        <v/>
      </c>
      <c r="AS45" s="252"/>
      <c r="AT45" s="249" t="str">
        <f t="shared" si="30"/>
        <v/>
      </c>
      <c r="AU45" s="250" t="str">
        <f t="shared" si="31"/>
        <v/>
      </c>
      <c r="AV45" s="251" t="str">
        <f t="shared" si="32"/>
        <v/>
      </c>
      <c r="AW45" s="252"/>
      <c r="AX45" s="249" t="str">
        <f t="shared" si="33"/>
        <v/>
      </c>
      <c r="AY45" s="250" t="str">
        <f t="shared" si="34"/>
        <v/>
      </c>
      <c r="AZ45" s="251" t="str">
        <f t="shared" si="35"/>
        <v/>
      </c>
      <c r="BA45" s="252"/>
      <c r="BB45" s="249" t="str">
        <f t="shared" si="36"/>
        <v/>
      </c>
      <c r="BC45" s="250" t="str">
        <f t="shared" si="37"/>
        <v/>
      </c>
      <c r="BD45" s="251" t="str">
        <f t="shared" si="38"/>
        <v/>
      </c>
      <c r="BE45" s="252"/>
      <c r="BF45" s="249" t="str">
        <f t="shared" si="39"/>
        <v/>
      </c>
      <c r="BG45" s="250" t="str">
        <f t="shared" si="40"/>
        <v/>
      </c>
      <c r="BH45" s="251" t="str">
        <f t="shared" si="41"/>
        <v/>
      </c>
      <c r="BI45" s="252"/>
      <c r="BJ45" s="249" t="str">
        <f t="shared" si="42"/>
        <v/>
      </c>
      <c r="BK45" s="250" t="str">
        <f t="shared" si="43"/>
        <v/>
      </c>
      <c r="BL45" s="251" t="str">
        <f t="shared" si="44"/>
        <v/>
      </c>
      <c r="BM45" s="252"/>
    </row>
    <row r="46" spans="1:65" ht="21" x14ac:dyDescent="0.3">
      <c r="A46" s="111"/>
      <c r="B46" s="111"/>
      <c r="C46" s="111"/>
      <c r="D46" s="213">
        <f>ข้อมูลนักเรียน!D43</f>
        <v>41</v>
      </c>
      <c r="E46" s="21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6" s="249" t="str">
        <f t="shared" si="0"/>
        <v/>
      </c>
      <c r="G46" s="249" t="str">
        <f t="shared" si="1"/>
        <v/>
      </c>
      <c r="H46" s="249" t="str">
        <f t="shared" si="2"/>
        <v/>
      </c>
      <c r="I46" s="252"/>
      <c r="J46" s="249" t="str">
        <f t="shared" si="3"/>
        <v/>
      </c>
      <c r="K46" s="249" t="str">
        <f t="shared" si="4"/>
        <v/>
      </c>
      <c r="L46" s="249" t="str">
        <f t="shared" si="5"/>
        <v/>
      </c>
      <c r="M46" s="252"/>
      <c r="N46" s="253" t="str">
        <f t="shared" si="6"/>
        <v/>
      </c>
      <c r="O46" s="254" t="str">
        <f t="shared" si="7"/>
        <v/>
      </c>
      <c r="P46" s="255" t="str">
        <f t="shared" si="8"/>
        <v/>
      </c>
      <c r="Q46" s="252"/>
      <c r="R46" s="256" t="str">
        <f t="shared" si="9"/>
        <v/>
      </c>
      <c r="S46" s="257" t="str">
        <f t="shared" si="10"/>
        <v/>
      </c>
      <c r="T46" s="258" t="str">
        <f t="shared" si="11"/>
        <v/>
      </c>
      <c r="U46" s="252"/>
      <c r="V46" s="249" t="str">
        <f t="shared" si="12"/>
        <v/>
      </c>
      <c r="W46" s="250" t="str">
        <f t="shared" si="13"/>
        <v/>
      </c>
      <c r="X46" s="251" t="str">
        <f t="shared" si="14"/>
        <v/>
      </c>
      <c r="Y46" s="252"/>
      <c r="Z46" s="259" t="str">
        <f t="shared" si="15"/>
        <v/>
      </c>
      <c r="AA46" s="260" t="str">
        <f t="shared" si="16"/>
        <v/>
      </c>
      <c r="AB46" s="261" t="str">
        <f t="shared" si="17"/>
        <v/>
      </c>
      <c r="AC46" s="252"/>
      <c r="AD46" s="203" t="str">
        <f t="shared" si="18"/>
        <v/>
      </c>
      <c r="AE46" s="262" t="str">
        <f t="shared" si="19"/>
        <v/>
      </c>
      <c r="AF46" s="263" t="str">
        <f t="shared" si="20"/>
        <v/>
      </c>
      <c r="AG46" s="252"/>
      <c r="AH46" s="264" t="str">
        <f t="shared" si="21"/>
        <v/>
      </c>
      <c r="AI46" s="265" t="str">
        <f t="shared" si="22"/>
        <v/>
      </c>
      <c r="AJ46" s="266" t="str">
        <f t="shared" si="23"/>
        <v/>
      </c>
      <c r="AK46" s="252"/>
      <c r="AL46" s="203" t="str">
        <f t="shared" si="24"/>
        <v/>
      </c>
      <c r="AM46" s="262" t="str">
        <f t="shared" si="25"/>
        <v/>
      </c>
      <c r="AN46" s="263" t="str">
        <f t="shared" si="26"/>
        <v/>
      </c>
      <c r="AO46" s="252"/>
      <c r="AP46" s="259" t="str">
        <f t="shared" si="27"/>
        <v/>
      </c>
      <c r="AQ46" s="260" t="str">
        <f t="shared" si="28"/>
        <v/>
      </c>
      <c r="AR46" s="261" t="str">
        <f t="shared" si="29"/>
        <v/>
      </c>
      <c r="AS46" s="252"/>
      <c r="AT46" s="249" t="str">
        <f t="shared" si="30"/>
        <v/>
      </c>
      <c r="AU46" s="250" t="str">
        <f t="shared" si="31"/>
        <v/>
      </c>
      <c r="AV46" s="251" t="str">
        <f t="shared" si="32"/>
        <v/>
      </c>
      <c r="AW46" s="252"/>
      <c r="AX46" s="249" t="str">
        <f t="shared" si="33"/>
        <v/>
      </c>
      <c r="AY46" s="250" t="str">
        <f t="shared" si="34"/>
        <v/>
      </c>
      <c r="AZ46" s="251" t="str">
        <f t="shared" si="35"/>
        <v/>
      </c>
      <c r="BA46" s="252"/>
      <c r="BB46" s="249" t="str">
        <f t="shared" si="36"/>
        <v/>
      </c>
      <c r="BC46" s="250" t="str">
        <f t="shared" si="37"/>
        <v/>
      </c>
      <c r="BD46" s="251" t="str">
        <f t="shared" si="38"/>
        <v/>
      </c>
      <c r="BE46" s="252"/>
      <c r="BF46" s="249" t="str">
        <f t="shared" si="39"/>
        <v/>
      </c>
      <c r="BG46" s="250" t="str">
        <f t="shared" si="40"/>
        <v/>
      </c>
      <c r="BH46" s="251" t="str">
        <f t="shared" si="41"/>
        <v/>
      </c>
      <c r="BI46" s="252"/>
      <c r="BJ46" s="249" t="str">
        <f t="shared" si="42"/>
        <v/>
      </c>
      <c r="BK46" s="250" t="str">
        <f t="shared" si="43"/>
        <v/>
      </c>
      <c r="BL46" s="251" t="str">
        <f t="shared" si="44"/>
        <v/>
      </c>
      <c r="BM46" s="252"/>
    </row>
    <row r="47" spans="1:65" ht="21" x14ac:dyDescent="0.3">
      <c r="A47" s="111"/>
      <c r="B47" s="111"/>
      <c r="C47" s="111"/>
      <c r="D47" s="213">
        <f>ข้อมูลนักเรียน!D44</f>
        <v>42</v>
      </c>
      <c r="E47" s="21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7" s="249" t="str">
        <f t="shared" si="0"/>
        <v/>
      </c>
      <c r="G47" s="249" t="str">
        <f t="shared" si="1"/>
        <v/>
      </c>
      <c r="H47" s="249" t="str">
        <f t="shared" si="2"/>
        <v/>
      </c>
      <c r="I47" s="252"/>
      <c r="J47" s="249" t="str">
        <f t="shared" si="3"/>
        <v/>
      </c>
      <c r="K47" s="249" t="str">
        <f t="shared" si="4"/>
        <v/>
      </c>
      <c r="L47" s="249" t="str">
        <f t="shared" si="5"/>
        <v/>
      </c>
      <c r="M47" s="252"/>
      <c r="N47" s="253" t="str">
        <f t="shared" si="6"/>
        <v/>
      </c>
      <c r="O47" s="254" t="str">
        <f t="shared" si="7"/>
        <v/>
      </c>
      <c r="P47" s="255" t="str">
        <f t="shared" si="8"/>
        <v/>
      </c>
      <c r="Q47" s="252"/>
      <c r="R47" s="256" t="str">
        <f t="shared" si="9"/>
        <v/>
      </c>
      <c r="S47" s="257" t="str">
        <f t="shared" si="10"/>
        <v/>
      </c>
      <c r="T47" s="258" t="str">
        <f t="shared" si="11"/>
        <v/>
      </c>
      <c r="U47" s="252"/>
      <c r="V47" s="249" t="str">
        <f t="shared" si="12"/>
        <v/>
      </c>
      <c r="W47" s="250" t="str">
        <f t="shared" si="13"/>
        <v/>
      </c>
      <c r="X47" s="251" t="str">
        <f t="shared" si="14"/>
        <v/>
      </c>
      <c r="Y47" s="252"/>
      <c r="Z47" s="259" t="str">
        <f t="shared" si="15"/>
        <v/>
      </c>
      <c r="AA47" s="260" t="str">
        <f t="shared" si="16"/>
        <v/>
      </c>
      <c r="AB47" s="261" t="str">
        <f t="shared" si="17"/>
        <v/>
      </c>
      <c r="AC47" s="252"/>
      <c r="AD47" s="203" t="str">
        <f t="shared" si="18"/>
        <v/>
      </c>
      <c r="AE47" s="262" t="str">
        <f t="shared" si="19"/>
        <v/>
      </c>
      <c r="AF47" s="263" t="str">
        <f t="shared" si="20"/>
        <v/>
      </c>
      <c r="AG47" s="252"/>
      <c r="AH47" s="264" t="str">
        <f t="shared" si="21"/>
        <v/>
      </c>
      <c r="AI47" s="265" t="str">
        <f t="shared" si="22"/>
        <v/>
      </c>
      <c r="AJ47" s="266" t="str">
        <f t="shared" si="23"/>
        <v/>
      </c>
      <c r="AK47" s="252"/>
      <c r="AL47" s="203" t="str">
        <f t="shared" si="24"/>
        <v/>
      </c>
      <c r="AM47" s="262" t="str">
        <f t="shared" si="25"/>
        <v/>
      </c>
      <c r="AN47" s="263" t="str">
        <f t="shared" si="26"/>
        <v/>
      </c>
      <c r="AO47" s="252"/>
      <c r="AP47" s="259" t="str">
        <f t="shared" si="27"/>
        <v/>
      </c>
      <c r="AQ47" s="260" t="str">
        <f t="shared" si="28"/>
        <v/>
      </c>
      <c r="AR47" s="261" t="str">
        <f t="shared" si="29"/>
        <v/>
      </c>
      <c r="AS47" s="252"/>
      <c r="AT47" s="249" t="str">
        <f t="shared" si="30"/>
        <v/>
      </c>
      <c r="AU47" s="250" t="str">
        <f t="shared" si="31"/>
        <v/>
      </c>
      <c r="AV47" s="251" t="str">
        <f t="shared" si="32"/>
        <v/>
      </c>
      <c r="AW47" s="252"/>
      <c r="AX47" s="249" t="str">
        <f t="shared" si="33"/>
        <v/>
      </c>
      <c r="AY47" s="250" t="str">
        <f t="shared" si="34"/>
        <v/>
      </c>
      <c r="AZ47" s="251" t="str">
        <f t="shared" si="35"/>
        <v/>
      </c>
      <c r="BA47" s="252"/>
      <c r="BB47" s="249" t="str">
        <f t="shared" si="36"/>
        <v/>
      </c>
      <c r="BC47" s="250" t="str">
        <f t="shared" si="37"/>
        <v/>
      </c>
      <c r="BD47" s="251" t="str">
        <f t="shared" si="38"/>
        <v/>
      </c>
      <c r="BE47" s="252"/>
      <c r="BF47" s="249" t="str">
        <f t="shared" si="39"/>
        <v/>
      </c>
      <c r="BG47" s="250" t="str">
        <f t="shared" si="40"/>
        <v/>
      </c>
      <c r="BH47" s="251" t="str">
        <f t="shared" si="41"/>
        <v/>
      </c>
      <c r="BI47" s="252"/>
      <c r="BJ47" s="249" t="str">
        <f t="shared" si="42"/>
        <v/>
      </c>
      <c r="BK47" s="250" t="str">
        <f t="shared" si="43"/>
        <v/>
      </c>
      <c r="BL47" s="251" t="str">
        <f t="shared" si="44"/>
        <v/>
      </c>
      <c r="BM47" s="252"/>
    </row>
    <row r="48" spans="1:65" ht="21" x14ac:dyDescent="0.3">
      <c r="A48" s="111"/>
      <c r="B48" s="111"/>
      <c r="C48" s="111"/>
      <c r="D48" s="213">
        <f>ข้อมูลนักเรียน!D45</f>
        <v>43</v>
      </c>
      <c r="E48" s="21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8" s="249" t="str">
        <f t="shared" si="0"/>
        <v/>
      </c>
      <c r="G48" s="249" t="str">
        <f t="shared" si="1"/>
        <v/>
      </c>
      <c r="H48" s="249" t="str">
        <f t="shared" si="2"/>
        <v/>
      </c>
      <c r="I48" s="252"/>
      <c r="J48" s="249" t="str">
        <f t="shared" si="3"/>
        <v/>
      </c>
      <c r="K48" s="249" t="str">
        <f t="shared" si="4"/>
        <v/>
      </c>
      <c r="L48" s="249" t="str">
        <f t="shared" si="5"/>
        <v/>
      </c>
      <c r="M48" s="252"/>
      <c r="N48" s="253" t="str">
        <f t="shared" si="6"/>
        <v/>
      </c>
      <c r="O48" s="254" t="str">
        <f t="shared" si="7"/>
        <v/>
      </c>
      <c r="P48" s="255" t="str">
        <f t="shared" si="8"/>
        <v/>
      </c>
      <c r="Q48" s="252"/>
      <c r="R48" s="256" t="str">
        <f t="shared" si="9"/>
        <v/>
      </c>
      <c r="S48" s="257" t="str">
        <f t="shared" si="10"/>
        <v/>
      </c>
      <c r="T48" s="258" t="str">
        <f t="shared" si="11"/>
        <v/>
      </c>
      <c r="U48" s="252"/>
      <c r="V48" s="249" t="str">
        <f t="shared" si="12"/>
        <v/>
      </c>
      <c r="W48" s="250" t="str">
        <f t="shared" si="13"/>
        <v/>
      </c>
      <c r="X48" s="251" t="str">
        <f t="shared" si="14"/>
        <v/>
      </c>
      <c r="Y48" s="252"/>
      <c r="Z48" s="259" t="str">
        <f t="shared" si="15"/>
        <v/>
      </c>
      <c r="AA48" s="260" t="str">
        <f t="shared" si="16"/>
        <v/>
      </c>
      <c r="AB48" s="261" t="str">
        <f t="shared" si="17"/>
        <v/>
      </c>
      <c r="AC48" s="252"/>
      <c r="AD48" s="203" t="str">
        <f t="shared" si="18"/>
        <v/>
      </c>
      <c r="AE48" s="262" t="str">
        <f t="shared" si="19"/>
        <v/>
      </c>
      <c r="AF48" s="263" t="str">
        <f t="shared" si="20"/>
        <v/>
      </c>
      <c r="AG48" s="252"/>
      <c r="AH48" s="264" t="str">
        <f t="shared" si="21"/>
        <v/>
      </c>
      <c r="AI48" s="265" t="str">
        <f t="shared" si="22"/>
        <v/>
      </c>
      <c r="AJ48" s="266" t="str">
        <f t="shared" si="23"/>
        <v/>
      </c>
      <c r="AK48" s="252"/>
      <c r="AL48" s="203" t="str">
        <f t="shared" si="24"/>
        <v/>
      </c>
      <c r="AM48" s="262" t="str">
        <f t="shared" si="25"/>
        <v/>
      </c>
      <c r="AN48" s="263" t="str">
        <f t="shared" si="26"/>
        <v/>
      </c>
      <c r="AO48" s="252"/>
      <c r="AP48" s="259" t="str">
        <f t="shared" si="27"/>
        <v/>
      </c>
      <c r="AQ48" s="260" t="str">
        <f t="shared" si="28"/>
        <v/>
      </c>
      <c r="AR48" s="261" t="str">
        <f t="shared" si="29"/>
        <v/>
      </c>
      <c r="AS48" s="252"/>
      <c r="AT48" s="249" t="str">
        <f t="shared" si="30"/>
        <v/>
      </c>
      <c r="AU48" s="250" t="str">
        <f t="shared" si="31"/>
        <v/>
      </c>
      <c r="AV48" s="251" t="str">
        <f t="shared" si="32"/>
        <v/>
      </c>
      <c r="AW48" s="252"/>
      <c r="AX48" s="249" t="str">
        <f t="shared" si="33"/>
        <v/>
      </c>
      <c r="AY48" s="250" t="str">
        <f t="shared" si="34"/>
        <v/>
      </c>
      <c r="AZ48" s="251" t="str">
        <f t="shared" si="35"/>
        <v/>
      </c>
      <c r="BA48" s="252"/>
      <c r="BB48" s="249" t="str">
        <f t="shared" si="36"/>
        <v/>
      </c>
      <c r="BC48" s="250" t="str">
        <f t="shared" si="37"/>
        <v/>
      </c>
      <c r="BD48" s="251" t="str">
        <f t="shared" si="38"/>
        <v/>
      </c>
      <c r="BE48" s="252"/>
      <c r="BF48" s="249" t="str">
        <f t="shared" si="39"/>
        <v/>
      </c>
      <c r="BG48" s="250" t="str">
        <f t="shared" si="40"/>
        <v/>
      </c>
      <c r="BH48" s="251" t="str">
        <f t="shared" si="41"/>
        <v/>
      </c>
      <c r="BI48" s="252"/>
      <c r="BJ48" s="249" t="str">
        <f t="shared" si="42"/>
        <v/>
      </c>
      <c r="BK48" s="250" t="str">
        <f t="shared" si="43"/>
        <v/>
      </c>
      <c r="BL48" s="251" t="str">
        <f t="shared" si="44"/>
        <v/>
      </c>
      <c r="BM48" s="252"/>
    </row>
    <row r="49" spans="1:65" ht="21" x14ac:dyDescent="0.3">
      <c r="A49" s="111"/>
      <c r="B49" s="111"/>
      <c r="C49" s="111"/>
      <c r="D49" s="213">
        <f>ข้อมูลนักเรียน!D46</f>
        <v>44</v>
      </c>
      <c r="E49" s="21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9" s="249" t="str">
        <f t="shared" si="0"/>
        <v/>
      </c>
      <c r="G49" s="249" t="str">
        <f t="shared" si="1"/>
        <v/>
      </c>
      <c r="H49" s="249" t="str">
        <f t="shared" si="2"/>
        <v/>
      </c>
      <c r="I49" s="252"/>
      <c r="J49" s="249" t="str">
        <f t="shared" si="3"/>
        <v/>
      </c>
      <c r="K49" s="249" t="str">
        <f t="shared" si="4"/>
        <v/>
      </c>
      <c r="L49" s="249" t="str">
        <f t="shared" si="5"/>
        <v/>
      </c>
      <c r="M49" s="252"/>
      <c r="N49" s="253" t="str">
        <f t="shared" si="6"/>
        <v/>
      </c>
      <c r="O49" s="254" t="str">
        <f t="shared" si="7"/>
        <v/>
      </c>
      <c r="P49" s="255" t="str">
        <f t="shared" si="8"/>
        <v/>
      </c>
      <c r="Q49" s="252"/>
      <c r="R49" s="256" t="str">
        <f t="shared" si="9"/>
        <v/>
      </c>
      <c r="S49" s="257" t="str">
        <f t="shared" si="10"/>
        <v/>
      </c>
      <c r="T49" s="258" t="str">
        <f t="shared" si="11"/>
        <v/>
      </c>
      <c r="U49" s="252"/>
      <c r="V49" s="249" t="str">
        <f t="shared" si="12"/>
        <v/>
      </c>
      <c r="W49" s="250" t="str">
        <f t="shared" si="13"/>
        <v/>
      </c>
      <c r="X49" s="251" t="str">
        <f t="shared" si="14"/>
        <v/>
      </c>
      <c r="Y49" s="252"/>
      <c r="Z49" s="259" t="str">
        <f t="shared" si="15"/>
        <v/>
      </c>
      <c r="AA49" s="260" t="str">
        <f t="shared" si="16"/>
        <v/>
      </c>
      <c r="AB49" s="261" t="str">
        <f t="shared" si="17"/>
        <v/>
      </c>
      <c r="AC49" s="252"/>
      <c r="AD49" s="203" t="str">
        <f t="shared" si="18"/>
        <v/>
      </c>
      <c r="AE49" s="262" t="str">
        <f t="shared" si="19"/>
        <v/>
      </c>
      <c r="AF49" s="263" t="str">
        <f t="shared" si="20"/>
        <v/>
      </c>
      <c r="AG49" s="252"/>
      <c r="AH49" s="264" t="str">
        <f t="shared" si="21"/>
        <v/>
      </c>
      <c r="AI49" s="265" t="str">
        <f t="shared" si="22"/>
        <v/>
      </c>
      <c r="AJ49" s="266" t="str">
        <f t="shared" si="23"/>
        <v/>
      </c>
      <c r="AK49" s="252"/>
      <c r="AL49" s="203" t="str">
        <f t="shared" si="24"/>
        <v/>
      </c>
      <c r="AM49" s="262" t="str">
        <f t="shared" si="25"/>
        <v/>
      </c>
      <c r="AN49" s="263" t="str">
        <f t="shared" si="26"/>
        <v/>
      </c>
      <c r="AO49" s="252"/>
      <c r="AP49" s="259" t="str">
        <f t="shared" si="27"/>
        <v/>
      </c>
      <c r="AQ49" s="260" t="str">
        <f t="shared" si="28"/>
        <v/>
      </c>
      <c r="AR49" s="261" t="str">
        <f t="shared" si="29"/>
        <v/>
      </c>
      <c r="AS49" s="252"/>
      <c r="AT49" s="249" t="str">
        <f t="shared" si="30"/>
        <v/>
      </c>
      <c r="AU49" s="250" t="str">
        <f t="shared" si="31"/>
        <v/>
      </c>
      <c r="AV49" s="251" t="str">
        <f t="shared" si="32"/>
        <v/>
      </c>
      <c r="AW49" s="252"/>
      <c r="AX49" s="249" t="str">
        <f t="shared" si="33"/>
        <v/>
      </c>
      <c r="AY49" s="250" t="str">
        <f t="shared" si="34"/>
        <v/>
      </c>
      <c r="AZ49" s="251" t="str">
        <f t="shared" si="35"/>
        <v/>
      </c>
      <c r="BA49" s="252"/>
      <c r="BB49" s="249" t="str">
        <f t="shared" si="36"/>
        <v/>
      </c>
      <c r="BC49" s="250" t="str">
        <f t="shared" si="37"/>
        <v/>
      </c>
      <c r="BD49" s="251" t="str">
        <f t="shared" si="38"/>
        <v/>
      </c>
      <c r="BE49" s="252"/>
      <c r="BF49" s="249" t="str">
        <f t="shared" si="39"/>
        <v/>
      </c>
      <c r="BG49" s="250" t="str">
        <f t="shared" si="40"/>
        <v/>
      </c>
      <c r="BH49" s="251" t="str">
        <f t="shared" si="41"/>
        <v/>
      </c>
      <c r="BI49" s="252"/>
      <c r="BJ49" s="249" t="str">
        <f t="shared" si="42"/>
        <v/>
      </c>
      <c r="BK49" s="250" t="str">
        <f t="shared" si="43"/>
        <v/>
      </c>
      <c r="BL49" s="251" t="str">
        <f t="shared" si="44"/>
        <v/>
      </c>
      <c r="BM49" s="252"/>
    </row>
    <row r="50" spans="1:65" ht="21" x14ac:dyDescent="0.3">
      <c r="A50" s="111"/>
      <c r="B50" s="111"/>
      <c r="C50" s="111"/>
      <c r="D50" s="213">
        <f>ข้อมูลนักเรียน!D47</f>
        <v>45</v>
      </c>
      <c r="E50" s="21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0" s="249" t="str">
        <f t="shared" si="0"/>
        <v/>
      </c>
      <c r="G50" s="249" t="str">
        <f t="shared" si="1"/>
        <v/>
      </c>
      <c r="H50" s="249" t="str">
        <f t="shared" si="2"/>
        <v/>
      </c>
      <c r="I50" s="252"/>
      <c r="J50" s="249" t="str">
        <f t="shared" si="3"/>
        <v/>
      </c>
      <c r="K50" s="249" t="str">
        <f t="shared" si="4"/>
        <v/>
      </c>
      <c r="L50" s="249" t="str">
        <f t="shared" si="5"/>
        <v/>
      </c>
      <c r="M50" s="252"/>
      <c r="N50" s="253" t="str">
        <f t="shared" si="6"/>
        <v/>
      </c>
      <c r="O50" s="254" t="str">
        <f t="shared" si="7"/>
        <v/>
      </c>
      <c r="P50" s="255" t="str">
        <f t="shared" si="8"/>
        <v/>
      </c>
      <c r="Q50" s="252"/>
      <c r="R50" s="256" t="str">
        <f t="shared" si="9"/>
        <v/>
      </c>
      <c r="S50" s="257" t="str">
        <f t="shared" si="10"/>
        <v/>
      </c>
      <c r="T50" s="258" t="str">
        <f t="shared" si="11"/>
        <v/>
      </c>
      <c r="U50" s="252"/>
      <c r="V50" s="249" t="str">
        <f t="shared" si="12"/>
        <v/>
      </c>
      <c r="W50" s="250" t="str">
        <f t="shared" si="13"/>
        <v/>
      </c>
      <c r="X50" s="251" t="str">
        <f t="shared" si="14"/>
        <v/>
      </c>
      <c r="Y50" s="252"/>
      <c r="Z50" s="259" t="str">
        <f t="shared" si="15"/>
        <v/>
      </c>
      <c r="AA50" s="260" t="str">
        <f t="shared" si="16"/>
        <v/>
      </c>
      <c r="AB50" s="261" t="str">
        <f t="shared" si="17"/>
        <v/>
      </c>
      <c r="AC50" s="252"/>
      <c r="AD50" s="203" t="str">
        <f t="shared" si="18"/>
        <v/>
      </c>
      <c r="AE50" s="262" t="str">
        <f t="shared" si="19"/>
        <v/>
      </c>
      <c r="AF50" s="263" t="str">
        <f t="shared" si="20"/>
        <v/>
      </c>
      <c r="AG50" s="252"/>
      <c r="AH50" s="264" t="str">
        <f t="shared" si="21"/>
        <v/>
      </c>
      <c r="AI50" s="265" t="str">
        <f t="shared" si="22"/>
        <v/>
      </c>
      <c r="AJ50" s="266" t="str">
        <f t="shared" si="23"/>
        <v/>
      </c>
      <c r="AK50" s="252"/>
      <c r="AL50" s="203" t="str">
        <f t="shared" si="24"/>
        <v/>
      </c>
      <c r="AM50" s="262" t="str">
        <f t="shared" si="25"/>
        <v/>
      </c>
      <c r="AN50" s="263" t="str">
        <f t="shared" si="26"/>
        <v/>
      </c>
      <c r="AO50" s="252"/>
      <c r="AP50" s="259" t="str">
        <f t="shared" si="27"/>
        <v/>
      </c>
      <c r="AQ50" s="260" t="str">
        <f t="shared" si="28"/>
        <v/>
      </c>
      <c r="AR50" s="261" t="str">
        <f t="shared" si="29"/>
        <v/>
      </c>
      <c r="AS50" s="252"/>
      <c r="AT50" s="249" t="str">
        <f t="shared" si="30"/>
        <v/>
      </c>
      <c r="AU50" s="250" t="str">
        <f t="shared" si="31"/>
        <v/>
      </c>
      <c r="AV50" s="251" t="str">
        <f t="shared" si="32"/>
        <v/>
      </c>
      <c r="AW50" s="252"/>
      <c r="AX50" s="249" t="str">
        <f t="shared" si="33"/>
        <v/>
      </c>
      <c r="AY50" s="250" t="str">
        <f t="shared" si="34"/>
        <v/>
      </c>
      <c r="AZ50" s="251" t="str">
        <f t="shared" si="35"/>
        <v/>
      </c>
      <c r="BA50" s="252"/>
      <c r="BB50" s="249" t="str">
        <f t="shared" si="36"/>
        <v/>
      </c>
      <c r="BC50" s="250" t="str">
        <f t="shared" si="37"/>
        <v/>
      </c>
      <c r="BD50" s="251" t="str">
        <f t="shared" si="38"/>
        <v/>
      </c>
      <c r="BE50" s="252"/>
      <c r="BF50" s="249" t="str">
        <f t="shared" si="39"/>
        <v/>
      </c>
      <c r="BG50" s="250" t="str">
        <f t="shared" si="40"/>
        <v/>
      </c>
      <c r="BH50" s="251" t="str">
        <f t="shared" si="41"/>
        <v/>
      </c>
      <c r="BI50" s="252"/>
      <c r="BJ50" s="249" t="str">
        <f t="shared" si="42"/>
        <v/>
      </c>
      <c r="BK50" s="250" t="str">
        <f t="shared" si="43"/>
        <v/>
      </c>
      <c r="BL50" s="251" t="str">
        <f t="shared" si="44"/>
        <v/>
      </c>
      <c r="BM50" s="252"/>
    </row>
    <row r="51" spans="1:65" ht="21" x14ac:dyDescent="0.3">
      <c r="A51" s="111"/>
      <c r="B51" s="111"/>
      <c r="C51" s="111"/>
      <c r="D51" s="213">
        <f>ข้อมูลนักเรียน!D48</f>
        <v>46</v>
      </c>
      <c r="E51" s="21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1" s="249" t="str">
        <f t="shared" si="0"/>
        <v/>
      </c>
      <c r="G51" s="249" t="str">
        <f t="shared" si="1"/>
        <v/>
      </c>
      <c r="H51" s="249" t="str">
        <f t="shared" si="2"/>
        <v/>
      </c>
      <c r="I51" s="252"/>
      <c r="J51" s="249" t="str">
        <f t="shared" si="3"/>
        <v/>
      </c>
      <c r="K51" s="249" t="str">
        <f t="shared" si="4"/>
        <v/>
      </c>
      <c r="L51" s="249" t="str">
        <f t="shared" si="5"/>
        <v/>
      </c>
      <c r="M51" s="252"/>
      <c r="N51" s="253" t="str">
        <f t="shared" si="6"/>
        <v/>
      </c>
      <c r="O51" s="254" t="str">
        <f t="shared" si="7"/>
        <v/>
      </c>
      <c r="P51" s="255" t="str">
        <f t="shared" si="8"/>
        <v/>
      </c>
      <c r="Q51" s="252"/>
      <c r="R51" s="256" t="str">
        <f t="shared" si="9"/>
        <v/>
      </c>
      <c r="S51" s="257" t="str">
        <f t="shared" si="10"/>
        <v/>
      </c>
      <c r="T51" s="258" t="str">
        <f t="shared" si="11"/>
        <v/>
      </c>
      <c r="U51" s="252"/>
      <c r="V51" s="249" t="str">
        <f t="shared" si="12"/>
        <v/>
      </c>
      <c r="W51" s="250" t="str">
        <f t="shared" si="13"/>
        <v/>
      </c>
      <c r="X51" s="251" t="str">
        <f t="shared" si="14"/>
        <v/>
      </c>
      <c r="Y51" s="252"/>
      <c r="Z51" s="259" t="str">
        <f t="shared" si="15"/>
        <v/>
      </c>
      <c r="AA51" s="260" t="str">
        <f t="shared" si="16"/>
        <v/>
      </c>
      <c r="AB51" s="261" t="str">
        <f t="shared" si="17"/>
        <v/>
      </c>
      <c r="AC51" s="252"/>
      <c r="AD51" s="203" t="str">
        <f t="shared" si="18"/>
        <v/>
      </c>
      <c r="AE51" s="262" t="str">
        <f t="shared" si="19"/>
        <v/>
      </c>
      <c r="AF51" s="263" t="str">
        <f t="shared" si="20"/>
        <v/>
      </c>
      <c r="AG51" s="252"/>
      <c r="AH51" s="264" t="str">
        <f t="shared" si="21"/>
        <v/>
      </c>
      <c r="AI51" s="265" t="str">
        <f t="shared" si="22"/>
        <v/>
      </c>
      <c r="AJ51" s="266" t="str">
        <f t="shared" si="23"/>
        <v/>
      </c>
      <c r="AK51" s="252"/>
      <c r="AL51" s="203" t="str">
        <f t="shared" si="24"/>
        <v/>
      </c>
      <c r="AM51" s="262" t="str">
        <f t="shared" si="25"/>
        <v/>
      </c>
      <c r="AN51" s="263" t="str">
        <f t="shared" si="26"/>
        <v/>
      </c>
      <c r="AO51" s="252"/>
      <c r="AP51" s="259" t="str">
        <f t="shared" si="27"/>
        <v/>
      </c>
      <c r="AQ51" s="260" t="str">
        <f t="shared" si="28"/>
        <v/>
      </c>
      <c r="AR51" s="261" t="str">
        <f t="shared" si="29"/>
        <v/>
      </c>
      <c r="AS51" s="252"/>
      <c r="AT51" s="249" t="str">
        <f t="shared" si="30"/>
        <v/>
      </c>
      <c r="AU51" s="250" t="str">
        <f t="shared" si="31"/>
        <v/>
      </c>
      <c r="AV51" s="251" t="str">
        <f t="shared" si="32"/>
        <v/>
      </c>
      <c r="AW51" s="252"/>
      <c r="AX51" s="249" t="str">
        <f t="shared" si="33"/>
        <v/>
      </c>
      <c r="AY51" s="250" t="str">
        <f t="shared" si="34"/>
        <v/>
      </c>
      <c r="AZ51" s="251" t="str">
        <f t="shared" si="35"/>
        <v/>
      </c>
      <c r="BA51" s="252"/>
      <c r="BB51" s="249" t="str">
        <f t="shared" si="36"/>
        <v/>
      </c>
      <c r="BC51" s="250" t="str">
        <f t="shared" si="37"/>
        <v/>
      </c>
      <c r="BD51" s="251" t="str">
        <f t="shared" si="38"/>
        <v/>
      </c>
      <c r="BE51" s="252"/>
      <c r="BF51" s="249" t="str">
        <f t="shared" si="39"/>
        <v/>
      </c>
      <c r="BG51" s="250" t="str">
        <f t="shared" si="40"/>
        <v/>
      </c>
      <c r="BH51" s="251" t="str">
        <f t="shared" si="41"/>
        <v/>
      </c>
      <c r="BI51" s="252"/>
      <c r="BJ51" s="249" t="str">
        <f t="shared" si="42"/>
        <v/>
      </c>
      <c r="BK51" s="250" t="str">
        <f t="shared" si="43"/>
        <v/>
      </c>
      <c r="BL51" s="251" t="str">
        <f t="shared" si="44"/>
        <v/>
      </c>
      <c r="BM51" s="252"/>
    </row>
    <row r="52" spans="1:65" ht="21" x14ac:dyDescent="0.3">
      <c r="A52" s="111"/>
      <c r="B52" s="111"/>
      <c r="C52" s="111"/>
      <c r="D52" s="213">
        <f>ข้อมูลนักเรียน!D49</f>
        <v>47</v>
      </c>
      <c r="E52" s="21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2" s="249" t="str">
        <f t="shared" si="0"/>
        <v/>
      </c>
      <c r="G52" s="249" t="str">
        <f t="shared" si="1"/>
        <v/>
      </c>
      <c r="H52" s="249" t="str">
        <f t="shared" si="2"/>
        <v/>
      </c>
      <c r="I52" s="252"/>
      <c r="J52" s="249" t="str">
        <f t="shared" si="3"/>
        <v/>
      </c>
      <c r="K52" s="249" t="str">
        <f t="shared" si="4"/>
        <v/>
      </c>
      <c r="L52" s="249" t="str">
        <f t="shared" si="5"/>
        <v/>
      </c>
      <c r="M52" s="252"/>
      <c r="N52" s="253" t="str">
        <f t="shared" si="6"/>
        <v/>
      </c>
      <c r="O52" s="254" t="str">
        <f t="shared" si="7"/>
        <v/>
      </c>
      <c r="P52" s="255" t="str">
        <f t="shared" si="8"/>
        <v/>
      </c>
      <c r="Q52" s="252"/>
      <c r="R52" s="256" t="str">
        <f t="shared" si="9"/>
        <v/>
      </c>
      <c r="S52" s="257" t="str">
        <f t="shared" si="10"/>
        <v/>
      </c>
      <c r="T52" s="258" t="str">
        <f t="shared" si="11"/>
        <v/>
      </c>
      <c r="U52" s="252"/>
      <c r="V52" s="249" t="str">
        <f t="shared" si="12"/>
        <v/>
      </c>
      <c r="W52" s="250" t="str">
        <f t="shared" si="13"/>
        <v/>
      </c>
      <c r="X52" s="251" t="str">
        <f t="shared" si="14"/>
        <v/>
      </c>
      <c r="Y52" s="252"/>
      <c r="Z52" s="259" t="str">
        <f t="shared" si="15"/>
        <v/>
      </c>
      <c r="AA52" s="260" t="str">
        <f t="shared" si="16"/>
        <v/>
      </c>
      <c r="AB52" s="261" t="str">
        <f t="shared" si="17"/>
        <v/>
      </c>
      <c r="AC52" s="252"/>
      <c r="AD52" s="203" t="str">
        <f t="shared" si="18"/>
        <v/>
      </c>
      <c r="AE52" s="262" t="str">
        <f t="shared" si="19"/>
        <v/>
      </c>
      <c r="AF52" s="263" t="str">
        <f t="shared" si="20"/>
        <v/>
      </c>
      <c r="AG52" s="252"/>
      <c r="AH52" s="264" t="str">
        <f t="shared" si="21"/>
        <v/>
      </c>
      <c r="AI52" s="265" t="str">
        <f t="shared" si="22"/>
        <v/>
      </c>
      <c r="AJ52" s="266" t="str">
        <f t="shared" si="23"/>
        <v/>
      </c>
      <c r="AK52" s="252"/>
      <c r="AL52" s="203" t="str">
        <f t="shared" si="24"/>
        <v/>
      </c>
      <c r="AM52" s="262" t="str">
        <f t="shared" si="25"/>
        <v/>
      </c>
      <c r="AN52" s="263" t="str">
        <f t="shared" si="26"/>
        <v/>
      </c>
      <c r="AO52" s="252"/>
      <c r="AP52" s="259" t="str">
        <f t="shared" si="27"/>
        <v/>
      </c>
      <c r="AQ52" s="260" t="str">
        <f t="shared" si="28"/>
        <v/>
      </c>
      <c r="AR52" s="261" t="str">
        <f t="shared" si="29"/>
        <v/>
      </c>
      <c r="AS52" s="252"/>
      <c r="AT52" s="249" t="str">
        <f t="shared" si="30"/>
        <v/>
      </c>
      <c r="AU52" s="250" t="str">
        <f t="shared" si="31"/>
        <v/>
      </c>
      <c r="AV52" s="251" t="str">
        <f t="shared" si="32"/>
        <v/>
      </c>
      <c r="AW52" s="252"/>
      <c r="AX52" s="249" t="str">
        <f t="shared" si="33"/>
        <v/>
      </c>
      <c r="AY52" s="250" t="str">
        <f t="shared" si="34"/>
        <v/>
      </c>
      <c r="AZ52" s="251" t="str">
        <f t="shared" si="35"/>
        <v/>
      </c>
      <c r="BA52" s="252"/>
      <c r="BB52" s="249" t="str">
        <f t="shared" si="36"/>
        <v/>
      </c>
      <c r="BC52" s="250" t="str">
        <f t="shared" si="37"/>
        <v/>
      </c>
      <c r="BD52" s="251" t="str">
        <f t="shared" si="38"/>
        <v/>
      </c>
      <c r="BE52" s="252"/>
      <c r="BF52" s="249" t="str">
        <f t="shared" si="39"/>
        <v/>
      </c>
      <c r="BG52" s="250" t="str">
        <f t="shared" si="40"/>
        <v/>
      </c>
      <c r="BH52" s="251" t="str">
        <f t="shared" si="41"/>
        <v/>
      </c>
      <c r="BI52" s="252"/>
      <c r="BJ52" s="249" t="str">
        <f t="shared" si="42"/>
        <v/>
      </c>
      <c r="BK52" s="250" t="str">
        <f t="shared" si="43"/>
        <v/>
      </c>
      <c r="BL52" s="251" t="str">
        <f t="shared" si="44"/>
        <v/>
      </c>
      <c r="BM52" s="252"/>
    </row>
    <row r="53" spans="1:65" ht="21" x14ac:dyDescent="0.3">
      <c r="A53" s="111"/>
      <c r="B53" s="111"/>
      <c r="C53" s="111"/>
      <c r="D53" s="213">
        <f>ข้อมูลนักเรียน!D50</f>
        <v>48</v>
      </c>
      <c r="E53" s="21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3" s="249" t="str">
        <f t="shared" si="0"/>
        <v/>
      </c>
      <c r="G53" s="249" t="str">
        <f t="shared" si="1"/>
        <v/>
      </c>
      <c r="H53" s="249" t="str">
        <f t="shared" si="2"/>
        <v/>
      </c>
      <c r="I53" s="252"/>
      <c r="J53" s="249" t="str">
        <f t="shared" si="3"/>
        <v/>
      </c>
      <c r="K53" s="249" t="str">
        <f t="shared" si="4"/>
        <v/>
      </c>
      <c r="L53" s="249" t="str">
        <f t="shared" si="5"/>
        <v/>
      </c>
      <c r="M53" s="252"/>
      <c r="N53" s="253" t="str">
        <f t="shared" si="6"/>
        <v/>
      </c>
      <c r="O53" s="254" t="str">
        <f t="shared" si="7"/>
        <v/>
      </c>
      <c r="P53" s="255" t="str">
        <f t="shared" si="8"/>
        <v/>
      </c>
      <c r="Q53" s="252"/>
      <c r="R53" s="256" t="str">
        <f t="shared" si="9"/>
        <v/>
      </c>
      <c r="S53" s="257" t="str">
        <f t="shared" si="10"/>
        <v/>
      </c>
      <c r="T53" s="258" t="str">
        <f t="shared" si="11"/>
        <v/>
      </c>
      <c r="U53" s="252"/>
      <c r="V53" s="249" t="str">
        <f t="shared" si="12"/>
        <v/>
      </c>
      <c r="W53" s="250" t="str">
        <f t="shared" si="13"/>
        <v/>
      </c>
      <c r="X53" s="251" t="str">
        <f t="shared" si="14"/>
        <v/>
      </c>
      <c r="Y53" s="252"/>
      <c r="Z53" s="259" t="str">
        <f t="shared" si="15"/>
        <v/>
      </c>
      <c r="AA53" s="260" t="str">
        <f t="shared" si="16"/>
        <v/>
      </c>
      <c r="AB53" s="261" t="str">
        <f t="shared" si="17"/>
        <v/>
      </c>
      <c r="AC53" s="252"/>
      <c r="AD53" s="203" t="str">
        <f t="shared" si="18"/>
        <v/>
      </c>
      <c r="AE53" s="262" t="str">
        <f t="shared" si="19"/>
        <v/>
      </c>
      <c r="AF53" s="263" t="str">
        <f t="shared" si="20"/>
        <v/>
      </c>
      <c r="AG53" s="252"/>
      <c r="AH53" s="264" t="str">
        <f t="shared" si="21"/>
        <v/>
      </c>
      <c r="AI53" s="265" t="str">
        <f t="shared" si="22"/>
        <v/>
      </c>
      <c r="AJ53" s="266" t="str">
        <f t="shared" si="23"/>
        <v/>
      </c>
      <c r="AK53" s="252"/>
      <c r="AL53" s="203" t="str">
        <f t="shared" si="24"/>
        <v/>
      </c>
      <c r="AM53" s="262" t="str">
        <f t="shared" si="25"/>
        <v/>
      </c>
      <c r="AN53" s="263" t="str">
        <f t="shared" si="26"/>
        <v/>
      </c>
      <c r="AO53" s="252"/>
      <c r="AP53" s="259" t="str">
        <f t="shared" si="27"/>
        <v/>
      </c>
      <c r="AQ53" s="260" t="str">
        <f t="shared" si="28"/>
        <v/>
      </c>
      <c r="AR53" s="261" t="str">
        <f t="shared" si="29"/>
        <v/>
      </c>
      <c r="AS53" s="252"/>
      <c r="AT53" s="249" t="str">
        <f t="shared" si="30"/>
        <v/>
      </c>
      <c r="AU53" s="250" t="str">
        <f t="shared" si="31"/>
        <v/>
      </c>
      <c r="AV53" s="251" t="str">
        <f t="shared" si="32"/>
        <v/>
      </c>
      <c r="AW53" s="252"/>
      <c r="AX53" s="249" t="str">
        <f t="shared" si="33"/>
        <v/>
      </c>
      <c r="AY53" s="250" t="str">
        <f t="shared" si="34"/>
        <v/>
      </c>
      <c r="AZ53" s="251" t="str">
        <f t="shared" si="35"/>
        <v/>
      </c>
      <c r="BA53" s="252"/>
      <c r="BB53" s="249" t="str">
        <f t="shared" si="36"/>
        <v/>
      </c>
      <c r="BC53" s="250" t="str">
        <f t="shared" si="37"/>
        <v/>
      </c>
      <c r="BD53" s="251" t="str">
        <f t="shared" si="38"/>
        <v/>
      </c>
      <c r="BE53" s="252"/>
      <c r="BF53" s="249" t="str">
        <f t="shared" si="39"/>
        <v/>
      </c>
      <c r="BG53" s="250" t="str">
        <f t="shared" si="40"/>
        <v/>
      </c>
      <c r="BH53" s="251" t="str">
        <f t="shared" si="41"/>
        <v/>
      </c>
      <c r="BI53" s="252"/>
      <c r="BJ53" s="249" t="str">
        <f t="shared" si="42"/>
        <v/>
      </c>
      <c r="BK53" s="250" t="str">
        <f t="shared" si="43"/>
        <v/>
      </c>
      <c r="BL53" s="251" t="str">
        <f t="shared" si="44"/>
        <v/>
      </c>
      <c r="BM53" s="252"/>
    </row>
    <row r="54" spans="1:65" ht="21" x14ac:dyDescent="0.3">
      <c r="A54" s="111"/>
      <c r="B54" s="111"/>
      <c r="C54" s="111"/>
      <c r="D54" s="213">
        <f>ข้อมูลนักเรียน!D51</f>
        <v>49</v>
      </c>
      <c r="E54" s="21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4" s="249" t="str">
        <f t="shared" si="0"/>
        <v/>
      </c>
      <c r="G54" s="249" t="str">
        <f t="shared" si="1"/>
        <v/>
      </c>
      <c r="H54" s="249" t="str">
        <f t="shared" si="2"/>
        <v/>
      </c>
      <c r="I54" s="252"/>
      <c r="J54" s="249" t="str">
        <f t="shared" si="3"/>
        <v/>
      </c>
      <c r="K54" s="249" t="str">
        <f t="shared" si="4"/>
        <v/>
      </c>
      <c r="L54" s="249" t="str">
        <f t="shared" si="5"/>
        <v/>
      </c>
      <c r="M54" s="252"/>
      <c r="N54" s="253" t="str">
        <f t="shared" si="6"/>
        <v/>
      </c>
      <c r="O54" s="254" t="str">
        <f t="shared" si="7"/>
        <v/>
      </c>
      <c r="P54" s="255" t="str">
        <f t="shared" si="8"/>
        <v/>
      </c>
      <c r="Q54" s="252"/>
      <c r="R54" s="256" t="str">
        <f t="shared" si="9"/>
        <v/>
      </c>
      <c r="S54" s="257" t="str">
        <f t="shared" si="10"/>
        <v/>
      </c>
      <c r="T54" s="258" t="str">
        <f t="shared" si="11"/>
        <v/>
      </c>
      <c r="U54" s="252"/>
      <c r="V54" s="249" t="str">
        <f t="shared" si="12"/>
        <v/>
      </c>
      <c r="W54" s="250" t="str">
        <f t="shared" si="13"/>
        <v/>
      </c>
      <c r="X54" s="251" t="str">
        <f t="shared" si="14"/>
        <v/>
      </c>
      <c r="Y54" s="252"/>
      <c r="Z54" s="259" t="str">
        <f t="shared" si="15"/>
        <v/>
      </c>
      <c r="AA54" s="260" t="str">
        <f t="shared" si="16"/>
        <v/>
      </c>
      <c r="AB54" s="261" t="str">
        <f t="shared" si="17"/>
        <v/>
      </c>
      <c r="AC54" s="252"/>
      <c r="AD54" s="203" t="str">
        <f t="shared" si="18"/>
        <v/>
      </c>
      <c r="AE54" s="262" t="str">
        <f t="shared" si="19"/>
        <v/>
      </c>
      <c r="AF54" s="263" t="str">
        <f t="shared" si="20"/>
        <v/>
      </c>
      <c r="AG54" s="252"/>
      <c r="AH54" s="264" t="str">
        <f t="shared" si="21"/>
        <v/>
      </c>
      <c r="AI54" s="265" t="str">
        <f t="shared" si="22"/>
        <v/>
      </c>
      <c r="AJ54" s="266" t="str">
        <f t="shared" si="23"/>
        <v/>
      </c>
      <c r="AK54" s="252"/>
      <c r="AL54" s="203" t="str">
        <f t="shared" si="24"/>
        <v/>
      </c>
      <c r="AM54" s="262" t="str">
        <f t="shared" si="25"/>
        <v/>
      </c>
      <c r="AN54" s="263" t="str">
        <f t="shared" si="26"/>
        <v/>
      </c>
      <c r="AO54" s="252"/>
      <c r="AP54" s="259" t="str">
        <f t="shared" si="27"/>
        <v/>
      </c>
      <c r="AQ54" s="260" t="str">
        <f t="shared" si="28"/>
        <v/>
      </c>
      <c r="AR54" s="261" t="str">
        <f t="shared" si="29"/>
        <v/>
      </c>
      <c r="AS54" s="252"/>
      <c r="AT54" s="249" t="str">
        <f t="shared" si="30"/>
        <v/>
      </c>
      <c r="AU54" s="250" t="str">
        <f t="shared" si="31"/>
        <v/>
      </c>
      <c r="AV54" s="251" t="str">
        <f t="shared" si="32"/>
        <v/>
      </c>
      <c r="AW54" s="252"/>
      <c r="AX54" s="249" t="str">
        <f t="shared" si="33"/>
        <v/>
      </c>
      <c r="AY54" s="250" t="str">
        <f t="shared" si="34"/>
        <v/>
      </c>
      <c r="AZ54" s="251" t="str">
        <f t="shared" si="35"/>
        <v/>
      </c>
      <c r="BA54" s="252"/>
      <c r="BB54" s="249" t="str">
        <f t="shared" si="36"/>
        <v/>
      </c>
      <c r="BC54" s="250" t="str">
        <f t="shared" si="37"/>
        <v/>
      </c>
      <c r="BD54" s="251" t="str">
        <f t="shared" si="38"/>
        <v/>
      </c>
      <c r="BE54" s="252"/>
      <c r="BF54" s="249" t="str">
        <f t="shared" si="39"/>
        <v/>
      </c>
      <c r="BG54" s="250" t="str">
        <f t="shared" si="40"/>
        <v/>
      </c>
      <c r="BH54" s="251" t="str">
        <f t="shared" si="41"/>
        <v/>
      </c>
      <c r="BI54" s="252"/>
      <c r="BJ54" s="249" t="str">
        <f t="shared" si="42"/>
        <v/>
      </c>
      <c r="BK54" s="250" t="str">
        <f t="shared" si="43"/>
        <v/>
      </c>
      <c r="BL54" s="251" t="str">
        <f t="shared" si="44"/>
        <v/>
      </c>
      <c r="BM54" s="252"/>
    </row>
    <row r="55" spans="1:65" ht="21" x14ac:dyDescent="0.3">
      <c r="A55" s="111"/>
      <c r="B55" s="111"/>
      <c r="C55" s="111"/>
      <c r="D55" s="213">
        <f>ข้อมูลนักเรียน!D52</f>
        <v>50</v>
      </c>
      <c r="E55" s="21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5" s="249" t="str">
        <f t="shared" si="0"/>
        <v/>
      </c>
      <c r="G55" s="249" t="str">
        <f t="shared" si="1"/>
        <v/>
      </c>
      <c r="H55" s="249" t="str">
        <f t="shared" si="2"/>
        <v/>
      </c>
      <c r="I55" s="252"/>
      <c r="J55" s="249" t="str">
        <f t="shared" si="3"/>
        <v/>
      </c>
      <c r="K55" s="249" t="str">
        <f t="shared" si="4"/>
        <v/>
      </c>
      <c r="L55" s="249" t="str">
        <f t="shared" si="5"/>
        <v/>
      </c>
      <c r="M55" s="252"/>
      <c r="N55" s="253" t="str">
        <f t="shared" si="6"/>
        <v/>
      </c>
      <c r="O55" s="254" t="str">
        <f t="shared" si="7"/>
        <v/>
      </c>
      <c r="P55" s="255" t="str">
        <f t="shared" si="8"/>
        <v/>
      </c>
      <c r="Q55" s="252"/>
      <c r="R55" s="256" t="str">
        <f t="shared" si="9"/>
        <v/>
      </c>
      <c r="S55" s="257" t="str">
        <f t="shared" si="10"/>
        <v/>
      </c>
      <c r="T55" s="258" t="str">
        <f t="shared" si="11"/>
        <v/>
      </c>
      <c r="U55" s="252"/>
      <c r="V55" s="249" t="str">
        <f t="shared" si="12"/>
        <v/>
      </c>
      <c r="W55" s="250" t="str">
        <f t="shared" si="13"/>
        <v/>
      </c>
      <c r="X55" s="251" t="str">
        <f t="shared" si="14"/>
        <v/>
      </c>
      <c r="Y55" s="252"/>
      <c r="Z55" s="259" t="str">
        <f t="shared" si="15"/>
        <v/>
      </c>
      <c r="AA55" s="260" t="str">
        <f t="shared" si="16"/>
        <v/>
      </c>
      <c r="AB55" s="261" t="str">
        <f t="shared" si="17"/>
        <v/>
      </c>
      <c r="AC55" s="252"/>
      <c r="AD55" s="203" t="str">
        <f t="shared" si="18"/>
        <v/>
      </c>
      <c r="AE55" s="262" t="str">
        <f t="shared" si="19"/>
        <v/>
      </c>
      <c r="AF55" s="263" t="str">
        <f t="shared" si="20"/>
        <v/>
      </c>
      <c r="AG55" s="252"/>
      <c r="AH55" s="264" t="str">
        <f t="shared" si="21"/>
        <v/>
      </c>
      <c r="AI55" s="265" t="str">
        <f t="shared" si="22"/>
        <v/>
      </c>
      <c r="AJ55" s="266" t="str">
        <f t="shared" si="23"/>
        <v/>
      </c>
      <c r="AK55" s="252"/>
      <c r="AL55" s="203" t="str">
        <f t="shared" si="24"/>
        <v/>
      </c>
      <c r="AM55" s="262" t="str">
        <f t="shared" si="25"/>
        <v/>
      </c>
      <c r="AN55" s="263" t="str">
        <f t="shared" si="26"/>
        <v/>
      </c>
      <c r="AO55" s="252"/>
      <c r="AP55" s="259" t="str">
        <f t="shared" si="27"/>
        <v/>
      </c>
      <c r="AQ55" s="260" t="str">
        <f t="shared" si="28"/>
        <v/>
      </c>
      <c r="AR55" s="261" t="str">
        <f t="shared" si="29"/>
        <v/>
      </c>
      <c r="AS55" s="252"/>
      <c r="AT55" s="249" t="str">
        <f t="shared" si="30"/>
        <v/>
      </c>
      <c r="AU55" s="250" t="str">
        <f t="shared" si="31"/>
        <v/>
      </c>
      <c r="AV55" s="251" t="str">
        <f t="shared" si="32"/>
        <v/>
      </c>
      <c r="AW55" s="252"/>
      <c r="AX55" s="249" t="str">
        <f t="shared" si="33"/>
        <v/>
      </c>
      <c r="AY55" s="250" t="str">
        <f t="shared" si="34"/>
        <v/>
      </c>
      <c r="AZ55" s="251" t="str">
        <f t="shared" si="35"/>
        <v/>
      </c>
      <c r="BA55" s="252"/>
      <c r="BB55" s="249" t="str">
        <f t="shared" si="36"/>
        <v/>
      </c>
      <c r="BC55" s="250" t="str">
        <f t="shared" si="37"/>
        <v/>
      </c>
      <c r="BD55" s="251" t="str">
        <f t="shared" si="38"/>
        <v/>
      </c>
      <c r="BE55" s="252"/>
      <c r="BF55" s="249" t="str">
        <f t="shared" si="39"/>
        <v/>
      </c>
      <c r="BG55" s="250" t="str">
        <f t="shared" si="40"/>
        <v/>
      </c>
      <c r="BH55" s="251" t="str">
        <f t="shared" si="41"/>
        <v/>
      </c>
      <c r="BI55" s="252"/>
      <c r="BJ55" s="249" t="str">
        <f t="shared" si="42"/>
        <v/>
      </c>
      <c r="BK55" s="250" t="str">
        <f t="shared" si="43"/>
        <v/>
      </c>
      <c r="BL55" s="251" t="str">
        <f t="shared" si="44"/>
        <v/>
      </c>
      <c r="BM55" s="252"/>
    </row>
    <row r="56" spans="1:65" ht="21" x14ac:dyDescent="0.3">
      <c r="A56" s="111"/>
      <c r="B56" s="111"/>
      <c r="C56" s="111"/>
      <c r="D56" s="213">
        <f>ข้อมูลนักเรียน!D53</f>
        <v>51</v>
      </c>
      <c r="E56" s="21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6" s="249" t="str">
        <f t="shared" si="0"/>
        <v/>
      </c>
      <c r="G56" s="249" t="str">
        <f t="shared" si="1"/>
        <v/>
      </c>
      <c r="H56" s="249" t="str">
        <f t="shared" si="2"/>
        <v/>
      </c>
      <c r="I56" s="252"/>
      <c r="J56" s="249" t="str">
        <f t="shared" si="3"/>
        <v/>
      </c>
      <c r="K56" s="249" t="str">
        <f t="shared" si="4"/>
        <v/>
      </c>
      <c r="L56" s="249" t="str">
        <f t="shared" si="5"/>
        <v/>
      </c>
      <c r="M56" s="252"/>
      <c r="N56" s="253" t="str">
        <f t="shared" si="6"/>
        <v/>
      </c>
      <c r="O56" s="254" t="str">
        <f t="shared" si="7"/>
        <v/>
      </c>
      <c r="P56" s="255" t="str">
        <f t="shared" si="8"/>
        <v/>
      </c>
      <c r="Q56" s="252"/>
      <c r="R56" s="256" t="str">
        <f t="shared" si="9"/>
        <v/>
      </c>
      <c r="S56" s="257" t="str">
        <f t="shared" si="10"/>
        <v/>
      </c>
      <c r="T56" s="258" t="str">
        <f t="shared" si="11"/>
        <v/>
      </c>
      <c r="U56" s="252"/>
      <c r="V56" s="249" t="str">
        <f t="shared" si="12"/>
        <v/>
      </c>
      <c r="W56" s="250" t="str">
        <f t="shared" si="13"/>
        <v/>
      </c>
      <c r="X56" s="251" t="str">
        <f t="shared" si="14"/>
        <v/>
      </c>
      <c r="Y56" s="252"/>
      <c r="Z56" s="259" t="str">
        <f t="shared" si="15"/>
        <v/>
      </c>
      <c r="AA56" s="260" t="str">
        <f t="shared" si="16"/>
        <v/>
      </c>
      <c r="AB56" s="261" t="str">
        <f t="shared" si="17"/>
        <v/>
      </c>
      <c r="AC56" s="252"/>
      <c r="AD56" s="203" t="str">
        <f t="shared" si="18"/>
        <v/>
      </c>
      <c r="AE56" s="262" t="str">
        <f t="shared" si="19"/>
        <v/>
      </c>
      <c r="AF56" s="263" t="str">
        <f t="shared" si="20"/>
        <v/>
      </c>
      <c r="AG56" s="252"/>
      <c r="AH56" s="264" t="str">
        <f t="shared" si="21"/>
        <v/>
      </c>
      <c r="AI56" s="265" t="str">
        <f t="shared" si="22"/>
        <v/>
      </c>
      <c r="AJ56" s="266" t="str">
        <f t="shared" si="23"/>
        <v/>
      </c>
      <c r="AK56" s="252"/>
      <c r="AL56" s="203" t="str">
        <f t="shared" si="24"/>
        <v/>
      </c>
      <c r="AM56" s="262" t="str">
        <f t="shared" si="25"/>
        <v/>
      </c>
      <c r="AN56" s="263" t="str">
        <f t="shared" si="26"/>
        <v/>
      </c>
      <c r="AO56" s="252"/>
      <c r="AP56" s="259" t="str">
        <f t="shared" si="27"/>
        <v/>
      </c>
      <c r="AQ56" s="260" t="str">
        <f t="shared" si="28"/>
        <v/>
      </c>
      <c r="AR56" s="261" t="str">
        <f t="shared" si="29"/>
        <v/>
      </c>
      <c r="AS56" s="252"/>
      <c r="AT56" s="249" t="str">
        <f t="shared" si="30"/>
        <v/>
      </c>
      <c r="AU56" s="250" t="str">
        <f t="shared" si="31"/>
        <v/>
      </c>
      <c r="AV56" s="251" t="str">
        <f t="shared" si="32"/>
        <v/>
      </c>
      <c r="AW56" s="252"/>
      <c r="AX56" s="249" t="str">
        <f t="shared" si="33"/>
        <v/>
      </c>
      <c r="AY56" s="250" t="str">
        <f t="shared" si="34"/>
        <v/>
      </c>
      <c r="AZ56" s="251" t="str">
        <f t="shared" si="35"/>
        <v/>
      </c>
      <c r="BA56" s="252"/>
      <c r="BB56" s="249" t="str">
        <f t="shared" si="36"/>
        <v/>
      </c>
      <c r="BC56" s="250" t="str">
        <f t="shared" si="37"/>
        <v/>
      </c>
      <c r="BD56" s="251" t="str">
        <f t="shared" si="38"/>
        <v/>
      </c>
      <c r="BE56" s="252"/>
      <c r="BF56" s="249" t="str">
        <f t="shared" si="39"/>
        <v/>
      </c>
      <c r="BG56" s="250" t="str">
        <f t="shared" si="40"/>
        <v/>
      </c>
      <c r="BH56" s="251" t="str">
        <f t="shared" si="41"/>
        <v/>
      </c>
      <c r="BI56" s="252"/>
      <c r="BJ56" s="249" t="str">
        <f t="shared" si="42"/>
        <v/>
      </c>
      <c r="BK56" s="250" t="str">
        <f t="shared" si="43"/>
        <v/>
      </c>
      <c r="BL56" s="251" t="str">
        <f t="shared" si="44"/>
        <v/>
      </c>
      <c r="BM56" s="252"/>
    </row>
    <row r="57" spans="1:65" ht="21" x14ac:dyDescent="0.3">
      <c r="A57" s="111"/>
      <c r="B57" s="111"/>
      <c r="C57" s="111"/>
      <c r="D57" s="213">
        <f>ข้อมูลนักเรียน!D54</f>
        <v>52</v>
      </c>
      <c r="E57" s="21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7" s="249" t="str">
        <f t="shared" si="0"/>
        <v/>
      </c>
      <c r="G57" s="249" t="str">
        <f t="shared" si="1"/>
        <v/>
      </c>
      <c r="H57" s="249" t="str">
        <f t="shared" si="2"/>
        <v/>
      </c>
      <c r="I57" s="252"/>
      <c r="J57" s="249" t="str">
        <f t="shared" si="3"/>
        <v/>
      </c>
      <c r="K57" s="249" t="str">
        <f t="shared" si="4"/>
        <v/>
      </c>
      <c r="L57" s="249" t="str">
        <f t="shared" si="5"/>
        <v/>
      </c>
      <c r="M57" s="252"/>
      <c r="N57" s="253" t="str">
        <f t="shared" si="6"/>
        <v/>
      </c>
      <c r="O57" s="254" t="str">
        <f t="shared" si="7"/>
        <v/>
      </c>
      <c r="P57" s="255" t="str">
        <f t="shared" si="8"/>
        <v/>
      </c>
      <c r="Q57" s="252"/>
      <c r="R57" s="256" t="str">
        <f t="shared" si="9"/>
        <v/>
      </c>
      <c r="S57" s="257" t="str">
        <f t="shared" si="10"/>
        <v/>
      </c>
      <c r="T57" s="258" t="str">
        <f t="shared" si="11"/>
        <v/>
      </c>
      <c r="U57" s="252"/>
      <c r="V57" s="249" t="str">
        <f t="shared" si="12"/>
        <v/>
      </c>
      <c r="W57" s="250" t="str">
        <f t="shared" si="13"/>
        <v/>
      </c>
      <c r="X57" s="251" t="str">
        <f t="shared" si="14"/>
        <v/>
      </c>
      <c r="Y57" s="252"/>
      <c r="Z57" s="259" t="str">
        <f t="shared" si="15"/>
        <v/>
      </c>
      <c r="AA57" s="260" t="str">
        <f t="shared" si="16"/>
        <v/>
      </c>
      <c r="AB57" s="261" t="str">
        <f t="shared" si="17"/>
        <v/>
      </c>
      <c r="AC57" s="252"/>
      <c r="AD57" s="203" t="str">
        <f t="shared" si="18"/>
        <v/>
      </c>
      <c r="AE57" s="262" t="str">
        <f t="shared" si="19"/>
        <v/>
      </c>
      <c r="AF57" s="263" t="str">
        <f t="shared" si="20"/>
        <v/>
      </c>
      <c r="AG57" s="252"/>
      <c r="AH57" s="264" t="str">
        <f t="shared" si="21"/>
        <v/>
      </c>
      <c r="AI57" s="265" t="str">
        <f t="shared" si="22"/>
        <v/>
      </c>
      <c r="AJ57" s="266" t="str">
        <f t="shared" si="23"/>
        <v/>
      </c>
      <c r="AK57" s="252"/>
      <c r="AL57" s="203" t="str">
        <f t="shared" si="24"/>
        <v/>
      </c>
      <c r="AM57" s="262" t="str">
        <f t="shared" si="25"/>
        <v/>
      </c>
      <c r="AN57" s="263" t="str">
        <f t="shared" si="26"/>
        <v/>
      </c>
      <c r="AO57" s="252"/>
      <c r="AP57" s="259" t="str">
        <f t="shared" si="27"/>
        <v/>
      </c>
      <c r="AQ57" s="260" t="str">
        <f t="shared" si="28"/>
        <v/>
      </c>
      <c r="AR57" s="261" t="str">
        <f t="shared" si="29"/>
        <v/>
      </c>
      <c r="AS57" s="252"/>
      <c r="AT57" s="249" t="str">
        <f t="shared" si="30"/>
        <v/>
      </c>
      <c r="AU57" s="250" t="str">
        <f t="shared" si="31"/>
        <v/>
      </c>
      <c r="AV57" s="251" t="str">
        <f t="shared" si="32"/>
        <v/>
      </c>
      <c r="AW57" s="252"/>
      <c r="AX57" s="249" t="str">
        <f t="shared" si="33"/>
        <v/>
      </c>
      <c r="AY57" s="250" t="str">
        <f t="shared" si="34"/>
        <v/>
      </c>
      <c r="AZ57" s="251" t="str">
        <f t="shared" si="35"/>
        <v/>
      </c>
      <c r="BA57" s="252"/>
      <c r="BB57" s="249" t="str">
        <f t="shared" si="36"/>
        <v/>
      </c>
      <c r="BC57" s="250" t="str">
        <f t="shared" si="37"/>
        <v/>
      </c>
      <c r="BD57" s="251" t="str">
        <f t="shared" si="38"/>
        <v/>
      </c>
      <c r="BE57" s="252"/>
      <c r="BF57" s="249" t="str">
        <f t="shared" si="39"/>
        <v/>
      </c>
      <c r="BG57" s="250" t="str">
        <f t="shared" si="40"/>
        <v/>
      </c>
      <c r="BH57" s="251" t="str">
        <f t="shared" si="41"/>
        <v/>
      </c>
      <c r="BI57" s="252"/>
      <c r="BJ57" s="249" t="str">
        <f t="shared" si="42"/>
        <v/>
      </c>
      <c r="BK57" s="250" t="str">
        <f t="shared" si="43"/>
        <v/>
      </c>
      <c r="BL57" s="251" t="str">
        <f t="shared" si="44"/>
        <v/>
      </c>
      <c r="BM57" s="252"/>
    </row>
    <row r="58" spans="1:65" ht="21" x14ac:dyDescent="0.3">
      <c r="A58" s="111"/>
      <c r="B58" s="111"/>
      <c r="C58" s="111"/>
      <c r="D58" s="213">
        <f>ข้อมูลนักเรียน!D55</f>
        <v>53</v>
      </c>
      <c r="E58" s="21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8" s="249" t="str">
        <f t="shared" si="0"/>
        <v/>
      </c>
      <c r="G58" s="249" t="str">
        <f t="shared" si="1"/>
        <v/>
      </c>
      <c r="H58" s="249" t="str">
        <f t="shared" si="2"/>
        <v/>
      </c>
      <c r="I58" s="252"/>
      <c r="J58" s="249" t="str">
        <f t="shared" si="3"/>
        <v/>
      </c>
      <c r="K58" s="249" t="str">
        <f t="shared" si="4"/>
        <v/>
      </c>
      <c r="L58" s="249" t="str">
        <f t="shared" si="5"/>
        <v/>
      </c>
      <c r="M58" s="252"/>
      <c r="N58" s="253" t="str">
        <f t="shared" si="6"/>
        <v/>
      </c>
      <c r="O58" s="254" t="str">
        <f t="shared" si="7"/>
        <v/>
      </c>
      <c r="P58" s="255" t="str">
        <f t="shared" si="8"/>
        <v/>
      </c>
      <c r="Q58" s="252"/>
      <c r="R58" s="256" t="str">
        <f t="shared" si="9"/>
        <v/>
      </c>
      <c r="S58" s="257" t="str">
        <f t="shared" si="10"/>
        <v/>
      </c>
      <c r="T58" s="258" t="str">
        <f t="shared" si="11"/>
        <v/>
      </c>
      <c r="U58" s="252"/>
      <c r="V58" s="249" t="str">
        <f t="shared" si="12"/>
        <v/>
      </c>
      <c r="W58" s="250" t="str">
        <f t="shared" si="13"/>
        <v/>
      </c>
      <c r="X58" s="251" t="str">
        <f t="shared" si="14"/>
        <v/>
      </c>
      <c r="Y58" s="252"/>
      <c r="Z58" s="259" t="str">
        <f t="shared" si="15"/>
        <v/>
      </c>
      <c r="AA58" s="260" t="str">
        <f t="shared" si="16"/>
        <v/>
      </c>
      <c r="AB58" s="261" t="str">
        <f t="shared" si="17"/>
        <v/>
      </c>
      <c r="AC58" s="252"/>
      <c r="AD58" s="203" t="str">
        <f t="shared" si="18"/>
        <v/>
      </c>
      <c r="AE58" s="262" t="str">
        <f t="shared" si="19"/>
        <v/>
      </c>
      <c r="AF58" s="263" t="str">
        <f t="shared" si="20"/>
        <v/>
      </c>
      <c r="AG58" s="252"/>
      <c r="AH58" s="264" t="str">
        <f t="shared" si="21"/>
        <v/>
      </c>
      <c r="AI58" s="265" t="str">
        <f t="shared" si="22"/>
        <v/>
      </c>
      <c r="AJ58" s="266" t="str">
        <f t="shared" si="23"/>
        <v/>
      </c>
      <c r="AK58" s="252"/>
      <c r="AL58" s="203" t="str">
        <f t="shared" si="24"/>
        <v/>
      </c>
      <c r="AM58" s="262" t="str">
        <f t="shared" si="25"/>
        <v/>
      </c>
      <c r="AN58" s="263" t="str">
        <f t="shared" si="26"/>
        <v/>
      </c>
      <c r="AO58" s="252"/>
      <c r="AP58" s="259" t="str">
        <f t="shared" si="27"/>
        <v/>
      </c>
      <c r="AQ58" s="260" t="str">
        <f t="shared" si="28"/>
        <v/>
      </c>
      <c r="AR58" s="261" t="str">
        <f t="shared" si="29"/>
        <v/>
      </c>
      <c r="AS58" s="252"/>
      <c r="AT58" s="249" t="str">
        <f t="shared" si="30"/>
        <v/>
      </c>
      <c r="AU58" s="250" t="str">
        <f t="shared" si="31"/>
        <v/>
      </c>
      <c r="AV58" s="251" t="str">
        <f t="shared" si="32"/>
        <v/>
      </c>
      <c r="AW58" s="252"/>
      <c r="AX58" s="249" t="str">
        <f t="shared" si="33"/>
        <v/>
      </c>
      <c r="AY58" s="250" t="str">
        <f t="shared" si="34"/>
        <v/>
      </c>
      <c r="AZ58" s="251" t="str">
        <f t="shared" si="35"/>
        <v/>
      </c>
      <c r="BA58" s="252"/>
      <c r="BB58" s="249" t="str">
        <f t="shared" si="36"/>
        <v/>
      </c>
      <c r="BC58" s="250" t="str">
        <f t="shared" si="37"/>
        <v/>
      </c>
      <c r="BD58" s="251" t="str">
        <f t="shared" si="38"/>
        <v/>
      </c>
      <c r="BE58" s="252"/>
      <c r="BF58" s="249" t="str">
        <f t="shared" si="39"/>
        <v/>
      </c>
      <c r="BG58" s="250" t="str">
        <f t="shared" si="40"/>
        <v/>
      </c>
      <c r="BH58" s="251" t="str">
        <f t="shared" si="41"/>
        <v/>
      </c>
      <c r="BI58" s="252"/>
      <c r="BJ58" s="249" t="str">
        <f t="shared" si="42"/>
        <v/>
      </c>
      <c r="BK58" s="250" t="str">
        <f t="shared" si="43"/>
        <v/>
      </c>
      <c r="BL58" s="251" t="str">
        <f t="shared" si="44"/>
        <v/>
      </c>
      <c r="BM58" s="252"/>
    </row>
    <row r="59" spans="1:65" ht="21" x14ac:dyDescent="0.3">
      <c r="A59" s="111"/>
      <c r="B59" s="111"/>
      <c r="C59" s="111"/>
      <c r="D59" s="213">
        <f>ข้อมูลนักเรียน!D56</f>
        <v>54</v>
      </c>
      <c r="E59" s="21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9" s="249" t="str">
        <f t="shared" si="0"/>
        <v/>
      </c>
      <c r="G59" s="249" t="str">
        <f t="shared" si="1"/>
        <v/>
      </c>
      <c r="H59" s="249" t="str">
        <f t="shared" si="2"/>
        <v/>
      </c>
      <c r="I59" s="252"/>
      <c r="J59" s="249" t="str">
        <f t="shared" si="3"/>
        <v/>
      </c>
      <c r="K59" s="249" t="str">
        <f t="shared" si="4"/>
        <v/>
      </c>
      <c r="L59" s="249" t="str">
        <f t="shared" si="5"/>
        <v/>
      </c>
      <c r="M59" s="252"/>
      <c r="N59" s="253" t="str">
        <f t="shared" si="6"/>
        <v/>
      </c>
      <c r="O59" s="254" t="str">
        <f t="shared" si="7"/>
        <v/>
      </c>
      <c r="P59" s="255" t="str">
        <f t="shared" si="8"/>
        <v/>
      </c>
      <c r="Q59" s="252"/>
      <c r="R59" s="256" t="str">
        <f t="shared" si="9"/>
        <v/>
      </c>
      <c r="S59" s="257" t="str">
        <f t="shared" si="10"/>
        <v/>
      </c>
      <c r="T59" s="258" t="str">
        <f t="shared" si="11"/>
        <v/>
      </c>
      <c r="U59" s="252"/>
      <c r="V59" s="249" t="str">
        <f t="shared" si="12"/>
        <v/>
      </c>
      <c r="W59" s="250" t="str">
        <f t="shared" si="13"/>
        <v/>
      </c>
      <c r="X59" s="251" t="str">
        <f t="shared" si="14"/>
        <v/>
      </c>
      <c r="Y59" s="252"/>
      <c r="Z59" s="259" t="str">
        <f t="shared" si="15"/>
        <v/>
      </c>
      <c r="AA59" s="260" t="str">
        <f t="shared" si="16"/>
        <v/>
      </c>
      <c r="AB59" s="261" t="str">
        <f t="shared" si="17"/>
        <v/>
      </c>
      <c r="AC59" s="252"/>
      <c r="AD59" s="203" t="str">
        <f t="shared" si="18"/>
        <v/>
      </c>
      <c r="AE59" s="262" t="str">
        <f t="shared" si="19"/>
        <v/>
      </c>
      <c r="AF59" s="263" t="str">
        <f t="shared" si="20"/>
        <v/>
      </c>
      <c r="AG59" s="252"/>
      <c r="AH59" s="264" t="str">
        <f t="shared" si="21"/>
        <v/>
      </c>
      <c r="AI59" s="265" t="str">
        <f t="shared" si="22"/>
        <v/>
      </c>
      <c r="AJ59" s="266" t="str">
        <f t="shared" si="23"/>
        <v/>
      </c>
      <c r="AK59" s="252"/>
      <c r="AL59" s="203" t="str">
        <f t="shared" si="24"/>
        <v/>
      </c>
      <c r="AM59" s="262" t="str">
        <f t="shared" si="25"/>
        <v/>
      </c>
      <c r="AN59" s="263" t="str">
        <f t="shared" si="26"/>
        <v/>
      </c>
      <c r="AO59" s="252"/>
      <c r="AP59" s="259" t="str">
        <f t="shared" si="27"/>
        <v/>
      </c>
      <c r="AQ59" s="260" t="str">
        <f t="shared" si="28"/>
        <v/>
      </c>
      <c r="AR59" s="261" t="str">
        <f t="shared" si="29"/>
        <v/>
      </c>
      <c r="AS59" s="252"/>
      <c r="AT59" s="249" t="str">
        <f t="shared" si="30"/>
        <v/>
      </c>
      <c r="AU59" s="250" t="str">
        <f t="shared" si="31"/>
        <v/>
      </c>
      <c r="AV59" s="251" t="str">
        <f t="shared" si="32"/>
        <v/>
      </c>
      <c r="AW59" s="252"/>
      <c r="AX59" s="249" t="str">
        <f t="shared" si="33"/>
        <v/>
      </c>
      <c r="AY59" s="250" t="str">
        <f t="shared" si="34"/>
        <v/>
      </c>
      <c r="AZ59" s="251" t="str">
        <f t="shared" si="35"/>
        <v/>
      </c>
      <c r="BA59" s="252"/>
      <c r="BB59" s="249" t="str">
        <f t="shared" si="36"/>
        <v/>
      </c>
      <c r="BC59" s="250" t="str">
        <f t="shared" si="37"/>
        <v/>
      </c>
      <c r="BD59" s="251" t="str">
        <f t="shared" si="38"/>
        <v/>
      </c>
      <c r="BE59" s="252"/>
      <c r="BF59" s="249" t="str">
        <f t="shared" si="39"/>
        <v/>
      </c>
      <c r="BG59" s="250" t="str">
        <f t="shared" si="40"/>
        <v/>
      </c>
      <c r="BH59" s="251" t="str">
        <f t="shared" si="41"/>
        <v/>
      </c>
      <c r="BI59" s="252"/>
      <c r="BJ59" s="249" t="str">
        <f t="shared" si="42"/>
        <v/>
      </c>
      <c r="BK59" s="250" t="str">
        <f t="shared" si="43"/>
        <v/>
      </c>
      <c r="BL59" s="251" t="str">
        <f t="shared" si="44"/>
        <v/>
      </c>
      <c r="BM59" s="252"/>
    </row>
    <row r="60" spans="1:65" ht="21" x14ac:dyDescent="0.3">
      <c r="A60" s="111"/>
      <c r="B60" s="111"/>
      <c r="C60" s="111"/>
      <c r="D60" s="213">
        <f>ข้อมูลนักเรียน!D57</f>
        <v>55</v>
      </c>
      <c r="E60" s="21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0" s="249" t="str">
        <f t="shared" si="0"/>
        <v/>
      </c>
      <c r="G60" s="249" t="str">
        <f t="shared" si="1"/>
        <v/>
      </c>
      <c r="H60" s="249" t="str">
        <f t="shared" si="2"/>
        <v/>
      </c>
      <c r="I60" s="252"/>
      <c r="J60" s="249" t="str">
        <f t="shared" si="3"/>
        <v/>
      </c>
      <c r="K60" s="249" t="str">
        <f t="shared" si="4"/>
        <v/>
      </c>
      <c r="L60" s="249" t="str">
        <f t="shared" si="5"/>
        <v/>
      </c>
      <c r="M60" s="252"/>
      <c r="N60" s="253" t="str">
        <f t="shared" si="6"/>
        <v/>
      </c>
      <c r="O60" s="254" t="str">
        <f t="shared" si="7"/>
        <v/>
      </c>
      <c r="P60" s="255" t="str">
        <f t="shared" si="8"/>
        <v/>
      </c>
      <c r="Q60" s="252"/>
      <c r="R60" s="256" t="str">
        <f t="shared" si="9"/>
        <v/>
      </c>
      <c r="S60" s="257" t="str">
        <f t="shared" si="10"/>
        <v/>
      </c>
      <c r="T60" s="258" t="str">
        <f t="shared" si="11"/>
        <v/>
      </c>
      <c r="U60" s="252"/>
      <c r="V60" s="249" t="str">
        <f t="shared" si="12"/>
        <v/>
      </c>
      <c r="W60" s="250" t="str">
        <f t="shared" si="13"/>
        <v/>
      </c>
      <c r="X60" s="251" t="str">
        <f t="shared" si="14"/>
        <v/>
      </c>
      <c r="Y60" s="252"/>
      <c r="Z60" s="259" t="str">
        <f t="shared" si="15"/>
        <v/>
      </c>
      <c r="AA60" s="260" t="str">
        <f t="shared" si="16"/>
        <v/>
      </c>
      <c r="AB60" s="261" t="str">
        <f t="shared" si="17"/>
        <v/>
      </c>
      <c r="AC60" s="252"/>
      <c r="AD60" s="203" t="str">
        <f t="shared" si="18"/>
        <v/>
      </c>
      <c r="AE60" s="262" t="str">
        <f t="shared" si="19"/>
        <v/>
      </c>
      <c r="AF60" s="263" t="str">
        <f t="shared" si="20"/>
        <v/>
      </c>
      <c r="AG60" s="252"/>
      <c r="AH60" s="264" t="str">
        <f t="shared" si="21"/>
        <v/>
      </c>
      <c r="AI60" s="265" t="str">
        <f t="shared" si="22"/>
        <v/>
      </c>
      <c r="AJ60" s="266" t="str">
        <f t="shared" si="23"/>
        <v/>
      </c>
      <c r="AK60" s="252"/>
      <c r="AL60" s="203" t="str">
        <f t="shared" si="24"/>
        <v/>
      </c>
      <c r="AM60" s="262" t="str">
        <f t="shared" si="25"/>
        <v/>
      </c>
      <c r="AN60" s="263" t="str">
        <f t="shared" si="26"/>
        <v/>
      </c>
      <c r="AO60" s="252"/>
      <c r="AP60" s="259" t="str">
        <f t="shared" si="27"/>
        <v/>
      </c>
      <c r="AQ60" s="260" t="str">
        <f t="shared" si="28"/>
        <v/>
      </c>
      <c r="AR60" s="261" t="str">
        <f t="shared" si="29"/>
        <v/>
      </c>
      <c r="AS60" s="252"/>
      <c r="AT60" s="249" t="str">
        <f t="shared" si="30"/>
        <v/>
      </c>
      <c r="AU60" s="250" t="str">
        <f t="shared" si="31"/>
        <v/>
      </c>
      <c r="AV60" s="251" t="str">
        <f t="shared" si="32"/>
        <v/>
      </c>
      <c r="AW60" s="252"/>
      <c r="AX60" s="249" t="str">
        <f t="shared" si="33"/>
        <v/>
      </c>
      <c r="AY60" s="250" t="str">
        <f t="shared" si="34"/>
        <v/>
      </c>
      <c r="AZ60" s="251" t="str">
        <f t="shared" si="35"/>
        <v/>
      </c>
      <c r="BA60" s="252"/>
      <c r="BB60" s="249" t="str">
        <f t="shared" si="36"/>
        <v/>
      </c>
      <c r="BC60" s="250" t="str">
        <f t="shared" si="37"/>
        <v/>
      </c>
      <c r="BD60" s="251" t="str">
        <f t="shared" si="38"/>
        <v/>
      </c>
      <c r="BE60" s="252"/>
      <c r="BF60" s="249" t="str">
        <f t="shared" si="39"/>
        <v/>
      </c>
      <c r="BG60" s="250" t="str">
        <f t="shared" si="40"/>
        <v/>
      </c>
      <c r="BH60" s="251" t="str">
        <f t="shared" si="41"/>
        <v/>
      </c>
      <c r="BI60" s="252"/>
      <c r="BJ60" s="249" t="str">
        <f t="shared" si="42"/>
        <v/>
      </c>
      <c r="BK60" s="250" t="str">
        <f t="shared" si="43"/>
        <v/>
      </c>
      <c r="BL60" s="251" t="str">
        <f t="shared" si="44"/>
        <v/>
      </c>
      <c r="BM60" s="252"/>
    </row>
    <row r="61" spans="1:65" ht="21" x14ac:dyDescent="0.3">
      <c r="A61" s="111"/>
      <c r="B61" s="111"/>
      <c r="C61" s="111"/>
      <c r="D61" s="213">
        <f>ข้อมูลนักเรียน!D58</f>
        <v>56</v>
      </c>
      <c r="E61" s="21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1" s="249" t="str">
        <f t="shared" si="0"/>
        <v/>
      </c>
      <c r="G61" s="249" t="str">
        <f t="shared" si="1"/>
        <v/>
      </c>
      <c r="H61" s="249" t="str">
        <f t="shared" si="2"/>
        <v/>
      </c>
      <c r="I61" s="252"/>
      <c r="J61" s="249" t="str">
        <f t="shared" si="3"/>
        <v/>
      </c>
      <c r="K61" s="249" t="str">
        <f t="shared" si="4"/>
        <v/>
      </c>
      <c r="L61" s="249" t="str">
        <f t="shared" si="5"/>
        <v/>
      </c>
      <c r="M61" s="252"/>
      <c r="N61" s="253" t="str">
        <f t="shared" si="6"/>
        <v/>
      </c>
      <c r="O61" s="254" t="str">
        <f t="shared" si="7"/>
        <v/>
      </c>
      <c r="P61" s="255" t="str">
        <f t="shared" si="8"/>
        <v/>
      </c>
      <c r="Q61" s="252"/>
      <c r="R61" s="256" t="str">
        <f t="shared" si="9"/>
        <v/>
      </c>
      <c r="S61" s="257" t="str">
        <f t="shared" si="10"/>
        <v/>
      </c>
      <c r="T61" s="258" t="str">
        <f t="shared" si="11"/>
        <v/>
      </c>
      <c r="U61" s="252"/>
      <c r="V61" s="249" t="str">
        <f t="shared" si="12"/>
        <v/>
      </c>
      <c r="W61" s="250" t="str">
        <f t="shared" si="13"/>
        <v/>
      </c>
      <c r="X61" s="251" t="str">
        <f t="shared" si="14"/>
        <v/>
      </c>
      <c r="Y61" s="252"/>
      <c r="Z61" s="259" t="str">
        <f t="shared" si="15"/>
        <v/>
      </c>
      <c r="AA61" s="260" t="str">
        <f t="shared" si="16"/>
        <v/>
      </c>
      <c r="AB61" s="261" t="str">
        <f t="shared" si="17"/>
        <v/>
      </c>
      <c r="AC61" s="252"/>
      <c r="AD61" s="203" t="str">
        <f t="shared" si="18"/>
        <v/>
      </c>
      <c r="AE61" s="262" t="str">
        <f t="shared" si="19"/>
        <v/>
      </c>
      <c r="AF61" s="263" t="str">
        <f t="shared" si="20"/>
        <v/>
      </c>
      <c r="AG61" s="252"/>
      <c r="AH61" s="264" t="str">
        <f t="shared" si="21"/>
        <v/>
      </c>
      <c r="AI61" s="265" t="str">
        <f t="shared" si="22"/>
        <v/>
      </c>
      <c r="AJ61" s="266" t="str">
        <f t="shared" si="23"/>
        <v/>
      </c>
      <c r="AK61" s="252"/>
      <c r="AL61" s="203" t="str">
        <f t="shared" si="24"/>
        <v/>
      </c>
      <c r="AM61" s="262" t="str">
        <f t="shared" si="25"/>
        <v/>
      </c>
      <c r="AN61" s="263" t="str">
        <f t="shared" si="26"/>
        <v/>
      </c>
      <c r="AO61" s="252"/>
      <c r="AP61" s="259" t="str">
        <f t="shared" si="27"/>
        <v/>
      </c>
      <c r="AQ61" s="260" t="str">
        <f t="shared" si="28"/>
        <v/>
      </c>
      <c r="AR61" s="261" t="str">
        <f t="shared" si="29"/>
        <v/>
      </c>
      <c r="AS61" s="252"/>
      <c r="AT61" s="249" t="str">
        <f t="shared" si="30"/>
        <v/>
      </c>
      <c r="AU61" s="250" t="str">
        <f t="shared" si="31"/>
        <v/>
      </c>
      <c r="AV61" s="251" t="str">
        <f t="shared" si="32"/>
        <v/>
      </c>
      <c r="AW61" s="252"/>
      <c r="AX61" s="249" t="str">
        <f t="shared" si="33"/>
        <v/>
      </c>
      <c r="AY61" s="250" t="str">
        <f t="shared" si="34"/>
        <v/>
      </c>
      <c r="AZ61" s="251" t="str">
        <f t="shared" si="35"/>
        <v/>
      </c>
      <c r="BA61" s="252"/>
      <c r="BB61" s="249" t="str">
        <f t="shared" si="36"/>
        <v/>
      </c>
      <c r="BC61" s="250" t="str">
        <f t="shared" si="37"/>
        <v/>
      </c>
      <c r="BD61" s="251" t="str">
        <f t="shared" si="38"/>
        <v/>
      </c>
      <c r="BE61" s="252"/>
      <c r="BF61" s="249" t="str">
        <f t="shared" si="39"/>
        <v/>
      </c>
      <c r="BG61" s="250" t="str">
        <f t="shared" si="40"/>
        <v/>
      </c>
      <c r="BH61" s="251" t="str">
        <f t="shared" si="41"/>
        <v/>
      </c>
      <c r="BI61" s="252"/>
      <c r="BJ61" s="249" t="str">
        <f t="shared" si="42"/>
        <v/>
      </c>
      <c r="BK61" s="250" t="str">
        <f t="shared" si="43"/>
        <v/>
      </c>
      <c r="BL61" s="251" t="str">
        <f t="shared" si="44"/>
        <v/>
      </c>
      <c r="BM61" s="252"/>
    </row>
    <row r="62" spans="1:65" ht="21" x14ac:dyDescent="0.3">
      <c r="A62" s="111"/>
      <c r="B62" s="111"/>
      <c r="C62" s="111"/>
      <c r="D62" s="213">
        <f>ข้อมูลนักเรียน!D59</f>
        <v>57</v>
      </c>
      <c r="E62" s="21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2" s="249" t="str">
        <f t="shared" si="0"/>
        <v/>
      </c>
      <c r="G62" s="249" t="str">
        <f t="shared" si="1"/>
        <v/>
      </c>
      <c r="H62" s="249" t="str">
        <f t="shared" si="2"/>
        <v/>
      </c>
      <c r="I62" s="252"/>
      <c r="J62" s="249" t="str">
        <f t="shared" si="3"/>
        <v/>
      </c>
      <c r="K62" s="249" t="str">
        <f t="shared" si="4"/>
        <v/>
      </c>
      <c r="L62" s="249" t="str">
        <f t="shared" si="5"/>
        <v/>
      </c>
      <c r="M62" s="252"/>
      <c r="N62" s="253" t="str">
        <f t="shared" si="6"/>
        <v/>
      </c>
      <c r="O62" s="254" t="str">
        <f t="shared" si="7"/>
        <v/>
      </c>
      <c r="P62" s="255" t="str">
        <f t="shared" si="8"/>
        <v/>
      </c>
      <c r="Q62" s="252"/>
      <c r="R62" s="256" t="str">
        <f t="shared" si="9"/>
        <v/>
      </c>
      <c r="S62" s="257" t="str">
        <f t="shared" si="10"/>
        <v/>
      </c>
      <c r="T62" s="258" t="str">
        <f t="shared" si="11"/>
        <v/>
      </c>
      <c r="U62" s="252"/>
      <c r="V62" s="249" t="str">
        <f t="shared" si="12"/>
        <v/>
      </c>
      <c r="W62" s="250" t="str">
        <f t="shared" si="13"/>
        <v/>
      </c>
      <c r="X62" s="251" t="str">
        <f t="shared" si="14"/>
        <v/>
      </c>
      <c r="Y62" s="252"/>
      <c r="Z62" s="259" t="str">
        <f t="shared" si="15"/>
        <v/>
      </c>
      <c r="AA62" s="260" t="str">
        <f t="shared" si="16"/>
        <v/>
      </c>
      <c r="AB62" s="261" t="str">
        <f t="shared" si="17"/>
        <v/>
      </c>
      <c r="AC62" s="252"/>
      <c r="AD62" s="203" t="str">
        <f t="shared" si="18"/>
        <v/>
      </c>
      <c r="AE62" s="262" t="str">
        <f t="shared" si="19"/>
        <v/>
      </c>
      <c r="AF62" s="263" t="str">
        <f t="shared" si="20"/>
        <v/>
      </c>
      <c r="AG62" s="252"/>
      <c r="AH62" s="264" t="str">
        <f t="shared" si="21"/>
        <v/>
      </c>
      <c r="AI62" s="265" t="str">
        <f t="shared" si="22"/>
        <v/>
      </c>
      <c r="AJ62" s="266" t="str">
        <f t="shared" si="23"/>
        <v/>
      </c>
      <c r="AK62" s="252"/>
      <c r="AL62" s="203" t="str">
        <f t="shared" si="24"/>
        <v/>
      </c>
      <c r="AM62" s="262" t="str">
        <f t="shared" si="25"/>
        <v/>
      </c>
      <c r="AN62" s="263" t="str">
        <f t="shared" si="26"/>
        <v/>
      </c>
      <c r="AO62" s="252"/>
      <c r="AP62" s="259" t="str">
        <f t="shared" si="27"/>
        <v/>
      </c>
      <c r="AQ62" s="260" t="str">
        <f t="shared" si="28"/>
        <v/>
      </c>
      <c r="AR62" s="261" t="str">
        <f t="shared" si="29"/>
        <v/>
      </c>
      <c r="AS62" s="252"/>
      <c r="AT62" s="249" t="str">
        <f t="shared" si="30"/>
        <v/>
      </c>
      <c r="AU62" s="250" t="str">
        <f t="shared" si="31"/>
        <v/>
      </c>
      <c r="AV62" s="251" t="str">
        <f t="shared" si="32"/>
        <v/>
      </c>
      <c r="AW62" s="252"/>
      <c r="AX62" s="249" t="str">
        <f t="shared" si="33"/>
        <v/>
      </c>
      <c r="AY62" s="250" t="str">
        <f t="shared" si="34"/>
        <v/>
      </c>
      <c r="AZ62" s="251" t="str">
        <f t="shared" si="35"/>
        <v/>
      </c>
      <c r="BA62" s="252"/>
      <c r="BB62" s="249" t="str">
        <f t="shared" si="36"/>
        <v/>
      </c>
      <c r="BC62" s="250" t="str">
        <f t="shared" si="37"/>
        <v/>
      </c>
      <c r="BD62" s="251" t="str">
        <f t="shared" si="38"/>
        <v/>
      </c>
      <c r="BE62" s="252"/>
      <c r="BF62" s="249" t="str">
        <f t="shared" si="39"/>
        <v/>
      </c>
      <c r="BG62" s="250" t="str">
        <f t="shared" si="40"/>
        <v/>
      </c>
      <c r="BH62" s="251" t="str">
        <f t="shared" si="41"/>
        <v/>
      </c>
      <c r="BI62" s="252"/>
      <c r="BJ62" s="249" t="str">
        <f t="shared" si="42"/>
        <v/>
      </c>
      <c r="BK62" s="250" t="str">
        <f t="shared" si="43"/>
        <v/>
      </c>
      <c r="BL62" s="251" t="str">
        <f t="shared" si="44"/>
        <v/>
      </c>
      <c r="BM62" s="252"/>
    </row>
    <row r="63" spans="1:65" ht="21" x14ac:dyDescent="0.3">
      <c r="A63" s="111"/>
      <c r="B63" s="111"/>
      <c r="C63" s="111"/>
      <c r="D63" s="213">
        <f>ข้อมูลนักเรียน!D60</f>
        <v>58</v>
      </c>
      <c r="E63" s="21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3" s="249" t="str">
        <f t="shared" si="0"/>
        <v/>
      </c>
      <c r="G63" s="249" t="str">
        <f t="shared" si="1"/>
        <v/>
      </c>
      <c r="H63" s="249" t="str">
        <f t="shared" si="2"/>
        <v/>
      </c>
      <c r="I63" s="252"/>
      <c r="J63" s="249" t="str">
        <f t="shared" si="3"/>
        <v/>
      </c>
      <c r="K63" s="249" t="str">
        <f t="shared" si="4"/>
        <v/>
      </c>
      <c r="L63" s="249" t="str">
        <f t="shared" si="5"/>
        <v/>
      </c>
      <c r="M63" s="252"/>
      <c r="N63" s="253" t="str">
        <f t="shared" si="6"/>
        <v/>
      </c>
      <c r="O63" s="254" t="str">
        <f t="shared" si="7"/>
        <v/>
      </c>
      <c r="P63" s="255" t="str">
        <f t="shared" si="8"/>
        <v/>
      </c>
      <c r="Q63" s="252"/>
      <c r="R63" s="256" t="str">
        <f t="shared" si="9"/>
        <v/>
      </c>
      <c r="S63" s="257" t="str">
        <f t="shared" si="10"/>
        <v/>
      </c>
      <c r="T63" s="258" t="str">
        <f t="shared" si="11"/>
        <v/>
      </c>
      <c r="U63" s="252"/>
      <c r="V63" s="249" t="str">
        <f t="shared" si="12"/>
        <v/>
      </c>
      <c r="W63" s="250" t="str">
        <f t="shared" si="13"/>
        <v/>
      </c>
      <c r="X63" s="251" t="str">
        <f t="shared" si="14"/>
        <v/>
      </c>
      <c r="Y63" s="252"/>
      <c r="Z63" s="259" t="str">
        <f t="shared" si="15"/>
        <v/>
      </c>
      <c r="AA63" s="260" t="str">
        <f t="shared" si="16"/>
        <v/>
      </c>
      <c r="AB63" s="261" t="str">
        <f t="shared" si="17"/>
        <v/>
      </c>
      <c r="AC63" s="252"/>
      <c r="AD63" s="203" t="str">
        <f t="shared" si="18"/>
        <v/>
      </c>
      <c r="AE63" s="262" t="str">
        <f t="shared" si="19"/>
        <v/>
      </c>
      <c r="AF63" s="263" t="str">
        <f t="shared" si="20"/>
        <v/>
      </c>
      <c r="AG63" s="252"/>
      <c r="AH63" s="264" t="str">
        <f t="shared" si="21"/>
        <v/>
      </c>
      <c r="AI63" s="265" t="str">
        <f t="shared" si="22"/>
        <v/>
      </c>
      <c r="AJ63" s="266" t="str">
        <f t="shared" si="23"/>
        <v/>
      </c>
      <c r="AK63" s="252"/>
      <c r="AL63" s="203" t="str">
        <f t="shared" si="24"/>
        <v/>
      </c>
      <c r="AM63" s="262" t="str">
        <f t="shared" si="25"/>
        <v/>
      </c>
      <c r="AN63" s="263" t="str">
        <f t="shared" si="26"/>
        <v/>
      </c>
      <c r="AO63" s="252"/>
      <c r="AP63" s="259" t="str">
        <f t="shared" si="27"/>
        <v/>
      </c>
      <c r="AQ63" s="260" t="str">
        <f t="shared" si="28"/>
        <v/>
      </c>
      <c r="AR63" s="261" t="str">
        <f t="shared" si="29"/>
        <v/>
      </c>
      <c r="AS63" s="252"/>
      <c r="AT63" s="249" t="str">
        <f t="shared" si="30"/>
        <v/>
      </c>
      <c r="AU63" s="250" t="str">
        <f t="shared" si="31"/>
        <v/>
      </c>
      <c r="AV63" s="251" t="str">
        <f t="shared" si="32"/>
        <v/>
      </c>
      <c r="AW63" s="252"/>
      <c r="AX63" s="249" t="str">
        <f t="shared" si="33"/>
        <v/>
      </c>
      <c r="AY63" s="250" t="str">
        <f t="shared" si="34"/>
        <v/>
      </c>
      <c r="AZ63" s="251" t="str">
        <f t="shared" si="35"/>
        <v/>
      </c>
      <c r="BA63" s="252"/>
      <c r="BB63" s="249" t="str">
        <f t="shared" si="36"/>
        <v/>
      </c>
      <c r="BC63" s="250" t="str">
        <f t="shared" si="37"/>
        <v/>
      </c>
      <c r="BD63" s="251" t="str">
        <f t="shared" si="38"/>
        <v/>
      </c>
      <c r="BE63" s="252"/>
      <c r="BF63" s="249" t="str">
        <f t="shared" si="39"/>
        <v/>
      </c>
      <c r="BG63" s="250" t="str">
        <f t="shared" si="40"/>
        <v/>
      </c>
      <c r="BH63" s="251" t="str">
        <f t="shared" si="41"/>
        <v/>
      </c>
      <c r="BI63" s="252"/>
      <c r="BJ63" s="249" t="str">
        <f t="shared" si="42"/>
        <v/>
      </c>
      <c r="BK63" s="250" t="str">
        <f t="shared" si="43"/>
        <v/>
      </c>
      <c r="BL63" s="251" t="str">
        <f t="shared" si="44"/>
        <v/>
      </c>
      <c r="BM63" s="252"/>
    </row>
    <row r="64" spans="1:65" ht="21" x14ac:dyDescent="0.3">
      <c r="A64" s="111"/>
      <c r="B64" s="111"/>
      <c r="C64" s="111"/>
      <c r="D64" s="213">
        <f>ข้อมูลนักเรียน!D61</f>
        <v>59</v>
      </c>
      <c r="E64" s="21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4" s="249" t="str">
        <f t="shared" si="0"/>
        <v/>
      </c>
      <c r="G64" s="249" t="str">
        <f t="shared" si="1"/>
        <v/>
      </c>
      <c r="H64" s="249" t="str">
        <f t="shared" si="2"/>
        <v/>
      </c>
      <c r="I64" s="252"/>
      <c r="J64" s="249" t="str">
        <f t="shared" si="3"/>
        <v/>
      </c>
      <c r="K64" s="249" t="str">
        <f t="shared" si="4"/>
        <v/>
      </c>
      <c r="L64" s="249" t="str">
        <f t="shared" si="5"/>
        <v/>
      </c>
      <c r="M64" s="252"/>
      <c r="N64" s="253" t="str">
        <f t="shared" si="6"/>
        <v/>
      </c>
      <c r="O64" s="254" t="str">
        <f t="shared" si="7"/>
        <v/>
      </c>
      <c r="P64" s="255" t="str">
        <f t="shared" si="8"/>
        <v/>
      </c>
      <c r="Q64" s="252"/>
      <c r="R64" s="256" t="str">
        <f t="shared" si="9"/>
        <v/>
      </c>
      <c r="S64" s="257" t="str">
        <f t="shared" si="10"/>
        <v/>
      </c>
      <c r="T64" s="258" t="str">
        <f t="shared" si="11"/>
        <v/>
      </c>
      <c r="U64" s="252"/>
      <c r="V64" s="249" t="str">
        <f t="shared" si="12"/>
        <v/>
      </c>
      <c r="W64" s="250" t="str">
        <f t="shared" si="13"/>
        <v/>
      </c>
      <c r="X64" s="251" t="str">
        <f t="shared" si="14"/>
        <v/>
      </c>
      <c r="Y64" s="252"/>
      <c r="Z64" s="259" t="str">
        <f t="shared" si="15"/>
        <v/>
      </c>
      <c r="AA64" s="260" t="str">
        <f t="shared" si="16"/>
        <v/>
      </c>
      <c r="AB64" s="261" t="str">
        <f t="shared" si="17"/>
        <v/>
      </c>
      <c r="AC64" s="252"/>
      <c r="AD64" s="203" t="str">
        <f t="shared" si="18"/>
        <v/>
      </c>
      <c r="AE64" s="262" t="str">
        <f t="shared" si="19"/>
        <v/>
      </c>
      <c r="AF64" s="263" t="str">
        <f t="shared" si="20"/>
        <v/>
      </c>
      <c r="AG64" s="252"/>
      <c r="AH64" s="264" t="str">
        <f t="shared" si="21"/>
        <v/>
      </c>
      <c r="AI64" s="265" t="str">
        <f t="shared" si="22"/>
        <v/>
      </c>
      <c r="AJ64" s="266" t="str">
        <f t="shared" si="23"/>
        <v/>
      </c>
      <c r="AK64" s="252"/>
      <c r="AL64" s="203" t="str">
        <f t="shared" si="24"/>
        <v/>
      </c>
      <c r="AM64" s="262" t="str">
        <f t="shared" si="25"/>
        <v/>
      </c>
      <c r="AN64" s="263" t="str">
        <f t="shared" si="26"/>
        <v/>
      </c>
      <c r="AO64" s="252"/>
      <c r="AP64" s="259" t="str">
        <f t="shared" si="27"/>
        <v/>
      </c>
      <c r="AQ64" s="260" t="str">
        <f t="shared" si="28"/>
        <v/>
      </c>
      <c r="AR64" s="261" t="str">
        <f t="shared" si="29"/>
        <v/>
      </c>
      <c r="AS64" s="252"/>
      <c r="AT64" s="249" t="str">
        <f t="shared" si="30"/>
        <v/>
      </c>
      <c r="AU64" s="250" t="str">
        <f t="shared" si="31"/>
        <v/>
      </c>
      <c r="AV64" s="251" t="str">
        <f t="shared" si="32"/>
        <v/>
      </c>
      <c r="AW64" s="252"/>
      <c r="AX64" s="249" t="str">
        <f t="shared" si="33"/>
        <v/>
      </c>
      <c r="AY64" s="250" t="str">
        <f t="shared" si="34"/>
        <v/>
      </c>
      <c r="AZ64" s="251" t="str">
        <f t="shared" si="35"/>
        <v/>
      </c>
      <c r="BA64" s="252"/>
      <c r="BB64" s="249" t="str">
        <f t="shared" si="36"/>
        <v/>
      </c>
      <c r="BC64" s="250" t="str">
        <f t="shared" si="37"/>
        <v/>
      </c>
      <c r="BD64" s="251" t="str">
        <f t="shared" si="38"/>
        <v/>
      </c>
      <c r="BE64" s="252"/>
      <c r="BF64" s="249" t="str">
        <f t="shared" si="39"/>
        <v/>
      </c>
      <c r="BG64" s="250" t="str">
        <f t="shared" si="40"/>
        <v/>
      </c>
      <c r="BH64" s="251" t="str">
        <f t="shared" si="41"/>
        <v/>
      </c>
      <c r="BI64" s="252"/>
      <c r="BJ64" s="249" t="str">
        <f t="shared" si="42"/>
        <v/>
      </c>
      <c r="BK64" s="250" t="str">
        <f t="shared" si="43"/>
        <v/>
      </c>
      <c r="BL64" s="251" t="str">
        <f t="shared" si="44"/>
        <v/>
      </c>
      <c r="BM64" s="252"/>
    </row>
    <row r="65" spans="1:65" ht="21" x14ac:dyDescent="0.3">
      <c r="A65" s="111"/>
      <c r="B65" s="111"/>
      <c r="C65" s="111"/>
      <c r="D65" s="213">
        <f>ข้อมูลนักเรียน!D62</f>
        <v>60</v>
      </c>
      <c r="E65" s="21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5" s="249" t="str">
        <f t="shared" si="0"/>
        <v/>
      </c>
      <c r="G65" s="249" t="str">
        <f t="shared" si="1"/>
        <v/>
      </c>
      <c r="H65" s="249" t="str">
        <f>IF($G$4="","",IF($E65="","",$G$4))</f>
        <v/>
      </c>
      <c r="I65" s="252"/>
      <c r="J65" s="249" t="str">
        <f t="shared" si="3"/>
        <v/>
      </c>
      <c r="K65" s="249" t="str">
        <f t="shared" si="4"/>
        <v/>
      </c>
      <c r="L65" s="249" t="str">
        <f t="shared" si="5"/>
        <v/>
      </c>
      <c r="M65" s="252"/>
      <c r="N65" s="253" t="str">
        <f t="shared" si="6"/>
        <v/>
      </c>
      <c r="O65" s="254" t="str">
        <f t="shared" si="7"/>
        <v/>
      </c>
      <c r="P65" s="255" t="str">
        <f t="shared" si="8"/>
        <v/>
      </c>
      <c r="Q65" s="252"/>
      <c r="R65" s="256" t="str">
        <f t="shared" si="9"/>
        <v/>
      </c>
      <c r="S65" s="257" t="str">
        <f t="shared" si="10"/>
        <v/>
      </c>
      <c r="T65" s="258" t="str">
        <f t="shared" si="11"/>
        <v/>
      </c>
      <c r="U65" s="252"/>
      <c r="V65" s="249" t="str">
        <f t="shared" si="12"/>
        <v/>
      </c>
      <c r="W65" s="250" t="str">
        <f t="shared" si="13"/>
        <v/>
      </c>
      <c r="X65" s="251" t="str">
        <f t="shared" si="14"/>
        <v/>
      </c>
      <c r="Y65" s="252"/>
      <c r="Z65" s="259" t="str">
        <f t="shared" si="15"/>
        <v/>
      </c>
      <c r="AA65" s="260" t="str">
        <f t="shared" si="16"/>
        <v/>
      </c>
      <c r="AB65" s="261" t="str">
        <f t="shared" si="17"/>
        <v/>
      </c>
      <c r="AC65" s="252"/>
      <c r="AD65" s="203" t="str">
        <f t="shared" si="18"/>
        <v/>
      </c>
      <c r="AE65" s="262" t="str">
        <f t="shared" si="19"/>
        <v/>
      </c>
      <c r="AF65" s="263" t="str">
        <f t="shared" si="20"/>
        <v/>
      </c>
      <c r="AG65" s="252"/>
      <c r="AH65" s="264" t="str">
        <f t="shared" si="21"/>
        <v/>
      </c>
      <c r="AI65" s="265" t="str">
        <f t="shared" si="22"/>
        <v/>
      </c>
      <c r="AJ65" s="266" t="str">
        <f t="shared" si="23"/>
        <v/>
      </c>
      <c r="AK65" s="252"/>
      <c r="AL65" s="203" t="str">
        <f t="shared" si="24"/>
        <v/>
      </c>
      <c r="AM65" s="262" t="str">
        <f t="shared" si="25"/>
        <v/>
      </c>
      <c r="AN65" s="263" t="str">
        <f t="shared" si="26"/>
        <v/>
      </c>
      <c r="AO65" s="252"/>
      <c r="AP65" s="259" t="str">
        <f t="shared" si="27"/>
        <v/>
      </c>
      <c r="AQ65" s="260" t="str">
        <f t="shared" si="28"/>
        <v/>
      </c>
      <c r="AR65" s="261" t="str">
        <f t="shared" si="29"/>
        <v/>
      </c>
      <c r="AS65" s="252"/>
      <c r="AT65" s="249" t="str">
        <f t="shared" si="30"/>
        <v/>
      </c>
      <c r="AU65" s="250" t="str">
        <f t="shared" si="31"/>
        <v/>
      </c>
      <c r="AV65" s="251" t="str">
        <f t="shared" si="32"/>
        <v/>
      </c>
      <c r="AW65" s="252"/>
      <c r="AX65" s="249" t="str">
        <f t="shared" si="33"/>
        <v/>
      </c>
      <c r="AY65" s="250" t="str">
        <f t="shared" si="34"/>
        <v/>
      </c>
      <c r="AZ65" s="251" t="str">
        <f t="shared" si="35"/>
        <v/>
      </c>
      <c r="BA65" s="252"/>
      <c r="BB65" s="249" t="str">
        <f t="shared" si="36"/>
        <v/>
      </c>
      <c r="BC65" s="250" t="str">
        <f t="shared" si="37"/>
        <v/>
      </c>
      <c r="BD65" s="251" t="str">
        <f t="shared" si="38"/>
        <v/>
      </c>
      <c r="BE65" s="252"/>
      <c r="BF65" s="249" t="str">
        <f t="shared" si="39"/>
        <v/>
      </c>
      <c r="BG65" s="250" t="str">
        <f t="shared" si="40"/>
        <v/>
      </c>
      <c r="BH65" s="251" t="str">
        <f t="shared" si="41"/>
        <v/>
      </c>
      <c r="BI65" s="252"/>
      <c r="BJ65" s="249" t="str">
        <f t="shared" si="42"/>
        <v/>
      </c>
      <c r="BK65" s="250" t="str">
        <f t="shared" si="43"/>
        <v/>
      </c>
      <c r="BL65" s="251" t="str">
        <f t="shared" si="44"/>
        <v/>
      </c>
      <c r="BM65" s="252"/>
    </row>
  </sheetData>
  <protectedRanges>
    <protectedRange sqref="B1" name="ช่วง3"/>
    <protectedRange sqref="G2:I4 W2:Y4 AA2:AC4 AE2:AG4 AI2:AK4 AM2:AO4 AQ2:AS4 AU2:AW4 AY2:BA4 BC2:BE4 BG2:BI4 BK2:BM4 K2:M4 O2:Q4 S2:U4" name="ช่วง1"/>
    <protectedRange sqref="I6:I65 M6:M65 Q6:Q65 U6:U65 Y6:Y65 AC6:AC65 AG6:AG65 AK6:AK65 AO6:AO65 AS6:AS65 AW6:AW65 BA6:BA65 BE6:BE65 BI6:BI65 BM6:BM65" name="ช่วง2_1"/>
  </protectedRanges>
  <mergeCells count="62">
    <mergeCell ref="D1:D5"/>
    <mergeCell ref="E1:E5"/>
    <mergeCell ref="AY1:BA1"/>
    <mergeCell ref="G1:I1"/>
    <mergeCell ref="K1:M1"/>
    <mergeCell ref="O1:Q1"/>
    <mergeCell ref="S1:U1"/>
    <mergeCell ref="W1:Y1"/>
    <mergeCell ref="AA1:AC1"/>
    <mergeCell ref="AQ4:AS4"/>
    <mergeCell ref="AU4:AW4"/>
    <mergeCell ref="AY4:BA4"/>
    <mergeCell ref="AY2:BA2"/>
    <mergeCell ref="G3:I3"/>
    <mergeCell ref="K3:M3"/>
    <mergeCell ref="O3:Q3"/>
    <mergeCell ref="BG1:BI1"/>
    <mergeCell ref="BK1:BM1"/>
    <mergeCell ref="G2:I2"/>
    <mergeCell ref="K2:M2"/>
    <mergeCell ref="O2:Q2"/>
    <mergeCell ref="S2:U2"/>
    <mergeCell ref="W2:Y2"/>
    <mergeCell ref="AA2:AC2"/>
    <mergeCell ref="AE2:AG2"/>
    <mergeCell ref="AE1:AG1"/>
    <mergeCell ref="AI1:AK1"/>
    <mergeCell ref="AM1:AO1"/>
    <mergeCell ref="AQ1:AS1"/>
    <mergeCell ref="AU1:AW1"/>
    <mergeCell ref="AQ2:AS2"/>
    <mergeCell ref="AU2:AW2"/>
    <mergeCell ref="BC1:BE1"/>
    <mergeCell ref="AA3:AC3"/>
    <mergeCell ref="AE3:AG3"/>
    <mergeCell ref="AI3:AK3"/>
    <mergeCell ref="AI2:AK2"/>
    <mergeCell ref="AM2:AO2"/>
    <mergeCell ref="S3:U3"/>
    <mergeCell ref="W3:Y3"/>
    <mergeCell ref="AY3:BA3"/>
    <mergeCell ref="BC3:BE3"/>
    <mergeCell ref="BG3:BI3"/>
    <mergeCell ref="AQ3:AS3"/>
    <mergeCell ref="AU3:AW3"/>
    <mergeCell ref="BG2:BI2"/>
    <mergeCell ref="BK2:BM2"/>
    <mergeCell ref="BC4:BE4"/>
    <mergeCell ref="BG4:BI4"/>
    <mergeCell ref="BK4:BM4"/>
    <mergeCell ref="BK3:BM3"/>
    <mergeCell ref="BC2:BE2"/>
    <mergeCell ref="G4:I4"/>
    <mergeCell ref="K4:M4"/>
    <mergeCell ref="O4:Q4"/>
    <mergeCell ref="S4:U4"/>
    <mergeCell ref="W4:Y4"/>
    <mergeCell ref="AA4:AC4"/>
    <mergeCell ref="AE4:AG4"/>
    <mergeCell ref="AI4:AK4"/>
    <mergeCell ref="AM4:AO4"/>
    <mergeCell ref="AM3:AO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7B5A5F-A60D-48F7-95AA-88C79D080DEC}">
          <x14:formula1>
            <xm:f>รายการ!$K$2:$K$37</xm:f>
          </x14:formula1>
          <xm:sqref>B1</xm:sqref>
        </x14:dataValidation>
      </x14:dataValidations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46C2-9960-459F-897F-E4F0B16C5C91}">
  <sheetPr codeName="Sheet84">
    <tabColor rgb="FFFFFF00"/>
  </sheetPr>
  <dimension ref="A1:M63"/>
  <sheetViews>
    <sheetView workbookViewId="0">
      <pane xSplit="5" ySplit="3" topLeftCell="I4" activePane="bottomRight" state="frozen"/>
      <selection pane="topRight" activeCell="F1" sqref="F1"/>
      <selection pane="bottomLeft" activeCell="A4" sqref="A4"/>
      <selection pane="bottomRight" activeCell="I16" sqref="I16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5.125" style="1" customWidth="1"/>
    <col min="5" max="5" width="30.375" style="1" customWidth="1"/>
    <col min="6" max="13" width="50.625" style="1" customWidth="1"/>
    <col min="14" max="16384" width="5.625" style="1"/>
  </cols>
  <sheetData>
    <row r="1" spans="1:13" ht="23.25" x14ac:dyDescent="0.35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620" t="s">
        <v>28</v>
      </c>
      <c r="E1" s="623" t="s">
        <v>157</v>
      </c>
      <c r="F1" s="834" t="s">
        <v>125</v>
      </c>
      <c r="G1" s="834"/>
      <c r="H1" s="834"/>
      <c r="I1" s="834"/>
      <c r="J1" s="835" t="s">
        <v>126</v>
      </c>
      <c r="K1" s="835"/>
      <c r="L1" s="835"/>
      <c r="M1" s="835"/>
    </row>
    <row r="2" spans="1:13" ht="21" x14ac:dyDescent="0.35">
      <c r="A2" s="111"/>
      <c r="B2" s="111"/>
      <c r="C2" s="111"/>
      <c r="D2" s="620"/>
      <c r="E2" s="623"/>
      <c r="F2" s="836" t="s">
        <v>295</v>
      </c>
      <c r="G2" s="836"/>
      <c r="H2" s="836"/>
      <c r="I2" s="836"/>
      <c r="J2" s="837" t="s">
        <v>295</v>
      </c>
      <c r="K2" s="837"/>
      <c r="L2" s="837"/>
      <c r="M2" s="837"/>
    </row>
    <row r="3" spans="1:13" ht="21" x14ac:dyDescent="0.3">
      <c r="A3" s="111"/>
      <c r="B3" s="111"/>
      <c r="C3" s="111"/>
      <c r="D3" s="620"/>
      <c r="E3" s="623"/>
      <c r="F3" s="270" t="s">
        <v>296</v>
      </c>
      <c r="G3" s="258" t="s">
        <v>297</v>
      </c>
      <c r="H3" s="271" t="s">
        <v>298</v>
      </c>
      <c r="I3" s="261" t="s">
        <v>299</v>
      </c>
      <c r="J3" s="270" t="s">
        <v>296</v>
      </c>
      <c r="K3" s="258" t="s">
        <v>297</v>
      </c>
      <c r="L3" s="271" t="s">
        <v>298</v>
      </c>
      <c r="M3" s="261" t="s">
        <v>299</v>
      </c>
    </row>
    <row r="4" spans="1:13" ht="21" x14ac:dyDescent="0.35">
      <c r="A4" s="111"/>
      <c r="B4" s="111"/>
      <c r="C4" s="111"/>
      <c r="D4" s="213">
        <f>ข้อมูลนักเรียน!D3</f>
        <v>1</v>
      </c>
      <c r="E4" s="210" t="str">
        <f>IF(ข้อมูลนักเรียน!H3="","",ข้อมูลนักเรียน!G3&amp;ข้อมูลนักเรียน!H3&amp; "  " &amp; ข้อมูลนักเรียน!I3)</f>
        <v/>
      </c>
      <c r="F4" s="272"/>
      <c r="G4" s="272"/>
      <c r="H4" s="272"/>
      <c r="I4" s="272"/>
      <c r="J4" s="272"/>
      <c r="K4" s="272"/>
      <c r="L4" s="272"/>
      <c r="M4" s="272"/>
    </row>
    <row r="5" spans="1:13" ht="21" x14ac:dyDescent="0.35">
      <c r="A5" s="111"/>
      <c r="B5" s="111"/>
      <c r="C5" s="111"/>
      <c r="D5" s="213">
        <f>ข้อมูลนักเรียน!D4</f>
        <v>2</v>
      </c>
      <c r="E5" s="210" t="str">
        <f>IF(ข้อมูลนักเรียน!H4="","",ข้อมูลนักเรียน!G4&amp;ข้อมูลนักเรียน!H4&amp; "  " &amp; ข้อมูลนักเรียน!I4)</f>
        <v/>
      </c>
      <c r="F5" s="272"/>
      <c r="G5" s="272"/>
      <c r="H5" s="272"/>
      <c r="I5" s="272"/>
      <c r="J5" s="272"/>
      <c r="K5" s="272"/>
      <c r="L5" s="272"/>
      <c r="M5" s="272"/>
    </row>
    <row r="6" spans="1:13" ht="21" x14ac:dyDescent="0.35">
      <c r="A6" s="111"/>
      <c r="B6" s="111"/>
      <c r="C6" s="111"/>
      <c r="D6" s="213">
        <f>ข้อมูลนักเรียน!D5</f>
        <v>3</v>
      </c>
      <c r="E6" s="210" t="str">
        <f>IF(ข้อมูลนักเรียน!H5="","",ข้อมูลนักเรียน!G5&amp;ข้อมูลนักเรียน!H5&amp; "  " &amp; ข้อมูลนักเรียน!I5)</f>
        <v/>
      </c>
      <c r="F6" s="272"/>
      <c r="G6" s="272"/>
      <c r="H6" s="272"/>
      <c r="I6" s="272"/>
      <c r="J6" s="272"/>
      <c r="K6" s="272"/>
      <c r="L6" s="272"/>
      <c r="M6" s="272"/>
    </row>
    <row r="7" spans="1:13" ht="21" x14ac:dyDescent="0.35">
      <c r="A7" s="111"/>
      <c r="B7" s="111"/>
      <c r="C7" s="111"/>
      <c r="D7" s="213">
        <f>ข้อมูลนักเรียน!D6</f>
        <v>4</v>
      </c>
      <c r="E7" s="210" t="str">
        <f>IF(ข้อมูลนักเรียน!H6="","",ข้อมูลนักเรียน!G6&amp;ข้อมูลนักเรียน!H6&amp; "  " &amp; ข้อมูลนักเรียน!I6)</f>
        <v/>
      </c>
      <c r="F7" s="272"/>
      <c r="G7" s="272"/>
      <c r="H7" s="272"/>
      <c r="I7" s="272"/>
      <c r="J7" s="272"/>
      <c r="K7" s="272"/>
      <c r="L7" s="272"/>
      <c r="M7" s="272"/>
    </row>
    <row r="8" spans="1:13" ht="21" x14ac:dyDescent="0.35">
      <c r="A8" s="111"/>
      <c r="B8" s="111"/>
      <c r="C8" s="111"/>
      <c r="D8" s="213">
        <f>ข้อมูลนักเรียน!D7</f>
        <v>5</v>
      </c>
      <c r="E8" s="210" t="str">
        <f>IF(ข้อมูลนักเรียน!H7="","",ข้อมูลนักเรียน!G7&amp;ข้อมูลนักเรียน!H7&amp; "  " &amp; ข้อมูลนักเรียน!I7)</f>
        <v/>
      </c>
      <c r="F8" s="272"/>
      <c r="G8" s="272"/>
      <c r="H8" s="272"/>
      <c r="I8" s="272"/>
      <c r="J8" s="272"/>
      <c r="K8" s="272"/>
      <c r="L8" s="272"/>
      <c r="M8" s="272"/>
    </row>
    <row r="9" spans="1:13" ht="21" x14ac:dyDescent="0.35">
      <c r="A9" s="111"/>
      <c r="B9" s="111"/>
      <c r="C9" s="111"/>
      <c r="D9" s="213">
        <f>ข้อมูลนักเรียน!D8</f>
        <v>6</v>
      </c>
      <c r="E9" s="210" t="str">
        <f>IF(ข้อมูลนักเรียน!H8="","",ข้อมูลนักเรียน!G8&amp;ข้อมูลนักเรียน!H8&amp; "  " &amp; ข้อมูลนักเรียน!I8)</f>
        <v/>
      </c>
      <c r="F9" s="272"/>
      <c r="G9" s="272"/>
      <c r="H9" s="272"/>
      <c r="I9" s="272"/>
      <c r="J9" s="272"/>
      <c r="K9" s="272"/>
      <c r="L9" s="272"/>
      <c r="M9" s="272"/>
    </row>
    <row r="10" spans="1:13" ht="21" x14ac:dyDescent="0.35">
      <c r="A10" s="111"/>
      <c r="B10" s="111"/>
      <c r="C10" s="111"/>
      <c r="D10" s="213">
        <f>ข้อมูลนักเรียน!D9</f>
        <v>7</v>
      </c>
      <c r="E10" s="210" t="str">
        <f>IF(ข้อมูลนักเรียน!H9="","",ข้อมูลนักเรียน!G9&amp;ข้อมูลนักเรียน!H9&amp; "  " &amp; ข้อมูลนักเรียน!I9)</f>
        <v/>
      </c>
      <c r="F10" s="272"/>
      <c r="G10" s="272"/>
      <c r="H10" s="272"/>
      <c r="I10" s="272"/>
      <c r="J10" s="272"/>
      <c r="K10" s="272"/>
      <c r="L10" s="272"/>
      <c r="M10" s="272"/>
    </row>
    <row r="11" spans="1:13" ht="21" x14ac:dyDescent="0.35">
      <c r="A11" s="111"/>
      <c r="B11" s="111"/>
      <c r="C11" s="111"/>
      <c r="D11" s="213">
        <f>ข้อมูลนักเรียน!D10</f>
        <v>8</v>
      </c>
      <c r="E11" s="210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1" s="272"/>
      <c r="G11" s="272"/>
      <c r="H11" s="272"/>
      <c r="I11" s="272"/>
      <c r="J11" s="272"/>
      <c r="K11" s="272"/>
      <c r="L11" s="272"/>
      <c r="M11" s="272"/>
    </row>
    <row r="12" spans="1:13" ht="21" x14ac:dyDescent="0.35">
      <c r="A12" s="111"/>
      <c r="B12" s="111"/>
      <c r="C12" s="111"/>
      <c r="D12" s="213">
        <f>ข้อมูลนักเรียน!D11</f>
        <v>9</v>
      </c>
      <c r="E12" s="210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2" s="272"/>
      <c r="G12" s="272"/>
      <c r="H12" s="272"/>
      <c r="I12" s="272"/>
      <c r="J12" s="272"/>
      <c r="K12" s="272"/>
      <c r="L12" s="272"/>
      <c r="M12" s="272"/>
    </row>
    <row r="13" spans="1:13" ht="21" x14ac:dyDescent="0.35">
      <c r="A13" s="111"/>
      <c r="B13" s="111"/>
      <c r="C13" s="111"/>
      <c r="D13" s="213">
        <f>ข้อมูลนักเรียน!D12</f>
        <v>10</v>
      </c>
      <c r="E13" s="210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3" s="272"/>
      <c r="G13" s="272"/>
      <c r="H13" s="272"/>
      <c r="I13" s="272"/>
      <c r="J13" s="272"/>
      <c r="K13" s="272"/>
      <c r="L13" s="272"/>
      <c r="M13" s="272"/>
    </row>
    <row r="14" spans="1:13" ht="21" x14ac:dyDescent="0.35">
      <c r="A14" s="111"/>
      <c r="B14" s="111"/>
      <c r="C14" s="111"/>
      <c r="D14" s="213">
        <f>ข้อมูลนักเรียน!D13</f>
        <v>11</v>
      </c>
      <c r="E14" s="210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4" s="272"/>
      <c r="G14" s="272"/>
      <c r="H14" s="272"/>
      <c r="I14" s="272"/>
      <c r="J14" s="272"/>
      <c r="K14" s="272"/>
      <c r="L14" s="272"/>
      <c r="M14" s="272"/>
    </row>
    <row r="15" spans="1:13" ht="21" x14ac:dyDescent="0.35">
      <c r="A15" s="111"/>
      <c r="B15" s="111"/>
      <c r="C15" s="111"/>
      <c r="D15" s="213">
        <f>ข้อมูลนักเรียน!D14</f>
        <v>12</v>
      </c>
      <c r="E15" s="210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5" s="272"/>
      <c r="G15" s="272"/>
      <c r="H15" s="272"/>
      <c r="I15" s="272"/>
      <c r="J15" s="272"/>
      <c r="K15" s="272"/>
      <c r="L15" s="272"/>
      <c r="M15" s="272"/>
    </row>
    <row r="16" spans="1:13" ht="21" x14ac:dyDescent="0.35">
      <c r="A16" s="111"/>
      <c r="B16" s="111"/>
      <c r="C16" s="111"/>
      <c r="D16" s="213">
        <f>ข้อมูลนักเรียน!D15</f>
        <v>13</v>
      </c>
      <c r="E16" s="210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6" s="272"/>
      <c r="G16" s="272"/>
      <c r="H16" s="272"/>
      <c r="I16" s="272"/>
      <c r="J16" s="272"/>
      <c r="K16" s="272"/>
      <c r="L16" s="272"/>
      <c r="M16" s="272"/>
    </row>
    <row r="17" spans="1:13" ht="21" x14ac:dyDescent="0.35">
      <c r="A17" s="111"/>
      <c r="B17" s="111"/>
      <c r="C17" s="111"/>
      <c r="D17" s="213">
        <f>ข้อมูลนักเรียน!D16</f>
        <v>14</v>
      </c>
      <c r="E17" s="210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17" s="272"/>
      <c r="G17" s="272"/>
      <c r="H17" s="272"/>
      <c r="I17" s="272"/>
      <c r="J17" s="272"/>
      <c r="K17" s="272"/>
      <c r="L17" s="272"/>
      <c r="M17" s="272"/>
    </row>
    <row r="18" spans="1:13" ht="21" x14ac:dyDescent="0.35">
      <c r="A18" s="111"/>
      <c r="B18" s="111"/>
      <c r="C18" s="111"/>
      <c r="D18" s="213">
        <f>ข้อมูลนักเรียน!D17</f>
        <v>15</v>
      </c>
      <c r="E18" s="210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18" s="272"/>
      <c r="G18" s="272"/>
      <c r="H18" s="272"/>
      <c r="I18" s="272"/>
      <c r="J18" s="272"/>
      <c r="K18" s="272"/>
      <c r="L18" s="272"/>
      <c r="M18" s="272"/>
    </row>
    <row r="19" spans="1:13" ht="21" x14ac:dyDescent="0.35">
      <c r="A19" s="111"/>
      <c r="B19" s="111"/>
      <c r="C19" s="111"/>
      <c r="D19" s="213">
        <f>ข้อมูลนักเรียน!D18</f>
        <v>16</v>
      </c>
      <c r="E19" s="210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19" s="272"/>
      <c r="G19" s="272"/>
      <c r="H19" s="272"/>
      <c r="I19" s="272"/>
      <c r="J19" s="272"/>
      <c r="K19" s="272"/>
      <c r="L19" s="272"/>
      <c r="M19" s="272"/>
    </row>
    <row r="20" spans="1:13" ht="21" x14ac:dyDescent="0.35">
      <c r="A20" s="111"/>
      <c r="B20" s="111"/>
      <c r="C20" s="111"/>
      <c r="D20" s="213">
        <f>ข้อมูลนักเรียน!D19</f>
        <v>17</v>
      </c>
      <c r="E20" s="210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0" s="272"/>
      <c r="G20" s="272"/>
      <c r="H20" s="272"/>
      <c r="I20" s="272"/>
      <c r="J20" s="272"/>
      <c r="K20" s="272"/>
      <c r="L20" s="272"/>
      <c r="M20" s="272"/>
    </row>
    <row r="21" spans="1:13" ht="21" x14ac:dyDescent="0.35">
      <c r="A21" s="111"/>
      <c r="B21" s="111"/>
      <c r="C21" s="111"/>
      <c r="D21" s="213">
        <f>ข้อมูลนักเรียน!D20</f>
        <v>18</v>
      </c>
      <c r="E21" s="210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1" s="272"/>
      <c r="G21" s="272"/>
      <c r="H21" s="272"/>
      <c r="I21" s="272"/>
      <c r="J21" s="272"/>
      <c r="K21" s="272"/>
      <c r="L21" s="272"/>
      <c r="M21" s="272"/>
    </row>
    <row r="22" spans="1:13" ht="21" x14ac:dyDescent="0.35">
      <c r="A22" s="111"/>
      <c r="B22" s="111"/>
      <c r="C22" s="111"/>
      <c r="D22" s="213">
        <f>ข้อมูลนักเรียน!D21</f>
        <v>19</v>
      </c>
      <c r="E22" s="210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2" s="272"/>
      <c r="G22" s="272"/>
      <c r="H22" s="272"/>
      <c r="I22" s="272"/>
      <c r="J22" s="272"/>
      <c r="K22" s="272"/>
      <c r="L22" s="272"/>
      <c r="M22" s="272"/>
    </row>
    <row r="23" spans="1:13" ht="21" x14ac:dyDescent="0.35">
      <c r="A23" s="111"/>
      <c r="B23" s="111"/>
      <c r="C23" s="111"/>
      <c r="D23" s="213">
        <f>ข้อมูลนักเรียน!D22</f>
        <v>20</v>
      </c>
      <c r="E23" s="210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3" s="272"/>
      <c r="G23" s="272"/>
      <c r="H23" s="272"/>
      <c r="I23" s="272"/>
      <c r="J23" s="272"/>
      <c r="K23" s="272"/>
      <c r="L23" s="272"/>
      <c r="M23" s="272"/>
    </row>
    <row r="24" spans="1:13" ht="21" x14ac:dyDescent="0.35">
      <c r="A24" s="111"/>
      <c r="B24" s="111"/>
      <c r="C24" s="111"/>
      <c r="D24" s="213">
        <f>ข้อมูลนักเรียน!D23</f>
        <v>21</v>
      </c>
      <c r="E24" s="210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4" s="272"/>
      <c r="G24" s="272"/>
      <c r="H24" s="272"/>
      <c r="I24" s="272"/>
      <c r="J24" s="272"/>
      <c r="K24" s="272"/>
      <c r="L24" s="272"/>
      <c r="M24" s="272"/>
    </row>
    <row r="25" spans="1:13" ht="21" x14ac:dyDescent="0.35">
      <c r="A25" s="111"/>
      <c r="B25" s="111"/>
      <c r="C25" s="111"/>
      <c r="D25" s="213">
        <f>ข้อมูลนักเรียน!D24</f>
        <v>22</v>
      </c>
      <c r="E25" s="210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5" s="272"/>
      <c r="G25" s="272"/>
      <c r="H25" s="272"/>
      <c r="I25" s="272"/>
      <c r="J25" s="272"/>
      <c r="K25" s="272"/>
      <c r="L25" s="272"/>
      <c r="M25" s="272"/>
    </row>
    <row r="26" spans="1:13" ht="21" x14ac:dyDescent="0.35">
      <c r="A26" s="111"/>
      <c r="B26" s="111"/>
      <c r="C26" s="111"/>
      <c r="D26" s="213">
        <f>ข้อมูลนักเรียน!D25</f>
        <v>23</v>
      </c>
      <c r="E26" s="210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6" s="272"/>
      <c r="G26" s="272"/>
      <c r="H26" s="272"/>
      <c r="I26" s="272"/>
      <c r="J26" s="272"/>
      <c r="K26" s="272"/>
      <c r="L26" s="272"/>
      <c r="M26" s="272"/>
    </row>
    <row r="27" spans="1:13" ht="21" x14ac:dyDescent="0.35">
      <c r="A27" s="111"/>
      <c r="B27" s="111"/>
      <c r="C27" s="111"/>
      <c r="D27" s="213">
        <f>ข้อมูลนักเรียน!D26</f>
        <v>24</v>
      </c>
      <c r="E27" s="210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27" s="272"/>
      <c r="G27" s="272"/>
      <c r="H27" s="272"/>
      <c r="I27" s="272"/>
      <c r="J27" s="272"/>
      <c r="K27" s="272"/>
      <c r="L27" s="272"/>
      <c r="M27" s="272"/>
    </row>
    <row r="28" spans="1:13" ht="21" x14ac:dyDescent="0.35">
      <c r="A28" s="111"/>
      <c r="B28" s="111"/>
      <c r="C28" s="111"/>
      <c r="D28" s="213">
        <f>ข้อมูลนักเรียน!D27</f>
        <v>25</v>
      </c>
      <c r="E28" s="210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28" s="272"/>
      <c r="G28" s="272"/>
      <c r="H28" s="272"/>
      <c r="I28" s="272"/>
      <c r="J28" s="272"/>
      <c r="K28" s="272"/>
      <c r="L28" s="272"/>
      <c r="M28" s="272"/>
    </row>
    <row r="29" spans="1:13" ht="21" x14ac:dyDescent="0.35">
      <c r="A29" s="111"/>
      <c r="B29" s="111"/>
      <c r="C29" s="111"/>
      <c r="D29" s="213">
        <f>ข้อมูลนักเรียน!D28</f>
        <v>26</v>
      </c>
      <c r="E29" s="210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29" s="272"/>
      <c r="G29" s="272"/>
      <c r="H29" s="272"/>
      <c r="I29" s="272"/>
      <c r="J29" s="272"/>
      <c r="K29" s="272"/>
      <c r="L29" s="272"/>
      <c r="M29" s="272"/>
    </row>
    <row r="30" spans="1:13" ht="21" x14ac:dyDescent="0.35">
      <c r="A30" s="111"/>
      <c r="B30" s="111"/>
      <c r="C30" s="111"/>
      <c r="D30" s="213">
        <f>ข้อมูลนักเรียน!D29</f>
        <v>27</v>
      </c>
      <c r="E30" s="210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0" s="272"/>
      <c r="G30" s="272"/>
      <c r="H30" s="272"/>
      <c r="I30" s="272"/>
      <c r="J30" s="272"/>
      <c r="K30" s="272"/>
      <c r="L30" s="272"/>
      <c r="M30" s="272"/>
    </row>
    <row r="31" spans="1:13" ht="21" x14ac:dyDescent="0.35">
      <c r="A31" s="111"/>
      <c r="B31" s="111"/>
      <c r="C31" s="111"/>
      <c r="D31" s="213">
        <f>ข้อมูลนักเรียน!D30</f>
        <v>28</v>
      </c>
      <c r="E31" s="210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1" s="272"/>
      <c r="G31" s="272"/>
      <c r="H31" s="272"/>
      <c r="I31" s="272"/>
      <c r="J31" s="272"/>
      <c r="K31" s="272"/>
      <c r="L31" s="272"/>
      <c r="M31" s="272"/>
    </row>
    <row r="32" spans="1:13" ht="21" x14ac:dyDescent="0.35">
      <c r="A32" s="111"/>
      <c r="B32" s="111"/>
      <c r="C32" s="111"/>
      <c r="D32" s="213">
        <f>ข้อมูลนักเรียน!D31</f>
        <v>29</v>
      </c>
      <c r="E32" s="210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2" s="272"/>
      <c r="G32" s="272"/>
      <c r="H32" s="272"/>
      <c r="I32" s="272"/>
      <c r="J32" s="272"/>
      <c r="K32" s="272"/>
      <c r="L32" s="272"/>
      <c r="M32" s="272"/>
    </row>
    <row r="33" spans="1:13" ht="21" x14ac:dyDescent="0.35">
      <c r="A33" s="111"/>
      <c r="B33" s="111"/>
      <c r="C33" s="111"/>
      <c r="D33" s="213">
        <f>ข้อมูลนักเรียน!D32</f>
        <v>30</v>
      </c>
      <c r="E33" s="210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3" s="272"/>
      <c r="G33" s="272"/>
      <c r="H33" s="272"/>
      <c r="I33" s="272"/>
      <c r="J33" s="272"/>
      <c r="K33" s="272"/>
      <c r="L33" s="272"/>
      <c r="M33" s="272"/>
    </row>
    <row r="34" spans="1:13" ht="21" x14ac:dyDescent="0.35">
      <c r="A34" s="111"/>
      <c r="B34" s="111"/>
      <c r="C34" s="111"/>
      <c r="D34" s="213">
        <f>ข้อมูลนักเรียน!D33</f>
        <v>31</v>
      </c>
      <c r="E34" s="210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4" s="272"/>
      <c r="G34" s="272"/>
      <c r="H34" s="272"/>
      <c r="I34" s="272"/>
      <c r="J34" s="272"/>
      <c r="K34" s="272"/>
      <c r="L34" s="272"/>
      <c r="M34" s="272"/>
    </row>
    <row r="35" spans="1:13" ht="21" x14ac:dyDescent="0.35">
      <c r="A35" s="111"/>
      <c r="B35" s="111"/>
      <c r="C35" s="111"/>
      <c r="D35" s="213">
        <f>ข้อมูลนักเรียน!D34</f>
        <v>32</v>
      </c>
      <c r="E35" s="210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5" s="272"/>
      <c r="G35" s="272"/>
      <c r="H35" s="272"/>
      <c r="I35" s="272"/>
      <c r="J35" s="272"/>
      <c r="K35" s="272"/>
      <c r="L35" s="272"/>
      <c r="M35" s="272"/>
    </row>
    <row r="36" spans="1:13" ht="21" x14ac:dyDescent="0.35">
      <c r="A36" s="111"/>
      <c r="B36" s="111"/>
      <c r="C36" s="111"/>
      <c r="D36" s="213">
        <f>ข้อมูลนักเรียน!D35</f>
        <v>33</v>
      </c>
      <c r="E36" s="210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6" s="272"/>
      <c r="G36" s="272"/>
      <c r="H36" s="272"/>
      <c r="I36" s="272"/>
      <c r="J36" s="272"/>
      <c r="K36" s="272"/>
      <c r="L36" s="272"/>
      <c r="M36" s="272"/>
    </row>
    <row r="37" spans="1:13" ht="21" x14ac:dyDescent="0.35">
      <c r="A37" s="111"/>
      <c r="B37" s="111"/>
      <c r="C37" s="111"/>
      <c r="D37" s="213">
        <f>ข้อมูลนักเรียน!D36</f>
        <v>34</v>
      </c>
      <c r="E37" s="210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37" s="272"/>
      <c r="G37" s="272"/>
      <c r="H37" s="272"/>
      <c r="I37" s="272"/>
      <c r="J37" s="272"/>
      <c r="K37" s="272"/>
      <c r="L37" s="272"/>
      <c r="M37" s="272"/>
    </row>
    <row r="38" spans="1:13" ht="21" x14ac:dyDescent="0.35">
      <c r="A38" s="111"/>
      <c r="B38" s="111"/>
      <c r="C38" s="111"/>
      <c r="D38" s="213">
        <f>ข้อมูลนักเรียน!D37</f>
        <v>35</v>
      </c>
      <c r="E38" s="210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38" s="272"/>
      <c r="G38" s="272"/>
      <c r="H38" s="272"/>
      <c r="I38" s="272"/>
      <c r="J38" s="272"/>
      <c r="K38" s="272"/>
      <c r="L38" s="272"/>
      <c r="M38" s="272"/>
    </row>
    <row r="39" spans="1:13" ht="21" x14ac:dyDescent="0.35">
      <c r="A39" s="111"/>
      <c r="B39" s="111"/>
      <c r="C39" s="111"/>
      <c r="D39" s="213">
        <f>ข้อมูลนักเรียน!D38</f>
        <v>36</v>
      </c>
      <c r="E39" s="210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39" s="272"/>
      <c r="G39" s="272"/>
      <c r="H39" s="272"/>
      <c r="I39" s="272"/>
      <c r="J39" s="272"/>
      <c r="K39" s="272"/>
      <c r="L39" s="272"/>
      <c r="M39" s="272"/>
    </row>
    <row r="40" spans="1:13" ht="21" x14ac:dyDescent="0.35">
      <c r="A40" s="111"/>
      <c r="B40" s="111"/>
      <c r="C40" s="111"/>
      <c r="D40" s="213">
        <f>ข้อมูลนักเรียน!D39</f>
        <v>37</v>
      </c>
      <c r="E40" s="210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0" s="272"/>
      <c r="G40" s="272"/>
      <c r="H40" s="272"/>
      <c r="I40" s="272"/>
      <c r="J40" s="272"/>
      <c r="K40" s="272"/>
      <c r="L40" s="272"/>
      <c r="M40" s="272"/>
    </row>
    <row r="41" spans="1:13" ht="21" x14ac:dyDescent="0.35">
      <c r="A41" s="111"/>
      <c r="B41" s="111"/>
      <c r="C41" s="111"/>
      <c r="D41" s="213">
        <f>ข้อมูลนักเรียน!D40</f>
        <v>38</v>
      </c>
      <c r="E41" s="210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1" s="272"/>
      <c r="G41" s="272"/>
      <c r="H41" s="272"/>
      <c r="I41" s="272"/>
      <c r="J41" s="272"/>
      <c r="K41" s="272"/>
      <c r="L41" s="272"/>
      <c r="M41" s="272"/>
    </row>
    <row r="42" spans="1:13" ht="21" x14ac:dyDescent="0.35">
      <c r="A42" s="111"/>
      <c r="B42" s="111"/>
      <c r="C42" s="111"/>
      <c r="D42" s="213">
        <f>ข้อมูลนักเรียน!D41</f>
        <v>39</v>
      </c>
      <c r="E42" s="210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2" s="272"/>
      <c r="G42" s="272"/>
      <c r="H42" s="272"/>
      <c r="I42" s="272"/>
      <c r="J42" s="272"/>
      <c r="K42" s="272"/>
      <c r="L42" s="272"/>
      <c r="M42" s="272"/>
    </row>
    <row r="43" spans="1:13" ht="21" x14ac:dyDescent="0.35">
      <c r="A43" s="111"/>
      <c r="B43" s="111"/>
      <c r="C43" s="111"/>
      <c r="D43" s="213">
        <f>ข้อมูลนักเรียน!D42</f>
        <v>40</v>
      </c>
      <c r="E43" s="210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3" s="272"/>
      <c r="G43" s="272"/>
      <c r="H43" s="272"/>
      <c r="I43" s="272"/>
      <c r="J43" s="272"/>
      <c r="K43" s="272"/>
      <c r="L43" s="272"/>
      <c r="M43" s="272"/>
    </row>
    <row r="44" spans="1:13" ht="21" x14ac:dyDescent="0.35">
      <c r="A44" s="111"/>
      <c r="B44" s="111"/>
      <c r="C44" s="111"/>
      <c r="D44" s="213">
        <f>ข้อมูลนักเรียน!D43</f>
        <v>41</v>
      </c>
      <c r="E44" s="210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4" s="272"/>
      <c r="G44" s="272"/>
      <c r="H44" s="272"/>
      <c r="I44" s="272"/>
      <c r="J44" s="272"/>
      <c r="K44" s="272"/>
      <c r="L44" s="272"/>
      <c r="M44" s="272"/>
    </row>
    <row r="45" spans="1:13" ht="21" x14ac:dyDescent="0.35">
      <c r="A45" s="111"/>
      <c r="B45" s="111"/>
      <c r="C45" s="111"/>
      <c r="D45" s="213">
        <f>ข้อมูลนักเรียน!D44</f>
        <v>42</v>
      </c>
      <c r="E45" s="210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5" s="272"/>
      <c r="G45" s="272"/>
      <c r="H45" s="272"/>
      <c r="I45" s="272"/>
      <c r="J45" s="272"/>
      <c r="K45" s="272"/>
      <c r="L45" s="272"/>
      <c r="M45" s="272"/>
    </row>
    <row r="46" spans="1:13" ht="21" x14ac:dyDescent="0.35">
      <c r="A46" s="111"/>
      <c r="B46" s="111"/>
      <c r="C46" s="111"/>
      <c r="D46" s="213">
        <f>ข้อมูลนักเรียน!D45</f>
        <v>43</v>
      </c>
      <c r="E46" s="210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6" s="272"/>
      <c r="G46" s="272"/>
      <c r="H46" s="272"/>
      <c r="I46" s="272"/>
      <c r="J46" s="272"/>
      <c r="K46" s="272"/>
      <c r="L46" s="272"/>
      <c r="M46" s="272"/>
    </row>
    <row r="47" spans="1:13" ht="21" x14ac:dyDescent="0.35">
      <c r="A47" s="111"/>
      <c r="B47" s="111"/>
      <c r="C47" s="111"/>
      <c r="D47" s="213">
        <f>ข้อมูลนักเรียน!D46</f>
        <v>44</v>
      </c>
      <c r="E47" s="210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47" s="272"/>
      <c r="G47" s="272"/>
      <c r="H47" s="272"/>
      <c r="I47" s="272"/>
      <c r="J47" s="272"/>
      <c r="K47" s="272"/>
      <c r="L47" s="272"/>
      <c r="M47" s="272"/>
    </row>
    <row r="48" spans="1:13" ht="21" x14ac:dyDescent="0.35">
      <c r="A48" s="111"/>
      <c r="B48" s="111"/>
      <c r="C48" s="111"/>
      <c r="D48" s="213">
        <f>ข้อมูลนักเรียน!D47</f>
        <v>45</v>
      </c>
      <c r="E48" s="210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48" s="272"/>
      <c r="G48" s="272"/>
      <c r="H48" s="272"/>
      <c r="I48" s="272"/>
      <c r="J48" s="272"/>
      <c r="K48" s="272"/>
      <c r="L48" s="272"/>
      <c r="M48" s="272"/>
    </row>
    <row r="49" spans="1:13" ht="21" x14ac:dyDescent="0.35">
      <c r="A49" s="111"/>
      <c r="B49" s="111"/>
      <c r="C49" s="111"/>
      <c r="D49" s="213">
        <f>ข้อมูลนักเรียน!D48</f>
        <v>46</v>
      </c>
      <c r="E49" s="210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49" s="272"/>
      <c r="G49" s="272"/>
      <c r="H49" s="272"/>
      <c r="I49" s="272"/>
      <c r="J49" s="272"/>
      <c r="K49" s="272"/>
      <c r="L49" s="272"/>
      <c r="M49" s="272"/>
    </row>
    <row r="50" spans="1:13" ht="21" x14ac:dyDescent="0.35">
      <c r="A50" s="111"/>
      <c r="B50" s="111"/>
      <c r="C50" s="111"/>
      <c r="D50" s="213">
        <f>ข้อมูลนักเรียน!D49</f>
        <v>47</v>
      </c>
      <c r="E50" s="210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0" s="272"/>
      <c r="G50" s="272"/>
      <c r="H50" s="272"/>
      <c r="I50" s="272"/>
      <c r="J50" s="272"/>
      <c r="K50" s="272"/>
      <c r="L50" s="272"/>
      <c r="M50" s="272"/>
    </row>
    <row r="51" spans="1:13" ht="21" x14ac:dyDescent="0.35">
      <c r="A51" s="111"/>
      <c r="B51" s="111"/>
      <c r="C51" s="111"/>
      <c r="D51" s="213">
        <f>ข้อมูลนักเรียน!D50</f>
        <v>48</v>
      </c>
      <c r="E51" s="210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1" s="272"/>
      <c r="G51" s="272"/>
      <c r="H51" s="272"/>
      <c r="I51" s="272"/>
      <c r="J51" s="272"/>
      <c r="K51" s="272"/>
      <c r="L51" s="272"/>
      <c r="M51" s="272"/>
    </row>
    <row r="52" spans="1:13" ht="21" x14ac:dyDescent="0.35">
      <c r="A52" s="111"/>
      <c r="B52" s="111"/>
      <c r="C52" s="111"/>
      <c r="D52" s="213">
        <f>ข้อมูลนักเรียน!D51</f>
        <v>49</v>
      </c>
      <c r="E52" s="210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2" s="272"/>
      <c r="G52" s="272"/>
      <c r="H52" s="272"/>
      <c r="I52" s="272"/>
      <c r="J52" s="272"/>
      <c r="K52" s="272"/>
      <c r="L52" s="272"/>
      <c r="M52" s="272"/>
    </row>
    <row r="53" spans="1:13" ht="21" x14ac:dyDescent="0.35">
      <c r="A53" s="111"/>
      <c r="B53" s="111"/>
      <c r="C53" s="111"/>
      <c r="D53" s="213">
        <f>ข้อมูลนักเรียน!D52</f>
        <v>50</v>
      </c>
      <c r="E53" s="210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3" s="272"/>
      <c r="G53" s="272"/>
      <c r="H53" s="272"/>
      <c r="I53" s="272"/>
      <c r="J53" s="272"/>
      <c r="K53" s="272"/>
      <c r="L53" s="272"/>
      <c r="M53" s="272"/>
    </row>
    <row r="54" spans="1:13" ht="21" x14ac:dyDescent="0.35">
      <c r="A54" s="111"/>
      <c r="B54" s="111"/>
      <c r="C54" s="111"/>
      <c r="D54" s="213">
        <f>ข้อมูลนักเรียน!D53</f>
        <v>51</v>
      </c>
      <c r="E54" s="210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4" s="272"/>
      <c r="G54" s="272"/>
      <c r="H54" s="272"/>
      <c r="I54" s="272"/>
      <c r="J54" s="272"/>
      <c r="K54" s="272"/>
      <c r="L54" s="272"/>
      <c r="M54" s="272"/>
    </row>
    <row r="55" spans="1:13" ht="21" x14ac:dyDescent="0.35">
      <c r="A55" s="111"/>
      <c r="B55" s="111"/>
      <c r="C55" s="111"/>
      <c r="D55" s="213">
        <f>ข้อมูลนักเรียน!D54</f>
        <v>52</v>
      </c>
      <c r="E55" s="210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5" s="272"/>
      <c r="G55" s="272"/>
      <c r="H55" s="272"/>
      <c r="I55" s="272"/>
      <c r="J55" s="272"/>
      <c r="K55" s="272"/>
      <c r="L55" s="272"/>
      <c r="M55" s="272"/>
    </row>
    <row r="56" spans="1:13" ht="21" x14ac:dyDescent="0.35">
      <c r="A56" s="111"/>
      <c r="B56" s="111"/>
      <c r="C56" s="111"/>
      <c r="D56" s="213">
        <f>ข้อมูลนักเรียน!D55</f>
        <v>53</v>
      </c>
      <c r="E56" s="210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6" s="272"/>
      <c r="G56" s="272"/>
      <c r="H56" s="272"/>
      <c r="I56" s="272"/>
      <c r="J56" s="272"/>
      <c r="K56" s="272"/>
      <c r="L56" s="272"/>
      <c r="M56" s="272"/>
    </row>
    <row r="57" spans="1:13" ht="21" x14ac:dyDescent="0.35">
      <c r="A57" s="111"/>
      <c r="B57" s="111"/>
      <c r="C57" s="111"/>
      <c r="D57" s="213">
        <f>ข้อมูลนักเรียน!D56</f>
        <v>54</v>
      </c>
      <c r="E57" s="210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57" s="272"/>
      <c r="G57" s="272"/>
      <c r="H57" s="272"/>
      <c r="I57" s="272"/>
      <c r="J57" s="272"/>
      <c r="K57" s="272"/>
      <c r="L57" s="272"/>
      <c r="M57" s="272"/>
    </row>
    <row r="58" spans="1:13" ht="21" x14ac:dyDescent="0.35">
      <c r="A58" s="111"/>
      <c r="B58" s="111"/>
      <c r="C58" s="111"/>
      <c r="D58" s="213">
        <f>ข้อมูลนักเรียน!D57</f>
        <v>55</v>
      </c>
      <c r="E58" s="210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58" s="272"/>
      <c r="G58" s="272"/>
      <c r="H58" s="272"/>
      <c r="I58" s="272"/>
      <c r="J58" s="272"/>
      <c r="K58" s="272"/>
      <c r="L58" s="272"/>
      <c r="M58" s="272"/>
    </row>
    <row r="59" spans="1:13" ht="21" x14ac:dyDescent="0.35">
      <c r="A59" s="111"/>
      <c r="B59" s="111"/>
      <c r="C59" s="111"/>
      <c r="D59" s="213">
        <f>ข้อมูลนักเรียน!D58</f>
        <v>56</v>
      </c>
      <c r="E59" s="210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59" s="272"/>
      <c r="G59" s="272"/>
      <c r="H59" s="272"/>
      <c r="I59" s="272"/>
      <c r="J59" s="272"/>
      <c r="K59" s="272"/>
      <c r="L59" s="272"/>
      <c r="M59" s="272"/>
    </row>
    <row r="60" spans="1:13" ht="21" x14ac:dyDescent="0.35">
      <c r="A60" s="111"/>
      <c r="B60" s="111"/>
      <c r="C60" s="111"/>
      <c r="D60" s="213">
        <f>ข้อมูลนักเรียน!D59</f>
        <v>57</v>
      </c>
      <c r="E60" s="210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0" s="272"/>
      <c r="G60" s="272"/>
      <c r="H60" s="272"/>
      <c r="I60" s="272"/>
      <c r="J60" s="272"/>
      <c r="K60" s="272"/>
      <c r="L60" s="272"/>
      <c r="M60" s="272"/>
    </row>
    <row r="61" spans="1:13" ht="21" x14ac:dyDescent="0.35">
      <c r="A61" s="111"/>
      <c r="B61" s="111"/>
      <c r="C61" s="111"/>
      <c r="D61" s="213">
        <f>ข้อมูลนักเรียน!D60</f>
        <v>58</v>
      </c>
      <c r="E61" s="210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1" s="272"/>
      <c r="G61" s="272"/>
      <c r="H61" s="272"/>
      <c r="I61" s="272"/>
      <c r="J61" s="272"/>
      <c r="K61" s="272"/>
      <c r="L61" s="272"/>
      <c r="M61" s="272"/>
    </row>
    <row r="62" spans="1:13" ht="21" x14ac:dyDescent="0.35">
      <c r="A62" s="111"/>
      <c r="B62" s="111"/>
      <c r="C62" s="111"/>
      <c r="D62" s="213">
        <f>ข้อมูลนักเรียน!D61</f>
        <v>59</v>
      </c>
      <c r="E62" s="210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2" s="272"/>
      <c r="G62" s="272"/>
      <c r="H62" s="272"/>
      <c r="I62" s="272"/>
      <c r="J62" s="272"/>
      <c r="K62" s="272"/>
      <c r="L62" s="272"/>
      <c r="M62" s="272"/>
    </row>
    <row r="63" spans="1:13" ht="21" x14ac:dyDescent="0.35">
      <c r="A63" s="111"/>
      <c r="B63" s="111"/>
      <c r="C63" s="111"/>
      <c r="D63" s="213">
        <f>ข้อมูลนักเรียน!D62</f>
        <v>60</v>
      </c>
      <c r="E63" s="21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3" s="272"/>
      <c r="G63" s="272"/>
      <c r="H63" s="272"/>
      <c r="I63" s="272"/>
      <c r="J63" s="272"/>
      <c r="K63" s="272"/>
      <c r="L63" s="272"/>
      <c r="M63" s="272"/>
    </row>
  </sheetData>
  <protectedRanges>
    <protectedRange sqref="B1" name="ช่วง2"/>
    <protectedRange sqref="F4:M63" name="ช่วง1"/>
  </protectedRanges>
  <mergeCells count="6">
    <mergeCell ref="D1:D3"/>
    <mergeCell ref="E1:E3"/>
    <mergeCell ref="F1:I1"/>
    <mergeCell ref="J1:M1"/>
    <mergeCell ref="F2:I2"/>
    <mergeCell ref="J2:M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C7D530-5DC8-44F7-AF55-9C0F9E0CD45A}">
          <x14:formula1>
            <xm:f>รายการ!$K$2:$K$37</xm:f>
          </x14:formula1>
          <xm:sqref>B1</xm:sqref>
        </x14:dataValidation>
      </x14:dataValidations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1B7D8-0A5A-464F-944C-8964BF574ED2}">
  <sheetPr codeName="Sheet85">
    <tabColor rgb="FF00B050"/>
  </sheetPr>
  <dimension ref="A1:CP66"/>
  <sheetViews>
    <sheetView workbookViewId="0">
      <selection activeCell="AW11" sqref="AW11"/>
    </sheetView>
  </sheetViews>
  <sheetFormatPr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6" style="1" customWidth="1"/>
    <col min="5" max="5" width="28" style="1" customWidth="1"/>
    <col min="6" max="6" width="6.75" style="1" customWidth="1"/>
    <col min="7" max="21" width="5.625" style="1" customWidth="1"/>
    <col min="22" max="22" width="6.75" style="1" customWidth="1"/>
    <col min="23" max="39" width="5.625" style="1" customWidth="1"/>
    <col min="40" max="40" width="6.75" style="1" customWidth="1"/>
    <col min="41" max="57" width="5.625" style="1" customWidth="1"/>
    <col min="58" max="58" width="6.75" style="1" customWidth="1"/>
    <col min="59" max="75" width="5.625" style="1" customWidth="1"/>
    <col min="76" max="76" width="6.75" style="1" customWidth="1"/>
    <col min="77" max="94" width="5.625" style="1" customWidth="1"/>
    <col min="95" max="16384" width="9" style="1"/>
  </cols>
  <sheetData>
    <row r="1" spans="1:94" ht="27.75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620" t="s">
        <v>160</v>
      </c>
      <c r="E1" s="536" t="s">
        <v>157</v>
      </c>
      <c r="F1" s="874" t="s">
        <v>272</v>
      </c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6"/>
      <c r="V1" s="874" t="s">
        <v>272</v>
      </c>
      <c r="W1" s="875"/>
      <c r="X1" s="875"/>
      <c r="Y1" s="875"/>
      <c r="Z1" s="875"/>
      <c r="AA1" s="875"/>
      <c r="AB1" s="875"/>
      <c r="AC1" s="875"/>
      <c r="AD1" s="875"/>
      <c r="AE1" s="875"/>
      <c r="AF1" s="875"/>
      <c r="AG1" s="875"/>
      <c r="AH1" s="875"/>
      <c r="AI1" s="875"/>
      <c r="AJ1" s="875"/>
      <c r="AK1" s="876"/>
      <c r="AL1" s="877" t="s">
        <v>273</v>
      </c>
      <c r="AM1" s="873" t="s">
        <v>274</v>
      </c>
      <c r="AN1" s="865" t="s">
        <v>151</v>
      </c>
      <c r="AO1" s="866"/>
      <c r="AP1" s="866"/>
      <c r="AQ1" s="866"/>
      <c r="AR1" s="866"/>
      <c r="AS1" s="866"/>
      <c r="AT1" s="866"/>
      <c r="AU1" s="866"/>
      <c r="AV1" s="866"/>
      <c r="AW1" s="866"/>
      <c r="AX1" s="866"/>
      <c r="AY1" s="866"/>
      <c r="AZ1" s="866"/>
      <c r="BA1" s="866"/>
      <c r="BB1" s="866"/>
      <c r="BC1" s="867"/>
      <c r="BD1" s="868" t="s">
        <v>131</v>
      </c>
      <c r="BE1" s="868" t="s">
        <v>275</v>
      </c>
      <c r="BF1" s="869" t="s">
        <v>276</v>
      </c>
      <c r="BG1" s="870"/>
      <c r="BH1" s="870"/>
      <c r="BI1" s="870"/>
      <c r="BJ1" s="870"/>
      <c r="BK1" s="870"/>
      <c r="BL1" s="870"/>
      <c r="BM1" s="870"/>
      <c r="BN1" s="870"/>
      <c r="BO1" s="870"/>
      <c r="BP1" s="870"/>
      <c r="BQ1" s="870"/>
      <c r="BR1" s="870"/>
      <c r="BS1" s="870"/>
      <c r="BT1" s="870"/>
      <c r="BU1" s="871"/>
      <c r="BV1" s="872" t="s">
        <v>131</v>
      </c>
      <c r="BW1" s="872" t="s">
        <v>277</v>
      </c>
      <c r="BX1" s="850" t="s">
        <v>278</v>
      </c>
      <c r="BY1" s="851"/>
      <c r="BZ1" s="851"/>
      <c r="CA1" s="851"/>
      <c r="CB1" s="851"/>
      <c r="CC1" s="851"/>
      <c r="CD1" s="851"/>
      <c r="CE1" s="851"/>
      <c r="CF1" s="851"/>
      <c r="CG1" s="851"/>
      <c r="CH1" s="851"/>
      <c r="CI1" s="851"/>
      <c r="CJ1" s="851"/>
      <c r="CK1" s="851"/>
      <c r="CL1" s="851"/>
      <c r="CM1" s="852"/>
      <c r="CN1" s="853" t="s">
        <v>279</v>
      </c>
      <c r="CO1" s="853" t="s">
        <v>87</v>
      </c>
      <c r="CP1" s="853" t="s">
        <v>100</v>
      </c>
    </row>
    <row r="2" spans="1:94" x14ac:dyDescent="0.3">
      <c r="A2" s="111"/>
      <c r="B2" s="111"/>
      <c r="C2" s="111"/>
      <c r="D2" s="620"/>
      <c r="E2" s="536"/>
      <c r="F2" s="181" t="s">
        <v>213</v>
      </c>
      <c r="G2" s="181">
        <v>1</v>
      </c>
      <c r="H2" s="181">
        <v>2</v>
      </c>
      <c r="I2" s="181">
        <v>3</v>
      </c>
      <c r="J2" s="181">
        <v>4</v>
      </c>
      <c r="K2" s="181">
        <v>5</v>
      </c>
      <c r="L2" s="181">
        <v>6</v>
      </c>
      <c r="M2" s="181">
        <v>7</v>
      </c>
      <c r="N2" s="181">
        <v>8</v>
      </c>
      <c r="O2" s="181">
        <v>9</v>
      </c>
      <c r="P2" s="181">
        <v>10</v>
      </c>
      <c r="Q2" s="181">
        <v>11</v>
      </c>
      <c r="R2" s="181">
        <v>12</v>
      </c>
      <c r="S2" s="181">
        <v>13</v>
      </c>
      <c r="T2" s="181">
        <v>14</v>
      </c>
      <c r="U2" s="181">
        <v>15</v>
      </c>
      <c r="V2" s="181" t="s">
        <v>213</v>
      </c>
      <c r="W2" s="181">
        <v>1</v>
      </c>
      <c r="X2" s="181">
        <v>2</v>
      </c>
      <c r="Y2" s="181">
        <v>3</v>
      </c>
      <c r="Z2" s="181">
        <v>4</v>
      </c>
      <c r="AA2" s="181">
        <v>5</v>
      </c>
      <c r="AB2" s="181">
        <v>6</v>
      </c>
      <c r="AC2" s="181">
        <v>7</v>
      </c>
      <c r="AD2" s="181">
        <v>8</v>
      </c>
      <c r="AE2" s="181">
        <v>9</v>
      </c>
      <c r="AF2" s="181">
        <v>10</v>
      </c>
      <c r="AG2" s="181">
        <v>11</v>
      </c>
      <c r="AH2" s="181">
        <v>12</v>
      </c>
      <c r="AI2" s="181">
        <v>13</v>
      </c>
      <c r="AJ2" s="181">
        <v>14</v>
      </c>
      <c r="AK2" s="181">
        <v>15</v>
      </c>
      <c r="AL2" s="878"/>
      <c r="AM2" s="873"/>
      <c r="AN2" s="182" t="s">
        <v>213</v>
      </c>
      <c r="AO2" s="182">
        <v>1</v>
      </c>
      <c r="AP2" s="182">
        <v>2</v>
      </c>
      <c r="AQ2" s="182">
        <v>3</v>
      </c>
      <c r="AR2" s="182">
        <v>4</v>
      </c>
      <c r="AS2" s="182">
        <v>5</v>
      </c>
      <c r="AT2" s="182">
        <v>6</v>
      </c>
      <c r="AU2" s="182">
        <v>7</v>
      </c>
      <c r="AV2" s="182">
        <v>8</v>
      </c>
      <c r="AW2" s="182">
        <v>9</v>
      </c>
      <c r="AX2" s="182">
        <v>10</v>
      </c>
      <c r="AY2" s="182">
        <v>11</v>
      </c>
      <c r="AZ2" s="182">
        <v>12</v>
      </c>
      <c r="BA2" s="182">
        <v>13</v>
      </c>
      <c r="BB2" s="182">
        <v>14</v>
      </c>
      <c r="BC2" s="182">
        <v>15</v>
      </c>
      <c r="BD2" s="868"/>
      <c r="BE2" s="868"/>
      <c r="BF2" s="183" t="s">
        <v>213</v>
      </c>
      <c r="BG2" s="183">
        <v>1</v>
      </c>
      <c r="BH2" s="183">
        <v>2</v>
      </c>
      <c r="BI2" s="183">
        <v>3</v>
      </c>
      <c r="BJ2" s="183">
        <v>4</v>
      </c>
      <c r="BK2" s="183">
        <v>5</v>
      </c>
      <c r="BL2" s="183">
        <v>6</v>
      </c>
      <c r="BM2" s="183">
        <v>7</v>
      </c>
      <c r="BN2" s="183">
        <v>8</v>
      </c>
      <c r="BO2" s="183">
        <v>9</v>
      </c>
      <c r="BP2" s="183">
        <v>10</v>
      </c>
      <c r="BQ2" s="183">
        <v>11</v>
      </c>
      <c r="BR2" s="183">
        <v>12</v>
      </c>
      <c r="BS2" s="183">
        <v>13</v>
      </c>
      <c r="BT2" s="183">
        <v>14</v>
      </c>
      <c r="BU2" s="183">
        <v>15</v>
      </c>
      <c r="BV2" s="872"/>
      <c r="BW2" s="872"/>
      <c r="BX2" s="184" t="s">
        <v>213</v>
      </c>
      <c r="BY2" s="184">
        <v>1</v>
      </c>
      <c r="BZ2" s="184">
        <v>2</v>
      </c>
      <c r="CA2" s="184">
        <v>3</v>
      </c>
      <c r="CB2" s="184">
        <v>4</v>
      </c>
      <c r="CC2" s="184">
        <v>5</v>
      </c>
      <c r="CD2" s="184">
        <v>6</v>
      </c>
      <c r="CE2" s="184">
        <v>7</v>
      </c>
      <c r="CF2" s="184">
        <v>8</v>
      </c>
      <c r="CG2" s="184">
        <v>9</v>
      </c>
      <c r="CH2" s="184">
        <v>10</v>
      </c>
      <c r="CI2" s="184">
        <v>11</v>
      </c>
      <c r="CJ2" s="184">
        <v>12</v>
      </c>
      <c r="CK2" s="184">
        <v>13</v>
      </c>
      <c r="CL2" s="184">
        <v>14</v>
      </c>
      <c r="CM2" s="184">
        <v>15</v>
      </c>
      <c r="CN2" s="854"/>
      <c r="CO2" s="854"/>
      <c r="CP2" s="854"/>
    </row>
    <row r="3" spans="1:94" x14ac:dyDescent="0.3">
      <c r="A3" s="111"/>
      <c r="B3" s="111"/>
      <c r="C3" s="111"/>
      <c r="D3" s="620"/>
      <c r="E3" s="536"/>
      <c r="F3" s="181" t="s">
        <v>186</v>
      </c>
      <c r="G3" s="192" t="str">
        <f>IF(ตั้งค่าวิชาเรียน!$I5="","",ตั้งค่าวิชาเรียน!$I5)</f>
        <v/>
      </c>
      <c r="H3" s="192" t="str">
        <f>IF(ตั้งค่าวิชาเรียน!$I6="","",ตั้งค่าวิชาเรียน!$I6)</f>
        <v/>
      </c>
      <c r="I3" s="192" t="str">
        <f>IF(ตั้งค่าวิชาเรียน!$I7="","",ตั้งค่าวิชาเรียน!$I7)</f>
        <v/>
      </c>
      <c r="J3" s="192" t="str">
        <f>IF(ตั้งค่าวิชาเรียน!$I8="","",ตั้งค่าวิชาเรียน!$I8)</f>
        <v/>
      </c>
      <c r="K3" s="192" t="str">
        <f>IF(ตั้งค่าวิชาเรียน!$I9="","",ตั้งค่าวิชาเรียน!$I9)</f>
        <v/>
      </c>
      <c r="L3" s="192" t="str">
        <f>IF(ตั้งค่าวิชาเรียน!$I10="","",ตั้งค่าวิชาเรียน!$I10)</f>
        <v/>
      </c>
      <c r="M3" s="192" t="str">
        <f>IF(ตั้งค่าวิชาเรียน!$I11="","",ตั้งค่าวิชาเรียน!$I11)</f>
        <v/>
      </c>
      <c r="N3" s="192" t="str">
        <f>IF(ตั้งค่าวิชาเรียน!$I12="","",ตั้งค่าวิชาเรียน!$I12)</f>
        <v/>
      </c>
      <c r="O3" s="192" t="str">
        <f>IF(ตั้งค่าวิชาเรียน!$I13="","",ตั้งค่าวิชาเรียน!$I13)</f>
        <v/>
      </c>
      <c r="P3" s="192" t="str">
        <f>IF(ตั้งค่าวิชาเรียน!$I14="","",ตั้งค่าวิชาเรียน!$I14)</f>
        <v/>
      </c>
      <c r="Q3" s="192" t="str">
        <f>IF(ตั้งค่าวิชาเรียน!$I15="","",ตั้งค่าวิชาเรียน!$I15)</f>
        <v/>
      </c>
      <c r="R3" s="192" t="str">
        <f>IF(ตั้งค่าวิชาเรียน!$I16="","",ตั้งค่าวิชาเรียน!$I16)</f>
        <v/>
      </c>
      <c r="S3" s="192" t="str">
        <f>IF(ตั้งค่าวิชาเรียน!$I17="","",ตั้งค่าวิชาเรียน!$I17)</f>
        <v/>
      </c>
      <c r="T3" s="192" t="str">
        <f>IF(ตั้งค่าวิชาเรียน!$I18="","",ตั้งค่าวิชาเรียน!$I18)</f>
        <v/>
      </c>
      <c r="U3" s="192" t="str">
        <f>IF(ตั้งค่าวิชาเรียน!$I19="","",ตั้งค่าวิชาเรียน!$I19)</f>
        <v/>
      </c>
      <c r="V3" s="181" t="s">
        <v>186</v>
      </c>
      <c r="W3" s="185" t="str">
        <f>IF(G3="","",G3)</f>
        <v/>
      </c>
      <c r="X3" s="185" t="str">
        <f t="shared" ref="X3:AK5" si="0">IF(H3="","",H3)</f>
        <v/>
      </c>
      <c r="Y3" s="185" t="str">
        <f t="shared" si="0"/>
        <v/>
      </c>
      <c r="Z3" s="185" t="str">
        <f t="shared" si="0"/>
        <v/>
      </c>
      <c r="AA3" s="185" t="str">
        <f t="shared" si="0"/>
        <v/>
      </c>
      <c r="AB3" s="185" t="str">
        <f t="shared" si="0"/>
        <v/>
      </c>
      <c r="AC3" s="185" t="str">
        <f t="shared" si="0"/>
        <v/>
      </c>
      <c r="AD3" s="185" t="str">
        <f t="shared" si="0"/>
        <v/>
      </c>
      <c r="AE3" s="185" t="str">
        <f t="shared" si="0"/>
        <v/>
      </c>
      <c r="AF3" s="185" t="str">
        <f t="shared" si="0"/>
        <v/>
      </c>
      <c r="AG3" s="185" t="str">
        <f t="shared" si="0"/>
        <v/>
      </c>
      <c r="AH3" s="185" t="str">
        <f t="shared" si="0"/>
        <v/>
      </c>
      <c r="AI3" s="185" t="str">
        <f t="shared" si="0"/>
        <v/>
      </c>
      <c r="AJ3" s="185" t="str">
        <f t="shared" si="0"/>
        <v/>
      </c>
      <c r="AK3" s="185" t="str">
        <f t="shared" si="0"/>
        <v/>
      </c>
      <c r="AL3" s="878"/>
      <c r="AM3" s="873"/>
      <c r="AN3" s="182" t="s">
        <v>186</v>
      </c>
      <c r="AO3" s="186" t="str">
        <f>IF(G3="","",G3)</f>
        <v/>
      </c>
      <c r="AP3" s="186" t="str">
        <f t="shared" ref="AP3:BC5" si="1">IF(H3="","",H3)</f>
        <v/>
      </c>
      <c r="AQ3" s="186" t="str">
        <f t="shared" si="1"/>
        <v/>
      </c>
      <c r="AR3" s="186" t="str">
        <f t="shared" si="1"/>
        <v/>
      </c>
      <c r="AS3" s="186" t="str">
        <f t="shared" si="1"/>
        <v/>
      </c>
      <c r="AT3" s="186" t="str">
        <f t="shared" si="1"/>
        <v/>
      </c>
      <c r="AU3" s="186" t="str">
        <f t="shared" si="1"/>
        <v/>
      </c>
      <c r="AV3" s="186" t="str">
        <f t="shared" si="1"/>
        <v/>
      </c>
      <c r="AW3" s="186" t="str">
        <f t="shared" si="1"/>
        <v/>
      </c>
      <c r="AX3" s="186" t="str">
        <f t="shared" si="1"/>
        <v/>
      </c>
      <c r="AY3" s="186" t="str">
        <f t="shared" si="1"/>
        <v/>
      </c>
      <c r="AZ3" s="186" t="str">
        <f t="shared" si="1"/>
        <v/>
      </c>
      <c r="BA3" s="186" t="str">
        <f t="shared" si="1"/>
        <v/>
      </c>
      <c r="BB3" s="186" t="str">
        <f t="shared" si="1"/>
        <v/>
      </c>
      <c r="BC3" s="186" t="str">
        <f t="shared" si="1"/>
        <v/>
      </c>
      <c r="BD3" s="868"/>
      <c r="BE3" s="868"/>
      <c r="BF3" s="183" t="s">
        <v>186</v>
      </c>
      <c r="BG3" s="187" t="str">
        <f>IF(G3="","",G3)</f>
        <v/>
      </c>
      <c r="BH3" s="187" t="str">
        <f t="shared" ref="BH3:BU5" si="2">IF(H3="","",H3)</f>
        <v/>
      </c>
      <c r="BI3" s="187" t="str">
        <f t="shared" si="2"/>
        <v/>
      </c>
      <c r="BJ3" s="187" t="str">
        <f t="shared" si="2"/>
        <v/>
      </c>
      <c r="BK3" s="187" t="str">
        <f t="shared" si="2"/>
        <v/>
      </c>
      <c r="BL3" s="187" t="str">
        <f t="shared" si="2"/>
        <v/>
      </c>
      <c r="BM3" s="187" t="str">
        <f t="shared" si="2"/>
        <v/>
      </c>
      <c r="BN3" s="187" t="str">
        <f t="shared" si="2"/>
        <v/>
      </c>
      <c r="BO3" s="187" t="str">
        <f t="shared" si="2"/>
        <v/>
      </c>
      <c r="BP3" s="187" t="str">
        <f t="shared" si="2"/>
        <v/>
      </c>
      <c r="BQ3" s="187" t="str">
        <f t="shared" si="2"/>
        <v/>
      </c>
      <c r="BR3" s="187" t="str">
        <f t="shared" si="2"/>
        <v/>
      </c>
      <c r="BS3" s="187" t="str">
        <f t="shared" si="2"/>
        <v/>
      </c>
      <c r="BT3" s="187" t="str">
        <f t="shared" si="2"/>
        <v/>
      </c>
      <c r="BU3" s="187" t="str">
        <f t="shared" si="2"/>
        <v/>
      </c>
      <c r="BV3" s="872"/>
      <c r="BW3" s="872"/>
      <c r="BX3" s="184" t="s">
        <v>186</v>
      </c>
      <c r="BY3" s="188" t="str">
        <f>IF(G3="","",G3)</f>
        <v/>
      </c>
      <c r="BZ3" s="188" t="str">
        <f t="shared" ref="BZ3:CM5" si="3">IF(H3="","",H3)</f>
        <v/>
      </c>
      <c r="CA3" s="188" t="str">
        <f t="shared" si="3"/>
        <v/>
      </c>
      <c r="CB3" s="188" t="str">
        <f t="shared" si="3"/>
        <v/>
      </c>
      <c r="CC3" s="188" t="str">
        <f t="shared" si="3"/>
        <v/>
      </c>
      <c r="CD3" s="188" t="str">
        <f t="shared" si="3"/>
        <v/>
      </c>
      <c r="CE3" s="188" t="str">
        <f t="shared" si="3"/>
        <v/>
      </c>
      <c r="CF3" s="188" t="str">
        <f t="shared" si="3"/>
        <v/>
      </c>
      <c r="CG3" s="188" t="str">
        <f t="shared" si="3"/>
        <v/>
      </c>
      <c r="CH3" s="188" t="str">
        <f t="shared" si="3"/>
        <v/>
      </c>
      <c r="CI3" s="188" t="str">
        <f t="shared" si="3"/>
        <v/>
      </c>
      <c r="CJ3" s="188" t="str">
        <f t="shared" si="3"/>
        <v/>
      </c>
      <c r="CK3" s="188" t="str">
        <f t="shared" si="3"/>
        <v/>
      </c>
      <c r="CL3" s="188" t="str">
        <f t="shared" si="3"/>
        <v/>
      </c>
      <c r="CM3" s="188" t="str">
        <f t="shared" si="3"/>
        <v/>
      </c>
      <c r="CN3" s="854"/>
      <c r="CO3" s="854"/>
      <c r="CP3" s="854"/>
    </row>
    <row r="4" spans="1:94" x14ac:dyDescent="0.3">
      <c r="A4" s="111"/>
      <c r="B4" s="111"/>
      <c r="C4" s="111"/>
      <c r="D4" s="620"/>
      <c r="E4" s="536"/>
      <c r="F4" s="181" t="s">
        <v>145</v>
      </c>
      <c r="G4" s="189" t="str">
        <f>IF(ตั้งค่าวิชาเรียน!$F5="","",ตั้งค่าวิชาเรียน!$F5)</f>
        <v/>
      </c>
      <c r="H4" s="189" t="str">
        <f>IF(ตั้งค่าวิชาเรียน!$F6="","",ตั้งค่าวิชาเรียน!$F6)</f>
        <v/>
      </c>
      <c r="I4" s="189" t="str">
        <f>IF(ตั้งค่าวิชาเรียน!$F7="","",ตั้งค่าวิชาเรียน!$F7)</f>
        <v/>
      </c>
      <c r="J4" s="189" t="str">
        <f>IF(ตั้งค่าวิชาเรียน!$F8="","",ตั้งค่าวิชาเรียน!$F8)</f>
        <v/>
      </c>
      <c r="K4" s="189" t="str">
        <f>IF(ตั้งค่าวิชาเรียน!$F9="","",ตั้งค่าวิชาเรียน!$F9)</f>
        <v/>
      </c>
      <c r="L4" s="189" t="str">
        <f>IF(ตั้งค่าวิชาเรียน!$F10="","",ตั้งค่าวิชาเรียน!$F10)</f>
        <v/>
      </c>
      <c r="M4" s="189" t="str">
        <f>IF(ตั้งค่าวิชาเรียน!$F11="","",ตั้งค่าวิชาเรียน!$F11)</f>
        <v/>
      </c>
      <c r="N4" s="189" t="str">
        <f>IF(ตั้งค่าวิชาเรียน!$F12="","",ตั้งค่าวิชาเรียน!$F12)</f>
        <v/>
      </c>
      <c r="O4" s="189" t="str">
        <f>IF(ตั้งค่าวิชาเรียน!$F13="","",ตั้งค่าวิชาเรียน!$F13)</f>
        <v/>
      </c>
      <c r="P4" s="189" t="str">
        <f>IF(ตั้งค่าวิชาเรียน!$F14="","",ตั้งค่าวิชาเรียน!$F14)</f>
        <v/>
      </c>
      <c r="Q4" s="189" t="str">
        <f>IF(ตั้งค่าวิชาเรียน!$F15="","",ตั้งค่าวิชาเรียน!$F15)</f>
        <v/>
      </c>
      <c r="R4" s="189" t="str">
        <f>IF(ตั้งค่าวิชาเรียน!$F16="","",ตั้งค่าวิชาเรียน!$F16)</f>
        <v/>
      </c>
      <c r="S4" s="189" t="str">
        <f>IF(ตั้งค่าวิชาเรียน!$F17="","",ตั้งค่าวิชาเรียน!$F17)</f>
        <v/>
      </c>
      <c r="T4" s="189" t="str">
        <f>IF(ตั้งค่าวิชาเรียน!$F18="","",ตั้งค่าวิชาเรียน!$F18)</f>
        <v/>
      </c>
      <c r="U4" s="189" t="str">
        <f>IF(ตั้งค่าวิชาเรียน!$F19="","",ตั้งค่าวิชาเรียน!$F19)</f>
        <v/>
      </c>
      <c r="V4" s="181" t="s">
        <v>145</v>
      </c>
      <c r="W4" s="189" t="str">
        <f>IF(G4="","",G4)</f>
        <v/>
      </c>
      <c r="X4" s="189" t="str">
        <f t="shared" si="0"/>
        <v/>
      </c>
      <c r="Y4" s="189" t="str">
        <f t="shared" si="0"/>
        <v/>
      </c>
      <c r="Z4" s="189" t="str">
        <f t="shared" si="0"/>
        <v/>
      </c>
      <c r="AA4" s="189" t="str">
        <f t="shared" si="0"/>
        <v/>
      </c>
      <c r="AB4" s="189" t="str">
        <f t="shared" si="0"/>
        <v/>
      </c>
      <c r="AC4" s="189" t="str">
        <f t="shared" si="0"/>
        <v/>
      </c>
      <c r="AD4" s="189" t="str">
        <f t="shared" si="0"/>
        <v/>
      </c>
      <c r="AE4" s="189" t="str">
        <f t="shared" si="0"/>
        <v/>
      </c>
      <c r="AF4" s="189" t="str">
        <f t="shared" si="0"/>
        <v/>
      </c>
      <c r="AG4" s="189" t="str">
        <f t="shared" si="0"/>
        <v/>
      </c>
      <c r="AH4" s="189" t="str">
        <f t="shared" si="0"/>
        <v/>
      </c>
      <c r="AI4" s="189" t="str">
        <f t="shared" si="0"/>
        <v/>
      </c>
      <c r="AJ4" s="189" t="str">
        <f t="shared" si="0"/>
        <v/>
      </c>
      <c r="AK4" s="189" t="str">
        <f t="shared" si="0"/>
        <v/>
      </c>
      <c r="AL4" s="878"/>
      <c r="AM4" s="873"/>
      <c r="AN4" s="182" t="s">
        <v>213</v>
      </c>
      <c r="AO4" s="190" t="str">
        <f>IF(G4="","",G4)</f>
        <v/>
      </c>
      <c r="AP4" s="190" t="str">
        <f t="shared" si="1"/>
        <v/>
      </c>
      <c r="AQ4" s="190" t="str">
        <f t="shared" si="1"/>
        <v/>
      </c>
      <c r="AR4" s="190" t="str">
        <f t="shared" si="1"/>
        <v/>
      </c>
      <c r="AS4" s="190" t="str">
        <f t="shared" si="1"/>
        <v/>
      </c>
      <c r="AT4" s="190" t="str">
        <f t="shared" si="1"/>
        <v/>
      </c>
      <c r="AU4" s="190" t="str">
        <f t="shared" si="1"/>
        <v/>
      </c>
      <c r="AV4" s="190" t="str">
        <f t="shared" si="1"/>
        <v/>
      </c>
      <c r="AW4" s="190" t="str">
        <f t="shared" si="1"/>
        <v/>
      </c>
      <c r="AX4" s="190" t="str">
        <f t="shared" si="1"/>
        <v/>
      </c>
      <c r="AY4" s="190" t="str">
        <f t="shared" si="1"/>
        <v/>
      </c>
      <c r="AZ4" s="190" t="str">
        <f t="shared" si="1"/>
        <v/>
      </c>
      <c r="BA4" s="190" t="str">
        <f t="shared" si="1"/>
        <v/>
      </c>
      <c r="BB4" s="190" t="str">
        <f t="shared" si="1"/>
        <v/>
      </c>
      <c r="BC4" s="190" t="str">
        <f t="shared" si="1"/>
        <v/>
      </c>
      <c r="BD4" s="868"/>
      <c r="BE4" s="868"/>
      <c r="BF4" s="183" t="s">
        <v>213</v>
      </c>
      <c r="BG4" s="191" t="str">
        <f>IF(G4="","",G4)</f>
        <v/>
      </c>
      <c r="BH4" s="191" t="str">
        <f t="shared" si="2"/>
        <v/>
      </c>
      <c r="BI4" s="191" t="str">
        <f t="shared" si="2"/>
        <v/>
      </c>
      <c r="BJ4" s="191" t="str">
        <f t="shared" si="2"/>
        <v/>
      </c>
      <c r="BK4" s="191" t="str">
        <f t="shared" si="2"/>
        <v/>
      </c>
      <c r="BL4" s="191" t="str">
        <f t="shared" si="2"/>
        <v/>
      </c>
      <c r="BM4" s="191" t="str">
        <f t="shared" si="2"/>
        <v/>
      </c>
      <c r="BN4" s="191" t="str">
        <f t="shared" si="2"/>
        <v/>
      </c>
      <c r="BO4" s="191" t="str">
        <f t="shared" si="2"/>
        <v/>
      </c>
      <c r="BP4" s="191" t="str">
        <f t="shared" si="2"/>
        <v/>
      </c>
      <c r="BQ4" s="191" t="str">
        <f t="shared" si="2"/>
        <v/>
      </c>
      <c r="BR4" s="191" t="str">
        <f t="shared" si="2"/>
        <v/>
      </c>
      <c r="BS4" s="191" t="str">
        <f t="shared" si="2"/>
        <v/>
      </c>
      <c r="BT4" s="191" t="str">
        <f t="shared" si="2"/>
        <v/>
      </c>
      <c r="BU4" s="191" t="str">
        <f t="shared" si="2"/>
        <v/>
      </c>
      <c r="BV4" s="872"/>
      <c r="BW4" s="872"/>
      <c r="BX4" s="184" t="s">
        <v>213</v>
      </c>
      <c r="BY4" s="190" t="str">
        <f>IF(G4="","",G4)</f>
        <v/>
      </c>
      <c r="BZ4" s="190" t="str">
        <f t="shared" si="3"/>
        <v/>
      </c>
      <c r="CA4" s="190" t="str">
        <f t="shared" si="3"/>
        <v/>
      </c>
      <c r="CB4" s="190" t="str">
        <f t="shared" si="3"/>
        <v/>
      </c>
      <c r="CC4" s="190" t="str">
        <f t="shared" si="3"/>
        <v/>
      </c>
      <c r="CD4" s="190" t="str">
        <f t="shared" si="3"/>
        <v/>
      </c>
      <c r="CE4" s="190" t="str">
        <f t="shared" si="3"/>
        <v/>
      </c>
      <c r="CF4" s="190" t="str">
        <f t="shared" si="3"/>
        <v/>
      </c>
      <c r="CG4" s="190" t="str">
        <f t="shared" si="3"/>
        <v/>
      </c>
      <c r="CH4" s="190" t="str">
        <f t="shared" si="3"/>
        <v/>
      </c>
      <c r="CI4" s="190" t="str">
        <f t="shared" si="3"/>
        <v/>
      </c>
      <c r="CJ4" s="190" t="str">
        <f t="shared" si="3"/>
        <v/>
      </c>
      <c r="CK4" s="190" t="str">
        <f t="shared" si="3"/>
        <v/>
      </c>
      <c r="CL4" s="190" t="str">
        <f t="shared" si="3"/>
        <v/>
      </c>
      <c r="CM4" s="190" t="str">
        <f t="shared" si="3"/>
        <v/>
      </c>
      <c r="CN4" s="854"/>
      <c r="CO4" s="854"/>
      <c r="CP4" s="854"/>
    </row>
    <row r="5" spans="1:94" ht="21" x14ac:dyDescent="0.3">
      <c r="A5" s="111"/>
      <c r="B5" s="111"/>
      <c r="C5" s="111"/>
      <c r="D5" s="620"/>
      <c r="E5" s="536"/>
      <c r="F5" s="181" t="s">
        <v>280</v>
      </c>
      <c r="G5" s="192" t="str">
        <f>IF(ตั้งค่าวิชาเรียน!$E5="","",ตั้งค่าวิชาเรียน!$E5)</f>
        <v/>
      </c>
      <c r="H5" s="192" t="str">
        <f>IF(ตั้งค่าวิชาเรียน!$E6="","",ตั้งค่าวิชาเรียน!$E6)</f>
        <v/>
      </c>
      <c r="I5" s="192" t="str">
        <f>IF(ตั้งค่าวิชาเรียน!$E7="","",ตั้งค่าวิชาเรียน!$E7)</f>
        <v/>
      </c>
      <c r="J5" s="192" t="str">
        <f>IF(ตั้งค่าวิชาเรียน!$E8="","",ตั้งค่าวิชาเรียน!$E8)</f>
        <v/>
      </c>
      <c r="K5" s="192" t="str">
        <f>IF(ตั้งค่าวิชาเรียน!$E9="","",ตั้งค่าวิชาเรียน!$E9)</f>
        <v/>
      </c>
      <c r="L5" s="192" t="str">
        <f>IF(ตั้งค่าวิชาเรียน!$E10="","",ตั้งค่าวิชาเรียน!$E10)</f>
        <v/>
      </c>
      <c r="M5" s="192" t="str">
        <f>IF(ตั้งค่าวิชาเรียน!$E11="","",ตั้งค่าวิชาเรียน!$E11)</f>
        <v/>
      </c>
      <c r="N5" s="192" t="str">
        <f>IF(ตั้งค่าวิชาเรียน!$E12="","",ตั้งค่าวิชาเรียน!$E12)</f>
        <v/>
      </c>
      <c r="O5" s="192" t="str">
        <f>IF(ตั้งค่าวิชาเรียน!$E13="","",ตั้งค่าวิชาเรียน!$E13)</f>
        <v/>
      </c>
      <c r="P5" s="192" t="str">
        <f>IF(ตั้งค่าวิชาเรียน!$E14="","",ตั้งค่าวิชาเรียน!$E14)</f>
        <v/>
      </c>
      <c r="Q5" s="192" t="str">
        <f>IF(ตั้งค่าวิชาเรียน!$E15="","",ตั้งค่าวิชาเรียน!$E15)</f>
        <v/>
      </c>
      <c r="R5" s="192" t="str">
        <f>IF(ตั้งค่าวิชาเรียน!$E16="","",ตั้งค่าวิชาเรียน!$E16)</f>
        <v/>
      </c>
      <c r="S5" s="192" t="str">
        <f>IF(ตั้งค่าวิชาเรียน!$E17="","",ตั้งค่าวิชาเรียน!$E17)</f>
        <v/>
      </c>
      <c r="T5" s="192" t="str">
        <f>IF(ตั้งค่าวิชาเรียน!$E18="","",ตั้งค่าวิชาเรียน!$E18)</f>
        <v/>
      </c>
      <c r="U5" s="192" t="str">
        <f>IF(ตั้งค่าวิชาเรียน!$E19="","",ตั้งค่าวิชาเรียน!$E19)</f>
        <v/>
      </c>
      <c r="V5" s="181" t="s">
        <v>280</v>
      </c>
      <c r="W5" s="192" t="str">
        <f>IF(G5="","",G5)</f>
        <v/>
      </c>
      <c r="X5" s="192" t="str">
        <f t="shared" si="0"/>
        <v/>
      </c>
      <c r="Y5" s="192" t="str">
        <f t="shared" si="0"/>
        <v/>
      </c>
      <c r="Z5" s="192" t="str">
        <f t="shared" si="0"/>
        <v/>
      </c>
      <c r="AA5" s="192" t="str">
        <f t="shared" si="0"/>
        <v/>
      </c>
      <c r="AB5" s="192" t="str">
        <f t="shared" si="0"/>
        <v/>
      </c>
      <c r="AC5" s="192" t="str">
        <f t="shared" si="0"/>
        <v/>
      </c>
      <c r="AD5" s="192" t="str">
        <f t="shared" si="0"/>
        <v/>
      </c>
      <c r="AE5" s="192" t="str">
        <f t="shared" si="0"/>
        <v/>
      </c>
      <c r="AF5" s="192" t="str">
        <f t="shared" si="0"/>
        <v/>
      </c>
      <c r="AG5" s="192" t="str">
        <f t="shared" si="0"/>
        <v/>
      </c>
      <c r="AH5" s="192" t="str">
        <f t="shared" si="0"/>
        <v/>
      </c>
      <c r="AI5" s="192" t="str">
        <f t="shared" si="0"/>
        <v/>
      </c>
      <c r="AJ5" s="192" t="str">
        <f t="shared" si="0"/>
        <v/>
      </c>
      <c r="AK5" s="192" t="str">
        <f t="shared" si="0"/>
        <v/>
      </c>
      <c r="AL5" s="193" t="s">
        <v>147</v>
      </c>
      <c r="AM5" s="873"/>
      <c r="AN5" s="182" t="s">
        <v>280</v>
      </c>
      <c r="AO5" s="194" t="str">
        <f>IF(G5="","",G5)</f>
        <v/>
      </c>
      <c r="AP5" s="194" t="str">
        <f t="shared" si="1"/>
        <v/>
      </c>
      <c r="AQ5" s="194" t="str">
        <f t="shared" si="1"/>
        <v/>
      </c>
      <c r="AR5" s="194" t="str">
        <f t="shared" si="1"/>
        <v/>
      </c>
      <c r="AS5" s="194" t="str">
        <f t="shared" si="1"/>
        <v/>
      </c>
      <c r="AT5" s="194" t="str">
        <f t="shared" si="1"/>
        <v/>
      </c>
      <c r="AU5" s="194" t="str">
        <f t="shared" si="1"/>
        <v/>
      </c>
      <c r="AV5" s="194" t="str">
        <f t="shared" si="1"/>
        <v/>
      </c>
      <c r="AW5" s="194" t="str">
        <f t="shared" si="1"/>
        <v/>
      </c>
      <c r="AX5" s="194" t="str">
        <f t="shared" si="1"/>
        <v/>
      </c>
      <c r="AY5" s="194" t="str">
        <f t="shared" si="1"/>
        <v/>
      </c>
      <c r="AZ5" s="194" t="str">
        <f t="shared" si="1"/>
        <v/>
      </c>
      <c r="BA5" s="194" t="str">
        <f t="shared" si="1"/>
        <v/>
      </c>
      <c r="BB5" s="194" t="str">
        <f t="shared" si="1"/>
        <v/>
      </c>
      <c r="BC5" s="194" t="str">
        <f t="shared" si="1"/>
        <v/>
      </c>
      <c r="BD5" s="868"/>
      <c r="BE5" s="868"/>
      <c r="BF5" s="183" t="s">
        <v>280</v>
      </c>
      <c r="BG5" s="195" t="str">
        <f>IF(G5="","",G5)</f>
        <v/>
      </c>
      <c r="BH5" s="195" t="str">
        <f t="shared" si="2"/>
        <v/>
      </c>
      <c r="BI5" s="195" t="str">
        <f t="shared" si="2"/>
        <v/>
      </c>
      <c r="BJ5" s="195" t="str">
        <f t="shared" si="2"/>
        <v/>
      </c>
      <c r="BK5" s="195" t="str">
        <f t="shared" si="2"/>
        <v/>
      </c>
      <c r="BL5" s="195" t="str">
        <f t="shared" si="2"/>
        <v/>
      </c>
      <c r="BM5" s="195" t="str">
        <f t="shared" si="2"/>
        <v/>
      </c>
      <c r="BN5" s="195" t="str">
        <f t="shared" si="2"/>
        <v/>
      </c>
      <c r="BO5" s="195" t="str">
        <f t="shared" si="2"/>
        <v/>
      </c>
      <c r="BP5" s="195" t="str">
        <f t="shared" si="2"/>
        <v/>
      </c>
      <c r="BQ5" s="195" t="str">
        <f t="shared" si="2"/>
        <v/>
      </c>
      <c r="BR5" s="195" t="str">
        <f t="shared" si="2"/>
        <v/>
      </c>
      <c r="BS5" s="195" t="str">
        <f t="shared" si="2"/>
        <v/>
      </c>
      <c r="BT5" s="195" t="str">
        <f t="shared" si="2"/>
        <v/>
      </c>
      <c r="BU5" s="195" t="str">
        <f t="shared" si="2"/>
        <v/>
      </c>
      <c r="BV5" s="872"/>
      <c r="BW5" s="872"/>
      <c r="BX5" s="184" t="s">
        <v>280</v>
      </c>
      <c r="BY5" s="196" t="str">
        <f>IF(G5="","",G5)</f>
        <v/>
      </c>
      <c r="BZ5" s="196" t="str">
        <f t="shared" si="3"/>
        <v/>
      </c>
      <c r="CA5" s="196" t="str">
        <f t="shared" si="3"/>
        <v/>
      </c>
      <c r="CB5" s="196" t="str">
        <f t="shared" si="3"/>
        <v/>
      </c>
      <c r="CC5" s="196" t="str">
        <f t="shared" si="3"/>
        <v/>
      </c>
      <c r="CD5" s="196" t="str">
        <f t="shared" si="3"/>
        <v/>
      </c>
      <c r="CE5" s="196" t="str">
        <f t="shared" si="3"/>
        <v/>
      </c>
      <c r="CF5" s="196" t="str">
        <f t="shared" si="3"/>
        <v/>
      </c>
      <c r="CG5" s="196" t="str">
        <f t="shared" si="3"/>
        <v/>
      </c>
      <c r="CH5" s="196" t="str">
        <f t="shared" si="3"/>
        <v/>
      </c>
      <c r="CI5" s="196" t="str">
        <f t="shared" si="3"/>
        <v/>
      </c>
      <c r="CJ5" s="196" t="str">
        <f t="shared" si="3"/>
        <v/>
      </c>
      <c r="CK5" s="196" t="str">
        <f t="shared" si="3"/>
        <v/>
      </c>
      <c r="CL5" s="196" t="str">
        <f t="shared" si="3"/>
        <v/>
      </c>
      <c r="CM5" s="196" t="str">
        <f t="shared" si="3"/>
        <v/>
      </c>
      <c r="CN5" s="855"/>
      <c r="CO5" s="854"/>
      <c r="CP5" s="854"/>
    </row>
    <row r="6" spans="1:94" ht="24.75" customHeight="1" x14ac:dyDescent="0.3">
      <c r="A6" s="111"/>
      <c r="B6" s="111"/>
      <c r="C6" s="111"/>
      <c r="D6" s="620"/>
      <c r="E6" s="536"/>
      <c r="F6" s="181" t="s">
        <v>147</v>
      </c>
      <c r="G6" s="197" t="str">
        <f>IF(ตั้งค่าวิชาเรียน!$H5="","",ตั้งค่าวิชาเรียน!$H5)</f>
        <v/>
      </c>
      <c r="H6" s="197" t="str">
        <f>IF(ตั้งค่าวิชาเรียน!$H6="","",ตั้งค่าวิชาเรียน!$H6)</f>
        <v/>
      </c>
      <c r="I6" s="197" t="str">
        <f>IF(ตั้งค่าวิชาเรียน!$H7="","",ตั้งค่าวิชาเรียน!$H7)</f>
        <v/>
      </c>
      <c r="J6" s="197" t="str">
        <f>IF(ตั้งค่าวิชาเรียน!$H8="","",ตั้งค่าวิชาเรียน!$H8)</f>
        <v/>
      </c>
      <c r="K6" s="197" t="str">
        <f>IF(ตั้งค่าวิชาเรียน!$H9="","",ตั้งค่าวิชาเรียน!$H9)</f>
        <v/>
      </c>
      <c r="L6" s="197" t="str">
        <f>IF(ตั้งค่าวิชาเรียน!$H10="","",ตั้งค่าวิชาเรียน!$H10)</f>
        <v/>
      </c>
      <c r="M6" s="197" t="str">
        <f>IF(ตั้งค่าวิชาเรียน!$H11="","",ตั้งค่าวิชาเรียน!$H11)</f>
        <v/>
      </c>
      <c r="N6" s="197" t="str">
        <f>IF(ตั้งค่าวิชาเรียน!$H12="","",ตั้งค่าวิชาเรียน!$H12)</f>
        <v/>
      </c>
      <c r="O6" s="197" t="str">
        <f>IF(ตั้งค่าวิชาเรียน!$H13="","",ตั้งค่าวิชาเรียน!$H13)</f>
        <v/>
      </c>
      <c r="P6" s="197" t="str">
        <f>IF(ตั้งค่าวิชาเรียน!$H14="","",ตั้งค่าวิชาเรียน!$H14)</f>
        <v/>
      </c>
      <c r="Q6" s="197" t="str">
        <f>IF(ตั้งค่าวิชาเรียน!$H15="","",ตั้งค่าวิชาเรียน!$H15)</f>
        <v/>
      </c>
      <c r="R6" s="197" t="str">
        <f>IF(ตั้งค่าวิชาเรียน!$H16="","",ตั้งค่าวิชาเรียน!$H16)</f>
        <v/>
      </c>
      <c r="S6" s="197" t="str">
        <f>IF(ตั้งค่าวิชาเรียน!$H17="","",ตั้งค่าวิชาเรียน!$H17)</f>
        <v/>
      </c>
      <c r="T6" s="197" t="str">
        <f>IF(ตั้งค่าวิชาเรียน!$H18="","",ตั้งค่าวิชาเรียน!$H18)</f>
        <v/>
      </c>
      <c r="U6" s="197" t="str">
        <f>IF(ตั้งค่าวิชาเรียน!$H19="","",ตั้งค่าวิชาเรียน!$H19)</f>
        <v/>
      </c>
      <c r="V6" s="181" t="s">
        <v>441</v>
      </c>
      <c r="W6" s="856" t="s">
        <v>281</v>
      </c>
      <c r="X6" s="857"/>
      <c r="Y6" s="857"/>
      <c r="Z6" s="857"/>
      <c r="AA6" s="857"/>
      <c r="AB6" s="857"/>
      <c r="AC6" s="857"/>
      <c r="AD6" s="857"/>
      <c r="AE6" s="857"/>
      <c r="AF6" s="857"/>
      <c r="AG6" s="857"/>
      <c r="AH6" s="857"/>
      <c r="AI6" s="857"/>
      <c r="AJ6" s="857"/>
      <c r="AK6" s="858"/>
      <c r="AL6" s="198">
        <f>SUM(G6:U6)</f>
        <v>0</v>
      </c>
      <c r="AM6" s="873"/>
      <c r="AN6" s="199"/>
      <c r="AO6" s="859" t="s">
        <v>282</v>
      </c>
      <c r="AP6" s="860"/>
      <c r="AQ6" s="860"/>
      <c r="AR6" s="860"/>
      <c r="AS6" s="860"/>
      <c r="AT6" s="860"/>
      <c r="AU6" s="860"/>
      <c r="AV6" s="860"/>
      <c r="AW6" s="860"/>
      <c r="AX6" s="860"/>
      <c r="AY6" s="860"/>
      <c r="AZ6" s="860"/>
      <c r="BA6" s="860"/>
      <c r="BB6" s="860"/>
      <c r="BC6" s="861"/>
      <c r="BD6" s="868"/>
      <c r="BE6" s="868"/>
      <c r="BF6" s="200"/>
      <c r="BG6" s="862" t="s">
        <v>282</v>
      </c>
      <c r="BH6" s="863"/>
      <c r="BI6" s="863"/>
      <c r="BJ6" s="863"/>
      <c r="BK6" s="863"/>
      <c r="BL6" s="863"/>
      <c r="BM6" s="863"/>
      <c r="BN6" s="863"/>
      <c r="BO6" s="863"/>
      <c r="BP6" s="863"/>
      <c r="BQ6" s="863"/>
      <c r="BR6" s="863"/>
      <c r="BS6" s="863"/>
      <c r="BT6" s="863"/>
      <c r="BU6" s="864"/>
      <c r="BV6" s="872"/>
      <c r="BW6" s="872"/>
      <c r="BX6" s="184" t="s">
        <v>114</v>
      </c>
      <c r="BY6" s="201" t="str">
        <f>IF(BY$4="","",ชี้วัด1!$BE3)</f>
        <v/>
      </c>
      <c r="BZ6" s="201" t="str">
        <f>IF(BZ$4="","",ชี้วัด2!$BE3)</f>
        <v/>
      </c>
      <c r="CA6" s="201" t="str">
        <f>IF(CA$4="","",ชี้วัด3!$BE3)</f>
        <v/>
      </c>
      <c r="CB6" s="201" t="str">
        <f>IF(CB$4="","",ชี้วัด4!$BE3)</f>
        <v/>
      </c>
      <c r="CC6" s="201" t="str">
        <f>IF(CC$4="","",ชี้วัด5!$BE3)</f>
        <v/>
      </c>
      <c r="CD6" s="201" t="str">
        <f>IF(CD$4="","",ชี้วัด6!$BE3)</f>
        <v/>
      </c>
      <c r="CE6" s="201" t="str">
        <f>IF(CE$4="","",ชี้วัด7!$BE3)</f>
        <v/>
      </c>
      <c r="CF6" s="201" t="str">
        <f>IF(CF$4="","",ชี้วัด8!$BE3)</f>
        <v/>
      </c>
      <c r="CG6" s="201" t="str">
        <f>IF(CG$4="","",ชี้วัด9!$BE3)</f>
        <v/>
      </c>
      <c r="CH6" s="201" t="str">
        <f>IF(CH$4="","",ชี้วัด10!$BE3)</f>
        <v/>
      </c>
      <c r="CI6" s="201" t="str">
        <f>IF(CI$4="","",ชี้วัด11!$BE3)</f>
        <v/>
      </c>
      <c r="CJ6" s="201" t="str">
        <f>IF(CJ$4="","",ชี้วัด12!$BE3)</f>
        <v/>
      </c>
      <c r="CK6" s="201" t="str">
        <f>IF(CK$4="","",ชี้วัด13!$BE3)</f>
        <v/>
      </c>
      <c r="CL6" s="201" t="str">
        <f>IF(CL$4="","",ชี้วัด14!$BE3)</f>
        <v/>
      </c>
      <c r="CM6" s="201" t="str">
        <f>IF(CM$4="","",ชี้วัด15!$BE3)</f>
        <v/>
      </c>
      <c r="CN6" s="202">
        <f>SUM(BY6:CM6)</f>
        <v>0</v>
      </c>
      <c r="CO6" s="855"/>
      <c r="CP6" s="855"/>
    </row>
    <row r="7" spans="1:94" x14ac:dyDescent="0.3">
      <c r="A7" s="111"/>
      <c r="B7" s="111"/>
      <c r="C7" s="111"/>
      <c r="D7" s="207">
        <f>ข้อมูลนักเรียน!D3</f>
        <v>1</v>
      </c>
      <c r="E7" s="208" t="str">
        <f>IF(ข้อมูลนักเรียน!H3="","",ข้อมูลนักเรียน!G3&amp;ข้อมูลนักเรียน!H3&amp; "  " &amp; ข้อมูลนักเรียน!I3)</f>
        <v/>
      </c>
      <c r="F7" s="838"/>
      <c r="G7" s="203" t="str">
        <f>IF(วิชา1!$L6="","",IF($G$4="","",IF(วิชา1!$L6="ย้ายออก","-",วิชา1!$L6)))</f>
        <v/>
      </c>
      <c r="H7" s="203" t="str">
        <f>IF(วิชา2!$L6="","",IF($H$4="","",IF(วิชา2!$L6="ย้ายออก","-",วิชา2!$L6)))</f>
        <v/>
      </c>
      <c r="I7" s="203" t="str">
        <f>IF(วิชา3!$L6="","",IF($I$4="","",IF(วิชา3!$L6="ย้ายออก","-",วิชา3!$L6)))</f>
        <v/>
      </c>
      <c r="J7" s="203" t="str">
        <f>IF(วิชา4!$L6="","",IF($J$4="","",IF(วิชา4!$L6="ย้ายออก","-",วิชา4!$L6)))</f>
        <v/>
      </c>
      <c r="K7" s="203" t="str">
        <f>IF(วิชา5!$L6="","",IF($K$4="","",IF(วิชา5!$L6="ย้ายออก","-",วิชา5!$L6)))</f>
        <v/>
      </c>
      <c r="L7" s="203" t="str">
        <f>IF(วิชา6!$L6="","",IF($L$4="","",IF(วิชา6!$L6="ย้ายออก","-",วิชา6!$L6)))</f>
        <v/>
      </c>
      <c r="M7" s="203" t="str">
        <f>IF(วิชา7!$L6="","",IF($M$4="","",IF(วิชา7!$L6="ย้ายออก","-",วิชา7!$L6)))</f>
        <v/>
      </c>
      <c r="N7" s="203" t="str">
        <f>IF(วิชา8!$L6="","",IF($N$4="","",IF(วิชา8!$L6="ย้ายออก","-",วิชา8!$L6)))</f>
        <v/>
      </c>
      <c r="O7" s="203" t="str">
        <f>IF(วิชา9!$L6="","",IF($O$4="","",IF(วิชา9!$L6="ย้ายออก","-",วิชา9!$L6)))</f>
        <v/>
      </c>
      <c r="P7" s="203" t="str">
        <f>IF(วิชา10!$L6="","",IF($P$4="","",IF(วิชา10!$L6="ย้ายออก","-",วิชา10!$L6)))</f>
        <v/>
      </c>
      <c r="Q7" s="203" t="str">
        <f>IF(วิชา11!$L6="","",IF($Q$4="","",IF(วิชา11!$L6="ย้ายออก","-",วิชา11!$L6)))</f>
        <v/>
      </c>
      <c r="R7" s="203" t="str">
        <f>IF(วิชา12!$L6="","",IF($R$4="","",IF(วิชา12!$L6="ย้ายออก","-",วิชา12!$L6)))</f>
        <v/>
      </c>
      <c r="S7" s="203" t="str">
        <f>IF(วิชา13!$L6="","",IF($S$4="","",IF(วิชา13!$L6="ย้ายออก","-",วิชา13!$L6)))</f>
        <v/>
      </c>
      <c r="T7" s="203" t="str">
        <f>IF(วิชา14!$L6="","",IF($T$4="","",IF(วิชา14!$L6="ย้ายออก","-",วิชา14!$L6)))</f>
        <v/>
      </c>
      <c r="U7" s="203" t="str">
        <f>IF(วิชา15!$L6="","",IF($U$4="","",IF(วิชา15!$L6="ย้ายออก","-",วิชา15!$L6)))</f>
        <v/>
      </c>
      <c r="V7" s="172" t="str">
        <f>IF(E7="","",IF(ข้อมูลนักเรียน!$K3="ย้ายออก","ย้ายออก",IF(COUNTIF(G7:U7,0)&gt;0,"ไม่ผ่าน","ผ่าน")))</f>
        <v/>
      </c>
      <c r="W7" s="203" t="str">
        <f>IF($E7="","",IF($G7="","",IF(ข้อมูลนักเรียน!$K3="ย้ายออก","-",$G7*$G$6)))</f>
        <v/>
      </c>
      <c r="X7" s="203" t="str">
        <f>IF($E7="","",IF($H7="","",IF(ข้อมูลนักเรียน!$K3="ย้ายออก","-",$H7*$H$6)))</f>
        <v/>
      </c>
      <c r="Y7" s="203" t="str">
        <f>IF($E7="","",IF($I7="","",IF(ข้อมูลนักเรียน!$K3="ย้ายออก","-",$I7*$I$6)))</f>
        <v/>
      </c>
      <c r="Z7" s="203" t="str">
        <f>IF($E7="","",IF($J7="","",IF(ข้อมูลนักเรียน!$K3="ย้ายออก","-",$J7*$J$6)))</f>
        <v/>
      </c>
      <c r="AA7" s="203" t="str">
        <f>IF($E7="","",IF($K7="","",IF(ข้อมูลนักเรียน!$K3="ย้ายออก","-",$K7*$K$6)))</f>
        <v/>
      </c>
      <c r="AB7" s="203" t="str">
        <f>IF($E7="","",IF($L7="","",IF(ข้อมูลนักเรียน!$K3="ย้ายออก","-",$L7*$L$6)))</f>
        <v/>
      </c>
      <c r="AC7" s="203" t="str">
        <f>IF($E7="","",IF($M7="","",IF(ข้อมูลนักเรียน!$K3="ย้ายออก","-",$M7*$M$6)))</f>
        <v/>
      </c>
      <c r="AD7" s="203" t="str">
        <f>IF($E7="","",IF($N7="","",IF(ข้อมูลนักเรียน!$K3="ย้ายออก","-",$N7*$N$6)))</f>
        <v/>
      </c>
      <c r="AE7" s="203" t="str">
        <f>IF($E7="","",IF($O7="","",IF(ข้อมูลนักเรียน!$K3="ย้ายออก","-",$O7*$O$6)))</f>
        <v/>
      </c>
      <c r="AF7" s="203" t="str">
        <f>IF($E7="","",IF($P7="","",IF(ข้อมูลนักเรียน!$K3="ย้ายออก","-",$P7*$P$6)))</f>
        <v/>
      </c>
      <c r="AG7" s="203" t="str">
        <f>IF($E7="","",IF($Q7="","",IF(ข้อมูลนักเรียน!$K3="ย้ายออก","-",$Q7*$Q$6)))</f>
        <v/>
      </c>
      <c r="AH7" s="203" t="str">
        <f>IF($E7="","",IF($R7="","",IF(ข้อมูลนักเรียน!$K3="ย้ายออก","-",$R7*$R$6)))</f>
        <v/>
      </c>
      <c r="AI7" s="203" t="str">
        <f>IF($E7="","",IF($S7="","",IF(ข้อมูลนักเรียน!$K3="ย้ายออก","-",$S7*$S$6)))</f>
        <v/>
      </c>
      <c r="AJ7" s="203" t="str">
        <f>IF($E7="","",IF($T7="","",IF(ข้อมูลนักเรียน!$K3="ย้ายออก","-",$T7*$T$6)))</f>
        <v/>
      </c>
      <c r="AK7" s="203" t="str">
        <f>IF($E7="","",IF($U7="","",IF(ข้อมูลนักเรียน!$K3="ย้ายออก","-",$U7*$U$6)))</f>
        <v/>
      </c>
      <c r="AL7" s="204" t="str">
        <f>IF($E7="","",IF(ข้อมูลนักเรียน!$K3="ย้ายออก","ย้ายออก",IF($AL$6=0,"",IF(W7="","",(SUM(W7:AK7)/$AL$6)))))</f>
        <v/>
      </c>
      <c r="AM7" s="205" t="str">
        <f>IF($E7="","",IF(ข้อมูลนักเรียน!$K3="ย้ายออก","ย้ายออก",RANK($AL7,$AL$7:$AL$66,0)))</f>
        <v/>
      </c>
      <c r="AN7" s="841"/>
      <c r="AO7" s="147" t="str">
        <f>IF(คุณฯ1!$BC6="","",IF($AO$4="","",IF(ข้อมูลนักเรียน!$K3="ย้ายออก","-",คุณฯ1!$BC6)))</f>
        <v/>
      </c>
      <c r="AP7" s="147" t="str">
        <f>IF(คุณฯ2!$BC6="","",IF($AP$4="","",IF(ข้อมูลนักเรียน!$K3="ย้ายออก","-",คุณฯ2!$BC6)))</f>
        <v/>
      </c>
      <c r="AQ7" s="147" t="str">
        <f>IF(คุณฯ3!$BC6="","",IF($AQ$4="","",IF(ข้อมูลนักเรียน!$K3="ย้ายออก","-",คุณฯ3!$BC6)))</f>
        <v/>
      </c>
      <c r="AR7" s="147" t="str">
        <f>IF(คุณฯ4!$BC6="","",IF($AR$4="","",IF(ข้อมูลนักเรียน!$K3="ย้ายออก","-",คุณฯ4!$BC6)))</f>
        <v/>
      </c>
      <c r="AS7" s="147" t="str">
        <f>IF(คุณฯ5!$BC6="","",IF($AS$4="","",IF(ข้อมูลนักเรียน!$K3="ย้ายออก","-",คุณฯ5!$BC6)))</f>
        <v/>
      </c>
      <c r="AT7" s="147" t="str">
        <f>IF(คุณฯ6!$BC6="","",IF($AT$4="","",IF(ข้อมูลนักเรียน!$K3="ย้ายออก","-",คุณฯ6!$BC6)))</f>
        <v/>
      </c>
      <c r="AU7" s="147" t="str">
        <f>IF(คุณฯ7!$BC6="","",IF($AU$4="","",IF(ข้อมูลนักเรียน!$K3="ย้ายออก","-",คุณฯ7!$BC6)))</f>
        <v/>
      </c>
      <c r="AV7" s="147" t="str">
        <f>IF(คุณฯ8!$BC6="","",IF($AV$4="","",IF(ข้อมูลนักเรียน!$K3="ย้ายออก","-",คุณฯ8!$BC6)))</f>
        <v/>
      </c>
      <c r="AW7" s="147" t="str">
        <f>IF(คุณฯ9!$BC6="","",IF($AW$4="","",IF(ข้อมูลนักเรียน!$K3="ย้ายออก","-",คุณฯ9!$BC6)))</f>
        <v/>
      </c>
      <c r="AX7" s="147" t="str">
        <f>IF(คุณฯ10!$BC6="","",IF($AX$4="","",IF(ข้อมูลนักเรียน!$K3="ย้ายออก","-",คุณฯ10!$BC6)))</f>
        <v/>
      </c>
      <c r="AY7" s="147" t="str">
        <f>IF(คุณฯ11!$BC6="","",IF($AY$4="","",IF(ข้อมูลนักเรียน!$K3="ย้ายออก","-",คุณฯ11!$BC6)))</f>
        <v/>
      </c>
      <c r="AZ7" s="147" t="str">
        <f>IF(คุณฯ12!$BC6="","",IF($AZ$4="","",IF(ข้อมูลนักเรียน!$K3="ย้ายออก","-",คุณฯ12!$BC6)))</f>
        <v/>
      </c>
      <c r="BA7" s="147" t="str">
        <f>IF(คุณฯ13!$BC6="","",IF($BA$4="","",IF(ข้อมูลนักเรียน!$K3="ย้ายออก","-",คุณฯ13!$BC6)))</f>
        <v/>
      </c>
      <c r="BB7" s="147" t="str">
        <f>IF(คุณฯ14!$BC6="","",IF($BB$4="","",IF(ข้อมูลนักเรียน!$K3="ย้ายออก","-",คุณฯ14!$BC6)))</f>
        <v/>
      </c>
      <c r="BC7" s="147" t="str">
        <f>IF(คุณฯ15!$BC6="","",IF($BC$4="","",IF(ข้อมูลนักเรียน!$K3="ย้ายออก","-",คุณฯ15!$BC6)))</f>
        <v/>
      </c>
      <c r="BD7" s="452" t="str">
        <f>IF($E7="","",IF($AO7="","",IF(ข้อมูลนักเรียน!$K3="ย้ายออก","ย้ายออก",AVERAGE(AO7:BC7))))</f>
        <v/>
      </c>
      <c r="BE7" s="206" t="str">
        <f>IF($E7="","",IF(BD7="","",IF(ข้อมูลนักเรียน!K3="ย้ายออก","ย้ายออก",IF(COUNTIF(AO7:BC7,0)&gt;0,0,IF(BD7&gt;=ตั้งค่าการประเมิน!$C$4,3,IF(BD7&gt;=ตั้งค่าการประเมิน!$C$5,2,IF(BD7&gt;=ตั้งค่าการประเมิน!$C$6,1,0)))))))</f>
        <v/>
      </c>
      <c r="BF7" s="844"/>
      <c r="BG7" s="147" t="str">
        <f>IF(อ่านคิดเขียน1!$AW6="","",IF($BG$4="","",อ่านคิดเขียน1!$AW6))</f>
        <v/>
      </c>
      <c r="BH7" s="147" t="str">
        <f>IF(อ่านคิดเขียน2!$AW6="","",IF($BH$4="","",อ่านคิดเขียน2!$AW6))</f>
        <v/>
      </c>
      <c r="BI7" s="147" t="str">
        <f>IF(อ่านคิดเขียน3!$AW6="","",IF($BI$4="","",อ่านคิดเขียน3!$AW6))</f>
        <v/>
      </c>
      <c r="BJ7" s="147" t="str">
        <f>IF(อ่านคิดเขียน4!$AW6="","",IF($BJ$4="","",อ่านคิดเขียน4!$AW6))</f>
        <v/>
      </c>
      <c r="BK7" s="147" t="str">
        <f>IF(อ่านคิดเขียน5!$AW6="","",IF($BK$4="","",อ่านคิดเขียน5!$AW6))</f>
        <v/>
      </c>
      <c r="BL7" s="147" t="str">
        <f>IF(อ่านคิดเขียน6!$AW6="","",IF($BL$4="","",อ่านคิดเขียน6!$AW6))</f>
        <v/>
      </c>
      <c r="BM7" s="147" t="str">
        <f>IF(อ่านคิดเขียน7!$AW6="","",IF($BM$4="","",อ่านคิดเขียน7!$AW6))</f>
        <v/>
      </c>
      <c r="BN7" s="147" t="str">
        <f>IF(อ่านคิดเขียน8!$AW6="","",IF($BN$4="","",อ่านคิดเขียน8!$AW6))</f>
        <v/>
      </c>
      <c r="BO7" s="147" t="str">
        <f>IF(อ่านคิดเขียน9!$AW6="","",IF($BO$4="","",อ่านคิดเขียน9!$AW6))</f>
        <v/>
      </c>
      <c r="BP7" s="147" t="str">
        <f>IF(อ่านคิดเขียน10!$AW6="","",IF($BP$4="","",อ่านคิดเขียน10!$AW6))</f>
        <v/>
      </c>
      <c r="BQ7" s="147" t="str">
        <f>IF(อ่านคิดเขียน11!$AW6="","",IF($BQ$4="","",อ่านคิดเขียน11!$AW6))</f>
        <v/>
      </c>
      <c r="BR7" s="147" t="str">
        <f>IF(อ่านคิดเขียน12!$AW6="","",IF($BR$4="","",อ่านคิดเขียน12!$AW6))</f>
        <v/>
      </c>
      <c r="BS7" s="147" t="str">
        <f>IF(อ่านคิดเขียน13!$AW6="","",IF($BS$4="","",อ่านคิดเขียน13!$AW6))</f>
        <v/>
      </c>
      <c r="BT7" s="147" t="str">
        <f>IF(อ่านคิดเขียน14!$AW6="","",IF($BT$4="","",อ่านคิดเขียน14!$AW6))</f>
        <v/>
      </c>
      <c r="BU7" s="147" t="str">
        <f>IF(อ่านคิดเขียน15!$AW6="","",IF($BU$4="","",อ่านคิดเขียน15!$AW6))</f>
        <v/>
      </c>
      <c r="BV7" s="452" t="str">
        <f>IF($E7="","",IF($BG7="","",IF(ข้อมูลนักเรียน!K3="ย้ายออก","ย้ายออก",AVERAGE(BG7:BU7))))</f>
        <v/>
      </c>
      <c r="BW7" s="206" t="str">
        <f>IF($E7="","",IF(BV7="","",IF(ข้อมูลนักเรียน!K3="ย้ายออก","ย้ายออก",IF(BV7&gt;=ตั้งค่าการประเมิน!$C$4,3,IF(BV7&gt;=ตั้งค่าการประเมิน!$C$5,2,IF(BV7&gt;=ตั้งค่าการประเมิน!$C$6,1,0))))))</f>
        <v/>
      </c>
      <c r="BX7" s="847"/>
      <c r="BY7" s="147" t="str">
        <f>IF(BY$4="","",IF(ชี้วัด1!$BE5="","",IF(ข้อมูลนักเรียน!$K3="ย้ายออก","-",ชี้วัด1!$BE5)))</f>
        <v/>
      </c>
      <c r="BZ7" s="147" t="str">
        <f>IF(BZ$4="","",IF(ชี้วัด2!$BE5="","",IF(ข้อมูลนักเรียน!$K3="ย้ายออก","-",ชี้วัด2!$BE5)))</f>
        <v/>
      </c>
      <c r="CA7" s="147" t="str">
        <f>IF(CA$4="","",IF(ชี้วัด3!$BE5="","",IF(ข้อมูลนักเรียน!$K3="ย้ายออก","-",ชี้วัด3!$BE5)))</f>
        <v/>
      </c>
      <c r="CB7" s="147" t="str">
        <f>IF(CB$4="","",IF(ชี้วัด4!$BE5="","",IF(ข้อมูลนักเรียน!$K3="ย้ายออก","-",ชี้วัด4!$BE5)))</f>
        <v/>
      </c>
      <c r="CC7" s="147" t="str">
        <f>IF(CC$4="","",IF(ชี้วัด5!$BE5="","",IF(ข้อมูลนักเรียน!$K3="ย้ายออก","-",ชี้วัด5!$BE5)))</f>
        <v/>
      </c>
      <c r="CD7" s="147" t="str">
        <f>IF(CD$4="","",IF(ชี้วัด6!$BE5="","",IF(ข้อมูลนักเรียน!$K3="ย้ายออก","-",ชี้วัด6!$BE5)))</f>
        <v/>
      </c>
      <c r="CE7" s="147" t="str">
        <f>IF(CE$4="","",IF(ชี้วัด7!$BE5="","",IF(ข้อมูลนักเรียน!$K3="ย้ายออก","-",ชี้วัด7!$BE5)))</f>
        <v/>
      </c>
      <c r="CF7" s="147" t="str">
        <f>IF(CF$4="","",IF(ชี้วัด8!$BE5="","",IF(ข้อมูลนักเรียน!$K3="ย้ายออก","-",ชี้วัด8!$BE5)))</f>
        <v/>
      </c>
      <c r="CG7" s="147" t="str">
        <f>IF(CG$4="","",IF(ชี้วัด9!$BE5="","",IF(ข้อมูลนักเรียน!$K3="ย้ายออก","-",ชี้วัด9!$BE5)))</f>
        <v/>
      </c>
      <c r="CH7" s="147" t="str">
        <f>IF(CH$4="","",IF(ชี้วัด10!$BE5="","",IF(ข้อมูลนักเรียน!$K3="ย้ายออก","-",ชี้วัด10!$BE5)))</f>
        <v/>
      </c>
      <c r="CI7" s="147" t="str">
        <f>IF(CI$4="","",IF(ชี้วัด11!$BE5="","",IF(ข้อมูลนักเรียน!$K3="ย้ายออก","-",ชี้วัด11!$BE5)))</f>
        <v/>
      </c>
      <c r="CJ7" s="147" t="str">
        <f>IF(CJ$4="","",IF(ชี้วัด12!$BE5="","",IF(ข้อมูลนักเรียน!$K3="ย้ายออก","-",ชี้วัด12!$BE5)))</f>
        <v/>
      </c>
      <c r="CK7" s="147" t="str">
        <f>IF(CK$4="","",IF(ชี้วัด13!$BE5="","",IF(ข้อมูลนักเรียน!$K3="ย้ายออก","-",ชี้วัด13!$BE5)))</f>
        <v/>
      </c>
      <c r="CL7" s="147" t="str">
        <f>IF(CL$4="","",IF(ชี้วัด14!$BE5="","",IF(ข้อมูลนักเรียน!$K3="ย้ายออก","-",ชี้วัด14!$BE5)))</f>
        <v/>
      </c>
      <c r="CM7" s="147" t="str">
        <f>IF(CM$4="","",IF(ชี้วัด15!$BE5="","",IF(ข้อมูลนักเรียน!$K3="ย้ายออก","-",ชี้วัด15!$BE5)))</f>
        <v/>
      </c>
      <c r="CN7" s="206" t="str">
        <f>IF($E7="","",IF(ข้อมูลนักเรียน!K3="ย้ายออก","ย้ายออก",SUM(BY7:CM7)))</f>
        <v/>
      </c>
      <c r="CO7" s="452" t="str">
        <f>IF($E7="","",IF(ข้อมูลนักเรียน!K3="ย้ายออก","ย้ายออก",(CN7/$CN$6)*100))</f>
        <v/>
      </c>
      <c r="CP7" s="206" t="str">
        <f>IF($E7="","",IF(ข้อมูลนักเรียน!K3="ย้ายออก","ย้ายออก",IF(CN7&lt;$CN$6,"ไม่ผ่าน","ผ่าน")))</f>
        <v/>
      </c>
    </row>
    <row r="8" spans="1:94" x14ac:dyDescent="0.3">
      <c r="A8" s="111"/>
      <c r="B8" s="111"/>
      <c r="C8" s="111"/>
      <c r="D8" s="207">
        <f>ข้อมูลนักเรียน!D4</f>
        <v>2</v>
      </c>
      <c r="E8" s="208" t="str">
        <f>IF(ข้อมูลนักเรียน!H4="","",ข้อมูลนักเรียน!G4&amp;ข้อมูลนักเรียน!H4&amp; "  " &amp; ข้อมูลนักเรียน!I4)</f>
        <v/>
      </c>
      <c r="F8" s="839"/>
      <c r="G8" s="203" t="str">
        <f>IF(วิชา1!$L7="","",IF($G$4="","",IF(วิชา1!$L7="ย้ายออก","-",วิชา1!$L7)))</f>
        <v/>
      </c>
      <c r="H8" s="203" t="str">
        <f>IF(วิชา2!$L7="","",IF($H$4="","",IF(วิชา2!$L7="ย้ายออก","-",วิชา2!$L7)))</f>
        <v/>
      </c>
      <c r="I8" s="203" t="str">
        <f>IF(วิชา3!$L7="","",IF($I$4="","",IF(วิชา3!$L7="ย้ายออก","-",วิชา3!$L7)))</f>
        <v/>
      </c>
      <c r="J8" s="203" t="str">
        <f>IF(วิชา4!$L7="","",IF($J$4="","",IF(วิชา4!$L7="ย้ายออก","-",วิชา4!$L7)))</f>
        <v/>
      </c>
      <c r="K8" s="203" t="str">
        <f>IF(วิชา5!$L7="","",IF($K$4="","",IF(วิชา5!$L7="ย้ายออก","-",วิชา5!$L7)))</f>
        <v/>
      </c>
      <c r="L8" s="203" t="str">
        <f>IF(วิชา6!$L7="","",IF($L$4="","",IF(วิชา6!$L7="ย้ายออก","-",วิชา6!$L7)))</f>
        <v/>
      </c>
      <c r="M8" s="203" t="str">
        <f>IF(วิชา7!$L7="","",IF($M$4="","",IF(วิชา7!$L7="ย้ายออก","-",วิชา7!$L7)))</f>
        <v/>
      </c>
      <c r="N8" s="203" t="str">
        <f>IF(วิชา8!$L7="","",IF($N$4="","",IF(วิชา8!$L7="ย้ายออก","-",วิชา8!$L7)))</f>
        <v/>
      </c>
      <c r="O8" s="203" t="str">
        <f>IF(วิชา9!$L7="","",IF($O$4="","",IF(วิชา9!$L7="ย้ายออก","-",วิชา9!$L7)))</f>
        <v/>
      </c>
      <c r="P8" s="203" t="str">
        <f>IF(วิชา10!$L7="","",IF($P$4="","",IF(วิชา10!$L7="ย้ายออก","-",วิชา10!$L7)))</f>
        <v/>
      </c>
      <c r="Q8" s="203" t="str">
        <f>IF(วิชา11!$L7="","",IF($Q$4="","",IF(วิชา11!$L7="ย้ายออก","-",วิชา11!$L7)))</f>
        <v/>
      </c>
      <c r="R8" s="203" t="str">
        <f>IF(วิชา12!$L7="","",IF($R$4="","",IF(วิชา12!$L7="ย้ายออก","-",วิชา12!$L7)))</f>
        <v/>
      </c>
      <c r="S8" s="203" t="str">
        <f>IF(วิชา13!$L7="","",IF($S$4="","",IF(วิชา13!$L7="ย้ายออก","-",วิชา13!$L7)))</f>
        <v/>
      </c>
      <c r="T8" s="203" t="str">
        <f>IF(วิชา14!$L7="","",IF($T$4="","",IF(วิชา14!$L7="ย้ายออก","-",วิชา14!$L7)))</f>
        <v/>
      </c>
      <c r="U8" s="203" t="str">
        <f>IF(วิชา15!$L7="","",IF($U$4="","",IF(วิชา15!$L7="ย้ายออก","-",วิชา15!$L7)))</f>
        <v/>
      </c>
      <c r="V8" s="172" t="str">
        <f>IF(E8="","",IF(ข้อมูลนักเรียน!$K4="ย้ายออก","ย้ายออก",IF(COUNTIF(G8:U8,0)&gt;0,"ไม่ผ่าน","ผ่าน")))</f>
        <v/>
      </c>
      <c r="W8" s="203" t="str">
        <f>IF($E8="","",IF($G8="","",IF(ข้อมูลนักเรียน!$K4="ย้ายออก","-",$G8*$G$6)))</f>
        <v/>
      </c>
      <c r="X8" s="203" t="str">
        <f>IF($E8="","",IF($H8="","",IF(ข้อมูลนักเรียน!$K4="ย้ายออก","-",$H8*$H$6)))</f>
        <v/>
      </c>
      <c r="Y8" s="203" t="str">
        <f>IF($E8="","",IF($I8="","",IF(ข้อมูลนักเรียน!$K4="ย้ายออก","-",$I8*$I$6)))</f>
        <v/>
      </c>
      <c r="Z8" s="203" t="str">
        <f>IF($E8="","",IF($J8="","",IF(ข้อมูลนักเรียน!$K4="ย้ายออก","-",$J8*$J$6)))</f>
        <v/>
      </c>
      <c r="AA8" s="203" t="str">
        <f>IF($E8="","",IF($K8="","",IF(ข้อมูลนักเรียน!$K4="ย้ายออก","-",$K8*$K$6)))</f>
        <v/>
      </c>
      <c r="AB8" s="203" t="str">
        <f>IF($E8="","",IF($L8="","",IF(ข้อมูลนักเรียน!$K4="ย้ายออก","-",$L8*$L$6)))</f>
        <v/>
      </c>
      <c r="AC8" s="203" t="str">
        <f>IF($E8="","",IF($M8="","",IF(ข้อมูลนักเรียน!$K4="ย้ายออก","-",$M8*$M$6)))</f>
        <v/>
      </c>
      <c r="AD8" s="203" t="str">
        <f>IF($E8="","",IF($N8="","",IF(ข้อมูลนักเรียน!$K4="ย้ายออก","-",$N8*$N$6)))</f>
        <v/>
      </c>
      <c r="AE8" s="203" t="str">
        <f>IF($E8="","",IF($O8="","",IF(ข้อมูลนักเรียน!$K4="ย้ายออก","-",$O8*$O$6)))</f>
        <v/>
      </c>
      <c r="AF8" s="203" t="str">
        <f>IF($E8="","",IF($P8="","",IF(ข้อมูลนักเรียน!$K4="ย้ายออก","-",$P8*$P$6)))</f>
        <v/>
      </c>
      <c r="AG8" s="203" t="str">
        <f>IF($E8="","",IF($Q8="","",IF(ข้อมูลนักเรียน!$K4="ย้ายออก","-",$Q8*$Q$6)))</f>
        <v/>
      </c>
      <c r="AH8" s="203" t="str">
        <f>IF($E8="","",IF($R8="","",IF(ข้อมูลนักเรียน!$K4="ย้ายออก","-",$R8*$R$6)))</f>
        <v/>
      </c>
      <c r="AI8" s="203" t="str">
        <f>IF($E8="","",IF($S8="","",IF(ข้อมูลนักเรียน!$K4="ย้ายออก","-",$S8*$S$6)))</f>
        <v/>
      </c>
      <c r="AJ8" s="203" t="str">
        <f>IF($E8="","",IF($T8="","",IF(ข้อมูลนักเรียน!$K4="ย้ายออก","-",$T8*$T$6)))</f>
        <v/>
      </c>
      <c r="AK8" s="203" t="str">
        <f>IF($E8="","",IF($U8="","",IF(ข้อมูลนักเรียน!$K4="ย้ายออก","-",$U8*$U$6)))</f>
        <v/>
      </c>
      <c r="AL8" s="204" t="str">
        <f>IF($E8="","",IF(ข้อมูลนักเรียน!$K4="ย้ายออก","ย้ายออก",IF($AL$6=0,"",IF(W8="","",(SUM(W8:AK8)/$AL$6)))))</f>
        <v/>
      </c>
      <c r="AM8" s="205" t="str">
        <f>IF($E8="","",IF(ข้อมูลนักเรียน!$K4="ย้ายออก","ย้ายออก",RANK($AL8,$AL$7:$AL$66,0)))</f>
        <v/>
      </c>
      <c r="AN8" s="842"/>
      <c r="AO8" s="147" t="str">
        <f>IF(คุณฯ1!$BC7="","",IF($AO$4="","",IF(ข้อมูลนักเรียน!$K4="ย้ายออก","-",คุณฯ1!$BC7)))</f>
        <v/>
      </c>
      <c r="AP8" s="147" t="str">
        <f>IF(คุณฯ2!$BC7="","",IF($AP$4="","",IF(ข้อมูลนักเรียน!$K4="ย้ายออก","-",คุณฯ2!$BC7)))</f>
        <v/>
      </c>
      <c r="AQ8" s="147" t="str">
        <f>IF(คุณฯ3!$BC7="","",IF($AQ$4="","",IF(ข้อมูลนักเรียน!$K4="ย้ายออก","-",คุณฯ3!$BC7)))</f>
        <v/>
      </c>
      <c r="AR8" s="147" t="str">
        <f>IF(คุณฯ4!$BC7="","",IF($AR$4="","",IF(ข้อมูลนักเรียน!$K4="ย้ายออก","-",คุณฯ4!$BC7)))</f>
        <v/>
      </c>
      <c r="AS8" s="147" t="str">
        <f>IF(คุณฯ5!$BC7="","",IF($AS$4="","",IF(ข้อมูลนักเรียน!$K4="ย้ายออก","-",คุณฯ5!$BC7)))</f>
        <v/>
      </c>
      <c r="AT8" s="147" t="str">
        <f>IF(คุณฯ6!$BC7="","",IF($AT$4="","",IF(ข้อมูลนักเรียน!$K4="ย้ายออก","-",คุณฯ6!$BC7)))</f>
        <v/>
      </c>
      <c r="AU8" s="147" t="str">
        <f>IF(คุณฯ7!$BC7="","",IF($AU$4="","",IF(ข้อมูลนักเรียน!$K4="ย้ายออก","-",คุณฯ7!$BC7)))</f>
        <v/>
      </c>
      <c r="AV8" s="147" t="str">
        <f>IF(คุณฯ8!$BC7="","",IF($AV$4="","",IF(ข้อมูลนักเรียน!$K4="ย้ายออก","-",คุณฯ8!$BC7)))</f>
        <v/>
      </c>
      <c r="AW8" s="147" t="str">
        <f>IF(คุณฯ9!$BC7="","",IF($AW$4="","",IF(ข้อมูลนักเรียน!$K4="ย้ายออก","-",คุณฯ9!$BC7)))</f>
        <v/>
      </c>
      <c r="AX8" s="147" t="str">
        <f>IF(คุณฯ10!$BC7="","",IF($AX$4="","",IF(ข้อมูลนักเรียน!$K4="ย้ายออก","-",คุณฯ10!$BC7)))</f>
        <v/>
      </c>
      <c r="AY8" s="147" t="str">
        <f>IF(คุณฯ11!$BC7="","",IF($AY$4="","",IF(ข้อมูลนักเรียน!$K4="ย้ายออก","-",คุณฯ11!$BC7)))</f>
        <v/>
      </c>
      <c r="AZ8" s="147" t="str">
        <f>IF(คุณฯ12!$BC7="","",IF($AZ$4="","",IF(ข้อมูลนักเรียน!$K4="ย้ายออก","-",คุณฯ12!$BC7)))</f>
        <v/>
      </c>
      <c r="BA8" s="147" t="str">
        <f>IF(คุณฯ13!$BC7="","",IF($BA$4="","",IF(ข้อมูลนักเรียน!$K4="ย้ายออก","-",คุณฯ13!$BC7)))</f>
        <v/>
      </c>
      <c r="BB8" s="147" t="str">
        <f>IF(คุณฯ14!$BC7="","",IF($BB$4="","",IF(ข้อมูลนักเรียน!$K4="ย้ายออก","-",คุณฯ14!$BC7)))</f>
        <v/>
      </c>
      <c r="BC8" s="147" t="str">
        <f>IF(คุณฯ15!$BC7="","",IF($BC$4="","",IF(ข้อมูลนักเรียน!$K4="ย้ายออก","-",คุณฯ15!$BC7)))</f>
        <v/>
      </c>
      <c r="BD8" s="452" t="str">
        <f>IF($E8="","",IF($AO8="","",IF(ข้อมูลนักเรียน!$K4="ย้ายออก","ย้ายออก",AVERAGE(AO8:BC8))))</f>
        <v/>
      </c>
      <c r="BE8" s="206" t="str">
        <f>IF($E8="","",IF(BD8="","",IF(ข้อมูลนักเรียน!K4="ย้ายออก","ย้ายออก",IF(COUNTIF(AO8:BC8,0)&gt;0,0,IF(BD8&gt;=ตั้งค่าการประเมิน!$C$4,3,IF(BD8&gt;=ตั้งค่าการประเมิน!$C$5,2,IF(BD8&gt;=ตั้งค่าการประเมิน!$C$6,1,0)))))))</f>
        <v/>
      </c>
      <c r="BF8" s="845"/>
      <c r="BG8" s="147" t="str">
        <f>IF(อ่านคิดเขียน1!$AW7="","",IF($BG$4="","",อ่านคิดเขียน1!$AW7))</f>
        <v/>
      </c>
      <c r="BH8" s="147" t="str">
        <f>IF(อ่านคิดเขียน2!$AW7="","",IF($BH$4="","",อ่านคิดเขียน2!$AW7))</f>
        <v/>
      </c>
      <c r="BI8" s="147" t="str">
        <f>IF(อ่านคิดเขียน3!$AW7="","",IF($BI$4="","",อ่านคิดเขียน3!$AW7))</f>
        <v/>
      </c>
      <c r="BJ8" s="147" t="str">
        <f>IF(อ่านคิดเขียน4!$AW7="","",IF($BJ$4="","",อ่านคิดเขียน4!$AW7))</f>
        <v/>
      </c>
      <c r="BK8" s="147" t="str">
        <f>IF(อ่านคิดเขียน5!$AW7="","",IF($BK$4="","",อ่านคิดเขียน5!$AW7))</f>
        <v/>
      </c>
      <c r="BL8" s="147" t="str">
        <f>IF(อ่านคิดเขียน6!$AW7="","",IF($BL$4="","",อ่านคิดเขียน6!$AW7))</f>
        <v/>
      </c>
      <c r="BM8" s="147" t="str">
        <f>IF(อ่านคิดเขียน7!$AW7="","",IF($BM$4="","",อ่านคิดเขียน7!$AW7))</f>
        <v/>
      </c>
      <c r="BN8" s="147" t="str">
        <f>IF(อ่านคิดเขียน8!$AW7="","",IF($BN$4="","",อ่านคิดเขียน8!$AW7))</f>
        <v/>
      </c>
      <c r="BO8" s="147" t="str">
        <f>IF(อ่านคิดเขียน9!$AW7="","",IF($BO$4="","",อ่านคิดเขียน9!$AW7))</f>
        <v/>
      </c>
      <c r="BP8" s="147" t="str">
        <f>IF(อ่านคิดเขียน10!$AW7="","",IF($BP$4="","",อ่านคิดเขียน10!$AW7))</f>
        <v/>
      </c>
      <c r="BQ8" s="147" t="str">
        <f>IF(อ่านคิดเขียน11!$AW7="","",IF($BQ$4="","",อ่านคิดเขียน11!$AW7))</f>
        <v/>
      </c>
      <c r="BR8" s="147" t="str">
        <f>IF(อ่านคิดเขียน12!$AW7="","",IF($BR$4="","",อ่านคิดเขียน12!$AW7))</f>
        <v/>
      </c>
      <c r="BS8" s="147" t="str">
        <f>IF(อ่านคิดเขียน13!$AW7="","",IF($BS$4="","",อ่านคิดเขียน13!$AW7))</f>
        <v/>
      </c>
      <c r="BT8" s="147" t="str">
        <f>IF(อ่านคิดเขียน14!$AW7="","",IF($BT$4="","",อ่านคิดเขียน14!$AW7))</f>
        <v/>
      </c>
      <c r="BU8" s="147" t="str">
        <f>IF(อ่านคิดเขียน15!$AW7="","",IF($BU$4="","",อ่านคิดเขียน15!$AW7))</f>
        <v/>
      </c>
      <c r="BV8" s="452" t="str">
        <f>IF($E8="","",IF($BG8="","",IF(ข้อมูลนักเรียน!K4="ย้ายออก","ย้ายออก",AVERAGE(BG8:BU8))))</f>
        <v/>
      </c>
      <c r="BW8" s="206" t="str">
        <f>IF($E8="","",IF(BV8="","",IF(ข้อมูลนักเรียน!K4="ย้ายออก","ย้ายออก",IF(BV8&gt;=ตั้งค่าการประเมิน!$C$4,3,IF(BV8&gt;=ตั้งค่าการประเมิน!$C$5,2,IF(BV8&gt;=ตั้งค่าการประเมิน!$C$6,1,0))))))</f>
        <v/>
      </c>
      <c r="BX8" s="848"/>
      <c r="BY8" s="147" t="str">
        <f>IF(BY$4="","",IF(ชี้วัด1!$BE6="","",IF(ข้อมูลนักเรียน!$K4="ย้ายออก","-",ชี้วัด1!$BE6)))</f>
        <v/>
      </c>
      <c r="BZ8" s="147" t="str">
        <f>IF(BZ$4="","",IF(ชี้วัด2!$BE6="","",IF(ข้อมูลนักเรียน!$K4="ย้ายออก","-",ชี้วัด2!$BE6)))</f>
        <v/>
      </c>
      <c r="CA8" s="147" t="str">
        <f>IF(CA$4="","",IF(ชี้วัด3!$BE6="","",IF(ข้อมูลนักเรียน!$K4="ย้ายออก","-",ชี้วัด3!$BE6)))</f>
        <v/>
      </c>
      <c r="CB8" s="147" t="str">
        <f>IF(CB$4="","",IF(ชี้วัด4!$BE6="","",IF(ข้อมูลนักเรียน!$K4="ย้ายออก","-",ชี้วัด4!$BE6)))</f>
        <v/>
      </c>
      <c r="CC8" s="147" t="str">
        <f>IF(CC$4="","",IF(ชี้วัด5!$BE6="","",IF(ข้อมูลนักเรียน!$K4="ย้ายออก","-",ชี้วัด5!$BE6)))</f>
        <v/>
      </c>
      <c r="CD8" s="147" t="str">
        <f>IF(CD$4="","",IF(ชี้วัด6!$BE6="","",IF(ข้อมูลนักเรียน!$K4="ย้ายออก","-",ชี้วัด6!$BE6)))</f>
        <v/>
      </c>
      <c r="CE8" s="147" t="str">
        <f>IF(CE$4="","",IF(ชี้วัด7!$BE6="","",IF(ข้อมูลนักเรียน!$K4="ย้ายออก","-",ชี้วัด7!$BE6)))</f>
        <v/>
      </c>
      <c r="CF8" s="147" t="str">
        <f>IF(CF$4="","",IF(ชี้วัด8!$BE6="","",IF(ข้อมูลนักเรียน!$K4="ย้ายออก","-",ชี้วัด8!$BE6)))</f>
        <v/>
      </c>
      <c r="CG8" s="147" t="str">
        <f>IF(CG$4="","",IF(ชี้วัด9!$BE6="","",IF(ข้อมูลนักเรียน!$K4="ย้ายออก","-",ชี้วัด9!$BE6)))</f>
        <v/>
      </c>
      <c r="CH8" s="147" t="str">
        <f>IF(CH$4="","",IF(ชี้วัด10!$BE6="","",IF(ข้อมูลนักเรียน!$K4="ย้ายออก","-",ชี้วัด10!$BE6)))</f>
        <v/>
      </c>
      <c r="CI8" s="147" t="str">
        <f>IF(CI$4="","",IF(ชี้วัด11!$BE6="","",IF(ข้อมูลนักเรียน!$K4="ย้ายออก","-",ชี้วัด11!$BE6)))</f>
        <v/>
      </c>
      <c r="CJ8" s="147" t="str">
        <f>IF(CJ$4="","",IF(ชี้วัด12!$BE6="","",IF(ข้อมูลนักเรียน!$K4="ย้ายออก","-",ชี้วัด12!$BE6)))</f>
        <v/>
      </c>
      <c r="CK8" s="147" t="str">
        <f>IF(CK$4="","",IF(ชี้วัด13!$BE6="","",IF(ข้อมูลนักเรียน!$K4="ย้ายออก","-",ชี้วัด13!$BE6)))</f>
        <v/>
      </c>
      <c r="CL8" s="147" t="str">
        <f>IF(CL$4="","",IF(ชี้วัด14!$BE6="","",IF(ข้อมูลนักเรียน!$K4="ย้ายออก","-",ชี้วัด14!$BE6)))</f>
        <v/>
      </c>
      <c r="CM8" s="147" t="str">
        <f>IF(CM$4="","",IF(ชี้วัด15!$BE6="","",IF(ข้อมูลนักเรียน!$K4="ย้ายออก","-",ชี้วัด15!$BE6)))</f>
        <v/>
      </c>
      <c r="CN8" s="206" t="str">
        <f>IF($E8="","",IF(ข้อมูลนักเรียน!K4="ย้ายออก","ย้ายออก",SUM(BY8:CM8)))</f>
        <v/>
      </c>
      <c r="CO8" s="452" t="str">
        <f>IF($E8="","",IF(ข้อมูลนักเรียน!K4="ย้ายออก","ย้ายออก",(CN8/$CN$6)*100))</f>
        <v/>
      </c>
      <c r="CP8" s="206" t="str">
        <f>IF($E8="","",IF(ข้อมูลนักเรียน!K4="ย้ายออก","ย้ายออก",IF(CN8&lt;$CN$6,"ไม่ผ่าน","ผ่าน")))</f>
        <v/>
      </c>
    </row>
    <row r="9" spans="1:94" x14ac:dyDescent="0.3">
      <c r="A9" s="111"/>
      <c r="B9" s="111"/>
      <c r="C9" s="111"/>
      <c r="D9" s="207">
        <f>ข้อมูลนักเรียน!D5</f>
        <v>3</v>
      </c>
      <c r="E9" s="208" t="str">
        <f>IF(ข้อมูลนักเรียน!H5="","",ข้อมูลนักเรียน!G5&amp;ข้อมูลนักเรียน!H5&amp; "  " &amp; ข้อมูลนักเรียน!I5)</f>
        <v/>
      </c>
      <c r="F9" s="839"/>
      <c r="G9" s="203" t="str">
        <f>IF(วิชา1!$L8="","",IF($G$4="","",IF(วิชา1!$L8="ย้ายออก","-",วิชา1!$L8)))</f>
        <v/>
      </c>
      <c r="H9" s="203" t="str">
        <f>IF(วิชา2!$L8="","",IF($H$4="","",IF(วิชา2!$L8="ย้ายออก","-",วิชา2!$L8)))</f>
        <v/>
      </c>
      <c r="I9" s="203" t="str">
        <f>IF(วิชา3!$L8="","",IF($I$4="","",IF(วิชา3!$L8="ย้ายออก","-",วิชา3!$L8)))</f>
        <v/>
      </c>
      <c r="J9" s="203" t="str">
        <f>IF(วิชา4!$L8="","",IF($J$4="","",IF(วิชา4!$L8="ย้ายออก","-",วิชา4!$L8)))</f>
        <v/>
      </c>
      <c r="K9" s="203" t="str">
        <f>IF(วิชา5!$L8="","",IF($K$4="","",IF(วิชา5!$L8="ย้ายออก","-",วิชา5!$L8)))</f>
        <v/>
      </c>
      <c r="L9" s="203" t="str">
        <f>IF(วิชา6!$L8="","",IF($L$4="","",IF(วิชา6!$L8="ย้ายออก","-",วิชา6!$L8)))</f>
        <v/>
      </c>
      <c r="M9" s="203" t="str">
        <f>IF(วิชา7!$L8="","",IF($M$4="","",IF(วิชา7!$L8="ย้ายออก","-",วิชา7!$L8)))</f>
        <v/>
      </c>
      <c r="N9" s="203" t="str">
        <f>IF(วิชา8!$L8="","",IF($N$4="","",IF(วิชา8!$L8="ย้ายออก","-",วิชา8!$L8)))</f>
        <v/>
      </c>
      <c r="O9" s="203" t="str">
        <f>IF(วิชา9!$L8="","",IF($O$4="","",IF(วิชา9!$L8="ย้ายออก","-",วิชา9!$L8)))</f>
        <v/>
      </c>
      <c r="P9" s="203" t="str">
        <f>IF(วิชา10!$L8="","",IF($P$4="","",IF(วิชา10!$L8="ย้ายออก","-",วิชา10!$L8)))</f>
        <v/>
      </c>
      <c r="Q9" s="203" t="str">
        <f>IF(วิชา11!$L8="","",IF($Q$4="","",IF(วิชา11!$L8="ย้ายออก","-",วิชา11!$L8)))</f>
        <v/>
      </c>
      <c r="R9" s="203" t="str">
        <f>IF(วิชา12!$L8="","",IF($R$4="","",IF(วิชา12!$L8="ย้ายออก","-",วิชา12!$L8)))</f>
        <v/>
      </c>
      <c r="S9" s="203" t="str">
        <f>IF(วิชา13!$L8="","",IF($S$4="","",IF(วิชา13!$L8="ย้ายออก","-",วิชา13!$L8)))</f>
        <v/>
      </c>
      <c r="T9" s="203" t="str">
        <f>IF(วิชา14!$L8="","",IF($T$4="","",IF(วิชา14!$L8="ย้ายออก","-",วิชา14!$L8)))</f>
        <v/>
      </c>
      <c r="U9" s="203" t="str">
        <f>IF(วิชา15!$L8="","",IF($U$4="","",IF(วิชา15!$L8="ย้ายออก","-",วิชา15!$L8)))</f>
        <v/>
      </c>
      <c r="V9" s="172" t="str">
        <f>IF(E9="","",IF(ข้อมูลนักเรียน!$K5="ย้ายออก","ย้ายออก",IF(COUNTIF(G9:U9,0)&gt;0,"ไม่ผ่าน","ผ่าน")))</f>
        <v/>
      </c>
      <c r="W9" s="203" t="str">
        <f>IF($E9="","",IF($G9="","",IF(ข้อมูลนักเรียน!$K5="ย้ายออก","-",$G9*$G$6)))</f>
        <v/>
      </c>
      <c r="X9" s="203" t="str">
        <f>IF($E9="","",IF($H9="","",IF(ข้อมูลนักเรียน!$K5="ย้ายออก","-",$H9*$H$6)))</f>
        <v/>
      </c>
      <c r="Y9" s="203" t="str">
        <f>IF($E9="","",IF($I9="","",IF(ข้อมูลนักเรียน!$K5="ย้ายออก","-",$I9*$I$6)))</f>
        <v/>
      </c>
      <c r="Z9" s="203" t="str">
        <f>IF($E9="","",IF($J9="","",IF(ข้อมูลนักเรียน!$K5="ย้ายออก","-",$J9*$J$6)))</f>
        <v/>
      </c>
      <c r="AA9" s="203" t="str">
        <f>IF($E9="","",IF($K9="","",IF(ข้อมูลนักเรียน!$K5="ย้ายออก","-",$K9*$K$6)))</f>
        <v/>
      </c>
      <c r="AB9" s="203" t="str">
        <f>IF($E9="","",IF($L9="","",IF(ข้อมูลนักเรียน!$K5="ย้ายออก","-",$L9*$L$6)))</f>
        <v/>
      </c>
      <c r="AC9" s="203" t="str">
        <f>IF($E9="","",IF($M9="","",IF(ข้อมูลนักเรียน!$K5="ย้ายออก","-",$M9*$M$6)))</f>
        <v/>
      </c>
      <c r="AD9" s="203" t="str">
        <f>IF($E9="","",IF($N9="","",IF(ข้อมูลนักเรียน!$K5="ย้ายออก","-",$N9*$N$6)))</f>
        <v/>
      </c>
      <c r="AE9" s="203" t="str">
        <f>IF($E9="","",IF($O9="","",IF(ข้อมูลนักเรียน!$K5="ย้ายออก","-",$O9*$O$6)))</f>
        <v/>
      </c>
      <c r="AF9" s="203" t="str">
        <f>IF($E9="","",IF($P9="","",IF(ข้อมูลนักเรียน!$K5="ย้ายออก","-",$P9*$P$6)))</f>
        <v/>
      </c>
      <c r="AG9" s="203" t="str">
        <f>IF($E9="","",IF($Q9="","",IF(ข้อมูลนักเรียน!$K5="ย้ายออก","-",$Q9*$Q$6)))</f>
        <v/>
      </c>
      <c r="AH9" s="203" t="str">
        <f>IF($E9="","",IF($R9="","",IF(ข้อมูลนักเรียน!$K5="ย้ายออก","-",$R9*$R$6)))</f>
        <v/>
      </c>
      <c r="AI9" s="203" t="str">
        <f>IF($E9="","",IF($S9="","",IF(ข้อมูลนักเรียน!$K5="ย้ายออก","-",$S9*$S$6)))</f>
        <v/>
      </c>
      <c r="AJ9" s="203" t="str">
        <f>IF($E9="","",IF($T9="","",IF(ข้อมูลนักเรียน!$K5="ย้ายออก","-",$T9*$T$6)))</f>
        <v/>
      </c>
      <c r="AK9" s="203" t="str">
        <f>IF($E9="","",IF($U9="","",IF(ข้อมูลนักเรียน!$K5="ย้ายออก","-",$U9*$U$6)))</f>
        <v/>
      </c>
      <c r="AL9" s="204" t="str">
        <f>IF($E9="","",IF(ข้อมูลนักเรียน!$K5="ย้ายออก","ย้ายออก",IF($AL$6=0,"",IF(W9="","",(SUM(W9:AK9)/$AL$6)))))</f>
        <v/>
      </c>
      <c r="AM9" s="205" t="str">
        <f>IF($E9="","",IF(ข้อมูลนักเรียน!$K5="ย้ายออก","ย้ายออก",RANK($AL9,$AL$7:$AL$66,0)))</f>
        <v/>
      </c>
      <c r="AN9" s="842"/>
      <c r="AO9" s="147" t="str">
        <f>IF(คุณฯ1!$BC8="","",IF($AO$4="","",IF(ข้อมูลนักเรียน!$K5="ย้ายออก","-",คุณฯ1!$BC8)))</f>
        <v/>
      </c>
      <c r="AP9" s="147" t="str">
        <f>IF(คุณฯ2!$BC8="","",IF($AP$4="","",IF(ข้อมูลนักเรียน!$K5="ย้ายออก","-",คุณฯ2!$BC8)))</f>
        <v/>
      </c>
      <c r="AQ9" s="147" t="str">
        <f>IF(คุณฯ3!$BC8="","",IF($AQ$4="","",IF(ข้อมูลนักเรียน!$K5="ย้ายออก","-",คุณฯ3!$BC8)))</f>
        <v/>
      </c>
      <c r="AR9" s="147" t="str">
        <f>IF(คุณฯ4!$BC8="","",IF($AR$4="","",IF(ข้อมูลนักเรียน!$K5="ย้ายออก","-",คุณฯ4!$BC8)))</f>
        <v/>
      </c>
      <c r="AS9" s="147" t="str">
        <f>IF(คุณฯ5!$BC8="","",IF($AS$4="","",IF(ข้อมูลนักเรียน!$K5="ย้ายออก","-",คุณฯ5!$BC8)))</f>
        <v/>
      </c>
      <c r="AT9" s="147" t="str">
        <f>IF(คุณฯ6!$BC8="","",IF($AT$4="","",IF(ข้อมูลนักเรียน!$K5="ย้ายออก","-",คุณฯ6!$BC8)))</f>
        <v/>
      </c>
      <c r="AU9" s="147" t="str">
        <f>IF(คุณฯ7!$BC8="","",IF($AU$4="","",IF(ข้อมูลนักเรียน!$K5="ย้ายออก","-",คุณฯ7!$BC8)))</f>
        <v/>
      </c>
      <c r="AV9" s="147" t="str">
        <f>IF(คุณฯ8!$BC8="","",IF($AV$4="","",IF(ข้อมูลนักเรียน!$K5="ย้ายออก","-",คุณฯ8!$BC8)))</f>
        <v/>
      </c>
      <c r="AW9" s="147" t="str">
        <f>IF(คุณฯ9!$BC8="","",IF($AW$4="","",IF(ข้อมูลนักเรียน!$K5="ย้ายออก","-",คุณฯ9!$BC8)))</f>
        <v/>
      </c>
      <c r="AX9" s="147" t="str">
        <f>IF(คุณฯ10!$BC8="","",IF($AX$4="","",IF(ข้อมูลนักเรียน!$K5="ย้ายออก","-",คุณฯ10!$BC8)))</f>
        <v/>
      </c>
      <c r="AY9" s="147" t="str">
        <f>IF(คุณฯ11!$BC8="","",IF($AY$4="","",IF(ข้อมูลนักเรียน!$K5="ย้ายออก","-",คุณฯ11!$BC8)))</f>
        <v/>
      </c>
      <c r="AZ9" s="147" t="str">
        <f>IF(คุณฯ12!$BC8="","",IF($AZ$4="","",IF(ข้อมูลนักเรียน!$K5="ย้ายออก","-",คุณฯ12!$BC8)))</f>
        <v/>
      </c>
      <c r="BA9" s="147" t="str">
        <f>IF(คุณฯ13!$BC8="","",IF($BA$4="","",IF(ข้อมูลนักเรียน!$K5="ย้ายออก","-",คุณฯ13!$BC8)))</f>
        <v/>
      </c>
      <c r="BB9" s="147" t="str">
        <f>IF(คุณฯ14!$BC8="","",IF($BB$4="","",IF(ข้อมูลนักเรียน!$K5="ย้ายออก","-",คุณฯ14!$BC8)))</f>
        <v/>
      </c>
      <c r="BC9" s="147" t="str">
        <f>IF(คุณฯ15!$BC8="","",IF($BC$4="","",IF(ข้อมูลนักเรียน!$K5="ย้ายออก","-",คุณฯ15!$BC8)))</f>
        <v/>
      </c>
      <c r="BD9" s="452" t="str">
        <f>IF($E9="","",IF($AO9="","",IF(ข้อมูลนักเรียน!$K5="ย้ายออก","ย้ายออก",AVERAGE(AO9:BC9))))</f>
        <v/>
      </c>
      <c r="BE9" s="206" t="str">
        <f>IF($E9="","",IF(BD9="","",IF(ข้อมูลนักเรียน!K5="ย้ายออก","ย้ายออก",IF(COUNTIF(AO9:BC9,0)&gt;0,0,IF(BD9&gt;=ตั้งค่าการประเมิน!$C$4,3,IF(BD9&gt;=ตั้งค่าการประเมิน!$C$5,2,IF(BD9&gt;=ตั้งค่าการประเมิน!$C$6,1,0)))))))</f>
        <v/>
      </c>
      <c r="BF9" s="845"/>
      <c r="BG9" s="147" t="str">
        <f>IF(อ่านคิดเขียน1!$AW8="","",IF($BG$4="","",อ่านคิดเขียน1!$AW8))</f>
        <v/>
      </c>
      <c r="BH9" s="147" t="str">
        <f>IF(อ่านคิดเขียน2!$AW8="","",IF($BH$4="","",อ่านคิดเขียน2!$AW8))</f>
        <v/>
      </c>
      <c r="BI9" s="147" t="str">
        <f>IF(อ่านคิดเขียน3!$AW8="","",IF($BI$4="","",อ่านคิดเขียน3!$AW8))</f>
        <v/>
      </c>
      <c r="BJ9" s="147" t="str">
        <f>IF(อ่านคิดเขียน4!$AW8="","",IF($BJ$4="","",อ่านคิดเขียน4!$AW8))</f>
        <v/>
      </c>
      <c r="BK9" s="147" t="str">
        <f>IF(อ่านคิดเขียน5!$AW8="","",IF($BK$4="","",อ่านคิดเขียน5!$AW8))</f>
        <v/>
      </c>
      <c r="BL9" s="147" t="str">
        <f>IF(อ่านคิดเขียน6!$AW8="","",IF($BL$4="","",อ่านคิดเขียน6!$AW8))</f>
        <v/>
      </c>
      <c r="BM9" s="147" t="str">
        <f>IF(อ่านคิดเขียน7!$AW8="","",IF($BM$4="","",อ่านคิดเขียน7!$AW8))</f>
        <v/>
      </c>
      <c r="BN9" s="147" t="str">
        <f>IF(อ่านคิดเขียน8!$AW8="","",IF($BN$4="","",อ่านคิดเขียน8!$AW8))</f>
        <v/>
      </c>
      <c r="BO9" s="147" t="str">
        <f>IF(อ่านคิดเขียน9!$AW8="","",IF($BO$4="","",อ่านคิดเขียน9!$AW8))</f>
        <v/>
      </c>
      <c r="BP9" s="147" t="str">
        <f>IF(อ่านคิดเขียน10!$AW8="","",IF($BP$4="","",อ่านคิดเขียน10!$AW8))</f>
        <v/>
      </c>
      <c r="BQ9" s="147" t="str">
        <f>IF(อ่านคิดเขียน11!$AW8="","",IF($BQ$4="","",อ่านคิดเขียน11!$AW8))</f>
        <v/>
      </c>
      <c r="BR9" s="147" t="str">
        <f>IF(อ่านคิดเขียน12!$AW8="","",IF($BR$4="","",อ่านคิดเขียน12!$AW8))</f>
        <v/>
      </c>
      <c r="BS9" s="147" t="str">
        <f>IF(อ่านคิดเขียน13!$AW8="","",IF($BS$4="","",อ่านคิดเขียน13!$AW8))</f>
        <v/>
      </c>
      <c r="BT9" s="147" t="str">
        <f>IF(อ่านคิดเขียน14!$AW8="","",IF($BT$4="","",อ่านคิดเขียน14!$AW8))</f>
        <v/>
      </c>
      <c r="BU9" s="147" t="str">
        <f>IF(อ่านคิดเขียน15!$AW8="","",IF($BU$4="","",อ่านคิดเขียน15!$AW8))</f>
        <v/>
      </c>
      <c r="BV9" s="452" t="str">
        <f>IF($E9="","",IF($BG9="","",IF(ข้อมูลนักเรียน!K5="ย้ายออก","ย้ายออก",AVERAGE(BG9:BU9))))</f>
        <v/>
      </c>
      <c r="BW9" s="206" t="str">
        <f>IF($E9="","",IF(BV9="","",IF(ข้อมูลนักเรียน!K5="ย้ายออก","ย้ายออก",IF(BV9&gt;=ตั้งค่าการประเมิน!$C$4,3,IF(BV9&gt;=ตั้งค่าการประเมิน!$C$5,2,IF(BV9&gt;=ตั้งค่าการประเมิน!$C$6,1,0))))))</f>
        <v/>
      </c>
      <c r="BX9" s="848"/>
      <c r="BY9" s="147" t="str">
        <f>IF(BY$4="","",IF(ชี้วัด1!$BE7="","",IF(ข้อมูลนักเรียน!$K5="ย้ายออก","-",ชี้วัด1!$BE7)))</f>
        <v/>
      </c>
      <c r="BZ9" s="147" t="str">
        <f>IF(BZ$4="","",IF(ชี้วัด2!$BE7="","",IF(ข้อมูลนักเรียน!$K5="ย้ายออก","-",ชี้วัด2!$BE7)))</f>
        <v/>
      </c>
      <c r="CA9" s="147" t="str">
        <f>IF(CA$4="","",IF(ชี้วัด3!$BE7="","",IF(ข้อมูลนักเรียน!$K5="ย้ายออก","-",ชี้วัด3!$BE7)))</f>
        <v/>
      </c>
      <c r="CB9" s="147" t="str">
        <f>IF(CB$4="","",IF(ชี้วัด4!$BE7="","",IF(ข้อมูลนักเรียน!$K5="ย้ายออก","-",ชี้วัด4!$BE7)))</f>
        <v/>
      </c>
      <c r="CC9" s="147" t="str">
        <f>IF(CC$4="","",IF(ชี้วัด5!$BE7="","",IF(ข้อมูลนักเรียน!$K5="ย้ายออก","-",ชี้วัด5!$BE7)))</f>
        <v/>
      </c>
      <c r="CD9" s="147" t="str">
        <f>IF(CD$4="","",IF(ชี้วัด6!$BE7="","",IF(ข้อมูลนักเรียน!$K5="ย้ายออก","-",ชี้วัด6!$BE7)))</f>
        <v/>
      </c>
      <c r="CE9" s="147" t="str">
        <f>IF(CE$4="","",IF(ชี้วัด7!$BE7="","",IF(ข้อมูลนักเรียน!$K5="ย้ายออก","-",ชี้วัด7!$BE7)))</f>
        <v/>
      </c>
      <c r="CF9" s="147" t="str">
        <f>IF(CF$4="","",IF(ชี้วัด8!$BE7="","",IF(ข้อมูลนักเรียน!$K5="ย้ายออก","-",ชี้วัด8!$BE7)))</f>
        <v/>
      </c>
      <c r="CG9" s="147" t="str">
        <f>IF(CG$4="","",IF(ชี้วัด9!$BE7="","",IF(ข้อมูลนักเรียน!$K5="ย้ายออก","-",ชี้วัด9!$BE7)))</f>
        <v/>
      </c>
      <c r="CH9" s="147" t="str">
        <f>IF(CH$4="","",IF(ชี้วัด10!$BE7="","",IF(ข้อมูลนักเรียน!$K5="ย้ายออก","-",ชี้วัด10!$BE7)))</f>
        <v/>
      </c>
      <c r="CI9" s="147" t="str">
        <f>IF(CI$4="","",IF(ชี้วัด11!$BE7="","",IF(ข้อมูลนักเรียน!$K5="ย้ายออก","-",ชี้วัด11!$BE7)))</f>
        <v/>
      </c>
      <c r="CJ9" s="147" t="str">
        <f>IF(CJ$4="","",IF(ชี้วัด12!$BE7="","",IF(ข้อมูลนักเรียน!$K5="ย้ายออก","-",ชี้วัด12!$BE7)))</f>
        <v/>
      </c>
      <c r="CK9" s="147" t="str">
        <f>IF(CK$4="","",IF(ชี้วัด13!$BE7="","",IF(ข้อมูลนักเรียน!$K5="ย้ายออก","-",ชี้วัด13!$BE7)))</f>
        <v/>
      </c>
      <c r="CL9" s="147" t="str">
        <f>IF(CL$4="","",IF(ชี้วัด14!$BE7="","",IF(ข้อมูลนักเรียน!$K5="ย้ายออก","-",ชี้วัด14!$BE7)))</f>
        <v/>
      </c>
      <c r="CM9" s="147" t="str">
        <f>IF(CM$4="","",IF(ชี้วัด15!$BE7="","",IF(ข้อมูลนักเรียน!$K5="ย้ายออก","-",ชี้วัด15!$BE7)))</f>
        <v/>
      </c>
      <c r="CN9" s="206" t="str">
        <f>IF($E9="","",IF(ข้อมูลนักเรียน!K5="ย้ายออก","ย้ายออก",SUM(BY9:CM9)))</f>
        <v/>
      </c>
      <c r="CO9" s="452" t="str">
        <f>IF($E9="","",IF(ข้อมูลนักเรียน!K5="ย้ายออก","ย้ายออก",(CN9/$CN$6)*100))</f>
        <v/>
      </c>
      <c r="CP9" s="206" t="str">
        <f>IF($E9="","",IF(ข้อมูลนักเรียน!K5="ย้ายออก","ย้ายออก",IF(CN9&lt;$CN$6,"ไม่ผ่าน","ผ่าน")))</f>
        <v/>
      </c>
    </row>
    <row r="10" spans="1:94" x14ac:dyDescent="0.3">
      <c r="A10" s="111"/>
      <c r="B10" s="111"/>
      <c r="C10" s="111"/>
      <c r="D10" s="207">
        <f>ข้อมูลนักเรียน!D6</f>
        <v>4</v>
      </c>
      <c r="E10" s="208" t="str">
        <f>IF(ข้อมูลนักเรียน!H6="","",ข้อมูลนักเรียน!G6&amp;ข้อมูลนักเรียน!H6&amp; "  " &amp; ข้อมูลนักเรียน!I6)</f>
        <v/>
      </c>
      <c r="F10" s="839"/>
      <c r="G10" s="203" t="str">
        <f>IF(วิชา1!$L9="","",IF($G$4="","",IF(วิชา1!$L9="ย้ายออก","-",วิชา1!$L9)))</f>
        <v/>
      </c>
      <c r="H10" s="203" t="str">
        <f>IF(วิชา2!$L9="","",IF($H$4="","",IF(วิชา2!$L9="ย้ายออก","-",วิชา2!$L9)))</f>
        <v/>
      </c>
      <c r="I10" s="203" t="str">
        <f>IF(วิชา3!$L9="","",IF($I$4="","",IF(วิชา3!$L9="ย้ายออก","-",วิชา3!$L9)))</f>
        <v/>
      </c>
      <c r="J10" s="203" t="str">
        <f>IF(วิชา4!$L9="","",IF($J$4="","",IF(วิชา4!$L9="ย้ายออก","-",วิชา4!$L9)))</f>
        <v/>
      </c>
      <c r="K10" s="203" t="str">
        <f>IF(วิชา5!$L9="","",IF($K$4="","",IF(วิชา5!$L9="ย้ายออก","-",วิชา5!$L9)))</f>
        <v/>
      </c>
      <c r="L10" s="203" t="str">
        <f>IF(วิชา6!$L9="","",IF($L$4="","",IF(วิชา6!$L9="ย้ายออก","-",วิชา6!$L9)))</f>
        <v/>
      </c>
      <c r="M10" s="203" t="str">
        <f>IF(วิชา7!$L9="","",IF($M$4="","",IF(วิชา7!$L9="ย้ายออก","-",วิชา7!$L9)))</f>
        <v/>
      </c>
      <c r="N10" s="203" t="str">
        <f>IF(วิชา8!$L9="","",IF($N$4="","",IF(วิชา8!$L9="ย้ายออก","-",วิชา8!$L9)))</f>
        <v/>
      </c>
      <c r="O10" s="203" t="str">
        <f>IF(วิชา9!$L9="","",IF($O$4="","",IF(วิชา9!$L9="ย้ายออก","-",วิชา9!$L9)))</f>
        <v/>
      </c>
      <c r="P10" s="203" t="str">
        <f>IF(วิชา10!$L9="","",IF($P$4="","",IF(วิชา10!$L9="ย้ายออก","-",วิชา10!$L9)))</f>
        <v/>
      </c>
      <c r="Q10" s="203" t="str">
        <f>IF(วิชา11!$L9="","",IF($Q$4="","",IF(วิชา11!$L9="ย้ายออก","-",วิชา11!$L9)))</f>
        <v/>
      </c>
      <c r="R10" s="203" t="str">
        <f>IF(วิชา12!$L9="","",IF($R$4="","",IF(วิชา12!$L9="ย้ายออก","-",วิชา12!$L9)))</f>
        <v/>
      </c>
      <c r="S10" s="203" t="str">
        <f>IF(วิชา13!$L9="","",IF($S$4="","",IF(วิชา13!$L9="ย้ายออก","-",วิชา13!$L9)))</f>
        <v/>
      </c>
      <c r="T10" s="203" t="str">
        <f>IF(วิชา14!$L9="","",IF($T$4="","",IF(วิชา14!$L9="ย้ายออก","-",วิชา14!$L9)))</f>
        <v/>
      </c>
      <c r="U10" s="203" t="str">
        <f>IF(วิชา15!$L9="","",IF($U$4="","",IF(วิชา15!$L9="ย้ายออก","-",วิชา15!$L9)))</f>
        <v/>
      </c>
      <c r="V10" s="172" t="str">
        <f>IF(E10="","",IF(ข้อมูลนักเรียน!$K6="ย้ายออก","ย้ายออก",IF(COUNTIF(G10:U10,0)&gt;0,"ไม่ผ่าน","ผ่าน")))</f>
        <v/>
      </c>
      <c r="W10" s="203" t="str">
        <f>IF($E10="","",IF($G10="","",IF(ข้อมูลนักเรียน!$K6="ย้ายออก","-",$G10*$G$6)))</f>
        <v/>
      </c>
      <c r="X10" s="203" t="str">
        <f>IF($E10="","",IF($H10="","",IF(ข้อมูลนักเรียน!$K6="ย้ายออก","-",$H10*$H$6)))</f>
        <v/>
      </c>
      <c r="Y10" s="203" t="str">
        <f>IF($E10="","",IF($I10="","",IF(ข้อมูลนักเรียน!$K6="ย้ายออก","-",$I10*$I$6)))</f>
        <v/>
      </c>
      <c r="Z10" s="203" t="str">
        <f>IF($E10="","",IF($J10="","",IF(ข้อมูลนักเรียน!$K6="ย้ายออก","-",$J10*$J$6)))</f>
        <v/>
      </c>
      <c r="AA10" s="203" t="str">
        <f>IF($E10="","",IF($K10="","",IF(ข้อมูลนักเรียน!$K6="ย้ายออก","-",$K10*$K$6)))</f>
        <v/>
      </c>
      <c r="AB10" s="203" t="str">
        <f>IF($E10="","",IF($L10="","",IF(ข้อมูลนักเรียน!$K6="ย้ายออก","-",$L10*$L$6)))</f>
        <v/>
      </c>
      <c r="AC10" s="203" t="str">
        <f>IF($E10="","",IF($M10="","",IF(ข้อมูลนักเรียน!$K6="ย้ายออก","-",$M10*$M$6)))</f>
        <v/>
      </c>
      <c r="AD10" s="203" t="str">
        <f>IF($E10="","",IF($N10="","",IF(ข้อมูลนักเรียน!$K6="ย้ายออก","-",$N10*$N$6)))</f>
        <v/>
      </c>
      <c r="AE10" s="203" t="str">
        <f>IF($E10="","",IF($O10="","",IF(ข้อมูลนักเรียน!$K6="ย้ายออก","-",$O10*$O$6)))</f>
        <v/>
      </c>
      <c r="AF10" s="203" t="str">
        <f>IF($E10="","",IF($P10="","",IF(ข้อมูลนักเรียน!$K6="ย้ายออก","-",$P10*$P$6)))</f>
        <v/>
      </c>
      <c r="AG10" s="203" t="str">
        <f>IF($E10="","",IF($Q10="","",IF(ข้อมูลนักเรียน!$K6="ย้ายออก","-",$Q10*$Q$6)))</f>
        <v/>
      </c>
      <c r="AH10" s="203" t="str">
        <f>IF($E10="","",IF($R10="","",IF(ข้อมูลนักเรียน!$K6="ย้ายออก","-",$R10*$R$6)))</f>
        <v/>
      </c>
      <c r="AI10" s="203" t="str">
        <f>IF($E10="","",IF($S10="","",IF(ข้อมูลนักเรียน!$K6="ย้ายออก","-",$S10*$S$6)))</f>
        <v/>
      </c>
      <c r="AJ10" s="203" t="str">
        <f>IF($E10="","",IF($T10="","",IF(ข้อมูลนักเรียน!$K6="ย้ายออก","-",$T10*$T$6)))</f>
        <v/>
      </c>
      <c r="AK10" s="203" t="str">
        <f>IF($E10="","",IF($U10="","",IF(ข้อมูลนักเรียน!$K6="ย้ายออก","-",$U10*$U$6)))</f>
        <v/>
      </c>
      <c r="AL10" s="204" t="str">
        <f>IF($E10="","",IF(ข้อมูลนักเรียน!$K6="ย้ายออก","ย้ายออก",IF($AL$6=0,"",IF(W10="","",(SUM(W10:AK10)/$AL$6)))))</f>
        <v/>
      </c>
      <c r="AM10" s="205" t="str">
        <f>IF($E10="","",IF(ข้อมูลนักเรียน!$K6="ย้ายออก","ย้ายออก",RANK($AL10,$AL$7:$AL$66,0)))</f>
        <v/>
      </c>
      <c r="AN10" s="842"/>
      <c r="AO10" s="147" t="str">
        <f>IF(คุณฯ1!$BC9="","",IF($AO$4="","",IF(ข้อมูลนักเรียน!$K6="ย้ายออก","-",คุณฯ1!$BC9)))</f>
        <v/>
      </c>
      <c r="AP10" s="147" t="str">
        <f>IF(คุณฯ2!$BC9="","",IF($AP$4="","",IF(ข้อมูลนักเรียน!$K6="ย้ายออก","-",คุณฯ2!$BC9)))</f>
        <v/>
      </c>
      <c r="AQ10" s="147" t="str">
        <f>IF(คุณฯ3!$BC9="","",IF($AQ$4="","",IF(ข้อมูลนักเรียน!$K6="ย้ายออก","-",คุณฯ3!$BC9)))</f>
        <v/>
      </c>
      <c r="AR10" s="147" t="str">
        <f>IF(คุณฯ4!$BC9="","",IF($AR$4="","",IF(ข้อมูลนักเรียน!$K6="ย้ายออก","-",คุณฯ4!$BC9)))</f>
        <v/>
      </c>
      <c r="AS10" s="147" t="str">
        <f>IF(คุณฯ5!$BC9="","",IF($AS$4="","",IF(ข้อมูลนักเรียน!$K6="ย้ายออก","-",คุณฯ5!$BC9)))</f>
        <v/>
      </c>
      <c r="AT10" s="147" t="str">
        <f>IF(คุณฯ6!$BC9="","",IF($AT$4="","",IF(ข้อมูลนักเรียน!$K6="ย้ายออก","-",คุณฯ6!$BC9)))</f>
        <v/>
      </c>
      <c r="AU10" s="147" t="str">
        <f>IF(คุณฯ7!$BC9="","",IF($AU$4="","",IF(ข้อมูลนักเรียน!$K6="ย้ายออก","-",คุณฯ7!$BC9)))</f>
        <v/>
      </c>
      <c r="AV10" s="147" t="str">
        <f>IF(คุณฯ8!$BC9="","",IF($AV$4="","",IF(ข้อมูลนักเรียน!$K6="ย้ายออก","-",คุณฯ8!$BC9)))</f>
        <v/>
      </c>
      <c r="AW10" s="147" t="str">
        <f>IF(คุณฯ9!$BC9="","",IF($AW$4="","",IF(ข้อมูลนักเรียน!$K6="ย้ายออก","-",คุณฯ9!$BC9)))</f>
        <v/>
      </c>
      <c r="AX10" s="147" t="str">
        <f>IF(คุณฯ10!$BC9="","",IF($AX$4="","",IF(ข้อมูลนักเรียน!$K6="ย้ายออก","-",คุณฯ10!$BC9)))</f>
        <v/>
      </c>
      <c r="AY10" s="147" t="str">
        <f>IF(คุณฯ11!$BC9="","",IF($AY$4="","",IF(ข้อมูลนักเรียน!$K6="ย้ายออก","-",คุณฯ11!$BC9)))</f>
        <v/>
      </c>
      <c r="AZ10" s="147" t="str">
        <f>IF(คุณฯ12!$BC9="","",IF($AZ$4="","",IF(ข้อมูลนักเรียน!$K6="ย้ายออก","-",คุณฯ12!$BC9)))</f>
        <v/>
      </c>
      <c r="BA10" s="147" t="str">
        <f>IF(คุณฯ13!$BC9="","",IF($BA$4="","",IF(ข้อมูลนักเรียน!$K6="ย้ายออก","-",คุณฯ13!$BC9)))</f>
        <v/>
      </c>
      <c r="BB10" s="147" t="str">
        <f>IF(คุณฯ14!$BC9="","",IF($BB$4="","",IF(ข้อมูลนักเรียน!$K6="ย้ายออก","-",คุณฯ14!$BC9)))</f>
        <v/>
      </c>
      <c r="BC10" s="147" t="str">
        <f>IF(คุณฯ15!$BC9="","",IF($BC$4="","",IF(ข้อมูลนักเรียน!$K6="ย้ายออก","-",คุณฯ15!$BC9)))</f>
        <v/>
      </c>
      <c r="BD10" s="452" t="str">
        <f>IF($E10="","",IF($AO10="","",IF(ข้อมูลนักเรียน!$K6="ย้ายออก","ย้ายออก",AVERAGE(AO10:BC10))))</f>
        <v/>
      </c>
      <c r="BE10" s="206" t="str">
        <f>IF($E10="","",IF(BD10="","",IF(ข้อมูลนักเรียน!K6="ย้ายออก","ย้ายออก",IF(COUNTIF(AO10:BC10,0)&gt;0,0,IF(BD10&gt;=ตั้งค่าการประเมิน!$C$4,3,IF(BD10&gt;=ตั้งค่าการประเมิน!$C$5,2,IF(BD10&gt;=ตั้งค่าการประเมิน!$C$6,1,0)))))))</f>
        <v/>
      </c>
      <c r="BF10" s="845"/>
      <c r="BG10" s="147" t="str">
        <f>IF(อ่านคิดเขียน1!$AW9="","",IF($BG$4="","",อ่านคิดเขียน1!$AW9))</f>
        <v/>
      </c>
      <c r="BH10" s="147" t="str">
        <f>IF(อ่านคิดเขียน2!$AW9="","",IF($BH$4="","",อ่านคิดเขียน2!$AW9))</f>
        <v/>
      </c>
      <c r="BI10" s="147" t="str">
        <f>IF(อ่านคิดเขียน3!$AW9="","",IF($BI$4="","",อ่านคิดเขียน3!$AW9))</f>
        <v/>
      </c>
      <c r="BJ10" s="147" t="str">
        <f>IF(อ่านคิดเขียน4!$AW9="","",IF($BJ$4="","",อ่านคิดเขียน4!$AW9))</f>
        <v/>
      </c>
      <c r="BK10" s="147" t="str">
        <f>IF(อ่านคิดเขียน5!$AW9="","",IF($BK$4="","",อ่านคิดเขียน5!$AW9))</f>
        <v/>
      </c>
      <c r="BL10" s="147" t="str">
        <f>IF(อ่านคิดเขียน6!$AW9="","",IF($BL$4="","",อ่านคิดเขียน6!$AW9))</f>
        <v/>
      </c>
      <c r="BM10" s="147" t="str">
        <f>IF(อ่านคิดเขียน7!$AW9="","",IF($BM$4="","",อ่านคิดเขียน7!$AW9))</f>
        <v/>
      </c>
      <c r="BN10" s="147" t="str">
        <f>IF(อ่านคิดเขียน8!$AW9="","",IF($BN$4="","",อ่านคิดเขียน8!$AW9))</f>
        <v/>
      </c>
      <c r="BO10" s="147" t="str">
        <f>IF(อ่านคิดเขียน9!$AW9="","",IF($BO$4="","",อ่านคิดเขียน9!$AW9))</f>
        <v/>
      </c>
      <c r="BP10" s="147" t="str">
        <f>IF(อ่านคิดเขียน10!$AW9="","",IF($BP$4="","",อ่านคิดเขียน10!$AW9))</f>
        <v/>
      </c>
      <c r="BQ10" s="147" t="str">
        <f>IF(อ่านคิดเขียน11!$AW9="","",IF($BQ$4="","",อ่านคิดเขียน11!$AW9))</f>
        <v/>
      </c>
      <c r="BR10" s="147" t="str">
        <f>IF(อ่านคิดเขียน12!$AW9="","",IF($BR$4="","",อ่านคิดเขียน12!$AW9))</f>
        <v/>
      </c>
      <c r="BS10" s="147" t="str">
        <f>IF(อ่านคิดเขียน13!$AW9="","",IF($BS$4="","",อ่านคิดเขียน13!$AW9))</f>
        <v/>
      </c>
      <c r="BT10" s="147" t="str">
        <f>IF(อ่านคิดเขียน14!$AW9="","",IF($BT$4="","",อ่านคิดเขียน14!$AW9))</f>
        <v/>
      </c>
      <c r="BU10" s="147" t="str">
        <f>IF(อ่านคิดเขียน15!$AW9="","",IF($BU$4="","",อ่านคิดเขียน15!$AW9))</f>
        <v/>
      </c>
      <c r="BV10" s="452" t="str">
        <f>IF($E10="","",IF($BG10="","",IF(ข้อมูลนักเรียน!K6="ย้ายออก","ย้ายออก",AVERAGE(BG10:BU10))))</f>
        <v/>
      </c>
      <c r="BW10" s="206" t="str">
        <f>IF($E10="","",IF(BV10="","",IF(ข้อมูลนักเรียน!K6="ย้ายออก","ย้ายออก",IF(BV10&gt;=ตั้งค่าการประเมิน!$C$4,3,IF(BV10&gt;=ตั้งค่าการประเมิน!$C$5,2,IF(BV10&gt;=ตั้งค่าการประเมิน!$C$6,1,0))))))</f>
        <v/>
      </c>
      <c r="BX10" s="848"/>
      <c r="BY10" s="147" t="str">
        <f>IF(BY$4="","",IF(ชี้วัด1!$BE8="","",IF(ข้อมูลนักเรียน!$K6="ย้ายออก","-",ชี้วัด1!$BE8)))</f>
        <v/>
      </c>
      <c r="BZ10" s="147" t="str">
        <f>IF(BZ$4="","",IF(ชี้วัด2!$BE8="","",IF(ข้อมูลนักเรียน!$K6="ย้ายออก","-",ชี้วัด2!$BE8)))</f>
        <v/>
      </c>
      <c r="CA10" s="147" t="str">
        <f>IF(CA$4="","",IF(ชี้วัด3!$BE8="","",IF(ข้อมูลนักเรียน!$K6="ย้ายออก","-",ชี้วัด3!$BE8)))</f>
        <v/>
      </c>
      <c r="CB10" s="147" t="str">
        <f>IF(CB$4="","",IF(ชี้วัด4!$BE8="","",IF(ข้อมูลนักเรียน!$K6="ย้ายออก","-",ชี้วัด4!$BE8)))</f>
        <v/>
      </c>
      <c r="CC10" s="147" t="str">
        <f>IF(CC$4="","",IF(ชี้วัด5!$BE8="","",IF(ข้อมูลนักเรียน!$K6="ย้ายออก","-",ชี้วัด5!$BE8)))</f>
        <v/>
      </c>
      <c r="CD10" s="147" t="str">
        <f>IF(CD$4="","",IF(ชี้วัด6!$BE8="","",IF(ข้อมูลนักเรียน!$K6="ย้ายออก","-",ชี้วัด6!$BE8)))</f>
        <v/>
      </c>
      <c r="CE10" s="147" t="str">
        <f>IF(CE$4="","",IF(ชี้วัด7!$BE8="","",IF(ข้อมูลนักเรียน!$K6="ย้ายออก","-",ชี้วัด7!$BE8)))</f>
        <v/>
      </c>
      <c r="CF10" s="147" t="str">
        <f>IF(CF$4="","",IF(ชี้วัด8!$BE8="","",IF(ข้อมูลนักเรียน!$K6="ย้ายออก","-",ชี้วัด8!$BE8)))</f>
        <v/>
      </c>
      <c r="CG10" s="147" t="str">
        <f>IF(CG$4="","",IF(ชี้วัด9!$BE8="","",IF(ข้อมูลนักเรียน!$K6="ย้ายออก","-",ชี้วัด9!$BE8)))</f>
        <v/>
      </c>
      <c r="CH10" s="147" t="str">
        <f>IF(CH$4="","",IF(ชี้วัด10!$BE8="","",IF(ข้อมูลนักเรียน!$K6="ย้ายออก","-",ชี้วัด10!$BE8)))</f>
        <v/>
      </c>
      <c r="CI10" s="147" t="str">
        <f>IF(CI$4="","",IF(ชี้วัด11!$BE8="","",IF(ข้อมูลนักเรียน!$K6="ย้ายออก","-",ชี้วัด11!$BE8)))</f>
        <v/>
      </c>
      <c r="CJ10" s="147" t="str">
        <f>IF(CJ$4="","",IF(ชี้วัด12!$BE8="","",IF(ข้อมูลนักเรียน!$K6="ย้ายออก","-",ชี้วัด12!$BE8)))</f>
        <v/>
      </c>
      <c r="CK10" s="147" t="str">
        <f>IF(CK$4="","",IF(ชี้วัด13!$BE8="","",IF(ข้อมูลนักเรียน!$K6="ย้ายออก","-",ชี้วัด13!$BE8)))</f>
        <v/>
      </c>
      <c r="CL10" s="147" t="str">
        <f>IF(CL$4="","",IF(ชี้วัด14!$BE8="","",IF(ข้อมูลนักเรียน!$K6="ย้ายออก","-",ชี้วัด14!$BE8)))</f>
        <v/>
      </c>
      <c r="CM10" s="147" t="str">
        <f>IF(CM$4="","",IF(ชี้วัด15!$BE8="","",IF(ข้อมูลนักเรียน!$K6="ย้ายออก","-",ชี้วัด15!$BE8)))</f>
        <v/>
      </c>
      <c r="CN10" s="206" t="str">
        <f>IF($E10="","",IF(ข้อมูลนักเรียน!K6="ย้ายออก","ย้ายออก",SUM(BY10:CM10)))</f>
        <v/>
      </c>
      <c r="CO10" s="452" t="str">
        <f>IF($E10="","",IF(ข้อมูลนักเรียน!K6="ย้ายออก","ย้ายออก",(CN10/$CN$6)*100))</f>
        <v/>
      </c>
      <c r="CP10" s="206" t="str">
        <f>IF($E10="","",IF(ข้อมูลนักเรียน!K6="ย้ายออก","ย้ายออก",IF(CN10&lt;$CN$6,"ไม่ผ่าน","ผ่าน")))</f>
        <v/>
      </c>
    </row>
    <row r="11" spans="1:94" x14ac:dyDescent="0.3">
      <c r="A11" s="111"/>
      <c r="B11" s="111"/>
      <c r="C11" s="111"/>
      <c r="D11" s="207">
        <f>ข้อมูลนักเรียน!D7</f>
        <v>5</v>
      </c>
      <c r="E11" s="208" t="str">
        <f>IF(ข้อมูลนักเรียน!H7="","",ข้อมูลนักเรียน!G7&amp;ข้อมูลนักเรียน!H7&amp; "  " &amp; ข้อมูลนักเรียน!I7)</f>
        <v/>
      </c>
      <c r="F11" s="839"/>
      <c r="G11" s="203" t="str">
        <f>IF(วิชา1!$L10="","",IF($G$4="","",IF(วิชา1!$L10="ย้ายออก","-",วิชา1!$L10)))</f>
        <v/>
      </c>
      <c r="H11" s="203" t="str">
        <f>IF(วิชา2!$L10="","",IF($H$4="","",IF(วิชา2!$L10="ย้ายออก","-",วิชา2!$L10)))</f>
        <v/>
      </c>
      <c r="I11" s="203" t="str">
        <f>IF(วิชา3!$L10="","",IF($I$4="","",IF(วิชา3!$L10="ย้ายออก","-",วิชา3!$L10)))</f>
        <v/>
      </c>
      <c r="J11" s="203" t="str">
        <f>IF(วิชา4!$L10="","",IF($J$4="","",IF(วิชา4!$L10="ย้ายออก","-",วิชา4!$L10)))</f>
        <v/>
      </c>
      <c r="K11" s="203" t="str">
        <f>IF(วิชา5!$L10="","",IF($K$4="","",IF(วิชา5!$L10="ย้ายออก","-",วิชา5!$L10)))</f>
        <v/>
      </c>
      <c r="L11" s="203" t="str">
        <f>IF(วิชา6!$L10="","",IF($L$4="","",IF(วิชา6!$L10="ย้ายออก","-",วิชา6!$L10)))</f>
        <v/>
      </c>
      <c r="M11" s="203" t="str">
        <f>IF(วิชา7!$L10="","",IF($M$4="","",IF(วิชา7!$L10="ย้ายออก","-",วิชา7!$L10)))</f>
        <v/>
      </c>
      <c r="N11" s="203" t="str">
        <f>IF(วิชา8!$L10="","",IF($N$4="","",IF(วิชา8!$L10="ย้ายออก","-",วิชา8!$L10)))</f>
        <v/>
      </c>
      <c r="O11" s="203" t="str">
        <f>IF(วิชา9!$L10="","",IF($O$4="","",IF(วิชา9!$L10="ย้ายออก","-",วิชา9!$L10)))</f>
        <v/>
      </c>
      <c r="P11" s="203" t="str">
        <f>IF(วิชา10!$L10="","",IF($P$4="","",IF(วิชา10!$L10="ย้ายออก","-",วิชา10!$L10)))</f>
        <v/>
      </c>
      <c r="Q11" s="203" t="str">
        <f>IF(วิชา11!$L10="","",IF($Q$4="","",IF(วิชา11!$L10="ย้ายออก","-",วิชา11!$L10)))</f>
        <v/>
      </c>
      <c r="R11" s="203" t="str">
        <f>IF(วิชา12!$L10="","",IF($R$4="","",IF(วิชา12!$L10="ย้ายออก","-",วิชา12!$L10)))</f>
        <v/>
      </c>
      <c r="S11" s="203" t="str">
        <f>IF(วิชา13!$L10="","",IF($S$4="","",IF(วิชา13!$L10="ย้ายออก","-",วิชา13!$L10)))</f>
        <v/>
      </c>
      <c r="T11" s="203" t="str">
        <f>IF(วิชา14!$L10="","",IF($T$4="","",IF(วิชา14!$L10="ย้ายออก","-",วิชา14!$L10)))</f>
        <v/>
      </c>
      <c r="U11" s="203" t="str">
        <f>IF(วิชา15!$L10="","",IF($U$4="","",IF(วิชา15!$L10="ย้ายออก","-",วิชา15!$L10)))</f>
        <v/>
      </c>
      <c r="V11" s="172" t="str">
        <f>IF(E11="","",IF(ข้อมูลนักเรียน!$K7="ย้ายออก","ย้ายออก",IF(COUNTIF(G11:U11,0)&gt;0,"ไม่ผ่าน","ผ่าน")))</f>
        <v/>
      </c>
      <c r="W11" s="203" t="str">
        <f>IF($E11="","",IF($G11="","",IF(ข้อมูลนักเรียน!$K7="ย้ายออก","-",$G11*$G$6)))</f>
        <v/>
      </c>
      <c r="X11" s="203" t="str">
        <f>IF($E11="","",IF($H11="","",IF(ข้อมูลนักเรียน!$K7="ย้ายออก","-",$H11*$H$6)))</f>
        <v/>
      </c>
      <c r="Y11" s="203" t="str">
        <f>IF($E11="","",IF($I11="","",IF(ข้อมูลนักเรียน!$K7="ย้ายออก","-",$I11*$I$6)))</f>
        <v/>
      </c>
      <c r="Z11" s="203" t="str">
        <f>IF($E11="","",IF($J11="","",IF(ข้อมูลนักเรียน!$K7="ย้ายออก","-",$J11*$J$6)))</f>
        <v/>
      </c>
      <c r="AA11" s="203" t="str">
        <f>IF($E11="","",IF($K11="","",IF(ข้อมูลนักเรียน!$K7="ย้ายออก","-",$K11*$K$6)))</f>
        <v/>
      </c>
      <c r="AB11" s="203" t="str">
        <f>IF($E11="","",IF($L11="","",IF(ข้อมูลนักเรียน!$K7="ย้ายออก","-",$L11*$L$6)))</f>
        <v/>
      </c>
      <c r="AC11" s="203" t="str">
        <f>IF($E11="","",IF($M11="","",IF(ข้อมูลนักเรียน!$K7="ย้ายออก","-",$M11*$M$6)))</f>
        <v/>
      </c>
      <c r="AD11" s="203" t="str">
        <f>IF($E11="","",IF($N11="","",IF(ข้อมูลนักเรียน!$K7="ย้ายออก","-",$N11*$N$6)))</f>
        <v/>
      </c>
      <c r="AE11" s="203" t="str">
        <f>IF($E11="","",IF($O11="","",IF(ข้อมูลนักเรียน!$K7="ย้ายออก","-",$O11*$O$6)))</f>
        <v/>
      </c>
      <c r="AF11" s="203" t="str">
        <f>IF($E11="","",IF($P11="","",IF(ข้อมูลนักเรียน!$K7="ย้ายออก","-",$P11*$P$6)))</f>
        <v/>
      </c>
      <c r="AG11" s="203" t="str">
        <f>IF($E11="","",IF($Q11="","",IF(ข้อมูลนักเรียน!$K7="ย้ายออก","-",$Q11*$Q$6)))</f>
        <v/>
      </c>
      <c r="AH11" s="203" t="str">
        <f>IF($E11="","",IF($R11="","",IF(ข้อมูลนักเรียน!$K7="ย้ายออก","-",$R11*$R$6)))</f>
        <v/>
      </c>
      <c r="AI11" s="203" t="str">
        <f>IF($E11="","",IF($S11="","",IF(ข้อมูลนักเรียน!$K7="ย้ายออก","-",$S11*$S$6)))</f>
        <v/>
      </c>
      <c r="AJ11" s="203" t="str">
        <f>IF($E11="","",IF($T11="","",IF(ข้อมูลนักเรียน!$K7="ย้ายออก","-",$T11*$T$6)))</f>
        <v/>
      </c>
      <c r="AK11" s="203" t="str">
        <f>IF($E11="","",IF($U11="","",IF(ข้อมูลนักเรียน!$K7="ย้ายออก","-",$U11*$U$6)))</f>
        <v/>
      </c>
      <c r="AL11" s="204" t="str">
        <f>IF($E11="","",IF(ข้อมูลนักเรียน!$K7="ย้ายออก","ย้ายออก",IF($AL$6=0,"",IF(W11="","",(SUM(W11:AK11)/$AL$6)))))</f>
        <v/>
      </c>
      <c r="AM11" s="205" t="str">
        <f>IF($E11="","",IF(ข้อมูลนักเรียน!$K7="ย้ายออก","ย้ายออก",RANK($AL11,$AL$7:$AL$66,0)))</f>
        <v/>
      </c>
      <c r="AN11" s="842"/>
      <c r="AO11" s="147" t="str">
        <f>IF(คุณฯ1!$BC10="","",IF($AO$4="","",IF(ข้อมูลนักเรียน!$K7="ย้ายออก","-",คุณฯ1!$BC10)))</f>
        <v/>
      </c>
      <c r="AP11" s="147" t="str">
        <f>IF(คุณฯ2!$BC10="","",IF($AP$4="","",IF(ข้อมูลนักเรียน!$K7="ย้ายออก","-",คุณฯ2!$BC10)))</f>
        <v/>
      </c>
      <c r="AQ11" s="147" t="str">
        <f>IF(คุณฯ3!$BC10="","",IF($AQ$4="","",IF(ข้อมูลนักเรียน!$K7="ย้ายออก","-",คุณฯ3!$BC10)))</f>
        <v/>
      </c>
      <c r="AR11" s="147" t="str">
        <f>IF(คุณฯ4!$BC10="","",IF($AR$4="","",IF(ข้อมูลนักเรียน!$K7="ย้ายออก","-",คุณฯ4!$BC10)))</f>
        <v/>
      </c>
      <c r="AS11" s="147" t="str">
        <f>IF(คุณฯ5!$BC10="","",IF($AS$4="","",IF(ข้อมูลนักเรียน!$K7="ย้ายออก","-",คุณฯ5!$BC10)))</f>
        <v/>
      </c>
      <c r="AT11" s="147" t="str">
        <f>IF(คุณฯ6!$BC10="","",IF($AT$4="","",IF(ข้อมูลนักเรียน!$K7="ย้ายออก","-",คุณฯ6!$BC10)))</f>
        <v/>
      </c>
      <c r="AU11" s="147" t="str">
        <f>IF(คุณฯ7!$BC10="","",IF($AU$4="","",IF(ข้อมูลนักเรียน!$K7="ย้ายออก","-",คุณฯ7!$BC10)))</f>
        <v/>
      </c>
      <c r="AV11" s="147" t="str">
        <f>IF(คุณฯ8!$BC10="","",IF($AV$4="","",IF(ข้อมูลนักเรียน!$K7="ย้ายออก","-",คุณฯ8!$BC10)))</f>
        <v/>
      </c>
      <c r="AW11" s="147" t="str">
        <f>IF(คุณฯ9!$BC10="","",IF($AW$4="","",IF(ข้อมูลนักเรียน!$K7="ย้ายออก","-",คุณฯ9!$BC10)))</f>
        <v/>
      </c>
      <c r="AX11" s="147" t="str">
        <f>IF(คุณฯ10!$BC10="","",IF($AX$4="","",IF(ข้อมูลนักเรียน!$K7="ย้ายออก","-",คุณฯ10!$BC10)))</f>
        <v/>
      </c>
      <c r="AY11" s="147" t="str">
        <f>IF(คุณฯ11!$BC10="","",IF($AY$4="","",IF(ข้อมูลนักเรียน!$K7="ย้ายออก","-",คุณฯ11!$BC10)))</f>
        <v/>
      </c>
      <c r="AZ11" s="147" t="str">
        <f>IF(คุณฯ12!$BC10="","",IF($AZ$4="","",IF(ข้อมูลนักเรียน!$K7="ย้ายออก","-",คุณฯ12!$BC10)))</f>
        <v/>
      </c>
      <c r="BA11" s="147" t="str">
        <f>IF(คุณฯ13!$BC10="","",IF($BA$4="","",IF(ข้อมูลนักเรียน!$K7="ย้ายออก","-",คุณฯ13!$BC10)))</f>
        <v/>
      </c>
      <c r="BB11" s="147" t="str">
        <f>IF(คุณฯ14!$BC10="","",IF($BB$4="","",IF(ข้อมูลนักเรียน!$K7="ย้ายออก","-",คุณฯ14!$BC10)))</f>
        <v/>
      </c>
      <c r="BC11" s="147" t="str">
        <f>IF(คุณฯ15!$BC10="","",IF($BC$4="","",IF(ข้อมูลนักเรียน!$K7="ย้ายออก","-",คุณฯ15!$BC10)))</f>
        <v/>
      </c>
      <c r="BD11" s="452" t="str">
        <f>IF($E11="","",IF($AO11="","",IF(ข้อมูลนักเรียน!$K7="ย้ายออก","ย้ายออก",AVERAGE(AO11:BC11))))</f>
        <v/>
      </c>
      <c r="BE11" s="206" t="str">
        <f>IF($E11="","",IF(BD11="","",IF(ข้อมูลนักเรียน!K7="ย้ายออก","ย้ายออก",IF(COUNTIF(AO11:BC11,0)&gt;0,0,IF(BD11&gt;=ตั้งค่าการประเมิน!$C$4,3,IF(BD11&gt;=ตั้งค่าการประเมิน!$C$5,2,IF(BD11&gt;=ตั้งค่าการประเมิน!$C$6,1,0)))))))</f>
        <v/>
      </c>
      <c r="BF11" s="845"/>
      <c r="BG11" s="147" t="str">
        <f>IF(อ่านคิดเขียน1!$AW10="","",IF($BG$4="","",อ่านคิดเขียน1!$AW10))</f>
        <v/>
      </c>
      <c r="BH11" s="147" t="str">
        <f>IF(อ่านคิดเขียน2!$AW10="","",IF($BH$4="","",อ่านคิดเขียน2!$AW10))</f>
        <v/>
      </c>
      <c r="BI11" s="147" t="str">
        <f>IF(อ่านคิดเขียน3!$AW10="","",IF($BI$4="","",อ่านคิดเขียน3!$AW10))</f>
        <v/>
      </c>
      <c r="BJ11" s="147" t="str">
        <f>IF(อ่านคิดเขียน4!$AW10="","",IF($BJ$4="","",อ่านคิดเขียน4!$AW10))</f>
        <v/>
      </c>
      <c r="BK11" s="147" t="str">
        <f>IF(อ่านคิดเขียน5!$AW10="","",IF($BK$4="","",อ่านคิดเขียน5!$AW10))</f>
        <v/>
      </c>
      <c r="BL11" s="147" t="str">
        <f>IF(อ่านคิดเขียน6!$AW10="","",IF($BL$4="","",อ่านคิดเขียน6!$AW10))</f>
        <v/>
      </c>
      <c r="BM11" s="147" t="str">
        <f>IF(อ่านคิดเขียน7!$AW10="","",IF($BM$4="","",อ่านคิดเขียน7!$AW10))</f>
        <v/>
      </c>
      <c r="BN11" s="147" t="str">
        <f>IF(อ่านคิดเขียน8!$AW10="","",IF($BN$4="","",อ่านคิดเขียน8!$AW10))</f>
        <v/>
      </c>
      <c r="BO11" s="147" t="str">
        <f>IF(อ่านคิดเขียน9!$AW10="","",IF($BO$4="","",อ่านคิดเขียน9!$AW10))</f>
        <v/>
      </c>
      <c r="BP11" s="147" t="str">
        <f>IF(อ่านคิดเขียน10!$AW10="","",IF($BP$4="","",อ่านคิดเขียน10!$AW10))</f>
        <v/>
      </c>
      <c r="BQ11" s="147" t="str">
        <f>IF(อ่านคิดเขียน11!$AW10="","",IF($BQ$4="","",อ่านคิดเขียน11!$AW10))</f>
        <v/>
      </c>
      <c r="BR11" s="147" t="str">
        <f>IF(อ่านคิดเขียน12!$AW10="","",IF($BR$4="","",อ่านคิดเขียน12!$AW10))</f>
        <v/>
      </c>
      <c r="BS11" s="147" t="str">
        <f>IF(อ่านคิดเขียน13!$AW10="","",IF($BS$4="","",อ่านคิดเขียน13!$AW10))</f>
        <v/>
      </c>
      <c r="BT11" s="147" t="str">
        <f>IF(อ่านคิดเขียน14!$AW10="","",IF($BT$4="","",อ่านคิดเขียน14!$AW10))</f>
        <v/>
      </c>
      <c r="BU11" s="147" t="str">
        <f>IF(อ่านคิดเขียน15!$AW10="","",IF($BU$4="","",อ่านคิดเขียน15!$AW10))</f>
        <v/>
      </c>
      <c r="BV11" s="452" t="str">
        <f>IF($E11="","",IF($BG11="","",IF(ข้อมูลนักเรียน!K7="ย้ายออก","ย้ายออก",AVERAGE(BG11:BU11))))</f>
        <v/>
      </c>
      <c r="BW11" s="206" t="str">
        <f>IF($E11="","",IF(BV11="","",IF(ข้อมูลนักเรียน!K7="ย้ายออก","ย้ายออก",IF(BV11&gt;=ตั้งค่าการประเมิน!$C$4,3,IF(BV11&gt;=ตั้งค่าการประเมิน!$C$5,2,IF(BV11&gt;=ตั้งค่าการประเมิน!$C$6,1,0))))))</f>
        <v/>
      </c>
      <c r="BX11" s="848"/>
      <c r="BY11" s="147" t="str">
        <f>IF(BY$4="","",IF(ชี้วัด1!$BE9="","",IF(ข้อมูลนักเรียน!$K7="ย้ายออก","-",ชี้วัด1!$BE9)))</f>
        <v/>
      </c>
      <c r="BZ11" s="147" t="str">
        <f>IF(BZ$4="","",IF(ชี้วัด2!$BE9="","",IF(ข้อมูลนักเรียน!$K7="ย้ายออก","-",ชี้วัด2!$BE9)))</f>
        <v/>
      </c>
      <c r="CA11" s="147" t="str">
        <f>IF(CA$4="","",IF(ชี้วัด3!$BE9="","",IF(ข้อมูลนักเรียน!$K7="ย้ายออก","-",ชี้วัด3!$BE9)))</f>
        <v/>
      </c>
      <c r="CB11" s="147" t="str">
        <f>IF(CB$4="","",IF(ชี้วัด4!$BE9="","",IF(ข้อมูลนักเรียน!$K7="ย้ายออก","-",ชี้วัด4!$BE9)))</f>
        <v/>
      </c>
      <c r="CC11" s="147" t="str">
        <f>IF(CC$4="","",IF(ชี้วัด5!$BE9="","",IF(ข้อมูลนักเรียน!$K7="ย้ายออก","-",ชี้วัด5!$BE9)))</f>
        <v/>
      </c>
      <c r="CD11" s="147" t="str">
        <f>IF(CD$4="","",IF(ชี้วัด6!$BE9="","",IF(ข้อมูลนักเรียน!$K7="ย้ายออก","-",ชี้วัด6!$BE9)))</f>
        <v/>
      </c>
      <c r="CE11" s="147" t="str">
        <f>IF(CE$4="","",IF(ชี้วัด7!$BE9="","",IF(ข้อมูลนักเรียน!$K7="ย้ายออก","-",ชี้วัด7!$BE9)))</f>
        <v/>
      </c>
      <c r="CF11" s="147" t="str">
        <f>IF(CF$4="","",IF(ชี้วัด8!$BE9="","",IF(ข้อมูลนักเรียน!$K7="ย้ายออก","-",ชี้วัด8!$BE9)))</f>
        <v/>
      </c>
      <c r="CG11" s="147" t="str">
        <f>IF(CG$4="","",IF(ชี้วัด9!$BE9="","",IF(ข้อมูลนักเรียน!$K7="ย้ายออก","-",ชี้วัด9!$BE9)))</f>
        <v/>
      </c>
      <c r="CH11" s="147" t="str">
        <f>IF(CH$4="","",IF(ชี้วัด10!$BE9="","",IF(ข้อมูลนักเรียน!$K7="ย้ายออก","-",ชี้วัด10!$BE9)))</f>
        <v/>
      </c>
      <c r="CI11" s="147" t="str">
        <f>IF(CI$4="","",IF(ชี้วัด11!$BE9="","",IF(ข้อมูลนักเรียน!$K7="ย้ายออก","-",ชี้วัด11!$BE9)))</f>
        <v/>
      </c>
      <c r="CJ11" s="147" t="str">
        <f>IF(CJ$4="","",IF(ชี้วัด12!$BE9="","",IF(ข้อมูลนักเรียน!$K7="ย้ายออก","-",ชี้วัด12!$BE9)))</f>
        <v/>
      </c>
      <c r="CK11" s="147" t="str">
        <f>IF(CK$4="","",IF(ชี้วัด13!$BE9="","",IF(ข้อมูลนักเรียน!$K7="ย้ายออก","-",ชี้วัด13!$BE9)))</f>
        <v/>
      </c>
      <c r="CL11" s="147" t="str">
        <f>IF(CL$4="","",IF(ชี้วัด14!$BE9="","",IF(ข้อมูลนักเรียน!$K7="ย้ายออก","-",ชี้วัด14!$BE9)))</f>
        <v/>
      </c>
      <c r="CM11" s="147" t="str">
        <f>IF(CM$4="","",IF(ชี้วัด15!$BE9="","",IF(ข้อมูลนักเรียน!$K7="ย้ายออก","-",ชี้วัด15!$BE9)))</f>
        <v/>
      </c>
      <c r="CN11" s="206" t="str">
        <f>IF($E11="","",IF(ข้อมูลนักเรียน!K7="ย้ายออก","ย้ายออก",SUM(BY11:CM11)))</f>
        <v/>
      </c>
      <c r="CO11" s="452" t="str">
        <f>IF($E11="","",IF(ข้อมูลนักเรียน!K7="ย้ายออก","ย้ายออก",(CN11/$CN$6)*100))</f>
        <v/>
      </c>
      <c r="CP11" s="206" t="str">
        <f>IF($E11="","",IF(ข้อมูลนักเรียน!K7="ย้ายออก","ย้ายออก",IF(CN11&lt;$CN$6,"ไม่ผ่าน","ผ่าน")))</f>
        <v/>
      </c>
    </row>
    <row r="12" spans="1:94" x14ac:dyDescent="0.3">
      <c r="A12" s="111"/>
      <c r="B12" s="111"/>
      <c r="C12" s="111"/>
      <c r="D12" s="207">
        <f>ข้อมูลนักเรียน!D8</f>
        <v>6</v>
      </c>
      <c r="E12" s="208" t="str">
        <f>IF(ข้อมูลนักเรียน!H8="","",ข้อมูลนักเรียน!G8&amp;ข้อมูลนักเรียน!H8&amp; "  " &amp; ข้อมูลนักเรียน!I8)</f>
        <v/>
      </c>
      <c r="F12" s="839"/>
      <c r="G12" s="203" t="str">
        <f>IF(วิชา1!$L11="","",IF($G$4="","",IF(วิชา1!$L11="ย้ายออก","-",วิชา1!$L11)))</f>
        <v/>
      </c>
      <c r="H12" s="203" t="str">
        <f>IF(วิชา2!$L11="","",IF($H$4="","",IF(วิชา2!$L11="ย้ายออก","-",วิชา2!$L11)))</f>
        <v/>
      </c>
      <c r="I12" s="203" t="str">
        <f>IF(วิชา3!$L11="","",IF($I$4="","",IF(วิชา3!$L11="ย้ายออก","-",วิชา3!$L11)))</f>
        <v/>
      </c>
      <c r="J12" s="203" t="str">
        <f>IF(วิชา4!$L11="","",IF($J$4="","",IF(วิชา4!$L11="ย้ายออก","-",วิชา4!$L11)))</f>
        <v/>
      </c>
      <c r="K12" s="203" t="str">
        <f>IF(วิชา5!$L11="","",IF($K$4="","",IF(วิชา5!$L11="ย้ายออก","-",วิชา5!$L11)))</f>
        <v/>
      </c>
      <c r="L12" s="203" t="str">
        <f>IF(วิชา6!$L11="","",IF($L$4="","",IF(วิชา6!$L11="ย้ายออก","-",วิชา6!$L11)))</f>
        <v/>
      </c>
      <c r="M12" s="203" t="str">
        <f>IF(วิชา7!$L11="","",IF($M$4="","",IF(วิชา7!$L11="ย้ายออก","-",วิชา7!$L11)))</f>
        <v/>
      </c>
      <c r="N12" s="203" t="str">
        <f>IF(วิชา8!$L11="","",IF($N$4="","",IF(วิชา8!$L11="ย้ายออก","-",วิชา8!$L11)))</f>
        <v/>
      </c>
      <c r="O12" s="203" t="str">
        <f>IF(วิชา9!$L11="","",IF($O$4="","",IF(วิชา9!$L11="ย้ายออก","-",วิชา9!$L11)))</f>
        <v/>
      </c>
      <c r="P12" s="203" t="str">
        <f>IF(วิชา10!$L11="","",IF($P$4="","",IF(วิชา10!$L11="ย้ายออก","-",วิชา10!$L11)))</f>
        <v/>
      </c>
      <c r="Q12" s="203" t="str">
        <f>IF(วิชา11!$L11="","",IF($Q$4="","",IF(วิชา11!$L11="ย้ายออก","-",วิชา11!$L11)))</f>
        <v/>
      </c>
      <c r="R12" s="203" t="str">
        <f>IF(วิชา12!$L11="","",IF($R$4="","",IF(วิชา12!$L11="ย้ายออก","-",วิชา12!$L11)))</f>
        <v/>
      </c>
      <c r="S12" s="203" t="str">
        <f>IF(วิชา13!$L11="","",IF($S$4="","",IF(วิชา13!$L11="ย้ายออก","-",วิชา13!$L11)))</f>
        <v/>
      </c>
      <c r="T12" s="203" t="str">
        <f>IF(วิชา14!$L11="","",IF($T$4="","",IF(วิชา14!$L11="ย้ายออก","-",วิชา14!$L11)))</f>
        <v/>
      </c>
      <c r="U12" s="203" t="str">
        <f>IF(วิชา15!$L11="","",IF($U$4="","",IF(วิชา15!$L11="ย้ายออก","-",วิชา15!$L11)))</f>
        <v/>
      </c>
      <c r="V12" s="172" t="str">
        <f>IF(E12="","",IF(ข้อมูลนักเรียน!$K8="ย้ายออก","ย้ายออก",IF(COUNTIF(G12:U12,0)&gt;0,"ไม่ผ่าน","ผ่าน")))</f>
        <v/>
      </c>
      <c r="W12" s="203" t="str">
        <f>IF($E12="","",IF($G12="","",IF(ข้อมูลนักเรียน!$K8="ย้ายออก","-",$G12*$G$6)))</f>
        <v/>
      </c>
      <c r="X12" s="203" t="str">
        <f>IF($E12="","",IF($H12="","",IF(ข้อมูลนักเรียน!$K8="ย้ายออก","-",$H12*$H$6)))</f>
        <v/>
      </c>
      <c r="Y12" s="203" t="str">
        <f>IF($E12="","",IF($I12="","",IF(ข้อมูลนักเรียน!$K8="ย้ายออก","-",$I12*$I$6)))</f>
        <v/>
      </c>
      <c r="Z12" s="203" t="str">
        <f>IF($E12="","",IF($J12="","",IF(ข้อมูลนักเรียน!$K8="ย้ายออก","-",$J12*$J$6)))</f>
        <v/>
      </c>
      <c r="AA12" s="203" t="str">
        <f>IF($E12="","",IF($K12="","",IF(ข้อมูลนักเรียน!$K8="ย้ายออก","-",$K12*$K$6)))</f>
        <v/>
      </c>
      <c r="AB12" s="203" t="str">
        <f>IF($E12="","",IF($L12="","",IF(ข้อมูลนักเรียน!$K8="ย้ายออก","-",$L12*$L$6)))</f>
        <v/>
      </c>
      <c r="AC12" s="203" t="str">
        <f>IF($E12="","",IF($M12="","",IF(ข้อมูลนักเรียน!$K8="ย้ายออก","-",$M12*$M$6)))</f>
        <v/>
      </c>
      <c r="AD12" s="203" t="str">
        <f>IF($E12="","",IF($N12="","",IF(ข้อมูลนักเรียน!$K8="ย้ายออก","-",$N12*$N$6)))</f>
        <v/>
      </c>
      <c r="AE12" s="203" t="str">
        <f>IF($E12="","",IF($O12="","",IF(ข้อมูลนักเรียน!$K8="ย้ายออก","-",$O12*$O$6)))</f>
        <v/>
      </c>
      <c r="AF12" s="203" t="str">
        <f>IF($E12="","",IF($P12="","",IF(ข้อมูลนักเรียน!$K8="ย้ายออก","-",$P12*$P$6)))</f>
        <v/>
      </c>
      <c r="AG12" s="203" t="str">
        <f>IF($E12="","",IF($Q12="","",IF(ข้อมูลนักเรียน!$K8="ย้ายออก","-",$Q12*$Q$6)))</f>
        <v/>
      </c>
      <c r="AH12" s="203" t="str">
        <f>IF($E12="","",IF($R12="","",IF(ข้อมูลนักเรียน!$K8="ย้ายออก","-",$R12*$R$6)))</f>
        <v/>
      </c>
      <c r="AI12" s="203" t="str">
        <f>IF($E12="","",IF($S12="","",IF(ข้อมูลนักเรียน!$K8="ย้ายออก","-",$S12*$S$6)))</f>
        <v/>
      </c>
      <c r="AJ12" s="203" t="str">
        <f>IF($E12="","",IF($T12="","",IF(ข้อมูลนักเรียน!$K8="ย้ายออก","-",$T12*$T$6)))</f>
        <v/>
      </c>
      <c r="AK12" s="203" t="str">
        <f>IF($E12="","",IF($U12="","",IF(ข้อมูลนักเรียน!$K8="ย้ายออก","-",$U12*$U$6)))</f>
        <v/>
      </c>
      <c r="AL12" s="204" t="str">
        <f>IF($E12="","",IF(ข้อมูลนักเรียน!$K8="ย้ายออก","ย้ายออก",IF($AL$6=0,"",IF(W12="","",(SUM(W12:AK12)/$AL$6)))))</f>
        <v/>
      </c>
      <c r="AM12" s="205" t="str">
        <f>IF($E12="","",IF(ข้อมูลนักเรียน!$K8="ย้ายออก","ย้ายออก",RANK($AL12,$AL$7:$AL$66,0)))</f>
        <v/>
      </c>
      <c r="AN12" s="842"/>
      <c r="AO12" s="147" t="str">
        <f>IF(คุณฯ1!$BC11="","",IF($AO$4="","",IF(ข้อมูลนักเรียน!$K8="ย้ายออก","-",คุณฯ1!$BC11)))</f>
        <v/>
      </c>
      <c r="AP12" s="147" t="str">
        <f>IF(คุณฯ2!$BC11="","",IF($AP$4="","",IF(ข้อมูลนักเรียน!$K8="ย้ายออก","-",คุณฯ2!$BC11)))</f>
        <v/>
      </c>
      <c r="AQ12" s="147" t="str">
        <f>IF(คุณฯ3!$BC11="","",IF($AQ$4="","",IF(ข้อมูลนักเรียน!$K8="ย้ายออก","-",คุณฯ3!$BC11)))</f>
        <v/>
      </c>
      <c r="AR12" s="147" t="str">
        <f>IF(คุณฯ4!$BC11="","",IF($AR$4="","",IF(ข้อมูลนักเรียน!$K8="ย้ายออก","-",คุณฯ4!$BC11)))</f>
        <v/>
      </c>
      <c r="AS12" s="147" t="str">
        <f>IF(คุณฯ5!$BC11="","",IF($AS$4="","",IF(ข้อมูลนักเรียน!$K8="ย้ายออก","-",คุณฯ5!$BC11)))</f>
        <v/>
      </c>
      <c r="AT12" s="147" t="str">
        <f>IF(คุณฯ6!$BC11="","",IF($AT$4="","",IF(ข้อมูลนักเรียน!$K8="ย้ายออก","-",คุณฯ6!$BC11)))</f>
        <v/>
      </c>
      <c r="AU12" s="147" t="str">
        <f>IF(คุณฯ7!$BC11="","",IF($AU$4="","",IF(ข้อมูลนักเรียน!$K8="ย้ายออก","-",คุณฯ7!$BC11)))</f>
        <v/>
      </c>
      <c r="AV12" s="147" t="str">
        <f>IF(คุณฯ8!$BC11="","",IF($AV$4="","",IF(ข้อมูลนักเรียน!$K8="ย้ายออก","-",คุณฯ8!$BC11)))</f>
        <v/>
      </c>
      <c r="AW12" s="147" t="str">
        <f>IF(คุณฯ9!$BC11="","",IF($AW$4="","",IF(ข้อมูลนักเรียน!$K8="ย้ายออก","-",คุณฯ9!$BC11)))</f>
        <v/>
      </c>
      <c r="AX12" s="147" t="str">
        <f>IF(คุณฯ10!$BC11="","",IF($AX$4="","",IF(ข้อมูลนักเรียน!$K8="ย้ายออก","-",คุณฯ10!$BC11)))</f>
        <v/>
      </c>
      <c r="AY12" s="147" t="str">
        <f>IF(คุณฯ11!$BC11="","",IF($AY$4="","",IF(ข้อมูลนักเรียน!$K8="ย้ายออก","-",คุณฯ11!$BC11)))</f>
        <v/>
      </c>
      <c r="AZ12" s="147" t="str">
        <f>IF(คุณฯ12!$BC11="","",IF($AZ$4="","",IF(ข้อมูลนักเรียน!$K8="ย้ายออก","-",คุณฯ12!$BC11)))</f>
        <v/>
      </c>
      <c r="BA12" s="147" t="str">
        <f>IF(คุณฯ13!$BC11="","",IF($BA$4="","",IF(ข้อมูลนักเรียน!$K8="ย้ายออก","-",คุณฯ13!$BC11)))</f>
        <v/>
      </c>
      <c r="BB12" s="147" t="str">
        <f>IF(คุณฯ14!$BC11="","",IF($BB$4="","",IF(ข้อมูลนักเรียน!$K8="ย้ายออก","-",คุณฯ14!$BC11)))</f>
        <v/>
      </c>
      <c r="BC12" s="147" t="str">
        <f>IF(คุณฯ15!$BC11="","",IF($BC$4="","",IF(ข้อมูลนักเรียน!$K8="ย้ายออก","-",คุณฯ15!$BC11)))</f>
        <v/>
      </c>
      <c r="BD12" s="452" t="str">
        <f>IF($E12="","",IF($AO12="","",IF(ข้อมูลนักเรียน!$K8="ย้ายออก","ย้ายออก",AVERAGE(AO12:BC12))))</f>
        <v/>
      </c>
      <c r="BE12" s="206" t="str">
        <f>IF($E12="","",IF(BD12="","",IF(ข้อมูลนักเรียน!K8="ย้ายออก","ย้ายออก",IF(COUNTIF(AO12:BC12,0)&gt;0,0,IF(BD12&gt;=ตั้งค่าการประเมิน!$C$4,3,IF(BD12&gt;=ตั้งค่าการประเมิน!$C$5,2,IF(BD12&gt;=ตั้งค่าการประเมิน!$C$6,1,0)))))))</f>
        <v/>
      </c>
      <c r="BF12" s="845"/>
      <c r="BG12" s="147" t="str">
        <f>IF(อ่านคิดเขียน1!$AW11="","",IF($BG$4="","",อ่านคิดเขียน1!$AW11))</f>
        <v/>
      </c>
      <c r="BH12" s="147" t="str">
        <f>IF(อ่านคิดเขียน2!$AW11="","",IF($BH$4="","",อ่านคิดเขียน2!$AW11))</f>
        <v/>
      </c>
      <c r="BI12" s="147" t="str">
        <f>IF(อ่านคิดเขียน3!$AW11="","",IF($BI$4="","",อ่านคิดเขียน3!$AW11))</f>
        <v/>
      </c>
      <c r="BJ12" s="147" t="str">
        <f>IF(อ่านคิดเขียน4!$AW11="","",IF($BJ$4="","",อ่านคิดเขียน4!$AW11))</f>
        <v/>
      </c>
      <c r="BK12" s="147" t="str">
        <f>IF(อ่านคิดเขียน5!$AW11="","",IF($BK$4="","",อ่านคิดเขียน5!$AW11))</f>
        <v/>
      </c>
      <c r="BL12" s="147" t="str">
        <f>IF(อ่านคิดเขียน6!$AW11="","",IF($BL$4="","",อ่านคิดเขียน6!$AW11))</f>
        <v/>
      </c>
      <c r="BM12" s="147" t="str">
        <f>IF(อ่านคิดเขียน7!$AW11="","",IF($BM$4="","",อ่านคิดเขียน7!$AW11))</f>
        <v/>
      </c>
      <c r="BN12" s="147" t="str">
        <f>IF(อ่านคิดเขียน8!$AW11="","",IF($BN$4="","",อ่านคิดเขียน8!$AW11))</f>
        <v/>
      </c>
      <c r="BO12" s="147" t="str">
        <f>IF(อ่านคิดเขียน9!$AW11="","",IF($BO$4="","",อ่านคิดเขียน9!$AW11))</f>
        <v/>
      </c>
      <c r="BP12" s="147" t="str">
        <f>IF(อ่านคิดเขียน10!$AW11="","",IF($BP$4="","",อ่านคิดเขียน10!$AW11))</f>
        <v/>
      </c>
      <c r="BQ12" s="147" t="str">
        <f>IF(อ่านคิดเขียน11!$AW11="","",IF($BQ$4="","",อ่านคิดเขียน11!$AW11))</f>
        <v/>
      </c>
      <c r="BR12" s="147" t="str">
        <f>IF(อ่านคิดเขียน12!$AW11="","",IF($BR$4="","",อ่านคิดเขียน12!$AW11))</f>
        <v/>
      </c>
      <c r="BS12" s="147" t="str">
        <f>IF(อ่านคิดเขียน13!$AW11="","",IF($BS$4="","",อ่านคิดเขียน13!$AW11))</f>
        <v/>
      </c>
      <c r="BT12" s="147" t="str">
        <f>IF(อ่านคิดเขียน14!$AW11="","",IF($BT$4="","",อ่านคิดเขียน14!$AW11))</f>
        <v/>
      </c>
      <c r="BU12" s="147" t="str">
        <f>IF(อ่านคิดเขียน15!$AW11="","",IF($BU$4="","",อ่านคิดเขียน15!$AW11))</f>
        <v/>
      </c>
      <c r="BV12" s="452" t="str">
        <f>IF($E12="","",IF($BG12="","",IF(ข้อมูลนักเรียน!K8="ย้ายออก","ย้ายออก",AVERAGE(BG12:BU12))))</f>
        <v/>
      </c>
      <c r="BW12" s="206" t="str">
        <f>IF($E12="","",IF(BV12="","",IF(ข้อมูลนักเรียน!K8="ย้ายออก","ย้ายออก",IF(BV12&gt;=ตั้งค่าการประเมิน!$C$4,3,IF(BV12&gt;=ตั้งค่าการประเมิน!$C$5,2,IF(BV12&gt;=ตั้งค่าการประเมิน!$C$6,1,0))))))</f>
        <v/>
      </c>
      <c r="BX12" s="848"/>
      <c r="BY12" s="147" t="str">
        <f>IF(BY$4="","",IF(ชี้วัด1!$BE10="","",IF(ข้อมูลนักเรียน!$K8="ย้ายออก","-",ชี้วัด1!$BE10)))</f>
        <v/>
      </c>
      <c r="BZ12" s="147" t="str">
        <f>IF(BZ$4="","",IF(ชี้วัด2!$BE10="","",IF(ข้อมูลนักเรียน!$K8="ย้ายออก","-",ชี้วัด2!$BE10)))</f>
        <v/>
      </c>
      <c r="CA12" s="147" t="str">
        <f>IF(CA$4="","",IF(ชี้วัด3!$BE10="","",IF(ข้อมูลนักเรียน!$K8="ย้ายออก","-",ชี้วัด3!$BE10)))</f>
        <v/>
      </c>
      <c r="CB12" s="147" t="str">
        <f>IF(CB$4="","",IF(ชี้วัด4!$BE10="","",IF(ข้อมูลนักเรียน!$K8="ย้ายออก","-",ชี้วัด4!$BE10)))</f>
        <v/>
      </c>
      <c r="CC12" s="147" t="str">
        <f>IF(CC$4="","",IF(ชี้วัด5!$BE10="","",IF(ข้อมูลนักเรียน!$K8="ย้ายออก","-",ชี้วัด5!$BE10)))</f>
        <v/>
      </c>
      <c r="CD12" s="147" t="str">
        <f>IF(CD$4="","",IF(ชี้วัด6!$BE10="","",IF(ข้อมูลนักเรียน!$K8="ย้ายออก","-",ชี้วัด6!$BE10)))</f>
        <v/>
      </c>
      <c r="CE12" s="147" t="str">
        <f>IF(CE$4="","",IF(ชี้วัด7!$BE10="","",IF(ข้อมูลนักเรียน!$K8="ย้ายออก","-",ชี้วัด7!$BE10)))</f>
        <v/>
      </c>
      <c r="CF12" s="147" t="str">
        <f>IF(CF$4="","",IF(ชี้วัด8!$BE10="","",IF(ข้อมูลนักเรียน!$K8="ย้ายออก","-",ชี้วัด8!$BE10)))</f>
        <v/>
      </c>
      <c r="CG12" s="147" t="str">
        <f>IF(CG$4="","",IF(ชี้วัด9!$BE10="","",IF(ข้อมูลนักเรียน!$K8="ย้ายออก","-",ชี้วัด9!$BE10)))</f>
        <v/>
      </c>
      <c r="CH12" s="147" t="str">
        <f>IF(CH$4="","",IF(ชี้วัด10!$BE10="","",IF(ข้อมูลนักเรียน!$K8="ย้ายออก","-",ชี้วัด10!$BE10)))</f>
        <v/>
      </c>
      <c r="CI12" s="147" t="str">
        <f>IF(CI$4="","",IF(ชี้วัด11!$BE10="","",IF(ข้อมูลนักเรียน!$K8="ย้ายออก","-",ชี้วัด11!$BE10)))</f>
        <v/>
      </c>
      <c r="CJ12" s="147" t="str">
        <f>IF(CJ$4="","",IF(ชี้วัด12!$BE10="","",IF(ข้อมูลนักเรียน!$K8="ย้ายออก","-",ชี้วัด12!$BE10)))</f>
        <v/>
      </c>
      <c r="CK12" s="147" t="str">
        <f>IF(CK$4="","",IF(ชี้วัด13!$BE10="","",IF(ข้อมูลนักเรียน!$K8="ย้ายออก","-",ชี้วัด13!$BE10)))</f>
        <v/>
      </c>
      <c r="CL12" s="147" t="str">
        <f>IF(CL$4="","",IF(ชี้วัด14!$BE10="","",IF(ข้อมูลนักเรียน!$K8="ย้ายออก","-",ชี้วัด14!$BE10)))</f>
        <v/>
      </c>
      <c r="CM12" s="147" t="str">
        <f>IF(CM$4="","",IF(ชี้วัด15!$BE10="","",IF(ข้อมูลนักเรียน!$K8="ย้ายออก","-",ชี้วัด15!$BE10)))</f>
        <v/>
      </c>
      <c r="CN12" s="206" t="str">
        <f>IF($E12="","",IF(ข้อมูลนักเรียน!K8="ย้ายออก","ย้ายออก",SUM(BY12:CM12)))</f>
        <v/>
      </c>
      <c r="CO12" s="452" t="str">
        <f>IF($E12="","",IF(ข้อมูลนักเรียน!K8="ย้ายออก","ย้ายออก",(CN12/$CN$6)*100))</f>
        <v/>
      </c>
      <c r="CP12" s="206" t="str">
        <f>IF($E12="","",IF(ข้อมูลนักเรียน!K8="ย้ายออก","ย้ายออก",IF(CN12&lt;$CN$6,"ไม่ผ่าน","ผ่าน")))</f>
        <v/>
      </c>
    </row>
    <row r="13" spans="1:94" x14ac:dyDescent="0.3">
      <c r="A13" s="111"/>
      <c r="B13" s="111"/>
      <c r="C13" s="111"/>
      <c r="D13" s="207">
        <f>ข้อมูลนักเรียน!D9</f>
        <v>7</v>
      </c>
      <c r="E13" s="208" t="str">
        <f>IF(ข้อมูลนักเรียน!H9="","",ข้อมูลนักเรียน!G9&amp;ข้อมูลนักเรียน!H9&amp; "  " &amp; ข้อมูลนักเรียน!I9)</f>
        <v/>
      </c>
      <c r="F13" s="839"/>
      <c r="G13" s="203" t="str">
        <f>IF(วิชา1!$L12="","",IF($G$4="","",IF(วิชา1!$L12="ย้ายออก","-",วิชา1!$L12)))</f>
        <v/>
      </c>
      <c r="H13" s="203" t="str">
        <f>IF(วิชา2!$L12="","",IF($H$4="","",IF(วิชา2!$L12="ย้ายออก","-",วิชา2!$L12)))</f>
        <v/>
      </c>
      <c r="I13" s="203" t="str">
        <f>IF(วิชา3!$L12="","",IF($I$4="","",IF(วิชา3!$L12="ย้ายออก","-",วิชา3!$L12)))</f>
        <v/>
      </c>
      <c r="J13" s="203" t="str">
        <f>IF(วิชา4!$L12="","",IF($J$4="","",IF(วิชา4!$L12="ย้ายออก","-",วิชา4!$L12)))</f>
        <v/>
      </c>
      <c r="K13" s="203" t="str">
        <f>IF(วิชา5!$L12="","",IF($K$4="","",IF(วิชา5!$L12="ย้ายออก","-",วิชา5!$L12)))</f>
        <v/>
      </c>
      <c r="L13" s="203" t="str">
        <f>IF(วิชา6!$L12="","",IF($L$4="","",IF(วิชา6!$L12="ย้ายออก","-",วิชา6!$L12)))</f>
        <v/>
      </c>
      <c r="M13" s="203" t="str">
        <f>IF(วิชา7!$L12="","",IF($M$4="","",IF(วิชา7!$L12="ย้ายออก","-",วิชา7!$L12)))</f>
        <v/>
      </c>
      <c r="N13" s="203" t="str">
        <f>IF(วิชา8!$L12="","",IF($N$4="","",IF(วิชา8!$L12="ย้ายออก","-",วิชา8!$L12)))</f>
        <v/>
      </c>
      <c r="O13" s="203" t="str">
        <f>IF(วิชา9!$L12="","",IF($O$4="","",IF(วิชา9!$L12="ย้ายออก","-",วิชา9!$L12)))</f>
        <v/>
      </c>
      <c r="P13" s="203" t="str">
        <f>IF(วิชา10!$L12="","",IF($P$4="","",IF(วิชา10!$L12="ย้ายออก","-",วิชา10!$L12)))</f>
        <v/>
      </c>
      <c r="Q13" s="203" t="str">
        <f>IF(วิชา11!$L12="","",IF($Q$4="","",IF(วิชา11!$L12="ย้ายออก","-",วิชา11!$L12)))</f>
        <v/>
      </c>
      <c r="R13" s="203" t="str">
        <f>IF(วิชา12!$L12="","",IF($R$4="","",IF(วิชา12!$L12="ย้ายออก","-",วิชา12!$L12)))</f>
        <v/>
      </c>
      <c r="S13" s="203" t="str">
        <f>IF(วิชา13!$L12="","",IF($S$4="","",IF(วิชา13!$L12="ย้ายออก","-",วิชา13!$L12)))</f>
        <v/>
      </c>
      <c r="T13" s="203" t="str">
        <f>IF(วิชา14!$L12="","",IF($T$4="","",IF(วิชา14!$L12="ย้ายออก","-",วิชา14!$L12)))</f>
        <v/>
      </c>
      <c r="U13" s="203" t="str">
        <f>IF(วิชา15!$L12="","",IF($U$4="","",IF(วิชา15!$L12="ย้ายออก","-",วิชา15!$L12)))</f>
        <v/>
      </c>
      <c r="V13" s="172" t="str">
        <f>IF(E13="","",IF(ข้อมูลนักเรียน!$K9="ย้ายออก","ย้ายออก",IF(COUNTIF(G13:U13,0)&gt;0,"ไม่ผ่าน","ผ่าน")))</f>
        <v/>
      </c>
      <c r="W13" s="203" t="str">
        <f>IF($E13="","",IF($G13="","",IF(ข้อมูลนักเรียน!$K9="ย้ายออก","-",$G13*$G$6)))</f>
        <v/>
      </c>
      <c r="X13" s="203" t="str">
        <f>IF($E13="","",IF($H13="","",IF(ข้อมูลนักเรียน!$K9="ย้ายออก","-",$H13*$H$6)))</f>
        <v/>
      </c>
      <c r="Y13" s="203" t="str">
        <f>IF($E13="","",IF($I13="","",IF(ข้อมูลนักเรียน!$K9="ย้ายออก","-",$I13*$I$6)))</f>
        <v/>
      </c>
      <c r="Z13" s="203" t="str">
        <f>IF($E13="","",IF($J13="","",IF(ข้อมูลนักเรียน!$K9="ย้ายออก","-",$J13*$J$6)))</f>
        <v/>
      </c>
      <c r="AA13" s="203" t="str">
        <f>IF($E13="","",IF($K13="","",IF(ข้อมูลนักเรียน!$K9="ย้ายออก","-",$K13*$K$6)))</f>
        <v/>
      </c>
      <c r="AB13" s="203" t="str">
        <f>IF($E13="","",IF($L13="","",IF(ข้อมูลนักเรียน!$K9="ย้ายออก","-",$L13*$L$6)))</f>
        <v/>
      </c>
      <c r="AC13" s="203" t="str">
        <f>IF($E13="","",IF($M13="","",IF(ข้อมูลนักเรียน!$K9="ย้ายออก","-",$M13*$M$6)))</f>
        <v/>
      </c>
      <c r="AD13" s="203" t="str">
        <f>IF($E13="","",IF($N13="","",IF(ข้อมูลนักเรียน!$K9="ย้ายออก","-",$N13*$N$6)))</f>
        <v/>
      </c>
      <c r="AE13" s="203" t="str">
        <f>IF($E13="","",IF($O13="","",IF(ข้อมูลนักเรียน!$K9="ย้ายออก","-",$O13*$O$6)))</f>
        <v/>
      </c>
      <c r="AF13" s="203" t="str">
        <f>IF($E13="","",IF($P13="","",IF(ข้อมูลนักเรียน!$K9="ย้ายออก","-",$P13*$P$6)))</f>
        <v/>
      </c>
      <c r="AG13" s="203" t="str">
        <f>IF($E13="","",IF($Q13="","",IF(ข้อมูลนักเรียน!$K9="ย้ายออก","-",$Q13*$Q$6)))</f>
        <v/>
      </c>
      <c r="AH13" s="203" t="str">
        <f>IF($E13="","",IF($R13="","",IF(ข้อมูลนักเรียน!$K9="ย้ายออก","-",$R13*$R$6)))</f>
        <v/>
      </c>
      <c r="AI13" s="203" t="str">
        <f>IF($E13="","",IF($S13="","",IF(ข้อมูลนักเรียน!$K9="ย้ายออก","-",$S13*$S$6)))</f>
        <v/>
      </c>
      <c r="AJ13" s="203" t="str">
        <f>IF($E13="","",IF($T13="","",IF(ข้อมูลนักเรียน!$K9="ย้ายออก","-",$T13*$T$6)))</f>
        <v/>
      </c>
      <c r="AK13" s="203" t="str">
        <f>IF($E13="","",IF($U13="","",IF(ข้อมูลนักเรียน!$K9="ย้ายออก","-",$U13*$U$6)))</f>
        <v/>
      </c>
      <c r="AL13" s="204" t="str">
        <f>IF($E13="","",IF(ข้อมูลนักเรียน!$K9="ย้ายออก","ย้ายออก",IF($AL$6=0,"",IF(W13="","",(SUM(W13:AK13)/$AL$6)))))</f>
        <v/>
      </c>
      <c r="AM13" s="205" t="str">
        <f>IF($E13="","",IF(ข้อมูลนักเรียน!$K9="ย้ายออก","ย้ายออก",RANK($AL13,$AL$7:$AL$66,0)))</f>
        <v/>
      </c>
      <c r="AN13" s="842"/>
      <c r="AO13" s="147" t="str">
        <f>IF(คุณฯ1!$BC12="","",IF($AO$4="","",IF(ข้อมูลนักเรียน!$K9="ย้ายออก","-",คุณฯ1!$BC12)))</f>
        <v/>
      </c>
      <c r="AP13" s="147" t="str">
        <f>IF(คุณฯ2!$BC12="","",IF($AP$4="","",IF(ข้อมูลนักเรียน!$K9="ย้ายออก","-",คุณฯ2!$BC12)))</f>
        <v/>
      </c>
      <c r="AQ13" s="147" t="str">
        <f>IF(คุณฯ3!$BC12="","",IF($AQ$4="","",IF(ข้อมูลนักเรียน!$K9="ย้ายออก","-",คุณฯ3!$BC12)))</f>
        <v/>
      </c>
      <c r="AR13" s="147" t="str">
        <f>IF(คุณฯ4!$BC12="","",IF($AR$4="","",IF(ข้อมูลนักเรียน!$K9="ย้ายออก","-",คุณฯ4!$BC12)))</f>
        <v/>
      </c>
      <c r="AS13" s="147" t="str">
        <f>IF(คุณฯ5!$BC12="","",IF($AS$4="","",IF(ข้อมูลนักเรียน!$K9="ย้ายออก","-",คุณฯ5!$BC12)))</f>
        <v/>
      </c>
      <c r="AT13" s="147" t="str">
        <f>IF(คุณฯ6!$BC12="","",IF($AT$4="","",IF(ข้อมูลนักเรียน!$K9="ย้ายออก","-",คุณฯ6!$BC12)))</f>
        <v/>
      </c>
      <c r="AU13" s="147" t="str">
        <f>IF(คุณฯ7!$BC12="","",IF($AU$4="","",IF(ข้อมูลนักเรียน!$K9="ย้ายออก","-",คุณฯ7!$BC12)))</f>
        <v/>
      </c>
      <c r="AV13" s="147" t="str">
        <f>IF(คุณฯ8!$BC12="","",IF($AV$4="","",IF(ข้อมูลนักเรียน!$K9="ย้ายออก","-",คุณฯ8!$BC12)))</f>
        <v/>
      </c>
      <c r="AW13" s="147" t="str">
        <f>IF(คุณฯ9!$BC12="","",IF($AW$4="","",IF(ข้อมูลนักเรียน!$K9="ย้ายออก","-",คุณฯ9!$BC12)))</f>
        <v/>
      </c>
      <c r="AX13" s="147" t="str">
        <f>IF(คุณฯ10!$BC12="","",IF($AX$4="","",IF(ข้อมูลนักเรียน!$K9="ย้ายออก","-",คุณฯ10!$BC12)))</f>
        <v/>
      </c>
      <c r="AY13" s="147" t="str">
        <f>IF(คุณฯ11!$BC12="","",IF($AY$4="","",IF(ข้อมูลนักเรียน!$K9="ย้ายออก","-",คุณฯ11!$BC12)))</f>
        <v/>
      </c>
      <c r="AZ13" s="147" t="str">
        <f>IF(คุณฯ12!$BC12="","",IF($AZ$4="","",IF(ข้อมูลนักเรียน!$K9="ย้ายออก","-",คุณฯ12!$BC12)))</f>
        <v/>
      </c>
      <c r="BA13" s="147" t="str">
        <f>IF(คุณฯ13!$BC12="","",IF($BA$4="","",IF(ข้อมูลนักเรียน!$K9="ย้ายออก","-",คุณฯ13!$BC12)))</f>
        <v/>
      </c>
      <c r="BB13" s="147" t="str">
        <f>IF(คุณฯ14!$BC12="","",IF($BB$4="","",IF(ข้อมูลนักเรียน!$K9="ย้ายออก","-",คุณฯ14!$BC12)))</f>
        <v/>
      </c>
      <c r="BC13" s="147" t="str">
        <f>IF(คุณฯ15!$BC12="","",IF($BC$4="","",IF(ข้อมูลนักเรียน!$K9="ย้ายออก","-",คุณฯ15!$BC12)))</f>
        <v/>
      </c>
      <c r="BD13" s="452" t="str">
        <f>IF($E13="","",IF($AO13="","",IF(ข้อมูลนักเรียน!$K9="ย้ายออก","ย้ายออก",AVERAGE(AO13:BC13))))</f>
        <v/>
      </c>
      <c r="BE13" s="206" t="str">
        <f>IF($E13="","",IF(BD13="","",IF(ข้อมูลนักเรียน!K9="ย้ายออก","ย้ายออก",IF(COUNTIF(AO13:BC13,0)&gt;0,0,IF(BD13&gt;=ตั้งค่าการประเมิน!$C$4,3,IF(BD13&gt;=ตั้งค่าการประเมิน!$C$5,2,IF(BD13&gt;=ตั้งค่าการประเมิน!$C$6,1,0)))))))</f>
        <v/>
      </c>
      <c r="BF13" s="845"/>
      <c r="BG13" s="147" t="str">
        <f>IF(อ่านคิดเขียน1!$AW12="","",IF($BG$4="","",อ่านคิดเขียน1!$AW12))</f>
        <v/>
      </c>
      <c r="BH13" s="147" t="str">
        <f>IF(อ่านคิดเขียน2!$AW12="","",IF($BH$4="","",อ่านคิดเขียน2!$AW12))</f>
        <v/>
      </c>
      <c r="BI13" s="147" t="str">
        <f>IF(อ่านคิดเขียน3!$AW12="","",IF($BI$4="","",อ่านคิดเขียน3!$AW12))</f>
        <v/>
      </c>
      <c r="BJ13" s="147" t="str">
        <f>IF(อ่านคิดเขียน4!$AW12="","",IF($BJ$4="","",อ่านคิดเขียน4!$AW12))</f>
        <v/>
      </c>
      <c r="BK13" s="147" t="str">
        <f>IF(อ่านคิดเขียน5!$AW12="","",IF($BK$4="","",อ่านคิดเขียน5!$AW12))</f>
        <v/>
      </c>
      <c r="BL13" s="147" t="str">
        <f>IF(อ่านคิดเขียน6!$AW12="","",IF($BL$4="","",อ่านคิดเขียน6!$AW12))</f>
        <v/>
      </c>
      <c r="BM13" s="147" t="str">
        <f>IF(อ่านคิดเขียน7!$AW12="","",IF($BM$4="","",อ่านคิดเขียน7!$AW12))</f>
        <v/>
      </c>
      <c r="BN13" s="147" t="str">
        <f>IF(อ่านคิดเขียน8!$AW12="","",IF($BN$4="","",อ่านคิดเขียน8!$AW12))</f>
        <v/>
      </c>
      <c r="BO13" s="147" t="str">
        <f>IF(อ่านคิดเขียน9!$AW12="","",IF($BO$4="","",อ่านคิดเขียน9!$AW12))</f>
        <v/>
      </c>
      <c r="BP13" s="147" t="str">
        <f>IF(อ่านคิดเขียน10!$AW12="","",IF($BP$4="","",อ่านคิดเขียน10!$AW12))</f>
        <v/>
      </c>
      <c r="BQ13" s="147" t="str">
        <f>IF(อ่านคิดเขียน11!$AW12="","",IF($BQ$4="","",อ่านคิดเขียน11!$AW12))</f>
        <v/>
      </c>
      <c r="BR13" s="147" t="str">
        <f>IF(อ่านคิดเขียน12!$AW12="","",IF($BR$4="","",อ่านคิดเขียน12!$AW12))</f>
        <v/>
      </c>
      <c r="BS13" s="147" t="str">
        <f>IF(อ่านคิดเขียน13!$AW12="","",IF($BS$4="","",อ่านคิดเขียน13!$AW12))</f>
        <v/>
      </c>
      <c r="BT13" s="147" t="str">
        <f>IF(อ่านคิดเขียน14!$AW12="","",IF($BT$4="","",อ่านคิดเขียน14!$AW12))</f>
        <v/>
      </c>
      <c r="BU13" s="147" t="str">
        <f>IF(อ่านคิดเขียน15!$AW12="","",IF($BU$4="","",อ่านคิดเขียน15!$AW12))</f>
        <v/>
      </c>
      <c r="BV13" s="452" t="str">
        <f>IF($E13="","",IF($BG13="","",IF(ข้อมูลนักเรียน!K9="ย้ายออก","ย้ายออก",AVERAGE(BG13:BU13))))</f>
        <v/>
      </c>
      <c r="BW13" s="206" t="str">
        <f>IF($E13="","",IF(BV13="","",IF(ข้อมูลนักเรียน!K9="ย้ายออก","ย้ายออก",IF(BV13&gt;=ตั้งค่าการประเมิน!$C$4,3,IF(BV13&gt;=ตั้งค่าการประเมิน!$C$5,2,IF(BV13&gt;=ตั้งค่าการประเมิน!$C$6,1,0))))))</f>
        <v/>
      </c>
      <c r="BX13" s="848"/>
      <c r="BY13" s="147" t="str">
        <f>IF(BY$4="","",IF(ชี้วัด1!$BE11="","",IF(ข้อมูลนักเรียน!$K9="ย้ายออก","-",ชี้วัด1!$BE11)))</f>
        <v/>
      </c>
      <c r="BZ13" s="147" t="str">
        <f>IF(BZ$4="","",IF(ชี้วัด2!$BE11="","",IF(ข้อมูลนักเรียน!$K9="ย้ายออก","-",ชี้วัด2!$BE11)))</f>
        <v/>
      </c>
      <c r="CA13" s="147" t="str">
        <f>IF(CA$4="","",IF(ชี้วัด3!$BE11="","",IF(ข้อมูลนักเรียน!$K9="ย้ายออก","-",ชี้วัด3!$BE11)))</f>
        <v/>
      </c>
      <c r="CB13" s="147" t="str">
        <f>IF(CB$4="","",IF(ชี้วัด4!$BE11="","",IF(ข้อมูลนักเรียน!$K9="ย้ายออก","-",ชี้วัด4!$BE11)))</f>
        <v/>
      </c>
      <c r="CC13" s="147" t="str">
        <f>IF(CC$4="","",IF(ชี้วัด5!$BE11="","",IF(ข้อมูลนักเรียน!$K9="ย้ายออก","-",ชี้วัด5!$BE11)))</f>
        <v/>
      </c>
      <c r="CD13" s="147" t="str">
        <f>IF(CD$4="","",IF(ชี้วัด6!$BE11="","",IF(ข้อมูลนักเรียน!$K9="ย้ายออก","-",ชี้วัด6!$BE11)))</f>
        <v/>
      </c>
      <c r="CE13" s="147" t="str">
        <f>IF(CE$4="","",IF(ชี้วัด7!$BE11="","",IF(ข้อมูลนักเรียน!$K9="ย้ายออก","-",ชี้วัด7!$BE11)))</f>
        <v/>
      </c>
      <c r="CF13" s="147" t="str">
        <f>IF(CF$4="","",IF(ชี้วัด8!$BE11="","",IF(ข้อมูลนักเรียน!$K9="ย้ายออก","-",ชี้วัด8!$BE11)))</f>
        <v/>
      </c>
      <c r="CG13" s="147" t="str">
        <f>IF(CG$4="","",IF(ชี้วัด9!$BE11="","",IF(ข้อมูลนักเรียน!$K9="ย้ายออก","-",ชี้วัด9!$BE11)))</f>
        <v/>
      </c>
      <c r="CH13" s="147" t="str">
        <f>IF(CH$4="","",IF(ชี้วัด10!$BE11="","",IF(ข้อมูลนักเรียน!$K9="ย้ายออก","-",ชี้วัด10!$BE11)))</f>
        <v/>
      </c>
      <c r="CI13" s="147" t="str">
        <f>IF(CI$4="","",IF(ชี้วัด11!$BE11="","",IF(ข้อมูลนักเรียน!$K9="ย้ายออก","-",ชี้วัด11!$BE11)))</f>
        <v/>
      </c>
      <c r="CJ13" s="147" t="str">
        <f>IF(CJ$4="","",IF(ชี้วัด12!$BE11="","",IF(ข้อมูลนักเรียน!$K9="ย้ายออก","-",ชี้วัด12!$BE11)))</f>
        <v/>
      </c>
      <c r="CK13" s="147" t="str">
        <f>IF(CK$4="","",IF(ชี้วัด13!$BE11="","",IF(ข้อมูลนักเรียน!$K9="ย้ายออก","-",ชี้วัด13!$BE11)))</f>
        <v/>
      </c>
      <c r="CL13" s="147" t="str">
        <f>IF(CL$4="","",IF(ชี้วัด14!$BE11="","",IF(ข้อมูลนักเรียน!$K9="ย้ายออก","-",ชี้วัด14!$BE11)))</f>
        <v/>
      </c>
      <c r="CM13" s="147" t="str">
        <f>IF(CM$4="","",IF(ชี้วัด15!$BE11="","",IF(ข้อมูลนักเรียน!$K9="ย้ายออก","-",ชี้วัด15!$BE11)))</f>
        <v/>
      </c>
      <c r="CN13" s="206" t="str">
        <f>IF($E13="","",IF(ข้อมูลนักเรียน!K9="ย้ายออก","ย้ายออก",SUM(BY13:CM13)))</f>
        <v/>
      </c>
      <c r="CO13" s="452" t="str">
        <f>IF($E13="","",IF(ข้อมูลนักเรียน!K9="ย้ายออก","ย้ายออก",(CN13/$CN$6)*100))</f>
        <v/>
      </c>
      <c r="CP13" s="206" t="str">
        <f>IF($E13="","",IF(ข้อมูลนักเรียน!K9="ย้ายออก","ย้ายออก",IF(CN13&lt;$CN$6,"ไม่ผ่าน","ผ่าน")))</f>
        <v/>
      </c>
    </row>
    <row r="14" spans="1:94" x14ac:dyDescent="0.3">
      <c r="A14" s="111"/>
      <c r="B14" s="111"/>
      <c r="C14" s="111"/>
      <c r="D14" s="207">
        <f>ข้อมูลนักเรียน!D10</f>
        <v>8</v>
      </c>
      <c r="E14" s="208" t="str">
        <f>IF(ข้อมูลนักเรียน!H10="","",ข้อมูลนักเรียน!G10&amp;ข้อมูลนักเรียน!H10&amp; "  " &amp; ข้อมูลนักเรียน!I10)</f>
        <v/>
      </c>
      <c r="F14" s="839"/>
      <c r="G14" s="203" t="str">
        <f>IF(วิชา1!$L13="","",IF($G$4="","",IF(วิชา1!$L13="ย้ายออก","-",วิชา1!$L13)))</f>
        <v/>
      </c>
      <c r="H14" s="203" t="str">
        <f>IF(วิชา2!$L13="","",IF($H$4="","",IF(วิชา2!$L13="ย้ายออก","-",วิชา2!$L13)))</f>
        <v/>
      </c>
      <c r="I14" s="203" t="str">
        <f>IF(วิชา3!$L13="","",IF($I$4="","",IF(วิชา3!$L13="ย้ายออก","-",วิชา3!$L13)))</f>
        <v/>
      </c>
      <c r="J14" s="203" t="str">
        <f>IF(วิชา4!$L13="","",IF($J$4="","",IF(วิชา4!$L13="ย้ายออก","-",วิชา4!$L13)))</f>
        <v/>
      </c>
      <c r="K14" s="203" t="str">
        <f>IF(วิชา5!$L13="","",IF($K$4="","",IF(วิชา5!$L13="ย้ายออก","-",วิชา5!$L13)))</f>
        <v/>
      </c>
      <c r="L14" s="203" t="str">
        <f>IF(วิชา6!$L13="","",IF($L$4="","",IF(วิชา6!$L13="ย้ายออก","-",วิชา6!$L13)))</f>
        <v/>
      </c>
      <c r="M14" s="203" t="str">
        <f>IF(วิชา7!$L13="","",IF($M$4="","",IF(วิชา7!$L13="ย้ายออก","-",วิชา7!$L13)))</f>
        <v/>
      </c>
      <c r="N14" s="203" t="str">
        <f>IF(วิชา8!$L13="","",IF($N$4="","",IF(วิชา8!$L13="ย้ายออก","-",วิชา8!$L13)))</f>
        <v/>
      </c>
      <c r="O14" s="203" t="str">
        <f>IF(วิชา9!$L13="","",IF($O$4="","",IF(วิชา9!$L13="ย้ายออก","-",วิชา9!$L13)))</f>
        <v/>
      </c>
      <c r="P14" s="203" t="str">
        <f>IF(วิชา10!$L13="","",IF($P$4="","",IF(วิชา10!$L13="ย้ายออก","-",วิชา10!$L13)))</f>
        <v/>
      </c>
      <c r="Q14" s="203" t="str">
        <f>IF(วิชา11!$L13="","",IF($Q$4="","",IF(วิชา11!$L13="ย้ายออก","-",วิชา11!$L13)))</f>
        <v/>
      </c>
      <c r="R14" s="203" t="str">
        <f>IF(วิชา12!$L13="","",IF($R$4="","",IF(วิชา12!$L13="ย้ายออก","-",วิชา12!$L13)))</f>
        <v/>
      </c>
      <c r="S14" s="203" t="str">
        <f>IF(วิชา13!$L13="","",IF($S$4="","",IF(วิชา13!$L13="ย้ายออก","-",วิชา13!$L13)))</f>
        <v/>
      </c>
      <c r="T14" s="203" t="str">
        <f>IF(วิชา14!$L13="","",IF($T$4="","",IF(วิชา14!$L13="ย้ายออก","-",วิชา14!$L13)))</f>
        <v/>
      </c>
      <c r="U14" s="203" t="str">
        <f>IF(วิชา15!$L13="","",IF($U$4="","",IF(วิชา15!$L13="ย้ายออก","-",วิชา15!$L13)))</f>
        <v/>
      </c>
      <c r="V14" s="172" t="str">
        <f>IF(E14="","",IF(ข้อมูลนักเรียน!$K10="ย้ายออก","ย้ายออก",IF(COUNTIF(G14:U14,0)&gt;0,"ไม่ผ่าน","ผ่าน")))</f>
        <v/>
      </c>
      <c r="W14" s="203" t="str">
        <f>IF($E14="","",IF($G14="","",IF(ข้อมูลนักเรียน!$K10="ย้ายออก","-",$G14*$G$6)))</f>
        <v/>
      </c>
      <c r="X14" s="203" t="str">
        <f>IF($E14="","",IF($H14="","",IF(ข้อมูลนักเรียน!$K10="ย้ายออก","-",$H14*$H$6)))</f>
        <v/>
      </c>
      <c r="Y14" s="203" t="str">
        <f>IF($E14="","",IF($I14="","",IF(ข้อมูลนักเรียน!$K10="ย้ายออก","-",$I14*$I$6)))</f>
        <v/>
      </c>
      <c r="Z14" s="203" t="str">
        <f>IF($E14="","",IF($J14="","",IF(ข้อมูลนักเรียน!$K10="ย้ายออก","-",$J14*$J$6)))</f>
        <v/>
      </c>
      <c r="AA14" s="203" t="str">
        <f>IF($E14="","",IF($K14="","",IF(ข้อมูลนักเรียน!$K10="ย้ายออก","-",$K14*$K$6)))</f>
        <v/>
      </c>
      <c r="AB14" s="203" t="str">
        <f>IF($E14="","",IF($L14="","",IF(ข้อมูลนักเรียน!$K10="ย้ายออก","-",$L14*$L$6)))</f>
        <v/>
      </c>
      <c r="AC14" s="203" t="str">
        <f>IF($E14="","",IF($M14="","",IF(ข้อมูลนักเรียน!$K10="ย้ายออก","-",$M14*$M$6)))</f>
        <v/>
      </c>
      <c r="AD14" s="203" t="str">
        <f>IF($E14="","",IF($N14="","",IF(ข้อมูลนักเรียน!$K10="ย้ายออก","-",$N14*$N$6)))</f>
        <v/>
      </c>
      <c r="AE14" s="203" t="str">
        <f>IF($E14="","",IF($O14="","",IF(ข้อมูลนักเรียน!$K10="ย้ายออก","-",$O14*$O$6)))</f>
        <v/>
      </c>
      <c r="AF14" s="203" t="str">
        <f>IF($E14="","",IF($P14="","",IF(ข้อมูลนักเรียน!$K10="ย้ายออก","-",$P14*$P$6)))</f>
        <v/>
      </c>
      <c r="AG14" s="203" t="str">
        <f>IF($E14="","",IF($Q14="","",IF(ข้อมูลนักเรียน!$K10="ย้ายออก","-",$Q14*$Q$6)))</f>
        <v/>
      </c>
      <c r="AH14" s="203" t="str">
        <f>IF($E14="","",IF($R14="","",IF(ข้อมูลนักเรียน!$K10="ย้ายออก","-",$R14*$R$6)))</f>
        <v/>
      </c>
      <c r="AI14" s="203" t="str">
        <f>IF($E14="","",IF($S14="","",IF(ข้อมูลนักเรียน!$K10="ย้ายออก","-",$S14*$S$6)))</f>
        <v/>
      </c>
      <c r="AJ14" s="203" t="str">
        <f>IF($E14="","",IF($T14="","",IF(ข้อมูลนักเรียน!$K10="ย้ายออก","-",$T14*$T$6)))</f>
        <v/>
      </c>
      <c r="AK14" s="203" t="str">
        <f>IF($E14="","",IF($U14="","",IF(ข้อมูลนักเรียน!$K10="ย้ายออก","-",$U14*$U$6)))</f>
        <v/>
      </c>
      <c r="AL14" s="204" t="str">
        <f>IF($E14="","",IF(ข้อมูลนักเรียน!$K10="ย้ายออก","ย้ายออก",IF($AL$6=0,"",IF(W14="","",(SUM(W14:AK14)/$AL$6)))))</f>
        <v/>
      </c>
      <c r="AM14" s="205" t="str">
        <f>IF($E14="","",IF(ข้อมูลนักเรียน!$K10="ย้ายออก","ย้ายออก",RANK($AL14,$AL$7:$AL$66,0)))</f>
        <v/>
      </c>
      <c r="AN14" s="842"/>
      <c r="AO14" s="147" t="str">
        <f>IF(คุณฯ1!$BC13="","",IF($AO$4="","",IF(ข้อมูลนักเรียน!$K10="ย้ายออก","-",คุณฯ1!$BC13)))</f>
        <v/>
      </c>
      <c r="AP14" s="147" t="str">
        <f>IF(คุณฯ2!$BC13="","",IF($AP$4="","",IF(ข้อมูลนักเรียน!$K10="ย้ายออก","-",คุณฯ2!$BC13)))</f>
        <v/>
      </c>
      <c r="AQ14" s="147" t="str">
        <f>IF(คุณฯ3!$BC13="","",IF($AQ$4="","",IF(ข้อมูลนักเรียน!$K10="ย้ายออก","-",คุณฯ3!$BC13)))</f>
        <v/>
      </c>
      <c r="AR14" s="147" t="str">
        <f>IF(คุณฯ4!$BC13="","",IF($AR$4="","",IF(ข้อมูลนักเรียน!$K10="ย้ายออก","-",คุณฯ4!$BC13)))</f>
        <v/>
      </c>
      <c r="AS14" s="147" t="str">
        <f>IF(คุณฯ5!$BC13="","",IF($AS$4="","",IF(ข้อมูลนักเรียน!$K10="ย้ายออก","-",คุณฯ5!$BC13)))</f>
        <v/>
      </c>
      <c r="AT14" s="147" t="str">
        <f>IF(คุณฯ6!$BC13="","",IF($AT$4="","",IF(ข้อมูลนักเรียน!$K10="ย้ายออก","-",คุณฯ6!$BC13)))</f>
        <v/>
      </c>
      <c r="AU14" s="147" t="str">
        <f>IF(คุณฯ7!$BC13="","",IF($AU$4="","",IF(ข้อมูลนักเรียน!$K10="ย้ายออก","-",คุณฯ7!$BC13)))</f>
        <v/>
      </c>
      <c r="AV14" s="147" t="str">
        <f>IF(คุณฯ8!$BC13="","",IF($AV$4="","",IF(ข้อมูลนักเรียน!$K10="ย้ายออก","-",คุณฯ8!$BC13)))</f>
        <v/>
      </c>
      <c r="AW14" s="147" t="str">
        <f>IF(คุณฯ9!$BC13="","",IF($AW$4="","",IF(ข้อมูลนักเรียน!$K10="ย้ายออก","-",คุณฯ9!$BC13)))</f>
        <v/>
      </c>
      <c r="AX14" s="147" t="str">
        <f>IF(คุณฯ10!$BC13="","",IF($AX$4="","",IF(ข้อมูลนักเรียน!$K10="ย้ายออก","-",คุณฯ10!$BC13)))</f>
        <v/>
      </c>
      <c r="AY14" s="147" t="str">
        <f>IF(คุณฯ11!$BC13="","",IF($AY$4="","",IF(ข้อมูลนักเรียน!$K10="ย้ายออก","-",คุณฯ11!$BC13)))</f>
        <v/>
      </c>
      <c r="AZ14" s="147" t="str">
        <f>IF(คุณฯ12!$BC13="","",IF($AZ$4="","",IF(ข้อมูลนักเรียน!$K10="ย้ายออก","-",คุณฯ12!$BC13)))</f>
        <v/>
      </c>
      <c r="BA14" s="147" t="str">
        <f>IF(คุณฯ13!$BC13="","",IF($BA$4="","",IF(ข้อมูลนักเรียน!$K10="ย้ายออก","-",คุณฯ13!$BC13)))</f>
        <v/>
      </c>
      <c r="BB14" s="147" t="str">
        <f>IF(คุณฯ14!$BC13="","",IF($BB$4="","",IF(ข้อมูลนักเรียน!$K10="ย้ายออก","-",คุณฯ14!$BC13)))</f>
        <v/>
      </c>
      <c r="BC14" s="147" t="str">
        <f>IF(คุณฯ15!$BC13="","",IF($BC$4="","",IF(ข้อมูลนักเรียน!$K10="ย้ายออก","-",คุณฯ15!$BC13)))</f>
        <v/>
      </c>
      <c r="BD14" s="452" t="str">
        <f>IF($E14="","",IF($AO14="","",IF(ข้อมูลนักเรียน!$K10="ย้ายออก","ย้ายออก",AVERAGE(AO14:BC14))))</f>
        <v/>
      </c>
      <c r="BE14" s="206" t="str">
        <f>IF($E14="","",IF(BD14="","",IF(ข้อมูลนักเรียน!K10="ย้ายออก","ย้ายออก",IF(COUNTIF(AO14:BC14,0)&gt;0,0,IF(BD14&gt;=ตั้งค่าการประเมิน!$C$4,3,IF(BD14&gt;=ตั้งค่าการประเมิน!$C$5,2,IF(BD14&gt;=ตั้งค่าการประเมิน!$C$6,1,0)))))))</f>
        <v/>
      </c>
      <c r="BF14" s="845"/>
      <c r="BG14" s="147" t="str">
        <f>IF(อ่านคิดเขียน1!$AW13="","",IF($BG$4="","",อ่านคิดเขียน1!$AW13))</f>
        <v/>
      </c>
      <c r="BH14" s="147" t="str">
        <f>IF(อ่านคิดเขียน2!$AW13="","",IF($BH$4="","",อ่านคิดเขียน2!$AW13))</f>
        <v/>
      </c>
      <c r="BI14" s="147" t="str">
        <f>IF(อ่านคิดเขียน3!$AW13="","",IF($BI$4="","",อ่านคิดเขียน3!$AW13))</f>
        <v/>
      </c>
      <c r="BJ14" s="147" t="str">
        <f>IF(อ่านคิดเขียน4!$AW13="","",IF($BJ$4="","",อ่านคิดเขียน4!$AW13))</f>
        <v/>
      </c>
      <c r="BK14" s="147" t="str">
        <f>IF(อ่านคิดเขียน5!$AW13="","",IF($BK$4="","",อ่านคิดเขียน5!$AW13))</f>
        <v/>
      </c>
      <c r="BL14" s="147" t="str">
        <f>IF(อ่านคิดเขียน6!$AW13="","",IF($BL$4="","",อ่านคิดเขียน6!$AW13))</f>
        <v/>
      </c>
      <c r="BM14" s="147" t="str">
        <f>IF(อ่านคิดเขียน7!$AW13="","",IF($BM$4="","",อ่านคิดเขียน7!$AW13))</f>
        <v/>
      </c>
      <c r="BN14" s="147" t="str">
        <f>IF(อ่านคิดเขียน8!$AW13="","",IF($BN$4="","",อ่านคิดเขียน8!$AW13))</f>
        <v/>
      </c>
      <c r="BO14" s="147" t="str">
        <f>IF(อ่านคิดเขียน9!$AW13="","",IF($BO$4="","",อ่านคิดเขียน9!$AW13))</f>
        <v/>
      </c>
      <c r="BP14" s="147" t="str">
        <f>IF(อ่านคิดเขียน10!$AW13="","",IF($BP$4="","",อ่านคิดเขียน10!$AW13))</f>
        <v/>
      </c>
      <c r="BQ14" s="147" t="str">
        <f>IF(อ่านคิดเขียน11!$AW13="","",IF($BQ$4="","",อ่านคิดเขียน11!$AW13))</f>
        <v/>
      </c>
      <c r="BR14" s="147" t="str">
        <f>IF(อ่านคิดเขียน12!$AW13="","",IF($BR$4="","",อ่านคิดเขียน12!$AW13))</f>
        <v/>
      </c>
      <c r="BS14" s="147" t="str">
        <f>IF(อ่านคิดเขียน13!$AW13="","",IF($BS$4="","",อ่านคิดเขียน13!$AW13))</f>
        <v/>
      </c>
      <c r="BT14" s="147" t="str">
        <f>IF(อ่านคิดเขียน14!$AW13="","",IF($BT$4="","",อ่านคิดเขียน14!$AW13))</f>
        <v/>
      </c>
      <c r="BU14" s="147" t="str">
        <f>IF(อ่านคิดเขียน15!$AW13="","",IF($BU$4="","",อ่านคิดเขียน15!$AW13))</f>
        <v/>
      </c>
      <c r="BV14" s="452" t="str">
        <f>IF($E14="","",IF($BG14="","",IF(ข้อมูลนักเรียน!K10="ย้ายออก","ย้ายออก",AVERAGE(BG14:BU14))))</f>
        <v/>
      </c>
      <c r="BW14" s="206" t="str">
        <f>IF($E14="","",IF(BV14="","",IF(ข้อมูลนักเรียน!K10="ย้ายออก","ย้ายออก",IF(BV14&gt;=ตั้งค่าการประเมิน!$C$4,3,IF(BV14&gt;=ตั้งค่าการประเมิน!$C$5,2,IF(BV14&gt;=ตั้งค่าการประเมิน!$C$6,1,0))))))</f>
        <v/>
      </c>
      <c r="BX14" s="848"/>
      <c r="BY14" s="147" t="str">
        <f>IF(BY$4="","",IF(ชี้วัด1!$BE12="","",IF(ข้อมูลนักเรียน!$K10="ย้ายออก","-",ชี้วัด1!$BE12)))</f>
        <v/>
      </c>
      <c r="BZ14" s="147" t="str">
        <f>IF(BZ$4="","",IF(ชี้วัด2!$BE12="","",IF(ข้อมูลนักเรียน!$K10="ย้ายออก","-",ชี้วัด2!$BE12)))</f>
        <v/>
      </c>
      <c r="CA14" s="147" t="str">
        <f>IF(CA$4="","",IF(ชี้วัด3!$BE12="","",IF(ข้อมูลนักเรียน!$K10="ย้ายออก","-",ชี้วัด3!$BE12)))</f>
        <v/>
      </c>
      <c r="CB14" s="147" t="str">
        <f>IF(CB$4="","",IF(ชี้วัด4!$BE12="","",IF(ข้อมูลนักเรียน!$K10="ย้ายออก","-",ชี้วัด4!$BE12)))</f>
        <v/>
      </c>
      <c r="CC14" s="147" t="str">
        <f>IF(CC$4="","",IF(ชี้วัด5!$BE12="","",IF(ข้อมูลนักเรียน!$K10="ย้ายออก","-",ชี้วัด5!$BE12)))</f>
        <v/>
      </c>
      <c r="CD14" s="147" t="str">
        <f>IF(CD$4="","",IF(ชี้วัด6!$BE12="","",IF(ข้อมูลนักเรียน!$K10="ย้ายออก","-",ชี้วัด6!$BE12)))</f>
        <v/>
      </c>
      <c r="CE14" s="147" t="str">
        <f>IF(CE$4="","",IF(ชี้วัด7!$BE12="","",IF(ข้อมูลนักเรียน!$K10="ย้ายออก","-",ชี้วัด7!$BE12)))</f>
        <v/>
      </c>
      <c r="CF14" s="147" t="str">
        <f>IF(CF$4="","",IF(ชี้วัด8!$BE12="","",IF(ข้อมูลนักเรียน!$K10="ย้ายออก","-",ชี้วัด8!$BE12)))</f>
        <v/>
      </c>
      <c r="CG14" s="147" t="str">
        <f>IF(CG$4="","",IF(ชี้วัด9!$BE12="","",IF(ข้อมูลนักเรียน!$K10="ย้ายออก","-",ชี้วัด9!$BE12)))</f>
        <v/>
      </c>
      <c r="CH14" s="147" t="str">
        <f>IF(CH$4="","",IF(ชี้วัด10!$BE12="","",IF(ข้อมูลนักเรียน!$K10="ย้ายออก","-",ชี้วัด10!$BE12)))</f>
        <v/>
      </c>
      <c r="CI14" s="147" t="str">
        <f>IF(CI$4="","",IF(ชี้วัด11!$BE12="","",IF(ข้อมูลนักเรียน!$K10="ย้ายออก","-",ชี้วัด11!$BE12)))</f>
        <v/>
      </c>
      <c r="CJ14" s="147" t="str">
        <f>IF(CJ$4="","",IF(ชี้วัด12!$BE12="","",IF(ข้อมูลนักเรียน!$K10="ย้ายออก","-",ชี้วัด12!$BE12)))</f>
        <v/>
      </c>
      <c r="CK14" s="147" t="str">
        <f>IF(CK$4="","",IF(ชี้วัด13!$BE12="","",IF(ข้อมูลนักเรียน!$K10="ย้ายออก","-",ชี้วัด13!$BE12)))</f>
        <v/>
      </c>
      <c r="CL14" s="147" t="str">
        <f>IF(CL$4="","",IF(ชี้วัด14!$BE12="","",IF(ข้อมูลนักเรียน!$K10="ย้ายออก","-",ชี้วัด14!$BE12)))</f>
        <v/>
      </c>
      <c r="CM14" s="147" t="str">
        <f>IF(CM$4="","",IF(ชี้วัด15!$BE12="","",IF(ข้อมูลนักเรียน!$K10="ย้ายออก","-",ชี้วัด15!$BE12)))</f>
        <v/>
      </c>
      <c r="CN14" s="206" t="str">
        <f>IF($E14="","",IF(ข้อมูลนักเรียน!K10="ย้ายออก","ย้ายออก",SUM(BY14:CM14)))</f>
        <v/>
      </c>
      <c r="CO14" s="452" t="str">
        <f>IF($E14="","",IF(ข้อมูลนักเรียน!K10="ย้ายออก","ย้ายออก",(CN14/$CN$6)*100))</f>
        <v/>
      </c>
      <c r="CP14" s="206" t="str">
        <f>IF($E14="","",IF(ข้อมูลนักเรียน!K10="ย้ายออก","ย้ายออก",IF(CN14&lt;$CN$6,"ไม่ผ่าน","ผ่าน")))</f>
        <v/>
      </c>
    </row>
    <row r="15" spans="1:94" x14ac:dyDescent="0.3">
      <c r="A15" s="111"/>
      <c r="B15" s="111"/>
      <c r="C15" s="111"/>
      <c r="D15" s="207">
        <f>ข้อมูลนักเรียน!D11</f>
        <v>9</v>
      </c>
      <c r="E15" s="208" t="str">
        <f>IF(ข้อมูลนักเรียน!H11="","",ข้อมูลนักเรียน!G11&amp;ข้อมูลนักเรียน!H11&amp; "  " &amp; ข้อมูลนักเรียน!I11)</f>
        <v/>
      </c>
      <c r="F15" s="839"/>
      <c r="G15" s="203" t="str">
        <f>IF(วิชา1!$L14="","",IF($G$4="","",IF(วิชา1!$L14="ย้ายออก","-",วิชา1!$L14)))</f>
        <v/>
      </c>
      <c r="H15" s="203" t="str">
        <f>IF(วิชา2!$L14="","",IF($H$4="","",IF(วิชา2!$L14="ย้ายออก","-",วิชา2!$L14)))</f>
        <v/>
      </c>
      <c r="I15" s="203" t="str">
        <f>IF(วิชา3!$L14="","",IF($I$4="","",IF(วิชา3!$L14="ย้ายออก","-",วิชา3!$L14)))</f>
        <v/>
      </c>
      <c r="J15" s="203" t="str">
        <f>IF(วิชา4!$L14="","",IF($J$4="","",IF(วิชา4!$L14="ย้ายออก","-",วิชา4!$L14)))</f>
        <v/>
      </c>
      <c r="K15" s="203" t="str">
        <f>IF(วิชา5!$L14="","",IF($K$4="","",IF(วิชา5!$L14="ย้ายออก","-",วิชา5!$L14)))</f>
        <v/>
      </c>
      <c r="L15" s="203" t="str">
        <f>IF(วิชา6!$L14="","",IF($L$4="","",IF(วิชา6!$L14="ย้ายออก","-",วิชา6!$L14)))</f>
        <v/>
      </c>
      <c r="M15" s="203" t="str">
        <f>IF(วิชา7!$L14="","",IF($M$4="","",IF(วิชา7!$L14="ย้ายออก","-",วิชา7!$L14)))</f>
        <v/>
      </c>
      <c r="N15" s="203" t="str">
        <f>IF(วิชา8!$L14="","",IF($N$4="","",IF(วิชา8!$L14="ย้ายออก","-",วิชา8!$L14)))</f>
        <v/>
      </c>
      <c r="O15" s="203" t="str">
        <f>IF(วิชา9!$L14="","",IF($O$4="","",IF(วิชา9!$L14="ย้ายออก","-",วิชา9!$L14)))</f>
        <v/>
      </c>
      <c r="P15" s="203" t="str">
        <f>IF(วิชา10!$L14="","",IF($P$4="","",IF(วิชา10!$L14="ย้ายออก","-",วิชา10!$L14)))</f>
        <v/>
      </c>
      <c r="Q15" s="203" t="str">
        <f>IF(วิชา11!$L14="","",IF($Q$4="","",IF(วิชา11!$L14="ย้ายออก","-",วิชา11!$L14)))</f>
        <v/>
      </c>
      <c r="R15" s="203" t="str">
        <f>IF(วิชา12!$L14="","",IF($R$4="","",IF(วิชา12!$L14="ย้ายออก","-",วิชา12!$L14)))</f>
        <v/>
      </c>
      <c r="S15" s="203" t="str">
        <f>IF(วิชา13!$L14="","",IF($S$4="","",IF(วิชา13!$L14="ย้ายออก","-",วิชา13!$L14)))</f>
        <v/>
      </c>
      <c r="T15" s="203" t="str">
        <f>IF(วิชา14!$L14="","",IF($T$4="","",IF(วิชา14!$L14="ย้ายออก","-",วิชา14!$L14)))</f>
        <v/>
      </c>
      <c r="U15" s="203" t="str">
        <f>IF(วิชา15!$L14="","",IF($U$4="","",IF(วิชา15!$L14="ย้ายออก","-",วิชา15!$L14)))</f>
        <v/>
      </c>
      <c r="V15" s="172" t="str">
        <f>IF(E15="","",IF(ข้อมูลนักเรียน!$K11="ย้ายออก","ย้ายออก",IF(COUNTIF(G15:U15,0)&gt;0,"ไม่ผ่าน","ผ่าน")))</f>
        <v/>
      </c>
      <c r="W15" s="203" t="str">
        <f>IF($E15="","",IF($G15="","",IF(ข้อมูลนักเรียน!$K11="ย้ายออก","-",$G15*$G$6)))</f>
        <v/>
      </c>
      <c r="X15" s="203" t="str">
        <f>IF($E15="","",IF($H15="","",IF(ข้อมูลนักเรียน!$K11="ย้ายออก","-",$H15*$H$6)))</f>
        <v/>
      </c>
      <c r="Y15" s="203" t="str">
        <f>IF($E15="","",IF($I15="","",IF(ข้อมูลนักเรียน!$K11="ย้ายออก","-",$I15*$I$6)))</f>
        <v/>
      </c>
      <c r="Z15" s="203" t="str">
        <f>IF($E15="","",IF($J15="","",IF(ข้อมูลนักเรียน!$K11="ย้ายออก","-",$J15*$J$6)))</f>
        <v/>
      </c>
      <c r="AA15" s="203" t="str">
        <f>IF($E15="","",IF($K15="","",IF(ข้อมูลนักเรียน!$K11="ย้ายออก","-",$K15*$K$6)))</f>
        <v/>
      </c>
      <c r="AB15" s="203" t="str">
        <f>IF($E15="","",IF($L15="","",IF(ข้อมูลนักเรียน!$K11="ย้ายออก","-",$L15*$L$6)))</f>
        <v/>
      </c>
      <c r="AC15" s="203" t="str">
        <f>IF($E15="","",IF($M15="","",IF(ข้อมูลนักเรียน!$K11="ย้ายออก","-",$M15*$M$6)))</f>
        <v/>
      </c>
      <c r="AD15" s="203" t="str">
        <f>IF($E15="","",IF($N15="","",IF(ข้อมูลนักเรียน!$K11="ย้ายออก","-",$N15*$N$6)))</f>
        <v/>
      </c>
      <c r="AE15" s="203" t="str">
        <f>IF($E15="","",IF($O15="","",IF(ข้อมูลนักเรียน!$K11="ย้ายออก","-",$O15*$O$6)))</f>
        <v/>
      </c>
      <c r="AF15" s="203" t="str">
        <f>IF($E15="","",IF($P15="","",IF(ข้อมูลนักเรียน!$K11="ย้ายออก","-",$P15*$P$6)))</f>
        <v/>
      </c>
      <c r="AG15" s="203" t="str">
        <f>IF($E15="","",IF($Q15="","",IF(ข้อมูลนักเรียน!$K11="ย้ายออก","-",$Q15*$Q$6)))</f>
        <v/>
      </c>
      <c r="AH15" s="203" t="str">
        <f>IF($E15="","",IF($R15="","",IF(ข้อมูลนักเรียน!$K11="ย้ายออก","-",$R15*$R$6)))</f>
        <v/>
      </c>
      <c r="AI15" s="203" t="str">
        <f>IF($E15="","",IF($S15="","",IF(ข้อมูลนักเรียน!$K11="ย้ายออก","-",$S15*$S$6)))</f>
        <v/>
      </c>
      <c r="AJ15" s="203" t="str">
        <f>IF($E15="","",IF($T15="","",IF(ข้อมูลนักเรียน!$K11="ย้ายออก","-",$T15*$T$6)))</f>
        <v/>
      </c>
      <c r="AK15" s="203" t="str">
        <f>IF($E15="","",IF($U15="","",IF(ข้อมูลนักเรียน!$K11="ย้ายออก","-",$U15*$U$6)))</f>
        <v/>
      </c>
      <c r="AL15" s="204" t="str">
        <f>IF($E15="","",IF(ข้อมูลนักเรียน!$K11="ย้ายออก","ย้ายออก",IF($AL$6=0,"",IF(W15="","",(SUM(W15:AK15)/$AL$6)))))</f>
        <v/>
      </c>
      <c r="AM15" s="205" t="str">
        <f>IF($E15="","",IF(ข้อมูลนักเรียน!$K11="ย้ายออก","ย้ายออก",RANK($AL15,$AL$7:$AL$66,0)))</f>
        <v/>
      </c>
      <c r="AN15" s="842"/>
      <c r="AO15" s="147" t="str">
        <f>IF(คุณฯ1!$BC14="","",IF($AO$4="","",IF(ข้อมูลนักเรียน!$K11="ย้ายออก","-",คุณฯ1!$BC14)))</f>
        <v/>
      </c>
      <c r="AP15" s="147" t="str">
        <f>IF(คุณฯ2!$BC14="","",IF($AP$4="","",IF(ข้อมูลนักเรียน!$K11="ย้ายออก","-",คุณฯ2!$BC14)))</f>
        <v/>
      </c>
      <c r="AQ15" s="147" t="str">
        <f>IF(คุณฯ3!$BC14="","",IF($AQ$4="","",IF(ข้อมูลนักเรียน!$K11="ย้ายออก","-",คุณฯ3!$BC14)))</f>
        <v/>
      </c>
      <c r="AR15" s="147" t="str">
        <f>IF(คุณฯ4!$BC14="","",IF($AR$4="","",IF(ข้อมูลนักเรียน!$K11="ย้ายออก","-",คุณฯ4!$BC14)))</f>
        <v/>
      </c>
      <c r="AS15" s="147" t="str">
        <f>IF(คุณฯ5!$BC14="","",IF($AS$4="","",IF(ข้อมูลนักเรียน!$K11="ย้ายออก","-",คุณฯ5!$BC14)))</f>
        <v/>
      </c>
      <c r="AT15" s="147" t="str">
        <f>IF(คุณฯ6!$BC14="","",IF($AT$4="","",IF(ข้อมูลนักเรียน!$K11="ย้ายออก","-",คุณฯ6!$BC14)))</f>
        <v/>
      </c>
      <c r="AU15" s="147" t="str">
        <f>IF(คุณฯ7!$BC14="","",IF($AU$4="","",IF(ข้อมูลนักเรียน!$K11="ย้ายออก","-",คุณฯ7!$BC14)))</f>
        <v/>
      </c>
      <c r="AV15" s="147" t="str">
        <f>IF(คุณฯ8!$BC14="","",IF($AV$4="","",IF(ข้อมูลนักเรียน!$K11="ย้ายออก","-",คุณฯ8!$BC14)))</f>
        <v/>
      </c>
      <c r="AW15" s="147" t="str">
        <f>IF(คุณฯ9!$BC14="","",IF($AW$4="","",IF(ข้อมูลนักเรียน!$K11="ย้ายออก","-",คุณฯ9!$BC14)))</f>
        <v/>
      </c>
      <c r="AX15" s="147" t="str">
        <f>IF(คุณฯ10!$BC14="","",IF($AX$4="","",IF(ข้อมูลนักเรียน!$K11="ย้ายออก","-",คุณฯ10!$BC14)))</f>
        <v/>
      </c>
      <c r="AY15" s="147" t="str">
        <f>IF(คุณฯ11!$BC14="","",IF($AY$4="","",IF(ข้อมูลนักเรียน!$K11="ย้ายออก","-",คุณฯ11!$BC14)))</f>
        <v/>
      </c>
      <c r="AZ15" s="147" t="str">
        <f>IF(คุณฯ12!$BC14="","",IF($AZ$4="","",IF(ข้อมูลนักเรียน!$K11="ย้ายออก","-",คุณฯ12!$BC14)))</f>
        <v/>
      </c>
      <c r="BA15" s="147" t="str">
        <f>IF(คุณฯ13!$BC14="","",IF($BA$4="","",IF(ข้อมูลนักเรียน!$K11="ย้ายออก","-",คุณฯ13!$BC14)))</f>
        <v/>
      </c>
      <c r="BB15" s="147" t="str">
        <f>IF(คุณฯ14!$BC14="","",IF($BB$4="","",IF(ข้อมูลนักเรียน!$K11="ย้ายออก","-",คุณฯ14!$BC14)))</f>
        <v/>
      </c>
      <c r="BC15" s="147" t="str">
        <f>IF(คุณฯ15!$BC14="","",IF($BC$4="","",IF(ข้อมูลนักเรียน!$K11="ย้ายออก","-",คุณฯ15!$BC14)))</f>
        <v/>
      </c>
      <c r="BD15" s="452" t="str">
        <f>IF($E15="","",IF($AO15="","",IF(ข้อมูลนักเรียน!$K11="ย้ายออก","ย้ายออก",AVERAGE(AO15:BC15))))</f>
        <v/>
      </c>
      <c r="BE15" s="206" t="str">
        <f>IF($E15="","",IF(BD15="","",IF(ข้อมูลนักเรียน!K11="ย้ายออก","ย้ายออก",IF(COUNTIF(AO15:BC15,0)&gt;0,0,IF(BD15&gt;=ตั้งค่าการประเมิน!$C$4,3,IF(BD15&gt;=ตั้งค่าการประเมิน!$C$5,2,IF(BD15&gt;=ตั้งค่าการประเมิน!$C$6,1,0)))))))</f>
        <v/>
      </c>
      <c r="BF15" s="845"/>
      <c r="BG15" s="147" t="str">
        <f>IF(อ่านคิดเขียน1!$AW14="","",IF($BG$4="","",อ่านคิดเขียน1!$AW14))</f>
        <v/>
      </c>
      <c r="BH15" s="147" t="str">
        <f>IF(อ่านคิดเขียน2!$AW14="","",IF($BH$4="","",อ่านคิดเขียน2!$AW14))</f>
        <v/>
      </c>
      <c r="BI15" s="147" t="str">
        <f>IF(อ่านคิดเขียน3!$AW14="","",IF($BI$4="","",อ่านคิดเขียน3!$AW14))</f>
        <v/>
      </c>
      <c r="BJ15" s="147" t="str">
        <f>IF(อ่านคิดเขียน4!$AW14="","",IF($BJ$4="","",อ่านคิดเขียน4!$AW14))</f>
        <v/>
      </c>
      <c r="BK15" s="147" t="str">
        <f>IF(อ่านคิดเขียน5!$AW14="","",IF($BK$4="","",อ่านคิดเขียน5!$AW14))</f>
        <v/>
      </c>
      <c r="BL15" s="147" t="str">
        <f>IF(อ่านคิดเขียน6!$AW14="","",IF($BL$4="","",อ่านคิดเขียน6!$AW14))</f>
        <v/>
      </c>
      <c r="BM15" s="147" t="str">
        <f>IF(อ่านคิดเขียน7!$AW14="","",IF($BM$4="","",อ่านคิดเขียน7!$AW14))</f>
        <v/>
      </c>
      <c r="BN15" s="147" t="str">
        <f>IF(อ่านคิดเขียน8!$AW14="","",IF($BN$4="","",อ่านคิดเขียน8!$AW14))</f>
        <v/>
      </c>
      <c r="BO15" s="147" t="str">
        <f>IF(อ่านคิดเขียน9!$AW14="","",IF($BO$4="","",อ่านคิดเขียน9!$AW14))</f>
        <v/>
      </c>
      <c r="BP15" s="147" t="str">
        <f>IF(อ่านคิดเขียน10!$AW14="","",IF($BP$4="","",อ่านคิดเขียน10!$AW14))</f>
        <v/>
      </c>
      <c r="BQ15" s="147" t="str">
        <f>IF(อ่านคิดเขียน11!$AW14="","",IF($BQ$4="","",อ่านคิดเขียน11!$AW14))</f>
        <v/>
      </c>
      <c r="BR15" s="147" t="str">
        <f>IF(อ่านคิดเขียน12!$AW14="","",IF($BR$4="","",อ่านคิดเขียน12!$AW14))</f>
        <v/>
      </c>
      <c r="BS15" s="147" t="str">
        <f>IF(อ่านคิดเขียน13!$AW14="","",IF($BS$4="","",อ่านคิดเขียน13!$AW14))</f>
        <v/>
      </c>
      <c r="BT15" s="147" t="str">
        <f>IF(อ่านคิดเขียน14!$AW14="","",IF($BT$4="","",อ่านคิดเขียน14!$AW14))</f>
        <v/>
      </c>
      <c r="BU15" s="147" t="str">
        <f>IF(อ่านคิดเขียน15!$AW14="","",IF($BU$4="","",อ่านคิดเขียน15!$AW14))</f>
        <v/>
      </c>
      <c r="BV15" s="452" t="str">
        <f>IF($E15="","",IF($BG15="","",IF(ข้อมูลนักเรียน!K11="ย้ายออก","ย้ายออก",AVERAGE(BG15:BU15))))</f>
        <v/>
      </c>
      <c r="BW15" s="206" t="str">
        <f>IF($E15="","",IF(BV15="","",IF(ข้อมูลนักเรียน!K11="ย้ายออก","ย้ายออก",IF(BV15&gt;=ตั้งค่าการประเมิน!$C$4,3,IF(BV15&gt;=ตั้งค่าการประเมิน!$C$5,2,IF(BV15&gt;=ตั้งค่าการประเมิน!$C$6,1,0))))))</f>
        <v/>
      </c>
      <c r="BX15" s="848"/>
      <c r="BY15" s="147" t="str">
        <f>IF(BY$4="","",IF(ชี้วัด1!$BE13="","",IF(ข้อมูลนักเรียน!$K11="ย้ายออก","-",ชี้วัด1!$BE13)))</f>
        <v/>
      </c>
      <c r="BZ15" s="147" t="str">
        <f>IF(BZ$4="","",IF(ชี้วัด2!$BE13="","",IF(ข้อมูลนักเรียน!$K11="ย้ายออก","-",ชี้วัด2!$BE13)))</f>
        <v/>
      </c>
      <c r="CA15" s="147" t="str">
        <f>IF(CA$4="","",IF(ชี้วัด3!$BE13="","",IF(ข้อมูลนักเรียน!$K11="ย้ายออก","-",ชี้วัด3!$BE13)))</f>
        <v/>
      </c>
      <c r="CB15" s="147" t="str">
        <f>IF(CB$4="","",IF(ชี้วัด4!$BE13="","",IF(ข้อมูลนักเรียน!$K11="ย้ายออก","-",ชี้วัด4!$BE13)))</f>
        <v/>
      </c>
      <c r="CC15" s="147" t="str">
        <f>IF(CC$4="","",IF(ชี้วัด5!$BE13="","",IF(ข้อมูลนักเรียน!$K11="ย้ายออก","-",ชี้วัด5!$BE13)))</f>
        <v/>
      </c>
      <c r="CD15" s="147" t="str">
        <f>IF(CD$4="","",IF(ชี้วัด6!$BE13="","",IF(ข้อมูลนักเรียน!$K11="ย้ายออก","-",ชี้วัด6!$BE13)))</f>
        <v/>
      </c>
      <c r="CE15" s="147" t="str">
        <f>IF(CE$4="","",IF(ชี้วัด7!$BE13="","",IF(ข้อมูลนักเรียน!$K11="ย้ายออก","-",ชี้วัด7!$BE13)))</f>
        <v/>
      </c>
      <c r="CF15" s="147" t="str">
        <f>IF(CF$4="","",IF(ชี้วัด8!$BE13="","",IF(ข้อมูลนักเรียน!$K11="ย้ายออก","-",ชี้วัด8!$BE13)))</f>
        <v/>
      </c>
      <c r="CG15" s="147" t="str">
        <f>IF(CG$4="","",IF(ชี้วัด9!$BE13="","",IF(ข้อมูลนักเรียน!$K11="ย้ายออก","-",ชี้วัด9!$BE13)))</f>
        <v/>
      </c>
      <c r="CH15" s="147" t="str">
        <f>IF(CH$4="","",IF(ชี้วัด10!$BE13="","",IF(ข้อมูลนักเรียน!$K11="ย้ายออก","-",ชี้วัด10!$BE13)))</f>
        <v/>
      </c>
      <c r="CI15" s="147" t="str">
        <f>IF(CI$4="","",IF(ชี้วัด11!$BE13="","",IF(ข้อมูลนักเรียน!$K11="ย้ายออก","-",ชี้วัด11!$BE13)))</f>
        <v/>
      </c>
      <c r="CJ15" s="147" t="str">
        <f>IF(CJ$4="","",IF(ชี้วัด12!$BE13="","",IF(ข้อมูลนักเรียน!$K11="ย้ายออก","-",ชี้วัด12!$BE13)))</f>
        <v/>
      </c>
      <c r="CK15" s="147" t="str">
        <f>IF(CK$4="","",IF(ชี้วัด13!$BE13="","",IF(ข้อมูลนักเรียน!$K11="ย้ายออก","-",ชี้วัด13!$BE13)))</f>
        <v/>
      </c>
      <c r="CL15" s="147" t="str">
        <f>IF(CL$4="","",IF(ชี้วัด14!$BE13="","",IF(ข้อมูลนักเรียน!$K11="ย้ายออก","-",ชี้วัด14!$BE13)))</f>
        <v/>
      </c>
      <c r="CM15" s="147" t="str">
        <f>IF(CM$4="","",IF(ชี้วัด15!$BE13="","",IF(ข้อมูลนักเรียน!$K11="ย้ายออก","-",ชี้วัด15!$BE13)))</f>
        <v/>
      </c>
      <c r="CN15" s="206" t="str">
        <f>IF($E15="","",IF(ข้อมูลนักเรียน!K11="ย้ายออก","ย้ายออก",SUM(BY15:CM15)))</f>
        <v/>
      </c>
      <c r="CO15" s="452" t="str">
        <f>IF($E15="","",IF(ข้อมูลนักเรียน!K11="ย้ายออก","ย้ายออก",(CN15/$CN$6)*100))</f>
        <v/>
      </c>
      <c r="CP15" s="206" t="str">
        <f>IF($E15="","",IF(ข้อมูลนักเรียน!K11="ย้ายออก","ย้ายออก",IF(CN15&lt;$CN$6,"ไม่ผ่าน","ผ่าน")))</f>
        <v/>
      </c>
    </row>
    <row r="16" spans="1:94" x14ac:dyDescent="0.3">
      <c r="A16" s="111"/>
      <c r="B16" s="111"/>
      <c r="C16" s="111"/>
      <c r="D16" s="207">
        <f>ข้อมูลนักเรียน!D12</f>
        <v>10</v>
      </c>
      <c r="E16" s="208" t="str">
        <f>IF(ข้อมูลนักเรียน!H12="","",ข้อมูลนักเรียน!G12&amp;ข้อมูลนักเรียน!H12&amp; "  " &amp; ข้อมูลนักเรียน!I12)</f>
        <v/>
      </c>
      <c r="F16" s="839"/>
      <c r="G16" s="203" t="str">
        <f>IF(วิชา1!$L15="","",IF($G$4="","",IF(วิชา1!$L15="ย้ายออก","-",วิชา1!$L15)))</f>
        <v/>
      </c>
      <c r="H16" s="203" t="str">
        <f>IF(วิชา2!$L15="","",IF($H$4="","",IF(วิชา2!$L15="ย้ายออก","-",วิชา2!$L15)))</f>
        <v/>
      </c>
      <c r="I16" s="203" t="str">
        <f>IF(วิชา3!$L15="","",IF($I$4="","",IF(วิชา3!$L15="ย้ายออก","-",วิชา3!$L15)))</f>
        <v/>
      </c>
      <c r="J16" s="203" t="str">
        <f>IF(วิชา4!$L15="","",IF($J$4="","",IF(วิชา4!$L15="ย้ายออก","-",วิชา4!$L15)))</f>
        <v/>
      </c>
      <c r="K16" s="203" t="str">
        <f>IF(วิชา5!$L15="","",IF($K$4="","",IF(วิชา5!$L15="ย้ายออก","-",วิชา5!$L15)))</f>
        <v/>
      </c>
      <c r="L16" s="203" t="str">
        <f>IF(วิชา6!$L15="","",IF($L$4="","",IF(วิชา6!$L15="ย้ายออก","-",วิชา6!$L15)))</f>
        <v/>
      </c>
      <c r="M16" s="203" t="str">
        <f>IF(วิชา7!$L15="","",IF($M$4="","",IF(วิชา7!$L15="ย้ายออก","-",วิชา7!$L15)))</f>
        <v/>
      </c>
      <c r="N16" s="203" t="str">
        <f>IF(วิชา8!$L15="","",IF($N$4="","",IF(วิชา8!$L15="ย้ายออก","-",วิชา8!$L15)))</f>
        <v/>
      </c>
      <c r="O16" s="203" t="str">
        <f>IF(วิชา9!$L15="","",IF($O$4="","",IF(วิชา9!$L15="ย้ายออก","-",วิชา9!$L15)))</f>
        <v/>
      </c>
      <c r="P16" s="203" t="str">
        <f>IF(วิชา10!$L15="","",IF($P$4="","",IF(วิชา10!$L15="ย้ายออก","-",วิชา10!$L15)))</f>
        <v/>
      </c>
      <c r="Q16" s="203" t="str">
        <f>IF(วิชา11!$L15="","",IF($Q$4="","",IF(วิชา11!$L15="ย้ายออก","-",วิชา11!$L15)))</f>
        <v/>
      </c>
      <c r="R16" s="203" t="str">
        <f>IF(วิชา12!$L15="","",IF($R$4="","",IF(วิชา12!$L15="ย้ายออก","-",วิชา12!$L15)))</f>
        <v/>
      </c>
      <c r="S16" s="203" t="str">
        <f>IF(วิชา13!$L15="","",IF($S$4="","",IF(วิชา13!$L15="ย้ายออก","-",วิชา13!$L15)))</f>
        <v/>
      </c>
      <c r="T16" s="203" t="str">
        <f>IF(วิชา14!$L15="","",IF($T$4="","",IF(วิชา14!$L15="ย้ายออก","-",วิชา14!$L15)))</f>
        <v/>
      </c>
      <c r="U16" s="203" t="str">
        <f>IF(วิชา15!$L15="","",IF($U$4="","",IF(วิชา15!$L15="ย้ายออก","-",วิชา15!$L15)))</f>
        <v/>
      </c>
      <c r="V16" s="172" t="str">
        <f>IF(E16="","",IF(ข้อมูลนักเรียน!$K12="ย้ายออก","ย้ายออก",IF(COUNTIF(G16:U16,0)&gt;0,"ไม่ผ่าน","ผ่าน")))</f>
        <v/>
      </c>
      <c r="W16" s="203" t="str">
        <f>IF($E16="","",IF($G16="","",IF(ข้อมูลนักเรียน!$K12="ย้ายออก","-",$G16*$G$6)))</f>
        <v/>
      </c>
      <c r="X16" s="203" t="str">
        <f>IF($E16="","",IF($H16="","",IF(ข้อมูลนักเรียน!$K12="ย้ายออก","-",$H16*$H$6)))</f>
        <v/>
      </c>
      <c r="Y16" s="203" t="str">
        <f>IF($E16="","",IF($I16="","",IF(ข้อมูลนักเรียน!$K12="ย้ายออก","-",$I16*$I$6)))</f>
        <v/>
      </c>
      <c r="Z16" s="203" t="str">
        <f>IF($E16="","",IF($J16="","",IF(ข้อมูลนักเรียน!$K12="ย้ายออก","-",$J16*$J$6)))</f>
        <v/>
      </c>
      <c r="AA16" s="203" t="str">
        <f>IF($E16="","",IF($K16="","",IF(ข้อมูลนักเรียน!$K12="ย้ายออก","-",$K16*$K$6)))</f>
        <v/>
      </c>
      <c r="AB16" s="203" t="str">
        <f>IF($E16="","",IF($L16="","",IF(ข้อมูลนักเรียน!$K12="ย้ายออก","-",$L16*$L$6)))</f>
        <v/>
      </c>
      <c r="AC16" s="203" t="str">
        <f>IF($E16="","",IF($M16="","",IF(ข้อมูลนักเรียน!$K12="ย้ายออก","-",$M16*$M$6)))</f>
        <v/>
      </c>
      <c r="AD16" s="203" t="str">
        <f>IF($E16="","",IF($N16="","",IF(ข้อมูลนักเรียน!$K12="ย้ายออก","-",$N16*$N$6)))</f>
        <v/>
      </c>
      <c r="AE16" s="203" t="str">
        <f>IF($E16="","",IF($O16="","",IF(ข้อมูลนักเรียน!$K12="ย้ายออก","-",$O16*$O$6)))</f>
        <v/>
      </c>
      <c r="AF16" s="203" t="str">
        <f>IF($E16="","",IF($P16="","",IF(ข้อมูลนักเรียน!$K12="ย้ายออก","-",$P16*$P$6)))</f>
        <v/>
      </c>
      <c r="AG16" s="203" t="str">
        <f>IF($E16="","",IF($Q16="","",IF(ข้อมูลนักเรียน!$K12="ย้ายออก","-",$Q16*$Q$6)))</f>
        <v/>
      </c>
      <c r="AH16" s="203" t="str">
        <f>IF($E16="","",IF($R16="","",IF(ข้อมูลนักเรียน!$K12="ย้ายออก","-",$R16*$R$6)))</f>
        <v/>
      </c>
      <c r="AI16" s="203" t="str">
        <f>IF($E16="","",IF($S16="","",IF(ข้อมูลนักเรียน!$K12="ย้ายออก","-",$S16*$S$6)))</f>
        <v/>
      </c>
      <c r="AJ16" s="203" t="str">
        <f>IF($E16="","",IF($T16="","",IF(ข้อมูลนักเรียน!$K12="ย้ายออก","-",$T16*$T$6)))</f>
        <v/>
      </c>
      <c r="AK16" s="203" t="str">
        <f>IF($E16="","",IF($U16="","",IF(ข้อมูลนักเรียน!$K12="ย้ายออก","-",$U16*$U$6)))</f>
        <v/>
      </c>
      <c r="AL16" s="204" t="str">
        <f>IF($E16="","",IF(ข้อมูลนักเรียน!$K12="ย้ายออก","ย้ายออก",IF($AL$6=0,"",IF(W16="","",(SUM(W16:AK16)/$AL$6)))))</f>
        <v/>
      </c>
      <c r="AM16" s="205" t="str">
        <f>IF($E16="","",IF(ข้อมูลนักเรียน!$K12="ย้ายออก","ย้ายออก",RANK($AL16,$AL$7:$AL$66,0)))</f>
        <v/>
      </c>
      <c r="AN16" s="842"/>
      <c r="AO16" s="147" t="str">
        <f>IF(คุณฯ1!$BC15="","",IF($AO$4="","",IF(ข้อมูลนักเรียน!$K12="ย้ายออก","-",คุณฯ1!$BC15)))</f>
        <v/>
      </c>
      <c r="AP16" s="147" t="str">
        <f>IF(คุณฯ2!$BC15="","",IF($AP$4="","",IF(ข้อมูลนักเรียน!$K12="ย้ายออก","-",คุณฯ2!$BC15)))</f>
        <v/>
      </c>
      <c r="AQ16" s="147" t="str">
        <f>IF(คุณฯ3!$BC15="","",IF($AQ$4="","",IF(ข้อมูลนักเรียน!$K12="ย้ายออก","-",คุณฯ3!$BC15)))</f>
        <v/>
      </c>
      <c r="AR16" s="147" t="str">
        <f>IF(คุณฯ4!$BC15="","",IF($AR$4="","",IF(ข้อมูลนักเรียน!$K12="ย้ายออก","-",คุณฯ4!$BC15)))</f>
        <v/>
      </c>
      <c r="AS16" s="147" t="str">
        <f>IF(คุณฯ5!$BC15="","",IF($AS$4="","",IF(ข้อมูลนักเรียน!$K12="ย้ายออก","-",คุณฯ5!$BC15)))</f>
        <v/>
      </c>
      <c r="AT16" s="147" t="str">
        <f>IF(คุณฯ6!$BC15="","",IF($AT$4="","",IF(ข้อมูลนักเรียน!$K12="ย้ายออก","-",คุณฯ6!$BC15)))</f>
        <v/>
      </c>
      <c r="AU16" s="147" t="str">
        <f>IF(คุณฯ7!$BC15="","",IF($AU$4="","",IF(ข้อมูลนักเรียน!$K12="ย้ายออก","-",คุณฯ7!$BC15)))</f>
        <v/>
      </c>
      <c r="AV16" s="147" t="str">
        <f>IF(คุณฯ8!$BC15="","",IF($AV$4="","",IF(ข้อมูลนักเรียน!$K12="ย้ายออก","-",คุณฯ8!$BC15)))</f>
        <v/>
      </c>
      <c r="AW16" s="147" t="str">
        <f>IF(คุณฯ9!$BC15="","",IF($AW$4="","",IF(ข้อมูลนักเรียน!$K12="ย้ายออก","-",คุณฯ9!$BC15)))</f>
        <v/>
      </c>
      <c r="AX16" s="147" t="str">
        <f>IF(คุณฯ10!$BC15="","",IF($AX$4="","",IF(ข้อมูลนักเรียน!$K12="ย้ายออก","-",คุณฯ10!$BC15)))</f>
        <v/>
      </c>
      <c r="AY16" s="147" t="str">
        <f>IF(คุณฯ11!$BC15="","",IF($AY$4="","",IF(ข้อมูลนักเรียน!$K12="ย้ายออก","-",คุณฯ11!$BC15)))</f>
        <v/>
      </c>
      <c r="AZ16" s="147" t="str">
        <f>IF(คุณฯ12!$BC15="","",IF($AZ$4="","",IF(ข้อมูลนักเรียน!$K12="ย้ายออก","-",คุณฯ12!$BC15)))</f>
        <v/>
      </c>
      <c r="BA16" s="147" t="str">
        <f>IF(คุณฯ13!$BC15="","",IF($BA$4="","",IF(ข้อมูลนักเรียน!$K12="ย้ายออก","-",คุณฯ13!$BC15)))</f>
        <v/>
      </c>
      <c r="BB16" s="147" t="str">
        <f>IF(คุณฯ14!$BC15="","",IF($BB$4="","",IF(ข้อมูลนักเรียน!$K12="ย้ายออก","-",คุณฯ14!$BC15)))</f>
        <v/>
      </c>
      <c r="BC16" s="147" t="str">
        <f>IF(คุณฯ15!$BC15="","",IF($BC$4="","",IF(ข้อมูลนักเรียน!$K12="ย้ายออก","-",คุณฯ15!$BC15)))</f>
        <v/>
      </c>
      <c r="BD16" s="452" t="str">
        <f>IF($E16="","",IF($AO16="","",IF(ข้อมูลนักเรียน!$K12="ย้ายออก","ย้ายออก",AVERAGE(AO16:BC16))))</f>
        <v/>
      </c>
      <c r="BE16" s="206" t="str">
        <f>IF($E16="","",IF(BD16="","",IF(ข้อมูลนักเรียน!K12="ย้ายออก","ย้ายออก",IF(COUNTIF(AO16:BC16,0)&gt;0,0,IF(BD16&gt;=ตั้งค่าการประเมิน!$C$4,3,IF(BD16&gt;=ตั้งค่าการประเมิน!$C$5,2,IF(BD16&gt;=ตั้งค่าการประเมิน!$C$6,1,0)))))))</f>
        <v/>
      </c>
      <c r="BF16" s="845"/>
      <c r="BG16" s="147" t="str">
        <f>IF(อ่านคิดเขียน1!$AW15="","",IF($BG$4="","",อ่านคิดเขียน1!$AW15))</f>
        <v/>
      </c>
      <c r="BH16" s="147" t="str">
        <f>IF(อ่านคิดเขียน2!$AW15="","",IF($BH$4="","",อ่านคิดเขียน2!$AW15))</f>
        <v/>
      </c>
      <c r="BI16" s="147" t="str">
        <f>IF(อ่านคิดเขียน3!$AW15="","",IF($BI$4="","",อ่านคิดเขียน3!$AW15))</f>
        <v/>
      </c>
      <c r="BJ16" s="147" t="str">
        <f>IF(อ่านคิดเขียน4!$AW15="","",IF($BJ$4="","",อ่านคิดเขียน4!$AW15))</f>
        <v/>
      </c>
      <c r="BK16" s="147" t="str">
        <f>IF(อ่านคิดเขียน5!$AW15="","",IF($BK$4="","",อ่านคิดเขียน5!$AW15))</f>
        <v/>
      </c>
      <c r="BL16" s="147" t="str">
        <f>IF(อ่านคิดเขียน6!$AW15="","",IF($BL$4="","",อ่านคิดเขียน6!$AW15))</f>
        <v/>
      </c>
      <c r="BM16" s="147" t="str">
        <f>IF(อ่านคิดเขียน7!$AW15="","",IF($BM$4="","",อ่านคิดเขียน7!$AW15))</f>
        <v/>
      </c>
      <c r="BN16" s="147" t="str">
        <f>IF(อ่านคิดเขียน8!$AW15="","",IF($BN$4="","",อ่านคิดเขียน8!$AW15))</f>
        <v/>
      </c>
      <c r="BO16" s="147" t="str">
        <f>IF(อ่านคิดเขียน9!$AW15="","",IF($BO$4="","",อ่านคิดเขียน9!$AW15))</f>
        <v/>
      </c>
      <c r="BP16" s="147" t="str">
        <f>IF(อ่านคิดเขียน10!$AW15="","",IF($BP$4="","",อ่านคิดเขียน10!$AW15))</f>
        <v/>
      </c>
      <c r="BQ16" s="147" t="str">
        <f>IF(อ่านคิดเขียน11!$AW15="","",IF($BQ$4="","",อ่านคิดเขียน11!$AW15))</f>
        <v/>
      </c>
      <c r="BR16" s="147" t="str">
        <f>IF(อ่านคิดเขียน12!$AW15="","",IF($BR$4="","",อ่านคิดเขียน12!$AW15))</f>
        <v/>
      </c>
      <c r="BS16" s="147" t="str">
        <f>IF(อ่านคิดเขียน13!$AW15="","",IF($BS$4="","",อ่านคิดเขียน13!$AW15))</f>
        <v/>
      </c>
      <c r="BT16" s="147" t="str">
        <f>IF(อ่านคิดเขียน14!$AW15="","",IF($BT$4="","",อ่านคิดเขียน14!$AW15))</f>
        <v/>
      </c>
      <c r="BU16" s="147" t="str">
        <f>IF(อ่านคิดเขียน15!$AW15="","",IF($BU$4="","",อ่านคิดเขียน15!$AW15))</f>
        <v/>
      </c>
      <c r="BV16" s="452" t="str">
        <f>IF($E16="","",IF($BG16="","",IF(ข้อมูลนักเรียน!K12="ย้ายออก","ย้ายออก",AVERAGE(BG16:BU16))))</f>
        <v/>
      </c>
      <c r="BW16" s="206" t="str">
        <f>IF($E16="","",IF(BV16="","",IF(ข้อมูลนักเรียน!K12="ย้ายออก","ย้ายออก",IF(BV16&gt;=ตั้งค่าการประเมิน!$C$4,3,IF(BV16&gt;=ตั้งค่าการประเมิน!$C$5,2,IF(BV16&gt;=ตั้งค่าการประเมิน!$C$6,1,0))))))</f>
        <v/>
      </c>
      <c r="BX16" s="848"/>
      <c r="BY16" s="147" t="str">
        <f>IF(BY$4="","",IF(ชี้วัด1!$BE14="","",IF(ข้อมูลนักเรียน!$K12="ย้ายออก","-",ชี้วัด1!$BE14)))</f>
        <v/>
      </c>
      <c r="BZ16" s="147" t="str">
        <f>IF(BZ$4="","",IF(ชี้วัด2!$BE14="","",IF(ข้อมูลนักเรียน!$K12="ย้ายออก","-",ชี้วัด2!$BE14)))</f>
        <v/>
      </c>
      <c r="CA16" s="147" t="str">
        <f>IF(CA$4="","",IF(ชี้วัด3!$BE14="","",IF(ข้อมูลนักเรียน!$K12="ย้ายออก","-",ชี้วัด3!$BE14)))</f>
        <v/>
      </c>
      <c r="CB16" s="147" t="str">
        <f>IF(CB$4="","",IF(ชี้วัด4!$BE14="","",IF(ข้อมูลนักเรียน!$K12="ย้ายออก","-",ชี้วัด4!$BE14)))</f>
        <v/>
      </c>
      <c r="CC16" s="147" t="str">
        <f>IF(CC$4="","",IF(ชี้วัด5!$BE14="","",IF(ข้อมูลนักเรียน!$K12="ย้ายออก","-",ชี้วัด5!$BE14)))</f>
        <v/>
      </c>
      <c r="CD16" s="147" t="str">
        <f>IF(CD$4="","",IF(ชี้วัด6!$BE14="","",IF(ข้อมูลนักเรียน!$K12="ย้ายออก","-",ชี้วัด6!$BE14)))</f>
        <v/>
      </c>
      <c r="CE16" s="147" t="str">
        <f>IF(CE$4="","",IF(ชี้วัด7!$BE14="","",IF(ข้อมูลนักเรียน!$K12="ย้ายออก","-",ชี้วัด7!$BE14)))</f>
        <v/>
      </c>
      <c r="CF16" s="147" t="str">
        <f>IF(CF$4="","",IF(ชี้วัด8!$BE14="","",IF(ข้อมูลนักเรียน!$K12="ย้ายออก","-",ชี้วัด8!$BE14)))</f>
        <v/>
      </c>
      <c r="CG16" s="147" t="str">
        <f>IF(CG$4="","",IF(ชี้วัด9!$BE14="","",IF(ข้อมูลนักเรียน!$K12="ย้ายออก","-",ชี้วัด9!$BE14)))</f>
        <v/>
      </c>
      <c r="CH16" s="147" t="str">
        <f>IF(CH$4="","",IF(ชี้วัด10!$BE14="","",IF(ข้อมูลนักเรียน!$K12="ย้ายออก","-",ชี้วัด10!$BE14)))</f>
        <v/>
      </c>
      <c r="CI16" s="147" t="str">
        <f>IF(CI$4="","",IF(ชี้วัด11!$BE14="","",IF(ข้อมูลนักเรียน!$K12="ย้ายออก","-",ชี้วัด11!$BE14)))</f>
        <v/>
      </c>
      <c r="CJ16" s="147" t="str">
        <f>IF(CJ$4="","",IF(ชี้วัด12!$BE14="","",IF(ข้อมูลนักเรียน!$K12="ย้ายออก","-",ชี้วัด12!$BE14)))</f>
        <v/>
      </c>
      <c r="CK16" s="147" t="str">
        <f>IF(CK$4="","",IF(ชี้วัด13!$BE14="","",IF(ข้อมูลนักเรียน!$K12="ย้ายออก","-",ชี้วัด13!$BE14)))</f>
        <v/>
      </c>
      <c r="CL16" s="147" t="str">
        <f>IF(CL$4="","",IF(ชี้วัด14!$BE14="","",IF(ข้อมูลนักเรียน!$K12="ย้ายออก","-",ชี้วัด14!$BE14)))</f>
        <v/>
      </c>
      <c r="CM16" s="147" t="str">
        <f>IF(CM$4="","",IF(ชี้วัด15!$BE14="","",IF(ข้อมูลนักเรียน!$K12="ย้ายออก","-",ชี้วัด15!$BE14)))</f>
        <v/>
      </c>
      <c r="CN16" s="206" t="str">
        <f>IF($E16="","",IF(ข้อมูลนักเรียน!K12="ย้ายออก","ย้ายออก",SUM(BY16:CM16)))</f>
        <v/>
      </c>
      <c r="CO16" s="452" t="str">
        <f>IF($E16="","",IF(ข้อมูลนักเรียน!K12="ย้ายออก","ย้ายออก",(CN16/$CN$6)*100))</f>
        <v/>
      </c>
      <c r="CP16" s="206" t="str">
        <f>IF($E16="","",IF(ข้อมูลนักเรียน!K12="ย้ายออก","ย้ายออก",IF(CN16&lt;$CN$6,"ไม่ผ่าน","ผ่าน")))</f>
        <v/>
      </c>
    </row>
    <row r="17" spans="1:94" x14ac:dyDescent="0.3">
      <c r="A17" s="111"/>
      <c r="B17" s="111"/>
      <c r="C17" s="111"/>
      <c r="D17" s="207">
        <f>ข้อมูลนักเรียน!D13</f>
        <v>11</v>
      </c>
      <c r="E17" s="208" t="str">
        <f>IF(ข้อมูลนักเรียน!H13="","",ข้อมูลนักเรียน!G13&amp;ข้อมูลนักเรียน!H13&amp; "  " &amp; ข้อมูลนักเรียน!I13)</f>
        <v/>
      </c>
      <c r="F17" s="839"/>
      <c r="G17" s="203" t="str">
        <f>IF(วิชา1!$L16="","",IF($G$4="","",IF(วิชา1!$L16="ย้ายออก","-",วิชา1!$L16)))</f>
        <v/>
      </c>
      <c r="H17" s="203" t="str">
        <f>IF(วิชา2!$L16="","",IF($H$4="","",IF(วิชา2!$L16="ย้ายออก","-",วิชา2!$L16)))</f>
        <v/>
      </c>
      <c r="I17" s="203" t="str">
        <f>IF(วิชา3!$L16="","",IF($I$4="","",IF(วิชา3!$L16="ย้ายออก","-",วิชา3!$L16)))</f>
        <v/>
      </c>
      <c r="J17" s="203" t="str">
        <f>IF(วิชา4!$L16="","",IF($J$4="","",IF(วิชา4!$L16="ย้ายออก","-",วิชา4!$L16)))</f>
        <v/>
      </c>
      <c r="K17" s="203" t="str">
        <f>IF(วิชา5!$L16="","",IF($K$4="","",IF(วิชา5!$L16="ย้ายออก","-",วิชา5!$L16)))</f>
        <v/>
      </c>
      <c r="L17" s="203" t="str">
        <f>IF(วิชา6!$L16="","",IF($L$4="","",IF(วิชา6!$L16="ย้ายออก","-",วิชา6!$L16)))</f>
        <v/>
      </c>
      <c r="M17" s="203" t="str">
        <f>IF(วิชา7!$L16="","",IF($M$4="","",IF(วิชา7!$L16="ย้ายออก","-",วิชา7!$L16)))</f>
        <v/>
      </c>
      <c r="N17" s="203" t="str">
        <f>IF(วิชา8!$L16="","",IF($N$4="","",IF(วิชา8!$L16="ย้ายออก","-",วิชา8!$L16)))</f>
        <v/>
      </c>
      <c r="O17" s="203" t="str">
        <f>IF(วิชา9!$L16="","",IF($O$4="","",IF(วิชา9!$L16="ย้ายออก","-",วิชา9!$L16)))</f>
        <v/>
      </c>
      <c r="P17" s="203" t="str">
        <f>IF(วิชา10!$L16="","",IF($P$4="","",IF(วิชา10!$L16="ย้ายออก","-",วิชา10!$L16)))</f>
        <v/>
      </c>
      <c r="Q17" s="203" t="str">
        <f>IF(วิชา11!$L16="","",IF($Q$4="","",IF(วิชา11!$L16="ย้ายออก","-",วิชา11!$L16)))</f>
        <v/>
      </c>
      <c r="R17" s="203" t="str">
        <f>IF(วิชา12!$L16="","",IF($R$4="","",IF(วิชา12!$L16="ย้ายออก","-",วิชา12!$L16)))</f>
        <v/>
      </c>
      <c r="S17" s="203" t="str">
        <f>IF(วิชา13!$L16="","",IF($S$4="","",IF(วิชา13!$L16="ย้ายออก","-",วิชา13!$L16)))</f>
        <v/>
      </c>
      <c r="T17" s="203" t="str">
        <f>IF(วิชา14!$L16="","",IF($T$4="","",IF(วิชา14!$L16="ย้ายออก","-",วิชา14!$L16)))</f>
        <v/>
      </c>
      <c r="U17" s="203" t="str">
        <f>IF(วิชา15!$L16="","",IF($U$4="","",IF(วิชา15!$L16="ย้ายออก","-",วิชา15!$L16)))</f>
        <v/>
      </c>
      <c r="V17" s="172" t="str">
        <f>IF(E17="","",IF(ข้อมูลนักเรียน!$K13="ย้ายออก","ย้ายออก",IF(COUNTIF(G17:U17,0)&gt;0,"ไม่ผ่าน","ผ่าน")))</f>
        <v/>
      </c>
      <c r="W17" s="203" t="str">
        <f>IF($E17="","",IF($G17="","",IF(ข้อมูลนักเรียน!$K13="ย้ายออก","-",$G17*$G$6)))</f>
        <v/>
      </c>
      <c r="X17" s="203" t="str">
        <f>IF($E17="","",IF($H17="","",IF(ข้อมูลนักเรียน!$K13="ย้ายออก","-",$H17*$H$6)))</f>
        <v/>
      </c>
      <c r="Y17" s="203" t="str">
        <f>IF($E17="","",IF($I17="","",IF(ข้อมูลนักเรียน!$K13="ย้ายออก","-",$I17*$I$6)))</f>
        <v/>
      </c>
      <c r="Z17" s="203" t="str">
        <f>IF($E17="","",IF($J17="","",IF(ข้อมูลนักเรียน!$K13="ย้ายออก","-",$J17*$J$6)))</f>
        <v/>
      </c>
      <c r="AA17" s="203" t="str">
        <f>IF($E17="","",IF($K17="","",IF(ข้อมูลนักเรียน!$K13="ย้ายออก","-",$K17*$K$6)))</f>
        <v/>
      </c>
      <c r="AB17" s="203" t="str">
        <f>IF($E17="","",IF($L17="","",IF(ข้อมูลนักเรียน!$K13="ย้ายออก","-",$L17*$L$6)))</f>
        <v/>
      </c>
      <c r="AC17" s="203" t="str">
        <f>IF($E17="","",IF($M17="","",IF(ข้อมูลนักเรียน!$K13="ย้ายออก","-",$M17*$M$6)))</f>
        <v/>
      </c>
      <c r="AD17" s="203" t="str">
        <f>IF($E17="","",IF($N17="","",IF(ข้อมูลนักเรียน!$K13="ย้ายออก","-",$N17*$N$6)))</f>
        <v/>
      </c>
      <c r="AE17" s="203" t="str">
        <f>IF($E17="","",IF($O17="","",IF(ข้อมูลนักเรียน!$K13="ย้ายออก","-",$O17*$O$6)))</f>
        <v/>
      </c>
      <c r="AF17" s="203" t="str">
        <f>IF($E17="","",IF($P17="","",IF(ข้อมูลนักเรียน!$K13="ย้ายออก","-",$P17*$P$6)))</f>
        <v/>
      </c>
      <c r="AG17" s="203" t="str">
        <f>IF($E17="","",IF($Q17="","",IF(ข้อมูลนักเรียน!$K13="ย้ายออก","-",$Q17*$Q$6)))</f>
        <v/>
      </c>
      <c r="AH17" s="203" t="str">
        <f>IF($E17="","",IF($R17="","",IF(ข้อมูลนักเรียน!$K13="ย้ายออก","-",$R17*$R$6)))</f>
        <v/>
      </c>
      <c r="AI17" s="203" t="str">
        <f>IF($E17="","",IF($S17="","",IF(ข้อมูลนักเรียน!$K13="ย้ายออก","-",$S17*$S$6)))</f>
        <v/>
      </c>
      <c r="AJ17" s="203" t="str">
        <f>IF($E17="","",IF($T17="","",IF(ข้อมูลนักเรียน!$K13="ย้ายออก","-",$T17*$T$6)))</f>
        <v/>
      </c>
      <c r="AK17" s="203" t="str">
        <f>IF($E17="","",IF($U17="","",IF(ข้อมูลนักเรียน!$K13="ย้ายออก","-",$U17*$U$6)))</f>
        <v/>
      </c>
      <c r="AL17" s="204" t="str">
        <f>IF($E17="","",IF(ข้อมูลนักเรียน!$K13="ย้ายออก","ย้ายออก",IF($AL$6=0,"",IF(W17="","",(SUM(W17:AK17)/$AL$6)))))</f>
        <v/>
      </c>
      <c r="AM17" s="205" t="str">
        <f>IF($E17="","",IF(ข้อมูลนักเรียน!$K13="ย้ายออก","ย้ายออก",RANK($AL17,$AL$7:$AL$66,0)))</f>
        <v/>
      </c>
      <c r="AN17" s="842"/>
      <c r="AO17" s="147" t="str">
        <f>IF(คุณฯ1!$BC16="","",IF($AO$4="","",IF(ข้อมูลนักเรียน!$K13="ย้ายออก","-",คุณฯ1!$BC16)))</f>
        <v/>
      </c>
      <c r="AP17" s="147" t="str">
        <f>IF(คุณฯ2!$BC16="","",IF($AP$4="","",IF(ข้อมูลนักเรียน!$K13="ย้ายออก","-",คุณฯ2!$BC16)))</f>
        <v/>
      </c>
      <c r="AQ17" s="147" t="str">
        <f>IF(คุณฯ3!$BC16="","",IF($AQ$4="","",IF(ข้อมูลนักเรียน!$K13="ย้ายออก","-",คุณฯ3!$BC16)))</f>
        <v/>
      </c>
      <c r="AR17" s="147" t="str">
        <f>IF(คุณฯ4!$BC16="","",IF($AR$4="","",IF(ข้อมูลนักเรียน!$K13="ย้ายออก","-",คุณฯ4!$BC16)))</f>
        <v/>
      </c>
      <c r="AS17" s="147" t="str">
        <f>IF(คุณฯ5!$BC16="","",IF($AS$4="","",IF(ข้อมูลนักเรียน!$K13="ย้ายออก","-",คุณฯ5!$BC16)))</f>
        <v/>
      </c>
      <c r="AT17" s="147" t="str">
        <f>IF(คุณฯ6!$BC16="","",IF($AT$4="","",IF(ข้อมูลนักเรียน!$K13="ย้ายออก","-",คุณฯ6!$BC16)))</f>
        <v/>
      </c>
      <c r="AU17" s="147" t="str">
        <f>IF(คุณฯ7!$BC16="","",IF($AU$4="","",IF(ข้อมูลนักเรียน!$K13="ย้ายออก","-",คุณฯ7!$BC16)))</f>
        <v/>
      </c>
      <c r="AV17" s="147" t="str">
        <f>IF(คุณฯ8!$BC16="","",IF($AV$4="","",IF(ข้อมูลนักเรียน!$K13="ย้ายออก","-",คุณฯ8!$BC16)))</f>
        <v/>
      </c>
      <c r="AW17" s="147" t="str">
        <f>IF(คุณฯ9!$BC16="","",IF($AW$4="","",IF(ข้อมูลนักเรียน!$K13="ย้ายออก","-",คุณฯ9!$BC16)))</f>
        <v/>
      </c>
      <c r="AX17" s="147" t="str">
        <f>IF(คุณฯ10!$BC16="","",IF($AX$4="","",IF(ข้อมูลนักเรียน!$K13="ย้ายออก","-",คุณฯ10!$BC16)))</f>
        <v/>
      </c>
      <c r="AY17" s="147" t="str">
        <f>IF(คุณฯ11!$BC16="","",IF($AY$4="","",IF(ข้อมูลนักเรียน!$K13="ย้ายออก","-",คุณฯ11!$BC16)))</f>
        <v/>
      </c>
      <c r="AZ17" s="147" t="str">
        <f>IF(คุณฯ12!$BC16="","",IF($AZ$4="","",IF(ข้อมูลนักเรียน!$K13="ย้ายออก","-",คุณฯ12!$BC16)))</f>
        <v/>
      </c>
      <c r="BA17" s="147" t="str">
        <f>IF(คุณฯ13!$BC16="","",IF($BA$4="","",IF(ข้อมูลนักเรียน!$K13="ย้ายออก","-",คุณฯ13!$BC16)))</f>
        <v/>
      </c>
      <c r="BB17" s="147" t="str">
        <f>IF(คุณฯ14!$BC16="","",IF($BB$4="","",IF(ข้อมูลนักเรียน!$K13="ย้ายออก","-",คุณฯ14!$BC16)))</f>
        <v/>
      </c>
      <c r="BC17" s="147" t="str">
        <f>IF(คุณฯ15!$BC16="","",IF($BC$4="","",IF(ข้อมูลนักเรียน!$K13="ย้ายออก","-",คุณฯ15!$BC16)))</f>
        <v/>
      </c>
      <c r="BD17" s="452" t="str">
        <f>IF($E17="","",IF($AO17="","",IF(ข้อมูลนักเรียน!$K13="ย้ายออก","ย้ายออก",AVERAGE(AO17:BC17))))</f>
        <v/>
      </c>
      <c r="BE17" s="206" t="str">
        <f>IF($E17="","",IF(BD17="","",IF(ข้อมูลนักเรียน!K13="ย้ายออก","ย้ายออก",IF(COUNTIF(AO17:BC17,0)&gt;0,0,IF(BD17&gt;=ตั้งค่าการประเมิน!$C$4,3,IF(BD17&gt;=ตั้งค่าการประเมิน!$C$5,2,IF(BD17&gt;=ตั้งค่าการประเมิน!$C$6,1,0)))))))</f>
        <v/>
      </c>
      <c r="BF17" s="845"/>
      <c r="BG17" s="147" t="str">
        <f>IF(อ่านคิดเขียน1!$AW16="","",IF($BG$4="","",อ่านคิดเขียน1!$AW16))</f>
        <v/>
      </c>
      <c r="BH17" s="147" t="str">
        <f>IF(อ่านคิดเขียน2!$AW16="","",IF($BH$4="","",อ่านคิดเขียน2!$AW16))</f>
        <v/>
      </c>
      <c r="BI17" s="147" t="str">
        <f>IF(อ่านคิดเขียน3!$AW16="","",IF($BI$4="","",อ่านคิดเขียน3!$AW16))</f>
        <v/>
      </c>
      <c r="BJ17" s="147" t="str">
        <f>IF(อ่านคิดเขียน4!$AW16="","",IF($BJ$4="","",อ่านคิดเขียน4!$AW16))</f>
        <v/>
      </c>
      <c r="BK17" s="147" t="str">
        <f>IF(อ่านคิดเขียน5!$AW16="","",IF($BK$4="","",อ่านคิดเขียน5!$AW16))</f>
        <v/>
      </c>
      <c r="BL17" s="147" t="str">
        <f>IF(อ่านคิดเขียน6!$AW16="","",IF($BL$4="","",อ่านคิดเขียน6!$AW16))</f>
        <v/>
      </c>
      <c r="BM17" s="147" t="str">
        <f>IF(อ่านคิดเขียน7!$AW16="","",IF($BM$4="","",อ่านคิดเขียน7!$AW16))</f>
        <v/>
      </c>
      <c r="BN17" s="147" t="str">
        <f>IF(อ่านคิดเขียน8!$AW16="","",IF($BN$4="","",อ่านคิดเขียน8!$AW16))</f>
        <v/>
      </c>
      <c r="BO17" s="147" t="str">
        <f>IF(อ่านคิดเขียน9!$AW16="","",IF($BO$4="","",อ่านคิดเขียน9!$AW16))</f>
        <v/>
      </c>
      <c r="BP17" s="147" t="str">
        <f>IF(อ่านคิดเขียน10!$AW16="","",IF($BP$4="","",อ่านคิดเขียน10!$AW16))</f>
        <v/>
      </c>
      <c r="BQ17" s="147" t="str">
        <f>IF(อ่านคิดเขียน11!$AW16="","",IF($BQ$4="","",อ่านคิดเขียน11!$AW16))</f>
        <v/>
      </c>
      <c r="BR17" s="147" t="str">
        <f>IF(อ่านคิดเขียน12!$AW16="","",IF($BR$4="","",อ่านคิดเขียน12!$AW16))</f>
        <v/>
      </c>
      <c r="BS17" s="147" t="str">
        <f>IF(อ่านคิดเขียน13!$AW16="","",IF($BS$4="","",อ่านคิดเขียน13!$AW16))</f>
        <v/>
      </c>
      <c r="BT17" s="147" t="str">
        <f>IF(อ่านคิดเขียน14!$AW16="","",IF($BT$4="","",อ่านคิดเขียน14!$AW16))</f>
        <v/>
      </c>
      <c r="BU17" s="147" t="str">
        <f>IF(อ่านคิดเขียน15!$AW16="","",IF($BU$4="","",อ่านคิดเขียน15!$AW16))</f>
        <v/>
      </c>
      <c r="BV17" s="452" t="str">
        <f>IF($E17="","",IF($BG17="","",IF(ข้อมูลนักเรียน!K13="ย้ายออก","ย้ายออก",AVERAGE(BG17:BU17))))</f>
        <v/>
      </c>
      <c r="BW17" s="206" t="str">
        <f>IF($E17="","",IF(BV17="","",IF(ข้อมูลนักเรียน!K13="ย้ายออก","ย้ายออก",IF(BV17&gt;=ตั้งค่าการประเมิน!$C$4,3,IF(BV17&gt;=ตั้งค่าการประเมิน!$C$5,2,IF(BV17&gt;=ตั้งค่าการประเมิน!$C$6,1,0))))))</f>
        <v/>
      </c>
      <c r="BX17" s="848"/>
      <c r="BY17" s="147" t="str">
        <f>IF(BY$4="","",IF(ชี้วัด1!$BE15="","",IF(ข้อมูลนักเรียน!$K13="ย้ายออก","-",ชี้วัด1!$BE15)))</f>
        <v/>
      </c>
      <c r="BZ17" s="147" t="str">
        <f>IF(BZ$4="","",IF(ชี้วัด2!$BE15="","",IF(ข้อมูลนักเรียน!$K13="ย้ายออก","-",ชี้วัด2!$BE15)))</f>
        <v/>
      </c>
      <c r="CA17" s="147" t="str">
        <f>IF(CA$4="","",IF(ชี้วัด3!$BE15="","",IF(ข้อมูลนักเรียน!$K13="ย้ายออก","-",ชี้วัด3!$BE15)))</f>
        <v/>
      </c>
      <c r="CB17" s="147" t="str">
        <f>IF(CB$4="","",IF(ชี้วัด4!$BE15="","",IF(ข้อมูลนักเรียน!$K13="ย้ายออก","-",ชี้วัด4!$BE15)))</f>
        <v/>
      </c>
      <c r="CC17" s="147" t="str">
        <f>IF(CC$4="","",IF(ชี้วัด5!$BE15="","",IF(ข้อมูลนักเรียน!$K13="ย้ายออก","-",ชี้วัด5!$BE15)))</f>
        <v/>
      </c>
      <c r="CD17" s="147" t="str">
        <f>IF(CD$4="","",IF(ชี้วัด6!$BE15="","",IF(ข้อมูลนักเรียน!$K13="ย้ายออก","-",ชี้วัด6!$BE15)))</f>
        <v/>
      </c>
      <c r="CE17" s="147" t="str">
        <f>IF(CE$4="","",IF(ชี้วัด7!$BE15="","",IF(ข้อมูลนักเรียน!$K13="ย้ายออก","-",ชี้วัด7!$BE15)))</f>
        <v/>
      </c>
      <c r="CF17" s="147" t="str">
        <f>IF(CF$4="","",IF(ชี้วัด8!$BE15="","",IF(ข้อมูลนักเรียน!$K13="ย้ายออก","-",ชี้วัด8!$BE15)))</f>
        <v/>
      </c>
      <c r="CG17" s="147" t="str">
        <f>IF(CG$4="","",IF(ชี้วัด9!$BE15="","",IF(ข้อมูลนักเรียน!$K13="ย้ายออก","-",ชี้วัด9!$BE15)))</f>
        <v/>
      </c>
      <c r="CH17" s="147" t="str">
        <f>IF(CH$4="","",IF(ชี้วัด10!$BE15="","",IF(ข้อมูลนักเรียน!$K13="ย้ายออก","-",ชี้วัด10!$BE15)))</f>
        <v/>
      </c>
      <c r="CI17" s="147" t="str">
        <f>IF(CI$4="","",IF(ชี้วัด11!$BE15="","",IF(ข้อมูลนักเรียน!$K13="ย้ายออก","-",ชี้วัด11!$BE15)))</f>
        <v/>
      </c>
      <c r="CJ17" s="147" t="str">
        <f>IF(CJ$4="","",IF(ชี้วัด12!$BE15="","",IF(ข้อมูลนักเรียน!$K13="ย้ายออก","-",ชี้วัด12!$BE15)))</f>
        <v/>
      </c>
      <c r="CK17" s="147" t="str">
        <f>IF(CK$4="","",IF(ชี้วัด13!$BE15="","",IF(ข้อมูลนักเรียน!$K13="ย้ายออก","-",ชี้วัด13!$BE15)))</f>
        <v/>
      </c>
      <c r="CL17" s="147" t="str">
        <f>IF(CL$4="","",IF(ชี้วัด14!$BE15="","",IF(ข้อมูลนักเรียน!$K13="ย้ายออก","-",ชี้วัด14!$BE15)))</f>
        <v/>
      </c>
      <c r="CM17" s="147" t="str">
        <f>IF(CM$4="","",IF(ชี้วัด15!$BE15="","",IF(ข้อมูลนักเรียน!$K13="ย้ายออก","-",ชี้วัด15!$BE15)))</f>
        <v/>
      </c>
      <c r="CN17" s="206" t="str">
        <f>IF($E17="","",IF(ข้อมูลนักเรียน!K13="ย้ายออก","ย้ายออก",SUM(BY17:CM17)))</f>
        <v/>
      </c>
      <c r="CO17" s="452" t="str">
        <f>IF($E17="","",IF(ข้อมูลนักเรียน!K13="ย้ายออก","ย้ายออก",(CN17/$CN$6)*100))</f>
        <v/>
      </c>
      <c r="CP17" s="206" t="str">
        <f>IF($E17="","",IF(ข้อมูลนักเรียน!K13="ย้ายออก","ย้ายออก",IF(CN17&lt;$CN$6,"ไม่ผ่าน","ผ่าน")))</f>
        <v/>
      </c>
    </row>
    <row r="18" spans="1:94" x14ac:dyDescent="0.3">
      <c r="A18" s="111"/>
      <c r="B18" s="111"/>
      <c r="C18" s="111"/>
      <c r="D18" s="207">
        <f>ข้อมูลนักเรียน!D14</f>
        <v>12</v>
      </c>
      <c r="E18" s="208" t="str">
        <f>IF(ข้อมูลนักเรียน!H14="","",ข้อมูลนักเรียน!G14&amp;ข้อมูลนักเรียน!H14&amp; "  " &amp; ข้อมูลนักเรียน!I14)</f>
        <v/>
      </c>
      <c r="F18" s="839"/>
      <c r="G18" s="203" t="str">
        <f>IF(วิชา1!$L17="","",IF($G$4="","",IF(วิชา1!$L17="ย้ายออก","-",วิชา1!$L17)))</f>
        <v/>
      </c>
      <c r="H18" s="203" t="str">
        <f>IF(วิชา2!$L17="","",IF($H$4="","",IF(วิชา2!$L17="ย้ายออก","-",วิชา2!$L17)))</f>
        <v/>
      </c>
      <c r="I18" s="203" t="str">
        <f>IF(วิชา3!$L17="","",IF($I$4="","",IF(วิชา3!$L17="ย้ายออก","-",วิชา3!$L17)))</f>
        <v/>
      </c>
      <c r="J18" s="203" t="str">
        <f>IF(วิชา4!$L17="","",IF($J$4="","",IF(วิชา4!$L17="ย้ายออก","-",วิชา4!$L17)))</f>
        <v/>
      </c>
      <c r="K18" s="203" t="str">
        <f>IF(วิชา5!$L17="","",IF($K$4="","",IF(วิชา5!$L17="ย้ายออก","-",วิชา5!$L17)))</f>
        <v/>
      </c>
      <c r="L18" s="203" t="str">
        <f>IF(วิชา6!$L17="","",IF($L$4="","",IF(วิชา6!$L17="ย้ายออก","-",วิชา6!$L17)))</f>
        <v/>
      </c>
      <c r="M18" s="203" t="str">
        <f>IF(วิชา7!$L17="","",IF($M$4="","",IF(วิชา7!$L17="ย้ายออก","-",วิชา7!$L17)))</f>
        <v/>
      </c>
      <c r="N18" s="203" t="str">
        <f>IF(วิชา8!$L17="","",IF($N$4="","",IF(วิชา8!$L17="ย้ายออก","-",วิชา8!$L17)))</f>
        <v/>
      </c>
      <c r="O18" s="203" t="str">
        <f>IF(วิชา9!$L17="","",IF($O$4="","",IF(วิชา9!$L17="ย้ายออก","-",วิชา9!$L17)))</f>
        <v/>
      </c>
      <c r="P18" s="203" t="str">
        <f>IF(วิชา10!$L17="","",IF($P$4="","",IF(วิชา10!$L17="ย้ายออก","-",วิชา10!$L17)))</f>
        <v/>
      </c>
      <c r="Q18" s="203" t="str">
        <f>IF(วิชา11!$L17="","",IF($Q$4="","",IF(วิชา11!$L17="ย้ายออก","-",วิชา11!$L17)))</f>
        <v/>
      </c>
      <c r="R18" s="203" t="str">
        <f>IF(วิชา12!$L17="","",IF($R$4="","",IF(วิชา12!$L17="ย้ายออก","-",วิชา12!$L17)))</f>
        <v/>
      </c>
      <c r="S18" s="203" t="str">
        <f>IF(วิชา13!$L17="","",IF($S$4="","",IF(วิชา13!$L17="ย้ายออก","-",วิชา13!$L17)))</f>
        <v/>
      </c>
      <c r="T18" s="203" t="str">
        <f>IF(วิชา14!$L17="","",IF($T$4="","",IF(วิชา14!$L17="ย้ายออก","-",วิชา14!$L17)))</f>
        <v/>
      </c>
      <c r="U18" s="203" t="str">
        <f>IF(วิชา15!$L17="","",IF($U$4="","",IF(วิชา15!$L17="ย้ายออก","-",วิชา15!$L17)))</f>
        <v/>
      </c>
      <c r="V18" s="172" t="str">
        <f>IF(E18="","",IF(ข้อมูลนักเรียน!$K14="ย้ายออก","ย้ายออก",IF(COUNTIF(G18:U18,0)&gt;0,"ไม่ผ่าน","ผ่าน")))</f>
        <v/>
      </c>
      <c r="W18" s="203" t="str">
        <f>IF($E18="","",IF($G18="","",IF(ข้อมูลนักเรียน!$K14="ย้ายออก","-",$G18*$G$6)))</f>
        <v/>
      </c>
      <c r="X18" s="203" t="str">
        <f>IF($E18="","",IF($H18="","",IF(ข้อมูลนักเรียน!$K14="ย้ายออก","-",$H18*$H$6)))</f>
        <v/>
      </c>
      <c r="Y18" s="203" t="str">
        <f>IF($E18="","",IF($I18="","",IF(ข้อมูลนักเรียน!$K14="ย้ายออก","-",$I18*$I$6)))</f>
        <v/>
      </c>
      <c r="Z18" s="203" t="str">
        <f>IF($E18="","",IF($J18="","",IF(ข้อมูลนักเรียน!$K14="ย้ายออก","-",$J18*$J$6)))</f>
        <v/>
      </c>
      <c r="AA18" s="203" t="str">
        <f>IF($E18="","",IF($K18="","",IF(ข้อมูลนักเรียน!$K14="ย้ายออก","-",$K18*$K$6)))</f>
        <v/>
      </c>
      <c r="AB18" s="203" t="str">
        <f>IF($E18="","",IF($L18="","",IF(ข้อมูลนักเรียน!$K14="ย้ายออก","-",$L18*$L$6)))</f>
        <v/>
      </c>
      <c r="AC18" s="203" t="str">
        <f>IF($E18="","",IF($M18="","",IF(ข้อมูลนักเรียน!$K14="ย้ายออก","-",$M18*$M$6)))</f>
        <v/>
      </c>
      <c r="AD18" s="203" t="str">
        <f>IF($E18="","",IF($N18="","",IF(ข้อมูลนักเรียน!$K14="ย้ายออก","-",$N18*$N$6)))</f>
        <v/>
      </c>
      <c r="AE18" s="203" t="str">
        <f>IF($E18="","",IF($O18="","",IF(ข้อมูลนักเรียน!$K14="ย้ายออก","-",$O18*$O$6)))</f>
        <v/>
      </c>
      <c r="AF18" s="203" t="str">
        <f>IF($E18="","",IF($P18="","",IF(ข้อมูลนักเรียน!$K14="ย้ายออก","-",$P18*$P$6)))</f>
        <v/>
      </c>
      <c r="AG18" s="203" t="str">
        <f>IF($E18="","",IF($Q18="","",IF(ข้อมูลนักเรียน!$K14="ย้ายออก","-",$Q18*$Q$6)))</f>
        <v/>
      </c>
      <c r="AH18" s="203" t="str">
        <f>IF($E18="","",IF($R18="","",IF(ข้อมูลนักเรียน!$K14="ย้ายออก","-",$R18*$R$6)))</f>
        <v/>
      </c>
      <c r="AI18" s="203" t="str">
        <f>IF($E18="","",IF($S18="","",IF(ข้อมูลนักเรียน!$K14="ย้ายออก","-",$S18*$S$6)))</f>
        <v/>
      </c>
      <c r="AJ18" s="203" t="str">
        <f>IF($E18="","",IF($T18="","",IF(ข้อมูลนักเรียน!$K14="ย้ายออก","-",$T18*$T$6)))</f>
        <v/>
      </c>
      <c r="AK18" s="203" t="str">
        <f>IF($E18="","",IF($U18="","",IF(ข้อมูลนักเรียน!$K14="ย้ายออก","-",$U18*$U$6)))</f>
        <v/>
      </c>
      <c r="AL18" s="204" t="str">
        <f>IF($E18="","",IF(ข้อมูลนักเรียน!$K14="ย้ายออก","ย้ายออก",IF($AL$6=0,"",IF(W18="","",(SUM(W18:AK18)/$AL$6)))))</f>
        <v/>
      </c>
      <c r="AM18" s="205" t="str">
        <f>IF($E18="","",IF(ข้อมูลนักเรียน!$K14="ย้ายออก","ย้ายออก",RANK($AL18,$AL$7:$AL$66,0)))</f>
        <v/>
      </c>
      <c r="AN18" s="842"/>
      <c r="AO18" s="147" t="str">
        <f>IF(คุณฯ1!$BC17="","",IF($AO$4="","",IF(ข้อมูลนักเรียน!$K14="ย้ายออก","-",คุณฯ1!$BC17)))</f>
        <v/>
      </c>
      <c r="AP18" s="147" t="str">
        <f>IF(คุณฯ2!$BC17="","",IF($AP$4="","",IF(ข้อมูลนักเรียน!$K14="ย้ายออก","-",คุณฯ2!$BC17)))</f>
        <v/>
      </c>
      <c r="AQ18" s="147" t="str">
        <f>IF(คุณฯ3!$BC17="","",IF($AQ$4="","",IF(ข้อมูลนักเรียน!$K14="ย้ายออก","-",คุณฯ3!$BC17)))</f>
        <v/>
      </c>
      <c r="AR18" s="147" t="str">
        <f>IF(คุณฯ4!$BC17="","",IF($AR$4="","",IF(ข้อมูลนักเรียน!$K14="ย้ายออก","-",คุณฯ4!$BC17)))</f>
        <v/>
      </c>
      <c r="AS18" s="147" t="str">
        <f>IF(คุณฯ5!$BC17="","",IF($AS$4="","",IF(ข้อมูลนักเรียน!$K14="ย้ายออก","-",คุณฯ5!$BC17)))</f>
        <v/>
      </c>
      <c r="AT18" s="147" t="str">
        <f>IF(คุณฯ6!$BC17="","",IF($AT$4="","",IF(ข้อมูลนักเรียน!$K14="ย้ายออก","-",คุณฯ6!$BC17)))</f>
        <v/>
      </c>
      <c r="AU18" s="147" t="str">
        <f>IF(คุณฯ7!$BC17="","",IF($AU$4="","",IF(ข้อมูลนักเรียน!$K14="ย้ายออก","-",คุณฯ7!$BC17)))</f>
        <v/>
      </c>
      <c r="AV18" s="147" t="str">
        <f>IF(คุณฯ8!$BC17="","",IF($AV$4="","",IF(ข้อมูลนักเรียน!$K14="ย้ายออก","-",คุณฯ8!$BC17)))</f>
        <v/>
      </c>
      <c r="AW18" s="147" t="str">
        <f>IF(คุณฯ9!$BC17="","",IF($AW$4="","",IF(ข้อมูลนักเรียน!$K14="ย้ายออก","-",คุณฯ9!$BC17)))</f>
        <v/>
      </c>
      <c r="AX18" s="147" t="str">
        <f>IF(คุณฯ10!$BC17="","",IF($AX$4="","",IF(ข้อมูลนักเรียน!$K14="ย้ายออก","-",คุณฯ10!$BC17)))</f>
        <v/>
      </c>
      <c r="AY18" s="147" t="str">
        <f>IF(คุณฯ11!$BC17="","",IF($AY$4="","",IF(ข้อมูลนักเรียน!$K14="ย้ายออก","-",คุณฯ11!$BC17)))</f>
        <v/>
      </c>
      <c r="AZ18" s="147" t="str">
        <f>IF(คุณฯ12!$BC17="","",IF($AZ$4="","",IF(ข้อมูลนักเรียน!$K14="ย้ายออก","-",คุณฯ12!$BC17)))</f>
        <v/>
      </c>
      <c r="BA18" s="147" t="str">
        <f>IF(คุณฯ13!$BC17="","",IF($BA$4="","",IF(ข้อมูลนักเรียน!$K14="ย้ายออก","-",คุณฯ13!$BC17)))</f>
        <v/>
      </c>
      <c r="BB18" s="147" t="str">
        <f>IF(คุณฯ14!$BC17="","",IF($BB$4="","",IF(ข้อมูลนักเรียน!$K14="ย้ายออก","-",คุณฯ14!$BC17)))</f>
        <v/>
      </c>
      <c r="BC18" s="147" t="str">
        <f>IF(คุณฯ15!$BC17="","",IF($BC$4="","",IF(ข้อมูลนักเรียน!$K14="ย้ายออก","-",คุณฯ15!$BC17)))</f>
        <v/>
      </c>
      <c r="BD18" s="452" t="str">
        <f>IF($E18="","",IF($AO18="","",IF(ข้อมูลนักเรียน!$K14="ย้ายออก","ย้ายออก",AVERAGE(AO18:BC18))))</f>
        <v/>
      </c>
      <c r="BE18" s="206" t="str">
        <f>IF($E18="","",IF(BD18="","",IF(ข้อมูลนักเรียน!K14="ย้ายออก","ย้ายออก",IF(COUNTIF(AO18:BC18,0)&gt;0,0,IF(BD18&gt;=ตั้งค่าการประเมิน!$C$4,3,IF(BD18&gt;=ตั้งค่าการประเมิน!$C$5,2,IF(BD18&gt;=ตั้งค่าการประเมิน!$C$6,1,0)))))))</f>
        <v/>
      </c>
      <c r="BF18" s="845"/>
      <c r="BG18" s="147" t="str">
        <f>IF(อ่านคิดเขียน1!$AW17="","",IF($BG$4="","",อ่านคิดเขียน1!$AW17))</f>
        <v/>
      </c>
      <c r="BH18" s="147" t="str">
        <f>IF(อ่านคิดเขียน2!$AW17="","",IF($BH$4="","",อ่านคิดเขียน2!$AW17))</f>
        <v/>
      </c>
      <c r="BI18" s="147" t="str">
        <f>IF(อ่านคิดเขียน3!$AW17="","",IF($BI$4="","",อ่านคิดเขียน3!$AW17))</f>
        <v/>
      </c>
      <c r="BJ18" s="147" t="str">
        <f>IF(อ่านคิดเขียน4!$AW17="","",IF($BJ$4="","",อ่านคิดเขียน4!$AW17))</f>
        <v/>
      </c>
      <c r="BK18" s="147" t="str">
        <f>IF(อ่านคิดเขียน5!$AW17="","",IF($BK$4="","",อ่านคิดเขียน5!$AW17))</f>
        <v/>
      </c>
      <c r="BL18" s="147" t="str">
        <f>IF(อ่านคิดเขียน6!$AW17="","",IF($BL$4="","",อ่านคิดเขียน6!$AW17))</f>
        <v/>
      </c>
      <c r="BM18" s="147" t="str">
        <f>IF(อ่านคิดเขียน7!$AW17="","",IF($BM$4="","",อ่านคิดเขียน7!$AW17))</f>
        <v/>
      </c>
      <c r="BN18" s="147" t="str">
        <f>IF(อ่านคิดเขียน8!$AW17="","",IF($BN$4="","",อ่านคิดเขียน8!$AW17))</f>
        <v/>
      </c>
      <c r="BO18" s="147" t="str">
        <f>IF(อ่านคิดเขียน9!$AW17="","",IF($BO$4="","",อ่านคิดเขียน9!$AW17))</f>
        <v/>
      </c>
      <c r="BP18" s="147" t="str">
        <f>IF(อ่านคิดเขียน10!$AW17="","",IF($BP$4="","",อ่านคิดเขียน10!$AW17))</f>
        <v/>
      </c>
      <c r="BQ18" s="147" t="str">
        <f>IF(อ่านคิดเขียน11!$AW17="","",IF($BQ$4="","",อ่านคิดเขียน11!$AW17))</f>
        <v/>
      </c>
      <c r="BR18" s="147" t="str">
        <f>IF(อ่านคิดเขียน12!$AW17="","",IF($BR$4="","",อ่านคิดเขียน12!$AW17))</f>
        <v/>
      </c>
      <c r="BS18" s="147" t="str">
        <f>IF(อ่านคิดเขียน13!$AW17="","",IF($BS$4="","",อ่านคิดเขียน13!$AW17))</f>
        <v/>
      </c>
      <c r="BT18" s="147" t="str">
        <f>IF(อ่านคิดเขียน14!$AW17="","",IF($BT$4="","",อ่านคิดเขียน14!$AW17))</f>
        <v/>
      </c>
      <c r="BU18" s="147" t="str">
        <f>IF(อ่านคิดเขียน15!$AW17="","",IF($BU$4="","",อ่านคิดเขียน15!$AW17))</f>
        <v/>
      </c>
      <c r="BV18" s="452" t="str">
        <f>IF($E18="","",IF($BG18="","",IF(ข้อมูลนักเรียน!K14="ย้ายออก","ย้ายออก",AVERAGE(BG18:BU18))))</f>
        <v/>
      </c>
      <c r="BW18" s="206" t="str">
        <f>IF($E18="","",IF(BV18="","",IF(ข้อมูลนักเรียน!K14="ย้ายออก","ย้ายออก",IF(BV18&gt;=ตั้งค่าการประเมิน!$C$4,3,IF(BV18&gt;=ตั้งค่าการประเมิน!$C$5,2,IF(BV18&gt;=ตั้งค่าการประเมิน!$C$6,1,0))))))</f>
        <v/>
      </c>
      <c r="BX18" s="848"/>
      <c r="BY18" s="147" t="str">
        <f>IF(BY$4="","",IF(ชี้วัด1!$BE16="","",IF(ข้อมูลนักเรียน!$K14="ย้ายออก","-",ชี้วัด1!$BE16)))</f>
        <v/>
      </c>
      <c r="BZ18" s="147" t="str">
        <f>IF(BZ$4="","",IF(ชี้วัด2!$BE16="","",IF(ข้อมูลนักเรียน!$K14="ย้ายออก","-",ชี้วัด2!$BE16)))</f>
        <v/>
      </c>
      <c r="CA18" s="147" t="str">
        <f>IF(CA$4="","",IF(ชี้วัด3!$BE16="","",IF(ข้อมูลนักเรียน!$K14="ย้ายออก","-",ชี้วัด3!$BE16)))</f>
        <v/>
      </c>
      <c r="CB18" s="147" t="str">
        <f>IF(CB$4="","",IF(ชี้วัด4!$BE16="","",IF(ข้อมูลนักเรียน!$K14="ย้ายออก","-",ชี้วัด4!$BE16)))</f>
        <v/>
      </c>
      <c r="CC18" s="147" t="str">
        <f>IF(CC$4="","",IF(ชี้วัด5!$BE16="","",IF(ข้อมูลนักเรียน!$K14="ย้ายออก","-",ชี้วัด5!$BE16)))</f>
        <v/>
      </c>
      <c r="CD18" s="147" t="str">
        <f>IF(CD$4="","",IF(ชี้วัด6!$BE16="","",IF(ข้อมูลนักเรียน!$K14="ย้ายออก","-",ชี้วัด6!$BE16)))</f>
        <v/>
      </c>
      <c r="CE18" s="147" t="str">
        <f>IF(CE$4="","",IF(ชี้วัด7!$BE16="","",IF(ข้อมูลนักเรียน!$K14="ย้ายออก","-",ชี้วัด7!$BE16)))</f>
        <v/>
      </c>
      <c r="CF18" s="147" t="str">
        <f>IF(CF$4="","",IF(ชี้วัด8!$BE16="","",IF(ข้อมูลนักเรียน!$K14="ย้ายออก","-",ชี้วัด8!$BE16)))</f>
        <v/>
      </c>
      <c r="CG18" s="147" t="str">
        <f>IF(CG$4="","",IF(ชี้วัด9!$BE16="","",IF(ข้อมูลนักเรียน!$K14="ย้ายออก","-",ชี้วัด9!$BE16)))</f>
        <v/>
      </c>
      <c r="CH18" s="147" t="str">
        <f>IF(CH$4="","",IF(ชี้วัด10!$BE16="","",IF(ข้อมูลนักเรียน!$K14="ย้ายออก","-",ชี้วัด10!$BE16)))</f>
        <v/>
      </c>
      <c r="CI18" s="147" t="str">
        <f>IF(CI$4="","",IF(ชี้วัด11!$BE16="","",IF(ข้อมูลนักเรียน!$K14="ย้ายออก","-",ชี้วัด11!$BE16)))</f>
        <v/>
      </c>
      <c r="CJ18" s="147" t="str">
        <f>IF(CJ$4="","",IF(ชี้วัด12!$BE16="","",IF(ข้อมูลนักเรียน!$K14="ย้ายออก","-",ชี้วัด12!$BE16)))</f>
        <v/>
      </c>
      <c r="CK18" s="147" t="str">
        <f>IF(CK$4="","",IF(ชี้วัด13!$BE16="","",IF(ข้อมูลนักเรียน!$K14="ย้ายออก","-",ชี้วัด13!$BE16)))</f>
        <v/>
      </c>
      <c r="CL18" s="147" t="str">
        <f>IF(CL$4="","",IF(ชี้วัด14!$BE16="","",IF(ข้อมูลนักเรียน!$K14="ย้ายออก","-",ชี้วัด14!$BE16)))</f>
        <v/>
      </c>
      <c r="CM18" s="147" t="str">
        <f>IF(CM$4="","",IF(ชี้วัด15!$BE16="","",IF(ข้อมูลนักเรียน!$K14="ย้ายออก","-",ชี้วัด15!$BE16)))</f>
        <v/>
      </c>
      <c r="CN18" s="206" t="str">
        <f>IF($E18="","",IF(ข้อมูลนักเรียน!K14="ย้ายออก","ย้ายออก",SUM(BY18:CM18)))</f>
        <v/>
      </c>
      <c r="CO18" s="452" t="str">
        <f>IF($E18="","",IF(ข้อมูลนักเรียน!K14="ย้ายออก","ย้ายออก",(CN18/$CN$6)*100))</f>
        <v/>
      </c>
      <c r="CP18" s="206" t="str">
        <f>IF($E18="","",IF(ข้อมูลนักเรียน!K14="ย้ายออก","ย้ายออก",IF(CN18&lt;$CN$6,"ไม่ผ่าน","ผ่าน")))</f>
        <v/>
      </c>
    </row>
    <row r="19" spans="1:94" x14ac:dyDescent="0.3">
      <c r="A19" s="111"/>
      <c r="B19" s="111"/>
      <c r="C19" s="111"/>
      <c r="D19" s="207">
        <f>ข้อมูลนักเรียน!D15</f>
        <v>13</v>
      </c>
      <c r="E19" s="208" t="str">
        <f>IF(ข้อมูลนักเรียน!H15="","",ข้อมูลนักเรียน!G15&amp;ข้อมูลนักเรียน!H15&amp; "  " &amp; ข้อมูลนักเรียน!I15)</f>
        <v/>
      </c>
      <c r="F19" s="839"/>
      <c r="G19" s="203" t="str">
        <f>IF(วิชา1!$L18="","",IF($G$4="","",IF(วิชา1!$L18="ย้ายออก","-",วิชา1!$L18)))</f>
        <v/>
      </c>
      <c r="H19" s="203" t="str">
        <f>IF(วิชา2!$L18="","",IF($H$4="","",IF(วิชา2!$L18="ย้ายออก","-",วิชา2!$L18)))</f>
        <v/>
      </c>
      <c r="I19" s="203" t="str">
        <f>IF(วิชา3!$L18="","",IF($I$4="","",IF(วิชา3!$L18="ย้ายออก","-",วิชา3!$L18)))</f>
        <v/>
      </c>
      <c r="J19" s="203" t="str">
        <f>IF(วิชา4!$L18="","",IF($J$4="","",IF(วิชา4!$L18="ย้ายออก","-",วิชา4!$L18)))</f>
        <v/>
      </c>
      <c r="K19" s="203" t="str">
        <f>IF(วิชา5!$L18="","",IF($K$4="","",IF(วิชา5!$L18="ย้ายออก","-",วิชา5!$L18)))</f>
        <v/>
      </c>
      <c r="L19" s="203" t="str">
        <f>IF(วิชา6!$L18="","",IF($L$4="","",IF(วิชา6!$L18="ย้ายออก","-",วิชา6!$L18)))</f>
        <v/>
      </c>
      <c r="M19" s="203" t="str">
        <f>IF(วิชา7!$L18="","",IF($M$4="","",IF(วิชา7!$L18="ย้ายออก","-",วิชา7!$L18)))</f>
        <v/>
      </c>
      <c r="N19" s="203" t="str">
        <f>IF(วิชา8!$L18="","",IF($N$4="","",IF(วิชา8!$L18="ย้ายออก","-",วิชา8!$L18)))</f>
        <v/>
      </c>
      <c r="O19" s="203" t="str">
        <f>IF(วิชา9!$L18="","",IF($O$4="","",IF(วิชา9!$L18="ย้ายออก","-",วิชา9!$L18)))</f>
        <v/>
      </c>
      <c r="P19" s="203" t="str">
        <f>IF(วิชา10!$L18="","",IF($P$4="","",IF(วิชา10!$L18="ย้ายออก","-",วิชา10!$L18)))</f>
        <v/>
      </c>
      <c r="Q19" s="203" t="str">
        <f>IF(วิชา11!$L18="","",IF($Q$4="","",IF(วิชา11!$L18="ย้ายออก","-",วิชา11!$L18)))</f>
        <v/>
      </c>
      <c r="R19" s="203" t="str">
        <f>IF(วิชา12!$L18="","",IF($R$4="","",IF(วิชา12!$L18="ย้ายออก","-",วิชา12!$L18)))</f>
        <v/>
      </c>
      <c r="S19" s="203" t="str">
        <f>IF(วิชา13!$L18="","",IF($S$4="","",IF(วิชา13!$L18="ย้ายออก","-",วิชา13!$L18)))</f>
        <v/>
      </c>
      <c r="T19" s="203" t="str">
        <f>IF(วิชา14!$L18="","",IF($T$4="","",IF(วิชา14!$L18="ย้ายออก","-",วิชา14!$L18)))</f>
        <v/>
      </c>
      <c r="U19" s="203" t="str">
        <f>IF(วิชา15!$L18="","",IF($U$4="","",IF(วิชา15!$L18="ย้ายออก","-",วิชา15!$L18)))</f>
        <v/>
      </c>
      <c r="V19" s="172" t="str">
        <f>IF(E19="","",IF(ข้อมูลนักเรียน!$K15="ย้ายออก","ย้ายออก",IF(COUNTIF(G19:U19,0)&gt;0,"ไม่ผ่าน","ผ่าน")))</f>
        <v/>
      </c>
      <c r="W19" s="203" t="str">
        <f>IF($E19="","",IF($G19="","",IF(ข้อมูลนักเรียน!$K15="ย้ายออก","-",$G19*$G$6)))</f>
        <v/>
      </c>
      <c r="X19" s="203" t="str">
        <f>IF($E19="","",IF($H19="","",IF(ข้อมูลนักเรียน!$K15="ย้ายออก","-",$H19*$H$6)))</f>
        <v/>
      </c>
      <c r="Y19" s="203" t="str">
        <f>IF($E19="","",IF($I19="","",IF(ข้อมูลนักเรียน!$K15="ย้ายออก","-",$I19*$I$6)))</f>
        <v/>
      </c>
      <c r="Z19" s="203" t="str">
        <f>IF($E19="","",IF($J19="","",IF(ข้อมูลนักเรียน!$K15="ย้ายออก","-",$J19*$J$6)))</f>
        <v/>
      </c>
      <c r="AA19" s="203" t="str">
        <f>IF($E19="","",IF($K19="","",IF(ข้อมูลนักเรียน!$K15="ย้ายออก","-",$K19*$K$6)))</f>
        <v/>
      </c>
      <c r="AB19" s="203" t="str">
        <f>IF($E19="","",IF($L19="","",IF(ข้อมูลนักเรียน!$K15="ย้ายออก","-",$L19*$L$6)))</f>
        <v/>
      </c>
      <c r="AC19" s="203" t="str">
        <f>IF($E19="","",IF($M19="","",IF(ข้อมูลนักเรียน!$K15="ย้ายออก","-",$M19*$M$6)))</f>
        <v/>
      </c>
      <c r="AD19" s="203" t="str">
        <f>IF($E19="","",IF($N19="","",IF(ข้อมูลนักเรียน!$K15="ย้ายออก","-",$N19*$N$6)))</f>
        <v/>
      </c>
      <c r="AE19" s="203" t="str">
        <f>IF($E19="","",IF($O19="","",IF(ข้อมูลนักเรียน!$K15="ย้ายออก","-",$O19*$O$6)))</f>
        <v/>
      </c>
      <c r="AF19" s="203" t="str">
        <f>IF($E19="","",IF($P19="","",IF(ข้อมูลนักเรียน!$K15="ย้ายออก","-",$P19*$P$6)))</f>
        <v/>
      </c>
      <c r="AG19" s="203" t="str">
        <f>IF($E19="","",IF($Q19="","",IF(ข้อมูลนักเรียน!$K15="ย้ายออก","-",$Q19*$Q$6)))</f>
        <v/>
      </c>
      <c r="AH19" s="203" t="str">
        <f>IF($E19="","",IF($R19="","",IF(ข้อมูลนักเรียน!$K15="ย้ายออก","-",$R19*$R$6)))</f>
        <v/>
      </c>
      <c r="AI19" s="203" t="str">
        <f>IF($E19="","",IF($S19="","",IF(ข้อมูลนักเรียน!$K15="ย้ายออก","-",$S19*$S$6)))</f>
        <v/>
      </c>
      <c r="AJ19" s="203" t="str">
        <f>IF($E19="","",IF($T19="","",IF(ข้อมูลนักเรียน!$K15="ย้ายออก","-",$T19*$T$6)))</f>
        <v/>
      </c>
      <c r="AK19" s="203" t="str">
        <f>IF($E19="","",IF($U19="","",IF(ข้อมูลนักเรียน!$K15="ย้ายออก","-",$U19*$U$6)))</f>
        <v/>
      </c>
      <c r="AL19" s="204" t="str">
        <f>IF($E19="","",IF(ข้อมูลนักเรียน!$K15="ย้ายออก","ย้ายออก",IF($AL$6=0,"",IF(W19="","",(SUM(W19:AK19)/$AL$6)))))</f>
        <v/>
      </c>
      <c r="AM19" s="205" t="str">
        <f>IF($E19="","",IF(ข้อมูลนักเรียน!$K15="ย้ายออก","ย้ายออก",RANK($AL19,$AL$7:$AL$66,0)))</f>
        <v/>
      </c>
      <c r="AN19" s="842"/>
      <c r="AO19" s="147" t="str">
        <f>IF(คุณฯ1!$BC18="","",IF($AO$4="","",IF(ข้อมูลนักเรียน!$K15="ย้ายออก","-",คุณฯ1!$BC18)))</f>
        <v/>
      </c>
      <c r="AP19" s="147" t="str">
        <f>IF(คุณฯ2!$BC18="","",IF($AP$4="","",IF(ข้อมูลนักเรียน!$K15="ย้ายออก","-",คุณฯ2!$BC18)))</f>
        <v/>
      </c>
      <c r="AQ19" s="147" t="str">
        <f>IF(คุณฯ3!$BC18="","",IF($AQ$4="","",IF(ข้อมูลนักเรียน!$K15="ย้ายออก","-",คุณฯ3!$BC18)))</f>
        <v/>
      </c>
      <c r="AR19" s="147" t="str">
        <f>IF(คุณฯ4!$BC18="","",IF($AR$4="","",IF(ข้อมูลนักเรียน!$K15="ย้ายออก","-",คุณฯ4!$BC18)))</f>
        <v/>
      </c>
      <c r="AS19" s="147" t="str">
        <f>IF(คุณฯ5!$BC18="","",IF($AS$4="","",IF(ข้อมูลนักเรียน!$K15="ย้ายออก","-",คุณฯ5!$BC18)))</f>
        <v/>
      </c>
      <c r="AT19" s="147" t="str">
        <f>IF(คุณฯ6!$BC18="","",IF($AT$4="","",IF(ข้อมูลนักเรียน!$K15="ย้ายออก","-",คุณฯ6!$BC18)))</f>
        <v/>
      </c>
      <c r="AU19" s="147" t="str">
        <f>IF(คุณฯ7!$BC18="","",IF($AU$4="","",IF(ข้อมูลนักเรียน!$K15="ย้ายออก","-",คุณฯ7!$BC18)))</f>
        <v/>
      </c>
      <c r="AV19" s="147" t="str">
        <f>IF(คุณฯ8!$BC18="","",IF($AV$4="","",IF(ข้อมูลนักเรียน!$K15="ย้ายออก","-",คุณฯ8!$BC18)))</f>
        <v/>
      </c>
      <c r="AW19" s="147" t="str">
        <f>IF(คุณฯ9!$BC18="","",IF($AW$4="","",IF(ข้อมูลนักเรียน!$K15="ย้ายออก","-",คุณฯ9!$BC18)))</f>
        <v/>
      </c>
      <c r="AX19" s="147" t="str">
        <f>IF(คุณฯ10!$BC18="","",IF($AX$4="","",IF(ข้อมูลนักเรียน!$K15="ย้ายออก","-",คุณฯ10!$BC18)))</f>
        <v/>
      </c>
      <c r="AY19" s="147" t="str">
        <f>IF(คุณฯ11!$BC18="","",IF($AY$4="","",IF(ข้อมูลนักเรียน!$K15="ย้ายออก","-",คุณฯ11!$BC18)))</f>
        <v/>
      </c>
      <c r="AZ19" s="147" t="str">
        <f>IF(คุณฯ12!$BC18="","",IF($AZ$4="","",IF(ข้อมูลนักเรียน!$K15="ย้ายออก","-",คุณฯ12!$BC18)))</f>
        <v/>
      </c>
      <c r="BA19" s="147" t="str">
        <f>IF(คุณฯ13!$BC18="","",IF($BA$4="","",IF(ข้อมูลนักเรียน!$K15="ย้ายออก","-",คุณฯ13!$BC18)))</f>
        <v/>
      </c>
      <c r="BB19" s="147" t="str">
        <f>IF(คุณฯ14!$BC18="","",IF($BB$4="","",IF(ข้อมูลนักเรียน!$K15="ย้ายออก","-",คุณฯ14!$BC18)))</f>
        <v/>
      </c>
      <c r="BC19" s="147" t="str">
        <f>IF(คุณฯ15!$BC18="","",IF($BC$4="","",IF(ข้อมูลนักเรียน!$K15="ย้ายออก","-",คุณฯ15!$BC18)))</f>
        <v/>
      </c>
      <c r="BD19" s="452" t="str">
        <f>IF($E19="","",IF($AO19="","",IF(ข้อมูลนักเรียน!$K15="ย้ายออก","ย้ายออก",AVERAGE(AO19:BC19))))</f>
        <v/>
      </c>
      <c r="BE19" s="206" t="str">
        <f>IF($E19="","",IF(BD19="","",IF(ข้อมูลนักเรียน!K15="ย้ายออก","ย้ายออก",IF(COUNTIF(AO19:BC19,0)&gt;0,0,IF(BD19&gt;=ตั้งค่าการประเมิน!$C$4,3,IF(BD19&gt;=ตั้งค่าการประเมิน!$C$5,2,IF(BD19&gt;=ตั้งค่าการประเมิน!$C$6,1,0)))))))</f>
        <v/>
      </c>
      <c r="BF19" s="845"/>
      <c r="BG19" s="147" t="str">
        <f>IF(อ่านคิดเขียน1!$AW18="","",IF($BG$4="","",อ่านคิดเขียน1!$AW18))</f>
        <v/>
      </c>
      <c r="BH19" s="147" t="str">
        <f>IF(อ่านคิดเขียน2!$AW18="","",IF($BH$4="","",อ่านคิดเขียน2!$AW18))</f>
        <v/>
      </c>
      <c r="BI19" s="147" t="str">
        <f>IF(อ่านคิดเขียน3!$AW18="","",IF($BI$4="","",อ่านคิดเขียน3!$AW18))</f>
        <v/>
      </c>
      <c r="BJ19" s="147" t="str">
        <f>IF(อ่านคิดเขียน4!$AW18="","",IF($BJ$4="","",อ่านคิดเขียน4!$AW18))</f>
        <v/>
      </c>
      <c r="BK19" s="147" t="str">
        <f>IF(อ่านคิดเขียน5!$AW18="","",IF($BK$4="","",อ่านคิดเขียน5!$AW18))</f>
        <v/>
      </c>
      <c r="BL19" s="147" t="str">
        <f>IF(อ่านคิดเขียน6!$AW18="","",IF($BL$4="","",อ่านคิดเขียน6!$AW18))</f>
        <v/>
      </c>
      <c r="BM19" s="147" t="str">
        <f>IF(อ่านคิดเขียน7!$AW18="","",IF($BM$4="","",อ่านคิดเขียน7!$AW18))</f>
        <v/>
      </c>
      <c r="BN19" s="147" t="str">
        <f>IF(อ่านคิดเขียน8!$AW18="","",IF($BN$4="","",อ่านคิดเขียน8!$AW18))</f>
        <v/>
      </c>
      <c r="BO19" s="147" t="str">
        <f>IF(อ่านคิดเขียน9!$AW18="","",IF($BO$4="","",อ่านคิดเขียน9!$AW18))</f>
        <v/>
      </c>
      <c r="BP19" s="147" t="str">
        <f>IF(อ่านคิดเขียน10!$AW18="","",IF($BP$4="","",อ่านคิดเขียน10!$AW18))</f>
        <v/>
      </c>
      <c r="BQ19" s="147" t="str">
        <f>IF(อ่านคิดเขียน11!$AW18="","",IF($BQ$4="","",อ่านคิดเขียน11!$AW18))</f>
        <v/>
      </c>
      <c r="BR19" s="147" t="str">
        <f>IF(อ่านคิดเขียน12!$AW18="","",IF($BR$4="","",อ่านคิดเขียน12!$AW18))</f>
        <v/>
      </c>
      <c r="BS19" s="147" t="str">
        <f>IF(อ่านคิดเขียน13!$AW18="","",IF($BS$4="","",อ่านคิดเขียน13!$AW18))</f>
        <v/>
      </c>
      <c r="BT19" s="147" t="str">
        <f>IF(อ่านคิดเขียน14!$AW18="","",IF($BT$4="","",อ่านคิดเขียน14!$AW18))</f>
        <v/>
      </c>
      <c r="BU19" s="147" t="str">
        <f>IF(อ่านคิดเขียน15!$AW18="","",IF($BU$4="","",อ่านคิดเขียน15!$AW18))</f>
        <v/>
      </c>
      <c r="BV19" s="452" t="str">
        <f>IF($E19="","",IF($BG19="","",IF(ข้อมูลนักเรียน!K15="ย้ายออก","ย้ายออก",AVERAGE(BG19:BU19))))</f>
        <v/>
      </c>
      <c r="BW19" s="206" t="str">
        <f>IF($E19="","",IF(BV19="","",IF(ข้อมูลนักเรียน!K15="ย้ายออก","ย้ายออก",IF(BV19&gt;=ตั้งค่าการประเมิน!$C$4,3,IF(BV19&gt;=ตั้งค่าการประเมิน!$C$5,2,IF(BV19&gt;=ตั้งค่าการประเมิน!$C$6,1,0))))))</f>
        <v/>
      </c>
      <c r="BX19" s="848"/>
      <c r="BY19" s="147" t="str">
        <f>IF(BY$4="","",IF(ชี้วัด1!$BE17="","",IF(ข้อมูลนักเรียน!$K15="ย้ายออก","-",ชี้วัด1!$BE17)))</f>
        <v/>
      </c>
      <c r="BZ19" s="147" t="str">
        <f>IF(BZ$4="","",IF(ชี้วัด2!$BE17="","",IF(ข้อมูลนักเรียน!$K15="ย้ายออก","-",ชี้วัด2!$BE17)))</f>
        <v/>
      </c>
      <c r="CA19" s="147" t="str">
        <f>IF(CA$4="","",IF(ชี้วัด3!$BE17="","",IF(ข้อมูลนักเรียน!$K15="ย้ายออก","-",ชี้วัด3!$BE17)))</f>
        <v/>
      </c>
      <c r="CB19" s="147" t="str">
        <f>IF(CB$4="","",IF(ชี้วัด4!$BE17="","",IF(ข้อมูลนักเรียน!$K15="ย้ายออก","-",ชี้วัด4!$BE17)))</f>
        <v/>
      </c>
      <c r="CC19" s="147" t="str">
        <f>IF(CC$4="","",IF(ชี้วัด5!$BE17="","",IF(ข้อมูลนักเรียน!$K15="ย้ายออก","-",ชี้วัด5!$BE17)))</f>
        <v/>
      </c>
      <c r="CD19" s="147" t="str">
        <f>IF(CD$4="","",IF(ชี้วัด6!$BE17="","",IF(ข้อมูลนักเรียน!$K15="ย้ายออก","-",ชี้วัด6!$BE17)))</f>
        <v/>
      </c>
      <c r="CE19" s="147" t="str">
        <f>IF(CE$4="","",IF(ชี้วัด7!$BE17="","",IF(ข้อมูลนักเรียน!$K15="ย้ายออก","-",ชี้วัด7!$BE17)))</f>
        <v/>
      </c>
      <c r="CF19" s="147" t="str">
        <f>IF(CF$4="","",IF(ชี้วัด8!$BE17="","",IF(ข้อมูลนักเรียน!$K15="ย้ายออก","-",ชี้วัด8!$BE17)))</f>
        <v/>
      </c>
      <c r="CG19" s="147" t="str">
        <f>IF(CG$4="","",IF(ชี้วัด9!$BE17="","",IF(ข้อมูลนักเรียน!$K15="ย้ายออก","-",ชี้วัด9!$BE17)))</f>
        <v/>
      </c>
      <c r="CH19" s="147" t="str">
        <f>IF(CH$4="","",IF(ชี้วัด10!$BE17="","",IF(ข้อมูลนักเรียน!$K15="ย้ายออก","-",ชี้วัด10!$BE17)))</f>
        <v/>
      </c>
      <c r="CI19" s="147" t="str">
        <f>IF(CI$4="","",IF(ชี้วัด11!$BE17="","",IF(ข้อมูลนักเรียน!$K15="ย้ายออก","-",ชี้วัด11!$BE17)))</f>
        <v/>
      </c>
      <c r="CJ19" s="147" t="str">
        <f>IF(CJ$4="","",IF(ชี้วัด12!$BE17="","",IF(ข้อมูลนักเรียน!$K15="ย้ายออก","-",ชี้วัด12!$BE17)))</f>
        <v/>
      </c>
      <c r="CK19" s="147" t="str">
        <f>IF(CK$4="","",IF(ชี้วัด13!$BE17="","",IF(ข้อมูลนักเรียน!$K15="ย้ายออก","-",ชี้วัด13!$BE17)))</f>
        <v/>
      </c>
      <c r="CL19" s="147" t="str">
        <f>IF(CL$4="","",IF(ชี้วัด14!$BE17="","",IF(ข้อมูลนักเรียน!$K15="ย้ายออก","-",ชี้วัด14!$BE17)))</f>
        <v/>
      </c>
      <c r="CM19" s="147" t="str">
        <f>IF(CM$4="","",IF(ชี้วัด15!$BE17="","",IF(ข้อมูลนักเรียน!$K15="ย้ายออก","-",ชี้วัด15!$BE17)))</f>
        <v/>
      </c>
      <c r="CN19" s="206" t="str">
        <f>IF($E19="","",IF(ข้อมูลนักเรียน!K15="ย้ายออก","ย้ายออก",SUM(BY19:CM19)))</f>
        <v/>
      </c>
      <c r="CO19" s="452" t="str">
        <f>IF($E19="","",IF(ข้อมูลนักเรียน!K15="ย้ายออก","ย้ายออก",(CN19/$CN$6)*100))</f>
        <v/>
      </c>
      <c r="CP19" s="206" t="str">
        <f>IF($E19="","",IF(ข้อมูลนักเรียน!K15="ย้ายออก","ย้ายออก",IF(CN19&lt;$CN$6,"ไม่ผ่าน","ผ่าน")))</f>
        <v/>
      </c>
    </row>
    <row r="20" spans="1:94" x14ac:dyDescent="0.3">
      <c r="A20" s="111"/>
      <c r="B20" s="111"/>
      <c r="C20" s="111"/>
      <c r="D20" s="207">
        <f>ข้อมูลนักเรียน!D16</f>
        <v>14</v>
      </c>
      <c r="E20" s="208" t="str">
        <f>IF(ข้อมูลนักเรียน!H16="","",ข้อมูลนักเรียน!G16&amp;ข้อมูลนักเรียน!H16&amp; "  " &amp; ข้อมูลนักเรียน!I16)</f>
        <v/>
      </c>
      <c r="F20" s="839"/>
      <c r="G20" s="203" t="str">
        <f>IF(วิชา1!$L19="","",IF($G$4="","",IF(วิชา1!$L19="ย้ายออก","-",วิชา1!$L19)))</f>
        <v/>
      </c>
      <c r="H20" s="203" t="str">
        <f>IF(วิชา2!$L19="","",IF($H$4="","",IF(วิชา2!$L19="ย้ายออก","-",วิชา2!$L19)))</f>
        <v/>
      </c>
      <c r="I20" s="203" t="str">
        <f>IF(วิชา3!$L19="","",IF($I$4="","",IF(วิชา3!$L19="ย้ายออก","-",วิชา3!$L19)))</f>
        <v/>
      </c>
      <c r="J20" s="203" t="str">
        <f>IF(วิชา4!$L19="","",IF($J$4="","",IF(วิชา4!$L19="ย้ายออก","-",วิชา4!$L19)))</f>
        <v/>
      </c>
      <c r="K20" s="203" t="str">
        <f>IF(วิชา5!$L19="","",IF($K$4="","",IF(วิชา5!$L19="ย้ายออก","-",วิชา5!$L19)))</f>
        <v/>
      </c>
      <c r="L20" s="203" t="str">
        <f>IF(วิชา6!$L19="","",IF($L$4="","",IF(วิชา6!$L19="ย้ายออก","-",วิชา6!$L19)))</f>
        <v/>
      </c>
      <c r="M20" s="203" t="str">
        <f>IF(วิชา7!$L19="","",IF($M$4="","",IF(วิชา7!$L19="ย้ายออก","-",วิชา7!$L19)))</f>
        <v/>
      </c>
      <c r="N20" s="203" t="str">
        <f>IF(วิชา8!$L19="","",IF($N$4="","",IF(วิชา8!$L19="ย้ายออก","-",วิชา8!$L19)))</f>
        <v/>
      </c>
      <c r="O20" s="203" t="str">
        <f>IF(วิชา9!$L19="","",IF($O$4="","",IF(วิชา9!$L19="ย้ายออก","-",วิชา9!$L19)))</f>
        <v/>
      </c>
      <c r="P20" s="203" t="str">
        <f>IF(วิชา10!$L19="","",IF($P$4="","",IF(วิชา10!$L19="ย้ายออก","-",วิชา10!$L19)))</f>
        <v/>
      </c>
      <c r="Q20" s="203" t="str">
        <f>IF(วิชา11!$L19="","",IF($Q$4="","",IF(วิชา11!$L19="ย้ายออก","-",วิชา11!$L19)))</f>
        <v/>
      </c>
      <c r="R20" s="203" t="str">
        <f>IF(วิชา12!$L19="","",IF($R$4="","",IF(วิชา12!$L19="ย้ายออก","-",วิชา12!$L19)))</f>
        <v/>
      </c>
      <c r="S20" s="203" t="str">
        <f>IF(วิชา13!$L19="","",IF($S$4="","",IF(วิชา13!$L19="ย้ายออก","-",วิชา13!$L19)))</f>
        <v/>
      </c>
      <c r="T20" s="203" t="str">
        <f>IF(วิชา14!$L19="","",IF($T$4="","",IF(วิชา14!$L19="ย้ายออก","-",วิชา14!$L19)))</f>
        <v/>
      </c>
      <c r="U20" s="203" t="str">
        <f>IF(วิชา15!$L19="","",IF($U$4="","",IF(วิชา15!$L19="ย้ายออก","-",วิชา15!$L19)))</f>
        <v/>
      </c>
      <c r="V20" s="172" t="str">
        <f>IF(E20="","",IF(ข้อมูลนักเรียน!$K16="ย้ายออก","ย้ายออก",IF(COUNTIF(G20:U20,0)&gt;0,"ไม่ผ่าน","ผ่าน")))</f>
        <v/>
      </c>
      <c r="W20" s="203" t="str">
        <f>IF($E20="","",IF($G20="","",IF(ข้อมูลนักเรียน!$K16="ย้ายออก","-",$G20*$G$6)))</f>
        <v/>
      </c>
      <c r="X20" s="203" t="str">
        <f>IF($E20="","",IF($H20="","",IF(ข้อมูลนักเรียน!$K16="ย้ายออก","-",$H20*$H$6)))</f>
        <v/>
      </c>
      <c r="Y20" s="203" t="str">
        <f>IF($E20="","",IF($I20="","",IF(ข้อมูลนักเรียน!$K16="ย้ายออก","-",$I20*$I$6)))</f>
        <v/>
      </c>
      <c r="Z20" s="203" t="str">
        <f>IF($E20="","",IF($J20="","",IF(ข้อมูลนักเรียน!$K16="ย้ายออก","-",$J20*$J$6)))</f>
        <v/>
      </c>
      <c r="AA20" s="203" t="str">
        <f>IF($E20="","",IF($K20="","",IF(ข้อมูลนักเรียน!$K16="ย้ายออก","-",$K20*$K$6)))</f>
        <v/>
      </c>
      <c r="AB20" s="203" t="str">
        <f>IF($E20="","",IF($L20="","",IF(ข้อมูลนักเรียน!$K16="ย้ายออก","-",$L20*$L$6)))</f>
        <v/>
      </c>
      <c r="AC20" s="203" t="str">
        <f>IF($E20="","",IF($M20="","",IF(ข้อมูลนักเรียน!$K16="ย้ายออก","-",$M20*$M$6)))</f>
        <v/>
      </c>
      <c r="AD20" s="203" t="str">
        <f>IF($E20="","",IF($N20="","",IF(ข้อมูลนักเรียน!$K16="ย้ายออก","-",$N20*$N$6)))</f>
        <v/>
      </c>
      <c r="AE20" s="203" t="str">
        <f>IF($E20="","",IF($O20="","",IF(ข้อมูลนักเรียน!$K16="ย้ายออก","-",$O20*$O$6)))</f>
        <v/>
      </c>
      <c r="AF20" s="203" t="str">
        <f>IF($E20="","",IF($P20="","",IF(ข้อมูลนักเรียน!$K16="ย้ายออก","-",$P20*$P$6)))</f>
        <v/>
      </c>
      <c r="AG20" s="203" t="str">
        <f>IF($E20="","",IF($Q20="","",IF(ข้อมูลนักเรียน!$K16="ย้ายออก","-",$Q20*$Q$6)))</f>
        <v/>
      </c>
      <c r="AH20" s="203" t="str">
        <f>IF($E20="","",IF($R20="","",IF(ข้อมูลนักเรียน!$K16="ย้ายออก","-",$R20*$R$6)))</f>
        <v/>
      </c>
      <c r="AI20" s="203" t="str">
        <f>IF($E20="","",IF($S20="","",IF(ข้อมูลนักเรียน!$K16="ย้ายออก","-",$S20*$S$6)))</f>
        <v/>
      </c>
      <c r="AJ20" s="203" t="str">
        <f>IF($E20="","",IF($T20="","",IF(ข้อมูลนักเรียน!$K16="ย้ายออก","-",$T20*$T$6)))</f>
        <v/>
      </c>
      <c r="AK20" s="203" t="str">
        <f>IF($E20="","",IF($U20="","",IF(ข้อมูลนักเรียน!$K16="ย้ายออก","-",$U20*$U$6)))</f>
        <v/>
      </c>
      <c r="AL20" s="204" t="str">
        <f>IF($E20="","",IF(ข้อมูลนักเรียน!$K16="ย้ายออก","ย้ายออก",IF($AL$6=0,"",IF(W20="","",(SUM(W20:AK20)/$AL$6)))))</f>
        <v/>
      </c>
      <c r="AM20" s="205" t="str">
        <f>IF($E20="","",IF(ข้อมูลนักเรียน!$K16="ย้ายออก","ย้ายออก",RANK($AL20,$AL$7:$AL$66,0)))</f>
        <v/>
      </c>
      <c r="AN20" s="842"/>
      <c r="AO20" s="147" t="str">
        <f>IF(คุณฯ1!$BC19="","",IF($AO$4="","",IF(ข้อมูลนักเรียน!$K16="ย้ายออก","-",คุณฯ1!$BC19)))</f>
        <v/>
      </c>
      <c r="AP20" s="147" t="str">
        <f>IF(คุณฯ2!$BC19="","",IF($AP$4="","",IF(ข้อมูลนักเรียน!$K16="ย้ายออก","-",คุณฯ2!$BC19)))</f>
        <v/>
      </c>
      <c r="AQ20" s="147" t="str">
        <f>IF(คุณฯ3!$BC19="","",IF($AQ$4="","",IF(ข้อมูลนักเรียน!$K16="ย้ายออก","-",คุณฯ3!$BC19)))</f>
        <v/>
      </c>
      <c r="AR20" s="147" t="str">
        <f>IF(คุณฯ4!$BC19="","",IF($AR$4="","",IF(ข้อมูลนักเรียน!$K16="ย้ายออก","-",คุณฯ4!$BC19)))</f>
        <v/>
      </c>
      <c r="AS20" s="147" t="str">
        <f>IF(คุณฯ5!$BC19="","",IF($AS$4="","",IF(ข้อมูลนักเรียน!$K16="ย้ายออก","-",คุณฯ5!$BC19)))</f>
        <v/>
      </c>
      <c r="AT20" s="147" t="str">
        <f>IF(คุณฯ6!$BC19="","",IF($AT$4="","",IF(ข้อมูลนักเรียน!$K16="ย้ายออก","-",คุณฯ6!$BC19)))</f>
        <v/>
      </c>
      <c r="AU20" s="147" t="str">
        <f>IF(คุณฯ7!$BC19="","",IF($AU$4="","",IF(ข้อมูลนักเรียน!$K16="ย้ายออก","-",คุณฯ7!$BC19)))</f>
        <v/>
      </c>
      <c r="AV20" s="147" t="str">
        <f>IF(คุณฯ8!$BC19="","",IF($AV$4="","",IF(ข้อมูลนักเรียน!$K16="ย้ายออก","-",คุณฯ8!$BC19)))</f>
        <v/>
      </c>
      <c r="AW20" s="147" t="str">
        <f>IF(คุณฯ9!$BC19="","",IF($AW$4="","",IF(ข้อมูลนักเรียน!$K16="ย้ายออก","-",คุณฯ9!$BC19)))</f>
        <v/>
      </c>
      <c r="AX20" s="147" t="str">
        <f>IF(คุณฯ10!$BC19="","",IF($AX$4="","",IF(ข้อมูลนักเรียน!$K16="ย้ายออก","-",คุณฯ10!$BC19)))</f>
        <v/>
      </c>
      <c r="AY20" s="147" t="str">
        <f>IF(คุณฯ11!$BC19="","",IF($AY$4="","",IF(ข้อมูลนักเรียน!$K16="ย้ายออก","-",คุณฯ11!$BC19)))</f>
        <v/>
      </c>
      <c r="AZ20" s="147" t="str">
        <f>IF(คุณฯ12!$BC19="","",IF($AZ$4="","",IF(ข้อมูลนักเรียน!$K16="ย้ายออก","-",คุณฯ12!$BC19)))</f>
        <v/>
      </c>
      <c r="BA20" s="147" t="str">
        <f>IF(คุณฯ13!$BC19="","",IF($BA$4="","",IF(ข้อมูลนักเรียน!$K16="ย้ายออก","-",คุณฯ13!$BC19)))</f>
        <v/>
      </c>
      <c r="BB20" s="147" t="str">
        <f>IF(คุณฯ14!$BC19="","",IF($BB$4="","",IF(ข้อมูลนักเรียน!$K16="ย้ายออก","-",คุณฯ14!$BC19)))</f>
        <v/>
      </c>
      <c r="BC20" s="147" t="str">
        <f>IF(คุณฯ15!$BC19="","",IF($BC$4="","",IF(ข้อมูลนักเรียน!$K16="ย้ายออก","-",คุณฯ15!$BC19)))</f>
        <v/>
      </c>
      <c r="BD20" s="452" t="str">
        <f>IF($E20="","",IF($AO20="","",IF(ข้อมูลนักเรียน!$K16="ย้ายออก","ย้ายออก",AVERAGE(AO20:BC20))))</f>
        <v/>
      </c>
      <c r="BE20" s="206" t="str">
        <f>IF($E20="","",IF(BD20="","",IF(ข้อมูลนักเรียน!K16="ย้ายออก","ย้ายออก",IF(COUNTIF(AO20:BC20,0)&gt;0,0,IF(BD20&gt;=ตั้งค่าการประเมิน!$C$4,3,IF(BD20&gt;=ตั้งค่าการประเมิน!$C$5,2,IF(BD20&gt;=ตั้งค่าการประเมิน!$C$6,1,0)))))))</f>
        <v/>
      </c>
      <c r="BF20" s="845"/>
      <c r="BG20" s="147" t="str">
        <f>IF(อ่านคิดเขียน1!$AW19="","",IF($BG$4="","",อ่านคิดเขียน1!$AW19))</f>
        <v/>
      </c>
      <c r="BH20" s="147" t="str">
        <f>IF(อ่านคิดเขียน2!$AW19="","",IF($BH$4="","",อ่านคิดเขียน2!$AW19))</f>
        <v/>
      </c>
      <c r="BI20" s="147" t="str">
        <f>IF(อ่านคิดเขียน3!$AW19="","",IF($BI$4="","",อ่านคิดเขียน3!$AW19))</f>
        <v/>
      </c>
      <c r="BJ20" s="147" t="str">
        <f>IF(อ่านคิดเขียน4!$AW19="","",IF($BJ$4="","",อ่านคิดเขียน4!$AW19))</f>
        <v/>
      </c>
      <c r="BK20" s="147" t="str">
        <f>IF(อ่านคิดเขียน5!$AW19="","",IF($BK$4="","",อ่านคิดเขียน5!$AW19))</f>
        <v/>
      </c>
      <c r="BL20" s="147" t="str">
        <f>IF(อ่านคิดเขียน6!$AW19="","",IF($BL$4="","",อ่านคิดเขียน6!$AW19))</f>
        <v/>
      </c>
      <c r="BM20" s="147" t="str">
        <f>IF(อ่านคิดเขียน7!$AW19="","",IF($BM$4="","",อ่านคิดเขียน7!$AW19))</f>
        <v/>
      </c>
      <c r="BN20" s="147" t="str">
        <f>IF(อ่านคิดเขียน8!$AW19="","",IF($BN$4="","",อ่านคิดเขียน8!$AW19))</f>
        <v/>
      </c>
      <c r="BO20" s="147" t="str">
        <f>IF(อ่านคิดเขียน9!$AW19="","",IF($BO$4="","",อ่านคิดเขียน9!$AW19))</f>
        <v/>
      </c>
      <c r="BP20" s="147" t="str">
        <f>IF(อ่านคิดเขียน10!$AW19="","",IF($BP$4="","",อ่านคิดเขียน10!$AW19))</f>
        <v/>
      </c>
      <c r="BQ20" s="147" t="str">
        <f>IF(อ่านคิดเขียน11!$AW19="","",IF($BQ$4="","",อ่านคิดเขียน11!$AW19))</f>
        <v/>
      </c>
      <c r="BR20" s="147" t="str">
        <f>IF(อ่านคิดเขียน12!$AW19="","",IF($BR$4="","",อ่านคิดเขียน12!$AW19))</f>
        <v/>
      </c>
      <c r="BS20" s="147" t="str">
        <f>IF(อ่านคิดเขียน13!$AW19="","",IF($BS$4="","",อ่านคิดเขียน13!$AW19))</f>
        <v/>
      </c>
      <c r="BT20" s="147" t="str">
        <f>IF(อ่านคิดเขียน14!$AW19="","",IF($BT$4="","",อ่านคิดเขียน14!$AW19))</f>
        <v/>
      </c>
      <c r="BU20" s="147" t="str">
        <f>IF(อ่านคิดเขียน15!$AW19="","",IF($BU$4="","",อ่านคิดเขียน15!$AW19))</f>
        <v/>
      </c>
      <c r="BV20" s="452" t="str">
        <f>IF($E20="","",IF($BG20="","",IF(ข้อมูลนักเรียน!K16="ย้ายออก","ย้ายออก",AVERAGE(BG20:BU20))))</f>
        <v/>
      </c>
      <c r="BW20" s="206" t="str">
        <f>IF($E20="","",IF(BV20="","",IF(ข้อมูลนักเรียน!K16="ย้ายออก","ย้ายออก",IF(BV20&gt;=ตั้งค่าการประเมิน!$C$4,3,IF(BV20&gt;=ตั้งค่าการประเมิน!$C$5,2,IF(BV20&gt;=ตั้งค่าการประเมิน!$C$6,1,0))))))</f>
        <v/>
      </c>
      <c r="BX20" s="848"/>
      <c r="BY20" s="147" t="str">
        <f>IF(BY$4="","",IF(ชี้วัด1!$BE18="","",IF(ข้อมูลนักเรียน!$K16="ย้ายออก","-",ชี้วัด1!$BE18)))</f>
        <v/>
      </c>
      <c r="BZ20" s="147" t="str">
        <f>IF(BZ$4="","",IF(ชี้วัด2!$BE18="","",IF(ข้อมูลนักเรียน!$K16="ย้ายออก","-",ชี้วัด2!$BE18)))</f>
        <v/>
      </c>
      <c r="CA20" s="147" t="str">
        <f>IF(CA$4="","",IF(ชี้วัด3!$BE18="","",IF(ข้อมูลนักเรียน!$K16="ย้ายออก","-",ชี้วัด3!$BE18)))</f>
        <v/>
      </c>
      <c r="CB20" s="147" t="str">
        <f>IF(CB$4="","",IF(ชี้วัด4!$BE18="","",IF(ข้อมูลนักเรียน!$K16="ย้ายออก","-",ชี้วัด4!$BE18)))</f>
        <v/>
      </c>
      <c r="CC20" s="147" t="str">
        <f>IF(CC$4="","",IF(ชี้วัด5!$BE18="","",IF(ข้อมูลนักเรียน!$K16="ย้ายออก","-",ชี้วัด5!$BE18)))</f>
        <v/>
      </c>
      <c r="CD20" s="147" t="str">
        <f>IF(CD$4="","",IF(ชี้วัด6!$BE18="","",IF(ข้อมูลนักเรียน!$K16="ย้ายออก","-",ชี้วัด6!$BE18)))</f>
        <v/>
      </c>
      <c r="CE20" s="147" t="str">
        <f>IF(CE$4="","",IF(ชี้วัด7!$BE18="","",IF(ข้อมูลนักเรียน!$K16="ย้ายออก","-",ชี้วัด7!$BE18)))</f>
        <v/>
      </c>
      <c r="CF20" s="147" t="str">
        <f>IF(CF$4="","",IF(ชี้วัด8!$BE18="","",IF(ข้อมูลนักเรียน!$K16="ย้ายออก","-",ชี้วัด8!$BE18)))</f>
        <v/>
      </c>
      <c r="CG20" s="147" t="str">
        <f>IF(CG$4="","",IF(ชี้วัด9!$BE18="","",IF(ข้อมูลนักเรียน!$K16="ย้ายออก","-",ชี้วัด9!$BE18)))</f>
        <v/>
      </c>
      <c r="CH20" s="147" t="str">
        <f>IF(CH$4="","",IF(ชี้วัด10!$BE18="","",IF(ข้อมูลนักเรียน!$K16="ย้ายออก","-",ชี้วัด10!$BE18)))</f>
        <v/>
      </c>
      <c r="CI20" s="147" t="str">
        <f>IF(CI$4="","",IF(ชี้วัด11!$BE18="","",IF(ข้อมูลนักเรียน!$K16="ย้ายออก","-",ชี้วัด11!$BE18)))</f>
        <v/>
      </c>
      <c r="CJ20" s="147" t="str">
        <f>IF(CJ$4="","",IF(ชี้วัด12!$BE18="","",IF(ข้อมูลนักเรียน!$K16="ย้ายออก","-",ชี้วัด12!$BE18)))</f>
        <v/>
      </c>
      <c r="CK20" s="147" t="str">
        <f>IF(CK$4="","",IF(ชี้วัด13!$BE18="","",IF(ข้อมูลนักเรียน!$K16="ย้ายออก","-",ชี้วัด13!$BE18)))</f>
        <v/>
      </c>
      <c r="CL20" s="147" t="str">
        <f>IF(CL$4="","",IF(ชี้วัด14!$BE18="","",IF(ข้อมูลนักเรียน!$K16="ย้ายออก","-",ชี้วัด14!$BE18)))</f>
        <v/>
      </c>
      <c r="CM20" s="147" t="str">
        <f>IF(CM$4="","",IF(ชี้วัด15!$BE18="","",IF(ข้อมูลนักเรียน!$K16="ย้ายออก","-",ชี้วัด15!$BE18)))</f>
        <v/>
      </c>
      <c r="CN20" s="206" t="str">
        <f>IF($E20="","",IF(ข้อมูลนักเรียน!K16="ย้ายออก","ย้ายออก",SUM(BY20:CM20)))</f>
        <v/>
      </c>
      <c r="CO20" s="452" t="str">
        <f>IF($E20="","",IF(ข้อมูลนักเรียน!K16="ย้ายออก","ย้ายออก",(CN20/$CN$6)*100))</f>
        <v/>
      </c>
      <c r="CP20" s="206" t="str">
        <f>IF($E20="","",IF(ข้อมูลนักเรียน!K16="ย้ายออก","ย้ายออก",IF(CN20&lt;$CN$6,"ไม่ผ่าน","ผ่าน")))</f>
        <v/>
      </c>
    </row>
    <row r="21" spans="1:94" x14ac:dyDescent="0.3">
      <c r="A21" s="111"/>
      <c r="B21" s="111"/>
      <c r="C21" s="111"/>
      <c r="D21" s="207">
        <f>ข้อมูลนักเรียน!D17</f>
        <v>15</v>
      </c>
      <c r="E21" s="208" t="str">
        <f>IF(ข้อมูลนักเรียน!H17="","",ข้อมูลนักเรียน!G17&amp;ข้อมูลนักเรียน!H17&amp; "  " &amp; ข้อมูลนักเรียน!I17)</f>
        <v/>
      </c>
      <c r="F21" s="839"/>
      <c r="G21" s="203" t="str">
        <f>IF(วิชา1!$L20="","",IF($G$4="","",IF(วิชา1!$L20="ย้ายออก","-",วิชา1!$L20)))</f>
        <v/>
      </c>
      <c r="H21" s="203" t="str">
        <f>IF(วิชา2!$L20="","",IF($H$4="","",IF(วิชา2!$L20="ย้ายออก","-",วิชา2!$L20)))</f>
        <v/>
      </c>
      <c r="I21" s="203" t="str">
        <f>IF(วิชา3!$L20="","",IF($I$4="","",IF(วิชา3!$L20="ย้ายออก","-",วิชา3!$L20)))</f>
        <v/>
      </c>
      <c r="J21" s="203" t="str">
        <f>IF(วิชา4!$L20="","",IF($J$4="","",IF(วิชา4!$L20="ย้ายออก","-",วิชา4!$L20)))</f>
        <v/>
      </c>
      <c r="K21" s="203" t="str">
        <f>IF(วิชา5!$L20="","",IF($K$4="","",IF(วิชา5!$L20="ย้ายออก","-",วิชา5!$L20)))</f>
        <v/>
      </c>
      <c r="L21" s="203" t="str">
        <f>IF(วิชา6!$L20="","",IF($L$4="","",IF(วิชา6!$L20="ย้ายออก","-",วิชา6!$L20)))</f>
        <v/>
      </c>
      <c r="M21" s="203" t="str">
        <f>IF(วิชา7!$L20="","",IF($M$4="","",IF(วิชา7!$L20="ย้ายออก","-",วิชา7!$L20)))</f>
        <v/>
      </c>
      <c r="N21" s="203" t="str">
        <f>IF(วิชา8!$L20="","",IF($N$4="","",IF(วิชา8!$L20="ย้ายออก","-",วิชา8!$L20)))</f>
        <v/>
      </c>
      <c r="O21" s="203" t="str">
        <f>IF(วิชา9!$L20="","",IF($O$4="","",IF(วิชา9!$L20="ย้ายออก","-",วิชา9!$L20)))</f>
        <v/>
      </c>
      <c r="P21" s="203" t="str">
        <f>IF(วิชา10!$L20="","",IF($P$4="","",IF(วิชา10!$L20="ย้ายออก","-",วิชา10!$L20)))</f>
        <v/>
      </c>
      <c r="Q21" s="203" t="str">
        <f>IF(วิชา11!$L20="","",IF($Q$4="","",IF(วิชา11!$L20="ย้ายออก","-",วิชา11!$L20)))</f>
        <v/>
      </c>
      <c r="R21" s="203" t="str">
        <f>IF(วิชา12!$L20="","",IF($R$4="","",IF(วิชา12!$L20="ย้ายออก","-",วิชา12!$L20)))</f>
        <v/>
      </c>
      <c r="S21" s="203" t="str">
        <f>IF(วิชา13!$L20="","",IF($S$4="","",IF(วิชา13!$L20="ย้ายออก","-",วิชา13!$L20)))</f>
        <v/>
      </c>
      <c r="T21" s="203" t="str">
        <f>IF(วิชา14!$L20="","",IF($T$4="","",IF(วิชา14!$L20="ย้ายออก","-",วิชา14!$L20)))</f>
        <v/>
      </c>
      <c r="U21" s="203" t="str">
        <f>IF(วิชา15!$L20="","",IF($U$4="","",IF(วิชา15!$L20="ย้ายออก","-",วิชา15!$L20)))</f>
        <v/>
      </c>
      <c r="V21" s="172" t="str">
        <f>IF(E21="","",IF(ข้อมูลนักเรียน!$K17="ย้ายออก","ย้ายออก",IF(COUNTIF(G21:U21,0)&gt;0,"ไม่ผ่าน","ผ่าน")))</f>
        <v/>
      </c>
      <c r="W21" s="203" t="str">
        <f>IF($E21="","",IF($G21="","",IF(ข้อมูลนักเรียน!$K17="ย้ายออก","-",$G21*$G$6)))</f>
        <v/>
      </c>
      <c r="X21" s="203" t="str">
        <f>IF($E21="","",IF($H21="","",IF(ข้อมูลนักเรียน!$K17="ย้ายออก","-",$H21*$H$6)))</f>
        <v/>
      </c>
      <c r="Y21" s="203" t="str">
        <f>IF($E21="","",IF($I21="","",IF(ข้อมูลนักเรียน!$K17="ย้ายออก","-",$I21*$I$6)))</f>
        <v/>
      </c>
      <c r="Z21" s="203" t="str">
        <f>IF($E21="","",IF($J21="","",IF(ข้อมูลนักเรียน!$K17="ย้ายออก","-",$J21*$J$6)))</f>
        <v/>
      </c>
      <c r="AA21" s="203" t="str">
        <f>IF($E21="","",IF($K21="","",IF(ข้อมูลนักเรียน!$K17="ย้ายออก","-",$K21*$K$6)))</f>
        <v/>
      </c>
      <c r="AB21" s="203" t="str">
        <f>IF($E21="","",IF($L21="","",IF(ข้อมูลนักเรียน!$K17="ย้ายออก","-",$L21*$L$6)))</f>
        <v/>
      </c>
      <c r="AC21" s="203" t="str">
        <f>IF($E21="","",IF($M21="","",IF(ข้อมูลนักเรียน!$K17="ย้ายออก","-",$M21*$M$6)))</f>
        <v/>
      </c>
      <c r="AD21" s="203" t="str">
        <f>IF($E21="","",IF($N21="","",IF(ข้อมูลนักเรียน!$K17="ย้ายออก","-",$N21*$N$6)))</f>
        <v/>
      </c>
      <c r="AE21" s="203" t="str">
        <f>IF($E21="","",IF($O21="","",IF(ข้อมูลนักเรียน!$K17="ย้ายออก","-",$O21*$O$6)))</f>
        <v/>
      </c>
      <c r="AF21" s="203" t="str">
        <f>IF($E21="","",IF($P21="","",IF(ข้อมูลนักเรียน!$K17="ย้ายออก","-",$P21*$P$6)))</f>
        <v/>
      </c>
      <c r="AG21" s="203" t="str">
        <f>IF($E21="","",IF($Q21="","",IF(ข้อมูลนักเรียน!$K17="ย้ายออก","-",$Q21*$Q$6)))</f>
        <v/>
      </c>
      <c r="AH21" s="203" t="str">
        <f>IF($E21="","",IF($R21="","",IF(ข้อมูลนักเรียน!$K17="ย้ายออก","-",$R21*$R$6)))</f>
        <v/>
      </c>
      <c r="AI21" s="203" t="str">
        <f>IF($E21="","",IF($S21="","",IF(ข้อมูลนักเรียน!$K17="ย้ายออก","-",$S21*$S$6)))</f>
        <v/>
      </c>
      <c r="AJ21" s="203" t="str">
        <f>IF($E21="","",IF($T21="","",IF(ข้อมูลนักเรียน!$K17="ย้ายออก","-",$T21*$T$6)))</f>
        <v/>
      </c>
      <c r="AK21" s="203" t="str">
        <f>IF($E21="","",IF($U21="","",IF(ข้อมูลนักเรียน!$K17="ย้ายออก","-",$U21*$U$6)))</f>
        <v/>
      </c>
      <c r="AL21" s="204" t="str">
        <f>IF($E21="","",IF(ข้อมูลนักเรียน!$K17="ย้ายออก","ย้ายออก",IF($AL$6=0,"",IF(W21="","",(SUM(W21:AK21)/$AL$6)))))</f>
        <v/>
      </c>
      <c r="AM21" s="205" t="str">
        <f>IF($E21="","",IF(ข้อมูลนักเรียน!$K17="ย้ายออก","ย้ายออก",RANK($AL21,$AL$7:$AL$66,0)))</f>
        <v/>
      </c>
      <c r="AN21" s="842"/>
      <c r="AO21" s="147" t="str">
        <f>IF(คุณฯ1!$BC20="","",IF($AO$4="","",IF(ข้อมูลนักเรียน!$K17="ย้ายออก","-",คุณฯ1!$BC20)))</f>
        <v/>
      </c>
      <c r="AP21" s="147" t="str">
        <f>IF(คุณฯ2!$BC20="","",IF($AP$4="","",IF(ข้อมูลนักเรียน!$K17="ย้ายออก","-",คุณฯ2!$BC20)))</f>
        <v/>
      </c>
      <c r="AQ21" s="147" t="str">
        <f>IF(คุณฯ3!$BC20="","",IF($AQ$4="","",IF(ข้อมูลนักเรียน!$K17="ย้ายออก","-",คุณฯ3!$BC20)))</f>
        <v/>
      </c>
      <c r="AR21" s="147" t="str">
        <f>IF(คุณฯ4!$BC20="","",IF($AR$4="","",IF(ข้อมูลนักเรียน!$K17="ย้ายออก","-",คุณฯ4!$BC20)))</f>
        <v/>
      </c>
      <c r="AS21" s="147" t="str">
        <f>IF(คุณฯ5!$BC20="","",IF($AS$4="","",IF(ข้อมูลนักเรียน!$K17="ย้ายออก","-",คุณฯ5!$BC20)))</f>
        <v/>
      </c>
      <c r="AT21" s="147" t="str">
        <f>IF(คุณฯ6!$BC20="","",IF($AT$4="","",IF(ข้อมูลนักเรียน!$K17="ย้ายออก","-",คุณฯ6!$BC20)))</f>
        <v/>
      </c>
      <c r="AU21" s="147" t="str">
        <f>IF(คุณฯ7!$BC20="","",IF($AU$4="","",IF(ข้อมูลนักเรียน!$K17="ย้ายออก","-",คุณฯ7!$BC20)))</f>
        <v/>
      </c>
      <c r="AV21" s="147" t="str">
        <f>IF(คุณฯ8!$BC20="","",IF($AV$4="","",IF(ข้อมูลนักเรียน!$K17="ย้ายออก","-",คุณฯ8!$BC20)))</f>
        <v/>
      </c>
      <c r="AW21" s="147" t="str">
        <f>IF(คุณฯ9!$BC20="","",IF($AW$4="","",IF(ข้อมูลนักเรียน!$K17="ย้ายออก","-",คุณฯ9!$BC20)))</f>
        <v/>
      </c>
      <c r="AX21" s="147" t="str">
        <f>IF(คุณฯ10!$BC20="","",IF($AX$4="","",IF(ข้อมูลนักเรียน!$K17="ย้ายออก","-",คุณฯ10!$BC20)))</f>
        <v/>
      </c>
      <c r="AY21" s="147" t="str">
        <f>IF(คุณฯ11!$BC20="","",IF($AY$4="","",IF(ข้อมูลนักเรียน!$K17="ย้ายออก","-",คุณฯ11!$BC20)))</f>
        <v/>
      </c>
      <c r="AZ21" s="147" t="str">
        <f>IF(คุณฯ12!$BC20="","",IF($AZ$4="","",IF(ข้อมูลนักเรียน!$K17="ย้ายออก","-",คุณฯ12!$BC20)))</f>
        <v/>
      </c>
      <c r="BA21" s="147" t="str">
        <f>IF(คุณฯ13!$BC20="","",IF($BA$4="","",IF(ข้อมูลนักเรียน!$K17="ย้ายออก","-",คุณฯ13!$BC20)))</f>
        <v/>
      </c>
      <c r="BB21" s="147" t="str">
        <f>IF(คุณฯ14!$BC20="","",IF($BB$4="","",IF(ข้อมูลนักเรียน!$K17="ย้ายออก","-",คุณฯ14!$BC20)))</f>
        <v/>
      </c>
      <c r="BC21" s="147" t="str">
        <f>IF(คุณฯ15!$BC20="","",IF($BC$4="","",IF(ข้อมูลนักเรียน!$K17="ย้ายออก","-",คุณฯ15!$BC20)))</f>
        <v/>
      </c>
      <c r="BD21" s="452" t="str">
        <f>IF($E21="","",IF($AO21="","",IF(ข้อมูลนักเรียน!$K17="ย้ายออก","ย้ายออก",AVERAGE(AO21:BC21))))</f>
        <v/>
      </c>
      <c r="BE21" s="206" t="str">
        <f>IF($E21="","",IF(BD21="","",IF(ข้อมูลนักเรียน!K17="ย้ายออก","ย้ายออก",IF(COUNTIF(AO21:BC21,0)&gt;0,0,IF(BD21&gt;=ตั้งค่าการประเมิน!$C$4,3,IF(BD21&gt;=ตั้งค่าการประเมิน!$C$5,2,IF(BD21&gt;=ตั้งค่าการประเมิน!$C$6,1,0)))))))</f>
        <v/>
      </c>
      <c r="BF21" s="845"/>
      <c r="BG21" s="147" t="str">
        <f>IF(อ่านคิดเขียน1!$AW20="","",IF($BG$4="","",อ่านคิดเขียน1!$AW20))</f>
        <v/>
      </c>
      <c r="BH21" s="147" t="str">
        <f>IF(อ่านคิดเขียน2!$AW20="","",IF($BH$4="","",อ่านคิดเขียน2!$AW20))</f>
        <v/>
      </c>
      <c r="BI21" s="147" t="str">
        <f>IF(อ่านคิดเขียน3!$AW20="","",IF($BI$4="","",อ่านคิดเขียน3!$AW20))</f>
        <v/>
      </c>
      <c r="BJ21" s="147" t="str">
        <f>IF(อ่านคิดเขียน4!$AW20="","",IF($BJ$4="","",อ่านคิดเขียน4!$AW20))</f>
        <v/>
      </c>
      <c r="BK21" s="147" t="str">
        <f>IF(อ่านคิดเขียน5!$AW20="","",IF($BK$4="","",อ่านคิดเขียน5!$AW20))</f>
        <v/>
      </c>
      <c r="BL21" s="147" t="str">
        <f>IF(อ่านคิดเขียน6!$AW20="","",IF($BL$4="","",อ่านคิดเขียน6!$AW20))</f>
        <v/>
      </c>
      <c r="BM21" s="147" t="str">
        <f>IF(อ่านคิดเขียน7!$AW20="","",IF($BM$4="","",อ่านคิดเขียน7!$AW20))</f>
        <v/>
      </c>
      <c r="BN21" s="147" t="str">
        <f>IF(อ่านคิดเขียน8!$AW20="","",IF($BN$4="","",อ่านคิดเขียน8!$AW20))</f>
        <v/>
      </c>
      <c r="BO21" s="147" t="str">
        <f>IF(อ่านคิดเขียน9!$AW20="","",IF($BO$4="","",อ่านคิดเขียน9!$AW20))</f>
        <v/>
      </c>
      <c r="BP21" s="147" t="str">
        <f>IF(อ่านคิดเขียน10!$AW20="","",IF($BP$4="","",อ่านคิดเขียน10!$AW20))</f>
        <v/>
      </c>
      <c r="BQ21" s="147" t="str">
        <f>IF(อ่านคิดเขียน11!$AW20="","",IF($BQ$4="","",อ่านคิดเขียน11!$AW20))</f>
        <v/>
      </c>
      <c r="BR21" s="147" t="str">
        <f>IF(อ่านคิดเขียน12!$AW20="","",IF($BR$4="","",อ่านคิดเขียน12!$AW20))</f>
        <v/>
      </c>
      <c r="BS21" s="147" t="str">
        <f>IF(อ่านคิดเขียน13!$AW20="","",IF($BS$4="","",อ่านคิดเขียน13!$AW20))</f>
        <v/>
      </c>
      <c r="BT21" s="147" t="str">
        <f>IF(อ่านคิดเขียน14!$AW20="","",IF($BT$4="","",อ่านคิดเขียน14!$AW20))</f>
        <v/>
      </c>
      <c r="BU21" s="147" t="str">
        <f>IF(อ่านคิดเขียน15!$AW20="","",IF($BU$4="","",อ่านคิดเขียน15!$AW20))</f>
        <v/>
      </c>
      <c r="BV21" s="452" t="str">
        <f>IF($E21="","",IF($BG21="","",IF(ข้อมูลนักเรียน!K17="ย้ายออก","ย้ายออก",AVERAGE(BG21:BU21))))</f>
        <v/>
      </c>
      <c r="BW21" s="206" t="str">
        <f>IF($E21="","",IF(BV21="","",IF(ข้อมูลนักเรียน!K17="ย้ายออก","ย้ายออก",IF(BV21&gt;=ตั้งค่าการประเมิน!$C$4,3,IF(BV21&gt;=ตั้งค่าการประเมิน!$C$5,2,IF(BV21&gt;=ตั้งค่าการประเมิน!$C$6,1,0))))))</f>
        <v/>
      </c>
      <c r="BX21" s="848"/>
      <c r="BY21" s="147" t="str">
        <f>IF(BY$4="","",IF(ชี้วัด1!$BE19="","",IF(ข้อมูลนักเรียน!$K17="ย้ายออก","-",ชี้วัด1!$BE19)))</f>
        <v/>
      </c>
      <c r="BZ21" s="147" t="str">
        <f>IF(BZ$4="","",IF(ชี้วัด2!$BE19="","",IF(ข้อมูลนักเรียน!$K17="ย้ายออก","-",ชี้วัด2!$BE19)))</f>
        <v/>
      </c>
      <c r="CA21" s="147" t="str">
        <f>IF(CA$4="","",IF(ชี้วัด3!$BE19="","",IF(ข้อมูลนักเรียน!$K17="ย้ายออก","-",ชี้วัด3!$BE19)))</f>
        <v/>
      </c>
      <c r="CB21" s="147" t="str">
        <f>IF(CB$4="","",IF(ชี้วัด4!$BE19="","",IF(ข้อมูลนักเรียน!$K17="ย้ายออก","-",ชี้วัด4!$BE19)))</f>
        <v/>
      </c>
      <c r="CC21" s="147" t="str">
        <f>IF(CC$4="","",IF(ชี้วัด5!$BE19="","",IF(ข้อมูลนักเรียน!$K17="ย้ายออก","-",ชี้วัด5!$BE19)))</f>
        <v/>
      </c>
      <c r="CD21" s="147" t="str">
        <f>IF(CD$4="","",IF(ชี้วัด6!$BE19="","",IF(ข้อมูลนักเรียน!$K17="ย้ายออก","-",ชี้วัด6!$BE19)))</f>
        <v/>
      </c>
      <c r="CE21" s="147" t="str">
        <f>IF(CE$4="","",IF(ชี้วัด7!$BE19="","",IF(ข้อมูลนักเรียน!$K17="ย้ายออก","-",ชี้วัด7!$BE19)))</f>
        <v/>
      </c>
      <c r="CF21" s="147" t="str">
        <f>IF(CF$4="","",IF(ชี้วัด8!$BE19="","",IF(ข้อมูลนักเรียน!$K17="ย้ายออก","-",ชี้วัด8!$BE19)))</f>
        <v/>
      </c>
      <c r="CG21" s="147" t="str">
        <f>IF(CG$4="","",IF(ชี้วัด9!$BE19="","",IF(ข้อมูลนักเรียน!$K17="ย้ายออก","-",ชี้วัด9!$BE19)))</f>
        <v/>
      </c>
      <c r="CH21" s="147" t="str">
        <f>IF(CH$4="","",IF(ชี้วัด10!$BE19="","",IF(ข้อมูลนักเรียน!$K17="ย้ายออก","-",ชี้วัด10!$BE19)))</f>
        <v/>
      </c>
      <c r="CI21" s="147" t="str">
        <f>IF(CI$4="","",IF(ชี้วัด11!$BE19="","",IF(ข้อมูลนักเรียน!$K17="ย้ายออก","-",ชี้วัด11!$BE19)))</f>
        <v/>
      </c>
      <c r="CJ21" s="147" t="str">
        <f>IF(CJ$4="","",IF(ชี้วัด12!$BE19="","",IF(ข้อมูลนักเรียน!$K17="ย้ายออก","-",ชี้วัด12!$BE19)))</f>
        <v/>
      </c>
      <c r="CK21" s="147" t="str">
        <f>IF(CK$4="","",IF(ชี้วัด13!$BE19="","",IF(ข้อมูลนักเรียน!$K17="ย้ายออก","-",ชี้วัด13!$BE19)))</f>
        <v/>
      </c>
      <c r="CL21" s="147" t="str">
        <f>IF(CL$4="","",IF(ชี้วัด14!$BE19="","",IF(ข้อมูลนักเรียน!$K17="ย้ายออก","-",ชี้วัด14!$BE19)))</f>
        <v/>
      </c>
      <c r="CM21" s="147" t="str">
        <f>IF(CM$4="","",IF(ชี้วัด15!$BE19="","",IF(ข้อมูลนักเรียน!$K17="ย้ายออก","-",ชี้วัด15!$BE19)))</f>
        <v/>
      </c>
      <c r="CN21" s="206" t="str">
        <f>IF($E21="","",IF(ข้อมูลนักเรียน!K17="ย้ายออก","ย้ายออก",SUM(BY21:CM21)))</f>
        <v/>
      </c>
      <c r="CO21" s="452" t="str">
        <f>IF($E21="","",IF(ข้อมูลนักเรียน!K17="ย้ายออก","ย้ายออก",(CN21/$CN$6)*100))</f>
        <v/>
      </c>
      <c r="CP21" s="206" t="str">
        <f>IF($E21="","",IF(ข้อมูลนักเรียน!K17="ย้ายออก","ย้ายออก",IF(CN21&lt;$CN$6,"ไม่ผ่าน","ผ่าน")))</f>
        <v/>
      </c>
    </row>
    <row r="22" spans="1:94" x14ac:dyDescent="0.3">
      <c r="A22" s="111"/>
      <c r="B22" s="111"/>
      <c r="C22" s="111"/>
      <c r="D22" s="207">
        <f>ข้อมูลนักเรียน!D18</f>
        <v>16</v>
      </c>
      <c r="E22" s="208" t="str">
        <f>IF(ข้อมูลนักเรียน!H18="","",ข้อมูลนักเรียน!G18&amp;ข้อมูลนักเรียน!H18&amp; "  " &amp; ข้อมูลนักเรียน!I18)</f>
        <v/>
      </c>
      <c r="F22" s="839"/>
      <c r="G22" s="203" t="str">
        <f>IF(วิชา1!$L21="","",IF($G$4="","",IF(วิชา1!$L21="ย้ายออก","-",วิชา1!$L21)))</f>
        <v/>
      </c>
      <c r="H22" s="203" t="str">
        <f>IF(วิชา2!$L21="","",IF($H$4="","",IF(วิชา2!$L21="ย้ายออก","-",วิชา2!$L21)))</f>
        <v/>
      </c>
      <c r="I22" s="203" t="str">
        <f>IF(วิชา3!$L21="","",IF($I$4="","",IF(วิชา3!$L21="ย้ายออก","-",วิชา3!$L21)))</f>
        <v/>
      </c>
      <c r="J22" s="203" t="str">
        <f>IF(วิชา4!$L21="","",IF($J$4="","",IF(วิชา4!$L21="ย้ายออก","-",วิชา4!$L21)))</f>
        <v/>
      </c>
      <c r="K22" s="203" t="str">
        <f>IF(วิชา5!$L21="","",IF($K$4="","",IF(วิชา5!$L21="ย้ายออก","-",วิชา5!$L21)))</f>
        <v/>
      </c>
      <c r="L22" s="203" t="str">
        <f>IF(วิชา6!$L21="","",IF($L$4="","",IF(วิชา6!$L21="ย้ายออก","-",วิชา6!$L21)))</f>
        <v/>
      </c>
      <c r="M22" s="203" t="str">
        <f>IF(วิชา7!$L21="","",IF($M$4="","",IF(วิชา7!$L21="ย้ายออก","-",วิชา7!$L21)))</f>
        <v/>
      </c>
      <c r="N22" s="203" t="str">
        <f>IF(วิชา8!$L21="","",IF($N$4="","",IF(วิชา8!$L21="ย้ายออก","-",วิชา8!$L21)))</f>
        <v/>
      </c>
      <c r="O22" s="203" t="str">
        <f>IF(วิชา9!$L21="","",IF($O$4="","",IF(วิชา9!$L21="ย้ายออก","-",วิชา9!$L21)))</f>
        <v/>
      </c>
      <c r="P22" s="203" t="str">
        <f>IF(วิชา10!$L21="","",IF($P$4="","",IF(วิชา10!$L21="ย้ายออก","-",วิชา10!$L21)))</f>
        <v/>
      </c>
      <c r="Q22" s="203" t="str">
        <f>IF(วิชา11!$L21="","",IF($Q$4="","",IF(วิชา11!$L21="ย้ายออก","-",วิชา11!$L21)))</f>
        <v/>
      </c>
      <c r="R22" s="203" t="str">
        <f>IF(วิชา12!$L21="","",IF($R$4="","",IF(วิชา12!$L21="ย้ายออก","-",วิชา12!$L21)))</f>
        <v/>
      </c>
      <c r="S22" s="203" t="str">
        <f>IF(วิชา13!$L21="","",IF($S$4="","",IF(วิชา13!$L21="ย้ายออก","-",วิชา13!$L21)))</f>
        <v/>
      </c>
      <c r="T22" s="203" t="str">
        <f>IF(วิชา14!$L21="","",IF($T$4="","",IF(วิชา14!$L21="ย้ายออก","-",วิชา14!$L21)))</f>
        <v/>
      </c>
      <c r="U22" s="203" t="str">
        <f>IF(วิชา15!$L21="","",IF($U$4="","",IF(วิชา15!$L21="ย้ายออก","-",วิชา15!$L21)))</f>
        <v/>
      </c>
      <c r="V22" s="172" t="str">
        <f>IF(E22="","",IF(ข้อมูลนักเรียน!$K18="ย้ายออก","ย้ายออก",IF(COUNTIF(G22:U22,0)&gt;0,"ไม่ผ่าน","ผ่าน")))</f>
        <v/>
      </c>
      <c r="W22" s="203" t="str">
        <f>IF($E22="","",IF($G22="","",IF(ข้อมูลนักเรียน!$K18="ย้ายออก","-",$G22*$G$6)))</f>
        <v/>
      </c>
      <c r="X22" s="203" t="str">
        <f>IF($E22="","",IF($H22="","",IF(ข้อมูลนักเรียน!$K18="ย้ายออก","-",$H22*$H$6)))</f>
        <v/>
      </c>
      <c r="Y22" s="203" t="str">
        <f>IF($E22="","",IF($I22="","",IF(ข้อมูลนักเรียน!$K18="ย้ายออก","-",$I22*$I$6)))</f>
        <v/>
      </c>
      <c r="Z22" s="203" t="str">
        <f>IF($E22="","",IF($J22="","",IF(ข้อมูลนักเรียน!$K18="ย้ายออก","-",$J22*$J$6)))</f>
        <v/>
      </c>
      <c r="AA22" s="203" t="str">
        <f>IF($E22="","",IF($K22="","",IF(ข้อมูลนักเรียน!$K18="ย้ายออก","-",$K22*$K$6)))</f>
        <v/>
      </c>
      <c r="AB22" s="203" t="str">
        <f>IF($E22="","",IF($L22="","",IF(ข้อมูลนักเรียน!$K18="ย้ายออก","-",$L22*$L$6)))</f>
        <v/>
      </c>
      <c r="AC22" s="203" t="str">
        <f>IF($E22="","",IF($M22="","",IF(ข้อมูลนักเรียน!$K18="ย้ายออก","-",$M22*$M$6)))</f>
        <v/>
      </c>
      <c r="AD22" s="203" t="str">
        <f>IF($E22="","",IF($N22="","",IF(ข้อมูลนักเรียน!$K18="ย้ายออก","-",$N22*$N$6)))</f>
        <v/>
      </c>
      <c r="AE22" s="203" t="str">
        <f>IF($E22="","",IF($O22="","",IF(ข้อมูลนักเรียน!$K18="ย้ายออก","-",$O22*$O$6)))</f>
        <v/>
      </c>
      <c r="AF22" s="203" t="str">
        <f>IF($E22="","",IF($P22="","",IF(ข้อมูลนักเรียน!$K18="ย้ายออก","-",$P22*$P$6)))</f>
        <v/>
      </c>
      <c r="AG22" s="203" t="str">
        <f>IF($E22="","",IF($Q22="","",IF(ข้อมูลนักเรียน!$K18="ย้ายออก","-",$Q22*$Q$6)))</f>
        <v/>
      </c>
      <c r="AH22" s="203" t="str">
        <f>IF($E22="","",IF($R22="","",IF(ข้อมูลนักเรียน!$K18="ย้ายออก","-",$R22*$R$6)))</f>
        <v/>
      </c>
      <c r="AI22" s="203" t="str">
        <f>IF($E22="","",IF($S22="","",IF(ข้อมูลนักเรียน!$K18="ย้ายออก","-",$S22*$S$6)))</f>
        <v/>
      </c>
      <c r="AJ22" s="203" t="str">
        <f>IF($E22="","",IF($T22="","",IF(ข้อมูลนักเรียน!$K18="ย้ายออก","-",$T22*$T$6)))</f>
        <v/>
      </c>
      <c r="AK22" s="203" t="str">
        <f>IF($E22="","",IF($U22="","",IF(ข้อมูลนักเรียน!$K18="ย้ายออก","-",$U22*$U$6)))</f>
        <v/>
      </c>
      <c r="AL22" s="204" t="str">
        <f>IF($E22="","",IF(ข้อมูลนักเรียน!$K18="ย้ายออก","ย้ายออก",IF($AL$6=0,"",IF(W22="","",(SUM(W22:AK22)/$AL$6)))))</f>
        <v/>
      </c>
      <c r="AM22" s="205" t="str">
        <f>IF($E22="","",IF(ข้อมูลนักเรียน!$K18="ย้ายออก","ย้ายออก",RANK($AL22,$AL$7:$AL$66,0)))</f>
        <v/>
      </c>
      <c r="AN22" s="842"/>
      <c r="AO22" s="147" t="str">
        <f>IF(คุณฯ1!$BC21="","",IF($AO$4="","",IF(ข้อมูลนักเรียน!$K18="ย้ายออก","-",คุณฯ1!$BC21)))</f>
        <v/>
      </c>
      <c r="AP22" s="147" t="str">
        <f>IF(คุณฯ2!$BC21="","",IF($AP$4="","",IF(ข้อมูลนักเรียน!$K18="ย้ายออก","-",คุณฯ2!$BC21)))</f>
        <v/>
      </c>
      <c r="AQ22" s="147" t="str">
        <f>IF(คุณฯ3!$BC21="","",IF($AQ$4="","",IF(ข้อมูลนักเรียน!$K18="ย้ายออก","-",คุณฯ3!$BC21)))</f>
        <v/>
      </c>
      <c r="AR22" s="147" t="str">
        <f>IF(คุณฯ4!$BC21="","",IF($AR$4="","",IF(ข้อมูลนักเรียน!$K18="ย้ายออก","-",คุณฯ4!$BC21)))</f>
        <v/>
      </c>
      <c r="AS22" s="147" t="str">
        <f>IF(คุณฯ5!$BC21="","",IF($AS$4="","",IF(ข้อมูลนักเรียน!$K18="ย้ายออก","-",คุณฯ5!$BC21)))</f>
        <v/>
      </c>
      <c r="AT22" s="147" t="str">
        <f>IF(คุณฯ6!$BC21="","",IF($AT$4="","",IF(ข้อมูลนักเรียน!$K18="ย้ายออก","-",คุณฯ6!$BC21)))</f>
        <v/>
      </c>
      <c r="AU22" s="147" t="str">
        <f>IF(คุณฯ7!$BC21="","",IF($AU$4="","",IF(ข้อมูลนักเรียน!$K18="ย้ายออก","-",คุณฯ7!$BC21)))</f>
        <v/>
      </c>
      <c r="AV22" s="147" t="str">
        <f>IF(คุณฯ8!$BC21="","",IF($AV$4="","",IF(ข้อมูลนักเรียน!$K18="ย้ายออก","-",คุณฯ8!$BC21)))</f>
        <v/>
      </c>
      <c r="AW22" s="147" t="str">
        <f>IF(คุณฯ9!$BC21="","",IF($AW$4="","",IF(ข้อมูลนักเรียน!$K18="ย้ายออก","-",คุณฯ9!$BC21)))</f>
        <v/>
      </c>
      <c r="AX22" s="147" t="str">
        <f>IF(คุณฯ10!$BC21="","",IF($AX$4="","",IF(ข้อมูลนักเรียน!$K18="ย้ายออก","-",คุณฯ10!$BC21)))</f>
        <v/>
      </c>
      <c r="AY22" s="147" t="str">
        <f>IF(คุณฯ11!$BC21="","",IF($AY$4="","",IF(ข้อมูลนักเรียน!$K18="ย้ายออก","-",คุณฯ11!$BC21)))</f>
        <v/>
      </c>
      <c r="AZ22" s="147" t="str">
        <f>IF(คุณฯ12!$BC21="","",IF($AZ$4="","",IF(ข้อมูลนักเรียน!$K18="ย้ายออก","-",คุณฯ12!$BC21)))</f>
        <v/>
      </c>
      <c r="BA22" s="147" t="str">
        <f>IF(คุณฯ13!$BC21="","",IF($BA$4="","",IF(ข้อมูลนักเรียน!$K18="ย้ายออก","-",คุณฯ13!$BC21)))</f>
        <v/>
      </c>
      <c r="BB22" s="147" t="str">
        <f>IF(คุณฯ14!$BC21="","",IF($BB$4="","",IF(ข้อมูลนักเรียน!$K18="ย้ายออก","-",คุณฯ14!$BC21)))</f>
        <v/>
      </c>
      <c r="BC22" s="147" t="str">
        <f>IF(คุณฯ15!$BC21="","",IF($BC$4="","",IF(ข้อมูลนักเรียน!$K18="ย้ายออก","-",คุณฯ15!$BC21)))</f>
        <v/>
      </c>
      <c r="BD22" s="452" t="str">
        <f>IF($E22="","",IF($AO22="","",IF(ข้อมูลนักเรียน!$K18="ย้ายออก","ย้ายออก",AVERAGE(AO22:BC22))))</f>
        <v/>
      </c>
      <c r="BE22" s="206" t="str">
        <f>IF($E22="","",IF(BD22="","",IF(ข้อมูลนักเรียน!K18="ย้ายออก","ย้ายออก",IF(COUNTIF(AO22:BC22,0)&gt;0,0,IF(BD22&gt;=ตั้งค่าการประเมิน!$C$4,3,IF(BD22&gt;=ตั้งค่าการประเมิน!$C$5,2,IF(BD22&gt;=ตั้งค่าการประเมิน!$C$6,1,0)))))))</f>
        <v/>
      </c>
      <c r="BF22" s="845"/>
      <c r="BG22" s="147" t="str">
        <f>IF(อ่านคิดเขียน1!$AW21="","",IF($BG$4="","",อ่านคิดเขียน1!$AW21))</f>
        <v/>
      </c>
      <c r="BH22" s="147" t="str">
        <f>IF(อ่านคิดเขียน2!$AW21="","",IF($BH$4="","",อ่านคิดเขียน2!$AW21))</f>
        <v/>
      </c>
      <c r="BI22" s="147" t="str">
        <f>IF(อ่านคิดเขียน3!$AW21="","",IF($BI$4="","",อ่านคิดเขียน3!$AW21))</f>
        <v/>
      </c>
      <c r="BJ22" s="147" t="str">
        <f>IF(อ่านคิดเขียน4!$AW21="","",IF($BJ$4="","",อ่านคิดเขียน4!$AW21))</f>
        <v/>
      </c>
      <c r="BK22" s="147" t="str">
        <f>IF(อ่านคิดเขียน5!$AW21="","",IF($BK$4="","",อ่านคิดเขียน5!$AW21))</f>
        <v/>
      </c>
      <c r="BL22" s="147" t="str">
        <f>IF(อ่านคิดเขียน6!$AW21="","",IF($BL$4="","",อ่านคิดเขียน6!$AW21))</f>
        <v/>
      </c>
      <c r="BM22" s="147" t="str">
        <f>IF(อ่านคิดเขียน7!$AW21="","",IF($BM$4="","",อ่านคิดเขียน7!$AW21))</f>
        <v/>
      </c>
      <c r="BN22" s="147" t="str">
        <f>IF(อ่านคิดเขียน8!$AW21="","",IF($BN$4="","",อ่านคิดเขียน8!$AW21))</f>
        <v/>
      </c>
      <c r="BO22" s="147" t="str">
        <f>IF(อ่านคิดเขียน9!$AW21="","",IF($BO$4="","",อ่านคิดเขียน9!$AW21))</f>
        <v/>
      </c>
      <c r="BP22" s="147" t="str">
        <f>IF(อ่านคิดเขียน10!$AW21="","",IF($BP$4="","",อ่านคิดเขียน10!$AW21))</f>
        <v/>
      </c>
      <c r="BQ22" s="147" t="str">
        <f>IF(อ่านคิดเขียน11!$AW21="","",IF($BQ$4="","",อ่านคิดเขียน11!$AW21))</f>
        <v/>
      </c>
      <c r="BR22" s="147" t="str">
        <f>IF(อ่านคิดเขียน12!$AW21="","",IF($BR$4="","",อ่านคิดเขียน12!$AW21))</f>
        <v/>
      </c>
      <c r="BS22" s="147" t="str">
        <f>IF(อ่านคิดเขียน13!$AW21="","",IF($BS$4="","",อ่านคิดเขียน13!$AW21))</f>
        <v/>
      </c>
      <c r="BT22" s="147" t="str">
        <f>IF(อ่านคิดเขียน14!$AW21="","",IF($BT$4="","",อ่านคิดเขียน14!$AW21))</f>
        <v/>
      </c>
      <c r="BU22" s="147" t="str">
        <f>IF(อ่านคิดเขียน15!$AW21="","",IF($BU$4="","",อ่านคิดเขียน15!$AW21))</f>
        <v/>
      </c>
      <c r="BV22" s="452" t="str">
        <f>IF($E22="","",IF($BG22="","",IF(ข้อมูลนักเรียน!K18="ย้ายออก","ย้ายออก",AVERAGE(BG22:BU22))))</f>
        <v/>
      </c>
      <c r="BW22" s="206" t="str">
        <f>IF($E22="","",IF(BV22="","",IF(ข้อมูลนักเรียน!K18="ย้ายออก","ย้ายออก",IF(BV22&gt;=ตั้งค่าการประเมิน!$C$4,3,IF(BV22&gt;=ตั้งค่าการประเมิน!$C$5,2,IF(BV22&gt;=ตั้งค่าการประเมิน!$C$6,1,0))))))</f>
        <v/>
      </c>
      <c r="BX22" s="848"/>
      <c r="BY22" s="147" t="str">
        <f>IF(BY$4="","",IF(ชี้วัด1!$BE20="","",IF(ข้อมูลนักเรียน!$K18="ย้ายออก","-",ชี้วัด1!$BE20)))</f>
        <v/>
      </c>
      <c r="BZ22" s="147" t="str">
        <f>IF(BZ$4="","",IF(ชี้วัด2!$BE20="","",IF(ข้อมูลนักเรียน!$K18="ย้ายออก","-",ชี้วัด2!$BE20)))</f>
        <v/>
      </c>
      <c r="CA22" s="147" t="str">
        <f>IF(CA$4="","",IF(ชี้วัด3!$BE20="","",IF(ข้อมูลนักเรียน!$K18="ย้ายออก","-",ชี้วัด3!$BE20)))</f>
        <v/>
      </c>
      <c r="CB22" s="147" t="str">
        <f>IF(CB$4="","",IF(ชี้วัด4!$BE20="","",IF(ข้อมูลนักเรียน!$K18="ย้ายออก","-",ชี้วัด4!$BE20)))</f>
        <v/>
      </c>
      <c r="CC22" s="147" t="str">
        <f>IF(CC$4="","",IF(ชี้วัด5!$BE20="","",IF(ข้อมูลนักเรียน!$K18="ย้ายออก","-",ชี้วัด5!$BE20)))</f>
        <v/>
      </c>
      <c r="CD22" s="147" t="str">
        <f>IF(CD$4="","",IF(ชี้วัด6!$BE20="","",IF(ข้อมูลนักเรียน!$K18="ย้ายออก","-",ชี้วัด6!$BE20)))</f>
        <v/>
      </c>
      <c r="CE22" s="147" t="str">
        <f>IF(CE$4="","",IF(ชี้วัด7!$BE20="","",IF(ข้อมูลนักเรียน!$K18="ย้ายออก","-",ชี้วัด7!$BE20)))</f>
        <v/>
      </c>
      <c r="CF22" s="147" t="str">
        <f>IF(CF$4="","",IF(ชี้วัด8!$BE20="","",IF(ข้อมูลนักเรียน!$K18="ย้ายออก","-",ชี้วัด8!$BE20)))</f>
        <v/>
      </c>
      <c r="CG22" s="147" t="str">
        <f>IF(CG$4="","",IF(ชี้วัด9!$BE20="","",IF(ข้อมูลนักเรียน!$K18="ย้ายออก","-",ชี้วัด9!$BE20)))</f>
        <v/>
      </c>
      <c r="CH22" s="147" t="str">
        <f>IF(CH$4="","",IF(ชี้วัด10!$BE20="","",IF(ข้อมูลนักเรียน!$K18="ย้ายออก","-",ชี้วัด10!$BE20)))</f>
        <v/>
      </c>
      <c r="CI22" s="147" t="str">
        <f>IF(CI$4="","",IF(ชี้วัด11!$BE20="","",IF(ข้อมูลนักเรียน!$K18="ย้ายออก","-",ชี้วัด11!$BE20)))</f>
        <v/>
      </c>
      <c r="CJ22" s="147" t="str">
        <f>IF(CJ$4="","",IF(ชี้วัด12!$BE20="","",IF(ข้อมูลนักเรียน!$K18="ย้ายออก","-",ชี้วัด12!$BE20)))</f>
        <v/>
      </c>
      <c r="CK22" s="147" t="str">
        <f>IF(CK$4="","",IF(ชี้วัด13!$BE20="","",IF(ข้อมูลนักเรียน!$K18="ย้ายออก","-",ชี้วัด13!$BE20)))</f>
        <v/>
      </c>
      <c r="CL22" s="147" t="str">
        <f>IF(CL$4="","",IF(ชี้วัด14!$BE20="","",IF(ข้อมูลนักเรียน!$K18="ย้ายออก","-",ชี้วัด14!$BE20)))</f>
        <v/>
      </c>
      <c r="CM22" s="147" t="str">
        <f>IF(CM$4="","",IF(ชี้วัด15!$BE20="","",IF(ข้อมูลนักเรียน!$K18="ย้ายออก","-",ชี้วัด15!$BE20)))</f>
        <v/>
      </c>
      <c r="CN22" s="206" t="str">
        <f>IF($E22="","",IF(ข้อมูลนักเรียน!K18="ย้ายออก","ย้ายออก",SUM(BY22:CM22)))</f>
        <v/>
      </c>
      <c r="CO22" s="452" t="str">
        <f>IF($E22="","",IF(ข้อมูลนักเรียน!K18="ย้ายออก","ย้ายออก",(CN22/$CN$6)*100))</f>
        <v/>
      </c>
      <c r="CP22" s="206" t="str">
        <f>IF($E22="","",IF(ข้อมูลนักเรียน!K18="ย้ายออก","ย้ายออก",IF(CN22&lt;$CN$6,"ไม่ผ่าน","ผ่าน")))</f>
        <v/>
      </c>
    </row>
    <row r="23" spans="1:94" x14ac:dyDescent="0.3">
      <c r="A23" s="111"/>
      <c r="B23" s="111"/>
      <c r="C23" s="111"/>
      <c r="D23" s="207">
        <f>ข้อมูลนักเรียน!D19</f>
        <v>17</v>
      </c>
      <c r="E23" s="208" t="str">
        <f>IF(ข้อมูลนักเรียน!H19="","",ข้อมูลนักเรียน!G19&amp;ข้อมูลนักเรียน!H19&amp; "  " &amp; ข้อมูลนักเรียน!I19)</f>
        <v/>
      </c>
      <c r="F23" s="839"/>
      <c r="G23" s="203" t="str">
        <f>IF(วิชา1!$L22="","",IF($G$4="","",IF(วิชา1!$L22="ย้ายออก","-",วิชา1!$L22)))</f>
        <v/>
      </c>
      <c r="H23" s="203" t="str">
        <f>IF(วิชา2!$L22="","",IF($H$4="","",IF(วิชา2!$L22="ย้ายออก","-",วิชา2!$L22)))</f>
        <v/>
      </c>
      <c r="I23" s="203" t="str">
        <f>IF(วิชา3!$L22="","",IF($I$4="","",IF(วิชา3!$L22="ย้ายออก","-",วิชา3!$L22)))</f>
        <v/>
      </c>
      <c r="J23" s="203" t="str">
        <f>IF(วิชา4!$L22="","",IF($J$4="","",IF(วิชา4!$L22="ย้ายออก","-",วิชา4!$L22)))</f>
        <v/>
      </c>
      <c r="K23" s="203" t="str">
        <f>IF(วิชา5!$L22="","",IF($K$4="","",IF(วิชา5!$L22="ย้ายออก","-",วิชา5!$L22)))</f>
        <v/>
      </c>
      <c r="L23" s="203" t="str">
        <f>IF(วิชา6!$L22="","",IF($L$4="","",IF(วิชา6!$L22="ย้ายออก","-",วิชา6!$L22)))</f>
        <v/>
      </c>
      <c r="M23" s="203" t="str">
        <f>IF(วิชา7!$L22="","",IF($M$4="","",IF(วิชา7!$L22="ย้ายออก","-",วิชา7!$L22)))</f>
        <v/>
      </c>
      <c r="N23" s="203" t="str">
        <f>IF(วิชา8!$L22="","",IF($N$4="","",IF(วิชา8!$L22="ย้ายออก","-",วิชา8!$L22)))</f>
        <v/>
      </c>
      <c r="O23" s="203" t="str">
        <f>IF(วิชา9!$L22="","",IF($O$4="","",IF(วิชา9!$L22="ย้ายออก","-",วิชา9!$L22)))</f>
        <v/>
      </c>
      <c r="P23" s="203" t="str">
        <f>IF(วิชา10!$L22="","",IF($P$4="","",IF(วิชา10!$L22="ย้ายออก","-",วิชา10!$L22)))</f>
        <v/>
      </c>
      <c r="Q23" s="203" t="str">
        <f>IF(วิชา11!$L22="","",IF($Q$4="","",IF(วิชา11!$L22="ย้ายออก","-",วิชา11!$L22)))</f>
        <v/>
      </c>
      <c r="R23" s="203" t="str">
        <f>IF(วิชา12!$L22="","",IF($R$4="","",IF(วิชา12!$L22="ย้ายออก","-",วิชา12!$L22)))</f>
        <v/>
      </c>
      <c r="S23" s="203" t="str">
        <f>IF(วิชา13!$L22="","",IF($S$4="","",IF(วิชา13!$L22="ย้ายออก","-",วิชา13!$L22)))</f>
        <v/>
      </c>
      <c r="T23" s="203" t="str">
        <f>IF(วิชา14!$L22="","",IF($T$4="","",IF(วิชา14!$L22="ย้ายออก","-",วิชา14!$L22)))</f>
        <v/>
      </c>
      <c r="U23" s="203" t="str">
        <f>IF(วิชา15!$L22="","",IF($U$4="","",IF(วิชา15!$L22="ย้ายออก","-",วิชา15!$L22)))</f>
        <v/>
      </c>
      <c r="V23" s="172" t="str">
        <f>IF(E23="","",IF(ข้อมูลนักเรียน!$K19="ย้ายออก","ย้ายออก",IF(COUNTIF(G23:U23,0)&gt;0,"ไม่ผ่าน","ผ่าน")))</f>
        <v/>
      </c>
      <c r="W23" s="203" t="str">
        <f>IF($E23="","",IF($G23="","",IF(ข้อมูลนักเรียน!$K19="ย้ายออก","-",$G23*$G$6)))</f>
        <v/>
      </c>
      <c r="X23" s="203" t="str">
        <f>IF($E23="","",IF($H23="","",IF(ข้อมูลนักเรียน!$K19="ย้ายออก","-",$H23*$H$6)))</f>
        <v/>
      </c>
      <c r="Y23" s="203" t="str">
        <f>IF($E23="","",IF($I23="","",IF(ข้อมูลนักเรียน!$K19="ย้ายออก","-",$I23*$I$6)))</f>
        <v/>
      </c>
      <c r="Z23" s="203" t="str">
        <f>IF($E23="","",IF($J23="","",IF(ข้อมูลนักเรียน!$K19="ย้ายออก","-",$J23*$J$6)))</f>
        <v/>
      </c>
      <c r="AA23" s="203" t="str">
        <f>IF($E23="","",IF($K23="","",IF(ข้อมูลนักเรียน!$K19="ย้ายออก","-",$K23*$K$6)))</f>
        <v/>
      </c>
      <c r="AB23" s="203" t="str">
        <f>IF($E23="","",IF($L23="","",IF(ข้อมูลนักเรียน!$K19="ย้ายออก","-",$L23*$L$6)))</f>
        <v/>
      </c>
      <c r="AC23" s="203" t="str">
        <f>IF($E23="","",IF($M23="","",IF(ข้อมูลนักเรียน!$K19="ย้ายออก","-",$M23*$M$6)))</f>
        <v/>
      </c>
      <c r="AD23" s="203" t="str">
        <f>IF($E23="","",IF($N23="","",IF(ข้อมูลนักเรียน!$K19="ย้ายออก","-",$N23*$N$6)))</f>
        <v/>
      </c>
      <c r="AE23" s="203" t="str">
        <f>IF($E23="","",IF($O23="","",IF(ข้อมูลนักเรียน!$K19="ย้ายออก","-",$O23*$O$6)))</f>
        <v/>
      </c>
      <c r="AF23" s="203" t="str">
        <f>IF($E23="","",IF($P23="","",IF(ข้อมูลนักเรียน!$K19="ย้ายออก","-",$P23*$P$6)))</f>
        <v/>
      </c>
      <c r="AG23" s="203" t="str">
        <f>IF($E23="","",IF($Q23="","",IF(ข้อมูลนักเรียน!$K19="ย้ายออก","-",$Q23*$Q$6)))</f>
        <v/>
      </c>
      <c r="AH23" s="203" t="str">
        <f>IF($E23="","",IF($R23="","",IF(ข้อมูลนักเรียน!$K19="ย้ายออก","-",$R23*$R$6)))</f>
        <v/>
      </c>
      <c r="AI23" s="203" t="str">
        <f>IF($E23="","",IF($S23="","",IF(ข้อมูลนักเรียน!$K19="ย้ายออก","-",$S23*$S$6)))</f>
        <v/>
      </c>
      <c r="AJ23" s="203" t="str">
        <f>IF($E23="","",IF($T23="","",IF(ข้อมูลนักเรียน!$K19="ย้ายออก","-",$T23*$T$6)))</f>
        <v/>
      </c>
      <c r="AK23" s="203" t="str">
        <f>IF($E23="","",IF($U23="","",IF(ข้อมูลนักเรียน!$K19="ย้ายออก","-",$U23*$U$6)))</f>
        <v/>
      </c>
      <c r="AL23" s="204" t="str">
        <f>IF($E23="","",IF(ข้อมูลนักเรียน!$K19="ย้ายออก","ย้ายออก",IF($AL$6=0,"",IF(W23="","",(SUM(W23:AK23)/$AL$6)))))</f>
        <v/>
      </c>
      <c r="AM23" s="205" t="str">
        <f>IF($E23="","",IF(ข้อมูลนักเรียน!$K19="ย้ายออก","ย้ายออก",RANK($AL23,$AL$7:$AL$66,0)))</f>
        <v/>
      </c>
      <c r="AN23" s="842"/>
      <c r="AO23" s="147" t="str">
        <f>IF(คุณฯ1!$BC22="","",IF($AO$4="","",IF(ข้อมูลนักเรียน!$K19="ย้ายออก","-",คุณฯ1!$BC22)))</f>
        <v/>
      </c>
      <c r="AP23" s="147" t="str">
        <f>IF(คุณฯ2!$BC22="","",IF($AP$4="","",IF(ข้อมูลนักเรียน!$K19="ย้ายออก","-",คุณฯ2!$BC22)))</f>
        <v/>
      </c>
      <c r="AQ23" s="147" t="str">
        <f>IF(คุณฯ3!$BC22="","",IF($AQ$4="","",IF(ข้อมูลนักเรียน!$K19="ย้ายออก","-",คุณฯ3!$BC22)))</f>
        <v/>
      </c>
      <c r="AR23" s="147" t="str">
        <f>IF(คุณฯ4!$BC22="","",IF($AR$4="","",IF(ข้อมูลนักเรียน!$K19="ย้ายออก","-",คุณฯ4!$BC22)))</f>
        <v/>
      </c>
      <c r="AS23" s="147" t="str">
        <f>IF(คุณฯ5!$BC22="","",IF($AS$4="","",IF(ข้อมูลนักเรียน!$K19="ย้ายออก","-",คุณฯ5!$BC22)))</f>
        <v/>
      </c>
      <c r="AT23" s="147" t="str">
        <f>IF(คุณฯ6!$BC22="","",IF($AT$4="","",IF(ข้อมูลนักเรียน!$K19="ย้ายออก","-",คุณฯ6!$BC22)))</f>
        <v/>
      </c>
      <c r="AU23" s="147" t="str">
        <f>IF(คุณฯ7!$BC22="","",IF($AU$4="","",IF(ข้อมูลนักเรียน!$K19="ย้ายออก","-",คุณฯ7!$BC22)))</f>
        <v/>
      </c>
      <c r="AV23" s="147" t="str">
        <f>IF(คุณฯ8!$BC22="","",IF($AV$4="","",IF(ข้อมูลนักเรียน!$K19="ย้ายออก","-",คุณฯ8!$BC22)))</f>
        <v/>
      </c>
      <c r="AW23" s="147" t="str">
        <f>IF(คุณฯ9!$BC22="","",IF($AW$4="","",IF(ข้อมูลนักเรียน!$K19="ย้ายออก","-",คุณฯ9!$BC22)))</f>
        <v/>
      </c>
      <c r="AX23" s="147" t="str">
        <f>IF(คุณฯ10!$BC22="","",IF($AX$4="","",IF(ข้อมูลนักเรียน!$K19="ย้ายออก","-",คุณฯ10!$BC22)))</f>
        <v/>
      </c>
      <c r="AY23" s="147" t="str">
        <f>IF(คุณฯ11!$BC22="","",IF($AY$4="","",IF(ข้อมูลนักเรียน!$K19="ย้ายออก","-",คุณฯ11!$BC22)))</f>
        <v/>
      </c>
      <c r="AZ23" s="147" t="str">
        <f>IF(คุณฯ12!$BC22="","",IF($AZ$4="","",IF(ข้อมูลนักเรียน!$K19="ย้ายออก","-",คุณฯ12!$BC22)))</f>
        <v/>
      </c>
      <c r="BA23" s="147" t="str">
        <f>IF(คุณฯ13!$BC22="","",IF($BA$4="","",IF(ข้อมูลนักเรียน!$K19="ย้ายออก","-",คุณฯ13!$BC22)))</f>
        <v/>
      </c>
      <c r="BB23" s="147" t="str">
        <f>IF(คุณฯ14!$BC22="","",IF($BB$4="","",IF(ข้อมูลนักเรียน!$K19="ย้ายออก","-",คุณฯ14!$BC22)))</f>
        <v/>
      </c>
      <c r="BC23" s="147" t="str">
        <f>IF(คุณฯ15!$BC22="","",IF($BC$4="","",IF(ข้อมูลนักเรียน!$K19="ย้ายออก","-",คุณฯ15!$BC22)))</f>
        <v/>
      </c>
      <c r="BD23" s="452" t="str">
        <f>IF($E23="","",IF($AO23="","",IF(ข้อมูลนักเรียน!$K19="ย้ายออก","ย้ายออก",AVERAGE(AO23:BC23))))</f>
        <v/>
      </c>
      <c r="BE23" s="206" t="str">
        <f>IF($E23="","",IF(BD23="","",IF(ข้อมูลนักเรียน!K19="ย้ายออก","ย้ายออก",IF(COUNTIF(AO23:BC23,0)&gt;0,0,IF(BD23&gt;=ตั้งค่าการประเมิน!$C$4,3,IF(BD23&gt;=ตั้งค่าการประเมิน!$C$5,2,IF(BD23&gt;=ตั้งค่าการประเมิน!$C$6,1,0)))))))</f>
        <v/>
      </c>
      <c r="BF23" s="845"/>
      <c r="BG23" s="147" t="str">
        <f>IF(อ่านคิดเขียน1!$AW22="","",IF($BG$4="","",อ่านคิดเขียน1!$AW22))</f>
        <v/>
      </c>
      <c r="BH23" s="147" t="str">
        <f>IF(อ่านคิดเขียน2!$AW22="","",IF($BH$4="","",อ่านคิดเขียน2!$AW22))</f>
        <v/>
      </c>
      <c r="BI23" s="147" t="str">
        <f>IF(อ่านคิดเขียน3!$AW22="","",IF($BI$4="","",อ่านคิดเขียน3!$AW22))</f>
        <v/>
      </c>
      <c r="BJ23" s="147" t="str">
        <f>IF(อ่านคิดเขียน4!$AW22="","",IF($BJ$4="","",อ่านคิดเขียน4!$AW22))</f>
        <v/>
      </c>
      <c r="BK23" s="147" t="str">
        <f>IF(อ่านคิดเขียน5!$AW22="","",IF($BK$4="","",อ่านคิดเขียน5!$AW22))</f>
        <v/>
      </c>
      <c r="BL23" s="147" t="str">
        <f>IF(อ่านคิดเขียน6!$AW22="","",IF($BL$4="","",อ่านคิดเขียน6!$AW22))</f>
        <v/>
      </c>
      <c r="BM23" s="147" t="str">
        <f>IF(อ่านคิดเขียน7!$AW22="","",IF($BM$4="","",อ่านคิดเขียน7!$AW22))</f>
        <v/>
      </c>
      <c r="BN23" s="147" t="str">
        <f>IF(อ่านคิดเขียน8!$AW22="","",IF($BN$4="","",อ่านคิดเขียน8!$AW22))</f>
        <v/>
      </c>
      <c r="BO23" s="147" t="str">
        <f>IF(อ่านคิดเขียน9!$AW22="","",IF($BO$4="","",อ่านคิดเขียน9!$AW22))</f>
        <v/>
      </c>
      <c r="BP23" s="147" t="str">
        <f>IF(อ่านคิดเขียน10!$AW22="","",IF($BP$4="","",อ่านคิดเขียน10!$AW22))</f>
        <v/>
      </c>
      <c r="BQ23" s="147" t="str">
        <f>IF(อ่านคิดเขียน11!$AW22="","",IF($BQ$4="","",อ่านคิดเขียน11!$AW22))</f>
        <v/>
      </c>
      <c r="BR23" s="147" t="str">
        <f>IF(อ่านคิดเขียน12!$AW22="","",IF($BR$4="","",อ่านคิดเขียน12!$AW22))</f>
        <v/>
      </c>
      <c r="BS23" s="147" t="str">
        <f>IF(อ่านคิดเขียน13!$AW22="","",IF($BS$4="","",อ่านคิดเขียน13!$AW22))</f>
        <v/>
      </c>
      <c r="BT23" s="147" t="str">
        <f>IF(อ่านคิดเขียน14!$AW22="","",IF($BT$4="","",อ่านคิดเขียน14!$AW22))</f>
        <v/>
      </c>
      <c r="BU23" s="147" t="str">
        <f>IF(อ่านคิดเขียน15!$AW22="","",IF($BU$4="","",อ่านคิดเขียน15!$AW22))</f>
        <v/>
      </c>
      <c r="BV23" s="452" t="str">
        <f>IF($E23="","",IF($BG23="","",IF(ข้อมูลนักเรียน!K19="ย้ายออก","ย้ายออก",AVERAGE(BG23:BU23))))</f>
        <v/>
      </c>
      <c r="BW23" s="206" t="str">
        <f>IF($E23="","",IF(BV23="","",IF(ข้อมูลนักเรียน!K19="ย้ายออก","ย้ายออก",IF(BV23&gt;=ตั้งค่าการประเมิน!$C$4,3,IF(BV23&gt;=ตั้งค่าการประเมิน!$C$5,2,IF(BV23&gt;=ตั้งค่าการประเมิน!$C$6,1,0))))))</f>
        <v/>
      </c>
      <c r="BX23" s="848"/>
      <c r="BY23" s="147" t="str">
        <f>IF(BY$4="","",IF(ชี้วัด1!$BE21="","",IF(ข้อมูลนักเรียน!$K19="ย้ายออก","-",ชี้วัด1!$BE21)))</f>
        <v/>
      </c>
      <c r="BZ23" s="147" t="str">
        <f>IF(BZ$4="","",IF(ชี้วัด2!$BE21="","",IF(ข้อมูลนักเรียน!$K19="ย้ายออก","-",ชี้วัด2!$BE21)))</f>
        <v/>
      </c>
      <c r="CA23" s="147" t="str">
        <f>IF(CA$4="","",IF(ชี้วัด3!$BE21="","",IF(ข้อมูลนักเรียน!$K19="ย้ายออก","-",ชี้วัด3!$BE21)))</f>
        <v/>
      </c>
      <c r="CB23" s="147" t="str">
        <f>IF(CB$4="","",IF(ชี้วัด4!$BE21="","",IF(ข้อมูลนักเรียน!$K19="ย้ายออก","-",ชี้วัด4!$BE21)))</f>
        <v/>
      </c>
      <c r="CC23" s="147" t="str">
        <f>IF(CC$4="","",IF(ชี้วัด5!$BE21="","",IF(ข้อมูลนักเรียน!$K19="ย้ายออก","-",ชี้วัด5!$BE21)))</f>
        <v/>
      </c>
      <c r="CD23" s="147" t="str">
        <f>IF(CD$4="","",IF(ชี้วัด6!$BE21="","",IF(ข้อมูลนักเรียน!$K19="ย้ายออก","-",ชี้วัด6!$BE21)))</f>
        <v/>
      </c>
      <c r="CE23" s="147" t="str">
        <f>IF(CE$4="","",IF(ชี้วัด7!$BE21="","",IF(ข้อมูลนักเรียน!$K19="ย้ายออก","-",ชี้วัด7!$BE21)))</f>
        <v/>
      </c>
      <c r="CF23" s="147" t="str">
        <f>IF(CF$4="","",IF(ชี้วัด8!$BE21="","",IF(ข้อมูลนักเรียน!$K19="ย้ายออก","-",ชี้วัด8!$BE21)))</f>
        <v/>
      </c>
      <c r="CG23" s="147" t="str">
        <f>IF(CG$4="","",IF(ชี้วัด9!$BE21="","",IF(ข้อมูลนักเรียน!$K19="ย้ายออก","-",ชี้วัด9!$BE21)))</f>
        <v/>
      </c>
      <c r="CH23" s="147" t="str">
        <f>IF(CH$4="","",IF(ชี้วัด10!$BE21="","",IF(ข้อมูลนักเรียน!$K19="ย้ายออก","-",ชี้วัด10!$BE21)))</f>
        <v/>
      </c>
      <c r="CI23" s="147" t="str">
        <f>IF(CI$4="","",IF(ชี้วัด11!$BE21="","",IF(ข้อมูลนักเรียน!$K19="ย้ายออก","-",ชี้วัด11!$BE21)))</f>
        <v/>
      </c>
      <c r="CJ23" s="147" t="str">
        <f>IF(CJ$4="","",IF(ชี้วัด12!$BE21="","",IF(ข้อมูลนักเรียน!$K19="ย้ายออก","-",ชี้วัด12!$BE21)))</f>
        <v/>
      </c>
      <c r="CK23" s="147" t="str">
        <f>IF(CK$4="","",IF(ชี้วัด13!$BE21="","",IF(ข้อมูลนักเรียน!$K19="ย้ายออก","-",ชี้วัด13!$BE21)))</f>
        <v/>
      </c>
      <c r="CL23" s="147" t="str">
        <f>IF(CL$4="","",IF(ชี้วัด14!$BE21="","",IF(ข้อมูลนักเรียน!$K19="ย้ายออก","-",ชี้วัด14!$BE21)))</f>
        <v/>
      </c>
      <c r="CM23" s="147" t="str">
        <f>IF(CM$4="","",IF(ชี้วัด15!$BE21="","",IF(ข้อมูลนักเรียน!$K19="ย้ายออก","-",ชี้วัด15!$BE21)))</f>
        <v/>
      </c>
      <c r="CN23" s="206" t="str">
        <f>IF($E23="","",IF(ข้อมูลนักเรียน!K19="ย้ายออก","ย้ายออก",SUM(BY23:CM23)))</f>
        <v/>
      </c>
      <c r="CO23" s="452" t="str">
        <f>IF($E23="","",IF(ข้อมูลนักเรียน!K19="ย้ายออก","ย้ายออก",(CN23/$CN$6)*100))</f>
        <v/>
      </c>
      <c r="CP23" s="206" t="str">
        <f>IF($E23="","",IF(ข้อมูลนักเรียน!K19="ย้ายออก","ย้ายออก",IF(CN23&lt;$CN$6,"ไม่ผ่าน","ผ่าน")))</f>
        <v/>
      </c>
    </row>
    <row r="24" spans="1:94" x14ac:dyDescent="0.3">
      <c r="A24" s="111"/>
      <c r="B24" s="111"/>
      <c r="C24" s="111"/>
      <c r="D24" s="207">
        <f>ข้อมูลนักเรียน!D20</f>
        <v>18</v>
      </c>
      <c r="E24" s="208" t="str">
        <f>IF(ข้อมูลนักเรียน!H20="","",ข้อมูลนักเรียน!G20&amp;ข้อมูลนักเรียน!H20&amp; "  " &amp; ข้อมูลนักเรียน!I20)</f>
        <v/>
      </c>
      <c r="F24" s="839"/>
      <c r="G24" s="203" t="str">
        <f>IF(วิชา1!$L23="","",IF($G$4="","",IF(วิชา1!$L23="ย้ายออก","-",วิชา1!$L23)))</f>
        <v/>
      </c>
      <c r="H24" s="203" t="str">
        <f>IF(วิชา2!$L23="","",IF($H$4="","",IF(วิชา2!$L23="ย้ายออก","-",วิชา2!$L23)))</f>
        <v/>
      </c>
      <c r="I24" s="203" t="str">
        <f>IF(วิชา3!$L23="","",IF($I$4="","",IF(วิชา3!$L23="ย้ายออก","-",วิชา3!$L23)))</f>
        <v/>
      </c>
      <c r="J24" s="203" t="str">
        <f>IF(วิชา4!$L23="","",IF($J$4="","",IF(วิชา4!$L23="ย้ายออก","-",วิชา4!$L23)))</f>
        <v/>
      </c>
      <c r="K24" s="203" t="str">
        <f>IF(วิชา5!$L23="","",IF($K$4="","",IF(วิชา5!$L23="ย้ายออก","-",วิชา5!$L23)))</f>
        <v/>
      </c>
      <c r="L24" s="203" t="str">
        <f>IF(วิชา6!$L23="","",IF($L$4="","",IF(วิชา6!$L23="ย้ายออก","-",วิชา6!$L23)))</f>
        <v/>
      </c>
      <c r="M24" s="203" t="str">
        <f>IF(วิชา7!$L23="","",IF($M$4="","",IF(วิชา7!$L23="ย้ายออก","-",วิชา7!$L23)))</f>
        <v/>
      </c>
      <c r="N24" s="203" t="str">
        <f>IF(วิชา8!$L23="","",IF($N$4="","",IF(วิชา8!$L23="ย้ายออก","-",วิชา8!$L23)))</f>
        <v/>
      </c>
      <c r="O24" s="203" t="str">
        <f>IF(วิชา9!$L23="","",IF($O$4="","",IF(วิชา9!$L23="ย้ายออก","-",วิชา9!$L23)))</f>
        <v/>
      </c>
      <c r="P24" s="203" t="str">
        <f>IF(วิชา10!$L23="","",IF($P$4="","",IF(วิชา10!$L23="ย้ายออก","-",วิชา10!$L23)))</f>
        <v/>
      </c>
      <c r="Q24" s="203" t="str">
        <f>IF(วิชา11!$L23="","",IF($Q$4="","",IF(วิชา11!$L23="ย้ายออก","-",วิชา11!$L23)))</f>
        <v/>
      </c>
      <c r="R24" s="203" t="str">
        <f>IF(วิชา12!$L23="","",IF($R$4="","",IF(วิชา12!$L23="ย้ายออก","-",วิชา12!$L23)))</f>
        <v/>
      </c>
      <c r="S24" s="203" t="str">
        <f>IF(วิชา13!$L23="","",IF($S$4="","",IF(วิชา13!$L23="ย้ายออก","-",วิชา13!$L23)))</f>
        <v/>
      </c>
      <c r="T24" s="203" t="str">
        <f>IF(วิชา14!$L23="","",IF($T$4="","",IF(วิชา14!$L23="ย้ายออก","-",วิชา14!$L23)))</f>
        <v/>
      </c>
      <c r="U24" s="203" t="str">
        <f>IF(วิชา15!$L23="","",IF($U$4="","",IF(วิชา15!$L23="ย้ายออก","-",วิชา15!$L23)))</f>
        <v/>
      </c>
      <c r="V24" s="172" t="str">
        <f>IF(E24="","",IF(ข้อมูลนักเรียน!$K20="ย้ายออก","ย้ายออก",IF(COUNTIF(G24:U24,0)&gt;0,"ไม่ผ่าน","ผ่าน")))</f>
        <v/>
      </c>
      <c r="W24" s="203" t="str">
        <f>IF($E24="","",IF($G24="","",IF(ข้อมูลนักเรียน!$K20="ย้ายออก","-",$G24*$G$6)))</f>
        <v/>
      </c>
      <c r="X24" s="203" t="str">
        <f>IF($E24="","",IF($H24="","",IF(ข้อมูลนักเรียน!$K20="ย้ายออก","-",$H24*$H$6)))</f>
        <v/>
      </c>
      <c r="Y24" s="203" t="str">
        <f>IF($E24="","",IF($I24="","",IF(ข้อมูลนักเรียน!$K20="ย้ายออก","-",$I24*$I$6)))</f>
        <v/>
      </c>
      <c r="Z24" s="203" t="str">
        <f>IF($E24="","",IF($J24="","",IF(ข้อมูลนักเรียน!$K20="ย้ายออก","-",$J24*$J$6)))</f>
        <v/>
      </c>
      <c r="AA24" s="203" t="str">
        <f>IF($E24="","",IF($K24="","",IF(ข้อมูลนักเรียน!$K20="ย้ายออก","-",$K24*$K$6)))</f>
        <v/>
      </c>
      <c r="AB24" s="203" t="str">
        <f>IF($E24="","",IF($L24="","",IF(ข้อมูลนักเรียน!$K20="ย้ายออก","-",$L24*$L$6)))</f>
        <v/>
      </c>
      <c r="AC24" s="203" t="str">
        <f>IF($E24="","",IF($M24="","",IF(ข้อมูลนักเรียน!$K20="ย้ายออก","-",$M24*$M$6)))</f>
        <v/>
      </c>
      <c r="AD24" s="203" t="str">
        <f>IF($E24="","",IF($N24="","",IF(ข้อมูลนักเรียน!$K20="ย้ายออก","-",$N24*$N$6)))</f>
        <v/>
      </c>
      <c r="AE24" s="203" t="str">
        <f>IF($E24="","",IF($O24="","",IF(ข้อมูลนักเรียน!$K20="ย้ายออก","-",$O24*$O$6)))</f>
        <v/>
      </c>
      <c r="AF24" s="203" t="str">
        <f>IF($E24="","",IF($P24="","",IF(ข้อมูลนักเรียน!$K20="ย้ายออก","-",$P24*$P$6)))</f>
        <v/>
      </c>
      <c r="AG24" s="203" t="str">
        <f>IF($E24="","",IF($Q24="","",IF(ข้อมูลนักเรียน!$K20="ย้ายออก","-",$Q24*$Q$6)))</f>
        <v/>
      </c>
      <c r="AH24" s="203" t="str">
        <f>IF($E24="","",IF($R24="","",IF(ข้อมูลนักเรียน!$K20="ย้ายออก","-",$R24*$R$6)))</f>
        <v/>
      </c>
      <c r="AI24" s="203" t="str">
        <f>IF($E24="","",IF($S24="","",IF(ข้อมูลนักเรียน!$K20="ย้ายออก","-",$S24*$S$6)))</f>
        <v/>
      </c>
      <c r="AJ24" s="203" t="str">
        <f>IF($E24="","",IF($T24="","",IF(ข้อมูลนักเรียน!$K20="ย้ายออก","-",$T24*$T$6)))</f>
        <v/>
      </c>
      <c r="AK24" s="203" t="str">
        <f>IF($E24="","",IF($U24="","",IF(ข้อมูลนักเรียน!$K20="ย้ายออก","-",$U24*$U$6)))</f>
        <v/>
      </c>
      <c r="AL24" s="204" t="str">
        <f>IF($E24="","",IF(ข้อมูลนักเรียน!$K20="ย้ายออก","ย้ายออก",IF($AL$6=0,"",IF(W24="","",(SUM(W24:AK24)/$AL$6)))))</f>
        <v/>
      </c>
      <c r="AM24" s="205" t="str">
        <f>IF($E24="","",IF(ข้อมูลนักเรียน!$K20="ย้ายออก","ย้ายออก",RANK($AL24,$AL$7:$AL$66,0)))</f>
        <v/>
      </c>
      <c r="AN24" s="842"/>
      <c r="AO24" s="147" t="str">
        <f>IF(คุณฯ1!$BC23="","",IF($AO$4="","",IF(ข้อมูลนักเรียน!$K20="ย้ายออก","-",คุณฯ1!$BC23)))</f>
        <v/>
      </c>
      <c r="AP24" s="147" t="str">
        <f>IF(คุณฯ2!$BC23="","",IF($AP$4="","",IF(ข้อมูลนักเรียน!$K20="ย้ายออก","-",คุณฯ2!$BC23)))</f>
        <v/>
      </c>
      <c r="AQ24" s="147" t="str">
        <f>IF(คุณฯ3!$BC23="","",IF($AQ$4="","",IF(ข้อมูลนักเรียน!$K20="ย้ายออก","-",คุณฯ3!$BC23)))</f>
        <v/>
      </c>
      <c r="AR24" s="147" t="str">
        <f>IF(คุณฯ4!$BC23="","",IF($AR$4="","",IF(ข้อมูลนักเรียน!$K20="ย้ายออก","-",คุณฯ4!$BC23)))</f>
        <v/>
      </c>
      <c r="AS24" s="147" t="str">
        <f>IF(คุณฯ5!$BC23="","",IF($AS$4="","",IF(ข้อมูลนักเรียน!$K20="ย้ายออก","-",คุณฯ5!$BC23)))</f>
        <v/>
      </c>
      <c r="AT24" s="147" t="str">
        <f>IF(คุณฯ6!$BC23="","",IF($AT$4="","",IF(ข้อมูลนักเรียน!$K20="ย้ายออก","-",คุณฯ6!$BC23)))</f>
        <v/>
      </c>
      <c r="AU24" s="147" t="str">
        <f>IF(คุณฯ7!$BC23="","",IF($AU$4="","",IF(ข้อมูลนักเรียน!$K20="ย้ายออก","-",คุณฯ7!$BC23)))</f>
        <v/>
      </c>
      <c r="AV24" s="147" t="str">
        <f>IF(คุณฯ8!$BC23="","",IF($AV$4="","",IF(ข้อมูลนักเรียน!$K20="ย้ายออก","-",คุณฯ8!$BC23)))</f>
        <v/>
      </c>
      <c r="AW24" s="147" t="str">
        <f>IF(คุณฯ9!$BC23="","",IF($AW$4="","",IF(ข้อมูลนักเรียน!$K20="ย้ายออก","-",คุณฯ9!$BC23)))</f>
        <v/>
      </c>
      <c r="AX24" s="147" t="str">
        <f>IF(คุณฯ10!$BC23="","",IF($AX$4="","",IF(ข้อมูลนักเรียน!$K20="ย้ายออก","-",คุณฯ10!$BC23)))</f>
        <v/>
      </c>
      <c r="AY24" s="147" t="str">
        <f>IF(คุณฯ11!$BC23="","",IF($AY$4="","",IF(ข้อมูลนักเรียน!$K20="ย้ายออก","-",คุณฯ11!$BC23)))</f>
        <v/>
      </c>
      <c r="AZ24" s="147" t="str">
        <f>IF(คุณฯ12!$BC23="","",IF($AZ$4="","",IF(ข้อมูลนักเรียน!$K20="ย้ายออก","-",คุณฯ12!$BC23)))</f>
        <v/>
      </c>
      <c r="BA24" s="147" t="str">
        <f>IF(คุณฯ13!$BC23="","",IF($BA$4="","",IF(ข้อมูลนักเรียน!$K20="ย้ายออก","-",คุณฯ13!$BC23)))</f>
        <v/>
      </c>
      <c r="BB24" s="147" t="str">
        <f>IF(คุณฯ14!$BC23="","",IF($BB$4="","",IF(ข้อมูลนักเรียน!$K20="ย้ายออก","-",คุณฯ14!$BC23)))</f>
        <v/>
      </c>
      <c r="BC24" s="147" t="str">
        <f>IF(คุณฯ15!$BC23="","",IF($BC$4="","",IF(ข้อมูลนักเรียน!$K20="ย้ายออก","-",คุณฯ15!$BC23)))</f>
        <v/>
      </c>
      <c r="BD24" s="452" t="str">
        <f>IF($E24="","",IF($AO24="","",IF(ข้อมูลนักเรียน!$K20="ย้ายออก","ย้ายออก",AVERAGE(AO24:BC24))))</f>
        <v/>
      </c>
      <c r="BE24" s="206" t="str">
        <f>IF($E24="","",IF(BD24="","",IF(ข้อมูลนักเรียน!K20="ย้ายออก","ย้ายออก",IF(COUNTIF(AO24:BC24,0)&gt;0,0,IF(BD24&gt;=ตั้งค่าการประเมิน!$C$4,3,IF(BD24&gt;=ตั้งค่าการประเมิน!$C$5,2,IF(BD24&gt;=ตั้งค่าการประเมิน!$C$6,1,0)))))))</f>
        <v/>
      </c>
      <c r="BF24" s="845"/>
      <c r="BG24" s="147" t="str">
        <f>IF(อ่านคิดเขียน1!$AW23="","",IF($BG$4="","",อ่านคิดเขียน1!$AW23))</f>
        <v/>
      </c>
      <c r="BH24" s="147" t="str">
        <f>IF(อ่านคิดเขียน2!$AW23="","",IF($BH$4="","",อ่านคิดเขียน2!$AW23))</f>
        <v/>
      </c>
      <c r="BI24" s="147" t="str">
        <f>IF(อ่านคิดเขียน3!$AW23="","",IF($BI$4="","",อ่านคิดเขียน3!$AW23))</f>
        <v/>
      </c>
      <c r="BJ24" s="147" t="str">
        <f>IF(อ่านคิดเขียน4!$AW23="","",IF($BJ$4="","",อ่านคิดเขียน4!$AW23))</f>
        <v/>
      </c>
      <c r="BK24" s="147" t="str">
        <f>IF(อ่านคิดเขียน5!$AW23="","",IF($BK$4="","",อ่านคิดเขียน5!$AW23))</f>
        <v/>
      </c>
      <c r="BL24" s="147" t="str">
        <f>IF(อ่านคิดเขียน6!$AW23="","",IF($BL$4="","",อ่านคิดเขียน6!$AW23))</f>
        <v/>
      </c>
      <c r="BM24" s="147" t="str">
        <f>IF(อ่านคิดเขียน7!$AW23="","",IF($BM$4="","",อ่านคิดเขียน7!$AW23))</f>
        <v/>
      </c>
      <c r="BN24" s="147" t="str">
        <f>IF(อ่านคิดเขียน8!$AW23="","",IF($BN$4="","",อ่านคิดเขียน8!$AW23))</f>
        <v/>
      </c>
      <c r="BO24" s="147" t="str">
        <f>IF(อ่านคิดเขียน9!$AW23="","",IF($BO$4="","",อ่านคิดเขียน9!$AW23))</f>
        <v/>
      </c>
      <c r="BP24" s="147" t="str">
        <f>IF(อ่านคิดเขียน10!$AW23="","",IF($BP$4="","",อ่านคิดเขียน10!$AW23))</f>
        <v/>
      </c>
      <c r="BQ24" s="147" t="str">
        <f>IF(อ่านคิดเขียน11!$AW23="","",IF($BQ$4="","",อ่านคิดเขียน11!$AW23))</f>
        <v/>
      </c>
      <c r="BR24" s="147" t="str">
        <f>IF(อ่านคิดเขียน12!$AW23="","",IF($BR$4="","",อ่านคิดเขียน12!$AW23))</f>
        <v/>
      </c>
      <c r="BS24" s="147" t="str">
        <f>IF(อ่านคิดเขียน13!$AW23="","",IF($BS$4="","",อ่านคิดเขียน13!$AW23))</f>
        <v/>
      </c>
      <c r="BT24" s="147" t="str">
        <f>IF(อ่านคิดเขียน14!$AW23="","",IF($BT$4="","",อ่านคิดเขียน14!$AW23))</f>
        <v/>
      </c>
      <c r="BU24" s="147" t="str">
        <f>IF(อ่านคิดเขียน15!$AW23="","",IF($BU$4="","",อ่านคิดเขียน15!$AW23))</f>
        <v/>
      </c>
      <c r="BV24" s="452" t="str">
        <f>IF($E24="","",IF($BG24="","",IF(ข้อมูลนักเรียน!K20="ย้ายออก","ย้ายออก",AVERAGE(BG24:BU24))))</f>
        <v/>
      </c>
      <c r="BW24" s="206" t="str">
        <f>IF($E24="","",IF(BV24="","",IF(ข้อมูลนักเรียน!K20="ย้ายออก","ย้ายออก",IF(BV24&gt;=ตั้งค่าการประเมิน!$C$4,3,IF(BV24&gt;=ตั้งค่าการประเมิน!$C$5,2,IF(BV24&gt;=ตั้งค่าการประเมิน!$C$6,1,0))))))</f>
        <v/>
      </c>
      <c r="BX24" s="848"/>
      <c r="BY24" s="147" t="str">
        <f>IF(BY$4="","",IF(ชี้วัด1!$BE22="","",IF(ข้อมูลนักเรียน!$K20="ย้ายออก","-",ชี้วัด1!$BE22)))</f>
        <v/>
      </c>
      <c r="BZ24" s="147" t="str">
        <f>IF(BZ$4="","",IF(ชี้วัด2!$BE22="","",IF(ข้อมูลนักเรียน!$K20="ย้ายออก","-",ชี้วัด2!$BE22)))</f>
        <v/>
      </c>
      <c r="CA24" s="147" t="str">
        <f>IF(CA$4="","",IF(ชี้วัด3!$BE22="","",IF(ข้อมูลนักเรียน!$K20="ย้ายออก","-",ชี้วัด3!$BE22)))</f>
        <v/>
      </c>
      <c r="CB24" s="147" t="str">
        <f>IF(CB$4="","",IF(ชี้วัด4!$BE22="","",IF(ข้อมูลนักเรียน!$K20="ย้ายออก","-",ชี้วัด4!$BE22)))</f>
        <v/>
      </c>
      <c r="CC24" s="147" t="str">
        <f>IF(CC$4="","",IF(ชี้วัด5!$BE22="","",IF(ข้อมูลนักเรียน!$K20="ย้ายออก","-",ชี้วัด5!$BE22)))</f>
        <v/>
      </c>
      <c r="CD24" s="147" t="str">
        <f>IF(CD$4="","",IF(ชี้วัด6!$BE22="","",IF(ข้อมูลนักเรียน!$K20="ย้ายออก","-",ชี้วัด6!$BE22)))</f>
        <v/>
      </c>
      <c r="CE24" s="147" t="str">
        <f>IF(CE$4="","",IF(ชี้วัด7!$BE22="","",IF(ข้อมูลนักเรียน!$K20="ย้ายออก","-",ชี้วัด7!$BE22)))</f>
        <v/>
      </c>
      <c r="CF24" s="147" t="str">
        <f>IF(CF$4="","",IF(ชี้วัด8!$BE22="","",IF(ข้อมูลนักเรียน!$K20="ย้ายออก","-",ชี้วัด8!$BE22)))</f>
        <v/>
      </c>
      <c r="CG24" s="147" t="str">
        <f>IF(CG$4="","",IF(ชี้วัด9!$BE22="","",IF(ข้อมูลนักเรียน!$K20="ย้ายออก","-",ชี้วัด9!$BE22)))</f>
        <v/>
      </c>
      <c r="CH24" s="147" t="str">
        <f>IF(CH$4="","",IF(ชี้วัด10!$BE22="","",IF(ข้อมูลนักเรียน!$K20="ย้ายออก","-",ชี้วัด10!$BE22)))</f>
        <v/>
      </c>
      <c r="CI24" s="147" t="str">
        <f>IF(CI$4="","",IF(ชี้วัด11!$BE22="","",IF(ข้อมูลนักเรียน!$K20="ย้ายออก","-",ชี้วัด11!$BE22)))</f>
        <v/>
      </c>
      <c r="CJ24" s="147" t="str">
        <f>IF(CJ$4="","",IF(ชี้วัด12!$BE22="","",IF(ข้อมูลนักเรียน!$K20="ย้ายออก","-",ชี้วัด12!$BE22)))</f>
        <v/>
      </c>
      <c r="CK24" s="147" t="str">
        <f>IF(CK$4="","",IF(ชี้วัด13!$BE22="","",IF(ข้อมูลนักเรียน!$K20="ย้ายออก","-",ชี้วัด13!$BE22)))</f>
        <v/>
      </c>
      <c r="CL24" s="147" t="str">
        <f>IF(CL$4="","",IF(ชี้วัด14!$BE22="","",IF(ข้อมูลนักเรียน!$K20="ย้ายออก","-",ชี้วัด14!$BE22)))</f>
        <v/>
      </c>
      <c r="CM24" s="147" t="str">
        <f>IF(CM$4="","",IF(ชี้วัด15!$BE22="","",IF(ข้อมูลนักเรียน!$K20="ย้ายออก","-",ชี้วัด15!$BE22)))</f>
        <v/>
      </c>
      <c r="CN24" s="206" t="str">
        <f>IF($E24="","",IF(ข้อมูลนักเรียน!K20="ย้ายออก","ย้ายออก",SUM(BY24:CM24)))</f>
        <v/>
      </c>
      <c r="CO24" s="452" t="str">
        <f>IF($E24="","",IF(ข้อมูลนักเรียน!K20="ย้ายออก","ย้ายออก",(CN24/$CN$6)*100))</f>
        <v/>
      </c>
      <c r="CP24" s="206" t="str">
        <f>IF($E24="","",IF(ข้อมูลนักเรียน!K20="ย้ายออก","ย้ายออก",IF(CN24&lt;$CN$6,"ไม่ผ่าน","ผ่าน")))</f>
        <v/>
      </c>
    </row>
    <row r="25" spans="1:94" x14ac:dyDescent="0.3">
      <c r="A25" s="111"/>
      <c r="B25" s="111"/>
      <c r="C25" s="111"/>
      <c r="D25" s="207">
        <f>ข้อมูลนักเรียน!D21</f>
        <v>19</v>
      </c>
      <c r="E25" s="208" t="str">
        <f>IF(ข้อมูลนักเรียน!H21="","",ข้อมูลนักเรียน!G21&amp;ข้อมูลนักเรียน!H21&amp; "  " &amp; ข้อมูลนักเรียน!I21)</f>
        <v/>
      </c>
      <c r="F25" s="839"/>
      <c r="G25" s="203" t="str">
        <f>IF(วิชา1!$L24="","",IF($G$4="","",IF(วิชา1!$L24="ย้ายออก","-",วิชา1!$L24)))</f>
        <v/>
      </c>
      <c r="H25" s="203" t="str">
        <f>IF(วิชา2!$L24="","",IF($H$4="","",IF(วิชา2!$L24="ย้ายออก","-",วิชา2!$L24)))</f>
        <v/>
      </c>
      <c r="I25" s="203" t="str">
        <f>IF(วิชา3!$L24="","",IF($I$4="","",IF(วิชา3!$L24="ย้ายออก","-",วิชา3!$L24)))</f>
        <v/>
      </c>
      <c r="J25" s="203" t="str">
        <f>IF(วิชา4!$L24="","",IF($J$4="","",IF(วิชา4!$L24="ย้ายออก","-",วิชา4!$L24)))</f>
        <v/>
      </c>
      <c r="K25" s="203" t="str">
        <f>IF(วิชา5!$L24="","",IF($K$4="","",IF(วิชา5!$L24="ย้ายออก","-",วิชา5!$L24)))</f>
        <v/>
      </c>
      <c r="L25" s="203" t="str">
        <f>IF(วิชา6!$L24="","",IF($L$4="","",IF(วิชา6!$L24="ย้ายออก","-",วิชา6!$L24)))</f>
        <v/>
      </c>
      <c r="M25" s="203" t="str">
        <f>IF(วิชา7!$L24="","",IF($M$4="","",IF(วิชา7!$L24="ย้ายออก","-",วิชา7!$L24)))</f>
        <v/>
      </c>
      <c r="N25" s="203" t="str">
        <f>IF(วิชา8!$L24="","",IF($N$4="","",IF(วิชา8!$L24="ย้ายออก","-",วิชา8!$L24)))</f>
        <v/>
      </c>
      <c r="O25" s="203" t="str">
        <f>IF(วิชา9!$L24="","",IF($O$4="","",IF(วิชา9!$L24="ย้ายออก","-",วิชา9!$L24)))</f>
        <v/>
      </c>
      <c r="P25" s="203" t="str">
        <f>IF(วิชา10!$L24="","",IF($P$4="","",IF(วิชา10!$L24="ย้ายออก","-",วิชา10!$L24)))</f>
        <v/>
      </c>
      <c r="Q25" s="203" t="str">
        <f>IF(วิชา11!$L24="","",IF($Q$4="","",IF(วิชา11!$L24="ย้ายออก","-",วิชา11!$L24)))</f>
        <v/>
      </c>
      <c r="R25" s="203" t="str">
        <f>IF(วิชา12!$L24="","",IF($R$4="","",IF(วิชา12!$L24="ย้ายออก","-",วิชา12!$L24)))</f>
        <v/>
      </c>
      <c r="S25" s="203" t="str">
        <f>IF(วิชา13!$L24="","",IF($S$4="","",IF(วิชา13!$L24="ย้ายออก","-",วิชา13!$L24)))</f>
        <v/>
      </c>
      <c r="T25" s="203" t="str">
        <f>IF(วิชา14!$L24="","",IF($T$4="","",IF(วิชา14!$L24="ย้ายออก","-",วิชา14!$L24)))</f>
        <v/>
      </c>
      <c r="U25" s="203" t="str">
        <f>IF(วิชา15!$L24="","",IF($U$4="","",IF(วิชา15!$L24="ย้ายออก","-",วิชา15!$L24)))</f>
        <v/>
      </c>
      <c r="V25" s="172" t="str">
        <f>IF(E25="","",IF(ข้อมูลนักเรียน!$K21="ย้ายออก","ย้ายออก",IF(COUNTIF(G25:U25,0)&gt;0,"ไม่ผ่าน","ผ่าน")))</f>
        <v/>
      </c>
      <c r="W25" s="203" t="str">
        <f>IF($E25="","",IF($G25="","",IF(ข้อมูลนักเรียน!$K21="ย้ายออก","-",$G25*$G$6)))</f>
        <v/>
      </c>
      <c r="X25" s="203" t="str">
        <f>IF($E25="","",IF($H25="","",IF(ข้อมูลนักเรียน!$K21="ย้ายออก","-",$H25*$H$6)))</f>
        <v/>
      </c>
      <c r="Y25" s="203" t="str">
        <f>IF($E25="","",IF($I25="","",IF(ข้อมูลนักเรียน!$K21="ย้ายออก","-",$I25*$I$6)))</f>
        <v/>
      </c>
      <c r="Z25" s="203" t="str">
        <f>IF($E25="","",IF($J25="","",IF(ข้อมูลนักเรียน!$K21="ย้ายออก","-",$J25*$J$6)))</f>
        <v/>
      </c>
      <c r="AA25" s="203" t="str">
        <f>IF($E25="","",IF($K25="","",IF(ข้อมูลนักเรียน!$K21="ย้ายออก","-",$K25*$K$6)))</f>
        <v/>
      </c>
      <c r="AB25" s="203" t="str">
        <f>IF($E25="","",IF($L25="","",IF(ข้อมูลนักเรียน!$K21="ย้ายออก","-",$L25*$L$6)))</f>
        <v/>
      </c>
      <c r="AC25" s="203" t="str">
        <f>IF($E25="","",IF($M25="","",IF(ข้อมูลนักเรียน!$K21="ย้ายออก","-",$M25*$M$6)))</f>
        <v/>
      </c>
      <c r="AD25" s="203" t="str">
        <f>IF($E25="","",IF($N25="","",IF(ข้อมูลนักเรียน!$K21="ย้ายออก","-",$N25*$N$6)))</f>
        <v/>
      </c>
      <c r="AE25" s="203" t="str">
        <f>IF($E25="","",IF($O25="","",IF(ข้อมูลนักเรียน!$K21="ย้ายออก","-",$O25*$O$6)))</f>
        <v/>
      </c>
      <c r="AF25" s="203" t="str">
        <f>IF($E25="","",IF($P25="","",IF(ข้อมูลนักเรียน!$K21="ย้ายออก","-",$P25*$P$6)))</f>
        <v/>
      </c>
      <c r="AG25" s="203" t="str">
        <f>IF($E25="","",IF($Q25="","",IF(ข้อมูลนักเรียน!$K21="ย้ายออก","-",$Q25*$Q$6)))</f>
        <v/>
      </c>
      <c r="AH25" s="203" t="str">
        <f>IF($E25="","",IF($R25="","",IF(ข้อมูลนักเรียน!$K21="ย้ายออก","-",$R25*$R$6)))</f>
        <v/>
      </c>
      <c r="AI25" s="203" t="str">
        <f>IF($E25="","",IF($S25="","",IF(ข้อมูลนักเรียน!$K21="ย้ายออก","-",$S25*$S$6)))</f>
        <v/>
      </c>
      <c r="AJ25" s="203" t="str">
        <f>IF($E25="","",IF($T25="","",IF(ข้อมูลนักเรียน!$K21="ย้ายออก","-",$T25*$T$6)))</f>
        <v/>
      </c>
      <c r="AK25" s="203" t="str">
        <f>IF($E25="","",IF($U25="","",IF(ข้อมูลนักเรียน!$K21="ย้ายออก","-",$U25*$U$6)))</f>
        <v/>
      </c>
      <c r="AL25" s="204" t="str">
        <f>IF($E25="","",IF(ข้อมูลนักเรียน!$K21="ย้ายออก","ย้ายออก",IF($AL$6=0,"",IF(W25="","",(SUM(W25:AK25)/$AL$6)))))</f>
        <v/>
      </c>
      <c r="AM25" s="205" t="str">
        <f>IF($E25="","",IF(ข้อมูลนักเรียน!$K21="ย้ายออก","ย้ายออก",RANK($AL25,$AL$7:$AL$66,0)))</f>
        <v/>
      </c>
      <c r="AN25" s="842"/>
      <c r="AO25" s="147" t="str">
        <f>IF(คุณฯ1!$BC24="","",IF($AO$4="","",IF(ข้อมูลนักเรียน!$K21="ย้ายออก","-",คุณฯ1!$BC24)))</f>
        <v/>
      </c>
      <c r="AP25" s="147" t="str">
        <f>IF(คุณฯ2!$BC24="","",IF($AP$4="","",IF(ข้อมูลนักเรียน!$K21="ย้ายออก","-",คุณฯ2!$BC24)))</f>
        <v/>
      </c>
      <c r="AQ25" s="147" t="str">
        <f>IF(คุณฯ3!$BC24="","",IF($AQ$4="","",IF(ข้อมูลนักเรียน!$K21="ย้ายออก","-",คุณฯ3!$BC24)))</f>
        <v/>
      </c>
      <c r="AR25" s="147" t="str">
        <f>IF(คุณฯ4!$BC24="","",IF($AR$4="","",IF(ข้อมูลนักเรียน!$K21="ย้ายออก","-",คุณฯ4!$BC24)))</f>
        <v/>
      </c>
      <c r="AS25" s="147" t="str">
        <f>IF(คุณฯ5!$BC24="","",IF($AS$4="","",IF(ข้อมูลนักเรียน!$K21="ย้ายออก","-",คุณฯ5!$BC24)))</f>
        <v/>
      </c>
      <c r="AT25" s="147" t="str">
        <f>IF(คุณฯ6!$BC24="","",IF($AT$4="","",IF(ข้อมูลนักเรียน!$K21="ย้ายออก","-",คุณฯ6!$BC24)))</f>
        <v/>
      </c>
      <c r="AU25" s="147" t="str">
        <f>IF(คุณฯ7!$BC24="","",IF($AU$4="","",IF(ข้อมูลนักเรียน!$K21="ย้ายออก","-",คุณฯ7!$BC24)))</f>
        <v/>
      </c>
      <c r="AV25" s="147" t="str">
        <f>IF(คุณฯ8!$BC24="","",IF($AV$4="","",IF(ข้อมูลนักเรียน!$K21="ย้ายออก","-",คุณฯ8!$BC24)))</f>
        <v/>
      </c>
      <c r="AW25" s="147" t="str">
        <f>IF(คุณฯ9!$BC24="","",IF($AW$4="","",IF(ข้อมูลนักเรียน!$K21="ย้ายออก","-",คุณฯ9!$BC24)))</f>
        <v/>
      </c>
      <c r="AX25" s="147" t="str">
        <f>IF(คุณฯ10!$BC24="","",IF($AX$4="","",IF(ข้อมูลนักเรียน!$K21="ย้ายออก","-",คุณฯ10!$BC24)))</f>
        <v/>
      </c>
      <c r="AY25" s="147" t="str">
        <f>IF(คุณฯ11!$BC24="","",IF($AY$4="","",IF(ข้อมูลนักเรียน!$K21="ย้ายออก","-",คุณฯ11!$BC24)))</f>
        <v/>
      </c>
      <c r="AZ25" s="147" t="str">
        <f>IF(คุณฯ12!$BC24="","",IF($AZ$4="","",IF(ข้อมูลนักเรียน!$K21="ย้ายออก","-",คุณฯ12!$BC24)))</f>
        <v/>
      </c>
      <c r="BA25" s="147" t="str">
        <f>IF(คุณฯ13!$BC24="","",IF($BA$4="","",IF(ข้อมูลนักเรียน!$K21="ย้ายออก","-",คุณฯ13!$BC24)))</f>
        <v/>
      </c>
      <c r="BB25" s="147" t="str">
        <f>IF(คุณฯ14!$BC24="","",IF($BB$4="","",IF(ข้อมูลนักเรียน!$K21="ย้ายออก","-",คุณฯ14!$BC24)))</f>
        <v/>
      </c>
      <c r="BC25" s="147" t="str">
        <f>IF(คุณฯ15!$BC24="","",IF($BC$4="","",IF(ข้อมูลนักเรียน!$K21="ย้ายออก","-",คุณฯ15!$BC24)))</f>
        <v/>
      </c>
      <c r="BD25" s="452" t="str">
        <f>IF($E25="","",IF($AO25="","",IF(ข้อมูลนักเรียน!$K21="ย้ายออก","ย้ายออก",AVERAGE(AO25:BC25))))</f>
        <v/>
      </c>
      <c r="BE25" s="206" t="str">
        <f>IF($E25="","",IF(BD25="","",IF(ข้อมูลนักเรียน!K21="ย้ายออก","ย้ายออก",IF(COUNTIF(AO25:BC25,0)&gt;0,0,IF(BD25&gt;=ตั้งค่าการประเมิน!$C$4,3,IF(BD25&gt;=ตั้งค่าการประเมิน!$C$5,2,IF(BD25&gt;=ตั้งค่าการประเมิน!$C$6,1,0)))))))</f>
        <v/>
      </c>
      <c r="BF25" s="845"/>
      <c r="BG25" s="147" t="str">
        <f>IF(อ่านคิดเขียน1!$AW24="","",IF($BG$4="","",อ่านคิดเขียน1!$AW24))</f>
        <v/>
      </c>
      <c r="BH25" s="147" t="str">
        <f>IF(อ่านคิดเขียน2!$AW24="","",IF($BH$4="","",อ่านคิดเขียน2!$AW24))</f>
        <v/>
      </c>
      <c r="BI25" s="147" t="str">
        <f>IF(อ่านคิดเขียน3!$AW24="","",IF($BI$4="","",อ่านคิดเขียน3!$AW24))</f>
        <v/>
      </c>
      <c r="BJ25" s="147" t="str">
        <f>IF(อ่านคิดเขียน4!$AW24="","",IF($BJ$4="","",อ่านคิดเขียน4!$AW24))</f>
        <v/>
      </c>
      <c r="BK25" s="147" t="str">
        <f>IF(อ่านคิดเขียน5!$AW24="","",IF($BK$4="","",อ่านคิดเขียน5!$AW24))</f>
        <v/>
      </c>
      <c r="BL25" s="147" t="str">
        <f>IF(อ่านคิดเขียน6!$AW24="","",IF($BL$4="","",อ่านคิดเขียน6!$AW24))</f>
        <v/>
      </c>
      <c r="BM25" s="147" t="str">
        <f>IF(อ่านคิดเขียน7!$AW24="","",IF($BM$4="","",อ่านคิดเขียน7!$AW24))</f>
        <v/>
      </c>
      <c r="BN25" s="147" t="str">
        <f>IF(อ่านคิดเขียน8!$AW24="","",IF($BN$4="","",อ่านคิดเขียน8!$AW24))</f>
        <v/>
      </c>
      <c r="BO25" s="147" t="str">
        <f>IF(อ่านคิดเขียน9!$AW24="","",IF($BO$4="","",อ่านคิดเขียน9!$AW24))</f>
        <v/>
      </c>
      <c r="BP25" s="147" t="str">
        <f>IF(อ่านคิดเขียน10!$AW24="","",IF($BP$4="","",อ่านคิดเขียน10!$AW24))</f>
        <v/>
      </c>
      <c r="BQ25" s="147" t="str">
        <f>IF(อ่านคิดเขียน11!$AW24="","",IF($BQ$4="","",อ่านคิดเขียน11!$AW24))</f>
        <v/>
      </c>
      <c r="BR25" s="147" t="str">
        <f>IF(อ่านคิดเขียน12!$AW24="","",IF($BR$4="","",อ่านคิดเขียน12!$AW24))</f>
        <v/>
      </c>
      <c r="BS25" s="147" t="str">
        <f>IF(อ่านคิดเขียน13!$AW24="","",IF($BS$4="","",อ่านคิดเขียน13!$AW24))</f>
        <v/>
      </c>
      <c r="BT25" s="147" t="str">
        <f>IF(อ่านคิดเขียน14!$AW24="","",IF($BT$4="","",อ่านคิดเขียน14!$AW24))</f>
        <v/>
      </c>
      <c r="BU25" s="147" t="str">
        <f>IF(อ่านคิดเขียน15!$AW24="","",IF($BU$4="","",อ่านคิดเขียน15!$AW24))</f>
        <v/>
      </c>
      <c r="BV25" s="452" t="str">
        <f>IF($E25="","",IF($BG25="","",IF(ข้อมูลนักเรียน!K21="ย้ายออก","ย้ายออก",AVERAGE(BG25:BU25))))</f>
        <v/>
      </c>
      <c r="BW25" s="206" t="str">
        <f>IF($E25="","",IF(BV25="","",IF(ข้อมูลนักเรียน!K21="ย้ายออก","ย้ายออก",IF(BV25&gt;=ตั้งค่าการประเมิน!$C$4,3,IF(BV25&gt;=ตั้งค่าการประเมิน!$C$5,2,IF(BV25&gt;=ตั้งค่าการประเมิน!$C$6,1,0))))))</f>
        <v/>
      </c>
      <c r="BX25" s="848"/>
      <c r="BY25" s="147" t="str">
        <f>IF(BY$4="","",IF(ชี้วัด1!$BE23="","",IF(ข้อมูลนักเรียน!$K21="ย้ายออก","-",ชี้วัด1!$BE23)))</f>
        <v/>
      </c>
      <c r="BZ25" s="147" t="str">
        <f>IF(BZ$4="","",IF(ชี้วัด2!$BE23="","",IF(ข้อมูลนักเรียน!$K21="ย้ายออก","-",ชี้วัด2!$BE23)))</f>
        <v/>
      </c>
      <c r="CA25" s="147" t="str">
        <f>IF(CA$4="","",IF(ชี้วัด3!$BE23="","",IF(ข้อมูลนักเรียน!$K21="ย้ายออก","-",ชี้วัด3!$BE23)))</f>
        <v/>
      </c>
      <c r="CB25" s="147" t="str">
        <f>IF(CB$4="","",IF(ชี้วัด4!$BE23="","",IF(ข้อมูลนักเรียน!$K21="ย้ายออก","-",ชี้วัด4!$BE23)))</f>
        <v/>
      </c>
      <c r="CC25" s="147" t="str">
        <f>IF(CC$4="","",IF(ชี้วัด5!$BE23="","",IF(ข้อมูลนักเรียน!$K21="ย้ายออก","-",ชี้วัด5!$BE23)))</f>
        <v/>
      </c>
      <c r="CD25" s="147" t="str">
        <f>IF(CD$4="","",IF(ชี้วัด6!$BE23="","",IF(ข้อมูลนักเรียน!$K21="ย้ายออก","-",ชี้วัด6!$BE23)))</f>
        <v/>
      </c>
      <c r="CE25" s="147" t="str">
        <f>IF(CE$4="","",IF(ชี้วัด7!$BE23="","",IF(ข้อมูลนักเรียน!$K21="ย้ายออก","-",ชี้วัด7!$BE23)))</f>
        <v/>
      </c>
      <c r="CF25" s="147" t="str">
        <f>IF(CF$4="","",IF(ชี้วัด8!$BE23="","",IF(ข้อมูลนักเรียน!$K21="ย้ายออก","-",ชี้วัด8!$BE23)))</f>
        <v/>
      </c>
      <c r="CG25" s="147" t="str">
        <f>IF(CG$4="","",IF(ชี้วัด9!$BE23="","",IF(ข้อมูลนักเรียน!$K21="ย้ายออก","-",ชี้วัด9!$BE23)))</f>
        <v/>
      </c>
      <c r="CH25" s="147" t="str">
        <f>IF(CH$4="","",IF(ชี้วัด10!$BE23="","",IF(ข้อมูลนักเรียน!$K21="ย้ายออก","-",ชี้วัด10!$BE23)))</f>
        <v/>
      </c>
      <c r="CI25" s="147" t="str">
        <f>IF(CI$4="","",IF(ชี้วัด11!$BE23="","",IF(ข้อมูลนักเรียน!$K21="ย้ายออก","-",ชี้วัด11!$BE23)))</f>
        <v/>
      </c>
      <c r="CJ25" s="147" t="str">
        <f>IF(CJ$4="","",IF(ชี้วัด12!$BE23="","",IF(ข้อมูลนักเรียน!$K21="ย้ายออก","-",ชี้วัด12!$BE23)))</f>
        <v/>
      </c>
      <c r="CK25" s="147" t="str">
        <f>IF(CK$4="","",IF(ชี้วัด13!$BE23="","",IF(ข้อมูลนักเรียน!$K21="ย้ายออก","-",ชี้วัด13!$BE23)))</f>
        <v/>
      </c>
      <c r="CL25" s="147" t="str">
        <f>IF(CL$4="","",IF(ชี้วัด14!$BE23="","",IF(ข้อมูลนักเรียน!$K21="ย้ายออก","-",ชี้วัด14!$BE23)))</f>
        <v/>
      </c>
      <c r="CM25" s="147" t="str">
        <f>IF(CM$4="","",IF(ชี้วัด15!$BE23="","",IF(ข้อมูลนักเรียน!$K21="ย้ายออก","-",ชี้วัด15!$BE23)))</f>
        <v/>
      </c>
      <c r="CN25" s="206" t="str">
        <f>IF($E25="","",IF(ข้อมูลนักเรียน!K21="ย้ายออก","ย้ายออก",SUM(BY25:CM25)))</f>
        <v/>
      </c>
      <c r="CO25" s="452" t="str">
        <f>IF($E25="","",IF(ข้อมูลนักเรียน!K21="ย้ายออก","ย้ายออก",(CN25/$CN$6)*100))</f>
        <v/>
      </c>
      <c r="CP25" s="206" t="str">
        <f>IF($E25="","",IF(ข้อมูลนักเรียน!K21="ย้ายออก","ย้ายออก",IF(CN25&lt;$CN$6,"ไม่ผ่าน","ผ่าน")))</f>
        <v/>
      </c>
    </row>
    <row r="26" spans="1:94" x14ac:dyDescent="0.3">
      <c r="A26" s="111"/>
      <c r="B26" s="111"/>
      <c r="C26" s="111"/>
      <c r="D26" s="207">
        <f>ข้อมูลนักเรียน!D22</f>
        <v>20</v>
      </c>
      <c r="E26" s="208" t="str">
        <f>IF(ข้อมูลนักเรียน!H22="","",ข้อมูลนักเรียน!G22&amp;ข้อมูลนักเรียน!H22&amp; "  " &amp; ข้อมูลนักเรียน!I22)</f>
        <v/>
      </c>
      <c r="F26" s="839"/>
      <c r="G26" s="203" t="str">
        <f>IF(วิชา1!$L25="","",IF($G$4="","",IF(วิชา1!$L25="ย้ายออก","-",วิชา1!$L25)))</f>
        <v/>
      </c>
      <c r="H26" s="203" t="str">
        <f>IF(วิชา2!$L25="","",IF($H$4="","",IF(วิชา2!$L25="ย้ายออก","-",วิชา2!$L25)))</f>
        <v/>
      </c>
      <c r="I26" s="203" t="str">
        <f>IF(วิชา3!$L25="","",IF($I$4="","",IF(วิชา3!$L25="ย้ายออก","-",วิชา3!$L25)))</f>
        <v/>
      </c>
      <c r="J26" s="203" t="str">
        <f>IF(วิชา4!$L25="","",IF($J$4="","",IF(วิชา4!$L25="ย้ายออก","-",วิชา4!$L25)))</f>
        <v/>
      </c>
      <c r="K26" s="203" t="str">
        <f>IF(วิชา5!$L25="","",IF($K$4="","",IF(วิชา5!$L25="ย้ายออก","-",วิชา5!$L25)))</f>
        <v/>
      </c>
      <c r="L26" s="203" t="str">
        <f>IF(วิชา6!$L25="","",IF($L$4="","",IF(วิชา6!$L25="ย้ายออก","-",วิชา6!$L25)))</f>
        <v/>
      </c>
      <c r="M26" s="203" t="str">
        <f>IF(วิชา7!$L25="","",IF($M$4="","",IF(วิชา7!$L25="ย้ายออก","-",วิชา7!$L25)))</f>
        <v/>
      </c>
      <c r="N26" s="203" t="str">
        <f>IF(วิชา8!$L25="","",IF($N$4="","",IF(วิชา8!$L25="ย้ายออก","-",วิชา8!$L25)))</f>
        <v/>
      </c>
      <c r="O26" s="203" t="str">
        <f>IF(วิชา9!$L25="","",IF($O$4="","",IF(วิชา9!$L25="ย้ายออก","-",วิชา9!$L25)))</f>
        <v/>
      </c>
      <c r="P26" s="203" t="str">
        <f>IF(วิชา10!$L25="","",IF($P$4="","",IF(วิชา10!$L25="ย้ายออก","-",วิชา10!$L25)))</f>
        <v/>
      </c>
      <c r="Q26" s="203" t="str">
        <f>IF(วิชา11!$L25="","",IF($Q$4="","",IF(วิชา11!$L25="ย้ายออก","-",วิชา11!$L25)))</f>
        <v/>
      </c>
      <c r="R26" s="203" t="str">
        <f>IF(วิชา12!$L25="","",IF($R$4="","",IF(วิชา12!$L25="ย้ายออก","-",วิชา12!$L25)))</f>
        <v/>
      </c>
      <c r="S26" s="203" t="str">
        <f>IF(วิชา13!$L25="","",IF($S$4="","",IF(วิชา13!$L25="ย้ายออก","-",วิชา13!$L25)))</f>
        <v/>
      </c>
      <c r="T26" s="203" t="str">
        <f>IF(วิชา14!$L25="","",IF($T$4="","",IF(วิชา14!$L25="ย้ายออก","-",วิชา14!$L25)))</f>
        <v/>
      </c>
      <c r="U26" s="203" t="str">
        <f>IF(วิชา15!$L25="","",IF($U$4="","",IF(วิชา15!$L25="ย้ายออก","-",วิชา15!$L25)))</f>
        <v/>
      </c>
      <c r="V26" s="172" t="str">
        <f>IF(E26="","",IF(ข้อมูลนักเรียน!$K22="ย้ายออก","ย้ายออก",IF(COUNTIF(G26:U26,0)&gt;0,"ไม่ผ่าน","ผ่าน")))</f>
        <v/>
      </c>
      <c r="W26" s="203" t="str">
        <f>IF($E26="","",IF($G26="","",IF(ข้อมูลนักเรียน!$K22="ย้ายออก","-",$G26*$G$6)))</f>
        <v/>
      </c>
      <c r="X26" s="203" t="str">
        <f>IF($E26="","",IF($H26="","",IF(ข้อมูลนักเรียน!$K22="ย้ายออก","-",$H26*$H$6)))</f>
        <v/>
      </c>
      <c r="Y26" s="203" t="str">
        <f>IF($E26="","",IF($I26="","",IF(ข้อมูลนักเรียน!$K22="ย้ายออก","-",$I26*$I$6)))</f>
        <v/>
      </c>
      <c r="Z26" s="203" t="str">
        <f>IF($E26="","",IF($J26="","",IF(ข้อมูลนักเรียน!$K22="ย้ายออก","-",$J26*$J$6)))</f>
        <v/>
      </c>
      <c r="AA26" s="203" t="str">
        <f>IF($E26="","",IF($K26="","",IF(ข้อมูลนักเรียน!$K22="ย้ายออก","-",$K26*$K$6)))</f>
        <v/>
      </c>
      <c r="AB26" s="203" t="str">
        <f>IF($E26="","",IF($L26="","",IF(ข้อมูลนักเรียน!$K22="ย้ายออก","-",$L26*$L$6)))</f>
        <v/>
      </c>
      <c r="AC26" s="203" t="str">
        <f>IF($E26="","",IF($M26="","",IF(ข้อมูลนักเรียน!$K22="ย้ายออก","-",$M26*$M$6)))</f>
        <v/>
      </c>
      <c r="AD26" s="203" t="str">
        <f>IF($E26="","",IF($N26="","",IF(ข้อมูลนักเรียน!$K22="ย้ายออก","-",$N26*$N$6)))</f>
        <v/>
      </c>
      <c r="AE26" s="203" t="str">
        <f>IF($E26="","",IF($O26="","",IF(ข้อมูลนักเรียน!$K22="ย้ายออก","-",$O26*$O$6)))</f>
        <v/>
      </c>
      <c r="AF26" s="203" t="str">
        <f>IF($E26="","",IF($P26="","",IF(ข้อมูลนักเรียน!$K22="ย้ายออก","-",$P26*$P$6)))</f>
        <v/>
      </c>
      <c r="AG26" s="203" t="str">
        <f>IF($E26="","",IF($Q26="","",IF(ข้อมูลนักเรียน!$K22="ย้ายออก","-",$Q26*$Q$6)))</f>
        <v/>
      </c>
      <c r="AH26" s="203" t="str">
        <f>IF($E26="","",IF($R26="","",IF(ข้อมูลนักเรียน!$K22="ย้ายออก","-",$R26*$R$6)))</f>
        <v/>
      </c>
      <c r="AI26" s="203" t="str">
        <f>IF($E26="","",IF($S26="","",IF(ข้อมูลนักเรียน!$K22="ย้ายออก","-",$S26*$S$6)))</f>
        <v/>
      </c>
      <c r="AJ26" s="203" t="str">
        <f>IF($E26="","",IF($T26="","",IF(ข้อมูลนักเรียน!$K22="ย้ายออก","-",$T26*$T$6)))</f>
        <v/>
      </c>
      <c r="AK26" s="203" t="str">
        <f>IF($E26="","",IF($U26="","",IF(ข้อมูลนักเรียน!$K22="ย้ายออก","-",$U26*$U$6)))</f>
        <v/>
      </c>
      <c r="AL26" s="204" t="str">
        <f>IF($E26="","",IF(ข้อมูลนักเรียน!$K22="ย้ายออก","ย้ายออก",IF($AL$6=0,"",IF(W26="","",(SUM(W26:AK26)/$AL$6)))))</f>
        <v/>
      </c>
      <c r="AM26" s="205" t="str">
        <f>IF($E26="","",IF(ข้อมูลนักเรียน!$K22="ย้ายออก","ย้ายออก",RANK($AL26,$AL$7:$AL$66,0)))</f>
        <v/>
      </c>
      <c r="AN26" s="842"/>
      <c r="AO26" s="147" t="str">
        <f>IF(คุณฯ1!$BC25="","",IF($AO$4="","",IF(ข้อมูลนักเรียน!$K22="ย้ายออก","-",คุณฯ1!$BC25)))</f>
        <v/>
      </c>
      <c r="AP26" s="147" t="str">
        <f>IF(คุณฯ2!$BC25="","",IF($AP$4="","",IF(ข้อมูลนักเรียน!$K22="ย้ายออก","-",คุณฯ2!$BC25)))</f>
        <v/>
      </c>
      <c r="AQ26" s="147" t="str">
        <f>IF(คุณฯ3!$BC25="","",IF($AQ$4="","",IF(ข้อมูลนักเรียน!$K22="ย้ายออก","-",คุณฯ3!$BC25)))</f>
        <v/>
      </c>
      <c r="AR26" s="147" t="str">
        <f>IF(คุณฯ4!$BC25="","",IF($AR$4="","",IF(ข้อมูลนักเรียน!$K22="ย้ายออก","-",คุณฯ4!$BC25)))</f>
        <v/>
      </c>
      <c r="AS26" s="147" t="str">
        <f>IF(คุณฯ5!$BC25="","",IF($AS$4="","",IF(ข้อมูลนักเรียน!$K22="ย้ายออก","-",คุณฯ5!$BC25)))</f>
        <v/>
      </c>
      <c r="AT26" s="147" t="str">
        <f>IF(คุณฯ6!$BC25="","",IF($AT$4="","",IF(ข้อมูลนักเรียน!$K22="ย้ายออก","-",คุณฯ6!$BC25)))</f>
        <v/>
      </c>
      <c r="AU26" s="147" t="str">
        <f>IF(คุณฯ7!$BC25="","",IF($AU$4="","",IF(ข้อมูลนักเรียน!$K22="ย้ายออก","-",คุณฯ7!$BC25)))</f>
        <v/>
      </c>
      <c r="AV26" s="147" t="str">
        <f>IF(คุณฯ8!$BC25="","",IF($AV$4="","",IF(ข้อมูลนักเรียน!$K22="ย้ายออก","-",คุณฯ8!$BC25)))</f>
        <v/>
      </c>
      <c r="AW26" s="147" t="str">
        <f>IF(คุณฯ9!$BC25="","",IF($AW$4="","",IF(ข้อมูลนักเรียน!$K22="ย้ายออก","-",คุณฯ9!$BC25)))</f>
        <v/>
      </c>
      <c r="AX26" s="147" t="str">
        <f>IF(คุณฯ10!$BC25="","",IF($AX$4="","",IF(ข้อมูลนักเรียน!$K22="ย้ายออก","-",คุณฯ10!$BC25)))</f>
        <v/>
      </c>
      <c r="AY26" s="147" t="str">
        <f>IF(คุณฯ11!$BC25="","",IF($AY$4="","",IF(ข้อมูลนักเรียน!$K22="ย้ายออก","-",คุณฯ11!$BC25)))</f>
        <v/>
      </c>
      <c r="AZ26" s="147" t="str">
        <f>IF(คุณฯ12!$BC25="","",IF($AZ$4="","",IF(ข้อมูลนักเรียน!$K22="ย้ายออก","-",คุณฯ12!$BC25)))</f>
        <v/>
      </c>
      <c r="BA26" s="147" t="str">
        <f>IF(คุณฯ13!$BC25="","",IF($BA$4="","",IF(ข้อมูลนักเรียน!$K22="ย้ายออก","-",คุณฯ13!$BC25)))</f>
        <v/>
      </c>
      <c r="BB26" s="147" t="str">
        <f>IF(คุณฯ14!$BC25="","",IF($BB$4="","",IF(ข้อมูลนักเรียน!$K22="ย้ายออก","-",คุณฯ14!$BC25)))</f>
        <v/>
      </c>
      <c r="BC26" s="147" t="str">
        <f>IF(คุณฯ15!$BC25="","",IF($BC$4="","",IF(ข้อมูลนักเรียน!$K22="ย้ายออก","-",คุณฯ15!$BC25)))</f>
        <v/>
      </c>
      <c r="BD26" s="452" t="str">
        <f>IF($E26="","",IF($AO26="","",IF(ข้อมูลนักเรียน!$K22="ย้ายออก","ย้ายออก",AVERAGE(AO26:BC26))))</f>
        <v/>
      </c>
      <c r="BE26" s="206" t="str">
        <f>IF($E26="","",IF(BD26="","",IF(ข้อมูลนักเรียน!K22="ย้ายออก","ย้ายออก",IF(COUNTIF(AO26:BC26,0)&gt;0,0,IF(BD26&gt;=ตั้งค่าการประเมิน!$C$4,3,IF(BD26&gt;=ตั้งค่าการประเมิน!$C$5,2,IF(BD26&gt;=ตั้งค่าการประเมิน!$C$6,1,0)))))))</f>
        <v/>
      </c>
      <c r="BF26" s="845"/>
      <c r="BG26" s="147" t="str">
        <f>IF(อ่านคิดเขียน1!$AW25="","",IF($BG$4="","",อ่านคิดเขียน1!$AW25))</f>
        <v/>
      </c>
      <c r="BH26" s="147" t="str">
        <f>IF(อ่านคิดเขียน2!$AW25="","",IF($BH$4="","",อ่านคิดเขียน2!$AW25))</f>
        <v/>
      </c>
      <c r="BI26" s="147" t="str">
        <f>IF(อ่านคิดเขียน3!$AW25="","",IF($BI$4="","",อ่านคิดเขียน3!$AW25))</f>
        <v/>
      </c>
      <c r="BJ26" s="147" t="str">
        <f>IF(อ่านคิดเขียน4!$AW25="","",IF($BJ$4="","",อ่านคิดเขียน4!$AW25))</f>
        <v/>
      </c>
      <c r="BK26" s="147" t="str">
        <f>IF(อ่านคิดเขียน5!$AW25="","",IF($BK$4="","",อ่านคิดเขียน5!$AW25))</f>
        <v/>
      </c>
      <c r="BL26" s="147" t="str">
        <f>IF(อ่านคิดเขียน6!$AW25="","",IF($BL$4="","",อ่านคิดเขียน6!$AW25))</f>
        <v/>
      </c>
      <c r="BM26" s="147" t="str">
        <f>IF(อ่านคิดเขียน7!$AW25="","",IF($BM$4="","",อ่านคิดเขียน7!$AW25))</f>
        <v/>
      </c>
      <c r="BN26" s="147" t="str">
        <f>IF(อ่านคิดเขียน8!$AW25="","",IF($BN$4="","",อ่านคิดเขียน8!$AW25))</f>
        <v/>
      </c>
      <c r="BO26" s="147" t="str">
        <f>IF(อ่านคิดเขียน9!$AW25="","",IF($BO$4="","",อ่านคิดเขียน9!$AW25))</f>
        <v/>
      </c>
      <c r="BP26" s="147" t="str">
        <f>IF(อ่านคิดเขียน10!$AW25="","",IF($BP$4="","",อ่านคิดเขียน10!$AW25))</f>
        <v/>
      </c>
      <c r="BQ26" s="147" t="str">
        <f>IF(อ่านคิดเขียน11!$AW25="","",IF($BQ$4="","",อ่านคิดเขียน11!$AW25))</f>
        <v/>
      </c>
      <c r="BR26" s="147" t="str">
        <f>IF(อ่านคิดเขียน12!$AW25="","",IF($BR$4="","",อ่านคิดเขียน12!$AW25))</f>
        <v/>
      </c>
      <c r="BS26" s="147" t="str">
        <f>IF(อ่านคิดเขียน13!$AW25="","",IF($BS$4="","",อ่านคิดเขียน13!$AW25))</f>
        <v/>
      </c>
      <c r="BT26" s="147" t="str">
        <f>IF(อ่านคิดเขียน14!$AW25="","",IF($BT$4="","",อ่านคิดเขียน14!$AW25))</f>
        <v/>
      </c>
      <c r="BU26" s="147" t="str">
        <f>IF(อ่านคิดเขียน15!$AW25="","",IF($BU$4="","",อ่านคิดเขียน15!$AW25))</f>
        <v/>
      </c>
      <c r="BV26" s="452" t="str">
        <f>IF($E26="","",IF($BG26="","",IF(ข้อมูลนักเรียน!K22="ย้ายออก","ย้ายออก",AVERAGE(BG26:BU26))))</f>
        <v/>
      </c>
      <c r="BW26" s="206" t="str">
        <f>IF($E26="","",IF(BV26="","",IF(ข้อมูลนักเรียน!K22="ย้ายออก","ย้ายออก",IF(BV26&gt;=ตั้งค่าการประเมิน!$C$4,3,IF(BV26&gt;=ตั้งค่าการประเมิน!$C$5,2,IF(BV26&gt;=ตั้งค่าการประเมิน!$C$6,1,0))))))</f>
        <v/>
      </c>
      <c r="BX26" s="848"/>
      <c r="BY26" s="147" t="str">
        <f>IF(BY$4="","",IF(ชี้วัด1!$BE24="","",IF(ข้อมูลนักเรียน!$K22="ย้ายออก","-",ชี้วัด1!$BE24)))</f>
        <v/>
      </c>
      <c r="BZ26" s="147" t="str">
        <f>IF(BZ$4="","",IF(ชี้วัด2!$BE24="","",IF(ข้อมูลนักเรียน!$K22="ย้ายออก","-",ชี้วัด2!$BE24)))</f>
        <v/>
      </c>
      <c r="CA26" s="147" t="str">
        <f>IF(CA$4="","",IF(ชี้วัด3!$BE24="","",IF(ข้อมูลนักเรียน!$K22="ย้ายออก","-",ชี้วัด3!$BE24)))</f>
        <v/>
      </c>
      <c r="CB26" s="147" t="str">
        <f>IF(CB$4="","",IF(ชี้วัด4!$BE24="","",IF(ข้อมูลนักเรียน!$K22="ย้ายออก","-",ชี้วัด4!$BE24)))</f>
        <v/>
      </c>
      <c r="CC26" s="147" t="str">
        <f>IF(CC$4="","",IF(ชี้วัด5!$BE24="","",IF(ข้อมูลนักเรียน!$K22="ย้ายออก","-",ชี้วัด5!$BE24)))</f>
        <v/>
      </c>
      <c r="CD26" s="147" t="str">
        <f>IF(CD$4="","",IF(ชี้วัด6!$BE24="","",IF(ข้อมูลนักเรียน!$K22="ย้ายออก","-",ชี้วัด6!$BE24)))</f>
        <v/>
      </c>
      <c r="CE26" s="147" t="str">
        <f>IF(CE$4="","",IF(ชี้วัด7!$BE24="","",IF(ข้อมูลนักเรียน!$K22="ย้ายออก","-",ชี้วัด7!$BE24)))</f>
        <v/>
      </c>
      <c r="CF26" s="147" t="str">
        <f>IF(CF$4="","",IF(ชี้วัด8!$BE24="","",IF(ข้อมูลนักเรียน!$K22="ย้ายออก","-",ชี้วัด8!$BE24)))</f>
        <v/>
      </c>
      <c r="CG26" s="147" t="str">
        <f>IF(CG$4="","",IF(ชี้วัด9!$BE24="","",IF(ข้อมูลนักเรียน!$K22="ย้ายออก","-",ชี้วัด9!$BE24)))</f>
        <v/>
      </c>
      <c r="CH26" s="147" t="str">
        <f>IF(CH$4="","",IF(ชี้วัด10!$BE24="","",IF(ข้อมูลนักเรียน!$K22="ย้ายออก","-",ชี้วัด10!$BE24)))</f>
        <v/>
      </c>
      <c r="CI26" s="147" t="str">
        <f>IF(CI$4="","",IF(ชี้วัด11!$BE24="","",IF(ข้อมูลนักเรียน!$K22="ย้ายออก","-",ชี้วัด11!$BE24)))</f>
        <v/>
      </c>
      <c r="CJ26" s="147" t="str">
        <f>IF(CJ$4="","",IF(ชี้วัด12!$BE24="","",IF(ข้อมูลนักเรียน!$K22="ย้ายออก","-",ชี้วัด12!$BE24)))</f>
        <v/>
      </c>
      <c r="CK26" s="147" t="str">
        <f>IF(CK$4="","",IF(ชี้วัด13!$BE24="","",IF(ข้อมูลนักเรียน!$K22="ย้ายออก","-",ชี้วัด13!$BE24)))</f>
        <v/>
      </c>
      <c r="CL26" s="147" t="str">
        <f>IF(CL$4="","",IF(ชี้วัด14!$BE24="","",IF(ข้อมูลนักเรียน!$K22="ย้ายออก","-",ชี้วัด14!$BE24)))</f>
        <v/>
      </c>
      <c r="CM26" s="147" t="str">
        <f>IF(CM$4="","",IF(ชี้วัด15!$BE24="","",IF(ข้อมูลนักเรียน!$K22="ย้ายออก","-",ชี้วัด15!$BE24)))</f>
        <v/>
      </c>
      <c r="CN26" s="206" t="str">
        <f>IF($E26="","",IF(ข้อมูลนักเรียน!K22="ย้ายออก","ย้ายออก",SUM(BY26:CM26)))</f>
        <v/>
      </c>
      <c r="CO26" s="452" t="str">
        <f>IF($E26="","",IF(ข้อมูลนักเรียน!K22="ย้ายออก","ย้ายออก",(CN26/$CN$6)*100))</f>
        <v/>
      </c>
      <c r="CP26" s="206" t="str">
        <f>IF($E26="","",IF(ข้อมูลนักเรียน!K22="ย้ายออก","ย้ายออก",IF(CN26&lt;$CN$6,"ไม่ผ่าน","ผ่าน")))</f>
        <v/>
      </c>
    </row>
    <row r="27" spans="1:94" x14ac:dyDescent="0.3">
      <c r="A27" s="111"/>
      <c r="B27" s="111"/>
      <c r="C27" s="111"/>
      <c r="D27" s="207">
        <f>ข้อมูลนักเรียน!D23</f>
        <v>21</v>
      </c>
      <c r="E27" s="208" t="str">
        <f>IF(ข้อมูลนักเรียน!H23="","",ข้อมูลนักเรียน!G23&amp;ข้อมูลนักเรียน!H23&amp; "  " &amp; ข้อมูลนักเรียน!I23)</f>
        <v/>
      </c>
      <c r="F27" s="839"/>
      <c r="G27" s="203" t="str">
        <f>IF(วิชา1!$L26="","",IF($G$4="","",IF(วิชา1!$L26="ย้ายออก","-",วิชา1!$L26)))</f>
        <v/>
      </c>
      <c r="H27" s="203" t="str">
        <f>IF(วิชา2!$L26="","",IF($H$4="","",IF(วิชา2!$L26="ย้ายออก","-",วิชา2!$L26)))</f>
        <v/>
      </c>
      <c r="I27" s="203" t="str">
        <f>IF(วิชา3!$L26="","",IF($I$4="","",IF(วิชา3!$L26="ย้ายออก","-",วิชา3!$L26)))</f>
        <v/>
      </c>
      <c r="J27" s="203" t="str">
        <f>IF(วิชา4!$L26="","",IF($J$4="","",IF(วิชา4!$L26="ย้ายออก","-",วิชา4!$L26)))</f>
        <v/>
      </c>
      <c r="K27" s="203" t="str">
        <f>IF(วิชา5!$L26="","",IF($K$4="","",IF(วิชา5!$L26="ย้ายออก","-",วิชา5!$L26)))</f>
        <v/>
      </c>
      <c r="L27" s="203" t="str">
        <f>IF(วิชา6!$L26="","",IF($L$4="","",IF(วิชา6!$L26="ย้ายออก","-",วิชา6!$L26)))</f>
        <v/>
      </c>
      <c r="M27" s="203" t="str">
        <f>IF(วิชา7!$L26="","",IF($M$4="","",IF(วิชา7!$L26="ย้ายออก","-",วิชา7!$L26)))</f>
        <v/>
      </c>
      <c r="N27" s="203" t="str">
        <f>IF(วิชา8!$L26="","",IF($N$4="","",IF(วิชา8!$L26="ย้ายออก","-",วิชา8!$L26)))</f>
        <v/>
      </c>
      <c r="O27" s="203" t="str">
        <f>IF(วิชา9!$L26="","",IF($O$4="","",IF(วิชา9!$L26="ย้ายออก","-",วิชา9!$L26)))</f>
        <v/>
      </c>
      <c r="P27" s="203" t="str">
        <f>IF(วิชา10!$L26="","",IF($P$4="","",IF(วิชา10!$L26="ย้ายออก","-",วิชา10!$L26)))</f>
        <v/>
      </c>
      <c r="Q27" s="203" t="str">
        <f>IF(วิชา11!$L26="","",IF($Q$4="","",IF(วิชา11!$L26="ย้ายออก","-",วิชา11!$L26)))</f>
        <v/>
      </c>
      <c r="R27" s="203" t="str">
        <f>IF(วิชา12!$L26="","",IF($R$4="","",IF(วิชา12!$L26="ย้ายออก","-",วิชา12!$L26)))</f>
        <v/>
      </c>
      <c r="S27" s="203" t="str">
        <f>IF(วิชา13!$L26="","",IF($S$4="","",IF(วิชา13!$L26="ย้ายออก","-",วิชา13!$L26)))</f>
        <v/>
      </c>
      <c r="T27" s="203" t="str">
        <f>IF(วิชา14!$L26="","",IF($T$4="","",IF(วิชา14!$L26="ย้ายออก","-",วิชา14!$L26)))</f>
        <v/>
      </c>
      <c r="U27" s="203" t="str">
        <f>IF(วิชา15!$L26="","",IF($U$4="","",IF(วิชา15!$L26="ย้ายออก","-",วิชา15!$L26)))</f>
        <v/>
      </c>
      <c r="V27" s="172" t="str">
        <f>IF(E27="","",IF(ข้อมูลนักเรียน!$K23="ย้ายออก","ย้ายออก",IF(COUNTIF(G27:U27,0)&gt;0,"ไม่ผ่าน","ผ่าน")))</f>
        <v/>
      </c>
      <c r="W27" s="203" t="str">
        <f>IF($E27="","",IF($G27="","",IF(ข้อมูลนักเรียน!$K23="ย้ายออก","-",$G27*$G$6)))</f>
        <v/>
      </c>
      <c r="X27" s="203" t="str">
        <f>IF($E27="","",IF($H27="","",IF(ข้อมูลนักเรียน!$K23="ย้ายออก","-",$H27*$H$6)))</f>
        <v/>
      </c>
      <c r="Y27" s="203" t="str">
        <f>IF($E27="","",IF($I27="","",IF(ข้อมูลนักเรียน!$K23="ย้ายออก","-",$I27*$I$6)))</f>
        <v/>
      </c>
      <c r="Z27" s="203" t="str">
        <f>IF($E27="","",IF($J27="","",IF(ข้อมูลนักเรียน!$K23="ย้ายออก","-",$J27*$J$6)))</f>
        <v/>
      </c>
      <c r="AA27" s="203" t="str">
        <f>IF($E27="","",IF($K27="","",IF(ข้อมูลนักเรียน!$K23="ย้ายออก","-",$K27*$K$6)))</f>
        <v/>
      </c>
      <c r="AB27" s="203" t="str">
        <f>IF($E27="","",IF($L27="","",IF(ข้อมูลนักเรียน!$K23="ย้ายออก","-",$L27*$L$6)))</f>
        <v/>
      </c>
      <c r="AC27" s="203" t="str">
        <f>IF($E27="","",IF($M27="","",IF(ข้อมูลนักเรียน!$K23="ย้ายออก","-",$M27*$M$6)))</f>
        <v/>
      </c>
      <c r="AD27" s="203" t="str">
        <f>IF($E27="","",IF($N27="","",IF(ข้อมูลนักเรียน!$K23="ย้ายออก","-",$N27*$N$6)))</f>
        <v/>
      </c>
      <c r="AE27" s="203" t="str">
        <f>IF($E27="","",IF($O27="","",IF(ข้อมูลนักเรียน!$K23="ย้ายออก","-",$O27*$O$6)))</f>
        <v/>
      </c>
      <c r="AF27" s="203" t="str">
        <f>IF($E27="","",IF($P27="","",IF(ข้อมูลนักเรียน!$K23="ย้ายออก","-",$P27*$P$6)))</f>
        <v/>
      </c>
      <c r="AG27" s="203" t="str">
        <f>IF($E27="","",IF($Q27="","",IF(ข้อมูลนักเรียน!$K23="ย้ายออก","-",$Q27*$Q$6)))</f>
        <v/>
      </c>
      <c r="AH27" s="203" t="str">
        <f>IF($E27="","",IF($R27="","",IF(ข้อมูลนักเรียน!$K23="ย้ายออก","-",$R27*$R$6)))</f>
        <v/>
      </c>
      <c r="AI27" s="203" t="str">
        <f>IF($E27="","",IF($S27="","",IF(ข้อมูลนักเรียน!$K23="ย้ายออก","-",$S27*$S$6)))</f>
        <v/>
      </c>
      <c r="AJ27" s="203" t="str">
        <f>IF($E27="","",IF($T27="","",IF(ข้อมูลนักเรียน!$K23="ย้ายออก","-",$T27*$T$6)))</f>
        <v/>
      </c>
      <c r="AK27" s="203" t="str">
        <f>IF($E27="","",IF($U27="","",IF(ข้อมูลนักเรียน!$K23="ย้ายออก","-",$U27*$U$6)))</f>
        <v/>
      </c>
      <c r="AL27" s="204" t="str">
        <f>IF($E27="","",IF(ข้อมูลนักเรียน!$K23="ย้ายออก","ย้ายออก",IF($AL$6=0,"",IF(W27="","",(SUM(W27:AK27)/$AL$6)))))</f>
        <v/>
      </c>
      <c r="AM27" s="205" t="str">
        <f>IF($E27="","",IF(ข้อมูลนักเรียน!$K23="ย้ายออก","ย้ายออก",RANK($AL27,$AL$7:$AL$66,0)))</f>
        <v/>
      </c>
      <c r="AN27" s="842"/>
      <c r="AO27" s="147" t="str">
        <f>IF(คุณฯ1!$BC26="","",IF($AO$4="","",IF(ข้อมูลนักเรียน!$K23="ย้ายออก","-",คุณฯ1!$BC26)))</f>
        <v/>
      </c>
      <c r="AP27" s="147" t="str">
        <f>IF(คุณฯ2!$BC26="","",IF($AP$4="","",IF(ข้อมูลนักเรียน!$K23="ย้ายออก","-",คุณฯ2!$BC26)))</f>
        <v/>
      </c>
      <c r="AQ27" s="147" t="str">
        <f>IF(คุณฯ3!$BC26="","",IF($AQ$4="","",IF(ข้อมูลนักเรียน!$K23="ย้ายออก","-",คุณฯ3!$BC26)))</f>
        <v/>
      </c>
      <c r="AR27" s="147" t="str">
        <f>IF(คุณฯ4!$BC26="","",IF($AR$4="","",IF(ข้อมูลนักเรียน!$K23="ย้ายออก","-",คุณฯ4!$BC26)))</f>
        <v/>
      </c>
      <c r="AS27" s="147" t="str">
        <f>IF(คุณฯ5!$BC26="","",IF($AS$4="","",IF(ข้อมูลนักเรียน!$K23="ย้ายออก","-",คุณฯ5!$BC26)))</f>
        <v/>
      </c>
      <c r="AT27" s="147" t="str">
        <f>IF(คุณฯ6!$BC26="","",IF($AT$4="","",IF(ข้อมูลนักเรียน!$K23="ย้ายออก","-",คุณฯ6!$BC26)))</f>
        <v/>
      </c>
      <c r="AU27" s="147" t="str">
        <f>IF(คุณฯ7!$BC26="","",IF($AU$4="","",IF(ข้อมูลนักเรียน!$K23="ย้ายออก","-",คุณฯ7!$BC26)))</f>
        <v/>
      </c>
      <c r="AV27" s="147" t="str">
        <f>IF(คุณฯ8!$BC26="","",IF($AV$4="","",IF(ข้อมูลนักเรียน!$K23="ย้ายออก","-",คุณฯ8!$BC26)))</f>
        <v/>
      </c>
      <c r="AW27" s="147" t="str">
        <f>IF(คุณฯ9!$BC26="","",IF($AW$4="","",IF(ข้อมูลนักเรียน!$K23="ย้ายออก","-",คุณฯ9!$BC26)))</f>
        <v/>
      </c>
      <c r="AX27" s="147" t="str">
        <f>IF(คุณฯ10!$BC26="","",IF($AX$4="","",IF(ข้อมูลนักเรียน!$K23="ย้ายออก","-",คุณฯ10!$BC26)))</f>
        <v/>
      </c>
      <c r="AY27" s="147" t="str">
        <f>IF(คุณฯ11!$BC26="","",IF($AY$4="","",IF(ข้อมูลนักเรียน!$K23="ย้ายออก","-",คุณฯ11!$BC26)))</f>
        <v/>
      </c>
      <c r="AZ27" s="147" t="str">
        <f>IF(คุณฯ12!$BC26="","",IF($AZ$4="","",IF(ข้อมูลนักเรียน!$K23="ย้ายออก","-",คุณฯ12!$BC26)))</f>
        <v/>
      </c>
      <c r="BA27" s="147" t="str">
        <f>IF(คุณฯ13!$BC26="","",IF($BA$4="","",IF(ข้อมูลนักเรียน!$K23="ย้ายออก","-",คุณฯ13!$BC26)))</f>
        <v/>
      </c>
      <c r="BB27" s="147" t="str">
        <f>IF(คุณฯ14!$BC26="","",IF($BB$4="","",IF(ข้อมูลนักเรียน!$K23="ย้ายออก","-",คุณฯ14!$BC26)))</f>
        <v/>
      </c>
      <c r="BC27" s="147" t="str">
        <f>IF(คุณฯ15!$BC26="","",IF($BC$4="","",IF(ข้อมูลนักเรียน!$K23="ย้ายออก","-",คุณฯ15!$BC26)))</f>
        <v/>
      </c>
      <c r="BD27" s="452" t="str">
        <f>IF($E27="","",IF($AO27="","",IF(ข้อมูลนักเรียน!$K23="ย้ายออก","ย้ายออก",AVERAGE(AO27:BC27))))</f>
        <v/>
      </c>
      <c r="BE27" s="206" t="str">
        <f>IF($E27="","",IF(BD27="","",IF(ข้อมูลนักเรียน!K23="ย้ายออก","ย้ายออก",IF(COUNTIF(AO27:BC27,0)&gt;0,0,IF(BD27&gt;=ตั้งค่าการประเมิน!$C$4,3,IF(BD27&gt;=ตั้งค่าการประเมิน!$C$5,2,IF(BD27&gt;=ตั้งค่าการประเมิน!$C$6,1,0)))))))</f>
        <v/>
      </c>
      <c r="BF27" s="845"/>
      <c r="BG27" s="147" t="str">
        <f>IF(อ่านคิดเขียน1!$AW26="","",IF($BG$4="","",อ่านคิดเขียน1!$AW26))</f>
        <v/>
      </c>
      <c r="BH27" s="147" t="str">
        <f>IF(อ่านคิดเขียน2!$AW26="","",IF($BH$4="","",อ่านคิดเขียน2!$AW26))</f>
        <v/>
      </c>
      <c r="BI27" s="147" t="str">
        <f>IF(อ่านคิดเขียน3!$AW26="","",IF($BI$4="","",อ่านคิดเขียน3!$AW26))</f>
        <v/>
      </c>
      <c r="BJ27" s="147" t="str">
        <f>IF(อ่านคิดเขียน4!$AW26="","",IF($BJ$4="","",อ่านคิดเขียน4!$AW26))</f>
        <v/>
      </c>
      <c r="BK27" s="147" t="str">
        <f>IF(อ่านคิดเขียน5!$AW26="","",IF($BK$4="","",อ่านคิดเขียน5!$AW26))</f>
        <v/>
      </c>
      <c r="BL27" s="147" t="str">
        <f>IF(อ่านคิดเขียน6!$AW26="","",IF($BL$4="","",อ่านคิดเขียน6!$AW26))</f>
        <v/>
      </c>
      <c r="BM27" s="147" t="str">
        <f>IF(อ่านคิดเขียน7!$AW26="","",IF($BM$4="","",อ่านคิดเขียน7!$AW26))</f>
        <v/>
      </c>
      <c r="BN27" s="147" t="str">
        <f>IF(อ่านคิดเขียน8!$AW26="","",IF($BN$4="","",อ่านคิดเขียน8!$AW26))</f>
        <v/>
      </c>
      <c r="BO27" s="147" t="str">
        <f>IF(อ่านคิดเขียน9!$AW26="","",IF($BO$4="","",อ่านคิดเขียน9!$AW26))</f>
        <v/>
      </c>
      <c r="BP27" s="147" t="str">
        <f>IF(อ่านคิดเขียน10!$AW26="","",IF($BP$4="","",อ่านคิดเขียน10!$AW26))</f>
        <v/>
      </c>
      <c r="BQ27" s="147" t="str">
        <f>IF(อ่านคิดเขียน11!$AW26="","",IF($BQ$4="","",อ่านคิดเขียน11!$AW26))</f>
        <v/>
      </c>
      <c r="BR27" s="147" t="str">
        <f>IF(อ่านคิดเขียน12!$AW26="","",IF($BR$4="","",อ่านคิดเขียน12!$AW26))</f>
        <v/>
      </c>
      <c r="BS27" s="147" t="str">
        <f>IF(อ่านคิดเขียน13!$AW26="","",IF($BS$4="","",อ่านคิดเขียน13!$AW26))</f>
        <v/>
      </c>
      <c r="BT27" s="147" t="str">
        <f>IF(อ่านคิดเขียน14!$AW26="","",IF($BT$4="","",อ่านคิดเขียน14!$AW26))</f>
        <v/>
      </c>
      <c r="BU27" s="147" t="str">
        <f>IF(อ่านคิดเขียน15!$AW26="","",IF($BU$4="","",อ่านคิดเขียน15!$AW26))</f>
        <v/>
      </c>
      <c r="BV27" s="452" t="str">
        <f>IF($E27="","",IF($BG27="","",IF(ข้อมูลนักเรียน!K23="ย้ายออก","ย้ายออก",AVERAGE(BG27:BU27))))</f>
        <v/>
      </c>
      <c r="BW27" s="206" t="str">
        <f>IF($E27="","",IF(BV27="","",IF(ข้อมูลนักเรียน!K23="ย้ายออก","ย้ายออก",IF(BV27&gt;=ตั้งค่าการประเมิน!$C$4,3,IF(BV27&gt;=ตั้งค่าการประเมิน!$C$5,2,IF(BV27&gt;=ตั้งค่าการประเมิน!$C$6,1,0))))))</f>
        <v/>
      </c>
      <c r="BX27" s="848"/>
      <c r="BY27" s="147" t="str">
        <f>IF(BY$4="","",IF(ชี้วัด1!$BE25="","",IF(ข้อมูลนักเรียน!$K23="ย้ายออก","-",ชี้วัด1!$BE25)))</f>
        <v/>
      </c>
      <c r="BZ27" s="147" t="str">
        <f>IF(BZ$4="","",IF(ชี้วัด2!$BE25="","",IF(ข้อมูลนักเรียน!$K23="ย้ายออก","-",ชี้วัด2!$BE25)))</f>
        <v/>
      </c>
      <c r="CA27" s="147" t="str">
        <f>IF(CA$4="","",IF(ชี้วัด3!$BE25="","",IF(ข้อมูลนักเรียน!$K23="ย้ายออก","-",ชี้วัด3!$BE25)))</f>
        <v/>
      </c>
      <c r="CB27" s="147" t="str">
        <f>IF(CB$4="","",IF(ชี้วัด4!$BE25="","",IF(ข้อมูลนักเรียน!$K23="ย้ายออก","-",ชี้วัด4!$BE25)))</f>
        <v/>
      </c>
      <c r="CC27" s="147" t="str">
        <f>IF(CC$4="","",IF(ชี้วัด5!$BE25="","",IF(ข้อมูลนักเรียน!$K23="ย้ายออก","-",ชี้วัด5!$BE25)))</f>
        <v/>
      </c>
      <c r="CD27" s="147" t="str">
        <f>IF(CD$4="","",IF(ชี้วัด6!$BE25="","",IF(ข้อมูลนักเรียน!$K23="ย้ายออก","-",ชี้วัด6!$BE25)))</f>
        <v/>
      </c>
      <c r="CE27" s="147" t="str">
        <f>IF(CE$4="","",IF(ชี้วัด7!$BE25="","",IF(ข้อมูลนักเรียน!$K23="ย้ายออก","-",ชี้วัด7!$BE25)))</f>
        <v/>
      </c>
      <c r="CF27" s="147" t="str">
        <f>IF(CF$4="","",IF(ชี้วัด8!$BE25="","",IF(ข้อมูลนักเรียน!$K23="ย้ายออก","-",ชี้วัด8!$BE25)))</f>
        <v/>
      </c>
      <c r="CG27" s="147" t="str">
        <f>IF(CG$4="","",IF(ชี้วัด9!$BE25="","",IF(ข้อมูลนักเรียน!$K23="ย้ายออก","-",ชี้วัด9!$BE25)))</f>
        <v/>
      </c>
      <c r="CH27" s="147" t="str">
        <f>IF(CH$4="","",IF(ชี้วัด10!$BE25="","",IF(ข้อมูลนักเรียน!$K23="ย้ายออก","-",ชี้วัด10!$BE25)))</f>
        <v/>
      </c>
      <c r="CI27" s="147" t="str">
        <f>IF(CI$4="","",IF(ชี้วัด11!$BE25="","",IF(ข้อมูลนักเรียน!$K23="ย้ายออก","-",ชี้วัด11!$BE25)))</f>
        <v/>
      </c>
      <c r="CJ27" s="147" t="str">
        <f>IF(CJ$4="","",IF(ชี้วัด12!$BE25="","",IF(ข้อมูลนักเรียน!$K23="ย้ายออก","-",ชี้วัด12!$BE25)))</f>
        <v/>
      </c>
      <c r="CK27" s="147" t="str">
        <f>IF(CK$4="","",IF(ชี้วัด13!$BE25="","",IF(ข้อมูลนักเรียน!$K23="ย้ายออก","-",ชี้วัด13!$BE25)))</f>
        <v/>
      </c>
      <c r="CL27" s="147" t="str">
        <f>IF(CL$4="","",IF(ชี้วัด14!$BE25="","",IF(ข้อมูลนักเรียน!$K23="ย้ายออก","-",ชี้วัด14!$BE25)))</f>
        <v/>
      </c>
      <c r="CM27" s="147" t="str">
        <f>IF(CM$4="","",IF(ชี้วัด15!$BE25="","",IF(ข้อมูลนักเรียน!$K23="ย้ายออก","-",ชี้วัด15!$BE25)))</f>
        <v/>
      </c>
      <c r="CN27" s="206" t="str">
        <f>IF($E27="","",IF(ข้อมูลนักเรียน!K23="ย้ายออก","ย้ายออก",SUM(BY27:CM27)))</f>
        <v/>
      </c>
      <c r="CO27" s="452" t="str">
        <f>IF($E27="","",IF(ข้อมูลนักเรียน!K23="ย้ายออก","ย้ายออก",(CN27/$CN$6)*100))</f>
        <v/>
      </c>
      <c r="CP27" s="206" t="str">
        <f>IF($E27="","",IF(ข้อมูลนักเรียน!K23="ย้ายออก","ย้ายออก",IF(CN27&lt;$CN$6,"ไม่ผ่าน","ผ่าน")))</f>
        <v/>
      </c>
    </row>
    <row r="28" spans="1:94" x14ac:dyDescent="0.3">
      <c r="A28" s="111"/>
      <c r="B28" s="111"/>
      <c r="C28" s="111"/>
      <c r="D28" s="207">
        <f>ข้อมูลนักเรียน!D24</f>
        <v>22</v>
      </c>
      <c r="E28" s="208" t="str">
        <f>IF(ข้อมูลนักเรียน!H24="","",ข้อมูลนักเรียน!G24&amp;ข้อมูลนักเรียน!H24&amp; "  " &amp; ข้อมูลนักเรียน!I24)</f>
        <v/>
      </c>
      <c r="F28" s="839"/>
      <c r="G28" s="203" t="str">
        <f>IF(วิชา1!$L27="","",IF($G$4="","",IF(วิชา1!$L27="ย้ายออก","-",วิชา1!$L27)))</f>
        <v/>
      </c>
      <c r="H28" s="203" t="str">
        <f>IF(วิชา2!$L27="","",IF($H$4="","",IF(วิชา2!$L27="ย้ายออก","-",วิชา2!$L27)))</f>
        <v/>
      </c>
      <c r="I28" s="203" t="str">
        <f>IF(วิชา3!$L27="","",IF($I$4="","",IF(วิชา3!$L27="ย้ายออก","-",วิชา3!$L27)))</f>
        <v/>
      </c>
      <c r="J28" s="203" t="str">
        <f>IF(วิชา4!$L27="","",IF($J$4="","",IF(วิชา4!$L27="ย้ายออก","-",วิชา4!$L27)))</f>
        <v/>
      </c>
      <c r="K28" s="203" t="str">
        <f>IF(วิชา5!$L27="","",IF($K$4="","",IF(วิชา5!$L27="ย้ายออก","-",วิชา5!$L27)))</f>
        <v/>
      </c>
      <c r="L28" s="203" t="str">
        <f>IF(วิชา6!$L27="","",IF($L$4="","",IF(วิชา6!$L27="ย้ายออก","-",วิชา6!$L27)))</f>
        <v/>
      </c>
      <c r="M28" s="203" t="str">
        <f>IF(วิชา7!$L27="","",IF($M$4="","",IF(วิชา7!$L27="ย้ายออก","-",วิชา7!$L27)))</f>
        <v/>
      </c>
      <c r="N28" s="203" t="str">
        <f>IF(วิชา8!$L27="","",IF($N$4="","",IF(วิชา8!$L27="ย้ายออก","-",วิชา8!$L27)))</f>
        <v/>
      </c>
      <c r="O28" s="203" t="str">
        <f>IF(วิชา9!$L27="","",IF($O$4="","",IF(วิชา9!$L27="ย้ายออก","-",วิชา9!$L27)))</f>
        <v/>
      </c>
      <c r="P28" s="203" t="str">
        <f>IF(วิชา10!$L27="","",IF($P$4="","",IF(วิชา10!$L27="ย้ายออก","-",วิชา10!$L27)))</f>
        <v/>
      </c>
      <c r="Q28" s="203" t="str">
        <f>IF(วิชา11!$L27="","",IF($Q$4="","",IF(วิชา11!$L27="ย้ายออก","-",วิชา11!$L27)))</f>
        <v/>
      </c>
      <c r="R28" s="203" t="str">
        <f>IF(วิชา12!$L27="","",IF($R$4="","",IF(วิชา12!$L27="ย้ายออก","-",วิชา12!$L27)))</f>
        <v/>
      </c>
      <c r="S28" s="203" t="str">
        <f>IF(วิชา13!$L27="","",IF($S$4="","",IF(วิชา13!$L27="ย้ายออก","-",วิชา13!$L27)))</f>
        <v/>
      </c>
      <c r="T28" s="203" t="str">
        <f>IF(วิชา14!$L27="","",IF($T$4="","",IF(วิชา14!$L27="ย้ายออก","-",วิชา14!$L27)))</f>
        <v/>
      </c>
      <c r="U28" s="203" t="str">
        <f>IF(วิชา15!$L27="","",IF($U$4="","",IF(วิชา15!$L27="ย้ายออก","-",วิชา15!$L27)))</f>
        <v/>
      </c>
      <c r="V28" s="172" t="str">
        <f>IF(E28="","",IF(ข้อมูลนักเรียน!$K24="ย้ายออก","ย้ายออก",IF(COUNTIF(G28:U28,0)&gt;0,"ไม่ผ่าน","ผ่าน")))</f>
        <v/>
      </c>
      <c r="W28" s="203" t="str">
        <f>IF($E28="","",IF($G28="","",IF(ข้อมูลนักเรียน!$K24="ย้ายออก","-",$G28*$G$6)))</f>
        <v/>
      </c>
      <c r="X28" s="203" t="str">
        <f>IF($E28="","",IF($H28="","",IF(ข้อมูลนักเรียน!$K24="ย้ายออก","-",$H28*$H$6)))</f>
        <v/>
      </c>
      <c r="Y28" s="203" t="str">
        <f>IF($E28="","",IF($I28="","",IF(ข้อมูลนักเรียน!$K24="ย้ายออก","-",$I28*$I$6)))</f>
        <v/>
      </c>
      <c r="Z28" s="203" t="str">
        <f>IF($E28="","",IF($J28="","",IF(ข้อมูลนักเรียน!$K24="ย้ายออก","-",$J28*$J$6)))</f>
        <v/>
      </c>
      <c r="AA28" s="203" t="str">
        <f>IF($E28="","",IF($K28="","",IF(ข้อมูลนักเรียน!$K24="ย้ายออก","-",$K28*$K$6)))</f>
        <v/>
      </c>
      <c r="AB28" s="203" t="str">
        <f>IF($E28="","",IF($L28="","",IF(ข้อมูลนักเรียน!$K24="ย้ายออก","-",$L28*$L$6)))</f>
        <v/>
      </c>
      <c r="AC28" s="203" t="str">
        <f>IF($E28="","",IF($M28="","",IF(ข้อมูลนักเรียน!$K24="ย้ายออก","-",$M28*$M$6)))</f>
        <v/>
      </c>
      <c r="AD28" s="203" t="str">
        <f>IF($E28="","",IF($N28="","",IF(ข้อมูลนักเรียน!$K24="ย้ายออก","-",$N28*$N$6)))</f>
        <v/>
      </c>
      <c r="AE28" s="203" t="str">
        <f>IF($E28="","",IF($O28="","",IF(ข้อมูลนักเรียน!$K24="ย้ายออก","-",$O28*$O$6)))</f>
        <v/>
      </c>
      <c r="AF28" s="203" t="str">
        <f>IF($E28="","",IF($P28="","",IF(ข้อมูลนักเรียน!$K24="ย้ายออก","-",$P28*$P$6)))</f>
        <v/>
      </c>
      <c r="AG28" s="203" t="str">
        <f>IF($E28="","",IF($Q28="","",IF(ข้อมูลนักเรียน!$K24="ย้ายออก","-",$Q28*$Q$6)))</f>
        <v/>
      </c>
      <c r="AH28" s="203" t="str">
        <f>IF($E28="","",IF($R28="","",IF(ข้อมูลนักเรียน!$K24="ย้ายออก","-",$R28*$R$6)))</f>
        <v/>
      </c>
      <c r="AI28" s="203" t="str">
        <f>IF($E28="","",IF($S28="","",IF(ข้อมูลนักเรียน!$K24="ย้ายออก","-",$S28*$S$6)))</f>
        <v/>
      </c>
      <c r="AJ28" s="203" t="str">
        <f>IF($E28="","",IF($T28="","",IF(ข้อมูลนักเรียน!$K24="ย้ายออก","-",$T28*$T$6)))</f>
        <v/>
      </c>
      <c r="AK28" s="203" t="str">
        <f>IF($E28="","",IF($U28="","",IF(ข้อมูลนักเรียน!$K24="ย้ายออก","-",$U28*$U$6)))</f>
        <v/>
      </c>
      <c r="AL28" s="204" t="str">
        <f>IF($E28="","",IF(ข้อมูลนักเรียน!$K24="ย้ายออก","ย้ายออก",IF($AL$6=0,"",IF(W28="","",(SUM(W28:AK28)/$AL$6)))))</f>
        <v/>
      </c>
      <c r="AM28" s="205" t="str">
        <f>IF($E28="","",IF(ข้อมูลนักเรียน!$K24="ย้ายออก","ย้ายออก",RANK($AL28,$AL$7:$AL$66,0)))</f>
        <v/>
      </c>
      <c r="AN28" s="842"/>
      <c r="AO28" s="147" t="str">
        <f>IF(คุณฯ1!$BC27="","",IF($AO$4="","",IF(ข้อมูลนักเรียน!$K24="ย้ายออก","-",คุณฯ1!$BC27)))</f>
        <v/>
      </c>
      <c r="AP28" s="147" t="str">
        <f>IF(คุณฯ2!$BC27="","",IF($AP$4="","",IF(ข้อมูลนักเรียน!$K24="ย้ายออก","-",คุณฯ2!$BC27)))</f>
        <v/>
      </c>
      <c r="AQ28" s="147" t="str">
        <f>IF(คุณฯ3!$BC27="","",IF($AQ$4="","",IF(ข้อมูลนักเรียน!$K24="ย้ายออก","-",คุณฯ3!$BC27)))</f>
        <v/>
      </c>
      <c r="AR28" s="147" t="str">
        <f>IF(คุณฯ4!$BC27="","",IF($AR$4="","",IF(ข้อมูลนักเรียน!$K24="ย้ายออก","-",คุณฯ4!$BC27)))</f>
        <v/>
      </c>
      <c r="AS28" s="147" t="str">
        <f>IF(คุณฯ5!$BC27="","",IF($AS$4="","",IF(ข้อมูลนักเรียน!$K24="ย้ายออก","-",คุณฯ5!$BC27)))</f>
        <v/>
      </c>
      <c r="AT28" s="147" t="str">
        <f>IF(คุณฯ6!$BC27="","",IF($AT$4="","",IF(ข้อมูลนักเรียน!$K24="ย้ายออก","-",คุณฯ6!$BC27)))</f>
        <v/>
      </c>
      <c r="AU28" s="147" t="str">
        <f>IF(คุณฯ7!$BC27="","",IF($AU$4="","",IF(ข้อมูลนักเรียน!$K24="ย้ายออก","-",คุณฯ7!$BC27)))</f>
        <v/>
      </c>
      <c r="AV28" s="147" t="str">
        <f>IF(คุณฯ8!$BC27="","",IF($AV$4="","",IF(ข้อมูลนักเรียน!$K24="ย้ายออก","-",คุณฯ8!$BC27)))</f>
        <v/>
      </c>
      <c r="AW28" s="147" t="str">
        <f>IF(คุณฯ9!$BC27="","",IF($AW$4="","",IF(ข้อมูลนักเรียน!$K24="ย้ายออก","-",คุณฯ9!$BC27)))</f>
        <v/>
      </c>
      <c r="AX28" s="147" t="str">
        <f>IF(คุณฯ10!$BC27="","",IF($AX$4="","",IF(ข้อมูลนักเรียน!$K24="ย้ายออก","-",คุณฯ10!$BC27)))</f>
        <v/>
      </c>
      <c r="AY28" s="147" t="str">
        <f>IF(คุณฯ11!$BC27="","",IF($AY$4="","",IF(ข้อมูลนักเรียน!$K24="ย้ายออก","-",คุณฯ11!$BC27)))</f>
        <v/>
      </c>
      <c r="AZ28" s="147" t="str">
        <f>IF(คุณฯ12!$BC27="","",IF($AZ$4="","",IF(ข้อมูลนักเรียน!$K24="ย้ายออก","-",คุณฯ12!$BC27)))</f>
        <v/>
      </c>
      <c r="BA28" s="147" t="str">
        <f>IF(คุณฯ13!$BC27="","",IF($BA$4="","",IF(ข้อมูลนักเรียน!$K24="ย้ายออก","-",คุณฯ13!$BC27)))</f>
        <v/>
      </c>
      <c r="BB28" s="147" t="str">
        <f>IF(คุณฯ14!$BC27="","",IF($BB$4="","",IF(ข้อมูลนักเรียน!$K24="ย้ายออก","-",คุณฯ14!$BC27)))</f>
        <v/>
      </c>
      <c r="BC28" s="147" t="str">
        <f>IF(คุณฯ15!$BC27="","",IF($BC$4="","",IF(ข้อมูลนักเรียน!$K24="ย้ายออก","-",คุณฯ15!$BC27)))</f>
        <v/>
      </c>
      <c r="BD28" s="452" t="str">
        <f>IF($E28="","",IF($AO28="","",IF(ข้อมูลนักเรียน!$K24="ย้ายออก","ย้ายออก",AVERAGE(AO28:BC28))))</f>
        <v/>
      </c>
      <c r="BE28" s="206" t="str">
        <f>IF($E28="","",IF(BD28="","",IF(ข้อมูลนักเรียน!K24="ย้ายออก","ย้ายออก",IF(COUNTIF(AO28:BC28,0)&gt;0,0,IF(BD28&gt;=ตั้งค่าการประเมิน!$C$4,3,IF(BD28&gt;=ตั้งค่าการประเมิน!$C$5,2,IF(BD28&gt;=ตั้งค่าการประเมิน!$C$6,1,0)))))))</f>
        <v/>
      </c>
      <c r="BF28" s="845"/>
      <c r="BG28" s="147" t="str">
        <f>IF(อ่านคิดเขียน1!$AW27="","",IF($BG$4="","",อ่านคิดเขียน1!$AW27))</f>
        <v/>
      </c>
      <c r="BH28" s="147" t="str">
        <f>IF(อ่านคิดเขียน2!$AW27="","",IF($BH$4="","",อ่านคิดเขียน2!$AW27))</f>
        <v/>
      </c>
      <c r="BI28" s="147" t="str">
        <f>IF(อ่านคิดเขียน3!$AW27="","",IF($BI$4="","",อ่านคิดเขียน3!$AW27))</f>
        <v/>
      </c>
      <c r="BJ28" s="147" t="str">
        <f>IF(อ่านคิดเขียน4!$AW27="","",IF($BJ$4="","",อ่านคิดเขียน4!$AW27))</f>
        <v/>
      </c>
      <c r="BK28" s="147" t="str">
        <f>IF(อ่านคิดเขียน5!$AW27="","",IF($BK$4="","",อ่านคิดเขียน5!$AW27))</f>
        <v/>
      </c>
      <c r="BL28" s="147" t="str">
        <f>IF(อ่านคิดเขียน6!$AW27="","",IF($BL$4="","",อ่านคิดเขียน6!$AW27))</f>
        <v/>
      </c>
      <c r="BM28" s="147" t="str">
        <f>IF(อ่านคิดเขียน7!$AW27="","",IF($BM$4="","",อ่านคิดเขียน7!$AW27))</f>
        <v/>
      </c>
      <c r="BN28" s="147" t="str">
        <f>IF(อ่านคิดเขียน8!$AW27="","",IF($BN$4="","",อ่านคิดเขียน8!$AW27))</f>
        <v/>
      </c>
      <c r="BO28" s="147" t="str">
        <f>IF(อ่านคิดเขียน9!$AW27="","",IF($BO$4="","",อ่านคิดเขียน9!$AW27))</f>
        <v/>
      </c>
      <c r="BP28" s="147" t="str">
        <f>IF(อ่านคิดเขียน10!$AW27="","",IF($BP$4="","",อ่านคิดเขียน10!$AW27))</f>
        <v/>
      </c>
      <c r="BQ28" s="147" t="str">
        <f>IF(อ่านคิดเขียน11!$AW27="","",IF($BQ$4="","",อ่านคิดเขียน11!$AW27))</f>
        <v/>
      </c>
      <c r="BR28" s="147" t="str">
        <f>IF(อ่านคิดเขียน12!$AW27="","",IF($BR$4="","",อ่านคิดเขียน12!$AW27))</f>
        <v/>
      </c>
      <c r="BS28" s="147" t="str">
        <f>IF(อ่านคิดเขียน13!$AW27="","",IF($BS$4="","",อ่านคิดเขียน13!$AW27))</f>
        <v/>
      </c>
      <c r="BT28" s="147" t="str">
        <f>IF(อ่านคิดเขียน14!$AW27="","",IF($BT$4="","",อ่านคิดเขียน14!$AW27))</f>
        <v/>
      </c>
      <c r="BU28" s="147" t="str">
        <f>IF(อ่านคิดเขียน15!$AW27="","",IF($BU$4="","",อ่านคิดเขียน15!$AW27))</f>
        <v/>
      </c>
      <c r="BV28" s="452" t="str">
        <f>IF($E28="","",IF($BG28="","",IF(ข้อมูลนักเรียน!K24="ย้ายออก","ย้ายออก",AVERAGE(BG28:BU28))))</f>
        <v/>
      </c>
      <c r="BW28" s="206" t="str">
        <f>IF($E28="","",IF(BV28="","",IF(ข้อมูลนักเรียน!K24="ย้ายออก","ย้ายออก",IF(BV28&gt;=ตั้งค่าการประเมิน!$C$4,3,IF(BV28&gt;=ตั้งค่าการประเมิน!$C$5,2,IF(BV28&gt;=ตั้งค่าการประเมิน!$C$6,1,0))))))</f>
        <v/>
      </c>
      <c r="BX28" s="848"/>
      <c r="BY28" s="147" t="str">
        <f>IF(BY$4="","",IF(ชี้วัด1!$BE26="","",IF(ข้อมูลนักเรียน!$K24="ย้ายออก","-",ชี้วัด1!$BE26)))</f>
        <v/>
      </c>
      <c r="BZ28" s="147" t="str">
        <f>IF(BZ$4="","",IF(ชี้วัด2!$BE26="","",IF(ข้อมูลนักเรียน!$K24="ย้ายออก","-",ชี้วัด2!$BE26)))</f>
        <v/>
      </c>
      <c r="CA28" s="147" t="str">
        <f>IF(CA$4="","",IF(ชี้วัด3!$BE26="","",IF(ข้อมูลนักเรียน!$K24="ย้ายออก","-",ชี้วัด3!$BE26)))</f>
        <v/>
      </c>
      <c r="CB28" s="147" t="str">
        <f>IF(CB$4="","",IF(ชี้วัด4!$BE26="","",IF(ข้อมูลนักเรียน!$K24="ย้ายออก","-",ชี้วัด4!$BE26)))</f>
        <v/>
      </c>
      <c r="CC28" s="147" t="str">
        <f>IF(CC$4="","",IF(ชี้วัด5!$BE26="","",IF(ข้อมูลนักเรียน!$K24="ย้ายออก","-",ชี้วัด5!$BE26)))</f>
        <v/>
      </c>
      <c r="CD28" s="147" t="str">
        <f>IF(CD$4="","",IF(ชี้วัด6!$BE26="","",IF(ข้อมูลนักเรียน!$K24="ย้ายออก","-",ชี้วัด6!$BE26)))</f>
        <v/>
      </c>
      <c r="CE28" s="147" t="str">
        <f>IF(CE$4="","",IF(ชี้วัด7!$BE26="","",IF(ข้อมูลนักเรียน!$K24="ย้ายออก","-",ชี้วัด7!$BE26)))</f>
        <v/>
      </c>
      <c r="CF28" s="147" t="str">
        <f>IF(CF$4="","",IF(ชี้วัด8!$BE26="","",IF(ข้อมูลนักเรียน!$K24="ย้ายออก","-",ชี้วัด8!$BE26)))</f>
        <v/>
      </c>
      <c r="CG28" s="147" t="str">
        <f>IF(CG$4="","",IF(ชี้วัด9!$BE26="","",IF(ข้อมูลนักเรียน!$K24="ย้ายออก","-",ชี้วัด9!$BE26)))</f>
        <v/>
      </c>
      <c r="CH28" s="147" t="str">
        <f>IF(CH$4="","",IF(ชี้วัด10!$BE26="","",IF(ข้อมูลนักเรียน!$K24="ย้ายออก","-",ชี้วัด10!$BE26)))</f>
        <v/>
      </c>
      <c r="CI28" s="147" t="str">
        <f>IF(CI$4="","",IF(ชี้วัด11!$BE26="","",IF(ข้อมูลนักเรียน!$K24="ย้ายออก","-",ชี้วัด11!$BE26)))</f>
        <v/>
      </c>
      <c r="CJ28" s="147" t="str">
        <f>IF(CJ$4="","",IF(ชี้วัด12!$BE26="","",IF(ข้อมูลนักเรียน!$K24="ย้ายออก","-",ชี้วัด12!$BE26)))</f>
        <v/>
      </c>
      <c r="CK28" s="147" t="str">
        <f>IF(CK$4="","",IF(ชี้วัด13!$BE26="","",IF(ข้อมูลนักเรียน!$K24="ย้ายออก","-",ชี้วัด13!$BE26)))</f>
        <v/>
      </c>
      <c r="CL28" s="147" t="str">
        <f>IF(CL$4="","",IF(ชี้วัด14!$BE26="","",IF(ข้อมูลนักเรียน!$K24="ย้ายออก","-",ชี้วัด14!$BE26)))</f>
        <v/>
      </c>
      <c r="CM28" s="147" t="str">
        <f>IF(CM$4="","",IF(ชี้วัด15!$BE26="","",IF(ข้อมูลนักเรียน!$K24="ย้ายออก","-",ชี้วัด15!$BE26)))</f>
        <v/>
      </c>
      <c r="CN28" s="206" t="str">
        <f>IF($E28="","",IF(ข้อมูลนักเรียน!K24="ย้ายออก","ย้ายออก",SUM(BY28:CM28)))</f>
        <v/>
      </c>
      <c r="CO28" s="452" t="str">
        <f>IF($E28="","",IF(ข้อมูลนักเรียน!K24="ย้ายออก","ย้ายออก",(CN28/$CN$6)*100))</f>
        <v/>
      </c>
      <c r="CP28" s="206" t="str">
        <f>IF($E28="","",IF(ข้อมูลนักเรียน!K24="ย้ายออก","ย้ายออก",IF(CN28&lt;$CN$6,"ไม่ผ่าน","ผ่าน")))</f>
        <v/>
      </c>
    </row>
    <row r="29" spans="1:94" x14ac:dyDescent="0.3">
      <c r="A29" s="111"/>
      <c r="B29" s="111"/>
      <c r="C29" s="111"/>
      <c r="D29" s="207">
        <f>ข้อมูลนักเรียน!D25</f>
        <v>23</v>
      </c>
      <c r="E29" s="208" t="str">
        <f>IF(ข้อมูลนักเรียน!H25="","",ข้อมูลนักเรียน!G25&amp;ข้อมูลนักเรียน!H25&amp; "  " &amp; ข้อมูลนักเรียน!I25)</f>
        <v/>
      </c>
      <c r="F29" s="839"/>
      <c r="G29" s="203" t="str">
        <f>IF(วิชา1!$L28="","",IF($G$4="","",IF(วิชา1!$L28="ย้ายออก","-",วิชา1!$L28)))</f>
        <v/>
      </c>
      <c r="H29" s="203" t="str">
        <f>IF(วิชา2!$L28="","",IF($H$4="","",IF(วิชา2!$L28="ย้ายออก","-",วิชา2!$L28)))</f>
        <v/>
      </c>
      <c r="I29" s="203" t="str">
        <f>IF(วิชา3!$L28="","",IF($I$4="","",IF(วิชา3!$L28="ย้ายออก","-",วิชา3!$L28)))</f>
        <v/>
      </c>
      <c r="J29" s="203" t="str">
        <f>IF(วิชา4!$L28="","",IF($J$4="","",IF(วิชา4!$L28="ย้ายออก","-",วิชา4!$L28)))</f>
        <v/>
      </c>
      <c r="K29" s="203" t="str">
        <f>IF(วิชา5!$L28="","",IF($K$4="","",IF(วิชา5!$L28="ย้ายออก","-",วิชา5!$L28)))</f>
        <v/>
      </c>
      <c r="L29" s="203" t="str">
        <f>IF(วิชา6!$L28="","",IF($L$4="","",IF(วิชา6!$L28="ย้ายออก","-",วิชา6!$L28)))</f>
        <v/>
      </c>
      <c r="M29" s="203" t="str">
        <f>IF(วิชา7!$L28="","",IF($M$4="","",IF(วิชา7!$L28="ย้ายออก","-",วิชา7!$L28)))</f>
        <v/>
      </c>
      <c r="N29" s="203" t="str">
        <f>IF(วิชา8!$L28="","",IF($N$4="","",IF(วิชา8!$L28="ย้ายออก","-",วิชา8!$L28)))</f>
        <v/>
      </c>
      <c r="O29" s="203" t="str">
        <f>IF(วิชา9!$L28="","",IF($O$4="","",IF(วิชา9!$L28="ย้ายออก","-",วิชา9!$L28)))</f>
        <v/>
      </c>
      <c r="P29" s="203" t="str">
        <f>IF(วิชา10!$L28="","",IF($P$4="","",IF(วิชา10!$L28="ย้ายออก","-",วิชา10!$L28)))</f>
        <v/>
      </c>
      <c r="Q29" s="203" t="str">
        <f>IF(วิชา11!$L28="","",IF($Q$4="","",IF(วิชา11!$L28="ย้ายออก","-",วิชา11!$L28)))</f>
        <v/>
      </c>
      <c r="R29" s="203" t="str">
        <f>IF(วิชา12!$L28="","",IF($R$4="","",IF(วิชา12!$L28="ย้ายออก","-",วิชา12!$L28)))</f>
        <v/>
      </c>
      <c r="S29" s="203" t="str">
        <f>IF(วิชา13!$L28="","",IF($S$4="","",IF(วิชา13!$L28="ย้ายออก","-",วิชา13!$L28)))</f>
        <v/>
      </c>
      <c r="T29" s="203" t="str">
        <f>IF(วิชา14!$L28="","",IF($T$4="","",IF(วิชา14!$L28="ย้ายออก","-",วิชา14!$L28)))</f>
        <v/>
      </c>
      <c r="U29" s="203" t="str">
        <f>IF(วิชา15!$L28="","",IF($U$4="","",IF(วิชา15!$L28="ย้ายออก","-",วิชา15!$L28)))</f>
        <v/>
      </c>
      <c r="V29" s="172" t="str">
        <f>IF(E29="","",IF(ข้อมูลนักเรียน!$K25="ย้ายออก","ย้ายออก",IF(COUNTIF(G29:U29,0)&gt;0,"ไม่ผ่าน","ผ่าน")))</f>
        <v/>
      </c>
      <c r="W29" s="203" t="str">
        <f>IF($E29="","",IF($G29="","",IF(ข้อมูลนักเรียน!$K25="ย้ายออก","-",$G29*$G$6)))</f>
        <v/>
      </c>
      <c r="X29" s="203" t="str">
        <f>IF($E29="","",IF($H29="","",IF(ข้อมูลนักเรียน!$K25="ย้ายออก","-",$H29*$H$6)))</f>
        <v/>
      </c>
      <c r="Y29" s="203" t="str">
        <f>IF($E29="","",IF($I29="","",IF(ข้อมูลนักเรียน!$K25="ย้ายออก","-",$I29*$I$6)))</f>
        <v/>
      </c>
      <c r="Z29" s="203" t="str">
        <f>IF($E29="","",IF($J29="","",IF(ข้อมูลนักเรียน!$K25="ย้ายออก","-",$J29*$J$6)))</f>
        <v/>
      </c>
      <c r="AA29" s="203" t="str">
        <f>IF($E29="","",IF($K29="","",IF(ข้อมูลนักเรียน!$K25="ย้ายออก","-",$K29*$K$6)))</f>
        <v/>
      </c>
      <c r="AB29" s="203" t="str">
        <f>IF($E29="","",IF($L29="","",IF(ข้อมูลนักเรียน!$K25="ย้ายออก","-",$L29*$L$6)))</f>
        <v/>
      </c>
      <c r="AC29" s="203" t="str">
        <f>IF($E29="","",IF($M29="","",IF(ข้อมูลนักเรียน!$K25="ย้ายออก","-",$M29*$M$6)))</f>
        <v/>
      </c>
      <c r="AD29" s="203" t="str">
        <f>IF($E29="","",IF($N29="","",IF(ข้อมูลนักเรียน!$K25="ย้ายออก","-",$N29*$N$6)))</f>
        <v/>
      </c>
      <c r="AE29" s="203" t="str">
        <f>IF($E29="","",IF($O29="","",IF(ข้อมูลนักเรียน!$K25="ย้ายออก","-",$O29*$O$6)))</f>
        <v/>
      </c>
      <c r="AF29" s="203" t="str">
        <f>IF($E29="","",IF($P29="","",IF(ข้อมูลนักเรียน!$K25="ย้ายออก","-",$P29*$P$6)))</f>
        <v/>
      </c>
      <c r="AG29" s="203" t="str">
        <f>IF($E29="","",IF($Q29="","",IF(ข้อมูลนักเรียน!$K25="ย้ายออก","-",$Q29*$Q$6)))</f>
        <v/>
      </c>
      <c r="AH29" s="203" t="str">
        <f>IF($E29="","",IF($R29="","",IF(ข้อมูลนักเรียน!$K25="ย้ายออก","-",$R29*$R$6)))</f>
        <v/>
      </c>
      <c r="AI29" s="203" t="str">
        <f>IF($E29="","",IF($S29="","",IF(ข้อมูลนักเรียน!$K25="ย้ายออก","-",$S29*$S$6)))</f>
        <v/>
      </c>
      <c r="AJ29" s="203" t="str">
        <f>IF($E29="","",IF($T29="","",IF(ข้อมูลนักเรียน!$K25="ย้ายออก","-",$T29*$T$6)))</f>
        <v/>
      </c>
      <c r="AK29" s="203" t="str">
        <f>IF($E29="","",IF($U29="","",IF(ข้อมูลนักเรียน!$K25="ย้ายออก","-",$U29*$U$6)))</f>
        <v/>
      </c>
      <c r="AL29" s="204" t="str">
        <f>IF($E29="","",IF(ข้อมูลนักเรียน!$K25="ย้ายออก","ย้ายออก",IF($AL$6=0,"",IF(W29="","",(SUM(W29:AK29)/$AL$6)))))</f>
        <v/>
      </c>
      <c r="AM29" s="205" t="str">
        <f>IF($E29="","",IF(ข้อมูลนักเรียน!$K25="ย้ายออก","ย้ายออก",RANK($AL29,$AL$7:$AL$66,0)))</f>
        <v/>
      </c>
      <c r="AN29" s="842"/>
      <c r="AO29" s="147" t="str">
        <f>IF(คุณฯ1!$BC28="","",IF($AO$4="","",IF(ข้อมูลนักเรียน!$K25="ย้ายออก","-",คุณฯ1!$BC28)))</f>
        <v/>
      </c>
      <c r="AP29" s="147" t="str">
        <f>IF(คุณฯ2!$BC28="","",IF($AP$4="","",IF(ข้อมูลนักเรียน!$K25="ย้ายออก","-",คุณฯ2!$BC28)))</f>
        <v/>
      </c>
      <c r="AQ29" s="147" t="str">
        <f>IF(คุณฯ3!$BC28="","",IF($AQ$4="","",IF(ข้อมูลนักเรียน!$K25="ย้ายออก","-",คุณฯ3!$BC28)))</f>
        <v/>
      </c>
      <c r="AR29" s="147" t="str">
        <f>IF(คุณฯ4!$BC28="","",IF($AR$4="","",IF(ข้อมูลนักเรียน!$K25="ย้ายออก","-",คุณฯ4!$BC28)))</f>
        <v/>
      </c>
      <c r="AS29" s="147" t="str">
        <f>IF(คุณฯ5!$BC28="","",IF($AS$4="","",IF(ข้อมูลนักเรียน!$K25="ย้ายออก","-",คุณฯ5!$BC28)))</f>
        <v/>
      </c>
      <c r="AT29" s="147" t="str">
        <f>IF(คุณฯ6!$BC28="","",IF($AT$4="","",IF(ข้อมูลนักเรียน!$K25="ย้ายออก","-",คุณฯ6!$BC28)))</f>
        <v/>
      </c>
      <c r="AU29" s="147" t="str">
        <f>IF(คุณฯ7!$BC28="","",IF($AU$4="","",IF(ข้อมูลนักเรียน!$K25="ย้ายออก","-",คุณฯ7!$BC28)))</f>
        <v/>
      </c>
      <c r="AV29" s="147" t="str">
        <f>IF(คุณฯ8!$BC28="","",IF($AV$4="","",IF(ข้อมูลนักเรียน!$K25="ย้ายออก","-",คุณฯ8!$BC28)))</f>
        <v/>
      </c>
      <c r="AW29" s="147" t="str">
        <f>IF(คุณฯ9!$BC28="","",IF($AW$4="","",IF(ข้อมูลนักเรียน!$K25="ย้ายออก","-",คุณฯ9!$BC28)))</f>
        <v/>
      </c>
      <c r="AX29" s="147" t="str">
        <f>IF(คุณฯ10!$BC28="","",IF($AX$4="","",IF(ข้อมูลนักเรียน!$K25="ย้ายออก","-",คุณฯ10!$BC28)))</f>
        <v/>
      </c>
      <c r="AY29" s="147" t="str">
        <f>IF(คุณฯ11!$BC28="","",IF($AY$4="","",IF(ข้อมูลนักเรียน!$K25="ย้ายออก","-",คุณฯ11!$BC28)))</f>
        <v/>
      </c>
      <c r="AZ29" s="147" t="str">
        <f>IF(คุณฯ12!$BC28="","",IF($AZ$4="","",IF(ข้อมูลนักเรียน!$K25="ย้ายออก","-",คุณฯ12!$BC28)))</f>
        <v/>
      </c>
      <c r="BA29" s="147" t="str">
        <f>IF(คุณฯ13!$BC28="","",IF($BA$4="","",IF(ข้อมูลนักเรียน!$K25="ย้ายออก","-",คุณฯ13!$BC28)))</f>
        <v/>
      </c>
      <c r="BB29" s="147" t="str">
        <f>IF(คุณฯ14!$BC28="","",IF($BB$4="","",IF(ข้อมูลนักเรียน!$K25="ย้ายออก","-",คุณฯ14!$BC28)))</f>
        <v/>
      </c>
      <c r="BC29" s="147" t="str">
        <f>IF(คุณฯ15!$BC28="","",IF($BC$4="","",IF(ข้อมูลนักเรียน!$K25="ย้ายออก","-",คุณฯ15!$BC28)))</f>
        <v/>
      </c>
      <c r="BD29" s="452" t="str">
        <f>IF($E29="","",IF($AO29="","",IF(ข้อมูลนักเรียน!$K25="ย้ายออก","ย้ายออก",AVERAGE(AO29:BC29))))</f>
        <v/>
      </c>
      <c r="BE29" s="206" t="str">
        <f>IF($E29="","",IF(BD29="","",IF(ข้อมูลนักเรียน!K25="ย้ายออก","ย้ายออก",IF(COUNTIF(AO29:BC29,0)&gt;0,0,IF(BD29&gt;=ตั้งค่าการประเมิน!$C$4,3,IF(BD29&gt;=ตั้งค่าการประเมิน!$C$5,2,IF(BD29&gt;=ตั้งค่าการประเมิน!$C$6,1,0)))))))</f>
        <v/>
      </c>
      <c r="BF29" s="845"/>
      <c r="BG29" s="147" t="str">
        <f>IF(อ่านคิดเขียน1!$AW28="","",IF($BG$4="","",อ่านคิดเขียน1!$AW28))</f>
        <v/>
      </c>
      <c r="BH29" s="147" t="str">
        <f>IF(อ่านคิดเขียน2!$AW28="","",IF($BH$4="","",อ่านคิดเขียน2!$AW28))</f>
        <v/>
      </c>
      <c r="BI29" s="147" t="str">
        <f>IF(อ่านคิดเขียน3!$AW28="","",IF($BI$4="","",อ่านคิดเขียน3!$AW28))</f>
        <v/>
      </c>
      <c r="BJ29" s="147" t="str">
        <f>IF(อ่านคิดเขียน4!$AW28="","",IF($BJ$4="","",อ่านคิดเขียน4!$AW28))</f>
        <v/>
      </c>
      <c r="BK29" s="147" t="str">
        <f>IF(อ่านคิดเขียน5!$AW28="","",IF($BK$4="","",อ่านคิดเขียน5!$AW28))</f>
        <v/>
      </c>
      <c r="BL29" s="147" t="str">
        <f>IF(อ่านคิดเขียน6!$AW28="","",IF($BL$4="","",อ่านคิดเขียน6!$AW28))</f>
        <v/>
      </c>
      <c r="BM29" s="147" t="str">
        <f>IF(อ่านคิดเขียน7!$AW28="","",IF($BM$4="","",อ่านคิดเขียน7!$AW28))</f>
        <v/>
      </c>
      <c r="BN29" s="147" t="str">
        <f>IF(อ่านคิดเขียน8!$AW28="","",IF($BN$4="","",อ่านคิดเขียน8!$AW28))</f>
        <v/>
      </c>
      <c r="BO29" s="147" t="str">
        <f>IF(อ่านคิดเขียน9!$AW28="","",IF($BO$4="","",อ่านคิดเขียน9!$AW28))</f>
        <v/>
      </c>
      <c r="BP29" s="147" t="str">
        <f>IF(อ่านคิดเขียน10!$AW28="","",IF($BP$4="","",อ่านคิดเขียน10!$AW28))</f>
        <v/>
      </c>
      <c r="BQ29" s="147" t="str">
        <f>IF(อ่านคิดเขียน11!$AW28="","",IF($BQ$4="","",อ่านคิดเขียน11!$AW28))</f>
        <v/>
      </c>
      <c r="BR29" s="147" t="str">
        <f>IF(อ่านคิดเขียน12!$AW28="","",IF($BR$4="","",อ่านคิดเขียน12!$AW28))</f>
        <v/>
      </c>
      <c r="BS29" s="147" t="str">
        <f>IF(อ่านคิดเขียน13!$AW28="","",IF($BS$4="","",อ่านคิดเขียน13!$AW28))</f>
        <v/>
      </c>
      <c r="BT29" s="147" t="str">
        <f>IF(อ่านคิดเขียน14!$AW28="","",IF($BT$4="","",อ่านคิดเขียน14!$AW28))</f>
        <v/>
      </c>
      <c r="BU29" s="147" t="str">
        <f>IF(อ่านคิดเขียน15!$AW28="","",IF($BU$4="","",อ่านคิดเขียน15!$AW28))</f>
        <v/>
      </c>
      <c r="BV29" s="452" t="str">
        <f>IF($E29="","",IF($BG29="","",IF(ข้อมูลนักเรียน!K25="ย้ายออก","ย้ายออก",AVERAGE(BG29:BU29))))</f>
        <v/>
      </c>
      <c r="BW29" s="206" t="str">
        <f>IF($E29="","",IF(BV29="","",IF(ข้อมูลนักเรียน!K25="ย้ายออก","ย้ายออก",IF(BV29&gt;=ตั้งค่าการประเมิน!$C$4,3,IF(BV29&gt;=ตั้งค่าการประเมิน!$C$5,2,IF(BV29&gt;=ตั้งค่าการประเมิน!$C$6,1,0))))))</f>
        <v/>
      </c>
      <c r="BX29" s="848"/>
      <c r="BY29" s="147" t="str">
        <f>IF(BY$4="","",IF(ชี้วัด1!$BE27="","",IF(ข้อมูลนักเรียน!$K25="ย้ายออก","-",ชี้วัด1!$BE27)))</f>
        <v/>
      </c>
      <c r="BZ29" s="147" t="str">
        <f>IF(BZ$4="","",IF(ชี้วัด2!$BE27="","",IF(ข้อมูลนักเรียน!$K25="ย้ายออก","-",ชี้วัด2!$BE27)))</f>
        <v/>
      </c>
      <c r="CA29" s="147" t="str">
        <f>IF(CA$4="","",IF(ชี้วัด3!$BE27="","",IF(ข้อมูลนักเรียน!$K25="ย้ายออก","-",ชี้วัด3!$BE27)))</f>
        <v/>
      </c>
      <c r="CB29" s="147" t="str">
        <f>IF(CB$4="","",IF(ชี้วัด4!$BE27="","",IF(ข้อมูลนักเรียน!$K25="ย้ายออก","-",ชี้วัด4!$BE27)))</f>
        <v/>
      </c>
      <c r="CC29" s="147" t="str">
        <f>IF(CC$4="","",IF(ชี้วัด5!$BE27="","",IF(ข้อมูลนักเรียน!$K25="ย้ายออก","-",ชี้วัด5!$BE27)))</f>
        <v/>
      </c>
      <c r="CD29" s="147" t="str">
        <f>IF(CD$4="","",IF(ชี้วัด6!$BE27="","",IF(ข้อมูลนักเรียน!$K25="ย้ายออก","-",ชี้วัด6!$BE27)))</f>
        <v/>
      </c>
      <c r="CE29" s="147" t="str">
        <f>IF(CE$4="","",IF(ชี้วัด7!$BE27="","",IF(ข้อมูลนักเรียน!$K25="ย้ายออก","-",ชี้วัด7!$BE27)))</f>
        <v/>
      </c>
      <c r="CF29" s="147" t="str">
        <f>IF(CF$4="","",IF(ชี้วัด8!$BE27="","",IF(ข้อมูลนักเรียน!$K25="ย้ายออก","-",ชี้วัด8!$BE27)))</f>
        <v/>
      </c>
      <c r="CG29" s="147" t="str">
        <f>IF(CG$4="","",IF(ชี้วัด9!$BE27="","",IF(ข้อมูลนักเรียน!$K25="ย้ายออก","-",ชี้วัด9!$BE27)))</f>
        <v/>
      </c>
      <c r="CH29" s="147" t="str">
        <f>IF(CH$4="","",IF(ชี้วัด10!$BE27="","",IF(ข้อมูลนักเรียน!$K25="ย้ายออก","-",ชี้วัด10!$BE27)))</f>
        <v/>
      </c>
      <c r="CI29" s="147" t="str">
        <f>IF(CI$4="","",IF(ชี้วัด11!$BE27="","",IF(ข้อมูลนักเรียน!$K25="ย้ายออก","-",ชี้วัด11!$BE27)))</f>
        <v/>
      </c>
      <c r="CJ29" s="147" t="str">
        <f>IF(CJ$4="","",IF(ชี้วัด12!$BE27="","",IF(ข้อมูลนักเรียน!$K25="ย้ายออก","-",ชี้วัด12!$BE27)))</f>
        <v/>
      </c>
      <c r="CK29" s="147" t="str">
        <f>IF(CK$4="","",IF(ชี้วัด13!$BE27="","",IF(ข้อมูลนักเรียน!$K25="ย้ายออก","-",ชี้วัด13!$BE27)))</f>
        <v/>
      </c>
      <c r="CL29" s="147" t="str">
        <f>IF(CL$4="","",IF(ชี้วัด14!$BE27="","",IF(ข้อมูลนักเรียน!$K25="ย้ายออก","-",ชี้วัด14!$BE27)))</f>
        <v/>
      </c>
      <c r="CM29" s="147" t="str">
        <f>IF(CM$4="","",IF(ชี้วัด15!$BE27="","",IF(ข้อมูลนักเรียน!$K25="ย้ายออก","-",ชี้วัด15!$BE27)))</f>
        <v/>
      </c>
      <c r="CN29" s="206" t="str">
        <f>IF($E29="","",IF(ข้อมูลนักเรียน!K25="ย้ายออก","ย้ายออก",SUM(BY29:CM29)))</f>
        <v/>
      </c>
      <c r="CO29" s="452" t="str">
        <f>IF($E29="","",IF(ข้อมูลนักเรียน!K25="ย้ายออก","ย้ายออก",(CN29/$CN$6)*100))</f>
        <v/>
      </c>
      <c r="CP29" s="206" t="str">
        <f>IF($E29="","",IF(ข้อมูลนักเรียน!K25="ย้ายออก","ย้ายออก",IF(CN29&lt;$CN$6,"ไม่ผ่าน","ผ่าน")))</f>
        <v/>
      </c>
    </row>
    <row r="30" spans="1:94" x14ac:dyDescent="0.3">
      <c r="A30" s="111"/>
      <c r="B30" s="111"/>
      <c r="C30" s="111"/>
      <c r="D30" s="207">
        <f>ข้อมูลนักเรียน!D26</f>
        <v>24</v>
      </c>
      <c r="E30" s="208" t="str">
        <f>IF(ข้อมูลนักเรียน!H26="","",ข้อมูลนักเรียน!G26&amp;ข้อมูลนักเรียน!H26&amp; "  " &amp; ข้อมูลนักเรียน!I26)</f>
        <v/>
      </c>
      <c r="F30" s="839"/>
      <c r="G30" s="203" t="str">
        <f>IF(วิชา1!$L29="","",IF($G$4="","",IF(วิชา1!$L29="ย้ายออก","-",วิชา1!$L29)))</f>
        <v/>
      </c>
      <c r="H30" s="203" t="str">
        <f>IF(วิชา2!$L29="","",IF($H$4="","",IF(วิชา2!$L29="ย้ายออก","-",วิชา2!$L29)))</f>
        <v/>
      </c>
      <c r="I30" s="203" t="str">
        <f>IF(วิชา3!$L29="","",IF($I$4="","",IF(วิชา3!$L29="ย้ายออก","-",วิชา3!$L29)))</f>
        <v/>
      </c>
      <c r="J30" s="203" t="str">
        <f>IF(วิชา4!$L29="","",IF($J$4="","",IF(วิชา4!$L29="ย้ายออก","-",วิชา4!$L29)))</f>
        <v/>
      </c>
      <c r="K30" s="203" t="str">
        <f>IF(วิชา5!$L29="","",IF($K$4="","",IF(วิชา5!$L29="ย้ายออก","-",วิชา5!$L29)))</f>
        <v/>
      </c>
      <c r="L30" s="203" t="str">
        <f>IF(วิชา6!$L29="","",IF($L$4="","",IF(วิชา6!$L29="ย้ายออก","-",วิชา6!$L29)))</f>
        <v/>
      </c>
      <c r="M30" s="203" t="str">
        <f>IF(วิชา7!$L29="","",IF($M$4="","",IF(วิชา7!$L29="ย้ายออก","-",วิชา7!$L29)))</f>
        <v/>
      </c>
      <c r="N30" s="203" t="str">
        <f>IF(วิชา8!$L29="","",IF($N$4="","",IF(วิชา8!$L29="ย้ายออก","-",วิชา8!$L29)))</f>
        <v/>
      </c>
      <c r="O30" s="203" t="str">
        <f>IF(วิชา9!$L29="","",IF($O$4="","",IF(วิชา9!$L29="ย้ายออก","-",วิชา9!$L29)))</f>
        <v/>
      </c>
      <c r="P30" s="203" t="str">
        <f>IF(วิชา10!$L29="","",IF($P$4="","",IF(วิชา10!$L29="ย้ายออก","-",วิชา10!$L29)))</f>
        <v/>
      </c>
      <c r="Q30" s="203" t="str">
        <f>IF(วิชา11!$L29="","",IF($Q$4="","",IF(วิชา11!$L29="ย้ายออก","-",วิชา11!$L29)))</f>
        <v/>
      </c>
      <c r="R30" s="203" t="str">
        <f>IF(วิชา12!$L29="","",IF($R$4="","",IF(วิชา12!$L29="ย้ายออก","-",วิชา12!$L29)))</f>
        <v/>
      </c>
      <c r="S30" s="203" t="str">
        <f>IF(วิชา13!$L29="","",IF($S$4="","",IF(วิชา13!$L29="ย้ายออก","-",วิชา13!$L29)))</f>
        <v/>
      </c>
      <c r="T30" s="203" t="str">
        <f>IF(วิชา14!$L29="","",IF($T$4="","",IF(วิชา14!$L29="ย้ายออก","-",วิชา14!$L29)))</f>
        <v/>
      </c>
      <c r="U30" s="203" t="str">
        <f>IF(วิชา15!$L29="","",IF($U$4="","",IF(วิชา15!$L29="ย้ายออก","-",วิชา15!$L29)))</f>
        <v/>
      </c>
      <c r="V30" s="172" t="str">
        <f>IF(E30="","",IF(ข้อมูลนักเรียน!$K26="ย้ายออก","ย้ายออก",IF(COUNTIF(G30:U30,0)&gt;0,"ไม่ผ่าน","ผ่าน")))</f>
        <v/>
      </c>
      <c r="W30" s="203" t="str">
        <f>IF($E30="","",IF($G30="","",IF(ข้อมูลนักเรียน!$K26="ย้ายออก","-",$G30*$G$6)))</f>
        <v/>
      </c>
      <c r="X30" s="203" t="str">
        <f>IF($E30="","",IF($H30="","",IF(ข้อมูลนักเรียน!$K26="ย้ายออก","-",$H30*$H$6)))</f>
        <v/>
      </c>
      <c r="Y30" s="203" t="str">
        <f>IF($E30="","",IF($I30="","",IF(ข้อมูลนักเรียน!$K26="ย้ายออก","-",$I30*$I$6)))</f>
        <v/>
      </c>
      <c r="Z30" s="203" t="str">
        <f>IF($E30="","",IF($J30="","",IF(ข้อมูลนักเรียน!$K26="ย้ายออก","-",$J30*$J$6)))</f>
        <v/>
      </c>
      <c r="AA30" s="203" t="str">
        <f>IF($E30="","",IF($K30="","",IF(ข้อมูลนักเรียน!$K26="ย้ายออก","-",$K30*$K$6)))</f>
        <v/>
      </c>
      <c r="AB30" s="203" t="str">
        <f>IF($E30="","",IF($L30="","",IF(ข้อมูลนักเรียน!$K26="ย้ายออก","-",$L30*$L$6)))</f>
        <v/>
      </c>
      <c r="AC30" s="203" t="str">
        <f>IF($E30="","",IF($M30="","",IF(ข้อมูลนักเรียน!$K26="ย้ายออก","-",$M30*$M$6)))</f>
        <v/>
      </c>
      <c r="AD30" s="203" t="str">
        <f>IF($E30="","",IF($N30="","",IF(ข้อมูลนักเรียน!$K26="ย้ายออก","-",$N30*$N$6)))</f>
        <v/>
      </c>
      <c r="AE30" s="203" t="str">
        <f>IF($E30="","",IF($O30="","",IF(ข้อมูลนักเรียน!$K26="ย้ายออก","-",$O30*$O$6)))</f>
        <v/>
      </c>
      <c r="AF30" s="203" t="str">
        <f>IF($E30="","",IF($P30="","",IF(ข้อมูลนักเรียน!$K26="ย้ายออก","-",$P30*$P$6)))</f>
        <v/>
      </c>
      <c r="AG30" s="203" t="str">
        <f>IF($E30="","",IF($Q30="","",IF(ข้อมูลนักเรียน!$K26="ย้ายออก","-",$Q30*$Q$6)))</f>
        <v/>
      </c>
      <c r="AH30" s="203" t="str">
        <f>IF($E30="","",IF($R30="","",IF(ข้อมูลนักเรียน!$K26="ย้ายออก","-",$R30*$R$6)))</f>
        <v/>
      </c>
      <c r="AI30" s="203" t="str">
        <f>IF($E30="","",IF($S30="","",IF(ข้อมูลนักเรียน!$K26="ย้ายออก","-",$S30*$S$6)))</f>
        <v/>
      </c>
      <c r="AJ30" s="203" t="str">
        <f>IF($E30="","",IF($T30="","",IF(ข้อมูลนักเรียน!$K26="ย้ายออก","-",$T30*$T$6)))</f>
        <v/>
      </c>
      <c r="AK30" s="203" t="str">
        <f>IF($E30="","",IF($U30="","",IF(ข้อมูลนักเรียน!$K26="ย้ายออก","-",$U30*$U$6)))</f>
        <v/>
      </c>
      <c r="AL30" s="204" t="str">
        <f>IF($E30="","",IF(ข้อมูลนักเรียน!$K26="ย้ายออก","ย้ายออก",IF($AL$6=0,"",IF(W30="","",(SUM(W30:AK30)/$AL$6)))))</f>
        <v/>
      </c>
      <c r="AM30" s="205" t="str">
        <f>IF($E30="","",IF(ข้อมูลนักเรียน!$K26="ย้ายออก","ย้ายออก",RANK($AL30,$AL$7:$AL$66,0)))</f>
        <v/>
      </c>
      <c r="AN30" s="842"/>
      <c r="AO30" s="147" t="str">
        <f>IF(คุณฯ1!$BC29="","",IF($AO$4="","",IF(ข้อมูลนักเรียน!$K26="ย้ายออก","-",คุณฯ1!$BC29)))</f>
        <v/>
      </c>
      <c r="AP30" s="147" t="str">
        <f>IF(คุณฯ2!$BC29="","",IF($AP$4="","",IF(ข้อมูลนักเรียน!$K26="ย้ายออก","-",คุณฯ2!$BC29)))</f>
        <v/>
      </c>
      <c r="AQ30" s="147" t="str">
        <f>IF(คุณฯ3!$BC29="","",IF($AQ$4="","",IF(ข้อมูลนักเรียน!$K26="ย้ายออก","-",คุณฯ3!$BC29)))</f>
        <v/>
      </c>
      <c r="AR30" s="147" t="str">
        <f>IF(คุณฯ4!$BC29="","",IF($AR$4="","",IF(ข้อมูลนักเรียน!$K26="ย้ายออก","-",คุณฯ4!$BC29)))</f>
        <v/>
      </c>
      <c r="AS30" s="147" t="str">
        <f>IF(คุณฯ5!$BC29="","",IF($AS$4="","",IF(ข้อมูลนักเรียน!$K26="ย้ายออก","-",คุณฯ5!$BC29)))</f>
        <v/>
      </c>
      <c r="AT30" s="147" t="str">
        <f>IF(คุณฯ6!$BC29="","",IF($AT$4="","",IF(ข้อมูลนักเรียน!$K26="ย้ายออก","-",คุณฯ6!$BC29)))</f>
        <v/>
      </c>
      <c r="AU30" s="147" t="str">
        <f>IF(คุณฯ7!$BC29="","",IF($AU$4="","",IF(ข้อมูลนักเรียน!$K26="ย้ายออก","-",คุณฯ7!$BC29)))</f>
        <v/>
      </c>
      <c r="AV30" s="147" t="str">
        <f>IF(คุณฯ8!$BC29="","",IF($AV$4="","",IF(ข้อมูลนักเรียน!$K26="ย้ายออก","-",คุณฯ8!$BC29)))</f>
        <v/>
      </c>
      <c r="AW30" s="147" t="str">
        <f>IF(คุณฯ9!$BC29="","",IF($AW$4="","",IF(ข้อมูลนักเรียน!$K26="ย้ายออก","-",คุณฯ9!$BC29)))</f>
        <v/>
      </c>
      <c r="AX30" s="147" t="str">
        <f>IF(คุณฯ10!$BC29="","",IF($AX$4="","",IF(ข้อมูลนักเรียน!$K26="ย้ายออก","-",คุณฯ10!$BC29)))</f>
        <v/>
      </c>
      <c r="AY30" s="147" t="str">
        <f>IF(คุณฯ11!$BC29="","",IF($AY$4="","",IF(ข้อมูลนักเรียน!$K26="ย้ายออก","-",คุณฯ11!$BC29)))</f>
        <v/>
      </c>
      <c r="AZ30" s="147" t="str">
        <f>IF(คุณฯ12!$BC29="","",IF($AZ$4="","",IF(ข้อมูลนักเรียน!$K26="ย้ายออก","-",คุณฯ12!$BC29)))</f>
        <v/>
      </c>
      <c r="BA30" s="147" t="str">
        <f>IF(คุณฯ13!$BC29="","",IF($BA$4="","",IF(ข้อมูลนักเรียน!$K26="ย้ายออก","-",คุณฯ13!$BC29)))</f>
        <v/>
      </c>
      <c r="BB30" s="147" t="str">
        <f>IF(คุณฯ14!$BC29="","",IF($BB$4="","",IF(ข้อมูลนักเรียน!$K26="ย้ายออก","-",คุณฯ14!$BC29)))</f>
        <v/>
      </c>
      <c r="BC30" s="147" t="str">
        <f>IF(คุณฯ15!$BC29="","",IF($BC$4="","",IF(ข้อมูลนักเรียน!$K26="ย้ายออก","-",คุณฯ15!$BC29)))</f>
        <v/>
      </c>
      <c r="BD30" s="452" t="str">
        <f>IF($E30="","",IF($AO30="","",IF(ข้อมูลนักเรียน!$K26="ย้ายออก","ย้ายออก",AVERAGE(AO30:BC30))))</f>
        <v/>
      </c>
      <c r="BE30" s="206" t="str">
        <f>IF($E30="","",IF(BD30="","",IF(ข้อมูลนักเรียน!K26="ย้ายออก","ย้ายออก",IF(COUNTIF(AO30:BC30,0)&gt;0,0,IF(BD30&gt;=ตั้งค่าการประเมิน!$C$4,3,IF(BD30&gt;=ตั้งค่าการประเมิน!$C$5,2,IF(BD30&gt;=ตั้งค่าการประเมิน!$C$6,1,0)))))))</f>
        <v/>
      </c>
      <c r="BF30" s="845"/>
      <c r="BG30" s="147" t="str">
        <f>IF(อ่านคิดเขียน1!$AW29="","",IF($BG$4="","",อ่านคิดเขียน1!$AW29))</f>
        <v/>
      </c>
      <c r="BH30" s="147" t="str">
        <f>IF(อ่านคิดเขียน2!$AW29="","",IF($BH$4="","",อ่านคิดเขียน2!$AW29))</f>
        <v/>
      </c>
      <c r="BI30" s="147" t="str">
        <f>IF(อ่านคิดเขียน3!$AW29="","",IF($BI$4="","",อ่านคิดเขียน3!$AW29))</f>
        <v/>
      </c>
      <c r="BJ30" s="147" t="str">
        <f>IF(อ่านคิดเขียน4!$AW29="","",IF($BJ$4="","",อ่านคิดเขียน4!$AW29))</f>
        <v/>
      </c>
      <c r="BK30" s="147" t="str">
        <f>IF(อ่านคิดเขียน5!$AW29="","",IF($BK$4="","",อ่านคิดเขียน5!$AW29))</f>
        <v/>
      </c>
      <c r="BL30" s="147" t="str">
        <f>IF(อ่านคิดเขียน6!$AW29="","",IF($BL$4="","",อ่านคิดเขียน6!$AW29))</f>
        <v/>
      </c>
      <c r="BM30" s="147" t="str">
        <f>IF(อ่านคิดเขียน7!$AW29="","",IF($BM$4="","",อ่านคิดเขียน7!$AW29))</f>
        <v/>
      </c>
      <c r="BN30" s="147" t="str">
        <f>IF(อ่านคิดเขียน8!$AW29="","",IF($BN$4="","",อ่านคิดเขียน8!$AW29))</f>
        <v/>
      </c>
      <c r="BO30" s="147" t="str">
        <f>IF(อ่านคิดเขียน9!$AW29="","",IF($BO$4="","",อ่านคิดเขียน9!$AW29))</f>
        <v/>
      </c>
      <c r="BP30" s="147" t="str">
        <f>IF(อ่านคิดเขียน10!$AW29="","",IF($BP$4="","",อ่านคิดเขียน10!$AW29))</f>
        <v/>
      </c>
      <c r="BQ30" s="147" t="str">
        <f>IF(อ่านคิดเขียน11!$AW29="","",IF($BQ$4="","",อ่านคิดเขียน11!$AW29))</f>
        <v/>
      </c>
      <c r="BR30" s="147" t="str">
        <f>IF(อ่านคิดเขียน12!$AW29="","",IF($BR$4="","",อ่านคิดเขียน12!$AW29))</f>
        <v/>
      </c>
      <c r="BS30" s="147" t="str">
        <f>IF(อ่านคิดเขียน13!$AW29="","",IF($BS$4="","",อ่านคิดเขียน13!$AW29))</f>
        <v/>
      </c>
      <c r="BT30" s="147" t="str">
        <f>IF(อ่านคิดเขียน14!$AW29="","",IF($BT$4="","",อ่านคิดเขียน14!$AW29))</f>
        <v/>
      </c>
      <c r="BU30" s="147" t="str">
        <f>IF(อ่านคิดเขียน15!$AW29="","",IF($BU$4="","",อ่านคิดเขียน15!$AW29))</f>
        <v/>
      </c>
      <c r="BV30" s="452" t="str">
        <f>IF($E30="","",IF($BG30="","",IF(ข้อมูลนักเรียน!K26="ย้ายออก","ย้ายออก",AVERAGE(BG30:BU30))))</f>
        <v/>
      </c>
      <c r="BW30" s="206" t="str">
        <f>IF($E30="","",IF(BV30="","",IF(ข้อมูลนักเรียน!K26="ย้ายออก","ย้ายออก",IF(BV30&gt;=ตั้งค่าการประเมิน!$C$4,3,IF(BV30&gt;=ตั้งค่าการประเมิน!$C$5,2,IF(BV30&gt;=ตั้งค่าการประเมิน!$C$6,1,0))))))</f>
        <v/>
      </c>
      <c r="BX30" s="848"/>
      <c r="BY30" s="147" t="str">
        <f>IF(BY$4="","",IF(ชี้วัด1!$BE28="","",IF(ข้อมูลนักเรียน!$K26="ย้ายออก","-",ชี้วัด1!$BE28)))</f>
        <v/>
      </c>
      <c r="BZ30" s="147" t="str">
        <f>IF(BZ$4="","",IF(ชี้วัด2!$BE28="","",IF(ข้อมูลนักเรียน!$K26="ย้ายออก","-",ชี้วัด2!$BE28)))</f>
        <v/>
      </c>
      <c r="CA30" s="147" t="str">
        <f>IF(CA$4="","",IF(ชี้วัด3!$BE28="","",IF(ข้อมูลนักเรียน!$K26="ย้ายออก","-",ชี้วัด3!$BE28)))</f>
        <v/>
      </c>
      <c r="CB30" s="147" t="str">
        <f>IF(CB$4="","",IF(ชี้วัด4!$BE28="","",IF(ข้อมูลนักเรียน!$K26="ย้ายออก","-",ชี้วัด4!$BE28)))</f>
        <v/>
      </c>
      <c r="CC30" s="147" t="str">
        <f>IF(CC$4="","",IF(ชี้วัด5!$BE28="","",IF(ข้อมูลนักเรียน!$K26="ย้ายออก","-",ชี้วัด5!$BE28)))</f>
        <v/>
      </c>
      <c r="CD30" s="147" t="str">
        <f>IF(CD$4="","",IF(ชี้วัด6!$BE28="","",IF(ข้อมูลนักเรียน!$K26="ย้ายออก","-",ชี้วัด6!$BE28)))</f>
        <v/>
      </c>
      <c r="CE30" s="147" t="str">
        <f>IF(CE$4="","",IF(ชี้วัด7!$BE28="","",IF(ข้อมูลนักเรียน!$K26="ย้ายออก","-",ชี้วัด7!$BE28)))</f>
        <v/>
      </c>
      <c r="CF30" s="147" t="str">
        <f>IF(CF$4="","",IF(ชี้วัด8!$BE28="","",IF(ข้อมูลนักเรียน!$K26="ย้ายออก","-",ชี้วัด8!$BE28)))</f>
        <v/>
      </c>
      <c r="CG30" s="147" t="str">
        <f>IF(CG$4="","",IF(ชี้วัด9!$BE28="","",IF(ข้อมูลนักเรียน!$K26="ย้ายออก","-",ชี้วัด9!$BE28)))</f>
        <v/>
      </c>
      <c r="CH30" s="147" t="str">
        <f>IF(CH$4="","",IF(ชี้วัด10!$BE28="","",IF(ข้อมูลนักเรียน!$K26="ย้ายออก","-",ชี้วัด10!$BE28)))</f>
        <v/>
      </c>
      <c r="CI30" s="147" t="str">
        <f>IF(CI$4="","",IF(ชี้วัด11!$BE28="","",IF(ข้อมูลนักเรียน!$K26="ย้ายออก","-",ชี้วัด11!$BE28)))</f>
        <v/>
      </c>
      <c r="CJ30" s="147" t="str">
        <f>IF(CJ$4="","",IF(ชี้วัด12!$BE28="","",IF(ข้อมูลนักเรียน!$K26="ย้ายออก","-",ชี้วัด12!$BE28)))</f>
        <v/>
      </c>
      <c r="CK30" s="147" t="str">
        <f>IF(CK$4="","",IF(ชี้วัด13!$BE28="","",IF(ข้อมูลนักเรียน!$K26="ย้ายออก","-",ชี้วัด13!$BE28)))</f>
        <v/>
      </c>
      <c r="CL30" s="147" t="str">
        <f>IF(CL$4="","",IF(ชี้วัด14!$BE28="","",IF(ข้อมูลนักเรียน!$K26="ย้ายออก","-",ชี้วัด14!$BE28)))</f>
        <v/>
      </c>
      <c r="CM30" s="147" t="str">
        <f>IF(CM$4="","",IF(ชี้วัด15!$BE28="","",IF(ข้อมูลนักเรียน!$K26="ย้ายออก","-",ชี้วัด15!$BE28)))</f>
        <v/>
      </c>
      <c r="CN30" s="206" t="str">
        <f>IF($E30="","",IF(ข้อมูลนักเรียน!K26="ย้ายออก","ย้ายออก",SUM(BY30:CM30)))</f>
        <v/>
      </c>
      <c r="CO30" s="452" t="str">
        <f>IF($E30="","",IF(ข้อมูลนักเรียน!K26="ย้ายออก","ย้ายออก",(CN30/$CN$6)*100))</f>
        <v/>
      </c>
      <c r="CP30" s="206" t="str">
        <f>IF($E30="","",IF(ข้อมูลนักเรียน!K26="ย้ายออก","ย้ายออก",IF(CN30&lt;$CN$6,"ไม่ผ่าน","ผ่าน")))</f>
        <v/>
      </c>
    </row>
    <row r="31" spans="1:94" x14ac:dyDescent="0.3">
      <c r="A31" s="111"/>
      <c r="B31" s="111"/>
      <c r="C31" s="111"/>
      <c r="D31" s="207">
        <f>ข้อมูลนักเรียน!D27</f>
        <v>25</v>
      </c>
      <c r="E31" s="208" t="str">
        <f>IF(ข้อมูลนักเรียน!H27="","",ข้อมูลนักเรียน!G27&amp;ข้อมูลนักเรียน!H27&amp; "  " &amp; ข้อมูลนักเรียน!I27)</f>
        <v/>
      </c>
      <c r="F31" s="839"/>
      <c r="G31" s="203" t="str">
        <f>IF(วิชา1!$L30="","",IF($G$4="","",IF(วิชา1!$L30="ย้ายออก","-",วิชา1!$L30)))</f>
        <v/>
      </c>
      <c r="H31" s="203" t="str">
        <f>IF(วิชา2!$L30="","",IF($H$4="","",IF(วิชา2!$L30="ย้ายออก","-",วิชา2!$L30)))</f>
        <v/>
      </c>
      <c r="I31" s="203" t="str">
        <f>IF(วิชา3!$L30="","",IF($I$4="","",IF(วิชา3!$L30="ย้ายออก","-",วิชา3!$L30)))</f>
        <v/>
      </c>
      <c r="J31" s="203" t="str">
        <f>IF(วิชา4!$L30="","",IF($J$4="","",IF(วิชา4!$L30="ย้ายออก","-",วิชา4!$L30)))</f>
        <v/>
      </c>
      <c r="K31" s="203" t="str">
        <f>IF(วิชา5!$L30="","",IF($K$4="","",IF(วิชา5!$L30="ย้ายออก","-",วิชา5!$L30)))</f>
        <v/>
      </c>
      <c r="L31" s="203" t="str">
        <f>IF(วิชา6!$L30="","",IF($L$4="","",IF(วิชา6!$L30="ย้ายออก","-",วิชา6!$L30)))</f>
        <v/>
      </c>
      <c r="M31" s="203" t="str">
        <f>IF(วิชา7!$L30="","",IF($M$4="","",IF(วิชา7!$L30="ย้ายออก","-",วิชา7!$L30)))</f>
        <v/>
      </c>
      <c r="N31" s="203" t="str">
        <f>IF(วิชา8!$L30="","",IF($N$4="","",IF(วิชา8!$L30="ย้ายออก","-",วิชา8!$L30)))</f>
        <v/>
      </c>
      <c r="O31" s="203" t="str">
        <f>IF(วิชา9!$L30="","",IF($O$4="","",IF(วิชา9!$L30="ย้ายออก","-",วิชา9!$L30)))</f>
        <v/>
      </c>
      <c r="P31" s="203" t="str">
        <f>IF(วิชา10!$L30="","",IF($P$4="","",IF(วิชา10!$L30="ย้ายออก","-",วิชา10!$L30)))</f>
        <v/>
      </c>
      <c r="Q31" s="203" t="str">
        <f>IF(วิชา11!$L30="","",IF($Q$4="","",IF(วิชา11!$L30="ย้ายออก","-",วิชา11!$L30)))</f>
        <v/>
      </c>
      <c r="R31" s="203" t="str">
        <f>IF(วิชา12!$L30="","",IF($R$4="","",IF(วิชา12!$L30="ย้ายออก","-",วิชา12!$L30)))</f>
        <v/>
      </c>
      <c r="S31" s="203" t="str">
        <f>IF(วิชา13!$L30="","",IF($S$4="","",IF(วิชา13!$L30="ย้ายออก","-",วิชา13!$L30)))</f>
        <v/>
      </c>
      <c r="T31" s="203" t="str">
        <f>IF(วิชา14!$L30="","",IF($T$4="","",IF(วิชา14!$L30="ย้ายออก","-",วิชา14!$L30)))</f>
        <v/>
      </c>
      <c r="U31" s="203" t="str">
        <f>IF(วิชา15!$L30="","",IF($U$4="","",IF(วิชา15!$L30="ย้ายออก","-",วิชา15!$L30)))</f>
        <v/>
      </c>
      <c r="V31" s="172" t="str">
        <f>IF(E31="","",IF(ข้อมูลนักเรียน!$K27="ย้ายออก","ย้ายออก",IF(COUNTIF(G31:U31,0)&gt;0,"ไม่ผ่าน","ผ่าน")))</f>
        <v/>
      </c>
      <c r="W31" s="203" t="str">
        <f>IF($E31="","",IF($G31="","",IF(ข้อมูลนักเรียน!$K27="ย้ายออก","-",$G31*$G$6)))</f>
        <v/>
      </c>
      <c r="X31" s="203" t="str">
        <f>IF($E31="","",IF($H31="","",IF(ข้อมูลนักเรียน!$K27="ย้ายออก","-",$H31*$H$6)))</f>
        <v/>
      </c>
      <c r="Y31" s="203" t="str">
        <f>IF($E31="","",IF($I31="","",IF(ข้อมูลนักเรียน!$K27="ย้ายออก","-",$I31*$I$6)))</f>
        <v/>
      </c>
      <c r="Z31" s="203" t="str">
        <f>IF($E31="","",IF($J31="","",IF(ข้อมูลนักเรียน!$K27="ย้ายออก","-",$J31*$J$6)))</f>
        <v/>
      </c>
      <c r="AA31" s="203" t="str">
        <f>IF($E31="","",IF($K31="","",IF(ข้อมูลนักเรียน!$K27="ย้ายออก","-",$K31*$K$6)))</f>
        <v/>
      </c>
      <c r="AB31" s="203" t="str">
        <f>IF($E31="","",IF($L31="","",IF(ข้อมูลนักเรียน!$K27="ย้ายออก","-",$L31*$L$6)))</f>
        <v/>
      </c>
      <c r="AC31" s="203" t="str">
        <f>IF($E31="","",IF($M31="","",IF(ข้อมูลนักเรียน!$K27="ย้ายออก","-",$M31*$M$6)))</f>
        <v/>
      </c>
      <c r="AD31" s="203" t="str">
        <f>IF($E31="","",IF($N31="","",IF(ข้อมูลนักเรียน!$K27="ย้ายออก","-",$N31*$N$6)))</f>
        <v/>
      </c>
      <c r="AE31" s="203" t="str">
        <f>IF($E31="","",IF($O31="","",IF(ข้อมูลนักเรียน!$K27="ย้ายออก","-",$O31*$O$6)))</f>
        <v/>
      </c>
      <c r="AF31" s="203" t="str">
        <f>IF($E31="","",IF($P31="","",IF(ข้อมูลนักเรียน!$K27="ย้ายออก","-",$P31*$P$6)))</f>
        <v/>
      </c>
      <c r="AG31" s="203" t="str">
        <f>IF($E31="","",IF($Q31="","",IF(ข้อมูลนักเรียน!$K27="ย้ายออก","-",$Q31*$Q$6)))</f>
        <v/>
      </c>
      <c r="AH31" s="203" t="str">
        <f>IF($E31="","",IF($R31="","",IF(ข้อมูลนักเรียน!$K27="ย้ายออก","-",$R31*$R$6)))</f>
        <v/>
      </c>
      <c r="AI31" s="203" t="str">
        <f>IF($E31="","",IF($S31="","",IF(ข้อมูลนักเรียน!$K27="ย้ายออก","-",$S31*$S$6)))</f>
        <v/>
      </c>
      <c r="AJ31" s="203" t="str">
        <f>IF($E31="","",IF($T31="","",IF(ข้อมูลนักเรียน!$K27="ย้ายออก","-",$T31*$T$6)))</f>
        <v/>
      </c>
      <c r="AK31" s="203" t="str">
        <f>IF($E31="","",IF($U31="","",IF(ข้อมูลนักเรียน!$K27="ย้ายออก","-",$U31*$U$6)))</f>
        <v/>
      </c>
      <c r="AL31" s="204" t="str">
        <f>IF($E31="","",IF(ข้อมูลนักเรียน!$K27="ย้ายออก","ย้ายออก",IF($AL$6=0,"",IF(W31="","",(SUM(W31:AK31)/$AL$6)))))</f>
        <v/>
      </c>
      <c r="AM31" s="205" t="str">
        <f>IF($E31="","",IF(ข้อมูลนักเรียน!$K27="ย้ายออก","ย้ายออก",RANK($AL31,$AL$7:$AL$66,0)))</f>
        <v/>
      </c>
      <c r="AN31" s="842"/>
      <c r="AO31" s="147" t="str">
        <f>IF(คุณฯ1!$BC30="","",IF($AO$4="","",IF(ข้อมูลนักเรียน!$K27="ย้ายออก","-",คุณฯ1!$BC30)))</f>
        <v/>
      </c>
      <c r="AP31" s="147" t="str">
        <f>IF(คุณฯ2!$BC30="","",IF($AP$4="","",IF(ข้อมูลนักเรียน!$K27="ย้ายออก","-",คุณฯ2!$BC30)))</f>
        <v/>
      </c>
      <c r="AQ31" s="147" t="str">
        <f>IF(คุณฯ3!$BC30="","",IF($AQ$4="","",IF(ข้อมูลนักเรียน!$K27="ย้ายออก","-",คุณฯ3!$BC30)))</f>
        <v/>
      </c>
      <c r="AR31" s="147" t="str">
        <f>IF(คุณฯ4!$BC30="","",IF($AR$4="","",IF(ข้อมูลนักเรียน!$K27="ย้ายออก","-",คุณฯ4!$BC30)))</f>
        <v/>
      </c>
      <c r="AS31" s="147" t="str">
        <f>IF(คุณฯ5!$BC30="","",IF($AS$4="","",IF(ข้อมูลนักเรียน!$K27="ย้ายออก","-",คุณฯ5!$BC30)))</f>
        <v/>
      </c>
      <c r="AT31" s="147" t="str">
        <f>IF(คุณฯ6!$BC30="","",IF($AT$4="","",IF(ข้อมูลนักเรียน!$K27="ย้ายออก","-",คุณฯ6!$BC30)))</f>
        <v/>
      </c>
      <c r="AU31" s="147" t="str">
        <f>IF(คุณฯ7!$BC30="","",IF($AU$4="","",IF(ข้อมูลนักเรียน!$K27="ย้ายออก","-",คุณฯ7!$BC30)))</f>
        <v/>
      </c>
      <c r="AV31" s="147" t="str">
        <f>IF(คุณฯ8!$BC30="","",IF($AV$4="","",IF(ข้อมูลนักเรียน!$K27="ย้ายออก","-",คุณฯ8!$BC30)))</f>
        <v/>
      </c>
      <c r="AW31" s="147" t="str">
        <f>IF(คุณฯ9!$BC30="","",IF($AW$4="","",IF(ข้อมูลนักเรียน!$K27="ย้ายออก","-",คุณฯ9!$BC30)))</f>
        <v/>
      </c>
      <c r="AX31" s="147" t="str">
        <f>IF(คุณฯ10!$BC30="","",IF($AX$4="","",IF(ข้อมูลนักเรียน!$K27="ย้ายออก","-",คุณฯ10!$BC30)))</f>
        <v/>
      </c>
      <c r="AY31" s="147" t="str">
        <f>IF(คุณฯ11!$BC30="","",IF($AY$4="","",IF(ข้อมูลนักเรียน!$K27="ย้ายออก","-",คุณฯ11!$BC30)))</f>
        <v/>
      </c>
      <c r="AZ31" s="147" t="str">
        <f>IF(คุณฯ12!$BC30="","",IF($AZ$4="","",IF(ข้อมูลนักเรียน!$K27="ย้ายออก","-",คุณฯ12!$BC30)))</f>
        <v/>
      </c>
      <c r="BA31" s="147" t="str">
        <f>IF(คุณฯ13!$BC30="","",IF($BA$4="","",IF(ข้อมูลนักเรียน!$K27="ย้ายออก","-",คุณฯ13!$BC30)))</f>
        <v/>
      </c>
      <c r="BB31" s="147" t="str">
        <f>IF(คุณฯ14!$BC30="","",IF($BB$4="","",IF(ข้อมูลนักเรียน!$K27="ย้ายออก","-",คุณฯ14!$BC30)))</f>
        <v/>
      </c>
      <c r="BC31" s="147" t="str">
        <f>IF(คุณฯ15!$BC30="","",IF($BC$4="","",IF(ข้อมูลนักเรียน!$K27="ย้ายออก","-",คุณฯ15!$BC30)))</f>
        <v/>
      </c>
      <c r="BD31" s="452" t="str">
        <f>IF($E31="","",IF($AO31="","",IF(ข้อมูลนักเรียน!$K27="ย้ายออก","ย้ายออก",AVERAGE(AO31:BC31))))</f>
        <v/>
      </c>
      <c r="BE31" s="206" t="str">
        <f>IF($E31="","",IF(BD31="","",IF(ข้อมูลนักเรียน!K27="ย้ายออก","ย้ายออก",IF(COUNTIF(AO31:BC31,0)&gt;0,0,IF(BD31&gt;=ตั้งค่าการประเมิน!$C$4,3,IF(BD31&gt;=ตั้งค่าการประเมิน!$C$5,2,IF(BD31&gt;=ตั้งค่าการประเมิน!$C$6,1,0)))))))</f>
        <v/>
      </c>
      <c r="BF31" s="845"/>
      <c r="BG31" s="147" t="str">
        <f>IF(อ่านคิดเขียน1!$AW30="","",IF($BG$4="","",อ่านคิดเขียน1!$AW30))</f>
        <v/>
      </c>
      <c r="BH31" s="147" t="str">
        <f>IF(อ่านคิดเขียน2!$AW30="","",IF($BH$4="","",อ่านคิดเขียน2!$AW30))</f>
        <v/>
      </c>
      <c r="BI31" s="147" t="str">
        <f>IF(อ่านคิดเขียน3!$AW30="","",IF($BI$4="","",อ่านคิดเขียน3!$AW30))</f>
        <v/>
      </c>
      <c r="BJ31" s="147" t="str">
        <f>IF(อ่านคิดเขียน4!$AW30="","",IF($BJ$4="","",อ่านคิดเขียน4!$AW30))</f>
        <v/>
      </c>
      <c r="BK31" s="147" t="str">
        <f>IF(อ่านคิดเขียน5!$AW30="","",IF($BK$4="","",อ่านคิดเขียน5!$AW30))</f>
        <v/>
      </c>
      <c r="BL31" s="147" t="str">
        <f>IF(อ่านคิดเขียน6!$AW30="","",IF($BL$4="","",อ่านคิดเขียน6!$AW30))</f>
        <v/>
      </c>
      <c r="BM31" s="147" t="str">
        <f>IF(อ่านคิดเขียน7!$AW30="","",IF($BM$4="","",อ่านคิดเขียน7!$AW30))</f>
        <v/>
      </c>
      <c r="BN31" s="147" t="str">
        <f>IF(อ่านคิดเขียน8!$AW30="","",IF($BN$4="","",อ่านคิดเขียน8!$AW30))</f>
        <v/>
      </c>
      <c r="BO31" s="147" t="str">
        <f>IF(อ่านคิดเขียน9!$AW30="","",IF($BO$4="","",อ่านคิดเขียน9!$AW30))</f>
        <v/>
      </c>
      <c r="BP31" s="147" t="str">
        <f>IF(อ่านคิดเขียน10!$AW30="","",IF($BP$4="","",อ่านคิดเขียน10!$AW30))</f>
        <v/>
      </c>
      <c r="BQ31" s="147" t="str">
        <f>IF(อ่านคิดเขียน11!$AW30="","",IF($BQ$4="","",อ่านคิดเขียน11!$AW30))</f>
        <v/>
      </c>
      <c r="BR31" s="147" t="str">
        <f>IF(อ่านคิดเขียน12!$AW30="","",IF($BR$4="","",อ่านคิดเขียน12!$AW30))</f>
        <v/>
      </c>
      <c r="BS31" s="147" t="str">
        <f>IF(อ่านคิดเขียน13!$AW30="","",IF($BS$4="","",อ่านคิดเขียน13!$AW30))</f>
        <v/>
      </c>
      <c r="BT31" s="147" t="str">
        <f>IF(อ่านคิดเขียน14!$AW30="","",IF($BT$4="","",อ่านคิดเขียน14!$AW30))</f>
        <v/>
      </c>
      <c r="BU31" s="147" t="str">
        <f>IF(อ่านคิดเขียน15!$AW30="","",IF($BU$4="","",อ่านคิดเขียน15!$AW30))</f>
        <v/>
      </c>
      <c r="BV31" s="452" t="str">
        <f>IF($E31="","",IF($BG31="","",IF(ข้อมูลนักเรียน!K27="ย้ายออก","ย้ายออก",AVERAGE(BG31:BU31))))</f>
        <v/>
      </c>
      <c r="BW31" s="206" t="str">
        <f>IF($E31="","",IF(BV31="","",IF(ข้อมูลนักเรียน!K27="ย้ายออก","ย้ายออก",IF(BV31&gt;=ตั้งค่าการประเมิน!$C$4,3,IF(BV31&gt;=ตั้งค่าการประเมิน!$C$5,2,IF(BV31&gt;=ตั้งค่าการประเมิน!$C$6,1,0))))))</f>
        <v/>
      </c>
      <c r="BX31" s="848"/>
      <c r="BY31" s="147" t="str">
        <f>IF(BY$4="","",IF(ชี้วัด1!$BE29="","",IF(ข้อมูลนักเรียน!$K27="ย้ายออก","-",ชี้วัด1!$BE29)))</f>
        <v/>
      </c>
      <c r="BZ31" s="147" t="str">
        <f>IF(BZ$4="","",IF(ชี้วัด2!$BE29="","",IF(ข้อมูลนักเรียน!$K27="ย้ายออก","-",ชี้วัด2!$BE29)))</f>
        <v/>
      </c>
      <c r="CA31" s="147" t="str">
        <f>IF(CA$4="","",IF(ชี้วัด3!$BE29="","",IF(ข้อมูลนักเรียน!$K27="ย้ายออก","-",ชี้วัด3!$BE29)))</f>
        <v/>
      </c>
      <c r="CB31" s="147" t="str">
        <f>IF(CB$4="","",IF(ชี้วัด4!$BE29="","",IF(ข้อมูลนักเรียน!$K27="ย้ายออก","-",ชี้วัด4!$BE29)))</f>
        <v/>
      </c>
      <c r="CC31" s="147" t="str">
        <f>IF(CC$4="","",IF(ชี้วัด5!$BE29="","",IF(ข้อมูลนักเรียน!$K27="ย้ายออก","-",ชี้วัด5!$BE29)))</f>
        <v/>
      </c>
      <c r="CD31" s="147" t="str">
        <f>IF(CD$4="","",IF(ชี้วัด6!$BE29="","",IF(ข้อมูลนักเรียน!$K27="ย้ายออก","-",ชี้วัด6!$BE29)))</f>
        <v/>
      </c>
      <c r="CE31" s="147" t="str">
        <f>IF(CE$4="","",IF(ชี้วัด7!$BE29="","",IF(ข้อมูลนักเรียน!$K27="ย้ายออก","-",ชี้วัด7!$BE29)))</f>
        <v/>
      </c>
      <c r="CF31" s="147" t="str">
        <f>IF(CF$4="","",IF(ชี้วัด8!$BE29="","",IF(ข้อมูลนักเรียน!$K27="ย้ายออก","-",ชี้วัด8!$BE29)))</f>
        <v/>
      </c>
      <c r="CG31" s="147" t="str">
        <f>IF(CG$4="","",IF(ชี้วัด9!$BE29="","",IF(ข้อมูลนักเรียน!$K27="ย้ายออก","-",ชี้วัด9!$BE29)))</f>
        <v/>
      </c>
      <c r="CH31" s="147" t="str">
        <f>IF(CH$4="","",IF(ชี้วัด10!$BE29="","",IF(ข้อมูลนักเรียน!$K27="ย้ายออก","-",ชี้วัด10!$BE29)))</f>
        <v/>
      </c>
      <c r="CI31" s="147" t="str">
        <f>IF(CI$4="","",IF(ชี้วัด11!$BE29="","",IF(ข้อมูลนักเรียน!$K27="ย้ายออก","-",ชี้วัด11!$BE29)))</f>
        <v/>
      </c>
      <c r="CJ31" s="147" t="str">
        <f>IF(CJ$4="","",IF(ชี้วัด12!$BE29="","",IF(ข้อมูลนักเรียน!$K27="ย้ายออก","-",ชี้วัด12!$BE29)))</f>
        <v/>
      </c>
      <c r="CK31" s="147" t="str">
        <f>IF(CK$4="","",IF(ชี้วัด13!$BE29="","",IF(ข้อมูลนักเรียน!$K27="ย้ายออก","-",ชี้วัด13!$BE29)))</f>
        <v/>
      </c>
      <c r="CL31" s="147" t="str">
        <f>IF(CL$4="","",IF(ชี้วัด14!$BE29="","",IF(ข้อมูลนักเรียน!$K27="ย้ายออก","-",ชี้วัด14!$BE29)))</f>
        <v/>
      </c>
      <c r="CM31" s="147" t="str">
        <f>IF(CM$4="","",IF(ชี้วัด15!$BE29="","",IF(ข้อมูลนักเรียน!$K27="ย้ายออก","-",ชี้วัด15!$BE29)))</f>
        <v/>
      </c>
      <c r="CN31" s="206" t="str">
        <f>IF($E31="","",IF(ข้อมูลนักเรียน!K27="ย้ายออก","ย้ายออก",SUM(BY31:CM31)))</f>
        <v/>
      </c>
      <c r="CO31" s="452" t="str">
        <f>IF($E31="","",IF(ข้อมูลนักเรียน!K27="ย้ายออก","ย้ายออก",(CN31/$CN$6)*100))</f>
        <v/>
      </c>
      <c r="CP31" s="206" t="str">
        <f>IF($E31="","",IF(ข้อมูลนักเรียน!K27="ย้ายออก","ย้ายออก",IF(CN31&lt;$CN$6,"ไม่ผ่าน","ผ่าน")))</f>
        <v/>
      </c>
    </row>
    <row r="32" spans="1:94" x14ac:dyDescent="0.3">
      <c r="A32" s="111"/>
      <c r="B32" s="111"/>
      <c r="C32" s="111"/>
      <c r="D32" s="207">
        <f>ข้อมูลนักเรียน!D28</f>
        <v>26</v>
      </c>
      <c r="E32" s="208" t="str">
        <f>IF(ข้อมูลนักเรียน!H28="","",ข้อมูลนักเรียน!G28&amp;ข้อมูลนักเรียน!H28&amp; "  " &amp; ข้อมูลนักเรียน!I28)</f>
        <v/>
      </c>
      <c r="F32" s="839"/>
      <c r="G32" s="203" t="str">
        <f>IF(วิชา1!$L31="","",IF($G$4="","",IF(วิชา1!$L31="ย้ายออก","-",วิชา1!$L31)))</f>
        <v/>
      </c>
      <c r="H32" s="203" t="str">
        <f>IF(วิชา2!$L31="","",IF($H$4="","",IF(วิชา2!$L31="ย้ายออก","-",วิชา2!$L31)))</f>
        <v/>
      </c>
      <c r="I32" s="203" t="str">
        <f>IF(วิชา3!$L31="","",IF($I$4="","",IF(วิชา3!$L31="ย้ายออก","-",วิชา3!$L31)))</f>
        <v/>
      </c>
      <c r="J32" s="203" t="str">
        <f>IF(วิชา4!$L31="","",IF($J$4="","",IF(วิชา4!$L31="ย้ายออก","-",วิชา4!$L31)))</f>
        <v/>
      </c>
      <c r="K32" s="203" t="str">
        <f>IF(วิชา5!$L31="","",IF($K$4="","",IF(วิชา5!$L31="ย้ายออก","-",วิชา5!$L31)))</f>
        <v/>
      </c>
      <c r="L32" s="203" t="str">
        <f>IF(วิชา6!$L31="","",IF($L$4="","",IF(วิชา6!$L31="ย้ายออก","-",วิชา6!$L31)))</f>
        <v/>
      </c>
      <c r="M32" s="203" t="str">
        <f>IF(วิชา7!$L31="","",IF($M$4="","",IF(วิชา7!$L31="ย้ายออก","-",วิชา7!$L31)))</f>
        <v/>
      </c>
      <c r="N32" s="203" t="str">
        <f>IF(วิชา8!$L31="","",IF($N$4="","",IF(วิชา8!$L31="ย้ายออก","-",วิชา8!$L31)))</f>
        <v/>
      </c>
      <c r="O32" s="203" t="str">
        <f>IF(วิชา9!$L31="","",IF($O$4="","",IF(วิชา9!$L31="ย้ายออก","-",วิชา9!$L31)))</f>
        <v/>
      </c>
      <c r="P32" s="203" t="str">
        <f>IF(วิชา10!$L31="","",IF($P$4="","",IF(วิชา10!$L31="ย้ายออก","-",วิชา10!$L31)))</f>
        <v/>
      </c>
      <c r="Q32" s="203" t="str">
        <f>IF(วิชา11!$L31="","",IF($Q$4="","",IF(วิชา11!$L31="ย้ายออก","-",วิชา11!$L31)))</f>
        <v/>
      </c>
      <c r="R32" s="203" t="str">
        <f>IF(วิชา12!$L31="","",IF($R$4="","",IF(วิชา12!$L31="ย้ายออก","-",วิชา12!$L31)))</f>
        <v/>
      </c>
      <c r="S32" s="203" t="str">
        <f>IF(วิชา13!$L31="","",IF($S$4="","",IF(วิชา13!$L31="ย้ายออก","-",วิชา13!$L31)))</f>
        <v/>
      </c>
      <c r="T32" s="203" t="str">
        <f>IF(วิชา14!$L31="","",IF($T$4="","",IF(วิชา14!$L31="ย้ายออก","-",วิชา14!$L31)))</f>
        <v/>
      </c>
      <c r="U32" s="203" t="str">
        <f>IF(วิชา15!$L31="","",IF($U$4="","",IF(วิชา15!$L31="ย้ายออก","-",วิชา15!$L31)))</f>
        <v/>
      </c>
      <c r="V32" s="172" t="str">
        <f>IF(E32="","",IF(ข้อมูลนักเรียน!$K28="ย้ายออก","ย้ายออก",IF(COUNTIF(G32:U32,0)&gt;0,"ไม่ผ่าน","ผ่าน")))</f>
        <v/>
      </c>
      <c r="W32" s="203" t="str">
        <f>IF($E32="","",IF($G32="","",IF(ข้อมูลนักเรียน!$K28="ย้ายออก","-",$G32*$G$6)))</f>
        <v/>
      </c>
      <c r="X32" s="203" t="str">
        <f>IF($E32="","",IF($H32="","",IF(ข้อมูลนักเรียน!$K28="ย้ายออก","-",$H32*$H$6)))</f>
        <v/>
      </c>
      <c r="Y32" s="203" t="str">
        <f>IF($E32="","",IF($I32="","",IF(ข้อมูลนักเรียน!$K28="ย้ายออก","-",$I32*$I$6)))</f>
        <v/>
      </c>
      <c r="Z32" s="203" t="str">
        <f>IF($E32="","",IF($J32="","",IF(ข้อมูลนักเรียน!$K28="ย้ายออก","-",$J32*$J$6)))</f>
        <v/>
      </c>
      <c r="AA32" s="203" t="str">
        <f>IF($E32="","",IF($K32="","",IF(ข้อมูลนักเรียน!$K28="ย้ายออก","-",$K32*$K$6)))</f>
        <v/>
      </c>
      <c r="AB32" s="203" t="str">
        <f>IF($E32="","",IF($L32="","",IF(ข้อมูลนักเรียน!$K28="ย้ายออก","-",$L32*$L$6)))</f>
        <v/>
      </c>
      <c r="AC32" s="203" t="str">
        <f>IF($E32="","",IF($M32="","",IF(ข้อมูลนักเรียน!$K28="ย้ายออก","-",$M32*$M$6)))</f>
        <v/>
      </c>
      <c r="AD32" s="203" t="str">
        <f>IF($E32="","",IF($N32="","",IF(ข้อมูลนักเรียน!$K28="ย้ายออก","-",$N32*$N$6)))</f>
        <v/>
      </c>
      <c r="AE32" s="203" t="str">
        <f>IF($E32="","",IF($O32="","",IF(ข้อมูลนักเรียน!$K28="ย้ายออก","-",$O32*$O$6)))</f>
        <v/>
      </c>
      <c r="AF32" s="203" t="str">
        <f>IF($E32="","",IF($P32="","",IF(ข้อมูลนักเรียน!$K28="ย้ายออก","-",$P32*$P$6)))</f>
        <v/>
      </c>
      <c r="AG32" s="203" t="str">
        <f>IF($E32="","",IF($Q32="","",IF(ข้อมูลนักเรียน!$K28="ย้ายออก","-",$Q32*$Q$6)))</f>
        <v/>
      </c>
      <c r="AH32" s="203" t="str">
        <f>IF($E32="","",IF($R32="","",IF(ข้อมูลนักเรียน!$K28="ย้ายออก","-",$R32*$R$6)))</f>
        <v/>
      </c>
      <c r="AI32" s="203" t="str">
        <f>IF($E32="","",IF($S32="","",IF(ข้อมูลนักเรียน!$K28="ย้ายออก","-",$S32*$S$6)))</f>
        <v/>
      </c>
      <c r="AJ32" s="203" t="str">
        <f>IF($E32="","",IF($T32="","",IF(ข้อมูลนักเรียน!$K28="ย้ายออก","-",$T32*$T$6)))</f>
        <v/>
      </c>
      <c r="AK32" s="203" t="str">
        <f>IF($E32="","",IF($U32="","",IF(ข้อมูลนักเรียน!$K28="ย้ายออก","-",$U32*$U$6)))</f>
        <v/>
      </c>
      <c r="AL32" s="204" t="str">
        <f>IF($E32="","",IF(ข้อมูลนักเรียน!$K28="ย้ายออก","ย้ายออก",IF($AL$6=0,"",IF(W32="","",(SUM(W32:AK32)/$AL$6)))))</f>
        <v/>
      </c>
      <c r="AM32" s="205" t="str">
        <f>IF($E32="","",IF(ข้อมูลนักเรียน!$K28="ย้ายออก","ย้ายออก",RANK($AL32,$AL$7:$AL$66,0)))</f>
        <v/>
      </c>
      <c r="AN32" s="842"/>
      <c r="AO32" s="147" t="str">
        <f>IF(คุณฯ1!$BC31="","",IF($AO$4="","",IF(ข้อมูลนักเรียน!$K28="ย้ายออก","-",คุณฯ1!$BC31)))</f>
        <v/>
      </c>
      <c r="AP32" s="147" t="str">
        <f>IF(คุณฯ2!$BC31="","",IF($AP$4="","",IF(ข้อมูลนักเรียน!$K28="ย้ายออก","-",คุณฯ2!$BC31)))</f>
        <v/>
      </c>
      <c r="AQ32" s="147" t="str">
        <f>IF(คุณฯ3!$BC31="","",IF($AQ$4="","",IF(ข้อมูลนักเรียน!$K28="ย้ายออก","-",คุณฯ3!$BC31)))</f>
        <v/>
      </c>
      <c r="AR32" s="147" t="str">
        <f>IF(คุณฯ4!$BC31="","",IF($AR$4="","",IF(ข้อมูลนักเรียน!$K28="ย้ายออก","-",คุณฯ4!$BC31)))</f>
        <v/>
      </c>
      <c r="AS32" s="147" t="str">
        <f>IF(คุณฯ5!$BC31="","",IF($AS$4="","",IF(ข้อมูลนักเรียน!$K28="ย้ายออก","-",คุณฯ5!$BC31)))</f>
        <v/>
      </c>
      <c r="AT32" s="147" t="str">
        <f>IF(คุณฯ6!$BC31="","",IF($AT$4="","",IF(ข้อมูลนักเรียน!$K28="ย้ายออก","-",คุณฯ6!$BC31)))</f>
        <v/>
      </c>
      <c r="AU32" s="147" t="str">
        <f>IF(คุณฯ7!$BC31="","",IF($AU$4="","",IF(ข้อมูลนักเรียน!$K28="ย้ายออก","-",คุณฯ7!$BC31)))</f>
        <v/>
      </c>
      <c r="AV32" s="147" t="str">
        <f>IF(คุณฯ8!$BC31="","",IF($AV$4="","",IF(ข้อมูลนักเรียน!$K28="ย้ายออก","-",คุณฯ8!$BC31)))</f>
        <v/>
      </c>
      <c r="AW32" s="147" t="str">
        <f>IF(คุณฯ9!$BC31="","",IF($AW$4="","",IF(ข้อมูลนักเรียน!$K28="ย้ายออก","-",คุณฯ9!$BC31)))</f>
        <v/>
      </c>
      <c r="AX32" s="147" t="str">
        <f>IF(คุณฯ10!$BC31="","",IF($AX$4="","",IF(ข้อมูลนักเรียน!$K28="ย้ายออก","-",คุณฯ10!$BC31)))</f>
        <v/>
      </c>
      <c r="AY32" s="147" t="str">
        <f>IF(คุณฯ11!$BC31="","",IF($AY$4="","",IF(ข้อมูลนักเรียน!$K28="ย้ายออก","-",คุณฯ11!$BC31)))</f>
        <v/>
      </c>
      <c r="AZ32" s="147" t="str">
        <f>IF(คุณฯ12!$BC31="","",IF($AZ$4="","",IF(ข้อมูลนักเรียน!$K28="ย้ายออก","-",คุณฯ12!$BC31)))</f>
        <v/>
      </c>
      <c r="BA32" s="147" t="str">
        <f>IF(คุณฯ13!$BC31="","",IF($BA$4="","",IF(ข้อมูลนักเรียน!$K28="ย้ายออก","-",คุณฯ13!$BC31)))</f>
        <v/>
      </c>
      <c r="BB32" s="147" t="str">
        <f>IF(คุณฯ14!$BC31="","",IF($BB$4="","",IF(ข้อมูลนักเรียน!$K28="ย้ายออก","-",คุณฯ14!$BC31)))</f>
        <v/>
      </c>
      <c r="BC32" s="147" t="str">
        <f>IF(คุณฯ15!$BC31="","",IF($BC$4="","",IF(ข้อมูลนักเรียน!$K28="ย้ายออก","-",คุณฯ15!$BC31)))</f>
        <v/>
      </c>
      <c r="BD32" s="452" t="str">
        <f>IF($E32="","",IF($AO32="","",IF(ข้อมูลนักเรียน!$K28="ย้ายออก","ย้ายออก",AVERAGE(AO32:BC32))))</f>
        <v/>
      </c>
      <c r="BE32" s="206" t="str">
        <f>IF($E32="","",IF(BD32="","",IF(ข้อมูลนักเรียน!K28="ย้ายออก","ย้ายออก",IF(COUNTIF(AO32:BC32,0)&gt;0,0,IF(BD32&gt;=ตั้งค่าการประเมิน!$C$4,3,IF(BD32&gt;=ตั้งค่าการประเมิน!$C$5,2,IF(BD32&gt;=ตั้งค่าการประเมิน!$C$6,1,0)))))))</f>
        <v/>
      </c>
      <c r="BF32" s="845"/>
      <c r="BG32" s="147" t="str">
        <f>IF(อ่านคิดเขียน1!$AW31="","",IF($BG$4="","",อ่านคิดเขียน1!$AW31))</f>
        <v/>
      </c>
      <c r="BH32" s="147" t="str">
        <f>IF(อ่านคิดเขียน2!$AW31="","",IF($BH$4="","",อ่านคิดเขียน2!$AW31))</f>
        <v/>
      </c>
      <c r="BI32" s="147" t="str">
        <f>IF(อ่านคิดเขียน3!$AW31="","",IF($BI$4="","",อ่านคิดเขียน3!$AW31))</f>
        <v/>
      </c>
      <c r="BJ32" s="147" t="str">
        <f>IF(อ่านคิดเขียน4!$AW31="","",IF($BJ$4="","",อ่านคิดเขียน4!$AW31))</f>
        <v/>
      </c>
      <c r="BK32" s="147" t="str">
        <f>IF(อ่านคิดเขียน5!$AW31="","",IF($BK$4="","",อ่านคิดเขียน5!$AW31))</f>
        <v/>
      </c>
      <c r="BL32" s="147" t="str">
        <f>IF(อ่านคิดเขียน6!$AW31="","",IF($BL$4="","",อ่านคิดเขียน6!$AW31))</f>
        <v/>
      </c>
      <c r="BM32" s="147" t="str">
        <f>IF(อ่านคิดเขียน7!$AW31="","",IF($BM$4="","",อ่านคิดเขียน7!$AW31))</f>
        <v/>
      </c>
      <c r="BN32" s="147" t="str">
        <f>IF(อ่านคิดเขียน8!$AW31="","",IF($BN$4="","",อ่านคิดเขียน8!$AW31))</f>
        <v/>
      </c>
      <c r="BO32" s="147" t="str">
        <f>IF(อ่านคิดเขียน9!$AW31="","",IF($BO$4="","",อ่านคิดเขียน9!$AW31))</f>
        <v/>
      </c>
      <c r="BP32" s="147" t="str">
        <f>IF(อ่านคิดเขียน10!$AW31="","",IF($BP$4="","",อ่านคิดเขียน10!$AW31))</f>
        <v/>
      </c>
      <c r="BQ32" s="147" t="str">
        <f>IF(อ่านคิดเขียน11!$AW31="","",IF($BQ$4="","",อ่านคิดเขียน11!$AW31))</f>
        <v/>
      </c>
      <c r="BR32" s="147" t="str">
        <f>IF(อ่านคิดเขียน12!$AW31="","",IF($BR$4="","",อ่านคิดเขียน12!$AW31))</f>
        <v/>
      </c>
      <c r="BS32" s="147" t="str">
        <f>IF(อ่านคิดเขียน13!$AW31="","",IF($BS$4="","",อ่านคิดเขียน13!$AW31))</f>
        <v/>
      </c>
      <c r="BT32" s="147" t="str">
        <f>IF(อ่านคิดเขียน14!$AW31="","",IF($BT$4="","",อ่านคิดเขียน14!$AW31))</f>
        <v/>
      </c>
      <c r="BU32" s="147" t="str">
        <f>IF(อ่านคิดเขียน15!$AW31="","",IF($BU$4="","",อ่านคิดเขียน15!$AW31))</f>
        <v/>
      </c>
      <c r="BV32" s="452" t="str">
        <f>IF($E32="","",IF($BG32="","",IF(ข้อมูลนักเรียน!K28="ย้ายออก","ย้ายออก",AVERAGE(BG32:BU32))))</f>
        <v/>
      </c>
      <c r="BW32" s="206" t="str">
        <f>IF($E32="","",IF(BV32="","",IF(ข้อมูลนักเรียน!K28="ย้ายออก","ย้ายออก",IF(BV32&gt;=ตั้งค่าการประเมิน!$C$4,3,IF(BV32&gt;=ตั้งค่าการประเมิน!$C$5,2,IF(BV32&gt;=ตั้งค่าการประเมิน!$C$6,1,0))))))</f>
        <v/>
      </c>
      <c r="BX32" s="848"/>
      <c r="BY32" s="147" t="str">
        <f>IF(BY$4="","",IF(ชี้วัด1!$BE30="","",IF(ข้อมูลนักเรียน!$K28="ย้ายออก","-",ชี้วัด1!$BE30)))</f>
        <v/>
      </c>
      <c r="BZ32" s="147" t="str">
        <f>IF(BZ$4="","",IF(ชี้วัด2!$BE30="","",IF(ข้อมูลนักเรียน!$K28="ย้ายออก","-",ชี้วัด2!$BE30)))</f>
        <v/>
      </c>
      <c r="CA32" s="147" t="str">
        <f>IF(CA$4="","",IF(ชี้วัด3!$BE30="","",IF(ข้อมูลนักเรียน!$K28="ย้ายออก","-",ชี้วัด3!$BE30)))</f>
        <v/>
      </c>
      <c r="CB32" s="147" t="str">
        <f>IF(CB$4="","",IF(ชี้วัด4!$BE30="","",IF(ข้อมูลนักเรียน!$K28="ย้ายออก","-",ชี้วัด4!$BE30)))</f>
        <v/>
      </c>
      <c r="CC32" s="147" t="str">
        <f>IF(CC$4="","",IF(ชี้วัด5!$BE30="","",IF(ข้อมูลนักเรียน!$K28="ย้ายออก","-",ชี้วัด5!$BE30)))</f>
        <v/>
      </c>
      <c r="CD32" s="147" t="str">
        <f>IF(CD$4="","",IF(ชี้วัด6!$BE30="","",IF(ข้อมูลนักเรียน!$K28="ย้ายออก","-",ชี้วัด6!$BE30)))</f>
        <v/>
      </c>
      <c r="CE32" s="147" t="str">
        <f>IF(CE$4="","",IF(ชี้วัด7!$BE30="","",IF(ข้อมูลนักเรียน!$K28="ย้ายออก","-",ชี้วัด7!$BE30)))</f>
        <v/>
      </c>
      <c r="CF32" s="147" t="str">
        <f>IF(CF$4="","",IF(ชี้วัด8!$BE30="","",IF(ข้อมูลนักเรียน!$K28="ย้ายออก","-",ชี้วัด8!$BE30)))</f>
        <v/>
      </c>
      <c r="CG32" s="147" t="str">
        <f>IF(CG$4="","",IF(ชี้วัด9!$BE30="","",IF(ข้อมูลนักเรียน!$K28="ย้ายออก","-",ชี้วัด9!$BE30)))</f>
        <v/>
      </c>
      <c r="CH32" s="147" t="str">
        <f>IF(CH$4="","",IF(ชี้วัด10!$BE30="","",IF(ข้อมูลนักเรียน!$K28="ย้ายออก","-",ชี้วัด10!$BE30)))</f>
        <v/>
      </c>
      <c r="CI32" s="147" t="str">
        <f>IF(CI$4="","",IF(ชี้วัด11!$BE30="","",IF(ข้อมูลนักเรียน!$K28="ย้ายออก","-",ชี้วัด11!$BE30)))</f>
        <v/>
      </c>
      <c r="CJ32" s="147" t="str">
        <f>IF(CJ$4="","",IF(ชี้วัด12!$BE30="","",IF(ข้อมูลนักเรียน!$K28="ย้ายออก","-",ชี้วัด12!$BE30)))</f>
        <v/>
      </c>
      <c r="CK32" s="147" t="str">
        <f>IF(CK$4="","",IF(ชี้วัด13!$BE30="","",IF(ข้อมูลนักเรียน!$K28="ย้ายออก","-",ชี้วัด13!$BE30)))</f>
        <v/>
      </c>
      <c r="CL32" s="147" t="str">
        <f>IF(CL$4="","",IF(ชี้วัด14!$BE30="","",IF(ข้อมูลนักเรียน!$K28="ย้ายออก","-",ชี้วัด14!$BE30)))</f>
        <v/>
      </c>
      <c r="CM32" s="147" t="str">
        <f>IF(CM$4="","",IF(ชี้วัด15!$BE30="","",IF(ข้อมูลนักเรียน!$K28="ย้ายออก","-",ชี้วัด15!$BE30)))</f>
        <v/>
      </c>
      <c r="CN32" s="206" t="str">
        <f>IF($E32="","",IF(ข้อมูลนักเรียน!K28="ย้ายออก","ย้ายออก",SUM(BY32:CM32)))</f>
        <v/>
      </c>
      <c r="CO32" s="452" t="str">
        <f>IF($E32="","",IF(ข้อมูลนักเรียน!K28="ย้ายออก","ย้ายออก",(CN32/$CN$6)*100))</f>
        <v/>
      </c>
      <c r="CP32" s="206" t="str">
        <f>IF($E32="","",IF(ข้อมูลนักเรียน!K28="ย้ายออก","ย้ายออก",IF(CN32&lt;$CN$6,"ไม่ผ่าน","ผ่าน")))</f>
        <v/>
      </c>
    </row>
    <row r="33" spans="1:94" x14ac:dyDescent="0.3">
      <c r="A33" s="111"/>
      <c r="B33" s="111"/>
      <c r="C33" s="111"/>
      <c r="D33" s="207">
        <f>ข้อมูลนักเรียน!D29</f>
        <v>27</v>
      </c>
      <c r="E33" s="208" t="str">
        <f>IF(ข้อมูลนักเรียน!H29="","",ข้อมูลนักเรียน!G29&amp;ข้อมูลนักเรียน!H29&amp; "  " &amp; ข้อมูลนักเรียน!I29)</f>
        <v/>
      </c>
      <c r="F33" s="839"/>
      <c r="G33" s="203" t="str">
        <f>IF(วิชา1!$L32="","",IF($G$4="","",IF(วิชา1!$L32="ย้ายออก","-",วิชา1!$L32)))</f>
        <v/>
      </c>
      <c r="H33" s="203" t="str">
        <f>IF(วิชา2!$L32="","",IF($H$4="","",IF(วิชา2!$L32="ย้ายออก","-",วิชา2!$L32)))</f>
        <v/>
      </c>
      <c r="I33" s="203" t="str">
        <f>IF(วิชา3!$L32="","",IF($I$4="","",IF(วิชา3!$L32="ย้ายออก","-",วิชา3!$L32)))</f>
        <v/>
      </c>
      <c r="J33" s="203" t="str">
        <f>IF(วิชา4!$L32="","",IF($J$4="","",IF(วิชา4!$L32="ย้ายออก","-",วิชา4!$L32)))</f>
        <v/>
      </c>
      <c r="K33" s="203" t="str">
        <f>IF(วิชา5!$L32="","",IF($K$4="","",IF(วิชา5!$L32="ย้ายออก","-",วิชา5!$L32)))</f>
        <v/>
      </c>
      <c r="L33" s="203" t="str">
        <f>IF(วิชา6!$L32="","",IF($L$4="","",IF(วิชา6!$L32="ย้ายออก","-",วิชา6!$L32)))</f>
        <v/>
      </c>
      <c r="M33" s="203" t="str">
        <f>IF(วิชา7!$L32="","",IF($M$4="","",IF(วิชา7!$L32="ย้ายออก","-",วิชา7!$L32)))</f>
        <v/>
      </c>
      <c r="N33" s="203" t="str">
        <f>IF(วิชา8!$L32="","",IF($N$4="","",IF(วิชา8!$L32="ย้ายออก","-",วิชา8!$L32)))</f>
        <v/>
      </c>
      <c r="O33" s="203" t="str">
        <f>IF(วิชา9!$L32="","",IF($O$4="","",IF(วิชา9!$L32="ย้ายออก","-",วิชา9!$L32)))</f>
        <v/>
      </c>
      <c r="P33" s="203" t="str">
        <f>IF(วิชา10!$L32="","",IF($P$4="","",IF(วิชา10!$L32="ย้ายออก","-",วิชา10!$L32)))</f>
        <v/>
      </c>
      <c r="Q33" s="203" t="str">
        <f>IF(วิชา11!$L32="","",IF($Q$4="","",IF(วิชา11!$L32="ย้ายออก","-",วิชา11!$L32)))</f>
        <v/>
      </c>
      <c r="R33" s="203" t="str">
        <f>IF(วิชา12!$L32="","",IF($R$4="","",IF(วิชา12!$L32="ย้ายออก","-",วิชา12!$L32)))</f>
        <v/>
      </c>
      <c r="S33" s="203" t="str">
        <f>IF(วิชา13!$L32="","",IF($S$4="","",IF(วิชา13!$L32="ย้ายออก","-",วิชา13!$L32)))</f>
        <v/>
      </c>
      <c r="T33" s="203" t="str">
        <f>IF(วิชา14!$L32="","",IF($T$4="","",IF(วิชา14!$L32="ย้ายออก","-",วิชา14!$L32)))</f>
        <v/>
      </c>
      <c r="U33" s="203" t="str">
        <f>IF(วิชา15!$L32="","",IF($U$4="","",IF(วิชา15!$L32="ย้ายออก","-",วิชา15!$L32)))</f>
        <v/>
      </c>
      <c r="V33" s="172" t="str">
        <f>IF(E33="","",IF(ข้อมูลนักเรียน!$K29="ย้ายออก","ย้ายออก",IF(COUNTIF(G33:U33,0)&gt;0,"ไม่ผ่าน","ผ่าน")))</f>
        <v/>
      </c>
      <c r="W33" s="203" t="str">
        <f>IF($E33="","",IF($G33="","",IF(ข้อมูลนักเรียน!$K29="ย้ายออก","-",$G33*$G$6)))</f>
        <v/>
      </c>
      <c r="X33" s="203" t="str">
        <f>IF($E33="","",IF($H33="","",IF(ข้อมูลนักเรียน!$K29="ย้ายออก","-",$H33*$H$6)))</f>
        <v/>
      </c>
      <c r="Y33" s="203" t="str">
        <f>IF($E33="","",IF($I33="","",IF(ข้อมูลนักเรียน!$K29="ย้ายออก","-",$I33*$I$6)))</f>
        <v/>
      </c>
      <c r="Z33" s="203" t="str">
        <f>IF($E33="","",IF($J33="","",IF(ข้อมูลนักเรียน!$K29="ย้ายออก","-",$J33*$J$6)))</f>
        <v/>
      </c>
      <c r="AA33" s="203" t="str">
        <f>IF($E33="","",IF($K33="","",IF(ข้อมูลนักเรียน!$K29="ย้ายออก","-",$K33*$K$6)))</f>
        <v/>
      </c>
      <c r="AB33" s="203" t="str">
        <f>IF($E33="","",IF($L33="","",IF(ข้อมูลนักเรียน!$K29="ย้ายออก","-",$L33*$L$6)))</f>
        <v/>
      </c>
      <c r="AC33" s="203" t="str">
        <f>IF($E33="","",IF($M33="","",IF(ข้อมูลนักเรียน!$K29="ย้ายออก","-",$M33*$M$6)))</f>
        <v/>
      </c>
      <c r="AD33" s="203" t="str">
        <f>IF($E33="","",IF($N33="","",IF(ข้อมูลนักเรียน!$K29="ย้ายออก","-",$N33*$N$6)))</f>
        <v/>
      </c>
      <c r="AE33" s="203" t="str">
        <f>IF($E33="","",IF($O33="","",IF(ข้อมูลนักเรียน!$K29="ย้ายออก","-",$O33*$O$6)))</f>
        <v/>
      </c>
      <c r="AF33" s="203" t="str">
        <f>IF($E33="","",IF($P33="","",IF(ข้อมูลนักเรียน!$K29="ย้ายออก","-",$P33*$P$6)))</f>
        <v/>
      </c>
      <c r="AG33" s="203" t="str">
        <f>IF($E33="","",IF($Q33="","",IF(ข้อมูลนักเรียน!$K29="ย้ายออก","-",$Q33*$Q$6)))</f>
        <v/>
      </c>
      <c r="AH33" s="203" t="str">
        <f>IF($E33="","",IF($R33="","",IF(ข้อมูลนักเรียน!$K29="ย้ายออก","-",$R33*$R$6)))</f>
        <v/>
      </c>
      <c r="AI33" s="203" t="str">
        <f>IF($E33="","",IF($S33="","",IF(ข้อมูลนักเรียน!$K29="ย้ายออก","-",$S33*$S$6)))</f>
        <v/>
      </c>
      <c r="AJ33" s="203" t="str">
        <f>IF($E33="","",IF($T33="","",IF(ข้อมูลนักเรียน!$K29="ย้ายออก","-",$T33*$T$6)))</f>
        <v/>
      </c>
      <c r="AK33" s="203" t="str">
        <f>IF($E33="","",IF($U33="","",IF(ข้อมูลนักเรียน!$K29="ย้ายออก","-",$U33*$U$6)))</f>
        <v/>
      </c>
      <c r="AL33" s="204" t="str">
        <f>IF($E33="","",IF(ข้อมูลนักเรียน!$K29="ย้ายออก","ย้ายออก",IF($AL$6=0,"",IF(W33="","",(SUM(W33:AK33)/$AL$6)))))</f>
        <v/>
      </c>
      <c r="AM33" s="205" t="str">
        <f>IF($E33="","",IF(ข้อมูลนักเรียน!$K29="ย้ายออก","ย้ายออก",RANK($AL33,$AL$7:$AL$66,0)))</f>
        <v/>
      </c>
      <c r="AN33" s="842"/>
      <c r="AO33" s="147" t="str">
        <f>IF(คุณฯ1!$BC32="","",IF($AO$4="","",IF(ข้อมูลนักเรียน!$K29="ย้ายออก","-",คุณฯ1!$BC32)))</f>
        <v/>
      </c>
      <c r="AP33" s="147" t="str">
        <f>IF(คุณฯ2!$BC32="","",IF($AP$4="","",IF(ข้อมูลนักเรียน!$K29="ย้ายออก","-",คุณฯ2!$BC32)))</f>
        <v/>
      </c>
      <c r="AQ33" s="147" t="str">
        <f>IF(คุณฯ3!$BC32="","",IF($AQ$4="","",IF(ข้อมูลนักเรียน!$K29="ย้ายออก","-",คุณฯ3!$BC32)))</f>
        <v/>
      </c>
      <c r="AR33" s="147" t="str">
        <f>IF(คุณฯ4!$BC32="","",IF($AR$4="","",IF(ข้อมูลนักเรียน!$K29="ย้ายออก","-",คุณฯ4!$BC32)))</f>
        <v/>
      </c>
      <c r="AS33" s="147" t="str">
        <f>IF(คุณฯ5!$BC32="","",IF($AS$4="","",IF(ข้อมูลนักเรียน!$K29="ย้ายออก","-",คุณฯ5!$BC32)))</f>
        <v/>
      </c>
      <c r="AT33" s="147" t="str">
        <f>IF(คุณฯ6!$BC32="","",IF($AT$4="","",IF(ข้อมูลนักเรียน!$K29="ย้ายออก","-",คุณฯ6!$BC32)))</f>
        <v/>
      </c>
      <c r="AU33" s="147" t="str">
        <f>IF(คุณฯ7!$BC32="","",IF($AU$4="","",IF(ข้อมูลนักเรียน!$K29="ย้ายออก","-",คุณฯ7!$BC32)))</f>
        <v/>
      </c>
      <c r="AV33" s="147" t="str">
        <f>IF(คุณฯ8!$BC32="","",IF($AV$4="","",IF(ข้อมูลนักเรียน!$K29="ย้ายออก","-",คุณฯ8!$BC32)))</f>
        <v/>
      </c>
      <c r="AW33" s="147" t="str">
        <f>IF(คุณฯ9!$BC32="","",IF($AW$4="","",IF(ข้อมูลนักเรียน!$K29="ย้ายออก","-",คุณฯ9!$BC32)))</f>
        <v/>
      </c>
      <c r="AX33" s="147" t="str">
        <f>IF(คุณฯ10!$BC32="","",IF($AX$4="","",IF(ข้อมูลนักเรียน!$K29="ย้ายออก","-",คุณฯ10!$BC32)))</f>
        <v/>
      </c>
      <c r="AY33" s="147" t="str">
        <f>IF(คุณฯ11!$BC32="","",IF($AY$4="","",IF(ข้อมูลนักเรียน!$K29="ย้ายออก","-",คุณฯ11!$BC32)))</f>
        <v/>
      </c>
      <c r="AZ33" s="147" t="str">
        <f>IF(คุณฯ12!$BC32="","",IF($AZ$4="","",IF(ข้อมูลนักเรียน!$K29="ย้ายออก","-",คุณฯ12!$BC32)))</f>
        <v/>
      </c>
      <c r="BA33" s="147" t="str">
        <f>IF(คุณฯ13!$BC32="","",IF($BA$4="","",IF(ข้อมูลนักเรียน!$K29="ย้ายออก","-",คุณฯ13!$BC32)))</f>
        <v/>
      </c>
      <c r="BB33" s="147" t="str">
        <f>IF(คุณฯ14!$BC32="","",IF($BB$4="","",IF(ข้อมูลนักเรียน!$K29="ย้ายออก","-",คุณฯ14!$BC32)))</f>
        <v/>
      </c>
      <c r="BC33" s="147" t="str">
        <f>IF(คุณฯ15!$BC32="","",IF($BC$4="","",IF(ข้อมูลนักเรียน!$K29="ย้ายออก","-",คุณฯ15!$BC32)))</f>
        <v/>
      </c>
      <c r="BD33" s="452" t="str">
        <f>IF($E33="","",IF($AO33="","",IF(ข้อมูลนักเรียน!$K29="ย้ายออก","ย้ายออก",AVERAGE(AO33:BC33))))</f>
        <v/>
      </c>
      <c r="BE33" s="206" t="str">
        <f>IF($E33="","",IF(BD33="","",IF(ข้อมูลนักเรียน!K29="ย้ายออก","ย้ายออก",IF(COUNTIF(AO33:BC33,0)&gt;0,0,IF(BD33&gt;=ตั้งค่าการประเมิน!$C$4,3,IF(BD33&gt;=ตั้งค่าการประเมิน!$C$5,2,IF(BD33&gt;=ตั้งค่าการประเมิน!$C$6,1,0)))))))</f>
        <v/>
      </c>
      <c r="BF33" s="845"/>
      <c r="BG33" s="147" t="str">
        <f>IF(อ่านคิดเขียน1!$AW32="","",IF($BG$4="","",อ่านคิดเขียน1!$AW32))</f>
        <v/>
      </c>
      <c r="BH33" s="147" t="str">
        <f>IF(อ่านคิดเขียน2!$AW32="","",IF($BH$4="","",อ่านคิดเขียน2!$AW32))</f>
        <v/>
      </c>
      <c r="BI33" s="147" t="str">
        <f>IF(อ่านคิดเขียน3!$AW32="","",IF($BI$4="","",อ่านคิดเขียน3!$AW32))</f>
        <v/>
      </c>
      <c r="BJ33" s="147" t="str">
        <f>IF(อ่านคิดเขียน4!$AW32="","",IF($BJ$4="","",อ่านคิดเขียน4!$AW32))</f>
        <v/>
      </c>
      <c r="BK33" s="147" t="str">
        <f>IF(อ่านคิดเขียน5!$AW32="","",IF($BK$4="","",อ่านคิดเขียน5!$AW32))</f>
        <v/>
      </c>
      <c r="BL33" s="147" t="str">
        <f>IF(อ่านคิดเขียน6!$AW32="","",IF($BL$4="","",อ่านคิดเขียน6!$AW32))</f>
        <v/>
      </c>
      <c r="BM33" s="147" t="str">
        <f>IF(อ่านคิดเขียน7!$AW32="","",IF($BM$4="","",อ่านคิดเขียน7!$AW32))</f>
        <v/>
      </c>
      <c r="BN33" s="147" t="str">
        <f>IF(อ่านคิดเขียน8!$AW32="","",IF($BN$4="","",อ่านคิดเขียน8!$AW32))</f>
        <v/>
      </c>
      <c r="BO33" s="147" t="str">
        <f>IF(อ่านคิดเขียน9!$AW32="","",IF($BO$4="","",อ่านคิดเขียน9!$AW32))</f>
        <v/>
      </c>
      <c r="BP33" s="147" t="str">
        <f>IF(อ่านคิดเขียน10!$AW32="","",IF($BP$4="","",อ่านคิดเขียน10!$AW32))</f>
        <v/>
      </c>
      <c r="BQ33" s="147" t="str">
        <f>IF(อ่านคิดเขียน11!$AW32="","",IF($BQ$4="","",อ่านคิดเขียน11!$AW32))</f>
        <v/>
      </c>
      <c r="BR33" s="147" t="str">
        <f>IF(อ่านคิดเขียน12!$AW32="","",IF($BR$4="","",อ่านคิดเขียน12!$AW32))</f>
        <v/>
      </c>
      <c r="BS33" s="147" t="str">
        <f>IF(อ่านคิดเขียน13!$AW32="","",IF($BS$4="","",อ่านคิดเขียน13!$AW32))</f>
        <v/>
      </c>
      <c r="BT33" s="147" t="str">
        <f>IF(อ่านคิดเขียน14!$AW32="","",IF($BT$4="","",อ่านคิดเขียน14!$AW32))</f>
        <v/>
      </c>
      <c r="BU33" s="147" t="str">
        <f>IF(อ่านคิดเขียน15!$AW32="","",IF($BU$4="","",อ่านคิดเขียน15!$AW32))</f>
        <v/>
      </c>
      <c r="BV33" s="452" t="str">
        <f>IF($E33="","",IF($BG33="","",IF(ข้อมูลนักเรียน!K29="ย้ายออก","ย้ายออก",AVERAGE(BG33:BU33))))</f>
        <v/>
      </c>
      <c r="BW33" s="206" t="str">
        <f>IF($E33="","",IF(BV33="","",IF(ข้อมูลนักเรียน!K29="ย้ายออก","ย้ายออก",IF(BV33&gt;=ตั้งค่าการประเมิน!$C$4,3,IF(BV33&gt;=ตั้งค่าการประเมิน!$C$5,2,IF(BV33&gt;=ตั้งค่าการประเมิน!$C$6,1,0))))))</f>
        <v/>
      </c>
      <c r="BX33" s="848"/>
      <c r="BY33" s="147" t="str">
        <f>IF(BY$4="","",IF(ชี้วัด1!$BE31="","",IF(ข้อมูลนักเรียน!$K29="ย้ายออก","-",ชี้วัด1!$BE31)))</f>
        <v/>
      </c>
      <c r="BZ33" s="147" t="str">
        <f>IF(BZ$4="","",IF(ชี้วัด2!$BE31="","",IF(ข้อมูลนักเรียน!$K29="ย้ายออก","-",ชี้วัด2!$BE31)))</f>
        <v/>
      </c>
      <c r="CA33" s="147" t="str">
        <f>IF(CA$4="","",IF(ชี้วัด3!$BE31="","",IF(ข้อมูลนักเรียน!$K29="ย้ายออก","-",ชี้วัด3!$BE31)))</f>
        <v/>
      </c>
      <c r="CB33" s="147" t="str">
        <f>IF(CB$4="","",IF(ชี้วัด4!$BE31="","",IF(ข้อมูลนักเรียน!$K29="ย้ายออก","-",ชี้วัด4!$BE31)))</f>
        <v/>
      </c>
      <c r="CC33" s="147" t="str">
        <f>IF(CC$4="","",IF(ชี้วัด5!$BE31="","",IF(ข้อมูลนักเรียน!$K29="ย้ายออก","-",ชี้วัด5!$BE31)))</f>
        <v/>
      </c>
      <c r="CD33" s="147" t="str">
        <f>IF(CD$4="","",IF(ชี้วัด6!$BE31="","",IF(ข้อมูลนักเรียน!$K29="ย้ายออก","-",ชี้วัด6!$BE31)))</f>
        <v/>
      </c>
      <c r="CE33" s="147" t="str">
        <f>IF(CE$4="","",IF(ชี้วัด7!$BE31="","",IF(ข้อมูลนักเรียน!$K29="ย้ายออก","-",ชี้วัด7!$BE31)))</f>
        <v/>
      </c>
      <c r="CF33" s="147" t="str">
        <f>IF(CF$4="","",IF(ชี้วัด8!$BE31="","",IF(ข้อมูลนักเรียน!$K29="ย้ายออก","-",ชี้วัด8!$BE31)))</f>
        <v/>
      </c>
      <c r="CG33" s="147" t="str">
        <f>IF(CG$4="","",IF(ชี้วัด9!$BE31="","",IF(ข้อมูลนักเรียน!$K29="ย้ายออก","-",ชี้วัด9!$BE31)))</f>
        <v/>
      </c>
      <c r="CH33" s="147" t="str">
        <f>IF(CH$4="","",IF(ชี้วัด10!$BE31="","",IF(ข้อมูลนักเรียน!$K29="ย้ายออก","-",ชี้วัด10!$BE31)))</f>
        <v/>
      </c>
      <c r="CI33" s="147" t="str">
        <f>IF(CI$4="","",IF(ชี้วัด11!$BE31="","",IF(ข้อมูลนักเรียน!$K29="ย้ายออก","-",ชี้วัด11!$BE31)))</f>
        <v/>
      </c>
      <c r="CJ33" s="147" t="str">
        <f>IF(CJ$4="","",IF(ชี้วัด12!$BE31="","",IF(ข้อมูลนักเรียน!$K29="ย้ายออก","-",ชี้วัด12!$BE31)))</f>
        <v/>
      </c>
      <c r="CK33" s="147" t="str">
        <f>IF(CK$4="","",IF(ชี้วัด13!$BE31="","",IF(ข้อมูลนักเรียน!$K29="ย้ายออก","-",ชี้วัด13!$BE31)))</f>
        <v/>
      </c>
      <c r="CL33" s="147" t="str">
        <f>IF(CL$4="","",IF(ชี้วัด14!$BE31="","",IF(ข้อมูลนักเรียน!$K29="ย้ายออก","-",ชี้วัด14!$BE31)))</f>
        <v/>
      </c>
      <c r="CM33" s="147" t="str">
        <f>IF(CM$4="","",IF(ชี้วัด15!$BE31="","",IF(ข้อมูลนักเรียน!$K29="ย้ายออก","-",ชี้วัด15!$BE31)))</f>
        <v/>
      </c>
      <c r="CN33" s="206" t="str">
        <f>IF($E33="","",IF(ข้อมูลนักเรียน!K29="ย้ายออก","ย้ายออก",SUM(BY33:CM33)))</f>
        <v/>
      </c>
      <c r="CO33" s="452" t="str">
        <f>IF($E33="","",IF(ข้อมูลนักเรียน!K29="ย้ายออก","ย้ายออก",(CN33/$CN$6)*100))</f>
        <v/>
      </c>
      <c r="CP33" s="206" t="str">
        <f>IF($E33="","",IF(ข้อมูลนักเรียน!K29="ย้ายออก","ย้ายออก",IF(CN33&lt;$CN$6,"ไม่ผ่าน","ผ่าน")))</f>
        <v/>
      </c>
    </row>
    <row r="34" spans="1:94" x14ac:dyDescent="0.3">
      <c r="A34" s="111"/>
      <c r="B34" s="111"/>
      <c r="C34" s="111"/>
      <c r="D34" s="207">
        <f>ข้อมูลนักเรียน!D30</f>
        <v>28</v>
      </c>
      <c r="E34" s="208" t="str">
        <f>IF(ข้อมูลนักเรียน!H30="","",ข้อมูลนักเรียน!G30&amp;ข้อมูลนักเรียน!H30&amp; "  " &amp; ข้อมูลนักเรียน!I30)</f>
        <v/>
      </c>
      <c r="F34" s="839"/>
      <c r="G34" s="203" t="str">
        <f>IF(วิชา1!$L33="","",IF($G$4="","",IF(วิชา1!$L33="ย้ายออก","-",วิชา1!$L33)))</f>
        <v/>
      </c>
      <c r="H34" s="203" t="str">
        <f>IF(วิชา2!$L33="","",IF($H$4="","",IF(วิชา2!$L33="ย้ายออก","-",วิชา2!$L33)))</f>
        <v/>
      </c>
      <c r="I34" s="203" t="str">
        <f>IF(วิชา3!$L33="","",IF($I$4="","",IF(วิชา3!$L33="ย้ายออก","-",วิชา3!$L33)))</f>
        <v/>
      </c>
      <c r="J34" s="203" t="str">
        <f>IF(วิชา4!$L33="","",IF($J$4="","",IF(วิชา4!$L33="ย้ายออก","-",วิชา4!$L33)))</f>
        <v/>
      </c>
      <c r="K34" s="203" t="str">
        <f>IF(วิชา5!$L33="","",IF($K$4="","",IF(วิชา5!$L33="ย้ายออก","-",วิชา5!$L33)))</f>
        <v/>
      </c>
      <c r="L34" s="203" t="str">
        <f>IF(วิชา6!$L33="","",IF($L$4="","",IF(วิชา6!$L33="ย้ายออก","-",วิชา6!$L33)))</f>
        <v/>
      </c>
      <c r="M34" s="203" t="str">
        <f>IF(วิชา7!$L33="","",IF($M$4="","",IF(วิชา7!$L33="ย้ายออก","-",วิชา7!$L33)))</f>
        <v/>
      </c>
      <c r="N34" s="203" t="str">
        <f>IF(วิชา8!$L33="","",IF($N$4="","",IF(วิชา8!$L33="ย้ายออก","-",วิชา8!$L33)))</f>
        <v/>
      </c>
      <c r="O34" s="203" t="str">
        <f>IF(วิชา9!$L33="","",IF($O$4="","",IF(วิชา9!$L33="ย้ายออก","-",วิชา9!$L33)))</f>
        <v/>
      </c>
      <c r="P34" s="203" t="str">
        <f>IF(วิชา10!$L33="","",IF($P$4="","",IF(วิชา10!$L33="ย้ายออก","-",วิชา10!$L33)))</f>
        <v/>
      </c>
      <c r="Q34" s="203" t="str">
        <f>IF(วิชา11!$L33="","",IF($Q$4="","",IF(วิชา11!$L33="ย้ายออก","-",วิชา11!$L33)))</f>
        <v/>
      </c>
      <c r="R34" s="203" t="str">
        <f>IF(วิชา12!$L33="","",IF($R$4="","",IF(วิชา12!$L33="ย้ายออก","-",วิชา12!$L33)))</f>
        <v/>
      </c>
      <c r="S34" s="203" t="str">
        <f>IF(วิชา13!$L33="","",IF($S$4="","",IF(วิชา13!$L33="ย้ายออก","-",วิชา13!$L33)))</f>
        <v/>
      </c>
      <c r="T34" s="203" t="str">
        <f>IF(วิชา14!$L33="","",IF($T$4="","",IF(วิชา14!$L33="ย้ายออก","-",วิชา14!$L33)))</f>
        <v/>
      </c>
      <c r="U34" s="203" t="str">
        <f>IF(วิชา15!$L33="","",IF($U$4="","",IF(วิชา15!$L33="ย้ายออก","-",วิชา15!$L33)))</f>
        <v/>
      </c>
      <c r="V34" s="172" t="str">
        <f>IF(E34="","",IF(ข้อมูลนักเรียน!$K30="ย้ายออก","ย้ายออก",IF(COUNTIF(G34:U34,0)&gt;0,"ไม่ผ่าน","ผ่าน")))</f>
        <v/>
      </c>
      <c r="W34" s="203" t="str">
        <f>IF($E34="","",IF($G34="","",IF(ข้อมูลนักเรียน!$K30="ย้ายออก","-",$G34*$G$6)))</f>
        <v/>
      </c>
      <c r="X34" s="203" t="str">
        <f>IF($E34="","",IF($H34="","",IF(ข้อมูลนักเรียน!$K30="ย้ายออก","-",$H34*$H$6)))</f>
        <v/>
      </c>
      <c r="Y34" s="203" t="str">
        <f>IF($E34="","",IF($I34="","",IF(ข้อมูลนักเรียน!$K30="ย้ายออก","-",$I34*$I$6)))</f>
        <v/>
      </c>
      <c r="Z34" s="203" t="str">
        <f>IF($E34="","",IF($J34="","",IF(ข้อมูลนักเรียน!$K30="ย้ายออก","-",$J34*$J$6)))</f>
        <v/>
      </c>
      <c r="AA34" s="203" t="str">
        <f>IF($E34="","",IF($K34="","",IF(ข้อมูลนักเรียน!$K30="ย้ายออก","-",$K34*$K$6)))</f>
        <v/>
      </c>
      <c r="AB34" s="203" t="str">
        <f>IF($E34="","",IF($L34="","",IF(ข้อมูลนักเรียน!$K30="ย้ายออก","-",$L34*$L$6)))</f>
        <v/>
      </c>
      <c r="AC34" s="203" t="str">
        <f>IF($E34="","",IF($M34="","",IF(ข้อมูลนักเรียน!$K30="ย้ายออก","-",$M34*$M$6)))</f>
        <v/>
      </c>
      <c r="AD34" s="203" t="str">
        <f>IF($E34="","",IF($N34="","",IF(ข้อมูลนักเรียน!$K30="ย้ายออก","-",$N34*$N$6)))</f>
        <v/>
      </c>
      <c r="AE34" s="203" t="str">
        <f>IF($E34="","",IF($O34="","",IF(ข้อมูลนักเรียน!$K30="ย้ายออก","-",$O34*$O$6)))</f>
        <v/>
      </c>
      <c r="AF34" s="203" t="str">
        <f>IF($E34="","",IF($P34="","",IF(ข้อมูลนักเรียน!$K30="ย้ายออก","-",$P34*$P$6)))</f>
        <v/>
      </c>
      <c r="AG34" s="203" t="str">
        <f>IF($E34="","",IF($Q34="","",IF(ข้อมูลนักเรียน!$K30="ย้ายออก","-",$Q34*$Q$6)))</f>
        <v/>
      </c>
      <c r="AH34" s="203" t="str">
        <f>IF($E34="","",IF($R34="","",IF(ข้อมูลนักเรียน!$K30="ย้ายออก","-",$R34*$R$6)))</f>
        <v/>
      </c>
      <c r="AI34" s="203" t="str">
        <f>IF($E34="","",IF($S34="","",IF(ข้อมูลนักเรียน!$K30="ย้ายออก","-",$S34*$S$6)))</f>
        <v/>
      </c>
      <c r="AJ34" s="203" t="str">
        <f>IF($E34="","",IF($T34="","",IF(ข้อมูลนักเรียน!$K30="ย้ายออก","-",$T34*$T$6)))</f>
        <v/>
      </c>
      <c r="AK34" s="203" t="str">
        <f>IF($E34="","",IF($U34="","",IF(ข้อมูลนักเรียน!$K30="ย้ายออก","-",$U34*$U$6)))</f>
        <v/>
      </c>
      <c r="AL34" s="204" t="str">
        <f>IF($E34="","",IF(ข้อมูลนักเรียน!$K30="ย้ายออก","ย้ายออก",IF($AL$6=0,"",IF(W34="","",(SUM(W34:AK34)/$AL$6)))))</f>
        <v/>
      </c>
      <c r="AM34" s="205" t="str">
        <f>IF($E34="","",IF(ข้อมูลนักเรียน!$K30="ย้ายออก","ย้ายออก",RANK($AL34,$AL$7:$AL$66,0)))</f>
        <v/>
      </c>
      <c r="AN34" s="842"/>
      <c r="AO34" s="147" t="str">
        <f>IF(คุณฯ1!$BC33="","",IF($AO$4="","",IF(ข้อมูลนักเรียน!$K30="ย้ายออก","-",คุณฯ1!$BC33)))</f>
        <v/>
      </c>
      <c r="AP34" s="147" t="str">
        <f>IF(คุณฯ2!$BC33="","",IF($AP$4="","",IF(ข้อมูลนักเรียน!$K30="ย้ายออก","-",คุณฯ2!$BC33)))</f>
        <v/>
      </c>
      <c r="AQ34" s="147" t="str">
        <f>IF(คุณฯ3!$BC33="","",IF($AQ$4="","",IF(ข้อมูลนักเรียน!$K30="ย้ายออก","-",คุณฯ3!$BC33)))</f>
        <v/>
      </c>
      <c r="AR34" s="147" t="str">
        <f>IF(คุณฯ4!$BC33="","",IF($AR$4="","",IF(ข้อมูลนักเรียน!$K30="ย้ายออก","-",คุณฯ4!$BC33)))</f>
        <v/>
      </c>
      <c r="AS34" s="147" t="str">
        <f>IF(คุณฯ5!$BC33="","",IF($AS$4="","",IF(ข้อมูลนักเรียน!$K30="ย้ายออก","-",คุณฯ5!$BC33)))</f>
        <v/>
      </c>
      <c r="AT34" s="147" t="str">
        <f>IF(คุณฯ6!$BC33="","",IF($AT$4="","",IF(ข้อมูลนักเรียน!$K30="ย้ายออก","-",คุณฯ6!$BC33)))</f>
        <v/>
      </c>
      <c r="AU34" s="147" t="str">
        <f>IF(คุณฯ7!$BC33="","",IF($AU$4="","",IF(ข้อมูลนักเรียน!$K30="ย้ายออก","-",คุณฯ7!$BC33)))</f>
        <v/>
      </c>
      <c r="AV34" s="147" t="str">
        <f>IF(คุณฯ8!$BC33="","",IF($AV$4="","",IF(ข้อมูลนักเรียน!$K30="ย้ายออก","-",คุณฯ8!$BC33)))</f>
        <v/>
      </c>
      <c r="AW34" s="147" t="str">
        <f>IF(คุณฯ9!$BC33="","",IF($AW$4="","",IF(ข้อมูลนักเรียน!$K30="ย้ายออก","-",คุณฯ9!$BC33)))</f>
        <v/>
      </c>
      <c r="AX34" s="147" t="str">
        <f>IF(คุณฯ10!$BC33="","",IF($AX$4="","",IF(ข้อมูลนักเรียน!$K30="ย้ายออก","-",คุณฯ10!$BC33)))</f>
        <v/>
      </c>
      <c r="AY34" s="147" t="str">
        <f>IF(คุณฯ11!$BC33="","",IF($AY$4="","",IF(ข้อมูลนักเรียน!$K30="ย้ายออก","-",คุณฯ11!$BC33)))</f>
        <v/>
      </c>
      <c r="AZ34" s="147" t="str">
        <f>IF(คุณฯ12!$BC33="","",IF($AZ$4="","",IF(ข้อมูลนักเรียน!$K30="ย้ายออก","-",คุณฯ12!$BC33)))</f>
        <v/>
      </c>
      <c r="BA34" s="147" t="str">
        <f>IF(คุณฯ13!$BC33="","",IF($BA$4="","",IF(ข้อมูลนักเรียน!$K30="ย้ายออก","-",คุณฯ13!$BC33)))</f>
        <v/>
      </c>
      <c r="BB34" s="147" t="str">
        <f>IF(คุณฯ14!$BC33="","",IF($BB$4="","",IF(ข้อมูลนักเรียน!$K30="ย้ายออก","-",คุณฯ14!$BC33)))</f>
        <v/>
      </c>
      <c r="BC34" s="147" t="str">
        <f>IF(คุณฯ15!$BC33="","",IF($BC$4="","",IF(ข้อมูลนักเรียน!$K30="ย้ายออก","-",คุณฯ15!$BC33)))</f>
        <v/>
      </c>
      <c r="BD34" s="452" t="str">
        <f>IF($E34="","",IF($AO34="","",IF(ข้อมูลนักเรียน!$K30="ย้ายออก","ย้ายออก",AVERAGE(AO34:BC34))))</f>
        <v/>
      </c>
      <c r="BE34" s="206" t="str">
        <f>IF($E34="","",IF(BD34="","",IF(ข้อมูลนักเรียน!K30="ย้ายออก","ย้ายออก",IF(COUNTIF(AO34:BC34,0)&gt;0,0,IF(BD34&gt;=ตั้งค่าการประเมิน!$C$4,3,IF(BD34&gt;=ตั้งค่าการประเมิน!$C$5,2,IF(BD34&gt;=ตั้งค่าการประเมิน!$C$6,1,0)))))))</f>
        <v/>
      </c>
      <c r="BF34" s="845"/>
      <c r="BG34" s="147" t="str">
        <f>IF(อ่านคิดเขียน1!$AW33="","",IF($BG$4="","",อ่านคิดเขียน1!$AW33))</f>
        <v/>
      </c>
      <c r="BH34" s="147" t="str">
        <f>IF(อ่านคิดเขียน2!$AW33="","",IF($BH$4="","",อ่านคิดเขียน2!$AW33))</f>
        <v/>
      </c>
      <c r="BI34" s="147" t="str">
        <f>IF(อ่านคิดเขียน3!$AW33="","",IF($BI$4="","",อ่านคิดเขียน3!$AW33))</f>
        <v/>
      </c>
      <c r="BJ34" s="147" t="str">
        <f>IF(อ่านคิดเขียน4!$AW33="","",IF($BJ$4="","",อ่านคิดเขียน4!$AW33))</f>
        <v/>
      </c>
      <c r="BK34" s="147" t="str">
        <f>IF(อ่านคิดเขียน5!$AW33="","",IF($BK$4="","",อ่านคิดเขียน5!$AW33))</f>
        <v/>
      </c>
      <c r="BL34" s="147" t="str">
        <f>IF(อ่านคิดเขียน6!$AW33="","",IF($BL$4="","",อ่านคิดเขียน6!$AW33))</f>
        <v/>
      </c>
      <c r="BM34" s="147" t="str">
        <f>IF(อ่านคิดเขียน7!$AW33="","",IF($BM$4="","",อ่านคิดเขียน7!$AW33))</f>
        <v/>
      </c>
      <c r="BN34" s="147" t="str">
        <f>IF(อ่านคิดเขียน8!$AW33="","",IF($BN$4="","",อ่านคิดเขียน8!$AW33))</f>
        <v/>
      </c>
      <c r="BO34" s="147" t="str">
        <f>IF(อ่านคิดเขียน9!$AW33="","",IF($BO$4="","",อ่านคิดเขียน9!$AW33))</f>
        <v/>
      </c>
      <c r="BP34" s="147" t="str">
        <f>IF(อ่านคิดเขียน10!$AW33="","",IF($BP$4="","",อ่านคิดเขียน10!$AW33))</f>
        <v/>
      </c>
      <c r="BQ34" s="147" t="str">
        <f>IF(อ่านคิดเขียน11!$AW33="","",IF($BQ$4="","",อ่านคิดเขียน11!$AW33))</f>
        <v/>
      </c>
      <c r="BR34" s="147" t="str">
        <f>IF(อ่านคิดเขียน12!$AW33="","",IF($BR$4="","",อ่านคิดเขียน12!$AW33))</f>
        <v/>
      </c>
      <c r="BS34" s="147" t="str">
        <f>IF(อ่านคิดเขียน13!$AW33="","",IF($BS$4="","",อ่านคิดเขียน13!$AW33))</f>
        <v/>
      </c>
      <c r="BT34" s="147" t="str">
        <f>IF(อ่านคิดเขียน14!$AW33="","",IF($BT$4="","",อ่านคิดเขียน14!$AW33))</f>
        <v/>
      </c>
      <c r="BU34" s="147" t="str">
        <f>IF(อ่านคิดเขียน15!$AW33="","",IF($BU$4="","",อ่านคิดเขียน15!$AW33))</f>
        <v/>
      </c>
      <c r="BV34" s="452" t="str">
        <f>IF($E34="","",IF($BG34="","",IF(ข้อมูลนักเรียน!K30="ย้ายออก","ย้ายออก",AVERAGE(BG34:BU34))))</f>
        <v/>
      </c>
      <c r="BW34" s="206" t="str">
        <f>IF($E34="","",IF(BV34="","",IF(ข้อมูลนักเรียน!K30="ย้ายออก","ย้ายออก",IF(BV34&gt;=ตั้งค่าการประเมิน!$C$4,3,IF(BV34&gt;=ตั้งค่าการประเมิน!$C$5,2,IF(BV34&gt;=ตั้งค่าการประเมิน!$C$6,1,0))))))</f>
        <v/>
      </c>
      <c r="BX34" s="848"/>
      <c r="BY34" s="147" t="str">
        <f>IF(BY$4="","",IF(ชี้วัด1!$BE32="","",IF(ข้อมูลนักเรียน!$K30="ย้ายออก","-",ชี้วัด1!$BE32)))</f>
        <v/>
      </c>
      <c r="BZ34" s="147" t="str">
        <f>IF(BZ$4="","",IF(ชี้วัด2!$BE32="","",IF(ข้อมูลนักเรียน!$K30="ย้ายออก","-",ชี้วัด2!$BE32)))</f>
        <v/>
      </c>
      <c r="CA34" s="147" t="str">
        <f>IF(CA$4="","",IF(ชี้วัด3!$BE32="","",IF(ข้อมูลนักเรียน!$K30="ย้ายออก","-",ชี้วัด3!$BE32)))</f>
        <v/>
      </c>
      <c r="CB34" s="147" t="str">
        <f>IF(CB$4="","",IF(ชี้วัด4!$BE32="","",IF(ข้อมูลนักเรียน!$K30="ย้ายออก","-",ชี้วัด4!$BE32)))</f>
        <v/>
      </c>
      <c r="CC34" s="147" t="str">
        <f>IF(CC$4="","",IF(ชี้วัด5!$BE32="","",IF(ข้อมูลนักเรียน!$K30="ย้ายออก","-",ชี้วัด5!$BE32)))</f>
        <v/>
      </c>
      <c r="CD34" s="147" t="str">
        <f>IF(CD$4="","",IF(ชี้วัด6!$BE32="","",IF(ข้อมูลนักเรียน!$K30="ย้ายออก","-",ชี้วัด6!$BE32)))</f>
        <v/>
      </c>
      <c r="CE34" s="147" t="str">
        <f>IF(CE$4="","",IF(ชี้วัด7!$BE32="","",IF(ข้อมูลนักเรียน!$K30="ย้ายออก","-",ชี้วัด7!$BE32)))</f>
        <v/>
      </c>
      <c r="CF34" s="147" t="str">
        <f>IF(CF$4="","",IF(ชี้วัด8!$BE32="","",IF(ข้อมูลนักเรียน!$K30="ย้ายออก","-",ชี้วัด8!$BE32)))</f>
        <v/>
      </c>
      <c r="CG34" s="147" t="str">
        <f>IF(CG$4="","",IF(ชี้วัด9!$BE32="","",IF(ข้อมูลนักเรียน!$K30="ย้ายออก","-",ชี้วัด9!$BE32)))</f>
        <v/>
      </c>
      <c r="CH34" s="147" t="str">
        <f>IF(CH$4="","",IF(ชี้วัด10!$BE32="","",IF(ข้อมูลนักเรียน!$K30="ย้ายออก","-",ชี้วัด10!$BE32)))</f>
        <v/>
      </c>
      <c r="CI34" s="147" t="str">
        <f>IF(CI$4="","",IF(ชี้วัด11!$BE32="","",IF(ข้อมูลนักเรียน!$K30="ย้ายออก","-",ชี้วัด11!$BE32)))</f>
        <v/>
      </c>
      <c r="CJ34" s="147" t="str">
        <f>IF(CJ$4="","",IF(ชี้วัด12!$BE32="","",IF(ข้อมูลนักเรียน!$K30="ย้ายออก","-",ชี้วัด12!$BE32)))</f>
        <v/>
      </c>
      <c r="CK34" s="147" t="str">
        <f>IF(CK$4="","",IF(ชี้วัด13!$BE32="","",IF(ข้อมูลนักเรียน!$K30="ย้ายออก","-",ชี้วัด13!$BE32)))</f>
        <v/>
      </c>
      <c r="CL34" s="147" t="str">
        <f>IF(CL$4="","",IF(ชี้วัด14!$BE32="","",IF(ข้อมูลนักเรียน!$K30="ย้ายออก","-",ชี้วัด14!$BE32)))</f>
        <v/>
      </c>
      <c r="CM34" s="147" t="str">
        <f>IF(CM$4="","",IF(ชี้วัด15!$BE32="","",IF(ข้อมูลนักเรียน!$K30="ย้ายออก","-",ชี้วัด15!$BE32)))</f>
        <v/>
      </c>
      <c r="CN34" s="206" t="str">
        <f>IF($E34="","",IF(ข้อมูลนักเรียน!K30="ย้ายออก","ย้ายออก",SUM(BY34:CM34)))</f>
        <v/>
      </c>
      <c r="CO34" s="452" t="str">
        <f>IF($E34="","",IF(ข้อมูลนักเรียน!K30="ย้ายออก","ย้ายออก",(CN34/$CN$6)*100))</f>
        <v/>
      </c>
      <c r="CP34" s="206" t="str">
        <f>IF($E34="","",IF(ข้อมูลนักเรียน!K30="ย้ายออก","ย้ายออก",IF(CN34&lt;$CN$6,"ไม่ผ่าน","ผ่าน")))</f>
        <v/>
      </c>
    </row>
    <row r="35" spans="1:94" x14ac:dyDescent="0.3">
      <c r="A35" s="111"/>
      <c r="B35" s="111"/>
      <c r="C35" s="111"/>
      <c r="D35" s="207">
        <f>ข้อมูลนักเรียน!D31</f>
        <v>29</v>
      </c>
      <c r="E35" s="208" t="str">
        <f>IF(ข้อมูลนักเรียน!H31="","",ข้อมูลนักเรียน!G31&amp;ข้อมูลนักเรียน!H31&amp; "  " &amp; ข้อมูลนักเรียน!I31)</f>
        <v/>
      </c>
      <c r="F35" s="839"/>
      <c r="G35" s="203" t="str">
        <f>IF(วิชา1!$L34="","",IF($G$4="","",IF(วิชา1!$L34="ย้ายออก","-",วิชา1!$L34)))</f>
        <v/>
      </c>
      <c r="H35" s="203" t="str">
        <f>IF(วิชา2!$L34="","",IF($H$4="","",IF(วิชา2!$L34="ย้ายออก","-",วิชา2!$L34)))</f>
        <v/>
      </c>
      <c r="I35" s="203" t="str">
        <f>IF(วิชา3!$L34="","",IF($I$4="","",IF(วิชา3!$L34="ย้ายออก","-",วิชา3!$L34)))</f>
        <v/>
      </c>
      <c r="J35" s="203" t="str">
        <f>IF(วิชา4!$L34="","",IF($J$4="","",IF(วิชา4!$L34="ย้ายออก","-",วิชา4!$L34)))</f>
        <v/>
      </c>
      <c r="K35" s="203" t="str">
        <f>IF(วิชา5!$L34="","",IF($K$4="","",IF(วิชา5!$L34="ย้ายออก","-",วิชา5!$L34)))</f>
        <v/>
      </c>
      <c r="L35" s="203" t="str">
        <f>IF(วิชา6!$L34="","",IF($L$4="","",IF(วิชา6!$L34="ย้ายออก","-",วิชา6!$L34)))</f>
        <v/>
      </c>
      <c r="M35" s="203" t="str">
        <f>IF(วิชา7!$L34="","",IF($M$4="","",IF(วิชา7!$L34="ย้ายออก","-",วิชา7!$L34)))</f>
        <v/>
      </c>
      <c r="N35" s="203" t="str">
        <f>IF(วิชา8!$L34="","",IF($N$4="","",IF(วิชา8!$L34="ย้ายออก","-",วิชา8!$L34)))</f>
        <v/>
      </c>
      <c r="O35" s="203" t="str">
        <f>IF(วิชา9!$L34="","",IF($O$4="","",IF(วิชา9!$L34="ย้ายออก","-",วิชา9!$L34)))</f>
        <v/>
      </c>
      <c r="P35" s="203" t="str">
        <f>IF(วิชา10!$L34="","",IF($P$4="","",IF(วิชา10!$L34="ย้ายออก","-",วิชา10!$L34)))</f>
        <v/>
      </c>
      <c r="Q35" s="203" t="str">
        <f>IF(วิชา11!$L34="","",IF($Q$4="","",IF(วิชา11!$L34="ย้ายออก","-",วิชา11!$L34)))</f>
        <v/>
      </c>
      <c r="R35" s="203" t="str">
        <f>IF(วิชา12!$L34="","",IF($R$4="","",IF(วิชา12!$L34="ย้ายออก","-",วิชา12!$L34)))</f>
        <v/>
      </c>
      <c r="S35" s="203" t="str">
        <f>IF(วิชา13!$L34="","",IF($S$4="","",IF(วิชา13!$L34="ย้ายออก","-",วิชา13!$L34)))</f>
        <v/>
      </c>
      <c r="T35" s="203" t="str">
        <f>IF(วิชา14!$L34="","",IF($T$4="","",IF(วิชา14!$L34="ย้ายออก","-",วิชา14!$L34)))</f>
        <v/>
      </c>
      <c r="U35" s="203" t="str">
        <f>IF(วิชา15!$L34="","",IF($U$4="","",IF(วิชา15!$L34="ย้ายออก","-",วิชา15!$L34)))</f>
        <v/>
      </c>
      <c r="V35" s="172" t="str">
        <f>IF(E35="","",IF(ข้อมูลนักเรียน!$K31="ย้ายออก","ย้ายออก",IF(COUNTIF(G35:U35,0)&gt;0,"ไม่ผ่าน","ผ่าน")))</f>
        <v/>
      </c>
      <c r="W35" s="203" t="str">
        <f>IF($E35="","",IF($G35="","",IF(ข้อมูลนักเรียน!$K31="ย้ายออก","-",$G35*$G$6)))</f>
        <v/>
      </c>
      <c r="X35" s="203" t="str">
        <f>IF($E35="","",IF($H35="","",IF(ข้อมูลนักเรียน!$K31="ย้ายออก","-",$H35*$H$6)))</f>
        <v/>
      </c>
      <c r="Y35" s="203" t="str">
        <f>IF($E35="","",IF($I35="","",IF(ข้อมูลนักเรียน!$K31="ย้ายออก","-",$I35*$I$6)))</f>
        <v/>
      </c>
      <c r="Z35" s="203" t="str">
        <f>IF($E35="","",IF($J35="","",IF(ข้อมูลนักเรียน!$K31="ย้ายออก","-",$J35*$J$6)))</f>
        <v/>
      </c>
      <c r="AA35" s="203" t="str">
        <f>IF($E35="","",IF($K35="","",IF(ข้อมูลนักเรียน!$K31="ย้ายออก","-",$K35*$K$6)))</f>
        <v/>
      </c>
      <c r="AB35" s="203" t="str">
        <f>IF($E35="","",IF($L35="","",IF(ข้อมูลนักเรียน!$K31="ย้ายออก","-",$L35*$L$6)))</f>
        <v/>
      </c>
      <c r="AC35" s="203" t="str">
        <f>IF($E35="","",IF($M35="","",IF(ข้อมูลนักเรียน!$K31="ย้ายออก","-",$M35*$M$6)))</f>
        <v/>
      </c>
      <c r="AD35" s="203" t="str">
        <f>IF($E35="","",IF($N35="","",IF(ข้อมูลนักเรียน!$K31="ย้ายออก","-",$N35*$N$6)))</f>
        <v/>
      </c>
      <c r="AE35" s="203" t="str">
        <f>IF($E35="","",IF($O35="","",IF(ข้อมูลนักเรียน!$K31="ย้ายออก","-",$O35*$O$6)))</f>
        <v/>
      </c>
      <c r="AF35" s="203" t="str">
        <f>IF($E35="","",IF($P35="","",IF(ข้อมูลนักเรียน!$K31="ย้ายออก","-",$P35*$P$6)))</f>
        <v/>
      </c>
      <c r="AG35" s="203" t="str">
        <f>IF($E35="","",IF($Q35="","",IF(ข้อมูลนักเรียน!$K31="ย้ายออก","-",$Q35*$Q$6)))</f>
        <v/>
      </c>
      <c r="AH35" s="203" t="str">
        <f>IF($E35="","",IF($R35="","",IF(ข้อมูลนักเรียน!$K31="ย้ายออก","-",$R35*$R$6)))</f>
        <v/>
      </c>
      <c r="AI35" s="203" t="str">
        <f>IF($E35="","",IF($S35="","",IF(ข้อมูลนักเรียน!$K31="ย้ายออก","-",$S35*$S$6)))</f>
        <v/>
      </c>
      <c r="AJ35" s="203" t="str">
        <f>IF($E35="","",IF($T35="","",IF(ข้อมูลนักเรียน!$K31="ย้ายออก","-",$T35*$T$6)))</f>
        <v/>
      </c>
      <c r="AK35" s="203" t="str">
        <f>IF($E35="","",IF($U35="","",IF(ข้อมูลนักเรียน!$K31="ย้ายออก","-",$U35*$U$6)))</f>
        <v/>
      </c>
      <c r="AL35" s="204" t="str">
        <f>IF($E35="","",IF(ข้อมูลนักเรียน!$K31="ย้ายออก","ย้ายออก",IF($AL$6=0,"",IF(W35="","",(SUM(W35:AK35)/$AL$6)))))</f>
        <v/>
      </c>
      <c r="AM35" s="205" t="str">
        <f>IF($E35="","",IF(ข้อมูลนักเรียน!$K31="ย้ายออก","ย้ายออก",RANK($AL35,$AL$7:$AL$66,0)))</f>
        <v/>
      </c>
      <c r="AN35" s="842"/>
      <c r="AO35" s="147" t="str">
        <f>IF(คุณฯ1!$BC34="","",IF($AO$4="","",IF(ข้อมูลนักเรียน!$K31="ย้ายออก","-",คุณฯ1!$BC34)))</f>
        <v/>
      </c>
      <c r="AP35" s="147" t="str">
        <f>IF(คุณฯ2!$BC34="","",IF($AP$4="","",IF(ข้อมูลนักเรียน!$K31="ย้ายออก","-",คุณฯ2!$BC34)))</f>
        <v/>
      </c>
      <c r="AQ35" s="147" t="str">
        <f>IF(คุณฯ3!$BC34="","",IF($AQ$4="","",IF(ข้อมูลนักเรียน!$K31="ย้ายออก","-",คุณฯ3!$BC34)))</f>
        <v/>
      </c>
      <c r="AR35" s="147" t="str">
        <f>IF(คุณฯ4!$BC34="","",IF($AR$4="","",IF(ข้อมูลนักเรียน!$K31="ย้ายออก","-",คุณฯ4!$BC34)))</f>
        <v/>
      </c>
      <c r="AS35" s="147" t="str">
        <f>IF(คุณฯ5!$BC34="","",IF($AS$4="","",IF(ข้อมูลนักเรียน!$K31="ย้ายออก","-",คุณฯ5!$BC34)))</f>
        <v/>
      </c>
      <c r="AT35" s="147" t="str">
        <f>IF(คุณฯ6!$BC34="","",IF($AT$4="","",IF(ข้อมูลนักเรียน!$K31="ย้ายออก","-",คุณฯ6!$BC34)))</f>
        <v/>
      </c>
      <c r="AU35" s="147" t="str">
        <f>IF(คุณฯ7!$BC34="","",IF($AU$4="","",IF(ข้อมูลนักเรียน!$K31="ย้ายออก","-",คุณฯ7!$BC34)))</f>
        <v/>
      </c>
      <c r="AV35" s="147" t="str">
        <f>IF(คุณฯ8!$BC34="","",IF($AV$4="","",IF(ข้อมูลนักเรียน!$K31="ย้ายออก","-",คุณฯ8!$BC34)))</f>
        <v/>
      </c>
      <c r="AW35" s="147" t="str">
        <f>IF(คุณฯ9!$BC34="","",IF($AW$4="","",IF(ข้อมูลนักเรียน!$K31="ย้ายออก","-",คุณฯ9!$BC34)))</f>
        <v/>
      </c>
      <c r="AX35" s="147" t="str">
        <f>IF(คุณฯ10!$BC34="","",IF($AX$4="","",IF(ข้อมูลนักเรียน!$K31="ย้ายออก","-",คุณฯ10!$BC34)))</f>
        <v/>
      </c>
      <c r="AY35" s="147" t="str">
        <f>IF(คุณฯ11!$BC34="","",IF($AY$4="","",IF(ข้อมูลนักเรียน!$K31="ย้ายออก","-",คุณฯ11!$BC34)))</f>
        <v/>
      </c>
      <c r="AZ35" s="147" t="str">
        <f>IF(คุณฯ12!$BC34="","",IF($AZ$4="","",IF(ข้อมูลนักเรียน!$K31="ย้ายออก","-",คุณฯ12!$BC34)))</f>
        <v/>
      </c>
      <c r="BA35" s="147" t="str">
        <f>IF(คุณฯ13!$BC34="","",IF($BA$4="","",IF(ข้อมูลนักเรียน!$K31="ย้ายออก","-",คุณฯ13!$BC34)))</f>
        <v/>
      </c>
      <c r="BB35" s="147" t="str">
        <f>IF(คุณฯ14!$BC34="","",IF($BB$4="","",IF(ข้อมูลนักเรียน!$K31="ย้ายออก","-",คุณฯ14!$BC34)))</f>
        <v/>
      </c>
      <c r="BC35" s="147" t="str">
        <f>IF(คุณฯ15!$BC34="","",IF($BC$4="","",IF(ข้อมูลนักเรียน!$K31="ย้ายออก","-",คุณฯ15!$BC34)))</f>
        <v/>
      </c>
      <c r="BD35" s="452" t="str">
        <f>IF($E35="","",IF($AO35="","",IF(ข้อมูลนักเรียน!$K31="ย้ายออก","ย้ายออก",AVERAGE(AO35:BC35))))</f>
        <v/>
      </c>
      <c r="BE35" s="206" t="str">
        <f>IF($E35="","",IF(BD35="","",IF(ข้อมูลนักเรียน!K31="ย้ายออก","ย้ายออก",IF(COUNTIF(AO35:BC35,0)&gt;0,0,IF(BD35&gt;=ตั้งค่าการประเมิน!$C$4,3,IF(BD35&gt;=ตั้งค่าการประเมิน!$C$5,2,IF(BD35&gt;=ตั้งค่าการประเมิน!$C$6,1,0)))))))</f>
        <v/>
      </c>
      <c r="BF35" s="845"/>
      <c r="BG35" s="147" t="str">
        <f>IF(อ่านคิดเขียน1!$AW34="","",IF($BG$4="","",อ่านคิดเขียน1!$AW34))</f>
        <v/>
      </c>
      <c r="BH35" s="147" t="str">
        <f>IF(อ่านคิดเขียน2!$AW34="","",IF($BH$4="","",อ่านคิดเขียน2!$AW34))</f>
        <v/>
      </c>
      <c r="BI35" s="147" t="str">
        <f>IF(อ่านคิดเขียน3!$AW34="","",IF($BI$4="","",อ่านคิดเขียน3!$AW34))</f>
        <v/>
      </c>
      <c r="BJ35" s="147" t="str">
        <f>IF(อ่านคิดเขียน4!$AW34="","",IF($BJ$4="","",อ่านคิดเขียน4!$AW34))</f>
        <v/>
      </c>
      <c r="BK35" s="147" t="str">
        <f>IF(อ่านคิดเขียน5!$AW34="","",IF($BK$4="","",อ่านคิดเขียน5!$AW34))</f>
        <v/>
      </c>
      <c r="BL35" s="147" t="str">
        <f>IF(อ่านคิดเขียน6!$AW34="","",IF($BL$4="","",อ่านคิดเขียน6!$AW34))</f>
        <v/>
      </c>
      <c r="BM35" s="147" t="str">
        <f>IF(อ่านคิดเขียน7!$AW34="","",IF($BM$4="","",อ่านคิดเขียน7!$AW34))</f>
        <v/>
      </c>
      <c r="BN35" s="147" t="str">
        <f>IF(อ่านคิดเขียน8!$AW34="","",IF($BN$4="","",อ่านคิดเขียน8!$AW34))</f>
        <v/>
      </c>
      <c r="BO35" s="147" t="str">
        <f>IF(อ่านคิดเขียน9!$AW34="","",IF($BO$4="","",อ่านคิดเขียน9!$AW34))</f>
        <v/>
      </c>
      <c r="BP35" s="147" t="str">
        <f>IF(อ่านคิดเขียน10!$AW34="","",IF($BP$4="","",อ่านคิดเขียน10!$AW34))</f>
        <v/>
      </c>
      <c r="BQ35" s="147" t="str">
        <f>IF(อ่านคิดเขียน11!$AW34="","",IF($BQ$4="","",อ่านคิดเขียน11!$AW34))</f>
        <v/>
      </c>
      <c r="BR35" s="147" t="str">
        <f>IF(อ่านคิดเขียน12!$AW34="","",IF($BR$4="","",อ่านคิดเขียน12!$AW34))</f>
        <v/>
      </c>
      <c r="BS35" s="147" t="str">
        <f>IF(อ่านคิดเขียน13!$AW34="","",IF($BS$4="","",อ่านคิดเขียน13!$AW34))</f>
        <v/>
      </c>
      <c r="BT35" s="147" t="str">
        <f>IF(อ่านคิดเขียน14!$AW34="","",IF($BT$4="","",อ่านคิดเขียน14!$AW34))</f>
        <v/>
      </c>
      <c r="BU35" s="147" t="str">
        <f>IF(อ่านคิดเขียน15!$AW34="","",IF($BU$4="","",อ่านคิดเขียน15!$AW34))</f>
        <v/>
      </c>
      <c r="BV35" s="452" t="str">
        <f>IF($E35="","",IF($BG35="","",IF(ข้อมูลนักเรียน!K31="ย้ายออก","ย้ายออก",AVERAGE(BG35:BU35))))</f>
        <v/>
      </c>
      <c r="BW35" s="206" t="str">
        <f>IF($E35="","",IF(BV35="","",IF(ข้อมูลนักเรียน!K31="ย้ายออก","ย้ายออก",IF(BV35&gt;=ตั้งค่าการประเมิน!$C$4,3,IF(BV35&gt;=ตั้งค่าการประเมิน!$C$5,2,IF(BV35&gt;=ตั้งค่าการประเมิน!$C$6,1,0))))))</f>
        <v/>
      </c>
      <c r="BX35" s="848"/>
      <c r="BY35" s="147" t="str">
        <f>IF(BY$4="","",IF(ชี้วัด1!$BE33="","",IF(ข้อมูลนักเรียน!$K31="ย้ายออก","-",ชี้วัด1!$BE33)))</f>
        <v/>
      </c>
      <c r="BZ35" s="147" t="str">
        <f>IF(BZ$4="","",IF(ชี้วัด2!$BE33="","",IF(ข้อมูลนักเรียน!$K31="ย้ายออก","-",ชี้วัด2!$BE33)))</f>
        <v/>
      </c>
      <c r="CA35" s="147" t="str">
        <f>IF(CA$4="","",IF(ชี้วัด3!$BE33="","",IF(ข้อมูลนักเรียน!$K31="ย้ายออก","-",ชี้วัด3!$BE33)))</f>
        <v/>
      </c>
      <c r="CB35" s="147" t="str">
        <f>IF(CB$4="","",IF(ชี้วัด4!$BE33="","",IF(ข้อมูลนักเรียน!$K31="ย้ายออก","-",ชี้วัด4!$BE33)))</f>
        <v/>
      </c>
      <c r="CC35" s="147" t="str">
        <f>IF(CC$4="","",IF(ชี้วัด5!$BE33="","",IF(ข้อมูลนักเรียน!$K31="ย้ายออก","-",ชี้วัด5!$BE33)))</f>
        <v/>
      </c>
      <c r="CD35" s="147" t="str">
        <f>IF(CD$4="","",IF(ชี้วัด6!$BE33="","",IF(ข้อมูลนักเรียน!$K31="ย้ายออก","-",ชี้วัด6!$BE33)))</f>
        <v/>
      </c>
      <c r="CE35" s="147" t="str">
        <f>IF(CE$4="","",IF(ชี้วัด7!$BE33="","",IF(ข้อมูลนักเรียน!$K31="ย้ายออก","-",ชี้วัด7!$BE33)))</f>
        <v/>
      </c>
      <c r="CF35" s="147" t="str">
        <f>IF(CF$4="","",IF(ชี้วัด8!$BE33="","",IF(ข้อมูลนักเรียน!$K31="ย้ายออก","-",ชี้วัด8!$BE33)))</f>
        <v/>
      </c>
      <c r="CG35" s="147" t="str">
        <f>IF(CG$4="","",IF(ชี้วัด9!$BE33="","",IF(ข้อมูลนักเรียน!$K31="ย้ายออก","-",ชี้วัด9!$BE33)))</f>
        <v/>
      </c>
      <c r="CH35" s="147" t="str">
        <f>IF(CH$4="","",IF(ชี้วัด10!$BE33="","",IF(ข้อมูลนักเรียน!$K31="ย้ายออก","-",ชี้วัด10!$BE33)))</f>
        <v/>
      </c>
      <c r="CI35" s="147" t="str">
        <f>IF(CI$4="","",IF(ชี้วัด11!$BE33="","",IF(ข้อมูลนักเรียน!$K31="ย้ายออก","-",ชี้วัด11!$BE33)))</f>
        <v/>
      </c>
      <c r="CJ35" s="147" t="str">
        <f>IF(CJ$4="","",IF(ชี้วัด12!$BE33="","",IF(ข้อมูลนักเรียน!$K31="ย้ายออก","-",ชี้วัด12!$BE33)))</f>
        <v/>
      </c>
      <c r="CK35" s="147" t="str">
        <f>IF(CK$4="","",IF(ชี้วัด13!$BE33="","",IF(ข้อมูลนักเรียน!$K31="ย้ายออก","-",ชี้วัด13!$BE33)))</f>
        <v/>
      </c>
      <c r="CL35" s="147" t="str">
        <f>IF(CL$4="","",IF(ชี้วัด14!$BE33="","",IF(ข้อมูลนักเรียน!$K31="ย้ายออก","-",ชี้วัด14!$BE33)))</f>
        <v/>
      </c>
      <c r="CM35" s="147" t="str">
        <f>IF(CM$4="","",IF(ชี้วัด15!$BE33="","",IF(ข้อมูลนักเรียน!$K31="ย้ายออก","-",ชี้วัด15!$BE33)))</f>
        <v/>
      </c>
      <c r="CN35" s="206" t="str">
        <f>IF($E35="","",IF(ข้อมูลนักเรียน!K31="ย้ายออก","ย้ายออก",SUM(BY35:CM35)))</f>
        <v/>
      </c>
      <c r="CO35" s="452" t="str">
        <f>IF($E35="","",IF(ข้อมูลนักเรียน!K31="ย้ายออก","ย้ายออก",(CN35/$CN$6)*100))</f>
        <v/>
      </c>
      <c r="CP35" s="206" t="str">
        <f>IF($E35="","",IF(ข้อมูลนักเรียน!K31="ย้ายออก","ย้ายออก",IF(CN35&lt;$CN$6,"ไม่ผ่าน","ผ่าน")))</f>
        <v/>
      </c>
    </row>
    <row r="36" spans="1:94" x14ac:dyDescent="0.3">
      <c r="A36" s="111"/>
      <c r="B36" s="111"/>
      <c r="C36" s="111"/>
      <c r="D36" s="207">
        <f>ข้อมูลนักเรียน!D32</f>
        <v>30</v>
      </c>
      <c r="E36" s="208" t="str">
        <f>IF(ข้อมูลนักเรียน!H32="","",ข้อมูลนักเรียน!G32&amp;ข้อมูลนักเรียน!H32&amp; "  " &amp; ข้อมูลนักเรียน!I32)</f>
        <v/>
      </c>
      <c r="F36" s="839"/>
      <c r="G36" s="203" t="str">
        <f>IF(วิชา1!$L35="","",IF($G$4="","",IF(วิชา1!$L35="ย้ายออก","-",วิชา1!$L35)))</f>
        <v/>
      </c>
      <c r="H36" s="203" t="str">
        <f>IF(วิชา2!$L35="","",IF($H$4="","",IF(วิชา2!$L35="ย้ายออก","-",วิชา2!$L35)))</f>
        <v/>
      </c>
      <c r="I36" s="203" t="str">
        <f>IF(วิชา3!$L35="","",IF($I$4="","",IF(วิชา3!$L35="ย้ายออก","-",วิชา3!$L35)))</f>
        <v/>
      </c>
      <c r="J36" s="203" t="str">
        <f>IF(วิชา4!$L35="","",IF($J$4="","",IF(วิชา4!$L35="ย้ายออก","-",วิชา4!$L35)))</f>
        <v/>
      </c>
      <c r="K36" s="203" t="str">
        <f>IF(วิชา5!$L35="","",IF($K$4="","",IF(วิชา5!$L35="ย้ายออก","-",วิชา5!$L35)))</f>
        <v/>
      </c>
      <c r="L36" s="203" t="str">
        <f>IF(วิชา6!$L35="","",IF($L$4="","",IF(วิชา6!$L35="ย้ายออก","-",วิชา6!$L35)))</f>
        <v/>
      </c>
      <c r="M36" s="203" t="str">
        <f>IF(วิชา7!$L35="","",IF($M$4="","",IF(วิชา7!$L35="ย้ายออก","-",วิชา7!$L35)))</f>
        <v/>
      </c>
      <c r="N36" s="203" t="str">
        <f>IF(วิชา8!$L35="","",IF($N$4="","",IF(วิชา8!$L35="ย้ายออก","-",วิชา8!$L35)))</f>
        <v/>
      </c>
      <c r="O36" s="203" t="str">
        <f>IF(วิชา9!$L35="","",IF($O$4="","",IF(วิชา9!$L35="ย้ายออก","-",วิชา9!$L35)))</f>
        <v/>
      </c>
      <c r="P36" s="203" t="str">
        <f>IF(วิชา10!$L35="","",IF($P$4="","",IF(วิชา10!$L35="ย้ายออก","-",วิชา10!$L35)))</f>
        <v/>
      </c>
      <c r="Q36" s="203" t="str">
        <f>IF(วิชา11!$L35="","",IF($Q$4="","",IF(วิชา11!$L35="ย้ายออก","-",วิชา11!$L35)))</f>
        <v/>
      </c>
      <c r="R36" s="203" t="str">
        <f>IF(วิชา12!$L35="","",IF($R$4="","",IF(วิชา12!$L35="ย้ายออก","-",วิชา12!$L35)))</f>
        <v/>
      </c>
      <c r="S36" s="203" t="str">
        <f>IF(วิชา13!$L35="","",IF($S$4="","",IF(วิชา13!$L35="ย้ายออก","-",วิชา13!$L35)))</f>
        <v/>
      </c>
      <c r="T36" s="203" t="str">
        <f>IF(วิชา14!$L35="","",IF($T$4="","",IF(วิชา14!$L35="ย้ายออก","-",วิชา14!$L35)))</f>
        <v/>
      </c>
      <c r="U36" s="203" t="str">
        <f>IF(วิชา15!$L35="","",IF($U$4="","",IF(วิชา15!$L35="ย้ายออก","-",วิชา15!$L35)))</f>
        <v/>
      </c>
      <c r="V36" s="172" t="str">
        <f>IF(E36="","",IF(ข้อมูลนักเรียน!$K32="ย้ายออก","ย้ายออก",IF(COUNTIF(G36:U36,0)&gt;0,"ไม่ผ่าน","ผ่าน")))</f>
        <v/>
      </c>
      <c r="W36" s="203" t="str">
        <f>IF($E36="","",IF($G36="","",IF(ข้อมูลนักเรียน!$K32="ย้ายออก","-",$G36*$G$6)))</f>
        <v/>
      </c>
      <c r="X36" s="203" t="str">
        <f>IF($E36="","",IF($H36="","",IF(ข้อมูลนักเรียน!$K32="ย้ายออก","-",$H36*$H$6)))</f>
        <v/>
      </c>
      <c r="Y36" s="203" t="str">
        <f>IF($E36="","",IF($I36="","",IF(ข้อมูลนักเรียน!$K32="ย้ายออก","-",$I36*$I$6)))</f>
        <v/>
      </c>
      <c r="Z36" s="203" t="str">
        <f>IF($E36="","",IF($J36="","",IF(ข้อมูลนักเรียน!$K32="ย้ายออก","-",$J36*$J$6)))</f>
        <v/>
      </c>
      <c r="AA36" s="203" t="str">
        <f>IF($E36="","",IF($K36="","",IF(ข้อมูลนักเรียน!$K32="ย้ายออก","-",$K36*$K$6)))</f>
        <v/>
      </c>
      <c r="AB36" s="203" t="str">
        <f>IF($E36="","",IF($L36="","",IF(ข้อมูลนักเรียน!$K32="ย้ายออก","-",$L36*$L$6)))</f>
        <v/>
      </c>
      <c r="AC36" s="203" t="str">
        <f>IF($E36="","",IF($M36="","",IF(ข้อมูลนักเรียน!$K32="ย้ายออก","-",$M36*$M$6)))</f>
        <v/>
      </c>
      <c r="AD36" s="203" t="str">
        <f>IF($E36="","",IF($N36="","",IF(ข้อมูลนักเรียน!$K32="ย้ายออก","-",$N36*$N$6)))</f>
        <v/>
      </c>
      <c r="AE36" s="203" t="str">
        <f>IF($E36="","",IF($O36="","",IF(ข้อมูลนักเรียน!$K32="ย้ายออก","-",$O36*$O$6)))</f>
        <v/>
      </c>
      <c r="AF36" s="203" t="str">
        <f>IF($E36="","",IF($P36="","",IF(ข้อมูลนักเรียน!$K32="ย้ายออก","-",$P36*$P$6)))</f>
        <v/>
      </c>
      <c r="AG36" s="203" t="str">
        <f>IF($E36="","",IF($Q36="","",IF(ข้อมูลนักเรียน!$K32="ย้ายออก","-",$Q36*$Q$6)))</f>
        <v/>
      </c>
      <c r="AH36" s="203" t="str">
        <f>IF($E36="","",IF($R36="","",IF(ข้อมูลนักเรียน!$K32="ย้ายออก","-",$R36*$R$6)))</f>
        <v/>
      </c>
      <c r="AI36" s="203" t="str">
        <f>IF($E36="","",IF($S36="","",IF(ข้อมูลนักเรียน!$K32="ย้ายออก","-",$S36*$S$6)))</f>
        <v/>
      </c>
      <c r="AJ36" s="203" t="str">
        <f>IF($E36="","",IF($T36="","",IF(ข้อมูลนักเรียน!$K32="ย้ายออก","-",$T36*$T$6)))</f>
        <v/>
      </c>
      <c r="AK36" s="203" t="str">
        <f>IF($E36="","",IF($U36="","",IF(ข้อมูลนักเรียน!$K32="ย้ายออก","-",$U36*$U$6)))</f>
        <v/>
      </c>
      <c r="AL36" s="204" t="str">
        <f>IF($E36="","",IF(ข้อมูลนักเรียน!$K32="ย้ายออก","ย้ายออก",IF($AL$6=0,"",IF(W36="","",(SUM(W36:AK36)/$AL$6)))))</f>
        <v/>
      </c>
      <c r="AM36" s="205" t="str">
        <f>IF($E36="","",IF(ข้อมูลนักเรียน!$K32="ย้ายออก","ย้ายออก",RANK($AL36,$AL$7:$AL$66,0)))</f>
        <v/>
      </c>
      <c r="AN36" s="842"/>
      <c r="AO36" s="147" t="str">
        <f>IF(คุณฯ1!$BC35="","",IF($AO$4="","",IF(ข้อมูลนักเรียน!$K32="ย้ายออก","-",คุณฯ1!$BC35)))</f>
        <v/>
      </c>
      <c r="AP36" s="147" t="str">
        <f>IF(คุณฯ2!$BC35="","",IF($AP$4="","",IF(ข้อมูลนักเรียน!$K32="ย้ายออก","-",คุณฯ2!$BC35)))</f>
        <v/>
      </c>
      <c r="AQ36" s="147" t="str">
        <f>IF(คุณฯ3!$BC35="","",IF($AQ$4="","",IF(ข้อมูลนักเรียน!$K32="ย้ายออก","-",คุณฯ3!$BC35)))</f>
        <v/>
      </c>
      <c r="AR36" s="147" t="str">
        <f>IF(คุณฯ4!$BC35="","",IF($AR$4="","",IF(ข้อมูลนักเรียน!$K32="ย้ายออก","-",คุณฯ4!$BC35)))</f>
        <v/>
      </c>
      <c r="AS36" s="147" t="str">
        <f>IF(คุณฯ5!$BC35="","",IF($AS$4="","",IF(ข้อมูลนักเรียน!$K32="ย้ายออก","-",คุณฯ5!$BC35)))</f>
        <v/>
      </c>
      <c r="AT36" s="147" t="str">
        <f>IF(คุณฯ6!$BC35="","",IF($AT$4="","",IF(ข้อมูลนักเรียน!$K32="ย้ายออก","-",คุณฯ6!$BC35)))</f>
        <v/>
      </c>
      <c r="AU36" s="147" t="str">
        <f>IF(คุณฯ7!$BC35="","",IF($AU$4="","",IF(ข้อมูลนักเรียน!$K32="ย้ายออก","-",คุณฯ7!$BC35)))</f>
        <v/>
      </c>
      <c r="AV36" s="147" t="str">
        <f>IF(คุณฯ8!$BC35="","",IF($AV$4="","",IF(ข้อมูลนักเรียน!$K32="ย้ายออก","-",คุณฯ8!$BC35)))</f>
        <v/>
      </c>
      <c r="AW36" s="147" t="str">
        <f>IF(คุณฯ9!$BC35="","",IF($AW$4="","",IF(ข้อมูลนักเรียน!$K32="ย้ายออก","-",คุณฯ9!$BC35)))</f>
        <v/>
      </c>
      <c r="AX36" s="147" t="str">
        <f>IF(คุณฯ10!$BC35="","",IF($AX$4="","",IF(ข้อมูลนักเรียน!$K32="ย้ายออก","-",คุณฯ10!$BC35)))</f>
        <v/>
      </c>
      <c r="AY36" s="147" t="str">
        <f>IF(คุณฯ11!$BC35="","",IF($AY$4="","",IF(ข้อมูลนักเรียน!$K32="ย้ายออก","-",คุณฯ11!$BC35)))</f>
        <v/>
      </c>
      <c r="AZ36" s="147" t="str">
        <f>IF(คุณฯ12!$BC35="","",IF($AZ$4="","",IF(ข้อมูลนักเรียน!$K32="ย้ายออก","-",คุณฯ12!$BC35)))</f>
        <v/>
      </c>
      <c r="BA36" s="147" t="str">
        <f>IF(คุณฯ13!$BC35="","",IF($BA$4="","",IF(ข้อมูลนักเรียน!$K32="ย้ายออก","-",คุณฯ13!$BC35)))</f>
        <v/>
      </c>
      <c r="BB36" s="147" t="str">
        <f>IF(คุณฯ14!$BC35="","",IF($BB$4="","",IF(ข้อมูลนักเรียน!$K32="ย้ายออก","-",คุณฯ14!$BC35)))</f>
        <v/>
      </c>
      <c r="BC36" s="147" t="str">
        <f>IF(คุณฯ15!$BC35="","",IF($BC$4="","",IF(ข้อมูลนักเรียน!$K32="ย้ายออก","-",คุณฯ15!$BC35)))</f>
        <v/>
      </c>
      <c r="BD36" s="452" t="str">
        <f>IF($E36="","",IF($AO36="","",IF(ข้อมูลนักเรียน!$K32="ย้ายออก","ย้ายออก",AVERAGE(AO36:BC36))))</f>
        <v/>
      </c>
      <c r="BE36" s="206" t="str">
        <f>IF($E36="","",IF(BD36="","",IF(ข้อมูลนักเรียน!K32="ย้ายออก","ย้ายออก",IF(COUNTIF(AO36:BC36,0)&gt;0,0,IF(BD36&gt;=ตั้งค่าการประเมิน!$C$4,3,IF(BD36&gt;=ตั้งค่าการประเมิน!$C$5,2,IF(BD36&gt;=ตั้งค่าการประเมิน!$C$6,1,0)))))))</f>
        <v/>
      </c>
      <c r="BF36" s="845"/>
      <c r="BG36" s="147" t="str">
        <f>IF(อ่านคิดเขียน1!$AW35="","",IF($BG$4="","",อ่านคิดเขียน1!$AW35))</f>
        <v/>
      </c>
      <c r="BH36" s="147" t="str">
        <f>IF(อ่านคิดเขียน2!$AW35="","",IF($BH$4="","",อ่านคิดเขียน2!$AW35))</f>
        <v/>
      </c>
      <c r="BI36" s="147" t="str">
        <f>IF(อ่านคิดเขียน3!$AW35="","",IF($BI$4="","",อ่านคิดเขียน3!$AW35))</f>
        <v/>
      </c>
      <c r="BJ36" s="147" t="str">
        <f>IF(อ่านคิดเขียน4!$AW35="","",IF($BJ$4="","",อ่านคิดเขียน4!$AW35))</f>
        <v/>
      </c>
      <c r="BK36" s="147" t="str">
        <f>IF(อ่านคิดเขียน5!$AW35="","",IF($BK$4="","",อ่านคิดเขียน5!$AW35))</f>
        <v/>
      </c>
      <c r="BL36" s="147" t="str">
        <f>IF(อ่านคิดเขียน6!$AW35="","",IF($BL$4="","",อ่านคิดเขียน6!$AW35))</f>
        <v/>
      </c>
      <c r="BM36" s="147" t="str">
        <f>IF(อ่านคิดเขียน7!$AW35="","",IF($BM$4="","",อ่านคิดเขียน7!$AW35))</f>
        <v/>
      </c>
      <c r="BN36" s="147" t="str">
        <f>IF(อ่านคิดเขียน8!$AW35="","",IF($BN$4="","",อ่านคิดเขียน8!$AW35))</f>
        <v/>
      </c>
      <c r="BO36" s="147" t="str">
        <f>IF(อ่านคิดเขียน9!$AW35="","",IF($BO$4="","",อ่านคิดเขียน9!$AW35))</f>
        <v/>
      </c>
      <c r="BP36" s="147" t="str">
        <f>IF(อ่านคิดเขียน10!$AW35="","",IF($BP$4="","",อ่านคิดเขียน10!$AW35))</f>
        <v/>
      </c>
      <c r="BQ36" s="147" t="str">
        <f>IF(อ่านคิดเขียน11!$AW35="","",IF($BQ$4="","",อ่านคิดเขียน11!$AW35))</f>
        <v/>
      </c>
      <c r="BR36" s="147" t="str">
        <f>IF(อ่านคิดเขียน12!$AW35="","",IF($BR$4="","",อ่านคิดเขียน12!$AW35))</f>
        <v/>
      </c>
      <c r="BS36" s="147" t="str">
        <f>IF(อ่านคิดเขียน13!$AW35="","",IF($BS$4="","",อ่านคิดเขียน13!$AW35))</f>
        <v/>
      </c>
      <c r="BT36" s="147" t="str">
        <f>IF(อ่านคิดเขียน14!$AW35="","",IF($BT$4="","",อ่านคิดเขียน14!$AW35))</f>
        <v/>
      </c>
      <c r="BU36" s="147" t="str">
        <f>IF(อ่านคิดเขียน15!$AW35="","",IF($BU$4="","",อ่านคิดเขียน15!$AW35))</f>
        <v/>
      </c>
      <c r="BV36" s="452" t="str">
        <f>IF($E36="","",IF($BG36="","",IF(ข้อมูลนักเรียน!K32="ย้ายออก","ย้ายออก",AVERAGE(BG36:BU36))))</f>
        <v/>
      </c>
      <c r="BW36" s="206" t="str">
        <f>IF($E36="","",IF(BV36="","",IF(ข้อมูลนักเรียน!K32="ย้ายออก","ย้ายออก",IF(BV36&gt;=ตั้งค่าการประเมิน!$C$4,3,IF(BV36&gt;=ตั้งค่าการประเมิน!$C$5,2,IF(BV36&gt;=ตั้งค่าการประเมิน!$C$6,1,0))))))</f>
        <v/>
      </c>
      <c r="BX36" s="848"/>
      <c r="BY36" s="147" t="str">
        <f>IF(BY$4="","",IF(ชี้วัด1!$BE34="","",IF(ข้อมูลนักเรียน!$K32="ย้ายออก","-",ชี้วัด1!$BE34)))</f>
        <v/>
      </c>
      <c r="BZ36" s="147" t="str">
        <f>IF(BZ$4="","",IF(ชี้วัด2!$BE34="","",IF(ข้อมูลนักเรียน!$K32="ย้ายออก","-",ชี้วัด2!$BE34)))</f>
        <v/>
      </c>
      <c r="CA36" s="147" t="str">
        <f>IF(CA$4="","",IF(ชี้วัด3!$BE34="","",IF(ข้อมูลนักเรียน!$K32="ย้ายออก","-",ชี้วัด3!$BE34)))</f>
        <v/>
      </c>
      <c r="CB36" s="147" t="str">
        <f>IF(CB$4="","",IF(ชี้วัด4!$BE34="","",IF(ข้อมูลนักเรียน!$K32="ย้ายออก","-",ชี้วัด4!$BE34)))</f>
        <v/>
      </c>
      <c r="CC36" s="147" t="str">
        <f>IF(CC$4="","",IF(ชี้วัด5!$BE34="","",IF(ข้อมูลนักเรียน!$K32="ย้ายออก","-",ชี้วัด5!$BE34)))</f>
        <v/>
      </c>
      <c r="CD36" s="147" t="str">
        <f>IF(CD$4="","",IF(ชี้วัด6!$BE34="","",IF(ข้อมูลนักเรียน!$K32="ย้ายออก","-",ชี้วัด6!$BE34)))</f>
        <v/>
      </c>
      <c r="CE36" s="147" t="str">
        <f>IF(CE$4="","",IF(ชี้วัด7!$BE34="","",IF(ข้อมูลนักเรียน!$K32="ย้ายออก","-",ชี้วัด7!$BE34)))</f>
        <v/>
      </c>
      <c r="CF36" s="147" t="str">
        <f>IF(CF$4="","",IF(ชี้วัด8!$BE34="","",IF(ข้อมูลนักเรียน!$K32="ย้ายออก","-",ชี้วัด8!$BE34)))</f>
        <v/>
      </c>
      <c r="CG36" s="147" t="str">
        <f>IF(CG$4="","",IF(ชี้วัด9!$BE34="","",IF(ข้อมูลนักเรียน!$K32="ย้ายออก","-",ชี้วัด9!$BE34)))</f>
        <v/>
      </c>
      <c r="CH36" s="147" t="str">
        <f>IF(CH$4="","",IF(ชี้วัด10!$BE34="","",IF(ข้อมูลนักเรียน!$K32="ย้ายออก","-",ชี้วัด10!$BE34)))</f>
        <v/>
      </c>
      <c r="CI36" s="147" t="str">
        <f>IF(CI$4="","",IF(ชี้วัด11!$BE34="","",IF(ข้อมูลนักเรียน!$K32="ย้ายออก","-",ชี้วัด11!$BE34)))</f>
        <v/>
      </c>
      <c r="CJ36" s="147" t="str">
        <f>IF(CJ$4="","",IF(ชี้วัด12!$BE34="","",IF(ข้อมูลนักเรียน!$K32="ย้ายออก","-",ชี้วัด12!$BE34)))</f>
        <v/>
      </c>
      <c r="CK36" s="147" t="str">
        <f>IF(CK$4="","",IF(ชี้วัด13!$BE34="","",IF(ข้อมูลนักเรียน!$K32="ย้ายออก","-",ชี้วัด13!$BE34)))</f>
        <v/>
      </c>
      <c r="CL36" s="147" t="str">
        <f>IF(CL$4="","",IF(ชี้วัด14!$BE34="","",IF(ข้อมูลนักเรียน!$K32="ย้ายออก","-",ชี้วัด14!$BE34)))</f>
        <v/>
      </c>
      <c r="CM36" s="147" t="str">
        <f>IF(CM$4="","",IF(ชี้วัด15!$BE34="","",IF(ข้อมูลนักเรียน!$K32="ย้ายออก","-",ชี้วัด15!$BE34)))</f>
        <v/>
      </c>
      <c r="CN36" s="206" t="str">
        <f>IF($E36="","",IF(ข้อมูลนักเรียน!K32="ย้ายออก","ย้ายออก",SUM(BY36:CM36)))</f>
        <v/>
      </c>
      <c r="CO36" s="452" t="str">
        <f>IF($E36="","",IF(ข้อมูลนักเรียน!K32="ย้ายออก","ย้ายออก",(CN36/$CN$6)*100))</f>
        <v/>
      </c>
      <c r="CP36" s="206" t="str">
        <f>IF($E36="","",IF(ข้อมูลนักเรียน!K32="ย้ายออก","ย้ายออก",IF(CN36&lt;$CN$6,"ไม่ผ่าน","ผ่าน")))</f>
        <v/>
      </c>
    </row>
    <row r="37" spans="1:94" x14ac:dyDescent="0.3">
      <c r="A37" s="111"/>
      <c r="B37" s="111"/>
      <c r="C37" s="111"/>
      <c r="D37" s="207">
        <f>ข้อมูลนักเรียน!D33</f>
        <v>31</v>
      </c>
      <c r="E37" s="208" t="str">
        <f>IF(ข้อมูลนักเรียน!H33="","",ข้อมูลนักเรียน!G33&amp;ข้อมูลนักเรียน!H33&amp; "  " &amp; ข้อมูลนักเรียน!I33)</f>
        <v/>
      </c>
      <c r="F37" s="839"/>
      <c r="G37" s="203" t="str">
        <f>IF(วิชา1!$L36="","",IF($G$4="","",IF(วิชา1!$L36="ย้ายออก","-",วิชา1!$L36)))</f>
        <v/>
      </c>
      <c r="H37" s="203" t="str">
        <f>IF(วิชา2!$L36="","",IF($H$4="","",IF(วิชา2!$L36="ย้ายออก","-",วิชา2!$L36)))</f>
        <v/>
      </c>
      <c r="I37" s="203" t="str">
        <f>IF(วิชา3!$L36="","",IF($I$4="","",IF(วิชา3!$L36="ย้ายออก","-",วิชา3!$L36)))</f>
        <v/>
      </c>
      <c r="J37" s="203" t="str">
        <f>IF(วิชา4!$L36="","",IF($J$4="","",IF(วิชา4!$L36="ย้ายออก","-",วิชา4!$L36)))</f>
        <v/>
      </c>
      <c r="K37" s="203" t="str">
        <f>IF(วิชา5!$L36="","",IF($K$4="","",IF(วิชา5!$L36="ย้ายออก","-",วิชา5!$L36)))</f>
        <v/>
      </c>
      <c r="L37" s="203" t="str">
        <f>IF(วิชา6!$L36="","",IF($L$4="","",IF(วิชา6!$L36="ย้ายออก","-",วิชา6!$L36)))</f>
        <v/>
      </c>
      <c r="M37" s="203" t="str">
        <f>IF(วิชา7!$L36="","",IF($M$4="","",IF(วิชา7!$L36="ย้ายออก","-",วิชา7!$L36)))</f>
        <v/>
      </c>
      <c r="N37" s="203" t="str">
        <f>IF(วิชา8!$L36="","",IF($N$4="","",IF(วิชา8!$L36="ย้ายออก","-",วิชา8!$L36)))</f>
        <v/>
      </c>
      <c r="O37" s="203" t="str">
        <f>IF(วิชา9!$L36="","",IF($O$4="","",IF(วิชา9!$L36="ย้ายออก","-",วิชา9!$L36)))</f>
        <v/>
      </c>
      <c r="P37" s="203" t="str">
        <f>IF(วิชา10!$L36="","",IF($P$4="","",IF(วิชา10!$L36="ย้ายออก","-",วิชา10!$L36)))</f>
        <v/>
      </c>
      <c r="Q37" s="203" t="str">
        <f>IF(วิชา11!$L36="","",IF($Q$4="","",IF(วิชา11!$L36="ย้ายออก","-",วิชา11!$L36)))</f>
        <v/>
      </c>
      <c r="R37" s="203" t="str">
        <f>IF(วิชา12!$L36="","",IF($R$4="","",IF(วิชา12!$L36="ย้ายออก","-",วิชา12!$L36)))</f>
        <v/>
      </c>
      <c r="S37" s="203" t="str">
        <f>IF(วิชา13!$L36="","",IF($S$4="","",IF(วิชา13!$L36="ย้ายออก","-",วิชา13!$L36)))</f>
        <v/>
      </c>
      <c r="T37" s="203" t="str">
        <f>IF(วิชา14!$L36="","",IF($T$4="","",IF(วิชา14!$L36="ย้ายออก","-",วิชา14!$L36)))</f>
        <v/>
      </c>
      <c r="U37" s="203" t="str">
        <f>IF(วิชา15!$L36="","",IF($U$4="","",IF(วิชา15!$L36="ย้ายออก","-",วิชา15!$L36)))</f>
        <v/>
      </c>
      <c r="V37" s="172" t="str">
        <f>IF(E37="","",IF(ข้อมูลนักเรียน!$K33="ย้ายออก","ย้ายออก",IF(COUNTIF(G37:U37,0)&gt;0,"ไม่ผ่าน","ผ่าน")))</f>
        <v/>
      </c>
      <c r="W37" s="203" t="str">
        <f>IF($E37="","",IF($G37="","",IF(ข้อมูลนักเรียน!$K33="ย้ายออก","-",$G37*$G$6)))</f>
        <v/>
      </c>
      <c r="X37" s="203" t="str">
        <f>IF($E37="","",IF($H37="","",IF(ข้อมูลนักเรียน!$K33="ย้ายออก","-",$H37*$H$6)))</f>
        <v/>
      </c>
      <c r="Y37" s="203" t="str">
        <f>IF($E37="","",IF($I37="","",IF(ข้อมูลนักเรียน!$K33="ย้ายออก","-",$I37*$I$6)))</f>
        <v/>
      </c>
      <c r="Z37" s="203" t="str">
        <f>IF($E37="","",IF($J37="","",IF(ข้อมูลนักเรียน!$K33="ย้ายออก","-",$J37*$J$6)))</f>
        <v/>
      </c>
      <c r="AA37" s="203" t="str">
        <f>IF($E37="","",IF($K37="","",IF(ข้อมูลนักเรียน!$K33="ย้ายออก","-",$K37*$K$6)))</f>
        <v/>
      </c>
      <c r="AB37" s="203" t="str">
        <f>IF($E37="","",IF($L37="","",IF(ข้อมูลนักเรียน!$K33="ย้ายออก","-",$L37*$L$6)))</f>
        <v/>
      </c>
      <c r="AC37" s="203" t="str">
        <f>IF($E37="","",IF($M37="","",IF(ข้อมูลนักเรียน!$K33="ย้ายออก","-",$M37*$M$6)))</f>
        <v/>
      </c>
      <c r="AD37" s="203" t="str">
        <f>IF($E37="","",IF($N37="","",IF(ข้อมูลนักเรียน!$K33="ย้ายออก","-",$N37*$N$6)))</f>
        <v/>
      </c>
      <c r="AE37" s="203" t="str">
        <f>IF($E37="","",IF($O37="","",IF(ข้อมูลนักเรียน!$K33="ย้ายออก","-",$O37*$O$6)))</f>
        <v/>
      </c>
      <c r="AF37" s="203" t="str">
        <f>IF($E37="","",IF($P37="","",IF(ข้อมูลนักเรียน!$K33="ย้ายออก","-",$P37*$P$6)))</f>
        <v/>
      </c>
      <c r="AG37" s="203" t="str">
        <f>IF($E37="","",IF($Q37="","",IF(ข้อมูลนักเรียน!$K33="ย้ายออก","-",$Q37*$Q$6)))</f>
        <v/>
      </c>
      <c r="AH37" s="203" t="str">
        <f>IF($E37="","",IF($R37="","",IF(ข้อมูลนักเรียน!$K33="ย้ายออก","-",$R37*$R$6)))</f>
        <v/>
      </c>
      <c r="AI37" s="203" t="str">
        <f>IF($E37="","",IF($S37="","",IF(ข้อมูลนักเรียน!$K33="ย้ายออก","-",$S37*$S$6)))</f>
        <v/>
      </c>
      <c r="AJ37" s="203" t="str">
        <f>IF($E37="","",IF($T37="","",IF(ข้อมูลนักเรียน!$K33="ย้ายออก","-",$T37*$T$6)))</f>
        <v/>
      </c>
      <c r="AK37" s="203" t="str">
        <f>IF($E37="","",IF($U37="","",IF(ข้อมูลนักเรียน!$K33="ย้ายออก","-",$U37*$U$6)))</f>
        <v/>
      </c>
      <c r="AL37" s="204" t="str">
        <f>IF($E37="","",IF(ข้อมูลนักเรียน!$K33="ย้ายออก","ย้ายออก",IF($AL$6=0,"",IF(W37="","",(SUM(W37:AK37)/$AL$6)))))</f>
        <v/>
      </c>
      <c r="AM37" s="205" t="str">
        <f>IF($E37="","",IF(ข้อมูลนักเรียน!$K33="ย้ายออก","ย้ายออก",RANK($AL37,$AL$7:$AL$66,0)))</f>
        <v/>
      </c>
      <c r="AN37" s="842"/>
      <c r="AO37" s="147" t="str">
        <f>IF(คุณฯ1!$BC36="","",IF($AO$4="","",IF(ข้อมูลนักเรียน!$K33="ย้ายออก","-",คุณฯ1!$BC36)))</f>
        <v/>
      </c>
      <c r="AP37" s="147" t="str">
        <f>IF(คุณฯ2!$BC36="","",IF($AP$4="","",IF(ข้อมูลนักเรียน!$K33="ย้ายออก","-",คุณฯ2!$BC36)))</f>
        <v/>
      </c>
      <c r="AQ37" s="147" t="str">
        <f>IF(คุณฯ3!$BC36="","",IF($AQ$4="","",IF(ข้อมูลนักเรียน!$K33="ย้ายออก","-",คุณฯ3!$BC36)))</f>
        <v/>
      </c>
      <c r="AR37" s="147" t="str">
        <f>IF(คุณฯ4!$BC36="","",IF($AR$4="","",IF(ข้อมูลนักเรียน!$K33="ย้ายออก","-",คุณฯ4!$BC36)))</f>
        <v/>
      </c>
      <c r="AS37" s="147" t="str">
        <f>IF(คุณฯ5!$BC36="","",IF($AS$4="","",IF(ข้อมูลนักเรียน!$K33="ย้ายออก","-",คุณฯ5!$BC36)))</f>
        <v/>
      </c>
      <c r="AT37" s="147" t="str">
        <f>IF(คุณฯ6!$BC36="","",IF($AT$4="","",IF(ข้อมูลนักเรียน!$K33="ย้ายออก","-",คุณฯ6!$BC36)))</f>
        <v/>
      </c>
      <c r="AU37" s="147" t="str">
        <f>IF(คุณฯ7!$BC36="","",IF($AU$4="","",IF(ข้อมูลนักเรียน!$K33="ย้ายออก","-",คุณฯ7!$BC36)))</f>
        <v/>
      </c>
      <c r="AV37" s="147" t="str">
        <f>IF(คุณฯ8!$BC36="","",IF($AV$4="","",IF(ข้อมูลนักเรียน!$K33="ย้ายออก","-",คุณฯ8!$BC36)))</f>
        <v/>
      </c>
      <c r="AW37" s="147" t="str">
        <f>IF(คุณฯ9!$BC36="","",IF($AW$4="","",IF(ข้อมูลนักเรียน!$K33="ย้ายออก","-",คุณฯ9!$BC36)))</f>
        <v/>
      </c>
      <c r="AX37" s="147" t="str">
        <f>IF(คุณฯ10!$BC36="","",IF($AX$4="","",IF(ข้อมูลนักเรียน!$K33="ย้ายออก","-",คุณฯ10!$BC36)))</f>
        <v/>
      </c>
      <c r="AY37" s="147" t="str">
        <f>IF(คุณฯ11!$BC36="","",IF($AY$4="","",IF(ข้อมูลนักเรียน!$K33="ย้ายออก","-",คุณฯ11!$BC36)))</f>
        <v/>
      </c>
      <c r="AZ37" s="147" t="str">
        <f>IF(คุณฯ12!$BC36="","",IF($AZ$4="","",IF(ข้อมูลนักเรียน!$K33="ย้ายออก","-",คุณฯ12!$BC36)))</f>
        <v/>
      </c>
      <c r="BA37" s="147" t="str">
        <f>IF(คุณฯ13!$BC36="","",IF($BA$4="","",IF(ข้อมูลนักเรียน!$K33="ย้ายออก","-",คุณฯ13!$BC36)))</f>
        <v/>
      </c>
      <c r="BB37" s="147" t="str">
        <f>IF(คุณฯ14!$BC36="","",IF($BB$4="","",IF(ข้อมูลนักเรียน!$K33="ย้ายออก","-",คุณฯ14!$BC36)))</f>
        <v/>
      </c>
      <c r="BC37" s="147" t="str">
        <f>IF(คุณฯ15!$BC36="","",IF($BC$4="","",IF(ข้อมูลนักเรียน!$K33="ย้ายออก","-",คุณฯ15!$BC36)))</f>
        <v/>
      </c>
      <c r="BD37" s="452" t="str">
        <f>IF($E37="","",IF($AO37="","",IF(ข้อมูลนักเรียน!$K33="ย้ายออก","ย้ายออก",AVERAGE(AO37:BC37))))</f>
        <v/>
      </c>
      <c r="BE37" s="206" t="str">
        <f>IF($E37="","",IF(BD37="","",IF(ข้อมูลนักเรียน!K33="ย้ายออก","ย้ายออก",IF(COUNTIF(AO37:BC37,0)&gt;0,0,IF(BD37&gt;=ตั้งค่าการประเมิน!$C$4,3,IF(BD37&gt;=ตั้งค่าการประเมิน!$C$5,2,IF(BD37&gt;=ตั้งค่าการประเมิน!$C$6,1,0)))))))</f>
        <v/>
      </c>
      <c r="BF37" s="845"/>
      <c r="BG37" s="147" t="str">
        <f>IF(อ่านคิดเขียน1!$AW36="","",IF($BG$4="","",อ่านคิดเขียน1!$AW36))</f>
        <v/>
      </c>
      <c r="BH37" s="147" t="str">
        <f>IF(อ่านคิดเขียน2!$AW36="","",IF($BH$4="","",อ่านคิดเขียน2!$AW36))</f>
        <v/>
      </c>
      <c r="BI37" s="147" t="str">
        <f>IF(อ่านคิดเขียน3!$AW36="","",IF($BI$4="","",อ่านคิดเขียน3!$AW36))</f>
        <v/>
      </c>
      <c r="BJ37" s="147" t="str">
        <f>IF(อ่านคิดเขียน4!$AW36="","",IF($BJ$4="","",อ่านคิดเขียน4!$AW36))</f>
        <v/>
      </c>
      <c r="BK37" s="147" t="str">
        <f>IF(อ่านคิดเขียน5!$AW36="","",IF($BK$4="","",อ่านคิดเขียน5!$AW36))</f>
        <v/>
      </c>
      <c r="BL37" s="147" t="str">
        <f>IF(อ่านคิดเขียน6!$AW36="","",IF($BL$4="","",อ่านคิดเขียน6!$AW36))</f>
        <v/>
      </c>
      <c r="BM37" s="147" t="str">
        <f>IF(อ่านคิดเขียน7!$AW36="","",IF($BM$4="","",อ่านคิดเขียน7!$AW36))</f>
        <v/>
      </c>
      <c r="BN37" s="147" t="str">
        <f>IF(อ่านคิดเขียน8!$AW36="","",IF($BN$4="","",อ่านคิดเขียน8!$AW36))</f>
        <v/>
      </c>
      <c r="BO37" s="147" t="str">
        <f>IF(อ่านคิดเขียน9!$AW36="","",IF($BO$4="","",อ่านคิดเขียน9!$AW36))</f>
        <v/>
      </c>
      <c r="BP37" s="147" t="str">
        <f>IF(อ่านคิดเขียน10!$AW36="","",IF($BP$4="","",อ่านคิดเขียน10!$AW36))</f>
        <v/>
      </c>
      <c r="BQ37" s="147" t="str">
        <f>IF(อ่านคิดเขียน11!$AW36="","",IF($BQ$4="","",อ่านคิดเขียน11!$AW36))</f>
        <v/>
      </c>
      <c r="BR37" s="147" t="str">
        <f>IF(อ่านคิดเขียน12!$AW36="","",IF($BR$4="","",อ่านคิดเขียน12!$AW36))</f>
        <v/>
      </c>
      <c r="BS37" s="147" t="str">
        <f>IF(อ่านคิดเขียน13!$AW36="","",IF($BS$4="","",อ่านคิดเขียน13!$AW36))</f>
        <v/>
      </c>
      <c r="BT37" s="147" t="str">
        <f>IF(อ่านคิดเขียน14!$AW36="","",IF($BT$4="","",อ่านคิดเขียน14!$AW36))</f>
        <v/>
      </c>
      <c r="BU37" s="147" t="str">
        <f>IF(อ่านคิดเขียน15!$AW36="","",IF($BU$4="","",อ่านคิดเขียน15!$AW36))</f>
        <v/>
      </c>
      <c r="BV37" s="452" t="str">
        <f>IF($E37="","",IF($BG37="","",IF(ข้อมูลนักเรียน!K33="ย้ายออก","ย้ายออก",AVERAGE(BG37:BU37))))</f>
        <v/>
      </c>
      <c r="BW37" s="206" t="str">
        <f>IF($E37="","",IF(BV37="","",IF(ข้อมูลนักเรียน!K33="ย้ายออก","ย้ายออก",IF(BV37&gt;=ตั้งค่าการประเมิน!$C$4,3,IF(BV37&gt;=ตั้งค่าการประเมิน!$C$5,2,IF(BV37&gt;=ตั้งค่าการประเมิน!$C$6,1,0))))))</f>
        <v/>
      </c>
      <c r="BX37" s="848"/>
      <c r="BY37" s="147" t="str">
        <f>IF(BY$4="","",IF(ชี้วัด1!$BE35="","",IF(ข้อมูลนักเรียน!$K33="ย้ายออก","-",ชี้วัด1!$BE35)))</f>
        <v/>
      </c>
      <c r="BZ37" s="147" t="str">
        <f>IF(BZ$4="","",IF(ชี้วัด2!$BE35="","",IF(ข้อมูลนักเรียน!$K33="ย้ายออก","-",ชี้วัด2!$BE35)))</f>
        <v/>
      </c>
      <c r="CA37" s="147" t="str">
        <f>IF(CA$4="","",IF(ชี้วัด3!$BE35="","",IF(ข้อมูลนักเรียน!$K33="ย้ายออก","-",ชี้วัด3!$BE35)))</f>
        <v/>
      </c>
      <c r="CB37" s="147" t="str">
        <f>IF(CB$4="","",IF(ชี้วัด4!$BE35="","",IF(ข้อมูลนักเรียน!$K33="ย้ายออก","-",ชี้วัด4!$BE35)))</f>
        <v/>
      </c>
      <c r="CC37" s="147" t="str">
        <f>IF(CC$4="","",IF(ชี้วัด5!$BE35="","",IF(ข้อมูลนักเรียน!$K33="ย้ายออก","-",ชี้วัด5!$BE35)))</f>
        <v/>
      </c>
      <c r="CD37" s="147" t="str">
        <f>IF(CD$4="","",IF(ชี้วัด6!$BE35="","",IF(ข้อมูลนักเรียน!$K33="ย้ายออก","-",ชี้วัด6!$BE35)))</f>
        <v/>
      </c>
      <c r="CE37" s="147" t="str">
        <f>IF(CE$4="","",IF(ชี้วัด7!$BE35="","",IF(ข้อมูลนักเรียน!$K33="ย้ายออก","-",ชี้วัด7!$BE35)))</f>
        <v/>
      </c>
      <c r="CF37" s="147" t="str">
        <f>IF(CF$4="","",IF(ชี้วัด8!$BE35="","",IF(ข้อมูลนักเรียน!$K33="ย้ายออก","-",ชี้วัด8!$BE35)))</f>
        <v/>
      </c>
      <c r="CG37" s="147" t="str">
        <f>IF(CG$4="","",IF(ชี้วัด9!$BE35="","",IF(ข้อมูลนักเรียน!$K33="ย้ายออก","-",ชี้วัด9!$BE35)))</f>
        <v/>
      </c>
      <c r="CH37" s="147" t="str">
        <f>IF(CH$4="","",IF(ชี้วัด10!$BE35="","",IF(ข้อมูลนักเรียน!$K33="ย้ายออก","-",ชี้วัด10!$BE35)))</f>
        <v/>
      </c>
      <c r="CI37" s="147" t="str">
        <f>IF(CI$4="","",IF(ชี้วัด11!$BE35="","",IF(ข้อมูลนักเรียน!$K33="ย้ายออก","-",ชี้วัด11!$BE35)))</f>
        <v/>
      </c>
      <c r="CJ37" s="147" t="str">
        <f>IF(CJ$4="","",IF(ชี้วัด12!$BE35="","",IF(ข้อมูลนักเรียน!$K33="ย้ายออก","-",ชี้วัด12!$BE35)))</f>
        <v/>
      </c>
      <c r="CK37" s="147" t="str">
        <f>IF(CK$4="","",IF(ชี้วัด13!$BE35="","",IF(ข้อมูลนักเรียน!$K33="ย้ายออก","-",ชี้วัด13!$BE35)))</f>
        <v/>
      </c>
      <c r="CL37" s="147" t="str">
        <f>IF(CL$4="","",IF(ชี้วัด14!$BE35="","",IF(ข้อมูลนักเรียน!$K33="ย้ายออก","-",ชี้วัด14!$BE35)))</f>
        <v/>
      </c>
      <c r="CM37" s="147" t="str">
        <f>IF(CM$4="","",IF(ชี้วัด15!$BE35="","",IF(ข้อมูลนักเรียน!$K33="ย้ายออก","-",ชี้วัด15!$BE35)))</f>
        <v/>
      </c>
      <c r="CN37" s="206" t="str">
        <f>IF($E37="","",IF(ข้อมูลนักเรียน!K33="ย้ายออก","ย้ายออก",SUM(BY37:CM37)))</f>
        <v/>
      </c>
      <c r="CO37" s="452" t="str">
        <f>IF($E37="","",IF(ข้อมูลนักเรียน!K33="ย้ายออก","ย้ายออก",(CN37/$CN$6)*100))</f>
        <v/>
      </c>
      <c r="CP37" s="206" t="str">
        <f>IF($E37="","",IF(ข้อมูลนักเรียน!K33="ย้ายออก","ย้ายออก",IF(CN37&lt;$CN$6,"ไม่ผ่าน","ผ่าน")))</f>
        <v/>
      </c>
    </row>
    <row r="38" spans="1:94" x14ac:dyDescent="0.3">
      <c r="A38" s="111"/>
      <c r="B38" s="111"/>
      <c r="C38" s="111"/>
      <c r="D38" s="207">
        <f>ข้อมูลนักเรียน!D34</f>
        <v>32</v>
      </c>
      <c r="E38" s="208" t="str">
        <f>IF(ข้อมูลนักเรียน!H34="","",ข้อมูลนักเรียน!G34&amp;ข้อมูลนักเรียน!H34&amp; "  " &amp; ข้อมูลนักเรียน!I34)</f>
        <v/>
      </c>
      <c r="F38" s="839"/>
      <c r="G38" s="203" t="str">
        <f>IF(วิชา1!$L37="","",IF($G$4="","",IF(วิชา1!$L37="ย้ายออก","-",วิชา1!$L37)))</f>
        <v/>
      </c>
      <c r="H38" s="203" t="str">
        <f>IF(วิชา2!$L37="","",IF($H$4="","",IF(วิชา2!$L37="ย้ายออก","-",วิชา2!$L37)))</f>
        <v/>
      </c>
      <c r="I38" s="203" t="str">
        <f>IF(วิชา3!$L37="","",IF($I$4="","",IF(วิชา3!$L37="ย้ายออก","-",วิชา3!$L37)))</f>
        <v/>
      </c>
      <c r="J38" s="203" t="str">
        <f>IF(วิชา4!$L37="","",IF($J$4="","",IF(วิชา4!$L37="ย้ายออก","-",วิชา4!$L37)))</f>
        <v/>
      </c>
      <c r="K38" s="203" t="str">
        <f>IF(วิชา5!$L37="","",IF($K$4="","",IF(วิชา5!$L37="ย้ายออก","-",วิชา5!$L37)))</f>
        <v/>
      </c>
      <c r="L38" s="203" t="str">
        <f>IF(วิชา6!$L37="","",IF($L$4="","",IF(วิชา6!$L37="ย้ายออก","-",วิชา6!$L37)))</f>
        <v/>
      </c>
      <c r="M38" s="203" t="str">
        <f>IF(วิชา7!$L37="","",IF($M$4="","",IF(วิชา7!$L37="ย้ายออก","-",วิชา7!$L37)))</f>
        <v/>
      </c>
      <c r="N38" s="203" t="str">
        <f>IF(วิชา8!$L37="","",IF($N$4="","",IF(วิชา8!$L37="ย้ายออก","-",วิชา8!$L37)))</f>
        <v/>
      </c>
      <c r="O38" s="203" t="str">
        <f>IF(วิชา9!$L37="","",IF($O$4="","",IF(วิชา9!$L37="ย้ายออก","-",วิชา9!$L37)))</f>
        <v/>
      </c>
      <c r="P38" s="203" t="str">
        <f>IF(วิชา10!$L37="","",IF($P$4="","",IF(วิชา10!$L37="ย้ายออก","-",วิชา10!$L37)))</f>
        <v/>
      </c>
      <c r="Q38" s="203" t="str">
        <f>IF(วิชา11!$L37="","",IF($Q$4="","",IF(วิชา11!$L37="ย้ายออก","-",วิชา11!$L37)))</f>
        <v/>
      </c>
      <c r="R38" s="203" t="str">
        <f>IF(วิชา12!$L37="","",IF($R$4="","",IF(วิชา12!$L37="ย้ายออก","-",วิชา12!$L37)))</f>
        <v/>
      </c>
      <c r="S38" s="203" t="str">
        <f>IF(วิชา13!$L37="","",IF($S$4="","",IF(วิชา13!$L37="ย้ายออก","-",วิชา13!$L37)))</f>
        <v/>
      </c>
      <c r="T38" s="203" t="str">
        <f>IF(วิชา14!$L37="","",IF($T$4="","",IF(วิชา14!$L37="ย้ายออก","-",วิชา14!$L37)))</f>
        <v/>
      </c>
      <c r="U38" s="203" t="str">
        <f>IF(วิชา15!$L37="","",IF($U$4="","",IF(วิชา15!$L37="ย้ายออก","-",วิชา15!$L37)))</f>
        <v/>
      </c>
      <c r="V38" s="172" t="str">
        <f>IF(E38="","",IF(ข้อมูลนักเรียน!$K34="ย้ายออก","ย้ายออก",IF(COUNTIF(G38:U38,0)&gt;0,"ไม่ผ่าน","ผ่าน")))</f>
        <v/>
      </c>
      <c r="W38" s="203" t="str">
        <f>IF($E38="","",IF($G38="","",IF(ข้อมูลนักเรียน!$K34="ย้ายออก","-",$G38*$G$6)))</f>
        <v/>
      </c>
      <c r="X38" s="203" t="str">
        <f>IF($E38="","",IF($H38="","",IF(ข้อมูลนักเรียน!$K34="ย้ายออก","-",$H38*$H$6)))</f>
        <v/>
      </c>
      <c r="Y38" s="203" t="str">
        <f>IF($E38="","",IF($I38="","",IF(ข้อมูลนักเรียน!$K34="ย้ายออก","-",$I38*$I$6)))</f>
        <v/>
      </c>
      <c r="Z38" s="203" t="str">
        <f>IF($E38="","",IF($J38="","",IF(ข้อมูลนักเรียน!$K34="ย้ายออก","-",$J38*$J$6)))</f>
        <v/>
      </c>
      <c r="AA38" s="203" t="str">
        <f>IF($E38="","",IF($K38="","",IF(ข้อมูลนักเรียน!$K34="ย้ายออก","-",$K38*$K$6)))</f>
        <v/>
      </c>
      <c r="AB38" s="203" t="str">
        <f>IF($E38="","",IF($L38="","",IF(ข้อมูลนักเรียน!$K34="ย้ายออก","-",$L38*$L$6)))</f>
        <v/>
      </c>
      <c r="AC38" s="203" t="str">
        <f>IF($E38="","",IF($M38="","",IF(ข้อมูลนักเรียน!$K34="ย้ายออก","-",$M38*$M$6)))</f>
        <v/>
      </c>
      <c r="AD38" s="203" t="str">
        <f>IF($E38="","",IF($N38="","",IF(ข้อมูลนักเรียน!$K34="ย้ายออก","-",$N38*$N$6)))</f>
        <v/>
      </c>
      <c r="AE38" s="203" t="str">
        <f>IF($E38="","",IF($O38="","",IF(ข้อมูลนักเรียน!$K34="ย้ายออก","-",$O38*$O$6)))</f>
        <v/>
      </c>
      <c r="AF38" s="203" t="str">
        <f>IF($E38="","",IF($P38="","",IF(ข้อมูลนักเรียน!$K34="ย้ายออก","-",$P38*$P$6)))</f>
        <v/>
      </c>
      <c r="AG38" s="203" t="str">
        <f>IF($E38="","",IF($Q38="","",IF(ข้อมูลนักเรียน!$K34="ย้ายออก","-",$Q38*$Q$6)))</f>
        <v/>
      </c>
      <c r="AH38" s="203" t="str">
        <f>IF($E38="","",IF($R38="","",IF(ข้อมูลนักเรียน!$K34="ย้ายออก","-",$R38*$R$6)))</f>
        <v/>
      </c>
      <c r="AI38" s="203" t="str">
        <f>IF($E38="","",IF($S38="","",IF(ข้อมูลนักเรียน!$K34="ย้ายออก","-",$S38*$S$6)))</f>
        <v/>
      </c>
      <c r="AJ38" s="203" t="str">
        <f>IF($E38="","",IF($T38="","",IF(ข้อมูลนักเรียน!$K34="ย้ายออก","-",$T38*$T$6)))</f>
        <v/>
      </c>
      <c r="AK38" s="203" t="str">
        <f>IF($E38="","",IF($U38="","",IF(ข้อมูลนักเรียน!$K34="ย้ายออก","-",$U38*$U$6)))</f>
        <v/>
      </c>
      <c r="AL38" s="204" t="str">
        <f>IF($E38="","",IF(ข้อมูลนักเรียน!$K34="ย้ายออก","ย้ายออก",IF($AL$6=0,"",IF(W38="","",(SUM(W38:AK38)/$AL$6)))))</f>
        <v/>
      </c>
      <c r="AM38" s="205" t="str">
        <f>IF($E38="","",IF(ข้อมูลนักเรียน!$K34="ย้ายออก","ย้ายออก",RANK($AL38,$AL$7:$AL$66,0)))</f>
        <v/>
      </c>
      <c r="AN38" s="842"/>
      <c r="AO38" s="147" t="str">
        <f>IF(คุณฯ1!$BC37="","",IF($AO$4="","",IF(ข้อมูลนักเรียน!$K34="ย้ายออก","-",คุณฯ1!$BC37)))</f>
        <v/>
      </c>
      <c r="AP38" s="147" t="str">
        <f>IF(คุณฯ2!$BC37="","",IF($AP$4="","",IF(ข้อมูลนักเรียน!$K34="ย้ายออก","-",คุณฯ2!$BC37)))</f>
        <v/>
      </c>
      <c r="AQ38" s="147" t="str">
        <f>IF(คุณฯ3!$BC37="","",IF($AQ$4="","",IF(ข้อมูลนักเรียน!$K34="ย้ายออก","-",คุณฯ3!$BC37)))</f>
        <v/>
      </c>
      <c r="AR38" s="147" t="str">
        <f>IF(คุณฯ4!$BC37="","",IF($AR$4="","",IF(ข้อมูลนักเรียน!$K34="ย้ายออก","-",คุณฯ4!$BC37)))</f>
        <v/>
      </c>
      <c r="AS38" s="147" t="str">
        <f>IF(คุณฯ5!$BC37="","",IF($AS$4="","",IF(ข้อมูลนักเรียน!$K34="ย้ายออก","-",คุณฯ5!$BC37)))</f>
        <v/>
      </c>
      <c r="AT38" s="147" t="str">
        <f>IF(คุณฯ6!$BC37="","",IF($AT$4="","",IF(ข้อมูลนักเรียน!$K34="ย้ายออก","-",คุณฯ6!$BC37)))</f>
        <v/>
      </c>
      <c r="AU38" s="147" t="str">
        <f>IF(คุณฯ7!$BC37="","",IF($AU$4="","",IF(ข้อมูลนักเรียน!$K34="ย้ายออก","-",คุณฯ7!$BC37)))</f>
        <v/>
      </c>
      <c r="AV38" s="147" t="str">
        <f>IF(คุณฯ8!$BC37="","",IF($AV$4="","",IF(ข้อมูลนักเรียน!$K34="ย้ายออก","-",คุณฯ8!$BC37)))</f>
        <v/>
      </c>
      <c r="AW38" s="147" t="str">
        <f>IF(คุณฯ9!$BC37="","",IF($AW$4="","",IF(ข้อมูลนักเรียน!$K34="ย้ายออก","-",คุณฯ9!$BC37)))</f>
        <v/>
      </c>
      <c r="AX38" s="147" t="str">
        <f>IF(คุณฯ10!$BC37="","",IF($AX$4="","",IF(ข้อมูลนักเรียน!$K34="ย้ายออก","-",คุณฯ10!$BC37)))</f>
        <v/>
      </c>
      <c r="AY38" s="147" t="str">
        <f>IF(คุณฯ11!$BC37="","",IF($AY$4="","",IF(ข้อมูลนักเรียน!$K34="ย้ายออก","-",คุณฯ11!$BC37)))</f>
        <v/>
      </c>
      <c r="AZ38" s="147" t="str">
        <f>IF(คุณฯ12!$BC37="","",IF($AZ$4="","",IF(ข้อมูลนักเรียน!$K34="ย้ายออก","-",คุณฯ12!$BC37)))</f>
        <v/>
      </c>
      <c r="BA38" s="147" t="str">
        <f>IF(คุณฯ13!$BC37="","",IF($BA$4="","",IF(ข้อมูลนักเรียน!$K34="ย้ายออก","-",คุณฯ13!$BC37)))</f>
        <v/>
      </c>
      <c r="BB38" s="147" t="str">
        <f>IF(คุณฯ14!$BC37="","",IF($BB$4="","",IF(ข้อมูลนักเรียน!$K34="ย้ายออก","-",คุณฯ14!$BC37)))</f>
        <v/>
      </c>
      <c r="BC38" s="147" t="str">
        <f>IF(คุณฯ15!$BC37="","",IF($BC$4="","",IF(ข้อมูลนักเรียน!$K34="ย้ายออก","-",คุณฯ15!$BC37)))</f>
        <v/>
      </c>
      <c r="BD38" s="452" t="str">
        <f>IF($E38="","",IF($AO38="","",IF(ข้อมูลนักเรียน!$K34="ย้ายออก","ย้ายออก",AVERAGE(AO38:BC38))))</f>
        <v/>
      </c>
      <c r="BE38" s="206" t="str">
        <f>IF($E38="","",IF(BD38="","",IF(ข้อมูลนักเรียน!K34="ย้ายออก","ย้ายออก",IF(COUNTIF(AO38:BC38,0)&gt;0,0,IF(BD38&gt;=ตั้งค่าการประเมิน!$C$4,3,IF(BD38&gt;=ตั้งค่าการประเมิน!$C$5,2,IF(BD38&gt;=ตั้งค่าการประเมิน!$C$6,1,0)))))))</f>
        <v/>
      </c>
      <c r="BF38" s="845"/>
      <c r="BG38" s="147" t="str">
        <f>IF(อ่านคิดเขียน1!$AW37="","",IF($BG$4="","",อ่านคิดเขียน1!$AW37))</f>
        <v/>
      </c>
      <c r="BH38" s="147" t="str">
        <f>IF(อ่านคิดเขียน2!$AW37="","",IF($BH$4="","",อ่านคิดเขียน2!$AW37))</f>
        <v/>
      </c>
      <c r="BI38" s="147" t="str">
        <f>IF(อ่านคิดเขียน3!$AW37="","",IF($BI$4="","",อ่านคิดเขียน3!$AW37))</f>
        <v/>
      </c>
      <c r="BJ38" s="147" t="str">
        <f>IF(อ่านคิดเขียน4!$AW37="","",IF($BJ$4="","",อ่านคิดเขียน4!$AW37))</f>
        <v/>
      </c>
      <c r="BK38" s="147" t="str">
        <f>IF(อ่านคิดเขียน5!$AW37="","",IF($BK$4="","",อ่านคิดเขียน5!$AW37))</f>
        <v/>
      </c>
      <c r="BL38" s="147" t="str">
        <f>IF(อ่านคิดเขียน6!$AW37="","",IF($BL$4="","",อ่านคิดเขียน6!$AW37))</f>
        <v/>
      </c>
      <c r="BM38" s="147" t="str">
        <f>IF(อ่านคิดเขียน7!$AW37="","",IF($BM$4="","",อ่านคิดเขียน7!$AW37))</f>
        <v/>
      </c>
      <c r="BN38" s="147" t="str">
        <f>IF(อ่านคิดเขียน8!$AW37="","",IF($BN$4="","",อ่านคิดเขียน8!$AW37))</f>
        <v/>
      </c>
      <c r="BO38" s="147" t="str">
        <f>IF(อ่านคิดเขียน9!$AW37="","",IF($BO$4="","",อ่านคิดเขียน9!$AW37))</f>
        <v/>
      </c>
      <c r="BP38" s="147" t="str">
        <f>IF(อ่านคิดเขียน10!$AW37="","",IF($BP$4="","",อ่านคิดเขียน10!$AW37))</f>
        <v/>
      </c>
      <c r="BQ38" s="147" t="str">
        <f>IF(อ่านคิดเขียน11!$AW37="","",IF($BQ$4="","",อ่านคิดเขียน11!$AW37))</f>
        <v/>
      </c>
      <c r="BR38" s="147" t="str">
        <f>IF(อ่านคิดเขียน12!$AW37="","",IF($BR$4="","",อ่านคิดเขียน12!$AW37))</f>
        <v/>
      </c>
      <c r="BS38" s="147" t="str">
        <f>IF(อ่านคิดเขียน13!$AW37="","",IF($BS$4="","",อ่านคิดเขียน13!$AW37))</f>
        <v/>
      </c>
      <c r="BT38" s="147" t="str">
        <f>IF(อ่านคิดเขียน14!$AW37="","",IF($BT$4="","",อ่านคิดเขียน14!$AW37))</f>
        <v/>
      </c>
      <c r="BU38" s="147" t="str">
        <f>IF(อ่านคิดเขียน15!$AW37="","",IF($BU$4="","",อ่านคิดเขียน15!$AW37))</f>
        <v/>
      </c>
      <c r="BV38" s="452" t="str">
        <f>IF($E38="","",IF($BG38="","",IF(ข้อมูลนักเรียน!K34="ย้ายออก","ย้ายออก",AVERAGE(BG38:BU38))))</f>
        <v/>
      </c>
      <c r="BW38" s="206" t="str">
        <f>IF($E38="","",IF(BV38="","",IF(ข้อมูลนักเรียน!K34="ย้ายออก","ย้ายออก",IF(BV38&gt;=ตั้งค่าการประเมิน!$C$4,3,IF(BV38&gt;=ตั้งค่าการประเมิน!$C$5,2,IF(BV38&gt;=ตั้งค่าการประเมิน!$C$6,1,0))))))</f>
        <v/>
      </c>
      <c r="BX38" s="848"/>
      <c r="BY38" s="147" t="str">
        <f>IF(BY$4="","",IF(ชี้วัด1!$BE36="","",IF(ข้อมูลนักเรียน!$K34="ย้ายออก","-",ชี้วัด1!$BE36)))</f>
        <v/>
      </c>
      <c r="BZ38" s="147" t="str">
        <f>IF(BZ$4="","",IF(ชี้วัด2!$BE36="","",IF(ข้อมูลนักเรียน!$K34="ย้ายออก","-",ชี้วัด2!$BE36)))</f>
        <v/>
      </c>
      <c r="CA38" s="147" t="str">
        <f>IF(CA$4="","",IF(ชี้วัด3!$BE36="","",IF(ข้อมูลนักเรียน!$K34="ย้ายออก","-",ชี้วัด3!$BE36)))</f>
        <v/>
      </c>
      <c r="CB38" s="147" t="str">
        <f>IF(CB$4="","",IF(ชี้วัด4!$BE36="","",IF(ข้อมูลนักเรียน!$K34="ย้ายออก","-",ชี้วัด4!$BE36)))</f>
        <v/>
      </c>
      <c r="CC38" s="147" t="str">
        <f>IF(CC$4="","",IF(ชี้วัด5!$BE36="","",IF(ข้อมูลนักเรียน!$K34="ย้ายออก","-",ชี้วัด5!$BE36)))</f>
        <v/>
      </c>
      <c r="CD38" s="147" t="str">
        <f>IF(CD$4="","",IF(ชี้วัด6!$BE36="","",IF(ข้อมูลนักเรียน!$K34="ย้ายออก","-",ชี้วัด6!$BE36)))</f>
        <v/>
      </c>
      <c r="CE38" s="147" t="str">
        <f>IF(CE$4="","",IF(ชี้วัด7!$BE36="","",IF(ข้อมูลนักเรียน!$K34="ย้ายออก","-",ชี้วัด7!$BE36)))</f>
        <v/>
      </c>
      <c r="CF38" s="147" t="str">
        <f>IF(CF$4="","",IF(ชี้วัด8!$BE36="","",IF(ข้อมูลนักเรียน!$K34="ย้ายออก","-",ชี้วัด8!$BE36)))</f>
        <v/>
      </c>
      <c r="CG38" s="147" t="str">
        <f>IF(CG$4="","",IF(ชี้วัด9!$BE36="","",IF(ข้อมูลนักเรียน!$K34="ย้ายออก","-",ชี้วัด9!$BE36)))</f>
        <v/>
      </c>
      <c r="CH38" s="147" t="str">
        <f>IF(CH$4="","",IF(ชี้วัด10!$BE36="","",IF(ข้อมูลนักเรียน!$K34="ย้ายออก","-",ชี้วัด10!$BE36)))</f>
        <v/>
      </c>
      <c r="CI38" s="147" t="str">
        <f>IF(CI$4="","",IF(ชี้วัด11!$BE36="","",IF(ข้อมูลนักเรียน!$K34="ย้ายออก","-",ชี้วัด11!$BE36)))</f>
        <v/>
      </c>
      <c r="CJ38" s="147" t="str">
        <f>IF(CJ$4="","",IF(ชี้วัด12!$BE36="","",IF(ข้อมูลนักเรียน!$K34="ย้ายออก","-",ชี้วัด12!$BE36)))</f>
        <v/>
      </c>
      <c r="CK38" s="147" t="str">
        <f>IF(CK$4="","",IF(ชี้วัด13!$BE36="","",IF(ข้อมูลนักเรียน!$K34="ย้ายออก","-",ชี้วัด13!$BE36)))</f>
        <v/>
      </c>
      <c r="CL38" s="147" t="str">
        <f>IF(CL$4="","",IF(ชี้วัด14!$BE36="","",IF(ข้อมูลนักเรียน!$K34="ย้ายออก","-",ชี้วัด14!$BE36)))</f>
        <v/>
      </c>
      <c r="CM38" s="147" t="str">
        <f>IF(CM$4="","",IF(ชี้วัด15!$BE36="","",IF(ข้อมูลนักเรียน!$K34="ย้ายออก","-",ชี้วัด15!$BE36)))</f>
        <v/>
      </c>
      <c r="CN38" s="206" t="str">
        <f>IF($E38="","",IF(ข้อมูลนักเรียน!K34="ย้ายออก","ย้ายออก",SUM(BY38:CM38)))</f>
        <v/>
      </c>
      <c r="CO38" s="452" t="str">
        <f>IF($E38="","",IF(ข้อมูลนักเรียน!K34="ย้ายออก","ย้ายออก",(CN38/$CN$6)*100))</f>
        <v/>
      </c>
      <c r="CP38" s="206" t="str">
        <f>IF($E38="","",IF(ข้อมูลนักเรียน!K34="ย้ายออก","ย้ายออก",IF(CN38&lt;$CN$6,"ไม่ผ่าน","ผ่าน")))</f>
        <v/>
      </c>
    </row>
    <row r="39" spans="1:94" x14ac:dyDescent="0.3">
      <c r="A39" s="111"/>
      <c r="B39" s="111"/>
      <c r="C39" s="111"/>
      <c r="D39" s="207">
        <f>ข้อมูลนักเรียน!D35</f>
        <v>33</v>
      </c>
      <c r="E39" s="208" t="str">
        <f>IF(ข้อมูลนักเรียน!H35="","",ข้อมูลนักเรียน!G35&amp;ข้อมูลนักเรียน!H35&amp; "  " &amp; ข้อมูลนักเรียน!I35)</f>
        <v/>
      </c>
      <c r="F39" s="839"/>
      <c r="G39" s="203" t="str">
        <f>IF(วิชา1!$L38="","",IF($G$4="","",IF(วิชา1!$L38="ย้ายออก","-",วิชา1!$L38)))</f>
        <v/>
      </c>
      <c r="H39" s="203" t="str">
        <f>IF(วิชา2!$L38="","",IF($H$4="","",IF(วิชา2!$L38="ย้ายออก","-",วิชา2!$L38)))</f>
        <v/>
      </c>
      <c r="I39" s="203" t="str">
        <f>IF(วิชา3!$L38="","",IF($I$4="","",IF(วิชา3!$L38="ย้ายออก","-",วิชา3!$L38)))</f>
        <v/>
      </c>
      <c r="J39" s="203" t="str">
        <f>IF(วิชา4!$L38="","",IF($J$4="","",IF(วิชา4!$L38="ย้ายออก","-",วิชา4!$L38)))</f>
        <v/>
      </c>
      <c r="K39" s="203" t="str">
        <f>IF(วิชา5!$L38="","",IF($K$4="","",IF(วิชา5!$L38="ย้ายออก","-",วิชา5!$L38)))</f>
        <v/>
      </c>
      <c r="L39" s="203" t="str">
        <f>IF(วิชา6!$L38="","",IF($L$4="","",IF(วิชา6!$L38="ย้ายออก","-",วิชา6!$L38)))</f>
        <v/>
      </c>
      <c r="M39" s="203" t="str">
        <f>IF(วิชา7!$L38="","",IF($M$4="","",IF(วิชา7!$L38="ย้ายออก","-",วิชา7!$L38)))</f>
        <v/>
      </c>
      <c r="N39" s="203" t="str">
        <f>IF(วิชา8!$L38="","",IF($N$4="","",IF(วิชา8!$L38="ย้ายออก","-",วิชา8!$L38)))</f>
        <v/>
      </c>
      <c r="O39" s="203" t="str">
        <f>IF(วิชา9!$L38="","",IF($O$4="","",IF(วิชา9!$L38="ย้ายออก","-",วิชา9!$L38)))</f>
        <v/>
      </c>
      <c r="P39" s="203" t="str">
        <f>IF(วิชา10!$L38="","",IF($P$4="","",IF(วิชา10!$L38="ย้ายออก","-",วิชา10!$L38)))</f>
        <v/>
      </c>
      <c r="Q39" s="203" t="str">
        <f>IF(วิชา11!$L38="","",IF($Q$4="","",IF(วิชา11!$L38="ย้ายออก","-",วิชา11!$L38)))</f>
        <v/>
      </c>
      <c r="R39" s="203" t="str">
        <f>IF(วิชา12!$L38="","",IF($R$4="","",IF(วิชา12!$L38="ย้ายออก","-",วิชา12!$L38)))</f>
        <v/>
      </c>
      <c r="S39" s="203" t="str">
        <f>IF(วิชา13!$L38="","",IF($S$4="","",IF(วิชา13!$L38="ย้ายออก","-",วิชา13!$L38)))</f>
        <v/>
      </c>
      <c r="T39" s="203" t="str">
        <f>IF(วิชา14!$L38="","",IF($T$4="","",IF(วิชา14!$L38="ย้ายออก","-",วิชา14!$L38)))</f>
        <v/>
      </c>
      <c r="U39" s="203" t="str">
        <f>IF(วิชา15!$L38="","",IF($U$4="","",IF(วิชา15!$L38="ย้ายออก","-",วิชา15!$L38)))</f>
        <v/>
      </c>
      <c r="V39" s="172" t="str">
        <f>IF(E39="","",IF(ข้อมูลนักเรียน!$K35="ย้ายออก","ย้ายออก",IF(COUNTIF(G39:U39,0)&gt;0,"ไม่ผ่าน","ผ่าน")))</f>
        <v/>
      </c>
      <c r="W39" s="203" t="str">
        <f>IF($E39="","",IF($G39="","",IF(ข้อมูลนักเรียน!$K35="ย้ายออก","-",$G39*$G$6)))</f>
        <v/>
      </c>
      <c r="X39" s="203" t="str">
        <f>IF($E39="","",IF($H39="","",IF(ข้อมูลนักเรียน!$K35="ย้ายออก","-",$H39*$H$6)))</f>
        <v/>
      </c>
      <c r="Y39" s="203" t="str">
        <f>IF($E39="","",IF($I39="","",IF(ข้อมูลนักเรียน!$K35="ย้ายออก","-",$I39*$I$6)))</f>
        <v/>
      </c>
      <c r="Z39" s="203" t="str">
        <f>IF($E39="","",IF($J39="","",IF(ข้อมูลนักเรียน!$K35="ย้ายออก","-",$J39*$J$6)))</f>
        <v/>
      </c>
      <c r="AA39" s="203" t="str">
        <f>IF($E39="","",IF($K39="","",IF(ข้อมูลนักเรียน!$K35="ย้ายออก","-",$K39*$K$6)))</f>
        <v/>
      </c>
      <c r="AB39" s="203" t="str">
        <f>IF($E39="","",IF($L39="","",IF(ข้อมูลนักเรียน!$K35="ย้ายออก","-",$L39*$L$6)))</f>
        <v/>
      </c>
      <c r="AC39" s="203" t="str">
        <f>IF($E39="","",IF($M39="","",IF(ข้อมูลนักเรียน!$K35="ย้ายออก","-",$M39*$M$6)))</f>
        <v/>
      </c>
      <c r="AD39" s="203" t="str">
        <f>IF($E39="","",IF($N39="","",IF(ข้อมูลนักเรียน!$K35="ย้ายออก","-",$N39*$N$6)))</f>
        <v/>
      </c>
      <c r="AE39" s="203" t="str">
        <f>IF($E39="","",IF($O39="","",IF(ข้อมูลนักเรียน!$K35="ย้ายออก","-",$O39*$O$6)))</f>
        <v/>
      </c>
      <c r="AF39" s="203" t="str">
        <f>IF($E39="","",IF($P39="","",IF(ข้อมูลนักเรียน!$K35="ย้ายออก","-",$P39*$P$6)))</f>
        <v/>
      </c>
      <c r="AG39" s="203" t="str">
        <f>IF($E39="","",IF($Q39="","",IF(ข้อมูลนักเรียน!$K35="ย้ายออก","-",$Q39*$Q$6)))</f>
        <v/>
      </c>
      <c r="AH39" s="203" t="str">
        <f>IF($E39="","",IF($R39="","",IF(ข้อมูลนักเรียน!$K35="ย้ายออก","-",$R39*$R$6)))</f>
        <v/>
      </c>
      <c r="AI39" s="203" t="str">
        <f>IF($E39="","",IF($S39="","",IF(ข้อมูลนักเรียน!$K35="ย้ายออก","-",$S39*$S$6)))</f>
        <v/>
      </c>
      <c r="AJ39" s="203" t="str">
        <f>IF($E39="","",IF($T39="","",IF(ข้อมูลนักเรียน!$K35="ย้ายออก","-",$T39*$T$6)))</f>
        <v/>
      </c>
      <c r="AK39" s="203" t="str">
        <f>IF($E39="","",IF($U39="","",IF(ข้อมูลนักเรียน!$K35="ย้ายออก","-",$U39*$U$6)))</f>
        <v/>
      </c>
      <c r="AL39" s="204" t="str">
        <f>IF($E39="","",IF(ข้อมูลนักเรียน!$K35="ย้ายออก","ย้ายออก",IF($AL$6=0,"",IF(W39="","",(SUM(W39:AK39)/$AL$6)))))</f>
        <v/>
      </c>
      <c r="AM39" s="205" t="str">
        <f>IF($E39="","",IF(ข้อมูลนักเรียน!$K35="ย้ายออก","ย้ายออก",RANK($AL39,$AL$7:$AL$66,0)))</f>
        <v/>
      </c>
      <c r="AN39" s="842"/>
      <c r="AO39" s="147" t="str">
        <f>IF(คุณฯ1!$BC38="","",IF($AO$4="","",IF(ข้อมูลนักเรียน!$K35="ย้ายออก","-",คุณฯ1!$BC38)))</f>
        <v/>
      </c>
      <c r="AP39" s="147" t="str">
        <f>IF(คุณฯ2!$BC38="","",IF($AP$4="","",IF(ข้อมูลนักเรียน!$K35="ย้ายออก","-",คุณฯ2!$BC38)))</f>
        <v/>
      </c>
      <c r="AQ39" s="147" t="str">
        <f>IF(คุณฯ3!$BC38="","",IF($AQ$4="","",IF(ข้อมูลนักเรียน!$K35="ย้ายออก","-",คุณฯ3!$BC38)))</f>
        <v/>
      </c>
      <c r="AR39" s="147" t="str">
        <f>IF(คุณฯ4!$BC38="","",IF($AR$4="","",IF(ข้อมูลนักเรียน!$K35="ย้ายออก","-",คุณฯ4!$BC38)))</f>
        <v/>
      </c>
      <c r="AS39" s="147" t="str">
        <f>IF(คุณฯ5!$BC38="","",IF($AS$4="","",IF(ข้อมูลนักเรียน!$K35="ย้ายออก","-",คุณฯ5!$BC38)))</f>
        <v/>
      </c>
      <c r="AT39" s="147" t="str">
        <f>IF(คุณฯ6!$BC38="","",IF($AT$4="","",IF(ข้อมูลนักเรียน!$K35="ย้ายออก","-",คุณฯ6!$BC38)))</f>
        <v/>
      </c>
      <c r="AU39" s="147" t="str">
        <f>IF(คุณฯ7!$BC38="","",IF($AU$4="","",IF(ข้อมูลนักเรียน!$K35="ย้ายออก","-",คุณฯ7!$BC38)))</f>
        <v/>
      </c>
      <c r="AV39" s="147" t="str">
        <f>IF(คุณฯ8!$BC38="","",IF($AV$4="","",IF(ข้อมูลนักเรียน!$K35="ย้ายออก","-",คุณฯ8!$BC38)))</f>
        <v/>
      </c>
      <c r="AW39" s="147" t="str">
        <f>IF(คุณฯ9!$BC38="","",IF($AW$4="","",IF(ข้อมูลนักเรียน!$K35="ย้ายออก","-",คุณฯ9!$BC38)))</f>
        <v/>
      </c>
      <c r="AX39" s="147" t="str">
        <f>IF(คุณฯ10!$BC38="","",IF($AX$4="","",IF(ข้อมูลนักเรียน!$K35="ย้ายออก","-",คุณฯ10!$BC38)))</f>
        <v/>
      </c>
      <c r="AY39" s="147" t="str">
        <f>IF(คุณฯ11!$BC38="","",IF($AY$4="","",IF(ข้อมูลนักเรียน!$K35="ย้ายออก","-",คุณฯ11!$BC38)))</f>
        <v/>
      </c>
      <c r="AZ39" s="147" t="str">
        <f>IF(คุณฯ12!$BC38="","",IF($AZ$4="","",IF(ข้อมูลนักเรียน!$K35="ย้ายออก","-",คุณฯ12!$BC38)))</f>
        <v/>
      </c>
      <c r="BA39" s="147" t="str">
        <f>IF(คุณฯ13!$BC38="","",IF($BA$4="","",IF(ข้อมูลนักเรียน!$K35="ย้ายออก","-",คุณฯ13!$BC38)))</f>
        <v/>
      </c>
      <c r="BB39" s="147" t="str">
        <f>IF(คุณฯ14!$BC38="","",IF($BB$4="","",IF(ข้อมูลนักเรียน!$K35="ย้ายออก","-",คุณฯ14!$BC38)))</f>
        <v/>
      </c>
      <c r="BC39" s="147" t="str">
        <f>IF(คุณฯ15!$BC38="","",IF($BC$4="","",IF(ข้อมูลนักเรียน!$K35="ย้ายออก","-",คุณฯ15!$BC38)))</f>
        <v/>
      </c>
      <c r="BD39" s="452" t="str">
        <f>IF($E39="","",IF($AO39="","",IF(ข้อมูลนักเรียน!$K35="ย้ายออก","ย้ายออก",AVERAGE(AO39:BC39))))</f>
        <v/>
      </c>
      <c r="BE39" s="206" t="str">
        <f>IF($E39="","",IF(BD39="","",IF(ข้อมูลนักเรียน!K35="ย้ายออก","ย้ายออก",IF(COUNTIF(AO39:BC39,0)&gt;0,0,IF(BD39&gt;=ตั้งค่าการประเมิน!$C$4,3,IF(BD39&gt;=ตั้งค่าการประเมิน!$C$5,2,IF(BD39&gt;=ตั้งค่าการประเมิน!$C$6,1,0)))))))</f>
        <v/>
      </c>
      <c r="BF39" s="845"/>
      <c r="BG39" s="147" t="str">
        <f>IF(อ่านคิดเขียน1!$AW38="","",IF($BG$4="","",อ่านคิดเขียน1!$AW38))</f>
        <v/>
      </c>
      <c r="BH39" s="147" t="str">
        <f>IF(อ่านคิดเขียน2!$AW38="","",IF($BH$4="","",อ่านคิดเขียน2!$AW38))</f>
        <v/>
      </c>
      <c r="BI39" s="147" t="str">
        <f>IF(อ่านคิดเขียน3!$AW38="","",IF($BI$4="","",อ่านคิดเขียน3!$AW38))</f>
        <v/>
      </c>
      <c r="BJ39" s="147" t="str">
        <f>IF(อ่านคิดเขียน4!$AW38="","",IF($BJ$4="","",อ่านคิดเขียน4!$AW38))</f>
        <v/>
      </c>
      <c r="BK39" s="147" t="str">
        <f>IF(อ่านคิดเขียน5!$AW38="","",IF($BK$4="","",อ่านคิดเขียน5!$AW38))</f>
        <v/>
      </c>
      <c r="BL39" s="147" t="str">
        <f>IF(อ่านคิดเขียน6!$AW38="","",IF($BL$4="","",อ่านคิดเขียน6!$AW38))</f>
        <v/>
      </c>
      <c r="BM39" s="147" t="str">
        <f>IF(อ่านคิดเขียน7!$AW38="","",IF($BM$4="","",อ่านคิดเขียน7!$AW38))</f>
        <v/>
      </c>
      <c r="BN39" s="147" t="str">
        <f>IF(อ่านคิดเขียน8!$AW38="","",IF($BN$4="","",อ่านคิดเขียน8!$AW38))</f>
        <v/>
      </c>
      <c r="BO39" s="147" t="str">
        <f>IF(อ่านคิดเขียน9!$AW38="","",IF($BO$4="","",อ่านคิดเขียน9!$AW38))</f>
        <v/>
      </c>
      <c r="BP39" s="147" t="str">
        <f>IF(อ่านคิดเขียน10!$AW38="","",IF($BP$4="","",อ่านคิดเขียน10!$AW38))</f>
        <v/>
      </c>
      <c r="BQ39" s="147" t="str">
        <f>IF(อ่านคิดเขียน11!$AW38="","",IF($BQ$4="","",อ่านคิดเขียน11!$AW38))</f>
        <v/>
      </c>
      <c r="BR39" s="147" t="str">
        <f>IF(อ่านคิดเขียน12!$AW38="","",IF($BR$4="","",อ่านคิดเขียน12!$AW38))</f>
        <v/>
      </c>
      <c r="BS39" s="147" t="str">
        <f>IF(อ่านคิดเขียน13!$AW38="","",IF($BS$4="","",อ่านคิดเขียน13!$AW38))</f>
        <v/>
      </c>
      <c r="BT39" s="147" t="str">
        <f>IF(อ่านคิดเขียน14!$AW38="","",IF($BT$4="","",อ่านคิดเขียน14!$AW38))</f>
        <v/>
      </c>
      <c r="BU39" s="147" t="str">
        <f>IF(อ่านคิดเขียน15!$AW38="","",IF($BU$4="","",อ่านคิดเขียน15!$AW38))</f>
        <v/>
      </c>
      <c r="BV39" s="452" t="str">
        <f>IF($E39="","",IF($BG39="","",IF(ข้อมูลนักเรียน!K35="ย้ายออก","ย้ายออก",AVERAGE(BG39:BU39))))</f>
        <v/>
      </c>
      <c r="BW39" s="206" t="str">
        <f>IF($E39="","",IF(BV39="","",IF(ข้อมูลนักเรียน!K35="ย้ายออก","ย้ายออก",IF(BV39&gt;=ตั้งค่าการประเมิน!$C$4,3,IF(BV39&gt;=ตั้งค่าการประเมิน!$C$5,2,IF(BV39&gt;=ตั้งค่าการประเมิน!$C$6,1,0))))))</f>
        <v/>
      </c>
      <c r="BX39" s="848"/>
      <c r="BY39" s="147" t="str">
        <f>IF(BY$4="","",IF(ชี้วัด1!$BE37="","",IF(ข้อมูลนักเรียน!$K35="ย้ายออก","-",ชี้วัด1!$BE37)))</f>
        <v/>
      </c>
      <c r="BZ39" s="147" t="str">
        <f>IF(BZ$4="","",IF(ชี้วัด2!$BE37="","",IF(ข้อมูลนักเรียน!$K35="ย้ายออก","-",ชี้วัด2!$BE37)))</f>
        <v/>
      </c>
      <c r="CA39" s="147" t="str">
        <f>IF(CA$4="","",IF(ชี้วัด3!$BE37="","",IF(ข้อมูลนักเรียน!$K35="ย้ายออก","-",ชี้วัด3!$BE37)))</f>
        <v/>
      </c>
      <c r="CB39" s="147" t="str">
        <f>IF(CB$4="","",IF(ชี้วัด4!$BE37="","",IF(ข้อมูลนักเรียน!$K35="ย้ายออก","-",ชี้วัด4!$BE37)))</f>
        <v/>
      </c>
      <c r="CC39" s="147" t="str">
        <f>IF(CC$4="","",IF(ชี้วัด5!$BE37="","",IF(ข้อมูลนักเรียน!$K35="ย้ายออก","-",ชี้วัด5!$BE37)))</f>
        <v/>
      </c>
      <c r="CD39" s="147" t="str">
        <f>IF(CD$4="","",IF(ชี้วัด6!$BE37="","",IF(ข้อมูลนักเรียน!$K35="ย้ายออก","-",ชี้วัด6!$BE37)))</f>
        <v/>
      </c>
      <c r="CE39" s="147" t="str">
        <f>IF(CE$4="","",IF(ชี้วัด7!$BE37="","",IF(ข้อมูลนักเรียน!$K35="ย้ายออก","-",ชี้วัด7!$BE37)))</f>
        <v/>
      </c>
      <c r="CF39" s="147" t="str">
        <f>IF(CF$4="","",IF(ชี้วัด8!$BE37="","",IF(ข้อมูลนักเรียน!$K35="ย้ายออก","-",ชี้วัด8!$BE37)))</f>
        <v/>
      </c>
      <c r="CG39" s="147" t="str">
        <f>IF(CG$4="","",IF(ชี้วัด9!$BE37="","",IF(ข้อมูลนักเรียน!$K35="ย้ายออก","-",ชี้วัด9!$BE37)))</f>
        <v/>
      </c>
      <c r="CH39" s="147" t="str">
        <f>IF(CH$4="","",IF(ชี้วัด10!$BE37="","",IF(ข้อมูลนักเรียน!$K35="ย้ายออก","-",ชี้วัด10!$BE37)))</f>
        <v/>
      </c>
      <c r="CI39" s="147" t="str">
        <f>IF(CI$4="","",IF(ชี้วัด11!$BE37="","",IF(ข้อมูลนักเรียน!$K35="ย้ายออก","-",ชี้วัด11!$BE37)))</f>
        <v/>
      </c>
      <c r="CJ39" s="147" t="str">
        <f>IF(CJ$4="","",IF(ชี้วัด12!$BE37="","",IF(ข้อมูลนักเรียน!$K35="ย้ายออก","-",ชี้วัด12!$BE37)))</f>
        <v/>
      </c>
      <c r="CK39" s="147" t="str">
        <f>IF(CK$4="","",IF(ชี้วัด13!$BE37="","",IF(ข้อมูลนักเรียน!$K35="ย้ายออก","-",ชี้วัด13!$BE37)))</f>
        <v/>
      </c>
      <c r="CL39" s="147" t="str">
        <f>IF(CL$4="","",IF(ชี้วัด14!$BE37="","",IF(ข้อมูลนักเรียน!$K35="ย้ายออก","-",ชี้วัด14!$BE37)))</f>
        <v/>
      </c>
      <c r="CM39" s="147" t="str">
        <f>IF(CM$4="","",IF(ชี้วัด15!$BE37="","",IF(ข้อมูลนักเรียน!$K35="ย้ายออก","-",ชี้วัด15!$BE37)))</f>
        <v/>
      </c>
      <c r="CN39" s="206" t="str">
        <f>IF($E39="","",IF(ข้อมูลนักเรียน!K35="ย้ายออก","ย้ายออก",SUM(BY39:CM39)))</f>
        <v/>
      </c>
      <c r="CO39" s="452" t="str">
        <f>IF($E39="","",IF(ข้อมูลนักเรียน!K35="ย้ายออก","ย้ายออก",(CN39/$CN$6)*100))</f>
        <v/>
      </c>
      <c r="CP39" s="206" t="str">
        <f>IF($E39="","",IF(ข้อมูลนักเรียน!K35="ย้ายออก","ย้ายออก",IF(CN39&lt;$CN$6,"ไม่ผ่าน","ผ่าน")))</f>
        <v/>
      </c>
    </row>
    <row r="40" spans="1:94" x14ac:dyDescent="0.3">
      <c r="A40" s="111"/>
      <c r="B40" s="111"/>
      <c r="C40" s="111"/>
      <c r="D40" s="207">
        <f>ข้อมูลนักเรียน!D36</f>
        <v>34</v>
      </c>
      <c r="E40" s="208" t="str">
        <f>IF(ข้อมูลนักเรียน!H36="","",ข้อมูลนักเรียน!G36&amp;ข้อมูลนักเรียน!H36&amp; "  " &amp; ข้อมูลนักเรียน!I36)</f>
        <v/>
      </c>
      <c r="F40" s="839"/>
      <c r="G40" s="203" t="str">
        <f>IF(วิชา1!$L39="","",IF($G$4="","",IF(วิชา1!$L39="ย้ายออก","-",วิชา1!$L39)))</f>
        <v/>
      </c>
      <c r="H40" s="203" t="str">
        <f>IF(วิชา2!$L39="","",IF($H$4="","",IF(วิชา2!$L39="ย้ายออก","-",วิชา2!$L39)))</f>
        <v/>
      </c>
      <c r="I40" s="203" t="str">
        <f>IF(วิชา3!$L39="","",IF($I$4="","",IF(วิชา3!$L39="ย้ายออก","-",วิชา3!$L39)))</f>
        <v/>
      </c>
      <c r="J40" s="203" t="str">
        <f>IF(วิชา4!$L39="","",IF($J$4="","",IF(วิชา4!$L39="ย้ายออก","-",วิชา4!$L39)))</f>
        <v/>
      </c>
      <c r="K40" s="203" t="str">
        <f>IF(วิชา5!$L39="","",IF($K$4="","",IF(วิชา5!$L39="ย้ายออก","-",วิชา5!$L39)))</f>
        <v/>
      </c>
      <c r="L40" s="203" t="str">
        <f>IF(วิชา6!$L39="","",IF($L$4="","",IF(วิชา6!$L39="ย้ายออก","-",วิชา6!$L39)))</f>
        <v/>
      </c>
      <c r="M40" s="203" t="str">
        <f>IF(วิชา7!$L39="","",IF($M$4="","",IF(วิชา7!$L39="ย้ายออก","-",วิชา7!$L39)))</f>
        <v/>
      </c>
      <c r="N40" s="203" t="str">
        <f>IF(วิชา8!$L39="","",IF($N$4="","",IF(วิชา8!$L39="ย้ายออก","-",วิชา8!$L39)))</f>
        <v/>
      </c>
      <c r="O40" s="203" t="str">
        <f>IF(วิชา9!$L39="","",IF($O$4="","",IF(วิชา9!$L39="ย้ายออก","-",วิชา9!$L39)))</f>
        <v/>
      </c>
      <c r="P40" s="203" t="str">
        <f>IF(วิชา10!$L39="","",IF($P$4="","",IF(วิชา10!$L39="ย้ายออก","-",วิชา10!$L39)))</f>
        <v/>
      </c>
      <c r="Q40" s="203" t="str">
        <f>IF(วิชา11!$L39="","",IF($Q$4="","",IF(วิชา11!$L39="ย้ายออก","-",วิชา11!$L39)))</f>
        <v/>
      </c>
      <c r="R40" s="203" t="str">
        <f>IF(วิชา12!$L39="","",IF($R$4="","",IF(วิชา12!$L39="ย้ายออก","-",วิชา12!$L39)))</f>
        <v/>
      </c>
      <c r="S40" s="203" t="str">
        <f>IF(วิชา13!$L39="","",IF($S$4="","",IF(วิชา13!$L39="ย้ายออก","-",วิชา13!$L39)))</f>
        <v/>
      </c>
      <c r="T40" s="203" t="str">
        <f>IF(วิชา14!$L39="","",IF($T$4="","",IF(วิชา14!$L39="ย้ายออก","-",วิชา14!$L39)))</f>
        <v/>
      </c>
      <c r="U40" s="203" t="str">
        <f>IF(วิชา15!$L39="","",IF($U$4="","",IF(วิชา15!$L39="ย้ายออก","-",วิชา15!$L39)))</f>
        <v/>
      </c>
      <c r="V40" s="172" t="str">
        <f>IF(E40="","",IF(ข้อมูลนักเรียน!$K36="ย้ายออก","ย้ายออก",IF(COUNTIF(G40:U40,0)&gt;0,"ไม่ผ่าน","ผ่าน")))</f>
        <v/>
      </c>
      <c r="W40" s="203" t="str">
        <f>IF($E40="","",IF($G40="","",IF(ข้อมูลนักเรียน!$K36="ย้ายออก","-",$G40*$G$6)))</f>
        <v/>
      </c>
      <c r="X40" s="203" t="str">
        <f>IF($E40="","",IF($H40="","",IF(ข้อมูลนักเรียน!$K36="ย้ายออก","-",$H40*$H$6)))</f>
        <v/>
      </c>
      <c r="Y40" s="203" t="str">
        <f>IF($E40="","",IF($I40="","",IF(ข้อมูลนักเรียน!$K36="ย้ายออก","-",$I40*$I$6)))</f>
        <v/>
      </c>
      <c r="Z40" s="203" t="str">
        <f>IF($E40="","",IF($J40="","",IF(ข้อมูลนักเรียน!$K36="ย้ายออก","-",$J40*$J$6)))</f>
        <v/>
      </c>
      <c r="AA40" s="203" t="str">
        <f>IF($E40="","",IF($K40="","",IF(ข้อมูลนักเรียน!$K36="ย้ายออก","-",$K40*$K$6)))</f>
        <v/>
      </c>
      <c r="AB40" s="203" t="str">
        <f>IF($E40="","",IF($L40="","",IF(ข้อมูลนักเรียน!$K36="ย้ายออก","-",$L40*$L$6)))</f>
        <v/>
      </c>
      <c r="AC40" s="203" t="str">
        <f>IF($E40="","",IF($M40="","",IF(ข้อมูลนักเรียน!$K36="ย้ายออก","-",$M40*$M$6)))</f>
        <v/>
      </c>
      <c r="AD40" s="203" t="str">
        <f>IF($E40="","",IF($N40="","",IF(ข้อมูลนักเรียน!$K36="ย้ายออก","-",$N40*$N$6)))</f>
        <v/>
      </c>
      <c r="AE40" s="203" t="str">
        <f>IF($E40="","",IF($O40="","",IF(ข้อมูลนักเรียน!$K36="ย้ายออก","-",$O40*$O$6)))</f>
        <v/>
      </c>
      <c r="AF40" s="203" t="str">
        <f>IF($E40="","",IF($P40="","",IF(ข้อมูลนักเรียน!$K36="ย้ายออก","-",$P40*$P$6)))</f>
        <v/>
      </c>
      <c r="AG40" s="203" t="str">
        <f>IF($E40="","",IF($Q40="","",IF(ข้อมูลนักเรียน!$K36="ย้ายออก","-",$Q40*$Q$6)))</f>
        <v/>
      </c>
      <c r="AH40" s="203" t="str">
        <f>IF($E40="","",IF($R40="","",IF(ข้อมูลนักเรียน!$K36="ย้ายออก","-",$R40*$R$6)))</f>
        <v/>
      </c>
      <c r="AI40" s="203" t="str">
        <f>IF($E40="","",IF($S40="","",IF(ข้อมูลนักเรียน!$K36="ย้ายออก","-",$S40*$S$6)))</f>
        <v/>
      </c>
      <c r="AJ40" s="203" t="str">
        <f>IF($E40="","",IF($T40="","",IF(ข้อมูลนักเรียน!$K36="ย้ายออก","-",$T40*$T$6)))</f>
        <v/>
      </c>
      <c r="AK40" s="203" t="str">
        <f>IF($E40="","",IF($U40="","",IF(ข้อมูลนักเรียน!$K36="ย้ายออก","-",$U40*$U$6)))</f>
        <v/>
      </c>
      <c r="AL40" s="204" t="str">
        <f>IF($E40="","",IF(ข้อมูลนักเรียน!$K36="ย้ายออก","ย้ายออก",IF($AL$6=0,"",IF(W40="","",(SUM(W40:AK40)/$AL$6)))))</f>
        <v/>
      </c>
      <c r="AM40" s="205" t="str">
        <f>IF($E40="","",IF(ข้อมูลนักเรียน!$K36="ย้ายออก","ย้ายออก",RANK($AL40,$AL$7:$AL$66,0)))</f>
        <v/>
      </c>
      <c r="AN40" s="842"/>
      <c r="AO40" s="147" t="str">
        <f>IF(คุณฯ1!$BC39="","",IF($AO$4="","",IF(ข้อมูลนักเรียน!$K36="ย้ายออก","-",คุณฯ1!$BC39)))</f>
        <v/>
      </c>
      <c r="AP40" s="147" t="str">
        <f>IF(คุณฯ2!$BC39="","",IF($AP$4="","",IF(ข้อมูลนักเรียน!$K36="ย้ายออก","-",คุณฯ2!$BC39)))</f>
        <v/>
      </c>
      <c r="AQ40" s="147" t="str">
        <f>IF(คุณฯ3!$BC39="","",IF($AQ$4="","",IF(ข้อมูลนักเรียน!$K36="ย้ายออก","-",คุณฯ3!$BC39)))</f>
        <v/>
      </c>
      <c r="AR40" s="147" t="str">
        <f>IF(คุณฯ4!$BC39="","",IF($AR$4="","",IF(ข้อมูลนักเรียน!$K36="ย้ายออก","-",คุณฯ4!$BC39)))</f>
        <v/>
      </c>
      <c r="AS40" s="147" t="str">
        <f>IF(คุณฯ5!$BC39="","",IF($AS$4="","",IF(ข้อมูลนักเรียน!$K36="ย้ายออก","-",คุณฯ5!$BC39)))</f>
        <v/>
      </c>
      <c r="AT40" s="147" t="str">
        <f>IF(คุณฯ6!$BC39="","",IF($AT$4="","",IF(ข้อมูลนักเรียน!$K36="ย้ายออก","-",คุณฯ6!$BC39)))</f>
        <v/>
      </c>
      <c r="AU40" s="147" t="str">
        <f>IF(คุณฯ7!$BC39="","",IF($AU$4="","",IF(ข้อมูลนักเรียน!$K36="ย้ายออก","-",คุณฯ7!$BC39)))</f>
        <v/>
      </c>
      <c r="AV40" s="147" t="str">
        <f>IF(คุณฯ8!$BC39="","",IF($AV$4="","",IF(ข้อมูลนักเรียน!$K36="ย้ายออก","-",คุณฯ8!$BC39)))</f>
        <v/>
      </c>
      <c r="AW40" s="147" t="str">
        <f>IF(คุณฯ9!$BC39="","",IF($AW$4="","",IF(ข้อมูลนักเรียน!$K36="ย้ายออก","-",คุณฯ9!$BC39)))</f>
        <v/>
      </c>
      <c r="AX40" s="147" t="str">
        <f>IF(คุณฯ10!$BC39="","",IF($AX$4="","",IF(ข้อมูลนักเรียน!$K36="ย้ายออก","-",คุณฯ10!$BC39)))</f>
        <v/>
      </c>
      <c r="AY40" s="147" t="str">
        <f>IF(คุณฯ11!$BC39="","",IF($AY$4="","",IF(ข้อมูลนักเรียน!$K36="ย้ายออก","-",คุณฯ11!$BC39)))</f>
        <v/>
      </c>
      <c r="AZ40" s="147" t="str">
        <f>IF(คุณฯ12!$BC39="","",IF($AZ$4="","",IF(ข้อมูลนักเรียน!$K36="ย้ายออก","-",คุณฯ12!$BC39)))</f>
        <v/>
      </c>
      <c r="BA40" s="147" t="str">
        <f>IF(คุณฯ13!$BC39="","",IF($BA$4="","",IF(ข้อมูลนักเรียน!$K36="ย้ายออก","-",คุณฯ13!$BC39)))</f>
        <v/>
      </c>
      <c r="BB40" s="147" t="str">
        <f>IF(คุณฯ14!$BC39="","",IF($BB$4="","",IF(ข้อมูลนักเรียน!$K36="ย้ายออก","-",คุณฯ14!$BC39)))</f>
        <v/>
      </c>
      <c r="BC40" s="147" t="str">
        <f>IF(คุณฯ15!$BC39="","",IF($BC$4="","",IF(ข้อมูลนักเรียน!$K36="ย้ายออก","-",คุณฯ15!$BC39)))</f>
        <v/>
      </c>
      <c r="BD40" s="452" t="str">
        <f>IF($E40="","",IF($AO40="","",IF(ข้อมูลนักเรียน!$K36="ย้ายออก","ย้ายออก",AVERAGE(AO40:BC40))))</f>
        <v/>
      </c>
      <c r="BE40" s="206" t="str">
        <f>IF($E40="","",IF(BD40="","",IF(ข้อมูลนักเรียน!K36="ย้ายออก","ย้ายออก",IF(COUNTIF(AO40:BC40,0)&gt;0,0,IF(BD40&gt;=ตั้งค่าการประเมิน!$C$4,3,IF(BD40&gt;=ตั้งค่าการประเมิน!$C$5,2,IF(BD40&gt;=ตั้งค่าการประเมิน!$C$6,1,0)))))))</f>
        <v/>
      </c>
      <c r="BF40" s="845"/>
      <c r="BG40" s="147" t="str">
        <f>IF(อ่านคิดเขียน1!$AW39="","",IF($BG$4="","",อ่านคิดเขียน1!$AW39))</f>
        <v/>
      </c>
      <c r="BH40" s="147" t="str">
        <f>IF(อ่านคิดเขียน2!$AW39="","",IF($BH$4="","",อ่านคิดเขียน2!$AW39))</f>
        <v/>
      </c>
      <c r="BI40" s="147" t="str">
        <f>IF(อ่านคิดเขียน3!$AW39="","",IF($BI$4="","",อ่านคิดเขียน3!$AW39))</f>
        <v/>
      </c>
      <c r="BJ40" s="147" t="str">
        <f>IF(อ่านคิดเขียน4!$AW39="","",IF($BJ$4="","",อ่านคิดเขียน4!$AW39))</f>
        <v/>
      </c>
      <c r="BK40" s="147" t="str">
        <f>IF(อ่านคิดเขียน5!$AW39="","",IF($BK$4="","",อ่านคิดเขียน5!$AW39))</f>
        <v/>
      </c>
      <c r="BL40" s="147" t="str">
        <f>IF(อ่านคิดเขียน6!$AW39="","",IF($BL$4="","",อ่านคิดเขียน6!$AW39))</f>
        <v/>
      </c>
      <c r="BM40" s="147" t="str">
        <f>IF(อ่านคิดเขียน7!$AW39="","",IF($BM$4="","",อ่านคิดเขียน7!$AW39))</f>
        <v/>
      </c>
      <c r="BN40" s="147" t="str">
        <f>IF(อ่านคิดเขียน8!$AW39="","",IF($BN$4="","",อ่านคิดเขียน8!$AW39))</f>
        <v/>
      </c>
      <c r="BO40" s="147" t="str">
        <f>IF(อ่านคิดเขียน9!$AW39="","",IF($BO$4="","",อ่านคิดเขียน9!$AW39))</f>
        <v/>
      </c>
      <c r="BP40" s="147" t="str">
        <f>IF(อ่านคิดเขียน10!$AW39="","",IF($BP$4="","",อ่านคิดเขียน10!$AW39))</f>
        <v/>
      </c>
      <c r="BQ40" s="147" t="str">
        <f>IF(อ่านคิดเขียน11!$AW39="","",IF($BQ$4="","",อ่านคิดเขียน11!$AW39))</f>
        <v/>
      </c>
      <c r="BR40" s="147" t="str">
        <f>IF(อ่านคิดเขียน12!$AW39="","",IF($BR$4="","",อ่านคิดเขียน12!$AW39))</f>
        <v/>
      </c>
      <c r="BS40" s="147" t="str">
        <f>IF(อ่านคิดเขียน13!$AW39="","",IF($BS$4="","",อ่านคิดเขียน13!$AW39))</f>
        <v/>
      </c>
      <c r="BT40" s="147" t="str">
        <f>IF(อ่านคิดเขียน14!$AW39="","",IF($BT$4="","",อ่านคิดเขียน14!$AW39))</f>
        <v/>
      </c>
      <c r="BU40" s="147" t="str">
        <f>IF(อ่านคิดเขียน15!$AW39="","",IF($BU$4="","",อ่านคิดเขียน15!$AW39))</f>
        <v/>
      </c>
      <c r="BV40" s="452" t="str">
        <f>IF($E40="","",IF($BG40="","",IF(ข้อมูลนักเรียน!K36="ย้ายออก","ย้ายออก",AVERAGE(BG40:BU40))))</f>
        <v/>
      </c>
      <c r="BW40" s="206" t="str">
        <f>IF($E40="","",IF(BV40="","",IF(ข้อมูลนักเรียน!K36="ย้ายออก","ย้ายออก",IF(BV40&gt;=ตั้งค่าการประเมิน!$C$4,3,IF(BV40&gt;=ตั้งค่าการประเมิน!$C$5,2,IF(BV40&gt;=ตั้งค่าการประเมิน!$C$6,1,0))))))</f>
        <v/>
      </c>
      <c r="BX40" s="848"/>
      <c r="BY40" s="147" t="str">
        <f>IF(BY$4="","",IF(ชี้วัด1!$BE38="","",IF(ข้อมูลนักเรียน!$K36="ย้ายออก","-",ชี้วัด1!$BE38)))</f>
        <v/>
      </c>
      <c r="BZ40" s="147" t="str">
        <f>IF(BZ$4="","",IF(ชี้วัด2!$BE38="","",IF(ข้อมูลนักเรียน!$K36="ย้ายออก","-",ชี้วัด2!$BE38)))</f>
        <v/>
      </c>
      <c r="CA40" s="147" t="str">
        <f>IF(CA$4="","",IF(ชี้วัด3!$BE38="","",IF(ข้อมูลนักเรียน!$K36="ย้ายออก","-",ชี้วัด3!$BE38)))</f>
        <v/>
      </c>
      <c r="CB40" s="147" t="str">
        <f>IF(CB$4="","",IF(ชี้วัด4!$BE38="","",IF(ข้อมูลนักเรียน!$K36="ย้ายออก","-",ชี้วัด4!$BE38)))</f>
        <v/>
      </c>
      <c r="CC40" s="147" t="str">
        <f>IF(CC$4="","",IF(ชี้วัด5!$BE38="","",IF(ข้อมูลนักเรียน!$K36="ย้ายออก","-",ชี้วัด5!$BE38)))</f>
        <v/>
      </c>
      <c r="CD40" s="147" t="str">
        <f>IF(CD$4="","",IF(ชี้วัด6!$BE38="","",IF(ข้อมูลนักเรียน!$K36="ย้ายออก","-",ชี้วัด6!$BE38)))</f>
        <v/>
      </c>
      <c r="CE40" s="147" t="str">
        <f>IF(CE$4="","",IF(ชี้วัด7!$BE38="","",IF(ข้อมูลนักเรียน!$K36="ย้ายออก","-",ชี้วัด7!$BE38)))</f>
        <v/>
      </c>
      <c r="CF40" s="147" t="str">
        <f>IF(CF$4="","",IF(ชี้วัด8!$BE38="","",IF(ข้อมูลนักเรียน!$K36="ย้ายออก","-",ชี้วัด8!$BE38)))</f>
        <v/>
      </c>
      <c r="CG40" s="147" t="str">
        <f>IF(CG$4="","",IF(ชี้วัด9!$BE38="","",IF(ข้อมูลนักเรียน!$K36="ย้ายออก","-",ชี้วัด9!$BE38)))</f>
        <v/>
      </c>
      <c r="CH40" s="147" t="str">
        <f>IF(CH$4="","",IF(ชี้วัด10!$BE38="","",IF(ข้อมูลนักเรียน!$K36="ย้ายออก","-",ชี้วัด10!$BE38)))</f>
        <v/>
      </c>
      <c r="CI40" s="147" t="str">
        <f>IF(CI$4="","",IF(ชี้วัด11!$BE38="","",IF(ข้อมูลนักเรียน!$K36="ย้ายออก","-",ชี้วัด11!$BE38)))</f>
        <v/>
      </c>
      <c r="CJ40" s="147" t="str">
        <f>IF(CJ$4="","",IF(ชี้วัด12!$BE38="","",IF(ข้อมูลนักเรียน!$K36="ย้ายออก","-",ชี้วัด12!$BE38)))</f>
        <v/>
      </c>
      <c r="CK40" s="147" t="str">
        <f>IF(CK$4="","",IF(ชี้วัด13!$BE38="","",IF(ข้อมูลนักเรียน!$K36="ย้ายออก","-",ชี้วัด13!$BE38)))</f>
        <v/>
      </c>
      <c r="CL40" s="147" t="str">
        <f>IF(CL$4="","",IF(ชี้วัด14!$BE38="","",IF(ข้อมูลนักเรียน!$K36="ย้ายออก","-",ชี้วัด14!$BE38)))</f>
        <v/>
      </c>
      <c r="CM40" s="147" t="str">
        <f>IF(CM$4="","",IF(ชี้วัด15!$BE38="","",IF(ข้อมูลนักเรียน!$K36="ย้ายออก","-",ชี้วัด15!$BE38)))</f>
        <v/>
      </c>
      <c r="CN40" s="206" t="str">
        <f>IF($E40="","",IF(ข้อมูลนักเรียน!K36="ย้ายออก","ย้ายออก",SUM(BY40:CM40)))</f>
        <v/>
      </c>
      <c r="CO40" s="452" t="str">
        <f>IF($E40="","",IF(ข้อมูลนักเรียน!K36="ย้ายออก","ย้ายออก",(CN40/$CN$6)*100))</f>
        <v/>
      </c>
      <c r="CP40" s="206" t="str">
        <f>IF($E40="","",IF(ข้อมูลนักเรียน!K36="ย้ายออก","ย้ายออก",IF(CN40&lt;$CN$6,"ไม่ผ่าน","ผ่าน")))</f>
        <v/>
      </c>
    </row>
    <row r="41" spans="1:94" x14ac:dyDescent="0.3">
      <c r="A41" s="111"/>
      <c r="B41" s="111"/>
      <c r="C41" s="111"/>
      <c r="D41" s="207">
        <f>ข้อมูลนักเรียน!D37</f>
        <v>35</v>
      </c>
      <c r="E41" s="208" t="str">
        <f>IF(ข้อมูลนักเรียน!H37="","",ข้อมูลนักเรียน!G37&amp;ข้อมูลนักเรียน!H37&amp; "  " &amp; ข้อมูลนักเรียน!I37)</f>
        <v/>
      </c>
      <c r="F41" s="839"/>
      <c r="G41" s="203" t="str">
        <f>IF(วิชา1!$L40="","",IF($G$4="","",IF(วิชา1!$L40="ย้ายออก","-",วิชา1!$L40)))</f>
        <v/>
      </c>
      <c r="H41" s="203" t="str">
        <f>IF(วิชา2!$L40="","",IF($H$4="","",IF(วิชา2!$L40="ย้ายออก","-",วิชา2!$L40)))</f>
        <v/>
      </c>
      <c r="I41" s="203" t="str">
        <f>IF(วิชา3!$L40="","",IF($I$4="","",IF(วิชา3!$L40="ย้ายออก","-",วิชา3!$L40)))</f>
        <v/>
      </c>
      <c r="J41" s="203" t="str">
        <f>IF(วิชา4!$L40="","",IF($J$4="","",IF(วิชา4!$L40="ย้ายออก","-",วิชา4!$L40)))</f>
        <v/>
      </c>
      <c r="K41" s="203" t="str">
        <f>IF(วิชา5!$L40="","",IF($K$4="","",IF(วิชา5!$L40="ย้ายออก","-",วิชา5!$L40)))</f>
        <v/>
      </c>
      <c r="L41" s="203" t="str">
        <f>IF(วิชา6!$L40="","",IF($L$4="","",IF(วิชา6!$L40="ย้ายออก","-",วิชา6!$L40)))</f>
        <v/>
      </c>
      <c r="M41" s="203" t="str">
        <f>IF(วิชา7!$L40="","",IF($M$4="","",IF(วิชา7!$L40="ย้ายออก","-",วิชา7!$L40)))</f>
        <v/>
      </c>
      <c r="N41" s="203" t="str">
        <f>IF(วิชา8!$L40="","",IF($N$4="","",IF(วิชา8!$L40="ย้ายออก","-",วิชา8!$L40)))</f>
        <v/>
      </c>
      <c r="O41" s="203" t="str">
        <f>IF(วิชา9!$L40="","",IF($O$4="","",IF(วิชา9!$L40="ย้ายออก","-",วิชา9!$L40)))</f>
        <v/>
      </c>
      <c r="P41" s="203" t="str">
        <f>IF(วิชา10!$L40="","",IF($P$4="","",IF(วิชา10!$L40="ย้ายออก","-",วิชา10!$L40)))</f>
        <v/>
      </c>
      <c r="Q41" s="203" t="str">
        <f>IF(วิชา11!$L40="","",IF($Q$4="","",IF(วิชา11!$L40="ย้ายออก","-",วิชา11!$L40)))</f>
        <v/>
      </c>
      <c r="R41" s="203" t="str">
        <f>IF(วิชา12!$L40="","",IF($R$4="","",IF(วิชา12!$L40="ย้ายออก","-",วิชา12!$L40)))</f>
        <v/>
      </c>
      <c r="S41" s="203" t="str">
        <f>IF(วิชา13!$L40="","",IF($S$4="","",IF(วิชา13!$L40="ย้ายออก","-",วิชา13!$L40)))</f>
        <v/>
      </c>
      <c r="T41" s="203" t="str">
        <f>IF(วิชา14!$L40="","",IF($T$4="","",IF(วิชา14!$L40="ย้ายออก","-",วิชา14!$L40)))</f>
        <v/>
      </c>
      <c r="U41" s="203" t="str">
        <f>IF(วิชา15!$L40="","",IF($U$4="","",IF(วิชา15!$L40="ย้ายออก","-",วิชา15!$L40)))</f>
        <v/>
      </c>
      <c r="V41" s="172" t="str">
        <f>IF(E41="","",IF(ข้อมูลนักเรียน!$K37="ย้ายออก","ย้ายออก",IF(COUNTIF(G41:U41,0)&gt;0,"ไม่ผ่าน","ผ่าน")))</f>
        <v/>
      </c>
      <c r="W41" s="203" t="str">
        <f>IF($E41="","",IF($G41="","",IF(ข้อมูลนักเรียน!$K37="ย้ายออก","-",$G41*$G$6)))</f>
        <v/>
      </c>
      <c r="X41" s="203" t="str">
        <f>IF($E41="","",IF($H41="","",IF(ข้อมูลนักเรียน!$K37="ย้ายออก","-",$H41*$H$6)))</f>
        <v/>
      </c>
      <c r="Y41" s="203" t="str">
        <f>IF($E41="","",IF($I41="","",IF(ข้อมูลนักเรียน!$K37="ย้ายออก","-",$I41*$I$6)))</f>
        <v/>
      </c>
      <c r="Z41" s="203" t="str">
        <f>IF($E41="","",IF($J41="","",IF(ข้อมูลนักเรียน!$K37="ย้ายออก","-",$J41*$J$6)))</f>
        <v/>
      </c>
      <c r="AA41" s="203" t="str">
        <f>IF($E41="","",IF($K41="","",IF(ข้อมูลนักเรียน!$K37="ย้ายออก","-",$K41*$K$6)))</f>
        <v/>
      </c>
      <c r="AB41" s="203" t="str">
        <f>IF($E41="","",IF($L41="","",IF(ข้อมูลนักเรียน!$K37="ย้ายออก","-",$L41*$L$6)))</f>
        <v/>
      </c>
      <c r="AC41" s="203" t="str">
        <f>IF($E41="","",IF($M41="","",IF(ข้อมูลนักเรียน!$K37="ย้ายออก","-",$M41*$M$6)))</f>
        <v/>
      </c>
      <c r="AD41" s="203" t="str">
        <f>IF($E41="","",IF($N41="","",IF(ข้อมูลนักเรียน!$K37="ย้ายออก","-",$N41*$N$6)))</f>
        <v/>
      </c>
      <c r="AE41" s="203" t="str">
        <f>IF($E41="","",IF($O41="","",IF(ข้อมูลนักเรียน!$K37="ย้ายออก","-",$O41*$O$6)))</f>
        <v/>
      </c>
      <c r="AF41" s="203" t="str">
        <f>IF($E41="","",IF($P41="","",IF(ข้อมูลนักเรียน!$K37="ย้ายออก","-",$P41*$P$6)))</f>
        <v/>
      </c>
      <c r="AG41" s="203" t="str">
        <f>IF($E41="","",IF($Q41="","",IF(ข้อมูลนักเรียน!$K37="ย้ายออก","-",$Q41*$Q$6)))</f>
        <v/>
      </c>
      <c r="AH41" s="203" t="str">
        <f>IF($E41="","",IF($R41="","",IF(ข้อมูลนักเรียน!$K37="ย้ายออก","-",$R41*$R$6)))</f>
        <v/>
      </c>
      <c r="AI41" s="203" t="str">
        <f>IF($E41="","",IF($S41="","",IF(ข้อมูลนักเรียน!$K37="ย้ายออก","-",$S41*$S$6)))</f>
        <v/>
      </c>
      <c r="AJ41" s="203" t="str">
        <f>IF($E41="","",IF($T41="","",IF(ข้อมูลนักเรียน!$K37="ย้ายออก","-",$T41*$T$6)))</f>
        <v/>
      </c>
      <c r="AK41" s="203" t="str">
        <f>IF($E41="","",IF($U41="","",IF(ข้อมูลนักเรียน!$K37="ย้ายออก","-",$U41*$U$6)))</f>
        <v/>
      </c>
      <c r="AL41" s="204" t="str">
        <f>IF($E41="","",IF(ข้อมูลนักเรียน!$K37="ย้ายออก","ย้ายออก",IF($AL$6=0,"",IF(W41="","",(SUM(W41:AK41)/$AL$6)))))</f>
        <v/>
      </c>
      <c r="AM41" s="205" t="str">
        <f>IF($E41="","",IF(ข้อมูลนักเรียน!$K37="ย้ายออก","ย้ายออก",RANK($AL41,$AL$7:$AL$66,0)))</f>
        <v/>
      </c>
      <c r="AN41" s="842"/>
      <c r="AO41" s="147" t="str">
        <f>IF(คุณฯ1!$BC40="","",IF($AO$4="","",IF(ข้อมูลนักเรียน!$K37="ย้ายออก","-",คุณฯ1!$BC40)))</f>
        <v/>
      </c>
      <c r="AP41" s="147" t="str">
        <f>IF(คุณฯ2!$BC40="","",IF($AP$4="","",IF(ข้อมูลนักเรียน!$K37="ย้ายออก","-",คุณฯ2!$BC40)))</f>
        <v/>
      </c>
      <c r="AQ41" s="147" t="str">
        <f>IF(คุณฯ3!$BC40="","",IF($AQ$4="","",IF(ข้อมูลนักเรียน!$K37="ย้ายออก","-",คุณฯ3!$BC40)))</f>
        <v/>
      </c>
      <c r="AR41" s="147" t="str">
        <f>IF(คุณฯ4!$BC40="","",IF($AR$4="","",IF(ข้อมูลนักเรียน!$K37="ย้ายออก","-",คุณฯ4!$BC40)))</f>
        <v/>
      </c>
      <c r="AS41" s="147" t="str">
        <f>IF(คุณฯ5!$BC40="","",IF($AS$4="","",IF(ข้อมูลนักเรียน!$K37="ย้ายออก","-",คุณฯ5!$BC40)))</f>
        <v/>
      </c>
      <c r="AT41" s="147" t="str">
        <f>IF(คุณฯ6!$BC40="","",IF($AT$4="","",IF(ข้อมูลนักเรียน!$K37="ย้ายออก","-",คุณฯ6!$BC40)))</f>
        <v/>
      </c>
      <c r="AU41" s="147" t="str">
        <f>IF(คุณฯ7!$BC40="","",IF($AU$4="","",IF(ข้อมูลนักเรียน!$K37="ย้ายออก","-",คุณฯ7!$BC40)))</f>
        <v/>
      </c>
      <c r="AV41" s="147" t="str">
        <f>IF(คุณฯ8!$BC40="","",IF($AV$4="","",IF(ข้อมูลนักเรียน!$K37="ย้ายออก","-",คุณฯ8!$BC40)))</f>
        <v/>
      </c>
      <c r="AW41" s="147" t="str">
        <f>IF(คุณฯ9!$BC40="","",IF($AW$4="","",IF(ข้อมูลนักเรียน!$K37="ย้ายออก","-",คุณฯ9!$BC40)))</f>
        <v/>
      </c>
      <c r="AX41" s="147" t="str">
        <f>IF(คุณฯ10!$BC40="","",IF($AX$4="","",IF(ข้อมูลนักเรียน!$K37="ย้ายออก","-",คุณฯ10!$BC40)))</f>
        <v/>
      </c>
      <c r="AY41" s="147" t="str">
        <f>IF(คุณฯ11!$BC40="","",IF($AY$4="","",IF(ข้อมูลนักเรียน!$K37="ย้ายออก","-",คุณฯ11!$BC40)))</f>
        <v/>
      </c>
      <c r="AZ41" s="147" t="str">
        <f>IF(คุณฯ12!$BC40="","",IF($AZ$4="","",IF(ข้อมูลนักเรียน!$K37="ย้ายออก","-",คุณฯ12!$BC40)))</f>
        <v/>
      </c>
      <c r="BA41" s="147" t="str">
        <f>IF(คุณฯ13!$BC40="","",IF($BA$4="","",IF(ข้อมูลนักเรียน!$K37="ย้ายออก","-",คุณฯ13!$BC40)))</f>
        <v/>
      </c>
      <c r="BB41" s="147" t="str">
        <f>IF(คุณฯ14!$BC40="","",IF($BB$4="","",IF(ข้อมูลนักเรียน!$K37="ย้ายออก","-",คุณฯ14!$BC40)))</f>
        <v/>
      </c>
      <c r="BC41" s="147" t="str">
        <f>IF(คุณฯ15!$BC40="","",IF($BC$4="","",IF(ข้อมูลนักเรียน!$K37="ย้ายออก","-",คุณฯ15!$BC40)))</f>
        <v/>
      </c>
      <c r="BD41" s="452" t="str">
        <f>IF($E41="","",IF($AO41="","",IF(ข้อมูลนักเรียน!$K37="ย้ายออก","ย้ายออก",AVERAGE(AO41:BC41))))</f>
        <v/>
      </c>
      <c r="BE41" s="206" t="str">
        <f>IF($E41="","",IF(BD41="","",IF(ข้อมูลนักเรียน!K37="ย้ายออก","ย้ายออก",IF(COUNTIF(AO41:BC41,0)&gt;0,0,IF(BD41&gt;=ตั้งค่าการประเมิน!$C$4,3,IF(BD41&gt;=ตั้งค่าการประเมิน!$C$5,2,IF(BD41&gt;=ตั้งค่าการประเมิน!$C$6,1,0)))))))</f>
        <v/>
      </c>
      <c r="BF41" s="845"/>
      <c r="BG41" s="147" t="str">
        <f>IF(อ่านคิดเขียน1!$AW40="","",IF($BG$4="","",อ่านคิดเขียน1!$AW40))</f>
        <v/>
      </c>
      <c r="BH41" s="147" t="str">
        <f>IF(อ่านคิดเขียน2!$AW40="","",IF($BH$4="","",อ่านคิดเขียน2!$AW40))</f>
        <v/>
      </c>
      <c r="BI41" s="147" t="str">
        <f>IF(อ่านคิดเขียน3!$AW40="","",IF($BI$4="","",อ่านคิดเขียน3!$AW40))</f>
        <v/>
      </c>
      <c r="BJ41" s="147" t="str">
        <f>IF(อ่านคิดเขียน4!$AW40="","",IF($BJ$4="","",อ่านคิดเขียน4!$AW40))</f>
        <v/>
      </c>
      <c r="BK41" s="147" t="str">
        <f>IF(อ่านคิดเขียน5!$AW40="","",IF($BK$4="","",อ่านคิดเขียน5!$AW40))</f>
        <v/>
      </c>
      <c r="BL41" s="147" t="str">
        <f>IF(อ่านคิดเขียน6!$AW40="","",IF($BL$4="","",อ่านคิดเขียน6!$AW40))</f>
        <v/>
      </c>
      <c r="BM41" s="147" t="str">
        <f>IF(อ่านคิดเขียน7!$AW40="","",IF($BM$4="","",อ่านคิดเขียน7!$AW40))</f>
        <v/>
      </c>
      <c r="BN41" s="147" t="str">
        <f>IF(อ่านคิดเขียน8!$AW40="","",IF($BN$4="","",อ่านคิดเขียน8!$AW40))</f>
        <v/>
      </c>
      <c r="BO41" s="147" t="str">
        <f>IF(อ่านคิดเขียน9!$AW40="","",IF($BO$4="","",อ่านคิดเขียน9!$AW40))</f>
        <v/>
      </c>
      <c r="BP41" s="147" t="str">
        <f>IF(อ่านคิดเขียน10!$AW40="","",IF($BP$4="","",อ่านคิดเขียน10!$AW40))</f>
        <v/>
      </c>
      <c r="BQ41" s="147" t="str">
        <f>IF(อ่านคิดเขียน11!$AW40="","",IF($BQ$4="","",อ่านคิดเขียน11!$AW40))</f>
        <v/>
      </c>
      <c r="BR41" s="147" t="str">
        <f>IF(อ่านคิดเขียน12!$AW40="","",IF($BR$4="","",อ่านคิดเขียน12!$AW40))</f>
        <v/>
      </c>
      <c r="BS41" s="147" t="str">
        <f>IF(อ่านคิดเขียน13!$AW40="","",IF($BS$4="","",อ่านคิดเขียน13!$AW40))</f>
        <v/>
      </c>
      <c r="BT41" s="147" t="str">
        <f>IF(อ่านคิดเขียน14!$AW40="","",IF($BT$4="","",อ่านคิดเขียน14!$AW40))</f>
        <v/>
      </c>
      <c r="BU41" s="147" t="str">
        <f>IF(อ่านคิดเขียน15!$AW40="","",IF($BU$4="","",อ่านคิดเขียน15!$AW40))</f>
        <v/>
      </c>
      <c r="BV41" s="452" t="str">
        <f>IF($E41="","",IF($BG41="","",IF(ข้อมูลนักเรียน!K37="ย้ายออก","ย้ายออก",AVERAGE(BG41:BU41))))</f>
        <v/>
      </c>
      <c r="BW41" s="206" t="str">
        <f>IF($E41="","",IF(BV41="","",IF(ข้อมูลนักเรียน!K37="ย้ายออก","ย้ายออก",IF(BV41&gt;=ตั้งค่าการประเมิน!$C$4,3,IF(BV41&gt;=ตั้งค่าการประเมิน!$C$5,2,IF(BV41&gt;=ตั้งค่าการประเมิน!$C$6,1,0))))))</f>
        <v/>
      </c>
      <c r="BX41" s="848"/>
      <c r="BY41" s="147" t="str">
        <f>IF(BY$4="","",IF(ชี้วัด1!$BE39="","",IF(ข้อมูลนักเรียน!$K37="ย้ายออก","-",ชี้วัด1!$BE39)))</f>
        <v/>
      </c>
      <c r="BZ41" s="147" t="str">
        <f>IF(BZ$4="","",IF(ชี้วัด2!$BE39="","",IF(ข้อมูลนักเรียน!$K37="ย้ายออก","-",ชี้วัด2!$BE39)))</f>
        <v/>
      </c>
      <c r="CA41" s="147" t="str">
        <f>IF(CA$4="","",IF(ชี้วัด3!$BE39="","",IF(ข้อมูลนักเรียน!$K37="ย้ายออก","-",ชี้วัด3!$BE39)))</f>
        <v/>
      </c>
      <c r="CB41" s="147" t="str">
        <f>IF(CB$4="","",IF(ชี้วัด4!$BE39="","",IF(ข้อมูลนักเรียน!$K37="ย้ายออก","-",ชี้วัด4!$BE39)))</f>
        <v/>
      </c>
      <c r="CC41" s="147" t="str">
        <f>IF(CC$4="","",IF(ชี้วัด5!$BE39="","",IF(ข้อมูลนักเรียน!$K37="ย้ายออก","-",ชี้วัด5!$BE39)))</f>
        <v/>
      </c>
      <c r="CD41" s="147" t="str">
        <f>IF(CD$4="","",IF(ชี้วัด6!$BE39="","",IF(ข้อมูลนักเรียน!$K37="ย้ายออก","-",ชี้วัด6!$BE39)))</f>
        <v/>
      </c>
      <c r="CE41" s="147" t="str">
        <f>IF(CE$4="","",IF(ชี้วัด7!$BE39="","",IF(ข้อมูลนักเรียน!$K37="ย้ายออก","-",ชี้วัด7!$BE39)))</f>
        <v/>
      </c>
      <c r="CF41" s="147" t="str">
        <f>IF(CF$4="","",IF(ชี้วัด8!$BE39="","",IF(ข้อมูลนักเรียน!$K37="ย้ายออก","-",ชี้วัด8!$BE39)))</f>
        <v/>
      </c>
      <c r="CG41" s="147" t="str">
        <f>IF(CG$4="","",IF(ชี้วัด9!$BE39="","",IF(ข้อมูลนักเรียน!$K37="ย้ายออก","-",ชี้วัด9!$BE39)))</f>
        <v/>
      </c>
      <c r="CH41" s="147" t="str">
        <f>IF(CH$4="","",IF(ชี้วัด10!$BE39="","",IF(ข้อมูลนักเรียน!$K37="ย้ายออก","-",ชี้วัด10!$BE39)))</f>
        <v/>
      </c>
      <c r="CI41" s="147" t="str">
        <f>IF(CI$4="","",IF(ชี้วัด11!$BE39="","",IF(ข้อมูลนักเรียน!$K37="ย้ายออก","-",ชี้วัด11!$BE39)))</f>
        <v/>
      </c>
      <c r="CJ41" s="147" t="str">
        <f>IF(CJ$4="","",IF(ชี้วัด12!$BE39="","",IF(ข้อมูลนักเรียน!$K37="ย้ายออก","-",ชี้วัด12!$BE39)))</f>
        <v/>
      </c>
      <c r="CK41" s="147" t="str">
        <f>IF(CK$4="","",IF(ชี้วัด13!$BE39="","",IF(ข้อมูลนักเรียน!$K37="ย้ายออก","-",ชี้วัด13!$BE39)))</f>
        <v/>
      </c>
      <c r="CL41" s="147" t="str">
        <f>IF(CL$4="","",IF(ชี้วัด14!$BE39="","",IF(ข้อมูลนักเรียน!$K37="ย้ายออก","-",ชี้วัด14!$BE39)))</f>
        <v/>
      </c>
      <c r="CM41" s="147" t="str">
        <f>IF(CM$4="","",IF(ชี้วัด15!$BE39="","",IF(ข้อมูลนักเรียน!$K37="ย้ายออก","-",ชี้วัด15!$BE39)))</f>
        <v/>
      </c>
      <c r="CN41" s="206" t="str">
        <f>IF($E41="","",IF(ข้อมูลนักเรียน!K37="ย้ายออก","ย้ายออก",SUM(BY41:CM41)))</f>
        <v/>
      </c>
      <c r="CO41" s="452" t="str">
        <f>IF($E41="","",IF(ข้อมูลนักเรียน!K37="ย้ายออก","ย้ายออก",(CN41/$CN$6)*100))</f>
        <v/>
      </c>
      <c r="CP41" s="206" t="str">
        <f>IF($E41="","",IF(ข้อมูลนักเรียน!K37="ย้ายออก","ย้ายออก",IF(CN41&lt;$CN$6,"ไม่ผ่าน","ผ่าน")))</f>
        <v/>
      </c>
    </row>
    <row r="42" spans="1:94" x14ac:dyDescent="0.3">
      <c r="A42" s="111"/>
      <c r="B42" s="111"/>
      <c r="C42" s="111"/>
      <c r="D42" s="207">
        <f>ข้อมูลนักเรียน!D38</f>
        <v>36</v>
      </c>
      <c r="E42" s="208" t="str">
        <f>IF(ข้อมูลนักเรียน!H38="","",ข้อมูลนักเรียน!G38&amp;ข้อมูลนักเรียน!H38&amp; "  " &amp; ข้อมูลนักเรียน!I38)</f>
        <v/>
      </c>
      <c r="F42" s="839"/>
      <c r="G42" s="203" t="str">
        <f>IF(วิชา1!$L41="","",IF($G$4="","",IF(วิชา1!$L41="ย้ายออก","-",วิชา1!$L41)))</f>
        <v/>
      </c>
      <c r="H42" s="203" t="str">
        <f>IF(วิชา2!$L41="","",IF($H$4="","",IF(วิชา2!$L41="ย้ายออก","-",วิชา2!$L41)))</f>
        <v/>
      </c>
      <c r="I42" s="203" t="str">
        <f>IF(วิชา3!$L41="","",IF($I$4="","",IF(วิชา3!$L41="ย้ายออก","-",วิชา3!$L41)))</f>
        <v/>
      </c>
      <c r="J42" s="203" t="str">
        <f>IF(วิชา4!$L41="","",IF($J$4="","",IF(วิชา4!$L41="ย้ายออก","-",วิชา4!$L41)))</f>
        <v/>
      </c>
      <c r="K42" s="203" t="str">
        <f>IF(วิชา5!$L41="","",IF($K$4="","",IF(วิชา5!$L41="ย้ายออก","-",วิชา5!$L41)))</f>
        <v/>
      </c>
      <c r="L42" s="203" t="str">
        <f>IF(วิชา6!$L41="","",IF($L$4="","",IF(วิชา6!$L41="ย้ายออก","-",วิชา6!$L41)))</f>
        <v/>
      </c>
      <c r="M42" s="203" t="str">
        <f>IF(วิชา7!$L41="","",IF($M$4="","",IF(วิชา7!$L41="ย้ายออก","-",วิชา7!$L41)))</f>
        <v/>
      </c>
      <c r="N42" s="203" t="str">
        <f>IF(วิชา8!$L41="","",IF($N$4="","",IF(วิชา8!$L41="ย้ายออก","-",วิชา8!$L41)))</f>
        <v/>
      </c>
      <c r="O42" s="203" t="str">
        <f>IF(วิชา9!$L41="","",IF($O$4="","",IF(วิชา9!$L41="ย้ายออก","-",วิชา9!$L41)))</f>
        <v/>
      </c>
      <c r="P42" s="203" t="str">
        <f>IF(วิชา10!$L41="","",IF($P$4="","",IF(วิชา10!$L41="ย้ายออก","-",วิชา10!$L41)))</f>
        <v/>
      </c>
      <c r="Q42" s="203" t="str">
        <f>IF(วิชา11!$L41="","",IF($Q$4="","",IF(วิชา11!$L41="ย้ายออก","-",วิชา11!$L41)))</f>
        <v/>
      </c>
      <c r="R42" s="203" t="str">
        <f>IF(วิชา12!$L41="","",IF($R$4="","",IF(วิชา12!$L41="ย้ายออก","-",วิชา12!$L41)))</f>
        <v/>
      </c>
      <c r="S42" s="203" t="str">
        <f>IF(วิชา13!$L41="","",IF($S$4="","",IF(วิชา13!$L41="ย้ายออก","-",วิชา13!$L41)))</f>
        <v/>
      </c>
      <c r="T42" s="203" t="str">
        <f>IF(วิชา14!$L41="","",IF($T$4="","",IF(วิชา14!$L41="ย้ายออก","-",วิชา14!$L41)))</f>
        <v/>
      </c>
      <c r="U42" s="203" t="str">
        <f>IF(วิชา15!$L41="","",IF($U$4="","",IF(วิชา15!$L41="ย้ายออก","-",วิชา15!$L41)))</f>
        <v/>
      </c>
      <c r="V42" s="172" t="str">
        <f>IF(E42="","",IF(ข้อมูลนักเรียน!$K38="ย้ายออก","ย้ายออก",IF(COUNTIF(G42:U42,0)&gt;0,"ไม่ผ่าน","ผ่าน")))</f>
        <v/>
      </c>
      <c r="W42" s="203" t="str">
        <f>IF($E42="","",IF($G42="","",IF(ข้อมูลนักเรียน!$K38="ย้ายออก","-",$G42*$G$6)))</f>
        <v/>
      </c>
      <c r="X42" s="203" t="str">
        <f>IF($E42="","",IF($H42="","",IF(ข้อมูลนักเรียน!$K38="ย้ายออก","-",$H42*$H$6)))</f>
        <v/>
      </c>
      <c r="Y42" s="203" t="str">
        <f>IF($E42="","",IF($I42="","",IF(ข้อมูลนักเรียน!$K38="ย้ายออก","-",$I42*$I$6)))</f>
        <v/>
      </c>
      <c r="Z42" s="203" t="str">
        <f>IF($E42="","",IF($J42="","",IF(ข้อมูลนักเรียน!$K38="ย้ายออก","-",$J42*$J$6)))</f>
        <v/>
      </c>
      <c r="AA42" s="203" t="str">
        <f>IF($E42="","",IF($K42="","",IF(ข้อมูลนักเรียน!$K38="ย้ายออก","-",$K42*$K$6)))</f>
        <v/>
      </c>
      <c r="AB42" s="203" t="str">
        <f>IF($E42="","",IF($L42="","",IF(ข้อมูลนักเรียน!$K38="ย้ายออก","-",$L42*$L$6)))</f>
        <v/>
      </c>
      <c r="AC42" s="203" t="str">
        <f>IF($E42="","",IF($M42="","",IF(ข้อมูลนักเรียน!$K38="ย้ายออก","-",$M42*$M$6)))</f>
        <v/>
      </c>
      <c r="AD42" s="203" t="str">
        <f>IF($E42="","",IF($N42="","",IF(ข้อมูลนักเรียน!$K38="ย้ายออก","-",$N42*$N$6)))</f>
        <v/>
      </c>
      <c r="AE42" s="203" t="str">
        <f>IF($E42="","",IF($O42="","",IF(ข้อมูลนักเรียน!$K38="ย้ายออก","-",$O42*$O$6)))</f>
        <v/>
      </c>
      <c r="AF42" s="203" t="str">
        <f>IF($E42="","",IF($P42="","",IF(ข้อมูลนักเรียน!$K38="ย้ายออก","-",$P42*$P$6)))</f>
        <v/>
      </c>
      <c r="AG42" s="203" t="str">
        <f>IF($E42="","",IF($Q42="","",IF(ข้อมูลนักเรียน!$K38="ย้ายออก","-",$Q42*$Q$6)))</f>
        <v/>
      </c>
      <c r="AH42" s="203" t="str">
        <f>IF($E42="","",IF($R42="","",IF(ข้อมูลนักเรียน!$K38="ย้ายออก","-",$R42*$R$6)))</f>
        <v/>
      </c>
      <c r="AI42" s="203" t="str">
        <f>IF($E42="","",IF($S42="","",IF(ข้อมูลนักเรียน!$K38="ย้ายออก","-",$S42*$S$6)))</f>
        <v/>
      </c>
      <c r="AJ42" s="203" t="str">
        <f>IF($E42="","",IF($T42="","",IF(ข้อมูลนักเรียน!$K38="ย้ายออก","-",$T42*$T$6)))</f>
        <v/>
      </c>
      <c r="AK42" s="203" t="str">
        <f>IF($E42="","",IF($U42="","",IF(ข้อมูลนักเรียน!$K38="ย้ายออก","-",$U42*$U$6)))</f>
        <v/>
      </c>
      <c r="AL42" s="204" t="str">
        <f>IF($E42="","",IF(ข้อมูลนักเรียน!$K38="ย้ายออก","ย้ายออก",IF($AL$6=0,"",IF(W42="","",(SUM(W42:AK42)/$AL$6)))))</f>
        <v/>
      </c>
      <c r="AM42" s="205" t="str">
        <f>IF($E42="","",IF(ข้อมูลนักเรียน!$K38="ย้ายออก","ย้ายออก",RANK($AL42,$AL$7:$AL$66,0)))</f>
        <v/>
      </c>
      <c r="AN42" s="842"/>
      <c r="AO42" s="147" t="str">
        <f>IF(คุณฯ1!$BC41="","",IF($AO$4="","",IF(ข้อมูลนักเรียน!$K38="ย้ายออก","-",คุณฯ1!$BC41)))</f>
        <v/>
      </c>
      <c r="AP42" s="147" t="str">
        <f>IF(คุณฯ2!$BC41="","",IF($AP$4="","",IF(ข้อมูลนักเรียน!$K38="ย้ายออก","-",คุณฯ2!$BC41)))</f>
        <v/>
      </c>
      <c r="AQ42" s="147" t="str">
        <f>IF(คุณฯ3!$BC41="","",IF($AQ$4="","",IF(ข้อมูลนักเรียน!$K38="ย้ายออก","-",คุณฯ3!$BC41)))</f>
        <v/>
      </c>
      <c r="AR42" s="147" t="str">
        <f>IF(คุณฯ4!$BC41="","",IF($AR$4="","",IF(ข้อมูลนักเรียน!$K38="ย้ายออก","-",คุณฯ4!$BC41)))</f>
        <v/>
      </c>
      <c r="AS42" s="147" t="str">
        <f>IF(คุณฯ5!$BC41="","",IF($AS$4="","",IF(ข้อมูลนักเรียน!$K38="ย้ายออก","-",คุณฯ5!$BC41)))</f>
        <v/>
      </c>
      <c r="AT42" s="147" t="str">
        <f>IF(คุณฯ6!$BC41="","",IF($AT$4="","",IF(ข้อมูลนักเรียน!$K38="ย้ายออก","-",คุณฯ6!$BC41)))</f>
        <v/>
      </c>
      <c r="AU42" s="147" t="str">
        <f>IF(คุณฯ7!$BC41="","",IF($AU$4="","",IF(ข้อมูลนักเรียน!$K38="ย้ายออก","-",คุณฯ7!$BC41)))</f>
        <v/>
      </c>
      <c r="AV42" s="147" t="str">
        <f>IF(คุณฯ8!$BC41="","",IF($AV$4="","",IF(ข้อมูลนักเรียน!$K38="ย้ายออก","-",คุณฯ8!$BC41)))</f>
        <v/>
      </c>
      <c r="AW42" s="147" t="str">
        <f>IF(คุณฯ9!$BC41="","",IF($AW$4="","",IF(ข้อมูลนักเรียน!$K38="ย้ายออก","-",คุณฯ9!$BC41)))</f>
        <v/>
      </c>
      <c r="AX42" s="147" t="str">
        <f>IF(คุณฯ10!$BC41="","",IF($AX$4="","",IF(ข้อมูลนักเรียน!$K38="ย้ายออก","-",คุณฯ10!$BC41)))</f>
        <v/>
      </c>
      <c r="AY42" s="147" t="str">
        <f>IF(คุณฯ11!$BC41="","",IF($AY$4="","",IF(ข้อมูลนักเรียน!$K38="ย้ายออก","-",คุณฯ11!$BC41)))</f>
        <v/>
      </c>
      <c r="AZ42" s="147" t="str">
        <f>IF(คุณฯ12!$BC41="","",IF($AZ$4="","",IF(ข้อมูลนักเรียน!$K38="ย้ายออก","-",คุณฯ12!$BC41)))</f>
        <v/>
      </c>
      <c r="BA42" s="147" t="str">
        <f>IF(คุณฯ13!$BC41="","",IF($BA$4="","",IF(ข้อมูลนักเรียน!$K38="ย้ายออก","-",คุณฯ13!$BC41)))</f>
        <v/>
      </c>
      <c r="BB42" s="147" t="str">
        <f>IF(คุณฯ14!$BC41="","",IF($BB$4="","",IF(ข้อมูลนักเรียน!$K38="ย้ายออก","-",คุณฯ14!$BC41)))</f>
        <v/>
      </c>
      <c r="BC42" s="147" t="str">
        <f>IF(คุณฯ15!$BC41="","",IF($BC$4="","",IF(ข้อมูลนักเรียน!$K38="ย้ายออก","-",คุณฯ15!$BC41)))</f>
        <v/>
      </c>
      <c r="BD42" s="452" t="str">
        <f>IF($E42="","",IF($AO42="","",IF(ข้อมูลนักเรียน!$K38="ย้ายออก","ย้ายออก",AVERAGE(AO42:BC42))))</f>
        <v/>
      </c>
      <c r="BE42" s="206" t="str">
        <f>IF($E42="","",IF(BD42="","",IF(ข้อมูลนักเรียน!K38="ย้ายออก","ย้ายออก",IF(COUNTIF(AO42:BC42,0)&gt;0,0,IF(BD42&gt;=ตั้งค่าการประเมิน!$C$4,3,IF(BD42&gt;=ตั้งค่าการประเมิน!$C$5,2,IF(BD42&gt;=ตั้งค่าการประเมิน!$C$6,1,0)))))))</f>
        <v/>
      </c>
      <c r="BF42" s="845"/>
      <c r="BG42" s="147" t="str">
        <f>IF(อ่านคิดเขียน1!$AW41="","",IF($BG$4="","",อ่านคิดเขียน1!$AW41))</f>
        <v/>
      </c>
      <c r="BH42" s="147" t="str">
        <f>IF(อ่านคิดเขียน2!$AW41="","",IF($BH$4="","",อ่านคิดเขียน2!$AW41))</f>
        <v/>
      </c>
      <c r="BI42" s="147" t="str">
        <f>IF(อ่านคิดเขียน3!$AW41="","",IF($BI$4="","",อ่านคิดเขียน3!$AW41))</f>
        <v/>
      </c>
      <c r="BJ42" s="147" t="str">
        <f>IF(อ่านคิดเขียน4!$AW41="","",IF($BJ$4="","",อ่านคิดเขียน4!$AW41))</f>
        <v/>
      </c>
      <c r="BK42" s="147" t="str">
        <f>IF(อ่านคิดเขียน5!$AW41="","",IF($BK$4="","",อ่านคิดเขียน5!$AW41))</f>
        <v/>
      </c>
      <c r="BL42" s="147" t="str">
        <f>IF(อ่านคิดเขียน6!$AW41="","",IF($BL$4="","",อ่านคิดเขียน6!$AW41))</f>
        <v/>
      </c>
      <c r="BM42" s="147" t="str">
        <f>IF(อ่านคิดเขียน7!$AW41="","",IF($BM$4="","",อ่านคิดเขียน7!$AW41))</f>
        <v/>
      </c>
      <c r="BN42" s="147" t="str">
        <f>IF(อ่านคิดเขียน8!$AW41="","",IF($BN$4="","",อ่านคิดเขียน8!$AW41))</f>
        <v/>
      </c>
      <c r="BO42" s="147" t="str">
        <f>IF(อ่านคิดเขียน9!$AW41="","",IF($BO$4="","",อ่านคิดเขียน9!$AW41))</f>
        <v/>
      </c>
      <c r="BP42" s="147" t="str">
        <f>IF(อ่านคิดเขียน10!$AW41="","",IF($BP$4="","",อ่านคิดเขียน10!$AW41))</f>
        <v/>
      </c>
      <c r="BQ42" s="147" t="str">
        <f>IF(อ่านคิดเขียน11!$AW41="","",IF($BQ$4="","",อ่านคิดเขียน11!$AW41))</f>
        <v/>
      </c>
      <c r="BR42" s="147" t="str">
        <f>IF(อ่านคิดเขียน12!$AW41="","",IF($BR$4="","",อ่านคิดเขียน12!$AW41))</f>
        <v/>
      </c>
      <c r="BS42" s="147" t="str">
        <f>IF(อ่านคิดเขียน13!$AW41="","",IF($BS$4="","",อ่านคิดเขียน13!$AW41))</f>
        <v/>
      </c>
      <c r="BT42" s="147" t="str">
        <f>IF(อ่านคิดเขียน14!$AW41="","",IF($BT$4="","",อ่านคิดเขียน14!$AW41))</f>
        <v/>
      </c>
      <c r="BU42" s="147" t="str">
        <f>IF(อ่านคิดเขียน15!$AW41="","",IF($BU$4="","",อ่านคิดเขียน15!$AW41))</f>
        <v/>
      </c>
      <c r="BV42" s="452" t="str">
        <f>IF($E42="","",IF($BG42="","",IF(ข้อมูลนักเรียน!K38="ย้ายออก","ย้ายออก",AVERAGE(BG42:BU42))))</f>
        <v/>
      </c>
      <c r="BW42" s="206" t="str">
        <f>IF($E42="","",IF(BV42="","",IF(ข้อมูลนักเรียน!K38="ย้ายออก","ย้ายออก",IF(BV42&gt;=ตั้งค่าการประเมิน!$C$4,3,IF(BV42&gt;=ตั้งค่าการประเมิน!$C$5,2,IF(BV42&gt;=ตั้งค่าการประเมิน!$C$6,1,0))))))</f>
        <v/>
      </c>
      <c r="BX42" s="848"/>
      <c r="BY42" s="147" t="str">
        <f>IF(BY$4="","",IF(ชี้วัด1!$BE40="","",IF(ข้อมูลนักเรียน!$K38="ย้ายออก","-",ชี้วัด1!$BE40)))</f>
        <v/>
      </c>
      <c r="BZ42" s="147" t="str">
        <f>IF(BZ$4="","",IF(ชี้วัด2!$BE40="","",IF(ข้อมูลนักเรียน!$K38="ย้ายออก","-",ชี้วัด2!$BE40)))</f>
        <v/>
      </c>
      <c r="CA42" s="147" t="str">
        <f>IF(CA$4="","",IF(ชี้วัด3!$BE40="","",IF(ข้อมูลนักเรียน!$K38="ย้ายออก","-",ชี้วัด3!$BE40)))</f>
        <v/>
      </c>
      <c r="CB42" s="147" t="str">
        <f>IF(CB$4="","",IF(ชี้วัด4!$BE40="","",IF(ข้อมูลนักเรียน!$K38="ย้ายออก","-",ชี้วัด4!$BE40)))</f>
        <v/>
      </c>
      <c r="CC42" s="147" t="str">
        <f>IF(CC$4="","",IF(ชี้วัด5!$BE40="","",IF(ข้อมูลนักเรียน!$K38="ย้ายออก","-",ชี้วัด5!$BE40)))</f>
        <v/>
      </c>
      <c r="CD42" s="147" t="str">
        <f>IF(CD$4="","",IF(ชี้วัด6!$BE40="","",IF(ข้อมูลนักเรียน!$K38="ย้ายออก","-",ชี้วัด6!$BE40)))</f>
        <v/>
      </c>
      <c r="CE42" s="147" t="str">
        <f>IF(CE$4="","",IF(ชี้วัด7!$BE40="","",IF(ข้อมูลนักเรียน!$K38="ย้ายออก","-",ชี้วัด7!$BE40)))</f>
        <v/>
      </c>
      <c r="CF42" s="147" t="str">
        <f>IF(CF$4="","",IF(ชี้วัด8!$BE40="","",IF(ข้อมูลนักเรียน!$K38="ย้ายออก","-",ชี้วัด8!$BE40)))</f>
        <v/>
      </c>
      <c r="CG42" s="147" t="str">
        <f>IF(CG$4="","",IF(ชี้วัด9!$BE40="","",IF(ข้อมูลนักเรียน!$K38="ย้ายออก","-",ชี้วัด9!$BE40)))</f>
        <v/>
      </c>
      <c r="CH42" s="147" t="str">
        <f>IF(CH$4="","",IF(ชี้วัด10!$BE40="","",IF(ข้อมูลนักเรียน!$K38="ย้ายออก","-",ชี้วัด10!$BE40)))</f>
        <v/>
      </c>
      <c r="CI42" s="147" t="str">
        <f>IF(CI$4="","",IF(ชี้วัด11!$BE40="","",IF(ข้อมูลนักเรียน!$K38="ย้ายออก","-",ชี้วัด11!$BE40)))</f>
        <v/>
      </c>
      <c r="CJ42" s="147" t="str">
        <f>IF(CJ$4="","",IF(ชี้วัด12!$BE40="","",IF(ข้อมูลนักเรียน!$K38="ย้ายออก","-",ชี้วัด12!$BE40)))</f>
        <v/>
      </c>
      <c r="CK42" s="147" t="str">
        <f>IF(CK$4="","",IF(ชี้วัด13!$BE40="","",IF(ข้อมูลนักเรียน!$K38="ย้ายออก","-",ชี้วัด13!$BE40)))</f>
        <v/>
      </c>
      <c r="CL42" s="147" t="str">
        <f>IF(CL$4="","",IF(ชี้วัด14!$BE40="","",IF(ข้อมูลนักเรียน!$K38="ย้ายออก","-",ชี้วัด14!$BE40)))</f>
        <v/>
      </c>
      <c r="CM42" s="147" t="str">
        <f>IF(CM$4="","",IF(ชี้วัด15!$BE40="","",IF(ข้อมูลนักเรียน!$K38="ย้ายออก","-",ชี้วัด15!$BE40)))</f>
        <v/>
      </c>
      <c r="CN42" s="206" t="str">
        <f>IF($E42="","",IF(ข้อมูลนักเรียน!K38="ย้ายออก","ย้ายออก",SUM(BY42:CM42)))</f>
        <v/>
      </c>
      <c r="CO42" s="452" t="str">
        <f>IF($E42="","",IF(ข้อมูลนักเรียน!K38="ย้ายออก","ย้ายออก",(CN42/$CN$6)*100))</f>
        <v/>
      </c>
      <c r="CP42" s="206" t="str">
        <f>IF($E42="","",IF(ข้อมูลนักเรียน!K38="ย้ายออก","ย้ายออก",IF(CN42&lt;$CN$6,"ไม่ผ่าน","ผ่าน")))</f>
        <v/>
      </c>
    </row>
    <row r="43" spans="1:94" x14ac:dyDescent="0.3">
      <c r="A43" s="111"/>
      <c r="B43" s="111"/>
      <c r="C43" s="111"/>
      <c r="D43" s="207">
        <f>ข้อมูลนักเรียน!D39</f>
        <v>37</v>
      </c>
      <c r="E43" s="208" t="str">
        <f>IF(ข้อมูลนักเรียน!H39="","",ข้อมูลนักเรียน!G39&amp;ข้อมูลนักเรียน!H39&amp; "  " &amp; ข้อมูลนักเรียน!I39)</f>
        <v/>
      </c>
      <c r="F43" s="839"/>
      <c r="G43" s="203" t="str">
        <f>IF(วิชา1!$L42="","",IF($G$4="","",IF(วิชา1!$L42="ย้ายออก","-",วิชา1!$L42)))</f>
        <v/>
      </c>
      <c r="H43" s="203" t="str">
        <f>IF(วิชา2!$L42="","",IF($H$4="","",IF(วิชา2!$L42="ย้ายออก","-",วิชา2!$L42)))</f>
        <v/>
      </c>
      <c r="I43" s="203" t="str">
        <f>IF(วิชา3!$L42="","",IF($I$4="","",IF(วิชา3!$L42="ย้ายออก","-",วิชา3!$L42)))</f>
        <v/>
      </c>
      <c r="J43" s="203" t="str">
        <f>IF(วิชา4!$L42="","",IF($J$4="","",IF(วิชา4!$L42="ย้ายออก","-",วิชา4!$L42)))</f>
        <v/>
      </c>
      <c r="K43" s="203" t="str">
        <f>IF(วิชา5!$L42="","",IF($K$4="","",IF(วิชา5!$L42="ย้ายออก","-",วิชา5!$L42)))</f>
        <v/>
      </c>
      <c r="L43" s="203" t="str">
        <f>IF(วิชา6!$L42="","",IF($L$4="","",IF(วิชา6!$L42="ย้ายออก","-",วิชา6!$L42)))</f>
        <v/>
      </c>
      <c r="M43" s="203" t="str">
        <f>IF(วิชา7!$L42="","",IF($M$4="","",IF(วิชา7!$L42="ย้ายออก","-",วิชา7!$L42)))</f>
        <v/>
      </c>
      <c r="N43" s="203" t="str">
        <f>IF(วิชา8!$L42="","",IF($N$4="","",IF(วิชา8!$L42="ย้ายออก","-",วิชา8!$L42)))</f>
        <v/>
      </c>
      <c r="O43" s="203" t="str">
        <f>IF(วิชา9!$L42="","",IF($O$4="","",IF(วิชา9!$L42="ย้ายออก","-",วิชา9!$L42)))</f>
        <v/>
      </c>
      <c r="P43" s="203" t="str">
        <f>IF(วิชา10!$L42="","",IF($P$4="","",IF(วิชา10!$L42="ย้ายออก","-",วิชา10!$L42)))</f>
        <v/>
      </c>
      <c r="Q43" s="203" t="str">
        <f>IF(วิชา11!$L42="","",IF($Q$4="","",IF(วิชา11!$L42="ย้ายออก","-",วิชา11!$L42)))</f>
        <v/>
      </c>
      <c r="R43" s="203" t="str">
        <f>IF(วิชา12!$L42="","",IF($R$4="","",IF(วิชา12!$L42="ย้ายออก","-",วิชา12!$L42)))</f>
        <v/>
      </c>
      <c r="S43" s="203" t="str">
        <f>IF(วิชา13!$L42="","",IF($S$4="","",IF(วิชา13!$L42="ย้ายออก","-",วิชา13!$L42)))</f>
        <v/>
      </c>
      <c r="T43" s="203" t="str">
        <f>IF(วิชา14!$L42="","",IF($T$4="","",IF(วิชา14!$L42="ย้ายออก","-",วิชา14!$L42)))</f>
        <v/>
      </c>
      <c r="U43" s="203" t="str">
        <f>IF(วิชา15!$L42="","",IF($U$4="","",IF(วิชา15!$L42="ย้ายออก","-",วิชา15!$L42)))</f>
        <v/>
      </c>
      <c r="V43" s="172" t="str">
        <f>IF(E43="","",IF(ข้อมูลนักเรียน!$K39="ย้ายออก","ย้ายออก",IF(COUNTIF(G43:U43,0)&gt;0,"ไม่ผ่าน","ผ่าน")))</f>
        <v/>
      </c>
      <c r="W43" s="203" t="str">
        <f>IF($E43="","",IF($G43="","",IF(ข้อมูลนักเรียน!$K39="ย้ายออก","-",$G43*$G$6)))</f>
        <v/>
      </c>
      <c r="X43" s="203" t="str">
        <f>IF($E43="","",IF($H43="","",IF(ข้อมูลนักเรียน!$K39="ย้ายออก","-",$H43*$H$6)))</f>
        <v/>
      </c>
      <c r="Y43" s="203" t="str">
        <f>IF($E43="","",IF($I43="","",IF(ข้อมูลนักเรียน!$K39="ย้ายออก","-",$I43*$I$6)))</f>
        <v/>
      </c>
      <c r="Z43" s="203" t="str">
        <f>IF($E43="","",IF($J43="","",IF(ข้อมูลนักเรียน!$K39="ย้ายออก","-",$J43*$J$6)))</f>
        <v/>
      </c>
      <c r="AA43" s="203" t="str">
        <f>IF($E43="","",IF($K43="","",IF(ข้อมูลนักเรียน!$K39="ย้ายออก","-",$K43*$K$6)))</f>
        <v/>
      </c>
      <c r="AB43" s="203" t="str">
        <f>IF($E43="","",IF($L43="","",IF(ข้อมูลนักเรียน!$K39="ย้ายออก","-",$L43*$L$6)))</f>
        <v/>
      </c>
      <c r="AC43" s="203" t="str">
        <f>IF($E43="","",IF($M43="","",IF(ข้อมูลนักเรียน!$K39="ย้ายออก","-",$M43*$M$6)))</f>
        <v/>
      </c>
      <c r="AD43" s="203" t="str">
        <f>IF($E43="","",IF($N43="","",IF(ข้อมูลนักเรียน!$K39="ย้ายออก","-",$N43*$N$6)))</f>
        <v/>
      </c>
      <c r="AE43" s="203" t="str">
        <f>IF($E43="","",IF($O43="","",IF(ข้อมูลนักเรียน!$K39="ย้ายออก","-",$O43*$O$6)))</f>
        <v/>
      </c>
      <c r="AF43" s="203" t="str">
        <f>IF($E43="","",IF($P43="","",IF(ข้อมูลนักเรียน!$K39="ย้ายออก","-",$P43*$P$6)))</f>
        <v/>
      </c>
      <c r="AG43" s="203" t="str">
        <f>IF($E43="","",IF($Q43="","",IF(ข้อมูลนักเรียน!$K39="ย้ายออก","-",$Q43*$Q$6)))</f>
        <v/>
      </c>
      <c r="AH43" s="203" t="str">
        <f>IF($E43="","",IF($R43="","",IF(ข้อมูลนักเรียน!$K39="ย้ายออก","-",$R43*$R$6)))</f>
        <v/>
      </c>
      <c r="AI43" s="203" t="str">
        <f>IF($E43="","",IF($S43="","",IF(ข้อมูลนักเรียน!$K39="ย้ายออก","-",$S43*$S$6)))</f>
        <v/>
      </c>
      <c r="AJ43" s="203" t="str">
        <f>IF($E43="","",IF($T43="","",IF(ข้อมูลนักเรียน!$K39="ย้ายออก","-",$T43*$T$6)))</f>
        <v/>
      </c>
      <c r="AK43" s="203" t="str">
        <f>IF($E43="","",IF($U43="","",IF(ข้อมูลนักเรียน!$K39="ย้ายออก","-",$U43*$U$6)))</f>
        <v/>
      </c>
      <c r="AL43" s="204" t="str">
        <f>IF($E43="","",IF(ข้อมูลนักเรียน!$K39="ย้ายออก","ย้ายออก",IF($AL$6=0,"",IF(W43="","",(SUM(W43:AK43)/$AL$6)))))</f>
        <v/>
      </c>
      <c r="AM43" s="205" t="str">
        <f>IF($E43="","",IF(ข้อมูลนักเรียน!$K39="ย้ายออก","ย้ายออก",RANK($AL43,$AL$7:$AL$66,0)))</f>
        <v/>
      </c>
      <c r="AN43" s="842"/>
      <c r="AO43" s="147" t="str">
        <f>IF(คุณฯ1!$BC42="","",IF($AO$4="","",IF(ข้อมูลนักเรียน!$K39="ย้ายออก","-",คุณฯ1!$BC42)))</f>
        <v/>
      </c>
      <c r="AP43" s="147" t="str">
        <f>IF(คุณฯ2!$BC42="","",IF($AP$4="","",IF(ข้อมูลนักเรียน!$K39="ย้ายออก","-",คุณฯ2!$BC42)))</f>
        <v/>
      </c>
      <c r="AQ43" s="147" t="str">
        <f>IF(คุณฯ3!$BC42="","",IF($AQ$4="","",IF(ข้อมูลนักเรียน!$K39="ย้ายออก","-",คุณฯ3!$BC42)))</f>
        <v/>
      </c>
      <c r="AR43" s="147" t="str">
        <f>IF(คุณฯ4!$BC42="","",IF($AR$4="","",IF(ข้อมูลนักเรียน!$K39="ย้ายออก","-",คุณฯ4!$BC42)))</f>
        <v/>
      </c>
      <c r="AS43" s="147" t="str">
        <f>IF(คุณฯ5!$BC42="","",IF($AS$4="","",IF(ข้อมูลนักเรียน!$K39="ย้ายออก","-",คุณฯ5!$BC42)))</f>
        <v/>
      </c>
      <c r="AT43" s="147" t="str">
        <f>IF(คุณฯ6!$BC42="","",IF($AT$4="","",IF(ข้อมูลนักเรียน!$K39="ย้ายออก","-",คุณฯ6!$BC42)))</f>
        <v/>
      </c>
      <c r="AU43" s="147" t="str">
        <f>IF(คุณฯ7!$BC42="","",IF($AU$4="","",IF(ข้อมูลนักเรียน!$K39="ย้ายออก","-",คุณฯ7!$BC42)))</f>
        <v/>
      </c>
      <c r="AV43" s="147" t="str">
        <f>IF(คุณฯ8!$BC42="","",IF($AV$4="","",IF(ข้อมูลนักเรียน!$K39="ย้ายออก","-",คุณฯ8!$BC42)))</f>
        <v/>
      </c>
      <c r="AW43" s="147" t="str">
        <f>IF(คุณฯ9!$BC42="","",IF($AW$4="","",IF(ข้อมูลนักเรียน!$K39="ย้ายออก","-",คุณฯ9!$BC42)))</f>
        <v/>
      </c>
      <c r="AX43" s="147" t="str">
        <f>IF(คุณฯ10!$BC42="","",IF($AX$4="","",IF(ข้อมูลนักเรียน!$K39="ย้ายออก","-",คุณฯ10!$BC42)))</f>
        <v/>
      </c>
      <c r="AY43" s="147" t="str">
        <f>IF(คุณฯ11!$BC42="","",IF($AY$4="","",IF(ข้อมูลนักเรียน!$K39="ย้ายออก","-",คุณฯ11!$BC42)))</f>
        <v/>
      </c>
      <c r="AZ43" s="147" t="str">
        <f>IF(คุณฯ12!$BC42="","",IF($AZ$4="","",IF(ข้อมูลนักเรียน!$K39="ย้ายออก","-",คุณฯ12!$BC42)))</f>
        <v/>
      </c>
      <c r="BA43" s="147" t="str">
        <f>IF(คุณฯ13!$BC42="","",IF($BA$4="","",IF(ข้อมูลนักเรียน!$K39="ย้ายออก","-",คุณฯ13!$BC42)))</f>
        <v/>
      </c>
      <c r="BB43" s="147" t="str">
        <f>IF(คุณฯ14!$BC42="","",IF($BB$4="","",IF(ข้อมูลนักเรียน!$K39="ย้ายออก","-",คุณฯ14!$BC42)))</f>
        <v/>
      </c>
      <c r="BC43" s="147" t="str">
        <f>IF(คุณฯ15!$BC42="","",IF($BC$4="","",IF(ข้อมูลนักเรียน!$K39="ย้ายออก","-",คุณฯ15!$BC42)))</f>
        <v/>
      </c>
      <c r="BD43" s="452" t="str">
        <f>IF($E43="","",IF($AO43="","",IF(ข้อมูลนักเรียน!$K39="ย้ายออก","ย้ายออก",AVERAGE(AO43:BC43))))</f>
        <v/>
      </c>
      <c r="BE43" s="206" t="str">
        <f>IF($E43="","",IF(BD43="","",IF(ข้อมูลนักเรียน!K39="ย้ายออก","ย้ายออก",IF(COUNTIF(AO43:BC43,0)&gt;0,0,IF(BD43&gt;=ตั้งค่าการประเมิน!$C$4,3,IF(BD43&gt;=ตั้งค่าการประเมิน!$C$5,2,IF(BD43&gt;=ตั้งค่าการประเมิน!$C$6,1,0)))))))</f>
        <v/>
      </c>
      <c r="BF43" s="845"/>
      <c r="BG43" s="147" t="str">
        <f>IF(อ่านคิดเขียน1!$AW42="","",IF($BG$4="","",อ่านคิดเขียน1!$AW42))</f>
        <v/>
      </c>
      <c r="BH43" s="147" t="str">
        <f>IF(อ่านคิดเขียน2!$AW42="","",IF($BH$4="","",อ่านคิดเขียน2!$AW42))</f>
        <v/>
      </c>
      <c r="BI43" s="147" t="str">
        <f>IF(อ่านคิดเขียน3!$AW42="","",IF($BI$4="","",อ่านคิดเขียน3!$AW42))</f>
        <v/>
      </c>
      <c r="BJ43" s="147" t="str">
        <f>IF(อ่านคิดเขียน4!$AW42="","",IF($BJ$4="","",อ่านคิดเขียน4!$AW42))</f>
        <v/>
      </c>
      <c r="BK43" s="147" t="str">
        <f>IF(อ่านคิดเขียน5!$AW42="","",IF($BK$4="","",อ่านคิดเขียน5!$AW42))</f>
        <v/>
      </c>
      <c r="BL43" s="147" t="str">
        <f>IF(อ่านคิดเขียน6!$AW42="","",IF($BL$4="","",อ่านคิดเขียน6!$AW42))</f>
        <v/>
      </c>
      <c r="BM43" s="147" t="str">
        <f>IF(อ่านคิดเขียน7!$AW42="","",IF($BM$4="","",อ่านคิดเขียน7!$AW42))</f>
        <v/>
      </c>
      <c r="BN43" s="147" t="str">
        <f>IF(อ่านคิดเขียน8!$AW42="","",IF($BN$4="","",อ่านคิดเขียน8!$AW42))</f>
        <v/>
      </c>
      <c r="BO43" s="147" t="str">
        <f>IF(อ่านคิดเขียน9!$AW42="","",IF($BO$4="","",อ่านคิดเขียน9!$AW42))</f>
        <v/>
      </c>
      <c r="BP43" s="147" t="str">
        <f>IF(อ่านคิดเขียน10!$AW42="","",IF($BP$4="","",อ่านคิดเขียน10!$AW42))</f>
        <v/>
      </c>
      <c r="BQ43" s="147" t="str">
        <f>IF(อ่านคิดเขียน11!$AW42="","",IF($BQ$4="","",อ่านคิดเขียน11!$AW42))</f>
        <v/>
      </c>
      <c r="BR43" s="147" t="str">
        <f>IF(อ่านคิดเขียน12!$AW42="","",IF($BR$4="","",อ่านคิดเขียน12!$AW42))</f>
        <v/>
      </c>
      <c r="BS43" s="147" t="str">
        <f>IF(อ่านคิดเขียน13!$AW42="","",IF($BS$4="","",อ่านคิดเขียน13!$AW42))</f>
        <v/>
      </c>
      <c r="BT43" s="147" t="str">
        <f>IF(อ่านคิดเขียน14!$AW42="","",IF($BT$4="","",อ่านคิดเขียน14!$AW42))</f>
        <v/>
      </c>
      <c r="BU43" s="147" t="str">
        <f>IF(อ่านคิดเขียน15!$AW42="","",IF($BU$4="","",อ่านคิดเขียน15!$AW42))</f>
        <v/>
      </c>
      <c r="BV43" s="452" t="str">
        <f>IF($E43="","",IF($BG43="","",IF(ข้อมูลนักเรียน!K39="ย้ายออก","ย้ายออก",AVERAGE(BG43:BU43))))</f>
        <v/>
      </c>
      <c r="BW43" s="206" t="str">
        <f>IF($E43="","",IF(BV43="","",IF(ข้อมูลนักเรียน!K39="ย้ายออก","ย้ายออก",IF(BV43&gt;=ตั้งค่าการประเมิน!$C$4,3,IF(BV43&gt;=ตั้งค่าการประเมิน!$C$5,2,IF(BV43&gt;=ตั้งค่าการประเมิน!$C$6,1,0))))))</f>
        <v/>
      </c>
      <c r="BX43" s="848"/>
      <c r="BY43" s="147" t="str">
        <f>IF(BY$4="","",IF(ชี้วัด1!$BE41="","",IF(ข้อมูลนักเรียน!$K39="ย้ายออก","-",ชี้วัด1!$BE41)))</f>
        <v/>
      </c>
      <c r="BZ43" s="147" t="str">
        <f>IF(BZ$4="","",IF(ชี้วัด2!$BE41="","",IF(ข้อมูลนักเรียน!$K39="ย้ายออก","-",ชี้วัด2!$BE41)))</f>
        <v/>
      </c>
      <c r="CA43" s="147" t="str">
        <f>IF(CA$4="","",IF(ชี้วัด3!$BE41="","",IF(ข้อมูลนักเรียน!$K39="ย้ายออก","-",ชี้วัด3!$BE41)))</f>
        <v/>
      </c>
      <c r="CB43" s="147" t="str">
        <f>IF(CB$4="","",IF(ชี้วัด4!$BE41="","",IF(ข้อมูลนักเรียน!$K39="ย้ายออก","-",ชี้วัด4!$BE41)))</f>
        <v/>
      </c>
      <c r="CC43" s="147" t="str">
        <f>IF(CC$4="","",IF(ชี้วัด5!$BE41="","",IF(ข้อมูลนักเรียน!$K39="ย้ายออก","-",ชี้วัด5!$BE41)))</f>
        <v/>
      </c>
      <c r="CD43" s="147" t="str">
        <f>IF(CD$4="","",IF(ชี้วัด6!$BE41="","",IF(ข้อมูลนักเรียน!$K39="ย้ายออก","-",ชี้วัด6!$BE41)))</f>
        <v/>
      </c>
      <c r="CE43" s="147" t="str">
        <f>IF(CE$4="","",IF(ชี้วัด7!$BE41="","",IF(ข้อมูลนักเรียน!$K39="ย้ายออก","-",ชี้วัด7!$BE41)))</f>
        <v/>
      </c>
      <c r="CF43" s="147" t="str">
        <f>IF(CF$4="","",IF(ชี้วัด8!$BE41="","",IF(ข้อมูลนักเรียน!$K39="ย้ายออก","-",ชี้วัด8!$BE41)))</f>
        <v/>
      </c>
      <c r="CG43" s="147" t="str">
        <f>IF(CG$4="","",IF(ชี้วัด9!$BE41="","",IF(ข้อมูลนักเรียน!$K39="ย้ายออก","-",ชี้วัด9!$BE41)))</f>
        <v/>
      </c>
      <c r="CH43" s="147" t="str">
        <f>IF(CH$4="","",IF(ชี้วัด10!$BE41="","",IF(ข้อมูลนักเรียน!$K39="ย้ายออก","-",ชี้วัด10!$BE41)))</f>
        <v/>
      </c>
      <c r="CI43" s="147" t="str">
        <f>IF(CI$4="","",IF(ชี้วัด11!$BE41="","",IF(ข้อมูลนักเรียน!$K39="ย้ายออก","-",ชี้วัด11!$BE41)))</f>
        <v/>
      </c>
      <c r="CJ43" s="147" t="str">
        <f>IF(CJ$4="","",IF(ชี้วัด12!$BE41="","",IF(ข้อมูลนักเรียน!$K39="ย้ายออก","-",ชี้วัด12!$BE41)))</f>
        <v/>
      </c>
      <c r="CK43" s="147" t="str">
        <f>IF(CK$4="","",IF(ชี้วัด13!$BE41="","",IF(ข้อมูลนักเรียน!$K39="ย้ายออก","-",ชี้วัด13!$BE41)))</f>
        <v/>
      </c>
      <c r="CL43" s="147" t="str">
        <f>IF(CL$4="","",IF(ชี้วัด14!$BE41="","",IF(ข้อมูลนักเรียน!$K39="ย้ายออก","-",ชี้วัด14!$BE41)))</f>
        <v/>
      </c>
      <c r="CM43" s="147" t="str">
        <f>IF(CM$4="","",IF(ชี้วัด15!$BE41="","",IF(ข้อมูลนักเรียน!$K39="ย้ายออก","-",ชี้วัด15!$BE41)))</f>
        <v/>
      </c>
      <c r="CN43" s="206" t="str">
        <f>IF($E43="","",IF(ข้อมูลนักเรียน!K39="ย้ายออก","ย้ายออก",SUM(BY43:CM43)))</f>
        <v/>
      </c>
      <c r="CO43" s="452" t="str">
        <f>IF($E43="","",IF(ข้อมูลนักเรียน!K39="ย้ายออก","ย้ายออก",(CN43/$CN$6)*100))</f>
        <v/>
      </c>
      <c r="CP43" s="206" t="str">
        <f>IF($E43="","",IF(ข้อมูลนักเรียน!K39="ย้ายออก","ย้ายออก",IF(CN43&lt;$CN$6,"ไม่ผ่าน","ผ่าน")))</f>
        <v/>
      </c>
    </row>
    <row r="44" spans="1:94" x14ac:dyDescent="0.3">
      <c r="A44" s="111"/>
      <c r="B44" s="111"/>
      <c r="C44" s="111"/>
      <c r="D44" s="207">
        <f>ข้อมูลนักเรียน!D40</f>
        <v>38</v>
      </c>
      <c r="E44" s="208" t="str">
        <f>IF(ข้อมูลนักเรียน!H40="","",ข้อมูลนักเรียน!G40&amp;ข้อมูลนักเรียน!H40&amp; "  " &amp; ข้อมูลนักเรียน!I40)</f>
        <v/>
      </c>
      <c r="F44" s="839"/>
      <c r="G44" s="203" t="str">
        <f>IF(วิชา1!$L43="","",IF($G$4="","",IF(วิชา1!$L43="ย้ายออก","-",วิชา1!$L43)))</f>
        <v/>
      </c>
      <c r="H44" s="203" t="str">
        <f>IF(วิชา2!$L43="","",IF($H$4="","",IF(วิชา2!$L43="ย้ายออก","-",วิชา2!$L43)))</f>
        <v/>
      </c>
      <c r="I44" s="203" t="str">
        <f>IF(วิชา3!$L43="","",IF($I$4="","",IF(วิชา3!$L43="ย้ายออก","-",วิชา3!$L43)))</f>
        <v/>
      </c>
      <c r="J44" s="203" t="str">
        <f>IF(วิชา4!$L43="","",IF($J$4="","",IF(วิชา4!$L43="ย้ายออก","-",วิชา4!$L43)))</f>
        <v/>
      </c>
      <c r="K44" s="203" t="str">
        <f>IF(วิชา5!$L43="","",IF($K$4="","",IF(วิชา5!$L43="ย้ายออก","-",วิชา5!$L43)))</f>
        <v/>
      </c>
      <c r="L44" s="203" t="str">
        <f>IF(วิชา6!$L43="","",IF($L$4="","",IF(วิชา6!$L43="ย้ายออก","-",วิชา6!$L43)))</f>
        <v/>
      </c>
      <c r="M44" s="203" t="str">
        <f>IF(วิชา7!$L43="","",IF($M$4="","",IF(วิชา7!$L43="ย้ายออก","-",วิชา7!$L43)))</f>
        <v/>
      </c>
      <c r="N44" s="203" t="str">
        <f>IF(วิชา8!$L43="","",IF($N$4="","",IF(วิชา8!$L43="ย้ายออก","-",วิชา8!$L43)))</f>
        <v/>
      </c>
      <c r="O44" s="203" t="str">
        <f>IF(วิชา9!$L43="","",IF($O$4="","",IF(วิชา9!$L43="ย้ายออก","-",วิชา9!$L43)))</f>
        <v/>
      </c>
      <c r="P44" s="203" t="str">
        <f>IF(วิชา10!$L43="","",IF($P$4="","",IF(วิชา10!$L43="ย้ายออก","-",วิชา10!$L43)))</f>
        <v/>
      </c>
      <c r="Q44" s="203" t="str">
        <f>IF(วิชา11!$L43="","",IF($Q$4="","",IF(วิชา11!$L43="ย้ายออก","-",วิชา11!$L43)))</f>
        <v/>
      </c>
      <c r="R44" s="203" t="str">
        <f>IF(วิชา12!$L43="","",IF($R$4="","",IF(วิชา12!$L43="ย้ายออก","-",วิชา12!$L43)))</f>
        <v/>
      </c>
      <c r="S44" s="203" t="str">
        <f>IF(วิชา13!$L43="","",IF($S$4="","",IF(วิชา13!$L43="ย้ายออก","-",วิชา13!$L43)))</f>
        <v/>
      </c>
      <c r="T44" s="203" t="str">
        <f>IF(วิชา14!$L43="","",IF($T$4="","",IF(วิชา14!$L43="ย้ายออก","-",วิชา14!$L43)))</f>
        <v/>
      </c>
      <c r="U44" s="203" t="str">
        <f>IF(วิชา15!$L43="","",IF($U$4="","",IF(วิชา15!$L43="ย้ายออก","-",วิชา15!$L43)))</f>
        <v/>
      </c>
      <c r="V44" s="172" t="str">
        <f>IF(E44="","",IF(ข้อมูลนักเรียน!$K40="ย้ายออก","ย้ายออก",IF(COUNTIF(G44:U44,0)&gt;0,"ไม่ผ่าน","ผ่าน")))</f>
        <v/>
      </c>
      <c r="W44" s="203" t="str">
        <f>IF($E44="","",IF($G44="","",IF(ข้อมูลนักเรียน!$K40="ย้ายออก","-",$G44*$G$6)))</f>
        <v/>
      </c>
      <c r="X44" s="203" t="str">
        <f>IF($E44="","",IF($H44="","",IF(ข้อมูลนักเรียน!$K40="ย้ายออก","-",$H44*$H$6)))</f>
        <v/>
      </c>
      <c r="Y44" s="203" t="str">
        <f>IF($E44="","",IF($I44="","",IF(ข้อมูลนักเรียน!$K40="ย้ายออก","-",$I44*$I$6)))</f>
        <v/>
      </c>
      <c r="Z44" s="203" t="str">
        <f>IF($E44="","",IF($J44="","",IF(ข้อมูลนักเรียน!$K40="ย้ายออก","-",$J44*$J$6)))</f>
        <v/>
      </c>
      <c r="AA44" s="203" t="str">
        <f>IF($E44="","",IF($K44="","",IF(ข้อมูลนักเรียน!$K40="ย้ายออก","-",$K44*$K$6)))</f>
        <v/>
      </c>
      <c r="AB44" s="203" t="str">
        <f>IF($E44="","",IF($L44="","",IF(ข้อมูลนักเรียน!$K40="ย้ายออก","-",$L44*$L$6)))</f>
        <v/>
      </c>
      <c r="AC44" s="203" t="str">
        <f>IF($E44="","",IF($M44="","",IF(ข้อมูลนักเรียน!$K40="ย้ายออก","-",$M44*$M$6)))</f>
        <v/>
      </c>
      <c r="AD44" s="203" t="str">
        <f>IF($E44="","",IF($N44="","",IF(ข้อมูลนักเรียน!$K40="ย้ายออก","-",$N44*$N$6)))</f>
        <v/>
      </c>
      <c r="AE44" s="203" t="str">
        <f>IF($E44="","",IF($O44="","",IF(ข้อมูลนักเรียน!$K40="ย้ายออก","-",$O44*$O$6)))</f>
        <v/>
      </c>
      <c r="AF44" s="203" t="str">
        <f>IF($E44="","",IF($P44="","",IF(ข้อมูลนักเรียน!$K40="ย้ายออก","-",$P44*$P$6)))</f>
        <v/>
      </c>
      <c r="AG44" s="203" t="str">
        <f>IF($E44="","",IF($Q44="","",IF(ข้อมูลนักเรียน!$K40="ย้ายออก","-",$Q44*$Q$6)))</f>
        <v/>
      </c>
      <c r="AH44" s="203" t="str">
        <f>IF($E44="","",IF($R44="","",IF(ข้อมูลนักเรียน!$K40="ย้ายออก","-",$R44*$R$6)))</f>
        <v/>
      </c>
      <c r="AI44" s="203" t="str">
        <f>IF($E44="","",IF($S44="","",IF(ข้อมูลนักเรียน!$K40="ย้ายออก","-",$S44*$S$6)))</f>
        <v/>
      </c>
      <c r="AJ44" s="203" t="str">
        <f>IF($E44="","",IF($T44="","",IF(ข้อมูลนักเรียน!$K40="ย้ายออก","-",$T44*$T$6)))</f>
        <v/>
      </c>
      <c r="AK44" s="203" t="str">
        <f>IF($E44="","",IF($U44="","",IF(ข้อมูลนักเรียน!$K40="ย้ายออก","-",$U44*$U$6)))</f>
        <v/>
      </c>
      <c r="AL44" s="204" t="str">
        <f>IF($E44="","",IF(ข้อมูลนักเรียน!$K40="ย้ายออก","ย้ายออก",IF($AL$6=0,"",IF(W44="","",(SUM(W44:AK44)/$AL$6)))))</f>
        <v/>
      </c>
      <c r="AM44" s="205" t="str">
        <f>IF($E44="","",IF(ข้อมูลนักเรียน!$K40="ย้ายออก","ย้ายออก",RANK($AL44,$AL$7:$AL$66,0)))</f>
        <v/>
      </c>
      <c r="AN44" s="842"/>
      <c r="AO44" s="147" t="str">
        <f>IF(คุณฯ1!$BC43="","",IF($AO$4="","",IF(ข้อมูลนักเรียน!$K40="ย้ายออก","-",คุณฯ1!$BC43)))</f>
        <v/>
      </c>
      <c r="AP44" s="147" t="str">
        <f>IF(คุณฯ2!$BC43="","",IF($AP$4="","",IF(ข้อมูลนักเรียน!$K40="ย้ายออก","-",คุณฯ2!$BC43)))</f>
        <v/>
      </c>
      <c r="AQ44" s="147" t="str">
        <f>IF(คุณฯ3!$BC43="","",IF($AQ$4="","",IF(ข้อมูลนักเรียน!$K40="ย้ายออก","-",คุณฯ3!$BC43)))</f>
        <v/>
      </c>
      <c r="AR44" s="147" t="str">
        <f>IF(คุณฯ4!$BC43="","",IF($AR$4="","",IF(ข้อมูลนักเรียน!$K40="ย้ายออก","-",คุณฯ4!$BC43)))</f>
        <v/>
      </c>
      <c r="AS44" s="147" t="str">
        <f>IF(คุณฯ5!$BC43="","",IF($AS$4="","",IF(ข้อมูลนักเรียน!$K40="ย้ายออก","-",คุณฯ5!$BC43)))</f>
        <v/>
      </c>
      <c r="AT44" s="147" t="str">
        <f>IF(คุณฯ6!$BC43="","",IF($AT$4="","",IF(ข้อมูลนักเรียน!$K40="ย้ายออก","-",คุณฯ6!$BC43)))</f>
        <v/>
      </c>
      <c r="AU44" s="147" t="str">
        <f>IF(คุณฯ7!$BC43="","",IF($AU$4="","",IF(ข้อมูลนักเรียน!$K40="ย้ายออก","-",คุณฯ7!$BC43)))</f>
        <v/>
      </c>
      <c r="AV44" s="147" t="str">
        <f>IF(คุณฯ8!$BC43="","",IF($AV$4="","",IF(ข้อมูลนักเรียน!$K40="ย้ายออก","-",คุณฯ8!$BC43)))</f>
        <v/>
      </c>
      <c r="AW44" s="147" t="str">
        <f>IF(คุณฯ9!$BC43="","",IF($AW$4="","",IF(ข้อมูลนักเรียน!$K40="ย้ายออก","-",คุณฯ9!$BC43)))</f>
        <v/>
      </c>
      <c r="AX44" s="147" t="str">
        <f>IF(คุณฯ10!$BC43="","",IF($AX$4="","",IF(ข้อมูลนักเรียน!$K40="ย้ายออก","-",คุณฯ10!$BC43)))</f>
        <v/>
      </c>
      <c r="AY44" s="147" t="str">
        <f>IF(คุณฯ11!$BC43="","",IF($AY$4="","",IF(ข้อมูลนักเรียน!$K40="ย้ายออก","-",คุณฯ11!$BC43)))</f>
        <v/>
      </c>
      <c r="AZ44" s="147" t="str">
        <f>IF(คุณฯ12!$BC43="","",IF($AZ$4="","",IF(ข้อมูลนักเรียน!$K40="ย้ายออก","-",คุณฯ12!$BC43)))</f>
        <v/>
      </c>
      <c r="BA44" s="147" t="str">
        <f>IF(คุณฯ13!$BC43="","",IF($BA$4="","",IF(ข้อมูลนักเรียน!$K40="ย้ายออก","-",คุณฯ13!$BC43)))</f>
        <v/>
      </c>
      <c r="BB44" s="147" t="str">
        <f>IF(คุณฯ14!$BC43="","",IF($BB$4="","",IF(ข้อมูลนักเรียน!$K40="ย้ายออก","-",คุณฯ14!$BC43)))</f>
        <v/>
      </c>
      <c r="BC44" s="147" t="str">
        <f>IF(คุณฯ15!$BC43="","",IF($BC$4="","",IF(ข้อมูลนักเรียน!$K40="ย้ายออก","-",คุณฯ15!$BC43)))</f>
        <v/>
      </c>
      <c r="BD44" s="452" t="str">
        <f>IF($E44="","",IF($AO44="","",IF(ข้อมูลนักเรียน!$K40="ย้ายออก","ย้ายออก",AVERAGE(AO44:BC44))))</f>
        <v/>
      </c>
      <c r="BE44" s="206" t="str">
        <f>IF($E44="","",IF(BD44="","",IF(ข้อมูลนักเรียน!K40="ย้ายออก","ย้ายออก",IF(COUNTIF(AO44:BC44,0)&gt;0,0,IF(BD44&gt;=ตั้งค่าการประเมิน!$C$4,3,IF(BD44&gt;=ตั้งค่าการประเมิน!$C$5,2,IF(BD44&gt;=ตั้งค่าการประเมิน!$C$6,1,0)))))))</f>
        <v/>
      </c>
      <c r="BF44" s="845"/>
      <c r="BG44" s="147" t="str">
        <f>IF(อ่านคิดเขียน1!$AW43="","",IF($BG$4="","",อ่านคิดเขียน1!$AW43))</f>
        <v/>
      </c>
      <c r="BH44" s="147" t="str">
        <f>IF(อ่านคิดเขียน2!$AW43="","",IF($BH$4="","",อ่านคิดเขียน2!$AW43))</f>
        <v/>
      </c>
      <c r="BI44" s="147" t="str">
        <f>IF(อ่านคิดเขียน3!$AW43="","",IF($BI$4="","",อ่านคิดเขียน3!$AW43))</f>
        <v/>
      </c>
      <c r="BJ44" s="147" t="str">
        <f>IF(อ่านคิดเขียน4!$AW43="","",IF($BJ$4="","",อ่านคิดเขียน4!$AW43))</f>
        <v/>
      </c>
      <c r="BK44" s="147" t="str">
        <f>IF(อ่านคิดเขียน5!$AW43="","",IF($BK$4="","",อ่านคิดเขียน5!$AW43))</f>
        <v/>
      </c>
      <c r="BL44" s="147" t="str">
        <f>IF(อ่านคิดเขียน6!$AW43="","",IF($BL$4="","",อ่านคิดเขียน6!$AW43))</f>
        <v/>
      </c>
      <c r="BM44" s="147" t="str">
        <f>IF(อ่านคิดเขียน7!$AW43="","",IF($BM$4="","",อ่านคิดเขียน7!$AW43))</f>
        <v/>
      </c>
      <c r="BN44" s="147" t="str">
        <f>IF(อ่านคิดเขียน8!$AW43="","",IF($BN$4="","",อ่านคิดเขียน8!$AW43))</f>
        <v/>
      </c>
      <c r="BO44" s="147" t="str">
        <f>IF(อ่านคิดเขียน9!$AW43="","",IF($BO$4="","",อ่านคิดเขียน9!$AW43))</f>
        <v/>
      </c>
      <c r="BP44" s="147" t="str">
        <f>IF(อ่านคิดเขียน10!$AW43="","",IF($BP$4="","",อ่านคิดเขียน10!$AW43))</f>
        <v/>
      </c>
      <c r="BQ44" s="147" t="str">
        <f>IF(อ่านคิดเขียน11!$AW43="","",IF($BQ$4="","",อ่านคิดเขียน11!$AW43))</f>
        <v/>
      </c>
      <c r="BR44" s="147" t="str">
        <f>IF(อ่านคิดเขียน12!$AW43="","",IF($BR$4="","",อ่านคิดเขียน12!$AW43))</f>
        <v/>
      </c>
      <c r="BS44" s="147" t="str">
        <f>IF(อ่านคิดเขียน13!$AW43="","",IF($BS$4="","",อ่านคิดเขียน13!$AW43))</f>
        <v/>
      </c>
      <c r="BT44" s="147" t="str">
        <f>IF(อ่านคิดเขียน14!$AW43="","",IF($BT$4="","",อ่านคิดเขียน14!$AW43))</f>
        <v/>
      </c>
      <c r="BU44" s="147" t="str">
        <f>IF(อ่านคิดเขียน15!$AW43="","",IF($BU$4="","",อ่านคิดเขียน15!$AW43))</f>
        <v/>
      </c>
      <c r="BV44" s="452" t="str">
        <f>IF($E44="","",IF($BG44="","",IF(ข้อมูลนักเรียน!K40="ย้ายออก","ย้ายออก",AVERAGE(BG44:BU44))))</f>
        <v/>
      </c>
      <c r="BW44" s="206" t="str">
        <f>IF($E44="","",IF(BV44="","",IF(ข้อมูลนักเรียน!K40="ย้ายออก","ย้ายออก",IF(BV44&gt;=ตั้งค่าการประเมิน!$C$4,3,IF(BV44&gt;=ตั้งค่าการประเมิน!$C$5,2,IF(BV44&gt;=ตั้งค่าการประเมิน!$C$6,1,0))))))</f>
        <v/>
      </c>
      <c r="BX44" s="848"/>
      <c r="BY44" s="147" t="str">
        <f>IF(BY$4="","",IF(ชี้วัด1!$BE42="","",IF(ข้อมูลนักเรียน!$K40="ย้ายออก","-",ชี้วัด1!$BE42)))</f>
        <v/>
      </c>
      <c r="BZ44" s="147" t="str">
        <f>IF(BZ$4="","",IF(ชี้วัด2!$BE42="","",IF(ข้อมูลนักเรียน!$K40="ย้ายออก","-",ชี้วัด2!$BE42)))</f>
        <v/>
      </c>
      <c r="CA44" s="147" t="str">
        <f>IF(CA$4="","",IF(ชี้วัด3!$BE42="","",IF(ข้อมูลนักเรียน!$K40="ย้ายออก","-",ชี้วัด3!$BE42)))</f>
        <v/>
      </c>
      <c r="CB44" s="147" t="str">
        <f>IF(CB$4="","",IF(ชี้วัด4!$BE42="","",IF(ข้อมูลนักเรียน!$K40="ย้ายออก","-",ชี้วัด4!$BE42)))</f>
        <v/>
      </c>
      <c r="CC44" s="147" t="str">
        <f>IF(CC$4="","",IF(ชี้วัด5!$BE42="","",IF(ข้อมูลนักเรียน!$K40="ย้ายออก","-",ชี้วัด5!$BE42)))</f>
        <v/>
      </c>
      <c r="CD44" s="147" t="str">
        <f>IF(CD$4="","",IF(ชี้วัด6!$BE42="","",IF(ข้อมูลนักเรียน!$K40="ย้ายออก","-",ชี้วัด6!$BE42)))</f>
        <v/>
      </c>
      <c r="CE44" s="147" t="str">
        <f>IF(CE$4="","",IF(ชี้วัด7!$BE42="","",IF(ข้อมูลนักเรียน!$K40="ย้ายออก","-",ชี้วัด7!$BE42)))</f>
        <v/>
      </c>
      <c r="CF44" s="147" t="str">
        <f>IF(CF$4="","",IF(ชี้วัด8!$BE42="","",IF(ข้อมูลนักเรียน!$K40="ย้ายออก","-",ชี้วัด8!$BE42)))</f>
        <v/>
      </c>
      <c r="CG44" s="147" t="str">
        <f>IF(CG$4="","",IF(ชี้วัด9!$BE42="","",IF(ข้อมูลนักเรียน!$K40="ย้ายออก","-",ชี้วัด9!$BE42)))</f>
        <v/>
      </c>
      <c r="CH44" s="147" t="str">
        <f>IF(CH$4="","",IF(ชี้วัด10!$BE42="","",IF(ข้อมูลนักเรียน!$K40="ย้ายออก","-",ชี้วัด10!$BE42)))</f>
        <v/>
      </c>
      <c r="CI44" s="147" t="str">
        <f>IF(CI$4="","",IF(ชี้วัด11!$BE42="","",IF(ข้อมูลนักเรียน!$K40="ย้ายออก","-",ชี้วัด11!$BE42)))</f>
        <v/>
      </c>
      <c r="CJ44" s="147" t="str">
        <f>IF(CJ$4="","",IF(ชี้วัด12!$BE42="","",IF(ข้อมูลนักเรียน!$K40="ย้ายออก","-",ชี้วัด12!$BE42)))</f>
        <v/>
      </c>
      <c r="CK44" s="147" t="str">
        <f>IF(CK$4="","",IF(ชี้วัด13!$BE42="","",IF(ข้อมูลนักเรียน!$K40="ย้ายออก","-",ชี้วัด13!$BE42)))</f>
        <v/>
      </c>
      <c r="CL44" s="147" t="str">
        <f>IF(CL$4="","",IF(ชี้วัด14!$BE42="","",IF(ข้อมูลนักเรียน!$K40="ย้ายออก","-",ชี้วัด14!$BE42)))</f>
        <v/>
      </c>
      <c r="CM44" s="147" t="str">
        <f>IF(CM$4="","",IF(ชี้วัด15!$BE42="","",IF(ข้อมูลนักเรียน!$K40="ย้ายออก","-",ชี้วัด15!$BE42)))</f>
        <v/>
      </c>
      <c r="CN44" s="206" t="str">
        <f>IF($E44="","",IF(ข้อมูลนักเรียน!K40="ย้ายออก","ย้ายออก",SUM(BY44:CM44)))</f>
        <v/>
      </c>
      <c r="CO44" s="452" t="str">
        <f>IF($E44="","",IF(ข้อมูลนักเรียน!K40="ย้ายออก","ย้ายออก",(CN44/$CN$6)*100))</f>
        <v/>
      </c>
      <c r="CP44" s="206" t="str">
        <f>IF($E44="","",IF(ข้อมูลนักเรียน!K40="ย้ายออก","ย้ายออก",IF(CN44&lt;$CN$6,"ไม่ผ่าน","ผ่าน")))</f>
        <v/>
      </c>
    </row>
    <row r="45" spans="1:94" x14ac:dyDescent="0.3">
      <c r="A45" s="111"/>
      <c r="B45" s="111"/>
      <c r="C45" s="111"/>
      <c r="D45" s="207">
        <f>ข้อมูลนักเรียน!D41</f>
        <v>39</v>
      </c>
      <c r="E45" s="208" t="str">
        <f>IF(ข้อมูลนักเรียน!H41="","",ข้อมูลนักเรียน!G41&amp;ข้อมูลนักเรียน!H41&amp; "  " &amp; ข้อมูลนักเรียน!I41)</f>
        <v/>
      </c>
      <c r="F45" s="839"/>
      <c r="G45" s="203" t="str">
        <f>IF(วิชา1!$L44="","",IF($G$4="","",IF(วิชา1!$L44="ย้ายออก","-",วิชา1!$L44)))</f>
        <v/>
      </c>
      <c r="H45" s="203" t="str">
        <f>IF(วิชา2!$L44="","",IF($H$4="","",IF(วิชา2!$L44="ย้ายออก","-",วิชา2!$L44)))</f>
        <v/>
      </c>
      <c r="I45" s="203" t="str">
        <f>IF(วิชา3!$L44="","",IF($I$4="","",IF(วิชา3!$L44="ย้ายออก","-",วิชา3!$L44)))</f>
        <v/>
      </c>
      <c r="J45" s="203" t="str">
        <f>IF(วิชา4!$L44="","",IF($J$4="","",IF(วิชา4!$L44="ย้ายออก","-",วิชา4!$L44)))</f>
        <v/>
      </c>
      <c r="K45" s="203" t="str">
        <f>IF(วิชา5!$L44="","",IF($K$4="","",IF(วิชา5!$L44="ย้ายออก","-",วิชา5!$L44)))</f>
        <v/>
      </c>
      <c r="L45" s="203" t="str">
        <f>IF(วิชา6!$L44="","",IF($L$4="","",IF(วิชา6!$L44="ย้ายออก","-",วิชา6!$L44)))</f>
        <v/>
      </c>
      <c r="M45" s="203" t="str">
        <f>IF(วิชา7!$L44="","",IF($M$4="","",IF(วิชา7!$L44="ย้ายออก","-",วิชา7!$L44)))</f>
        <v/>
      </c>
      <c r="N45" s="203" t="str">
        <f>IF(วิชา8!$L44="","",IF($N$4="","",IF(วิชา8!$L44="ย้ายออก","-",วิชา8!$L44)))</f>
        <v/>
      </c>
      <c r="O45" s="203" t="str">
        <f>IF(วิชา9!$L44="","",IF($O$4="","",IF(วิชา9!$L44="ย้ายออก","-",วิชา9!$L44)))</f>
        <v/>
      </c>
      <c r="P45" s="203" t="str">
        <f>IF(วิชา10!$L44="","",IF($P$4="","",IF(วิชา10!$L44="ย้ายออก","-",วิชา10!$L44)))</f>
        <v/>
      </c>
      <c r="Q45" s="203" t="str">
        <f>IF(วิชา11!$L44="","",IF($Q$4="","",IF(วิชา11!$L44="ย้ายออก","-",วิชา11!$L44)))</f>
        <v/>
      </c>
      <c r="R45" s="203" t="str">
        <f>IF(วิชา12!$L44="","",IF($R$4="","",IF(วิชา12!$L44="ย้ายออก","-",วิชา12!$L44)))</f>
        <v/>
      </c>
      <c r="S45" s="203" t="str">
        <f>IF(วิชา13!$L44="","",IF($S$4="","",IF(วิชา13!$L44="ย้ายออก","-",วิชา13!$L44)))</f>
        <v/>
      </c>
      <c r="T45" s="203" t="str">
        <f>IF(วิชา14!$L44="","",IF($T$4="","",IF(วิชา14!$L44="ย้ายออก","-",วิชา14!$L44)))</f>
        <v/>
      </c>
      <c r="U45" s="203" t="str">
        <f>IF(วิชา15!$L44="","",IF($U$4="","",IF(วิชา15!$L44="ย้ายออก","-",วิชา15!$L44)))</f>
        <v/>
      </c>
      <c r="V45" s="172" t="str">
        <f>IF(E45="","",IF(ข้อมูลนักเรียน!$K41="ย้ายออก","ย้ายออก",IF(COUNTIF(G45:U45,0)&gt;0,"ไม่ผ่าน","ผ่าน")))</f>
        <v/>
      </c>
      <c r="W45" s="203" t="str">
        <f>IF($E45="","",IF($G45="","",IF(ข้อมูลนักเรียน!$K41="ย้ายออก","-",$G45*$G$6)))</f>
        <v/>
      </c>
      <c r="X45" s="203" t="str">
        <f>IF($E45="","",IF($H45="","",IF(ข้อมูลนักเรียน!$K41="ย้ายออก","-",$H45*$H$6)))</f>
        <v/>
      </c>
      <c r="Y45" s="203" t="str">
        <f>IF($E45="","",IF($I45="","",IF(ข้อมูลนักเรียน!$K41="ย้ายออก","-",$I45*$I$6)))</f>
        <v/>
      </c>
      <c r="Z45" s="203" t="str">
        <f>IF($E45="","",IF($J45="","",IF(ข้อมูลนักเรียน!$K41="ย้ายออก","-",$J45*$J$6)))</f>
        <v/>
      </c>
      <c r="AA45" s="203" t="str">
        <f>IF($E45="","",IF($K45="","",IF(ข้อมูลนักเรียน!$K41="ย้ายออก","-",$K45*$K$6)))</f>
        <v/>
      </c>
      <c r="AB45" s="203" t="str">
        <f>IF($E45="","",IF($L45="","",IF(ข้อมูลนักเรียน!$K41="ย้ายออก","-",$L45*$L$6)))</f>
        <v/>
      </c>
      <c r="AC45" s="203" t="str">
        <f>IF($E45="","",IF($M45="","",IF(ข้อมูลนักเรียน!$K41="ย้ายออก","-",$M45*$M$6)))</f>
        <v/>
      </c>
      <c r="AD45" s="203" t="str">
        <f>IF($E45="","",IF($N45="","",IF(ข้อมูลนักเรียน!$K41="ย้ายออก","-",$N45*$N$6)))</f>
        <v/>
      </c>
      <c r="AE45" s="203" t="str">
        <f>IF($E45="","",IF($O45="","",IF(ข้อมูลนักเรียน!$K41="ย้ายออก","-",$O45*$O$6)))</f>
        <v/>
      </c>
      <c r="AF45" s="203" t="str">
        <f>IF($E45="","",IF($P45="","",IF(ข้อมูลนักเรียน!$K41="ย้ายออก","-",$P45*$P$6)))</f>
        <v/>
      </c>
      <c r="AG45" s="203" t="str">
        <f>IF($E45="","",IF($Q45="","",IF(ข้อมูลนักเรียน!$K41="ย้ายออก","-",$Q45*$Q$6)))</f>
        <v/>
      </c>
      <c r="AH45" s="203" t="str">
        <f>IF($E45="","",IF($R45="","",IF(ข้อมูลนักเรียน!$K41="ย้ายออก","-",$R45*$R$6)))</f>
        <v/>
      </c>
      <c r="AI45" s="203" t="str">
        <f>IF($E45="","",IF($S45="","",IF(ข้อมูลนักเรียน!$K41="ย้ายออก","-",$S45*$S$6)))</f>
        <v/>
      </c>
      <c r="AJ45" s="203" t="str">
        <f>IF($E45="","",IF($T45="","",IF(ข้อมูลนักเรียน!$K41="ย้ายออก","-",$T45*$T$6)))</f>
        <v/>
      </c>
      <c r="AK45" s="203" t="str">
        <f>IF($E45="","",IF($U45="","",IF(ข้อมูลนักเรียน!$K41="ย้ายออก","-",$U45*$U$6)))</f>
        <v/>
      </c>
      <c r="AL45" s="204" t="str">
        <f>IF($E45="","",IF(ข้อมูลนักเรียน!$K41="ย้ายออก","ย้ายออก",IF($AL$6=0,"",IF(W45="","",(SUM(W45:AK45)/$AL$6)))))</f>
        <v/>
      </c>
      <c r="AM45" s="205" t="str">
        <f>IF($E45="","",IF(ข้อมูลนักเรียน!$K41="ย้ายออก","ย้ายออก",RANK($AL45,$AL$7:$AL$66,0)))</f>
        <v/>
      </c>
      <c r="AN45" s="842"/>
      <c r="AO45" s="147" t="str">
        <f>IF(คุณฯ1!$BC44="","",IF($AO$4="","",IF(ข้อมูลนักเรียน!$K41="ย้ายออก","-",คุณฯ1!$BC44)))</f>
        <v/>
      </c>
      <c r="AP45" s="147" t="str">
        <f>IF(คุณฯ2!$BC44="","",IF($AP$4="","",IF(ข้อมูลนักเรียน!$K41="ย้ายออก","-",คุณฯ2!$BC44)))</f>
        <v/>
      </c>
      <c r="AQ45" s="147" t="str">
        <f>IF(คุณฯ3!$BC44="","",IF($AQ$4="","",IF(ข้อมูลนักเรียน!$K41="ย้ายออก","-",คุณฯ3!$BC44)))</f>
        <v/>
      </c>
      <c r="AR45" s="147" t="str">
        <f>IF(คุณฯ4!$BC44="","",IF($AR$4="","",IF(ข้อมูลนักเรียน!$K41="ย้ายออก","-",คุณฯ4!$BC44)))</f>
        <v/>
      </c>
      <c r="AS45" s="147" t="str">
        <f>IF(คุณฯ5!$BC44="","",IF($AS$4="","",IF(ข้อมูลนักเรียน!$K41="ย้ายออก","-",คุณฯ5!$BC44)))</f>
        <v/>
      </c>
      <c r="AT45" s="147" t="str">
        <f>IF(คุณฯ6!$BC44="","",IF($AT$4="","",IF(ข้อมูลนักเรียน!$K41="ย้ายออก","-",คุณฯ6!$BC44)))</f>
        <v/>
      </c>
      <c r="AU45" s="147" t="str">
        <f>IF(คุณฯ7!$BC44="","",IF($AU$4="","",IF(ข้อมูลนักเรียน!$K41="ย้ายออก","-",คุณฯ7!$BC44)))</f>
        <v/>
      </c>
      <c r="AV45" s="147" t="str">
        <f>IF(คุณฯ8!$BC44="","",IF($AV$4="","",IF(ข้อมูลนักเรียน!$K41="ย้ายออก","-",คุณฯ8!$BC44)))</f>
        <v/>
      </c>
      <c r="AW45" s="147" t="str">
        <f>IF(คุณฯ9!$BC44="","",IF($AW$4="","",IF(ข้อมูลนักเรียน!$K41="ย้ายออก","-",คุณฯ9!$BC44)))</f>
        <v/>
      </c>
      <c r="AX45" s="147" t="str">
        <f>IF(คุณฯ10!$BC44="","",IF($AX$4="","",IF(ข้อมูลนักเรียน!$K41="ย้ายออก","-",คุณฯ10!$BC44)))</f>
        <v/>
      </c>
      <c r="AY45" s="147" t="str">
        <f>IF(คุณฯ11!$BC44="","",IF($AY$4="","",IF(ข้อมูลนักเรียน!$K41="ย้ายออก","-",คุณฯ11!$BC44)))</f>
        <v/>
      </c>
      <c r="AZ45" s="147" t="str">
        <f>IF(คุณฯ12!$BC44="","",IF($AZ$4="","",IF(ข้อมูลนักเรียน!$K41="ย้ายออก","-",คุณฯ12!$BC44)))</f>
        <v/>
      </c>
      <c r="BA45" s="147" t="str">
        <f>IF(คุณฯ13!$BC44="","",IF($BA$4="","",IF(ข้อมูลนักเรียน!$K41="ย้ายออก","-",คุณฯ13!$BC44)))</f>
        <v/>
      </c>
      <c r="BB45" s="147" t="str">
        <f>IF(คุณฯ14!$BC44="","",IF($BB$4="","",IF(ข้อมูลนักเรียน!$K41="ย้ายออก","-",คุณฯ14!$BC44)))</f>
        <v/>
      </c>
      <c r="BC45" s="147" t="str">
        <f>IF(คุณฯ15!$BC44="","",IF($BC$4="","",IF(ข้อมูลนักเรียน!$K41="ย้ายออก","-",คุณฯ15!$BC44)))</f>
        <v/>
      </c>
      <c r="BD45" s="452" t="str">
        <f>IF($E45="","",IF($AO45="","",IF(ข้อมูลนักเรียน!$K41="ย้ายออก","ย้ายออก",AVERAGE(AO45:BC45))))</f>
        <v/>
      </c>
      <c r="BE45" s="206" t="str">
        <f>IF($E45="","",IF(BD45="","",IF(ข้อมูลนักเรียน!K41="ย้ายออก","ย้ายออก",IF(COUNTIF(AO45:BC45,0)&gt;0,0,IF(BD45&gt;=ตั้งค่าการประเมิน!$C$4,3,IF(BD45&gt;=ตั้งค่าการประเมิน!$C$5,2,IF(BD45&gt;=ตั้งค่าการประเมิน!$C$6,1,0)))))))</f>
        <v/>
      </c>
      <c r="BF45" s="845"/>
      <c r="BG45" s="147" t="str">
        <f>IF(อ่านคิดเขียน1!$AW44="","",IF($BG$4="","",อ่านคิดเขียน1!$AW44))</f>
        <v/>
      </c>
      <c r="BH45" s="147" t="str">
        <f>IF(อ่านคิดเขียน2!$AW44="","",IF($BH$4="","",อ่านคิดเขียน2!$AW44))</f>
        <v/>
      </c>
      <c r="BI45" s="147" t="str">
        <f>IF(อ่านคิดเขียน3!$AW44="","",IF($BI$4="","",อ่านคิดเขียน3!$AW44))</f>
        <v/>
      </c>
      <c r="BJ45" s="147" t="str">
        <f>IF(อ่านคิดเขียน4!$AW44="","",IF($BJ$4="","",อ่านคิดเขียน4!$AW44))</f>
        <v/>
      </c>
      <c r="BK45" s="147" t="str">
        <f>IF(อ่านคิดเขียน5!$AW44="","",IF($BK$4="","",อ่านคิดเขียน5!$AW44))</f>
        <v/>
      </c>
      <c r="BL45" s="147" t="str">
        <f>IF(อ่านคิดเขียน6!$AW44="","",IF($BL$4="","",อ่านคิดเขียน6!$AW44))</f>
        <v/>
      </c>
      <c r="BM45" s="147" t="str">
        <f>IF(อ่านคิดเขียน7!$AW44="","",IF($BM$4="","",อ่านคิดเขียน7!$AW44))</f>
        <v/>
      </c>
      <c r="BN45" s="147" t="str">
        <f>IF(อ่านคิดเขียน8!$AW44="","",IF($BN$4="","",อ่านคิดเขียน8!$AW44))</f>
        <v/>
      </c>
      <c r="BO45" s="147" t="str">
        <f>IF(อ่านคิดเขียน9!$AW44="","",IF($BO$4="","",อ่านคิดเขียน9!$AW44))</f>
        <v/>
      </c>
      <c r="BP45" s="147" t="str">
        <f>IF(อ่านคิดเขียน10!$AW44="","",IF($BP$4="","",อ่านคิดเขียน10!$AW44))</f>
        <v/>
      </c>
      <c r="BQ45" s="147" t="str">
        <f>IF(อ่านคิดเขียน11!$AW44="","",IF($BQ$4="","",อ่านคิดเขียน11!$AW44))</f>
        <v/>
      </c>
      <c r="BR45" s="147" t="str">
        <f>IF(อ่านคิดเขียน12!$AW44="","",IF($BR$4="","",อ่านคิดเขียน12!$AW44))</f>
        <v/>
      </c>
      <c r="BS45" s="147" t="str">
        <f>IF(อ่านคิดเขียน13!$AW44="","",IF($BS$4="","",อ่านคิดเขียน13!$AW44))</f>
        <v/>
      </c>
      <c r="BT45" s="147" t="str">
        <f>IF(อ่านคิดเขียน14!$AW44="","",IF($BT$4="","",อ่านคิดเขียน14!$AW44))</f>
        <v/>
      </c>
      <c r="BU45" s="147" t="str">
        <f>IF(อ่านคิดเขียน15!$AW44="","",IF($BU$4="","",อ่านคิดเขียน15!$AW44))</f>
        <v/>
      </c>
      <c r="BV45" s="452" t="str">
        <f>IF($E45="","",IF($BG45="","",IF(ข้อมูลนักเรียน!K41="ย้ายออก","ย้ายออก",AVERAGE(BG45:BU45))))</f>
        <v/>
      </c>
      <c r="BW45" s="206" t="str">
        <f>IF($E45="","",IF(BV45="","",IF(ข้อมูลนักเรียน!K41="ย้ายออก","ย้ายออก",IF(BV45&gt;=ตั้งค่าการประเมิน!$C$4,3,IF(BV45&gt;=ตั้งค่าการประเมิน!$C$5,2,IF(BV45&gt;=ตั้งค่าการประเมิน!$C$6,1,0))))))</f>
        <v/>
      </c>
      <c r="BX45" s="848"/>
      <c r="BY45" s="147" t="str">
        <f>IF(BY$4="","",IF(ชี้วัด1!$BE43="","",IF(ข้อมูลนักเรียน!$K41="ย้ายออก","-",ชี้วัด1!$BE43)))</f>
        <v/>
      </c>
      <c r="BZ45" s="147" t="str">
        <f>IF(BZ$4="","",IF(ชี้วัด2!$BE43="","",IF(ข้อมูลนักเรียน!$K41="ย้ายออก","-",ชี้วัด2!$BE43)))</f>
        <v/>
      </c>
      <c r="CA45" s="147" t="str">
        <f>IF(CA$4="","",IF(ชี้วัด3!$BE43="","",IF(ข้อมูลนักเรียน!$K41="ย้ายออก","-",ชี้วัด3!$BE43)))</f>
        <v/>
      </c>
      <c r="CB45" s="147" t="str">
        <f>IF(CB$4="","",IF(ชี้วัด4!$BE43="","",IF(ข้อมูลนักเรียน!$K41="ย้ายออก","-",ชี้วัด4!$BE43)))</f>
        <v/>
      </c>
      <c r="CC45" s="147" t="str">
        <f>IF(CC$4="","",IF(ชี้วัด5!$BE43="","",IF(ข้อมูลนักเรียน!$K41="ย้ายออก","-",ชี้วัด5!$BE43)))</f>
        <v/>
      </c>
      <c r="CD45" s="147" t="str">
        <f>IF(CD$4="","",IF(ชี้วัด6!$BE43="","",IF(ข้อมูลนักเรียน!$K41="ย้ายออก","-",ชี้วัด6!$BE43)))</f>
        <v/>
      </c>
      <c r="CE45" s="147" t="str">
        <f>IF(CE$4="","",IF(ชี้วัด7!$BE43="","",IF(ข้อมูลนักเรียน!$K41="ย้ายออก","-",ชี้วัด7!$BE43)))</f>
        <v/>
      </c>
      <c r="CF45" s="147" t="str">
        <f>IF(CF$4="","",IF(ชี้วัด8!$BE43="","",IF(ข้อมูลนักเรียน!$K41="ย้ายออก","-",ชี้วัด8!$BE43)))</f>
        <v/>
      </c>
      <c r="CG45" s="147" t="str">
        <f>IF(CG$4="","",IF(ชี้วัด9!$BE43="","",IF(ข้อมูลนักเรียน!$K41="ย้ายออก","-",ชี้วัด9!$BE43)))</f>
        <v/>
      </c>
      <c r="CH45" s="147" t="str">
        <f>IF(CH$4="","",IF(ชี้วัด10!$BE43="","",IF(ข้อมูลนักเรียน!$K41="ย้ายออก","-",ชี้วัด10!$BE43)))</f>
        <v/>
      </c>
      <c r="CI45" s="147" t="str">
        <f>IF(CI$4="","",IF(ชี้วัด11!$BE43="","",IF(ข้อมูลนักเรียน!$K41="ย้ายออก","-",ชี้วัด11!$BE43)))</f>
        <v/>
      </c>
      <c r="CJ45" s="147" t="str">
        <f>IF(CJ$4="","",IF(ชี้วัด12!$BE43="","",IF(ข้อมูลนักเรียน!$K41="ย้ายออก","-",ชี้วัด12!$BE43)))</f>
        <v/>
      </c>
      <c r="CK45" s="147" t="str">
        <f>IF(CK$4="","",IF(ชี้วัด13!$BE43="","",IF(ข้อมูลนักเรียน!$K41="ย้ายออก","-",ชี้วัด13!$BE43)))</f>
        <v/>
      </c>
      <c r="CL45" s="147" t="str">
        <f>IF(CL$4="","",IF(ชี้วัด14!$BE43="","",IF(ข้อมูลนักเรียน!$K41="ย้ายออก","-",ชี้วัด14!$BE43)))</f>
        <v/>
      </c>
      <c r="CM45" s="147" t="str">
        <f>IF(CM$4="","",IF(ชี้วัด15!$BE43="","",IF(ข้อมูลนักเรียน!$K41="ย้ายออก","-",ชี้วัด15!$BE43)))</f>
        <v/>
      </c>
      <c r="CN45" s="206" t="str">
        <f>IF($E45="","",IF(ข้อมูลนักเรียน!K41="ย้ายออก","ย้ายออก",SUM(BY45:CM45)))</f>
        <v/>
      </c>
      <c r="CO45" s="452" t="str">
        <f>IF($E45="","",IF(ข้อมูลนักเรียน!K41="ย้ายออก","ย้ายออก",(CN45/$CN$6)*100))</f>
        <v/>
      </c>
      <c r="CP45" s="206" t="str">
        <f>IF($E45="","",IF(ข้อมูลนักเรียน!K41="ย้ายออก","ย้ายออก",IF(CN45&lt;$CN$6,"ไม่ผ่าน","ผ่าน")))</f>
        <v/>
      </c>
    </row>
    <row r="46" spans="1:94" x14ac:dyDescent="0.3">
      <c r="A46" s="111"/>
      <c r="B46" s="111"/>
      <c r="C46" s="111"/>
      <c r="D46" s="207">
        <f>ข้อมูลนักเรียน!D42</f>
        <v>40</v>
      </c>
      <c r="E46" s="208" t="str">
        <f>IF(ข้อมูลนักเรียน!H42="","",ข้อมูลนักเรียน!G42&amp;ข้อมูลนักเรียน!H42&amp; "  " &amp; ข้อมูลนักเรียน!I42)</f>
        <v/>
      </c>
      <c r="F46" s="839"/>
      <c r="G46" s="203" t="str">
        <f>IF(วิชา1!$L45="","",IF($G$4="","",IF(วิชา1!$L45="ย้ายออก","-",วิชา1!$L45)))</f>
        <v/>
      </c>
      <c r="H46" s="203" t="str">
        <f>IF(วิชา2!$L45="","",IF($H$4="","",IF(วิชา2!$L45="ย้ายออก","-",วิชา2!$L45)))</f>
        <v/>
      </c>
      <c r="I46" s="203" t="str">
        <f>IF(วิชา3!$L45="","",IF($I$4="","",IF(วิชา3!$L45="ย้ายออก","-",วิชา3!$L45)))</f>
        <v/>
      </c>
      <c r="J46" s="203" t="str">
        <f>IF(วิชา4!$L45="","",IF($J$4="","",IF(วิชา4!$L45="ย้ายออก","-",วิชา4!$L45)))</f>
        <v/>
      </c>
      <c r="K46" s="203" t="str">
        <f>IF(วิชา5!$L45="","",IF($K$4="","",IF(วิชา5!$L45="ย้ายออก","-",วิชา5!$L45)))</f>
        <v/>
      </c>
      <c r="L46" s="203" t="str">
        <f>IF(วิชา6!$L45="","",IF($L$4="","",IF(วิชา6!$L45="ย้ายออก","-",วิชา6!$L45)))</f>
        <v/>
      </c>
      <c r="M46" s="203" t="str">
        <f>IF(วิชา7!$L45="","",IF($M$4="","",IF(วิชา7!$L45="ย้ายออก","-",วิชา7!$L45)))</f>
        <v/>
      </c>
      <c r="N46" s="203" t="str">
        <f>IF(วิชา8!$L45="","",IF($N$4="","",IF(วิชา8!$L45="ย้ายออก","-",วิชา8!$L45)))</f>
        <v/>
      </c>
      <c r="O46" s="203" t="str">
        <f>IF(วิชา9!$L45="","",IF($O$4="","",IF(วิชา9!$L45="ย้ายออก","-",วิชา9!$L45)))</f>
        <v/>
      </c>
      <c r="P46" s="203" t="str">
        <f>IF(วิชา10!$L45="","",IF($P$4="","",IF(วิชา10!$L45="ย้ายออก","-",วิชา10!$L45)))</f>
        <v/>
      </c>
      <c r="Q46" s="203" t="str">
        <f>IF(วิชา11!$L45="","",IF($Q$4="","",IF(วิชา11!$L45="ย้ายออก","-",วิชา11!$L45)))</f>
        <v/>
      </c>
      <c r="R46" s="203" t="str">
        <f>IF(วิชา12!$L45="","",IF($R$4="","",IF(วิชา12!$L45="ย้ายออก","-",วิชา12!$L45)))</f>
        <v/>
      </c>
      <c r="S46" s="203" t="str">
        <f>IF(วิชา13!$L45="","",IF($S$4="","",IF(วิชา13!$L45="ย้ายออก","-",วิชา13!$L45)))</f>
        <v/>
      </c>
      <c r="T46" s="203" t="str">
        <f>IF(วิชา14!$L45="","",IF($T$4="","",IF(วิชา14!$L45="ย้ายออก","-",วิชา14!$L45)))</f>
        <v/>
      </c>
      <c r="U46" s="203" t="str">
        <f>IF(วิชา15!$L45="","",IF($U$4="","",IF(วิชา15!$L45="ย้ายออก","-",วิชา15!$L45)))</f>
        <v/>
      </c>
      <c r="V46" s="172" t="str">
        <f>IF(E46="","",IF(ข้อมูลนักเรียน!$K42="ย้ายออก","ย้ายออก",IF(COUNTIF(G46:U46,0)&gt;0,"ไม่ผ่าน","ผ่าน")))</f>
        <v/>
      </c>
      <c r="W46" s="203" t="str">
        <f>IF($E46="","",IF($G46="","",IF(ข้อมูลนักเรียน!$K42="ย้ายออก","-",$G46*$G$6)))</f>
        <v/>
      </c>
      <c r="X46" s="203" t="str">
        <f>IF($E46="","",IF($H46="","",IF(ข้อมูลนักเรียน!$K42="ย้ายออก","-",$H46*$H$6)))</f>
        <v/>
      </c>
      <c r="Y46" s="203" t="str">
        <f>IF($E46="","",IF($I46="","",IF(ข้อมูลนักเรียน!$K42="ย้ายออก","-",$I46*$I$6)))</f>
        <v/>
      </c>
      <c r="Z46" s="203" t="str">
        <f>IF($E46="","",IF($J46="","",IF(ข้อมูลนักเรียน!$K42="ย้ายออก","-",$J46*$J$6)))</f>
        <v/>
      </c>
      <c r="AA46" s="203" t="str">
        <f>IF($E46="","",IF($K46="","",IF(ข้อมูลนักเรียน!$K42="ย้ายออก","-",$K46*$K$6)))</f>
        <v/>
      </c>
      <c r="AB46" s="203" t="str">
        <f>IF($E46="","",IF($L46="","",IF(ข้อมูลนักเรียน!$K42="ย้ายออก","-",$L46*$L$6)))</f>
        <v/>
      </c>
      <c r="AC46" s="203" t="str">
        <f>IF($E46="","",IF($M46="","",IF(ข้อมูลนักเรียน!$K42="ย้ายออก","-",$M46*$M$6)))</f>
        <v/>
      </c>
      <c r="AD46" s="203" t="str">
        <f>IF($E46="","",IF($N46="","",IF(ข้อมูลนักเรียน!$K42="ย้ายออก","-",$N46*$N$6)))</f>
        <v/>
      </c>
      <c r="AE46" s="203" t="str">
        <f>IF($E46="","",IF($O46="","",IF(ข้อมูลนักเรียน!$K42="ย้ายออก","-",$O46*$O$6)))</f>
        <v/>
      </c>
      <c r="AF46" s="203" t="str">
        <f>IF($E46="","",IF($P46="","",IF(ข้อมูลนักเรียน!$K42="ย้ายออก","-",$P46*$P$6)))</f>
        <v/>
      </c>
      <c r="AG46" s="203" t="str">
        <f>IF($E46="","",IF($Q46="","",IF(ข้อมูลนักเรียน!$K42="ย้ายออก","-",$Q46*$Q$6)))</f>
        <v/>
      </c>
      <c r="AH46" s="203" t="str">
        <f>IF($E46="","",IF($R46="","",IF(ข้อมูลนักเรียน!$K42="ย้ายออก","-",$R46*$R$6)))</f>
        <v/>
      </c>
      <c r="AI46" s="203" t="str">
        <f>IF($E46="","",IF($S46="","",IF(ข้อมูลนักเรียน!$K42="ย้ายออก","-",$S46*$S$6)))</f>
        <v/>
      </c>
      <c r="AJ46" s="203" t="str">
        <f>IF($E46="","",IF($T46="","",IF(ข้อมูลนักเรียน!$K42="ย้ายออก","-",$T46*$T$6)))</f>
        <v/>
      </c>
      <c r="AK46" s="203" t="str">
        <f>IF($E46="","",IF($U46="","",IF(ข้อมูลนักเรียน!$K42="ย้ายออก","-",$U46*$U$6)))</f>
        <v/>
      </c>
      <c r="AL46" s="204" t="str">
        <f>IF($E46="","",IF(ข้อมูลนักเรียน!$K42="ย้ายออก","ย้ายออก",IF($AL$6=0,"",IF(W46="","",(SUM(W46:AK46)/$AL$6)))))</f>
        <v/>
      </c>
      <c r="AM46" s="205" t="str">
        <f>IF($E46="","",IF(ข้อมูลนักเรียน!$K42="ย้ายออก","ย้ายออก",RANK($AL46,$AL$7:$AL$66,0)))</f>
        <v/>
      </c>
      <c r="AN46" s="842"/>
      <c r="AO46" s="147" t="str">
        <f>IF(คุณฯ1!$BC45="","",IF($AO$4="","",IF(ข้อมูลนักเรียน!$K42="ย้ายออก","-",คุณฯ1!$BC45)))</f>
        <v/>
      </c>
      <c r="AP46" s="147" t="str">
        <f>IF(คุณฯ2!$BC45="","",IF($AP$4="","",IF(ข้อมูลนักเรียน!$K42="ย้ายออก","-",คุณฯ2!$BC45)))</f>
        <v/>
      </c>
      <c r="AQ46" s="147" t="str">
        <f>IF(คุณฯ3!$BC45="","",IF($AQ$4="","",IF(ข้อมูลนักเรียน!$K42="ย้ายออก","-",คุณฯ3!$BC45)))</f>
        <v/>
      </c>
      <c r="AR46" s="147" t="str">
        <f>IF(คุณฯ4!$BC45="","",IF($AR$4="","",IF(ข้อมูลนักเรียน!$K42="ย้ายออก","-",คุณฯ4!$BC45)))</f>
        <v/>
      </c>
      <c r="AS46" s="147" t="str">
        <f>IF(คุณฯ5!$BC45="","",IF($AS$4="","",IF(ข้อมูลนักเรียน!$K42="ย้ายออก","-",คุณฯ5!$BC45)))</f>
        <v/>
      </c>
      <c r="AT46" s="147" t="str">
        <f>IF(คุณฯ6!$BC45="","",IF($AT$4="","",IF(ข้อมูลนักเรียน!$K42="ย้ายออก","-",คุณฯ6!$BC45)))</f>
        <v/>
      </c>
      <c r="AU46" s="147" t="str">
        <f>IF(คุณฯ7!$BC45="","",IF($AU$4="","",IF(ข้อมูลนักเรียน!$K42="ย้ายออก","-",คุณฯ7!$BC45)))</f>
        <v/>
      </c>
      <c r="AV46" s="147" t="str">
        <f>IF(คุณฯ8!$BC45="","",IF($AV$4="","",IF(ข้อมูลนักเรียน!$K42="ย้ายออก","-",คุณฯ8!$BC45)))</f>
        <v/>
      </c>
      <c r="AW46" s="147" t="str">
        <f>IF(คุณฯ9!$BC45="","",IF($AW$4="","",IF(ข้อมูลนักเรียน!$K42="ย้ายออก","-",คุณฯ9!$BC45)))</f>
        <v/>
      </c>
      <c r="AX46" s="147" t="str">
        <f>IF(คุณฯ10!$BC45="","",IF($AX$4="","",IF(ข้อมูลนักเรียน!$K42="ย้ายออก","-",คุณฯ10!$BC45)))</f>
        <v/>
      </c>
      <c r="AY46" s="147" t="str">
        <f>IF(คุณฯ11!$BC45="","",IF($AY$4="","",IF(ข้อมูลนักเรียน!$K42="ย้ายออก","-",คุณฯ11!$BC45)))</f>
        <v/>
      </c>
      <c r="AZ46" s="147" t="str">
        <f>IF(คุณฯ12!$BC45="","",IF($AZ$4="","",IF(ข้อมูลนักเรียน!$K42="ย้ายออก","-",คุณฯ12!$BC45)))</f>
        <v/>
      </c>
      <c r="BA46" s="147" t="str">
        <f>IF(คุณฯ13!$BC45="","",IF($BA$4="","",IF(ข้อมูลนักเรียน!$K42="ย้ายออก","-",คุณฯ13!$BC45)))</f>
        <v/>
      </c>
      <c r="BB46" s="147" t="str">
        <f>IF(คุณฯ14!$BC45="","",IF($BB$4="","",IF(ข้อมูลนักเรียน!$K42="ย้ายออก","-",คุณฯ14!$BC45)))</f>
        <v/>
      </c>
      <c r="BC46" s="147" t="str">
        <f>IF(คุณฯ15!$BC45="","",IF($BC$4="","",IF(ข้อมูลนักเรียน!$K42="ย้ายออก","-",คุณฯ15!$BC45)))</f>
        <v/>
      </c>
      <c r="BD46" s="452" t="str">
        <f>IF($E46="","",IF($AO46="","",IF(ข้อมูลนักเรียน!$K42="ย้ายออก","ย้ายออก",AVERAGE(AO46:BC46))))</f>
        <v/>
      </c>
      <c r="BE46" s="206" t="str">
        <f>IF($E46="","",IF(BD46="","",IF(ข้อมูลนักเรียน!K42="ย้ายออก","ย้ายออก",IF(COUNTIF(AO46:BC46,0)&gt;0,0,IF(BD46&gt;=ตั้งค่าการประเมิน!$C$4,3,IF(BD46&gt;=ตั้งค่าการประเมิน!$C$5,2,IF(BD46&gt;=ตั้งค่าการประเมิน!$C$6,1,0)))))))</f>
        <v/>
      </c>
      <c r="BF46" s="845"/>
      <c r="BG46" s="147" t="str">
        <f>IF(อ่านคิดเขียน1!$AW45="","",IF($BG$4="","",อ่านคิดเขียน1!$AW45))</f>
        <v/>
      </c>
      <c r="BH46" s="147" t="str">
        <f>IF(อ่านคิดเขียน2!$AW45="","",IF($BH$4="","",อ่านคิดเขียน2!$AW45))</f>
        <v/>
      </c>
      <c r="BI46" s="147" t="str">
        <f>IF(อ่านคิดเขียน3!$AW45="","",IF($BI$4="","",อ่านคิดเขียน3!$AW45))</f>
        <v/>
      </c>
      <c r="BJ46" s="147" t="str">
        <f>IF(อ่านคิดเขียน4!$AW45="","",IF($BJ$4="","",อ่านคิดเขียน4!$AW45))</f>
        <v/>
      </c>
      <c r="BK46" s="147" t="str">
        <f>IF(อ่านคิดเขียน5!$AW45="","",IF($BK$4="","",อ่านคิดเขียน5!$AW45))</f>
        <v/>
      </c>
      <c r="BL46" s="147" t="str">
        <f>IF(อ่านคิดเขียน6!$AW45="","",IF($BL$4="","",อ่านคิดเขียน6!$AW45))</f>
        <v/>
      </c>
      <c r="BM46" s="147" t="str">
        <f>IF(อ่านคิดเขียน7!$AW45="","",IF($BM$4="","",อ่านคิดเขียน7!$AW45))</f>
        <v/>
      </c>
      <c r="BN46" s="147" t="str">
        <f>IF(อ่านคิดเขียน8!$AW45="","",IF($BN$4="","",อ่านคิดเขียน8!$AW45))</f>
        <v/>
      </c>
      <c r="BO46" s="147" t="str">
        <f>IF(อ่านคิดเขียน9!$AW45="","",IF($BO$4="","",อ่านคิดเขียน9!$AW45))</f>
        <v/>
      </c>
      <c r="BP46" s="147" t="str">
        <f>IF(อ่านคิดเขียน10!$AW45="","",IF($BP$4="","",อ่านคิดเขียน10!$AW45))</f>
        <v/>
      </c>
      <c r="BQ46" s="147" t="str">
        <f>IF(อ่านคิดเขียน11!$AW45="","",IF($BQ$4="","",อ่านคิดเขียน11!$AW45))</f>
        <v/>
      </c>
      <c r="BR46" s="147" t="str">
        <f>IF(อ่านคิดเขียน12!$AW45="","",IF($BR$4="","",อ่านคิดเขียน12!$AW45))</f>
        <v/>
      </c>
      <c r="BS46" s="147" t="str">
        <f>IF(อ่านคิดเขียน13!$AW45="","",IF($BS$4="","",อ่านคิดเขียน13!$AW45))</f>
        <v/>
      </c>
      <c r="BT46" s="147" t="str">
        <f>IF(อ่านคิดเขียน14!$AW45="","",IF($BT$4="","",อ่านคิดเขียน14!$AW45))</f>
        <v/>
      </c>
      <c r="BU46" s="147" t="str">
        <f>IF(อ่านคิดเขียน15!$AW45="","",IF($BU$4="","",อ่านคิดเขียน15!$AW45))</f>
        <v/>
      </c>
      <c r="BV46" s="452" t="str">
        <f>IF($E46="","",IF($BG46="","",IF(ข้อมูลนักเรียน!K42="ย้ายออก","ย้ายออก",AVERAGE(BG46:BU46))))</f>
        <v/>
      </c>
      <c r="BW46" s="206" t="str">
        <f>IF($E46="","",IF(BV46="","",IF(ข้อมูลนักเรียน!K42="ย้ายออก","ย้ายออก",IF(BV46&gt;=ตั้งค่าการประเมิน!$C$4,3,IF(BV46&gt;=ตั้งค่าการประเมิน!$C$5,2,IF(BV46&gt;=ตั้งค่าการประเมิน!$C$6,1,0))))))</f>
        <v/>
      </c>
      <c r="BX46" s="848"/>
      <c r="BY46" s="147" t="str">
        <f>IF(BY$4="","",IF(ชี้วัด1!$BE44="","",IF(ข้อมูลนักเรียน!$K42="ย้ายออก","-",ชี้วัด1!$BE44)))</f>
        <v/>
      </c>
      <c r="BZ46" s="147" t="str">
        <f>IF(BZ$4="","",IF(ชี้วัด2!$BE44="","",IF(ข้อมูลนักเรียน!$K42="ย้ายออก","-",ชี้วัด2!$BE44)))</f>
        <v/>
      </c>
      <c r="CA46" s="147" t="str">
        <f>IF(CA$4="","",IF(ชี้วัด3!$BE44="","",IF(ข้อมูลนักเรียน!$K42="ย้ายออก","-",ชี้วัด3!$BE44)))</f>
        <v/>
      </c>
      <c r="CB46" s="147" t="str">
        <f>IF(CB$4="","",IF(ชี้วัด4!$BE44="","",IF(ข้อมูลนักเรียน!$K42="ย้ายออก","-",ชี้วัด4!$BE44)))</f>
        <v/>
      </c>
      <c r="CC46" s="147" t="str">
        <f>IF(CC$4="","",IF(ชี้วัด5!$BE44="","",IF(ข้อมูลนักเรียน!$K42="ย้ายออก","-",ชี้วัด5!$BE44)))</f>
        <v/>
      </c>
      <c r="CD46" s="147" t="str">
        <f>IF(CD$4="","",IF(ชี้วัด6!$BE44="","",IF(ข้อมูลนักเรียน!$K42="ย้ายออก","-",ชี้วัด6!$BE44)))</f>
        <v/>
      </c>
      <c r="CE46" s="147" t="str">
        <f>IF(CE$4="","",IF(ชี้วัด7!$BE44="","",IF(ข้อมูลนักเรียน!$K42="ย้ายออก","-",ชี้วัด7!$BE44)))</f>
        <v/>
      </c>
      <c r="CF46" s="147" t="str">
        <f>IF(CF$4="","",IF(ชี้วัด8!$BE44="","",IF(ข้อมูลนักเรียน!$K42="ย้ายออก","-",ชี้วัด8!$BE44)))</f>
        <v/>
      </c>
      <c r="CG46" s="147" t="str">
        <f>IF(CG$4="","",IF(ชี้วัด9!$BE44="","",IF(ข้อมูลนักเรียน!$K42="ย้ายออก","-",ชี้วัด9!$BE44)))</f>
        <v/>
      </c>
      <c r="CH46" s="147" t="str">
        <f>IF(CH$4="","",IF(ชี้วัด10!$BE44="","",IF(ข้อมูลนักเรียน!$K42="ย้ายออก","-",ชี้วัด10!$BE44)))</f>
        <v/>
      </c>
      <c r="CI46" s="147" t="str">
        <f>IF(CI$4="","",IF(ชี้วัด11!$BE44="","",IF(ข้อมูลนักเรียน!$K42="ย้ายออก","-",ชี้วัด11!$BE44)))</f>
        <v/>
      </c>
      <c r="CJ46" s="147" t="str">
        <f>IF(CJ$4="","",IF(ชี้วัด12!$BE44="","",IF(ข้อมูลนักเรียน!$K42="ย้ายออก","-",ชี้วัด12!$BE44)))</f>
        <v/>
      </c>
      <c r="CK46" s="147" t="str">
        <f>IF(CK$4="","",IF(ชี้วัด13!$BE44="","",IF(ข้อมูลนักเรียน!$K42="ย้ายออก","-",ชี้วัด13!$BE44)))</f>
        <v/>
      </c>
      <c r="CL46" s="147" t="str">
        <f>IF(CL$4="","",IF(ชี้วัด14!$BE44="","",IF(ข้อมูลนักเรียน!$K42="ย้ายออก","-",ชี้วัด14!$BE44)))</f>
        <v/>
      </c>
      <c r="CM46" s="147" t="str">
        <f>IF(CM$4="","",IF(ชี้วัด15!$BE44="","",IF(ข้อมูลนักเรียน!$K42="ย้ายออก","-",ชี้วัด15!$BE44)))</f>
        <v/>
      </c>
      <c r="CN46" s="206" t="str">
        <f>IF($E46="","",IF(ข้อมูลนักเรียน!K42="ย้ายออก","ย้ายออก",SUM(BY46:CM46)))</f>
        <v/>
      </c>
      <c r="CO46" s="452" t="str">
        <f>IF($E46="","",IF(ข้อมูลนักเรียน!K42="ย้ายออก","ย้ายออก",(CN46/$CN$6)*100))</f>
        <v/>
      </c>
      <c r="CP46" s="206" t="str">
        <f>IF($E46="","",IF(ข้อมูลนักเรียน!K42="ย้ายออก","ย้ายออก",IF(CN46&lt;$CN$6,"ไม่ผ่าน","ผ่าน")))</f>
        <v/>
      </c>
    </row>
    <row r="47" spans="1:94" x14ac:dyDescent="0.3">
      <c r="A47" s="111"/>
      <c r="B47" s="111"/>
      <c r="C47" s="111"/>
      <c r="D47" s="207">
        <f>ข้อมูลนักเรียน!D43</f>
        <v>41</v>
      </c>
      <c r="E47" s="208" t="str">
        <f>IF(ข้อมูลนักเรียน!H43="","",ข้อมูลนักเรียน!G43&amp;ข้อมูลนักเรียน!H43&amp; "  " &amp; ข้อมูลนักเรียน!I43)</f>
        <v/>
      </c>
      <c r="F47" s="839"/>
      <c r="G47" s="203" t="str">
        <f>IF(วิชา1!$L46="","",IF($G$4="","",IF(วิชา1!$L46="ย้ายออก","-",วิชา1!$L46)))</f>
        <v/>
      </c>
      <c r="H47" s="203" t="str">
        <f>IF(วิชา2!$L46="","",IF($H$4="","",IF(วิชา2!$L46="ย้ายออก","-",วิชา2!$L46)))</f>
        <v/>
      </c>
      <c r="I47" s="203" t="str">
        <f>IF(วิชา3!$L46="","",IF($I$4="","",IF(วิชา3!$L46="ย้ายออก","-",วิชา3!$L46)))</f>
        <v/>
      </c>
      <c r="J47" s="203" t="str">
        <f>IF(วิชา4!$L46="","",IF($J$4="","",IF(วิชา4!$L46="ย้ายออก","-",วิชา4!$L46)))</f>
        <v/>
      </c>
      <c r="K47" s="203" t="str">
        <f>IF(วิชา5!$L46="","",IF($K$4="","",IF(วิชา5!$L46="ย้ายออก","-",วิชา5!$L46)))</f>
        <v/>
      </c>
      <c r="L47" s="203" t="str">
        <f>IF(วิชา6!$L46="","",IF($L$4="","",IF(วิชา6!$L46="ย้ายออก","-",วิชา6!$L46)))</f>
        <v/>
      </c>
      <c r="M47" s="203" t="str">
        <f>IF(วิชา7!$L46="","",IF($M$4="","",IF(วิชา7!$L46="ย้ายออก","-",วิชา7!$L46)))</f>
        <v/>
      </c>
      <c r="N47" s="203" t="str">
        <f>IF(วิชา8!$L46="","",IF($N$4="","",IF(วิชา8!$L46="ย้ายออก","-",วิชา8!$L46)))</f>
        <v/>
      </c>
      <c r="O47" s="203" t="str">
        <f>IF(วิชา9!$L46="","",IF($O$4="","",IF(วิชา9!$L46="ย้ายออก","-",วิชา9!$L46)))</f>
        <v/>
      </c>
      <c r="P47" s="203" t="str">
        <f>IF(วิชา10!$L46="","",IF($P$4="","",IF(วิชา10!$L46="ย้ายออก","-",วิชา10!$L46)))</f>
        <v/>
      </c>
      <c r="Q47" s="203" t="str">
        <f>IF(วิชา11!$L46="","",IF($Q$4="","",IF(วิชา11!$L46="ย้ายออก","-",วิชา11!$L46)))</f>
        <v/>
      </c>
      <c r="R47" s="203" t="str">
        <f>IF(วิชา12!$L46="","",IF($R$4="","",IF(วิชา12!$L46="ย้ายออก","-",วิชา12!$L46)))</f>
        <v/>
      </c>
      <c r="S47" s="203" t="str">
        <f>IF(วิชา13!$L46="","",IF($S$4="","",IF(วิชา13!$L46="ย้ายออก","-",วิชา13!$L46)))</f>
        <v/>
      </c>
      <c r="T47" s="203" t="str">
        <f>IF(วิชา14!$L46="","",IF($T$4="","",IF(วิชา14!$L46="ย้ายออก","-",วิชา14!$L46)))</f>
        <v/>
      </c>
      <c r="U47" s="203" t="str">
        <f>IF(วิชา15!$L46="","",IF($U$4="","",IF(วิชา15!$L46="ย้ายออก","-",วิชา15!$L46)))</f>
        <v/>
      </c>
      <c r="V47" s="172" t="str">
        <f>IF(E47="","",IF(ข้อมูลนักเรียน!$K43="ย้ายออก","ย้ายออก",IF(COUNTIF(G47:U47,0)&gt;0,"ไม่ผ่าน","ผ่าน")))</f>
        <v/>
      </c>
      <c r="W47" s="203" t="str">
        <f>IF($E47="","",IF($G47="","",IF(ข้อมูลนักเรียน!$K43="ย้ายออก","-",$G47*$G$6)))</f>
        <v/>
      </c>
      <c r="X47" s="203" t="str">
        <f>IF($E47="","",IF($H47="","",IF(ข้อมูลนักเรียน!$K43="ย้ายออก","-",$H47*$H$6)))</f>
        <v/>
      </c>
      <c r="Y47" s="203" t="str">
        <f>IF($E47="","",IF($I47="","",IF(ข้อมูลนักเรียน!$K43="ย้ายออก","-",$I47*$I$6)))</f>
        <v/>
      </c>
      <c r="Z47" s="203" t="str">
        <f>IF($E47="","",IF($J47="","",IF(ข้อมูลนักเรียน!$K43="ย้ายออก","-",$J47*$J$6)))</f>
        <v/>
      </c>
      <c r="AA47" s="203" t="str">
        <f>IF($E47="","",IF($K47="","",IF(ข้อมูลนักเรียน!$K43="ย้ายออก","-",$K47*$K$6)))</f>
        <v/>
      </c>
      <c r="AB47" s="203" t="str">
        <f>IF($E47="","",IF($L47="","",IF(ข้อมูลนักเรียน!$K43="ย้ายออก","-",$L47*$L$6)))</f>
        <v/>
      </c>
      <c r="AC47" s="203" t="str">
        <f>IF($E47="","",IF($M47="","",IF(ข้อมูลนักเรียน!$K43="ย้ายออก","-",$M47*$M$6)))</f>
        <v/>
      </c>
      <c r="AD47" s="203" t="str">
        <f>IF($E47="","",IF($N47="","",IF(ข้อมูลนักเรียน!$K43="ย้ายออก","-",$N47*$N$6)))</f>
        <v/>
      </c>
      <c r="AE47" s="203" t="str">
        <f>IF($E47="","",IF($O47="","",IF(ข้อมูลนักเรียน!$K43="ย้ายออก","-",$O47*$O$6)))</f>
        <v/>
      </c>
      <c r="AF47" s="203" t="str">
        <f>IF($E47="","",IF($P47="","",IF(ข้อมูลนักเรียน!$K43="ย้ายออก","-",$P47*$P$6)))</f>
        <v/>
      </c>
      <c r="AG47" s="203" t="str">
        <f>IF($E47="","",IF($Q47="","",IF(ข้อมูลนักเรียน!$K43="ย้ายออก","-",$Q47*$Q$6)))</f>
        <v/>
      </c>
      <c r="AH47" s="203" t="str">
        <f>IF($E47="","",IF($R47="","",IF(ข้อมูลนักเรียน!$K43="ย้ายออก","-",$R47*$R$6)))</f>
        <v/>
      </c>
      <c r="AI47" s="203" t="str">
        <f>IF($E47="","",IF($S47="","",IF(ข้อมูลนักเรียน!$K43="ย้ายออก","-",$S47*$S$6)))</f>
        <v/>
      </c>
      <c r="AJ47" s="203" t="str">
        <f>IF($E47="","",IF($T47="","",IF(ข้อมูลนักเรียน!$K43="ย้ายออก","-",$T47*$T$6)))</f>
        <v/>
      </c>
      <c r="AK47" s="203" t="str">
        <f>IF($E47="","",IF($U47="","",IF(ข้อมูลนักเรียน!$K43="ย้ายออก","-",$U47*$U$6)))</f>
        <v/>
      </c>
      <c r="AL47" s="204" t="str">
        <f>IF($E47="","",IF(ข้อมูลนักเรียน!$K43="ย้ายออก","ย้ายออก",IF($AL$6=0,"",IF(W47="","",(SUM(W47:AK47)/$AL$6)))))</f>
        <v/>
      </c>
      <c r="AM47" s="205" t="str">
        <f>IF($E47="","",IF(ข้อมูลนักเรียน!$K43="ย้ายออก","ย้ายออก",RANK($AL47,$AL$7:$AL$66,0)))</f>
        <v/>
      </c>
      <c r="AN47" s="842"/>
      <c r="AO47" s="147" t="str">
        <f>IF(คุณฯ1!$BC46="","",IF($AO$4="","",IF(ข้อมูลนักเรียน!$K43="ย้ายออก","-",คุณฯ1!$BC46)))</f>
        <v/>
      </c>
      <c r="AP47" s="147" t="str">
        <f>IF(คุณฯ2!$BC46="","",IF($AP$4="","",IF(ข้อมูลนักเรียน!$K43="ย้ายออก","-",คุณฯ2!$BC46)))</f>
        <v/>
      </c>
      <c r="AQ47" s="147" t="str">
        <f>IF(คุณฯ3!$BC46="","",IF($AQ$4="","",IF(ข้อมูลนักเรียน!$K43="ย้ายออก","-",คุณฯ3!$BC46)))</f>
        <v/>
      </c>
      <c r="AR47" s="147" t="str">
        <f>IF(คุณฯ4!$BC46="","",IF($AR$4="","",IF(ข้อมูลนักเรียน!$K43="ย้ายออก","-",คุณฯ4!$BC46)))</f>
        <v/>
      </c>
      <c r="AS47" s="147" t="str">
        <f>IF(คุณฯ5!$BC46="","",IF($AS$4="","",IF(ข้อมูลนักเรียน!$K43="ย้ายออก","-",คุณฯ5!$BC46)))</f>
        <v/>
      </c>
      <c r="AT47" s="147" t="str">
        <f>IF(คุณฯ6!$BC46="","",IF($AT$4="","",IF(ข้อมูลนักเรียน!$K43="ย้ายออก","-",คุณฯ6!$BC46)))</f>
        <v/>
      </c>
      <c r="AU47" s="147" t="str">
        <f>IF(คุณฯ7!$BC46="","",IF($AU$4="","",IF(ข้อมูลนักเรียน!$K43="ย้ายออก","-",คุณฯ7!$BC46)))</f>
        <v/>
      </c>
      <c r="AV47" s="147" t="str">
        <f>IF(คุณฯ8!$BC46="","",IF($AV$4="","",IF(ข้อมูลนักเรียน!$K43="ย้ายออก","-",คุณฯ8!$BC46)))</f>
        <v/>
      </c>
      <c r="AW47" s="147" t="str">
        <f>IF(คุณฯ9!$BC46="","",IF($AW$4="","",IF(ข้อมูลนักเรียน!$K43="ย้ายออก","-",คุณฯ9!$BC46)))</f>
        <v/>
      </c>
      <c r="AX47" s="147" t="str">
        <f>IF(คุณฯ10!$BC46="","",IF($AX$4="","",IF(ข้อมูลนักเรียน!$K43="ย้ายออก","-",คุณฯ10!$BC46)))</f>
        <v/>
      </c>
      <c r="AY47" s="147" t="str">
        <f>IF(คุณฯ11!$BC46="","",IF($AY$4="","",IF(ข้อมูลนักเรียน!$K43="ย้ายออก","-",คุณฯ11!$BC46)))</f>
        <v/>
      </c>
      <c r="AZ47" s="147" t="str">
        <f>IF(คุณฯ12!$BC46="","",IF($AZ$4="","",IF(ข้อมูลนักเรียน!$K43="ย้ายออก","-",คุณฯ12!$BC46)))</f>
        <v/>
      </c>
      <c r="BA47" s="147" t="str">
        <f>IF(คุณฯ13!$BC46="","",IF($BA$4="","",IF(ข้อมูลนักเรียน!$K43="ย้ายออก","-",คุณฯ13!$BC46)))</f>
        <v/>
      </c>
      <c r="BB47" s="147" t="str">
        <f>IF(คุณฯ14!$BC46="","",IF($BB$4="","",IF(ข้อมูลนักเรียน!$K43="ย้ายออก","-",คุณฯ14!$BC46)))</f>
        <v/>
      </c>
      <c r="BC47" s="147" t="str">
        <f>IF(คุณฯ15!$BC46="","",IF($BC$4="","",IF(ข้อมูลนักเรียน!$K43="ย้ายออก","-",คุณฯ15!$BC46)))</f>
        <v/>
      </c>
      <c r="BD47" s="452" t="str">
        <f>IF($E47="","",IF($AO47="","",IF(ข้อมูลนักเรียน!$K43="ย้ายออก","ย้ายออก",AVERAGE(AO47:BC47))))</f>
        <v/>
      </c>
      <c r="BE47" s="206" t="str">
        <f>IF($E47="","",IF(BD47="","",IF(ข้อมูลนักเรียน!K43="ย้ายออก","ย้ายออก",IF(COUNTIF(AO47:BC47,0)&gt;0,0,IF(BD47&gt;=ตั้งค่าการประเมิน!$C$4,3,IF(BD47&gt;=ตั้งค่าการประเมิน!$C$5,2,IF(BD47&gt;=ตั้งค่าการประเมิน!$C$6,1,0)))))))</f>
        <v/>
      </c>
      <c r="BF47" s="845"/>
      <c r="BG47" s="147" t="str">
        <f>IF(อ่านคิดเขียน1!$AW46="","",IF($BG$4="","",อ่านคิดเขียน1!$AW46))</f>
        <v/>
      </c>
      <c r="BH47" s="147" t="str">
        <f>IF(อ่านคิดเขียน2!$AW46="","",IF($BH$4="","",อ่านคิดเขียน2!$AW46))</f>
        <v/>
      </c>
      <c r="BI47" s="147" t="str">
        <f>IF(อ่านคิดเขียน3!$AW46="","",IF($BI$4="","",อ่านคิดเขียน3!$AW46))</f>
        <v/>
      </c>
      <c r="BJ47" s="147" t="str">
        <f>IF(อ่านคิดเขียน4!$AW46="","",IF($BJ$4="","",อ่านคิดเขียน4!$AW46))</f>
        <v/>
      </c>
      <c r="BK47" s="147" t="str">
        <f>IF(อ่านคิดเขียน5!$AW46="","",IF($BK$4="","",อ่านคิดเขียน5!$AW46))</f>
        <v/>
      </c>
      <c r="BL47" s="147" t="str">
        <f>IF(อ่านคิดเขียน6!$AW46="","",IF($BL$4="","",อ่านคิดเขียน6!$AW46))</f>
        <v/>
      </c>
      <c r="BM47" s="147" t="str">
        <f>IF(อ่านคิดเขียน7!$AW46="","",IF($BM$4="","",อ่านคิดเขียน7!$AW46))</f>
        <v/>
      </c>
      <c r="BN47" s="147" t="str">
        <f>IF(อ่านคิดเขียน8!$AW46="","",IF($BN$4="","",อ่านคิดเขียน8!$AW46))</f>
        <v/>
      </c>
      <c r="BO47" s="147" t="str">
        <f>IF(อ่านคิดเขียน9!$AW46="","",IF($BO$4="","",อ่านคิดเขียน9!$AW46))</f>
        <v/>
      </c>
      <c r="BP47" s="147" t="str">
        <f>IF(อ่านคิดเขียน10!$AW46="","",IF($BP$4="","",อ่านคิดเขียน10!$AW46))</f>
        <v/>
      </c>
      <c r="BQ47" s="147" t="str">
        <f>IF(อ่านคิดเขียน11!$AW46="","",IF($BQ$4="","",อ่านคิดเขียน11!$AW46))</f>
        <v/>
      </c>
      <c r="BR47" s="147" t="str">
        <f>IF(อ่านคิดเขียน12!$AW46="","",IF($BR$4="","",อ่านคิดเขียน12!$AW46))</f>
        <v/>
      </c>
      <c r="BS47" s="147" t="str">
        <f>IF(อ่านคิดเขียน13!$AW46="","",IF($BS$4="","",อ่านคิดเขียน13!$AW46))</f>
        <v/>
      </c>
      <c r="BT47" s="147" t="str">
        <f>IF(อ่านคิดเขียน14!$AW46="","",IF($BT$4="","",อ่านคิดเขียน14!$AW46))</f>
        <v/>
      </c>
      <c r="BU47" s="147" t="str">
        <f>IF(อ่านคิดเขียน15!$AW46="","",IF($BU$4="","",อ่านคิดเขียน15!$AW46))</f>
        <v/>
      </c>
      <c r="BV47" s="452" t="str">
        <f>IF($E47="","",IF($BG47="","",IF(ข้อมูลนักเรียน!K43="ย้ายออก","ย้ายออก",AVERAGE(BG47:BU47))))</f>
        <v/>
      </c>
      <c r="BW47" s="206" t="str">
        <f>IF($E47="","",IF(BV47="","",IF(ข้อมูลนักเรียน!K43="ย้ายออก","ย้ายออก",IF(BV47&gt;=ตั้งค่าการประเมิน!$C$4,3,IF(BV47&gt;=ตั้งค่าการประเมิน!$C$5,2,IF(BV47&gt;=ตั้งค่าการประเมิน!$C$6,1,0))))))</f>
        <v/>
      </c>
      <c r="BX47" s="848"/>
      <c r="BY47" s="147" t="str">
        <f>IF(BY$4="","",IF(ชี้วัด1!$BE45="","",IF(ข้อมูลนักเรียน!$K43="ย้ายออก","-",ชี้วัด1!$BE45)))</f>
        <v/>
      </c>
      <c r="BZ47" s="147" t="str">
        <f>IF(BZ$4="","",IF(ชี้วัด2!$BE45="","",IF(ข้อมูลนักเรียน!$K43="ย้ายออก","-",ชี้วัด2!$BE45)))</f>
        <v/>
      </c>
      <c r="CA47" s="147" t="str">
        <f>IF(CA$4="","",IF(ชี้วัด3!$BE45="","",IF(ข้อมูลนักเรียน!$K43="ย้ายออก","-",ชี้วัด3!$BE45)))</f>
        <v/>
      </c>
      <c r="CB47" s="147" t="str">
        <f>IF(CB$4="","",IF(ชี้วัด4!$BE45="","",IF(ข้อมูลนักเรียน!$K43="ย้ายออก","-",ชี้วัด4!$BE45)))</f>
        <v/>
      </c>
      <c r="CC47" s="147" t="str">
        <f>IF(CC$4="","",IF(ชี้วัด5!$BE45="","",IF(ข้อมูลนักเรียน!$K43="ย้ายออก","-",ชี้วัด5!$BE45)))</f>
        <v/>
      </c>
      <c r="CD47" s="147" t="str">
        <f>IF(CD$4="","",IF(ชี้วัด6!$BE45="","",IF(ข้อมูลนักเรียน!$K43="ย้ายออก","-",ชี้วัด6!$BE45)))</f>
        <v/>
      </c>
      <c r="CE47" s="147" t="str">
        <f>IF(CE$4="","",IF(ชี้วัด7!$BE45="","",IF(ข้อมูลนักเรียน!$K43="ย้ายออก","-",ชี้วัด7!$BE45)))</f>
        <v/>
      </c>
      <c r="CF47" s="147" t="str">
        <f>IF(CF$4="","",IF(ชี้วัด8!$BE45="","",IF(ข้อมูลนักเรียน!$K43="ย้ายออก","-",ชี้วัด8!$BE45)))</f>
        <v/>
      </c>
      <c r="CG47" s="147" t="str">
        <f>IF(CG$4="","",IF(ชี้วัด9!$BE45="","",IF(ข้อมูลนักเรียน!$K43="ย้ายออก","-",ชี้วัด9!$BE45)))</f>
        <v/>
      </c>
      <c r="CH47" s="147" t="str">
        <f>IF(CH$4="","",IF(ชี้วัด10!$BE45="","",IF(ข้อมูลนักเรียน!$K43="ย้ายออก","-",ชี้วัด10!$BE45)))</f>
        <v/>
      </c>
      <c r="CI47" s="147" t="str">
        <f>IF(CI$4="","",IF(ชี้วัด11!$BE45="","",IF(ข้อมูลนักเรียน!$K43="ย้ายออก","-",ชี้วัด11!$BE45)))</f>
        <v/>
      </c>
      <c r="CJ47" s="147" t="str">
        <f>IF(CJ$4="","",IF(ชี้วัด12!$BE45="","",IF(ข้อมูลนักเรียน!$K43="ย้ายออก","-",ชี้วัด12!$BE45)))</f>
        <v/>
      </c>
      <c r="CK47" s="147" t="str">
        <f>IF(CK$4="","",IF(ชี้วัด13!$BE45="","",IF(ข้อมูลนักเรียน!$K43="ย้ายออก","-",ชี้วัด13!$BE45)))</f>
        <v/>
      </c>
      <c r="CL47" s="147" t="str">
        <f>IF(CL$4="","",IF(ชี้วัด14!$BE45="","",IF(ข้อมูลนักเรียน!$K43="ย้ายออก","-",ชี้วัด14!$BE45)))</f>
        <v/>
      </c>
      <c r="CM47" s="147" t="str">
        <f>IF(CM$4="","",IF(ชี้วัด15!$BE45="","",IF(ข้อมูลนักเรียน!$K43="ย้ายออก","-",ชี้วัด15!$BE45)))</f>
        <v/>
      </c>
      <c r="CN47" s="206" t="str">
        <f>IF($E47="","",IF(ข้อมูลนักเรียน!K43="ย้ายออก","ย้ายออก",SUM(BY47:CM47)))</f>
        <v/>
      </c>
      <c r="CO47" s="452" t="str">
        <f>IF($E47="","",IF(ข้อมูลนักเรียน!K43="ย้ายออก","ย้ายออก",(CN47/$CN$6)*100))</f>
        <v/>
      </c>
      <c r="CP47" s="206" t="str">
        <f>IF($E47="","",IF(ข้อมูลนักเรียน!K43="ย้ายออก","ย้ายออก",IF(CN47&lt;$CN$6,"ไม่ผ่าน","ผ่าน")))</f>
        <v/>
      </c>
    </row>
    <row r="48" spans="1:94" x14ac:dyDescent="0.3">
      <c r="A48" s="111"/>
      <c r="B48" s="111"/>
      <c r="C48" s="111"/>
      <c r="D48" s="207">
        <f>ข้อมูลนักเรียน!D44</f>
        <v>42</v>
      </c>
      <c r="E48" s="208" t="str">
        <f>IF(ข้อมูลนักเรียน!H44="","",ข้อมูลนักเรียน!G44&amp;ข้อมูลนักเรียน!H44&amp; "  " &amp; ข้อมูลนักเรียน!I44)</f>
        <v/>
      </c>
      <c r="F48" s="839"/>
      <c r="G48" s="203" t="str">
        <f>IF(วิชา1!$L47="","",IF($G$4="","",IF(วิชา1!$L47="ย้ายออก","-",วิชา1!$L47)))</f>
        <v/>
      </c>
      <c r="H48" s="203" t="str">
        <f>IF(วิชา2!$L47="","",IF($H$4="","",IF(วิชา2!$L47="ย้ายออก","-",วิชา2!$L47)))</f>
        <v/>
      </c>
      <c r="I48" s="203" t="str">
        <f>IF(วิชา3!$L47="","",IF($I$4="","",IF(วิชา3!$L47="ย้ายออก","-",วิชา3!$L47)))</f>
        <v/>
      </c>
      <c r="J48" s="203" t="str">
        <f>IF(วิชา4!$L47="","",IF($J$4="","",IF(วิชา4!$L47="ย้ายออก","-",วิชา4!$L47)))</f>
        <v/>
      </c>
      <c r="K48" s="203" t="str">
        <f>IF(วิชา5!$L47="","",IF($K$4="","",IF(วิชา5!$L47="ย้ายออก","-",วิชา5!$L47)))</f>
        <v/>
      </c>
      <c r="L48" s="203" t="str">
        <f>IF(วิชา6!$L47="","",IF($L$4="","",IF(วิชา6!$L47="ย้ายออก","-",วิชา6!$L47)))</f>
        <v/>
      </c>
      <c r="M48" s="203" t="str">
        <f>IF(วิชา7!$L47="","",IF($M$4="","",IF(วิชา7!$L47="ย้ายออก","-",วิชา7!$L47)))</f>
        <v/>
      </c>
      <c r="N48" s="203" t="str">
        <f>IF(วิชา8!$L47="","",IF($N$4="","",IF(วิชา8!$L47="ย้ายออก","-",วิชา8!$L47)))</f>
        <v/>
      </c>
      <c r="O48" s="203" t="str">
        <f>IF(วิชา9!$L47="","",IF($O$4="","",IF(วิชา9!$L47="ย้ายออก","-",วิชา9!$L47)))</f>
        <v/>
      </c>
      <c r="P48" s="203" t="str">
        <f>IF(วิชา10!$L47="","",IF($P$4="","",IF(วิชา10!$L47="ย้ายออก","-",วิชา10!$L47)))</f>
        <v/>
      </c>
      <c r="Q48" s="203" t="str">
        <f>IF(วิชา11!$L47="","",IF($Q$4="","",IF(วิชา11!$L47="ย้ายออก","-",วิชา11!$L47)))</f>
        <v/>
      </c>
      <c r="R48" s="203" t="str">
        <f>IF(วิชา12!$L47="","",IF($R$4="","",IF(วิชา12!$L47="ย้ายออก","-",วิชา12!$L47)))</f>
        <v/>
      </c>
      <c r="S48" s="203" t="str">
        <f>IF(วิชา13!$L47="","",IF($S$4="","",IF(วิชา13!$L47="ย้ายออก","-",วิชา13!$L47)))</f>
        <v/>
      </c>
      <c r="T48" s="203" t="str">
        <f>IF(วิชา14!$L47="","",IF($T$4="","",IF(วิชา14!$L47="ย้ายออก","-",วิชา14!$L47)))</f>
        <v/>
      </c>
      <c r="U48" s="203" t="str">
        <f>IF(วิชา15!$L47="","",IF($U$4="","",IF(วิชา15!$L47="ย้ายออก","-",วิชา15!$L47)))</f>
        <v/>
      </c>
      <c r="V48" s="172" t="str">
        <f>IF(E48="","",IF(ข้อมูลนักเรียน!$K44="ย้ายออก","ย้ายออก",IF(COUNTIF(G48:U48,0)&gt;0,"ไม่ผ่าน","ผ่าน")))</f>
        <v/>
      </c>
      <c r="W48" s="203" t="str">
        <f>IF($E48="","",IF($G48="","",IF(ข้อมูลนักเรียน!$K44="ย้ายออก","-",$G48*$G$6)))</f>
        <v/>
      </c>
      <c r="X48" s="203" t="str">
        <f>IF($E48="","",IF($H48="","",IF(ข้อมูลนักเรียน!$K44="ย้ายออก","-",$H48*$H$6)))</f>
        <v/>
      </c>
      <c r="Y48" s="203" t="str">
        <f>IF($E48="","",IF($I48="","",IF(ข้อมูลนักเรียน!$K44="ย้ายออก","-",$I48*$I$6)))</f>
        <v/>
      </c>
      <c r="Z48" s="203" t="str">
        <f>IF($E48="","",IF($J48="","",IF(ข้อมูลนักเรียน!$K44="ย้ายออก","-",$J48*$J$6)))</f>
        <v/>
      </c>
      <c r="AA48" s="203" t="str">
        <f>IF($E48="","",IF($K48="","",IF(ข้อมูลนักเรียน!$K44="ย้ายออก","-",$K48*$K$6)))</f>
        <v/>
      </c>
      <c r="AB48" s="203" t="str">
        <f>IF($E48="","",IF($L48="","",IF(ข้อมูลนักเรียน!$K44="ย้ายออก","-",$L48*$L$6)))</f>
        <v/>
      </c>
      <c r="AC48" s="203" t="str">
        <f>IF($E48="","",IF($M48="","",IF(ข้อมูลนักเรียน!$K44="ย้ายออก","-",$M48*$M$6)))</f>
        <v/>
      </c>
      <c r="AD48" s="203" t="str">
        <f>IF($E48="","",IF($N48="","",IF(ข้อมูลนักเรียน!$K44="ย้ายออก","-",$N48*$N$6)))</f>
        <v/>
      </c>
      <c r="AE48" s="203" t="str">
        <f>IF($E48="","",IF($O48="","",IF(ข้อมูลนักเรียน!$K44="ย้ายออก","-",$O48*$O$6)))</f>
        <v/>
      </c>
      <c r="AF48" s="203" t="str">
        <f>IF($E48="","",IF($P48="","",IF(ข้อมูลนักเรียน!$K44="ย้ายออก","-",$P48*$P$6)))</f>
        <v/>
      </c>
      <c r="AG48" s="203" t="str">
        <f>IF($E48="","",IF($Q48="","",IF(ข้อมูลนักเรียน!$K44="ย้ายออก","-",$Q48*$Q$6)))</f>
        <v/>
      </c>
      <c r="AH48" s="203" t="str">
        <f>IF($E48="","",IF($R48="","",IF(ข้อมูลนักเรียน!$K44="ย้ายออก","-",$R48*$R$6)))</f>
        <v/>
      </c>
      <c r="AI48" s="203" t="str">
        <f>IF($E48="","",IF($S48="","",IF(ข้อมูลนักเรียน!$K44="ย้ายออก","-",$S48*$S$6)))</f>
        <v/>
      </c>
      <c r="AJ48" s="203" t="str">
        <f>IF($E48="","",IF($T48="","",IF(ข้อมูลนักเรียน!$K44="ย้ายออก","-",$T48*$T$6)))</f>
        <v/>
      </c>
      <c r="AK48" s="203" t="str">
        <f>IF($E48="","",IF($U48="","",IF(ข้อมูลนักเรียน!$K44="ย้ายออก","-",$U48*$U$6)))</f>
        <v/>
      </c>
      <c r="AL48" s="204" t="str">
        <f>IF($E48="","",IF(ข้อมูลนักเรียน!$K44="ย้ายออก","ย้ายออก",IF($AL$6=0,"",IF(W48="","",(SUM(W48:AK48)/$AL$6)))))</f>
        <v/>
      </c>
      <c r="AM48" s="205" t="str">
        <f>IF($E48="","",IF(ข้อมูลนักเรียน!$K44="ย้ายออก","ย้ายออก",RANK($AL48,$AL$7:$AL$66,0)))</f>
        <v/>
      </c>
      <c r="AN48" s="842"/>
      <c r="AO48" s="147" t="str">
        <f>IF(คุณฯ1!$BC47="","",IF($AO$4="","",IF(ข้อมูลนักเรียน!$K44="ย้ายออก","-",คุณฯ1!$BC47)))</f>
        <v/>
      </c>
      <c r="AP48" s="147" t="str">
        <f>IF(คุณฯ2!$BC47="","",IF($AP$4="","",IF(ข้อมูลนักเรียน!$K44="ย้ายออก","-",คุณฯ2!$BC47)))</f>
        <v/>
      </c>
      <c r="AQ48" s="147" t="str">
        <f>IF(คุณฯ3!$BC47="","",IF($AQ$4="","",IF(ข้อมูลนักเรียน!$K44="ย้ายออก","-",คุณฯ3!$BC47)))</f>
        <v/>
      </c>
      <c r="AR48" s="147" t="str">
        <f>IF(คุณฯ4!$BC47="","",IF($AR$4="","",IF(ข้อมูลนักเรียน!$K44="ย้ายออก","-",คุณฯ4!$BC47)))</f>
        <v/>
      </c>
      <c r="AS48" s="147" t="str">
        <f>IF(คุณฯ5!$BC47="","",IF($AS$4="","",IF(ข้อมูลนักเรียน!$K44="ย้ายออก","-",คุณฯ5!$BC47)))</f>
        <v/>
      </c>
      <c r="AT48" s="147" t="str">
        <f>IF(คุณฯ6!$BC47="","",IF($AT$4="","",IF(ข้อมูลนักเรียน!$K44="ย้ายออก","-",คุณฯ6!$BC47)))</f>
        <v/>
      </c>
      <c r="AU48" s="147" t="str">
        <f>IF(คุณฯ7!$BC47="","",IF($AU$4="","",IF(ข้อมูลนักเรียน!$K44="ย้ายออก","-",คุณฯ7!$BC47)))</f>
        <v/>
      </c>
      <c r="AV48" s="147" t="str">
        <f>IF(คุณฯ8!$BC47="","",IF($AV$4="","",IF(ข้อมูลนักเรียน!$K44="ย้ายออก","-",คุณฯ8!$BC47)))</f>
        <v/>
      </c>
      <c r="AW48" s="147" t="str">
        <f>IF(คุณฯ9!$BC47="","",IF($AW$4="","",IF(ข้อมูลนักเรียน!$K44="ย้ายออก","-",คุณฯ9!$BC47)))</f>
        <v/>
      </c>
      <c r="AX48" s="147" t="str">
        <f>IF(คุณฯ10!$BC47="","",IF($AX$4="","",IF(ข้อมูลนักเรียน!$K44="ย้ายออก","-",คุณฯ10!$BC47)))</f>
        <v/>
      </c>
      <c r="AY48" s="147" t="str">
        <f>IF(คุณฯ11!$BC47="","",IF($AY$4="","",IF(ข้อมูลนักเรียน!$K44="ย้ายออก","-",คุณฯ11!$BC47)))</f>
        <v/>
      </c>
      <c r="AZ48" s="147" t="str">
        <f>IF(คุณฯ12!$BC47="","",IF($AZ$4="","",IF(ข้อมูลนักเรียน!$K44="ย้ายออก","-",คุณฯ12!$BC47)))</f>
        <v/>
      </c>
      <c r="BA48" s="147" t="str">
        <f>IF(คุณฯ13!$BC47="","",IF($BA$4="","",IF(ข้อมูลนักเรียน!$K44="ย้ายออก","-",คุณฯ13!$BC47)))</f>
        <v/>
      </c>
      <c r="BB48" s="147" t="str">
        <f>IF(คุณฯ14!$BC47="","",IF($BB$4="","",IF(ข้อมูลนักเรียน!$K44="ย้ายออก","-",คุณฯ14!$BC47)))</f>
        <v/>
      </c>
      <c r="BC48" s="147" t="str">
        <f>IF(คุณฯ15!$BC47="","",IF($BC$4="","",IF(ข้อมูลนักเรียน!$K44="ย้ายออก","-",คุณฯ15!$BC47)))</f>
        <v/>
      </c>
      <c r="BD48" s="452" t="str">
        <f>IF($E48="","",IF($AO48="","",IF(ข้อมูลนักเรียน!$K44="ย้ายออก","ย้ายออก",AVERAGE(AO48:BC48))))</f>
        <v/>
      </c>
      <c r="BE48" s="206" t="str">
        <f>IF($E48="","",IF(BD48="","",IF(ข้อมูลนักเรียน!K44="ย้ายออก","ย้ายออก",IF(COUNTIF(AO48:BC48,0)&gt;0,0,IF(BD48&gt;=ตั้งค่าการประเมิน!$C$4,3,IF(BD48&gt;=ตั้งค่าการประเมิน!$C$5,2,IF(BD48&gt;=ตั้งค่าการประเมิน!$C$6,1,0)))))))</f>
        <v/>
      </c>
      <c r="BF48" s="845"/>
      <c r="BG48" s="147" t="str">
        <f>IF(อ่านคิดเขียน1!$AW47="","",IF($BG$4="","",อ่านคิดเขียน1!$AW47))</f>
        <v/>
      </c>
      <c r="BH48" s="147" t="str">
        <f>IF(อ่านคิดเขียน2!$AW47="","",IF($BH$4="","",อ่านคิดเขียน2!$AW47))</f>
        <v/>
      </c>
      <c r="BI48" s="147" t="str">
        <f>IF(อ่านคิดเขียน3!$AW47="","",IF($BI$4="","",อ่านคิดเขียน3!$AW47))</f>
        <v/>
      </c>
      <c r="BJ48" s="147" t="str">
        <f>IF(อ่านคิดเขียน4!$AW47="","",IF($BJ$4="","",อ่านคิดเขียน4!$AW47))</f>
        <v/>
      </c>
      <c r="BK48" s="147" t="str">
        <f>IF(อ่านคิดเขียน5!$AW47="","",IF($BK$4="","",อ่านคิดเขียน5!$AW47))</f>
        <v/>
      </c>
      <c r="BL48" s="147" t="str">
        <f>IF(อ่านคิดเขียน6!$AW47="","",IF($BL$4="","",อ่านคิดเขียน6!$AW47))</f>
        <v/>
      </c>
      <c r="BM48" s="147" t="str">
        <f>IF(อ่านคิดเขียน7!$AW47="","",IF($BM$4="","",อ่านคิดเขียน7!$AW47))</f>
        <v/>
      </c>
      <c r="BN48" s="147" t="str">
        <f>IF(อ่านคิดเขียน8!$AW47="","",IF($BN$4="","",อ่านคิดเขียน8!$AW47))</f>
        <v/>
      </c>
      <c r="BO48" s="147" t="str">
        <f>IF(อ่านคิดเขียน9!$AW47="","",IF($BO$4="","",อ่านคิดเขียน9!$AW47))</f>
        <v/>
      </c>
      <c r="BP48" s="147" t="str">
        <f>IF(อ่านคิดเขียน10!$AW47="","",IF($BP$4="","",อ่านคิดเขียน10!$AW47))</f>
        <v/>
      </c>
      <c r="BQ48" s="147" t="str">
        <f>IF(อ่านคิดเขียน11!$AW47="","",IF($BQ$4="","",อ่านคิดเขียน11!$AW47))</f>
        <v/>
      </c>
      <c r="BR48" s="147" t="str">
        <f>IF(อ่านคิดเขียน12!$AW47="","",IF($BR$4="","",อ่านคิดเขียน12!$AW47))</f>
        <v/>
      </c>
      <c r="BS48" s="147" t="str">
        <f>IF(อ่านคิดเขียน13!$AW47="","",IF($BS$4="","",อ่านคิดเขียน13!$AW47))</f>
        <v/>
      </c>
      <c r="BT48" s="147" t="str">
        <f>IF(อ่านคิดเขียน14!$AW47="","",IF($BT$4="","",อ่านคิดเขียน14!$AW47))</f>
        <v/>
      </c>
      <c r="BU48" s="147" t="str">
        <f>IF(อ่านคิดเขียน15!$AW47="","",IF($BU$4="","",อ่านคิดเขียน15!$AW47))</f>
        <v/>
      </c>
      <c r="BV48" s="452" t="str">
        <f>IF($E48="","",IF($BG48="","",IF(ข้อมูลนักเรียน!K44="ย้ายออก","ย้ายออก",AVERAGE(BG48:BU48))))</f>
        <v/>
      </c>
      <c r="BW48" s="206" t="str">
        <f>IF($E48="","",IF(BV48="","",IF(ข้อมูลนักเรียน!K44="ย้ายออก","ย้ายออก",IF(BV48&gt;=ตั้งค่าการประเมิน!$C$4,3,IF(BV48&gt;=ตั้งค่าการประเมิน!$C$5,2,IF(BV48&gt;=ตั้งค่าการประเมิน!$C$6,1,0))))))</f>
        <v/>
      </c>
      <c r="BX48" s="848"/>
      <c r="BY48" s="147" t="str">
        <f>IF(BY$4="","",IF(ชี้วัด1!$BE46="","",IF(ข้อมูลนักเรียน!$K44="ย้ายออก","-",ชี้วัด1!$BE46)))</f>
        <v/>
      </c>
      <c r="BZ48" s="147" t="str">
        <f>IF(BZ$4="","",IF(ชี้วัด2!$BE46="","",IF(ข้อมูลนักเรียน!$K44="ย้ายออก","-",ชี้วัด2!$BE46)))</f>
        <v/>
      </c>
      <c r="CA48" s="147" t="str">
        <f>IF(CA$4="","",IF(ชี้วัด3!$BE46="","",IF(ข้อมูลนักเรียน!$K44="ย้ายออก","-",ชี้วัด3!$BE46)))</f>
        <v/>
      </c>
      <c r="CB48" s="147" t="str">
        <f>IF(CB$4="","",IF(ชี้วัด4!$BE46="","",IF(ข้อมูลนักเรียน!$K44="ย้ายออก","-",ชี้วัด4!$BE46)))</f>
        <v/>
      </c>
      <c r="CC48" s="147" t="str">
        <f>IF(CC$4="","",IF(ชี้วัด5!$BE46="","",IF(ข้อมูลนักเรียน!$K44="ย้ายออก","-",ชี้วัด5!$BE46)))</f>
        <v/>
      </c>
      <c r="CD48" s="147" t="str">
        <f>IF(CD$4="","",IF(ชี้วัด6!$BE46="","",IF(ข้อมูลนักเรียน!$K44="ย้ายออก","-",ชี้วัด6!$BE46)))</f>
        <v/>
      </c>
      <c r="CE48" s="147" t="str">
        <f>IF(CE$4="","",IF(ชี้วัด7!$BE46="","",IF(ข้อมูลนักเรียน!$K44="ย้ายออก","-",ชี้วัด7!$BE46)))</f>
        <v/>
      </c>
      <c r="CF48" s="147" t="str">
        <f>IF(CF$4="","",IF(ชี้วัด8!$BE46="","",IF(ข้อมูลนักเรียน!$K44="ย้ายออก","-",ชี้วัด8!$BE46)))</f>
        <v/>
      </c>
      <c r="CG48" s="147" t="str">
        <f>IF(CG$4="","",IF(ชี้วัด9!$BE46="","",IF(ข้อมูลนักเรียน!$K44="ย้ายออก","-",ชี้วัด9!$BE46)))</f>
        <v/>
      </c>
      <c r="CH48" s="147" t="str">
        <f>IF(CH$4="","",IF(ชี้วัด10!$BE46="","",IF(ข้อมูลนักเรียน!$K44="ย้ายออก","-",ชี้วัด10!$BE46)))</f>
        <v/>
      </c>
      <c r="CI48" s="147" t="str">
        <f>IF(CI$4="","",IF(ชี้วัด11!$BE46="","",IF(ข้อมูลนักเรียน!$K44="ย้ายออก","-",ชี้วัด11!$BE46)))</f>
        <v/>
      </c>
      <c r="CJ48" s="147" t="str">
        <f>IF(CJ$4="","",IF(ชี้วัด12!$BE46="","",IF(ข้อมูลนักเรียน!$K44="ย้ายออก","-",ชี้วัด12!$BE46)))</f>
        <v/>
      </c>
      <c r="CK48" s="147" t="str">
        <f>IF(CK$4="","",IF(ชี้วัด13!$BE46="","",IF(ข้อมูลนักเรียน!$K44="ย้ายออก","-",ชี้วัด13!$BE46)))</f>
        <v/>
      </c>
      <c r="CL48" s="147" t="str">
        <f>IF(CL$4="","",IF(ชี้วัด14!$BE46="","",IF(ข้อมูลนักเรียน!$K44="ย้ายออก","-",ชี้วัด14!$BE46)))</f>
        <v/>
      </c>
      <c r="CM48" s="147" t="str">
        <f>IF(CM$4="","",IF(ชี้วัด15!$BE46="","",IF(ข้อมูลนักเรียน!$K44="ย้ายออก","-",ชี้วัด15!$BE46)))</f>
        <v/>
      </c>
      <c r="CN48" s="206" t="str">
        <f>IF($E48="","",IF(ข้อมูลนักเรียน!K44="ย้ายออก","ย้ายออก",SUM(BY48:CM48)))</f>
        <v/>
      </c>
      <c r="CO48" s="452" t="str">
        <f>IF($E48="","",IF(ข้อมูลนักเรียน!K44="ย้ายออก","ย้ายออก",(CN48/$CN$6)*100))</f>
        <v/>
      </c>
      <c r="CP48" s="206" t="str">
        <f>IF($E48="","",IF(ข้อมูลนักเรียน!K44="ย้ายออก","ย้ายออก",IF(CN48&lt;$CN$6,"ไม่ผ่าน","ผ่าน")))</f>
        <v/>
      </c>
    </row>
    <row r="49" spans="1:94" x14ac:dyDescent="0.3">
      <c r="A49" s="111"/>
      <c r="B49" s="111"/>
      <c r="C49" s="111"/>
      <c r="D49" s="207">
        <f>ข้อมูลนักเรียน!D45</f>
        <v>43</v>
      </c>
      <c r="E49" s="208" t="str">
        <f>IF(ข้อมูลนักเรียน!H45="","",ข้อมูลนักเรียน!G45&amp;ข้อมูลนักเรียน!H45&amp; "  " &amp; ข้อมูลนักเรียน!I45)</f>
        <v/>
      </c>
      <c r="F49" s="839"/>
      <c r="G49" s="203" t="str">
        <f>IF(วิชา1!$L48="","",IF($G$4="","",IF(วิชา1!$L48="ย้ายออก","-",วิชา1!$L48)))</f>
        <v/>
      </c>
      <c r="H49" s="203" t="str">
        <f>IF(วิชา2!$L48="","",IF($H$4="","",IF(วิชา2!$L48="ย้ายออก","-",วิชา2!$L48)))</f>
        <v/>
      </c>
      <c r="I49" s="203" t="str">
        <f>IF(วิชา3!$L48="","",IF($I$4="","",IF(วิชา3!$L48="ย้ายออก","-",วิชา3!$L48)))</f>
        <v/>
      </c>
      <c r="J49" s="203" t="str">
        <f>IF(วิชา4!$L48="","",IF($J$4="","",IF(วิชา4!$L48="ย้ายออก","-",วิชา4!$L48)))</f>
        <v/>
      </c>
      <c r="K49" s="203" t="str">
        <f>IF(วิชา5!$L48="","",IF($K$4="","",IF(วิชา5!$L48="ย้ายออก","-",วิชา5!$L48)))</f>
        <v/>
      </c>
      <c r="L49" s="203" t="str">
        <f>IF(วิชา6!$L48="","",IF($L$4="","",IF(วิชา6!$L48="ย้ายออก","-",วิชา6!$L48)))</f>
        <v/>
      </c>
      <c r="M49" s="203" t="str">
        <f>IF(วิชา7!$L48="","",IF($M$4="","",IF(วิชา7!$L48="ย้ายออก","-",วิชา7!$L48)))</f>
        <v/>
      </c>
      <c r="N49" s="203" t="str">
        <f>IF(วิชา8!$L48="","",IF($N$4="","",IF(วิชา8!$L48="ย้ายออก","-",วิชา8!$L48)))</f>
        <v/>
      </c>
      <c r="O49" s="203" t="str">
        <f>IF(วิชา9!$L48="","",IF($O$4="","",IF(วิชา9!$L48="ย้ายออก","-",วิชา9!$L48)))</f>
        <v/>
      </c>
      <c r="P49" s="203" t="str">
        <f>IF(วิชา10!$L48="","",IF($P$4="","",IF(วิชา10!$L48="ย้ายออก","-",วิชา10!$L48)))</f>
        <v/>
      </c>
      <c r="Q49" s="203" t="str">
        <f>IF(วิชา11!$L48="","",IF($Q$4="","",IF(วิชา11!$L48="ย้ายออก","-",วิชา11!$L48)))</f>
        <v/>
      </c>
      <c r="R49" s="203" t="str">
        <f>IF(วิชา12!$L48="","",IF($R$4="","",IF(วิชา12!$L48="ย้ายออก","-",วิชา12!$L48)))</f>
        <v/>
      </c>
      <c r="S49" s="203" t="str">
        <f>IF(วิชา13!$L48="","",IF($S$4="","",IF(วิชา13!$L48="ย้ายออก","-",วิชา13!$L48)))</f>
        <v/>
      </c>
      <c r="T49" s="203" t="str">
        <f>IF(วิชา14!$L48="","",IF($T$4="","",IF(วิชา14!$L48="ย้ายออก","-",วิชา14!$L48)))</f>
        <v/>
      </c>
      <c r="U49" s="203" t="str">
        <f>IF(วิชา15!$L48="","",IF($U$4="","",IF(วิชา15!$L48="ย้ายออก","-",วิชา15!$L48)))</f>
        <v/>
      </c>
      <c r="V49" s="172" t="str">
        <f>IF(E49="","",IF(ข้อมูลนักเรียน!$K45="ย้ายออก","ย้ายออก",IF(COUNTIF(G49:U49,0)&gt;0,"ไม่ผ่าน","ผ่าน")))</f>
        <v/>
      </c>
      <c r="W49" s="203" t="str">
        <f>IF($E49="","",IF($G49="","",IF(ข้อมูลนักเรียน!$K45="ย้ายออก","-",$G49*$G$6)))</f>
        <v/>
      </c>
      <c r="X49" s="203" t="str">
        <f>IF($E49="","",IF($H49="","",IF(ข้อมูลนักเรียน!$K45="ย้ายออก","-",$H49*$H$6)))</f>
        <v/>
      </c>
      <c r="Y49" s="203" t="str">
        <f>IF($E49="","",IF($I49="","",IF(ข้อมูลนักเรียน!$K45="ย้ายออก","-",$I49*$I$6)))</f>
        <v/>
      </c>
      <c r="Z49" s="203" t="str">
        <f>IF($E49="","",IF($J49="","",IF(ข้อมูลนักเรียน!$K45="ย้ายออก","-",$J49*$J$6)))</f>
        <v/>
      </c>
      <c r="AA49" s="203" t="str">
        <f>IF($E49="","",IF($K49="","",IF(ข้อมูลนักเรียน!$K45="ย้ายออก","-",$K49*$K$6)))</f>
        <v/>
      </c>
      <c r="AB49" s="203" t="str">
        <f>IF($E49="","",IF($L49="","",IF(ข้อมูลนักเรียน!$K45="ย้ายออก","-",$L49*$L$6)))</f>
        <v/>
      </c>
      <c r="AC49" s="203" t="str">
        <f>IF($E49="","",IF($M49="","",IF(ข้อมูลนักเรียน!$K45="ย้ายออก","-",$M49*$M$6)))</f>
        <v/>
      </c>
      <c r="AD49" s="203" t="str">
        <f>IF($E49="","",IF($N49="","",IF(ข้อมูลนักเรียน!$K45="ย้ายออก","-",$N49*$N$6)))</f>
        <v/>
      </c>
      <c r="AE49" s="203" t="str">
        <f>IF($E49="","",IF($O49="","",IF(ข้อมูลนักเรียน!$K45="ย้ายออก","-",$O49*$O$6)))</f>
        <v/>
      </c>
      <c r="AF49" s="203" t="str">
        <f>IF($E49="","",IF($P49="","",IF(ข้อมูลนักเรียน!$K45="ย้ายออก","-",$P49*$P$6)))</f>
        <v/>
      </c>
      <c r="AG49" s="203" t="str">
        <f>IF($E49="","",IF($Q49="","",IF(ข้อมูลนักเรียน!$K45="ย้ายออก","-",$Q49*$Q$6)))</f>
        <v/>
      </c>
      <c r="AH49" s="203" t="str">
        <f>IF($E49="","",IF($R49="","",IF(ข้อมูลนักเรียน!$K45="ย้ายออก","-",$R49*$R$6)))</f>
        <v/>
      </c>
      <c r="AI49" s="203" t="str">
        <f>IF($E49="","",IF($S49="","",IF(ข้อมูลนักเรียน!$K45="ย้ายออก","-",$S49*$S$6)))</f>
        <v/>
      </c>
      <c r="AJ49" s="203" t="str">
        <f>IF($E49="","",IF($T49="","",IF(ข้อมูลนักเรียน!$K45="ย้ายออก","-",$T49*$T$6)))</f>
        <v/>
      </c>
      <c r="AK49" s="203" t="str">
        <f>IF($E49="","",IF($U49="","",IF(ข้อมูลนักเรียน!$K45="ย้ายออก","-",$U49*$U$6)))</f>
        <v/>
      </c>
      <c r="AL49" s="204" t="str">
        <f>IF($E49="","",IF(ข้อมูลนักเรียน!$K45="ย้ายออก","ย้ายออก",IF($AL$6=0,"",IF(W49="","",(SUM(W49:AK49)/$AL$6)))))</f>
        <v/>
      </c>
      <c r="AM49" s="205" t="str">
        <f>IF($E49="","",IF(ข้อมูลนักเรียน!$K45="ย้ายออก","ย้ายออก",RANK($AL49,$AL$7:$AL$66,0)))</f>
        <v/>
      </c>
      <c r="AN49" s="842"/>
      <c r="AO49" s="147" t="str">
        <f>IF(คุณฯ1!$BC48="","",IF($AO$4="","",IF(ข้อมูลนักเรียน!$K45="ย้ายออก","-",คุณฯ1!$BC48)))</f>
        <v/>
      </c>
      <c r="AP49" s="147" t="str">
        <f>IF(คุณฯ2!$BC48="","",IF($AP$4="","",IF(ข้อมูลนักเรียน!$K45="ย้ายออก","-",คุณฯ2!$BC48)))</f>
        <v/>
      </c>
      <c r="AQ49" s="147" t="str">
        <f>IF(คุณฯ3!$BC48="","",IF($AQ$4="","",IF(ข้อมูลนักเรียน!$K45="ย้ายออก","-",คุณฯ3!$BC48)))</f>
        <v/>
      </c>
      <c r="AR49" s="147" t="str">
        <f>IF(คุณฯ4!$BC48="","",IF($AR$4="","",IF(ข้อมูลนักเรียน!$K45="ย้ายออก","-",คุณฯ4!$BC48)))</f>
        <v/>
      </c>
      <c r="AS49" s="147" t="str">
        <f>IF(คุณฯ5!$BC48="","",IF($AS$4="","",IF(ข้อมูลนักเรียน!$K45="ย้ายออก","-",คุณฯ5!$BC48)))</f>
        <v/>
      </c>
      <c r="AT49" s="147" t="str">
        <f>IF(คุณฯ6!$BC48="","",IF($AT$4="","",IF(ข้อมูลนักเรียน!$K45="ย้ายออก","-",คุณฯ6!$BC48)))</f>
        <v/>
      </c>
      <c r="AU49" s="147" t="str">
        <f>IF(คุณฯ7!$BC48="","",IF($AU$4="","",IF(ข้อมูลนักเรียน!$K45="ย้ายออก","-",คุณฯ7!$BC48)))</f>
        <v/>
      </c>
      <c r="AV49" s="147" t="str">
        <f>IF(คุณฯ8!$BC48="","",IF($AV$4="","",IF(ข้อมูลนักเรียน!$K45="ย้ายออก","-",คุณฯ8!$BC48)))</f>
        <v/>
      </c>
      <c r="AW49" s="147" t="str">
        <f>IF(คุณฯ9!$BC48="","",IF($AW$4="","",IF(ข้อมูลนักเรียน!$K45="ย้ายออก","-",คุณฯ9!$BC48)))</f>
        <v/>
      </c>
      <c r="AX49" s="147" t="str">
        <f>IF(คุณฯ10!$BC48="","",IF($AX$4="","",IF(ข้อมูลนักเรียน!$K45="ย้ายออก","-",คุณฯ10!$BC48)))</f>
        <v/>
      </c>
      <c r="AY49" s="147" t="str">
        <f>IF(คุณฯ11!$BC48="","",IF($AY$4="","",IF(ข้อมูลนักเรียน!$K45="ย้ายออก","-",คุณฯ11!$BC48)))</f>
        <v/>
      </c>
      <c r="AZ49" s="147" t="str">
        <f>IF(คุณฯ12!$BC48="","",IF($AZ$4="","",IF(ข้อมูลนักเรียน!$K45="ย้ายออก","-",คุณฯ12!$BC48)))</f>
        <v/>
      </c>
      <c r="BA49" s="147" t="str">
        <f>IF(คุณฯ13!$BC48="","",IF($BA$4="","",IF(ข้อมูลนักเรียน!$K45="ย้ายออก","-",คุณฯ13!$BC48)))</f>
        <v/>
      </c>
      <c r="BB49" s="147" t="str">
        <f>IF(คุณฯ14!$BC48="","",IF($BB$4="","",IF(ข้อมูลนักเรียน!$K45="ย้ายออก","-",คุณฯ14!$BC48)))</f>
        <v/>
      </c>
      <c r="BC49" s="147" t="str">
        <f>IF(คุณฯ15!$BC48="","",IF($BC$4="","",IF(ข้อมูลนักเรียน!$K45="ย้ายออก","-",คุณฯ15!$BC48)))</f>
        <v/>
      </c>
      <c r="BD49" s="452" t="str">
        <f>IF($E49="","",IF($AO49="","",IF(ข้อมูลนักเรียน!$K45="ย้ายออก","ย้ายออก",AVERAGE(AO49:BC49))))</f>
        <v/>
      </c>
      <c r="BE49" s="206" t="str">
        <f>IF($E49="","",IF(BD49="","",IF(ข้อมูลนักเรียน!K45="ย้ายออก","ย้ายออก",IF(COUNTIF(AO49:BC49,0)&gt;0,0,IF(BD49&gt;=ตั้งค่าการประเมิน!$C$4,3,IF(BD49&gt;=ตั้งค่าการประเมิน!$C$5,2,IF(BD49&gt;=ตั้งค่าการประเมิน!$C$6,1,0)))))))</f>
        <v/>
      </c>
      <c r="BF49" s="845"/>
      <c r="BG49" s="147" t="str">
        <f>IF(อ่านคิดเขียน1!$AW48="","",IF($BG$4="","",อ่านคิดเขียน1!$AW48))</f>
        <v/>
      </c>
      <c r="BH49" s="147" t="str">
        <f>IF(อ่านคิดเขียน2!$AW48="","",IF($BH$4="","",อ่านคิดเขียน2!$AW48))</f>
        <v/>
      </c>
      <c r="BI49" s="147" t="str">
        <f>IF(อ่านคิดเขียน3!$AW48="","",IF($BI$4="","",อ่านคิดเขียน3!$AW48))</f>
        <v/>
      </c>
      <c r="BJ49" s="147" t="str">
        <f>IF(อ่านคิดเขียน4!$AW48="","",IF($BJ$4="","",อ่านคิดเขียน4!$AW48))</f>
        <v/>
      </c>
      <c r="BK49" s="147" t="str">
        <f>IF(อ่านคิดเขียน5!$AW48="","",IF($BK$4="","",อ่านคิดเขียน5!$AW48))</f>
        <v/>
      </c>
      <c r="BL49" s="147" t="str">
        <f>IF(อ่านคิดเขียน6!$AW48="","",IF($BL$4="","",อ่านคิดเขียน6!$AW48))</f>
        <v/>
      </c>
      <c r="BM49" s="147" t="str">
        <f>IF(อ่านคิดเขียน7!$AW48="","",IF($BM$4="","",อ่านคิดเขียน7!$AW48))</f>
        <v/>
      </c>
      <c r="BN49" s="147" t="str">
        <f>IF(อ่านคิดเขียน8!$AW48="","",IF($BN$4="","",อ่านคิดเขียน8!$AW48))</f>
        <v/>
      </c>
      <c r="BO49" s="147" t="str">
        <f>IF(อ่านคิดเขียน9!$AW48="","",IF($BO$4="","",อ่านคิดเขียน9!$AW48))</f>
        <v/>
      </c>
      <c r="BP49" s="147" t="str">
        <f>IF(อ่านคิดเขียน10!$AW48="","",IF($BP$4="","",อ่านคิดเขียน10!$AW48))</f>
        <v/>
      </c>
      <c r="BQ49" s="147" t="str">
        <f>IF(อ่านคิดเขียน11!$AW48="","",IF($BQ$4="","",อ่านคิดเขียน11!$AW48))</f>
        <v/>
      </c>
      <c r="BR49" s="147" t="str">
        <f>IF(อ่านคิดเขียน12!$AW48="","",IF($BR$4="","",อ่านคิดเขียน12!$AW48))</f>
        <v/>
      </c>
      <c r="BS49" s="147" t="str">
        <f>IF(อ่านคิดเขียน13!$AW48="","",IF($BS$4="","",อ่านคิดเขียน13!$AW48))</f>
        <v/>
      </c>
      <c r="BT49" s="147" t="str">
        <f>IF(อ่านคิดเขียน14!$AW48="","",IF($BT$4="","",อ่านคิดเขียน14!$AW48))</f>
        <v/>
      </c>
      <c r="BU49" s="147" t="str">
        <f>IF(อ่านคิดเขียน15!$AW48="","",IF($BU$4="","",อ่านคิดเขียน15!$AW48))</f>
        <v/>
      </c>
      <c r="BV49" s="452" t="str">
        <f>IF($E49="","",IF($BG49="","",IF(ข้อมูลนักเรียน!K45="ย้ายออก","ย้ายออก",AVERAGE(BG49:BU49))))</f>
        <v/>
      </c>
      <c r="BW49" s="206" t="str">
        <f>IF($E49="","",IF(BV49="","",IF(ข้อมูลนักเรียน!K45="ย้ายออก","ย้ายออก",IF(BV49&gt;=ตั้งค่าการประเมิน!$C$4,3,IF(BV49&gt;=ตั้งค่าการประเมิน!$C$5,2,IF(BV49&gt;=ตั้งค่าการประเมิน!$C$6,1,0))))))</f>
        <v/>
      </c>
      <c r="BX49" s="848"/>
      <c r="BY49" s="147" t="str">
        <f>IF(BY$4="","",IF(ชี้วัด1!$BE47="","",IF(ข้อมูลนักเรียน!$K45="ย้ายออก","-",ชี้วัด1!$BE47)))</f>
        <v/>
      </c>
      <c r="BZ49" s="147" t="str">
        <f>IF(BZ$4="","",IF(ชี้วัด2!$BE47="","",IF(ข้อมูลนักเรียน!$K45="ย้ายออก","-",ชี้วัด2!$BE47)))</f>
        <v/>
      </c>
      <c r="CA49" s="147" t="str">
        <f>IF(CA$4="","",IF(ชี้วัด3!$BE47="","",IF(ข้อมูลนักเรียน!$K45="ย้ายออก","-",ชี้วัด3!$BE47)))</f>
        <v/>
      </c>
      <c r="CB49" s="147" t="str">
        <f>IF(CB$4="","",IF(ชี้วัด4!$BE47="","",IF(ข้อมูลนักเรียน!$K45="ย้ายออก","-",ชี้วัด4!$BE47)))</f>
        <v/>
      </c>
      <c r="CC49" s="147" t="str">
        <f>IF(CC$4="","",IF(ชี้วัด5!$BE47="","",IF(ข้อมูลนักเรียน!$K45="ย้ายออก","-",ชี้วัด5!$BE47)))</f>
        <v/>
      </c>
      <c r="CD49" s="147" t="str">
        <f>IF(CD$4="","",IF(ชี้วัด6!$BE47="","",IF(ข้อมูลนักเรียน!$K45="ย้ายออก","-",ชี้วัด6!$BE47)))</f>
        <v/>
      </c>
      <c r="CE49" s="147" t="str">
        <f>IF(CE$4="","",IF(ชี้วัด7!$BE47="","",IF(ข้อมูลนักเรียน!$K45="ย้ายออก","-",ชี้วัด7!$BE47)))</f>
        <v/>
      </c>
      <c r="CF49" s="147" t="str">
        <f>IF(CF$4="","",IF(ชี้วัด8!$BE47="","",IF(ข้อมูลนักเรียน!$K45="ย้ายออก","-",ชี้วัด8!$BE47)))</f>
        <v/>
      </c>
      <c r="CG49" s="147" t="str">
        <f>IF(CG$4="","",IF(ชี้วัด9!$BE47="","",IF(ข้อมูลนักเรียน!$K45="ย้ายออก","-",ชี้วัด9!$BE47)))</f>
        <v/>
      </c>
      <c r="CH49" s="147" t="str">
        <f>IF(CH$4="","",IF(ชี้วัด10!$BE47="","",IF(ข้อมูลนักเรียน!$K45="ย้ายออก","-",ชี้วัด10!$BE47)))</f>
        <v/>
      </c>
      <c r="CI49" s="147" t="str">
        <f>IF(CI$4="","",IF(ชี้วัด11!$BE47="","",IF(ข้อมูลนักเรียน!$K45="ย้ายออก","-",ชี้วัด11!$BE47)))</f>
        <v/>
      </c>
      <c r="CJ49" s="147" t="str">
        <f>IF(CJ$4="","",IF(ชี้วัด12!$BE47="","",IF(ข้อมูลนักเรียน!$K45="ย้ายออก","-",ชี้วัด12!$BE47)))</f>
        <v/>
      </c>
      <c r="CK49" s="147" t="str">
        <f>IF(CK$4="","",IF(ชี้วัด13!$BE47="","",IF(ข้อมูลนักเรียน!$K45="ย้ายออก","-",ชี้วัด13!$BE47)))</f>
        <v/>
      </c>
      <c r="CL49" s="147" t="str">
        <f>IF(CL$4="","",IF(ชี้วัด14!$BE47="","",IF(ข้อมูลนักเรียน!$K45="ย้ายออก","-",ชี้วัด14!$BE47)))</f>
        <v/>
      </c>
      <c r="CM49" s="147" t="str">
        <f>IF(CM$4="","",IF(ชี้วัด15!$BE47="","",IF(ข้อมูลนักเรียน!$K45="ย้ายออก","-",ชี้วัด15!$BE47)))</f>
        <v/>
      </c>
      <c r="CN49" s="206" t="str">
        <f>IF($E49="","",IF(ข้อมูลนักเรียน!K45="ย้ายออก","ย้ายออก",SUM(BY49:CM49)))</f>
        <v/>
      </c>
      <c r="CO49" s="452" t="str">
        <f>IF($E49="","",IF(ข้อมูลนักเรียน!K45="ย้ายออก","ย้ายออก",(CN49/$CN$6)*100))</f>
        <v/>
      </c>
      <c r="CP49" s="206" t="str">
        <f>IF($E49="","",IF(ข้อมูลนักเรียน!K45="ย้ายออก","ย้ายออก",IF(CN49&lt;$CN$6,"ไม่ผ่าน","ผ่าน")))</f>
        <v/>
      </c>
    </row>
    <row r="50" spans="1:94" x14ac:dyDescent="0.3">
      <c r="A50" s="111"/>
      <c r="B50" s="111"/>
      <c r="C50" s="111"/>
      <c r="D50" s="207">
        <f>ข้อมูลนักเรียน!D46</f>
        <v>44</v>
      </c>
      <c r="E50" s="208" t="str">
        <f>IF(ข้อมูลนักเรียน!H46="","",ข้อมูลนักเรียน!G46&amp;ข้อมูลนักเรียน!H46&amp; "  " &amp; ข้อมูลนักเรียน!I46)</f>
        <v/>
      </c>
      <c r="F50" s="839"/>
      <c r="G50" s="203" t="str">
        <f>IF(วิชา1!$L49="","",IF($G$4="","",IF(วิชา1!$L49="ย้ายออก","-",วิชา1!$L49)))</f>
        <v/>
      </c>
      <c r="H50" s="203" t="str">
        <f>IF(วิชา2!$L49="","",IF($H$4="","",IF(วิชา2!$L49="ย้ายออก","-",วิชา2!$L49)))</f>
        <v/>
      </c>
      <c r="I50" s="203" t="str">
        <f>IF(วิชา3!$L49="","",IF($I$4="","",IF(วิชา3!$L49="ย้ายออก","-",วิชา3!$L49)))</f>
        <v/>
      </c>
      <c r="J50" s="203" t="str">
        <f>IF(วิชา4!$L49="","",IF($J$4="","",IF(วิชา4!$L49="ย้ายออก","-",วิชา4!$L49)))</f>
        <v/>
      </c>
      <c r="K50" s="203" t="str">
        <f>IF(วิชา5!$L49="","",IF($K$4="","",IF(วิชา5!$L49="ย้ายออก","-",วิชา5!$L49)))</f>
        <v/>
      </c>
      <c r="L50" s="203" t="str">
        <f>IF(วิชา6!$L49="","",IF($L$4="","",IF(วิชา6!$L49="ย้ายออก","-",วิชา6!$L49)))</f>
        <v/>
      </c>
      <c r="M50" s="203" t="str">
        <f>IF(วิชา7!$L49="","",IF($M$4="","",IF(วิชา7!$L49="ย้ายออก","-",วิชา7!$L49)))</f>
        <v/>
      </c>
      <c r="N50" s="203" t="str">
        <f>IF(วิชา8!$L49="","",IF($N$4="","",IF(วิชา8!$L49="ย้ายออก","-",วิชา8!$L49)))</f>
        <v/>
      </c>
      <c r="O50" s="203" t="str">
        <f>IF(วิชา9!$L49="","",IF($O$4="","",IF(วิชา9!$L49="ย้ายออก","-",วิชา9!$L49)))</f>
        <v/>
      </c>
      <c r="P50" s="203" t="str">
        <f>IF(วิชา10!$L49="","",IF($P$4="","",IF(วิชา10!$L49="ย้ายออก","-",วิชา10!$L49)))</f>
        <v/>
      </c>
      <c r="Q50" s="203" t="str">
        <f>IF(วิชา11!$L49="","",IF($Q$4="","",IF(วิชา11!$L49="ย้ายออก","-",วิชา11!$L49)))</f>
        <v/>
      </c>
      <c r="R50" s="203" t="str">
        <f>IF(วิชา12!$L49="","",IF($R$4="","",IF(วิชา12!$L49="ย้ายออก","-",วิชา12!$L49)))</f>
        <v/>
      </c>
      <c r="S50" s="203" t="str">
        <f>IF(วิชา13!$L49="","",IF($S$4="","",IF(วิชา13!$L49="ย้ายออก","-",วิชา13!$L49)))</f>
        <v/>
      </c>
      <c r="T50" s="203" t="str">
        <f>IF(วิชา14!$L49="","",IF($T$4="","",IF(วิชา14!$L49="ย้ายออก","-",วิชา14!$L49)))</f>
        <v/>
      </c>
      <c r="U50" s="203" t="str">
        <f>IF(วิชา15!$L49="","",IF($U$4="","",IF(วิชา15!$L49="ย้ายออก","-",วิชา15!$L49)))</f>
        <v/>
      </c>
      <c r="V50" s="172" t="str">
        <f>IF(E50="","",IF(ข้อมูลนักเรียน!$K46="ย้ายออก","ย้ายออก",IF(COUNTIF(G50:U50,0)&gt;0,"ไม่ผ่าน","ผ่าน")))</f>
        <v/>
      </c>
      <c r="W50" s="203" t="str">
        <f>IF($E50="","",IF($G50="","",IF(ข้อมูลนักเรียน!$K46="ย้ายออก","-",$G50*$G$6)))</f>
        <v/>
      </c>
      <c r="X50" s="203" t="str">
        <f>IF($E50="","",IF($H50="","",IF(ข้อมูลนักเรียน!$K46="ย้ายออก","-",$H50*$H$6)))</f>
        <v/>
      </c>
      <c r="Y50" s="203" t="str">
        <f>IF($E50="","",IF($I50="","",IF(ข้อมูลนักเรียน!$K46="ย้ายออก","-",$I50*$I$6)))</f>
        <v/>
      </c>
      <c r="Z50" s="203" t="str">
        <f>IF($E50="","",IF($J50="","",IF(ข้อมูลนักเรียน!$K46="ย้ายออก","-",$J50*$J$6)))</f>
        <v/>
      </c>
      <c r="AA50" s="203" t="str">
        <f>IF($E50="","",IF($K50="","",IF(ข้อมูลนักเรียน!$K46="ย้ายออก","-",$K50*$K$6)))</f>
        <v/>
      </c>
      <c r="AB50" s="203" t="str">
        <f>IF($E50="","",IF($L50="","",IF(ข้อมูลนักเรียน!$K46="ย้ายออก","-",$L50*$L$6)))</f>
        <v/>
      </c>
      <c r="AC50" s="203" t="str">
        <f>IF($E50="","",IF($M50="","",IF(ข้อมูลนักเรียน!$K46="ย้ายออก","-",$M50*$M$6)))</f>
        <v/>
      </c>
      <c r="AD50" s="203" t="str">
        <f>IF($E50="","",IF($N50="","",IF(ข้อมูลนักเรียน!$K46="ย้ายออก","-",$N50*$N$6)))</f>
        <v/>
      </c>
      <c r="AE50" s="203" t="str">
        <f>IF($E50="","",IF($O50="","",IF(ข้อมูลนักเรียน!$K46="ย้ายออก","-",$O50*$O$6)))</f>
        <v/>
      </c>
      <c r="AF50" s="203" t="str">
        <f>IF($E50="","",IF($P50="","",IF(ข้อมูลนักเรียน!$K46="ย้ายออก","-",$P50*$P$6)))</f>
        <v/>
      </c>
      <c r="AG50" s="203" t="str">
        <f>IF($E50="","",IF($Q50="","",IF(ข้อมูลนักเรียน!$K46="ย้ายออก","-",$Q50*$Q$6)))</f>
        <v/>
      </c>
      <c r="AH50" s="203" t="str">
        <f>IF($E50="","",IF($R50="","",IF(ข้อมูลนักเรียน!$K46="ย้ายออก","-",$R50*$R$6)))</f>
        <v/>
      </c>
      <c r="AI50" s="203" t="str">
        <f>IF($E50="","",IF($S50="","",IF(ข้อมูลนักเรียน!$K46="ย้ายออก","-",$S50*$S$6)))</f>
        <v/>
      </c>
      <c r="AJ50" s="203" t="str">
        <f>IF($E50="","",IF($T50="","",IF(ข้อมูลนักเรียน!$K46="ย้ายออก","-",$T50*$T$6)))</f>
        <v/>
      </c>
      <c r="AK50" s="203" t="str">
        <f>IF($E50="","",IF($U50="","",IF(ข้อมูลนักเรียน!$K46="ย้ายออก","-",$U50*$U$6)))</f>
        <v/>
      </c>
      <c r="AL50" s="204" t="str">
        <f>IF($E50="","",IF(ข้อมูลนักเรียน!$K46="ย้ายออก","ย้ายออก",IF($AL$6=0,"",IF(W50="","",(SUM(W50:AK50)/$AL$6)))))</f>
        <v/>
      </c>
      <c r="AM50" s="205" t="str">
        <f>IF($E50="","",IF(ข้อมูลนักเรียน!$K46="ย้ายออก","ย้ายออก",RANK($AL50,$AL$7:$AL$66,0)))</f>
        <v/>
      </c>
      <c r="AN50" s="842"/>
      <c r="AO50" s="147" t="str">
        <f>IF(คุณฯ1!$BC49="","",IF($AO$4="","",IF(ข้อมูลนักเรียน!$K46="ย้ายออก","-",คุณฯ1!$BC49)))</f>
        <v/>
      </c>
      <c r="AP50" s="147" t="str">
        <f>IF(คุณฯ2!$BC49="","",IF($AP$4="","",IF(ข้อมูลนักเรียน!$K46="ย้ายออก","-",คุณฯ2!$BC49)))</f>
        <v/>
      </c>
      <c r="AQ50" s="147" t="str">
        <f>IF(คุณฯ3!$BC49="","",IF($AQ$4="","",IF(ข้อมูลนักเรียน!$K46="ย้ายออก","-",คุณฯ3!$BC49)))</f>
        <v/>
      </c>
      <c r="AR50" s="147" t="str">
        <f>IF(คุณฯ4!$BC49="","",IF($AR$4="","",IF(ข้อมูลนักเรียน!$K46="ย้ายออก","-",คุณฯ4!$BC49)))</f>
        <v/>
      </c>
      <c r="AS50" s="147" t="str">
        <f>IF(คุณฯ5!$BC49="","",IF($AS$4="","",IF(ข้อมูลนักเรียน!$K46="ย้ายออก","-",คุณฯ5!$BC49)))</f>
        <v/>
      </c>
      <c r="AT50" s="147" t="str">
        <f>IF(คุณฯ6!$BC49="","",IF($AT$4="","",IF(ข้อมูลนักเรียน!$K46="ย้ายออก","-",คุณฯ6!$BC49)))</f>
        <v/>
      </c>
      <c r="AU50" s="147" t="str">
        <f>IF(คุณฯ7!$BC49="","",IF($AU$4="","",IF(ข้อมูลนักเรียน!$K46="ย้ายออก","-",คุณฯ7!$BC49)))</f>
        <v/>
      </c>
      <c r="AV50" s="147" t="str">
        <f>IF(คุณฯ8!$BC49="","",IF($AV$4="","",IF(ข้อมูลนักเรียน!$K46="ย้ายออก","-",คุณฯ8!$BC49)))</f>
        <v/>
      </c>
      <c r="AW50" s="147" t="str">
        <f>IF(คุณฯ9!$BC49="","",IF($AW$4="","",IF(ข้อมูลนักเรียน!$K46="ย้ายออก","-",คุณฯ9!$BC49)))</f>
        <v/>
      </c>
      <c r="AX50" s="147" t="str">
        <f>IF(คุณฯ10!$BC49="","",IF($AX$4="","",IF(ข้อมูลนักเรียน!$K46="ย้ายออก","-",คุณฯ10!$BC49)))</f>
        <v/>
      </c>
      <c r="AY50" s="147" t="str">
        <f>IF(คุณฯ11!$BC49="","",IF($AY$4="","",IF(ข้อมูลนักเรียน!$K46="ย้ายออก","-",คุณฯ11!$BC49)))</f>
        <v/>
      </c>
      <c r="AZ50" s="147" t="str">
        <f>IF(คุณฯ12!$BC49="","",IF($AZ$4="","",IF(ข้อมูลนักเรียน!$K46="ย้ายออก","-",คุณฯ12!$BC49)))</f>
        <v/>
      </c>
      <c r="BA50" s="147" t="str">
        <f>IF(คุณฯ13!$BC49="","",IF($BA$4="","",IF(ข้อมูลนักเรียน!$K46="ย้ายออก","-",คุณฯ13!$BC49)))</f>
        <v/>
      </c>
      <c r="BB50" s="147" t="str">
        <f>IF(คุณฯ14!$BC49="","",IF($BB$4="","",IF(ข้อมูลนักเรียน!$K46="ย้ายออก","-",คุณฯ14!$BC49)))</f>
        <v/>
      </c>
      <c r="BC50" s="147" t="str">
        <f>IF(คุณฯ15!$BC49="","",IF($BC$4="","",IF(ข้อมูลนักเรียน!$K46="ย้ายออก","-",คุณฯ15!$BC49)))</f>
        <v/>
      </c>
      <c r="BD50" s="452" t="str">
        <f>IF($E50="","",IF($AO50="","",IF(ข้อมูลนักเรียน!$K46="ย้ายออก","ย้ายออก",AVERAGE(AO50:BC50))))</f>
        <v/>
      </c>
      <c r="BE50" s="206" t="str">
        <f>IF($E50="","",IF(BD50="","",IF(ข้อมูลนักเรียน!K46="ย้ายออก","ย้ายออก",IF(COUNTIF(AO50:BC50,0)&gt;0,0,IF(BD50&gt;=ตั้งค่าการประเมิน!$C$4,3,IF(BD50&gt;=ตั้งค่าการประเมิน!$C$5,2,IF(BD50&gt;=ตั้งค่าการประเมิน!$C$6,1,0)))))))</f>
        <v/>
      </c>
      <c r="BF50" s="845"/>
      <c r="BG50" s="147" t="str">
        <f>IF(อ่านคิดเขียน1!$AW49="","",IF($BG$4="","",อ่านคิดเขียน1!$AW49))</f>
        <v/>
      </c>
      <c r="BH50" s="147" t="str">
        <f>IF(อ่านคิดเขียน2!$AW49="","",IF($BH$4="","",อ่านคิดเขียน2!$AW49))</f>
        <v/>
      </c>
      <c r="BI50" s="147" t="str">
        <f>IF(อ่านคิดเขียน3!$AW49="","",IF($BI$4="","",อ่านคิดเขียน3!$AW49))</f>
        <v/>
      </c>
      <c r="BJ50" s="147" t="str">
        <f>IF(อ่านคิดเขียน4!$AW49="","",IF($BJ$4="","",อ่านคิดเขียน4!$AW49))</f>
        <v/>
      </c>
      <c r="BK50" s="147" t="str">
        <f>IF(อ่านคิดเขียน5!$AW49="","",IF($BK$4="","",อ่านคิดเขียน5!$AW49))</f>
        <v/>
      </c>
      <c r="BL50" s="147" t="str">
        <f>IF(อ่านคิดเขียน6!$AW49="","",IF($BL$4="","",อ่านคิดเขียน6!$AW49))</f>
        <v/>
      </c>
      <c r="BM50" s="147" t="str">
        <f>IF(อ่านคิดเขียน7!$AW49="","",IF($BM$4="","",อ่านคิดเขียน7!$AW49))</f>
        <v/>
      </c>
      <c r="BN50" s="147" t="str">
        <f>IF(อ่านคิดเขียน8!$AW49="","",IF($BN$4="","",อ่านคิดเขียน8!$AW49))</f>
        <v/>
      </c>
      <c r="BO50" s="147" t="str">
        <f>IF(อ่านคิดเขียน9!$AW49="","",IF($BO$4="","",อ่านคิดเขียน9!$AW49))</f>
        <v/>
      </c>
      <c r="BP50" s="147" t="str">
        <f>IF(อ่านคิดเขียน10!$AW49="","",IF($BP$4="","",อ่านคิดเขียน10!$AW49))</f>
        <v/>
      </c>
      <c r="BQ50" s="147" t="str">
        <f>IF(อ่านคิดเขียน11!$AW49="","",IF($BQ$4="","",อ่านคิดเขียน11!$AW49))</f>
        <v/>
      </c>
      <c r="BR50" s="147" t="str">
        <f>IF(อ่านคิดเขียน12!$AW49="","",IF($BR$4="","",อ่านคิดเขียน12!$AW49))</f>
        <v/>
      </c>
      <c r="BS50" s="147" t="str">
        <f>IF(อ่านคิดเขียน13!$AW49="","",IF($BS$4="","",อ่านคิดเขียน13!$AW49))</f>
        <v/>
      </c>
      <c r="BT50" s="147" t="str">
        <f>IF(อ่านคิดเขียน14!$AW49="","",IF($BT$4="","",อ่านคิดเขียน14!$AW49))</f>
        <v/>
      </c>
      <c r="BU50" s="147" t="str">
        <f>IF(อ่านคิดเขียน15!$AW49="","",IF($BU$4="","",อ่านคิดเขียน15!$AW49))</f>
        <v/>
      </c>
      <c r="BV50" s="452" t="str">
        <f>IF($E50="","",IF($BG50="","",IF(ข้อมูลนักเรียน!K46="ย้ายออก","ย้ายออก",AVERAGE(BG50:BU50))))</f>
        <v/>
      </c>
      <c r="BW50" s="206" t="str">
        <f>IF($E50="","",IF(BV50="","",IF(ข้อมูลนักเรียน!K46="ย้ายออก","ย้ายออก",IF(BV50&gt;=ตั้งค่าการประเมิน!$C$4,3,IF(BV50&gt;=ตั้งค่าการประเมิน!$C$5,2,IF(BV50&gt;=ตั้งค่าการประเมิน!$C$6,1,0))))))</f>
        <v/>
      </c>
      <c r="BX50" s="848"/>
      <c r="BY50" s="147" t="str">
        <f>IF(BY$4="","",IF(ชี้วัด1!$BE48="","",IF(ข้อมูลนักเรียน!$K46="ย้ายออก","-",ชี้วัด1!$BE48)))</f>
        <v/>
      </c>
      <c r="BZ50" s="147" t="str">
        <f>IF(BZ$4="","",IF(ชี้วัด2!$BE48="","",IF(ข้อมูลนักเรียน!$K46="ย้ายออก","-",ชี้วัด2!$BE48)))</f>
        <v/>
      </c>
      <c r="CA50" s="147" t="str">
        <f>IF(CA$4="","",IF(ชี้วัด3!$BE48="","",IF(ข้อมูลนักเรียน!$K46="ย้ายออก","-",ชี้วัด3!$BE48)))</f>
        <v/>
      </c>
      <c r="CB50" s="147" t="str">
        <f>IF(CB$4="","",IF(ชี้วัด4!$BE48="","",IF(ข้อมูลนักเรียน!$K46="ย้ายออก","-",ชี้วัด4!$BE48)))</f>
        <v/>
      </c>
      <c r="CC50" s="147" t="str">
        <f>IF(CC$4="","",IF(ชี้วัด5!$BE48="","",IF(ข้อมูลนักเรียน!$K46="ย้ายออก","-",ชี้วัด5!$BE48)))</f>
        <v/>
      </c>
      <c r="CD50" s="147" t="str">
        <f>IF(CD$4="","",IF(ชี้วัด6!$BE48="","",IF(ข้อมูลนักเรียน!$K46="ย้ายออก","-",ชี้วัด6!$BE48)))</f>
        <v/>
      </c>
      <c r="CE50" s="147" t="str">
        <f>IF(CE$4="","",IF(ชี้วัด7!$BE48="","",IF(ข้อมูลนักเรียน!$K46="ย้ายออก","-",ชี้วัด7!$BE48)))</f>
        <v/>
      </c>
      <c r="CF50" s="147" t="str">
        <f>IF(CF$4="","",IF(ชี้วัด8!$BE48="","",IF(ข้อมูลนักเรียน!$K46="ย้ายออก","-",ชี้วัด8!$BE48)))</f>
        <v/>
      </c>
      <c r="CG50" s="147" t="str">
        <f>IF(CG$4="","",IF(ชี้วัด9!$BE48="","",IF(ข้อมูลนักเรียน!$K46="ย้ายออก","-",ชี้วัด9!$BE48)))</f>
        <v/>
      </c>
      <c r="CH50" s="147" t="str">
        <f>IF(CH$4="","",IF(ชี้วัด10!$BE48="","",IF(ข้อมูลนักเรียน!$K46="ย้ายออก","-",ชี้วัด10!$BE48)))</f>
        <v/>
      </c>
      <c r="CI50" s="147" t="str">
        <f>IF(CI$4="","",IF(ชี้วัด11!$BE48="","",IF(ข้อมูลนักเรียน!$K46="ย้ายออก","-",ชี้วัด11!$BE48)))</f>
        <v/>
      </c>
      <c r="CJ50" s="147" t="str">
        <f>IF(CJ$4="","",IF(ชี้วัด12!$BE48="","",IF(ข้อมูลนักเรียน!$K46="ย้ายออก","-",ชี้วัด12!$BE48)))</f>
        <v/>
      </c>
      <c r="CK50" s="147" t="str">
        <f>IF(CK$4="","",IF(ชี้วัด13!$BE48="","",IF(ข้อมูลนักเรียน!$K46="ย้ายออก","-",ชี้วัด13!$BE48)))</f>
        <v/>
      </c>
      <c r="CL50" s="147" t="str">
        <f>IF(CL$4="","",IF(ชี้วัด14!$BE48="","",IF(ข้อมูลนักเรียน!$K46="ย้ายออก","-",ชี้วัด14!$BE48)))</f>
        <v/>
      </c>
      <c r="CM50" s="147" t="str">
        <f>IF(CM$4="","",IF(ชี้วัด15!$BE48="","",IF(ข้อมูลนักเรียน!$K46="ย้ายออก","-",ชี้วัด15!$BE48)))</f>
        <v/>
      </c>
      <c r="CN50" s="206" t="str">
        <f>IF($E50="","",IF(ข้อมูลนักเรียน!K46="ย้ายออก","ย้ายออก",SUM(BY50:CM50)))</f>
        <v/>
      </c>
      <c r="CO50" s="452" t="str">
        <f>IF($E50="","",IF(ข้อมูลนักเรียน!K46="ย้ายออก","ย้ายออก",(CN50/$CN$6)*100))</f>
        <v/>
      </c>
      <c r="CP50" s="206" t="str">
        <f>IF($E50="","",IF(ข้อมูลนักเรียน!K46="ย้ายออก","ย้ายออก",IF(CN50&lt;$CN$6,"ไม่ผ่าน","ผ่าน")))</f>
        <v/>
      </c>
    </row>
    <row r="51" spans="1:94" x14ac:dyDescent="0.3">
      <c r="A51" s="111"/>
      <c r="B51" s="111"/>
      <c r="C51" s="111"/>
      <c r="D51" s="207">
        <f>ข้อมูลนักเรียน!D47</f>
        <v>45</v>
      </c>
      <c r="E51" s="208" t="str">
        <f>IF(ข้อมูลนักเรียน!H47="","",ข้อมูลนักเรียน!G47&amp;ข้อมูลนักเรียน!H47&amp; "  " &amp; ข้อมูลนักเรียน!I47)</f>
        <v/>
      </c>
      <c r="F51" s="839"/>
      <c r="G51" s="203" t="str">
        <f>IF(วิชา1!$L50="","",IF($G$4="","",IF(วิชา1!$L50="ย้ายออก","-",วิชา1!$L50)))</f>
        <v/>
      </c>
      <c r="H51" s="203" t="str">
        <f>IF(วิชา2!$L50="","",IF($H$4="","",IF(วิชา2!$L50="ย้ายออก","-",วิชา2!$L50)))</f>
        <v/>
      </c>
      <c r="I51" s="203" t="str">
        <f>IF(วิชา3!$L50="","",IF($I$4="","",IF(วิชา3!$L50="ย้ายออก","-",วิชา3!$L50)))</f>
        <v/>
      </c>
      <c r="J51" s="203" t="str">
        <f>IF(วิชา4!$L50="","",IF($J$4="","",IF(วิชา4!$L50="ย้ายออก","-",วิชา4!$L50)))</f>
        <v/>
      </c>
      <c r="K51" s="203" t="str">
        <f>IF(วิชา5!$L50="","",IF($K$4="","",IF(วิชา5!$L50="ย้ายออก","-",วิชา5!$L50)))</f>
        <v/>
      </c>
      <c r="L51" s="203" t="str">
        <f>IF(วิชา6!$L50="","",IF($L$4="","",IF(วิชา6!$L50="ย้ายออก","-",วิชา6!$L50)))</f>
        <v/>
      </c>
      <c r="M51" s="203" t="str">
        <f>IF(วิชา7!$L50="","",IF($M$4="","",IF(วิชา7!$L50="ย้ายออก","-",วิชา7!$L50)))</f>
        <v/>
      </c>
      <c r="N51" s="203" t="str">
        <f>IF(วิชา8!$L50="","",IF($N$4="","",IF(วิชา8!$L50="ย้ายออก","-",วิชา8!$L50)))</f>
        <v/>
      </c>
      <c r="O51" s="203" t="str">
        <f>IF(วิชา9!$L50="","",IF($O$4="","",IF(วิชา9!$L50="ย้ายออก","-",วิชา9!$L50)))</f>
        <v/>
      </c>
      <c r="P51" s="203" t="str">
        <f>IF(วิชา10!$L50="","",IF($P$4="","",IF(วิชา10!$L50="ย้ายออก","-",วิชา10!$L50)))</f>
        <v/>
      </c>
      <c r="Q51" s="203" t="str">
        <f>IF(วิชา11!$L50="","",IF($Q$4="","",IF(วิชา11!$L50="ย้ายออก","-",วิชา11!$L50)))</f>
        <v/>
      </c>
      <c r="R51" s="203" t="str">
        <f>IF(วิชา12!$L50="","",IF($R$4="","",IF(วิชา12!$L50="ย้ายออก","-",วิชา12!$L50)))</f>
        <v/>
      </c>
      <c r="S51" s="203" t="str">
        <f>IF(วิชา13!$L50="","",IF($S$4="","",IF(วิชา13!$L50="ย้ายออก","-",วิชา13!$L50)))</f>
        <v/>
      </c>
      <c r="T51" s="203" t="str">
        <f>IF(วิชา14!$L50="","",IF($T$4="","",IF(วิชา14!$L50="ย้ายออก","-",วิชา14!$L50)))</f>
        <v/>
      </c>
      <c r="U51" s="203" t="str">
        <f>IF(วิชา15!$L50="","",IF($U$4="","",IF(วิชา15!$L50="ย้ายออก","-",วิชา15!$L50)))</f>
        <v/>
      </c>
      <c r="V51" s="172" t="str">
        <f>IF(E51="","",IF(ข้อมูลนักเรียน!$K47="ย้ายออก","ย้ายออก",IF(COUNTIF(G51:U51,0)&gt;0,"ไม่ผ่าน","ผ่าน")))</f>
        <v/>
      </c>
      <c r="W51" s="203" t="str">
        <f>IF($E51="","",IF($G51="","",IF(ข้อมูลนักเรียน!$K47="ย้ายออก","-",$G51*$G$6)))</f>
        <v/>
      </c>
      <c r="X51" s="203" t="str">
        <f>IF($E51="","",IF($H51="","",IF(ข้อมูลนักเรียน!$K47="ย้ายออก","-",$H51*$H$6)))</f>
        <v/>
      </c>
      <c r="Y51" s="203" t="str">
        <f>IF($E51="","",IF($I51="","",IF(ข้อมูลนักเรียน!$K47="ย้ายออก","-",$I51*$I$6)))</f>
        <v/>
      </c>
      <c r="Z51" s="203" t="str">
        <f>IF($E51="","",IF($J51="","",IF(ข้อมูลนักเรียน!$K47="ย้ายออก","-",$J51*$J$6)))</f>
        <v/>
      </c>
      <c r="AA51" s="203" t="str">
        <f>IF($E51="","",IF($K51="","",IF(ข้อมูลนักเรียน!$K47="ย้ายออก","-",$K51*$K$6)))</f>
        <v/>
      </c>
      <c r="AB51" s="203" t="str">
        <f>IF($E51="","",IF($L51="","",IF(ข้อมูลนักเรียน!$K47="ย้ายออก","-",$L51*$L$6)))</f>
        <v/>
      </c>
      <c r="AC51" s="203" t="str">
        <f>IF($E51="","",IF($M51="","",IF(ข้อมูลนักเรียน!$K47="ย้ายออก","-",$M51*$M$6)))</f>
        <v/>
      </c>
      <c r="AD51" s="203" t="str">
        <f>IF($E51="","",IF($N51="","",IF(ข้อมูลนักเรียน!$K47="ย้ายออก","-",$N51*$N$6)))</f>
        <v/>
      </c>
      <c r="AE51" s="203" t="str">
        <f>IF($E51="","",IF($O51="","",IF(ข้อมูลนักเรียน!$K47="ย้ายออก","-",$O51*$O$6)))</f>
        <v/>
      </c>
      <c r="AF51" s="203" t="str">
        <f>IF($E51="","",IF($P51="","",IF(ข้อมูลนักเรียน!$K47="ย้ายออก","-",$P51*$P$6)))</f>
        <v/>
      </c>
      <c r="AG51" s="203" t="str">
        <f>IF($E51="","",IF($Q51="","",IF(ข้อมูลนักเรียน!$K47="ย้ายออก","-",$Q51*$Q$6)))</f>
        <v/>
      </c>
      <c r="AH51" s="203" t="str">
        <f>IF($E51="","",IF($R51="","",IF(ข้อมูลนักเรียน!$K47="ย้ายออก","-",$R51*$R$6)))</f>
        <v/>
      </c>
      <c r="AI51" s="203" t="str">
        <f>IF($E51="","",IF($S51="","",IF(ข้อมูลนักเรียน!$K47="ย้ายออก","-",$S51*$S$6)))</f>
        <v/>
      </c>
      <c r="AJ51" s="203" t="str">
        <f>IF($E51="","",IF($T51="","",IF(ข้อมูลนักเรียน!$K47="ย้ายออก","-",$T51*$T$6)))</f>
        <v/>
      </c>
      <c r="AK51" s="203" t="str">
        <f>IF($E51="","",IF($U51="","",IF(ข้อมูลนักเรียน!$K47="ย้ายออก","-",$U51*$U$6)))</f>
        <v/>
      </c>
      <c r="AL51" s="204" t="str">
        <f>IF($E51="","",IF(ข้อมูลนักเรียน!$K47="ย้ายออก","ย้ายออก",IF($AL$6=0,"",IF(W51="","",(SUM(W51:AK51)/$AL$6)))))</f>
        <v/>
      </c>
      <c r="AM51" s="205" t="str">
        <f>IF($E51="","",IF(ข้อมูลนักเรียน!$K47="ย้ายออก","ย้ายออก",RANK($AL51,$AL$7:$AL$66,0)))</f>
        <v/>
      </c>
      <c r="AN51" s="842"/>
      <c r="AO51" s="147" t="str">
        <f>IF(คุณฯ1!$BC50="","",IF($AO$4="","",IF(ข้อมูลนักเรียน!$K47="ย้ายออก","-",คุณฯ1!$BC50)))</f>
        <v/>
      </c>
      <c r="AP51" s="147" t="str">
        <f>IF(คุณฯ2!$BC50="","",IF($AP$4="","",IF(ข้อมูลนักเรียน!$K47="ย้ายออก","-",คุณฯ2!$BC50)))</f>
        <v/>
      </c>
      <c r="AQ51" s="147" t="str">
        <f>IF(คุณฯ3!$BC50="","",IF($AQ$4="","",IF(ข้อมูลนักเรียน!$K47="ย้ายออก","-",คุณฯ3!$BC50)))</f>
        <v/>
      </c>
      <c r="AR51" s="147" t="str">
        <f>IF(คุณฯ4!$BC50="","",IF($AR$4="","",IF(ข้อมูลนักเรียน!$K47="ย้ายออก","-",คุณฯ4!$BC50)))</f>
        <v/>
      </c>
      <c r="AS51" s="147" t="str">
        <f>IF(คุณฯ5!$BC50="","",IF($AS$4="","",IF(ข้อมูลนักเรียน!$K47="ย้ายออก","-",คุณฯ5!$BC50)))</f>
        <v/>
      </c>
      <c r="AT51" s="147" t="str">
        <f>IF(คุณฯ6!$BC50="","",IF($AT$4="","",IF(ข้อมูลนักเรียน!$K47="ย้ายออก","-",คุณฯ6!$BC50)))</f>
        <v/>
      </c>
      <c r="AU51" s="147" t="str">
        <f>IF(คุณฯ7!$BC50="","",IF($AU$4="","",IF(ข้อมูลนักเรียน!$K47="ย้ายออก","-",คุณฯ7!$BC50)))</f>
        <v/>
      </c>
      <c r="AV51" s="147" t="str">
        <f>IF(คุณฯ8!$BC50="","",IF($AV$4="","",IF(ข้อมูลนักเรียน!$K47="ย้ายออก","-",คุณฯ8!$BC50)))</f>
        <v/>
      </c>
      <c r="AW51" s="147" t="str">
        <f>IF(คุณฯ9!$BC50="","",IF($AW$4="","",IF(ข้อมูลนักเรียน!$K47="ย้ายออก","-",คุณฯ9!$BC50)))</f>
        <v/>
      </c>
      <c r="AX51" s="147" t="str">
        <f>IF(คุณฯ10!$BC50="","",IF($AX$4="","",IF(ข้อมูลนักเรียน!$K47="ย้ายออก","-",คุณฯ10!$BC50)))</f>
        <v/>
      </c>
      <c r="AY51" s="147" t="str">
        <f>IF(คุณฯ11!$BC50="","",IF($AY$4="","",IF(ข้อมูลนักเรียน!$K47="ย้ายออก","-",คุณฯ11!$BC50)))</f>
        <v/>
      </c>
      <c r="AZ51" s="147" t="str">
        <f>IF(คุณฯ12!$BC50="","",IF($AZ$4="","",IF(ข้อมูลนักเรียน!$K47="ย้ายออก","-",คุณฯ12!$BC50)))</f>
        <v/>
      </c>
      <c r="BA51" s="147" t="str">
        <f>IF(คุณฯ13!$BC50="","",IF($BA$4="","",IF(ข้อมูลนักเรียน!$K47="ย้ายออก","-",คุณฯ13!$BC50)))</f>
        <v/>
      </c>
      <c r="BB51" s="147" t="str">
        <f>IF(คุณฯ14!$BC50="","",IF($BB$4="","",IF(ข้อมูลนักเรียน!$K47="ย้ายออก","-",คุณฯ14!$BC50)))</f>
        <v/>
      </c>
      <c r="BC51" s="147" t="str">
        <f>IF(คุณฯ15!$BC50="","",IF($BC$4="","",IF(ข้อมูลนักเรียน!$K47="ย้ายออก","-",คุณฯ15!$BC50)))</f>
        <v/>
      </c>
      <c r="BD51" s="452" t="str">
        <f>IF($E51="","",IF($AO51="","",IF(ข้อมูลนักเรียน!$K47="ย้ายออก","ย้ายออก",AVERAGE(AO51:BC51))))</f>
        <v/>
      </c>
      <c r="BE51" s="206" t="str">
        <f>IF($E51="","",IF(BD51="","",IF(ข้อมูลนักเรียน!K47="ย้ายออก","ย้ายออก",IF(COUNTIF(AO51:BC51,0)&gt;0,0,IF(BD51&gt;=ตั้งค่าการประเมิน!$C$4,3,IF(BD51&gt;=ตั้งค่าการประเมิน!$C$5,2,IF(BD51&gt;=ตั้งค่าการประเมิน!$C$6,1,0)))))))</f>
        <v/>
      </c>
      <c r="BF51" s="845"/>
      <c r="BG51" s="147" t="str">
        <f>IF(อ่านคิดเขียน1!$AW50="","",IF($BG$4="","",อ่านคิดเขียน1!$AW50))</f>
        <v/>
      </c>
      <c r="BH51" s="147" t="str">
        <f>IF(อ่านคิดเขียน2!$AW50="","",IF($BH$4="","",อ่านคิดเขียน2!$AW50))</f>
        <v/>
      </c>
      <c r="BI51" s="147" t="str">
        <f>IF(อ่านคิดเขียน3!$AW50="","",IF($BI$4="","",อ่านคิดเขียน3!$AW50))</f>
        <v/>
      </c>
      <c r="BJ51" s="147" t="str">
        <f>IF(อ่านคิดเขียน4!$AW50="","",IF($BJ$4="","",อ่านคิดเขียน4!$AW50))</f>
        <v/>
      </c>
      <c r="BK51" s="147" t="str">
        <f>IF(อ่านคิดเขียน5!$AW50="","",IF($BK$4="","",อ่านคิดเขียน5!$AW50))</f>
        <v/>
      </c>
      <c r="BL51" s="147" t="str">
        <f>IF(อ่านคิดเขียน6!$AW50="","",IF($BL$4="","",อ่านคิดเขียน6!$AW50))</f>
        <v/>
      </c>
      <c r="BM51" s="147" t="str">
        <f>IF(อ่านคิดเขียน7!$AW50="","",IF($BM$4="","",อ่านคิดเขียน7!$AW50))</f>
        <v/>
      </c>
      <c r="BN51" s="147" t="str">
        <f>IF(อ่านคิดเขียน8!$AW50="","",IF($BN$4="","",อ่านคิดเขียน8!$AW50))</f>
        <v/>
      </c>
      <c r="BO51" s="147" t="str">
        <f>IF(อ่านคิดเขียน9!$AW50="","",IF($BO$4="","",อ่านคิดเขียน9!$AW50))</f>
        <v/>
      </c>
      <c r="BP51" s="147" t="str">
        <f>IF(อ่านคิดเขียน10!$AW50="","",IF($BP$4="","",อ่านคิดเขียน10!$AW50))</f>
        <v/>
      </c>
      <c r="BQ51" s="147" t="str">
        <f>IF(อ่านคิดเขียน11!$AW50="","",IF($BQ$4="","",อ่านคิดเขียน11!$AW50))</f>
        <v/>
      </c>
      <c r="BR51" s="147" t="str">
        <f>IF(อ่านคิดเขียน12!$AW50="","",IF($BR$4="","",อ่านคิดเขียน12!$AW50))</f>
        <v/>
      </c>
      <c r="BS51" s="147" t="str">
        <f>IF(อ่านคิดเขียน13!$AW50="","",IF($BS$4="","",อ่านคิดเขียน13!$AW50))</f>
        <v/>
      </c>
      <c r="BT51" s="147" t="str">
        <f>IF(อ่านคิดเขียน14!$AW50="","",IF($BT$4="","",อ่านคิดเขียน14!$AW50))</f>
        <v/>
      </c>
      <c r="BU51" s="147" t="str">
        <f>IF(อ่านคิดเขียน15!$AW50="","",IF($BU$4="","",อ่านคิดเขียน15!$AW50))</f>
        <v/>
      </c>
      <c r="BV51" s="452" t="str">
        <f>IF($E51="","",IF($BG51="","",IF(ข้อมูลนักเรียน!K47="ย้ายออก","ย้ายออก",AVERAGE(BG51:BU51))))</f>
        <v/>
      </c>
      <c r="BW51" s="206" t="str">
        <f>IF($E51="","",IF(BV51="","",IF(ข้อมูลนักเรียน!K47="ย้ายออก","ย้ายออก",IF(BV51&gt;=ตั้งค่าการประเมิน!$C$4,3,IF(BV51&gt;=ตั้งค่าการประเมิน!$C$5,2,IF(BV51&gt;=ตั้งค่าการประเมิน!$C$6,1,0))))))</f>
        <v/>
      </c>
      <c r="BX51" s="848"/>
      <c r="BY51" s="147" t="str">
        <f>IF(BY$4="","",IF(ชี้วัด1!$BE49="","",IF(ข้อมูลนักเรียน!$K47="ย้ายออก","-",ชี้วัด1!$BE49)))</f>
        <v/>
      </c>
      <c r="BZ51" s="147" t="str">
        <f>IF(BZ$4="","",IF(ชี้วัด2!$BE49="","",IF(ข้อมูลนักเรียน!$K47="ย้ายออก","-",ชี้วัด2!$BE49)))</f>
        <v/>
      </c>
      <c r="CA51" s="147" t="str">
        <f>IF(CA$4="","",IF(ชี้วัด3!$BE49="","",IF(ข้อมูลนักเรียน!$K47="ย้ายออก","-",ชี้วัด3!$BE49)))</f>
        <v/>
      </c>
      <c r="CB51" s="147" t="str">
        <f>IF(CB$4="","",IF(ชี้วัด4!$BE49="","",IF(ข้อมูลนักเรียน!$K47="ย้ายออก","-",ชี้วัด4!$BE49)))</f>
        <v/>
      </c>
      <c r="CC51" s="147" t="str">
        <f>IF(CC$4="","",IF(ชี้วัด5!$BE49="","",IF(ข้อมูลนักเรียน!$K47="ย้ายออก","-",ชี้วัด5!$BE49)))</f>
        <v/>
      </c>
      <c r="CD51" s="147" t="str">
        <f>IF(CD$4="","",IF(ชี้วัด6!$BE49="","",IF(ข้อมูลนักเรียน!$K47="ย้ายออก","-",ชี้วัด6!$BE49)))</f>
        <v/>
      </c>
      <c r="CE51" s="147" t="str">
        <f>IF(CE$4="","",IF(ชี้วัด7!$BE49="","",IF(ข้อมูลนักเรียน!$K47="ย้ายออก","-",ชี้วัด7!$BE49)))</f>
        <v/>
      </c>
      <c r="CF51" s="147" t="str">
        <f>IF(CF$4="","",IF(ชี้วัด8!$BE49="","",IF(ข้อมูลนักเรียน!$K47="ย้ายออก","-",ชี้วัด8!$BE49)))</f>
        <v/>
      </c>
      <c r="CG51" s="147" t="str">
        <f>IF(CG$4="","",IF(ชี้วัด9!$BE49="","",IF(ข้อมูลนักเรียน!$K47="ย้ายออก","-",ชี้วัด9!$BE49)))</f>
        <v/>
      </c>
      <c r="CH51" s="147" t="str">
        <f>IF(CH$4="","",IF(ชี้วัด10!$BE49="","",IF(ข้อมูลนักเรียน!$K47="ย้ายออก","-",ชี้วัด10!$BE49)))</f>
        <v/>
      </c>
      <c r="CI51" s="147" t="str">
        <f>IF(CI$4="","",IF(ชี้วัด11!$BE49="","",IF(ข้อมูลนักเรียน!$K47="ย้ายออก","-",ชี้วัด11!$BE49)))</f>
        <v/>
      </c>
      <c r="CJ51" s="147" t="str">
        <f>IF(CJ$4="","",IF(ชี้วัด12!$BE49="","",IF(ข้อมูลนักเรียน!$K47="ย้ายออก","-",ชี้วัด12!$BE49)))</f>
        <v/>
      </c>
      <c r="CK51" s="147" t="str">
        <f>IF(CK$4="","",IF(ชี้วัด13!$BE49="","",IF(ข้อมูลนักเรียน!$K47="ย้ายออก","-",ชี้วัด13!$BE49)))</f>
        <v/>
      </c>
      <c r="CL51" s="147" t="str">
        <f>IF(CL$4="","",IF(ชี้วัด14!$BE49="","",IF(ข้อมูลนักเรียน!$K47="ย้ายออก","-",ชี้วัด14!$BE49)))</f>
        <v/>
      </c>
      <c r="CM51" s="147" t="str">
        <f>IF(CM$4="","",IF(ชี้วัด15!$BE49="","",IF(ข้อมูลนักเรียน!$K47="ย้ายออก","-",ชี้วัด15!$BE49)))</f>
        <v/>
      </c>
      <c r="CN51" s="206" t="str">
        <f>IF($E51="","",IF(ข้อมูลนักเรียน!K47="ย้ายออก","ย้ายออก",SUM(BY51:CM51)))</f>
        <v/>
      </c>
      <c r="CO51" s="452" t="str">
        <f>IF($E51="","",IF(ข้อมูลนักเรียน!K47="ย้ายออก","ย้ายออก",(CN51/$CN$6)*100))</f>
        <v/>
      </c>
      <c r="CP51" s="206" t="str">
        <f>IF($E51="","",IF(ข้อมูลนักเรียน!K47="ย้ายออก","ย้ายออก",IF(CN51&lt;$CN$6,"ไม่ผ่าน","ผ่าน")))</f>
        <v/>
      </c>
    </row>
    <row r="52" spans="1:94" x14ac:dyDescent="0.3">
      <c r="A52" s="111"/>
      <c r="B52" s="111"/>
      <c r="C52" s="111"/>
      <c r="D52" s="207">
        <f>ข้อมูลนักเรียน!D48</f>
        <v>46</v>
      </c>
      <c r="E52" s="208" t="str">
        <f>IF(ข้อมูลนักเรียน!H48="","",ข้อมูลนักเรียน!G48&amp;ข้อมูลนักเรียน!H48&amp; "  " &amp; ข้อมูลนักเรียน!I48)</f>
        <v/>
      </c>
      <c r="F52" s="839"/>
      <c r="G52" s="203" t="str">
        <f>IF(วิชา1!$L51="","",IF($G$4="","",IF(วิชา1!$L51="ย้ายออก","-",วิชา1!$L51)))</f>
        <v/>
      </c>
      <c r="H52" s="203" t="str">
        <f>IF(วิชา2!$L51="","",IF($H$4="","",IF(วิชา2!$L51="ย้ายออก","-",วิชา2!$L51)))</f>
        <v/>
      </c>
      <c r="I52" s="203" t="str">
        <f>IF(วิชา3!$L51="","",IF($I$4="","",IF(วิชา3!$L51="ย้ายออก","-",วิชา3!$L51)))</f>
        <v/>
      </c>
      <c r="J52" s="203" t="str">
        <f>IF(วิชา4!$L51="","",IF($J$4="","",IF(วิชา4!$L51="ย้ายออก","-",วิชา4!$L51)))</f>
        <v/>
      </c>
      <c r="K52" s="203" t="str">
        <f>IF(วิชา5!$L51="","",IF($K$4="","",IF(วิชา5!$L51="ย้ายออก","-",วิชา5!$L51)))</f>
        <v/>
      </c>
      <c r="L52" s="203" t="str">
        <f>IF(วิชา6!$L51="","",IF($L$4="","",IF(วิชา6!$L51="ย้ายออก","-",วิชา6!$L51)))</f>
        <v/>
      </c>
      <c r="M52" s="203" t="str">
        <f>IF(วิชา7!$L51="","",IF($M$4="","",IF(วิชา7!$L51="ย้ายออก","-",วิชา7!$L51)))</f>
        <v/>
      </c>
      <c r="N52" s="203" t="str">
        <f>IF(วิชา8!$L51="","",IF($N$4="","",IF(วิชา8!$L51="ย้ายออก","-",วิชา8!$L51)))</f>
        <v/>
      </c>
      <c r="O52" s="203" t="str">
        <f>IF(วิชา9!$L51="","",IF($O$4="","",IF(วิชา9!$L51="ย้ายออก","-",วิชา9!$L51)))</f>
        <v/>
      </c>
      <c r="P52" s="203" t="str">
        <f>IF(วิชา10!$L51="","",IF($P$4="","",IF(วิชา10!$L51="ย้ายออก","-",วิชา10!$L51)))</f>
        <v/>
      </c>
      <c r="Q52" s="203" t="str">
        <f>IF(วิชา11!$L51="","",IF($Q$4="","",IF(วิชา11!$L51="ย้ายออก","-",วิชา11!$L51)))</f>
        <v/>
      </c>
      <c r="R52" s="203" t="str">
        <f>IF(วิชา12!$L51="","",IF($R$4="","",IF(วิชา12!$L51="ย้ายออก","-",วิชา12!$L51)))</f>
        <v/>
      </c>
      <c r="S52" s="203" t="str">
        <f>IF(วิชา13!$L51="","",IF($S$4="","",IF(วิชา13!$L51="ย้ายออก","-",วิชา13!$L51)))</f>
        <v/>
      </c>
      <c r="T52" s="203" t="str">
        <f>IF(วิชา14!$L51="","",IF($T$4="","",IF(วิชา14!$L51="ย้ายออก","-",วิชา14!$L51)))</f>
        <v/>
      </c>
      <c r="U52" s="203" t="str">
        <f>IF(วิชา15!$L51="","",IF($U$4="","",IF(วิชา15!$L51="ย้ายออก","-",วิชา15!$L51)))</f>
        <v/>
      </c>
      <c r="V52" s="172" t="str">
        <f>IF(E52="","",IF(ข้อมูลนักเรียน!$K48="ย้ายออก","ย้ายออก",IF(COUNTIF(G52:U52,0)&gt;0,"ไม่ผ่าน","ผ่าน")))</f>
        <v/>
      </c>
      <c r="W52" s="203" t="str">
        <f>IF($E52="","",IF($G52="","",IF(ข้อมูลนักเรียน!$K48="ย้ายออก","-",$G52*$G$6)))</f>
        <v/>
      </c>
      <c r="X52" s="203" t="str">
        <f>IF($E52="","",IF($H52="","",IF(ข้อมูลนักเรียน!$K48="ย้ายออก","-",$H52*$H$6)))</f>
        <v/>
      </c>
      <c r="Y52" s="203" t="str">
        <f>IF($E52="","",IF($I52="","",IF(ข้อมูลนักเรียน!$K48="ย้ายออก","-",$I52*$I$6)))</f>
        <v/>
      </c>
      <c r="Z52" s="203" t="str">
        <f>IF($E52="","",IF($J52="","",IF(ข้อมูลนักเรียน!$K48="ย้ายออก","-",$J52*$J$6)))</f>
        <v/>
      </c>
      <c r="AA52" s="203" t="str">
        <f>IF($E52="","",IF($K52="","",IF(ข้อมูลนักเรียน!$K48="ย้ายออก","-",$K52*$K$6)))</f>
        <v/>
      </c>
      <c r="AB52" s="203" t="str">
        <f>IF($E52="","",IF($L52="","",IF(ข้อมูลนักเรียน!$K48="ย้ายออก","-",$L52*$L$6)))</f>
        <v/>
      </c>
      <c r="AC52" s="203" t="str">
        <f>IF($E52="","",IF($M52="","",IF(ข้อมูลนักเรียน!$K48="ย้ายออก","-",$M52*$M$6)))</f>
        <v/>
      </c>
      <c r="AD52" s="203" t="str">
        <f>IF($E52="","",IF($N52="","",IF(ข้อมูลนักเรียน!$K48="ย้ายออก","-",$N52*$N$6)))</f>
        <v/>
      </c>
      <c r="AE52" s="203" t="str">
        <f>IF($E52="","",IF($O52="","",IF(ข้อมูลนักเรียน!$K48="ย้ายออก","-",$O52*$O$6)))</f>
        <v/>
      </c>
      <c r="AF52" s="203" t="str">
        <f>IF($E52="","",IF($P52="","",IF(ข้อมูลนักเรียน!$K48="ย้ายออก","-",$P52*$P$6)))</f>
        <v/>
      </c>
      <c r="AG52" s="203" t="str">
        <f>IF($E52="","",IF($Q52="","",IF(ข้อมูลนักเรียน!$K48="ย้ายออก","-",$Q52*$Q$6)))</f>
        <v/>
      </c>
      <c r="AH52" s="203" t="str">
        <f>IF($E52="","",IF($R52="","",IF(ข้อมูลนักเรียน!$K48="ย้ายออก","-",$R52*$R$6)))</f>
        <v/>
      </c>
      <c r="AI52" s="203" t="str">
        <f>IF($E52="","",IF($S52="","",IF(ข้อมูลนักเรียน!$K48="ย้ายออก","-",$S52*$S$6)))</f>
        <v/>
      </c>
      <c r="AJ52" s="203" t="str">
        <f>IF($E52="","",IF($T52="","",IF(ข้อมูลนักเรียน!$K48="ย้ายออก","-",$T52*$T$6)))</f>
        <v/>
      </c>
      <c r="AK52" s="203" t="str">
        <f>IF($E52="","",IF($U52="","",IF(ข้อมูลนักเรียน!$K48="ย้ายออก","-",$U52*$U$6)))</f>
        <v/>
      </c>
      <c r="AL52" s="204" t="str">
        <f>IF($E52="","",IF(ข้อมูลนักเรียน!$K48="ย้ายออก","ย้ายออก",IF($AL$6=0,"",IF(W52="","",(SUM(W52:AK52)/$AL$6)))))</f>
        <v/>
      </c>
      <c r="AM52" s="205" t="str">
        <f>IF($E52="","",IF(ข้อมูลนักเรียน!$K48="ย้ายออก","ย้ายออก",RANK($AL52,$AL$7:$AL$66,0)))</f>
        <v/>
      </c>
      <c r="AN52" s="842"/>
      <c r="AO52" s="147" t="str">
        <f>IF(คุณฯ1!$BC51="","",IF($AO$4="","",IF(ข้อมูลนักเรียน!$K48="ย้ายออก","-",คุณฯ1!$BC51)))</f>
        <v/>
      </c>
      <c r="AP52" s="147" t="str">
        <f>IF(คุณฯ2!$BC51="","",IF($AP$4="","",IF(ข้อมูลนักเรียน!$K48="ย้ายออก","-",คุณฯ2!$BC51)))</f>
        <v/>
      </c>
      <c r="AQ52" s="147" t="str">
        <f>IF(คุณฯ3!$BC51="","",IF($AQ$4="","",IF(ข้อมูลนักเรียน!$K48="ย้ายออก","-",คุณฯ3!$BC51)))</f>
        <v/>
      </c>
      <c r="AR52" s="147" t="str">
        <f>IF(คุณฯ4!$BC51="","",IF($AR$4="","",IF(ข้อมูลนักเรียน!$K48="ย้ายออก","-",คุณฯ4!$BC51)))</f>
        <v/>
      </c>
      <c r="AS52" s="147" t="str">
        <f>IF(คุณฯ5!$BC51="","",IF($AS$4="","",IF(ข้อมูลนักเรียน!$K48="ย้ายออก","-",คุณฯ5!$BC51)))</f>
        <v/>
      </c>
      <c r="AT52" s="147" t="str">
        <f>IF(คุณฯ6!$BC51="","",IF($AT$4="","",IF(ข้อมูลนักเรียน!$K48="ย้ายออก","-",คุณฯ6!$BC51)))</f>
        <v/>
      </c>
      <c r="AU52" s="147" t="str">
        <f>IF(คุณฯ7!$BC51="","",IF($AU$4="","",IF(ข้อมูลนักเรียน!$K48="ย้ายออก","-",คุณฯ7!$BC51)))</f>
        <v/>
      </c>
      <c r="AV52" s="147" t="str">
        <f>IF(คุณฯ8!$BC51="","",IF($AV$4="","",IF(ข้อมูลนักเรียน!$K48="ย้ายออก","-",คุณฯ8!$BC51)))</f>
        <v/>
      </c>
      <c r="AW52" s="147" t="str">
        <f>IF(คุณฯ9!$BC51="","",IF($AW$4="","",IF(ข้อมูลนักเรียน!$K48="ย้ายออก","-",คุณฯ9!$BC51)))</f>
        <v/>
      </c>
      <c r="AX52" s="147" t="str">
        <f>IF(คุณฯ10!$BC51="","",IF($AX$4="","",IF(ข้อมูลนักเรียน!$K48="ย้ายออก","-",คุณฯ10!$BC51)))</f>
        <v/>
      </c>
      <c r="AY52" s="147" t="str">
        <f>IF(คุณฯ11!$BC51="","",IF($AY$4="","",IF(ข้อมูลนักเรียน!$K48="ย้ายออก","-",คุณฯ11!$BC51)))</f>
        <v/>
      </c>
      <c r="AZ52" s="147" t="str">
        <f>IF(คุณฯ12!$BC51="","",IF($AZ$4="","",IF(ข้อมูลนักเรียน!$K48="ย้ายออก","-",คุณฯ12!$BC51)))</f>
        <v/>
      </c>
      <c r="BA52" s="147" t="str">
        <f>IF(คุณฯ13!$BC51="","",IF($BA$4="","",IF(ข้อมูลนักเรียน!$K48="ย้ายออก","-",คุณฯ13!$BC51)))</f>
        <v/>
      </c>
      <c r="BB52" s="147" t="str">
        <f>IF(คุณฯ14!$BC51="","",IF($BB$4="","",IF(ข้อมูลนักเรียน!$K48="ย้ายออก","-",คุณฯ14!$BC51)))</f>
        <v/>
      </c>
      <c r="BC52" s="147" t="str">
        <f>IF(คุณฯ15!$BC51="","",IF($BC$4="","",IF(ข้อมูลนักเรียน!$K48="ย้ายออก","-",คุณฯ15!$BC51)))</f>
        <v/>
      </c>
      <c r="BD52" s="452" t="str">
        <f>IF($E52="","",IF($AO52="","",IF(ข้อมูลนักเรียน!$K48="ย้ายออก","ย้ายออก",AVERAGE(AO52:BC52))))</f>
        <v/>
      </c>
      <c r="BE52" s="206" t="str">
        <f>IF($E52="","",IF(BD52="","",IF(ข้อมูลนักเรียน!K48="ย้ายออก","ย้ายออก",IF(COUNTIF(AO52:BC52,0)&gt;0,0,IF(BD52&gt;=ตั้งค่าการประเมิน!$C$4,3,IF(BD52&gt;=ตั้งค่าการประเมิน!$C$5,2,IF(BD52&gt;=ตั้งค่าการประเมิน!$C$6,1,0)))))))</f>
        <v/>
      </c>
      <c r="BF52" s="845"/>
      <c r="BG52" s="147" t="str">
        <f>IF(อ่านคิดเขียน1!$AW51="","",IF($BG$4="","",อ่านคิดเขียน1!$AW51))</f>
        <v/>
      </c>
      <c r="BH52" s="147" t="str">
        <f>IF(อ่านคิดเขียน2!$AW51="","",IF($BH$4="","",อ่านคิดเขียน2!$AW51))</f>
        <v/>
      </c>
      <c r="BI52" s="147" t="str">
        <f>IF(อ่านคิดเขียน3!$AW51="","",IF($BI$4="","",อ่านคิดเขียน3!$AW51))</f>
        <v/>
      </c>
      <c r="BJ52" s="147" t="str">
        <f>IF(อ่านคิดเขียน4!$AW51="","",IF($BJ$4="","",อ่านคิดเขียน4!$AW51))</f>
        <v/>
      </c>
      <c r="BK52" s="147" t="str">
        <f>IF(อ่านคิดเขียน5!$AW51="","",IF($BK$4="","",อ่านคิดเขียน5!$AW51))</f>
        <v/>
      </c>
      <c r="BL52" s="147" t="str">
        <f>IF(อ่านคิดเขียน6!$AW51="","",IF($BL$4="","",อ่านคิดเขียน6!$AW51))</f>
        <v/>
      </c>
      <c r="BM52" s="147" t="str">
        <f>IF(อ่านคิดเขียน7!$AW51="","",IF($BM$4="","",อ่านคิดเขียน7!$AW51))</f>
        <v/>
      </c>
      <c r="BN52" s="147" t="str">
        <f>IF(อ่านคิดเขียน8!$AW51="","",IF($BN$4="","",อ่านคิดเขียน8!$AW51))</f>
        <v/>
      </c>
      <c r="BO52" s="147" t="str">
        <f>IF(อ่านคิดเขียน9!$AW51="","",IF($BO$4="","",อ่านคิดเขียน9!$AW51))</f>
        <v/>
      </c>
      <c r="BP52" s="147" t="str">
        <f>IF(อ่านคิดเขียน10!$AW51="","",IF($BP$4="","",อ่านคิดเขียน10!$AW51))</f>
        <v/>
      </c>
      <c r="BQ52" s="147" t="str">
        <f>IF(อ่านคิดเขียน11!$AW51="","",IF($BQ$4="","",อ่านคิดเขียน11!$AW51))</f>
        <v/>
      </c>
      <c r="BR52" s="147" t="str">
        <f>IF(อ่านคิดเขียน12!$AW51="","",IF($BR$4="","",อ่านคิดเขียน12!$AW51))</f>
        <v/>
      </c>
      <c r="BS52" s="147" t="str">
        <f>IF(อ่านคิดเขียน13!$AW51="","",IF($BS$4="","",อ่านคิดเขียน13!$AW51))</f>
        <v/>
      </c>
      <c r="BT52" s="147" t="str">
        <f>IF(อ่านคิดเขียน14!$AW51="","",IF($BT$4="","",อ่านคิดเขียน14!$AW51))</f>
        <v/>
      </c>
      <c r="BU52" s="147" t="str">
        <f>IF(อ่านคิดเขียน15!$AW51="","",IF($BU$4="","",อ่านคิดเขียน15!$AW51))</f>
        <v/>
      </c>
      <c r="BV52" s="452" t="str">
        <f>IF($E52="","",IF($BG52="","",IF(ข้อมูลนักเรียน!K48="ย้ายออก","ย้ายออก",AVERAGE(BG52:BU52))))</f>
        <v/>
      </c>
      <c r="BW52" s="206" t="str">
        <f>IF($E52="","",IF(BV52="","",IF(ข้อมูลนักเรียน!K48="ย้ายออก","ย้ายออก",IF(BV52&gt;=ตั้งค่าการประเมิน!$C$4,3,IF(BV52&gt;=ตั้งค่าการประเมิน!$C$5,2,IF(BV52&gt;=ตั้งค่าการประเมิน!$C$6,1,0))))))</f>
        <v/>
      </c>
      <c r="BX52" s="848"/>
      <c r="BY52" s="147" t="str">
        <f>IF(BY$4="","",IF(ชี้วัด1!$BE50="","",IF(ข้อมูลนักเรียน!$K48="ย้ายออก","-",ชี้วัด1!$BE50)))</f>
        <v/>
      </c>
      <c r="BZ52" s="147" t="str">
        <f>IF(BZ$4="","",IF(ชี้วัด2!$BE50="","",IF(ข้อมูลนักเรียน!$K48="ย้ายออก","-",ชี้วัด2!$BE50)))</f>
        <v/>
      </c>
      <c r="CA52" s="147" t="str">
        <f>IF(CA$4="","",IF(ชี้วัด3!$BE50="","",IF(ข้อมูลนักเรียน!$K48="ย้ายออก","-",ชี้วัด3!$BE50)))</f>
        <v/>
      </c>
      <c r="CB52" s="147" t="str">
        <f>IF(CB$4="","",IF(ชี้วัด4!$BE50="","",IF(ข้อมูลนักเรียน!$K48="ย้ายออก","-",ชี้วัด4!$BE50)))</f>
        <v/>
      </c>
      <c r="CC52" s="147" t="str">
        <f>IF(CC$4="","",IF(ชี้วัด5!$BE50="","",IF(ข้อมูลนักเรียน!$K48="ย้ายออก","-",ชี้วัด5!$BE50)))</f>
        <v/>
      </c>
      <c r="CD52" s="147" t="str">
        <f>IF(CD$4="","",IF(ชี้วัด6!$BE50="","",IF(ข้อมูลนักเรียน!$K48="ย้ายออก","-",ชี้วัด6!$BE50)))</f>
        <v/>
      </c>
      <c r="CE52" s="147" t="str">
        <f>IF(CE$4="","",IF(ชี้วัด7!$BE50="","",IF(ข้อมูลนักเรียน!$K48="ย้ายออก","-",ชี้วัด7!$BE50)))</f>
        <v/>
      </c>
      <c r="CF52" s="147" t="str">
        <f>IF(CF$4="","",IF(ชี้วัด8!$BE50="","",IF(ข้อมูลนักเรียน!$K48="ย้ายออก","-",ชี้วัด8!$BE50)))</f>
        <v/>
      </c>
      <c r="CG52" s="147" t="str">
        <f>IF(CG$4="","",IF(ชี้วัด9!$BE50="","",IF(ข้อมูลนักเรียน!$K48="ย้ายออก","-",ชี้วัด9!$BE50)))</f>
        <v/>
      </c>
      <c r="CH52" s="147" t="str">
        <f>IF(CH$4="","",IF(ชี้วัด10!$BE50="","",IF(ข้อมูลนักเรียน!$K48="ย้ายออก","-",ชี้วัด10!$BE50)))</f>
        <v/>
      </c>
      <c r="CI52" s="147" t="str">
        <f>IF(CI$4="","",IF(ชี้วัด11!$BE50="","",IF(ข้อมูลนักเรียน!$K48="ย้ายออก","-",ชี้วัด11!$BE50)))</f>
        <v/>
      </c>
      <c r="CJ52" s="147" t="str">
        <f>IF(CJ$4="","",IF(ชี้วัด12!$BE50="","",IF(ข้อมูลนักเรียน!$K48="ย้ายออก","-",ชี้วัด12!$BE50)))</f>
        <v/>
      </c>
      <c r="CK52" s="147" t="str">
        <f>IF(CK$4="","",IF(ชี้วัด13!$BE50="","",IF(ข้อมูลนักเรียน!$K48="ย้ายออก","-",ชี้วัด13!$BE50)))</f>
        <v/>
      </c>
      <c r="CL52" s="147" t="str">
        <f>IF(CL$4="","",IF(ชี้วัด14!$BE50="","",IF(ข้อมูลนักเรียน!$K48="ย้ายออก","-",ชี้วัด14!$BE50)))</f>
        <v/>
      </c>
      <c r="CM52" s="147" t="str">
        <f>IF(CM$4="","",IF(ชี้วัด15!$BE50="","",IF(ข้อมูลนักเรียน!$K48="ย้ายออก","-",ชี้วัด15!$BE50)))</f>
        <v/>
      </c>
      <c r="CN52" s="206" t="str">
        <f>IF($E52="","",IF(ข้อมูลนักเรียน!K48="ย้ายออก","ย้ายออก",SUM(BY52:CM52)))</f>
        <v/>
      </c>
      <c r="CO52" s="452" t="str">
        <f>IF($E52="","",IF(ข้อมูลนักเรียน!K48="ย้ายออก","ย้ายออก",(CN52/$CN$6)*100))</f>
        <v/>
      </c>
      <c r="CP52" s="206" t="str">
        <f>IF($E52="","",IF(ข้อมูลนักเรียน!K48="ย้ายออก","ย้ายออก",IF(CN52&lt;$CN$6,"ไม่ผ่าน","ผ่าน")))</f>
        <v/>
      </c>
    </row>
    <row r="53" spans="1:94" x14ac:dyDescent="0.3">
      <c r="A53" s="111"/>
      <c r="B53" s="111"/>
      <c r="C53" s="111"/>
      <c r="D53" s="207">
        <f>ข้อมูลนักเรียน!D49</f>
        <v>47</v>
      </c>
      <c r="E53" s="208" t="str">
        <f>IF(ข้อมูลนักเรียน!H49="","",ข้อมูลนักเรียน!G49&amp;ข้อมูลนักเรียน!H49&amp; "  " &amp; ข้อมูลนักเรียน!I49)</f>
        <v/>
      </c>
      <c r="F53" s="839"/>
      <c r="G53" s="203" t="str">
        <f>IF(วิชา1!$L52="","",IF($G$4="","",IF(วิชา1!$L52="ย้ายออก","-",วิชา1!$L52)))</f>
        <v/>
      </c>
      <c r="H53" s="203" t="str">
        <f>IF(วิชา2!$L52="","",IF($H$4="","",IF(วิชา2!$L52="ย้ายออก","-",วิชา2!$L52)))</f>
        <v/>
      </c>
      <c r="I53" s="203" t="str">
        <f>IF(วิชา3!$L52="","",IF($I$4="","",IF(วิชา3!$L52="ย้ายออก","-",วิชา3!$L52)))</f>
        <v/>
      </c>
      <c r="J53" s="203" t="str">
        <f>IF(วิชา4!$L52="","",IF($J$4="","",IF(วิชา4!$L52="ย้ายออก","-",วิชา4!$L52)))</f>
        <v/>
      </c>
      <c r="K53" s="203" t="str">
        <f>IF(วิชา5!$L52="","",IF($K$4="","",IF(วิชา5!$L52="ย้ายออก","-",วิชา5!$L52)))</f>
        <v/>
      </c>
      <c r="L53" s="203" t="str">
        <f>IF(วิชา6!$L52="","",IF($L$4="","",IF(วิชา6!$L52="ย้ายออก","-",วิชา6!$L52)))</f>
        <v/>
      </c>
      <c r="M53" s="203" t="str">
        <f>IF(วิชา7!$L52="","",IF($M$4="","",IF(วิชา7!$L52="ย้ายออก","-",วิชา7!$L52)))</f>
        <v/>
      </c>
      <c r="N53" s="203" t="str">
        <f>IF(วิชา8!$L52="","",IF($N$4="","",IF(วิชา8!$L52="ย้ายออก","-",วิชา8!$L52)))</f>
        <v/>
      </c>
      <c r="O53" s="203" t="str">
        <f>IF(วิชา9!$L52="","",IF($O$4="","",IF(วิชา9!$L52="ย้ายออก","-",วิชา9!$L52)))</f>
        <v/>
      </c>
      <c r="P53" s="203" t="str">
        <f>IF(วิชา10!$L52="","",IF($P$4="","",IF(วิชา10!$L52="ย้ายออก","-",วิชา10!$L52)))</f>
        <v/>
      </c>
      <c r="Q53" s="203" t="str">
        <f>IF(วิชา11!$L52="","",IF($Q$4="","",IF(วิชา11!$L52="ย้ายออก","-",วิชา11!$L52)))</f>
        <v/>
      </c>
      <c r="R53" s="203" t="str">
        <f>IF(วิชา12!$L52="","",IF($R$4="","",IF(วิชา12!$L52="ย้ายออก","-",วิชา12!$L52)))</f>
        <v/>
      </c>
      <c r="S53" s="203" t="str">
        <f>IF(วิชา13!$L52="","",IF($S$4="","",IF(วิชา13!$L52="ย้ายออก","-",วิชา13!$L52)))</f>
        <v/>
      </c>
      <c r="T53" s="203" t="str">
        <f>IF(วิชา14!$L52="","",IF($T$4="","",IF(วิชา14!$L52="ย้ายออก","-",วิชา14!$L52)))</f>
        <v/>
      </c>
      <c r="U53" s="203" t="str">
        <f>IF(วิชา15!$L52="","",IF($U$4="","",IF(วิชา15!$L52="ย้ายออก","-",วิชา15!$L52)))</f>
        <v/>
      </c>
      <c r="V53" s="172" t="str">
        <f>IF(E53="","",IF(ข้อมูลนักเรียน!$K49="ย้ายออก","ย้ายออก",IF(COUNTIF(G53:U53,0)&gt;0,"ไม่ผ่าน","ผ่าน")))</f>
        <v/>
      </c>
      <c r="W53" s="203" t="str">
        <f>IF($E53="","",IF($G53="","",IF(ข้อมูลนักเรียน!$K49="ย้ายออก","-",$G53*$G$6)))</f>
        <v/>
      </c>
      <c r="X53" s="203" t="str">
        <f>IF($E53="","",IF($H53="","",IF(ข้อมูลนักเรียน!$K49="ย้ายออก","-",$H53*$H$6)))</f>
        <v/>
      </c>
      <c r="Y53" s="203" t="str">
        <f>IF($E53="","",IF($I53="","",IF(ข้อมูลนักเรียน!$K49="ย้ายออก","-",$I53*$I$6)))</f>
        <v/>
      </c>
      <c r="Z53" s="203" t="str">
        <f>IF($E53="","",IF($J53="","",IF(ข้อมูลนักเรียน!$K49="ย้ายออก","-",$J53*$J$6)))</f>
        <v/>
      </c>
      <c r="AA53" s="203" t="str">
        <f>IF($E53="","",IF($K53="","",IF(ข้อมูลนักเรียน!$K49="ย้ายออก","-",$K53*$K$6)))</f>
        <v/>
      </c>
      <c r="AB53" s="203" t="str">
        <f>IF($E53="","",IF($L53="","",IF(ข้อมูลนักเรียน!$K49="ย้ายออก","-",$L53*$L$6)))</f>
        <v/>
      </c>
      <c r="AC53" s="203" t="str">
        <f>IF($E53="","",IF($M53="","",IF(ข้อมูลนักเรียน!$K49="ย้ายออก","-",$M53*$M$6)))</f>
        <v/>
      </c>
      <c r="AD53" s="203" t="str">
        <f>IF($E53="","",IF($N53="","",IF(ข้อมูลนักเรียน!$K49="ย้ายออก","-",$N53*$N$6)))</f>
        <v/>
      </c>
      <c r="AE53" s="203" t="str">
        <f>IF($E53="","",IF($O53="","",IF(ข้อมูลนักเรียน!$K49="ย้ายออก","-",$O53*$O$6)))</f>
        <v/>
      </c>
      <c r="AF53" s="203" t="str">
        <f>IF($E53="","",IF($P53="","",IF(ข้อมูลนักเรียน!$K49="ย้ายออก","-",$P53*$P$6)))</f>
        <v/>
      </c>
      <c r="AG53" s="203" t="str">
        <f>IF($E53="","",IF($Q53="","",IF(ข้อมูลนักเรียน!$K49="ย้ายออก","-",$Q53*$Q$6)))</f>
        <v/>
      </c>
      <c r="AH53" s="203" t="str">
        <f>IF($E53="","",IF($R53="","",IF(ข้อมูลนักเรียน!$K49="ย้ายออก","-",$R53*$R$6)))</f>
        <v/>
      </c>
      <c r="AI53" s="203" t="str">
        <f>IF($E53="","",IF($S53="","",IF(ข้อมูลนักเรียน!$K49="ย้ายออก","-",$S53*$S$6)))</f>
        <v/>
      </c>
      <c r="AJ53" s="203" t="str">
        <f>IF($E53="","",IF($T53="","",IF(ข้อมูลนักเรียน!$K49="ย้ายออก","-",$T53*$T$6)))</f>
        <v/>
      </c>
      <c r="AK53" s="203" t="str">
        <f>IF($E53="","",IF($U53="","",IF(ข้อมูลนักเรียน!$K49="ย้ายออก","-",$U53*$U$6)))</f>
        <v/>
      </c>
      <c r="AL53" s="204" t="str">
        <f>IF($E53="","",IF(ข้อมูลนักเรียน!$K49="ย้ายออก","ย้ายออก",IF($AL$6=0,"",IF(W53="","",(SUM(W53:AK53)/$AL$6)))))</f>
        <v/>
      </c>
      <c r="AM53" s="205" t="str">
        <f>IF($E53="","",IF(ข้อมูลนักเรียน!$K49="ย้ายออก","ย้ายออก",RANK($AL53,$AL$7:$AL$66,0)))</f>
        <v/>
      </c>
      <c r="AN53" s="842"/>
      <c r="AO53" s="147" t="str">
        <f>IF(คุณฯ1!$BC52="","",IF($AO$4="","",IF(ข้อมูลนักเรียน!$K49="ย้ายออก","-",คุณฯ1!$BC52)))</f>
        <v/>
      </c>
      <c r="AP53" s="147" t="str">
        <f>IF(คุณฯ2!$BC52="","",IF($AP$4="","",IF(ข้อมูลนักเรียน!$K49="ย้ายออก","-",คุณฯ2!$BC52)))</f>
        <v/>
      </c>
      <c r="AQ53" s="147" t="str">
        <f>IF(คุณฯ3!$BC52="","",IF($AQ$4="","",IF(ข้อมูลนักเรียน!$K49="ย้ายออก","-",คุณฯ3!$BC52)))</f>
        <v/>
      </c>
      <c r="AR53" s="147" t="str">
        <f>IF(คุณฯ4!$BC52="","",IF($AR$4="","",IF(ข้อมูลนักเรียน!$K49="ย้ายออก","-",คุณฯ4!$BC52)))</f>
        <v/>
      </c>
      <c r="AS53" s="147" t="str">
        <f>IF(คุณฯ5!$BC52="","",IF($AS$4="","",IF(ข้อมูลนักเรียน!$K49="ย้ายออก","-",คุณฯ5!$BC52)))</f>
        <v/>
      </c>
      <c r="AT53" s="147" t="str">
        <f>IF(คุณฯ6!$BC52="","",IF($AT$4="","",IF(ข้อมูลนักเรียน!$K49="ย้ายออก","-",คุณฯ6!$BC52)))</f>
        <v/>
      </c>
      <c r="AU53" s="147" t="str">
        <f>IF(คุณฯ7!$BC52="","",IF($AU$4="","",IF(ข้อมูลนักเรียน!$K49="ย้ายออก","-",คุณฯ7!$BC52)))</f>
        <v/>
      </c>
      <c r="AV53" s="147" t="str">
        <f>IF(คุณฯ8!$BC52="","",IF($AV$4="","",IF(ข้อมูลนักเรียน!$K49="ย้ายออก","-",คุณฯ8!$BC52)))</f>
        <v/>
      </c>
      <c r="AW53" s="147" t="str">
        <f>IF(คุณฯ9!$BC52="","",IF($AW$4="","",IF(ข้อมูลนักเรียน!$K49="ย้ายออก","-",คุณฯ9!$BC52)))</f>
        <v/>
      </c>
      <c r="AX53" s="147" t="str">
        <f>IF(คุณฯ10!$BC52="","",IF($AX$4="","",IF(ข้อมูลนักเรียน!$K49="ย้ายออก","-",คุณฯ10!$BC52)))</f>
        <v/>
      </c>
      <c r="AY53" s="147" t="str">
        <f>IF(คุณฯ11!$BC52="","",IF($AY$4="","",IF(ข้อมูลนักเรียน!$K49="ย้ายออก","-",คุณฯ11!$BC52)))</f>
        <v/>
      </c>
      <c r="AZ53" s="147" t="str">
        <f>IF(คุณฯ12!$BC52="","",IF($AZ$4="","",IF(ข้อมูลนักเรียน!$K49="ย้ายออก","-",คุณฯ12!$BC52)))</f>
        <v/>
      </c>
      <c r="BA53" s="147" t="str">
        <f>IF(คุณฯ13!$BC52="","",IF($BA$4="","",IF(ข้อมูลนักเรียน!$K49="ย้ายออก","-",คุณฯ13!$BC52)))</f>
        <v/>
      </c>
      <c r="BB53" s="147" t="str">
        <f>IF(คุณฯ14!$BC52="","",IF($BB$4="","",IF(ข้อมูลนักเรียน!$K49="ย้ายออก","-",คุณฯ14!$BC52)))</f>
        <v/>
      </c>
      <c r="BC53" s="147" t="str">
        <f>IF(คุณฯ15!$BC52="","",IF($BC$4="","",IF(ข้อมูลนักเรียน!$K49="ย้ายออก","-",คุณฯ15!$BC52)))</f>
        <v/>
      </c>
      <c r="BD53" s="452" t="str">
        <f>IF($E53="","",IF($AO53="","",IF(ข้อมูลนักเรียน!$K49="ย้ายออก","ย้ายออก",AVERAGE(AO53:BC53))))</f>
        <v/>
      </c>
      <c r="BE53" s="206" t="str">
        <f>IF($E53="","",IF(BD53="","",IF(ข้อมูลนักเรียน!K49="ย้ายออก","ย้ายออก",IF(COUNTIF(AO53:BC53,0)&gt;0,0,IF(BD53&gt;=ตั้งค่าการประเมิน!$C$4,3,IF(BD53&gt;=ตั้งค่าการประเมิน!$C$5,2,IF(BD53&gt;=ตั้งค่าการประเมิน!$C$6,1,0)))))))</f>
        <v/>
      </c>
      <c r="BF53" s="845"/>
      <c r="BG53" s="147" t="str">
        <f>IF(อ่านคิดเขียน1!$AW52="","",IF($BG$4="","",อ่านคิดเขียน1!$AW52))</f>
        <v/>
      </c>
      <c r="BH53" s="147" t="str">
        <f>IF(อ่านคิดเขียน2!$AW52="","",IF($BH$4="","",อ่านคิดเขียน2!$AW52))</f>
        <v/>
      </c>
      <c r="BI53" s="147" t="str">
        <f>IF(อ่านคิดเขียน3!$AW52="","",IF($BI$4="","",อ่านคิดเขียน3!$AW52))</f>
        <v/>
      </c>
      <c r="BJ53" s="147" t="str">
        <f>IF(อ่านคิดเขียน4!$AW52="","",IF($BJ$4="","",อ่านคิดเขียน4!$AW52))</f>
        <v/>
      </c>
      <c r="BK53" s="147" t="str">
        <f>IF(อ่านคิดเขียน5!$AW52="","",IF($BK$4="","",อ่านคิดเขียน5!$AW52))</f>
        <v/>
      </c>
      <c r="BL53" s="147" t="str">
        <f>IF(อ่านคิดเขียน6!$AW52="","",IF($BL$4="","",อ่านคิดเขียน6!$AW52))</f>
        <v/>
      </c>
      <c r="BM53" s="147" t="str">
        <f>IF(อ่านคิดเขียน7!$AW52="","",IF($BM$4="","",อ่านคิดเขียน7!$AW52))</f>
        <v/>
      </c>
      <c r="BN53" s="147" t="str">
        <f>IF(อ่านคิดเขียน8!$AW52="","",IF($BN$4="","",อ่านคิดเขียน8!$AW52))</f>
        <v/>
      </c>
      <c r="BO53" s="147" t="str">
        <f>IF(อ่านคิดเขียน9!$AW52="","",IF($BO$4="","",อ่านคิดเขียน9!$AW52))</f>
        <v/>
      </c>
      <c r="BP53" s="147" t="str">
        <f>IF(อ่านคิดเขียน10!$AW52="","",IF($BP$4="","",อ่านคิดเขียน10!$AW52))</f>
        <v/>
      </c>
      <c r="BQ53" s="147" t="str">
        <f>IF(อ่านคิดเขียน11!$AW52="","",IF($BQ$4="","",อ่านคิดเขียน11!$AW52))</f>
        <v/>
      </c>
      <c r="BR53" s="147" t="str">
        <f>IF(อ่านคิดเขียน12!$AW52="","",IF($BR$4="","",อ่านคิดเขียน12!$AW52))</f>
        <v/>
      </c>
      <c r="BS53" s="147" t="str">
        <f>IF(อ่านคิดเขียน13!$AW52="","",IF($BS$4="","",อ่านคิดเขียน13!$AW52))</f>
        <v/>
      </c>
      <c r="BT53" s="147" t="str">
        <f>IF(อ่านคิดเขียน14!$AW52="","",IF($BT$4="","",อ่านคิดเขียน14!$AW52))</f>
        <v/>
      </c>
      <c r="BU53" s="147" t="str">
        <f>IF(อ่านคิดเขียน15!$AW52="","",IF($BU$4="","",อ่านคิดเขียน15!$AW52))</f>
        <v/>
      </c>
      <c r="BV53" s="452" t="str">
        <f>IF($E53="","",IF($BG53="","",IF(ข้อมูลนักเรียน!K49="ย้ายออก","ย้ายออก",AVERAGE(BG53:BU53))))</f>
        <v/>
      </c>
      <c r="BW53" s="206" t="str">
        <f>IF($E53="","",IF(BV53="","",IF(ข้อมูลนักเรียน!K49="ย้ายออก","ย้ายออก",IF(BV53&gt;=ตั้งค่าการประเมิน!$C$4,3,IF(BV53&gt;=ตั้งค่าการประเมิน!$C$5,2,IF(BV53&gt;=ตั้งค่าการประเมิน!$C$6,1,0))))))</f>
        <v/>
      </c>
      <c r="BX53" s="848"/>
      <c r="BY53" s="147" t="str">
        <f>IF(BY$4="","",IF(ชี้วัด1!$BE51="","",IF(ข้อมูลนักเรียน!$K49="ย้ายออก","-",ชี้วัด1!$BE51)))</f>
        <v/>
      </c>
      <c r="BZ53" s="147" t="str">
        <f>IF(BZ$4="","",IF(ชี้วัด2!$BE51="","",IF(ข้อมูลนักเรียน!$K49="ย้ายออก","-",ชี้วัด2!$BE51)))</f>
        <v/>
      </c>
      <c r="CA53" s="147" t="str">
        <f>IF(CA$4="","",IF(ชี้วัด3!$BE51="","",IF(ข้อมูลนักเรียน!$K49="ย้ายออก","-",ชี้วัด3!$BE51)))</f>
        <v/>
      </c>
      <c r="CB53" s="147" t="str">
        <f>IF(CB$4="","",IF(ชี้วัด4!$BE51="","",IF(ข้อมูลนักเรียน!$K49="ย้ายออก","-",ชี้วัด4!$BE51)))</f>
        <v/>
      </c>
      <c r="CC53" s="147" t="str">
        <f>IF(CC$4="","",IF(ชี้วัด5!$BE51="","",IF(ข้อมูลนักเรียน!$K49="ย้ายออก","-",ชี้วัด5!$BE51)))</f>
        <v/>
      </c>
      <c r="CD53" s="147" t="str">
        <f>IF(CD$4="","",IF(ชี้วัด6!$BE51="","",IF(ข้อมูลนักเรียน!$K49="ย้ายออก","-",ชี้วัด6!$BE51)))</f>
        <v/>
      </c>
      <c r="CE53" s="147" t="str">
        <f>IF(CE$4="","",IF(ชี้วัด7!$BE51="","",IF(ข้อมูลนักเรียน!$K49="ย้ายออก","-",ชี้วัด7!$BE51)))</f>
        <v/>
      </c>
      <c r="CF53" s="147" t="str">
        <f>IF(CF$4="","",IF(ชี้วัด8!$BE51="","",IF(ข้อมูลนักเรียน!$K49="ย้ายออก","-",ชี้วัด8!$BE51)))</f>
        <v/>
      </c>
      <c r="CG53" s="147" t="str">
        <f>IF(CG$4="","",IF(ชี้วัด9!$BE51="","",IF(ข้อมูลนักเรียน!$K49="ย้ายออก","-",ชี้วัด9!$BE51)))</f>
        <v/>
      </c>
      <c r="CH53" s="147" t="str">
        <f>IF(CH$4="","",IF(ชี้วัด10!$BE51="","",IF(ข้อมูลนักเรียน!$K49="ย้ายออก","-",ชี้วัด10!$BE51)))</f>
        <v/>
      </c>
      <c r="CI53" s="147" t="str">
        <f>IF(CI$4="","",IF(ชี้วัด11!$BE51="","",IF(ข้อมูลนักเรียน!$K49="ย้ายออก","-",ชี้วัด11!$BE51)))</f>
        <v/>
      </c>
      <c r="CJ53" s="147" t="str">
        <f>IF(CJ$4="","",IF(ชี้วัด12!$BE51="","",IF(ข้อมูลนักเรียน!$K49="ย้ายออก","-",ชี้วัด12!$BE51)))</f>
        <v/>
      </c>
      <c r="CK53" s="147" t="str">
        <f>IF(CK$4="","",IF(ชี้วัด13!$BE51="","",IF(ข้อมูลนักเรียน!$K49="ย้ายออก","-",ชี้วัด13!$BE51)))</f>
        <v/>
      </c>
      <c r="CL53" s="147" t="str">
        <f>IF(CL$4="","",IF(ชี้วัด14!$BE51="","",IF(ข้อมูลนักเรียน!$K49="ย้ายออก","-",ชี้วัด14!$BE51)))</f>
        <v/>
      </c>
      <c r="CM53" s="147" t="str">
        <f>IF(CM$4="","",IF(ชี้วัด15!$BE51="","",IF(ข้อมูลนักเรียน!$K49="ย้ายออก","-",ชี้วัด15!$BE51)))</f>
        <v/>
      </c>
      <c r="CN53" s="206" t="str">
        <f>IF($E53="","",IF(ข้อมูลนักเรียน!K49="ย้ายออก","ย้ายออก",SUM(BY53:CM53)))</f>
        <v/>
      </c>
      <c r="CO53" s="452" t="str">
        <f>IF($E53="","",IF(ข้อมูลนักเรียน!K49="ย้ายออก","ย้ายออก",(CN53/$CN$6)*100))</f>
        <v/>
      </c>
      <c r="CP53" s="206" t="str">
        <f>IF($E53="","",IF(ข้อมูลนักเรียน!K49="ย้ายออก","ย้ายออก",IF(CN53&lt;$CN$6,"ไม่ผ่าน","ผ่าน")))</f>
        <v/>
      </c>
    </row>
    <row r="54" spans="1:94" x14ac:dyDescent="0.3">
      <c r="A54" s="111"/>
      <c r="B54" s="111"/>
      <c r="C54" s="111"/>
      <c r="D54" s="207">
        <f>ข้อมูลนักเรียน!D50</f>
        <v>48</v>
      </c>
      <c r="E54" s="208" t="str">
        <f>IF(ข้อมูลนักเรียน!H50="","",ข้อมูลนักเรียน!G50&amp;ข้อมูลนักเรียน!H50&amp; "  " &amp; ข้อมูลนักเรียน!I50)</f>
        <v/>
      </c>
      <c r="F54" s="839"/>
      <c r="G54" s="203" t="str">
        <f>IF(วิชา1!$L53="","",IF($G$4="","",IF(วิชา1!$L53="ย้ายออก","-",วิชา1!$L53)))</f>
        <v/>
      </c>
      <c r="H54" s="203" t="str">
        <f>IF(วิชา2!$L53="","",IF($H$4="","",IF(วิชา2!$L53="ย้ายออก","-",วิชา2!$L53)))</f>
        <v/>
      </c>
      <c r="I54" s="203" t="str">
        <f>IF(วิชา3!$L53="","",IF($I$4="","",IF(วิชา3!$L53="ย้ายออก","-",วิชา3!$L53)))</f>
        <v/>
      </c>
      <c r="J54" s="203" t="str">
        <f>IF(วิชา4!$L53="","",IF($J$4="","",IF(วิชา4!$L53="ย้ายออก","-",วิชา4!$L53)))</f>
        <v/>
      </c>
      <c r="K54" s="203" t="str">
        <f>IF(วิชา5!$L53="","",IF($K$4="","",IF(วิชา5!$L53="ย้ายออก","-",วิชา5!$L53)))</f>
        <v/>
      </c>
      <c r="L54" s="203" t="str">
        <f>IF(วิชา6!$L53="","",IF($L$4="","",IF(วิชา6!$L53="ย้ายออก","-",วิชา6!$L53)))</f>
        <v/>
      </c>
      <c r="M54" s="203" t="str">
        <f>IF(วิชา7!$L53="","",IF($M$4="","",IF(วิชา7!$L53="ย้ายออก","-",วิชา7!$L53)))</f>
        <v/>
      </c>
      <c r="N54" s="203" t="str">
        <f>IF(วิชา8!$L53="","",IF($N$4="","",IF(วิชา8!$L53="ย้ายออก","-",วิชา8!$L53)))</f>
        <v/>
      </c>
      <c r="O54" s="203" t="str">
        <f>IF(วิชา9!$L53="","",IF($O$4="","",IF(วิชา9!$L53="ย้ายออก","-",วิชา9!$L53)))</f>
        <v/>
      </c>
      <c r="P54" s="203" t="str">
        <f>IF(วิชา10!$L53="","",IF($P$4="","",IF(วิชา10!$L53="ย้ายออก","-",วิชา10!$L53)))</f>
        <v/>
      </c>
      <c r="Q54" s="203" t="str">
        <f>IF(วิชา11!$L53="","",IF($Q$4="","",IF(วิชา11!$L53="ย้ายออก","-",วิชา11!$L53)))</f>
        <v/>
      </c>
      <c r="R54" s="203" t="str">
        <f>IF(วิชา12!$L53="","",IF($R$4="","",IF(วิชา12!$L53="ย้ายออก","-",วิชา12!$L53)))</f>
        <v/>
      </c>
      <c r="S54" s="203" t="str">
        <f>IF(วิชา13!$L53="","",IF($S$4="","",IF(วิชา13!$L53="ย้ายออก","-",วิชา13!$L53)))</f>
        <v/>
      </c>
      <c r="T54" s="203" t="str">
        <f>IF(วิชา14!$L53="","",IF($T$4="","",IF(วิชา14!$L53="ย้ายออก","-",วิชา14!$L53)))</f>
        <v/>
      </c>
      <c r="U54" s="203" t="str">
        <f>IF(วิชา15!$L53="","",IF($U$4="","",IF(วิชา15!$L53="ย้ายออก","-",วิชา15!$L53)))</f>
        <v/>
      </c>
      <c r="V54" s="172" t="str">
        <f>IF(E54="","",IF(ข้อมูลนักเรียน!$K50="ย้ายออก","ย้ายออก",IF(COUNTIF(G54:U54,0)&gt;0,"ไม่ผ่าน","ผ่าน")))</f>
        <v/>
      </c>
      <c r="W54" s="203" t="str">
        <f>IF($E54="","",IF($G54="","",IF(ข้อมูลนักเรียน!$K50="ย้ายออก","-",$G54*$G$6)))</f>
        <v/>
      </c>
      <c r="X54" s="203" t="str">
        <f>IF($E54="","",IF($H54="","",IF(ข้อมูลนักเรียน!$K50="ย้ายออก","-",$H54*$H$6)))</f>
        <v/>
      </c>
      <c r="Y54" s="203" t="str">
        <f>IF($E54="","",IF($I54="","",IF(ข้อมูลนักเรียน!$K50="ย้ายออก","-",$I54*$I$6)))</f>
        <v/>
      </c>
      <c r="Z54" s="203" t="str">
        <f>IF($E54="","",IF($J54="","",IF(ข้อมูลนักเรียน!$K50="ย้ายออก","-",$J54*$J$6)))</f>
        <v/>
      </c>
      <c r="AA54" s="203" t="str">
        <f>IF($E54="","",IF($K54="","",IF(ข้อมูลนักเรียน!$K50="ย้ายออก","-",$K54*$K$6)))</f>
        <v/>
      </c>
      <c r="AB54" s="203" t="str">
        <f>IF($E54="","",IF($L54="","",IF(ข้อมูลนักเรียน!$K50="ย้ายออก","-",$L54*$L$6)))</f>
        <v/>
      </c>
      <c r="AC54" s="203" t="str">
        <f>IF($E54="","",IF($M54="","",IF(ข้อมูลนักเรียน!$K50="ย้ายออก","-",$M54*$M$6)))</f>
        <v/>
      </c>
      <c r="AD54" s="203" t="str">
        <f>IF($E54="","",IF($N54="","",IF(ข้อมูลนักเรียน!$K50="ย้ายออก","-",$N54*$N$6)))</f>
        <v/>
      </c>
      <c r="AE54" s="203" t="str">
        <f>IF($E54="","",IF($O54="","",IF(ข้อมูลนักเรียน!$K50="ย้ายออก","-",$O54*$O$6)))</f>
        <v/>
      </c>
      <c r="AF54" s="203" t="str">
        <f>IF($E54="","",IF($P54="","",IF(ข้อมูลนักเรียน!$K50="ย้ายออก","-",$P54*$P$6)))</f>
        <v/>
      </c>
      <c r="AG54" s="203" t="str">
        <f>IF($E54="","",IF($Q54="","",IF(ข้อมูลนักเรียน!$K50="ย้ายออก","-",$Q54*$Q$6)))</f>
        <v/>
      </c>
      <c r="AH54" s="203" t="str">
        <f>IF($E54="","",IF($R54="","",IF(ข้อมูลนักเรียน!$K50="ย้ายออก","-",$R54*$R$6)))</f>
        <v/>
      </c>
      <c r="AI54" s="203" t="str">
        <f>IF($E54="","",IF($S54="","",IF(ข้อมูลนักเรียน!$K50="ย้ายออก","-",$S54*$S$6)))</f>
        <v/>
      </c>
      <c r="AJ54" s="203" t="str">
        <f>IF($E54="","",IF($T54="","",IF(ข้อมูลนักเรียน!$K50="ย้ายออก","-",$T54*$T$6)))</f>
        <v/>
      </c>
      <c r="AK54" s="203" t="str">
        <f>IF($E54="","",IF($U54="","",IF(ข้อมูลนักเรียน!$K50="ย้ายออก","-",$U54*$U$6)))</f>
        <v/>
      </c>
      <c r="AL54" s="204" t="str">
        <f>IF($E54="","",IF(ข้อมูลนักเรียน!$K50="ย้ายออก","ย้ายออก",IF($AL$6=0,"",IF(W54="","",(SUM(W54:AK54)/$AL$6)))))</f>
        <v/>
      </c>
      <c r="AM54" s="205" t="str">
        <f>IF($E54="","",IF(ข้อมูลนักเรียน!$K50="ย้ายออก","ย้ายออก",RANK($AL54,$AL$7:$AL$66,0)))</f>
        <v/>
      </c>
      <c r="AN54" s="842"/>
      <c r="AO54" s="147" t="str">
        <f>IF(คุณฯ1!$BC53="","",IF($AO$4="","",IF(ข้อมูลนักเรียน!$K50="ย้ายออก","-",คุณฯ1!$BC53)))</f>
        <v/>
      </c>
      <c r="AP54" s="147" t="str">
        <f>IF(คุณฯ2!$BC53="","",IF($AP$4="","",IF(ข้อมูลนักเรียน!$K50="ย้ายออก","-",คุณฯ2!$BC53)))</f>
        <v/>
      </c>
      <c r="AQ54" s="147" t="str">
        <f>IF(คุณฯ3!$BC53="","",IF($AQ$4="","",IF(ข้อมูลนักเรียน!$K50="ย้ายออก","-",คุณฯ3!$BC53)))</f>
        <v/>
      </c>
      <c r="AR54" s="147" t="str">
        <f>IF(คุณฯ4!$BC53="","",IF($AR$4="","",IF(ข้อมูลนักเรียน!$K50="ย้ายออก","-",คุณฯ4!$BC53)))</f>
        <v/>
      </c>
      <c r="AS54" s="147" t="str">
        <f>IF(คุณฯ5!$BC53="","",IF($AS$4="","",IF(ข้อมูลนักเรียน!$K50="ย้ายออก","-",คุณฯ5!$BC53)))</f>
        <v/>
      </c>
      <c r="AT54" s="147" t="str">
        <f>IF(คุณฯ6!$BC53="","",IF($AT$4="","",IF(ข้อมูลนักเรียน!$K50="ย้ายออก","-",คุณฯ6!$BC53)))</f>
        <v/>
      </c>
      <c r="AU54" s="147" t="str">
        <f>IF(คุณฯ7!$BC53="","",IF($AU$4="","",IF(ข้อมูลนักเรียน!$K50="ย้ายออก","-",คุณฯ7!$BC53)))</f>
        <v/>
      </c>
      <c r="AV54" s="147" t="str">
        <f>IF(คุณฯ8!$BC53="","",IF($AV$4="","",IF(ข้อมูลนักเรียน!$K50="ย้ายออก","-",คุณฯ8!$BC53)))</f>
        <v/>
      </c>
      <c r="AW54" s="147" t="str">
        <f>IF(คุณฯ9!$BC53="","",IF($AW$4="","",IF(ข้อมูลนักเรียน!$K50="ย้ายออก","-",คุณฯ9!$BC53)))</f>
        <v/>
      </c>
      <c r="AX54" s="147" t="str">
        <f>IF(คุณฯ10!$BC53="","",IF($AX$4="","",IF(ข้อมูลนักเรียน!$K50="ย้ายออก","-",คุณฯ10!$BC53)))</f>
        <v/>
      </c>
      <c r="AY54" s="147" t="str">
        <f>IF(คุณฯ11!$BC53="","",IF($AY$4="","",IF(ข้อมูลนักเรียน!$K50="ย้ายออก","-",คุณฯ11!$BC53)))</f>
        <v/>
      </c>
      <c r="AZ54" s="147" t="str">
        <f>IF(คุณฯ12!$BC53="","",IF($AZ$4="","",IF(ข้อมูลนักเรียน!$K50="ย้ายออก","-",คุณฯ12!$BC53)))</f>
        <v/>
      </c>
      <c r="BA54" s="147" t="str">
        <f>IF(คุณฯ13!$BC53="","",IF($BA$4="","",IF(ข้อมูลนักเรียน!$K50="ย้ายออก","-",คุณฯ13!$BC53)))</f>
        <v/>
      </c>
      <c r="BB54" s="147" t="str">
        <f>IF(คุณฯ14!$BC53="","",IF($BB$4="","",IF(ข้อมูลนักเรียน!$K50="ย้ายออก","-",คุณฯ14!$BC53)))</f>
        <v/>
      </c>
      <c r="BC54" s="147" t="str">
        <f>IF(คุณฯ15!$BC53="","",IF($BC$4="","",IF(ข้อมูลนักเรียน!$K50="ย้ายออก","-",คุณฯ15!$BC53)))</f>
        <v/>
      </c>
      <c r="BD54" s="452" t="str">
        <f>IF($E54="","",IF($AO54="","",IF(ข้อมูลนักเรียน!$K50="ย้ายออก","ย้ายออก",AVERAGE(AO54:BC54))))</f>
        <v/>
      </c>
      <c r="BE54" s="206" t="str">
        <f>IF($E54="","",IF(BD54="","",IF(ข้อมูลนักเรียน!K50="ย้ายออก","ย้ายออก",IF(COUNTIF(AO54:BC54,0)&gt;0,0,IF(BD54&gt;=ตั้งค่าการประเมิน!$C$4,3,IF(BD54&gt;=ตั้งค่าการประเมิน!$C$5,2,IF(BD54&gt;=ตั้งค่าการประเมิน!$C$6,1,0)))))))</f>
        <v/>
      </c>
      <c r="BF54" s="845"/>
      <c r="BG54" s="147" t="str">
        <f>IF(อ่านคิดเขียน1!$AW53="","",IF($BG$4="","",อ่านคิดเขียน1!$AW53))</f>
        <v/>
      </c>
      <c r="BH54" s="147" t="str">
        <f>IF(อ่านคิดเขียน2!$AW53="","",IF($BH$4="","",อ่านคิดเขียน2!$AW53))</f>
        <v/>
      </c>
      <c r="BI54" s="147" t="str">
        <f>IF(อ่านคิดเขียน3!$AW53="","",IF($BI$4="","",อ่านคิดเขียน3!$AW53))</f>
        <v/>
      </c>
      <c r="BJ54" s="147" t="str">
        <f>IF(อ่านคิดเขียน4!$AW53="","",IF($BJ$4="","",อ่านคิดเขียน4!$AW53))</f>
        <v/>
      </c>
      <c r="BK54" s="147" t="str">
        <f>IF(อ่านคิดเขียน5!$AW53="","",IF($BK$4="","",อ่านคิดเขียน5!$AW53))</f>
        <v/>
      </c>
      <c r="BL54" s="147" t="str">
        <f>IF(อ่านคิดเขียน6!$AW53="","",IF($BL$4="","",อ่านคิดเขียน6!$AW53))</f>
        <v/>
      </c>
      <c r="BM54" s="147" t="str">
        <f>IF(อ่านคิดเขียน7!$AW53="","",IF($BM$4="","",อ่านคิดเขียน7!$AW53))</f>
        <v/>
      </c>
      <c r="BN54" s="147" t="str">
        <f>IF(อ่านคิดเขียน8!$AW53="","",IF($BN$4="","",อ่านคิดเขียน8!$AW53))</f>
        <v/>
      </c>
      <c r="BO54" s="147" t="str">
        <f>IF(อ่านคิดเขียน9!$AW53="","",IF($BO$4="","",อ่านคิดเขียน9!$AW53))</f>
        <v/>
      </c>
      <c r="BP54" s="147" t="str">
        <f>IF(อ่านคิดเขียน10!$AW53="","",IF($BP$4="","",อ่านคิดเขียน10!$AW53))</f>
        <v/>
      </c>
      <c r="BQ54" s="147" t="str">
        <f>IF(อ่านคิดเขียน11!$AW53="","",IF($BQ$4="","",อ่านคิดเขียน11!$AW53))</f>
        <v/>
      </c>
      <c r="BR54" s="147" t="str">
        <f>IF(อ่านคิดเขียน12!$AW53="","",IF($BR$4="","",อ่านคิดเขียน12!$AW53))</f>
        <v/>
      </c>
      <c r="BS54" s="147" t="str">
        <f>IF(อ่านคิดเขียน13!$AW53="","",IF($BS$4="","",อ่านคิดเขียน13!$AW53))</f>
        <v/>
      </c>
      <c r="BT54" s="147" t="str">
        <f>IF(อ่านคิดเขียน14!$AW53="","",IF($BT$4="","",อ่านคิดเขียน14!$AW53))</f>
        <v/>
      </c>
      <c r="BU54" s="147" t="str">
        <f>IF(อ่านคิดเขียน15!$AW53="","",IF($BU$4="","",อ่านคิดเขียน15!$AW53))</f>
        <v/>
      </c>
      <c r="BV54" s="452" t="str">
        <f>IF($E54="","",IF($BG54="","",IF(ข้อมูลนักเรียน!K50="ย้ายออก","ย้ายออก",AVERAGE(BG54:BU54))))</f>
        <v/>
      </c>
      <c r="BW54" s="206" t="str">
        <f>IF($E54="","",IF(BV54="","",IF(ข้อมูลนักเรียน!K50="ย้ายออก","ย้ายออก",IF(BV54&gt;=ตั้งค่าการประเมิน!$C$4,3,IF(BV54&gt;=ตั้งค่าการประเมิน!$C$5,2,IF(BV54&gt;=ตั้งค่าการประเมิน!$C$6,1,0))))))</f>
        <v/>
      </c>
      <c r="BX54" s="848"/>
      <c r="BY54" s="147" t="str">
        <f>IF(BY$4="","",IF(ชี้วัด1!$BE52="","",IF(ข้อมูลนักเรียน!$K50="ย้ายออก","-",ชี้วัด1!$BE52)))</f>
        <v/>
      </c>
      <c r="BZ54" s="147" t="str">
        <f>IF(BZ$4="","",IF(ชี้วัด2!$BE52="","",IF(ข้อมูลนักเรียน!$K50="ย้ายออก","-",ชี้วัด2!$BE52)))</f>
        <v/>
      </c>
      <c r="CA54" s="147" t="str">
        <f>IF(CA$4="","",IF(ชี้วัด3!$BE52="","",IF(ข้อมูลนักเรียน!$K50="ย้ายออก","-",ชี้วัด3!$BE52)))</f>
        <v/>
      </c>
      <c r="CB54" s="147" t="str">
        <f>IF(CB$4="","",IF(ชี้วัด4!$BE52="","",IF(ข้อมูลนักเรียน!$K50="ย้ายออก","-",ชี้วัด4!$BE52)))</f>
        <v/>
      </c>
      <c r="CC54" s="147" t="str">
        <f>IF(CC$4="","",IF(ชี้วัด5!$BE52="","",IF(ข้อมูลนักเรียน!$K50="ย้ายออก","-",ชี้วัด5!$BE52)))</f>
        <v/>
      </c>
      <c r="CD54" s="147" t="str">
        <f>IF(CD$4="","",IF(ชี้วัด6!$BE52="","",IF(ข้อมูลนักเรียน!$K50="ย้ายออก","-",ชี้วัด6!$BE52)))</f>
        <v/>
      </c>
      <c r="CE54" s="147" t="str">
        <f>IF(CE$4="","",IF(ชี้วัด7!$BE52="","",IF(ข้อมูลนักเรียน!$K50="ย้ายออก","-",ชี้วัด7!$BE52)))</f>
        <v/>
      </c>
      <c r="CF54" s="147" t="str">
        <f>IF(CF$4="","",IF(ชี้วัด8!$BE52="","",IF(ข้อมูลนักเรียน!$K50="ย้ายออก","-",ชี้วัด8!$BE52)))</f>
        <v/>
      </c>
      <c r="CG54" s="147" t="str">
        <f>IF(CG$4="","",IF(ชี้วัด9!$BE52="","",IF(ข้อมูลนักเรียน!$K50="ย้ายออก","-",ชี้วัด9!$BE52)))</f>
        <v/>
      </c>
      <c r="CH54" s="147" t="str">
        <f>IF(CH$4="","",IF(ชี้วัด10!$BE52="","",IF(ข้อมูลนักเรียน!$K50="ย้ายออก","-",ชี้วัด10!$BE52)))</f>
        <v/>
      </c>
      <c r="CI54" s="147" t="str">
        <f>IF(CI$4="","",IF(ชี้วัด11!$BE52="","",IF(ข้อมูลนักเรียน!$K50="ย้ายออก","-",ชี้วัด11!$BE52)))</f>
        <v/>
      </c>
      <c r="CJ54" s="147" t="str">
        <f>IF(CJ$4="","",IF(ชี้วัด12!$BE52="","",IF(ข้อมูลนักเรียน!$K50="ย้ายออก","-",ชี้วัด12!$BE52)))</f>
        <v/>
      </c>
      <c r="CK54" s="147" t="str">
        <f>IF(CK$4="","",IF(ชี้วัด13!$BE52="","",IF(ข้อมูลนักเรียน!$K50="ย้ายออก","-",ชี้วัด13!$BE52)))</f>
        <v/>
      </c>
      <c r="CL54" s="147" t="str">
        <f>IF(CL$4="","",IF(ชี้วัด14!$BE52="","",IF(ข้อมูลนักเรียน!$K50="ย้ายออก","-",ชี้วัด14!$BE52)))</f>
        <v/>
      </c>
      <c r="CM54" s="147" t="str">
        <f>IF(CM$4="","",IF(ชี้วัด15!$BE52="","",IF(ข้อมูลนักเรียน!$K50="ย้ายออก","-",ชี้วัด15!$BE52)))</f>
        <v/>
      </c>
      <c r="CN54" s="206" t="str">
        <f>IF($E54="","",IF(ข้อมูลนักเรียน!K50="ย้ายออก","ย้ายออก",SUM(BY54:CM54)))</f>
        <v/>
      </c>
      <c r="CO54" s="452" t="str">
        <f>IF($E54="","",IF(ข้อมูลนักเรียน!K50="ย้ายออก","ย้ายออก",(CN54/$CN$6)*100))</f>
        <v/>
      </c>
      <c r="CP54" s="206" t="str">
        <f>IF($E54="","",IF(ข้อมูลนักเรียน!K50="ย้ายออก","ย้ายออก",IF(CN54&lt;$CN$6,"ไม่ผ่าน","ผ่าน")))</f>
        <v/>
      </c>
    </row>
    <row r="55" spans="1:94" x14ac:dyDescent="0.3">
      <c r="A55" s="111"/>
      <c r="B55" s="111"/>
      <c r="C55" s="111"/>
      <c r="D55" s="207">
        <f>ข้อมูลนักเรียน!D51</f>
        <v>49</v>
      </c>
      <c r="E55" s="208" t="str">
        <f>IF(ข้อมูลนักเรียน!H51="","",ข้อมูลนักเรียน!G51&amp;ข้อมูลนักเรียน!H51&amp; "  " &amp; ข้อมูลนักเรียน!I51)</f>
        <v/>
      </c>
      <c r="F55" s="839"/>
      <c r="G55" s="203" t="str">
        <f>IF(วิชา1!$L54="","",IF($G$4="","",IF(วิชา1!$L54="ย้ายออก","-",วิชา1!$L54)))</f>
        <v/>
      </c>
      <c r="H55" s="203" t="str">
        <f>IF(วิชา2!$L54="","",IF($H$4="","",IF(วิชา2!$L54="ย้ายออก","-",วิชา2!$L54)))</f>
        <v/>
      </c>
      <c r="I55" s="203" t="str">
        <f>IF(วิชา3!$L54="","",IF($I$4="","",IF(วิชา3!$L54="ย้ายออก","-",วิชา3!$L54)))</f>
        <v/>
      </c>
      <c r="J55" s="203" t="str">
        <f>IF(วิชา4!$L54="","",IF($J$4="","",IF(วิชา4!$L54="ย้ายออก","-",วิชา4!$L54)))</f>
        <v/>
      </c>
      <c r="K55" s="203" t="str">
        <f>IF(วิชา5!$L54="","",IF($K$4="","",IF(วิชา5!$L54="ย้ายออก","-",วิชา5!$L54)))</f>
        <v/>
      </c>
      <c r="L55" s="203" t="str">
        <f>IF(วิชา6!$L54="","",IF($L$4="","",IF(วิชา6!$L54="ย้ายออก","-",วิชา6!$L54)))</f>
        <v/>
      </c>
      <c r="M55" s="203" t="str">
        <f>IF(วิชา7!$L54="","",IF($M$4="","",IF(วิชา7!$L54="ย้ายออก","-",วิชา7!$L54)))</f>
        <v/>
      </c>
      <c r="N55" s="203" t="str">
        <f>IF(วิชา8!$L54="","",IF($N$4="","",IF(วิชา8!$L54="ย้ายออก","-",วิชา8!$L54)))</f>
        <v/>
      </c>
      <c r="O55" s="203" t="str">
        <f>IF(วิชา9!$L54="","",IF($O$4="","",IF(วิชา9!$L54="ย้ายออก","-",วิชา9!$L54)))</f>
        <v/>
      </c>
      <c r="P55" s="203" t="str">
        <f>IF(วิชา10!$L54="","",IF($P$4="","",IF(วิชา10!$L54="ย้ายออก","-",วิชา10!$L54)))</f>
        <v/>
      </c>
      <c r="Q55" s="203" t="str">
        <f>IF(วิชา11!$L54="","",IF($Q$4="","",IF(วิชา11!$L54="ย้ายออก","-",วิชา11!$L54)))</f>
        <v/>
      </c>
      <c r="R55" s="203" t="str">
        <f>IF(วิชา12!$L54="","",IF($R$4="","",IF(วิชา12!$L54="ย้ายออก","-",วิชา12!$L54)))</f>
        <v/>
      </c>
      <c r="S55" s="203" t="str">
        <f>IF(วิชา13!$L54="","",IF($S$4="","",IF(วิชา13!$L54="ย้ายออก","-",วิชา13!$L54)))</f>
        <v/>
      </c>
      <c r="T55" s="203" t="str">
        <f>IF(วิชา14!$L54="","",IF($T$4="","",IF(วิชา14!$L54="ย้ายออก","-",วิชา14!$L54)))</f>
        <v/>
      </c>
      <c r="U55" s="203" t="str">
        <f>IF(วิชา15!$L54="","",IF($U$4="","",IF(วิชา15!$L54="ย้ายออก","-",วิชา15!$L54)))</f>
        <v/>
      </c>
      <c r="V55" s="172" t="str">
        <f>IF(E55="","",IF(ข้อมูลนักเรียน!$K51="ย้ายออก","ย้ายออก",IF(COUNTIF(G55:U55,0)&gt;0,"ไม่ผ่าน","ผ่าน")))</f>
        <v/>
      </c>
      <c r="W55" s="203" t="str">
        <f>IF($E55="","",IF($G55="","",IF(ข้อมูลนักเรียน!$K51="ย้ายออก","-",$G55*$G$6)))</f>
        <v/>
      </c>
      <c r="X55" s="203" t="str">
        <f>IF($E55="","",IF($H55="","",IF(ข้อมูลนักเรียน!$K51="ย้ายออก","-",$H55*$H$6)))</f>
        <v/>
      </c>
      <c r="Y55" s="203" t="str">
        <f>IF($E55="","",IF($I55="","",IF(ข้อมูลนักเรียน!$K51="ย้ายออก","-",$I55*$I$6)))</f>
        <v/>
      </c>
      <c r="Z55" s="203" t="str">
        <f>IF($E55="","",IF($J55="","",IF(ข้อมูลนักเรียน!$K51="ย้ายออก","-",$J55*$J$6)))</f>
        <v/>
      </c>
      <c r="AA55" s="203" t="str">
        <f>IF($E55="","",IF($K55="","",IF(ข้อมูลนักเรียน!$K51="ย้ายออก","-",$K55*$K$6)))</f>
        <v/>
      </c>
      <c r="AB55" s="203" t="str">
        <f>IF($E55="","",IF($L55="","",IF(ข้อมูลนักเรียน!$K51="ย้ายออก","-",$L55*$L$6)))</f>
        <v/>
      </c>
      <c r="AC55" s="203" t="str">
        <f>IF($E55="","",IF($M55="","",IF(ข้อมูลนักเรียน!$K51="ย้ายออก","-",$M55*$M$6)))</f>
        <v/>
      </c>
      <c r="AD55" s="203" t="str">
        <f>IF($E55="","",IF($N55="","",IF(ข้อมูลนักเรียน!$K51="ย้ายออก","-",$N55*$N$6)))</f>
        <v/>
      </c>
      <c r="AE55" s="203" t="str">
        <f>IF($E55="","",IF($O55="","",IF(ข้อมูลนักเรียน!$K51="ย้ายออก","-",$O55*$O$6)))</f>
        <v/>
      </c>
      <c r="AF55" s="203" t="str">
        <f>IF($E55="","",IF($P55="","",IF(ข้อมูลนักเรียน!$K51="ย้ายออก","-",$P55*$P$6)))</f>
        <v/>
      </c>
      <c r="AG55" s="203" t="str">
        <f>IF($E55="","",IF($Q55="","",IF(ข้อมูลนักเรียน!$K51="ย้ายออก","-",$Q55*$Q$6)))</f>
        <v/>
      </c>
      <c r="AH55" s="203" t="str">
        <f>IF($E55="","",IF($R55="","",IF(ข้อมูลนักเรียน!$K51="ย้ายออก","-",$R55*$R$6)))</f>
        <v/>
      </c>
      <c r="AI55" s="203" t="str">
        <f>IF($E55="","",IF($S55="","",IF(ข้อมูลนักเรียน!$K51="ย้ายออก","-",$S55*$S$6)))</f>
        <v/>
      </c>
      <c r="AJ55" s="203" t="str">
        <f>IF($E55="","",IF($T55="","",IF(ข้อมูลนักเรียน!$K51="ย้ายออก","-",$T55*$T$6)))</f>
        <v/>
      </c>
      <c r="AK55" s="203" t="str">
        <f>IF($E55="","",IF($U55="","",IF(ข้อมูลนักเรียน!$K51="ย้ายออก","-",$U55*$U$6)))</f>
        <v/>
      </c>
      <c r="AL55" s="204" t="str">
        <f>IF($E55="","",IF(ข้อมูลนักเรียน!$K51="ย้ายออก","ย้ายออก",IF($AL$6=0,"",IF(W55="","",(SUM(W55:AK55)/$AL$6)))))</f>
        <v/>
      </c>
      <c r="AM55" s="205" t="str">
        <f>IF($E55="","",IF(ข้อมูลนักเรียน!$K51="ย้ายออก","ย้ายออก",RANK($AL55,$AL$7:$AL$66,0)))</f>
        <v/>
      </c>
      <c r="AN55" s="842"/>
      <c r="AO55" s="147" t="str">
        <f>IF(คุณฯ1!$BC54="","",IF($AO$4="","",IF(ข้อมูลนักเรียน!$K51="ย้ายออก","-",คุณฯ1!$BC54)))</f>
        <v/>
      </c>
      <c r="AP55" s="147" t="str">
        <f>IF(คุณฯ2!$BC54="","",IF($AP$4="","",IF(ข้อมูลนักเรียน!$K51="ย้ายออก","-",คุณฯ2!$BC54)))</f>
        <v/>
      </c>
      <c r="AQ55" s="147" t="str">
        <f>IF(คุณฯ3!$BC54="","",IF($AQ$4="","",IF(ข้อมูลนักเรียน!$K51="ย้ายออก","-",คุณฯ3!$BC54)))</f>
        <v/>
      </c>
      <c r="AR55" s="147" t="str">
        <f>IF(คุณฯ4!$BC54="","",IF($AR$4="","",IF(ข้อมูลนักเรียน!$K51="ย้ายออก","-",คุณฯ4!$BC54)))</f>
        <v/>
      </c>
      <c r="AS55" s="147" t="str">
        <f>IF(คุณฯ5!$BC54="","",IF($AS$4="","",IF(ข้อมูลนักเรียน!$K51="ย้ายออก","-",คุณฯ5!$BC54)))</f>
        <v/>
      </c>
      <c r="AT55" s="147" t="str">
        <f>IF(คุณฯ6!$BC54="","",IF($AT$4="","",IF(ข้อมูลนักเรียน!$K51="ย้ายออก","-",คุณฯ6!$BC54)))</f>
        <v/>
      </c>
      <c r="AU55" s="147" t="str">
        <f>IF(คุณฯ7!$BC54="","",IF($AU$4="","",IF(ข้อมูลนักเรียน!$K51="ย้ายออก","-",คุณฯ7!$BC54)))</f>
        <v/>
      </c>
      <c r="AV55" s="147" t="str">
        <f>IF(คุณฯ8!$BC54="","",IF($AV$4="","",IF(ข้อมูลนักเรียน!$K51="ย้ายออก","-",คุณฯ8!$BC54)))</f>
        <v/>
      </c>
      <c r="AW55" s="147" t="str">
        <f>IF(คุณฯ9!$BC54="","",IF($AW$4="","",IF(ข้อมูลนักเรียน!$K51="ย้ายออก","-",คุณฯ9!$BC54)))</f>
        <v/>
      </c>
      <c r="AX55" s="147" t="str">
        <f>IF(คุณฯ10!$BC54="","",IF($AX$4="","",IF(ข้อมูลนักเรียน!$K51="ย้ายออก","-",คุณฯ10!$BC54)))</f>
        <v/>
      </c>
      <c r="AY55" s="147" t="str">
        <f>IF(คุณฯ11!$BC54="","",IF($AY$4="","",IF(ข้อมูลนักเรียน!$K51="ย้ายออก","-",คุณฯ11!$BC54)))</f>
        <v/>
      </c>
      <c r="AZ55" s="147" t="str">
        <f>IF(คุณฯ12!$BC54="","",IF($AZ$4="","",IF(ข้อมูลนักเรียน!$K51="ย้ายออก","-",คุณฯ12!$BC54)))</f>
        <v/>
      </c>
      <c r="BA55" s="147" t="str">
        <f>IF(คุณฯ13!$BC54="","",IF($BA$4="","",IF(ข้อมูลนักเรียน!$K51="ย้ายออก","-",คุณฯ13!$BC54)))</f>
        <v/>
      </c>
      <c r="BB55" s="147" t="str">
        <f>IF(คุณฯ14!$BC54="","",IF($BB$4="","",IF(ข้อมูลนักเรียน!$K51="ย้ายออก","-",คุณฯ14!$BC54)))</f>
        <v/>
      </c>
      <c r="BC55" s="147" t="str">
        <f>IF(คุณฯ15!$BC54="","",IF($BC$4="","",IF(ข้อมูลนักเรียน!$K51="ย้ายออก","-",คุณฯ15!$BC54)))</f>
        <v/>
      </c>
      <c r="BD55" s="452" t="str">
        <f>IF($E55="","",IF($AO55="","",IF(ข้อมูลนักเรียน!$K51="ย้ายออก","ย้ายออก",AVERAGE(AO55:BC55))))</f>
        <v/>
      </c>
      <c r="BE55" s="206" t="str">
        <f>IF($E55="","",IF(BD55="","",IF(ข้อมูลนักเรียน!K51="ย้ายออก","ย้ายออก",IF(COUNTIF(AO55:BC55,0)&gt;0,0,IF(BD55&gt;=ตั้งค่าการประเมิน!$C$4,3,IF(BD55&gt;=ตั้งค่าการประเมิน!$C$5,2,IF(BD55&gt;=ตั้งค่าการประเมิน!$C$6,1,0)))))))</f>
        <v/>
      </c>
      <c r="BF55" s="845"/>
      <c r="BG55" s="147" t="str">
        <f>IF(อ่านคิดเขียน1!$AW54="","",IF($BG$4="","",อ่านคิดเขียน1!$AW54))</f>
        <v/>
      </c>
      <c r="BH55" s="147" t="str">
        <f>IF(อ่านคิดเขียน2!$AW54="","",IF($BH$4="","",อ่านคิดเขียน2!$AW54))</f>
        <v/>
      </c>
      <c r="BI55" s="147" t="str">
        <f>IF(อ่านคิดเขียน3!$AW54="","",IF($BI$4="","",อ่านคิดเขียน3!$AW54))</f>
        <v/>
      </c>
      <c r="BJ55" s="147" t="str">
        <f>IF(อ่านคิดเขียน4!$AW54="","",IF($BJ$4="","",อ่านคิดเขียน4!$AW54))</f>
        <v/>
      </c>
      <c r="BK55" s="147" t="str">
        <f>IF(อ่านคิดเขียน5!$AW54="","",IF($BK$4="","",อ่านคิดเขียน5!$AW54))</f>
        <v/>
      </c>
      <c r="BL55" s="147" t="str">
        <f>IF(อ่านคิดเขียน6!$AW54="","",IF($BL$4="","",อ่านคิดเขียน6!$AW54))</f>
        <v/>
      </c>
      <c r="BM55" s="147" t="str">
        <f>IF(อ่านคิดเขียน7!$AW54="","",IF($BM$4="","",อ่านคิดเขียน7!$AW54))</f>
        <v/>
      </c>
      <c r="BN55" s="147" t="str">
        <f>IF(อ่านคิดเขียน8!$AW54="","",IF($BN$4="","",อ่านคิดเขียน8!$AW54))</f>
        <v/>
      </c>
      <c r="BO55" s="147" t="str">
        <f>IF(อ่านคิดเขียน9!$AW54="","",IF($BO$4="","",อ่านคิดเขียน9!$AW54))</f>
        <v/>
      </c>
      <c r="BP55" s="147" t="str">
        <f>IF(อ่านคิดเขียน10!$AW54="","",IF($BP$4="","",อ่านคิดเขียน10!$AW54))</f>
        <v/>
      </c>
      <c r="BQ55" s="147" t="str">
        <f>IF(อ่านคิดเขียน11!$AW54="","",IF($BQ$4="","",อ่านคิดเขียน11!$AW54))</f>
        <v/>
      </c>
      <c r="BR55" s="147" t="str">
        <f>IF(อ่านคิดเขียน12!$AW54="","",IF($BR$4="","",อ่านคิดเขียน12!$AW54))</f>
        <v/>
      </c>
      <c r="BS55" s="147" t="str">
        <f>IF(อ่านคิดเขียน13!$AW54="","",IF($BS$4="","",อ่านคิดเขียน13!$AW54))</f>
        <v/>
      </c>
      <c r="BT55" s="147" t="str">
        <f>IF(อ่านคิดเขียน14!$AW54="","",IF($BT$4="","",อ่านคิดเขียน14!$AW54))</f>
        <v/>
      </c>
      <c r="BU55" s="147" t="str">
        <f>IF(อ่านคิดเขียน15!$AW54="","",IF($BU$4="","",อ่านคิดเขียน15!$AW54))</f>
        <v/>
      </c>
      <c r="BV55" s="452" t="str">
        <f>IF($E55="","",IF($BG55="","",IF(ข้อมูลนักเรียน!K51="ย้ายออก","ย้ายออก",AVERAGE(BG55:BU55))))</f>
        <v/>
      </c>
      <c r="BW55" s="206" t="str">
        <f>IF($E55="","",IF(BV55="","",IF(ข้อมูลนักเรียน!K51="ย้ายออก","ย้ายออก",IF(BV55&gt;=ตั้งค่าการประเมิน!$C$4,3,IF(BV55&gt;=ตั้งค่าการประเมิน!$C$5,2,IF(BV55&gt;=ตั้งค่าการประเมิน!$C$6,1,0))))))</f>
        <v/>
      </c>
      <c r="BX55" s="848"/>
      <c r="BY55" s="147" t="str">
        <f>IF(BY$4="","",IF(ชี้วัด1!$BE53="","",IF(ข้อมูลนักเรียน!$K51="ย้ายออก","-",ชี้วัด1!$BE53)))</f>
        <v/>
      </c>
      <c r="BZ55" s="147" t="str">
        <f>IF(BZ$4="","",IF(ชี้วัด2!$BE53="","",IF(ข้อมูลนักเรียน!$K51="ย้ายออก","-",ชี้วัด2!$BE53)))</f>
        <v/>
      </c>
      <c r="CA55" s="147" t="str">
        <f>IF(CA$4="","",IF(ชี้วัด3!$BE53="","",IF(ข้อมูลนักเรียน!$K51="ย้ายออก","-",ชี้วัด3!$BE53)))</f>
        <v/>
      </c>
      <c r="CB55" s="147" t="str">
        <f>IF(CB$4="","",IF(ชี้วัด4!$BE53="","",IF(ข้อมูลนักเรียน!$K51="ย้ายออก","-",ชี้วัด4!$BE53)))</f>
        <v/>
      </c>
      <c r="CC55" s="147" t="str">
        <f>IF(CC$4="","",IF(ชี้วัด5!$BE53="","",IF(ข้อมูลนักเรียน!$K51="ย้ายออก","-",ชี้วัด5!$BE53)))</f>
        <v/>
      </c>
      <c r="CD55" s="147" t="str">
        <f>IF(CD$4="","",IF(ชี้วัด6!$BE53="","",IF(ข้อมูลนักเรียน!$K51="ย้ายออก","-",ชี้วัด6!$BE53)))</f>
        <v/>
      </c>
      <c r="CE55" s="147" t="str">
        <f>IF(CE$4="","",IF(ชี้วัด7!$BE53="","",IF(ข้อมูลนักเรียน!$K51="ย้ายออก","-",ชี้วัด7!$BE53)))</f>
        <v/>
      </c>
      <c r="CF55" s="147" t="str">
        <f>IF(CF$4="","",IF(ชี้วัด8!$BE53="","",IF(ข้อมูลนักเรียน!$K51="ย้ายออก","-",ชี้วัด8!$BE53)))</f>
        <v/>
      </c>
      <c r="CG55" s="147" t="str">
        <f>IF(CG$4="","",IF(ชี้วัด9!$BE53="","",IF(ข้อมูลนักเรียน!$K51="ย้ายออก","-",ชี้วัด9!$BE53)))</f>
        <v/>
      </c>
      <c r="CH55" s="147" t="str">
        <f>IF(CH$4="","",IF(ชี้วัด10!$BE53="","",IF(ข้อมูลนักเรียน!$K51="ย้ายออก","-",ชี้วัด10!$BE53)))</f>
        <v/>
      </c>
      <c r="CI55" s="147" t="str">
        <f>IF(CI$4="","",IF(ชี้วัด11!$BE53="","",IF(ข้อมูลนักเรียน!$K51="ย้ายออก","-",ชี้วัด11!$BE53)))</f>
        <v/>
      </c>
      <c r="CJ55" s="147" t="str">
        <f>IF(CJ$4="","",IF(ชี้วัด12!$BE53="","",IF(ข้อมูลนักเรียน!$K51="ย้ายออก","-",ชี้วัด12!$BE53)))</f>
        <v/>
      </c>
      <c r="CK55" s="147" t="str">
        <f>IF(CK$4="","",IF(ชี้วัด13!$BE53="","",IF(ข้อมูลนักเรียน!$K51="ย้ายออก","-",ชี้วัด13!$BE53)))</f>
        <v/>
      </c>
      <c r="CL55" s="147" t="str">
        <f>IF(CL$4="","",IF(ชี้วัด14!$BE53="","",IF(ข้อมูลนักเรียน!$K51="ย้ายออก","-",ชี้วัด14!$BE53)))</f>
        <v/>
      </c>
      <c r="CM55" s="147" t="str">
        <f>IF(CM$4="","",IF(ชี้วัด15!$BE53="","",IF(ข้อมูลนักเรียน!$K51="ย้ายออก","-",ชี้วัด15!$BE53)))</f>
        <v/>
      </c>
      <c r="CN55" s="206" t="str">
        <f>IF($E55="","",IF(ข้อมูลนักเรียน!K51="ย้ายออก","ย้ายออก",SUM(BY55:CM55)))</f>
        <v/>
      </c>
      <c r="CO55" s="452" t="str">
        <f>IF($E55="","",IF(ข้อมูลนักเรียน!K51="ย้ายออก","ย้ายออก",(CN55/$CN$6)*100))</f>
        <v/>
      </c>
      <c r="CP55" s="206" t="str">
        <f>IF($E55="","",IF(ข้อมูลนักเรียน!K51="ย้ายออก","ย้ายออก",IF(CN55&lt;$CN$6,"ไม่ผ่าน","ผ่าน")))</f>
        <v/>
      </c>
    </row>
    <row r="56" spans="1:94" x14ac:dyDescent="0.3">
      <c r="A56" s="111"/>
      <c r="B56" s="111"/>
      <c r="C56" s="111"/>
      <c r="D56" s="207">
        <f>ข้อมูลนักเรียน!D52</f>
        <v>50</v>
      </c>
      <c r="E56" s="208" t="str">
        <f>IF(ข้อมูลนักเรียน!H52="","",ข้อมูลนักเรียน!G52&amp;ข้อมูลนักเรียน!H52&amp; "  " &amp; ข้อมูลนักเรียน!I52)</f>
        <v/>
      </c>
      <c r="F56" s="839"/>
      <c r="G56" s="203" t="str">
        <f>IF(วิชา1!$L55="","",IF($G$4="","",IF(วิชา1!$L55="ย้ายออก","-",วิชา1!$L55)))</f>
        <v/>
      </c>
      <c r="H56" s="203" t="str">
        <f>IF(วิชา2!$L55="","",IF($H$4="","",IF(วิชา2!$L55="ย้ายออก","-",วิชา2!$L55)))</f>
        <v/>
      </c>
      <c r="I56" s="203" t="str">
        <f>IF(วิชา3!$L55="","",IF($I$4="","",IF(วิชา3!$L55="ย้ายออก","-",วิชา3!$L55)))</f>
        <v/>
      </c>
      <c r="J56" s="203" t="str">
        <f>IF(วิชา4!$L55="","",IF($J$4="","",IF(วิชา4!$L55="ย้ายออก","-",วิชา4!$L55)))</f>
        <v/>
      </c>
      <c r="K56" s="203" t="str">
        <f>IF(วิชา5!$L55="","",IF($K$4="","",IF(วิชา5!$L55="ย้ายออก","-",วิชา5!$L55)))</f>
        <v/>
      </c>
      <c r="L56" s="203" t="str">
        <f>IF(วิชา6!$L55="","",IF($L$4="","",IF(วิชา6!$L55="ย้ายออก","-",วิชา6!$L55)))</f>
        <v/>
      </c>
      <c r="M56" s="203" t="str">
        <f>IF(วิชา7!$L55="","",IF($M$4="","",IF(วิชา7!$L55="ย้ายออก","-",วิชา7!$L55)))</f>
        <v/>
      </c>
      <c r="N56" s="203" t="str">
        <f>IF(วิชา8!$L55="","",IF($N$4="","",IF(วิชา8!$L55="ย้ายออก","-",วิชา8!$L55)))</f>
        <v/>
      </c>
      <c r="O56" s="203" t="str">
        <f>IF(วิชา9!$L55="","",IF($O$4="","",IF(วิชา9!$L55="ย้ายออก","-",วิชา9!$L55)))</f>
        <v/>
      </c>
      <c r="P56" s="203" t="str">
        <f>IF(วิชา10!$L55="","",IF($P$4="","",IF(วิชา10!$L55="ย้ายออก","-",วิชา10!$L55)))</f>
        <v/>
      </c>
      <c r="Q56" s="203" t="str">
        <f>IF(วิชา11!$L55="","",IF($Q$4="","",IF(วิชา11!$L55="ย้ายออก","-",วิชา11!$L55)))</f>
        <v/>
      </c>
      <c r="R56" s="203" t="str">
        <f>IF(วิชา12!$L55="","",IF($R$4="","",IF(วิชา12!$L55="ย้ายออก","-",วิชา12!$L55)))</f>
        <v/>
      </c>
      <c r="S56" s="203" t="str">
        <f>IF(วิชา13!$L55="","",IF($S$4="","",IF(วิชา13!$L55="ย้ายออก","-",วิชา13!$L55)))</f>
        <v/>
      </c>
      <c r="T56" s="203" t="str">
        <f>IF(วิชา14!$L55="","",IF($T$4="","",IF(วิชา14!$L55="ย้ายออก","-",วิชา14!$L55)))</f>
        <v/>
      </c>
      <c r="U56" s="203" t="str">
        <f>IF(วิชา15!$L55="","",IF($U$4="","",IF(วิชา15!$L55="ย้ายออก","-",วิชา15!$L55)))</f>
        <v/>
      </c>
      <c r="V56" s="172" t="str">
        <f>IF(E56="","",IF(ข้อมูลนักเรียน!$K52="ย้ายออก","ย้ายออก",IF(COUNTIF(G56:U56,0)&gt;0,"ไม่ผ่าน","ผ่าน")))</f>
        <v/>
      </c>
      <c r="W56" s="203" t="str">
        <f>IF($E56="","",IF($G56="","",IF(ข้อมูลนักเรียน!$K52="ย้ายออก","-",$G56*$G$6)))</f>
        <v/>
      </c>
      <c r="X56" s="203" t="str">
        <f>IF($E56="","",IF($H56="","",IF(ข้อมูลนักเรียน!$K52="ย้ายออก","-",$H56*$H$6)))</f>
        <v/>
      </c>
      <c r="Y56" s="203" t="str">
        <f>IF($E56="","",IF($I56="","",IF(ข้อมูลนักเรียน!$K52="ย้ายออก","-",$I56*$I$6)))</f>
        <v/>
      </c>
      <c r="Z56" s="203" t="str">
        <f>IF($E56="","",IF($J56="","",IF(ข้อมูลนักเรียน!$K52="ย้ายออก","-",$J56*$J$6)))</f>
        <v/>
      </c>
      <c r="AA56" s="203" t="str">
        <f>IF($E56="","",IF($K56="","",IF(ข้อมูลนักเรียน!$K52="ย้ายออก","-",$K56*$K$6)))</f>
        <v/>
      </c>
      <c r="AB56" s="203" t="str">
        <f>IF($E56="","",IF($L56="","",IF(ข้อมูลนักเรียน!$K52="ย้ายออก","-",$L56*$L$6)))</f>
        <v/>
      </c>
      <c r="AC56" s="203" t="str">
        <f>IF($E56="","",IF($M56="","",IF(ข้อมูลนักเรียน!$K52="ย้ายออก","-",$M56*$M$6)))</f>
        <v/>
      </c>
      <c r="AD56" s="203" t="str">
        <f>IF($E56="","",IF($N56="","",IF(ข้อมูลนักเรียน!$K52="ย้ายออก","-",$N56*$N$6)))</f>
        <v/>
      </c>
      <c r="AE56" s="203" t="str">
        <f>IF($E56="","",IF($O56="","",IF(ข้อมูลนักเรียน!$K52="ย้ายออก","-",$O56*$O$6)))</f>
        <v/>
      </c>
      <c r="AF56" s="203" t="str">
        <f>IF($E56="","",IF($P56="","",IF(ข้อมูลนักเรียน!$K52="ย้ายออก","-",$P56*$P$6)))</f>
        <v/>
      </c>
      <c r="AG56" s="203" t="str">
        <f>IF($E56="","",IF($Q56="","",IF(ข้อมูลนักเรียน!$K52="ย้ายออก","-",$Q56*$Q$6)))</f>
        <v/>
      </c>
      <c r="AH56" s="203" t="str">
        <f>IF($E56="","",IF($R56="","",IF(ข้อมูลนักเรียน!$K52="ย้ายออก","-",$R56*$R$6)))</f>
        <v/>
      </c>
      <c r="AI56" s="203" t="str">
        <f>IF($E56="","",IF($S56="","",IF(ข้อมูลนักเรียน!$K52="ย้ายออก","-",$S56*$S$6)))</f>
        <v/>
      </c>
      <c r="AJ56" s="203" t="str">
        <f>IF($E56="","",IF($T56="","",IF(ข้อมูลนักเรียน!$K52="ย้ายออก","-",$T56*$T$6)))</f>
        <v/>
      </c>
      <c r="AK56" s="203" t="str">
        <f>IF($E56="","",IF($U56="","",IF(ข้อมูลนักเรียน!$K52="ย้ายออก","-",$U56*$U$6)))</f>
        <v/>
      </c>
      <c r="AL56" s="204" t="str">
        <f>IF($E56="","",IF(ข้อมูลนักเรียน!$K52="ย้ายออก","ย้ายออก",IF($AL$6=0,"",IF(W56="","",(SUM(W56:AK56)/$AL$6)))))</f>
        <v/>
      </c>
      <c r="AM56" s="205" t="str">
        <f>IF($E56="","",IF(ข้อมูลนักเรียน!$K52="ย้ายออก","ย้ายออก",RANK($AL56,$AL$7:$AL$66,0)))</f>
        <v/>
      </c>
      <c r="AN56" s="842"/>
      <c r="AO56" s="147" t="str">
        <f>IF(คุณฯ1!$BC55="","",IF($AO$4="","",IF(ข้อมูลนักเรียน!$K52="ย้ายออก","-",คุณฯ1!$BC55)))</f>
        <v/>
      </c>
      <c r="AP56" s="147" t="str">
        <f>IF(คุณฯ2!$BC55="","",IF($AP$4="","",IF(ข้อมูลนักเรียน!$K52="ย้ายออก","-",คุณฯ2!$BC55)))</f>
        <v/>
      </c>
      <c r="AQ56" s="147" t="str">
        <f>IF(คุณฯ3!$BC55="","",IF($AQ$4="","",IF(ข้อมูลนักเรียน!$K52="ย้ายออก","-",คุณฯ3!$BC55)))</f>
        <v/>
      </c>
      <c r="AR56" s="147" t="str">
        <f>IF(คุณฯ4!$BC55="","",IF($AR$4="","",IF(ข้อมูลนักเรียน!$K52="ย้ายออก","-",คุณฯ4!$BC55)))</f>
        <v/>
      </c>
      <c r="AS56" s="147" t="str">
        <f>IF(คุณฯ5!$BC55="","",IF($AS$4="","",IF(ข้อมูลนักเรียน!$K52="ย้ายออก","-",คุณฯ5!$BC55)))</f>
        <v/>
      </c>
      <c r="AT56" s="147" t="str">
        <f>IF(คุณฯ6!$BC55="","",IF($AT$4="","",IF(ข้อมูลนักเรียน!$K52="ย้ายออก","-",คุณฯ6!$BC55)))</f>
        <v/>
      </c>
      <c r="AU56" s="147" t="str">
        <f>IF(คุณฯ7!$BC55="","",IF($AU$4="","",IF(ข้อมูลนักเรียน!$K52="ย้ายออก","-",คุณฯ7!$BC55)))</f>
        <v/>
      </c>
      <c r="AV56" s="147" t="str">
        <f>IF(คุณฯ8!$BC55="","",IF($AV$4="","",IF(ข้อมูลนักเรียน!$K52="ย้ายออก","-",คุณฯ8!$BC55)))</f>
        <v/>
      </c>
      <c r="AW56" s="147" t="str">
        <f>IF(คุณฯ9!$BC55="","",IF($AW$4="","",IF(ข้อมูลนักเรียน!$K52="ย้ายออก","-",คุณฯ9!$BC55)))</f>
        <v/>
      </c>
      <c r="AX56" s="147" t="str">
        <f>IF(คุณฯ10!$BC55="","",IF($AX$4="","",IF(ข้อมูลนักเรียน!$K52="ย้ายออก","-",คุณฯ10!$BC55)))</f>
        <v/>
      </c>
      <c r="AY56" s="147" t="str">
        <f>IF(คุณฯ11!$BC55="","",IF($AY$4="","",IF(ข้อมูลนักเรียน!$K52="ย้ายออก","-",คุณฯ11!$BC55)))</f>
        <v/>
      </c>
      <c r="AZ56" s="147" t="str">
        <f>IF(คุณฯ12!$BC55="","",IF($AZ$4="","",IF(ข้อมูลนักเรียน!$K52="ย้ายออก","-",คุณฯ12!$BC55)))</f>
        <v/>
      </c>
      <c r="BA56" s="147" t="str">
        <f>IF(คุณฯ13!$BC55="","",IF($BA$4="","",IF(ข้อมูลนักเรียน!$K52="ย้ายออก","-",คุณฯ13!$BC55)))</f>
        <v/>
      </c>
      <c r="BB56" s="147" t="str">
        <f>IF(คุณฯ14!$BC55="","",IF($BB$4="","",IF(ข้อมูลนักเรียน!$K52="ย้ายออก","-",คุณฯ14!$BC55)))</f>
        <v/>
      </c>
      <c r="BC56" s="147" t="str">
        <f>IF(คุณฯ15!$BC55="","",IF($BC$4="","",IF(ข้อมูลนักเรียน!$K52="ย้ายออก","-",คุณฯ15!$BC55)))</f>
        <v/>
      </c>
      <c r="BD56" s="452" t="str">
        <f>IF($E56="","",IF($AO56="","",IF(ข้อมูลนักเรียน!$K52="ย้ายออก","ย้ายออก",AVERAGE(AO56:BC56))))</f>
        <v/>
      </c>
      <c r="BE56" s="206" t="str">
        <f>IF($E56="","",IF(BD56="","",IF(ข้อมูลนักเรียน!K52="ย้ายออก","ย้ายออก",IF(COUNTIF(AO56:BC56,0)&gt;0,0,IF(BD56&gt;=ตั้งค่าการประเมิน!$C$4,3,IF(BD56&gt;=ตั้งค่าการประเมิน!$C$5,2,IF(BD56&gt;=ตั้งค่าการประเมิน!$C$6,1,0)))))))</f>
        <v/>
      </c>
      <c r="BF56" s="845"/>
      <c r="BG56" s="147" t="str">
        <f>IF(อ่านคิดเขียน1!$AW55="","",IF($BG$4="","",อ่านคิดเขียน1!$AW55))</f>
        <v/>
      </c>
      <c r="BH56" s="147" t="str">
        <f>IF(อ่านคิดเขียน2!$AW55="","",IF($BH$4="","",อ่านคิดเขียน2!$AW55))</f>
        <v/>
      </c>
      <c r="BI56" s="147" t="str">
        <f>IF(อ่านคิดเขียน3!$AW55="","",IF($BI$4="","",อ่านคิดเขียน3!$AW55))</f>
        <v/>
      </c>
      <c r="BJ56" s="147" t="str">
        <f>IF(อ่านคิดเขียน4!$AW55="","",IF($BJ$4="","",อ่านคิดเขียน4!$AW55))</f>
        <v/>
      </c>
      <c r="BK56" s="147" t="str">
        <f>IF(อ่านคิดเขียน5!$AW55="","",IF($BK$4="","",อ่านคิดเขียน5!$AW55))</f>
        <v/>
      </c>
      <c r="BL56" s="147" t="str">
        <f>IF(อ่านคิดเขียน6!$AW55="","",IF($BL$4="","",อ่านคิดเขียน6!$AW55))</f>
        <v/>
      </c>
      <c r="BM56" s="147" t="str">
        <f>IF(อ่านคิดเขียน7!$AW55="","",IF($BM$4="","",อ่านคิดเขียน7!$AW55))</f>
        <v/>
      </c>
      <c r="BN56" s="147" t="str">
        <f>IF(อ่านคิดเขียน8!$AW55="","",IF($BN$4="","",อ่านคิดเขียน8!$AW55))</f>
        <v/>
      </c>
      <c r="BO56" s="147" t="str">
        <f>IF(อ่านคิดเขียน9!$AW55="","",IF($BO$4="","",อ่านคิดเขียน9!$AW55))</f>
        <v/>
      </c>
      <c r="BP56" s="147" t="str">
        <f>IF(อ่านคิดเขียน10!$AW55="","",IF($BP$4="","",อ่านคิดเขียน10!$AW55))</f>
        <v/>
      </c>
      <c r="BQ56" s="147" t="str">
        <f>IF(อ่านคิดเขียน11!$AW55="","",IF($BQ$4="","",อ่านคิดเขียน11!$AW55))</f>
        <v/>
      </c>
      <c r="BR56" s="147" t="str">
        <f>IF(อ่านคิดเขียน12!$AW55="","",IF($BR$4="","",อ่านคิดเขียน12!$AW55))</f>
        <v/>
      </c>
      <c r="BS56" s="147" t="str">
        <f>IF(อ่านคิดเขียน13!$AW55="","",IF($BS$4="","",อ่านคิดเขียน13!$AW55))</f>
        <v/>
      </c>
      <c r="BT56" s="147" t="str">
        <f>IF(อ่านคิดเขียน14!$AW55="","",IF($BT$4="","",อ่านคิดเขียน14!$AW55))</f>
        <v/>
      </c>
      <c r="BU56" s="147" t="str">
        <f>IF(อ่านคิดเขียน15!$AW55="","",IF($BU$4="","",อ่านคิดเขียน15!$AW55))</f>
        <v/>
      </c>
      <c r="BV56" s="452" t="str">
        <f>IF($E56="","",IF($BG56="","",IF(ข้อมูลนักเรียน!K52="ย้ายออก","ย้ายออก",AVERAGE(BG56:BU56))))</f>
        <v/>
      </c>
      <c r="BW56" s="206" t="str">
        <f>IF($E56="","",IF(BV56="","",IF(ข้อมูลนักเรียน!K52="ย้ายออก","ย้ายออก",IF(BV56&gt;=ตั้งค่าการประเมิน!$C$4,3,IF(BV56&gt;=ตั้งค่าการประเมิน!$C$5,2,IF(BV56&gt;=ตั้งค่าการประเมิน!$C$6,1,0))))))</f>
        <v/>
      </c>
      <c r="BX56" s="848"/>
      <c r="BY56" s="147" t="str">
        <f>IF(BY$4="","",IF(ชี้วัด1!$BE54="","",IF(ข้อมูลนักเรียน!$K52="ย้ายออก","-",ชี้วัด1!$BE54)))</f>
        <v/>
      </c>
      <c r="BZ56" s="147" t="str">
        <f>IF(BZ$4="","",IF(ชี้วัด2!$BE54="","",IF(ข้อมูลนักเรียน!$K52="ย้ายออก","-",ชี้วัด2!$BE54)))</f>
        <v/>
      </c>
      <c r="CA56" s="147" t="str">
        <f>IF(CA$4="","",IF(ชี้วัด3!$BE54="","",IF(ข้อมูลนักเรียน!$K52="ย้ายออก","-",ชี้วัด3!$BE54)))</f>
        <v/>
      </c>
      <c r="CB56" s="147" t="str">
        <f>IF(CB$4="","",IF(ชี้วัด4!$BE54="","",IF(ข้อมูลนักเรียน!$K52="ย้ายออก","-",ชี้วัด4!$BE54)))</f>
        <v/>
      </c>
      <c r="CC56" s="147" t="str">
        <f>IF(CC$4="","",IF(ชี้วัด5!$BE54="","",IF(ข้อมูลนักเรียน!$K52="ย้ายออก","-",ชี้วัด5!$BE54)))</f>
        <v/>
      </c>
      <c r="CD56" s="147" t="str">
        <f>IF(CD$4="","",IF(ชี้วัด6!$BE54="","",IF(ข้อมูลนักเรียน!$K52="ย้ายออก","-",ชี้วัด6!$BE54)))</f>
        <v/>
      </c>
      <c r="CE56" s="147" t="str">
        <f>IF(CE$4="","",IF(ชี้วัด7!$BE54="","",IF(ข้อมูลนักเรียน!$K52="ย้ายออก","-",ชี้วัด7!$BE54)))</f>
        <v/>
      </c>
      <c r="CF56" s="147" t="str">
        <f>IF(CF$4="","",IF(ชี้วัด8!$BE54="","",IF(ข้อมูลนักเรียน!$K52="ย้ายออก","-",ชี้วัด8!$BE54)))</f>
        <v/>
      </c>
      <c r="CG56" s="147" t="str">
        <f>IF(CG$4="","",IF(ชี้วัด9!$BE54="","",IF(ข้อมูลนักเรียน!$K52="ย้ายออก","-",ชี้วัด9!$BE54)))</f>
        <v/>
      </c>
      <c r="CH56" s="147" t="str">
        <f>IF(CH$4="","",IF(ชี้วัด10!$BE54="","",IF(ข้อมูลนักเรียน!$K52="ย้ายออก","-",ชี้วัด10!$BE54)))</f>
        <v/>
      </c>
      <c r="CI56" s="147" t="str">
        <f>IF(CI$4="","",IF(ชี้วัด11!$BE54="","",IF(ข้อมูลนักเรียน!$K52="ย้ายออก","-",ชี้วัด11!$BE54)))</f>
        <v/>
      </c>
      <c r="CJ56" s="147" t="str">
        <f>IF(CJ$4="","",IF(ชี้วัด12!$BE54="","",IF(ข้อมูลนักเรียน!$K52="ย้ายออก","-",ชี้วัด12!$BE54)))</f>
        <v/>
      </c>
      <c r="CK56" s="147" t="str">
        <f>IF(CK$4="","",IF(ชี้วัด13!$BE54="","",IF(ข้อมูลนักเรียน!$K52="ย้ายออก","-",ชี้วัด13!$BE54)))</f>
        <v/>
      </c>
      <c r="CL56" s="147" t="str">
        <f>IF(CL$4="","",IF(ชี้วัด14!$BE54="","",IF(ข้อมูลนักเรียน!$K52="ย้ายออก","-",ชี้วัด14!$BE54)))</f>
        <v/>
      </c>
      <c r="CM56" s="147" t="str">
        <f>IF(CM$4="","",IF(ชี้วัด15!$BE54="","",IF(ข้อมูลนักเรียน!$K52="ย้ายออก","-",ชี้วัด15!$BE54)))</f>
        <v/>
      </c>
      <c r="CN56" s="206" t="str">
        <f>IF($E56="","",IF(ข้อมูลนักเรียน!K52="ย้ายออก","ย้ายออก",SUM(BY56:CM56)))</f>
        <v/>
      </c>
      <c r="CO56" s="452" t="str">
        <f>IF($E56="","",IF(ข้อมูลนักเรียน!K52="ย้ายออก","ย้ายออก",(CN56/$CN$6)*100))</f>
        <v/>
      </c>
      <c r="CP56" s="206" t="str">
        <f>IF($E56="","",IF(ข้อมูลนักเรียน!K52="ย้ายออก","ย้ายออก",IF(CN56&lt;$CN$6,"ไม่ผ่าน","ผ่าน")))</f>
        <v/>
      </c>
    </row>
    <row r="57" spans="1:94" x14ac:dyDescent="0.3">
      <c r="A57" s="111"/>
      <c r="B57" s="111"/>
      <c r="C57" s="111"/>
      <c r="D57" s="207">
        <f>ข้อมูลนักเรียน!D53</f>
        <v>51</v>
      </c>
      <c r="E57" s="208" t="str">
        <f>IF(ข้อมูลนักเรียน!H53="","",ข้อมูลนักเรียน!G53&amp;ข้อมูลนักเรียน!H53&amp; "  " &amp; ข้อมูลนักเรียน!I53)</f>
        <v/>
      </c>
      <c r="F57" s="839"/>
      <c r="G57" s="203" t="str">
        <f>IF(วิชา1!$L56="","",IF($G$4="","",IF(วิชา1!$L56="ย้ายออก","-",วิชา1!$L56)))</f>
        <v/>
      </c>
      <c r="H57" s="203" t="str">
        <f>IF(วิชา2!$L56="","",IF($H$4="","",IF(วิชา2!$L56="ย้ายออก","-",วิชา2!$L56)))</f>
        <v/>
      </c>
      <c r="I57" s="203" t="str">
        <f>IF(วิชา3!$L56="","",IF($I$4="","",IF(วิชา3!$L56="ย้ายออก","-",วิชา3!$L56)))</f>
        <v/>
      </c>
      <c r="J57" s="203" t="str">
        <f>IF(วิชา4!$L56="","",IF($J$4="","",IF(วิชา4!$L56="ย้ายออก","-",วิชา4!$L56)))</f>
        <v/>
      </c>
      <c r="K57" s="203" t="str">
        <f>IF(วิชา5!$L56="","",IF($K$4="","",IF(วิชา5!$L56="ย้ายออก","-",วิชา5!$L56)))</f>
        <v/>
      </c>
      <c r="L57" s="203" t="str">
        <f>IF(วิชา6!$L56="","",IF($L$4="","",IF(วิชา6!$L56="ย้ายออก","-",วิชา6!$L56)))</f>
        <v/>
      </c>
      <c r="M57" s="203" t="str">
        <f>IF(วิชา7!$L56="","",IF($M$4="","",IF(วิชา7!$L56="ย้ายออก","-",วิชา7!$L56)))</f>
        <v/>
      </c>
      <c r="N57" s="203" t="str">
        <f>IF(วิชา8!$L56="","",IF($N$4="","",IF(วิชา8!$L56="ย้ายออก","-",วิชา8!$L56)))</f>
        <v/>
      </c>
      <c r="O57" s="203" t="str">
        <f>IF(วิชา9!$L56="","",IF($O$4="","",IF(วิชา9!$L56="ย้ายออก","-",วิชา9!$L56)))</f>
        <v/>
      </c>
      <c r="P57" s="203" t="str">
        <f>IF(วิชา10!$L56="","",IF($P$4="","",IF(วิชา10!$L56="ย้ายออก","-",วิชา10!$L56)))</f>
        <v/>
      </c>
      <c r="Q57" s="203" t="str">
        <f>IF(วิชา11!$L56="","",IF($Q$4="","",IF(วิชา11!$L56="ย้ายออก","-",วิชา11!$L56)))</f>
        <v/>
      </c>
      <c r="R57" s="203" t="str">
        <f>IF(วิชา12!$L56="","",IF($R$4="","",IF(วิชา12!$L56="ย้ายออก","-",วิชา12!$L56)))</f>
        <v/>
      </c>
      <c r="S57" s="203" t="str">
        <f>IF(วิชา13!$L56="","",IF($S$4="","",IF(วิชา13!$L56="ย้ายออก","-",วิชา13!$L56)))</f>
        <v/>
      </c>
      <c r="T57" s="203" t="str">
        <f>IF(วิชา14!$L56="","",IF($T$4="","",IF(วิชา14!$L56="ย้ายออก","-",วิชา14!$L56)))</f>
        <v/>
      </c>
      <c r="U57" s="203" t="str">
        <f>IF(วิชา15!$L56="","",IF($U$4="","",IF(วิชา15!$L56="ย้ายออก","-",วิชา15!$L56)))</f>
        <v/>
      </c>
      <c r="V57" s="172" t="str">
        <f>IF(E57="","",IF(ข้อมูลนักเรียน!$K53="ย้ายออก","ย้ายออก",IF(COUNTIF(G57:U57,0)&gt;0,"ไม่ผ่าน","ผ่าน")))</f>
        <v/>
      </c>
      <c r="W57" s="203" t="str">
        <f>IF($E57="","",IF($G57="","",IF(ข้อมูลนักเรียน!$K53="ย้ายออก","-",$G57*$G$6)))</f>
        <v/>
      </c>
      <c r="X57" s="203" t="str">
        <f>IF($E57="","",IF($H57="","",IF(ข้อมูลนักเรียน!$K53="ย้ายออก","-",$H57*$H$6)))</f>
        <v/>
      </c>
      <c r="Y57" s="203" t="str">
        <f>IF($E57="","",IF($I57="","",IF(ข้อมูลนักเรียน!$K53="ย้ายออก","-",$I57*$I$6)))</f>
        <v/>
      </c>
      <c r="Z57" s="203" t="str">
        <f>IF($E57="","",IF($J57="","",IF(ข้อมูลนักเรียน!$K53="ย้ายออก","-",$J57*$J$6)))</f>
        <v/>
      </c>
      <c r="AA57" s="203" t="str">
        <f>IF($E57="","",IF($K57="","",IF(ข้อมูลนักเรียน!$K53="ย้ายออก","-",$K57*$K$6)))</f>
        <v/>
      </c>
      <c r="AB57" s="203" t="str">
        <f>IF($E57="","",IF($L57="","",IF(ข้อมูลนักเรียน!$K53="ย้ายออก","-",$L57*$L$6)))</f>
        <v/>
      </c>
      <c r="AC57" s="203" t="str">
        <f>IF($E57="","",IF($M57="","",IF(ข้อมูลนักเรียน!$K53="ย้ายออก","-",$M57*$M$6)))</f>
        <v/>
      </c>
      <c r="AD57" s="203" t="str">
        <f>IF($E57="","",IF($N57="","",IF(ข้อมูลนักเรียน!$K53="ย้ายออก","-",$N57*$N$6)))</f>
        <v/>
      </c>
      <c r="AE57" s="203" t="str">
        <f>IF($E57="","",IF($O57="","",IF(ข้อมูลนักเรียน!$K53="ย้ายออก","-",$O57*$O$6)))</f>
        <v/>
      </c>
      <c r="AF57" s="203" t="str">
        <f>IF($E57="","",IF($P57="","",IF(ข้อมูลนักเรียน!$K53="ย้ายออก","-",$P57*$P$6)))</f>
        <v/>
      </c>
      <c r="AG57" s="203" t="str">
        <f>IF($E57="","",IF($Q57="","",IF(ข้อมูลนักเรียน!$K53="ย้ายออก","-",$Q57*$Q$6)))</f>
        <v/>
      </c>
      <c r="AH57" s="203" t="str">
        <f>IF($E57="","",IF($R57="","",IF(ข้อมูลนักเรียน!$K53="ย้ายออก","-",$R57*$R$6)))</f>
        <v/>
      </c>
      <c r="AI57" s="203" t="str">
        <f>IF($E57="","",IF($S57="","",IF(ข้อมูลนักเรียน!$K53="ย้ายออก","-",$S57*$S$6)))</f>
        <v/>
      </c>
      <c r="AJ57" s="203" t="str">
        <f>IF($E57="","",IF($T57="","",IF(ข้อมูลนักเรียน!$K53="ย้ายออก","-",$T57*$T$6)))</f>
        <v/>
      </c>
      <c r="AK57" s="203" t="str">
        <f>IF($E57="","",IF($U57="","",IF(ข้อมูลนักเรียน!$K53="ย้ายออก","-",$U57*$U$6)))</f>
        <v/>
      </c>
      <c r="AL57" s="204" t="str">
        <f>IF($E57="","",IF(ข้อมูลนักเรียน!$K53="ย้ายออก","ย้ายออก",IF($AL$6=0,"",IF(W57="","",(SUM(W57:AK57)/$AL$6)))))</f>
        <v/>
      </c>
      <c r="AM57" s="205" t="str">
        <f>IF($E57="","",IF(ข้อมูลนักเรียน!$K53="ย้ายออก","ย้ายออก",RANK($AL57,$AL$7:$AL$66,0)))</f>
        <v/>
      </c>
      <c r="AN57" s="842"/>
      <c r="AO57" s="147" t="str">
        <f>IF(คุณฯ1!$BC56="","",IF($AO$4="","",IF(ข้อมูลนักเรียน!$K53="ย้ายออก","-",คุณฯ1!$BC56)))</f>
        <v/>
      </c>
      <c r="AP57" s="147" t="str">
        <f>IF(คุณฯ2!$BC56="","",IF($AP$4="","",IF(ข้อมูลนักเรียน!$K53="ย้ายออก","-",คุณฯ2!$BC56)))</f>
        <v/>
      </c>
      <c r="AQ57" s="147" t="str">
        <f>IF(คุณฯ3!$BC56="","",IF($AQ$4="","",IF(ข้อมูลนักเรียน!$K53="ย้ายออก","-",คุณฯ3!$BC56)))</f>
        <v/>
      </c>
      <c r="AR57" s="147" t="str">
        <f>IF(คุณฯ4!$BC56="","",IF($AR$4="","",IF(ข้อมูลนักเรียน!$K53="ย้ายออก","-",คุณฯ4!$BC56)))</f>
        <v/>
      </c>
      <c r="AS57" s="147" t="str">
        <f>IF(คุณฯ5!$BC56="","",IF($AS$4="","",IF(ข้อมูลนักเรียน!$K53="ย้ายออก","-",คุณฯ5!$BC56)))</f>
        <v/>
      </c>
      <c r="AT57" s="147" t="str">
        <f>IF(คุณฯ6!$BC56="","",IF($AT$4="","",IF(ข้อมูลนักเรียน!$K53="ย้ายออก","-",คุณฯ6!$BC56)))</f>
        <v/>
      </c>
      <c r="AU57" s="147" t="str">
        <f>IF(คุณฯ7!$BC56="","",IF($AU$4="","",IF(ข้อมูลนักเรียน!$K53="ย้ายออก","-",คุณฯ7!$BC56)))</f>
        <v/>
      </c>
      <c r="AV57" s="147" t="str">
        <f>IF(คุณฯ8!$BC56="","",IF($AV$4="","",IF(ข้อมูลนักเรียน!$K53="ย้ายออก","-",คุณฯ8!$BC56)))</f>
        <v/>
      </c>
      <c r="AW57" s="147" t="str">
        <f>IF(คุณฯ9!$BC56="","",IF($AW$4="","",IF(ข้อมูลนักเรียน!$K53="ย้ายออก","-",คุณฯ9!$BC56)))</f>
        <v/>
      </c>
      <c r="AX57" s="147" t="str">
        <f>IF(คุณฯ10!$BC56="","",IF($AX$4="","",IF(ข้อมูลนักเรียน!$K53="ย้ายออก","-",คุณฯ10!$BC56)))</f>
        <v/>
      </c>
      <c r="AY57" s="147" t="str">
        <f>IF(คุณฯ11!$BC56="","",IF($AY$4="","",IF(ข้อมูลนักเรียน!$K53="ย้ายออก","-",คุณฯ11!$BC56)))</f>
        <v/>
      </c>
      <c r="AZ57" s="147" t="str">
        <f>IF(คุณฯ12!$BC56="","",IF($AZ$4="","",IF(ข้อมูลนักเรียน!$K53="ย้ายออก","-",คุณฯ12!$BC56)))</f>
        <v/>
      </c>
      <c r="BA57" s="147" t="str">
        <f>IF(คุณฯ13!$BC56="","",IF($BA$4="","",IF(ข้อมูลนักเรียน!$K53="ย้ายออก","-",คุณฯ13!$BC56)))</f>
        <v/>
      </c>
      <c r="BB57" s="147" t="str">
        <f>IF(คุณฯ14!$BC56="","",IF($BB$4="","",IF(ข้อมูลนักเรียน!$K53="ย้ายออก","-",คุณฯ14!$BC56)))</f>
        <v/>
      </c>
      <c r="BC57" s="147" t="str">
        <f>IF(คุณฯ15!$BC56="","",IF($BC$4="","",IF(ข้อมูลนักเรียน!$K53="ย้ายออก","-",คุณฯ15!$BC56)))</f>
        <v/>
      </c>
      <c r="BD57" s="452" t="str">
        <f>IF($E57="","",IF($AO57="","",IF(ข้อมูลนักเรียน!$K53="ย้ายออก","ย้ายออก",AVERAGE(AO57:BC57))))</f>
        <v/>
      </c>
      <c r="BE57" s="206" t="str">
        <f>IF($E57="","",IF(BD57="","",IF(ข้อมูลนักเรียน!K53="ย้ายออก","ย้ายออก",IF(COUNTIF(AO57:BC57,0)&gt;0,0,IF(BD57&gt;=ตั้งค่าการประเมิน!$C$4,3,IF(BD57&gt;=ตั้งค่าการประเมิน!$C$5,2,IF(BD57&gt;=ตั้งค่าการประเมิน!$C$6,1,0)))))))</f>
        <v/>
      </c>
      <c r="BF57" s="845"/>
      <c r="BG57" s="147" t="str">
        <f>IF(อ่านคิดเขียน1!$AW56="","",IF($BG$4="","",อ่านคิดเขียน1!$AW56))</f>
        <v/>
      </c>
      <c r="BH57" s="147" t="str">
        <f>IF(อ่านคิดเขียน2!$AW56="","",IF($BH$4="","",อ่านคิดเขียน2!$AW56))</f>
        <v/>
      </c>
      <c r="BI57" s="147" t="str">
        <f>IF(อ่านคิดเขียน3!$AW56="","",IF($BI$4="","",อ่านคิดเขียน3!$AW56))</f>
        <v/>
      </c>
      <c r="BJ57" s="147" t="str">
        <f>IF(อ่านคิดเขียน4!$AW56="","",IF($BJ$4="","",อ่านคิดเขียน4!$AW56))</f>
        <v/>
      </c>
      <c r="BK57" s="147" t="str">
        <f>IF(อ่านคิดเขียน5!$AW56="","",IF($BK$4="","",อ่านคิดเขียน5!$AW56))</f>
        <v/>
      </c>
      <c r="BL57" s="147" t="str">
        <f>IF(อ่านคิดเขียน6!$AW56="","",IF($BL$4="","",อ่านคิดเขียน6!$AW56))</f>
        <v/>
      </c>
      <c r="BM57" s="147" t="str">
        <f>IF(อ่านคิดเขียน7!$AW56="","",IF($BM$4="","",อ่านคิดเขียน7!$AW56))</f>
        <v/>
      </c>
      <c r="BN57" s="147" t="str">
        <f>IF(อ่านคิดเขียน8!$AW56="","",IF($BN$4="","",อ่านคิดเขียน8!$AW56))</f>
        <v/>
      </c>
      <c r="BO57" s="147" t="str">
        <f>IF(อ่านคิดเขียน9!$AW56="","",IF($BO$4="","",อ่านคิดเขียน9!$AW56))</f>
        <v/>
      </c>
      <c r="BP57" s="147" t="str">
        <f>IF(อ่านคิดเขียน10!$AW56="","",IF($BP$4="","",อ่านคิดเขียน10!$AW56))</f>
        <v/>
      </c>
      <c r="BQ57" s="147" t="str">
        <f>IF(อ่านคิดเขียน11!$AW56="","",IF($BQ$4="","",อ่านคิดเขียน11!$AW56))</f>
        <v/>
      </c>
      <c r="BR57" s="147" t="str">
        <f>IF(อ่านคิดเขียน12!$AW56="","",IF($BR$4="","",อ่านคิดเขียน12!$AW56))</f>
        <v/>
      </c>
      <c r="BS57" s="147" t="str">
        <f>IF(อ่านคิดเขียน13!$AW56="","",IF($BS$4="","",อ่านคิดเขียน13!$AW56))</f>
        <v/>
      </c>
      <c r="BT57" s="147" t="str">
        <f>IF(อ่านคิดเขียน14!$AW56="","",IF($BT$4="","",อ่านคิดเขียน14!$AW56))</f>
        <v/>
      </c>
      <c r="BU57" s="147" t="str">
        <f>IF(อ่านคิดเขียน15!$AW56="","",IF($BU$4="","",อ่านคิดเขียน15!$AW56))</f>
        <v/>
      </c>
      <c r="BV57" s="452" t="str">
        <f>IF($E57="","",IF($BG57="","",IF(ข้อมูลนักเรียน!K53="ย้ายออก","ย้ายออก",AVERAGE(BG57:BU57))))</f>
        <v/>
      </c>
      <c r="BW57" s="206" t="str">
        <f>IF($E57="","",IF(BV57="","",IF(ข้อมูลนักเรียน!K53="ย้ายออก","ย้ายออก",IF(BV57&gt;=ตั้งค่าการประเมิน!$C$4,3,IF(BV57&gt;=ตั้งค่าการประเมิน!$C$5,2,IF(BV57&gt;=ตั้งค่าการประเมิน!$C$6,1,0))))))</f>
        <v/>
      </c>
      <c r="BX57" s="848"/>
      <c r="BY57" s="147" t="str">
        <f>IF(BY$4="","",IF(ชี้วัด1!$BE55="","",IF(ข้อมูลนักเรียน!$K53="ย้ายออก","-",ชี้วัด1!$BE55)))</f>
        <v/>
      </c>
      <c r="BZ57" s="147" t="str">
        <f>IF(BZ$4="","",IF(ชี้วัด2!$BE55="","",IF(ข้อมูลนักเรียน!$K53="ย้ายออก","-",ชี้วัด2!$BE55)))</f>
        <v/>
      </c>
      <c r="CA57" s="147" t="str">
        <f>IF(CA$4="","",IF(ชี้วัด3!$BE55="","",IF(ข้อมูลนักเรียน!$K53="ย้ายออก","-",ชี้วัด3!$BE55)))</f>
        <v/>
      </c>
      <c r="CB57" s="147" t="str">
        <f>IF(CB$4="","",IF(ชี้วัด4!$BE55="","",IF(ข้อมูลนักเรียน!$K53="ย้ายออก","-",ชี้วัด4!$BE55)))</f>
        <v/>
      </c>
      <c r="CC57" s="147" t="str">
        <f>IF(CC$4="","",IF(ชี้วัด5!$BE55="","",IF(ข้อมูลนักเรียน!$K53="ย้ายออก","-",ชี้วัด5!$BE55)))</f>
        <v/>
      </c>
      <c r="CD57" s="147" t="str">
        <f>IF(CD$4="","",IF(ชี้วัด6!$BE55="","",IF(ข้อมูลนักเรียน!$K53="ย้ายออก","-",ชี้วัด6!$BE55)))</f>
        <v/>
      </c>
      <c r="CE57" s="147" t="str">
        <f>IF(CE$4="","",IF(ชี้วัด7!$BE55="","",IF(ข้อมูลนักเรียน!$K53="ย้ายออก","-",ชี้วัด7!$BE55)))</f>
        <v/>
      </c>
      <c r="CF57" s="147" t="str">
        <f>IF(CF$4="","",IF(ชี้วัด8!$BE55="","",IF(ข้อมูลนักเรียน!$K53="ย้ายออก","-",ชี้วัด8!$BE55)))</f>
        <v/>
      </c>
      <c r="CG57" s="147" t="str">
        <f>IF(CG$4="","",IF(ชี้วัด9!$BE55="","",IF(ข้อมูลนักเรียน!$K53="ย้ายออก","-",ชี้วัด9!$BE55)))</f>
        <v/>
      </c>
      <c r="CH57" s="147" t="str">
        <f>IF(CH$4="","",IF(ชี้วัด10!$BE55="","",IF(ข้อมูลนักเรียน!$K53="ย้ายออก","-",ชี้วัด10!$BE55)))</f>
        <v/>
      </c>
      <c r="CI57" s="147" t="str">
        <f>IF(CI$4="","",IF(ชี้วัด11!$BE55="","",IF(ข้อมูลนักเรียน!$K53="ย้ายออก","-",ชี้วัด11!$BE55)))</f>
        <v/>
      </c>
      <c r="CJ57" s="147" t="str">
        <f>IF(CJ$4="","",IF(ชี้วัด12!$BE55="","",IF(ข้อมูลนักเรียน!$K53="ย้ายออก","-",ชี้วัด12!$BE55)))</f>
        <v/>
      </c>
      <c r="CK57" s="147" t="str">
        <f>IF(CK$4="","",IF(ชี้วัด13!$BE55="","",IF(ข้อมูลนักเรียน!$K53="ย้ายออก","-",ชี้วัด13!$BE55)))</f>
        <v/>
      </c>
      <c r="CL57" s="147" t="str">
        <f>IF(CL$4="","",IF(ชี้วัด14!$BE55="","",IF(ข้อมูลนักเรียน!$K53="ย้ายออก","-",ชี้วัด14!$BE55)))</f>
        <v/>
      </c>
      <c r="CM57" s="147" t="str">
        <f>IF(CM$4="","",IF(ชี้วัด15!$BE55="","",IF(ข้อมูลนักเรียน!$K53="ย้ายออก","-",ชี้วัด15!$BE55)))</f>
        <v/>
      </c>
      <c r="CN57" s="206" t="str">
        <f>IF($E57="","",IF(ข้อมูลนักเรียน!K53="ย้ายออก","ย้ายออก",SUM(BY57:CM57)))</f>
        <v/>
      </c>
      <c r="CO57" s="452" t="str">
        <f>IF($E57="","",IF(ข้อมูลนักเรียน!K53="ย้ายออก","ย้ายออก",(CN57/$CN$6)*100))</f>
        <v/>
      </c>
      <c r="CP57" s="206" t="str">
        <f>IF($E57="","",IF(ข้อมูลนักเรียน!K53="ย้ายออก","ย้ายออก",IF(CN57&lt;$CN$6,"ไม่ผ่าน","ผ่าน")))</f>
        <v/>
      </c>
    </row>
    <row r="58" spans="1:94" x14ac:dyDescent="0.3">
      <c r="A58" s="111"/>
      <c r="B58" s="111"/>
      <c r="C58" s="111"/>
      <c r="D58" s="207">
        <f>ข้อมูลนักเรียน!D54</f>
        <v>52</v>
      </c>
      <c r="E58" s="208" t="str">
        <f>IF(ข้อมูลนักเรียน!H54="","",ข้อมูลนักเรียน!G54&amp;ข้อมูลนักเรียน!H54&amp; "  " &amp; ข้อมูลนักเรียน!I54)</f>
        <v/>
      </c>
      <c r="F58" s="839"/>
      <c r="G58" s="203" t="str">
        <f>IF(วิชา1!$L57="","",IF($G$4="","",IF(วิชา1!$L57="ย้ายออก","-",วิชา1!$L57)))</f>
        <v/>
      </c>
      <c r="H58" s="203" t="str">
        <f>IF(วิชา2!$L57="","",IF($H$4="","",IF(วิชา2!$L57="ย้ายออก","-",วิชา2!$L57)))</f>
        <v/>
      </c>
      <c r="I58" s="203" t="str">
        <f>IF(วิชา3!$L57="","",IF($I$4="","",IF(วิชา3!$L57="ย้ายออก","-",วิชา3!$L57)))</f>
        <v/>
      </c>
      <c r="J58" s="203" t="str">
        <f>IF(วิชา4!$L57="","",IF($J$4="","",IF(วิชา4!$L57="ย้ายออก","-",วิชา4!$L57)))</f>
        <v/>
      </c>
      <c r="K58" s="203" t="str">
        <f>IF(วิชา5!$L57="","",IF($K$4="","",IF(วิชา5!$L57="ย้ายออก","-",วิชา5!$L57)))</f>
        <v/>
      </c>
      <c r="L58" s="203" t="str">
        <f>IF(วิชา6!$L57="","",IF($L$4="","",IF(วิชา6!$L57="ย้ายออก","-",วิชา6!$L57)))</f>
        <v/>
      </c>
      <c r="M58" s="203" t="str">
        <f>IF(วิชา7!$L57="","",IF($M$4="","",IF(วิชา7!$L57="ย้ายออก","-",วิชา7!$L57)))</f>
        <v/>
      </c>
      <c r="N58" s="203" t="str">
        <f>IF(วิชา8!$L57="","",IF($N$4="","",IF(วิชา8!$L57="ย้ายออก","-",วิชา8!$L57)))</f>
        <v/>
      </c>
      <c r="O58" s="203" t="str">
        <f>IF(วิชา9!$L57="","",IF($O$4="","",IF(วิชา9!$L57="ย้ายออก","-",วิชา9!$L57)))</f>
        <v/>
      </c>
      <c r="P58" s="203" t="str">
        <f>IF(วิชา10!$L57="","",IF($P$4="","",IF(วิชา10!$L57="ย้ายออก","-",วิชา10!$L57)))</f>
        <v/>
      </c>
      <c r="Q58" s="203" t="str">
        <f>IF(วิชา11!$L57="","",IF($Q$4="","",IF(วิชา11!$L57="ย้ายออก","-",วิชา11!$L57)))</f>
        <v/>
      </c>
      <c r="R58" s="203" t="str">
        <f>IF(วิชา12!$L57="","",IF($R$4="","",IF(วิชา12!$L57="ย้ายออก","-",วิชา12!$L57)))</f>
        <v/>
      </c>
      <c r="S58" s="203" t="str">
        <f>IF(วิชา13!$L57="","",IF($S$4="","",IF(วิชา13!$L57="ย้ายออก","-",วิชา13!$L57)))</f>
        <v/>
      </c>
      <c r="T58" s="203" t="str">
        <f>IF(วิชา14!$L57="","",IF($T$4="","",IF(วิชา14!$L57="ย้ายออก","-",วิชา14!$L57)))</f>
        <v/>
      </c>
      <c r="U58" s="203" t="str">
        <f>IF(วิชา15!$L57="","",IF($U$4="","",IF(วิชา15!$L57="ย้ายออก","-",วิชา15!$L57)))</f>
        <v/>
      </c>
      <c r="V58" s="172" t="str">
        <f>IF(E58="","",IF(ข้อมูลนักเรียน!$K54="ย้ายออก","ย้ายออก",IF(COUNTIF(G58:U58,0)&gt;0,"ไม่ผ่าน","ผ่าน")))</f>
        <v/>
      </c>
      <c r="W58" s="203" t="str">
        <f>IF($E58="","",IF($G58="","",IF(ข้อมูลนักเรียน!$K54="ย้ายออก","-",$G58*$G$6)))</f>
        <v/>
      </c>
      <c r="X58" s="203" t="str">
        <f>IF($E58="","",IF($H58="","",IF(ข้อมูลนักเรียน!$K54="ย้ายออก","-",$H58*$H$6)))</f>
        <v/>
      </c>
      <c r="Y58" s="203" t="str">
        <f>IF($E58="","",IF($I58="","",IF(ข้อมูลนักเรียน!$K54="ย้ายออก","-",$I58*$I$6)))</f>
        <v/>
      </c>
      <c r="Z58" s="203" t="str">
        <f>IF($E58="","",IF($J58="","",IF(ข้อมูลนักเรียน!$K54="ย้ายออก","-",$J58*$J$6)))</f>
        <v/>
      </c>
      <c r="AA58" s="203" t="str">
        <f>IF($E58="","",IF($K58="","",IF(ข้อมูลนักเรียน!$K54="ย้ายออก","-",$K58*$K$6)))</f>
        <v/>
      </c>
      <c r="AB58" s="203" t="str">
        <f>IF($E58="","",IF($L58="","",IF(ข้อมูลนักเรียน!$K54="ย้ายออก","-",$L58*$L$6)))</f>
        <v/>
      </c>
      <c r="AC58" s="203" t="str">
        <f>IF($E58="","",IF($M58="","",IF(ข้อมูลนักเรียน!$K54="ย้ายออก","-",$M58*$M$6)))</f>
        <v/>
      </c>
      <c r="AD58" s="203" t="str">
        <f>IF($E58="","",IF($N58="","",IF(ข้อมูลนักเรียน!$K54="ย้ายออก","-",$N58*$N$6)))</f>
        <v/>
      </c>
      <c r="AE58" s="203" t="str">
        <f>IF($E58="","",IF($O58="","",IF(ข้อมูลนักเรียน!$K54="ย้ายออก","-",$O58*$O$6)))</f>
        <v/>
      </c>
      <c r="AF58" s="203" t="str">
        <f>IF($E58="","",IF($P58="","",IF(ข้อมูลนักเรียน!$K54="ย้ายออก","-",$P58*$P$6)))</f>
        <v/>
      </c>
      <c r="AG58" s="203" t="str">
        <f>IF($E58="","",IF($Q58="","",IF(ข้อมูลนักเรียน!$K54="ย้ายออก","-",$Q58*$Q$6)))</f>
        <v/>
      </c>
      <c r="AH58" s="203" t="str">
        <f>IF($E58="","",IF($R58="","",IF(ข้อมูลนักเรียน!$K54="ย้ายออก","-",$R58*$R$6)))</f>
        <v/>
      </c>
      <c r="AI58" s="203" t="str">
        <f>IF($E58="","",IF($S58="","",IF(ข้อมูลนักเรียน!$K54="ย้ายออก","-",$S58*$S$6)))</f>
        <v/>
      </c>
      <c r="AJ58" s="203" t="str">
        <f>IF($E58="","",IF($T58="","",IF(ข้อมูลนักเรียน!$K54="ย้ายออก","-",$T58*$T$6)))</f>
        <v/>
      </c>
      <c r="AK58" s="203" t="str">
        <f>IF($E58="","",IF($U58="","",IF(ข้อมูลนักเรียน!$K54="ย้ายออก","-",$U58*$U$6)))</f>
        <v/>
      </c>
      <c r="AL58" s="204" t="str">
        <f>IF($E58="","",IF(ข้อมูลนักเรียน!$K54="ย้ายออก","ย้ายออก",IF($AL$6=0,"",IF(W58="","",(SUM(W58:AK58)/$AL$6)))))</f>
        <v/>
      </c>
      <c r="AM58" s="205" t="str">
        <f>IF($E58="","",IF(ข้อมูลนักเรียน!$K54="ย้ายออก","ย้ายออก",RANK($AL58,$AL$7:$AL$66,0)))</f>
        <v/>
      </c>
      <c r="AN58" s="842"/>
      <c r="AO58" s="147" t="str">
        <f>IF(คุณฯ1!$BC57="","",IF($AO$4="","",IF(ข้อมูลนักเรียน!$K54="ย้ายออก","-",คุณฯ1!$BC57)))</f>
        <v/>
      </c>
      <c r="AP58" s="147" t="str">
        <f>IF(คุณฯ2!$BC57="","",IF($AP$4="","",IF(ข้อมูลนักเรียน!$K54="ย้ายออก","-",คุณฯ2!$BC57)))</f>
        <v/>
      </c>
      <c r="AQ58" s="147" t="str">
        <f>IF(คุณฯ3!$BC57="","",IF($AQ$4="","",IF(ข้อมูลนักเรียน!$K54="ย้ายออก","-",คุณฯ3!$BC57)))</f>
        <v/>
      </c>
      <c r="AR58" s="147" t="str">
        <f>IF(คุณฯ4!$BC57="","",IF($AR$4="","",IF(ข้อมูลนักเรียน!$K54="ย้ายออก","-",คุณฯ4!$BC57)))</f>
        <v/>
      </c>
      <c r="AS58" s="147" t="str">
        <f>IF(คุณฯ5!$BC57="","",IF($AS$4="","",IF(ข้อมูลนักเรียน!$K54="ย้ายออก","-",คุณฯ5!$BC57)))</f>
        <v/>
      </c>
      <c r="AT58" s="147" t="str">
        <f>IF(คุณฯ6!$BC57="","",IF($AT$4="","",IF(ข้อมูลนักเรียน!$K54="ย้ายออก","-",คุณฯ6!$BC57)))</f>
        <v/>
      </c>
      <c r="AU58" s="147" t="str">
        <f>IF(คุณฯ7!$BC57="","",IF($AU$4="","",IF(ข้อมูลนักเรียน!$K54="ย้ายออก","-",คุณฯ7!$BC57)))</f>
        <v/>
      </c>
      <c r="AV58" s="147" t="str">
        <f>IF(คุณฯ8!$BC57="","",IF($AV$4="","",IF(ข้อมูลนักเรียน!$K54="ย้ายออก","-",คุณฯ8!$BC57)))</f>
        <v/>
      </c>
      <c r="AW58" s="147" t="str">
        <f>IF(คุณฯ9!$BC57="","",IF($AW$4="","",IF(ข้อมูลนักเรียน!$K54="ย้ายออก","-",คุณฯ9!$BC57)))</f>
        <v/>
      </c>
      <c r="AX58" s="147" t="str">
        <f>IF(คุณฯ10!$BC57="","",IF($AX$4="","",IF(ข้อมูลนักเรียน!$K54="ย้ายออก","-",คุณฯ10!$BC57)))</f>
        <v/>
      </c>
      <c r="AY58" s="147" t="str">
        <f>IF(คุณฯ11!$BC57="","",IF($AY$4="","",IF(ข้อมูลนักเรียน!$K54="ย้ายออก","-",คุณฯ11!$BC57)))</f>
        <v/>
      </c>
      <c r="AZ58" s="147" t="str">
        <f>IF(คุณฯ12!$BC57="","",IF($AZ$4="","",IF(ข้อมูลนักเรียน!$K54="ย้ายออก","-",คุณฯ12!$BC57)))</f>
        <v/>
      </c>
      <c r="BA58" s="147" t="str">
        <f>IF(คุณฯ13!$BC57="","",IF($BA$4="","",IF(ข้อมูลนักเรียน!$K54="ย้ายออก","-",คุณฯ13!$BC57)))</f>
        <v/>
      </c>
      <c r="BB58" s="147" t="str">
        <f>IF(คุณฯ14!$BC57="","",IF($BB$4="","",IF(ข้อมูลนักเรียน!$K54="ย้ายออก","-",คุณฯ14!$BC57)))</f>
        <v/>
      </c>
      <c r="BC58" s="147" t="str">
        <f>IF(คุณฯ15!$BC57="","",IF($BC$4="","",IF(ข้อมูลนักเรียน!$K54="ย้ายออก","-",คุณฯ15!$BC57)))</f>
        <v/>
      </c>
      <c r="BD58" s="452" t="str">
        <f>IF($E58="","",IF($AO58="","",IF(ข้อมูลนักเรียน!$K54="ย้ายออก","ย้ายออก",AVERAGE(AO58:BC58))))</f>
        <v/>
      </c>
      <c r="BE58" s="206" t="str">
        <f>IF($E58="","",IF(BD58="","",IF(ข้อมูลนักเรียน!K54="ย้ายออก","ย้ายออก",IF(COUNTIF(AO58:BC58,0)&gt;0,0,IF(BD58&gt;=ตั้งค่าการประเมิน!$C$4,3,IF(BD58&gt;=ตั้งค่าการประเมิน!$C$5,2,IF(BD58&gt;=ตั้งค่าการประเมิน!$C$6,1,0)))))))</f>
        <v/>
      </c>
      <c r="BF58" s="845"/>
      <c r="BG58" s="147" t="str">
        <f>IF(อ่านคิดเขียน1!$AW57="","",IF($BG$4="","",อ่านคิดเขียน1!$AW57))</f>
        <v/>
      </c>
      <c r="BH58" s="147" t="str">
        <f>IF(อ่านคิดเขียน2!$AW57="","",IF($BH$4="","",อ่านคิดเขียน2!$AW57))</f>
        <v/>
      </c>
      <c r="BI58" s="147" t="str">
        <f>IF(อ่านคิดเขียน3!$AW57="","",IF($BI$4="","",อ่านคิดเขียน3!$AW57))</f>
        <v/>
      </c>
      <c r="BJ58" s="147" t="str">
        <f>IF(อ่านคิดเขียน4!$AW57="","",IF($BJ$4="","",อ่านคิดเขียน4!$AW57))</f>
        <v/>
      </c>
      <c r="BK58" s="147" t="str">
        <f>IF(อ่านคิดเขียน5!$AW57="","",IF($BK$4="","",อ่านคิดเขียน5!$AW57))</f>
        <v/>
      </c>
      <c r="BL58" s="147" t="str">
        <f>IF(อ่านคิดเขียน6!$AW57="","",IF($BL$4="","",อ่านคิดเขียน6!$AW57))</f>
        <v/>
      </c>
      <c r="BM58" s="147" t="str">
        <f>IF(อ่านคิดเขียน7!$AW57="","",IF($BM$4="","",อ่านคิดเขียน7!$AW57))</f>
        <v/>
      </c>
      <c r="BN58" s="147" t="str">
        <f>IF(อ่านคิดเขียน8!$AW57="","",IF($BN$4="","",อ่านคิดเขียน8!$AW57))</f>
        <v/>
      </c>
      <c r="BO58" s="147" t="str">
        <f>IF(อ่านคิดเขียน9!$AW57="","",IF($BO$4="","",อ่านคิดเขียน9!$AW57))</f>
        <v/>
      </c>
      <c r="BP58" s="147" t="str">
        <f>IF(อ่านคิดเขียน10!$AW57="","",IF($BP$4="","",อ่านคิดเขียน10!$AW57))</f>
        <v/>
      </c>
      <c r="BQ58" s="147" t="str">
        <f>IF(อ่านคิดเขียน11!$AW57="","",IF($BQ$4="","",อ่านคิดเขียน11!$AW57))</f>
        <v/>
      </c>
      <c r="BR58" s="147" t="str">
        <f>IF(อ่านคิดเขียน12!$AW57="","",IF($BR$4="","",อ่านคิดเขียน12!$AW57))</f>
        <v/>
      </c>
      <c r="BS58" s="147" t="str">
        <f>IF(อ่านคิดเขียน13!$AW57="","",IF($BS$4="","",อ่านคิดเขียน13!$AW57))</f>
        <v/>
      </c>
      <c r="BT58" s="147" t="str">
        <f>IF(อ่านคิดเขียน14!$AW57="","",IF($BT$4="","",อ่านคิดเขียน14!$AW57))</f>
        <v/>
      </c>
      <c r="BU58" s="147" t="str">
        <f>IF(อ่านคิดเขียน15!$AW57="","",IF($BU$4="","",อ่านคิดเขียน15!$AW57))</f>
        <v/>
      </c>
      <c r="BV58" s="452" t="str">
        <f>IF($E58="","",IF($BG58="","",IF(ข้อมูลนักเรียน!K54="ย้ายออก","ย้ายออก",AVERAGE(BG58:BU58))))</f>
        <v/>
      </c>
      <c r="BW58" s="206" t="str">
        <f>IF($E58="","",IF(BV58="","",IF(ข้อมูลนักเรียน!K54="ย้ายออก","ย้ายออก",IF(BV58&gt;=ตั้งค่าการประเมิน!$C$4,3,IF(BV58&gt;=ตั้งค่าการประเมิน!$C$5,2,IF(BV58&gt;=ตั้งค่าการประเมิน!$C$6,1,0))))))</f>
        <v/>
      </c>
      <c r="BX58" s="848"/>
      <c r="BY58" s="147" t="str">
        <f>IF(BY$4="","",IF(ชี้วัด1!$BE56="","",IF(ข้อมูลนักเรียน!$K54="ย้ายออก","-",ชี้วัด1!$BE56)))</f>
        <v/>
      </c>
      <c r="BZ58" s="147" t="str">
        <f>IF(BZ$4="","",IF(ชี้วัด2!$BE56="","",IF(ข้อมูลนักเรียน!$K54="ย้ายออก","-",ชี้วัด2!$BE56)))</f>
        <v/>
      </c>
      <c r="CA58" s="147" t="str">
        <f>IF(CA$4="","",IF(ชี้วัด3!$BE56="","",IF(ข้อมูลนักเรียน!$K54="ย้ายออก","-",ชี้วัด3!$BE56)))</f>
        <v/>
      </c>
      <c r="CB58" s="147" t="str">
        <f>IF(CB$4="","",IF(ชี้วัด4!$BE56="","",IF(ข้อมูลนักเรียน!$K54="ย้ายออก","-",ชี้วัด4!$BE56)))</f>
        <v/>
      </c>
      <c r="CC58" s="147" t="str">
        <f>IF(CC$4="","",IF(ชี้วัด5!$BE56="","",IF(ข้อมูลนักเรียน!$K54="ย้ายออก","-",ชี้วัด5!$BE56)))</f>
        <v/>
      </c>
      <c r="CD58" s="147" t="str">
        <f>IF(CD$4="","",IF(ชี้วัด6!$BE56="","",IF(ข้อมูลนักเรียน!$K54="ย้ายออก","-",ชี้วัด6!$BE56)))</f>
        <v/>
      </c>
      <c r="CE58" s="147" t="str">
        <f>IF(CE$4="","",IF(ชี้วัด7!$BE56="","",IF(ข้อมูลนักเรียน!$K54="ย้ายออก","-",ชี้วัด7!$BE56)))</f>
        <v/>
      </c>
      <c r="CF58" s="147" t="str">
        <f>IF(CF$4="","",IF(ชี้วัด8!$BE56="","",IF(ข้อมูลนักเรียน!$K54="ย้ายออก","-",ชี้วัด8!$BE56)))</f>
        <v/>
      </c>
      <c r="CG58" s="147" t="str">
        <f>IF(CG$4="","",IF(ชี้วัด9!$BE56="","",IF(ข้อมูลนักเรียน!$K54="ย้ายออก","-",ชี้วัด9!$BE56)))</f>
        <v/>
      </c>
      <c r="CH58" s="147" t="str">
        <f>IF(CH$4="","",IF(ชี้วัด10!$BE56="","",IF(ข้อมูลนักเรียน!$K54="ย้ายออก","-",ชี้วัด10!$BE56)))</f>
        <v/>
      </c>
      <c r="CI58" s="147" t="str">
        <f>IF(CI$4="","",IF(ชี้วัด11!$BE56="","",IF(ข้อมูลนักเรียน!$K54="ย้ายออก","-",ชี้วัด11!$BE56)))</f>
        <v/>
      </c>
      <c r="CJ58" s="147" t="str">
        <f>IF(CJ$4="","",IF(ชี้วัด12!$BE56="","",IF(ข้อมูลนักเรียน!$K54="ย้ายออก","-",ชี้วัด12!$BE56)))</f>
        <v/>
      </c>
      <c r="CK58" s="147" t="str">
        <f>IF(CK$4="","",IF(ชี้วัด13!$BE56="","",IF(ข้อมูลนักเรียน!$K54="ย้ายออก","-",ชี้วัด13!$BE56)))</f>
        <v/>
      </c>
      <c r="CL58" s="147" t="str">
        <f>IF(CL$4="","",IF(ชี้วัด14!$BE56="","",IF(ข้อมูลนักเรียน!$K54="ย้ายออก","-",ชี้วัด14!$BE56)))</f>
        <v/>
      </c>
      <c r="CM58" s="147" t="str">
        <f>IF(CM$4="","",IF(ชี้วัด15!$BE56="","",IF(ข้อมูลนักเรียน!$K54="ย้ายออก","-",ชี้วัด15!$BE56)))</f>
        <v/>
      </c>
      <c r="CN58" s="206" t="str">
        <f>IF($E58="","",IF(ข้อมูลนักเรียน!K54="ย้ายออก","ย้ายออก",SUM(BY58:CM58)))</f>
        <v/>
      </c>
      <c r="CO58" s="452" t="str">
        <f>IF($E58="","",IF(ข้อมูลนักเรียน!K54="ย้ายออก","ย้ายออก",(CN58/$CN$6)*100))</f>
        <v/>
      </c>
      <c r="CP58" s="206" t="str">
        <f>IF($E58="","",IF(ข้อมูลนักเรียน!K54="ย้ายออก","ย้ายออก",IF(CN58&lt;$CN$6,"ไม่ผ่าน","ผ่าน")))</f>
        <v/>
      </c>
    </row>
    <row r="59" spans="1:94" x14ac:dyDescent="0.3">
      <c r="A59" s="111"/>
      <c r="B59" s="111"/>
      <c r="C59" s="111"/>
      <c r="D59" s="207">
        <f>ข้อมูลนักเรียน!D55</f>
        <v>53</v>
      </c>
      <c r="E59" s="208" t="str">
        <f>IF(ข้อมูลนักเรียน!H55="","",ข้อมูลนักเรียน!G55&amp;ข้อมูลนักเรียน!H55&amp; "  " &amp; ข้อมูลนักเรียน!I55)</f>
        <v/>
      </c>
      <c r="F59" s="839"/>
      <c r="G59" s="203" t="str">
        <f>IF(วิชา1!$L58="","",IF($G$4="","",IF(วิชา1!$L58="ย้ายออก","-",วิชา1!$L58)))</f>
        <v/>
      </c>
      <c r="H59" s="203" t="str">
        <f>IF(วิชา2!$L58="","",IF($H$4="","",IF(วิชา2!$L58="ย้ายออก","-",วิชา2!$L58)))</f>
        <v/>
      </c>
      <c r="I59" s="203" t="str">
        <f>IF(วิชา3!$L58="","",IF($I$4="","",IF(วิชา3!$L58="ย้ายออก","-",วิชา3!$L58)))</f>
        <v/>
      </c>
      <c r="J59" s="203" t="str">
        <f>IF(วิชา4!$L58="","",IF($J$4="","",IF(วิชา4!$L58="ย้ายออก","-",วิชา4!$L58)))</f>
        <v/>
      </c>
      <c r="K59" s="203" t="str">
        <f>IF(วิชา5!$L58="","",IF($K$4="","",IF(วิชา5!$L58="ย้ายออก","-",วิชา5!$L58)))</f>
        <v/>
      </c>
      <c r="L59" s="203" t="str">
        <f>IF(วิชา6!$L58="","",IF($L$4="","",IF(วิชา6!$L58="ย้ายออก","-",วิชา6!$L58)))</f>
        <v/>
      </c>
      <c r="M59" s="203" t="str">
        <f>IF(วิชา7!$L58="","",IF($M$4="","",IF(วิชา7!$L58="ย้ายออก","-",วิชา7!$L58)))</f>
        <v/>
      </c>
      <c r="N59" s="203" t="str">
        <f>IF(วิชา8!$L58="","",IF($N$4="","",IF(วิชา8!$L58="ย้ายออก","-",วิชา8!$L58)))</f>
        <v/>
      </c>
      <c r="O59" s="203" t="str">
        <f>IF(วิชา9!$L58="","",IF($O$4="","",IF(วิชา9!$L58="ย้ายออก","-",วิชา9!$L58)))</f>
        <v/>
      </c>
      <c r="P59" s="203" t="str">
        <f>IF(วิชา10!$L58="","",IF($P$4="","",IF(วิชา10!$L58="ย้ายออก","-",วิชา10!$L58)))</f>
        <v/>
      </c>
      <c r="Q59" s="203" t="str">
        <f>IF(วิชา11!$L58="","",IF($Q$4="","",IF(วิชา11!$L58="ย้ายออก","-",วิชา11!$L58)))</f>
        <v/>
      </c>
      <c r="R59" s="203" t="str">
        <f>IF(วิชา12!$L58="","",IF($R$4="","",IF(วิชา12!$L58="ย้ายออก","-",วิชา12!$L58)))</f>
        <v/>
      </c>
      <c r="S59" s="203" t="str">
        <f>IF(วิชา13!$L58="","",IF($S$4="","",IF(วิชา13!$L58="ย้ายออก","-",วิชา13!$L58)))</f>
        <v/>
      </c>
      <c r="T59" s="203" t="str">
        <f>IF(วิชา14!$L58="","",IF($T$4="","",IF(วิชา14!$L58="ย้ายออก","-",วิชา14!$L58)))</f>
        <v/>
      </c>
      <c r="U59" s="203" t="str">
        <f>IF(วิชา15!$L58="","",IF($U$4="","",IF(วิชา15!$L58="ย้ายออก","-",วิชา15!$L58)))</f>
        <v/>
      </c>
      <c r="V59" s="172" t="str">
        <f>IF(E59="","",IF(ข้อมูลนักเรียน!$K55="ย้ายออก","ย้ายออก",IF(COUNTIF(G59:U59,0)&gt;0,"ไม่ผ่าน","ผ่าน")))</f>
        <v/>
      </c>
      <c r="W59" s="203" t="str">
        <f>IF($E59="","",IF($G59="","",IF(ข้อมูลนักเรียน!$K55="ย้ายออก","-",$G59*$G$6)))</f>
        <v/>
      </c>
      <c r="X59" s="203" t="str">
        <f>IF($E59="","",IF($H59="","",IF(ข้อมูลนักเรียน!$K55="ย้ายออก","-",$H59*$H$6)))</f>
        <v/>
      </c>
      <c r="Y59" s="203" t="str">
        <f>IF($E59="","",IF($I59="","",IF(ข้อมูลนักเรียน!$K55="ย้ายออก","-",$I59*$I$6)))</f>
        <v/>
      </c>
      <c r="Z59" s="203" t="str">
        <f>IF($E59="","",IF($J59="","",IF(ข้อมูลนักเรียน!$K55="ย้ายออก","-",$J59*$J$6)))</f>
        <v/>
      </c>
      <c r="AA59" s="203" t="str">
        <f>IF($E59="","",IF($K59="","",IF(ข้อมูลนักเรียน!$K55="ย้ายออก","-",$K59*$K$6)))</f>
        <v/>
      </c>
      <c r="AB59" s="203" t="str">
        <f>IF($E59="","",IF($L59="","",IF(ข้อมูลนักเรียน!$K55="ย้ายออก","-",$L59*$L$6)))</f>
        <v/>
      </c>
      <c r="AC59" s="203" t="str">
        <f>IF($E59="","",IF($M59="","",IF(ข้อมูลนักเรียน!$K55="ย้ายออก","-",$M59*$M$6)))</f>
        <v/>
      </c>
      <c r="AD59" s="203" t="str">
        <f>IF($E59="","",IF($N59="","",IF(ข้อมูลนักเรียน!$K55="ย้ายออก","-",$N59*$N$6)))</f>
        <v/>
      </c>
      <c r="AE59" s="203" t="str">
        <f>IF($E59="","",IF($O59="","",IF(ข้อมูลนักเรียน!$K55="ย้ายออก","-",$O59*$O$6)))</f>
        <v/>
      </c>
      <c r="AF59" s="203" t="str">
        <f>IF($E59="","",IF($P59="","",IF(ข้อมูลนักเรียน!$K55="ย้ายออก","-",$P59*$P$6)))</f>
        <v/>
      </c>
      <c r="AG59" s="203" t="str">
        <f>IF($E59="","",IF($Q59="","",IF(ข้อมูลนักเรียน!$K55="ย้ายออก","-",$Q59*$Q$6)))</f>
        <v/>
      </c>
      <c r="AH59" s="203" t="str">
        <f>IF($E59="","",IF($R59="","",IF(ข้อมูลนักเรียน!$K55="ย้ายออก","-",$R59*$R$6)))</f>
        <v/>
      </c>
      <c r="AI59" s="203" t="str">
        <f>IF($E59="","",IF($S59="","",IF(ข้อมูลนักเรียน!$K55="ย้ายออก","-",$S59*$S$6)))</f>
        <v/>
      </c>
      <c r="AJ59" s="203" t="str">
        <f>IF($E59="","",IF($T59="","",IF(ข้อมูลนักเรียน!$K55="ย้ายออก","-",$T59*$T$6)))</f>
        <v/>
      </c>
      <c r="AK59" s="203" t="str">
        <f>IF($E59="","",IF($U59="","",IF(ข้อมูลนักเรียน!$K55="ย้ายออก","-",$U59*$U$6)))</f>
        <v/>
      </c>
      <c r="AL59" s="204" t="str">
        <f>IF($E59="","",IF(ข้อมูลนักเรียน!$K55="ย้ายออก","ย้ายออก",IF($AL$6=0,"",IF(W59="","",(SUM(W59:AK59)/$AL$6)))))</f>
        <v/>
      </c>
      <c r="AM59" s="205" t="str">
        <f>IF($E59="","",IF(ข้อมูลนักเรียน!$K55="ย้ายออก","ย้ายออก",RANK($AL59,$AL$7:$AL$66,0)))</f>
        <v/>
      </c>
      <c r="AN59" s="842"/>
      <c r="AO59" s="147" t="str">
        <f>IF(คุณฯ1!$BC58="","",IF($AO$4="","",IF(ข้อมูลนักเรียน!$K55="ย้ายออก","-",คุณฯ1!$BC58)))</f>
        <v/>
      </c>
      <c r="AP59" s="147" t="str">
        <f>IF(คุณฯ2!$BC58="","",IF($AP$4="","",IF(ข้อมูลนักเรียน!$K55="ย้ายออก","-",คุณฯ2!$BC58)))</f>
        <v/>
      </c>
      <c r="AQ59" s="147" t="str">
        <f>IF(คุณฯ3!$BC58="","",IF($AQ$4="","",IF(ข้อมูลนักเรียน!$K55="ย้ายออก","-",คุณฯ3!$BC58)))</f>
        <v/>
      </c>
      <c r="AR59" s="147" t="str">
        <f>IF(คุณฯ4!$BC58="","",IF($AR$4="","",IF(ข้อมูลนักเรียน!$K55="ย้ายออก","-",คุณฯ4!$BC58)))</f>
        <v/>
      </c>
      <c r="AS59" s="147" t="str">
        <f>IF(คุณฯ5!$BC58="","",IF($AS$4="","",IF(ข้อมูลนักเรียน!$K55="ย้ายออก","-",คุณฯ5!$BC58)))</f>
        <v/>
      </c>
      <c r="AT59" s="147" t="str">
        <f>IF(คุณฯ6!$BC58="","",IF($AT$4="","",IF(ข้อมูลนักเรียน!$K55="ย้ายออก","-",คุณฯ6!$BC58)))</f>
        <v/>
      </c>
      <c r="AU59" s="147" t="str">
        <f>IF(คุณฯ7!$BC58="","",IF($AU$4="","",IF(ข้อมูลนักเรียน!$K55="ย้ายออก","-",คุณฯ7!$BC58)))</f>
        <v/>
      </c>
      <c r="AV59" s="147" t="str">
        <f>IF(คุณฯ8!$BC58="","",IF($AV$4="","",IF(ข้อมูลนักเรียน!$K55="ย้ายออก","-",คุณฯ8!$BC58)))</f>
        <v/>
      </c>
      <c r="AW59" s="147" t="str">
        <f>IF(คุณฯ9!$BC58="","",IF($AW$4="","",IF(ข้อมูลนักเรียน!$K55="ย้ายออก","-",คุณฯ9!$BC58)))</f>
        <v/>
      </c>
      <c r="AX59" s="147" t="str">
        <f>IF(คุณฯ10!$BC58="","",IF($AX$4="","",IF(ข้อมูลนักเรียน!$K55="ย้ายออก","-",คุณฯ10!$BC58)))</f>
        <v/>
      </c>
      <c r="AY59" s="147" t="str">
        <f>IF(คุณฯ11!$BC58="","",IF($AY$4="","",IF(ข้อมูลนักเรียน!$K55="ย้ายออก","-",คุณฯ11!$BC58)))</f>
        <v/>
      </c>
      <c r="AZ59" s="147" t="str">
        <f>IF(คุณฯ12!$BC58="","",IF($AZ$4="","",IF(ข้อมูลนักเรียน!$K55="ย้ายออก","-",คุณฯ12!$BC58)))</f>
        <v/>
      </c>
      <c r="BA59" s="147" t="str">
        <f>IF(คุณฯ13!$BC58="","",IF($BA$4="","",IF(ข้อมูลนักเรียน!$K55="ย้ายออก","-",คุณฯ13!$BC58)))</f>
        <v/>
      </c>
      <c r="BB59" s="147" t="str">
        <f>IF(คุณฯ14!$BC58="","",IF($BB$4="","",IF(ข้อมูลนักเรียน!$K55="ย้ายออก","-",คุณฯ14!$BC58)))</f>
        <v/>
      </c>
      <c r="BC59" s="147" t="str">
        <f>IF(คุณฯ15!$BC58="","",IF($BC$4="","",IF(ข้อมูลนักเรียน!$K55="ย้ายออก","-",คุณฯ15!$BC58)))</f>
        <v/>
      </c>
      <c r="BD59" s="452" t="str">
        <f>IF($E59="","",IF($AO59="","",IF(ข้อมูลนักเรียน!$K55="ย้ายออก","ย้ายออก",AVERAGE(AO59:BC59))))</f>
        <v/>
      </c>
      <c r="BE59" s="206" t="str">
        <f>IF($E59="","",IF(BD59="","",IF(ข้อมูลนักเรียน!K55="ย้ายออก","ย้ายออก",IF(COUNTIF(AO59:BC59,0)&gt;0,0,IF(BD59&gt;=ตั้งค่าการประเมิน!$C$4,3,IF(BD59&gt;=ตั้งค่าการประเมิน!$C$5,2,IF(BD59&gt;=ตั้งค่าการประเมิน!$C$6,1,0)))))))</f>
        <v/>
      </c>
      <c r="BF59" s="845"/>
      <c r="BG59" s="147" t="str">
        <f>IF(อ่านคิดเขียน1!$AW58="","",IF($BG$4="","",อ่านคิดเขียน1!$AW58))</f>
        <v/>
      </c>
      <c r="BH59" s="147" t="str">
        <f>IF(อ่านคิดเขียน2!$AW58="","",IF($BH$4="","",อ่านคิดเขียน2!$AW58))</f>
        <v/>
      </c>
      <c r="BI59" s="147" t="str">
        <f>IF(อ่านคิดเขียน3!$AW58="","",IF($BI$4="","",อ่านคิดเขียน3!$AW58))</f>
        <v/>
      </c>
      <c r="BJ59" s="147" t="str">
        <f>IF(อ่านคิดเขียน4!$AW58="","",IF($BJ$4="","",อ่านคิดเขียน4!$AW58))</f>
        <v/>
      </c>
      <c r="BK59" s="147" t="str">
        <f>IF(อ่านคิดเขียน5!$AW58="","",IF($BK$4="","",อ่านคิดเขียน5!$AW58))</f>
        <v/>
      </c>
      <c r="BL59" s="147" t="str">
        <f>IF(อ่านคิดเขียน6!$AW58="","",IF($BL$4="","",อ่านคิดเขียน6!$AW58))</f>
        <v/>
      </c>
      <c r="BM59" s="147" t="str">
        <f>IF(อ่านคิดเขียน7!$AW58="","",IF($BM$4="","",อ่านคิดเขียน7!$AW58))</f>
        <v/>
      </c>
      <c r="BN59" s="147" t="str">
        <f>IF(อ่านคิดเขียน8!$AW58="","",IF($BN$4="","",อ่านคิดเขียน8!$AW58))</f>
        <v/>
      </c>
      <c r="BO59" s="147" t="str">
        <f>IF(อ่านคิดเขียน9!$AW58="","",IF($BO$4="","",อ่านคิดเขียน9!$AW58))</f>
        <v/>
      </c>
      <c r="BP59" s="147" t="str">
        <f>IF(อ่านคิดเขียน10!$AW58="","",IF($BP$4="","",อ่านคิดเขียน10!$AW58))</f>
        <v/>
      </c>
      <c r="BQ59" s="147" t="str">
        <f>IF(อ่านคิดเขียน11!$AW58="","",IF($BQ$4="","",อ่านคิดเขียน11!$AW58))</f>
        <v/>
      </c>
      <c r="BR59" s="147" t="str">
        <f>IF(อ่านคิดเขียน12!$AW58="","",IF($BR$4="","",อ่านคิดเขียน12!$AW58))</f>
        <v/>
      </c>
      <c r="BS59" s="147" t="str">
        <f>IF(อ่านคิดเขียน13!$AW58="","",IF($BS$4="","",อ่านคิดเขียน13!$AW58))</f>
        <v/>
      </c>
      <c r="BT59" s="147" t="str">
        <f>IF(อ่านคิดเขียน14!$AW58="","",IF($BT$4="","",อ่านคิดเขียน14!$AW58))</f>
        <v/>
      </c>
      <c r="BU59" s="147" t="str">
        <f>IF(อ่านคิดเขียน15!$AW58="","",IF($BU$4="","",อ่านคิดเขียน15!$AW58))</f>
        <v/>
      </c>
      <c r="BV59" s="452" t="str">
        <f>IF($E59="","",IF($BG59="","",IF(ข้อมูลนักเรียน!K55="ย้ายออก","ย้ายออก",AVERAGE(BG59:BU59))))</f>
        <v/>
      </c>
      <c r="BW59" s="206" t="str">
        <f>IF($E59="","",IF(BV59="","",IF(ข้อมูลนักเรียน!K55="ย้ายออก","ย้ายออก",IF(BV59&gt;=ตั้งค่าการประเมิน!$C$4,3,IF(BV59&gt;=ตั้งค่าการประเมิน!$C$5,2,IF(BV59&gt;=ตั้งค่าการประเมิน!$C$6,1,0))))))</f>
        <v/>
      </c>
      <c r="BX59" s="848"/>
      <c r="BY59" s="147" t="str">
        <f>IF(BY$4="","",IF(ชี้วัด1!$BE57="","",IF(ข้อมูลนักเรียน!$K55="ย้ายออก","-",ชี้วัด1!$BE57)))</f>
        <v/>
      </c>
      <c r="BZ59" s="147" t="str">
        <f>IF(BZ$4="","",IF(ชี้วัด2!$BE57="","",IF(ข้อมูลนักเรียน!$K55="ย้ายออก","-",ชี้วัด2!$BE57)))</f>
        <v/>
      </c>
      <c r="CA59" s="147" t="str">
        <f>IF(CA$4="","",IF(ชี้วัด3!$BE57="","",IF(ข้อมูลนักเรียน!$K55="ย้ายออก","-",ชี้วัด3!$BE57)))</f>
        <v/>
      </c>
      <c r="CB59" s="147" t="str">
        <f>IF(CB$4="","",IF(ชี้วัด4!$BE57="","",IF(ข้อมูลนักเรียน!$K55="ย้ายออก","-",ชี้วัด4!$BE57)))</f>
        <v/>
      </c>
      <c r="CC59" s="147" t="str">
        <f>IF(CC$4="","",IF(ชี้วัด5!$BE57="","",IF(ข้อมูลนักเรียน!$K55="ย้ายออก","-",ชี้วัด5!$BE57)))</f>
        <v/>
      </c>
      <c r="CD59" s="147" t="str">
        <f>IF(CD$4="","",IF(ชี้วัด6!$BE57="","",IF(ข้อมูลนักเรียน!$K55="ย้ายออก","-",ชี้วัด6!$BE57)))</f>
        <v/>
      </c>
      <c r="CE59" s="147" t="str">
        <f>IF(CE$4="","",IF(ชี้วัด7!$BE57="","",IF(ข้อมูลนักเรียน!$K55="ย้ายออก","-",ชี้วัด7!$BE57)))</f>
        <v/>
      </c>
      <c r="CF59" s="147" t="str">
        <f>IF(CF$4="","",IF(ชี้วัด8!$BE57="","",IF(ข้อมูลนักเรียน!$K55="ย้ายออก","-",ชี้วัด8!$BE57)))</f>
        <v/>
      </c>
      <c r="CG59" s="147" t="str">
        <f>IF(CG$4="","",IF(ชี้วัด9!$BE57="","",IF(ข้อมูลนักเรียน!$K55="ย้ายออก","-",ชี้วัด9!$BE57)))</f>
        <v/>
      </c>
      <c r="CH59" s="147" t="str">
        <f>IF(CH$4="","",IF(ชี้วัด10!$BE57="","",IF(ข้อมูลนักเรียน!$K55="ย้ายออก","-",ชี้วัด10!$BE57)))</f>
        <v/>
      </c>
      <c r="CI59" s="147" t="str">
        <f>IF(CI$4="","",IF(ชี้วัด11!$BE57="","",IF(ข้อมูลนักเรียน!$K55="ย้ายออก","-",ชี้วัด11!$BE57)))</f>
        <v/>
      </c>
      <c r="CJ59" s="147" t="str">
        <f>IF(CJ$4="","",IF(ชี้วัด12!$BE57="","",IF(ข้อมูลนักเรียน!$K55="ย้ายออก","-",ชี้วัด12!$BE57)))</f>
        <v/>
      </c>
      <c r="CK59" s="147" t="str">
        <f>IF(CK$4="","",IF(ชี้วัด13!$BE57="","",IF(ข้อมูลนักเรียน!$K55="ย้ายออก","-",ชี้วัด13!$BE57)))</f>
        <v/>
      </c>
      <c r="CL59" s="147" t="str">
        <f>IF(CL$4="","",IF(ชี้วัด14!$BE57="","",IF(ข้อมูลนักเรียน!$K55="ย้ายออก","-",ชี้วัด14!$BE57)))</f>
        <v/>
      </c>
      <c r="CM59" s="147" t="str">
        <f>IF(CM$4="","",IF(ชี้วัด15!$BE57="","",IF(ข้อมูลนักเรียน!$K55="ย้ายออก","-",ชี้วัด15!$BE57)))</f>
        <v/>
      </c>
      <c r="CN59" s="206" t="str">
        <f>IF($E59="","",IF(ข้อมูลนักเรียน!K55="ย้ายออก","ย้ายออก",SUM(BY59:CM59)))</f>
        <v/>
      </c>
      <c r="CO59" s="452" t="str">
        <f>IF($E59="","",IF(ข้อมูลนักเรียน!K55="ย้ายออก","ย้ายออก",(CN59/$CN$6)*100))</f>
        <v/>
      </c>
      <c r="CP59" s="206" t="str">
        <f>IF($E59="","",IF(ข้อมูลนักเรียน!K55="ย้ายออก","ย้ายออก",IF(CN59&lt;$CN$6,"ไม่ผ่าน","ผ่าน")))</f>
        <v/>
      </c>
    </row>
    <row r="60" spans="1:94" x14ac:dyDescent="0.3">
      <c r="A60" s="111"/>
      <c r="B60" s="111"/>
      <c r="C60" s="111"/>
      <c r="D60" s="207">
        <f>ข้อมูลนักเรียน!D56</f>
        <v>54</v>
      </c>
      <c r="E60" s="208" t="str">
        <f>IF(ข้อมูลนักเรียน!H56="","",ข้อมูลนักเรียน!G56&amp;ข้อมูลนักเรียน!H56&amp; "  " &amp; ข้อมูลนักเรียน!I56)</f>
        <v/>
      </c>
      <c r="F60" s="839"/>
      <c r="G60" s="203" t="str">
        <f>IF(วิชา1!$L59="","",IF($G$4="","",IF(วิชา1!$L59="ย้ายออก","-",วิชา1!$L59)))</f>
        <v/>
      </c>
      <c r="H60" s="203" t="str">
        <f>IF(วิชา2!$L59="","",IF($H$4="","",IF(วิชา2!$L59="ย้ายออก","-",วิชา2!$L59)))</f>
        <v/>
      </c>
      <c r="I60" s="203" t="str">
        <f>IF(วิชา3!$L59="","",IF($I$4="","",IF(วิชา3!$L59="ย้ายออก","-",วิชา3!$L59)))</f>
        <v/>
      </c>
      <c r="J60" s="203" t="str">
        <f>IF(วิชา4!$L59="","",IF($J$4="","",IF(วิชา4!$L59="ย้ายออก","-",วิชา4!$L59)))</f>
        <v/>
      </c>
      <c r="K60" s="203" t="str">
        <f>IF(วิชา5!$L59="","",IF($K$4="","",IF(วิชา5!$L59="ย้ายออก","-",วิชา5!$L59)))</f>
        <v/>
      </c>
      <c r="L60" s="203" t="str">
        <f>IF(วิชา6!$L59="","",IF($L$4="","",IF(วิชา6!$L59="ย้ายออก","-",วิชา6!$L59)))</f>
        <v/>
      </c>
      <c r="M60" s="203" t="str">
        <f>IF(วิชา7!$L59="","",IF($M$4="","",IF(วิชา7!$L59="ย้ายออก","-",วิชา7!$L59)))</f>
        <v/>
      </c>
      <c r="N60" s="203" t="str">
        <f>IF(วิชา8!$L59="","",IF($N$4="","",IF(วิชา8!$L59="ย้ายออก","-",วิชา8!$L59)))</f>
        <v/>
      </c>
      <c r="O60" s="203" t="str">
        <f>IF(วิชา9!$L59="","",IF($O$4="","",IF(วิชา9!$L59="ย้ายออก","-",วิชา9!$L59)))</f>
        <v/>
      </c>
      <c r="P60" s="203" t="str">
        <f>IF(วิชา10!$L59="","",IF($P$4="","",IF(วิชา10!$L59="ย้ายออก","-",วิชา10!$L59)))</f>
        <v/>
      </c>
      <c r="Q60" s="203" t="str">
        <f>IF(วิชา11!$L59="","",IF($Q$4="","",IF(วิชา11!$L59="ย้ายออก","-",วิชา11!$L59)))</f>
        <v/>
      </c>
      <c r="R60" s="203" t="str">
        <f>IF(วิชา12!$L59="","",IF($R$4="","",IF(วิชา12!$L59="ย้ายออก","-",วิชา12!$L59)))</f>
        <v/>
      </c>
      <c r="S60" s="203" t="str">
        <f>IF(วิชา13!$L59="","",IF($S$4="","",IF(วิชา13!$L59="ย้ายออก","-",วิชา13!$L59)))</f>
        <v/>
      </c>
      <c r="T60" s="203" t="str">
        <f>IF(วิชา14!$L59="","",IF($T$4="","",IF(วิชา14!$L59="ย้ายออก","-",วิชา14!$L59)))</f>
        <v/>
      </c>
      <c r="U60" s="203" t="str">
        <f>IF(วิชา15!$L59="","",IF($U$4="","",IF(วิชา15!$L59="ย้ายออก","-",วิชา15!$L59)))</f>
        <v/>
      </c>
      <c r="V60" s="172" t="str">
        <f>IF(E60="","",IF(ข้อมูลนักเรียน!$K56="ย้ายออก","ย้ายออก",IF(COUNTIF(G60:U60,0)&gt;0,"ไม่ผ่าน","ผ่าน")))</f>
        <v/>
      </c>
      <c r="W60" s="203" t="str">
        <f>IF($E60="","",IF($G60="","",IF(ข้อมูลนักเรียน!$K56="ย้ายออก","-",$G60*$G$6)))</f>
        <v/>
      </c>
      <c r="X60" s="203" t="str">
        <f>IF($E60="","",IF($H60="","",IF(ข้อมูลนักเรียน!$K56="ย้ายออก","-",$H60*$H$6)))</f>
        <v/>
      </c>
      <c r="Y60" s="203" t="str">
        <f>IF($E60="","",IF($I60="","",IF(ข้อมูลนักเรียน!$K56="ย้ายออก","-",$I60*$I$6)))</f>
        <v/>
      </c>
      <c r="Z60" s="203" t="str">
        <f>IF($E60="","",IF($J60="","",IF(ข้อมูลนักเรียน!$K56="ย้ายออก","-",$J60*$J$6)))</f>
        <v/>
      </c>
      <c r="AA60" s="203" t="str">
        <f>IF($E60="","",IF($K60="","",IF(ข้อมูลนักเรียน!$K56="ย้ายออก","-",$K60*$K$6)))</f>
        <v/>
      </c>
      <c r="AB60" s="203" t="str">
        <f>IF($E60="","",IF($L60="","",IF(ข้อมูลนักเรียน!$K56="ย้ายออก","-",$L60*$L$6)))</f>
        <v/>
      </c>
      <c r="AC60" s="203" t="str">
        <f>IF($E60="","",IF($M60="","",IF(ข้อมูลนักเรียน!$K56="ย้ายออก","-",$M60*$M$6)))</f>
        <v/>
      </c>
      <c r="AD60" s="203" t="str">
        <f>IF($E60="","",IF($N60="","",IF(ข้อมูลนักเรียน!$K56="ย้ายออก","-",$N60*$N$6)))</f>
        <v/>
      </c>
      <c r="AE60" s="203" t="str">
        <f>IF($E60="","",IF($O60="","",IF(ข้อมูลนักเรียน!$K56="ย้ายออก","-",$O60*$O$6)))</f>
        <v/>
      </c>
      <c r="AF60" s="203" t="str">
        <f>IF($E60="","",IF($P60="","",IF(ข้อมูลนักเรียน!$K56="ย้ายออก","-",$P60*$P$6)))</f>
        <v/>
      </c>
      <c r="AG60" s="203" t="str">
        <f>IF($E60="","",IF($Q60="","",IF(ข้อมูลนักเรียน!$K56="ย้ายออก","-",$Q60*$Q$6)))</f>
        <v/>
      </c>
      <c r="AH60" s="203" t="str">
        <f>IF($E60="","",IF($R60="","",IF(ข้อมูลนักเรียน!$K56="ย้ายออก","-",$R60*$R$6)))</f>
        <v/>
      </c>
      <c r="AI60" s="203" t="str">
        <f>IF($E60="","",IF($S60="","",IF(ข้อมูลนักเรียน!$K56="ย้ายออก","-",$S60*$S$6)))</f>
        <v/>
      </c>
      <c r="AJ60" s="203" t="str">
        <f>IF($E60="","",IF($T60="","",IF(ข้อมูลนักเรียน!$K56="ย้ายออก","-",$T60*$T$6)))</f>
        <v/>
      </c>
      <c r="AK60" s="203" t="str">
        <f>IF($E60="","",IF($U60="","",IF(ข้อมูลนักเรียน!$K56="ย้ายออก","-",$U60*$U$6)))</f>
        <v/>
      </c>
      <c r="AL60" s="204" t="str">
        <f>IF($E60="","",IF(ข้อมูลนักเรียน!$K56="ย้ายออก","ย้ายออก",IF($AL$6=0,"",IF(W60="","",(SUM(W60:AK60)/$AL$6)))))</f>
        <v/>
      </c>
      <c r="AM60" s="205" t="str">
        <f>IF($E60="","",IF(ข้อมูลนักเรียน!$K56="ย้ายออก","ย้ายออก",RANK($AL60,$AL$7:$AL$66,0)))</f>
        <v/>
      </c>
      <c r="AN60" s="842"/>
      <c r="AO60" s="147" t="str">
        <f>IF(คุณฯ1!$BC59="","",IF($AO$4="","",IF(ข้อมูลนักเรียน!$K56="ย้ายออก","-",คุณฯ1!$BC59)))</f>
        <v/>
      </c>
      <c r="AP60" s="147" t="str">
        <f>IF(คุณฯ2!$BC59="","",IF($AP$4="","",IF(ข้อมูลนักเรียน!$K56="ย้ายออก","-",คุณฯ2!$BC59)))</f>
        <v/>
      </c>
      <c r="AQ60" s="147" t="str">
        <f>IF(คุณฯ3!$BC59="","",IF($AQ$4="","",IF(ข้อมูลนักเรียน!$K56="ย้ายออก","-",คุณฯ3!$BC59)))</f>
        <v/>
      </c>
      <c r="AR60" s="147" t="str">
        <f>IF(คุณฯ4!$BC59="","",IF($AR$4="","",IF(ข้อมูลนักเรียน!$K56="ย้ายออก","-",คุณฯ4!$BC59)))</f>
        <v/>
      </c>
      <c r="AS60" s="147" t="str">
        <f>IF(คุณฯ5!$BC59="","",IF($AS$4="","",IF(ข้อมูลนักเรียน!$K56="ย้ายออก","-",คุณฯ5!$BC59)))</f>
        <v/>
      </c>
      <c r="AT60" s="147" t="str">
        <f>IF(คุณฯ6!$BC59="","",IF($AT$4="","",IF(ข้อมูลนักเรียน!$K56="ย้ายออก","-",คุณฯ6!$BC59)))</f>
        <v/>
      </c>
      <c r="AU60" s="147" t="str">
        <f>IF(คุณฯ7!$BC59="","",IF($AU$4="","",IF(ข้อมูลนักเรียน!$K56="ย้ายออก","-",คุณฯ7!$BC59)))</f>
        <v/>
      </c>
      <c r="AV60" s="147" t="str">
        <f>IF(คุณฯ8!$BC59="","",IF($AV$4="","",IF(ข้อมูลนักเรียน!$K56="ย้ายออก","-",คุณฯ8!$BC59)))</f>
        <v/>
      </c>
      <c r="AW60" s="147" t="str">
        <f>IF(คุณฯ9!$BC59="","",IF($AW$4="","",IF(ข้อมูลนักเรียน!$K56="ย้ายออก","-",คุณฯ9!$BC59)))</f>
        <v/>
      </c>
      <c r="AX60" s="147" t="str">
        <f>IF(คุณฯ10!$BC59="","",IF($AX$4="","",IF(ข้อมูลนักเรียน!$K56="ย้ายออก","-",คุณฯ10!$BC59)))</f>
        <v/>
      </c>
      <c r="AY60" s="147" t="str">
        <f>IF(คุณฯ11!$BC59="","",IF($AY$4="","",IF(ข้อมูลนักเรียน!$K56="ย้ายออก","-",คุณฯ11!$BC59)))</f>
        <v/>
      </c>
      <c r="AZ60" s="147" t="str">
        <f>IF(คุณฯ12!$BC59="","",IF($AZ$4="","",IF(ข้อมูลนักเรียน!$K56="ย้ายออก","-",คุณฯ12!$BC59)))</f>
        <v/>
      </c>
      <c r="BA60" s="147" t="str">
        <f>IF(คุณฯ13!$BC59="","",IF($BA$4="","",IF(ข้อมูลนักเรียน!$K56="ย้ายออก","-",คุณฯ13!$BC59)))</f>
        <v/>
      </c>
      <c r="BB60" s="147" t="str">
        <f>IF(คุณฯ14!$BC59="","",IF($BB$4="","",IF(ข้อมูลนักเรียน!$K56="ย้ายออก","-",คุณฯ14!$BC59)))</f>
        <v/>
      </c>
      <c r="BC60" s="147" t="str">
        <f>IF(คุณฯ15!$BC59="","",IF($BC$4="","",IF(ข้อมูลนักเรียน!$K56="ย้ายออก","-",คุณฯ15!$BC59)))</f>
        <v/>
      </c>
      <c r="BD60" s="452" t="str">
        <f>IF($E60="","",IF($AO60="","",IF(ข้อมูลนักเรียน!$K56="ย้ายออก","ย้ายออก",AVERAGE(AO60:BC60))))</f>
        <v/>
      </c>
      <c r="BE60" s="206" t="str">
        <f>IF($E60="","",IF(BD60="","",IF(ข้อมูลนักเรียน!K56="ย้ายออก","ย้ายออก",IF(COUNTIF(AO60:BC60,0)&gt;0,0,IF(BD60&gt;=ตั้งค่าการประเมิน!$C$4,3,IF(BD60&gt;=ตั้งค่าการประเมิน!$C$5,2,IF(BD60&gt;=ตั้งค่าการประเมิน!$C$6,1,0)))))))</f>
        <v/>
      </c>
      <c r="BF60" s="845"/>
      <c r="BG60" s="147" t="str">
        <f>IF(อ่านคิดเขียน1!$AW59="","",IF($BG$4="","",อ่านคิดเขียน1!$AW59))</f>
        <v/>
      </c>
      <c r="BH60" s="147" t="str">
        <f>IF(อ่านคิดเขียน2!$AW59="","",IF($BH$4="","",อ่านคิดเขียน2!$AW59))</f>
        <v/>
      </c>
      <c r="BI60" s="147" t="str">
        <f>IF(อ่านคิดเขียน3!$AW59="","",IF($BI$4="","",อ่านคิดเขียน3!$AW59))</f>
        <v/>
      </c>
      <c r="BJ60" s="147" t="str">
        <f>IF(อ่านคิดเขียน4!$AW59="","",IF($BJ$4="","",อ่านคิดเขียน4!$AW59))</f>
        <v/>
      </c>
      <c r="BK60" s="147" t="str">
        <f>IF(อ่านคิดเขียน5!$AW59="","",IF($BK$4="","",อ่านคิดเขียน5!$AW59))</f>
        <v/>
      </c>
      <c r="BL60" s="147" t="str">
        <f>IF(อ่านคิดเขียน6!$AW59="","",IF($BL$4="","",อ่านคิดเขียน6!$AW59))</f>
        <v/>
      </c>
      <c r="BM60" s="147" t="str">
        <f>IF(อ่านคิดเขียน7!$AW59="","",IF($BM$4="","",อ่านคิดเขียน7!$AW59))</f>
        <v/>
      </c>
      <c r="BN60" s="147" t="str">
        <f>IF(อ่านคิดเขียน8!$AW59="","",IF($BN$4="","",อ่านคิดเขียน8!$AW59))</f>
        <v/>
      </c>
      <c r="BO60" s="147" t="str">
        <f>IF(อ่านคิดเขียน9!$AW59="","",IF($BO$4="","",อ่านคิดเขียน9!$AW59))</f>
        <v/>
      </c>
      <c r="BP60" s="147" t="str">
        <f>IF(อ่านคิดเขียน10!$AW59="","",IF($BP$4="","",อ่านคิดเขียน10!$AW59))</f>
        <v/>
      </c>
      <c r="BQ60" s="147" t="str">
        <f>IF(อ่านคิดเขียน11!$AW59="","",IF($BQ$4="","",อ่านคิดเขียน11!$AW59))</f>
        <v/>
      </c>
      <c r="BR60" s="147" t="str">
        <f>IF(อ่านคิดเขียน12!$AW59="","",IF($BR$4="","",อ่านคิดเขียน12!$AW59))</f>
        <v/>
      </c>
      <c r="BS60" s="147" t="str">
        <f>IF(อ่านคิดเขียน13!$AW59="","",IF($BS$4="","",อ่านคิดเขียน13!$AW59))</f>
        <v/>
      </c>
      <c r="BT60" s="147" t="str">
        <f>IF(อ่านคิดเขียน14!$AW59="","",IF($BT$4="","",อ่านคิดเขียน14!$AW59))</f>
        <v/>
      </c>
      <c r="BU60" s="147" t="str">
        <f>IF(อ่านคิดเขียน15!$AW59="","",IF($BU$4="","",อ่านคิดเขียน15!$AW59))</f>
        <v/>
      </c>
      <c r="BV60" s="452" t="str">
        <f>IF($E60="","",IF($BG60="","",IF(ข้อมูลนักเรียน!K56="ย้ายออก","ย้ายออก",AVERAGE(BG60:BU60))))</f>
        <v/>
      </c>
      <c r="BW60" s="206" t="str">
        <f>IF($E60="","",IF(BV60="","",IF(ข้อมูลนักเรียน!K56="ย้ายออก","ย้ายออก",IF(BV60&gt;=ตั้งค่าการประเมิน!$C$4,3,IF(BV60&gt;=ตั้งค่าการประเมิน!$C$5,2,IF(BV60&gt;=ตั้งค่าการประเมิน!$C$6,1,0))))))</f>
        <v/>
      </c>
      <c r="BX60" s="848"/>
      <c r="BY60" s="147" t="str">
        <f>IF(BY$4="","",IF(ชี้วัด1!$BE58="","",IF(ข้อมูลนักเรียน!$K56="ย้ายออก","-",ชี้วัด1!$BE58)))</f>
        <v/>
      </c>
      <c r="BZ60" s="147" t="str">
        <f>IF(BZ$4="","",IF(ชี้วัด2!$BE58="","",IF(ข้อมูลนักเรียน!$K56="ย้ายออก","-",ชี้วัด2!$BE58)))</f>
        <v/>
      </c>
      <c r="CA60" s="147" t="str">
        <f>IF(CA$4="","",IF(ชี้วัด3!$BE58="","",IF(ข้อมูลนักเรียน!$K56="ย้ายออก","-",ชี้วัด3!$BE58)))</f>
        <v/>
      </c>
      <c r="CB60" s="147" t="str">
        <f>IF(CB$4="","",IF(ชี้วัด4!$BE58="","",IF(ข้อมูลนักเรียน!$K56="ย้ายออก","-",ชี้วัด4!$BE58)))</f>
        <v/>
      </c>
      <c r="CC60" s="147" t="str">
        <f>IF(CC$4="","",IF(ชี้วัด5!$BE58="","",IF(ข้อมูลนักเรียน!$K56="ย้ายออก","-",ชี้วัด5!$BE58)))</f>
        <v/>
      </c>
      <c r="CD60" s="147" t="str">
        <f>IF(CD$4="","",IF(ชี้วัด6!$BE58="","",IF(ข้อมูลนักเรียน!$K56="ย้ายออก","-",ชี้วัด6!$BE58)))</f>
        <v/>
      </c>
      <c r="CE60" s="147" t="str">
        <f>IF(CE$4="","",IF(ชี้วัด7!$BE58="","",IF(ข้อมูลนักเรียน!$K56="ย้ายออก","-",ชี้วัด7!$BE58)))</f>
        <v/>
      </c>
      <c r="CF60" s="147" t="str">
        <f>IF(CF$4="","",IF(ชี้วัด8!$BE58="","",IF(ข้อมูลนักเรียน!$K56="ย้ายออก","-",ชี้วัด8!$BE58)))</f>
        <v/>
      </c>
      <c r="CG60" s="147" t="str">
        <f>IF(CG$4="","",IF(ชี้วัด9!$BE58="","",IF(ข้อมูลนักเรียน!$K56="ย้ายออก","-",ชี้วัด9!$BE58)))</f>
        <v/>
      </c>
      <c r="CH60" s="147" t="str">
        <f>IF(CH$4="","",IF(ชี้วัด10!$BE58="","",IF(ข้อมูลนักเรียน!$K56="ย้ายออก","-",ชี้วัด10!$BE58)))</f>
        <v/>
      </c>
      <c r="CI60" s="147" t="str">
        <f>IF(CI$4="","",IF(ชี้วัด11!$BE58="","",IF(ข้อมูลนักเรียน!$K56="ย้ายออก","-",ชี้วัด11!$BE58)))</f>
        <v/>
      </c>
      <c r="CJ60" s="147" t="str">
        <f>IF(CJ$4="","",IF(ชี้วัด12!$BE58="","",IF(ข้อมูลนักเรียน!$K56="ย้ายออก","-",ชี้วัด12!$BE58)))</f>
        <v/>
      </c>
      <c r="CK60" s="147" t="str">
        <f>IF(CK$4="","",IF(ชี้วัด13!$BE58="","",IF(ข้อมูลนักเรียน!$K56="ย้ายออก","-",ชี้วัด13!$BE58)))</f>
        <v/>
      </c>
      <c r="CL60" s="147" t="str">
        <f>IF(CL$4="","",IF(ชี้วัด14!$BE58="","",IF(ข้อมูลนักเรียน!$K56="ย้ายออก","-",ชี้วัด14!$BE58)))</f>
        <v/>
      </c>
      <c r="CM60" s="147" t="str">
        <f>IF(CM$4="","",IF(ชี้วัด15!$BE58="","",IF(ข้อมูลนักเรียน!$K56="ย้ายออก","-",ชี้วัด15!$BE58)))</f>
        <v/>
      </c>
      <c r="CN60" s="206" t="str">
        <f>IF($E60="","",IF(ข้อมูลนักเรียน!K56="ย้ายออก","ย้ายออก",SUM(BY60:CM60)))</f>
        <v/>
      </c>
      <c r="CO60" s="452" t="str">
        <f>IF($E60="","",IF(ข้อมูลนักเรียน!K56="ย้ายออก","ย้ายออก",(CN60/$CN$6)*100))</f>
        <v/>
      </c>
      <c r="CP60" s="206" t="str">
        <f>IF($E60="","",IF(ข้อมูลนักเรียน!K56="ย้ายออก","ย้ายออก",IF(CN60&lt;$CN$6,"ไม่ผ่าน","ผ่าน")))</f>
        <v/>
      </c>
    </row>
    <row r="61" spans="1:94" x14ac:dyDescent="0.3">
      <c r="A61" s="111"/>
      <c r="B61" s="111"/>
      <c r="C61" s="111"/>
      <c r="D61" s="207">
        <f>ข้อมูลนักเรียน!D57</f>
        <v>55</v>
      </c>
      <c r="E61" s="208" t="str">
        <f>IF(ข้อมูลนักเรียน!H57="","",ข้อมูลนักเรียน!G57&amp;ข้อมูลนักเรียน!H57&amp; "  " &amp; ข้อมูลนักเรียน!I57)</f>
        <v/>
      </c>
      <c r="F61" s="839"/>
      <c r="G61" s="203" t="str">
        <f>IF(วิชา1!$L60="","",IF($G$4="","",IF(วิชา1!$L60="ย้ายออก","-",วิชา1!$L60)))</f>
        <v/>
      </c>
      <c r="H61" s="203" t="str">
        <f>IF(วิชา2!$L60="","",IF($H$4="","",IF(วิชา2!$L60="ย้ายออก","-",วิชา2!$L60)))</f>
        <v/>
      </c>
      <c r="I61" s="203" t="str">
        <f>IF(วิชา3!$L60="","",IF($I$4="","",IF(วิชา3!$L60="ย้ายออก","-",วิชา3!$L60)))</f>
        <v/>
      </c>
      <c r="J61" s="203" t="str">
        <f>IF(วิชา4!$L60="","",IF($J$4="","",IF(วิชา4!$L60="ย้ายออก","-",วิชา4!$L60)))</f>
        <v/>
      </c>
      <c r="K61" s="203" t="str">
        <f>IF(วิชา5!$L60="","",IF($K$4="","",IF(วิชา5!$L60="ย้ายออก","-",วิชา5!$L60)))</f>
        <v/>
      </c>
      <c r="L61" s="203" t="str">
        <f>IF(วิชา6!$L60="","",IF($L$4="","",IF(วิชา6!$L60="ย้ายออก","-",วิชา6!$L60)))</f>
        <v/>
      </c>
      <c r="M61" s="203" t="str">
        <f>IF(วิชา7!$L60="","",IF($M$4="","",IF(วิชา7!$L60="ย้ายออก","-",วิชา7!$L60)))</f>
        <v/>
      </c>
      <c r="N61" s="203" t="str">
        <f>IF(วิชา8!$L60="","",IF($N$4="","",IF(วิชา8!$L60="ย้ายออก","-",วิชา8!$L60)))</f>
        <v/>
      </c>
      <c r="O61" s="203" t="str">
        <f>IF(วิชา9!$L60="","",IF($O$4="","",IF(วิชา9!$L60="ย้ายออก","-",วิชา9!$L60)))</f>
        <v/>
      </c>
      <c r="P61" s="203" t="str">
        <f>IF(วิชา10!$L60="","",IF($P$4="","",IF(วิชา10!$L60="ย้ายออก","-",วิชา10!$L60)))</f>
        <v/>
      </c>
      <c r="Q61" s="203" t="str">
        <f>IF(วิชา11!$L60="","",IF($Q$4="","",IF(วิชา11!$L60="ย้ายออก","-",วิชา11!$L60)))</f>
        <v/>
      </c>
      <c r="R61" s="203" t="str">
        <f>IF(วิชา12!$L60="","",IF($R$4="","",IF(วิชา12!$L60="ย้ายออก","-",วิชา12!$L60)))</f>
        <v/>
      </c>
      <c r="S61" s="203" t="str">
        <f>IF(วิชา13!$L60="","",IF($S$4="","",IF(วิชา13!$L60="ย้ายออก","-",วิชา13!$L60)))</f>
        <v/>
      </c>
      <c r="T61" s="203" t="str">
        <f>IF(วิชา14!$L60="","",IF($T$4="","",IF(วิชา14!$L60="ย้ายออก","-",วิชา14!$L60)))</f>
        <v/>
      </c>
      <c r="U61" s="203" t="str">
        <f>IF(วิชา15!$L60="","",IF($U$4="","",IF(วิชา15!$L60="ย้ายออก","-",วิชา15!$L60)))</f>
        <v/>
      </c>
      <c r="V61" s="172" t="str">
        <f>IF(E61="","",IF(ข้อมูลนักเรียน!$K57="ย้ายออก","ย้ายออก",IF(COUNTIF(G61:U61,0)&gt;0,"ไม่ผ่าน","ผ่าน")))</f>
        <v/>
      </c>
      <c r="W61" s="203" t="str">
        <f>IF($E61="","",IF($G61="","",IF(ข้อมูลนักเรียน!$K57="ย้ายออก","-",$G61*$G$6)))</f>
        <v/>
      </c>
      <c r="X61" s="203" t="str">
        <f>IF($E61="","",IF($H61="","",IF(ข้อมูลนักเรียน!$K57="ย้ายออก","-",$H61*$H$6)))</f>
        <v/>
      </c>
      <c r="Y61" s="203" t="str">
        <f>IF($E61="","",IF($I61="","",IF(ข้อมูลนักเรียน!$K57="ย้ายออก","-",$I61*$I$6)))</f>
        <v/>
      </c>
      <c r="Z61" s="203" t="str">
        <f>IF($E61="","",IF($J61="","",IF(ข้อมูลนักเรียน!$K57="ย้ายออก","-",$J61*$J$6)))</f>
        <v/>
      </c>
      <c r="AA61" s="203" t="str">
        <f>IF($E61="","",IF($K61="","",IF(ข้อมูลนักเรียน!$K57="ย้ายออก","-",$K61*$K$6)))</f>
        <v/>
      </c>
      <c r="AB61" s="203" t="str">
        <f>IF($E61="","",IF($L61="","",IF(ข้อมูลนักเรียน!$K57="ย้ายออก","-",$L61*$L$6)))</f>
        <v/>
      </c>
      <c r="AC61" s="203" t="str">
        <f>IF($E61="","",IF($M61="","",IF(ข้อมูลนักเรียน!$K57="ย้ายออก","-",$M61*$M$6)))</f>
        <v/>
      </c>
      <c r="AD61" s="203" t="str">
        <f>IF($E61="","",IF($N61="","",IF(ข้อมูลนักเรียน!$K57="ย้ายออก","-",$N61*$N$6)))</f>
        <v/>
      </c>
      <c r="AE61" s="203" t="str">
        <f>IF($E61="","",IF($O61="","",IF(ข้อมูลนักเรียน!$K57="ย้ายออก","-",$O61*$O$6)))</f>
        <v/>
      </c>
      <c r="AF61" s="203" t="str">
        <f>IF($E61="","",IF($P61="","",IF(ข้อมูลนักเรียน!$K57="ย้ายออก","-",$P61*$P$6)))</f>
        <v/>
      </c>
      <c r="AG61" s="203" t="str">
        <f>IF($E61="","",IF($Q61="","",IF(ข้อมูลนักเรียน!$K57="ย้ายออก","-",$Q61*$Q$6)))</f>
        <v/>
      </c>
      <c r="AH61" s="203" t="str">
        <f>IF($E61="","",IF($R61="","",IF(ข้อมูลนักเรียน!$K57="ย้ายออก","-",$R61*$R$6)))</f>
        <v/>
      </c>
      <c r="AI61" s="203" t="str">
        <f>IF($E61="","",IF($S61="","",IF(ข้อมูลนักเรียน!$K57="ย้ายออก","-",$S61*$S$6)))</f>
        <v/>
      </c>
      <c r="AJ61" s="203" t="str">
        <f>IF($E61="","",IF($T61="","",IF(ข้อมูลนักเรียน!$K57="ย้ายออก","-",$T61*$T$6)))</f>
        <v/>
      </c>
      <c r="AK61" s="203" t="str">
        <f>IF($E61="","",IF($U61="","",IF(ข้อมูลนักเรียน!$K57="ย้ายออก","-",$U61*$U$6)))</f>
        <v/>
      </c>
      <c r="AL61" s="204" t="str">
        <f>IF($E61="","",IF(ข้อมูลนักเรียน!$K57="ย้ายออก","ย้ายออก",IF($AL$6=0,"",IF(W61="","",(SUM(W61:AK61)/$AL$6)))))</f>
        <v/>
      </c>
      <c r="AM61" s="205" t="str">
        <f>IF($E61="","",IF(ข้อมูลนักเรียน!$K57="ย้ายออก","ย้ายออก",RANK($AL61,$AL$7:$AL$66,0)))</f>
        <v/>
      </c>
      <c r="AN61" s="842"/>
      <c r="AO61" s="147" t="str">
        <f>IF(คุณฯ1!$BC60="","",IF($AO$4="","",IF(ข้อมูลนักเรียน!$K57="ย้ายออก","-",คุณฯ1!$BC60)))</f>
        <v/>
      </c>
      <c r="AP61" s="147" t="str">
        <f>IF(คุณฯ2!$BC60="","",IF($AP$4="","",IF(ข้อมูลนักเรียน!$K57="ย้ายออก","-",คุณฯ2!$BC60)))</f>
        <v/>
      </c>
      <c r="AQ61" s="147" t="str">
        <f>IF(คุณฯ3!$BC60="","",IF($AQ$4="","",IF(ข้อมูลนักเรียน!$K57="ย้ายออก","-",คุณฯ3!$BC60)))</f>
        <v/>
      </c>
      <c r="AR61" s="147" t="str">
        <f>IF(คุณฯ4!$BC60="","",IF($AR$4="","",IF(ข้อมูลนักเรียน!$K57="ย้ายออก","-",คุณฯ4!$BC60)))</f>
        <v/>
      </c>
      <c r="AS61" s="147" t="str">
        <f>IF(คุณฯ5!$BC60="","",IF($AS$4="","",IF(ข้อมูลนักเรียน!$K57="ย้ายออก","-",คุณฯ5!$BC60)))</f>
        <v/>
      </c>
      <c r="AT61" s="147" t="str">
        <f>IF(คุณฯ6!$BC60="","",IF($AT$4="","",IF(ข้อมูลนักเรียน!$K57="ย้ายออก","-",คุณฯ6!$BC60)))</f>
        <v/>
      </c>
      <c r="AU61" s="147" t="str">
        <f>IF(คุณฯ7!$BC60="","",IF($AU$4="","",IF(ข้อมูลนักเรียน!$K57="ย้ายออก","-",คุณฯ7!$BC60)))</f>
        <v/>
      </c>
      <c r="AV61" s="147" t="str">
        <f>IF(คุณฯ8!$BC60="","",IF($AV$4="","",IF(ข้อมูลนักเรียน!$K57="ย้ายออก","-",คุณฯ8!$BC60)))</f>
        <v/>
      </c>
      <c r="AW61" s="147" t="str">
        <f>IF(คุณฯ9!$BC60="","",IF($AW$4="","",IF(ข้อมูลนักเรียน!$K57="ย้ายออก","-",คุณฯ9!$BC60)))</f>
        <v/>
      </c>
      <c r="AX61" s="147" t="str">
        <f>IF(คุณฯ10!$BC60="","",IF($AX$4="","",IF(ข้อมูลนักเรียน!$K57="ย้ายออก","-",คุณฯ10!$BC60)))</f>
        <v/>
      </c>
      <c r="AY61" s="147" t="str">
        <f>IF(คุณฯ11!$BC60="","",IF($AY$4="","",IF(ข้อมูลนักเรียน!$K57="ย้ายออก","-",คุณฯ11!$BC60)))</f>
        <v/>
      </c>
      <c r="AZ61" s="147" t="str">
        <f>IF(คุณฯ12!$BC60="","",IF($AZ$4="","",IF(ข้อมูลนักเรียน!$K57="ย้ายออก","-",คุณฯ12!$BC60)))</f>
        <v/>
      </c>
      <c r="BA61" s="147" t="str">
        <f>IF(คุณฯ13!$BC60="","",IF($BA$4="","",IF(ข้อมูลนักเรียน!$K57="ย้ายออก","-",คุณฯ13!$BC60)))</f>
        <v/>
      </c>
      <c r="BB61" s="147" t="str">
        <f>IF(คุณฯ14!$BC60="","",IF($BB$4="","",IF(ข้อมูลนักเรียน!$K57="ย้ายออก","-",คุณฯ14!$BC60)))</f>
        <v/>
      </c>
      <c r="BC61" s="147" t="str">
        <f>IF(คุณฯ15!$BC60="","",IF($BC$4="","",IF(ข้อมูลนักเรียน!$K57="ย้ายออก","-",คุณฯ15!$BC60)))</f>
        <v/>
      </c>
      <c r="BD61" s="452" t="str">
        <f>IF($E61="","",IF($AO61="","",IF(ข้อมูลนักเรียน!$K57="ย้ายออก","ย้ายออก",AVERAGE(AO61:BC61))))</f>
        <v/>
      </c>
      <c r="BE61" s="206" t="str">
        <f>IF($E61="","",IF(BD61="","",IF(ข้อมูลนักเรียน!K57="ย้ายออก","ย้ายออก",IF(COUNTIF(AO61:BC61,0)&gt;0,0,IF(BD61&gt;=ตั้งค่าการประเมิน!$C$4,3,IF(BD61&gt;=ตั้งค่าการประเมิน!$C$5,2,IF(BD61&gt;=ตั้งค่าการประเมิน!$C$6,1,0)))))))</f>
        <v/>
      </c>
      <c r="BF61" s="845"/>
      <c r="BG61" s="147" t="str">
        <f>IF(อ่านคิดเขียน1!$AW60="","",IF($BG$4="","",อ่านคิดเขียน1!$AW60))</f>
        <v/>
      </c>
      <c r="BH61" s="147" t="str">
        <f>IF(อ่านคิดเขียน2!$AW60="","",IF($BH$4="","",อ่านคิดเขียน2!$AW60))</f>
        <v/>
      </c>
      <c r="BI61" s="147" t="str">
        <f>IF(อ่านคิดเขียน3!$AW60="","",IF($BI$4="","",อ่านคิดเขียน3!$AW60))</f>
        <v/>
      </c>
      <c r="BJ61" s="147" t="str">
        <f>IF(อ่านคิดเขียน4!$AW60="","",IF($BJ$4="","",อ่านคิดเขียน4!$AW60))</f>
        <v/>
      </c>
      <c r="BK61" s="147" t="str">
        <f>IF(อ่านคิดเขียน5!$AW60="","",IF($BK$4="","",อ่านคิดเขียน5!$AW60))</f>
        <v/>
      </c>
      <c r="BL61" s="147" t="str">
        <f>IF(อ่านคิดเขียน6!$AW60="","",IF($BL$4="","",อ่านคิดเขียน6!$AW60))</f>
        <v/>
      </c>
      <c r="BM61" s="147" t="str">
        <f>IF(อ่านคิดเขียน7!$AW60="","",IF($BM$4="","",อ่านคิดเขียน7!$AW60))</f>
        <v/>
      </c>
      <c r="BN61" s="147" t="str">
        <f>IF(อ่านคิดเขียน8!$AW60="","",IF($BN$4="","",อ่านคิดเขียน8!$AW60))</f>
        <v/>
      </c>
      <c r="BO61" s="147" t="str">
        <f>IF(อ่านคิดเขียน9!$AW60="","",IF($BO$4="","",อ่านคิดเขียน9!$AW60))</f>
        <v/>
      </c>
      <c r="BP61" s="147" t="str">
        <f>IF(อ่านคิดเขียน10!$AW60="","",IF($BP$4="","",อ่านคิดเขียน10!$AW60))</f>
        <v/>
      </c>
      <c r="BQ61" s="147" t="str">
        <f>IF(อ่านคิดเขียน11!$AW60="","",IF($BQ$4="","",อ่านคิดเขียน11!$AW60))</f>
        <v/>
      </c>
      <c r="BR61" s="147" t="str">
        <f>IF(อ่านคิดเขียน12!$AW60="","",IF($BR$4="","",อ่านคิดเขียน12!$AW60))</f>
        <v/>
      </c>
      <c r="BS61" s="147" t="str">
        <f>IF(อ่านคิดเขียน13!$AW60="","",IF($BS$4="","",อ่านคิดเขียน13!$AW60))</f>
        <v/>
      </c>
      <c r="BT61" s="147" t="str">
        <f>IF(อ่านคิดเขียน14!$AW60="","",IF($BT$4="","",อ่านคิดเขียน14!$AW60))</f>
        <v/>
      </c>
      <c r="BU61" s="147" t="str">
        <f>IF(อ่านคิดเขียน15!$AW60="","",IF($BU$4="","",อ่านคิดเขียน15!$AW60))</f>
        <v/>
      </c>
      <c r="BV61" s="452" t="str">
        <f>IF($E61="","",IF($BG61="","",IF(ข้อมูลนักเรียน!K57="ย้ายออก","ย้ายออก",AVERAGE(BG61:BU61))))</f>
        <v/>
      </c>
      <c r="BW61" s="206" t="str">
        <f>IF($E61="","",IF(BV61="","",IF(ข้อมูลนักเรียน!K57="ย้ายออก","ย้ายออก",IF(BV61&gt;=ตั้งค่าการประเมิน!$C$4,3,IF(BV61&gt;=ตั้งค่าการประเมิน!$C$5,2,IF(BV61&gt;=ตั้งค่าการประเมิน!$C$6,1,0))))))</f>
        <v/>
      </c>
      <c r="BX61" s="848"/>
      <c r="BY61" s="147" t="str">
        <f>IF(BY$4="","",IF(ชี้วัด1!$BE59="","",IF(ข้อมูลนักเรียน!$K57="ย้ายออก","-",ชี้วัด1!$BE59)))</f>
        <v/>
      </c>
      <c r="BZ61" s="147" t="str">
        <f>IF(BZ$4="","",IF(ชี้วัด2!$BE59="","",IF(ข้อมูลนักเรียน!$K57="ย้ายออก","-",ชี้วัด2!$BE59)))</f>
        <v/>
      </c>
      <c r="CA61" s="147" t="str">
        <f>IF(CA$4="","",IF(ชี้วัด3!$BE59="","",IF(ข้อมูลนักเรียน!$K57="ย้ายออก","-",ชี้วัด3!$BE59)))</f>
        <v/>
      </c>
      <c r="CB61" s="147" t="str">
        <f>IF(CB$4="","",IF(ชี้วัด4!$BE59="","",IF(ข้อมูลนักเรียน!$K57="ย้ายออก","-",ชี้วัด4!$BE59)))</f>
        <v/>
      </c>
      <c r="CC61" s="147" t="str">
        <f>IF(CC$4="","",IF(ชี้วัด5!$BE59="","",IF(ข้อมูลนักเรียน!$K57="ย้ายออก","-",ชี้วัด5!$BE59)))</f>
        <v/>
      </c>
      <c r="CD61" s="147" t="str">
        <f>IF(CD$4="","",IF(ชี้วัด6!$BE59="","",IF(ข้อมูลนักเรียน!$K57="ย้ายออก","-",ชี้วัด6!$BE59)))</f>
        <v/>
      </c>
      <c r="CE61" s="147" t="str">
        <f>IF(CE$4="","",IF(ชี้วัด7!$BE59="","",IF(ข้อมูลนักเรียน!$K57="ย้ายออก","-",ชี้วัด7!$BE59)))</f>
        <v/>
      </c>
      <c r="CF61" s="147" t="str">
        <f>IF(CF$4="","",IF(ชี้วัด8!$BE59="","",IF(ข้อมูลนักเรียน!$K57="ย้ายออก","-",ชี้วัด8!$BE59)))</f>
        <v/>
      </c>
      <c r="CG61" s="147" t="str">
        <f>IF(CG$4="","",IF(ชี้วัด9!$BE59="","",IF(ข้อมูลนักเรียน!$K57="ย้ายออก","-",ชี้วัด9!$BE59)))</f>
        <v/>
      </c>
      <c r="CH61" s="147" t="str">
        <f>IF(CH$4="","",IF(ชี้วัด10!$BE59="","",IF(ข้อมูลนักเรียน!$K57="ย้ายออก","-",ชี้วัด10!$BE59)))</f>
        <v/>
      </c>
      <c r="CI61" s="147" t="str">
        <f>IF(CI$4="","",IF(ชี้วัด11!$BE59="","",IF(ข้อมูลนักเรียน!$K57="ย้ายออก","-",ชี้วัด11!$BE59)))</f>
        <v/>
      </c>
      <c r="CJ61" s="147" t="str">
        <f>IF(CJ$4="","",IF(ชี้วัด12!$BE59="","",IF(ข้อมูลนักเรียน!$K57="ย้ายออก","-",ชี้วัด12!$BE59)))</f>
        <v/>
      </c>
      <c r="CK61" s="147" t="str">
        <f>IF(CK$4="","",IF(ชี้วัด13!$BE59="","",IF(ข้อมูลนักเรียน!$K57="ย้ายออก","-",ชี้วัด13!$BE59)))</f>
        <v/>
      </c>
      <c r="CL61" s="147" t="str">
        <f>IF(CL$4="","",IF(ชี้วัด14!$BE59="","",IF(ข้อมูลนักเรียน!$K57="ย้ายออก","-",ชี้วัด14!$BE59)))</f>
        <v/>
      </c>
      <c r="CM61" s="147" t="str">
        <f>IF(CM$4="","",IF(ชี้วัด15!$BE59="","",IF(ข้อมูลนักเรียน!$K57="ย้ายออก","-",ชี้วัด15!$BE59)))</f>
        <v/>
      </c>
      <c r="CN61" s="206" t="str">
        <f>IF($E61="","",IF(ข้อมูลนักเรียน!K57="ย้ายออก","ย้ายออก",SUM(BY61:CM61)))</f>
        <v/>
      </c>
      <c r="CO61" s="452" t="str">
        <f>IF($E61="","",IF(ข้อมูลนักเรียน!K57="ย้ายออก","ย้ายออก",(CN61/$CN$6)*100))</f>
        <v/>
      </c>
      <c r="CP61" s="206" t="str">
        <f>IF($E61="","",IF(ข้อมูลนักเรียน!K57="ย้ายออก","ย้ายออก",IF(CN61&lt;$CN$6,"ไม่ผ่าน","ผ่าน")))</f>
        <v/>
      </c>
    </row>
    <row r="62" spans="1:94" x14ac:dyDescent="0.3">
      <c r="A62" s="111"/>
      <c r="B62" s="111"/>
      <c r="C62" s="111"/>
      <c r="D62" s="207">
        <f>ข้อมูลนักเรียน!D58</f>
        <v>56</v>
      </c>
      <c r="E62" s="208" t="str">
        <f>IF(ข้อมูลนักเรียน!H58="","",ข้อมูลนักเรียน!G58&amp;ข้อมูลนักเรียน!H58&amp; "  " &amp; ข้อมูลนักเรียน!I58)</f>
        <v/>
      </c>
      <c r="F62" s="839"/>
      <c r="G62" s="203" t="str">
        <f>IF(วิชา1!$L61="","",IF($G$4="","",IF(วิชา1!$L61="ย้ายออก","-",วิชา1!$L61)))</f>
        <v/>
      </c>
      <c r="H62" s="203" t="str">
        <f>IF(วิชา2!$L61="","",IF($H$4="","",IF(วิชา2!$L61="ย้ายออก","-",วิชา2!$L61)))</f>
        <v/>
      </c>
      <c r="I62" s="203" t="str">
        <f>IF(วิชา3!$L61="","",IF($I$4="","",IF(วิชา3!$L61="ย้ายออก","-",วิชา3!$L61)))</f>
        <v/>
      </c>
      <c r="J62" s="203" t="str">
        <f>IF(วิชา4!$L61="","",IF($J$4="","",IF(วิชา4!$L61="ย้ายออก","-",วิชา4!$L61)))</f>
        <v/>
      </c>
      <c r="K62" s="203" t="str">
        <f>IF(วิชา5!$L61="","",IF($K$4="","",IF(วิชา5!$L61="ย้ายออก","-",วิชา5!$L61)))</f>
        <v/>
      </c>
      <c r="L62" s="203" t="str">
        <f>IF(วิชา6!$L61="","",IF($L$4="","",IF(วิชา6!$L61="ย้ายออก","-",วิชา6!$L61)))</f>
        <v/>
      </c>
      <c r="M62" s="203" t="str">
        <f>IF(วิชา7!$L61="","",IF($M$4="","",IF(วิชา7!$L61="ย้ายออก","-",วิชา7!$L61)))</f>
        <v/>
      </c>
      <c r="N62" s="203" t="str">
        <f>IF(วิชา8!$L61="","",IF($N$4="","",IF(วิชา8!$L61="ย้ายออก","-",วิชา8!$L61)))</f>
        <v/>
      </c>
      <c r="O62" s="203" t="str">
        <f>IF(วิชา9!$L61="","",IF($O$4="","",IF(วิชา9!$L61="ย้ายออก","-",วิชา9!$L61)))</f>
        <v/>
      </c>
      <c r="P62" s="203" t="str">
        <f>IF(วิชา10!$L61="","",IF($P$4="","",IF(วิชา10!$L61="ย้ายออก","-",วิชา10!$L61)))</f>
        <v/>
      </c>
      <c r="Q62" s="203" t="str">
        <f>IF(วิชา11!$L61="","",IF($Q$4="","",IF(วิชา11!$L61="ย้ายออก","-",วิชา11!$L61)))</f>
        <v/>
      </c>
      <c r="R62" s="203" t="str">
        <f>IF(วิชา12!$L61="","",IF($R$4="","",IF(วิชา12!$L61="ย้ายออก","-",วิชา12!$L61)))</f>
        <v/>
      </c>
      <c r="S62" s="203" t="str">
        <f>IF(วิชา13!$L61="","",IF($S$4="","",IF(วิชา13!$L61="ย้ายออก","-",วิชา13!$L61)))</f>
        <v/>
      </c>
      <c r="T62" s="203" t="str">
        <f>IF(วิชา14!$L61="","",IF($T$4="","",IF(วิชา14!$L61="ย้ายออก","-",วิชา14!$L61)))</f>
        <v/>
      </c>
      <c r="U62" s="203" t="str">
        <f>IF(วิชา15!$L61="","",IF($U$4="","",IF(วิชา15!$L61="ย้ายออก","-",วิชา15!$L61)))</f>
        <v/>
      </c>
      <c r="V62" s="172" t="str">
        <f>IF(E62="","",IF(ข้อมูลนักเรียน!$K58="ย้ายออก","ย้ายออก",IF(COUNTIF(G62:U62,0)&gt;0,"ไม่ผ่าน","ผ่าน")))</f>
        <v/>
      </c>
      <c r="W62" s="203" t="str">
        <f>IF($E62="","",IF($G62="","",IF(ข้อมูลนักเรียน!$K58="ย้ายออก","-",$G62*$G$6)))</f>
        <v/>
      </c>
      <c r="X62" s="203" t="str">
        <f>IF($E62="","",IF($H62="","",IF(ข้อมูลนักเรียน!$K58="ย้ายออก","-",$H62*$H$6)))</f>
        <v/>
      </c>
      <c r="Y62" s="203" t="str">
        <f>IF($E62="","",IF($I62="","",IF(ข้อมูลนักเรียน!$K58="ย้ายออก","-",$I62*$I$6)))</f>
        <v/>
      </c>
      <c r="Z62" s="203" t="str">
        <f>IF($E62="","",IF($J62="","",IF(ข้อมูลนักเรียน!$K58="ย้ายออก","-",$J62*$J$6)))</f>
        <v/>
      </c>
      <c r="AA62" s="203" t="str">
        <f>IF($E62="","",IF($K62="","",IF(ข้อมูลนักเรียน!$K58="ย้ายออก","-",$K62*$K$6)))</f>
        <v/>
      </c>
      <c r="AB62" s="203" t="str">
        <f>IF($E62="","",IF($L62="","",IF(ข้อมูลนักเรียน!$K58="ย้ายออก","-",$L62*$L$6)))</f>
        <v/>
      </c>
      <c r="AC62" s="203" t="str">
        <f>IF($E62="","",IF($M62="","",IF(ข้อมูลนักเรียน!$K58="ย้ายออก","-",$M62*$M$6)))</f>
        <v/>
      </c>
      <c r="AD62" s="203" t="str">
        <f>IF($E62="","",IF($N62="","",IF(ข้อมูลนักเรียน!$K58="ย้ายออก","-",$N62*$N$6)))</f>
        <v/>
      </c>
      <c r="AE62" s="203" t="str">
        <f>IF($E62="","",IF($O62="","",IF(ข้อมูลนักเรียน!$K58="ย้ายออก","-",$O62*$O$6)))</f>
        <v/>
      </c>
      <c r="AF62" s="203" t="str">
        <f>IF($E62="","",IF($P62="","",IF(ข้อมูลนักเรียน!$K58="ย้ายออก","-",$P62*$P$6)))</f>
        <v/>
      </c>
      <c r="AG62" s="203" t="str">
        <f>IF($E62="","",IF($Q62="","",IF(ข้อมูลนักเรียน!$K58="ย้ายออก","-",$Q62*$Q$6)))</f>
        <v/>
      </c>
      <c r="AH62" s="203" t="str">
        <f>IF($E62="","",IF($R62="","",IF(ข้อมูลนักเรียน!$K58="ย้ายออก","-",$R62*$R$6)))</f>
        <v/>
      </c>
      <c r="AI62" s="203" t="str">
        <f>IF($E62="","",IF($S62="","",IF(ข้อมูลนักเรียน!$K58="ย้ายออก","-",$S62*$S$6)))</f>
        <v/>
      </c>
      <c r="AJ62" s="203" t="str">
        <f>IF($E62="","",IF($T62="","",IF(ข้อมูลนักเรียน!$K58="ย้ายออก","-",$T62*$T$6)))</f>
        <v/>
      </c>
      <c r="AK62" s="203" t="str">
        <f>IF($E62="","",IF($U62="","",IF(ข้อมูลนักเรียน!$K58="ย้ายออก","-",$U62*$U$6)))</f>
        <v/>
      </c>
      <c r="AL62" s="204" t="str">
        <f>IF($E62="","",IF(ข้อมูลนักเรียน!$K58="ย้ายออก","ย้ายออก",IF($AL$6=0,"",IF(W62="","",(SUM(W62:AK62)/$AL$6)))))</f>
        <v/>
      </c>
      <c r="AM62" s="205" t="str">
        <f>IF($E62="","",IF(ข้อมูลนักเรียน!$K58="ย้ายออก","ย้ายออก",RANK($AL62,$AL$7:$AL$66,0)))</f>
        <v/>
      </c>
      <c r="AN62" s="842"/>
      <c r="AO62" s="147" t="str">
        <f>IF(คุณฯ1!$BC61="","",IF($AO$4="","",IF(ข้อมูลนักเรียน!$K58="ย้ายออก","-",คุณฯ1!$BC61)))</f>
        <v/>
      </c>
      <c r="AP62" s="147" t="str">
        <f>IF(คุณฯ2!$BC61="","",IF($AP$4="","",IF(ข้อมูลนักเรียน!$K58="ย้ายออก","-",คุณฯ2!$BC61)))</f>
        <v/>
      </c>
      <c r="AQ62" s="147" t="str">
        <f>IF(คุณฯ3!$BC61="","",IF($AQ$4="","",IF(ข้อมูลนักเรียน!$K58="ย้ายออก","-",คุณฯ3!$BC61)))</f>
        <v/>
      </c>
      <c r="AR62" s="147" t="str">
        <f>IF(คุณฯ4!$BC61="","",IF($AR$4="","",IF(ข้อมูลนักเรียน!$K58="ย้ายออก","-",คุณฯ4!$BC61)))</f>
        <v/>
      </c>
      <c r="AS62" s="147" t="str">
        <f>IF(คุณฯ5!$BC61="","",IF($AS$4="","",IF(ข้อมูลนักเรียน!$K58="ย้ายออก","-",คุณฯ5!$BC61)))</f>
        <v/>
      </c>
      <c r="AT62" s="147" t="str">
        <f>IF(คุณฯ6!$BC61="","",IF($AT$4="","",IF(ข้อมูลนักเรียน!$K58="ย้ายออก","-",คุณฯ6!$BC61)))</f>
        <v/>
      </c>
      <c r="AU62" s="147" t="str">
        <f>IF(คุณฯ7!$BC61="","",IF($AU$4="","",IF(ข้อมูลนักเรียน!$K58="ย้ายออก","-",คุณฯ7!$BC61)))</f>
        <v/>
      </c>
      <c r="AV62" s="147" t="str">
        <f>IF(คุณฯ8!$BC61="","",IF($AV$4="","",IF(ข้อมูลนักเรียน!$K58="ย้ายออก","-",คุณฯ8!$BC61)))</f>
        <v/>
      </c>
      <c r="AW62" s="147" t="str">
        <f>IF(คุณฯ9!$BC61="","",IF($AW$4="","",IF(ข้อมูลนักเรียน!$K58="ย้ายออก","-",คุณฯ9!$BC61)))</f>
        <v/>
      </c>
      <c r="AX62" s="147" t="str">
        <f>IF(คุณฯ10!$BC61="","",IF($AX$4="","",IF(ข้อมูลนักเรียน!$K58="ย้ายออก","-",คุณฯ10!$BC61)))</f>
        <v/>
      </c>
      <c r="AY62" s="147" t="str">
        <f>IF(คุณฯ11!$BC61="","",IF($AY$4="","",IF(ข้อมูลนักเรียน!$K58="ย้ายออก","-",คุณฯ11!$BC61)))</f>
        <v/>
      </c>
      <c r="AZ62" s="147" t="str">
        <f>IF(คุณฯ12!$BC61="","",IF($AZ$4="","",IF(ข้อมูลนักเรียน!$K58="ย้ายออก","-",คุณฯ12!$BC61)))</f>
        <v/>
      </c>
      <c r="BA62" s="147" t="str">
        <f>IF(คุณฯ13!$BC61="","",IF($BA$4="","",IF(ข้อมูลนักเรียน!$K58="ย้ายออก","-",คุณฯ13!$BC61)))</f>
        <v/>
      </c>
      <c r="BB62" s="147" t="str">
        <f>IF(คุณฯ14!$BC61="","",IF($BB$4="","",IF(ข้อมูลนักเรียน!$K58="ย้ายออก","-",คุณฯ14!$BC61)))</f>
        <v/>
      </c>
      <c r="BC62" s="147" t="str">
        <f>IF(คุณฯ15!$BC61="","",IF($BC$4="","",IF(ข้อมูลนักเรียน!$K58="ย้ายออก","-",คุณฯ15!$BC61)))</f>
        <v/>
      </c>
      <c r="BD62" s="452" t="str">
        <f>IF($E62="","",IF($AO62="","",IF(ข้อมูลนักเรียน!$K58="ย้ายออก","ย้ายออก",AVERAGE(AO62:BC62))))</f>
        <v/>
      </c>
      <c r="BE62" s="206" t="str">
        <f>IF($E62="","",IF(BD62="","",IF(ข้อมูลนักเรียน!K58="ย้ายออก","ย้ายออก",IF(COUNTIF(AO62:BC62,0)&gt;0,0,IF(BD62&gt;=ตั้งค่าการประเมิน!$C$4,3,IF(BD62&gt;=ตั้งค่าการประเมิน!$C$5,2,IF(BD62&gt;=ตั้งค่าการประเมิน!$C$6,1,0)))))))</f>
        <v/>
      </c>
      <c r="BF62" s="845"/>
      <c r="BG62" s="147" t="str">
        <f>IF(อ่านคิดเขียน1!$AW61="","",IF($BG$4="","",อ่านคิดเขียน1!$AW61))</f>
        <v/>
      </c>
      <c r="BH62" s="147" t="str">
        <f>IF(อ่านคิดเขียน2!$AW61="","",IF($BH$4="","",อ่านคิดเขียน2!$AW61))</f>
        <v/>
      </c>
      <c r="BI62" s="147" t="str">
        <f>IF(อ่านคิดเขียน3!$AW61="","",IF($BI$4="","",อ่านคิดเขียน3!$AW61))</f>
        <v/>
      </c>
      <c r="BJ62" s="147" t="str">
        <f>IF(อ่านคิดเขียน4!$AW61="","",IF($BJ$4="","",อ่านคิดเขียน4!$AW61))</f>
        <v/>
      </c>
      <c r="BK62" s="147" t="str">
        <f>IF(อ่านคิดเขียน5!$AW61="","",IF($BK$4="","",อ่านคิดเขียน5!$AW61))</f>
        <v/>
      </c>
      <c r="BL62" s="147" t="str">
        <f>IF(อ่านคิดเขียน6!$AW61="","",IF($BL$4="","",อ่านคิดเขียน6!$AW61))</f>
        <v/>
      </c>
      <c r="BM62" s="147" t="str">
        <f>IF(อ่านคิดเขียน7!$AW61="","",IF($BM$4="","",อ่านคิดเขียน7!$AW61))</f>
        <v/>
      </c>
      <c r="BN62" s="147" t="str">
        <f>IF(อ่านคิดเขียน8!$AW61="","",IF($BN$4="","",อ่านคิดเขียน8!$AW61))</f>
        <v/>
      </c>
      <c r="BO62" s="147" t="str">
        <f>IF(อ่านคิดเขียน9!$AW61="","",IF($BO$4="","",อ่านคิดเขียน9!$AW61))</f>
        <v/>
      </c>
      <c r="BP62" s="147" t="str">
        <f>IF(อ่านคิดเขียน10!$AW61="","",IF($BP$4="","",อ่านคิดเขียน10!$AW61))</f>
        <v/>
      </c>
      <c r="BQ62" s="147" t="str">
        <f>IF(อ่านคิดเขียน11!$AW61="","",IF($BQ$4="","",อ่านคิดเขียน11!$AW61))</f>
        <v/>
      </c>
      <c r="BR62" s="147" t="str">
        <f>IF(อ่านคิดเขียน12!$AW61="","",IF($BR$4="","",อ่านคิดเขียน12!$AW61))</f>
        <v/>
      </c>
      <c r="BS62" s="147" t="str">
        <f>IF(อ่านคิดเขียน13!$AW61="","",IF($BS$4="","",อ่านคิดเขียน13!$AW61))</f>
        <v/>
      </c>
      <c r="BT62" s="147" t="str">
        <f>IF(อ่านคิดเขียน14!$AW61="","",IF($BT$4="","",อ่านคิดเขียน14!$AW61))</f>
        <v/>
      </c>
      <c r="BU62" s="147" t="str">
        <f>IF(อ่านคิดเขียน15!$AW61="","",IF($BU$4="","",อ่านคิดเขียน15!$AW61))</f>
        <v/>
      </c>
      <c r="BV62" s="452" t="str">
        <f>IF($E62="","",IF($BG62="","",IF(ข้อมูลนักเรียน!K58="ย้ายออก","ย้ายออก",AVERAGE(BG62:BU62))))</f>
        <v/>
      </c>
      <c r="BW62" s="206" t="str">
        <f>IF($E62="","",IF(BV62="","",IF(ข้อมูลนักเรียน!K58="ย้ายออก","ย้ายออก",IF(BV62&gt;=ตั้งค่าการประเมิน!$C$4,3,IF(BV62&gt;=ตั้งค่าการประเมิน!$C$5,2,IF(BV62&gt;=ตั้งค่าการประเมิน!$C$6,1,0))))))</f>
        <v/>
      </c>
      <c r="BX62" s="848"/>
      <c r="BY62" s="147" t="str">
        <f>IF(BY$4="","",IF(ชี้วัด1!$BE60="","",IF(ข้อมูลนักเรียน!$K58="ย้ายออก","-",ชี้วัด1!$BE60)))</f>
        <v/>
      </c>
      <c r="BZ62" s="147" t="str">
        <f>IF(BZ$4="","",IF(ชี้วัด2!$BE60="","",IF(ข้อมูลนักเรียน!$K58="ย้ายออก","-",ชี้วัด2!$BE60)))</f>
        <v/>
      </c>
      <c r="CA62" s="147" t="str">
        <f>IF(CA$4="","",IF(ชี้วัด3!$BE60="","",IF(ข้อมูลนักเรียน!$K58="ย้ายออก","-",ชี้วัด3!$BE60)))</f>
        <v/>
      </c>
      <c r="CB62" s="147" t="str">
        <f>IF(CB$4="","",IF(ชี้วัด4!$BE60="","",IF(ข้อมูลนักเรียน!$K58="ย้ายออก","-",ชี้วัด4!$BE60)))</f>
        <v/>
      </c>
      <c r="CC62" s="147" t="str">
        <f>IF(CC$4="","",IF(ชี้วัด5!$BE60="","",IF(ข้อมูลนักเรียน!$K58="ย้ายออก","-",ชี้วัด5!$BE60)))</f>
        <v/>
      </c>
      <c r="CD62" s="147" t="str">
        <f>IF(CD$4="","",IF(ชี้วัด6!$BE60="","",IF(ข้อมูลนักเรียน!$K58="ย้ายออก","-",ชี้วัด6!$BE60)))</f>
        <v/>
      </c>
      <c r="CE62" s="147" t="str">
        <f>IF(CE$4="","",IF(ชี้วัด7!$BE60="","",IF(ข้อมูลนักเรียน!$K58="ย้ายออก","-",ชี้วัด7!$BE60)))</f>
        <v/>
      </c>
      <c r="CF62" s="147" t="str">
        <f>IF(CF$4="","",IF(ชี้วัด8!$BE60="","",IF(ข้อมูลนักเรียน!$K58="ย้ายออก","-",ชี้วัด8!$BE60)))</f>
        <v/>
      </c>
      <c r="CG62" s="147" t="str">
        <f>IF(CG$4="","",IF(ชี้วัด9!$BE60="","",IF(ข้อมูลนักเรียน!$K58="ย้ายออก","-",ชี้วัด9!$BE60)))</f>
        <v/>
      </c>
      <c r="CH62" s="147" t="str">
        <f>IF(CH$4="","",IF(ชี้วัด10!$BE60="","",IF(ข้อมูลนักเรียน!$K58="ย้ายออก","-",ชี้วัด10!$BE60)))</f>
        <v/>
      </c>
      <c r="CI62" s="147" t="str">
        <f>IF(CI$4="","",IF(ชี้วัด11!$BE60="","",IF(ข้อมูลนักเรียน!$K58="ย้ายออก","-",ชี้วัด11!$BE60)))</f>
        <v/>
      </c>
      <c r="CJ62" s="147" t="str">
        <f>IF(CJ$4="","",IF(ชี้วัด12!$BE60="","",IF(ข้อมูลนักเรียน!$K58="ย้ายออก","-",ชี้วัด12!$BE60)))</f>
        <v/>
      </c>
      <c r="CK62" s="147" t="str">
        <f>IF(CK$4="","",IF(ชี้วัด13!$BE60="","",IF(ข้อมูลนักเรียน!$K58="ย้ายออก","-",ชี้วัด13!$BE60)))</f>
        <v/>
      </c>
      <c r="CL62" s="147" t="str">
        <f>IF(CL$4="","",IF(ชี้วัด14!$BE60="","",IF(ข้อมูลนักเรียน!$K58="ย้ายออก","-",ชี้วัด14!$BE60)))</f>
        <v/>
      </c>
      <c r="CM62" s="147" t="str">
        <f>IF(CM$4="","",IF(ชี้วัด15!$BE60="","",IF(ข้อมูลนักเรียน!$K58="ย้ายออก","-",ชี้วัด15!$BE60)))</f>
        <v/>
      </c>
      <c r="CN62" s="206" t="str">
        <f>IF($E62="","",IF(ข้อมูลนักเรียน!K58="ย้ายออก","ย้ายออก",SUM(BY62:CM62)))</f>
        <v/>
      </c>
      <c r="CO62" s="452" t="str">
        <f>IF($E62="","",IF(ข้อมูลนักเรียน!K58="ย้ายออก","ย้ายออก",(CN62/$CN$6)*100))</f>
        <v/>
      </c>
      <c r="CP62" s="206" t="str">
        <f>IF($E62="","",IF(ข้อมูลนักเรียน!K58="ย้ายออก","ย้ายออก",IF(CN62&lt;$CN$6,"ไม่ผ่าน","ผ่าน")))</f>
        <v/>
      </c>
    </row>
    <row r="63" spans="1:94" x14ac:dyDescent="0.3">
      <c r="A63" s="111"/>
      <c r="B63" s="111"/>
      <c r="C63" s="111"/>
      <c r="D63" s="207">
        <f>ข้อมูลนักเรียน!D59</f>
        <v>57</v>
      </c>
      <c r="E63" s="208" t="str">
        <f>IF(ข้อมูลนักเรียน!H59="","",ข้อมูลนักเรียน!G59&amp;ข้อมูลนักเรียน!H59&amp; "  " &amp; ข้อมูลนักเรียน!I59)</f>
        <v/>
      </c>
      <c r="F63" s="839"/>
      <c r="G63" s="203" t="str">
        <f>IF(วิชา1!$L62="","",IF($G$4="","",IF(วิชา1!$L62="ย้ายออก","-",วิชา1!$L62)))</f>
        <v/>
      </c>
      <c r="H63" s="203" t="str">
        <f>IF(วิชา2!$L62="","",IF($H$4="","",IF(วิชา2!$L62="ย้ายออก","-",วิชา2!$L62)))</f>
        <v/>
      </c>
      <c r="I63" s="203" t="str">
        <f>IF(วิชา3!$L62="","",IF($I$4="","",IF(วิชา3!$L62="ย้ายออก","-",วิชา3!$L62)))</f>
        <v/>
      </c>
      <c r="J63" s="203" t="str">
        <f>IF(วิชา4!$L62="","",IF($J$4="","",IF(วิชา4!$L62="ย้ายออก","-",วิชา4!$L62)))</f>
        <v/>
      </c>
      <c r="K63" s="203" t="str">
        <f>IF(วิชา5!$L62="","",IF($K$4="","",IF(วิชา5!$L62="ย้ายออก","-",วิชา5!$L62)))</f>
        <v/>
      </c>
      <c r="L63" s="203" t="str">
        <f>IF(วิชา6!$L62="","",IF($L$4="","",IF(วิชา6!$L62="ย้ายออก","-",วิชา6!$L62)))</f>
        <v/>
      </c>
      <c r="M63" s="203" t="str">
        <f>IF(วิชา7!$L62="","",IF($M$4="","",IF(วิชา7!$L62="ย้ายออก","-",วิชา7!$L62)))</f>
        <v/>
      </c>
      <c r="N63" s="203" t="str">
        <f>IF(วิชา8!$L62="","",IF($N$4="","",IF(วิชา8!$L62="ย้ายออก","-",วิชา8!$L62)))</f>
        <v/>
      </c>
      <c r="O63" s="203" t="str">
        <f>IF(วิชา9!$L62="","",IF($O$4="","",IF(วิชา9!$L62="ย้ายออก","-",วิชา9!$L62)))</f>
        <v/>
      </c>
      <c r="P63" s="203" t="str">
        <f>IF(วิชา10!$L62="","",IF($P$4="","",IF(วิชา10!$L62="ย้ายออก","-",วิชา10!$L62)))</f>
        <v/>
      </c>
      <c r="Q63" s="203" t="str">
        <f>IF(วิชา11!$L62="","",IF($Q$4="","",IF(วิชา11!$L62="ย้ายออก","-",วิชา11!$L62)))</f>
        <v/>
      </c>
      <c r="R63" s="203" t="str">
        <f>IF(วิชา12!$L62="","",IF($R$4="","",IF(วิชา12!$L62="ย้ายออก","-",วิชา12!$L62)))</f>
        <v/>
      </c>
      <c r="S63" s="203" t="str">
        <f>IF(วิชา13!$L62="","",IF($S$4="","",IF(วิชา13!$L62="ย้ายออก","-",วิชา13!$L62)))</f>
        <v/>
      </c>
      <c r="T63" s="203" t="str">
        <f>IF(วิชา14!$L62="","",IF($T$4="","",IF(วิชา14!$L62="ย้ายออก","-",วิชา14!$L62)))</f>
        <v/>
      </c>
      <c r="U63" s="203" t="str">
        <f>IF(วิชา15!$L62="","",IF($U$4="","",IF(วิชา15!$L62="ย้ายออก","-",วิชา15!$L62)))</f>
        <v/>
      </c>
      <c r="V63" s="172" t="str">
        <f>IF(E63="","",IF(ข้อมูลนักเรียน!$K59="ย้ายออก","ย้ายออก",IF(COUNTIF(G63:U63,0)&gt;0,"ไม่ผ่าน","ผ่าน")))</f>
        <v/>
      </c>
      <c r="W63" s="203" t="str">
        <f>IF($E63="","",IF($G63="","",IF(ข้อมูลนักเรียน!$K59="ย้ายออก","-",$G63*$G$6)))</f>
        <v/>
      </c>
      <c r="X63" s="203" t="str">
        <f>IF($E63="","",IF($H63="","",IF(ข้อมูลนักเรียน!$K59="ย้ายออก","-",$H63*$H$6)))</f>
        <v/>
      </c>
      <c r="Y63" s="203" t="str">
        <f>IF($E63="","",IF($I63="","",IF(ข้อมูลนักเรียน!$K59="ย้ายออก","-",$I63*$I$6)))</f>
        <v/>
      </c>
      <c r="Z63" s="203" t="str">
        <f>IF($E63="","",IF($J63="","",IF(ข้อมูลนักเรียน!$K59="ย้ายออก","-",$J63*$J$6)))</f>
        <v/>
      </c>
      <c r="AA63" s="203" t="str">
        <f>IF($E63="","",IF($K63="","",IF(ข้อมูลนักเรียน!$K59="ย้ายออก","-",$K63*$K$6)))</f>
        <v/>
      </c>
      <c r="AB63" s="203" t="str">
        <f>IF($E63="","",IF($L63="","",IF(ข้อมูลนักเรียน!$K59="ย้ายออก","-",$L63*$L$6)))</f>
        <v/>
      </c>
      <c r="AC63" s="203" t="str">
        <f>IF($E63="","",IF($M63="","",IF(ข้อมูลนักเรียน!$K59="ย้ายออก","-",$M63*$M$6)))</f>
        <v/>
      </c>
      <c r="AD63" s="203" t="str">
        <f>IF($E63="","",IF($N63="","",IF(ข้อมูลนักเรียน!$K59="ย้ายออก","-",$N63*$N$6)))</f>
        <v/>
      </c>
      <c r="AE63" s="203" t="str">
        <f>IF($E63="","",IF($O63="","",IF(ข้อมูลนักเรียน!$K59="ย้ายออก","-",$O63*$O$6)))</f>
        <v/>
      </c>
      <c r="AF63" s="203" t="str">
        <f>IF($E63="","",IF($P63="","",IF(ข้อมูลนักเรียน!$K59="ย้ายออก","-",$P63*$P$6)))</f>
        <v/>
      </c>
      <c r="AG63" s="203" t="str">
        <f>IF($E63="","",IF($Q63="","",IF(ข้อมูลนักเรียน!$K59="ย้ายออก","-",$Q63*$Q$6)))</f>
        <v/>
      </c>
      <c r="AH63" s="203" t="str">
        <f>IF($E63="","",IF($R63="","",IF(ข้อมูลนักเรียน!$K59="ย้ายออก","-",$R63*$R$6)))</f>
        <v/>
      </c>
      <c r="AI63" s="203" t="str">
        <f>IF($E63="","",IF($S63="","",IF(ข้อมูลนักเรียน!$K59="ย้ายออก","-",$S63*$S$6)))</f>
        <v/>
      </c>
      <c r="AJ63" s="203" t="str">
        <f>IF($E63="","",IF($T63="","",IF(ข้อมูลนักเรียน!$K59="ย้ายออก","-",$T63*$T$6)))</f>
        <v/>
      </c>
      <c r="AK63" s="203" t="str">
        <f>IF($E63="","",IF($U63="","",IF(ข้อมูลนักเรียน!$K59="ย้ายออก","-",$U63*$U$6)))</f>
        <v/>
      </c>
      <c r="AL63" s="204" t="str">
        <f>IF($E63="","",IF(ข้อมูลนักเรียน!$K59="ย้ายออก","ย้ายออก",IF($AL$6=0,"",IF(W63="","",(SUM(W63:AK63)/$AL$6)))))</f>
        <v/>
      </c>
      <c r="AM63" s="205" t="str">
        <f>IF($E63="","",IF(ข้อมูลนักเรียน!$K59="ย้ายออก","ย้ายออก",RANK($AL63,$AL$7:$AL$66,0)))</f>
        <v/>
      </c>
      <c r="AN63" s="842"/>
      <c r="AO63" s="147" t="str">
        <f>IF(คุณฯ1!$BC62="","",IF($AO$4="","",IF(ข้อมูลนักเรียน!$K59="ย้ายออก","-",คุณฯ1!$BC62)))</f>
        <v/>
      </c>
      <c r="AP63" s="147" t="str">
        <f>IF(คุณฯ2!$BC62="","",IF($AP$4="","",IF(ข้อมูลนักเรียน!$K59="ย้ายออก","-",คุณฯ2!$BC62)))</f>
        <v/>
      </c>
      <c r="AQ63" s="147" t="str">
        <f>IF(คุณฯ3!$BC62="","",IF($AQ$4="","",IF(ข้อมูลนักเรียน!$K59="ย้ายออก","-",คุณฯ3!$BC62)))</f>
        <v/>
      </c>
      <c r="AR63" s="147" t="str">
        <f>IF(คุณฯ4!$BC62="","",IF($AR$4="","",IF(ข้อมูลนักเรียน!$K59="ย้ายออก","-",คุณฯ4!$BC62)))</f>
        <v/>
      </c>
      <c r="AS63" s="147" t="str">
        <f>IF(คุณฯ5!$BC62="","",IF($AS$4="","",IF(ข้อมูลนักเรียน!$K59="ย้ายออก","-",คุณฯ5!$BC62)))</f>
        <v/>
      </c>
      <c r="AT63" s="147" t="str">
        <f>IF(คุณฯ6!$BC62="","",IF($AT$4="","",IF(ข้อมูลนักเรียน!$K59="ย้ายออก","-",คุณฯ6!$BC62)))</f>
        <v/>
      </c>
      <c r="AU63" s="147" t="str">
        <f>IF(คุณฯ7!$BC62="","",IF($AU$4="","",IF(ข้อมูลนักเรียน!$K59="ย้ายออก","-",คุณฯ7!$BC62)))</f>
        <v/>
      </c>
      <c r="AV63" s="147" t="str">
        <f>IF(คุณฯ8!$BC62="","",IF($AV$4="","",IF(ข้อมูลนักเรียน!$K59="ย้ายออก","-",คุณฯ8!$BC62)))</f>
        <v/>
      </c>
      <c r="AW63" s="147" t="str">
        <f>IF(คุณฯ9!$BC62="","",IF($AW$4="","",IF(ข้อมูลนักเรียน!$K59="ย้ายออก","-",คุณฯ9!$BC62)))</f>
        <v/>
      </c>
      <c r="AX63" s="147" t="str">
        <f>IF(คุณฯ10!$BC62="","",IF($AX$4="","",IF(ข้อมูลนักเรียน!$K59="ย้ายออก","-",คุณฯ10!$BC62)))</f>
        <v/>
      </c>
      <c r="AY63" s="147" t="str">
        <f>IF(คุณฯ11!$BC62="","",IF($AY$4="","",IF(ข้อมูลนักเรียน!$K59="ย้ายออก","-",คุณฯ11!$BC62)))</f>
        <v/>
      </c>
      <c r="AZ63" s="147" t="str">
        <f>IF(คุณฯ12!$BC62="","",IF($AZ$4="","",IF(ข้อมูลนักเรียน!$K59="ย้ายออก","-",คุณฯ12!$BC62)))</f>
        <v/>
      </c>
      <c r="BA63" s="147" t="str">
        <f>IF(คุณฯ13!$BC62="","",IF($BA$4="","",IF(ข้อมูลนักเรียน!$K59="ย้ายออก","-",คุณฯ13!$BC62)))</f>
        <v/>
      </c>
      <c r="BB63" s="147" t="str">
        <f>IF(คุณฯ14!$BC62="","",IF($BB$4="","",IF(ข้อมูลนักเรียน!$K59="ย้ายออก","-",คุณฯ14!$BC62)))</f>
        <v/>
      </c>
      <c r="BC63" s="147" t="str">
        <f>IF(คุณฯ15!$BC62="","",IF($BC$4="","",IF(ข้อมูลนักเรียน!$K59="ย้ายออก","-",คุณฯ15!$BC62)))</f>
        <v/>
      </c>
      <c r="BD63" s="452" t="str">
        <f>IF($E63="","",IF($AO63="","",IF(ข้อมูลนักเรียน!$K59="ย้ายออก","ย้ายออก",AVERAGE(AO63:BC63))))</f>
        <v/>
      </c>
      <c r="BE63" s="206" t="str">
        <f>IF($E63="","",IF(BD63="","",IF(ข้อมูลนักเรียน!K59="ย้ายออก","ย้ายออก",IF(COUNTIF(AO63:BC63,0)&gt;0,0,IF(BD63&gt;=ตั้งค่าการประเมิน!$C$4,3,IF(BD63&gt;=ตั้งค่าการประเมิน!$C$5,2,IF(BD63&gt;=ตั้งค่าการประเมิน!$C$6,1,0)))))))</f>
        <v/>
      </c>
      <c r="BF63" s="845"/>
      <c r="BG63" s="147" t="str">
        <f>IF(อ่านคิดเขียน1!$AW62="","",IF($BG$4="","",อ่านคิดเขียน1!$AW62))</f>
        <v/>
      </c>
      <c r="BH63" s="147" t="str">
        <f>IF(อ่านคิดเขียน2!$AW62="","",IF($BH$4="","",อ่านคิดเขียน2!$AW62))</f>
        <v/>
      </c>
      <c r="BI63" s="147" t="str">
        <f>IF(อ่านคิดเขียน3!$AW62="","",IF($BI$4="","",อ่านคิดเขียน3!$AW62))</f>
        <v/>
      </c>
      <c r="BJ63" s="147" t="str">
        <f>IF(อ่านคิดเขียน4!$AW62="","",IF($BJ$4="","",อ่านคิดเขียน4!$AW62))</f>
        <v/>
      </c>
      <c r="BK63" s="147" t="str">
        <f>IF(อ่านคิดเขียน5!$AW62="","",IF($BK$4="","",อ่านคิดเขียน5!$AW62))</f>
        <v/>
      </c>
      <c r="BL63" s="147" t="str">
        <f>IF(อ่านคิดเขียน6!$AW62="","",IF($BL$4="","",อ่านคิดเขียน6!$AW62))</f>
        <v/>
      </c>
      <c r="BM63" s="147" t="str">
        <f>IF(อ่านคิดเขียน7!$AW62="","",IF($BM$4="","",อ่านคิดเขียน7!$AW62))</f>
        <v/>
      </c>
      <c r="BN63" s="147" t="str">
        <f>IF(อ่านคิดเขียน8!$AW62="","",IF($BN$4="","",อ่านคิดเขียน8!$AW62))</f>
        <v/>
      </c>
      <c r="BO63" s="147" t="str">
        <f>IF(อ่านคิดเขียน9!$AW62="","",IF($BO$4="","",อ่านคิดเขียน9!$AW62))</f>
        <v/>
      </c>
      <c r="BP63" s="147" t="str">
        <f>IF(อ่านคิดเขียน10!$AW62="","",IF($BP$4="","",อ่านคิดเขียน10!$AW62))</f>
        <v/>
      </c>
      <c r="BQ63" s="147" t="str">
        <f>IF(อ่านคิดเขียน11!$AW62="","",IF($BQ$4="","",อ่านคิดเขียน11!$AW62))</f>
        <v/>
      </c>
      <c r="BR63" s="147" t="str">
        <f>IF(อ่านคิดเขียน12!$AW62="","",IF($BR$4="","",อ่านคิดเขียน12!$AW62))</f>
        <v/>
      </c>
      <c r="BS63" s="147" t="str">
        <f>IF(อ่านคิดเขียน13!$AW62="","",IF($BS$4="","",อ่านคิดเขียน13!$AW62))</f>
        <v/>
      </c>
      <c r="BT63" s="147" t="str">
        <f>IF(อ่านคิดเขียน14!$AW62="","",IF($BT$4="","",อ่านคิดเขียน14!$AW62))</f>
        <v/>
      </c>
      <c r="BU63" s="147" t="str">
        <f>IF(อ่านคิดเขียน15!$AW62="","",IF($BU$4="","",อ่านคิดเขียน15!$AW62))</f>
        <v/>
      </c>
      <c r="BV63" s="452" t="str">
        <f>IF($E63="","",IF($BG63="","",IF(ข้อมูลนักเรียน!K59="ย้ายออก","ย้ายออก",AVERAGE(BG63:BU63))))</f>
        <v/>
      </c>
      <c r="BW63" s="206" t="str">
        <f>IF($E63="","",IF(BV63="","",IF(ข้อมูลนักเรียน!K59="ย้ายออก","ย้ายออก",IF(BV63&gt;=ตั้งค่าการประเมิน!$C$4,3,IF(BV63&gt;=ตั้งค่าการประเมิน!$C$5,2,IF(BV63&gt;=ตั้งค่าการประเมิน!$C$6,1,0))))))</f>
        <v/>
      </c>
      <c r="BX63" s="848"/>
      <c r="BY63" s="147" t="str">
        <f>IF(BY$4="","",IF(ชี้วัด1!$BE61="","",IF(ข้อมูลนักเรียน!$K59="ย้ายออก","-",ชี้วัด1!$BE61)))</f>
        <v/>
      </c>
      <c r="BZ63" s="147" t="str">
        <f>IF(BZ$4="","",IF(ชี้วัด2!$BE61="","",IF(ข้อมูลนักเรียน!$K59="ย้ายออก","-",ชี้วัด2!$BE61)))</f>
        <v/>
      </c>
      <c r="CA63" s="147" t="str">
        <f>IF(CA$4="","",IF(ชี้วัด3!$BE61="","",IF(ข้อมูลนักเรียน!$K59="ย้ายออก","-",ชี้วัด3!$BE61)))</f>
        <v/>
      </c>
      <c r="CB63" s="147" t="str">
        <f>IF(CB$4="","",IF(ชี้วัด4!$BE61="","",IF(ข้อมูลนักเรียน!$K59="ย้ายออก","-",ชี้วัด4!$BE61)))</f>
        <v/>
      </c>
      <c r="CC63" s="147" t="str">
        <f>IF(CC$4="","",IF(ชี้วัด5!$BE61="","",IF(ข้อมูลนักเรียน!$K59="ย้ายออก","-",ชี้วัด5!$BE61)))</f>
        <v/>
      </c>
      <c r="CD63" s="147" t="str">
        <f>IF(CD$4="","",IF(ชี้วัด6!$BE61="","",IF(ข้อมูลนักเรียน!$K59="ย้ายออก","-",ชี้วัด6!$BE61)))</f>
        <v/>
      </c>
      <c r="CE63" s="147" t="str">
        <f>IF(CE$4="","",IF(ชี้วัด7!$BE61="","",IF(ข้อมูลนักเรียน!$K59="ย้ายออก","-",ชี้วัด7!$BE61)))</f>
        <v/>
      </c>
      <c r="CF63" s="147" t="str">
        <f>IF(CF$4="","",IF(ชี้วัด8!$BE61="","",IF(ข้อมูลนักเรียน!$K59="ย้ายออก","-",ชี้วัด8!$BE61)))</f>
        <v/>
      </c>
      <c r="CG63" s="147" t="str">
        <f>IF(CG$4="","",IF(ชี้วัด9!$BE61="","",IF(ข้อมูลนักเรียน!$K59="ย้ายออก","-",ชี้วัด9!$BE61)))</f>
        <v/>
      </c>
      <c r="CH63" s="147" t="str">
        <f>IF(CH$4="","",IF(ชี้วัด10!$BE61="","",IF(ข้อมูลนักเรียน!$K59="ย้ายออก","-",ชี้วัด10!$BE61)))</f>
        <v/>
      </c>
      <c r="CI63" s="147" t="str">
        <f>IF(CI$4="","",IF(ชี้วัด11!$BE61="","",IF(ข้อมูลนักเรียน!$K59="ย้ายออก","-",ชี้วัด11!$BE61)))</f>
        <v/>
      </c>
      <c r="CJ63" s="147" t="str">
        <f>IF(CJ$4="","",IF(ชี้วัด12!$BE61="","",IF(ข้อมูลนักเรียน!$K59="ย้ายออก","-",ชี้วัด12!$BE61)))</f>
        <v/>
      </c>
      <c r="CK63" s="147" t="str">
        <f>IF(CK$4="","",IF(ชี้วัด13!$BE61="","",IF(ข้อมูลนักเรียน!$K59="ย้ายออก","-",ชี้วัด13!$BE61)))</f>
        <v/>
      </c>
      <c r="CL63" s="147" t="str">
        <f>IF(CL$4="","",IF(ชี้วัด14!$BE61="","",IF(ข้อมูลนักเรียน!$K59="ย้ายออก","-",ชี้วัด14!$BE61)))</f>
        <v/>
      </c>
      <c r="CM63" s="147" t="str">
        <f>IF(CM$4="","",IF(ชี้วัด15!$BE61="","",IF(ข้อมูลนักเรียน!$K59="ย้ายออก","-",ชี้วัด15!$BE61)))</f>
        <v/>
      </c>
      <c r="CN63" s="206" t="str">
        <f>IF($E63="","",IF(ข้อมูลนักเรียน!K59="ย้ายออก","ย้ายออก",SUM(BY63:CM63)))</f>
        <v/>
      </c>
      <c r="CO63" s="452" t="str">
        <f>IF($E63="","",IF(ข้อมูลนักเรียน!K59="ย้ายออก","ย้ายออก",(CN63/$CN$6)*100))</f>
        <v/>
      </c>
      <c r="CP63" s="206" t="str">
        <f>IF($E63="","",IF(ข้อมูลนักเรียน!K59="ย้ายออก","ย้ายออก",IF(CN63&lt;$CN$6,"ไม่ผ่าน","ผ่าน")))</f>
        <v/>
      </c>
    </row>
    <row r="64" spans="1:94" x14ac:dyDescent="0.3">
      <c r="A64" s="111"/>
      <c r="B64" s="111"/>
      <c r="C64" s="111"/>
      <c r="D64" s="207">
        <f>ข้อมูลนักเรียน!D60</f>
        <v>58</v>
      </c>
      <c r="E64" s="208" t="str">
        <f>IF(ข้อมูลนักเรียน!H60="","",ข้อมูลนักเรียน!G60&amp;ข้อมูลนักเรียน!H60&amp; "  " &amp; ข้อมูลนักเรียน!I60)</f>
        <v/>
      </c>
      <c r="F64" s="839"/>
      <c r="G64" s="203" t="str">
        <f>IF(วิชา1!$L63="","",IF($G$4="","",IF(วิชา1!$L63="ย้ายออก","-",วิชา1!$L63)))</f>
        <v/>
      </c>
      <c r="H64" s="203" t="str">
        <f>IF(วิชา2!$L63="","",IF($H$4="","",IF(วิชา2!$L63="ย้ายออก","-",วิชา2!$L63)))</f>
        <v/>
      </c>
      <c r="I64" s="203" t="str">
        <f>IF(วิชา3!$L63="","",IF($I$4="","",IF(วิชา3!$L63="ย้ายออก","-",วิชา3!$L63)))</f>
        <v/>
      </c>
      <c r="J64" s="203" t="str">
        <f>IF(วิชา4!$L63="","",IF($J$4="","",IF(วิชา4!$L63="ย้ายออก","-",วิชา4!$L63)))</f>
        <v/>
      </c>
      <c r="K64" s="203" t="str">
        <f>IF(วิชา5!$L63="","",IF($K$4="","",IF(วิชา5!$L63="ย้ายออก","-",วิชา5!$L63)))</f>
        <v/>
      </c>
      <c r="L64" s="203" t="str">
        <f>IF(วิชา6!$L63="","",IF($L$4="","",IF(วิชา6!$L63="ย้ายออก","-",วิชา6!$L63)))</f>
        <v/>
      </c>
      <c r="M64" s="203" t="str">
        <f>IF(วิชา7!$L63="","",IF($M$4="","",IF(วิชา7!$L63="ย้ายออก","-",วิชา7!$L63)))</f>
        <v/>
      </c>
      <c r="N64" s="203" t="str">
        <f>IF(วิชา8!$L63="","",IF($N$4="","",IF(วิชา8!$L63="ย้ายออก","-",วิชา8!$L63)))</f>
        <v/>
      </c>
      <c r="O64" s="203" t="str">
        <f>IF(วิชา9!$L63="","",IF($O$4="","",IF(วิชา9!$L63="ย้ายออก","-",วิชา9!$L63)))</f>
        <v/>
      </c>
      <c r="P64" s="203" t="str">
        <f>IF(วิชา10!$L63="","",IF($P$4="","",IF(วิชา10!$L63="ย้ายออก","-",วิชา10!$L63)))</f>
        <v/>
      </c>
      <c r="Q64" s="203" t="str">
        <f>IF(วิชา11!$L63="","",IF($Q$4="","",IF(วิชา11!$L63="ย้ายออก","-",วิชา11!$L63)))</f>
        <v/>
      </c>
      <c r="R64" s="203" t="str">
        <f>IF(วิชา12!$L63="","",IF($R$4="","",IF(วิชา12!$L63="ย้ายออก","-",วิชา12!$L63)))</f>
        <v/>
      </c>
      <c r="S64" s="203" t="str">
        <f>IF(วิชา13!$L63="","",IF($S$4="","",IF(วิชา13!$L63="ย้ายออก","-",วิชา13!$L63)))</f>
        <v/>
      </c>
      <c r="T64" s="203" t="str">
        <f>IF(วิชา14!$L63="","",IF($T$4="","",IF(วิชา14!$L63="ย้ายออก","-",วิชา14!$L63)))</f>
        <v/>
      </c>
      <c r="U64" s="203" t="str">
        <f>IF(วิชา15!$L63="","",IF($U$4="","",IF(วิชา15!$L63="ย้ายออก","-",วิชา15!$L63)))</f>
        <v/>
      </c>
      <c r="V64" s="172" t="str">
        <f>IF(E64="","",IF(ข้อมูลนักเรียน!$K60="ย้ายออก","ย้ายออก",IF(COUNTIF(G64:U64,0)&gt;0,"ไม่ผ่าน","ผ่าน")))</f>
        <v/>
      </c>
      <c r="W64" s="203" t="str">
        <f>IF($E64="","",IF($G64="","",IF(ข้อมูลนักเรียน!$K60="ย้ายออก","-",$G64*$G$6)))</f>
        <v/>
      </c>
      <c r="X64" s="203" t="str">
        <f>IF($E64="","",IF($H64="","",IF(ข้อมูลนักเรียน!$K60="ย้ายออก","-",$H64*$H$6)))</f>
        <v/>
      </c>
      <c r="Y64" s="203" t="str">
        <f>IF($E64="","",IF($I64="","",IF(ข้อมูลนักเรียน!$K60="ย้ายออก","-",$I64*$I$6)))</f>
        <v/>
      </c>
      <c r="Z64" s="203" t="str">
        <f>IF($E64="","",IF($J64="","",IF(ข้อมูลนักเรียน!$K60="ย้ายออก","-",$J64*$J$6)))</f>
        <v/>
      </c>
      <c r="AA64" s="203" t="str">
        <f>IF($E64="","",IF($K64="","",IF(ข้อมูลนักเรียน!$K60="ย้ายออก","-",$K64*$K$6)))</f>
        <v/>
      </c>
      <c r="AB64" s="203" t="str">
        <f>IF($E64="","",IF($L64="","",IF(ข้อมูลนักเรียน!$K60="ย้ายออก","-",$L64*$L$6)))</f>
        <v/>
      </c>
      <c r="AC64" s="203" t="str">
        <f>IF($E64="","",IF($M64="","",IF(ข้อมูลนักเรียน!$K60="ย้ายออก","-",$M64*$M$6)))</f>
        <v/>
      </c>
      <c r="AD64" s="203" t="str">
        <f>IF($E64="","",IF($N64="","",IF(ข้อมูลนักเรียน!$K60="ย้ายออก","-",$N64*$N$6)))</f>
        <v/>
      </c>
      <c r="AE64" s="203" t="str">
        <f>IF($E64="","",IF($O64="","",IF(ข้อมูลนักเรียน!$K60="ย้ายออก","-",$O64*$O$6)))</f>
        <v/>
      </c>
      <c r="AF64" s="203" t="str">
        <f>IF($E64="","",IF($P64="","",IF(ข้อมูลนักเรียน!$K60="ย้ายออก","-",$P64*$P$6)))</f>
        <v/>
      </c>
      <c r="AG64" s="203" t="str">
        <f>IF($E64="","",IF($Q64="","",IF(ข้อมูลนักเรียน!$K60="ย้ายออก","-",$Q64*$Q$6)))</f>
        <v/>
      </c>
      <c r="AH64" s="203" t="str">
        <f>IF($E64="","",IF($R64="","",IF(ข้อมูลนักเรียน!$K60="ย้ายออก","-",$R64*$R$6)))</f>
        <v/>
      </c>
      <c r="AI64" s="203" t="str">
        <f>IF($E64="","",IF($S64="","",IF(ข้อมูลนักเรียน!$K60="ย้ายออก","-",$S64*$S$6)))</f>
        <v/>
      </c>
      <c r="AJ64" s="203" t="str">
        <f>IF($E64="","",IF($T64="","",IF(ข้อมูลนักเรียน!$K60="ย้ายออก","-",$T64*$T$6)))</f>
        <v/>
      </c>
      <c r="AK64" s="203" t="str">
        <f>IF($E64="","",IF($U64="","",IF(ข้อมูลนักเรียน!$K60="ย้ายออก","-",$U64*$U$6)))</f>
        <v/>
      </c>
      <c r="AL64" s="204" t="str">
        <f>IF($E64="","",IF(ข้อมูลนักเรียน!$K60="ย้ายออก","ย้ายออก",IF($AL$6=0,"",IF(W64="","",(SUM(W64:AK64)/$AL$6)))))</f>
        <v/>
      </c>
      <c r="AM64" s="205" t="str">
        <f>IF($E64="","",IF(ข้อมูลนักเรียน!$K60="ย้ายออก","ย้ายออก",RANK($AL64,$AL$7:$AL$66,0)))</f>
        <v/>
      </c>
      <c r="AN64" s="842"/>
      <c r="AO64" s="147" t="str">
        <f>IF(คุณฯ1!$BC63="","",IF($AO$4="","",IF(ข้อมูลนักเรียน!$K60="ย้ายออก","-",คุณฯ1!$BC63)))</f>
        <v/>
      </c>
      <c r="AP64" s="147" t="str">
        <f>IF(คุณฯ2!$BC63="","",IF($AP$4="","",IF(ข้อมูลนักเรียน!$K60="ย้ายออก","-",คุณฯ2!$BC63)))</f>
        <v/>
      </c>
      <c r="AQ64" s="147" t="str">
        <f>IF(คุณฯ3!$BC63="","",IF($AQ$4="","",IF(ข้อมูลนักเรียน!$K60="ย้ายออก","-",คุณฯ3!$BC63)))</f>
        <v/>
      </c>
      <c r="AR64" s="147" t="str">
        <f>IF(คุณฯ4!$BC63="","",IF($AR$4="","",IF(ข้อมูลนักเรียน!$K60="ย้ายออก","-",คุณฯ4!$BC63)))</f>
        <v/>
      </c>
      <c r="AS64" s="147" t="str">
        <f>IF(คุณฯ5!$BC63="","",IF($AS$4="","",IF(ข้อมูลนักเรียน!$K60="ย้ายออก","-",คุณฯ5!$BC63)))</f>
        <v/>
      </c>
      <c r="AT64" s="147" t="str">
        <f>IF(คุณฯ6!$BC63="","",IF($AT$4="","",IF(ข้อมูลนักเรียน!$K60="ย้ายออก","-",คุณฯ6!$BC63)))</f>
        <v/>
      </c>
      <c r="AU64" s="147" t="str">
        <f>IF(คุณฯ7!$BC63="","",IF($AU$4="","",IF(ข้อมูลนักเรียน!$K60="ย้ายออก","-",คุณฯ7!$BC63)))</f>
        <v/>
      </c>
      <c r="AV64" s="147" t="str">
        <f>IF(คุณฯ8!$BC63="","",IF($AV$4="","",IF(ข้อมูลนักเรียน!$K60="ย้ายออก","-",คุณฯ8!$BC63)))</f>
        <v/>
      </c>
      <c r="AW64" s="147" t="str">
        <f>IF(คุณฯ9!$BC63="","",IF($AW$4="","",IF(ข้อมูลนักเรียน!$K60="ย้ายออก","-",คุณฯ9!$BC63)))</f>
        <v/>
      </c>
      <c r="AX64" s="147" t="str">
        <f>IF(คุณฯ10!$BC63="","",IF($AX$4="","",IF(ข้อมูลนักเรียน!$K60="ย้ายออก","-",คุณฯ10!$BC63)))</f>
        <v/>
      </c>
      <c r="AY64" s="147" t="str">
        <f>IF(คุณฯ11!$BC63="","",IF($AY$4="","",IF(ข้อมูลนักเรียน!$K60="ย้ายออก","-",คุณฯ11!$BC63)))</f>
        <v/>
      </c>
      <c r="AZ64" s="147" t="str">
        <f>IF(คุณฯ12!$BC63="","",IF($AZ$4="","",IF(ข้อมูลนักเรียน!$K60="ย้ายออก","-",คุณฯ12!$BC63)))</f>
        <v/>
      </c>
      <c r="BA64" s="147" t="str">
        <f>IF(คุณฯ13!$BC63="","",IF($BA$4="","",IF(ข้อมูลนักเรียน!$K60="ย้ายออก","-",คุณฯ13!$BC63)))</f>
        <v/>
      </c>
      <c r="BB64" s="147" t="str">
        <f>IF(คุณฯ14!$BC63="","",IF($BB$4="","",IF(ข้อมูลนักเรียน!$K60="ย้ายออก","-",คุณฯ14!$BC63)))</f>
        <v/>
      </c>
      <c r="BC64" s="147" t="str">
        <f>IF(คุณฯ15!$BC63="","",IF($BC$4="","",IF(ข้อมูลนักเรียน!$K60="ย้ายออก","-",คุณฯ15!$BC63)))</f>
        <v/>
      </c>
      <c r="BD64" s="452" t="str">
        <f>IF($E64="","",IF($AO64="","",IF(ข้อมูลนักเรียน!$K60="ย้ายออก","ย้ายออก",AVERAGE(AO64:BC64))))</f>
        <v/>
      </c>
      <c r="BE64" s="206" t="str">
        <f>IF($E64="","",IF(BD64="","",IF(ข้อมูลนักเรียน!K60="ย้ายออก","ย้ายออก",IF(COUNTIF(AO64:BC64,0)&gt;0,0,IF(BD64&gt;=ตั้งค่าการประเมิน!$C$4,3,IF(BD64&gt;=ตั้งค่าการประเมิน!$C$5,2,IF(BD64&gt;=ตั้งค่าการประเมิน!$C$6,1,0)))))))</f>
        <v/>
      </c>
      <c r="BF64" s="845"/>
      <c r="BG64" s="147" t="str">
        <f>IF(อ่านคิดเขียน1!$AW63="","",IF($BG$4="","",อ่านคิดเขียน1!$AW63))</f>
        <v/>
      </c>
      <c r="BH64" s="147" t="str">
        <f>IF(อ่านคิดเขียน2!$AW63="","",IF($BH$4="","",อ่านคิดเขียน2!$AW63))</f>
        <v/>
      </c>
      <c r="BI64" s="147" t="str">
        <f>IF(อ่านคิดเขียน3!$AW63="","",IF($BI$4="","",อ่านคิดเขียน3!$AW63))</f>
        <v/>
      </c>
      <c r="BJ64" s="147" t="str">
        <f>IF(อ่านคิดเขียน4!$AW63="","",IF($BJ$4="","",อ่านคิดเขียน4!$AW63))</f>
        <v/>
      </c>
      <c r="BK64" s="147" t="str">
        <f>IF(อ่านคิดเขียน5!$AW63="","",IF($BK$4="","",อ่านคิดเขียน5!$AW63))</f>
        <v/>
      </c>
      <c r="BL64" s="147" t="str">
        <f>IF(อ่านคิดเขียน6!$AW63="","",IF($BL$4="","",อ่านคิดเขียน6!$AW63))</f>
        <v/>
      </c>
      <c r="BM64" s="147" t="str">
        <f>IF(อ่านคิดเขียน7!$AW63="","",IF($BM$4="","",อ่านคิดเขียน7!$AW63))</f>
        <v/>
      </c>
      <c r="BN64" s="147" t="str">
        <f>IF(อ่านคิดเขียน8!$AW63="","",IF($BN$4="","",อ่านคิดเขียน8!$AW63))</f>
        <v/>
      </c>
      <c r="BO64" s="147" t="str">
        <f>IF(อ่านคิดเขียน9!$AW63="","",IF($BO$4="","",อ่านคิดเขียน9!$AW63))</f>
        <v/>
      </c>
      <c r="BP64" s="147" t="str">
        <f>IF(อ่านคิดเขียน10!$AW63="","",IF($BP$4="","",อ่านคิดเขียน10!$AW63))</f>
        <v/>
      </c>
      <c r="BQ64" s="147" t="str">
        <f>IF(อ่านคิดเขียน11!$AW63="","",IF($BQ$4="","",อ่านคิดเขียน11!$AW63))</f>
        <v/>
      </c>
      <c r="BR64" s="147" t="str">
        <f>IF(อ่านคิดเขียน12!$AW63="","",IF($BR$4="","",อ่านคิดเขียน12!$AW63))</f>
        <v/>
      </c>
      <c r="BS64" s="147" t="str">
        <f>IF(อ่านคิดเขียน13!$AW63="","",IF($BS$4="","",อ่านคิดเขียน13!$AW63))</f>
        <v/>
      </c>
      <c r="BT64" s="147" t="str">
        <f>IF(อ่านคิดเขียน14!$AW63="","",IF($BT$4="","",อ่านคิดเขียน14!$AW63))</f>
        <v/>
      </c>
      <c r="BU64" s="147" t="str">
        <f>IF(อ่านคิดเขียน15!$AW63="","",IF($BU$4="","",อ่านคิดเขียน15!$AW63))</f>
        <v/>
      </c>
      <c r="BV64" s="452" t="str">
        <f>IF($E64="","",IF($BG64="","",IF(ข้อมูลนักเรียน!K60="ย้ายออก","ย้ายออก",AVERAGE(BG64:BU64))))</f>
        <v/>
      </c>
      <c r="BW64" s="206" t="str">
        <f>IF($E64="","",IF(BV64="","",IF(ข้อมูลนักเรียน!K60="ย้ายออก","ย้ายออก",IF(BV64&gt;=ตั้งค่าการประเมิน!$C$4,3,IF(BV64&gt;=ตั้งค่าการประเมิน!$C$5,2,IF(BV64&gt;=ตั้งค่าการประเมิน!$C$6,1,0))))))</f>
        <v/>
      </c>
      <c r="BX64" s="848"/>
      <c r="BY64" s="147" t="str">
        <f>IF(BY$4="","",IF(ชี้วัด1!$BE62="","",IF(ข้อมูลนักเรียน!$K60="ย้ายออก","-",ชี้วัด1!$BE62)))</f>
        <v/>
      </c>
      <c r="BZ64" s="147" t="str">
        <f>IF(BZ$4="","",IF(ชี้วัด2!$BE62="","",IF(ข้อมูลนักเรียน!$K60="ย้ายออก","-",ชี้วัด2!$BE62)))</f>
        <v/>
      </c>
      <c r="CA64" s="147" t="str">
        <f>IF(CA$4="","",IF(ชี้วัด3!$BE62="","",IF(ข้อมูลนักเรียน!$K60="ย้ายออก","-",ชี้วัด3!$BE62)))</f>
        <v/>
      </c>
      <c r="CB64" s="147" t="str">
        <f>IF(CB$4="","",IF(ชี้วัด4!$BE62="","",IF(ข้อมูลนักเรียน!$K60="ย้ายออก","-",ชี้วัด4!$BE62)))</f>
        <v/>
      </c>
      <c r="CC64" s="147" t="str">
        <f>IF(CC$4="","",IF(ชี้วัด5!$BE62="","",IF(ข้อมูลนักเรียน!$K60="ย้ายออก","-",ชี้วัด5!$BE62)))</f>
        <v/>
      </c>
      <c r="CD64" s="147" t="str">
        <f>IF(CD$4="","",IF(ชี้วัด6!$BE62="","",IF(ข้อมูลนักเรียน!$K60="ย้ายออก","-",ชี้วัด6!$BE62)))</f>
        <v/>
      </c>
      <c r="CE64" s="147" t="str">
        <f>IF(CE$4="","",IF(ชี้วัด7!$BE62="","",IF(ข้อมูลนักเรียน!$K60="ย้ายออก","-",ชี้วัด7!$BE62)))</f>
        <v/>
      </c>
      <c r="CF64" s="147" t="str">
        <f>IF(CF$4="","",IF(ชี้วัด8!$BE62="","",IF(ข้อมูลนักเรียน!$K60="ย้ายออก","-",ชี้วัด8!$BE62)))</f>
        <v/>
      </c>
      <c r="CG64" s="147" t="str">
        <f>IF(CG$4="","",IF(ชี้วัด9!$BE62="","",IF(ข้อมูลนักเรียน!$K60="ย้ายออก","-",ชี้วัด9!$BE62)))</f>
        <v/>
      </c>
      <c r="CH64" s="147" t="str">
        <f>IF(CH$4="","",IF(ชี้วัด10!$BE62="","",IF(ข้อมูลนักเรียน!$K60="ย้ายออก","-",ชี้วัด10!$BE62)))</f>
        <v/>
      </c>
      <c r="CI64" s="147" t="str">
        <f>IF(CI$4="","",IF(ชี้วัด11!$BE62="","",IF(ข้อมูลนักเรียน!$K60="ย้ายออก","-",ชี้วัด11!$BE62)))</f>
        <v/>
      </c>
      <c r="CJ64" s="147" t="str">
        <f>IF(CJ$4="","",IF(ชี้วัด12!$BE62="","",IF(ข้อมูลนักเรียน!$K60="ย้ายออก","-",ชี้วัด12!$BE62)))</f>
        <v/>
      </c>
      <c r="CK64" s="147" t="str">
        <f>IF(CK$4="","",IF(ชี้วัด13!$BE62="","",IF(ข้อมูลนักเรียน!$K60="ย้ายออก","-",ชี้วัด13!$BE62)))</f>
        <v/>
      </c>
      <c r="CL64" s="147" t="str">
        <f>IF(CL$4="","",IF(ชี้วัด14!$BE62="","",IF(ข้อมูลนักเรียน!$K60="ย้ายออก","-",ชี้วัด14!$BE62)))</f>
        <v/>
      </c>
      <c r="CM64" s="147" t="str">
        <f>IF(CM$4="","",IF(ชี้วัด15!$BE62="","",IF(ข้อมูลนักเรียน!$K60="ย้ายออก","-",ชี้วัด15!$BE62)))</f>
        <v/>
      </c>
      <c r="CN64" s="206" t="str">
        <f>IF($E64="","",IF(ข้อมูลนักเรียน!K60="ย้ายออก","ย้ายออก",SUM(BY64:CM64)))</f>
        <v/>
      </c>
      <c r="CO64" s="452" t="str">
        <f>IF($E64="","",IF(ข้อมูลนักเรียน!K60="ย้ายออก","ย้ายออก",(CN64/$CN$6)*100))</f>
        <v/>
      </c>
      <c r="CP64" s="206" t="str">
        <f>IF($E64="","",IF(ข้อมูลนักเรียน!K60="ย้ายออก","ย้ายออก",IF(CN64&lt;$CN$6,"ไม่ผ่าน","ผ่าน")))</f>
        <v/>
      </c>
    </row>
    <row r="65" spans="1:94" x14ac:dyDescent="0.3">
      <c r="A65" s="111"/>
      <c r="B65" s="111"/>
      <c r="C65" s="111"/>
      <c r="D65" s="207">
        <f>ข้อมูลนักเรียน!D61</f>
        <v>59</v>
      </c>
      <c r="E65" s="208" t="str">
        <f>IF(ข้อมูลนักเรียน!H61="","",ข้อมูลนักเรียน!G61&amp;ข้อมูลนักเรียน!H61&amp; "  " &amp; ข้อมูลนักเรียน!I61)</f>
        <v/>
      </c>
      <c r="F65" s="839"/>
      <c r="G65" s="203" t="str">
        <f>IF(วิชา1!$L64="","",IF($G$4="","",IF(วิชา1!$L64="ย้ายออก","-",วิชา1!$L64)))</f>
        <v/>
      </c>
      <c r="H65" s="203" t="str">
        <f>IF(วิชา2!$L64="","",IF($H$4="","",IF(วิชา2!$L64="ย้ายออก","-",วิชา2!$L64)))</f>
        <v/>
      </c>
      <c r="I65" s="203" t="str">
        <f>IF(วิชา3!$L64="","",IF($I$4="","",IF(วิชา3!$L64="ย้ายออก","-",วิชา3!$L64)))</f>
        <v/>
      </c>
      <c r="J65" s="203" t="str">
        <f>IF(วิชา4!$L64="","",IF($J$4="","",IF(วิชา4!$L64="ย้ายออก","-",วิชา4!$L64)))</f>
        <v/>
      </c>
      <c r="K65" s="203" t="str">
        <f>IF(วิชา5!$L64="","",IF($K$4="","",IF(วิชา5!$L64="ย้ายออก","-",วิชา5!$L64)))</f>
        <v/>
      </c>
      <c r="L65" s="203" t="str">
        <f>IF(วิชา6!$L64="","",IF($L$4="","",IF(วิชา6!$L64="ย้ายออก","-",วิชา6!$L64)))</f>
        <v/>
      </c>
      <c r="M65" s="203" t="str">
        <f>IF(วิชา7!$L64="","",IF($M$4="","",IF(วิชา7!$L64="ย้ายออก","-",วิชา7!$L64)))</f>
        <v/>
      </c>
      <c r="N65" s="203" t="str">
        <f>IF(วิชา8!$L64="","",IF($N$4="","",IF(วิชา8!$L64="ย้ายออก","-",วิชา8!$L64)))</f>
        <v/>
      </c>
      <c r="O65" s="203" t="str">
        <f>IF(วิชา9!$L64="","",IF($O$4="","",IF(วิชา9!$L64="ย้ายออก","-",วิชา9!$L64)))</f>
        <v/>
      </c>
      <c r="P65" s="203" t="str">
        <f>IF(วิชา10!$L64="","",IF($P$4="","",IF(วิชา10!$L64="ย้ายออก","-",วิชา10!$L64)))</f>
        <v/>
      </c>
      <c r="Q65" s="203" t="str">
        <f>IF(วิชา11!$L64="","",IF($Q$4="","",IF(วิชา11!$L64="ย้ายออก","-",วิชา11!$L64)))</f>
        <v/>
      </c>
      <c r="R65" s="203" t="str">
        <f>IF(วิชา12!$L64="","",IF($R$4="","",IF(วิชา12!$L64="ย้ายออก","-",วิชา12!$L64)))</f>
        <v/>
      </c>
      <c r="S65" s="203" t="str">
        <f>IF(วิชา13!$L64="","",IF($S$4="","",IF(วิชา13!$L64="ย้ายออก","-",วิชา13!$L64)))</f>
        <v/>
      </c>
      <c r="T65" s="203" t="str">
        <f>IF(วิชา14!$L64="","",IF($T$4="","",IF(วิชา14!$L64="ย้ายออก","-",วิชา14!$L64)))</f>
        <v/>
      </c>
      <c r="U65" s="203" t="str">
        <f>IF(วิชา15!$L64="","",IF($U$4="","",IF(วิชา15!$L64="ย้ายออก","-",วิชา15!$L64)))</f>
        <v/>
      </c>
      <c r="V65" s="172" t="str">
        <f>IF(E65="","",IF(ข้อมูลนักเรียน!$K61="ย้ายออก","ย้ายออก",IF(COUNTIF(G65:U65,0)&gt;0,"ไม่ผ่าน","ผ่าน")))</f>
        <v/>
      </c>
      <c r="W65" s="203" t="str">
        <f>IF($E65="","",IF($G65="","",IF(ข้อมูลนักเรียน!$K61="ย้ายออก","-",$G65*$G$6)))</f>
        <v/>
      </c>
      <c r="X65" s="203" t="str">
        <f>IF($E65="","",IF($H65="","",IF(ข้อมูลนักเรียน!$K61="ย้ายออก","-",$H65*$H$6)))</f>
        <v/>
      </c>
      <c r="Y65" s="203" t="str">
        <f>IF($E65="","",IF($I65="","",IF(ข้อมูลนักเรียน!$K61="ย้ายออก","-",$I65*$I$6)))</f>
        <v/>
      </c>
      <c r="Z65" s="203" t="str">
        <f>IF($E65="","",IF($J65="","",IF(ข้อมูลนักเรียน!$K61="ย้ายออก","-",$J65*$J$6)))</f>
        <v/>
      </c>
      <c r="AA65" s="203" t="str">
        <f>IF($E65="","",IF($K65="","",IF(ข้อมูลนักเรียน!$K61="ย้ายออก","-",$K65*$K$6)))</f>
        <v/>
      </c>
      <c r="AB65" s="203" t="str">
        <f>IF($E65="","",IF($L65="","",IF(ข้อมูลนักเรียน!$K61="ย้ายออก","-",$L65*$L$6)))</f>
        <v/>
      </c>
      <c r="AC65" s="203" t="str">
        <f>IF($E65="","",IF($M65="","",IF(ข้อมูลนักเรียน!$K61="ย้ายออก","-",$M65*$M$6)))</f>
        <v/>
      </c>
      <c r="AD65" s="203" t="str">
        <f>IF($E65="","",IF($N65="","",IF(ข้อมูลนักเรียน!$K61="ย้ายออก","-",$N65*$N$6)))</f>
        <v/>
      </c>
      <c r="AE65" s="203" t="str">
        <f>IF($E65="","",IF($O65="","",IF(ข้อมูลนักเรียน!$K61="ย้ายออก","-",$O65*$O$6)))</f>
        <v/>
      </c>
      <c r="AF65" s="203" t="str">
        <f>IF($E65="","",IF($P65="","",IF(ข้อมูลนักเรียน!$K61="ย้ายออก","-",$P65*$P$6)))</f>
        <v/>
      </c>
      <c r="AG65" s="203" t="str">
        <f>IF($E65="","",IF($Q65="","",IF(ข้อมูลนักเรียน!$K61="ย้ายออก","-",$Q65*$Q$6)))</f>
        <v/>
      </c>
      <c r="AH65" s="203" t="str">
        <f>IF($E65="","",IF($R65="","",IF(ข้อมูลนักเรียน!$K61="ย้ายออก","-",$R65*$R$6)))</f>
        <v/>
      </c>
      <c r="AI65" s="203" t="str">
        <f>IF($E65="","",IF($S65="","",IF(ข้อมูลนักเรียน!$K61="ย้ายออก","-",$S65*$S$6)))</f>
        <v/>
      </c>
      <c r="AJ65" s="203" t="str">
        <f>IF($E65="","",IF($T65="","",IF(ข้อมูลนักเรียน!$K61="ย้ายออก","-",$T65*$T$6)))</f>
        <v/>
      </c>
      <c r="AK65" s="203" t="str">
        <f>IF($E65="","",IF($U65="","",IF(ข้อมูลนักเรียน!$K61="ย้ายออก","-",$U65*$U$6)))</f>
        <v/>
      </c>
      <c r="AL65" s="204" t="str">
        <f>IF($E65="","",IF(ข้อมูลนักเรียน!$K61="ย้ายออก","ย้ายออก",IF($AL$6=0,"",IF(W65="","",(SUM(W65:AK65)/$AL$6)))))</f>
        <v/>
      </c>
      <c r="AM65" s="205" t="str">
        <f>IF($E65="","",IF(ข้อมูลนักเรียน!$K61="ย้ายออก","ย้ายออก",RANK($AL65,$AL$7:$AL$66,0)))</f>
        <v/>
      </c>
      <c r="AN65" s="842"/>
      <c r="AO65" s="147" t="str">
        <f>IF(คุณฯ1!$BC64="","",IF($AO$4="","",IF(ข้อมูลนักเรียน!$K61="ย้ายออก","-",คุณฯ1!$BC64)))</f>
        <v/>
      </c>
      <c r="AP65" s="147" t="str">
        <f>IF(คุณฯ2!$BC64="","",IF($AP$4="","",IF(ข้อมูลนักเรียน!$K61="ย้ายออก","-",คุณฯ2!$BC64)))</f>
        <v/>
      </c>
      <c r="AQ65" s="147" t="str">
        <f>IF(คุณฯ3!$BC64="","",IF($AQ$4="","",IF(ข้อมูลนักเรียน!$K61="ย้ายออก","-",คุณฯ3!$BC64)))</f>
        <v/>
      </c>
      <c r="AR65" s="147" t="str">
        <f>IF(คุณฯ4!$BC64="","",IF($AR$4="","",IF(ข้อมูลนักเรียน!$K61="ย้ายออก","-",คุณฯ4!$BC64)))</f>
        <v/>
      </c>
      <c r="AS65" s="147" t="str">
        <f>IF(คุณฯ5!$BC64="","",IF($AS$4="","",IF(ข้อมูลนักเรียน!$K61="ย้ายออก","-",คุณฯ5!$BC64)))</f>
        <v/>
      </c>
      <c r="AT65" s="147" t="str">
        <f>IF(คุณฯ6!$BC64="","",IF($AT$4="","",IF(ข้อมูลนักเรียน!$K61="ย้ายออก","-",คุณฯ6!$BC64)))</f>
        <v/>
      </c>
      <c r="AU65" s="147" t="str">
        <f>IF(คุณฯ7!$BC64="","",IF($AU$4="","",IF(ข้อมูลนักเรียน!$K61="ย้ายออก","-",คุณฯ7!$BC64)))</f>
        <v/>
      </c>
      <c r="AV65" s="147" t="str">
        <f>IF(คุณฯ8!$BC64="","",IF($AV$4="","",IF(ข้อมูลนักเรียน!$K61="ย้ายออก","-",คุณฯ8!$BC64)))</f>
        <v/>
      </c>
      <c r="AW65" s="147" t="str">
        <f>IF(คุณฯ9!$BC64="","",IF($AW$4="","",IF(ข้อมูลนักเรียน!$K61="ย้ายออก","-",คุณฯ9!$BC64)))</f>
        <v/>
      </c>
      <c r="AX65" s="147" t="str">
        <f>IF(คุณฯ10!$BC64="","",IF($AX$4="","",IF(ข้อมูลนักเรียน!$K61="ย้ายออก","-",คุณฯ10!$BC64)))</f>
        <v/>
      </c>
      <c r="AY65" s="147" t="str">
        <f>IF(คุณฯ11!$BC64="","",IF($AY$4="","",IF(ข้อมูลนักเรียน!$K61="ย้ายออก","-",คุณฯ11!$BC64)))</f>
        <v/>
      </c>
      <c r="AZ65" s="147" t="str">
        <f>IF(คุณฯ12!$BC64="","",IF($AZ$4="","",IF(ข้อมูลนักเรียน!$K61="ย้ายออก","-",คุณฯ12!$BC64)))</f>
        <v/>
      </c>
      <c r="BA65" s="147" t="str">
        <f>IF(คุณฯ13!$BC64="","",IF($BA$4="","",IF(ข้อมูลนักเรียน!$K61="ย้ายออก","-",คุณฯ13!$BC64)))</f>
        <v/>
      </c>
      <c r="BB65" s="147" t="str">
        <f>IF(คุณฯ14!$BC64="","",IF($BB$4="","",IF(ข้อมูลนักเรียน!$K61="ย้ายออก","-",คุณฯ14!$BC64)))</f>
        <v/>
      </c>
      <c r="BC65" s="147" t="str">
        <f>IF(คุณฯ15!$BC64="","",IF($BC$4="","",IF(ข้อมูลนักเรียน!$K61="ย้ายออก","-",คุณฯ15!$BC64)))</f>
        <v/>
      </c>
      <c r="BD65" s="452" t="str">
        <f>IF($E65="","",IF($AO65="","",IF(ข้อมูลนักเรียน!$K61="ย้ายออก","ย้ายออก",AVERAGE(AO65:BC65))))</f>
        <v/>
      </c>
      <c r="BE65" s="206" t="str">
        <f>IF($E65="","",IF(BD65="","",IF(ข้อมูลนักเรียน!K61="ย้ายออก","ย้ายออก",IF(COUNTIF(AO65:BC65,0)&gt;0,0,IF(BD65&gt;=ตั้งค่าการประเมิน!$C$4,3,IF(BD65&gt;=ตั้งค่าการประเมิน!$C$5,2,IF(BD65&gt;=ตั้งค่าการประเมิน!$C$6,1,0)))))))</f>
        <v/>
      </c>
      <c r="BF65" s="845"/>
      <c r="BG65" s="147" t="str">
        <f>IF(อ่านคิดเขียน1!$AW64="","",IF($BG$4="","",อ่านคิดเขียน1!$AW64))</f>
        <v/>
      </c>
      <c r="BH65" s="147" t="str">
        <f>IF(อ่านคิดเขียน2!$AW64="","",IF($BH$4="","",อ่านคิดเขียน2!$AW64))</f>
        <v/>
      </c>
      <c r="BI65" s="147" t="str">
        <f>IF(อ่านคิดเขียน3!$AW64="","",IF($BI$4="","",อ่านคิดเขียน3!$AW64))</f>
        <v/>
      </c>
      <c r="BJ65" s="147" t="str">
        <f>IF(อ่านคิดเขียน4!$AW64="","",IF($BJ$4="","",อ่านคิดเขียน4!$AW64))</f>
        <v/>
      </c>
      <c r="BK65" s="147" t="str">
        <f>IF(อ่านคิดเขียน5!$AW64="","",IF($BK$4="","",อ่านคิดเขียน5!$AW64))</f>
        <v/>
      </c>
      <c r="BL65" s="147" t="str">
        <f>IF(อ่านคิดเขียน6!$AW64="","",IF($BL$4="","",อ่านคิดเขียน6!$AW64))</f>
        <v/>
      </c>
      <c r="BM65" s="147" t="str">
        <f>IF(อ่านคิดเขียน7!$AW64="","",IF($BM$4="","",อ่านคิดเขียน7!$AW64))</f>
        <v/>
      </c>
      <c r="BN65" s="147" t="str">
        <f>IF(อ่านคิดเขียน8!$AW64="","",IF($BN$4="","",อ่านคิดเขียน8!$AW64))</f>
        <v/>
      </c>
      <c r="BO65" s="147" t="str">
        <f>IF(อ่านคิดเขียน9!$AW64="","",IF($BO$4="","",อ่านคิดเขียน9!$AW64))</f>
        <v/>
      </c>
      <c r="BP65" s="147" t="str">
        <f>IF(อ่านคิดเขียน10!$AW64="","",IF($BP$4="","",อ่านคิดเขียน10!$AW64))</f>
        <v/>
      </c>
      <c r="BQ65" s="147" t="str">
        <f>IF(อ่านคิดเขียน11!$AW64="","",IF($BQ$4="","",อ่านคิดเขียน11!$AW64))</f>
        <v/>
      </c>
      <c r="BR65" s="147" t="str">
        <f>IF(อ่านคิดเขียน12!$AW64="","",IF($BR$4="","",อ่านคิดเขียน12!$AW64))</f>
        <v/>
      </c>
      <c r="BS65" s="147" t="str">
        <f>IF(อ่านคิดเขียน13!$AW64="","",IF($BS$4="","",อ่านคิดเขียน13!$AW64))</f>
        <v/>
      </c>
      <c r="BT65" s="147" t="str">
        <f>IF(อ่านคิดเขียน14!$AW64="","",IF($BT$4="","",อ่านคิดเขียน14!$AW64))</f>
        <v/>
      </c>
      <c r="BU65" s="147" t="str">
        <f>IF(อ่านคิดเขียน15!$AW64="","",IF($BU$4="","",อ่านคิดเขียน15!$AW64))</f>
        <v/>
      </c>
      <c r="BV65" s="452" t="str">
        <f>IF($E65="","",IF($BG65="","",IF(ข้อมูลนักเรียน!K61="ย้ายออก","ย้ายออก",AVERAGE(BG65:BU65))))</f>
        <v/>
      </c>
      <c r="BW65" s="206" t="str">
        <f>IF($E65="","",IF(BV65="","",IF(ข้อมูลนักเรียน!K61="ย้ายออก","ย้ายออก",IF(BV65&gt;=ตั้งค่าการประเมิน!$C$4,3,IF(BV65&gt;=ตั้งค่าการประเมิน!$C$5,2,IF(BV65&gt;=ตั้งค่าการประเมิน!$C$6,1,0))))))</f>
        <v/>
      </c>
      <c r="BX65" s="848"/>
      <c r="BY65" s="147" t="str">
        <f>IF(BY$4="","",IF(ชี้วัด1!$BE63="","",IF(ข้อมูลนักเรียน!$K61="ย้ายออก","-",ชี้วัด1!$BE63)))</f>
        <v/>
      </c>
      <c r="BZ65" s="147" t="str">
        <f>IF(BZ$4="","",IF(ชี้วัด2!$BE63="","",IF(ข้อมูลนักเรียน!$K61="ย้ายออก","-",ชี้วัด2!$BE63)))</f>
        <v/>
      </c>
      <c r="CA65" s="147" t="str">
        <f>IF(CA$4="","",IF(ชี้วัด3!$BE63="","",IF(ข้อมูลนักเรียน!$K61="ย้ายออก","-",ชี้วัด3!$BE63)))</f>
        <v/>
      </c>
      <c r="CB65" s="147" t="str">
        <f>IF(CB$4="","",IF(ชี้วัด4!$BE63="","",IF(ข้อมูลนักเรียน!$K61="ย้ายออก","-",ชี้วัด4!$BE63)))</f>
        <v/>
      </c>
      <c r="CC65" s="147" t="str">
        <f>IF(CC$4="","",IF(ชี้วัด5!$BE63="","",IF(ข้อมูลนักเรียน!$K61="ย้ายออก","-",ชี้วัด5!$BE63)))</f>
        <v/>
      </c>
      <c r="CD65" s="147" t="str">
        <f>IF(CD$4="","",IF(ชี้วัด6!$BE63="","",IF(ข้อมูลนักเรียน!$K61="ย้ายออก","-",ชี้วัด6!$BE63)))</f>
        <v/>
      </c>
      <c r="CE65" s="147" t="str">
        <f>IF(CE$4="","",IF(ชี้วัด7!$BE63="","",IF(ข้อมูลนักเรียน!$K61="ย้ายออก","-",ชี้วัด7!$BE63)))</f>
        <v/>
      </c>
      <c r="CF65" s="147" t="str">
        <f>IF(CF$4="","",IF(ชี้วัด8!$BE63="","",IF(ข้อมูลนักเรียน!$K61="ย้ายออก","-",ชี้วัด8!$BE63)))</f>
        <v/>
      </c>
      <c r="CG65" s="147" t="str">
        <f>IF(CG$4="","",IF(ชี้วัด9!$BE63="","",IF(ข้อมูลนักเรียน!$K61="ย้ายออก","-",ชี้วัด9!$BE63)))</f>
        <v/>
      </c>
      <c r="CH65" s="147" t="str">
        <f>IF(CH$4="","",IF(ชี้วัด10!$BE63="","",IF(ข้อมูลนักเรียน!$K61="ย้ายออก","-",ชี้วัด10!$BE63)))</f>
        <v/>
      </c>
      <c r="CI65" s="147" t="str">
        <f>IF(CI$4="","",IF(ชี้วัด11!$BE63="","",IF(ข้อมูลนักเรียน!$K61="ย้ายออก","-",ชี้วัด11!$BE63)))</f>
        <v/>
      </c>
      <c r="CJ65" s="147" t="str">
        <f>IF(CJ$4="","",IF(ชี้วัด12!$BE63="","",IF(ข้อมูลนักเรียน!$K61="ย้ายออก","-",ชี้วัด12!$BE63)))</f>
        <v/>
      </c>
      <c r="CK65" s="147" t="str">
        <f>IF(CK$4="","",IF(ชี้วัด13!$BE63="","",IF(ข้อมูลนักเรียน!$K61="ย้ายออก","-",ชี้วัด13!$BE63)))</f>
        <v/>
      </c>
      <c r="CL65" s="147" t="str">
        <f>IF(CL$4="","",IF(ชี้วัด14!$BE63="","",IF(ข้อมูลนักเรียน!$K61="ย้ายออก","-",ชี้วัด14!$BE63)))</f>
        <v/>
      </c>
      <c r="CM65" s="147" t="str">
        <f>IF(CM$4="","",IF(ชี้วัด15!$BE63="","",IF(ข้อมูลนักเรียน!$K61="ย้ายออก","-",ชี้วัด15!$BE63)))</f>
        <v/>
      </c>
      <c r="CN65" s="206" t="str">
        <f>IF($E65="","",IF(ข้อมูลนักเรียน!K61="ย้ายออก","ย้ายออก",SUM(BY65:CM65)))</f>
        <v/>
      </c>
      <c r="CO65" s="452" t="str">
        <f>IF($E65="","",IF(ข้อมูลนักเรียน!K61="ย้ายออก","ย้ายออก",(CN65/$CN$6)*100))</f>
        <v/>
      </c>
      <c r="CP65" s="206" t="str">
        <f>IF($E65="","",IF(ข้อมูลนักเรียน!K61="ย้ายออก","ย้ายออก",IF(CN65&lt;$CN$6,"ไม่ผ่าน","ผ่าน")))</f>
        <v/>
      </c>
    </row>
    <row r="66" spans="1:94" x14ac:dyDescent="0.3">
      <c r="A66" s="111"/>
      <c r="B66" s="111"/>
      <c r="C66" s="111"/>
      <c r="D66" s="209">
        <f>ข้อมูลนักเรียน!D62</f>
        <v>60</v>
      </c>
      <c r="E66" s="210" t="str">
        <f>IF(ข้อมูลนักเรียน!H62="","",ข้อมูลนักเรียน!G62&amp;ข้อมูลนักเรียน!H62&amp; "  " &amp; ข้อมูลนักเรียน!I62)</f>
        <v/>
      </c>
      <c r="F66" s="840"/>
      <c r="G66" s="203" t="str">
        <f>IF(วิชา1!$L65="","",IF($G$4="","",IF(วิชา1!$L65="ย้ายออก","-",วิชา1!$L65)))</f>
        <v/>
      </c>
      <c r="H66" s="203" t="str">
        <f>IF(วิชา2!$L65="","",IF($H$4="","",IF(วิชา2!$L65="ย้ายออก","-",วิชา2!$L65)))</f>
        <v/>
      </c>
      <c r="I66" s="203" t="str">
        <f>IF(วิชา3!$L65="","",IF($I$4="","",IF(วิชา3!$L65="ย้ายออก","-",วิชา3!$L65)))</f>
        <v/>
      </c>
      <c r="J66" s="203" t="str">
        <f>IF(วิชา4!$L65="","",IF($J$4="","",IF(วิชา4!$L65="ย้ายออก","-",วิชา4!$L65)))</f>
        <v/>
      </c>
      <c r="K66" s="203" t="str">
        <f>IF(วิชา5!$L65="","",IF($K$4="","",IF(วิชา5!$L65="ย้ายออก","-",วิชา5!$L65)))</f>
        <v/>
      </c>
      <c r="L66" s="203" t="str">
        <f>IF(วิชา6!$L65="","",IF($L$4="","",IF(วิชา6!$L65="ย้ายออก","-",วิชา6!$L65)))</f>
        <v/>
      </c>
      <c r="M66" s="203" t="str">
        <f>IF(วิชา7!$L65="","",IF($M$4="","",IF(วิชา7!$L65="ย้ายออก","-",วิชา7!$L65)))</f>
        <v/>
      </c>
      <c r="N66" s="203" t="str">
        <f>IF(วิชา8!$L65="","",IF($N$4="","",IF(วิชา8!$L65="ย้ายออก","-",วิชา8!$L65)))</f>
        <v/>
      </c>
      <c r="O66" s="203" t="str">
        <f>IF(วิชา9!$L65="","",IF($O$4="","",IF(วิชา9!$L65="ย้ายออก","-",วิชา9!$L65)))</f>
        <v/>
      </c>
      <c r="P66" s="203" t="str">
        <f>IF(วิชา10!$L65="","",IF($P$4="","",IF(วิชา10!$L65="ย้ายออก","-",วิชา10!$L65)))</f>
        <v/>
      </c>
      <c r="Q66" s="203" t="str">
        <f>IF(วิชา11!$L65="","",IF($Q$4="","",IF(วิชา11!$L65="ย้ายออก","-",วิชา11!$L65)))</f>
        <v/>
      </c>
      <c r="R66" s="203" t="str">
        <f>IF(วิชา12!$L65="","",IF($R$4="","",IF(วิชา12!$L65="ย้ายออก","-",วิชา12!$L65)))</f>
        <v/>
      </c>
      <c r="S66" s="203" t="str">
        <f>IF(วิชา13!$L65="","",IF($S$4="","",IF(วิชา13!$L65="ย้ายออก","-",วิชา13!$L65)))</f>
        <v/>
      </c>
      <c r="T66" s="203" t="str">
        <f>IF(วิชา14!$L65="","",IF($T$4="","",IF(วิชา14!$L65="ย้ายออก","-",วิชา14!$L65)))</f>
        <v/>
      </c>
      <c r="U66" s="203" t="str">
        <f>IF(วิชา15!$L65="","",IF($U$4="","",IF(วิชา15!$L65="ย้ายออก","-",วิชา15!$L65)))</f>
        <v/>
      </c>
      <c r="V66" s="172" t="str">
        <f>IF(E66="","",IF(ข้อมูลนักเรียน!$K62="ย้ายออก","ย้ายออก",IF(COUNTIF(G66:U66,0)&gt;0,"ไม่ผ่าน","ผ่าน")))</f>
        <v/>
      </c>
      <c r="W66" s="203" t="str">
        <f>IF($E66="","",IF($G66="","",IF(ข้อมูลนักเรียน!$K62="ย้ายออก","-",$G66*$G$6)))</f>
        <v/>
      </c>
      <c r="X66" s="203" t="str">
        <f>IF($E66="","",IF($H66="","",IF(ข้อมูลนักเรียน!$K62="ย้ายออก","-",$H66*$H$6)))</f>
        <v/>
      </c>
      <c r="Y66" s="203" t="str">
        <f>IF($E66="","",IF($I66="","",IF(ข้อมูลนักเรียน!$K62="ย้ายออก","-",$I66*$I$6)))</f>
        <v/>
      </c>
      <c r="Z66" s="203" t="str">
        <f>IF($E66="","",IF($J66="","",IF(ข้อมูลนักเรียน!$K62="ย้ายออก","-",$J66*$J$6)))</f>
        <v/>
      </c>
      <c r="AA66" s="203" t="str">
        <f>IF($E66="","",IF($K66="","",IF(ข้อมูลนักเรียน!$K62="ย้ายออก","-",$K66*$K$6)))</f>
        <v/>
      </c>
      <c r="AB66" s="203" t="str">
        <f>IF($E66="","",IF($L66="","",IF(ข้อมูลนักเรียน!$K62="ย้ายออก","-",$L66*$L$6)))</f>
        <v/>
      </c>
      <c r="AC66" s="203" t="str">
        <f>IF($E66="","",IF($M66="","",IF(ข้อมูลนักเรียน!$K62="ย้ายออก","-",$M66*$M$6)))</f>
        <v/>
      </c>
      <c r="AD66" s="203" t="str">
        <f>IF($E66="","",IF($N66="","",IF(ข้อมูลนักเรียน!$K62="ย้ายออก","-",$N66*$N$6)))</f>
        <v/>
      </c>
      <c r="AE66" s="203" t="str">
        <f>IF($E66="","",IF($O66="","",IF(ข้อมูลนักเรียน!$K62="ย้ายออก","-",$O66*$O$6)))</f>
        <v/>
      </c>
      <c r="AF66" s="203" t="str">
        <f>IF($E66="","",IF($P66="","",IF(ข้อมูลนักเรียน!$K62="ย้ายออก","-",$P66*$P$6)))</f>
        <v/>
      </c>
      <c r="AG66" s="203" t="str">
        <f>IF($E66="","",IF($Q66="","",IF(ข้อมูลนักเรียน!$K62="ย้ายออก","-",$Q66*$Q$6)))</f>
        <v/>
      </c>
      <c r="AH66" s="203" t="str">
        <f>IF($E66="","",IF($R66="","",IF(ข้อมูลนักเรียน!$K62="ย้ายออก","-",$R66*$R$6)))</f>
        <v/>
      </c>
      <c r="AI66" s="203" t="str">
        <f>IF($E66="","",IF($S66="","",IF(ข้อมูลนักเรียน!$K62="ย้ายออก","-",$S66*$S$6)))</f>
        <v/>
      </c>
      <c r="AJ66" s="203" t="str">
        <f>IF($E66="","",IF($T66="","",IF(ข้อมูลนักเรียน!$K62="ย้ายออก","-",$T66*$T$6)))</f>
        <v/>
      </c>
      <c r="AK66" s="203" t="str">
        <f>IF($E66="","",IF($U66="","",IF(ข้อมูลนักเรียน!$K62="ย้ายออก","-",$U66*$U$6)))</f>
        <v/>
      </c>
      <c r="AL66" s="204" t="str">
        <f>IF($E66="","",IF(ข้อมูลนักเรียน!$K62="ย้ายออก","ย้ายออก",IF($AL$6=0,"",IF(W66="","",(SUM(W66:AK66)/$AL$6)))))</f>
        <v/>
      </c>
      <c r="AM66" s="205" t="str">
        <f>IF($E66="","",IF(ข้อมูลนักเรียน!$K62="ย้ายออก","ย้ายออก",RANK($AL66,$AL$7:$AL$66,0)))</f>
        <v/>
      </c>
      <c r="AN66" s="843"/>
      <c r="AO66" s="147" t="str">
        <f>IF(คุณฯ1!$BC65="","",IF($AO$4="","",IF(ข้อมูลนักเรียน!$K62="ย้ายออก","-",คุณฯ1!$BC65)))</f>
        <v/>
      </c>
      <c r="AP66" s="147" t="str">
        <f>IF(คุณฯ2!$BC65="","",IF($AP$4="","",IF(ข้อมูลนักเรียน!$K62="ย้ายออก","-",คุณฯ2!$BC65)))</f>
        <v/>
      </c>
      <c r="AQ66" s="147" t="str">
        <f>IF(คุณฯ3!$BC65="","",IF($AQ$4="","",IF(ข้อมูลนักเรียน!$K62="ย้ายออก","-",คุณฯ3!$BC65)))</f>
        <v/>
      </c>
      <c r="AR66" s="147" t="str">
        <f>IF(คุณฯ4!$BC65="","",IF($AR$4="","",IF(ข้อมูลนักเรียน!$K62="ย้ายออก","-",คุณฯ4!$BC65)))</f>
        <v/>
      </c>
      <c r="AS66" s="147" t="str">
        <f>IF(คุณฯ5!$BC65="","",IF($AS$4="","",IF(ข้อมูลนักเรียน!$K62="ย้ายออก","-",คุณฯ5!$BC65)))</f>
        <v/>
      </c>
      <c r="AT66" s="147" t="str">
        <f>IF(คุณฯ6!$BC65="","",IF($AT$4="","",IF(ข้อมูลนักเรียน!$K62="ย้ายออก","-",คุณฯ6!$BC65)))</f>
        <v/>
      </c>
      <c r="AU66" s="147" t="str">
        <f>IF(คุณฯ7!$BC65="","",IF($AU$4="","",IF(ข้อมูลนักเรียน!$K62="ย้ายออก","-",คุณฯ7!$BC65)))</f>
        <v/>
      </c>
      <c r="AV66" s="147" t="str">
        <f>IF(คุณฯ8!$BC65="","",IF($AV$4="","",IF(ข้อมูลนักเรียน!$K62="ย้ายออก","-",คุณฯ8!$BC65)))</f>
        <v/>
      </c>
      <c r="AW66" s="147" t="str">
        <f>IF(คุณฯ9!$BC65="","",IF($AW$4="","",IF(ข้อมูลนักเรียน!$K62="ย้ายออก","-",คุณฯ9!$BC65)))</f>
        <v/>
      </c>
      <c r="AX66" s="147" t="str">
        <f>IF(คุณฯ10!$BC65="","",IF($AX$4="","",IF(ข้อมูลนักเรียน!$K62="ย้ายออก","-",คุณฯ10!$BC65)))</f>
        <v/>
      </c>
      <c r="AY66" s="147" t="str">
        <f>IF(คุณฯ11!$BC65="","",IF($AY$4="","",IF(ข้อมูลนักเรียน!$K62="ย้ายออก","-",คุณฯ11!$BC65)))</f>
        <v/>
      </c>
      <c r="AZ66" s="147" t="str">
        <f>IF(คุณฯ12!$BC65="","",IF($AZ$4="","",IF(ข้อมูลนักเรียน!$K62="ย้ายออก","-",คุณฯ12!$BC65)))</f>
        <v/>
      </c>
      <c r="BA66" s="147" t="str">
        <f>IF(คุณฯ13!$BC65="","",IF($BA$4="","",IF(ข้อมูลนักเรียน!$K62="ย้ายออก","-",คุณฯ13!$BC65)))</f>
        <v/>
      </c>
      <c r="BB66" s="147" t="str">
        <f>IF(คุณฯ14!$BC65="","",IF($BB$4="","",IF(ข้อมูลนักเรียน!$K62="ย้ายออก","-",คุณฯ14!$BC65)))</f>
        <v/>
      </c>
      <c r="BC66" s="147" t="str">
        <f>IF(คุณฯ15!$BC65="","",IF($BC$4="","",IF(ข้อมูลนักเรียน!$K62="ย้ายออก","-",คุณฯ15!$BC65)))</f>
        <v/>
      </c>
      <c r="BD66" s="452" t="str">
        <f>IF($E66="","",IF($AO66="","",IF(ข้อมูลนักเรียน!$K62="ย้ายออก","ย้ายออก",AVERAGE(AO66:BC66))))</f>
        <v/>
      </c>
      <c r="BE66" s="206" t="str">
        <f>IF($E66="","",IF(BD66="","",IF(ข้อมูลนักเรียน!K62="ย้ายออก","ย้ายออก",IF(COUNTIF(AO66:BC66,0)&gt;0,0,IF(BD66&gt;=ตั้งค่าการประเมิน!$C$4,3,IF(BD66&gt;=ตั้งค่าการประเมิน!$C$5,2,IF(BD66&gt;=ตั้งค่าการประเมิน!$C$6,1,0)))))))</f>
        <v/>
      </c>
      <c r="BF66" s="846"/>
      <c r="BG66" s="147" t="str">
        <f>IF(อ่านคิดเขียน1!$AW65="","",IF($BG$4="","",อ่านคิดเขียน1!$AW65))</f>
        <v/>
      </c>
      <c r="BH66" s="147" t="str">
        <f>IF(อ่านคิดเขียน2!$AW65="","",IF($BH$4="","",อ่านคิดเขียน2!$AW65))</f>
        <v/>
      </c>
      <c r="BI66" s="147" t="str">
        <f>IF(อ่านคิดเขียน3!$AW65="","",IF($BI$4="","",อ่านคิดเขียน3!$AW65))</f>
        <v/>
      </c>
      <c r="BJ66" s="147" t="str">
        <f>IF(อ่านคิดเขียน4!$AW65="","",IF($BJ$4="","",อ่านคิดเขียน4!$AW65))</f>
        <v/>
      </c>
      <c r="BK66" s="147" t="str">
        <f>IF(อ่านคิดเขียน5!$AW65="","",IF($BK$4="","",อ่านคิดเขียน5!$AW65))</f>
        <v/>
      </c>
      <c r="BL66" s="147" t="str">
        <f>IF(อ่านคิดเขียน6!$AW65="","",IF($BL$4="","",อ่านคิดเขียน6!$AW65))</f>
        <v/>
      </c>
      <c r="BM66" s="147" t="str">
        <f>IF(อ่านคิดเขียน7!$AW65="","",IF($BM$4="","",อ่านคิดเขียน7!$AW65))</f>
        <v/>
      </c>
      <c r="BN66" s="147" t="str">
        <f>IF(อ่านคิดเขียน8!$AW65="","",IF($BN$4="","",อ่านคิดเขียน8!$AW65))</f>
        <v/>
      </c>
      <c r="BO66" s="147" t="str">
        <f>IF(อ่านคิดเขียน9!$AW65="","",IF($BO$4="","",อ่านคิดเขียน9!$AW65))</f>
        <v/>
      </c>
      <c r="BP66" s="147" t="str">
        <f>IF(อ่านคิดเขียน10!$AW65="","",IF($BP$4="","",อ่านคิดเขียน10!$AW65))</f>
        <v/>
      </c>
      <c r="BQ66" s="147" t="str">
        <f>IF(อ่านคิดเขียน11!$AW65="","",IF($BQ$4="","",อ่านคิดเขียน11!$AW65))</f>
        <v/>
      </c>
      <c r="BR66" s="147" t="str">
        <f>IF(อ่านคิดเขียน12!$AW65="","",IF($BR$4="","",อ่านคิดเขียน12!$AW65))</f>
        <v/>
      </c>
      <c r="BS66" s="147" t="str">
        <f>IF(อ่านคิดเขียน13!$AW65="","",IF($BS$4="","",อ่านคิดเขียน13!$AW65))</f>
        <v/>
      </c>
      <c r="BT66" s="147" t="str">
        <f>IF(อ่านคิดเขียน14!$AW65="","",IF($BT$4="","",อ่านคิดเขียน14!$AW65))</f>
        <v/>
      </c>
      <c r="BU66" s="147" t="str">
        <f>IF(อ่านคิดเขียน15!$AW65="","",IF($BU$4="","",อ่านคิดเขียน15!$AW65))</f>
        <v/>
      </c>
      <c r="BV66" s="452" t="str">
        <f>IF($E66="","",IF($BG66="","",IF(ข้อมูลนักเรียน!K62="ย้ายออก","ย้ายออก",AVERAGE(BG66:BU66))))</f>
        <v/>
      </c>
      <c r="BW66" s="206" t="str">
        <f>IF($E66="","",IF(BV66="","",IF(ข้อมูลนักเรียน!K62="ย้ายออก","ย้ายออก",IF(BV66&gt;=ตั้งค่าการประเมิน!$C$4,3,IF(BV66&gt;=ตั้งค่าการประเมิน!$C$5,2,IF(BV66&gt;=ตั้งค่าการประเมิน!$C$6,1,0))))))</f>
        <v/>
      </c>
      <c r="BX66" s="849"/>
      <c r="BY66" s="147" t="str">
        <f>IF(BY$4="","",IF(ชี้วัด1!$BE64="","",IF(ข้อมูลนักเรียน!$K62="ย้ายออก","-",ชี้วัด1!$BE64)))</f>
        <v/>
      </c>
      <c r="BZ66" s="147" t="str">
        <f>IF(BZ$4="","",IF(ชี้วัด2!$BE64="","",IF(ข้อมูลนักเรียน!$K62="ย้ายออก","-",ชี้วัด2!$BE64)))</f>
        <v/>
      </c>
      <c r="CA66" s="147" t="str">
        <f>IF(CA$4="","",IF(ชี้วัด3!$BE64="","",IF(ข้อมูลนักเรียน!$K62="ย้ายออก","-",ชี้วัด3!$BE64)))</f>
        <v/>
      </c>
      <c r="CB66" s="147" t="str">
        <f>IF(CB$4="","",IF(ชี้วัด4!$BE64="","",IF(ข้อมูลนักเรียน!$K62="ย้ายออก","-",ชี้วัด4!$BE64)))</f>
        <v/>
      </c>
      <c r="CC66" s="147" t="str">
        <f>IF(CC$4="","",IF(ชี้วัด5!$BE64="","",IF(ข้อมูลนักเรียน!$K62="ย้ายออก","-",ชี้วัด5!$BE64)))</f>
        <v/>
      </c>
      <c r="CD66" s="147" t="str">
        <f>IF(CD$4="","",IF(ชี้วัด6!$BE64="","",IF(ข้อมูลนักเรียน!$K62="ย้ายออก","-",ชี้วัด6!$BE64)))</f>
        <v/>
      </c>
      <c r="CE66" s="147" t="str">
        <f>IF(CE$4="","",IF(ชี้วัด7!$BE64="","",IF(ข้อมูลนักเรียน!$K62="ย้ายออก","-",ชี้วัด7!$BE64)))</f>
        <v/>
      </c>
      <c r="CF66" s="147" t="str">
        <f>IF(CF$4="","",IF(ชี้วัด8!$BE64="","",IF(ข้อมูลนักเรียน!$K62="ย้ายออก","-",ชี้วัด8!$BE64)))</f>
        <v/>
      </c>
      <c r="CG66" s="147" t="str">
        <f>IF(CG$4="","",IF(ชี้วัด9!$BE64="","",IF(ข้อมูลนักเรียน!$K62="ย้ายออก","-",ชี้วัด9!$BE64)))</f>
        <v/>
      </c>
      <c r="CH66" s="147" t="str">
        <f>IF(CH$4="","",IF(ชี้วัด10!$BE64="","",IF(ข้อมูลนักเรียน!$K62="ย้ายออก","-",ชี้วัด10!$BE64)))</f>
        <v/>
      </c>
      <c r="CI66" s="147" t="str">
        <f>IF(CI$4="","",IF(ชี้วัด11!$BE64="","",IF(ข้อมูลนักเรียน!$K62="ย้ายออก","-",ชี้วัด11!$BE64)))</f>
        <v/>
      </c>
      <c r="CJ66" s="147" t="str">
        <f>IF(CJ$4="","",IF(ชี้วัด12!$BE64="","",IF(ข้อมูลนักเรียน!$K62="ย้ายออก","-",ชี้วัด12!$BE64)))</f>
        <v/>
      </c>
      <c r="CK66" s="147" t="str">
        <f>IF(CK$4="","",IF(ชี้วัด13!$BE64="","",IF(ข้อมูลนักเรียน!$K62="ย้ายออก","-",ชี้วัด13!$BE64)))</f>
        <v/>
      </c>
      <c r="CL66" s="147" t="str">
        <f>IF(CL$4="","",IF(ชี้วัด14!$BE64="","",IF(ข้อมูลนักเรียน!$K62="ย้ายออก","-",ชี้วัด14!$BE64)))</f>
        <v/>
      </c>
      <c r="CM66" s="147" t="str">
        <f>IF(CM$4="","",IF(ชี้วัด15!$BE64="","",IF(ข้อมูลนักเรียน!$K62="ย้ายออก","-",ชี้วัด15!$BE64)))</f>
        <v/>
      </c>
      <c r="CN66" s="206" t="str">
        <f>IF($E66="","",IF(ข้อมูลนักเรียน!K62="ย้ายออก","ย้ายออก",SUM(BY66:CM66)))</f>
        <v/>
      </c>
      <c r="CO66" s="452" t="str">
        <f>IF($E66="","",IF(ข้อมูลนักเรียน!K62="ย้ายออก","ย้ายออก",(CN66/$CN$6)*100))</f>
        <v/>
      </c>
      <c r="CP66" s="206" t="str">
        <f>IF($E66="","",IF(ข้อมูลนักเรียน!K62="ย้ายออก","ย้ายออก",IF(CN66&lt;$CN$6,"ไม่ผ่าน","ผ่าน")))</f>
        <v/>
      </c>
    </row>
  </sheetData>
  <protectedRanges>
    <protectedRange sqref="B1" name="ช่วง1"/>
  </protectedRanges>
  <mergeCells count="23">
    <mergeCell ref="D1:D6"/>
    <mergeCell ref="E1:E6"/>
    <mergeCell ref="F1:U1"/>
    <mergeCell ref="V1:AK1"/>
    <mergeCell ref="AL1:AL4"/>
    <mergeCell ref="CN1:CN5"/>
    <mergeCell ref="CP1:CP6"/>
    <mergeCell ref="W6:AK6"/>
    <mergeCell ref="AO6:BC6"/>
    <mergeCell ref="BG6:BU6"/>
    <mergeCell ref="AN1:BC1"/>
    <mergeCell ref="BD1:BD6"/>
    <mergeCell ref="BE1:BE6"/>
    <mergeCell ref="BF1:BU1"/>
    <mergeCell ref="BV1:BV6"/>
    <mergeCell ref="BW1:BW6"/>
    <mergeCell ref="AM1:AM6"/>
    <mergeCell ref="CO1:CO6"/>
    <mergeCell ref="F7:F66"/>
    <mergeCell ref="AN7:AN66"/>
    <mergeCell ref="BF7:BF66"/>
    <mergeCell ref="BX7:BX66"/>
    <mergeCell ref="BX1:CM1"/>
  </mergeCells>
  <conditionalFormatting sqref="BV7:BW66">
    <cfRule type="cellIs" dxfId="67" priority="9" operator="equal">
      <formula>"ย้ายออก"</formula>
    </cfRule>
  </conditionalFormatting>
  <conditionalFormatting sqref="BD7:BE66">
    <cfRule type="cellIs" dxfId="66" priority="8" operator="equal">
      <formula>"ย้ายออก"</formula>
    </cfRule>
  </conditionalFormatting>
  <conditionalFormatting sqref="AL7:AM66">
    <cfRule type="cellIs" dxfId="65" priority="7" operator="equal">
      <formula>"ย้ายออก"</formula>
    </cfRule>
  </conditionalFormatting>
  <conditionalFormatting sqref="CN7:CP66">
    <cfRule type="cellIs" dxfId="64" priority="4" operator="equal">
      <formula>"ผ่าน"</formula>
    </cfRule>
    <cfRule type="cellIs" dxfId="63" priority="5" operator="equal">
      <formula>"ไม่ผ่าน"</formula>
    </cfRule>
    <cfRule type="cellIs" dxfId="62" priority="6" operator="equal">
      <formula>"ย้ายออก"</formula>
    </cfRule>
  </conditionalFormatting>
  <conditionalFormatting sqref="CO7:CO66">
    <cfRule type="cellIs" dxfId="61" priority="3" operator="lessThan">
      <formula>100</formula>
    </cfRule>
  </conditionalFormatting>
  <conditionalFormatting sqref="V7:V66">
    <cfRule type="cellIs" dxfId="60" priority="1" operator="equal">
      <formula>"ไม่ผ่าน"</formula>
    </cfRule>
    <cfRule type="cellIs" dxfId="59" priority="2" operator="equal">
      <formula>"ผ่าน"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5B0CD1D-753A-4372-ACDB-089FC687C93E}">
          <x14:formula1>
            <xm:f>รายการ!$K$2:$K$37</xm:f>
          </x14:formula1>
          <xm:sqref>B1</xm:sqref>
        </x14:dataValidation>
      </x14:dataValidations>
    </ext>
  </extLst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59FB-6DAF-4F8A-A113-8959F5BF5DFF}">
  <sheetPr codeName="Sheet127">
    <tabColor rgb="FFCC0066"/>
  </sheetPr>
  <dimension ref="A1:O11"/>
  <sheetViews>
    <sheetView workbookViewId="0">
      <selection activeCell="F14" sqref="F14"/>
    </sheetView>
  </sheetViews>
  <sheetFormatPr defaultRowHeight="18.75" x14ac:dyDescent="0.3"/>
  <cols>
    <col min="1" max="1" width="7" style="477" customWidth="1"/>
    <col min="2" max="2" width="27.625" style="477" customWidth="1"/>
    <col min="3" max="3" width="22.5" style="477" hidden="1" customWidth="1"/>
    <col min="4" max="7" width="5.625" style="477" customWidth="1"/>
    <col min="8" max="8" width="5.625" style="1" customWidth="1"/>
    <col min="9" max="9" width="9" style="1"/>
    <col min="10" max="13" width="5.625" style="477" customWidth="1"/>
    <col min="14" max="14" width="5.625" style="1" customWidth="1"/>
    <col min="15" max="15" width="9.875" style="1" customWidth="1"/>
    <col min="16" max="16384" width="9" style="1"/>
  </cols>
  <sheetData>
    <row r="1" spans="1:15" ht="39.75" customHeight="1" x14ac:dyDescent="0.3">
      <c r="A1" s="881" t="s">
        <v>824</v>
      </c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</row>
    <row r="2" spans="1:15" x14ac:dyDescent="0.3">
      <c r="A2" s="880" t="s">
        <v>28</v>
      </c>
      <c r="B2" s="879" t="s">
        <v>143</v>
      </c>
      <c r="C2" s="882" t="s">
        <v>145</v>
      </c>
      <c r="D2" s="623" t="s">
        <v>822</v>
      </c>
      <c r="E2" s="623"/>
      <c r="F2" s="623"/>
      <c r="G2" s="623"/>
      <c r="H2" s="623"/>
      <c r="I2" s="623"/>
      <c r="J2" s="637" t="s">
        <v>823</v>
      </c>
      <c r="K2" s="637"/>
      <c r="L2" s="637"/>
      <c r="M2" s="637"/>
      <c r="N2" s="637"/>
      <c r="O2" s="637"/>
    </row>
    <row r="3" spans="1:15" x14ac:dyDescent="0.3">
      <c r="A3" s="880"/>
      <c r="B3" s="879"/>
      <c r="C3" s="882"/>
      <c r="D3" s="488">
        <v>3</v>
      </c>
      <c r="E3" s="489">
        <v>2</v>
      </c>
      <c r="F3" s="490">
        <v>1</v>
      </c>
      <c r="G3" s="491">
        <v>0</v>
      </c>
      <c r="H3" s="883" t="s">
        <v>412</v>
      </c>
      <c r="I3" s="883"/>
      <c r="J3" s="488">
        <v>3</v>
      </c>
      <c r="K3" s="489">
        <v>2</v>
      </c>
      <c r="L3" s="490">
        <v>1</v>
      </c>
      <c r="M3" s="491">
        <v>0</v>
      </c>
      <c r="N3" s="883" t="s">
        <v>412</v>
      </c>
      <c r="O3" s="883"/>
    </row>
    <row r="4" spans="1:15" x14ac:dyDescent="0.3">
      <c r="A4" s="492">
        <v>1</v>
      </c>
      <c r="B4" s="493" t="s">
        <v>214</v>
      </c>
      <c r="C4" s="494" t="e">
        <f>INDEX(ตั้งค่าวิชาเรียน!$F$5:$F$19,MATCH(B4,ตั้งค่าวิชาเรียน!$J$5:$J$19,0))</f>
        <v>#N/A</v>
      </c>
      <c r="D4" s="495" t="e">
        <f>IF(INDEX(พิมพ์ปกปพ.5!$P$13:$P$27,MATCH(C4,พิมพ์ปกปพ.5!$C$13:$C$27,0))="",0,INDEX(พิมพ์ปกปพ.5!$P$13:$P$27,MATCH(C4,พิมพ์ปกปพ.5!$C$13:$C$27,0)))</f>
        <v>#N/A</v>
      </c>
      <c r="E4" s="495" t="e">
        <f>IF(INDEX(พิมพ์ปกปพ.5!$Q$13:$Q$27,MATCH(C4,พิมพ์ปกปพ.5!$C$13:$C$27,0))="",0,INDEX(พิมพ์ปกปพ.5!$Q$13:$Q$27,MATCH(C4,พิมพ์ปกปพ.5!$C$13:$C$27,0)))</f>
        <v>#N/A</v>
      </c>
      <c r="F4" s="495" t="e">
        <f>IF(INDEX(พิมพ์ปกปพ.5!$R$13:$R$27,MATCH(C4,พิมพ์ปกปพ.5!$C$13:$C$27,0))="",0,INDEX(พิมพ์ปกปพ.5!$R$13:$R$27,MATCH(C4,พิมพ์ปกปพ.5!$C$13:$C$27,0)))</f>
        <v>#N/A</v>
      </c>
      <c r="G4" s="495" t="e">
        <f>IF(INDEX(พิมพ์ปกปพ.5!$S$13:$S$27,MATCH(C4,พิมพ์ปกปพ.5!$C$13:$C$27,0))="",0,INDEX(พิมพ์ปกปพ.5!$S$13:$S$27,MATCH(C4,พิมพ์ปกปพ.5!$C$13:$C$27,0)))</f>
        <v>#N/A</v>
      </c>
      <c r="H4" s="495" t="e">
        <f>INDEX($D$3:$G$3,MATCH(MAX(D4:G4),D4:G4,0))</f>
        <v>#N/A</v>
      </c>
      <c r="I4" s="9" t="e">
        <f>IF(H4=3,"ดีเยี่ยม",IF(H4=2,"ดี",IF(H4=1,"ผ่าน","ไม่ผ่าน")))</f>
        <v>#N/A</v>
      </c>
      <c r="J4" s="495" t="e">
        <f>IF(INDEX(พิมพ์ปกปพ.5!$T$13:$T$27,MATCH(C4,พิมพ์ปกปพ.5!$C$13:$C$27,0))="",0,INDEX(พิมพ์ปกปพ.5!$T$13:$T$27,MATCH(C4,พิมพ์ปกปพ.5!$C$13:$C$27,0)))</f>
        <v>#N/A</v>
      </c>
      <c r="K4" s="495" t="e">
        <f>IF(INDEX(พิมพ์ปกปพ.5!$U$13:$U$27,MATCH(C4,พิมพ์ปกปพ.5!$C$13:$C$27,0))="",0,INDEX(พิมพ์ปกปพ.5!$U$13:$U$27,MATCH(C4,พิมพ์ปกปพ.5!$C$13:$C$27,0)))</f>
        <v>#N/A</v>
      </c>
      <c r="L4" s="495" t="e">
        <f>IF(INDEX(พิมพ์ปกปพ.5!$V$13:$V$27,MATCH(C4,พิมพ์ปกปพ.5!$C$13:$C$27,0))="",0,INDEX(พิมพ์ปกปพ.5!$V$13:$V$27,MATCH(C4,พิมพ์ปกปพ.5!$C$13:$C$27,0)))</f>
        <v>#N/A</v>
      </c>
      <c r="M4" s="495" t="e">
        <f>IF(INDEX(พิมพ์ปกปพ.5!$W$13:$W$27,MATCH(C4,พิมพ์ปกปพ.5!$C$13:$C$27,0))="",0,INDEX(พิมพ์ปกปพ.5!$W$13:$W$27,MATCH(C4,พิมพ์ปกปพ.5!$C$13:$C$27,0)))</f>
        <v>#N/A</v>
      </c>
      <c r="N4" s="496" t="e">
        <f>INDEX($J$3:$M$3,MATCH(MAX(J4:M4),J4:M4,0))</f>
        <v>#N/A</v>
      </c>
      <c r="O4" s="9" t="e">
        <f>IF(N4=3,"ดีเยี่ยม",IF(N4=2,"ดี",IF(N4=1,"ผ่าน","ไม่ผ่าน")))</f>
        <v>#N/A</v>
      </c>
    </row>
    <row r="5" spans="1:15" x14ac:dyDescent="0.3">
      <c r="A5" s="492">
        <f>A4+1</f>
        <v>2</v>
      </c>
      <c r="B5" s="493" t="s">
        <v>215</v>
      </c>
      <c r="C5" s="494" t="e">
        <f>INDEX(ตั้งค่าวิชาเรียน!$F$5:$F$19,MATCH(B5,ตั้งค่าวิชาเรียน!$J$5:$J$19,0))</f>
        <v>#N/A</v>
      </c>
      <c r="D5" s="495" t="e">
        <f>IF(INDEX(พิมพ์ปกปพ.5!$P$13:$P$27,MATCH(C5,พิมพ์ปกปพ.5!$C$13:$C$27,0))="",0,INDEX(พิมพ์ปกปพ.5!$P$13:$P$27,MATCH(C5,พิมพ์ปกปพ.5!$C$13:$C$27,0)))</f>
        <v>#N/A</v>
      </c>
      <c r="E5" s="495" t="e">
        <f>IF(INDEX(พิมพ์ปกปพ.5!$Q$13:$Q$27,MATCH(C5,พิมพ์ปกปพ.5!$C$13:$C$27,0))="",0,INDEX(พิมพ์ปกปพ.5!$Q$13:$Q$27,MATCH(C5,พิมพ์ปกปพ.5!$C$13:$C$27,0)))</f>
        <v>#N/A</v>
      </c>
      <c r="F5" s="495" t="e">
        <f>IF(INDEX(พิมพ์ปกปพ.5!$R$13:$R$27,MATCH(C5,พิมพ์ปกปพ.5!$C$13:$C$27,0))="",0,INDEX(พิมพ์ปกปพ.5!$R$13:$R$27,MATCH(C5,พิมพ์ปกปพ.5!$C$13:$C$27,0)))</f>
        <v>#N/A</v>
      </c>
      <c r="G5" s="495" t="e">
        <f>IF(INDEX(พิมพ์ปกปพ.5!$S$13:$S$27,MATCH(C5,พิมพ์ปกปพ.5!$C$13:$C$27,0))="",0,INDEX(พิมพ์ปกปพ.5!$S$13:$S$27,MATCH(C5,พิมพ์ปกปพ.5!$C$13:$C$27,0)))</f>
        <v>#N/A</v>
      </c>
      <c r="H5" s="495" t="e">
        <f t="shared" ref="H5:H11" si="0">INDEX($D$3:$G$3,MATCH(MAX(D5:G5),D5:G5,0))</f>
        <v>#N/A</v>
      </c>
      <c r="I5" s="9" t="e">
        <f t="shared" ref="I5:I11" si="1">IF(H5=3,"ดีเยี่ยม",IF(H5=2,"ดี",IF(H5=1,"ผ่าน","ไม่ผ่าน")))</f>
        <v>#N/A</v>
      </c>
      <c r="J5" s="495" t="e">
        <f>IF(INDEX(พิมพ์ปกปพ.5!$T$13:$T$27,MATCH(C5,พิมพ์ปกปพ.5!$C$13:$C$27,0))="",0,INDEX(พิมพ์ปกปพ.5!$T$13:$T$27,MATCH(C5,พิมพ์ปกปพ.5!$C$13:$C$27,0)))</f>
        <v>#N/A</v>
      </c>
      <c r="K5" s="495" t="e">
        <f>IF(INDEX(พิมพ์ปกปพ.5!$U$13:$U$27,MATCH(C5,พิมพ์ปกปพ.5!$C$13:$C$27,0))="",0,INDEX(พิมพ์ปกปพ.5!$U$13:$U$27,MATCH(C5,พิมพ์ปกปพ.5!$C$13:$C$27,0)))</f>
        <v>#N/A</v>
      </c>
      <c r="L5" s="495" t="e">
        <f>IF(INDEX(พิมพ์ปกปพ.5!$V$13:$V$27,MATCH(C5,พิมพ์ปกปพ.5!$C$13:$C$27,0))="",0,INDEX(พิมพ์ปกปพ.5!$V$13:$V$27,MATCH(C5,พิมพ์ปกปพ.5!$C$13:$C$27,0)))</f>
        <v>#N/A</v>
      </c>
      <c r="M5" s="495" t="e">
        <f>IF(INDEX(พิมพ์ปกปพ.5!$W$13:$W$27,MATCH(C5,พิมพ์ปกปพ.5!$C$13:$C$27,0))="",0,INDEX(พิมพ์ปกปพ.5!$W$13:$W$27,MATCH(C5,พิมพ์ปกปพ.5!$C$13:$C$27,0)))</f>
        <v>#N/A</v>
      </c>
      <c r="N5" s="496" t="e">
        <f t="shared" ref="N5:N11" si="2">INDEX($J$3:$M$3,MATCH(MAX(J5:M5),J5:M5,0))</f>
        <v>#N/A</v>
      </c>
      <c r="O5" s="9" t="e">
        <f t="shared" ref="O5:O11" si="3">IF(N5=3,"ดีเยี่ยม",IF(N5=2,"ดี",IF(N5=1,"ผ่าน","ไม่ผ่าน")))</f>
        <v>#N/A</v>
      </c>
    </row>
    <row r="6" spans="1:15" x14ac:dyDescent="0.3">
      <c r="A6" s="492">
        <f t="shared" ref="A6:A11" si="4">A5+1</f>
        <v>3</v>
      </c>
      <c r="B6" s="493" t="s">
        <v>216</v>
      </c>
      <c r="C6" s="494" t="e">
        <f>INDEX(ตั้งค่าวิชาเรียน!$F$5:$F$19,MATCH(B6,ตั้งค่าวิชาเรียน!$J$5:$J$19,0))</f>
        <v>#N/A</v>
      </c>
      <c r="D6" s="495" t="e">
        <f>IF(INDEX(พิมพ์ปกปพ.5!$P$13:$P$27,MATCH(C6,พิมพ์ปกปพ.5!$C$13:$C$27,0))="",0,INDEX(พิมพ์ปกปพ.5!$P$13:$P$27,MATCH(C6,พิมพ์ปกปพ.5!$C$13:$C$27,0)))</f>
        <v>#N/A</v>
      </c>
      <c r="E6" s="495" t="e">
        <f>IF(INDEX(พิมพ์ปกปพ.5!$Q$13:$Q$27,MATCH(C6,พิมพ์ปกปพ.5!$C$13:$C$27,0))="",0,INDEX(พิมพ์ปกปพ.5!$Q$13:$Q$27,MATCH(C6,พิมพ์ปกปพ.5!$C$13:$C$27,0)))</f>
        <v>#N/A</v>
      </c>
      <c r="F6" s="495" t="e">
        <f>IF(INDEX(พิมพ์ปกปพ.5!$R$13:$R$27,MATCH(C6,พิมพ์ปกปพ.5!$C$13:$C$27,0))="",0,INDEX(พิมพ์ปกปพ.5!$R$13:$R$27,MATCH(C6,พิมพ์ปกปพ.5!$C$13:$C$27,0)))</f>
        <v>#N/A</v>
      </c>
      <c r="G6" s="495" t="e">
        <f>IF(INDEX(พิมพ์ปกปพ.5!$S$13:$S$27,MATCH(C6,พิมพ์ปกปพ.5!$C$13:$C$27,0))="",0,INDEX(พิมพ์ปกปพ.5!$S$13:$S$27,MATCH(C6,พิมพ์ปกปพ.5!$C$13:$C$27,0)))</f>
        <v>#N/A</v>
      </c>
      <c r="H6" s="495" t="e">
        <f t="shared" si="0"/>
        <v>#N/A</v>
      </c>
      <c r="I6" s="9" t="e">
        <f t="shared" si="1"/>
        <v>#N/A</v>
      </c>
      <c r="J6" s="495" t="e">
        <f>IF(INDEX(พิมพ์ปกปพ.5!$T$13:$T$27,MATCH(C6,พิมพ์ปกปพ.5!$C$13:$C$27,0))="",0,INDEX(พิมพ์ปกปพ.5!$T$13:$T$27,MATCH(C6,พิมพ์ปกปพ.5!$C$13:$C$27,0)))</f>
        <v>#N/A</v>
      </c>
      <c r="K6" s="495" t="e">
        <f>IF(INDEX(พิมพ์ปกปพ.5!$U$13:$U$27,MATCH(C6,พิมพ์ปกปพ.5!$C$13:$C$27,0))="",0,INDEX(พิมพ์ปกปพ.5!$U$13:$U$27,MATCH(C6,พิมพ์ปกปพ.5!$C$13:$C$27,0)))</f>
        <v>#N/A</v>
      </c>
      <c r="L6" s="495" t="e">
        <f>IF(INDEX(พิมพ์ปกปพ.5!$V$13:$V$27,MATCH(C6,พิมพ์ปกปพ.5!$C$13:$C$27,0))="",0,INDEX(พิมพ์ปกปพ.5!$V$13:$V$27,MATCH(C6,พิมพ์ปกปพ.5!$C$13:$C$27,0)))</f>
        <v>#N/A</v>
      </c>
      <c r="M6" s="495" t="e">
        <f>IF(INDEX(พิมพ์ปกปพ.5!$W$13:$W$27,MATCH(C6,พิมพ์ปกปพ.5!$C$13:$C$27,0))="",0,INDEX(พิมพ์ปกปพ.5!$W$13:$W$27,MATCH(C6,พิมพ์ปกปพ.5!$C$13:$C$27,0)))</f>
        <v>#N/A</v>
      </c>
      <c r="N6" s="496" t="e">
        <f t="shared" si="2"/>
        <v>#N/A</v>
      </c>
      <c r="O6" s="9" t="e">
        <f t="shared" si="3"/>
        <v>#N/A</v>
      </c>
    </row>
    <row r="7" spans="1:15" x14ac:dyDescent="0.3">
      <c r="A7" s="492">
        <f t="shared" si="4"/>
        <v>4</v>
      </c>
      <c r="B7" s="493" t="s">
        <v>115</v>
      </c>
      <c r="C7" s="494" t="e">
        <f>INDEX(ตั้งค่าวิชาเรียน!$F$5:$F$19,MATCH(B7,ตั้งค่าวิชาเรียน!$J$5:$J$19,0))</f>
        <v>#N/A</v>
      </c>
      <c r="D7" s="495" t="e">
        <f>IF(INDEX(พิมพ์ปกปพ.5!$P$13:$P$27,MATCH(C7,พิมพ์ปกปพ.5!$C$13:$C$27,0))="",0,INDEX(พิมพ์ปกปพ.5!$P$13:$P$27,MATCH(C7,พิมพ์ปกปพ.5!$C$13:$C$27,0)))</f>
        <v>#N/A</v>
      </c>
      <c r="E7" s="495" t="e">
        <f>IF(INDEX(พิมพ์ปกปพ.5!$Q$13:$Q$27,MATCH(C7,พิมพ์ปกปพ.5!$C$13:$C$27,0))="",0,INDEX(พิมพ์ปกปพ.5!$Q$13:$Q$27,MATCH(C7,พิมพ์ปกปพ.5!$C$13:$C$27,0)))</f>
        <v>#N/A</v>
      </c>
      <c r="F7" s="495" t="e">
        <f>IF(INDEX(พิมพ์ปกปพ.5!$R$13:$R$27,MATCH(C7,พิมพ์ปกปพ.5!$C$13:$C$27,0))="",0,INDEX(พิมพ์ปกปพ.5!$R$13:$R$27,MATCH(C7,พิมพ์ปกปพ.5!$C$13:$C$27,0)))</f>
        <v>#N/A</v>
      </c>
      <c r="G7" s="495" t="e">
        <f>IF(INDEX(พิมพ์ปกปพ.5!$S$13:$S$27,MATCH(C7,พิมพ์ปกปพ.5!$C$13:$C$27,0))="",0,INDEX(พิมพ์ปกปพ.5!$S$13:$S$27,MATCH(C7,พิมพ์ปกปพ.5!$C$13:$C$27,0)))</f>
        <v>#N/A</v>
      </c>
      <c r="H7" s="495" t="e">
        <f t="shared" si="0"/>
        <v>#N/A</v>
      </c>
      <c r="I7" s="9" t="e">
        <f t="shared" si="1"/>
        <v>#N/A</v>
      </c>
      <c r="J7" s="495" t="e">
        <f>IF(INDEX(พิมพ์ปกปพ.5!$T$13:$T$27,MATCH(C7,พิมพ์ปกปพ.5!$C$13:$C$27,0))="",0,INDEX(พิมพ์ปกปพ.5!$T$13:$T$27,MATCH(C7,พิมพ์ปกปพ.5!$C$13:$C$27,0)))</f>
        <v>#N/A</v>
      </c>
      <c r="K7" s="495" t="e">
        <f>IF(INDEX(พิมพ์ปกปพ.5!$U$13:$U$27,MATCH(C7,พิมพ์ปกปพ.5!$C$13:$C$27,0))="",0,INDEX(พิมพ์ปกปพ.5!$U$13:$U$27,MATCH(C7,พิมพ์ปกปพ.5!$C$13:$C$27,0)))</f>
        <v>#N/A</v>
      </c>
      <c r="L7" s="495" t="e">
        <f>IF(INDEX(พิมพ์ปกปพ.5!$V$13:$V$27,MATCH(C7,พิมพ์ปกปพ.5!$C$13:$C$27,0))="",0,INDEX(พิมพ์ปกปพ.5!$V$13:$V$27,MATCH(C7,พิมพ์ปกปพ.5!$C$13:$C$27,0)))</f>
        <v>#N/A</v>
      </c>
      <c r="M7" s="495" t="e">
        <f>IF(INDEX(พิมพ์ปกปพ.5!$W$13:$W$27,MATCH(C7,พิมพ์ปกปพ.5!$C$13:$C$27,0))="",0,INDEX(พิมพ์ปกปพ.5!$W$13:$W$27,MATCH(C7,พิมพ์ปกปพ.5!$C$13:$C$27,0)))</f>
        <v>#N/A</v>
      </c>
      <c r="N7" s="496" t="e">
        <f t="shared" si="2"/>
        <v>#N/A</v>
      </c>
      <c r="O7" s="9" t="e">
        <f t="shared" si="3"/>
        <v>#N/A</v>
      </c>
    </row>
    <row r="8" spans="1:15" x14ac:dyDescent="0.3">
      <c r="A8" s="492">
        <f t="shared" si="4"/>
        <v>5</v>
      </c>
      <c r="B8" s="493" t="s">
        <v>217</v>
      </c>
      <c r="C8" s="494" t="e">
        <f>INDEX(ตั้งค่าวิชาเรียน!$F$5:$F$19,MATCH(B8,ตั้งค่าวิชาเรียน!$J$5:$J$19,0))</f>
        <v>#N/A</v>
      </c>
      <c r="D8" s="495" t="e">
        <f>IF(INDEX(พิมพ์ปกปพ.5!$P$13:$P$27,MATCH(C8,พิมพ์ปกปพ.5!$C$13:$C$27,0))="",0,INDEX(พิมพ์ปกปพ.5!$P$13:$P$27,MATCH(C8,พิมพ์ปกปพ.5!$C$13:$C$27,0)))</f>
        <v>#N/A</v>
      </c>
      <c r="E8" s="495" t="e">
        <f>IF(INDEX(พิมพ์ปกปพ.5!$Q$13:$Q$27,MATCH(C8,พิมพ์ปกปพ.5!$C$13:$C$27,0))="",0,INDEX(พิมพ์ปกปพ.5!$Q$13:$Q$27,MATCH(C8,พิมพ์ปกปพ.5!$C$13:$C$27,0)))</f>
        <v>#N/A</v>
      </c>
      <c r="F8" s="495" t="e">
        <f>IF(INDEX(พิมพ์ปกปพ.5!$R$13:$R$27,MATCH(C8,พิมพ์ปกปพ.5!$C$13:$C$27,0))="",0,INDEX(พิมพ์ปกปพ.5!$R$13:$R$27,MATCH(C8,พิมพ์ปกปพ.5!$C$13:$C$27,0)))</f>
        <v>#N/A</v>
      </c>
      <c r="G8" s="495" t="e">
        <f>IF(INDEX(พิมพ์ปกปพ.5!$S$13:$S$27,MATCH(C8,พิมพ์ปกปพ.5!$C$13:$C$27,0))="",0,INDEX(พิมพ์ปกปพ.5!$S$13:$S$27,MATCH(C8,พิมพ์ปกปพ.5!$C$13:$C$27,0)))</f>
        <v>#N/A</v>
      </c>
      <c r="H8" s="495" t="e">
        <f t="shared" si="0"/>
        <v>#N/A</v>
      </c>
      <c r="I8" s="9" t="e">
        <f t="shared" si="1"/>
        <v>#N/A</v>
      </c>
      <c r="J8" s="495" t="e">
        <f>IF(INDEX(พิมพ์ปกปพ.5!$T$13:$T$27,MATCH(C8,พิมพ์ปกปพ.5!$C$13:$C$27,0))="",0,INDEX(พิมพ์ปกปพ.5!$T$13:$T$27,MATCH(C8,พิมพ์ปกปพ.5!$C$13:$C$27,0)))</f>
        <v>#N/A</v>
      </c>
      <c r="K8" s="495" t="e">
        <f>IF(INDEX(พิมพ์ปกปพ.5!$U$13:$U$27,MATCH(C8,พิมพ์ปกปพ.5!$C$13:$C$27,0))="",0,INDEX(พิมพ์ปกปพ.5!$U$13:$U$27,MATCH(C8,พิมพ์ปกปพ.5!$C$13:$C$27,0)))</f>
        <v>#N/A</v>
      </c>
      <c r="L8" s="495" t="e">
        <f>IF(INDEX(พิมพ์ปกปพ.5!$V$13:$V$27,MATCH(C8,พิมพ์ปกปพ.5!$C$13:$C$27,0))="",0,INDEX(พิมพ์ปกปพ.5!$V$13:$V$27,MATCH(C8,พิมพ์ปกปพ.5!$C$13:$C$27,0)))</f>
        <v>#N/A</v>
      </c>
      <c r="M8" s="495" t="e">
        <f>IF(INDEX(พิมพ์ปกปพ.5!$W$13:$W$27,MATCH(C8,พิมพ์ปกปพ.5!$C$13:$C$27,0))="",0,INDEX(พิมพ์ปกปพ.5!$W$13:$W$27,MATCH(C8,พิมพ์ปกปพ.5!$C$13:$C$27,0)))</f>
        <v>#N/A</v>
      </c>
      <c r="N8" s="496" t="e">
        <f t="shared" si="2"/>
        <v>#N/A</v>
      </c>
      <c r="O8" s="9" t="e">
        <f t="shared" si="3"/>
        <v>#N/A</v>
      </c>
    </row>
    <row r="9" spans="1:15" x14ac:dyDescent="0.3">
      <c r="A9" s="492">
        <f t="shared" si="4"/>
        <v>6</v>
      </c>
      <c r="B9" s="493" t="s">
        <v>218</v>
      </c>
      <c r="C9" s="494" t="e">
        <f>INDEX(ตั้งค่าวิชาเรียน!$F$5:$F$19,MATCH(B9,ตั้งค่าวิชาเรียน!$J$5:$J$19,0))</f>
        <v>#N/A</v>
      </c>
      <c r="D9" s="495" t="e">
        <f>IF(INDEX(พิมพ์ปกปพ.5!$P$13:$P$27,MATCH(C9,พิมพ์ปกปพ.5!$C$13:$C$27,0))="",0,INDEX(พิมพ์ปกปพ.5!$P$13:$P$27,MATCH(C9,พิมพ์ปกปพ.5!$C$13:$C$27,0)))</f>
        <v>#N/A</v>
      </c>
      <c r="E9" s="495" t="e">
        <f>IF(INDEX(พิมพ์ปกปพ.5!$Q$13:$Q$27,MATCH(C9,พิมพ์ปกปพ.5!$C$13:$C$27,0))="",0,INDEX(พิมพ์ปกปพ.5!$Q$13:$Q$27,MATCH(C9,พิมพ์ปกปพ.5!$C$13:$C$27,0)))</f>
        <v>#N/A</v>
      </c>
      <c r="F9" s="495" t="e">
        <f>IF(INDEX(พิมพ์ปกปพ.5!$R$13:$R$27,MATCH(C9,พิมพ์ปกปพ.5!$C$13:$C$27,0))="",0,INDEX(พิมพ์ปกปพ.5!$R$13:$R$27,MATCH(C9,พิมพ์ปกปพ.5!$C$13:$C$27,0)))</f>
        <v>#N/A</v>
      </c>
      <c r="G9" s="495" t="e">
        <f>IF(INDEX(พิมพ์ปกปพ.5!$S$13:$S$27,MATCH(C9,พิมพ์ปกปพ.5!$C$13:$C$27,0))="",0,INDEX(พิมพ์ปกปพ.5!$S$13:$S$27,MATCH(C9,พิมพ์ปกปพ.5!$C$13:$C$27,0)))</f>
        <v>#N/A</v>
      </c>
      <c r="H9" s="495" t="e">
        <f t="shared" si="0"/>
        <v>#N/A</v>
      </c>
      <c r="I9" s="9" t="e">
        <f t="shared" si="1"/>
        <v>#N/A</v>
      </c>
      <c r="J9" s="495" t="e">
        <f>IF(INDEX(พิมพ์ปกปพ.5!$T$13:$T$27,MATCH(C9,พิมพ์ปกปพ.5!$C$13:$C$27,0))="",0,INDEX(พิมพ์ปกปพ.5!$T$13:$T$27,MATCH(C9,พิมพ์ปกปพ.5!$C$13:$C$27,0)))</f>
        <v>#N/A</v>
      </c>
      <c r="K9" s="495" t="e">
        <f>IF(INDEX(พิมพ์ปกปพ.5!$U$13:$U$27,MATCH(C9,พิมพ์ปกปพ.5!$C$13:$C$27,0))="",0,INDEX(พิมพ์ปกปพ.5!$U$13:$U$27,MATCH(C9,พิมพ์ปกปพ.5!$C$13:$C$27,0)))</f>
        <v>#N/A</v>
      </c>
      <c r="L9" s="495" t="e">
        <f>IF(INDEX(พิมพ์ปกปพ.5!$V$13:$V$27,MATCH(C9,พิมพ์ปกปพ.5!$C$13:$C$27,0))="",0,INDEX(พิมพ์ปกปพ.5!$V$13:$V$27,MATCH(C9,พิมพ์ปกปพ.5!$C$13:$C$27,0)))</f>
        <v>#N/A</v>
      </c>
      <c r="M9" s="495" t="e">
        <f>IF(INDEX(พิมพ์ปกปพ.5!$W$13:$W$27,MATCH(C9,พิมพ์ปกปพ.5!$C$13:$C$27,0))="",0,INDEX(พิมพ์ปกปพ.5!$W$13:$W$27,MATCH(C9,พิมพ์ปกปพ.5!$C$13:$C$27,0)))</f>
        <v>#N/A</v>
      </c>
      <c r="N9" s="496" t="e">
        <f t="shared" si="2"/>
        <v>#N/A</v>
      </c>
      <c r="O9" s="9" t="e">
        <f t="shared" si="3"/>
        <v>#N/A</v>
      </c>
    </row>
    <row r="10" spans="1:15" x14ac:dyDescent="0.3">
      <c r="A10" s="492">
        <f t="shared" si="4"/>
        <v>7</v>
      </c>
      <c r="B10" s="493" t="s">
        <v>270</v>
      </c>
      <c r="C10" s="494" t="e">
        <f>INDEX(ตั้งค่าวิชาเรียน!$F$5:$F$19,MATCH(B10,ตั้งค่าวิชาเรียน!$J$5:$J$19,0))</f>
        <v>#N/A</v>
      </c>
      <c r="D10" s="495" t="e">
        <f>IF(INDEX(พิมพ์ปกปพ.5!$P$13:$P$27,MATCH(C10,พิมพ์ปกปพ.5!$C$13:$C$27,0))="",0,INDEX(พิมพ์ปกปพ.5!$P$13:$P$27,MATCH(C10,พิมพ์ปกปพ.5!$C$13:$C$27,0)))</f>
        <v>#N/A</v>
      </c>
      <c r="E10" s="495" t="e">
        <f>IF(INDEX(พิมพ์ปกปพ.5!$Q$13:$Q$27,MATCH(C10,พิมพ์ปกปพ.5!$C$13:$C$27,0))="",0,INDEX(พิมพ์ปกปพ.5!$Q$13:$Q$27,MATCH(C10,พิมพ์ปกปพ.5!$C$13:$C$27,0)))</f>
        <v>#N/A</v>
      </c>
      <c r="F10" s="495" t="e">
        <f>IF(INDEX(พิมพ์ปกปพ.5!$R$13:$R$27,MATCH(C10,พิมพ์ปกปพ.5!$C$13:$C$27,0))="",0,INDEX(พิมพ์ปกปพ.5!$R$13:$R$27,MATCH(C10,พิมพ์ปกปพ.5!$C$13:$C$27,0)))</f>
        <v>#N/A</v>
      </c>
      <c r="G10" s="495" t="e">
        <f>IF(INDEX(พิมพ์ปกปพ.5!$S$13:$S$27,MATCH(C10,พิมพ์ปกปพ.5!$C$13:$C$27,0))="",0,INDEX(พิมพ์ปกปพ.5!$S$13:$S$27,MATCH(C10,พิมพ์ปกปพ.5!$C$13:$C$27,0)))</f>
        <v>#N/A</v>
      </c>
      <c r="H10" s="495" t="e">
        <f t="shared" si="0"/>
        <v>#N/A</v>
      </c>
      <c r="I10" s="9" t="e">
        <f t="shared" si="1"/>
        <v>#N/A</v>
      </c>
      <c r="J10" s="495" t="e">
        <f>IF(INDEX(พิมพ์ปกปพ.5!$T$13:$T$27,MATCH(C10,พิมพ์ปกปพ.5!$C$13:$C$27,0))="",0,INDEX(พิมพ์ปกปพ.5!$T$13:$T$27,MATCH(C10,พิมพ์ปกปพ.5!$C$13:$C$27,0)))</f>
        <v>#N/A</v>
      </c>
      <c r="K10" s="495" t="e">
        <f>IF(INDEX(พิมพ์ปกปพ.5!$U$13:$U$27,MATCH(C10,พิมพ์ปกปพ.5!$C$13:$C$27,0))="",0,INDEX(พิมพ์ปกปพ.5!$U$13:$U$27,MATCH(C10,พิมพ์ปกปพ.5!$C$13:$C$27,0)))</f>
        <v>#N/A</v>
      </c>
      <c r="L10" s="495" t="e">
        <f>IF(INDEX(พิมพ์ปกปพ.5!$V$13:$V$27,MATCH(C10,พิมพ์ปกปพ.5!$C$13:$C$27,0))="",0,INDEX(พิมพ์ปกปพ.5!$V$13:$V$27,MATCH(C10,พิมพ์ปกปพ.5!$C$13:$C$27,0)))</f>
        <v>#N/A</v>
      </c>
      <c r="M10" s="495" t="e">
        <f>IF(INDEX(พิมพ์ปกปพ.5!$W$13:$W$27,MATCH(C10,พิมพ์ปกปพ.5!$C$13:$C$27,0))="",0,INDEX(พิมพ์ปกปพ.5!$W$13:$W$27,MATCH(C10,พิมพ์ปกปพ.5!$C$13:$C$27,0)))</f>
        <v>#N/A</v>
      </c>
      <c r="N10" s="496" t="e">
        <f t="shared" si="2"/>
        <v>#N/A</v>
      </c>
      <c r="O10" s="9" t="e">
        <f t="shared" si="3"/>
        <v>#N/A</v>
      </c>
    </row>
    <row r="11" spans="1:15" x14ac:dyDescent="0.3">
      <c r="A11" s="492">
        <f t="shared" si="4"/>
        <v>8</v>
      </c>
      <c r="B11" s="493" t="s">
        <v>219</v>
      </c>
      <c r="C11" s="494" t="e">
        <f>INDEX(ตั้งค่าวิชาเรียน!$F$5:$F$19,MATCH(B11,ตั้งค่าวิชาเรียน!$J$5:$J$19,0))</f>
        <v>#N/A</v>
      </c>
      <c r="D11" s="495" t="e">
        <f>IF(INDEX(พิมพ์ปกปพ.5!$P$13:$P$27,MATCH(C11,พิมพ์ปกปพ.5!$C$13:$C$27,0))="",0,INDEX(พิมพ์ปกปพ.5!$P$13:$P$27,MATCH(C11,พิมพ์ปกปพ.5!$C$13:$C$27,0)))</f>
        <v>#N/A</v>
      </c>
      <c r="E11" s="495" t="e">
        <f>IF(INDEX(พิมพ์ปกปพ.5!$Q$13:$Q$27,MATCH(C11,พิมพ์ปกปพ.5!$C$13:$C$27,0))="",0,INDEX(พิมพ์ปกปพ.5!$Q$13:$Q$27,MATCH(C11,พิมพ์ปกปพ.5!$C$13:$C$27,0)))</f>
        <v>#N/A</v>
      </c>
      <c r="F11" s="495" t="e">
        <f>IF(INDEX(พิมพ์ปกปพ.5!$R$13:$R$27,MATCH(C11,พิมพ์ปกปพ.5!$C$13:$C$27,0))="",0,INDEX(พิมพ์ปกปพ.5!$R$13:$R$27,MATCH(C11,พิมพ์ปกปพ.5!$C$13:$C$27,0)))</f>
        <v>#N/A</v>
      </c>
      <c r="G11" s="495" t="e">
        <f>IF(INDEX(พิมพ์ปกปพ.5!$S$13:$S$27,MATCH(C11,พิมพ์ปกปพ.5!$C$13:$C$27,0))="",0,INDEX(พิมพ์ปกปพ.5!$S$13:$S$27,MATCH(C11,พิมพ์ปกปพ.5!$C$13:$C$27,0)))</f>
        <v>#N/A</v>
      </c>
      <c r="H11" s="495" t="e">
        <f t="shared" si="0"/>
        <v>#N/A</v>
      </c>
      <c r="I11" s="9" t="e">
        <f t="shared" si="1"/>
        <v>#N/A</v>
      </c>
      <c r="J11" s="495" t="e">
        <f>IF(INDEX(พิมพ์ปกปพ.5!$T$13:$T$27,MATCH(C11,พิมพ์ปกปพ.5!$C$13:$C$27,0))="",0,INDEX(พิมพ์ปกปพ.5!$T$13:$T$27,MATCH(C11,พิมพ์ปกปพ.5!$C$13:$C$27,0)))</f>
        <v>#N/A</v>
      </c>
      <c r="K11" s="495" t="e">
        <f>IF(INDEX(พิมพ์ปกปพ.5!$U$13:$U$27,MATCH(C11,พิมพ์ปกปพ.5!$C$13:$C$27,0))="",0,INDEX(พิมพ์ปกปพ.5!$U$13:$U$27,MATCH(C11,พิมพ์ปกปพ.5!$C$13:$C$27,0)))</f>
        <v>#N/A</v>
      </c>
      <c r="L11" s="495" t="e">
        <f>IF(INDEX(พิมพ์ปกปพ.5!$V$13:$V$27,MATCH(C11,พิมพ์ปกปพ.5!$C$13:$C$27,0))="",0,INDEX(พิมพ์ปกปพ.5!$V$13:$V$27,MATCH(C11,พิมพ์ปกปพ.5!$C$13:$C$27,0)))</f>
        <v>#N/A</v>
      </c>
      <c r="M11" s="495" t="e">
        <f>IF(INDEX(พิมพ์ปกปพ.5!$W$13:$W$27,MATCH(C11,พิมพ์ปกปพ.5!$C$13:$C$27,0))="",0,INDEX(พิมพ์ปกปพ.5!$W$13:$W$27,MATCH(C11,พิมพ์ปกปพ.5!$C$13:$C$27,0)))</f>
        <v>#N/A</v>
      </c>
      <c r="N11" s="496" t="e">
        <f t="shared" si="2"/>
        <v>#N/A</v>
      </c>
      <c r="O11" s="9" t="e">
        <f t="shared" si="3"/>
        <v>#N/A</v>
      </c>
    </row>
  </sheetData>
  <mergeCells count="8">
    <mergeCell ref="B2:B3"/>
    <mergeCell ref="A2:A3"/>
    <mergeCell ref="A1:O1"/>
    <mergeCell ref="C2:C3"/>
    <mergeCell ref="H3:I3"/>
    <mergeCell ref="D2:I2"/>
    <mergeCell ref="J2:O2"/>
    <mergeCell ref="N3:O3"/>
  </mergeCells>
  <conditionalFormatting sqref="I4:I11">
    <cfRule type="cellIs" dxfId="58" priority="5" operator="equal">
      <formula>"ไม่ผ่าน"</formula>
    </cfRule>
    <cfRule type="cellIs" dxfId="57" priority="6" operator="equal">
      <formula>"ผ่าน"</formula>
    </cfRule>
    <cfRule type="cellIs" dxfId="56" priority="7" operator="equal">
      <formula>"ดี"</formula>
    </cfRule>
    <cfRule type="cellIs" dxfId="55" priority="8" operator="equal">
      <formula>"ดีเยี่ยม"</formula>
    </cfRule>
  </conditionalFormatting>
  <conditionalFormatting sqref="O4:O11">
    <cfRule type="cellIs" dxfId="54" priority="1" operator="equal">
      <formula>"ไม่ผ่าน"</formula>
    </cfRule>
    <cfRule type="cellIs" dxfId="53" priority="2" operator="equal">
      <formula>"ผ่าน"</formula>
    </cfRule>
    <cfRule type="cellIs" dxfId="52" priority="3" operator="equal">
      <formula>"ดี"</formula>
    </cfRule>
    <cfRule type="cellIs" dxfId="51" priority="4" operator="equal">
      <formula>"ดีเยี่ยม"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4CB9-1DC5-469A-97A2-66BFF6362F25}">
  <sheetPr codeName="ShtStudentData">
    <tabColor rgb="FF92D050"/>
  </sheetPr>
  <dimension ref="A1:AW62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G3" sqref="G3"/>
    </sheetView>
  </sheetViews>
  <sheetFormatPr defaultColWidth="5.625" defaultRowHeight="18.75" x14ac:dyDescent="0.3"/>
  <cols>
    <col min="1" max="1" width="9" style="1"/>
    <col min="2" max="2" width="24.25" style="1" customWidth="1"/>
    <col min="3" max="3" width="6.875" style="1" customWidth="1"/>
    <col min="4" max="4" width="6.75" style="1" customWidth="1"/>
    <col min="5" max="5" width="11" style="1" customWidth="1"/>
    <col min="6" max="6" width="17.25" style="1" customWidth="1"/>
    <col min="7" max="7" width="7" style="1" customWidth="1"/>
    <col min="8" max="8" width="20.625" style="1" customWidth="1"/>
    <col min="9" max="9" width="24.625" style="1" customWidth="1"/>
    <col min="10" max="10" width="6.625" style="1" customWidth="1"/>
    <col min="11" max="11" width="12.375" style="1" customWidth="1"/>
    <col min="12" max="12" width="22.25" style="1" customWidth="1"/>
    <col min="13" max="13" width="9" style="1"/>
    <col min="14" max="14" width="18.375" style="1" customWidth="1"/>
    <col min="15" max="15" width="5.125" style="1" customWidth="1"/>
    <col min="16" max="16" width="9" style="1"/>
    <col min="17" max="17" width="18.375" style="1" customWidth="1"/>
    <col min="18" max="18" width="23.375" style="1" customWidth="1"/>
    <col min="19" max="19" width="19.25" style="1" customWidth="1"/>
    <col min="20" max="20" width="9" style="1"/>
    <col min="21" max="21" width="18.375" style="1" customWidth="1"/>
    <col min="22" max="22" width="23.375" style="1" customWidth="1"/>
    <col min="23" max="23" width="19.25" style="1" customWidth="1"/>
    <col min="24" max="24" width="9" style="1"/>
    <col min="25" max="25" width="18.375" style="1" customWidth="1"/>
    <col min="26" max="26" width="23.375" style="1" customWidth="1"/>
    <col min="27" max="27" width="17.75" style="1" customWidth="1"/>
    <col min="28" max="28" width="19.25" style="1" customWidth="1"/>
    <col min="29" max="29" width="56.25" style="1" customWidth="1"/>
    <col min="30" max="30" width="19.25" style="1" customWidth="1"/>
    <col min="31" max="33" width="8.875" style="1" customWidth="1"/>
    <col min="34" max="34" width="18.125" style="1" customWidth="1"/>
    <col min="35" max="37" width="8.875" style="1" customWidth="1"/>
    <col min="38" max="38" width="18.25" style="1" customWidth="1"/>
    <col min="39" max="39" width="17.625" style="1" customWidth="1"/>
    <col min="40" max="40" width="17.75" style="1" customWidth="1"/>
    <col min="41" max="43" width="15.375" style="1" customWidth="1"/>
    <col min="44" max="44" width="10.375" style="1" customWidth="1"/>
    <col min="45" max="45" width="9" style="1" customWidth="1"/>
    <col min="46" max="46" width="8.875" style="1" customWidth="1"/>
    <col min="47" max="47" width="11.375" style="1" customWidth="1"/>
    <col min="48" max="48" width="10.375" style="1" customWidth="1"/>
    <col min="49" max="49" width="19.375" style="1" customWidth="1"/>
    <col min="50" max="16384" width="5.625" style="1"/>
  </cols>
  <sheetData>
    <row r="1" spans="1:49" ht="23.25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612" t="s">
        <v>160</v>
      </c>
      <c r="E1" s="605" t="s">
        <v>232</v>
      </c>
      <c r="F1" s="605" t="s">
        <v>30</v>
      </c>
      <c r="G1" s="605" t="s">
        <v>11</v>
      </c>
      <c r="H1" s="605" t="s">
        <v>31</v>
      </c>
      <c r="I1" s="605" t="s">
        <v>32</v>
      </c>
      <c r="J1" s="605" t="s">
        <v>33</v>
      </c>
      <c r="K1" s="605" t="s">
        <v>81</v>
      </c>
      <c r="L1" s="605" t="s">
        <v>233</v>
      </c>
      <c r="M1" s="605" t="s">
        <v>234</v>
      </c>
      <c r="N1" s="605" t="s">
        <v>235</v>
      </c>
      <c r="O1" s="605" t="s">
        <v>236</v>
      </c>
      <c r="P1" s="607" t="s">
        <v>237</v>
      </c>
      <c r="Q1" s="607"/>
      <c r="R1" s="607"/>
      <c r="S1" s="607"/>
      <c r="T1" s="608" t="s">
        <v>238</v>
      </c>
      <c r="U1" s="608"/>
      <c r="V1" s="608"/>
      <c r="W1" s="608"/>
      <c r="X1" s="609" t="s">
        <v>239</v>
      </c>
      <c r="Y1" s="609"/>
      <c r="Z1" s="609"/>
      <c r="AA1" s="609"/>
      <c r="AB1" s="609"/>
      <c r="AC1" s="610" t="s">
        <v>240</v>
      </c>
      <c r="AD1" s="610" t="s">
        <v>241</v>
      </c>
      <c r="AE1" s="603" t="s">
        <v>242</v>
      </c>
      <c r="AF1" s="604"/>
      <c r="AG1" s="604"/>
      <c r="AH1" s="604"/>
      <c r="AI1" s="604"/>
      <c r="AJ1" s="604"/>
      <c r="AK1" s="604"/>
      <c r="AL1" s="604"/>
      <c r="AM1" s="604"/>
      <c r="AN1" s="604"/>
      <c r="AO1" s="604"/>
      <c r="AP1" s="604"/>
      <c r="AQ1" s="604"/>
      <c r="AR1" s="604"/>
      <c r="AS1" s="604"/>
      <c r="AT1" s="604"/>
      <c r="AU1" s="604"/>
      <c r="AV1" s="604"/>
      <c r="AW1" s="604"/>
    </row>
    <row r="2" spans="1:49" ht="26.25" customHeight="1" x14ac:dyDescent="0.3">
      <c r="A2" s="111"/>
      <c r="B2" s="111"/>
      <c r="C2" s="111"/>
      <c r="D2" s="613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154" t="s">
        <v>11</v>
      </c>
      <c r="Q2" s="154" t="s">
        <v>31</v>
      </c>
      <c r="R2" s="154" t="s">
        <v>32</v>
      </c>
      <c r="S2" s="154" t="s">
        <v>243</v>
      </c>
      <c r="T2" s="155" t="s">
        <v>11</v>
      </c>
      <c r="U2" s="155" t="s">
        <v>31</v>
      </c>
      <c r="V2" s="155" t="s">
        <v>32</v>
      </c>
      <c r="W2" s="155" t="s">
        <v>243</v>
      </c>
      <c r="X2" s="156" t="s">
        <v>11</v>
      </c>
      <c r="Y2" s="156" t="s">
        <v>31</v>
      </c>
      <c r="Z2" s="156" t="s">
        <v>32</v>
      </c>
      <c r="AA2" s="156" t="s">
        <v>244</v>
      </c>
      <c r="AB2" s="156" t="s">
        <v>243</v>
      </c>
      <c r="AC2" s="611"/>
      <c r="AD2" s="611"/>
      <c r="AE2" s="157" t="s">
        <v>245</v>
      </c>
      <c r="AF2" s="157" t="s">
        <v>246</v>
      </c>
      <c r="AG2" s="157" t="s">
        <v>247</v>
      </c>
      <c r="AH2" s="157" t="s">
        <v>248</v>
      </c>
      <c r="AI2" s="157" t="s">
        <v>249</v>
      </c>
      <c r="AJ2" s="157" t="s">
        <v>250</v>
      </c>
      <c r="AK2" s="157" t="s">
        <v>251</v>
      </c>
      <c r="AL2" s="157" t="s">
        <v>252</v>
      </c>
      <c r="AM2" s="157" t="s">
        <v>253</v>
      </c>
      <c r="AN2" s="157" t="s">
        <v>254</v>
      </c>
      <c r="AO2" s="157" t="s">
        <v>141</v>
      </c>
      <c r="AP2" s="157" t="s">
        <v>255</v>
      </c>
      <c r="AQ2" s="157" t="s">
        <v>241</v>
      </c>
      <c r="AR2" s="157" t="s">
        <v>256</v>
      </c>
      <c r="AS2" s="157" t="s">
        <v>257</v>
      </c>
      <c r="AT2" s="157" t="s">
        <v>258</v>
      </c>
      <c r="AU2" s="157" t="s">
        <v>259</v>
      </c>
      <c r="AV2" s="157" t="s">
        <v>260</v>
      </c>
      <c r="AW2" s="158" t="s">
        <v>261</v>
      </c>
    </row>
    <row r="3" spans="1:49" x14ac:dyDescent="0.3">
      <c r="A3" s="111"/>
      <c r="B3" s="111"/>
      <c r="C3" s="111"/>
      <c r="D3" s="159">
        <v>1</v>
      </c>
      <c r="E3" s="151"/>
      <c r="F3" s="160"/>
      <c r="G3" s="133"/>
      <c r="H3" s="152"/>
      <c r="I3" s="152"/>
      <c r="J3" s="164" t="str">
        <f>_xlfn.IFNA(VLOOKUP(G3,รายการ!$A$2:$B$11,2,FALSE),"")</f>
        <v/>
      </c>
      <c r="K3" s="108"/>
      <c r="L3" s="161"/>
      <c r="M3" s="133" t="s">
        <v>826</v>
      </c>
      <c r="N3" s="161"/>
      <c r="O3" s="149" t="str">
        <f>IF(H3="","",DATEDIF(N3,ตั้งค่า!$I$12,"Y"))</f>
        <v/>
      </c>
      <c r="P3" s="108"/>
      <c r="Q3" s="152"/>
      <c r="R3" s="152"/>
      <c r="S3" s="152"/>
      <c r="T3" s="108"/>
      <c r="U3" s="152"/>
      <c r="V3" s="152"/>
      <c r="W3" s="152"/>
      <c r="X3" s="108"/>
      <c r="Y3" s="152"/>
      <c r="Z3" s="152"/>
      <c r="AA3" s="152"/>
      <c r="AB3" s="152"/>
      <c r="AC3" s="15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3"/>
      <c r="AS3" s="163"/>
      <c r="AT3" s="163"/>
      <c r="AU3" s="163"/>
      <c r="AV3" s="163"/>
      <c r="AW3" s="162"/>
    </row>
    <row r="4" spans="1:49" x14ac:dyDescent="0.3">
      <c r="A4" s="111"/>
      <c r="B4" s="111"/>
      <c r="C4" s="111"/>
      <c r="D4" s="159">
        <f>D3+1</f>
        <v>2</v>
      </c>
      <c r="E4" s="151"/>
      <c r="F4" s="160"/>
      <c r="G4" s="133"/>
      <c r="H4" s="152"/>
      <c r="I4" s="152"/>
      <c r="J4" s="164" t="str">
        <f>_xlfn.IFNA(VLOOKUP(G4,รายการ!$A$2:$B$11,2,FALSE),"")</f>
        <v/>
      </c>
      <c r="K4" s="108"/>
      <c r="L4" s="161"/>
      <c r="M4" s="133" t="s">
        <v>826</v>
      </c>
      <c r="N4" s="161"/>
      <c r="O4" s="149" t="str">
        <f>IF(H4="","",DATEDIF(N4,ตั้งค่า!$I$12,"Y"))</f>
        <v/>
      </c>
      <c r="P4" s="108"/>
      <c r="Q4" s="152"/>
      <c r="R4" s="152"/>
      <c r="S4" s="152"/>
      <c r="T4" s="108"/>
      <c r="U4" s="152"/>
      <c r="V4" s="152"/>
      <c r="W4" s="152"/>
      <c r="X4" s="108"/>
      <c r="Y4" s="152"/>
      <c r="Z4" s="152"/>
      <c r="AA4" s="152"/>
      <c r="AB4" s="152"/>
      <c r="AC4" s="15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3"/>
      <c r="AS4" s="163"/>
      <c r="AT4" s="163"/>
      <c r="AU4" s="163"/>
      <c r="AV4" s="163"/>
      <c r="AW4" s="162"/>
    </row>
    <row r="5" spans="1:49" x14ac:dyDescent="0.3">
      <c r="A5" s="111"/>
      <c r="B5" s="111"/>
      <c r="C5" s="111"/>
      <c r="D5" s="159">
        <f t="shared" ref="D5:D62" si="0">D4+1</f>
        <v>3</v>
      </c>
      <c r="E5" s="151"/>
      <c r="F5" s="160"/>
      <c r="G5" s="133"/>
      <c r="H5" s="152"/>
      <c r="I5" s="152"/>
      <c r="J5" s="164" t="str">
        <f>_xlfn.IFNA(VLOOKUP(G5,รายการ!$A$2:$B$11,2,FALSE),"")</f>
        <v/>
      </c>
      <c r="K5" s="478"/>
      <c r="L5" s="161"/>
      <c r="M5" s="133" t="s">
        <v>826</v>
      </c>
      <c r="N5" s="161"/>
      <c r="O5" s="149" t="str">
        <f>IF(H5="","",DATEDIF(N5,ตั้งค่า!$I$12,"Y"))</f>
        <v/>
      </c>
      <c r="P5" s="108"/>
      <c r="Q5" s="152"/>
      <c r="R5" s="152"/>
      <c r="S5" s="152"/>
      <c r="T5" s="108"/>
      <c r="U5" s="152"/>
      <c r="V5" s="152"/>
      <c r="W5" s="152"/>
      <c r="X5" s="108"/>
      <c r="Y5" s="152"/>
      <c r="Z5" s="152"/>
      <c r="AA5" s="152"/>
      <c r="AB5" s="152"/>
      <c r="AC5" s="15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3"/>
      <c r="AS5" s="163"/>
      <c r="AT5" s="163"/>
      <c r="AU5" s="163"/>
      <c r="AV5" s="163"/>
      <c r="AW5" s="162"/>
    </row>
    <row r="6" spans="1:49" x14ac:dyDescent="0.3">
      <c r="A6" s="111"/>
      <c r="B6" s="111"/>
      <c r="C6" s="111"/>
      <c r="D6" s="159">
        <f t="shared" si="0"/>
        <v>4</v>
      </c>
      <c r="E6" s="151"/>
      <c r="F6" s="160"/>
      <c r="G6" s="133"/>
      <c r="H6" s="152"/>
      <c r="I6" s="152"/>
      <c r="J6" s="164" t="str">
        <f>_xlfn.IFNA(VLOOKUP(G6,รายการ!$A$2:$B$11,2,FALSE),"")</f>
        <v/>
      </c>
      <c r="K6" s="478"/>
      <c r="L6" s="161"/>
      <c r="M6" s="133" t="s">
        <v>826</v>
      </c>
      <c r="N6" s="161"/>
      <c r="O6" s="149" t="str">
        <f>IF(H6="","",DATEDIF(N6,ตั้งค่า!$I$12,"Y"))</f>
        <v/>
      </c>
      <c r="P6" s="108"/>
      <c r="Q6" s="152"/>
      <c r="R6" s="152"/>
      <c r="S6" s="152"/>
      <c r="T6" s="108"/>
      <c r="U6" s="152"/>
      <c r="V6" s="152"/>
      <c r="W6" s="152"/>
      <c r="X6" s="108"/>
      <c r="Y6" s="152"/>
      <c r="Z6" s="152"/>
      <c r="AA6" s="152"/>
      <c r="AB6" s="152"/>
      <c r="AC6" s="15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3"/>
      <c r="AS6" s="163"/>
      <c r="AT6" s="163"/>
      <c r="AU6" s="163"/>
      <c r="AV6" s="163"/>
      <c r="AW6" s="162"/>
    </row>
    <row r="7" spans="1:49" x14ac:dyDescent="0.3">
      <c r="A7" s="111"/>
      <c r="B7" s="111"/>
      <c r="C7" s="111"/>
      <c r="D7" s="159">
        <f t="shared" si="0"/>
        <v>5</v>
      </c>
      <c r="E7" s="151"/>
      <c r="F7" s="160"/>
      <c r="G7" s="133"/>
      <c r="H7" s="152"/>
      <c r="I7" s="152"/>
      <c r="J7" s="164" t="str">
        <f>_xlfn.IFNA(VLOOKUP(G7,รายการ!$A$2:$B$11,2,FALSE),"")</f>
        <v/>
      </c>
      <c r="K7" s="478"/>
      <c r="L7" s="161"/>
      <c r="M7" s="133" t="s">
        <v>826</v>
      </c>
      <c r="N7" s="161"/>
      <c r="O7" s="149" t="str">
        <f>IF(H7="","",DATEDIF(N7,ตั้งค่า!$I$12,"Y"))</f>
        <v/>
      </c>
      <c r="P7" s="108"/>
      <c r="Q7" s="152"/>
      <c r="R7" s="152"/>
      <c r="S7" s="152"/>
      <c r="T7" s="108"/>
      <c r="U7" s="152"/>
      <c r="V7" s="152"/>
      <c r="W7" s="152"/>
      <c r="X7" s="108"/>
      <c r="Y7" s="152"/>
      <c r="Z7" s="152"/>
      <c r="AA7" s="152"/>
      <c r="AB7" s="152"/>
      <c r="AC7" s="15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3"/>
      <c r="AS7" s="163"/>
      <c r="AT7" s="163"/>
      <c r="AU7" s="163"/>
      <c r="AV7" s="163"/>
      <c r="AW7" s="162"/>
    </row>
    <row r="8" spans="1:49" x14ac:dyDescent="0.3">
      <c r="A8" s="111"/>
      <c r="B8" s="111"/>
      <c r="C8" s="111"/>
      <c r="D8" s="159">
        <f t="shared" si="0"/>
        <v>6</v>
      </c>
      <c r="E8" s="151"/>
      <c r="F8" s="160"/>
      <c r="G8" s="133"/>
      <c r="H8" s="152"/>
      <c r="I8" s="152"/>
      <c r="J8" s="164" t="str">
        <f>_xlfn.IFNA(VLOOKUP(G8,รายการ!$A$2:$B$11,2,FALSE),"")</f>
        <v/>
      </c>
      <c r="K8" s="478"/>
      <c r="L8" s="161"/>
      <c r="M8" s="133" t="s">
        <v>826</v>
      </c>
      <c r="N8" s="161"/>
      <c r="O8" s="149" t="str">
        <f>IF(H8="","",DATEDIF(N8,ตั้งค่า!$I$12,"Y"))</f>
        <v/>
      </c>
      <c r="P8" s="108"/>
      <c r="Q8" s="152"/>
      <c r="R8" s="152"/>
      <c r="S8" s="152"/>
      <c r="T8" s="108"/>
      <c r="U8" s="152"/>
      <c r="V8" s="152"/>
      <c r="W8" s="152"/>
      <c r="X8" s="108"/>
      <c r="Y8" s="152"/>
      <c r="Z8" s="152"/>
      <c r="AA8" s="152"/>
      <c r="AB8" s="152"/>
      <c r="AC8" s="15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3"/>
      <c r="AS8" s="163"/>
      <c r="AT8" s="163"/>
      <c r="AU8" s="163"/>
      <c r="AV8" s="163"/>
      <c r="AW8" s="162"/>
    </row>
    <row r="9" spans="1:49" x14ac:dyDescent="0.3">
      <c r="A9" s="111"/>
      <c r="B9" s="111"/>
      <c r="C9" s="111"/>
      <c r="D9" s="159">
        <f t="shared" si="0"/>
        <v>7</v>
      </c>
      <c r="E9" s="151"/>
      <c r="F9" s="160"/>
      <c r="G9" s="133"/>
      <c r="H9" s="152"/>
      <c r="I9" s="152"/>
      <c r="J9" s="164" t="str">
        <f>_xlfn.IFNA(VLOOKUP(G9,รายการ!$A$2:$B$11,2,FALSE),"")</f>
        <v/>
      </c>
      <c r="K9" s="478"/>
      <c r="L9" s="161"/>
      <c r="M9" s="133" t="s">
        <v>826</v>
      </c>
      <c r="N9" s="161"/>
      <c r="O9" s="149" t="str">
        <f>IF(H9="","",DATEDIF(N9,ตั้งค่า!$I$12,"Y"))</f>
        <v/>
      </c>
      <c r="P9" s="108"/>
      <c r="Q9" s="152"/>
      <c r="R9" s="152"/>
      <c r="S9" s="152"/>
      <c r="T9" s="108"/>
      <c r="U9" s="152"/>
      <c r="V9" s="152"/>
      <c r="W9" s="152"/>
      <c r="X9" s="108"/>
      <c r="Y9" s="152"/>
      <c r="Z9" s="152"/>
      <c r="AA9" s="152"/>
      <c r="AB9" s="152"/>
      <c r="AC9" s="15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3"/>
      <c r="AS9" s="163"/>
      <c r="AT9" s="163"/>
      <c r="AU9" s="163"/>
      <c r="AV9" s="163"/>
      <c r="AW9" s="162"/>
    </row>
    <row r="10" spans="1:49" x14ac:dyDescent="0.3">
      <c r="A10" s="111"/>
      <c r="B10" s="111"/>
      <c r="C10" s="111"/>
      <c r="D10" s="159">
        <f t="shared" si="0"/>
        <v>8</v>
      </c>
      <c r="E10" s="151"/>
      <c r="F10" s="160"/>
      <c r="G10" s="133"/>
      <c r="H10" s="152"/>
      <c r="I10" s="152"/>
      <c r="J10" s="164" t="str">
        <f>_xlfn.IFNA(VLOOKUP(G10,รายการ!$A$2:$B$11,2,FALSE),"")</f>
        <v/>
      </c>
      <c r="K10" s="478"/>
      <c r="L10" s="161"/>
      <c r="M10" s="133" t="s">
        <v>826</v>
      </c>
      <c r="N10" s="161"/>
      <c r="O10" s="149" t="str">
        <f>IF(H10="","",DATEDIF(N10,ตั้งค่า!$I$12,"Y"))</f>
        <v/>
      </c>
      <c r="P10" s="108"/>
      <c r="Q10" s="152"/>
      <c r="R10" s="152"/>
      <c r="S10" s="152"/>
      <c r="T10" s="108"/>
      <c r="U10" s="152"/>
      <c r="V10" s="152"/>
      <c r="W10" s="152"/>
      <c r="X10" s="108"/>
      <c r="Y10" s="152"/>
      <c r="Z10" s="152"/>
      <c r="AA10" s="152"/>
      <c r="AB10" s="152"/>
      <c r="AC10" s="15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3"/>
      <c r="AS10" s="163"/>
      <c r="AT10" s="163"/>
      <c r="AU10" s="163"/>
      <c r="AV10" s="163"/>
      <c r="AW10" s="162"/>
    </row>
    <row r="11" spans="1:49" x14ac:dyDescent="0.3">
      <c r="A11" s="111"/>
      <c r="B11" s="111"/>
      <c r="C11" s="111"/>
      <c r="D11" s="159">
        <f t="shared" si="0"/>
        <v>9</v>
      </c>
      <c r="E11" s="151"/>
      <c r="F11" s="160"/>
      <c r="G11" s="133"/>
      <c r="H11" s="152"/>
      <c r="I11" s="152"/>
      <c r="J11" s="164" t="str">
        <f>_xlfn.IFNA(VLOOKUP(G11,รายการ!$A$2:$B$11,2,FALSE),"")</f>
        <v/>
      </c>
      <c r="K11" s="478"/>
      <c r="L11" s="161"/>
      <c r="M11" s="133" t="s">
        <v>826</v>
      </c>
      <c r="N11" s="161"/>
      <c r="O11" s="149" t="str">
        <f>IF(H11="","",DATEDIF(N11,ตั้งค่า!$I$12,"Y"))</f>
        <v/>
      </c>
      <c r="P11" s="108"/>
      <c r="Q11" s="152"/>
      <c r="R11" s="152"/>
      <c r="S11" s="152"/>
      <c r="T11" s="108"/>
      <c r="U11" s="152"/>
      <c r="V11" s="152"/>
      <c r="W11" s="152"/>
      <c r="X11" s="108"/>
      <c r="Y11" s="152"/>
      <c r="Z11" s="152"/>
      <c r="AA11" s="152"/>
      <c r="AB11" s="152"/>
      <c r="AC11" s="15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3"/>
      <c r="AS11" s="163"/>
      <c r="AT11" s="163"/>
      <c r="AU11" s="163"/>
      <c r="AV11" s="163"/>
      <c r="AW11" s="162"/>
    </row>
    <row r="12" spans="1:49" x14ac:dyDescent="0.3">
      <c r="A12" s="111"/>
      <c r="B12" s="111"/>
      <c r="C12" s="111"/>
      <c r="D12" s="159">
        <f t="shared" si="0"/>
        <v>10</v>
      </c>
      <c r="E12" s="151"/>
      <c r="F12" s="160"/>
      <c r="G12" s="133"/>
      <c r="H12" s="152"/>
      <c r="I12" s="152"/>
      <c r="J12" s="164" t="str">
        <f>_xlfn.IFNA(VLOOKUP(G12,รายการ!$A$2:$B$11,2,FALSE),"")</f>
        <v/>
      </c>
      <c r="K12" s="108"/>
      <c r="L12" s="161"/>
      <c r="M12" s="133" t="s">
        <v>826</v>
      </c>
      <c r="N12" s="161"/>
      <c r="O12" s="149" t="str">
        <f>IF(H12="","",DATEDIF(N12,ตั้งค่า!$I$12,"Y"))</f>
        <v/>
      </c>
      <c r="P12" s="108"/>
      <c r="Q12" s="152"/>
      <c r="R12" s="152"/>
      <c r="S12" s="152"/>
      <c r="T12" s="108"/>
      <c r="U12" s="152"/>
      <c r="V12" s="152"/>
      <c r="W12" s="152"/>
      <c r="X12" s="108"/>
      <c r="Y12" s="152"/>
      <c r="Z12" s="152"/>
      <c r="AA12" s="152"/>
      <c r="AB12" s="152"/>
      <c r="AC12" s="15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3"/>
      <c r="AS12" s="163"/>
      <c r="AT12" s="163"/>
      <c r="AU12" s="163"/>
      <c r="AV12" s="163"/>
      <c r="AW12" s="162"/>
    </row>
    <row r="13" spans="1:49" x14ac:dyDescent="0.3">
      <c r="A13" s="111"/>
      <c r="B13" s="111"/>
      <c r="C13" s="111"/>
      <c r="D13" s="159">
        <f t="shared" si="0"/>
        <v>11</v>
      </c>
      <c r="E13" s="151"/>
      <c r="F13" s="160"/>
      <c r="G13" s="133"/>
      <c r="H13" s="152"/>
      <c r="I13" s="152"/>
      <c r="J13" s="164" t="str">
        <f>_xlfn.IFNA(VLOOKUP(G13,รายการ!$A$2:$B$11,2,FALSE),"")</f>
        <v/>
      </c>
      <c r="K13" s="108"/>
      <c r="L13" s="161"/>
      <c r="M13" s="133" t="s">
        <v>826</v>
      </c>
      <c r="N13" s="161"/>
      <c r="O13" s="149" t="str">
        <f>IF(H13="","",DATEDIF(N13,ตั้งค่า!$I$12,"Y"))</f>
        <v/>
      </c>
      <c r="P13" s="108"/>
      <c r="Q13" s="152"/>
      <c r="R13" s="152"/>
      <c r="S13" s="152"/>
      <c r="T13" s="108"/>
      <c r="U13" s="152"/>
      <c r="V13" s="152"/>
      <c r="W13" s="152"/>
      <c r="X13" s="108"/>
      <c r="Y13" s="152"/>
      <c r="Z13" s="152"/>
      <c r="AA13" s="152"/>
      <c r="AB13" s="152"/>
      <c r="AC13" s="15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3"/>
      <c r="AS13" s="163"/>
      <c r="AT13" s="163"/>
      <c r="AU13" s="163"/>
      <c r="AV13" s="163"/>
      <c r="AW13" s="162"/>
    </row>
    <row r="14" spans="1:49" x14ac:dyDescent="0.3">
      <c r="A14" s="111"/>
      <c r="B14" s="111"/>
      <c r="C14" s="111"/>
      <c r="D14" s="159">
        <f t="shared" si="0"/>
        <v>12</v>
      </c>
      <c r="E14" s="151"/>
      <c r="F14" s="160"/>
      <c r="G14" s="133"/>
      <c r="H14" s="152"/>
      <c r="I14" s="152"/>
      <c r="J14" s="164" t="str">
        <f>_xlfn.IFNA(VLOOKUP(G14,รายการ!$A$2:$B$11,2,FALSE),"")</f>
        <v/>
      </c>
      <c r="K14" s="108"/>
      <c r="L14" s="161"/>
      <c r="M14" s="133" t="s">
        <v>826</v>
      </c>
      <c r="N14" s="161"/>
      <c r="O14" s="149" t="str">
        <f>IF(H14="","",DATEDIF(N14,ตั้งค่า!$I$12,"Y"))</f>
        <v/>
      </c>
      <c r="P14" s="108"/>
      <c r="Q14" s="152"/>
      <c r="R14" s="152"/>
      <c r="S14" s="152"/>
      <c r="T14" s="108"/>
      <c r="U14" s="152"/>
      <c r="V14" s="152"/>
      <c r="W14" s="152"/>
      <c r="X14" s="108"/>
      <c r="Y14" s="152"/>
      <c r="Z14" s="152"/>
      <c r="AA14" s="152"/>
      <c r="AB14" s="152"/>
      <c r="AC14" s="15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3"/>
      <c r="AS14" s="163"/>
      <c r="AT14" s="163"/>
      <c r="AU14" s="163"/>
      <c r="AV14" s="163"/>
      <c r="AW14" s="162"/>
    </row>
    <row r="15" spans="1:49" x14ac:dyDescent="0.3">
      <c r="A15" s="111"/>
      <c r="B15" s="111"/>
      <c r="C15" s="111"/>
      <c r="D15" s="159">
        <f t="shared" si="0"/>
        <v>13</v>
      </c>
      <c r="E15" s="151"/>
      <c r="F15" s="160"/>
      <c r="G15" s="133"/>
      <c r="H15" s="152"/>
      <c r="I15" s="152"/>
      <c r="J15" s="164" t="str">
        <f>_xlfn.IFNA(VLOOKUP(G15,รายการ!$A$2:$B$11,2,FALSE),"")</f>
        <v/>
      </c>
      <c r="K15" s="108"/>
      <c r="L15" s="161"/>
      <c r="M15" s="133" t="s">
        <v>826</v>
      </c>
      <c r="N15" s="161"/>
      <c r="O15" s="149" t="str">
        <f>IF(H15="","",DATEDIF(N15,ตั้งค่า!$I$12,"Y"))</f>
        <v/>
      </c>
      <c r="P15" s="108"/>
      <c r="Q15" s="152"/>
      <c r="R15" s="152"/>
      <c r="S15" s="152"/>
      <c r="T15" s="108"/>
      <c r="U15" s="152"/>
      <c r="V15" s="152"/>
      <c r="W15" s="152"/>
      <c r="X15" s="108"/>
      <c r="Y15" s="152"/>
      <c r="Z15" s="152"/>
      <c r="AA15" s="152"/>
      <c r="AB15" s="152"/>
      <c r="AC15" s="15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3"/>
      <c r="AS15" s="163"/>
      <c r="AT15" s="163"/>
      <c r="AU15" s="163"/>
      <c r="AV15" s="163"/>
      <c r="AW15" s="162"/>
    </row>
    <row r="16" spans="1:49" x14ac:dyDescent="0.3">
      <c r="A16" s="111"/>
      <c r="B16" s="111"/>
      <c r="C16" s="111"/>
      <c r="D16" s="159">
        <f t="shared" si="0"/>
        <v>14</v>
      </c>
      <c r="E16" s="151"/>
      <c r="F16" s="160"/>
      <c r="G16" s="133"/>
      <c r="H16" s="152"/>
      <c r="I16" s="152"/>
      <c r="J16" s="164" t="str">
        <f>_xlfn.IFNA(VLOOKUP(G16,รายการ!$A$2:$B$11,2,FALSE),"")</f>
        <v/>
      </c>
      <c r="K16" s="108"/>
      <c r="L16" s="161"/>
      <c r="M16" s="133" t="s">
        <v>826</v>
      </c>
      <c r="N16" s="161"/>
      <c r="O16" s="149" t="str">
        <f>IF(H16="","",DATEDIF(N16,ตั้งค่า!$I$12,"Y"))</f>
        <v/>
      </c>
      <c r="P16" s="108"/>
      <c r="Q16" s="152"/>
      <c r="R16" s="152"/>
      <c r="S16" s="152"/>
      <c r="T16" s="108"/>
      <c r="U16" s="152"/>
      <c r="V16" s="152"/>
      <c r="W16" s="152"/>
      <c r="X16" s="108"/>
      <c r="Y16" s="152"/>
      <c r="Z16" s="152"/>
      <c r="AA16" s="152"/>
      <c r="AB16" s="152"/>
      <c r="AC16" s="15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3"/>
      <c r="AS16" s="163"/>
      <c r="AT16" s="163"/>
      <c r="AU16" s="163"/>
      <c r="AV16" s="163"/>
      <c r="AW16" s="162"/>
    </row>
    <row r="17" spans="1:49" x14ac:dyDescent="0.3">
      <c r="A17" s="111"/>
      <c r="B17" s="111"/>
      <c r="C17" s="111"/>
      <c r="D17" s="159">
        <f t="shared" si="0"/>
        <v>15</v>
      </c>
      <c r="E17" s="151"/>
      <c r="F17" s="160"/>
      <c r="G17" s="133"/>
      <c r="H17" s="152"/>
      <c r="I17" s="152"/>
      <c r="J17" s="164" t="str">
        <f>_xlfn.IFNA(VLOOKUP(G17,รายการ!$A$2:$B$11,2,FALSE),"")</f>
        <v/>
      </c>
      <c r="K17" s="108"/>
      <c r="L17" s="161"/>
      <c r="M17" s="133" t="s">
        <v>826</v>
      </c>
      <c r="N17" s="161"/>
      <c r="O17" s="149" t="str">
        <f>IF(H17="","",DATEDIF(N17,ตั้งค่า!$I$12,"Y"))</f>
        <v/>
      </c>
      <c r="P17" s="108"/>
      <c r="Q17" s="152"/>
      <c r="R17" s="152"/>
      <c r="S17" s="152"/>
      <c r="T17" s="108"/>
      <c r="U17" s="152"/>
      <c r="V17" s="152"/>
      <c r="W17" s="152"/>
      <c r="X17" s="108"/>
      <c r="Y17" s="152"/>
      <c r="Z17" s="152"/>
      <c r="AA17" s="152"/>
      <c r="AB17" s="152"/>
      <c r="AC17" s="15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3"/>
      <c r="AS17" s="163"/>
      <c r="AT17" s="163"/>
      <c r="AU17" s="163"/>
      <c r="AV17" s="163"/>
      <c r="AW17" s="162"/>
    </row>
    <row r="18" spans="1:49" x14ac:dyDescent="0.3">
      <c r="A18" s="111"/>
      <c r="B18" s="111"/>
      <c r="C18" s="111"/>
      <c r="D18" s="159">
        <f t="shared" si="0"/>
        <v>16</v>
      </c>
      <c r="E18" s="151"/>
      <c r="F18" s="160"/>
      <c r="G18" s="133"/>
      <c r="H18" s="152"/>
      <c r="I18" s="152"/>
      <c r="J18" s="164" t="str">
        <f>_xlfn.IFNA(VLOOKUP(G18,รายการ!$A$2:$B$11,2,FALSE),"")</f>
        <v/>
      </c>
      <c r="K18" s="108"/>
      <c r="L18" s="161"/>
      <c r="M18" s="133" t="s">
        <v>826</v>
      </c>
      <c r="N18" s="161"/>
      <c r="O18" s="149" t="str">
        <f>IF(H18="","",DATEDIF(N18,ตั้งค่า!$I$12,"Y"))</f>
        <v/>
      </c>
      <c r="P18" s="108"/>
      <c r="Q18" s="152"/>
      <c r="R18" s="152"/>
      <c r="S18" s="152"/>
      <c r="T18" s="108"/>
      <c r="U18" s="152"/>
      <c r="V18" s="152"/>
      <c r="W18" s="152"/>
      <c r="X18" s="108"/>
      <c r="Y18" s="152"/>
      <c r="Z18" s="152"/>
      <c r="AA18" s="152"/>
      <c r="AB18" s="152"/>
      <c r="AC18" s="15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3"/>
      <c r="AS18" s="163"/>
      <c r="AT18" s="163"/>
      <c r="AU18" s="163"/>
      <c r="AV18" s="163"/>
      <c r="AW18" s="162"/>
    </row>
    <row r="19" spans="1:49" x14ac:dyDescent="0.3">
      <c r="A19" s="111"/>
      <c r="B19" s="111"/>
      <c r="C19" s="111"/>
      <c r="D19" s="159">
        <f t="shared" si="0"/>
        <v>17</v>
      </c>
      <c r="E19" s="151"/>
      <c r="F19" s="160"/>
      <c r="G19" s="133"/>
      <c r="H19" s="152"/>
      <c r="I19" s="152"/>
      <c r="J19" s="164" t="str">
        <f>_xlfn.IFNA(VLOOKUP(G19,รายการ!$A$2:$B$11,2,FALSE),"")</f>
        <v/>
      </c>
      <c r="K19" s="108"/>
      <c r="L19" s="161"/>
      <c r="M19" s="133" t="s">
        <v>826</v>
      </c>
      <c r="N19" s="161"/>
      <c r="O19" s="149" t="str">
        <f>IF(H19="","",DATEDIF(N19,ตั้งค่า!$I$12,"Y"))</f>
        <v/>
      </c>
      <c r="P19" s="108"/>
      <c r="Q19" s="152"/>
      <c r="R19" s="152"/>
      <c r="S19" s="152"/>
      <c r="T19" s="108"/>
      <c r="U19" s="152"/>
      <c r="V19" s="152"/>
      <c r="W19" s="152"/>
      <c r="X19" s="108"/>
      <c r="Y19" s="152"/>
      <c r="Z19" s="152"/>
      <c r="AA19" s="152"/>
      <c r="AB19" s="152"/>
      <c r="AC19" s="15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3"/>
      <c r="AS19" s="163"/>
      <c r="AT19" s="163"/>
      <c r="AU19" s="163"/>
      <c r="AV19" s="163"/>
      <c r="AW19" s="162"/>
    </row>
    <row r="20" spans="1:49" x14ac:dyDescent="0.3">
      <c r="A20" s="111"/>
      <c r="B20" s="111"/>
      <c r="C20" s="111"/>
      <c r="D20" s="159">
        <f t="shared" si="0"/>
        <v>18</v>
      </c>
      <c r="E20" s="151"/>
      <c r="F20" s="160"/>
      <c r="G20" s="133"/>
      <c r="H20" s="152"/>
      <c r="I20" s="152"/>
      <c r="J20" s="164" t="str">
        <f>_xlfn.IFNA(VLOOKUP(G20,รายการ!$A$2:$B$11,2,FALSE),"")</f>
        <v/>
      </c>
      <c r="K20" s="108"/>
      <c r="L20" s="161"/>
      <c r="M20" s="133" t="s">
        <v>826</v>
      </c>
      <c r="N20" s="161"/>
      <c r="O20" s="149" t="str">
        <f>IF(H20="","",DATEDIF(N20,ตั้งค่า!$I$12,"Y"))</f>
        <v/>
      </c>
      <c r="P20" s="108"/>
      <c r="Q20" s="152"/>
      <c r="R20" s="152"/>
      <c r="S20" s="152"/>
      <c r="T20" s="108"/>
      <c r="U20" s="152"/>
      <c r="V20" s="152"/>
      <c r="W20" s="152"/>
      <c r="X20" s="108"/>
      <c r="Y20" s="152"/>
      <c r="Z20" s="152"/>
      <c r="AA20" s="152"/>
      <c r="AB20" s="152"/>
      <c r="AC20" s="15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3"/>
      <c r="AS20" s="163"/>
      <c r="AT20" s="163"/>
      <c r="AU20" s="163"/>
      <c r="AV20" s="163"/>
      <c r="AW20" s="162"/>
    </row>
    <row r="21" spans="1:49" x14ac:dyDescent="0.3">
      <c r="A21" s="111"/>
      <c r="B21" s="111"/>
      <c r="C21" s="111"/>
      <c r="D21" s="159">
        <f t="shared" si="0"/>
        <v>19</v>
      </c>
      <c r="E21" s="151"/>
      <c r="F21" s="160"/>
      <c r="G21" s="133"/>
      <c r="H21" s="152"/>
      <c r="I21" s="152"/>
      <c r="J21" s="164" t="str">
        <f>_xlfn.IFNA(VLOOKUP(G21,รายการ!$A$2:$B$11,2,FALSE),"")</f>
        <v/>
      </c>
      <c r="K21" s="108"/>
      <c r="L21" s="161"/>
      <c r="M21" s="133" t="s">
        <v>826</v>
      </c>
      <c r="N21" s="161"/>
      <c r="O21" s="149" t="str">
        <f>IF(H21="","",DATEDIF(N21,ตั้งค่า!$I$12,"Y"))</f>
        <v/>
      </c>
      <c r="P21" s="108"/>
      <c r="Q21" s="152"/>
      <c r="R21" s="152"/>
      <c r="S21" s="152"/>
      <c r="T21" s="108"/>
      <c r="U21" s="152"/>
      <c r="V21" s="152"/>
      <c r="W21" s="152"/>
      <c r="X21" s="108"/>
      <c r="Y21" s="152"/>
      <c r="Z21" s="152"/>
      <c r="AA21" s="152"/>
      <c r="AB21" s="152"/>
      <c r="AC21" s="15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3"/>
      <c r="AS21" s="163"/>
      <c r="AT21" s="163"/>
      <c r="AU21" s="163"/>
      <c r="AV21" s="163"/>
      <c r="AW21" s="162"/>
    </row>
    <row r="22" spans="1:49" x14ac:dyDescent="0.3">
      <c r="A22" s="111"/>
      <c r="B22" s="111"/>
      <c r="C22" s="111"/>
      <c r="D22" s="159">
        <f t="shared" si="0"/>
        <v>20</v>
      </c>
      <c r="E22" s="151"/>
      <c r="F22" s="160"/>
      <c r="G22" s="133"/>
      <c r="H22" s="152"/>
      <c r="I22" s="152"/>
      <c r="J22" s="164" t="str">
        <f>_xlfn.IFNA(VLOOKUP(G22,รายการ!$A$2:$B$11,2,FALSE),"")</f>
        <v/>
      </c>
      <c r="K22" s="108"/>
      <c r="L22" s="161"/>
      <c r="M22" s="133" t="s">
        <v>826</v>
      </c>
      <c r="N22" s="161"/>
      <c r="O22" s="149" t="str">
        <f>IF(H22="","",DATEDIF(N22,ตั้งค่า!$I$12,"Y"))</f>
        <v/>
      </c>
      <c r="P22" s="108"/>
      <c r="Q22" s="152"/>
      <c r="R22" s="152"/>
      <c r="S22" s="152"/>
      <c r="T22" s="108"/>
      <c r="U22" s="152"/>
      <c r="V22" s="152"/>
      <c r="W22" s="152"/>
      <c r="X22" s="108"/>
      <c r="Y22" s="152"/>
      <c r="Z22" s="152"/>
      <c r="AA22" s="152"/>
      <c r="AB22" s="152"/>
      <c r="AC22" s="15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3"/>
      <c r="AS22" s="163"/>
      <c r="AT22" s="163"/>
      <c r="AU22" s="163"/>
      <c r="AV22" s="163"/>
      <c r="AW22" s="162"/>
    </row>
    <row r="23" spans="1:49" x14ac:dyDescent="0.3">
      <c r="A23" s="111"/>
      <c r="B23" s="111"/>
      <c r="C23" s="111"/>
      <c r="D23" s="159">
        <f t="shared" si="0"/>
        <v>21</v>
      </c>
      <c r="E23" s="151"/>
      <c r="F23" s="160"/>
      <c r="G23" s="133"/>
      <c r="H23" s="152"/>
      <c r="I23" s="152"/>
      <c r="J23" s="164" t="str">
        <f>_xlfn.IFNA(VLOOKUP(G23,รายการ!$A$2:$B$11,2,FALSE),"")</f>
        <v/>
      </c>
      <c r="K23" s="108"/>
      <c r="L23" s="161"/>
      <c r="M23" s="133"/>
      <c r="N23" s="161"/>
      <c r="O23" s="149" t="str">
        <f>IF(H23="","",DATEDIF(N23,ตั้งค่า!$I$12,"Y"))</f>
        <v/>
      </c>
      <c r="P23" s="108"/>
      <c r="Q23" s="152"/>
      <c r="R23" s="152"/>
      <c r="S23" s="152"/>
      <c r="T23" s="108"/>
      <c r="U23" s="152"/>
      <c r="V23" s="152"/>
      <c r="W23" s="152"/>
      <c r="X23" s="108"/>
      <c r="Y23" s="152"/>
      <c r="Z23" s="152"/>
      <c r="AA23" s="152"/>
      <c r="AB23" s="152"/>
      <c r="AC23" s="15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3"/>
      <c r="AS23" s="163"/>
      <c r="AT23" s="163"/>
      <c r="AU23" s="163"/>
      <c r="AV23" s="163"/>
      <c r="AW23" s="162"/>
    </row>
    <row r="24" spans="1:49" x14ac:dyDescent="0.3">
      <c r="A24" s="111"/>
      <c r="B24" s="111"/>
      <c r="C24" s="111"/>
      <c r="D24" s="159">
        <f t="shared" si="0"/>
        <v>22</v>
      </c>
      <c r="E24" s="151"/>
      <c r="F24" s="160"/>
      <c r="G24" s="133"/>
      <c r="H24" s="152"/>
      <c r="I24" s="152"/>
      <c r="J24" s="164" t="str">
        <f>_xlfn.IFNA(VLOOKUP(G24,รายการ!$A$2:$B$11,2,FALSE),"")</f>
        <v/>
      </c>
      <c r="K24" s="108"/>
      <c r="L24" s="161"/>
      <c r="M24" s="133"/>
      <c r="N24" s="161"/>
      <c r="O24" s="149" t="str">
        <f>IF(H24="","",DATEDIF(N24,ตั้งค่า!$I$12,"Y"))</f>
        <v/>
      </c>
      <c r="P24" s="108"/>
      <c r="Q24" s="152"/>
      <c r="R24" s="152"/>
      <c r="S24" s="152"/>
      <c r="T24" s="108"/>
      <c r="U24" s="152"/>
      <c r="V24" s="152"/>
      <c r="W24" s="152"/>
      <c r="X24" s="108"/>
      <c r="Y24" s="152"/>
      <c r="Z24" s="152"/>
      <c r="AA24" s="152"/>
      <c r="AB24" s="152"/>
      <c r="AC24" s="15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3"/>
      <c r="AS24" s="163"/>
      <c r="AT24" s="163"/>
      <c r="AU24" s="163"/>
      <c r="AV24" s="163"/>
      <c r="AW24" s="162"/>
    </row>
    <row r="25" spans="1:49" x14ac:dyDescent="0.3">
      <c r="A25" s="111"/>
      <c r="B25" s="111"/>
      <c r="C25" s="111"/>
      <c r="D25" s="159">
        <f t="shared" si="0"/>
        <v>23</v>
      </c>
      <c r="E25" s="151"/>
      <c r="F25" s="160"/>
      <c r="G25" s="133"/>
      <c r="H25" s="152"/>
      <c r="I25" s="152"/>
      <c r="J25" s="164" t="str">
        <f>_xlfn.IFNA(VLOOKUP(G25,รายการ!$A$2:$B$11,2,FALSE),"")</f>
        <v/>
      </c>
      <c r="K25" s="108"/>
      <c r="L25" s="161"/>
      <c r="M25" s="133"/>
      <c r="N25" s="161"/>
      <c r="O25" s="149" t="str">
        <f>IF(H25="","",DATEDIF(N25,ตั้งค่า!$I$12,"Y"))</f>
        <v/>
      </c>
      <c r="P25" s="108"/>
      <c r="Q25" s="152"/>
      <c r="R25" s="152"/>
      <c r="S25" s="152"/>
      <c r="T25" s="108"/>
      <c r="U25" s="152"/>
      <c r="V25" s="152"/>
      <c r="W25" s="152"/>
      <c r="X25" s="108"/>
      <c r="Y25" s="152"/>
      <c r="Z25" s="152"/>
      <c r="AA25" s="152"/>
      <c r="AB25" s="152"/>
      <c r="AC25" s="15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3"/>
      <c r="AS25" s="163"/>
      <c r="AT25" s="163"/>
      <c r="AU25" s="163"/>
      <c r="AV25" s="163"/>
      <c r="AW25" s="162"/>
    </row>
    <row r="26" spans="1:49" x14ac:dyDescent="0.3">
      <c r="A26" s="111"/>
      <c r="B26" s="111"/>
      <c r="C26" s="111"/>
      <c r="D26" s="159">
        <f t="shared" si="0"/>
        <v>24</v>
      </c>
      <c r="E26" s="151"/>
      <c r="F26" s="160"/>
      <c r="G26" s="133"/>
      <c r="H26" s="152"/>
      <c r="I26" s="152"/>
      <c r="J26" s="164" t="str">
        <f>_xlfn.IFNA(VLOOKUP(G26,รายการ!$A$2:$B$11,2,FALSE),"")</f>
        <v/>
      </c>
      <c r="K26" s="108"/>
      <c r="L26" s="161"/>
      <c r="M26" s="133"/>
      <c r="N26" s="161"/>
      <c r="O26" s="149" t="str">
        <f>IF(H26="","",DATEDIF(N26,ตั้งค่า!$I$12,"Y"))</f>
        <v/>
      </c>
      <c r="P26" s="108"/>
      <c r="Q26" s="152"/>
      <c r="R26" s="152"/>
      <c r="S26" s="152"/>
      <c r="T26" s="108"/>
      <c r="U26" s="152"/>
      <c r="V26" s="152"/>
      <c r="W26" s="152"/>
      <c r="X26" s="108"/>
      <c r="Y26" s="152"/>
      <c r="Z26" s="152"/>
      <c r="AA26" s="152"/>
      <c r="AB26" s="152"/>
      <c r="AC26" s="15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3"/>
      <c r="AS26" s="163"/>
      <c r="AT26" s="163"/>
      <c r="AU26" s="163"/>
      <c r="AV26" s="163"/>
      <c r="AW26" s="162"/>
    </row>
    <row r="27" spans="1:49" x14ac:dyDescent="0.3">
      <c r="A27" s="111"/>
      <c r="B27" s="111"/>
      <c r="C27" s="111"/>
      <c r="D27" s="159">
        <f t="shared" si="0"/>
        <v>25</v>
      </c>
      <c r="E27" s="151"/>
      <c r="F27" s="160"/>
      <c r="G27" s="133"/>
      <c r="H27" s="152"/>
      <c r="I27" s="152"/>
      <c r="J27" s="164" t="str">
        <f>_xlfn.IFNA(VLOOKUP(G27,รายการ!$A$2:$B$11,2,FALSE),"")</f>
        <v/>
      </c>
      <c r="K27" s="108"/>
      <c r="L27" s="161"/>
      <c r="M27" s="133"/>
      <c r="N27" s="161"/>
      <c r="O27" s="149" t="str">
        <f>IF(H27="","",DATEDIF(N27,ตั้งค่า!$I$12,"Y"))</f>
        <v/>
      </c>
      <c r="P27" s="108"/>
      <c r="Q27" s="152"/>
      <c r="R27" s="152"/>
      <c r="S27" s="152"/>
      <c r="T27" s="108"/>
      <c r="U27" s="152"/>
      <c r="V27" s="152"/>
      <c r="W27" s="152"/>
      <c r="X27" s="108"/>
      <c r="Y27" s="152"/>
      <c r="Z27" s="152"/>
      <c r="AA27" s="152"/>
      <c r="AB27" s="152"/>
      <c r="AC27" s="15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3"/>
      <c r="AS27" s="163"/>
      <c r="AT27" s="163"/>
      <c r="AU27" s="163"/>
      <c r="AV27" s="163"/>
      <c r="AW27" s="162"/>
    </row>
    <row r="28" spans="1:49" x14ac:dyDescent="0.3">
      <c r="A28" s="111"/>
      <c r="B28" s="111"/>
      <c r="C28" s="111"/>
      <c r="D28" s="159">
        <f t="shared" si="0"/>
        <v>26</v>
      </c>
      <c r="E28" s="151"/>
      <c r="F28" s="160"/>
      <c r="G28" s="133"/>
      <c r="H28" s="152"/>
      <c r="I28" s="152"/>
      <c r="J28" s="164" t="str">
        <f>_xlfn.IFNA(VLOOKUP(G28,รายการ!$A$2:$B$11,2,FALSE),"")</f>
        <v/>
      </c>
      <c r="K28" s="108"/>
      <c r="L28" s="161"/>
      <c r="M28" s="133"/>
      <c r="N28" s="161"/>
      <c r="O28" s="149" t="str">
        <f>IF(H28="","",DATEDIF(N28,ตั้งค่า!$I$12,"Y"))</f>
        <v/>
      </c>
      <c r="P28" s="108"/>
      <c r="Q28" s="152"/>
      <c r="R28" s="152"/>
      <c r="S28" s="152"/>
      <c r="T28" s="108"/>
      <c r="U28" s="152"/>
      <c r="V28" s="152"/>
      <c r="W28" s="152"/>
      <c r="X28" s="108"/>
      <c r="Y28" s="152"/>
      <c r="Z28" s="152"/>
      <c r="AA28" s="152"/>
      <c r="AB28" s="152"/>
      <c r="AC28" s="15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3"/>
      <c r="AS28" s="163"/>
      <c r="AT28" s="163"/>
      <c r="AU28" s="163"/>
      <c r="AV28" s="163"/>
      <c r="AW28" s="162"/>
    </row>
    <row r="29" spans="1:49" x14ac:dyDescent="0.3">
      <c r="A29" s="111"/>
      <c r="B29" s="111"/>
      <c r="C29" s="111"/>
      <c r="D29" s="159">
        <f t="shared" si="0"/>
        <v>27</v>
      </c>
      <c r="E29" s="151"/>
      <c r="F29" s="160"/>
      <c r="G29" s="133"/>
      <c r="H29" s="152"/>
      <c r="I29" s="152"/>
      <c r="J29" s="164" t="str">
        <f>_xlfn.IFNA(VLOOKUP(G29,รายการ!$A$2:$B$11,2,FALSE),"")</f>
        <v/>
      </c>
      <c r="K29" s="108"/>
      <c r="L29" s="161"/>
      <c r="M29" s="133"/>
      <c r="N29" s="161"/>
      <c r="O29" s="149" t="str">
        <f>IF(H29="","",DATEDIF(N29,ตั้งค่า!$I$12,"Y"))</f>
        <v/>
      </c>
      <c r="P29" s="108"/>
      <c r="Q29" s="152"/>
      <c r="R29" s="152"/>
      <c r="S29" s="152"/>
      <c r="T29" s="108"/>
      <c r="U29" s="152"/>
      <c r="V29" s="152"/>
      <c r="W29" s="152"/>
      <c r="X29" s="108"/>
      <c r="Y29" s="152"/>
      <c r="Z29" s="152"/>
      <c r="AA29" s="152"/>
      <c r="AB29" s="152"/>
      <c r="AC29" s="15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3"/>
      <c r="AS29" s="163"/>
      <c r="AT29" s="163"/>
      <c r="AU29" s="163"/>
      <c r="AV29" s="163"/>
      <c r="AW29" s="162"/>
    </row>
    <row r="30" spans="1:49" x14ac:dyDescent="0.3">
      <c r="A30" s="111"/>
      <c r="B30" s="111"/>
      <c r="C30" s="111"/>
      <c r="D30" s="159">
        <f t="shared" si="0"/>
        <v>28</v>
      </c>
      <c r="E30" s="151"/>
      <c r="F30" s="160"/>
      <c r="G30" s="133"/>
      <c r="H30" s="152"/>
      <c r="I30" s="152"/>
      <c r="J30" s="164" t="str">
        <f>_xlfn.IFNA(VLOOKUP(G30,รายการ!$A$2:$B$11,2,FALSE),"")</f>
        <v/>
      </c>
      <c r="K30" s="108"/>
      <c r="L30" s="161"/>
      <c r="M30" s="133"/>
      <c r="N30" s="161"/>
      <c r="O30" s="149" t="str">
        <f>IF(H30="","",DATEDIF(N30,ตั้งค่า!$I$12,"Y"))</f>
        <v/>
      </c>
      <c r="P30" s="108"/>
      <c r="Q30" s="152"/>
      <c r="R30" s="152"/>
      <c r="S30" s="152"/>
      <c r="T30" s="108"/>
      <c r="U30" s="152"/>
      <c r="V30" s="152"/>
      <c r="W30" s="152"/>
      <c r="X30" s="108"/>
      <c r="Y30" s="152"/>
      <c r="Z30" s="152"/>
      <c r="AA30" s="152"/>
      <c r="AB30" s="152"/>
      <c r="AC30" s="15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3"/>
      <c r="AS30" s="163"/>
      <c r="AT30" s="163"/>
      <c r="AU30" s="163"/>
      <c r="AV30" s="163"/>
      <c r="AW30" s="162"/>
    </row>
    <row r="31" spans="1:49" x14ac:dyDescent="0.3">
      <c r="A31" s="111"/>
      <c r="B31" s="111"/>
      <c r="C31" s="111"/>
      <c r="D31" s="159">
        <f t="shared" si="0"/>
        <v>29</v>
      </c>
      <c r="E31" s="151"/>
      <c r="F31" s="160"/>
      <c r="G31" s="133"/>
      <c r="H31" s="152"/>
      <c r="I31" s="152"/>
      <c r="J31" s="164" t="str">
        <f>_xlfn.IFNA(VLOOKUP(G31,รายการ!$A$2:$B$11,2,FALSE),"")</f>
        <v/>
      </c>
      <c r="K31" s="108"/>
      <c r="L31" s="161"/>
      <c r="M31" s="133"/>
      <c r="N31" s="161"/>
      <c r="O31" s="149" t="str">
        <f>IF(H31="","",DATEDIF(N31,ตั้งค่า!$I$12,"Y"))</f>
        <v/>
      </c>
      <c r="P31" s="108"/>
      <c r="Q31" s="152"/>
      <c r="R31" s="152"/>
      <c r="S31" s="152"/>
      <c r="T31" s="108"/>
      <c r="U31" s="152"/>
      <c r="V31" s="152"/>
      <c r="W31" s="152"/>
      <c r="X31" s="108"/>
      <c r="Y31" s="152"/>
      <c r="Z31" s="152"/>
      <c r="AA31" s="152"/>
      <c r="AB31" s="152"/>
      <c r="AC31" s="15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3"/>
      <c r="AS31" s="163"/>
      <c r="AT31" s="163"/>
      <c r="AU31" s="163"/>
      <c r="AV31" s="163"/>
      <c r="AW31" s="162"/>
    </row>
    <row r="32" spans="1:49" x14ac:dyDescent="0.3">
      <c r="A32" s="111"/>
      <c r="B32" s="111"/>
      <c r="C32" s="111"/>
      <c r="D32" s="159">
        <f t="shared" si="0"/>
        <v>30</v>
      </c>
      <c r="E32" s="151"/>
      <c r="F32" s="160"/>
      <c r="G32" s="133"/>
      <c r="H32" s="152"/>
      <c r="I32" s="152"/>
      <c r="J32" s="164" t="str">
        <f>_xlfn.IFNA(VLOOKUP(G32,รายการ!$A$2:$B$11,2,FALSE),"")</f>
        <v/>
      </c>
      <c r="K32" s="108"/>
      <c r="L32" s="161"/>
      <c r="M32" s="133"/>
      <c r="N32" s="161"/>
      <c r="O32" s="149" t="str">
        <f>IF(H32="","",DATEDIF(N32,ตั้งค่า!$I$12,"Y"))</f>
        <v/>
      </c>
      <c r="P32" s="108"/>
      <c r="Q32" s="152"/>
      <c r="R32" s="152"/>
      <c r="S32" s="152"/>
      <c r="T32" s="108"/>
      <c r="U32" s="152"/>
      <c r="V32" s="152"/>
      <c r="W32" s="152"/>
      <c r="X32" s="108"/>
      <c r="Y32" s="152"/>
      <c r="Z32" s="152"/>
      <c r="AA32" s="152"/>
      <c r="AB32" s="152"/>
      <c r="AC32" s="15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3"/>
      <c r="AS32" s="163"/>
      <c r="AT32" s="163"/>
      <c r="AU32" s="163"/>
      <c r="AV32" s="163"/>
      <c r="AW32" s="162"/>
    </row>
    <row r="33" spans="1:49" x14ac:dyDescent="0.3">
      <c r="A33" s="111"/>
      <c r="B33" s="111"/>
      <c r="C33" s="111"/>
      <c r="D33" s="159">
        <f t="shared" si="0"/>
        <v>31</v>
      </c>
      <c r="E33" s="151"/>
      <c r="F33" s="160"/>
      <c r="G33" s="133"/>
      <c r="H33" s="152"/>
      <c r="I33" s="152"/>
      <c r="J33" s="164" t="str">
        <f>_xlfn.IFNA(VLOOKUP(G33,รายการ!$A$2:$B$11,2,FALSE),"")</f>
        <v/>
      </c>
      <c r="K33" s="108"/>
      <c r="L33" s="161"/>
      <c r="M33" s="133"/>
      <c r="N33" s="161"/>
      <c r="O33" s="149" t="str">
        <f>IF(H33="","",DATEDIF(N33,ตั้งค่า!$I$12,"Y"))</f>
        <v/>
      </c>
      <c r="P33" s="108"/>
      <c r="Q33" s="152"/>
      <c r="R33" s="152"/>
      <c r="S33" s="152"/>
      <c r="T33" s="108"/>
      <c r="U33" s="152"/>
      <c r="V33" s="152"/>
      <c r="W33" s="152"/>
      <c r="X33" s="108"/>
      <c r="Y33" s="152"/>
      <c r="Z33" s="152"/>
      <c r="AA33" s="152"/>
      <c r="AB33" s="152"/>
      <c r="AC33" s="15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3"/>
      <c r="AS33" s="163"/>
      <c r="AT33" s="163"/>
      <c r="AU33" s="163"/>
      <c r="AV33" s="163"/>
      <c r="AW33" s="162"/>
    </row>
    <row r="34" spans="1:49" x14ac:dyDescent="0.3">
      <c r="A34" s="111"/>
      <c r="B34" s="111"/>
      <c r="C34" s="111"/>
      <c r="D34" s="159">
        <f t="shared" si="0"/>
        <v>32</v>
      </c>
      <c r="E34" s="151"/>
      <c r="F34" s="160"/>
      <c r="G34" s="133"/>
      <c r="H34" s="152"/>
      <c r="I34" s="152"/>
      <c r="J34" s="164" t="str">
        <f>_xlfn.IFNA(VLOOKUP(G34,รายการ!$A$2:$B$11,2,FALSE),"")</f>
        <v/>
      </c>
      <c r="K34" s="108"/>
      <c r="L34" s="161"/>
      <c r="M34" s="133"/>
      <c r="N34" s="161"/>
      <c r="O34" s="149" t="str">
        <f>IF(H34="","",DATEDIF(N34,ตั้งค่า!$I$12,"Y"))</f>
        <v/>
      </c>
      <c r="P34" s="108"/>
      <c r="Q34" s="152"/>
      <c r="R34" s="152"/>
      <c r="S34" s="152"/>
      <c r="T34" s="108"/>
      <c r="U34" s="152"/>
      <c r="V34" s="152"/>
      <c r="W34" s="152"/>
      <c r="X34" s="108"/>
      <c r="Y34" s="152"/>
      <c r="Z34" s="152"/>
      <c r="AA34" s="152"/>
      <c r="AB34" s="152"/>
      <c r="AC34" s="15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3"/>
      <c r="AS34" s="163"/>
      <c r="AT34" s="163"/>
      <c r="AU34" s="163"/>
      <c r="AV34" s="163"/>
      <c r="AW34" s="162"/>
    </row>
    <row r="35" spans="1:49" x14ac:dyDescent="0.3">
      <c r="A35" s="111"/>
      <c r="B35" s="111"/>
      <c r="C35" s="111"/>
      <c r="D35" s="159">
        <f t="shared" si="0"/>
        <v>33</v>
      </c>
      <c r="E35" s="151"/>
      <c r="F35" s="160"/>
      <c r="G35" s="133"/>
      <c r="H35" s="152"/>
      <c r="I35" s="152"/>
      <c r="J35" s="164" t="str">
        <f>_xlfn.IFNA(VLOOKUP(G35,รายการ!$A$2:$B$11,2,FALSE),"")</f>
        <v/>
      </c>
      <c r="K35" s="108"/>
      <c r="L35" s="161"/>
      <c r="M35" s="133"/>
      <c r="N35" s="161"/>
      <c r="O35" s="149" t="str">
        <f>IF(H35="","",DATEDIF(N35,ตั้งค่า!$I$12,"Y"))</f>
        <v/>
      </c>
      <c r="P35" s="108"/>
      <c r="Q35" s="152"/>
      <c r="R35" s="152"/>
      <c r="S35" s="152"/>
      <c r="T35" s="108"/>
      <c r="U35" s="152"/>
      <c r="V35" s="152"/>
      <c r="W35" s="152"/>
      <c r="X35" s="108"/>
      <c r="Y35" s="152"/>
      <c r="Z35" s="152"/>
      <c r="AA35" s="152"/>
      <c r="AB35" s="152"/>
      <c r="AC35" s="15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3"/>
      <c r="AS35" s="163"/>
      <c r="AT35" s="163"/>
      <c r="AU35" s="163"/>
      <c r="AV35" s="163"/>
      <c r="AW35" s="162"/>
    </row>
    <row r="36" spans="1:49" x14ac:dyDescent="0.3">
      <c r="A36" s="111"/>
      <c r="B36" s="111"/>
      <c r="C36" s="111"/>
      <c r="D36" s="159">
        <f t="shared" si="0"/>
        <v>34</v>
      </c>
      <c r="E36" s="151"/>
      <c r="F36" s="160"/>
      <c r="G36" s="133"/>
      <c r="H36" s="152"/>
      <c r="I36" s="152"/>
      <c r="J36" s="164" t="str">
        <f>_xlfn.IFNA(VLOOKUP(G36,รายการ!$A$2:$B$11,2,FALSE),"")</f>
        <v/>
      </c>
      <c r="K36" s="108"/>
      <c r="L36" s="161"/>
      <c r="M36" s="133"/>
      <c r="N36" s="161"/>
      <c r="O36" s="149" t="str">
        <f>IF(H36="","",DATEDIF(N36,ตั้งค่า!$I$12,"Y"))</f>
        <v/>
      </c>
      <c r="P36" s="108"/>
      <c r="Q36" s="152"/>
      <c r="R36" s="152"/>
      <c r="S36" s="152"/>
      <c r="T36" s="108"/>
      <c r="U36" s="152"/>
      <c r="V36" s="152"/>
      <c r="W36" s="152"/>
      <c r="X36" s="108"/>
      <c r="Y36" s="152"/>
      <c r="Z36" s="152"/>
      <c r="AA36" s="152"/>
      <c r="AB36" s="152"/>
      <c r="AC36" s="15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3"/>
      <c r="AS36" s="163"/>
      <c r="AT36" s="163"/>
      <c r="AU36" s="163"/>
      <c r="AV36" s="163"/>
      <c r="AW36" s="162"/>
    </row>
    <row r="37" spans="1:49" x14ac:dyDescent="0.3">
      <c r="A37" s="111"/>
      <c r="B37" s="111"/>
      <c r="C37" s="111"/>
      <c r="D37" s="159">
        <f t="shared" si="0"/>
        <v>35</v>
      </c>
      <c r="E37" s="151"/>
      <c r="F37" s="160"/>
      <c r="G37" s="133"/>
      <c r="H37" s="152"/>
      <c r="I37" s="152"/>
      <c r="J37" s="164" t="str">
        <f>_xlfn.IFNA(VLOOKUP(G37,รายการ!$A$2:$B$11,2,FALSE),"")</f>
        <v/>
      </c>
      <c r="K37" s="108"/>
      <c r="L37" s="161"/>
      <c r="M37" s="133"/>
      <c r="N37" s="161"/>
      <c r="O37" s="149" t="str">
        <f>IF(H37="","",DATEDIF(N37,ตั้งค่า!$I$12,"Y"))</f>
        <v/>
      </c>
      <c r="P37" s="108"/>
      <c r="Q37" s="152"/>
      <c r="R37" s="152"/>
      <c r="S37" s="152"/>
      <c r="T37" s="108"/>
      <c r="U37" s="152"/>
      <c r="V37" s="152"/>
      <c r="W37" s="152"/>
      <c r="X37" s="108"/>
      <c r="Y37" s="152"/>
      <c r="Z37" s="152"/>
      <c r="AA37" s="152"/>
      <c r="AB37" s="152"/>
      <c r="AC37" s="15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3"/>
      <c r="AS37" s="163"/>
      <c r="AT37" s="163"/>
      <c r="AU37" s="163"/>
      <c r="AV37" s="163"/>
      <c r="AW37" s="162"/>
    </row>
    <row r="38" spans="1:49" x14ac:dyDescent="0.3">
      <c r="A38" s="111"/>
      <c r="B38" s="111"/>
      <c r="C38" s="111"/>
      <c r="D38" s="159">
        <f t="shared" si="0"/>
        <v>36</v>
      </c>
      <c r="E38" s="151"/>
      <c r="F38" s="160"/>
      <c r="G38" s="133"/>
      <c r="H38" s="152"/>
      <c r="I38" s="152"/>
      <c r="J38" s="164" t="str">
        <f>_xlfn.IFNA(VLOOKUP(G38,รายการ!$A$2:$B$11,2,FALSE),"")</f>
        <v/>
      </c>
      <c r="K38" s="108"/>
      <c r="L38" s="161"/>
      <c r="M38" s="133"/>
      <c r="N38" s="161"/>
      <c r="O38" s="149" t="str">
        <f>IF(H38="","",DATEDIF(N38,ตั้งค่า!$I$12,"Y"))</f>
        <v/>
      </c>
      <c r="P38" s="108"/>
      <c r="Q38" s="152"/>
      <c r="R38" s="152"/>
      <c r="S38" s="152"/>
      <c r="T38" s="108"/>
      <c r="U38" s="152"/>
      <c r="V38" s="152"/>
      <c r="W38" s="152"/>
      <c r="X38" s="108"/>
      <c r="Y38" s="152"/>
      <c r="Z38" s="152"/>
      <c r="AA38" s="152"/>
      <c r="AB38" s="152"/>
      <c r="AC38" s="15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3"/>
      <c r="AS38" s="163"/>
      <c r="AT38" s="163"/>
      <c r="AU38" s="163"/>
      <c r="AV38" s="163"/>
      <c r="AW38" s="162"/>
    </row>
    <row r="39" spans="1:49" x14ac:dyDescent="0.3">
      <c r="A39" s="111"/>
      <c r="B39" s="111"/>
      <c r="C39" s="111"/>
      <c r="D39" s="159">
        <f t="shared" si="0"/>
        <v>37</v>
      </c>
      <c r="E39" s="151"/>
      <c r="F39" s="160"/>
      <c r="G39" s="133"/>
      <c r="H39" s="152"/>
      <c r="I39" s="152"/>
      <c r="J39" s="164" t="str">
        <f>_xlfn.IFNA(VLOOKUP(G39,รายการ!$A$2:$B$11,2,FALSE),"")</f>
        <v/>
      </c>
      <c r="K39" s="108"/>
      <c r="L39" s="161"/>
      <c r="M39" s="133"/>
      <c r="N39" s="161"/>
      <c r="O39" s="149" t="str">
        <f>IF(H39="","",DATEDIF(N39,ตั้งค่า!$I$12,"Y"))</f>
        <v/>
      </c>
      <c r="P39" s="108"/>
      <c r="Q39" s="152"/>
      <c r="R39" s="152"/>
      <c r="S39" s="152"/>
      <c r="T39" s="108"/>
      <c r="U39" s="152"/>
      <c r="V39" s="152"/>
      <c r="W39" s="152"/>
      <c r="X39" s="108"/>
      <c r="Y39" s="152"/>
      <c r="Z39" s="152"/>
      <c r="AA39" s="152"/>
      <c r="AB39" s="152"/>
      <c r="AC39" s="15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3"/>
      <c r="AS39" s="163"/>
      <c r="AT39" s="163"/>
      <c r="AU39" s="163"/>
      <c r="AV39" s="163"/>
      <c r="AW39" s="162"/>
    </row>
    <row r="40" spans="1:49" x14ac:dyDescent="0.3">
      <c r="A40" s="111"/>
      <c r="B40" s="111"/>
      <c r="C40" s="111"/>
      <c r="D40" s="159">
        <f t="shared" si="0"/>
        <v>38</v>
      </c>
      <c r="E40" s="151"/>
      <c r="F40" s="160"/>
      <c r="G40" s="133"/>
      <c r="H40" s="152"/>
      <c r="I40" s="152"/>
      <c r="J40" s="164" t="str">
        <f>_xlfn.IFNA(VLOOKUP(G40,รายการ!$A$2:$B$11,2,FALSE),"")</f>
        <v/>
      </c>
      <c r="K40" s="108"/>
      <c r="L40" s="161"/>
      <c r="M40" s="133"/>
      <c r="N40" s="161"/>
      <c r="O40" s="149" t="str">
        <f>IF(H40="","",DATEDIF(N40,ตั้งค่า!$I$12,"Y"))</f>
        <v/>
      </c>
      <c r="P40" s="108"/>
      <c r="Q40" s="152"/>
      <c r="R40" s="152"/>
      <c r="S40" s="152"/>
      <c r="T40" s="108"/>
      <c r="U40" s="152"/>
      <c r="V40" s="152"/>
      <c r="W40" s="152"/>
      <c r="X40" s="108"/>
      <c r="Y40" s="152"/>
      <c r="Z40" s="152"/>
      <c r="AA40" s="152"/>
      <c r="AB40" s="152"/>
      <c r="AC40" s="15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3"/>
      <c r="AS40" s="163"/>
      <c r="AT40" s="163"/>
      <c r="AU40" s="163"/>
      <c r="AV40" s="163"/>
      <c r="AW40" s="162"/>
    </row>
    <row r="41" spans="1:49" x14ac:dyDescent="0.3">
      <c r="A41" s="111"/>
      <c r="B41" s="111"/>
      <c r="C41" s="111"/>
      <c r="D41" s="159">
        <f t="shared" si="0"/>
        <v>39</v>
      </c>
      <c r="E41" s="151"/>
      <c r="F41" s="160"/>
      <c r="G41" s="133"/>
      <c r="H41" s="152"/>
      <c r="I41" s="152"/>
      <c r="J41" s="164" t="str">
        <f>_xlfn.IFNA(VLOOKUP(G41,รายการ!$A$2:$B$11,2,FALSE),"")</f>
        <v/>
      </c>
      <c r="K41" s="108"/>
      <c r="L41" s="161"/>
      <c r="M41" s="133"/>
      <c r="N41" s="161"/>
      <c r="O41" s="149" t="str">
        <f>IF(H41="","",DATEDIF(N41,ตั้งค่า!$I$12,"Y"))</f>
        <v/>
      </c>
      <c r="P41" s="108"/>
      <c r="Q41" s="152"/>
      <c r="R41" s="152"/>
      <c r="S41" s="152"/>
      <c r="T41" s="108"/>
      <c r="U41" s="152"/>
      <c r="V41" s="152"/>
      <c r="W41" s="152"/>
      <c r="X41" s="108"/>
      <c r="Y41" s="152"/>
      <c r="Z41" s="152"/>
      <c r="AA41" s="152"/>
      <c r="AB41" s="152"/>
      <c r="AC41" s="15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3"/>
      <c r="AS41" s="163"/>
      <c r="AT41" s="163"/>
      <c r="AU41" s="163"/>
      <c r="AV41" s="163"/>
      <c r="AW41" s="162"/>
    </row>
    <row r="42" spans="1:49" x14ac:dyDescent="0.3">
      <c r="A42" s="111"/>
      <c r="B42" s="111"/>
      <c r="C42" s="111"/>
      <c r="D42" s="159">
        <f t="shared" si="0"/>
        <v>40</v>
      </c>
      <c r="E42" s="151"/>
      <c r="F42" s="160"/>
      <c r="G42" s="133"/>
      <c r="H42" s="152"/>
      <c r="I42" s="152"/>
      <c r="J42" s="164" t="str">
        <f>_xlfn.IFNA(VLOOKUP(G42,รายการ!$A$2:$B$11,2,FALSE),"")</f>
        <v/>
      </c>
      <c r="K42" s="108"/>
      <c r="L42" s="161"/>
      <c r="M42" s="133"/>
      <c r="N42" s="161"/>
      <c r="O42" s="149" t="str">
        <f>IF(H42="","",DATEDIF(N42,ตั้งค่า!$I$12,"Y"))</f>
        <v/>
      </c>
      <c r="P42" s="108"/>
      <c r="Q42" s="152"/>
      <c r="R42" s="152"/>
      <c r="S42" s="152"/>
      <c r="T42" s="108"/>
      <c r="U42" s="152"/>
      <c r="V42" s="152"/>
      <c r="W42" s="152"/>
      <c r="X42" s="108"/>
      <c r="Y42" s="152"/>
      <c r="Z42" s="152"/>
      <c r="AA42" s="152"/>
      <c r="AB42" s="152"/>
      <c r="AC42" s="15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3"/>
      <c r="AS42" s="163"/>
      <c r="AT42" s="163"/>
      <c r="AU42" s="163"/>
      <c r="AV42" s="163"/>
      <c r="AW42" s="162"/>
    </row>
    <row r="43" spans="1:49" x14ac:dyDescent="0.3">
      <c r="A43" s="111"/>
      <c r="B43" s="111"/>
      <c r="C43" s="111"/>
      <c r="D43" s="159">
        <f t="shared" si="0"/>
        <v>41</v>
      </c>
      <c r="E43" s="151"/>
      <c r="F43" s="160"/>
      <c r="G43" s="133"/>
      <c r="H43" s="152"/>
      <c r="I43" s="152"/>
      <c r="J43" s="164" t="str">
        <f>_xlfn.IFNA(VLOOKUP(G43,รายการ!$A$2:$B$11,2,FALSE),"")</f>
        <v/>
      </c>
      <c r="K43" s="108"/>
      <c r="L43" s="161"/>
      <c r="M43" s="133"/>
      <c r="N43" s="161"/>
      <c r="O43" s="149" t="str">
        <f>IF(H43="","",DATEDIF(N43,ตั้งค่า!$I$12,"Y"))</f>
        <v/>
      </c>
      <c r="P43" s="108"/>
      <c r="Q43" s="152"/>
      <c r="R43" s="152"/>
      <c r="S43" s="152"/>
      <c r="T43" s="108"/>
      <c r="U43" s="152"/>
      <c r="V43" s="152"/>
      <c r="W43" s="152"/>
      <c r="X43" s="108"/>
      <c r="Y43" s="152"/>
      <c r="Z43" s="152"/>
      <c r="AA43" s="152"/>
      <c r="AB43" s="152"/>
      <c r="AC43" s="15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3"/>
      <c r="AS43" s="163"/>
      <c r="AT43" s="163"/>
      <c r="AU43" s="163"/>
      <c r="AV43" s="163"/>
      <c r="AW43" s="162"/>
    </row>
    <row r="44" spans="1:49" x14ac:dyDescent="0.3">
      <c r="A44" s="111"/>
      <c r="B44" s="111"/>
      <c r="C44" s="111"/>
      <c r="D44" s="159">
        <f t="shared" si="0"/>
        <v>42</v>
      </c>
      <c r="E44" s="151"/>
      <c r="F44" s="160"/>
      <c r="G44" s="133"/>
      <c r="H44" s="152"/>
      <c r="I44" s="152"/>
      <c r="J44" s="164" t="str">
        <f>_xlfn.IFNA(VLOOKUP(G44,รายการ!$A$2:$B$11,2,FALSE),"")</f>
        <v/>
      </c>
      <c r="K44" s="108"/>
      <c r="L44" s="161"/>
      <c r="M44" s="133"/>
      <c r="N44" s="161"/>
      <c r="O44" s="149" t="str">
        <f>IF(H44="","",DATEDIF(N44,ตั้งค่า!$I$12,"Y"))</f>
        <v/>
      </c>
      <c r="P44" s="108"/>
      <c r="Q44" s="152"/>
      <c r="R44" s="152"/>
      <c r="S44" s="152"/>
      <c r="T44" s="108"/>
      <c r="U44" s="152"/>
      <c r="V44" s="152"/>
      <c r="W44" s="152"/>
      <c r="X44" s="108"/>
      <c r="Y44" s="152"/>
      <c r="Z44" s="152"/>
      <c r="AA44" s="152"/>
      <c r="AB44" s="152"/>
      <c r="AC44" s="15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3"/>
      <c r="AS44" s="163"/>
      <c r="AT44" s="163"/>
      <c r="AU44" s="163"/>
      <c r="AV44" s="163"/>
      <c r="AW44" s="162"/>
    </row>
    <row r="45" spans="1:49" x14ac:dyDescent="0.3">
      <c r="A45" s="111"/>
      <c r="B45" s="111"/>
      <c r="C45" s="111"/>
      <c r="D45" s="159">
        <f t="shared" si="0"/>
        <v>43</v>
      </c>
      <c r="E45" s="151"/>
      <c r="F45" s="160"/>
      <c r="G45" s="133"/>
      <c r="H45" s="152"/>
      <c r="I45" s="152"/>
      <c r="J45" s="164" t="str">
        <f>_xlfn.IFNA(VLOOKUP(G45,รายการ!$A$2:$B$11,2,FALSE),"")</f>
        <v/>
      </c>
      <c r="K45" s="108"/>
      <c r="L45" s="161"/>
      <c r="M45" s="133"/>
      <c r="N45" s="161"/>
      <c r="O45" s="149" t="str">
        <f>IF(H45="","",DATEDIF(N45,ตั้งค่า!$I$12,"Y"))</f>
        <v/>
      </c>
      <c r="P45" s="108"/>
      <c r="Q45" s="152"/>
      <c r="R45" s="152"/>
      <c r="S45" s="152"/>
      <c r="T45" s="108"/>
      <c r="U45" s="152"/>
      <c r="V45" s="152"/>
      <c r="W45" s="152"/>
      <c r="X45" s="108"/>
      <c r="Y45" s="152"/>
      <c r="Z45" s="152"/>
      <c r="AA45" s="152"/>
      <c r="AB45" s="152"/>
      <c r="AC45" s="15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3"/>
      <c r="AS45" s="163"/>
      <c r="AT45" s="163"/>
      <c r="AU45" s="163"/>
      <c r="AV45" s="163"/>
      <c r="AW45" s="162"/>
    </row>
    <row r="46" spans="1:49" x14ac:dyDescent="0.3">
      <c r="A46" s="111"/>
      <c r="B46" s="111"/>
      <c r="C46" s="111"/>
      <c r="D46" s="159">
        <f t="shared" si="0"/>
        <v>44</v>
      </c>
      <c r="E46" s="151"/>
      <c r="F46" s="160"/>
      <c r="G46" s="133"/>
      <c r="H46" s="152"/>
      <c r="I46" s="152"/>
      <c r="J46" s="164" t="str">
        <f>_xlfn.IFNA(VLOOKUP(G46,รายการ!$A$2:$B$11,2,FALSE),"")</f>
        <v/>
      </c>
      <c r="K46" s="108"/>
      <c r="L46" s="161"/>
      <c r="M46" s="133"/>
      <c r="N46" s="161"/>
      <c r="O46" s="149" t="str">
        <f>IF(H46="","",DATEDIF(N46,ตั้งค่า!$I$12,"Y"))</f>
        <v/>
      </c>
      <c r="P46" s="108"/>
      <c r="Q46" s="152"/>
      <c r="R46" s="152"/>
      <c r="S46" s="152"/>
      <c r="T46" s="108"/>
      <c r="U46" s="152"/>
      <c r="V46" s="152"/>
      <c r="W46" s="152"/>
      <c r="X46" s="108"/>
      <c r="Y46" s="152"/>
      <c r="Z46" s="152"/>
      <c r="AA46" s="152"/>
      <c r="AB46" s="152"/>
      <c r="AC46" s="15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3"/>
      <c r="AS46" s="163"/>
      <c r="AT46" s="163"/>
      <c r="AU46" s="163"/>
      <c r="AV46" s="163"/>
      <c r="AW46" s="162"/>
    </row>
    <row r="47" spans="1:49" x14ac:dyDescent="0.3">
      <c r="A47" s="111"/>
      <c r="B47" s="111"/>
      <c r="C47" s="111"/>
      <c r="D47" s="159">
        <f t="shared" si="0"/>
        <v>45</v>
      </c>
      <c r="E47" s="151"/>
      <c r="F47" s="160"/>
      <c r="G47" s="133"/>
      <c r="H47" s="152"/>
      <c r="I47" s="152"/>
      <c r="J47" s="164" t="str">
        <f>_xlfn.IFNA(VLOOKUP(G47,รายการ!$A$2:$B$11,2,FALSE),"")</f>
        <v/>
      </c>
      <c r="K47" s="108"/>
      <c r="L47" s="161"/>
      <c r="M47" s="133"/>
      <c r="N47" s="161"/>
      <c r="O47" s="149" t="str">
        <f>IF(H47="","",DATEDIF(N47,ตั้งค่า!$I$12,"Y"))</f>
        <v/>
      </c>
      <c r="P47" s="108"/>
      <c r="Q47" s="152"/>
      <c r="R47" s="152"/>
      <c r="S47" s="152"/>
      <c r="T47" s="108"/>
      <c r="U47" s="152"/>
      <c r="V47" s="152"/>
      <c r="W47" s="152"/>
      <c r="X47" s="108"/>
      <c r="Y47" s="152"/>
      <c r="Z47" s="152"/>
      <c r="AA47" s="152"/>
      <c r="AB47" s="152"/>
      <c r="AC47" s="15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3"/>
      <c r="AS47" s="163"/>
      <c r="AT47" s="163"/>
      <c r="AU47" s="163"/>
      <c r="AV47" s="163"/>
      <c r="AW47" s="162"/>
    </row>
    <row r="48" spans="1:49" x14ac:dyDescent="0.3">
      <c r="A48" s="111"/>
      <c r="B48" s="111"/>
      <c r="C48" s="111"/>
      <c r="D48" s="159">
        <f t="shared" si="0"/>
        <v>46</v>
      </c>
      <c r="E48" s="151"/>
      <c r="F48" s="160"/>
      <c r="G48" s="133"/>
      <c r="H48" s="152"/>
      <c r="I48" s="152"/>
      <c r="J48" s="164" t="str">
        <f>_xlfn.IFNA(VLOOKUP(G48,รายการ!$A$2:$B$11,2,FALSE),"")</f>
        <v/>
      </c>
      <c r="K48" s="108"/>
      <c r="L48" s="161"/>
      <c r="M48" s="133"/>
      <c r="N48" s="161"/>
      <c r="O48" s="149" t="str">
        <f>IF(H48="","",DATEDIF(N48,ตั้งค่า!$I$12,"Y"))</f>
        <v/>
      </c>
      <c r="P48" s="108"/>
      <c r="Q48" s="152"/>
      <c r="R48" s="152"/>
      <c r="S48" s="152"/>
      <c r="T48" s="108"/>
      <c r="U48" s="152"/>
      <c r="V48" s="152"/>
      <c r="W48" s="152"/>
      <c r="X48" s="108"/>
      <c r="Y48" s="152"/>
      <c r="Z48" s="152"/>
      <c r="AA48" s="152"/>
      <c r="AB48" s="152"/>
      <c r="AC48" s="15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63"/>
      <c r="AT48" s="163"/>
      <c r="AU48" s="163"/>
      <c r="AV48" s="163"/>
      <c r="AW48" s="162"/>
    </row>
    <row r="49" spans="1:49" x14ac:dyDescent="0.3">
      <c r="A49" s="111"/>
      <c r="B49" s="111"/>
      <c r="C49" s="111"/>
      <c r="D49" s="159">
        <f t="shared" si="0"/>
        <v>47</v>
      </c>
      <c r="E49" s="151"/>
      <c r="F49" s="160"/>
      <c r="G49" s="133"/>
      <c r="H49" s="152"/>
      <c r="I49" s="152"/>
      <c r="J49" s="164" t="str">
        <f>_xlfn.IFNA(VLOOKUP(G49,รายการ!$A$2:$B$11,2,FALSE),"")</f>
        <v/>
      </c>
      <c r="K49" s="108"/>
      <c r="L49" s="161"/>
      <c r="M49" s="133"/>
      <c r="N49" s="161"/>
      <c r="O49" s="149" t="str">
        <f>IF(H49="","",DATEDIF(N49,ตั้งค่า!$I$12,"Y"))</f>
        <v/>
      </c>
      <c r="P49" s="108"/>
      <c r="Q49" s="152"/>
      <c r="R49" s="152"/>
      <c r="S49" s="152"/>
      <c r="T49" s="108"/>
      <c r="U49" s="152"/>
      <c r="V49" s="152"/>
      <c r="W49" s="152"/>
      <c r="X49" s="108"/>
      <c r="Y49" s="152"/>
      <c r="Z49" s="152"/>
      <c r="AA49" s="152"/>
      <c r="AB49" s="152"/>
      <c r="AC49" s="15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3"/>
      <c r="AS49" s="163"/>
      <c r="AT49" s="163"/>
      <c r="AU49" s="163"/>
      <c r="AV49" s="163"/>
      <c r="AW49" s="162"/>
    </row>
    <row r="50" spans="1:49" x14ac:dyDescent="0.3">
      <c r="A50" s="111"/>
      <c r="B50" s="111"/>
      <c r="C50" s="111"/>
      <c r="D50" s="159">
        <f t="shared" si="0"/>
        <v>48</v>
      </c>
      <c r="E50" s="151"/>
      <c r="F50" s="160"/>
      <c r="G50" s="133"/>
      <c r="H50" s="152"/>
      <c r="I50" s="152"/>
      <c r="J50" s="164" t="str">
        <f>_xlfn.IFNA(VLOOKUP(G50,รายการ!$A$2:$B$11,2,FALSE),"")</f>
        <v/>
      </c>
      <c r="K50" s="108"/>
      <c r="L50" s="161"/>
      <c r="M50" s="133"/>
      <c r="N50" s="161"/>
      <c r="O50" s="149" t="str">
        <f>IF(H50="","",DATEDIF(N50,ตั้งค่า!$I$12,"Y"))</f>
        <v/>
      </c>
      <c r="P50" s="108"/>
      <c r="Q50" s="152"/>
      <c r="R50" s="152"/>
      <c r="S50" s="152"/>
      <c r="T50" s="108"/>
      <c r="U50" s="152"/>
      <c r="V50" s="152"/>
      <c r="W50" s="152"/>
      <c r="X50" s="108"/>
      <c r="Y50" s="152"/>
      <c r="Z50" s="152"/>
      <c r="AA50" s="152"/>
      <c r="AB50" s="152"/>
      <c r="AC50" s="15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3"/>
      <c r="AS50" s="163"/>
      <c r="AT50" s="163"/>
      <c r="AU50" s="163"/>
      <c r="AV50" s="163"/>
      <c r="AW50" s="162"/>
    </row>
    <row r="51" spans="1:49" x14ac:dyDescent="0.3">
      <c r="A51" s="111"/>
      <c r="B51" s="111"/>
      <c r="C51" s="111"/>
      <c r="D51" s="159">
        <f t="shared" si="0"/>
        <v>49</v>
      </c>
      <c r="E51" s="151"/>
      <c r="F51" s="160"/>
      <c r="G51" s="133"/>
      <c r="H51" s="152"/>
      <c r="I51" s="152"/>
      <c r="J51" s="164" t="str">
        <f>_xlfn.IFNA(VLOOKUP(G51,รายการ!$A$2:$B$11,2,FALSE),"")</f>
        <v/>
      </c>
      <c r="K51" s="108"/>
      <c r="L51" s="161"/>
      <c r="M51" s="133"/>
      <c r="N51" s="161"/>
      <c r="O51" s="149" t="str">
        <f>IF(H51="","",DATEDIF(N51,ตั้งค่า!$I$12,"Y"))</f>
        <v/>
      </c>
      <c r="P51" s="108"/>
      <c r="Q51" s="152"/>
      <c r="R51" s="152"/>
      <c r="S51" s="152"/>
      <c r="T51" s="108"/>
      <c r="U51" s="152"/>
      <c r="V51" s="152"/>
      <c r="W51" s="152"/>
      <c r="X51" s="108"/>
      <c r="Y51" s="152"/>
      <c r="Z51" s="152"/>
      <c r="AA51" s="152"/>
      <c r="AB51" s="152"/>
      <c r="AC51" s="15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3"/>
      <c r="AS51" s="163"/>
      <c r="AT51" s="163"/>
      <c r="AU51" s="163"/>
      <c r="AV51" s="163"/>
      <c r="AW51" s="162"/>
    </row>
    <row r="52" spans="1:49" x14ac:dyDescent="0.3">
      <c r="A52" s="111"/>
      <c r="B52" s="111"/>
      <c r="C52" s="111"/>
      <c r="D52" s="159">
        <f t="shared" si="0"/>
        <v>50</v>
      </c>
      <c r="E52" s="151"/>
      <c r="F52" s="160"/>
      <c r="G52" s="133"/>
      <c r="H52" s="152"/>
      <c r="I52" s="152"/>
      <c r="J52" s="164" t="str">
        <f>_xlfn.IFNA(VLOOKUP(G52,รายการ!$A$2:$B$11,2,FALSE),"")</f>
        <v/>
      </c>
      <c r="K52" s="108"/>
      <c r="L52" s="161"/>
      <c r="M52" s="133"/>
      <c r="N52" s="161"/>
      <c r="O52" s="149" t="str">
        <f>IF(H52="","",DATEDIF(N52,ตั้งค่า!$I$12,"Y"))</f>
        <v/>
      </c>
      <c r="P52" s="108"/>
      <c r="Q52" s="152"/>
      <c r="R52" s="152"/>
      <c r="S52" s="152"/>
      <c r="T52" s="108"/>
      <c r="U52" s="152"/>
      <c r="V52" s="152"/>
      <c r="W52" s="152"/>
      <c r="X52" s="108"/>
      <c r="Y52" s="152"/>
      <c r="Z52" s="152"/>
      <c r="AA52" s="152"/>
      <c r="AB52" s="152"/>
      <c r="AC52" s="15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3"/>
      <c r="AS52" s="163"/>
      <c r="AT52" s="163"/>
      <c r="AU52" s="163"/>
      <c r="AV52" s="163"/>
      <c r="AW52" s="162"/>
    </row>
    <row r="53" spans="1:49" x14ac:dyDescent="0.3">
      <c r="A53" s="111"/>
      <c r="B53" s="111"/>
      <c r="C53" s="111"/>
      <c r="D53" s="159">
        <f t="shared" si="0"/>
        <v>51</v>
      </c>
      <c r="E53" s="151"/>
      <c r="F53" s="160"/>
      <c r="G53" s="133"/>
      <c r="H53" s="152"/>
      <c r="I53" s="152"/>
      <c r="J53" s="164" t="str">
        <f>_xlfn.IFNA(VLOOKUP(G53,รายการ!$A$2:$B$11,2,FALSE),"")</f>
        <v/>
      </c>
      <c r="K53" s="108"/>
      <c r="L53" s="161"/>
      <c r="M53" s="133"/>
      <c r="N53" s="161"/>
      <c r="O53" s="149" t="str">
        <f>IF(H53="","",DATEDIF(N53,ตั้งค่า!$I$12,"Y"))</f>
        <v/>
      </c>
      <c r="P53" s="108"/>
      <c r="Q53" s="152"/>
      <c r="R53" s="152"/>
      <c r="S53" s="152"/>
      <c r="T53" s="108"/>
      <c r="U53" s="152"/>
      <c r="V53" s="152"/>
      <c r="W53" s="152"/>
      <c r="X53" s="108"/>
      <c r="Y53" s="152"/>
      <c r="Z53" s="152"/>
      <c r="AA53" s="152"/>
      <c r="AB53" s="152"/>
      <c r="AC53" s="15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3"/>
      <c r="AS53" s="163"/>
      <c r="AT53" s="163"/>
      <c r="AU53" s="163"/>
      <c r="AV53" s="163"/>
      <c r="AW53" s="162"/>
    </row>
    <row r="54" spans="1:49" x14ac:dyDescent="0.3">
      <c r="A54" s="111"/>
      <c r="B54" s="111"/>
      <c r="C54" s="111"/>
      <c r="D54" s="159">
        <f t="shared" si="0"/>
        <v>52</v>
      </c>
      <c r="E54" s="151"/>
      <c r="F54" s="160"/>
      <c r="G54" s="133"/>
      <c r="H54" s="152"/>
      <c r="I54" s="152"/>
      <c r="J54" s="164" t="str">
        <f>_xlfn.IFNA(VLOOKUP(G54,รายการ!$A$2:$B$11,2,FALSE),"")</f>
        <v/>
      </c>
      <c r="K54" s="108"/>
      <c r="L54" s="161"/>
      <c r="M54" s="133"/>
      <c r="N54" s="161"/>
      <c r="O54" s="149" t="str">
        <f>IF(H54="","",DATEDIF(N54,ตั้งค่า!$I$12,"Y"))</f>
        <v/>
      </c>
      <c r="P54" s="108"/>
      <c r="Q54" s="152"/>
      <c r="R54" s="152"/>
      <c r="S54" s="152"/>
      <c r="T54" s="108"/>
      <c r="U54" s="152"/>
      <c r="V54" s="152"/>
      <c r="W54" s="152"/>
      <c r="X54" s="108"/>
      <c r="Y54" s="152"/>
      <c r="Z54" s="152"/>
      <c r="AA54" s="152"/>
      <c r="AB54" s="152"/>
      <c r="AC54" s="15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3"/>
      <c r="AS54" s="163"/>
      <c r="AT54" s="163"/>
      <c r="AU54" s="163"/>
      <c r="AV54" s="163"/>
      <c r="AW54" s="162"/>
    </row>
    <row r="55" spans="1:49" x14ac:dyDescent="0.3">
      <c r="A55" s="111"/>
      <c r="B55" s="111"/>
      <c r="C55" s="111"/>
      <c r="D55" s="159">
        <f t="shared" si="0"/>
        <v>53</v>
      </c>
      <c r="E55" s="151"/>
      <c r="F55" s="160"/>
      <c r="G55" s="133"/>
      <c r="H55" s="152"/>
      <c r="I55" s="152"/>
      <c r="J55" s="164" t="str">
        <f>_xlfn.IFNA(VLOOKUP(G55,รายการ!$A$2:$B$11,2,FALSE),"")</f>
        <v/>
      </c>
      <c r="K55" s="108"/>
      <c r="L55" s="161"/>
      <c r="M55" s="133"/>
      <c r="N55" s="161"/>
      <c r="O55" s="149" t="str">
        <f>IF(H55="","",DATEDIF(N55,ตั้งค่า!$I$12,"Y"))</f>
        <v/>
      </c>
      <c r="P55" s="108"/>
      <c r="Q55" s="152"/>
      <c r="R55" s="152"/>
      <c r="S55" s="152"/>
      <c r="T55" s="108"/>
      <c r="U55" s="152"/>
      <c r="V55" s="152"/>
      <c r="W55" s="152"/>
      <c r="X55" s="108"/>
      <c r="Y55" s="152"/>
      <c r="Z55" s="152"/>
      <c r="AA55" s="152"/>
      <c r="AB55" s="152"/>
      <c r="AC55" s="15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3"/>
      <c r="AS55" s="163"/>
      <c r="AT55" s="163"/>
      <c r="AU55" s="163"/>
      <c r="AV55" s="163"/>
      <c r="AW55" s="162"/>
    </row>
    <row r="56" spans="1:49" x14ac:dyDescent="0.3">
      <c r="A56" s="111"/>
      <c r="B56" s="111"/>
      <c r="C56" s="111"/>
      <c r="D56" s="159">
        <f t="shared" si="0"/>
        <v>54</v>
      </c>
      <c r="E56" s="151"/>
      <c r="F56" s="160"/>
      <c r="G56" s="133"/>
      <c r="H56" s="152"/>
      <c r="I56" s="152"/>
      <c r="J56" s="164" t="str">
        <f>_xlfn.IFNA(VLOOKUP(G56,รายการ!$A$2:$B$11,2,FALSE),"")</f>
        <v/>
      </c>
      <c r="K56" s="108"/>
      <c r="L56" s="161"/>
      <c r="M56" s="133"/>
      <c r="N56" s="161"/>
      <c r="O56" s="149" t="str">
        <f>IF(H56="","",DATEDIF(N56,ตั้งค่า!$I$12,"Y"))</f>
        <v/>
      </c>
      <c r="P56" s="108"/>
      <c r="Q56" s="152"/>
      <c r="R56" s="152"/>
      <c r="S56" s="152"/>
      <c r="T56" s="108"/>
      <c r="U56" s="152"/>
      <c r="V56" s="152"/>
      <c r="W56" s="152"/>
      <c r="X56" s="108"/>
      <c r="Y56" s="152"/>
      <c r="Z56" s="152"/>
      <c r="AA56" s="152"/>
      <c r="AB56" s="152"/>
      <c r="AC56" s="15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3"/>
      <c r="AS56" s="163"/>
      <c r="AT56" s="163"/>
      <c r="AU56" s="163"/>
      <c r="AV56" s="163"/>
      <c r="AW56" s="162"/>
    </row>
    <row r="57" spans="1:49" x14ac:dyDescent="0.3">
      <c r="A57" s="111"/>
      <c r="B57" s="111"/>
      <c r="C57" s="111"/>
      <c r="D57" s="159">
        <f t="shared" si="0"/>
        <v>55</v>
      </c>
      <c r="E57" s="151"/>
      <c r="F57" s="160"/>
      <c r="G57" s="133"/>
      <c r="H57" s="152"/>
      <c r="I57" s="152"/>
      <c r="J57" s="164" t="str">
        <f>_xlfn.IFNA(VLOOKUP(G57,รายการ!$A$2:$B$11,2,FALSE),"")</f>
        <v/>
      </c>
      <c r="K57" s="108"/>
      <c r="L57" s="161"/>
      <c r="M57" s="133"/>
      <c r="N57" s="161"/>
      <c r="O57" s="149" t="str">
        <f>IF(H57="","",DATEDIF(N57,ตั้งค่า!$I$12,"Y"))</f>
        <v/>
      </c>
      <c r="P57" s="108"/>
      <c r="Q57" s="152"/>
      <c r="R57" s="152"/>
      <c r="S57" s="152"/>
      <c r="T57" s="108"/>
      <c r="U57" s="152"/>
      <c r="V57" s="152"/>
      <c r="W57" s="152"/>
      <c r="X57" s="108"/>
      <c r="Y57" s="152"/>
      <c r="Z57" s="152"/>
      <c r="AA57" s="152"/>
      <c r="AB57" s="152"/>
      <c r="AC57" s="15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3"/>
      <c r="AS57" s="163"/>
      <c r="AT57" s="163"/>
      <c r="AU57" s="163"/>
      <c r="AV57" s="163"/>
      <c r="AW57" s="162"/>
    </row>
    <row r="58" spans="1:49" x14ac:dyDescent="0.3">
      <c r="A58" s="111"/>
      <c r="B58" s="111"/>
      <c r="C58" s="111"/>
      <c r="D58" s="159">
        <f t="shared" si="0"/>
        <v>56</v>
      </c>
      <c r="E58" s="151"/>
      <c r="F58" s="160"/>
      <c r="G58" s="133"/>
      <c r="H58" s="152"/>
      <c r="I58" s="152"/>
      <c r="J58" s="164" t="str">
        <f>_xlfn.IFNA(VLOOKUP(G58,รายการ!$A$2:$B$11,2,FALSE),"")</f>
        <v/>
      </c>
      <c r="K58" s="108"/>
      <c r="L58" s="161"/>
      <c r="M58" s="133"/>
      <c r="N58" s="161"/>
      <c r="O58" s="149" t="str">
        <f>IF(H58="","",DATEDIF(N58,ตั้งค่า!$I$12,"Y"))</f>
        <v/>
      </c>
      <c r="P58" s="108"/>
      <c r="Q58" s="152"/>
      <c r="R58" s="152"/>
      <c r="S58" s="152"/>
      <c r="T58" s="108"/>
      <c r="U58" s="152"/>
      <c r="V58" s="152"/>
      <c r="W58" s="152"/>
      <c r="X58" s="108"/>
      <c r="Y58" s="152"/>
      <c r="Z58" s="152"/>
      <c r="AA58" s="152"/>
      <c r="AB58" s="152"/>
      <c r="AC58" s="15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3"/>
      <c r="AS58" s="163"/>
      <c r="AT58" s="163"/>
      <c r="AU58" s="163"/>
      <c r="AV58" s="163"/>
      <c r="AW58" s="162"/>
    </row>
    <row r="59" spans="1:49" x14ac:dyDescent="0.3">
      <c r="A59" s="111"/>
      <c r="B59" s="111"/>
      <c r="C59" s="111"/>
      <c r="D59" s="159">
        <f t="shared" si="0"/>
        <v>57</v>
      </c>
      <c r="E59" s="151"/>
      <c r="F59" s="160"/>
      <c r="G59" s="133"/>
      <c r="H59" s="152"/>
      <c r="I59" s="152"/>
      <c r="J59" s="164" t="str">
        <f>_xlfn.IFNA(VLOOKUP(G59,รายการ!$A$2:$B$11,2,FALSE),"")</f>
        <v/>
      </c>
      <c r="K59" s="108"/>
      <c r="L59" s="161"/>
      <c r="M59" s="133"/>
      <c r="N59" s="161"/>
      <c r="O59" s="149" t="str">
        <f>IF(H59="","",DATEDIF(N59,ตั้งค่า!$I$12,"Y"))</f>
        <v/>
      </c>
      <c r="P59" s="108"/>
      <c r="Q59" s="152"/>
      <c r="R59" s="152"/>
      <c r="S59" s="152"/>
      <c r="T59" s="108"/>
      <c r="U59" s="152"/>
      <c r="V59" s="152"/>
      <c r="W59" s="152"/>
      <c r="X59" s="108"/>
      <c r="Y59" s="152"/>
      <c r="Z59" s="152"/>
      <c r="AA59" s="152"/>
      <c r="AB59" s="152"/>
      <c r="AC59" s="15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3"/>
      <c r="AS59" s="163"/>
      <c r="AT59" s="163"/>
      <c r="AU59" s="163"/>
      <c r="AV59" s="163"/>
      <c r="AW59" s="162"/>
    </row>
    <row r="60" spans="1:49" x14ac:dyDescent="0.3">
      <c r="A60" s="111"/>
      <c r="B60" s="111"/>
      <c r="C60" s="111"/>
      <c r="D60" s="159">
        <f t="shared" si="0"/>
        <v>58</v>
      </c>
      <c r="E60" s="151"/>
      <c r="F60" s="160"/>
      <c r="G60" s="133"/>
      <c r="H60" s="152"/>
      <c r="I60" s="152"/>
      <c r="J60" s="164" t="str">
        <f>_xlfn.IFNA(VLOOKUP(G60,รายการ!$A$2:$B$11,2,FALSE),"")</f>
        <v/>
      </c>
      <c r="K60" s="108"/>
      <c r="L60" s="161"/>
      <c r="M60" s="133"/>
      <c r="N60" s="161"/>
      <c r="O60" s="149" t="str">
        <f>IF(H60="","",DATEDIF(N60,ตั้งค่า!$I$12,"Y"))</f>
        <v/>
      </c>
      <c r="P60" s="108"/>
      <c r="Q60" s="152"/>
      <c r="R60" s="152"/>
      <c r="S60" s="152"/>
      <c r="T60" s="108"/>
      <c r="U60" s="152"/>
      <c r="V60" s="152"/>
      <c r="W60" s="152"/>
      <c r="X60" s="108"/>
      <c r="Y60" s="152"/>
      <c r="Z60" s="152"/>
      <c r="AA60" s="152"/>
      <c r="AB60" s="152"/>
      <c r="AC60" s="15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3"/>
      <c r="AS60" s="163"/>
      <c r="AT60" s="163"/>
      <c r="AU60" s="163"/>
      <c r="AV60" s="163"/>
      <c r="AW60" s="162"/>
    </row>
    <row r="61" spans="1:49" x14ac:dyDescent="0.3">
      <c r="A61" s="111"/>
      <c r="B61" s="111"/>
      <c r="C61" s="111"/>
      <c r="D61" s="159">
        <f t="shared" si="0"/>
        <v>59</v>
      </c>
      <c r="E61" s="151"/>
      <c r="F61" s="160"/>
      <c r="G61" s="133"/>
      <c r="H61" s="152"/>
      <c r="I61" s="152"/>
      <c r="J61" s="164" t="str">
        <f>_xlfn.IFNA(VLOOKUP(G61,รายการ!$A$2:$B$11,2,FALSE),"")</f>
        <v/>
      </c>
      <c r="K61" s="108"/>
      <c r="L61" s="161"/>
      <c r="M61" s="133"/>
      <c r="N61" s="161"/>
      <c r="O61" s="149" t="str">
        <f>IF(H61="","",DATEDIF(N61,ตั้งค่า!$I$12,"Y"))</f>
        <v/>
      </c>
      <c r="P61" s="108"/>
      <c r="Q61" s="152"/>
      <c r="R61" s="152"/>
      <c r="S61" s="152"/>
      <c r="T61" s="108"/>
      <c r="U61" s="152"/>
      <c r="V61" s="152"/>
      <c r="W61" s="152"/>
      <c r="X61" s="108"/>
      <c r="Y61" s="152"/>
      <c r="Z61" s="152"/>
      <c r="AA61" s="152"/>
      <c r="AB61" s="152"/>
      <c r="AC61" s="15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3"/>
      <c r="AS61" s="163"/>
      <c r="AT61" s="163"/>
      <c r="AU61" s="163"/>
      <c r="AV61" s="163"/>
      <c r="AW61" s="162"/>
    </row>
    <row r="62" spans="1:49" x14ac:dyDescent="0.3">
      <c r="A62" s="111"/>
      <c r="B62" s="111"/>
      <c r="C62" s="111"/>
      <c r="D62" s="159">
        <f t="shared" si="0"/>
        <v>60</v>
      </c>
      <c r="E62" s="151"/>
      <c r="F62" s="160"/>
      <c r="G62" s="133"/>
      <c r="H62" s="152"/>
      <c r="I62" s="152"/>
      <c r="J62" s="164" t="str">
        <f>_xlfn.IFNA(VLOOKUP(G62,รายการ!$A$2:$B$11,2,FALSE),"")</f>
        <v/>
      </c>
      <c r="K62" s="108"/>
      <c r="L62" s="161"/>
      <c r="M62" s="133"/>
      <c r="N62" s="161"/>
      <c r="O62" s="149" t="str">
        <f>IF(H62="","",DATEDIF(N62,ตั้งค่า!$I$12,"Y"))</f>
        <v/>
      </c>
      <c r="P62" s="108"/>
      <c r="Q62" s="152"/>
      <c r="R62" s="152"/>
      <c r="S62" s="152"/>
      <c r="T62" s="108"/>
      <c r="U62" s="152"/>
      <c r="V62" s="152"/>
      <c r="W62" s="152"/>
      <c r="X62" s="108"/>
      <c r="Y62" s="152"/>
      <c r="Z62" s="152"/>
      <c r="AA62" s="152"/>
      <c r="AB62" s="152"/>
      <c r="AC62" s="152"/>
      <c r="AD62" s="162"/>
      <c r="AE62" s="162"/>
      <c r="AF62" s="162"/>
      <c r="AG62" s="162"/>
      <c r="AH62" s="162"/>
      <c r="AI62" s="162" t="s">
        <v>830</v>
      </c>
      <c r="AJ62" s="162" t="s">
        <v>825</v>
      </c>
      <c r="AK62" s="162"/>
      <c r="AL62" s="162" t="s">
        <v>826</v>
      </c>
      <c r="AM62" s="162" t="s">
        <v>826</v>
      </c>
      <c r="AN62" s="162" t="s">
        <v>826</v>
      </c>
      <c r="AO62" s="162" t="s">
        <v>826</v>
      </c>
      <c r="AP62" s="162" t="s">
        <v>826</v>
      </c>
      <c r="AQ62" s="162"/>
      <c r="AR62" s="163"/>
      <c r="AS62" s="163"/>
      <c r="AT62" s="163"/>
      <c r="AU62" s="163"/>
      <c r="AV62" s="163"/>
      <c r="AW62" s="162" t="s">
        <v>826</v>
      </c>
    </row>
  </sheetData>
  <protectedRanges>
    <protectedRange sqref="E3:I62" name="ช่วง1"/>
    <protectedRange sqref="K3:N62" name="ช่วง2"/>
    <protectedRange sqref="P3:AW62" name="ช่วง3"/>
    <protectedRange sqref="B1" name="ช่วง4"/>
  </protectedRanges>
  <mergeCells count="18">
    <mergeCell ref="I1:I2"/>
    <mergeCell ref="D1:D2"/>
    <mergeCell ref="E1:E2"/>
    <mergeCell ref="F1:F2"/>
    <mergeCell ref="G1:G2"/>
    <mergeCell ref="H1:H2"/>
    <mergeCell ref="AE1:AW1"/>
    <mergeCell ref="J1:J2"/>
    <mergeCell ref="K1:K2"/>
    <mergeCell ref="L1:L2"/>
    <mergeCell ref="M1:M2"/>
    <mergeCell ref="N1:N2"/>
    <mergeCell ref="O1:O2"/>
    <mergeCell ref="P1:S1"/>
    <mergeCell ref="T1:W1"/>
    <mergeCell ref="X1:AB1"/>
    <mergeCell ref="AC1:AC2"/>
    <mergeCell ref="AD1:AD2"/>
  </mergeCells>
  <conditionalFormatting sqref="K3:K62">
    <cfRule type="cellIs" dxfId="1560" priority="1" operator="equal">
      <formula>"ย้ายออก"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25020F2-95BD-4373-9E44-DD0FEF09231A}">
          <x14:formula1>
            <xm:f>รายการ!$A$2:$A$7</xm:f>
          </x14:formula1>
          <xm:sqref>G3:G62</xm:sqref>
        </x14:dataValidation>
        <x14:dataValidation type="list" allowBlank="1" showInputMessage="1" showErrorMessage="1" xr:uid="{15221DD9-6461-4213-A4C5-E191FFA6FC2D}">
          <x14:formula1>
            <xm:f>รายการ!$H$2:$H$5</xm:f>
          </x14:formula1>
          <xm:sqref>K3:K62</xm:sqref>
        </x14:dataValidation>
        <x14:dataValidation type="list" allowBlank="1" showInputMessage="1" showErrorMessage="1" xr:uid="{139ADD0C-0F4C-4E35-955C-37E3063B09A0}">
          <x14:formula1>
            <xm:f>รายการ!$R$2:$R$102</xm:f>
          </x14:formula1>
          <xm:sqref>AR3:AV62</xm:sqref>
        </x14:dataValidation>
        <x14:dataValidation type="list" allowBlank="1" showInputMessage="1" showErrorMessage="1" xr:uid="{BB5A0414-499C-4EFE-A16E-6F97A8604816}">
          <x14:formula1>
            <xm:f>รายการ!$O$2:$O$5</xm:f>
          </x14:formula1>
          <xm:sqref>AW3:AW62</xm:sqref>
        </x14:dataValidation>
        <x14:dataValidation type="list" allowBlank="1" showInputMessage="1" showErrorMessage="1" xr:uid="{900F9D85-F1FD-47B5-9C49-AFA1DAEC2660}">
          <x14:formula1>
            <xm:f>รายการ!$Q$2:$Q$5</xm:f>
          </x14:formula1>
          <xm:sqref>M3:M62</xm:sqref>
        </x14:dataValidation>
        <x14:dataValidation type="list" allowBlank="1" showInputMessage="1" showErrorMessage="1" xr:uid="{27F2A3AB-F90F-42DA-AA7B-51D353AC18FB}">
          <x14:formula1>
            <xm:f>รายการ!$K$2:$K$37</xm:f>
          </x14:formula1>
          <xm:sqref>B1</xm:sqref>
        </x14:dataValidation>
      </x14:dataValidations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B133-623D-4EEC-B24D-52AF94EC9440}">
  <sheetPr codeName="Sheet86">
    <pageSetUpPr fitToPage="1"/>
  </sheetPr>
  <dimension ref="A1:Z40"/>
  <sheetViews>
    <sheetView topLeftCell="A4" workbookViewId="0">
      <selection activeCell="X16" sqref="X16"/>
    </sheetView>
  </sheetViews>
  <sheetFormatPr defaultColWidth="4.625" defaultRowHeight="18.75" x14ac:dyDescent="0.3"/>
  <cols>
    <col min="1" max="1" width="1.625" style="1" customWidth="1"/>
    <col min="2" max="23" width="3.625" style="1" customWidth="1"/>
    <col min="24" max="24" width="8.625" style="1" customWidth="1"/>
    <col min="25" max="25" width="23.75" style="1" customWidth="1"/>
    <col min="26" max="26" width="9.75" style="1" customWidth="1"/>
    <col min="27" max="16384" width="4.625" style="1"/>
  </cols>
  <sheetData>
    <row r="1" spans="1:26" ht="23.25" customHeight="1" x14ac:dyDescent="0.35">
      <c r="A1" s="273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 t="s">
        <v>154</v>
      </c>
      <c r="X1" s="469" t="s">
        <v>179</v>
      </c>
      <c r="Y1" s="465" t="s">
        <v>177</v>
      </c>
      <c r="Z1" s="453" t="str">
        <f>_xlfn.IFNA(IF(VLOOKUP(Y1,รายการ!$K$1:$L$37,2,FALSE)="","",HYPERLINK("#" &amp; VLOOKUP(Y1,รายการ!$K$1:$L$37,2,FALSE)  &amp; "","คลิก")),"")</f>
        <v>คลิก</v>
      </c>
    </row>
    <row r="2" spans="1:26" ht="18" customHeight="1" x14ac:dyDescent="0.35">
      <c r="A2" s="273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111"/>
      <c r="Y2" s="111"/>
      <c r="Z2" s="111"/>
    </row>
    <row r="3" spans="1:26" ht="18" customHeight="1" x14ac:dyDescent="0.35">
      <c r="A3" s="273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111"/>
      <c r="Y3" s="111"/>
      <c r="Z3" s="111"/>
    </row>
    <row r="4" spans="1:26" ht="18" customHeight="1" x14ac:dyDescent="0.35">
      <c r="A4" s="273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111"/>
      <c r="Y4" s="111"/>
      <c r="Z4" s="111"/>
    </row>
    <row r="5" spans="1:26" ht="28.5" customHeight="1" x14ac:dyDescent="0.35">
      <c r="A5" s="273"/>
      <c r="B5" s="893" t="s">
        <v>139</v>
      </c>
      <c r="C5" s="893"/>
      <c r="D5" s="893"/>
      <c r="E5" s="893"/>
      <c r="F5" s="893"/>
      <c r="G5" s="893"/>
      <c r="H5" s="893"/>
      <c r="I5" s="893"/>
      <c r="J5" s="893"/>
      <c r="K5" s="893"/>
      <c r="L5" s="893"/>
      <c r="M5" s="893"/>
      <c r="N5" s="893"/>
      <c r="O5" s="893"/>
      <c r="P5" s="893"/>
      <c r="Q5" s="893"/>
      <c r="R5" s="893"/>
      <c r="S5" s="893"/>
      <c r="T5" s="893"/>
      <c r="U5" s="893"/>
      <c r="V5" s="893"/>
      <c r="W5" s="893"/>
      <c r="X5" s="111"/>
      <c r="Y5" s="111"/>
      <c r="Z5" s="111"/>
    </row>
    <row r="6" spans="1:26" ht="24.95" customHeight="1" x14ac:dyDescent="0.35">
      <c r="A6" s="274"/>
      <c r="B6" s="893" t="str">
        <f>"ชั้นประถมศึกษาที่ " &amp; ตั้งค่า!I9 &amp; "/" &amp; ตั้งค่า!I10</f>
        <v>ชั้นประถมศึกษาที่ 6/1</v>
      </c>
      <c r="C6" s="893"/>
      <c r="D6" s="893"/>
      <c r="E6" s="893"/>
      <c r="F6" s="893"/>
      <c r="G6" s="893"/>
      <c r="H6" s="893"/>
      <c r="I6" s="893"/>
      <c r="J6" s="893"/>
      <c r="K6" s="893"/>
      <c r="L6" s="893"/>
      <c r="M6" s="893"/>
      <c r="N6" s="893"/>
      <c r="O6" s="893"/>
      <c r="P6" s="893"/>
      <c r="Q6" s="893"/>
      <c r="R6" s="893"/>
      <c r="S6" s="893"/>
      <c r="T6" s="893"/>
      <c r="U6" s="893"/>
      <c r="V6" s="893"/>
      <c r="W6" s="893"/>
      <c r="X6" s="111"/>
      <c r="Y6" s="111"/>
      <c r="Z6" s="111"/>
    </row>
    <row r="7" spans="1:26" ht="21" customHeight="1" x14ac:dyDescent="0.35">
      <c r="A7" s="273"/>
      <c r="B7" s="894" t="s">
        <v>140</v>
      </c>
      <c r="C7" s="894"/>
      <c r="D7" s="895" t="str">
        <f>IF(ตั้งค่า!I4="","",ตั้งค่า!I4)</f>
        <v>บ้านน้ำสอด</v>
      </c>
      <c r="E7" s="895"/>
      <c r="F7" s="895"/>
      <c r="G7" s="895"/>
      <c r="H7" s="895"/>
      <c r="I7" s="895"/>
      <c r="J7" s="895"/>
      <c r="K7" s="895"/>
      <c r="L7" s="895"/>
      <c r="M7" s="894" t="s">
        <v>253</v>
      </c>
      <c r="N7" s="894"/>
      <c r="O7" s="894"/>
      <c r="P7" s="895" t="str">
        <f>IF(ตั้งค่า!I5="","",ตั้งค่า!I5)</f>
        <v>และ</v>
      </c>
      <c r="Q7" s="895"/>
      <c r="R7" s="895"/>
      <c r="S7" s="895"/>
      <c r="T7" s="895"/>
      <c r="U7" s="895"/>
      <c r="V7" s="895"/>
      <c r="W7" s="895"/>
      <c r="X7" s="111"/>
      <c r="Y7" s="111"/>
      <c r="Z7" s="111"/>
    </row>
    <row r="8" spans="1:26" ht="21" customHeight="1" x14ac:dyDescent="0.35">
      <c r="A8" s="273"/>
      <c r="B8" s="894" t="s">
        <v>254</v>
      </c>
      <c r="C8" s="894"/>
      <c r="D8" s="894"/>
      <c r="E8" s="895" t="str">
        <f>IF(ตั้งค่า!I6="","",ตั้งค่า!I6)</f>
        <v>ทุ่งช้าง</v>
      </c>
      <c r="F8" s="895"/>
      <c r="G8" s="895"/>
      <c r="H8" s="895"/>
      <c r="I8" s="895"/>
      <c r="J8" s="895"/>
      <c r="K8" s="895"/>
      <c r="L8" s="895"/>
      <c r="M8" s="894" t="s">
        <v>141</v>
      </c>
      <c r="N8" s="894"/>
      <c r="O8" s="894"/>
      <c r="P8" s="895" t="str">
        <f>IF(ตั้งค่า!I7="","",ตั้งค่า!I7)</f>
        <v>น่าน</v>
      </c>
      <c r="Q8" s="895"/>
      <c r="R8" s="895"/>
      <c r="S8" s="895"/>
      <c r="T8" s="895"/>
      <c r="U8" s="895"/>
      <c r="V8" s="895"/>
      <c r="W8" s="895"/>
      <c r="X8" s="111"/>
      <c r="Y8" s="111"/>
      <c r="Z8" s="111"/>
    </row>
    <row r="9" spans="1:26" ht="21" customHeight="1" x14ac:dyDescent="0.35">
      <c r="A9" s="273"/>
      <c r="B9" s="894" t="s">
        <v>300</v>
      </c>
      <c r="C9" s="894"/>
      <c r="D9" s="894"/>
      <c r="E9" s="894"/>
      <c r="F9" s="894"/>
      <c r="G9" s="895" t="str">
        <f>IF(ตั้งค่า!I8="","",ตั้งค่า!I8)</f>
        <v>ประถมศึกษาน่าน เขต 2</v>
      </c>
      <c r="H9" s="895"/>
      <c r="I9" s="895"/>
      <c r="J9" s="895"/>
      <c r="K9" s="895"/>
      <c r="L9" s="895"/>
      <c r="M9" s="894" t="s">
        <v>142</v>
      </c>
      <c r="N9" s="894"/>
      <c r="O9" s="894"/>
      <c r="P9" s="895">
        <f>IF(ตั้งค่า!I3="","",ตั้งค่า!I3)</f>
        <v>2565</v>
      </c>
      <c r="Q9" s="895"/>
      <c r="R9" s="894" t="s">
        <v>150</v>
      </c>
      <c r="S9" s="894"/>
      <c r="T9" s="894"/>
      <c r="U9" s="894"/>
      <c r="V9" s="216" t="str">
        <f>IF(COUNTA(ข้อมูลนักเรียน!G3:G62)=0,"",COUNTA(ข้อมูลนักเรียน!G3:G62))</f>
        <v/>
      </c>
      <c r="W9" s="84" t="s">
        <v>301</v>
      </c>
      <c r="X9" s="111"/>
      <c r="Y9" s="111"/>
      <c r="Z9" s="111"/>
    </row>
    <row r="10" spans="1:26" ht="6" customHeight="1" thickBot="1" x14ac:dyDescent="0.4">
      <c r="A10" s="273"/>
      <c r="B10" s="81"/>
      <c r="C10" s="81"/>
      <c r="D10" s="83"/>
      <c r="E10" s="215"/>
      <c r="F10" s="83"/>
      <c r="G10" s="81"/>
      <c r="H10" s="81"/>
      <c r="I10" s="81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81"/>
      <c r="W10" s="81"/>
      <c r="X10" s="111"/>
      <c r="Y10" s="111"/>
      <c r="Z10" s="111"/>
    </row>
    <row r="11" spans="1:26" ht="21" customHeight="1" x14ac:dyDescent="0.35">
      <c r="A11" s="273"/>
      <c r="B11" s="884" t="s">
        <v>28</v>
      </c>
      <c r="C11" s="886" t="s">
        <v>184</v>
      </c>
      <c r="D11" s="886"/>
      <c r="E11" s="886"/>
      <c r="F11" s="886"/>
      <c r="G11" s="887"/>
      <c r="H11" s="896" t="s">
        <v>302</v>
      </c>
      <c r="I11" s="897"/>
      <c r="J11" s="897"/>
      <c r="K11" s="897"/>
      <c r="L11" s="897"/>
      <c r="M11" s="897"/>
      <c r="N11" s="897"/>
      <c r="O11" s="898"/>
      <c r="P11" s="899" t="s">
        <v>183</v>
      </c>
      <c r="Q11" s="900"/>
      <c r="R11" s="900"/>
      <c r="S11" s="901"/>
      <c r="T11" s="900" t="s">
        <v>303</v>
      </c>
      <c r="U11" s="900"/>
      <c r="V11" s="900"/>
      <c r="W11" s="901"/>
      <c r="X11" s="111"/>
      <c r="Y11" s="111"/>
      <c r="Z11" s="111"/>
    </row>
    <row r="12" spans="1:26" ht="21" customHeight="1" thickBot="1" x14ac:dyDescent="0.4">
      <c r="A12" s="273"/>
      <c r="B12" s="885"/>
      <c r="C12" s="888"/>
      <c r="D12" s="888"/>
      <c r="E12" s="888"/>
      <c r="F12" s="888"/>
      <c r="G12" s="889"/>
      <c r="H12" s="284">
        <v>4</v>
      </c>
      <c r="I12" s="285">
        <v>3.5</v>
      </c>
      <c r="J12" s="285">
        <v>3</v>
      </c>
      <c r="K12" s="285">
        <v>2.5</v>
      </c>
      <c r="L12" s="285">
        <v>2</v>
      </c>
      <c r="M12" s="285">
        <v>1.5</v>
      </c>
      <c r="N12" s="285">
        <v>1</v>
      </c>
      <c r="O12" s="286">
        <v>0</v>
      </c>
      <c r="P12" s="74">
        <v>3</v>
      </c>
      <c r="Q12" s="75">
        <v>2</v>
      </c>
      <c r="R12" s="75">
        <v>1</v>
      </c>
      <c r="S12" s="275">
        <v>0</v>
      </c>
      <c r="T12" s="296">
        <v>3</v>
      </c>
      <c r="U12" s="285">
        <v>2</v>
      </c>
      <c r="V12" s="285">
        <v>1</v>
      </c>
      <c r="W12" s="286">
        <v>0</v>
      </c>
      <c r="X12" s="111"/>
      <c r="Y12" s="111"/>
      <c r="Z12" s="111"/>
    </row>
    <row r="13" spans="1:26" ht="21" customHeight="1" x14ac:dyDescent="0.35">
      <c r="A13" s="273"/>
      <c r="B13" s="282" t="str">
        <f>IF(C13="","",1)</f>
        <v/>
      </c>
      <c r="C13" s="902" t="str">
        <f>IF(ตั้งค่าวิชาเรียน!F5="","",ตั้งค่าวิชาเรียน!F5)</f>
        <v/>
      </c>
      <c r="D13" s="903"/>
      <c r="E13" s="903"/>
      <c r="F13" s="903"/>
      <c r="G13" s="904"/>
      <c r="H13" s="276" t="str">
        <f>IF($C$13="","",IF(COUNTIF(สรุปผลการประเมิน!$G$7:$G$66,H$12)=0,"",COUNTIF(สรุปผลการประเมิน!$G$7:$G$66,H$12)))</f>
        <v/>
      </c>
      <c r="I13" s="277" t="str">
        <f>IF($C$13="","",IF(COUNTIF(สรุปผลการประเมิน!$G$7:$G$66,I$12)=0,"",COUNTIF(สรุปผลการประเมิน!$G$7:$G$66,I$12)))</f>
        <v/>
      </c>
      <c r="J13" s="277" t="str">
        <f>IF($C$13="","",IF(COUNTIF(สรุปผลการประเมิน!$G$7:$G$66,J$12)=0,"",COUNTIF(สรุปผลการประเมิน!$G$7:$G$66,J$12)))</f>
        <v/>
      </c>
      <c r="K13" s="277" t="str">
        <f>IF($C$13="","",IF(COUNTIF(สรุปผลการประเมิน!$G$7:$G$66,K$12)=0,"",COUNTIF(สรุปผลการประเมิน!$G$7:$G$66,K$12)))</f>
        <v/>
      </c>
      <c r="L13" s="277" t="str">
        <f>IF($C$13="","",IF(COUNTIF(สรุปผลการประเมิน!$G$7:$G$66,L$12)=0,"",COUNTIF(สรุปผลการประเมิน!$G$7:$G$66,L$12)))</f>
        <v/>
      </c>
      <c r="M13" s="277" t="str">
        <f>IF($C$13="","",IF(COUNTIF(สรุปผลการประเมิน!$G$7:$G$66,M$12)=0,"",COUNTIF(สรุปผลการประเมิน!$G$7:$G$66,M$12)))</f>
        <v/>
      </c>
      <c r="N13" s="277" t="str">
        <f>IF($C$13="","",IF(COUNTIF(สรุปผลการประเมิน!$G$7:$G$66,N$12)=0,"",COUNTIF(สรุปผลการประเมิน!$G$7:$G$66,N$12)))</f>
        <v/>
      </c>
      <c r="O13" s="278" t="str">
        <f>IF($C$13="","",IF(COUNTIF(สรุปผลการประเมิน!$G$7:$G$66,O$12)=0,"",COUNTIF(สรุปผลการประเมิน!$G$7:$G$66,O$12)))</f>
        <v/>
      </c>
      <c r="P13" s="283" t="str">
        <f>IF($C$13="","",IF(COUNTIF(สรุปผลการประเมิน!$AO$7:$AO$66,P$12)=0,"",COUNTIF(สรุปผลการประเมิน!$AO$7:$AO$66,P$12)))</f>
        <v/>
      </c>
      <c r="Q13" s="283" t="str">
        <f>IF($C$13="","",IF(COUNTIF(สรุปผลการประเมิน!$AO$7:$AO$66,Q$12)=0,"",COUNTIF(สรุปผลการประเมิน!$AO$7:$AO$66,Q$12)))</f>
        <v/>
      </c>
      <c r="R13" s="283" t="str">
        <f>IF($C$13="","",IF(COUNTIF(สรุปผลการประเมิน!$AO$7:$AO$66,R$12)=0,"",COUNTIF(สรุปผลการประเมิน!$AO$7:$AO$66,R$12)))</f>
        <v/>
      </c>
      <c r="S13" s="295" t="str">
        <f>IF($C$13="","",IF(COUNTIF(สรุปผลการประเมิน!$AO$7:$AO$66,S$12)=0,"",COUNTIF(สรุปผลการประเมิน!$AO$7:$AO$66,S$12)))</f>
        <v/>
      </c>
      <c r="T13" s="276" t="str">
        <f>IF($C$13="","",IF(COUNTIF(สรุปผลการประเมิน!$BG$7:$BG$66,T$12)=0,"",COUNTIF(สรุปผลการประเมิน!$BG$7:$BG$66,T$12)))</f>
        <v/>
      </c>
      <c r="U13" s="277" t="str">
        <f>IF($C$13="","",IF(COUNTIF(สรุปผลการประเมิน!$BG$7:$BG$66,U$12)=0,"",COUNTIF(สรุปผลการประเมิน!$BG$7:$BG$66,U$12)))</f>
        <v/>
      </c>
      <c r="V13" s="277" t="str">
        <f>IF($C$13="","",IF(COUNTIF(สรุปผลการประเมิน!$BG$7:$BG$66,V$12)=0,"",COUNTIF(สรุปผลการประเมิน!$BG$7:$BG$66,V$12)))</f>
        <v/>
      </c>
      <c r="W13" s="278" t="str">
        <f>IF($C$13="","",IF(COUNTIF(สรุปผลการประเมิน!$BG$7:$BG$66,W$12)=0,"",COUNTIF(สรุปผลการประเมิน!$BG$7:$BG$66,W$12)))</f>
        <v/>
      </c>
      <c r="X13" s="111"/>
      <c r="Y13" s="111"/>
      <c r="Z13" s="111"/>
    </row>
    <row r="14" spans="1:26" ht="21" customHeight="1" x14ac:dyDescent="0.35">
      <c r="A14" s="273"/>
      <c r="B14" s="279" t="str">
        <f>IF(C14="","",IF(B13="","",B13+1))</f>
        <v/>
      </c>
      <c r="C14" s="890" t="str">
        <f>IF(ตั้งค่าวิชาเรียน!F6="","",ตั้งค่าวิชาเรียน!F6)</f>
        <v/>
      </c>
      <c r="D14" s="891"/>
      <c r="E14" s="891"/>
      <c r="F14" s="891"/>
      <c r="G14" s="892"/>
      <c r="H14" s="290" t="str">
        <f>IF($C$14="","",IF(COUNTIF(สรุปผลการประเมิน!$H$7:$H$66,H$12)=0,"",COUNTIF(สรุปผลการประเมิน!$H$7:$H$66,H$12)))</f>
        <v/>
      </c>
      <c r="I14" s="287" t="str">
        <f>IF($C$13="","",IF(COUNTIF(สรุปผลการประเมิน!$H$7:$H$66,I$12)=0,"",COUNTIF(สรุปผลการประเมิน!$H$7:$H$66,I$12)))</f>
        <v/>
      </c>
      <c r="J14" s="287" t="str">
        <f>IF($C$13="","",IF(COUNTIF(สรุปผลการประเมิน!$H$7:$H$66,J$12)=0,"",COUNTIF(สรุปผลการประเมิน!$H$7:$H$66,J$12)))</f>
        <v/>
      </c>
      <c r="K14" s="287" t="str">
        <f>IF($C$13="","",IF(COUNTIF(สรุปผลการประเมิน!$H$7:$H$66,K$12)=0,"",COUNTIF(สรุปผลการประเมิน!$H$7:$H$66,K$12)))</f>
        <v/>
      </c>
      <c r="L14" s="287" t="str">
        <f>IF($C$13="","",IF(COUNTIF(สรุปผลการประเมิน!$H$7:$H$66,L$12)=0,"",COUNTIF(สรุปผลการประเมิน!$H$7:$H$66,L$12)))</f>
        <v/>
      </c>
      <c r="M14" s="287" t="str">
        <f>IF($C$13="","",IF(COUNTIF(สรุปผลการประเมิน!$H$7:$H$66,M$12)=0,"",COUNTIF(สรุปผลการประเมิน!$H$7:$H$66,M$12)))</f>
        <v/>
      </c>
      <c r="N14" s="287" t="str">
        <f>IF($C$13="","",IF(COUNTIF(สรุปผลการประเมิน!$H$7:$H$66,N$12)=0,"",COUNTIF(สรุปผลการประเมิน!$H$7:$H$66,N$12)))</f>
        <v/>
      </c>
      <c r="O14" s="291" t="str">
        <f>IF($C$13="","",IF(COUNTIF(สรุปผลการประเมิน!$H$7:$H$66,O$12)=0,"",COUNTIF(สรุปผลการประเมิน!$H$7:$H$66,O$12)))</f>
        <v/>
      </c>
      <c r="P14" s="288" t="str">
        <f>IF($C$14="","",IF(COUNTIF(สรุปผลการประเมิน!$AP$7:$AP$66,P$12)=0,"",COUNTIF(สรุปผลการประเมิน!$AP$7:$AP$66,P$12)))</f>
        <v/>
      </c>
      <c r="Q14" s="288" t="str">
        <f>IF($C$14="","",IF(COUNTIF(สรุปผลการประเมิน!$AP$7:$AP$66,Q$12)=0,"",COUNTIF(สรุปผลการประเมิน!$AP$7:$AP$66,Q$12)))</f>
        <v/>
      </c>
      <c r="R14" s="288" t="str">
        <f>IF($C$14="","",IF(COUNTIF(สรุปผลการประเมิน!$AP$7:$AP$66,R$12)=0,"",COUNTIF(สรุปผลการประเมิน!$AP$7:$AP$66,R$12)))</f>
        <v/>
      </c>
      <c r="S14" s="297" t="str">
        <f>IF($C$14="","",IF(COUNTIF(สรุปผลการประเมิน!$AP$7:$AP$66,S$12)=0,"",COUNTIF(สรุปผลการประเมิน!$AP$7:$AP$66,S$12)))</f>
        <v/>
      </c>
      <c r="T14" s="290" t="str">
        <f>IF($C$14="","",IF(COUNTIF(สรุปผลการประเมิน!$BH$7:$BH$66,T$12)=0,"",COUNTIF(สรุปผลการประเมิน!$BH$7:$BH$66,T$12)))</f>
        <v/>
      </c>
      <c r="U14" s="287" t="str">
        <f>IF($C$14="","",IF(COUNTIF(สรุปผลการประเมิน!$BH$7:$BH$66,U$12)=0,"",COUNTIF(สรุปผลการประเมิน!$BH$7:$BH$66,U$12)))</f>
        <v/>
      </c>
      <c r="V14" s="287" t="str">
        <f>IF($C$14="","",IF(COUNTIF(สรุปผลการประเมิน!$BH$7:$BH$66,V$12)=0,"",COUNTIF(สรุปผลการประเมิน!$BH$7:$BH$66,V$12)))</f>
        <v/>
      </c>
      <c r="W14" s="291" t="str">
        <f>IF($C$14="","",IF(COUNTIF(สรุปผลการประเมิน!$BH$7:$BH$66,W$12)=0,"",COUNTIF(สรุปผลการประเมิน!$BH$7:$BH$66,W$12)))</f>
        <v/>
      </c>
      <c r="X14" s="111"/>
      <c r="Y14" s="111"/>
      <c r="Z14" s="111"/>
    </row>
    <row r="15" spans="1:26" ht="21" customHeight="1" x14ac:dyDescent="0.35">
      <c r="A15" s="273"/>
      <c r="B15" s="279" t="str">
        <f t="shared" ref="B15:B27" si="0">IF(C15="","",IF(B14="","",B14+1))</f>
        <v/>
      </c>
      <c r="C15" s="890" t="str">
        <f>IF(ตั้งค่าวิชาเรียน!F7="","",ตั้งค่าวิชาเรียน!F7)</f>
        <v/>
      </c>
      <c r="D15" s="891"/>
      <c r="E15" s="891"/>
      <c r="F15" s="891"/>
      <c r="G15" s="892"/>
      <c r="H15" s="290" t="str">
        <f>IF($C$15="","",IF(COUNTIF(สรุปผลการประเมิน!$I$7:$I$66,H$12)=0,"",COUNTIF(สรุปผลการประเมิน!$I$7:$I$66,H$12)))</f>
        <v/>
      </c>
      <c r="I15" s="287" t="str">
        <f>IF($C$13="","",IF(COUNTIF(สรุปผลการประเมิน!$I$7:$I$66,I$12)=0,"",COUNTIF(สรุปผลการประเมิน!$I$7:$I$66,I$12)))</f>
        <v/>
      </c>
      <c r="J15" s="287" t="str">
        <f>IF($C$13="","",IF(COUNTIF(สรุปผลการประเมิน!$I$7:$I$66,J$12)=0,"",COUNTIF(สรุปผลการประเมิน!$I$7:$I$66,J$12)))</f>
        <v/>
      </c>
      <c r="K15" s="287" t="str">
        <f>IF($C$13="","",IF(COUNTIF(สรุปผลการประเมิน!$I$7:$I$66,K$12)=0,"",COUNTIF(สรุปผลการประเมิน!$I$7:$I$66,K$12)))</f>
        <v/>
      </c>
      <c r="L15" s="287" t="str">
        <f>IF($C$13="","",IF(COUNTIF(สรุปผลการประเมิน!$I$7:$I$66,L$12)=0,"",COUNTIF(สรุปผลการประเมิน!$I$7:$I$66,L$12)))</f>
        <v/>
      </c>
      <c r="M15" s="287" t="str">
        <f>IF($C$13="","",IF(COUNTIF(สรุปผลการประเมิน!$I$7:$I$66,M$12)=0,"",COUNTIF(สรุปผลการประเมิน!$I$7:$I$66,M$12)))</f>
        <v/>
      </c>
      <c r="N15" s="287" t="str">
        <f>IF($C$13="","",IF(COUNTIF(สรุปผลการประเมิน!$I$7:$I$66,N$12)=0,"",COUNTIF(สรุปผลการประเมิน!$I$7:$I$66,N$12)))</f>
        <v/>
      </c>
      <c r="O15" s="291" t="str">
        <f>IF($C$13="","",IF(COUNTIF(สรุปผลการประเมิน!$I$7:$I$66,O$12)=0,"",COUNTIF(สรุปผลการประเมิน!$I$7:$I$66,O$12)))</f>
        <v/>
      </c>
      <c r="P15" s="288" t="str">
        <f>IF($C$15="","",IF(COUNTIF(สรุปผลการประเมิน!$AQ$7:$AQ$66,P$12)=0,"",COUNTIF(สรุปผลการประเมิน!$AQ$7:$AQ$66,P$12)))</f>
        <v/>
      </c>
      <c r="Q15" s="288" t="str">
        <f>IF($C$15="","",IF(COUNTIF(สรุปผลการประเมิน!$AQ$7:$AQ$66,Q$12)=0,"",COUNTIF(สรุปผลการประเมิน!$AQ$7:$AQ$66,Q$12)))</f>
        <v/>
      </c>
      <c r="R15" s="288" t="str">
        <f>IF($C$15="","",IF(COUNTIF(สรุปผลการประเมิน!$AQ$7:$AQ$66,R$12)=0,"",COUNTIF(สรุปผลการประเมิน!$AQ$7:$AQ$66,R$12)))</f>
        <v/>
      </c>
      <c r="S15" s="297" t="str">
        <f>IF($C$15="","",IF(COUNTIF(สรุปผลการประเมิน!$AQ$7:$AQ$66,S$12)=0,"",COUNTIF(สรุปผลการประเมิน!$AQ$7:$AQ$66,S$12)))</f>
        <v/>
      </c>
      <c r="T15" s="290" t="str">
        <f>IF($C$15="","",IF(COUNTIF(สรุปผลการประเมิน!$BI$7:$BI$66,T$12)=0,"",COUNTIF(สรุปผลการประเมิน!$BI$7:$BI$66,T$12)))</f>
        <v/>
      </c>
      <c r="U15" s="287" t="str">
        <f>IF($C$15="","",IF(COUNTIF(สรุปผลการประเมิน!$BI$7:$BI$66,U$12)=0,"",COUNTIF(สรุปผลการประเมิน!$BI$7:$BI$66,U$12)))</f>
        <v/>
      </c>
      <c r="V15" s="287" t="str">
        <f>IF($C$15="","",IF(COUNTIF(สรุปผลการประเมิน!$BI$7:$BI$66,V$12)=0,"",COUNTIF(สรุปผลการประเมิน!$BI$7:$BI$66,V$12)))</f>
        <v/>
      </c>
      <c r="W15" s="291" t="str">
        <f>IF($C$15="","",IF(COUNTIF(สรุปผลการประเมิน!$BI$7:$BI$66,W$12)=0,"",COUNTIF(สรุปผลการประเมิน!$BI$7:$BI$66,W$12)))</f>
        <v/>
      </c>
      <c r="X15" s="111"/>
      <c r="Y15" s="111"/>
      <c r="Z15" s="111"/>
    </row>
    <row r="16" spans="1:26" ht="21" customHeight="1" x14ac:dyDescent="0.35">
      <c r="A16" s="273"/>
      <c r="B16" s="279" t="str">
        <f t="shared" si="0"/>
        <v/>
      </c>
      <c r="C16" s="890" t="str">
        <f>IF(ตั้งค่าวิชาเรียน!F8="","",ตั้งค่าวิชาเรียน!F8)</f>
        <v/>
      </c>
      <c r="D16" s="891"/>
      <c r="E16" s="891"/>
      <c r="F16" s="891"/>
      <c r="G16" s="892"/>
      <c r="H16" s="290" t="str">
        <f>IF($C$16="","",IF(COUNTIF(สรุปผลการประเมิน!$J$7:$J$66,H$12)=0,"",COUNTIF(สรุปผลการประเมิน!$J$7:$J$66,H$12)))</f>
        <v/>
      </c>
      <c r="I16" s="287" t="str">
        <f>IF($C$13="","",IF(COUNTIF(สรุปผลการประเมิน!$J$7:$J$66,I$12)=0,"",COUNTIF(สรุปผลการประเมิน!$J$7:$J$66,I$12)))</f>
        <v/>
      </c>
      <c r="J16" s="287" t="str">
        <f>IF($C$13="","",IF(COUNTIF(สรุปผลการประเมิน!$J$7:$J$66,J$12)=0,"",COUNTIF(สรุปผลการประเมิน!$J$7:$J$66,J$12)))</f>
        <v/>
      </c>
      <c r="K16" s="287" t="str">
        <f>IF($C$13="","",IF(COUNTIF(สรุปผลการประเมิน!$J$7:$J$66,K$12)=0,"",COUNTIF(สรุปผลการประเมิน!$J$7:$J$66,K$12)))</f>
        <v/>
      </c>
      <c r="L16" s="287" t="str">
        <f>IF($C$13="","",IF(COUNTIF(สรุปผลการประเมิน!$J$7:$J$66,L$12)=0,"",COUNTIF(สรุปผลการประเมิน!$J$7:$J$66,L$12)))</f>
        <v/>
      </c>
      <c r="M16" s="287" t="str">
        <f>IF($C$13="","",IF(COUNTIF(สรุปผลการประเมิน!$J$7:$J$66,M$12)=0,"",COUNTIF(สรุปผลการประเมิน!$J$7:$J$66,M$12)))</f>
        <v/>
      </c>
      <c r="N16" s="287" t="str">
        <f>IF($C$13="","",IF(COUNTIF(สรุปผลการประเมิน!$J$7:$J$66,N$12)=0,"",COUNTIF(สรุปผลการประเมิน!$J$7:$J$66,N$12)))</f>
        <v/>
      </c>
      <c r="O16" s="291" t="str">
        <f>IF($C$13="","",IF(COUNTIF(สรุปผลการประเมิน!$J$7:$J$66,O$12)=0,"",COUNTIF(สรุปผลการประเมิน!$J$7:$J$66,O$12)))</f>
        <v/>
      </c>
      <c r="P16" s="288" t="str">
        <f>IF($C$16="","",IF(COUNTIF(สรุปผลการประเมิน!$AR$7:$AR$66,P$12)=0,"",COUNTIF(สรุปผลการประเมิน!$AR$7:$AR$66,P$12)))</f>
        <v/>
      </c>
      <c r="Q16" s="288" t="str">
        <f>IF($C$16="","",IF(COUNTIF(สรุปผลการประเมิน!$AR$7:$AR$66,Q$12)=0,"",COUNTIF(สรุปผลการประเมิน!$AR$7:$AR$66,Q$12)))</f>
        <v/>
      </c>
      <c r="R16" s="288" t="str">
        <f>IF($C$16="","",IF(COUNTIF(สรุปผลการประเมิน!$AR$7:$AR$66,R$12)=0,"",COUNTIF(สรุปผลการประเมิน!$AR$7:$AR$66,R$12)))</f>
        <v/>
      </c>
      <c r="S16" s="297" t="str">
        <f>IF($C$16="","",IF(COUNTIF(สรุปผลการประเมิน!$AR$7:$AR$66,S$12)=0,"",COUNTIF(สรุปผลการประเมิน!$AR$7:$AR$66,S$12)))</f>
        <v/>
      </c>
      <c r="T16" s="290" t="str">
        <f>IF($C$16="","",IF(COUNTIF(สรุปผลการประเมิน!$BJ$7:$BJ$66,T$12)=0,"",COUNTIF(สรุปผลการประเมิน!$BJ$7:$BJ$66,T$12)))</f>
        <v/>
      </c>
      <c r="U16" s="287" t="str">
        <f>IF($C$16="","",IF(COUNTIF(สรุปผลการประเมิน!$BJ$7:$BJ$66,U$12)=0,"",COUNTIF(สรุปผลการประเมิน!$BJ$7:$BJ$66,U$12)))</f>
        <v/>
      </c>
      <c r="V16" s="287" t="str">
        <f>IF($C$16="","",IF(COUNTIF(สรุปผลการประเมิน!$BJ$7:$BJ$66,V$12)=0,"",COUNTIF(สรุปผลการประเมิน!$BJ$7:$BJ$66,V$12)))</f>
        <v/>
      </c>
      <c r="W16" s="291" t="str">
        <f>IF($C$16="","",IF(COUNTIF(สรุปผลการประเมิน!$BJ$7:$BJ$66,W$12)=0,"",COUNTIF(สรุปผลการประเมิน!$BJ$7:$BJ$66,W$12)))</f>
        <v/>
      </c>
      <c r="X16" s="111"/>
      <c r="Y16" s="111"/>
      <c r="Z16" s="111"/>
    </row>
    <row r="17" spans="1:26" ht="21" customHeight="1" x14ac:dyDescent="0.35">
      <c r="A17" s="273"/>
      <c r="B17" s="279" t="str">
        <f t="shared" si="0"/>
        <v/>
      </c>
      <c r="C17" s="890" t="str">
        <f>IF(ตั้งค่าวิชาเรียน!F9="","",ตั้งค่าวิชาเรียน!F9)</f>
        <v/>
      </c>
      <c r="D17" s="891"/>
      <c r="E17" s="891"/>
      <c r="F17" s="891"/>
      <c r="G17" s="892"/>
      <c r="H17" s="290" t="str">
        <f>IF($C$17="","",IF(COUNTIF(สรุปผลการประเมิน!$K$7:$K$66,H$12)=0,"",COUNTIF(สรุปผลการประเมิน!$K$7:$K$66,H$12)))</f>
        <v/>
      </c>
      <c r="I17" s="287" t="str">
        <f>IF($C$13="","",IF(COUNTIF(สรุปผลการประเมิน!$K$7:$K$66,I$12)=0,"",COUNTIF(สรุปผลการประเมิน!$K$7:$K$66,I$12)))</f>
        <v/>
      </c>
      <c r="J17" s="287" t="str">
        <f>IF($C$13="","",IF(COUNTIF(สรุปผลการประเมิน!$K$7:$K$66,J$12)=0,"",COUNTIF(สรุปผลการประเมิน!$K$7:$K$66,J$12)))</f>
        <v/>
      </c>
      <c r="K17" s="287" t="str">
        <f>IF($C$13="","",IF(COUNTIF(สรุปผลการประเมิน!$K$7:$K$66,K$12)=0,"",COUNTIF(สรุปผลการประเมิน!$K$7:$K$66,K$12)))</f>
        <v/>
      </c>
      <c r="L17" s="287" t="str">
        <f>IF($C$13="","",IF(COUNTIF(สรุปผลการประเมิน!$K$7:$K$66,L$12)=0,"",COUNTIF(สรุปผลการประเมิน!$K$7:$K$66,L$12)))</f>
        <v/>
      </c>
      <c r="M17" s="287" t="str">
        <f>IF($C$13="","",IF(COUNTIF(สรุปผลการประเมิน!$K$7:$K$66,M$12)=0,"",COUNTIF(สรุปผลการประเมิน!$K$7:$K$66,M$12)))</f>
        <v/>
      </c>
      <c r="N17" s="287" t="str">
        <f>IF($C$13="","",IF(COUNTIF(สรุปผลการประเมิน!$K$7:$K$66,N$12)=0,"",COUNTIF(สรุปผลการประเมิน!$K$7:$K$66,N$12)))</f>
        <v/>
      </c>
      <c r="O17" s="291" t="str">
        <f>IF($C$13="","",IF(COUNTIF(สรุปผลการประเมิน!$K$7:$K$66,O$12)=0,"",COUNTIF(สรุปผลการประเมิน!$K$7:$K$66,O$12)))</f>
        <v/>
      </c>
      <c r="P17" s="288" t="str">
        <f>IF($C$17="","",IF(COUNTIF(สรุปผลการประเมิน!$AS$7:$AS$66,P$12)=0,"",COUNTIF(สรุปผลการประเมิน!$AS$7:$AS$66,P$12)))</f>
        <v/>
      </c>
      <c r="Q17" s="288" t="str">
        <f>IF($C$17="","",IF(COUNTIF(สรุปผลการประเมิน!$AS$7:$AS$66,Q$12)=0,"",COUNTIF(สรุปผลการประเมิน!$AS$7:$AS$66,Q$12)))</f>
        <v/>
      </c>
      <c r="R17" s="288" t="str">
        <f>IF($C$17="","",IF(COUNTIF(สรุปผลการประเมิน!$AS$7:$AS$66,R$12)=0,"",COUNTIF(สรุปผลการประเมิน!$AS$7:$AS$66,R$12)))</f>
        <v/>
      </c>
      <c r="S17" s="297" t="str">
        <f>IF($C$17="","",IF(COUNTIF(สรุปผลการประเมิน!$AS$7:$AS$66,S$12)=0,"",COUNTIF(สรุปผลการประเมิน!$AS$7:$AS$66,S$12)))</f>
        <v/>
      </c>
      <c r="T17" s="290" t="str">
        <f>IF($C$17="","",IF(COUNTIF(สรุปผลการประเมิน!$BK$7:$BK$66,T$12)=0,"",COUNTIF(สรุปผลการประเมิน!$BK$7:$BK$66,T$12)))</f>
        <v/>
      </c>
      <c r="U17" s="287" t="str">
        <f>IF($C$17="","",IF(COUNTIF(สรุปผลการประเมิน!$BK$7:$BK$66,U$12)=0,"",COUNTIF(สรุปผลการประเมิน!$BK$7:$BK$66,U$12)))</f>
        <v/>
      </c>
      <c r="V17" s="287" t="str">
        <f>IF($C$17="","",IF(COUNTIF(สรุปผลการประเมิน!$BK$7:$BK$66,V$12)=0,"",COUNTIF(สรุปผลการประเมิน!$BK$7:$BK$66,V$12)))</f>
        <v/>
      </c>
      <c r="W17" s="291" t="str">
        <f>IF($C$17="","",IF(COUNTIF(สรุปผลการประเมิน!$BK$7:$BK$66,W$12)=0,"",COUNTIF(สรุปผลการประเมิน!$BK$7:$BK$66,W$12)))</f>
        <v/>
      </c>
      <c r="X17" s="111"/>
      <c r="Y17" s="111"/>
      <c r="Z17" s="111"/>
    </row>
    <row r="18" spans="1:26" ht="21" customHeight="1" x14ac:dyDescent="0.35">
      <c r="A18" s="273"/>
      <c r="B18" s="279" t="str">
        <f t="shared" si="0"/>
        <v/>
      </c>
      <c r="C18" s="890" t="str">
        <f>IF(ตั้งค่าวิชาเรียน!F10="","",ตั้งค่าวิชาเรียน!F10)</f>
        <v/>
      </c>
      <c r="D18" s="891"/>
      <c r="E18" s="891"/>
      <c r="F18" s="891"/>
      <c r="G18" s="892"/>
      <c r="H18" s="290" t="str">
        <f>IF($C$18="","",IF(COUNTIF(สรุปผลการประเมิน!$L$7:$L$66,H$12)=0,"",COUNTIF(สรุปผลการประเมิน!$L$7:$L$66,H$12)))</f>
        <v/>
      </c>
      <c r="I18" s="287" t="str">
        <f>IF($C$13="","",IF(COUNTIF(สรุปผลการประเมิน!$L$7:$L$66,I$12)=0,"",COUNTIF(สรุปผลการประเมิน!$L$7:$L$66,I$12)))</f>
        <v/>
      </c>
      <c r="J18" s="287" t="str">
        <f>IF($C$13="","",IF(COUNTIF(สรุปผลการประเมิน!$L$7:$L$66,J$12)=0,"",COUNTIF(สรุปผลการประเมิน!$L$7:$L$66,J$12)))</f>
        <v/>
      </c>
      <c r="K18" s="287" t="str">
        <f>IF($C$13="","",IF(COUNTIF(สรุปผลการประเมิน!$L$7:$L$66,K$12)=0,"",COUNTIF(สรุปผลการประเมิน!$L$7:$L$66,K$12)))</f>
        <v/>
      </c>
      <c r="L18" s="287" t="str">
        <f>IF($C$13="","",IF(COUNTIF(สรุปผลการประเมิน!$L$7:$L$66,L$12)=0,"",COUNTIF(สรุปผลการประเมิน!$L$7:$L$66,L$12)))</f>
        <v/>
      </c>
      <c r="M18" s="287" t="str">
        <f>IF($C$13="","",IF(COUNTIF(สรุปผลการประเมิน!$L$7:$L$66,M$12)=0,"",COUNTIF(สรุปผลการประเมิน!$L$7:$L$66,M$12)))</f>
        <v/>
      </c>
      <c r="N18" s="287" t="str">
        <f>IF($C$13="","",IF(COUNTIF(สรุปผลการประเมิน!$L$7:$L$66,N$12)=0,"",COUNTIF(สรุปผลการประเมิน!$L$7:$L$66,N$12)))</f>
        <v/>
      </c>
      <c r="O18" s="291" t="str">
        <f>IF($C$13="","",IF(COUNTIF(สรุปผลการประเมิน!$L$7:$L$66,O$12)=0,"",COUNTIF(สรุปผลการประเมิน!$L$7:$L$66,O$12)))</f>
        <v/>
      </c>
      <c r="P18" s="288" t="str">
        <f>IF($C$18="","",IF(COUNTIF(สรุปผลการประเมิน!$AT$7:$AT$66,P$12)=0,"",COUNTIF(สรุปผลการประเมิน!$AT$7:$AT$66,P$12)))</f>
        <v/>
      </c>
      <c r="Q18" s="288" t="str">
        <f>IF($C$18="","",IF(COUNTIF(สรุปผลการประเมิน!$AT$7:$AT$66,Q$12)=0,"",COUNTIF(สรุปผลการประเมิน!$AT$7:$AT$66,Q$12)))</f>
        <v/>
      </c>
      <c r="R18" s="288" t="str">
        <f>IF($C$18="","",IF(COUNTIF(สรุปผลการประเมิน!$AT$7:$AT$66,R$12)=0,"",COUNTIF(สรุปผลการประเมิน!$AT$7:$AT$66,R$12)))</f>
        <v/>
      </c>
      <c r="S18" s="297" t="str">
        <f>IF($C$18="","",IF(COUNTIF(สรุปผลการประเมิน!$AT$7:$AT$66,S$12)=0,"",COUNTIF(สรุปผลการประเมิน!$AT$7:$AT$66,S$12)))</f>
        <v/>
      </c>
      <c r="T18" s="290" t="str">
        <f>IF($C$18="","",IF(COUNTIF(สรุปผลการประเมิน!$BL$7:$BL$66,T$12)=0,"",COUNTIF(สรุปผลการประเมิน!$BL$7:$BL$66,T$12)))</f>
        <v/>
      </c>
      <c r="U18" s="287" t="str">
        <f>IF($C$18="","",IF(COUNTIF(สรุปผลการประเมิน!$BL$7:$BL$66,U$12)=0,"",COUNTIF(สรุปผลการประเมิน!$BL$7:$BL$66,U$12)))</f>
        <v/>
      </c>
      <c r="V18" s="287" t="str">
        <f>IF($C$18="","",IF(COUNTIF(สรุปผลการประเมิน!$BL$7:$BL$66,V$12)=0,"",COUNTIF(สรุปผลการประเมิน!$BL$7:$BL$66,V$12)))</f>
        <v/>
      </c>
      <c r="W18" s="291" t="str">
        <f>IF($C$18="","",IF(COUNTIF(สรุปผลการประเมิน!$BL$7:$BL$66,W$12)=0,"",COUNTIF(สรุปผลการประเมิน!$BL$7:$BL$66,W$12)))</f>
        <v/>
      </c>
      <c r="X18" s="111"/>
      <c r="Y18" s="111"/>
      <c r="Z18" s="111"/>
    </row>
    <row r="19" spans="1:26" ht="21" customHeight="1" x14ac:dyDescent="0.35">
      <c r="A19" s="273"/>
      <c r="B19" s="279" t="str">
        <f t="shared" si="0"/>
        <v/>
      </c>
      <c r="C19" s="890" t="str">
        <f>IF(ตั้งค่าวิชาเรียน!F11="","",ตั้งค่าวิชาเรียน!F11)</f>
        <v/>
      </c>
      <c r="D19" s="891"/>
      <c r="E19" s="891"/>
      <c r="F19" s="891"/>
      <c r="G19" s="892"/>
      <c r="H19" s="290" t="str">
        <f>IF($C$19="","",IF(COUNTIF(สรุปผลการประเมิน!$M$7:$M$66,H$12)=0,"",COUNTIF(สรุปผลการประเมิน!$M$7:$M$66,H$12)))</f>
        <v/>
      </c>
      <c r="I19" s="287" t="str">
        <f>IF($C$19="","",IF(COUNTIF(สรุปผลการประเมิน!$M$7:$M$66,I$12)=0,"",COUNTIF(สรุปผลการประเมิน!$M$7:$M$66,I$12)))</f>
        <v/>
      </c>
      <c r="J19" s="287" t="str">
        <f>IF($C$19="","",IF(COUNTIF(สรุปผลการประเมิน!$M$7:$M$66,J$12)=0,"",COUNTIF(สรุปผลการประเมิน!$M$7:$M$66,J$12)))</f>
        <v/>
      </c>
      <c r="K19" s="287" t="str">
        <f>IF($C$19="","",IF(COUNTIF(สรุปผลการประเมิน!$M$7:$M$66,K$12)=0,"",COUNTIF(สรุปผลการประเมิน!$M$7:$M$66,K$12)))</f>
        <v/>
      </c>
      <c r="L19" s="287" t="str">
        <f>IF($C$19="","",IF(COUNTIF(สรุปผลการประเมิน!$M$7:$M$66,L$12)=0,"",COUNTIF(สรุปผลการประเมิน!$M$7:$M$66,L$12)))</f>
        <v/>
      </c>
      <c r="M19" s="287" t="str">
        <f>IF($C$19="","",IF(COUNTIF(สรุปผลการประเมิน!$M$7:$M$66,M$12)=0,"",COUNTIF(สรุปผลการประเมิน!$M$7:$M$66,M$12)))</f>
        <v/>
      </c>
      <c r="N19" s="287" t="str">
        <f>IF($C$19="","",IF(COUNTIF(สรุปผลการประเมิน!$M$7:$M$66,N$12)=0,"",COUNTIF(สรุปผลการประเมิน!$M$7:$M$66,N$12)))</f>
        <v/>
      </c>
      <c r="O19" s="291" t="str">
        <f>IF($C$19="","",IF(COUNTIF(สรุปผลการประเมิน!$M$7:$M$66,O$12)=0,"",COUNTIF(สรุปผลการประเมิน!$M$7:$M$66,O$12)))</f>
        <v/>
      </c>
      <c r="P19" s="288" t="str">
        <f>IF($C$19="","",IF(COUNTIF(สรุปผลการประเมิน!$AU$7:$AU$66,P$12)=0,"",COUNTIF(สรุปผลการประเมิน!$AU$7:$AU$66,P$12)))</f>
        <v/>
      </c>
      <c r="Q19" s="288" t="str">
        <f>IF($C$19="","",IF(COUNTIF(สรุปผลการประเมิน!$AU$7:$AU$66,Q$12)=0,"",COUNTIF(สรุปผลการประเมิน!$AU$7:$AU$66,Q$12)))</f>
        <v/>
      </c>
      <c r="R19" s="288" t="str">
        <f>IF($C$19="","",IF(COUNTIF(สรุปผลการประเมิน!$AU$7:$AU$66,R$12)=0,"",COUNTIF(สรุปผลการประเมิน!$AU$7:$AU$66,R$12)))</f>
        <v/>
      </c>
      <c r="S19" s="297" t="str">
        <f>IF($C$19="","",IF(COUNTIF(สรุปผลการประเมิน!$AU$7:$AU$66,S$12)=0,"",COUNTIF(สรุปผลการประเมิน!$AU$7:$AU$66,S$12)))</f>
        <v/>
      </c>
      <c r="T19" s="290" t="str">
        <f>IF($C$19="","",IF(COUNTIF(สรุปผลการประเมิน!$BM$7:$BM$66,T$12)=0,"",COUNTIF(สรุปผลการประเมิน!$BM$7:$BM$66,T$12)))</f>
        <v/>
      </c>
      <c r="U19" s="287" t="str">
        <f>IF($C$19="","",IF(COUNTIF(สรุปผลการประเมิน!$BM$7:$BM$66,U$12)=0,"",COUNTIF(สรุปผลการประเมิน!$BM$7:$BM$66,U$12)))</f>
        <v/>
      </c>
      <c r="V19" s="287" t="str">
        <f>IF($C$19="","",IF(COUNTIF(สรุปผลการประเมิน!$BM$7:$BM$66,V$12)=0,"",COUNTIF(สรุปผลการประเมิน!$BM$7:$BM$66,V$12)))</f>
        <v/>
      </c>
      <c r="W19" s="291" t="str">
        <f>IF($C$19="","",IF(COUNTIF(สรุปผลการประเมิน!$BM$7:$BM$66,W$12)=0,"",COUNTIF(สรุปผลการประเมิน!$BM$7:$BM$66,W$12)))</f>
        <v/>
      </c>
      <c r="X19" s="111"/>
      <c r="Y19" s="111"/>
      <c r="Z19" s="111"/>
    </row>
    <row r="20" spans="1:26" ht="21" customHeight="1" x14ac:dyDescent="0.35">
      <c r="A20" s="273"/>
      <c r="B20" s="279" t="str">
        <f t="shared" si="0"/>
        <v/>
      </c>
      <c r="C20" s="890" t="str">
        <f>IF(ตั้งค่าวิชาเรียน!F12="","",ตั้งค่าวิชาเรียน!F12)</f>
        <v/>
      </c>
      <c r="D20" s="891"/>
      <c r="E20" s="891"/>
      <c r="F20" s="891"/>
      <c r="G20" s="892"/>
      <c r="H20" s="290" t="str">
        <f>IF($C$20="","",IF(COUNTIF(สรุปผลการประเมิน!$N$7:$N$66,H$12)=0,"",COUNTIF(สรุปผลการประเมิน!$N$7:$N$66,H$12)))</f>
        <v/>
      </c>
      <c r="I20" s="287" t="str">
        <f>IF($C$20="","",IF(COUNTIF(สรุปผลการประเมิน!$N$7:$N$66,I$12)=0,"",COUNTIF(สรุปผลการประเมิน!$N$7:$N$66,I$12)))</f>
        <v/>
      </c>
      <c r="J20" s="287" t="str">
        <f>IF($C$20="","",IF(COUNTIF(สรุปผลการประเมิน!$N$7:$N$66,J$12)=0,"",COUNTIF(สรุปผลการประเมิน!$N$7:$N$66,J$12)))</f>
        <v/>
      </c>
      <c r="K20" s="287" t="str">
        <f>IF($C$20="","",IF(COUNTIF(สรุปผลการประเมิน!$N$7:$N$66,K$12)=0,"",COUNTIF(สรุปผลการประเมิน!$N$7:$N$66,K$12)))</f>
        <v/>
      </c>
      <c r="L20" s="287" t="str">
        <f>IF($C$20="","",IF(COUNTIF(สรุปผลการประเมิน!$N$7:$N$66,L$12)=0,"",COUNTIF(สรุปผลการประเมิน!$N$7:$N$66,L$12)))</f>
        <v/>
      </c>
      <c r="M20" s="287" t="str">
        <f>IF($C$20="","",IF(COUNTIF(สรุปผลการประเมิน!$N$7:$N$66,M$12)=0,"",COUNTIF(สรุปผลการประเมิน!$N$7:$N$66,M$12)))</f>
        <v/>
      </c>
      <c r="N20" s="287" t="str">
        <f>IF($C$20="","",IF(COUNTIF(สรุปผลการประเมิน!$N$7:$N$66,N$12)=0,"",COUNTIF(สรุปผลการประเมิน!$N$7:$N$66,N$12)))</f>
        <v/>
      </c>
      <c r="O20" s="291" t="str">
        <f>IF($C$20="","",IF(COUNTIF(สรุปผลการประเมิน!$N$7:$N$66,O$12)=0,"",COUNTIF(สรุปผลการประเมิน!$N$7:$N$66,O$12)))</f>
        <v/>
      </c>
      <c r="P20" s="288" t="str">
        <f>IF($C$20="","",IF(COUNTIF(สรุปผลการประเมิน!$AV$7:$AV$66,P$12)=0,"",COUNTIF(สรุปผลการประเมิน!$AV$7:$AV$66,P$12)))</f>
        <v/>
      </c>
      <c r="Q20" s="288" t="str">
        <f>IF($C$20="","",IF(COUNTIF(สรุปผลการประเมิน!$AV$7:$AV$66,Q$12)=0,"",COUNTIF(สรุปผลการประเมิน!$AV$7:$AV$66,Q$12)))</f>
        <v/>
      </c>
      <c r="R20" s="288" t="str">
        <f>IF($C$20="","",IF(COUNTIF(สรุปผลการประเมิน!$AV$7:$AV$66,R$12)=0,"",COUNTIF(สรุปผลการประเมิน!$AV$7:$AV$66,R$12)))</f>
        <v/>
      </c>
      <c r="S20" s="297" t="str">
        <f>IF($C$20="","",IF(COUNTIF(สรุปผลการประเมิน!$AV$7:$AV$66,S$12)=0,"",COUNTIF(สรุปผลการประเมิน!$AV$7:$AV$66,S$12)))</f>
        <v/>
      </c>
      <c r="T20" s="290" t="str">
        <f>IF($C$20="","",IF(COUNTIF(สรุปผลการประเมิน!$BN$7:$BN$66,T$12)=0,"",COUNTIF(สรุปผลการประเมิน!$BN$7:$BN$66,T$12)))</f>
        <v/>
      </c>
      <c r="U20" s="287" t="str">
        <f>IF($C$20="","",IF(COUNTIF(สรุปผลการประเมิน!$BN$7:$BN$66,U$12)=0,"",COUNTIF(สรุปผลการประเมิน!$BN$7:$BN$66,U$12)))</f>
        <v/>
      </c>
      <c r="V20" s="287" t="str">
        <f>IF($C$20="","",IF(COUNTIF(สรุปผลการประเมิน!$BN$7:$BN$66,V$12)=0,"",COUNTIF(สรุปผลการประเมิน!$BN$7:$BN$66,V$12)))</f>
        <v/>
      </c>
      <c r="W20" s="291" t="str">
        <f>IF($C$20="","",IF(COUNTIF(สรุปผลการประเมิน!$BN$7:$BN$66,W$12)=0,"",COUNTIF(สรุปผลการประเมิน!$BN$7:$BN$66,W$12)))</f>
        <v/>
      </c>
      <c r="X20" s="111"/>
      <c r="Y20" s="111"/>
      <c r="Z20" s="111"/>
    </row>
    <row r="21" spans="1:26" ht="21" customHeight="1" x14ac:dyDescent="0.35">
      <c r="A21" s="273"/>
      <c r="B21" s="279" t="str">
        <f t="shared" si="0"/>
        <v/>
      </c>
      <c r="C21" s="890" t="str">
        <f>IF(ตั้งค่าวิชาเรียน!F13="","",ตั้งค่าวิชาเรียน!F13)</f>
        <v/>
      </c>
      <c r="D21" s="891"/>
      <c r="E21" s="891"/>
      <c r="F21" s="891"/>
      <c r="G21" s="892"/>
      <c r="H21" s="290" t="str">
        <f>IF($C$21="","",IF(COUNTIF(สรุปผลการประเมิน!$O$7:$O$66,H$12)=0,"",COUNTIF(สรุปผลการประเมิน!$O$7:$O$66,H$12)))</f>
        <v/>
      </c>
      <c r="I21" s="287" t="str">
        <f>IF($C$21="","",IF(COUNTIF(สรุปผลการประเมิน!$O$7:$O$66,I$12)=0,"",COUNTIF(สรุปผลการประเมิน!$O$7:$O$66,I$12)))</f>
        <v/>
      </c>
      <c r="J21" s="287" t="str">
        <f>IF($C$21="","",IF(COUNTIF(สรุปผลการประเมิน!$O$7:$O$66,J$12)=0,"",COUNTIF(สรุปผลการประเมิน!$O$7:$O$66,J$12)))</f>
        <v/>
      </c>
      <c r="K21" s="287" t="str">
        <f>IF($C$21="","",IF(COUNTIF(สรุปผลการประเมิน!$O$7:$O$66,K$12)=0,"",COUNTIF(สรุปผลการประเมิน!$O$7:$O$66,K$12)))</f>
        <v/>
      </c>
      <c r="L21" s="287" t="str">
        <f>IF($C$21="","",IF(COUNTIF(สรุปผลการประเมิน!$O$7:$O$66,L$12)=0,"",COUNTIF(สรุปผลการประเมิน!$O$7:$O$66,L$12)))</f>
        <v/>
      </c>
      <c r="M21" s="287" t="str">
        <f>IF($C$21="","",IF(COUNTIF(สรุปผลการประเมิน!$O$7:$O$66,M$12)=0,"",COUNTIF(สรุปผลการประเมิน!$O$7:$O$66,M$12)))</f>
        <v/>
      </c>
      <c r="N21" s="287" t="str">
        <f>IF($C$21="","",IF(COUNTIF(สรุปผลการประเมิน!$O$7:$O$66,N$12)=0,"",COUNTIF(สรุปผลการประเมิน!$O$7:$O$66,N$12)))</f>
        <v/>
      </c>
      <c r="O21" s="291" t="str">
        <f>IF($C$21="","",IF(COUNTIF(สรุปผลการประเมิน!$O$7:$O$66,O$12)=0,"",COUNTIF(สรุปผลการประเมิน!$O$7:$O$66,O$12)))</f>
        <v/>
      </c>
      <c r="P21" s="288" t="str">
        <f>IF($C$21="","",IF(COUNTIF(สรุปผลการประเมิน!$AW$7:$AW$66,P$12)=0,"",COUNTIF(สรุปผลการประเมิน!$AW$7:$AW$66,P$12)))</f>
        <v/>
      </c>
      <c r="Q21" s="288" t="str">
        <f>IF($C$21="","",IF(COUNTIF(สรุปผลการประเมิน!$AW$7:$AW$66,Q$12)=0,"",COUNTIF(สรุปผลการประเมิน!$AW$7:$AW$66,Q$12)))</f>
        <v/>
      </c>
      <c r="R21" s="288" t="str">
        <f>IF($C$21="","",IF(COUNTIF(สรุปผลการประเมิน!$AW$7:$AW$66,R$12)=0,"",COUNTIF(สรุปผลการประเมิน!$AW$7:$AW$66,R$12)))</f>
        <v/>
      </c>
      <c r="S21" s="297" t="str">
        <f>IF($C$21="","",IF(COUNTIF(สรุปผลการประเมิน!$AW$7:$AW$66,S$12)=0,"",COUNTIF(สรุปผลการประเมิน!$AW$7:$AW$66,S$12)))</f>
        <v/>
      </c>
      <c r="T21" s="290" t="str">
        <f>IF($C$21="","",IF(COUNTIF(สรุปผลการประเมิน!$BO$7:$BO$66,T$12)=0,"",COUNTIF(สรุปผลการประเมิน!$BO$7:$BO$66,T$12)))</f>
        <v/>
      </c>
      <c r="U21" s="287" t="str">
        <f>IF($C$21="","",IF(COUNTIF(สรุปผลการประเมิน!$BO$7:$BO$66,U$12)=0,"",COUNTIF(สรุปผลการประเมิน!$BO$7:$BO$66,U$12)))</f>
        <v/>
      </c>
      <c r="V21" s="287" t="str">
        <f>IF($C$21="","",IF(COUNTIF(สรุปผลการประเมิน!$BO$7:$BO$66,V$12)=0,"",COUNTIF(สรุปผลการประเมิน!$BO$7:$BO$66,V$12)))</f>
        <v/>
      </c>
      <c r="W21" s="291" t="str">
        <f>IF($C$21="","",IF(COUNTIF(สรุปผลการประเมิน!$BO$7:$BO$66,W$12)=0,"",COUNTIF(สรุปผลการประเมิน!$BO$7:$BO$66,W$12)))</f>
        <v/>
      </c>
      <c r="X21" s="111"/>
      <c r="Y21" s="111"/>
      <c r="Z21" s="111"/>
    </row>
    <row r="22" spans="1:26" ht="21" customHeight="1" x14ac:dyDescent="0.35">
      <c r="A22" s="273"/>
      <c r="B22" s="279" t="str">
        <f t="shared" si="0"/>
        <v/>
      </c>
      <c r="C22" s="890" t="str">
        <f>IF(ตั้งค่าวิชาเรียน!F14="","",ตั้งค่าวิชาเรียน!F14)</f>
        <v/>
      </c>
      <c r="D22" s="891"/>
      <c r="E22" s="891"/>
      <c r="F22" s="891"/>
      <c r="G22" s="892"/>
      <c r="H22" s="290" t="str">
        <f>IF($C$22="","",IF(COUNTIF(สรุปผลการประเมิน!$P$7:$P$66,H$12)=0,"",COUNTIF(สรุปผลการประเมิน!$P$7:$P$66,H$12)))</f>
        <v/>
      </c>
      <c r="I22" s="287" t="str">
        <f>IF($C$22="","",IF(COUNTIF(สรุปผลการประเมิน!$P$7:$P$66,I$12)=0,"",COUNTIF(สรุปผลการประเมิน!$P$7:$P$66,I$12)))</f>
        <v/>
      </c>
      <c r="J22" s="287" t="str">
        <f>IF($C$22="","",IF(COUNTIF(สรุปผลการประเมิน!$P$7:$P$66,J$12)=0,"",COUNTIF(สรุปผลการประเมิน!$P$7:$P$66,J$12)))</f>
        <v/>
      </c>
      <c r="K22" s="287" t="str">
        <f>IF($C$22="","",IF(COUNTIF(สรุปผลการประเมิน!$P$7:$P$66,K$12)=0,"",COUNTIF(สรุปผลการประเมิน!$P$7:$P$66,K$12)))</f>
        <v/>
      </c>
      <c r="L22" s="287" t="str">
        <f>IF($C$22="","",IF(COUNTIF(สรุปผลการประเมิน!$P$7:$P$66,L$12)=0,"",COUNTIF(สรุปผลการประเมิน!$P$7:$P$66,L$12)))</f>
        <v/>
      </c>
      <c r="M22" s="287" t="str">
        <f>IF($C$22="","",IF(COUNTIF(สรุปผลการประเมิน!$P$7:$P$66,M$12)=0,"",COUNTIF(สรุปผลการประเมิน!$P$7:$P$66,M$12)))</f>
        <v/>
      </c>
      <c r="N22" s="287" t="str">
        <f>IF($C$22="","",IF(COUNTIF(สรุปผลการประเมิน!$P$7:$P$66,N$12)=0,"",COUNTIF(สรุปผลการประเมิน!$P$7:$P$66,N$12)))</f>
        <v/>
      </c>
      <c r="O22" s="291" t="str">
        <f>IF($C$22="","",IF(COUNTIF(สรุปผลการประเมิน!$P$7:$P$66,O$12)=0,"",COUNTIF(สรุปผลการประเมิน!$P$7:$P$66,O$12)))</f>
        <v/>
      </c>
      <c r="P22" s="288" t="str">
        <f>IF($C$22="","",IF(COUNTIF(สรุปผลการประเมิน!$AX$7:$AX$66,P$12)=0,"",COUNTIF(สรุปผลการประเมิน!$AX$7:$AX$66,P$12)))</f>
        <v/>
      </c>
      <c r="Q22" s="288" t="str">
        <f>IF($C$22="","",IF(COUNTIF(สรุปผลการประเมิน!$AX$7:$AX$66,Q$12)=0,"",COUNTIF(สรุปผลการประเมิน!$AX$7:$AX$66,Q$12)))</f>
        <v/>
      </c>
      <c r="R22" s="288" t="str">
        <f>IF($C$22="","",IF(COUNTIF(สรุปผลการประเมิน!$AX$7:$AX$66,R$12)=0,"",COUNTIF(สรุปผลการประเมิน!$AX$7:$AX$66,R$12)))</f>
        <v/>
      </c>
      <c r="S22" s="297" t="str">
        <f>IF($C$22="","",IF(COUNTIF(สรุปผลการประเมิน!$AX$7:$AX$66,S$12)=0,"",COUNTIF(สรุปผลการประเมิน!$AX$7:$AX$66,S$12)))</f>
        <v/>
      </c>
      <c r="T22" s="290" t="str">
        <f>IF($C$22="","",IF(COUNTIF(สรุปผลการประเมิน!$BP$7:$BP$66,T$12)=0,"",COUNTIF(สรุปผลการประเมิน!$BP$7:$BP$66,T$12)))</f>
        <v/>
      </c>
      <c r="U22" s="287" t="str">
        <f>IF($C$22="","",IF(COUNTIF(สรุปผลการประเมิน!$BP$7:$BP$66,U$12)=0,"",COUNTIF(สรุปผลการประเมิน!$BP$7:$BP$66,U$12)))</f>
        <v/>
      </c>
      <c r="V22" s="287" t="str">
        <f>IF($C$22="","",IF(COUNTIF(สรุปผลการประเมิน!$BP$7:$BP$66,V$12)=0,"",COUNTIF(สรุปผลการประเมิน!$BP$7:$BP$66,V$12)))</f>
        <v/>
      </c>
      <c r="W22" s="291" t="str">
        <f>IF($C$22="","",IF(COUNTIF(สรุปผลการประเมิน!$BP$7:$BP$66,W$12)=0,"",COUNTIF(สรุปผลการประเมิน!$BP$7:$BP$66,W$12)))</f>
        <v/>
      </c>
      <c r="X22" s="111"/>
      <c r="Y22" s="111"/>
      <c r="Z22" s="111"/>
    </row>
    <row r="23" spans="1:26" ht="21" customHeight="1" x14ac:dyDescent="0.35">
      <c r="A23" s="273"/>
      <c r="B23" s="279" t="str">
        <f t="shared" si="0"/>
        <v/>
      </c>
      <c r="C23" s="890" t="str">
        <f>IF(ตั้งค่าวิชาเรียน!F15="","",ตั้งค่าวิชาเรียน!F15)</f>
        <v/>
      </c>
      <c r="D23" s="891"/>
      <c r="E23" s="891"/>
      <c r="F23" s="891"/>
      <c r="G23" s="892"/>
      <c r="H23" s="290" t="str">
        <f>IF($C$23="","",IF(COUNTIF(สรุปผลการประเมิน!$Q$7:$Q$66,H$12)=0,"",COUNTIF(สรุปผลการประเมิน!$Q$7:$Q$66,H$12)))</f>
        <v/>
      </c>
      <c r="I23" s="287" t="str">
        <f>IF($C$23="","",IF(COUNTIF(สรุปผลการประเมิน!$Q$7:$Q$66,I$12)=0,"",COUNTIF(สรุปผลการประเมิน!$Q$7:$Q$66,I$12)))</f>
        <v/>
      </c>
      <c r="J23" s="287" t="str">
        <f>IF($C$23="","",IF(COUNTIF(สรุปผลการประเมิน!$Q$7:$Q$66,J$12)=0,"",COUNTIF(สรุปผลการประเมิน!$Q$7:$Q$66,J$12)))</f>
        <v/>
      </c>
      <c r="K23" s="287" t="str">
        <f>IF($C$23="","",IF(COUNTIF(สรุปผลการประเมิน!$Q$7:$Q$66,K$12)=0,"",COUNTIF(สรุปผลการประเมิน!$Q$7:$Q$66,K$12)))</f>
        <v/>
      </c>
      <c r="L23" s="287" t="str">
        <f>IF($C$23="","",IF(COUNTIF(สรุปผลการประเมิน!$Q$7:$Q$66,L$12)=0,"",COUNTIF(สรุปผลการประเมิน!$Q$7:$Q$66,L$12)))</f>
        <v/>
      </c>
      <c r="M23" s="287" t="str">
        <f>IF($C$23="","",IF(COUNTIF(สรุปผลการประเมิน!$Q$7:$Q$66,M$12)=0,"",COUNTIF(สรุปผลการประเมิน!$Q$7:$Q$66,M$12)))</f>
        <v/>
      </c>
      <c r="N23" s="287" t="str">
        <f>IF($C$23="","",IF(COUNTIF(สรุปผลการประเมิน!$Q$7:$Q$66,N$12)=0,"",COUNTIF(สรุปผลการประเมิน!$Q$7:$Q$66,N$12)))</f>
        <v/>
      </c>
      <c r="O23" s="291" t="str">
        <f>IF($C$23="","",IF(COUNTIF(สรุปผลการประเมิน!$Q$7:$Q$66,O$12)=0,"",COUNTIF(สรุปผลการประเมิน!$Q$7:$Q$66,O$12)))</f>
        <v/>
      </c>
      <c r="P23" s="288" t="str">
        <f>IF($C$23="","",IF(COUNTIF(สรุปผลการประเมิน!$AY$7:$AY$66,P$12)=0,"",COUNTIF(สรุปผลการประเมิน!$AY$7:$AY$66,P$12)))</f>
        <v/>
      </c>
      <c r="Q23" s="288" t="str">
        <f>IF($C$23="","",IF(COUNTIF(สรุปผลการประเมิน!$AY$7:$AY$66,Q$12)=0,"",COUNTIF(สรุปผลการประเมิน!$AY$7:$AY$66,Q$12)))</f>
        <v/>
      </c>
      <c r="R23" s="288" t="str">
        <f>IF($C$23="","",IF(COUNTIF(สรุปผลการประเมิน!$AY$7:$AY$66,R$12)=0,"",COUNTIF(สรุปผลการประเมิน!$AY$7:$AY$66,R$12)))</f>
        <v/>
      </c>
      <c r="S23" s="297" t="str">
        <f>IF($C$23="","",IF(COUNTIF(สรุปผลการประเมิน!$AY$7:$AY$66,S$12)=0,"",COUNTIF(สรุปผลการประเมิน!$AY$7:$AY$66,S$12)))</f>
        <v/>
      </c>
      <c r="T23" s="290" t="str">
        <f>IF($C$23="","",IF(COUNTIF(สรุปผลการประเมิน!$BQ$7:$BQ$66,T$12)=0,"",COUNTIF(สรุปผลการประเมิน!$BQ$7:$BQ$66,T$12)))</f>
        <v/>
      </c>
      <c r="U23" s="287" t="str">
        <f>IF($C$23="","",IF(COUNTIF(สรุปผลการประเมิน!$BQ$7:$BQ$66,U$12)=0,"",COUNTIF(สรุปผลการประเมิน!$BQ$7:$BQ$66,U$12)))</f>
        <v/>
      </c>
      <c r="V23" s="287" t="str">
        <f>IF($C$23="","",IF(COUNTIF(สรุปผลการประเมิน!$BQ$7:$BQ$66,V$12)=0,"",COUNTIF(สรุปผลการประเมิน!$BQ$7:$BQ$66,V$12)))</f>
        <v/>
      </c>
      <c r="W23" s="291" t="str">
        <f>IF($C$23="","",IF(COUNTIF(สรุปผลการประเมิน!$BQ$7:$BQ$66,W$12)=0,"",COUNTIF(สรุปผลการประเมิน!$BQ$7:$BQ$66,W$12)))</f>
        <v/>
      </c>
      <c r="X23" s="111"/>
      <c r="Y23" s="111"/>
      <c r="Z23" s="111"/>
    </row>
    <row r="24" spans="1:26" ht="21" customHeight="1" x14ac:dyDescent="0.35">
      <c r="A24" s="273"/>
      <c r="B24" s="279" t="str">
        <f t="shared" si="0"/>
        <v/>
      </c>
      <c r="C24" s="890" t="str">
        <f>IF(ตั้งค่าวิชาเรียน!F16="","",ตั้งค่าวิชาเรียน!F16)</f>
        <v/>
      </c>
      <c r="D24" s="891"/>
      <c r="E24" s="891"/>
      <c r="F24" s="891"/>
      <c r="G24" s="892"/>
      <c r="H24" s="290" t="str">
        <f>IF($C$24="","",IF(COUNTIF(สรุปผลการประเมิน!$R$7:$R$66,H$12)=0,"",COUNTIF(สรุปผลการประเมิน!$R$7:$R$66,H$12)))</f>
        <v/>
      </c>
      <c r="I24" s="287" t="str">
        <f>IF($C$24="","",IF(COUNTIF(สรุปผลการประเมิน!$R$7:$R$66,I$12)=0,"",COUNTIF(สรุปผลการประเมิน!$R$7:$R$66,I$12)))</f>
        <v/>
      </c>
      <c r="J24" s="287" t="str">
        <f>IF($C$24="","",IF(COUNTIF(สรุปผลการประเมิน!$R$7:$R$66,J$12)=0,"",COUNTIF(สรุปผลการประเมิน!$R$7:$R$66,J$12)))</f>
        <v/>
      </c>
      <c r="K24" s="287" t="str">
        <f>IF($C$24="","",IF(COUNTIF(สรุปผลการประเมิน!$R$7:$R$66,K$12)=0,"",COUNTIF(สรุปผลการประเมิน!$R$7:$R$66,K$12)))</f>
        <v/>
      </c>
      <c r="L24" s="287" t="str">
        <f>IF($C$24="","",IF(COUNTIF(สรุปผลการประเมิน!$R$7:$R$66,L$12)=0,"",COUNTIF(สรุปผลการประเมิน!$R$7:$R$66,L$12)))</f>
        <v/>
      </c>
      <c r="M24" s="287" t="str">
        <f>IF($C$24="","",IF(COUNTIF(สรุปผลการประเมิน!$R$7:$R$66,M$12)=0,"",COUNTIF(สรุปผลการประเมิน!$R$7:$R$66,M$12)))</f>
        <v/>
      </c>
      <c r="N24" s="287" t="str">
        <f>IF($C$24="","",IF(COUNTIF(สรุปผลการประเมิน!$R$7:$R$66,N$12)=0,"",COUNTIF(สรุปผลการประเมิน!$R$7:$R$66,N$12)))</f>
        <v/>
      </c>
      <c r="O24" s="291" t="str">
        <f>IF($C$24="","",IF(COUNTIF(สรุปผลการประเมิน!$R$7:$R$66,O$12)=0,"",COUNTIF(สรุปผลการประเมิน!$R$7:$R$66,O$12)))</f>
        <v/>
      </c>
      <c r="P24" s="288" t="str">
        <f>IF($C$24="","",IF(COUNTIF(สรุปผลการประเมิน!$AZ$7:$AZ$66,P$12)=0,"",COUNTIF(สรุปผลการประเมิน!$AZ$7:$AZ$66,P$12)))</f>
        <v/>
      </c>
      <c r="Q24" s="288" t="str">
        <f>IF($C$24="","",IF(COUNTIF(สรุปผลการประเมิน!$AZ$7:$AZ$66,Q$12)=0,"",COUNTIF(สรุปผลการประเมิน!$AZ$7:$AZ$66,Q$12)))</f>
        <v/>
      </c>
      <c r="R24" s="288" t="str">
        <f>IF($C$24="","",IF(COUNTIF(สรุปผลการประเมิน!$AZ$7:$AZ$66,R$12)=0,"",COUNTIF(สรุปผลการประเมิน!$AZ$7:$AZ$66,R$12)))</f>
        <v/>
      </c>
      <c r="S24" s="297" t="str">
        <f>IF($C$24="","",IF(COUNTIF(สรุปผลการประเมิน!$AZ$7:$AZ$66,S$12)=0,"",COUNTIF(สรุปผลการประเมิน!$AZ$7:$AZ$66,S$12)))</f>
        <v/>
      </c>
      <c r="T24" s="290" t="str">
        <f>IF($C$24="","",IF(COUNTIF(สรุปผลการประเมิน!$BR$7:$BR$66,T$12)=0,"",COUNTIF(สรุปผลการประเมิน!$BR$7:$BR$66,T$12)))</f>
        <v/>
      </c>
      <c r="U24" s="287" t="str">
        <f>IF($C$24="","",IF(COUNTIF(สรุปผลการประเมิน!$BR$7:$BR$66,U$12)=0,"",COUNTIF(สรุปผลการประเมิน!$BR$7:$BR$66,U$12)))</f>
        <v/>
      </c>
      <c r="V24" s="287" t="str">
        <f>IF($C$24="","",IF(COUNTIF(สรุปผลการประเมิน!$BR$7:$BR$66,V$12)=0,"",COUNTIF(สรุปผลการประเมิน!$BR$7:$BR$66,V$12)))</f>
        <v/>
      </c>
      <c r="W24" s="291" t="str">
        <f>IF($C$24="","",IF(COUNTIF(สรุปผลการประเมิน!$BR$7:$BR$66,W$12)=0,"",COUNTIF(สรุปผลการประเมิน!$BR$7:$BR$66,W$12)))</f>
        <v/>
      </c>
      <c r="X24" s="111"/>
      <c r="Y24" s="111"/>
      <c r="Z24" s="111"/>
    </row>
    <row r="25" spans="1:26" ht="21" customHeight="1" x14ac:dyDescent="0.35">
      <c r="A25" s="273"/>
      <c r="B25" s="279" t="str">
        <f t="shared" si="0"/>
        <v/>
      </c>
      <c r="C25" s="890" t="str">
        <f>IF(ตั้งค่าวิชาเรียน!F17="","",ตั้งค่าวิชาเรียน!F17)</f>
        <v/>
      </c>
      <c r="D25" s="891"/>
      <c r="E25" s="891"/>
      <c r="F25" s="891"/>
      <c r="G25" s="892"/>
      <c r="H25" s="290" t="str">
        <f>IF($C$25="","",IF(COUNTIF(สรุปผลการประเมิน!$S$7:$S$66,H$12)=0,"",COUNTIF(สรุปผลการประเมิน!$S$7:$S$66,H$12)))</f>
        <v/>
      </c>
      <c r="I25" s="287" t="str">
        <f>IF($C$25="","",IF(COUNTIF(สรุปผลการประเมิน!$S$7:$S$66,I$12)=0,"",COUNTIF(สรุปผลการประเมิน!$S$7:$S$66,I$12)))</f>
        <v/>
      </c>
      <c r="J25" s="287" t="str">
        <f>IF($C$25="","",IF(COUNTIF(สรุปผลการประเมิน!$S$7:$S$66,J$12)=0,"",COUNTIF(สรุปผลการประเมิน!$S$7:$S$66,J$12)))</f>
        <v/>
      </c>
      <c r="K25" s="287" t="str">
        <f>IF($C$25="","",IF(COUNTIF(สรุปผลการประเมิน!$S$7:$S$66,K$12)=0,"",COUNTIF(สรุปผลการประเมิน!$S$7:$S$66,K$12)))</f>
        <v/>
      </c>
      <c r="L25" s="287" t="str">
        <f>IF($C$25="","",IF(COUNTIF(สรุปผลการประเมิน!$S$7:$S$66,L$12)=0,"",COUNTIF(สรุปผลการประเมิน!$S$7:$S$66,L$12)))</f>
        <v/>
      </c>
      <c r="M25" s="287" t="str">
        <f>IF($C$25="","",IF(COUNTIF(สรุปผลการประเมิน!$S$7:$S$66,M$12)=0,"",COUNTIF(สรุปผลการประเมิน!$S$7:$S$66,M$12)))</f>
        <v/>
      </c>
      <c r="N25" s="287" t="str">
        <f>IF($C$25="","",IF(COUNTIF(สรุปผลการประเมิน!$S$7:$S$66,N$12)=0,"",COUNTIF(สรุปผลการประเมิน!$S$7:$S$66,N$12)))</f>
        <v/>
      </c>
      <c r="O25" s="291" t="str">
        <f>IF($C$25="","",IF(COUNTIF(สรุปผลการประเมิน!$S$7:$S$66,O$12)=0,"",COUNTIF(สรุปผลการประเมิน!$S$7:$S$66,O$12)))</f>
        <v/>
      </c>
      <c r="P25" s="288" t="str">
        <f>IF($C$25="","",IF(COUNTIF(สรุปผลการประเมิน!$BA$7:$BA$66,P$12)=0,"",COUNTIF(สรุปผลการประเมิน!$BA$7:$BA$66,P$12)))</f>
        <v/>
      </c>
      <c r="Q25" s="288" t="str">
        <f>IF($C$25="","",IF(COUNTIF(สรุปผลการประเมิน!$BA$7:$BA$66,Q$12)=0,"",COUNTIF(สรุปผลการประเมิน!$BA$7:$BA$66,Q$12)))</f>
        <v/>
      </c>
      <c r="R25" s="288" t="str">
        <f>IF($C$25="","",IF(COUNTIF(สรุปผลการประเมิน!$BA$7:$BA$66,R$12)=0,"",COUNTIF(สรุปผลการประเมิน!$BA$7:$BA$66,R$12)))</f>
        <v/>
      </c>
      <c r="S25" s="297" t="str">
        <f>IF($C$25="","",IF(COUNTIF(สรุปผลการประเมิน!$BA$7:$BA$66,S$12)=0,"",COUNTIF(สรุปผลการประเมิน!$BA$7:$BA$66,S$12)))</f>
        <v/>
      </c>
      <c r="T25" s="290" t="str">
        <f>IF($C$25="","",IF(COUNTIF(สรุปผลการประเมิน!$BS$7:$BS$66,T$12)=0,"",COUNTIF(สรุปผลการประเมิน!$BS$7:$BS$66,T$12)))</f>
        <v/>
      </c>
      <c r="U25" s="287" t="str">
        <f>IF($C$25="","",IF(COUNTIF(สรุปผลการประเมิน!$BS$7:$BS$66,U$12)=0,"",COUNTIF(สรุปผลการประเมิน!$BS$7:$BS$66,U$12)))</f>
        <v/>
      </c>
      <c r="V25" s="287" t="str">
        <f>IF($C$25="","",IF(COUNTIF(สรุปผลการประเมิน!$BS$7:$BS$66,V$12)=0,"",COUNTIF(สรุปผลการประเมิน!$BS$7:$BS$66,V$12)))</f>
        <v/>
      </c>
      <c r="W25" s="291" t="str">
        <f>IF($C$25="","",IF(COUNTIF(สรุปผลการประเมิน!$BS$7:$BS$66,W$12)=0,"",COUNTIF(สรุปผลการประเมิน!$BS$7:$BS$66,W$12)))</f>
        <v/>
      </c>
      <c r="X25" s="111"/>
      <c r="Y25" s="111"/>
      <c r="Z25" s="111"/>
    </row>
    <row r="26" spans="1:26" ht="21" customHeight="1" x14ac:dyDescent="0.35">
      <c r="A26" s="273"/>
      <c r="B26" s="279" t="str">
        <f t="shared" si="0"/>
        <v/>
      </c>
      <c r="C26" s="890" t="str">
        <f>IF(ตั้งค่าวิชาเรียน!F18="","",ตั้งค่าวิชาเรียน!F18)</f>
        <v/>
      </c>
      <c r="D26" s="891"/>
      <c r="E26" s="891"/>
      <c r="F26" s="891"/>
      <c r="G26" s="892"/>
      <c r="H26" s="290" t="str">
        <f>IF($C$26="","",IF(COUNTIF(สรุปผลการประเมิน!$T$7:$T$66,H$12)=0,"",COUNTIF(สรุปผลการประเมิน!$T$7:$T$66,H$12)))</f>
        <v/>
      </c>
      <c r="I26" s="287" t="str">
        <f>IF($C$26="","",IF(COUNTIF(สรุปผลการประเมิน!$T$7:$T$66,I$12)=0,"",COUNTIF(สรุปผลการประเมิน!$T$7:$T$66,I$12)))</f>
        <v/>
      </c>
      <c r="J26" s="287" t="str">
        <f>IF($C$26="","",IF(COUNTIF(สรุปผลการประเมิน!$T$7:$T$66,J$12)=0,"",COUNTIF(สรุปผลการประเมิน!$T$7:$T$66,J$12)))</f>
        <v/>
      </c>
      <c r="K26" s="287" t="str">
        <f>IF($C$26="","",IF(COUNTIF(สรุปผลการประเมิน!$T$7:$T$66,K$12)=0,"",COUNTIF(สรุปผลการประเมิน!$T$7:$T$66,K$12)))</f>
        <v/>
      </c>
      <c r="L26" s="287" t="str">
        <f>IF($C$26="","",IF(COUNTIF(สรุปผลการประเมิน!$T$7:$T$66,L$12)=0,"",COUNTIF(สรุปผลการประเมิน!$T$7:$T$66,L$12)))</f>
        <v/>
      </c>
      <c r="M26" s="287" t="str">
        <f>IF($C$26="","",IF(COUNTIF(สรุปผลการประเมิน!$T$7:$T$66,M$12)=0,"",COUNTIF(สรุปผลการประเมิน!$T$7:$T$66,M$12)))</f>
        <v/>
      </c>
      <c r="N26" s="287" t="str">
        <f>IF($C$26="","",IF(COUNTIF(สรุปผลการประเมิน!$T$7:$T$66,N$12)=0,"",COUNTIF(สรุปผลการประเมิน!$T$7:$T$66,N$12)))</f>
        <v/>
      </c>
      <c r="O26" s="291" t="str">
        <f>IF($C$26="","",IF(COUNTIF(สรุปผลการประเมิน!$T$7:$T$66,O$12)=0,"",COUNTIF(สรุปผลการประเมิน!$T$7:$T$66,O$12)))</f>
        <v/>
      </c>
      <c r="P26" s="288" t="str">
        <f>IF($C$26="","",IF(COUNTIF(สรุปผลการประเมิน!$BB$7:$BB$66,P$12)=0,"",COUNTIF(สรุปผลการประเมิน!$BB$7:$BB$66,P$12)))</f>
        <v/>
      </c>
      <c r="Q26" s="288" t="str">
        <f>IF($C$26="","",IF(COUNTIF(สรุปผลการประเมิน!$BB$7:$BB$66,Q$12)=0,"",COUNTIF(สรุปผลการประเมิน!$BB$7:$BB$66,Q$12)))</f>
        <v/>
      </c>
      <c r="R26" s="288" t="str">
        <f>IF($C$26="","",IF(COUNTIF(สรุปผลการประเมิน!$BB$7:$BB$66,R$12)=0,"",COUNTIF(สรุปผลการประเมิน!$BB$7:$BB$66,R$12)))</f>
        <v/>
      </c>
      <c r="S26" s="297" t="str">
        <f>IF($C$26="","",IF(COUNTIF(สรุปผลการประเมิน!$BB$7:$BB$66,S$12)=0,"",COUNTIF(สรุปผลการประเมิน!$BB$7:$BB$66,S$12)))</f>
        <v/>
      </c>
      <c r="T26" s="290" t="str">
        <f>IF($C$26="","",IF(COUNTIF(สรุปผลการประเมิน!$BT$7:$BT$66,T$12)=0,"",COUNTIF(สรุปผลการประเมิน!$BT$7:$BT$66,T$12)))</f>
        <v/>
      </c>
      <c r="U26" s="287" t="str">
        <f>IF($C$26="","",IF(COUNTIF(สรุปผลการประเมิน!$BT$7:$BT$66,U$12)=0,"",COUNTIF(สรุปผลการประเมิน!$BT$7:$BT$66,U$12)))</f>
        <v/>
      </c>
      <c r="V26" s="287" t="str">
        <f>IF($C$26="","",IF(COUNTIF(สรุปผลการประเมิน!$BT$7:$BT$66,V$12)=0,"",COUNTIF(สรุปผลการประเมิน!$BT$7:$BT$66,V$12)))</f>
        <v/>
      </c>
      <c r="W26" s="291" t="str">
        <f>IF($C$26="","",IF(COUNTIF(สรุปผลการประเมิน!$BT$7:$BT$66,W$12)=0,"",COUNTIF(สรุปผลการประเมิน!$BT$7:$BT$66,W$12)))</f>
        <v/>
      </c>
      <c r="X26" s="111"/>
      <c r="Y26" s="111"/>
      <c r="Z26" s="111"/>
    </row>
    <row r="27" spans="1:26" ht="21" customHeight="1" thickBot="1" x14ac:dyDescent="0.4">
      <c r="A27" s="273"/>
      <c r="B27" s="280" t="str">
        <f t="shared" si="0"/>
        <v/>
      </c>
      <c r="C27" s="905" t="str">
        <f>IF(ตั้งค่าวิชาเรียน!F19="","",ตั้งค่าวิชาเรียน!F19)</f>
        <v/>
      </c>
      <c r="D27" s="906"/>
      <c r="E27" s="906"/>
      <c r="F27" s="906"/>
      <c r="G27" s="907"/>
      <c r="H27" s="292" t="str">
        <f>IF($C$27="","",IF(COUNTIF(สรุปผลการประเมิน!$U$7:$U$66,H$12)=0,"",COUNTIF(สรุปผลการประเมิน!$U$7:$U$66,H$12)))</f>
        <v/>
      </c>
      <c r="I27" s="293" t="str">
        <f>IF($C$27="","",IF(COUNTIF(สรุปผลการประเมิน!$U$7:$U$66,I$12)=0,"",COUNTIF(สรุปผลการประเมิน!$U$7:$U$66,I$12)))</f>
        <v/>
      </c>
      <c r="J27" s="293" t="str">
        <f>IF($C$27="","",IF(COUNTIF(สรุปผลการประเมิน!$U$7:$U$66,J$12)=0,"",COUNTIF(สรุปผลการประเมิน!$U$7:$U$66,J$12)))</f>
        <v/>
      </c>
      <c r="K27" s="293" t="str">
        <f>IF($C$27="","",IF(COUNTIF(สรุปผลการประเมิน!$U$7:$U$66,K$12)=0,"",COUNTIF(สรุปผลการประเมิน!$U$7:$U$66,K$12)))</f>
        <v/>
      </c>
      <c r="L27" s="293" t="str">
        <f>IF($C$27="","",IF(COUNTIF(สรุปผลการประเมิน!$U$7:$U$66,L$12)=0,"",COUNTIF(สรุปผลการประเมิน!$U$7:$U$66,L$12)))</f>
        <v/>
      </c>
      <c r="M27" s="293" t="str">
        <f>IF($C$27="","",IF(COUNTIF(สรุปผลการประเมิน!$U$7:$U$66,M$12)=0,"",COUNTIF(สรุปผลการประเมิน!$U$7:$U$66,M$12)))</f>
        <v/>
      </c>
      <c r="N27" s="293" t="str">
        <f>IF($C$27="","",IF(COUNTIF(สรุปผลการประเมิน!$U$7:$U$66,N$12)=0,"",COUNTIF(สรุปผลการประเมิน!$U$7:$U$66,N$12)))</f>
        <v/>
      </c>
      <c r="O27" s="294" t="str">
        <f>IF($C$27="","",IF(COUNTIF(สรุปผลการประเมิน!$U$7:$U$66,O$12)=0,"",COUNTIF(สรุปผลการประเมิน!$U$7:$U$66,O$12)))</f>
        <v/>
      </c>
      <c r="P27" s="289" t="str">
        <f>IF($C$27="","",IF(COUNTIF(สรุปผลการประเมิน!$BC$7:$BC$66,P$12)=0,"",COUNTIF(สรุปผลการประเมิน!$BC$7:$BC$66,P$12)))</f>
        <v/>
      </c>
      <c r="Q27" s="289" t="str">
        <f>IF($C$27="","",IF(COUNTIF(สรุปผลการประเมิน!$BC$7:$BC$66,Q$12)=0,"",COUNTIF(สรุปผลการประเมิน!$BC$7:$BC$66,Q$12)))</f>
        <v/>
      </c>
      <c r="R27" s="289" t="str">
        <f>IF($C$27="","",IF(COUNTIF(สรุปผลการประเมิน!$BC$7:$BC$66,R$12)=0,"",COUNTIF(สรุปผลการประเมิน!$BC$7:$BC$66,R$12)))</f>
        <v/>
      </c>
      <c r="S27" s="298" t="str">
        <f>IF($C$27="","",IF(COUNTIF(สรุปผลการประเมิน!$BC$7:$BC$66,S$12)=0,"",COUNTIF(สรุปผลการประเมิน!$BC$7:$BC$66,S$12)))</f>
        <v/>
      </c>
      <c r="T27" s="292" t="str">
        <f>IF($C$27="","",IF(COUNTIF(สรุปผลการประเมิน!$BU$7:$BU$66,T$12)=0,"",COUNTIF(สรุปผลการประเมิน!$BU$7:$BU$66,T$12)))</f>
        <v/>
      </c>
      <c r="U27" s="293" t="str">
        <f>IF($C$27="","",IF(COUNTIF(สรุปผลการประเมิน!$BU$7:$BU$66,U$12)=0,"",COUNTIF(สรุปผลการประเมิน!$BU$7:$BU$66,U$12)))</f>
        <v/>
      </c>
      <c r="V27" s="293" t="str">
        <f>IF($C$27="","",IF(COUNTIF(สรุปผลการประเมิน!$BU$7:$BU$66,V$12)=0,"",COUNTIF(สรุปผลการประเมิน!$BU$7:$BU$66,V$12)))</f>
        <v/>
      </c>
      <c r="W27" s="294" t="str">
        <f>IF($C$27="","",IF(COUNTIF(สรุปผลการประเมิน!$BU$7:$BU$66,W$12)=0,"",COUNTIF(สรุปผลการประเมิน!$BU$7:$BU$66,W$12)))</f>
        <v/>
      </c>
      <c r="X27" s="111"/>
      <c r="Y27" s="111"/>
      <c r="Z27" s="111"/>
    </row>
    <row r="28" spans="1:26" ht="7.5" customHeight="1" x14ac:dyDescent="0.35">
      <c r="A28" s="273"/>
      <c r="B28" s="215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111"/>
      <c r="Y28" s="111"/>
      <c r="Z28" s="111"/>
    </row>
    <row r="29" spans="1:26" ht="21" customHeight="1" x14ac:dyDescent="0.35">
      <c r="A29" s="273"/>
      <c r="B29" s="908" t="s">
        <v>152</v>
      </c>
      <c r="C29" s="908"/>
      <c r="D29" s="895"/>
      <c r="E29" s="895"/>
      <c r="F29" s="895"/>
      <c r="G29" s="895"/>
      <c r="H29" s="895"/>
      <c r="I29" s="895"/>
      <c r="J29" s="895"/>
      <c r="K29" s="895"/>
      <c r="L29" s="908" t="s">
        <v>152</v>
      </c>
      <c r="M29" s="908"/>
      <c r="N29" s="895"/>
      <c r="O29" s="895"/>
      <c r="P29" s="895"/>
      <c r="Q29" s="895"/>
      <c r="R29" s="895"/>
      <c r="S29" s="895"/>
      <c r="T29" s="895"/>
      <c r="U29" s="895"/>
      <c r="V29" s="81"/>
      <c r="W29" s="81"/>
      <c r="X29" s="111"/>
      <c r="Y29" s="111"/>
      <c r="Z29" s="111"/>
    </row>
    <row r="30" spans="1:26" ht="21" customHeight="1" x14ac:dyDescent="0.35">
      <c r="A30" s="273"/>
      <c r="B30" s="81"/>
      <c r="C30" s="214"/>
      <c r="D30" s="908" t="str">
        <f>IF(ตั้งค่า!I14="","","( " &amp; ตั้งค่า!I14 &amp; " )")</f>
        <v>( นายบุญธรรม  บุญลาภังค์ )</v>
      </c>
      <c r="E30" s="908"/>
      <c r="F30" s="908"/>
      <c r="G30" s="908"/>
      <c r="H30" s="908"/>
      <c r="I30" s="908"/>
      <c r="J30" s="908"/>
      <c r="K30" s="908"/>
      <c r="L30" s="81"/>
      <c r="M30" s="81"/>
      <c r="N30" s="908" t="str">
        <f>IF(ตั้งค่า!I15="","","( " &amp; ตั้งค่า!I15 &amp; " )")</f>
        <v/>
      </c>
      <c r="O30" s="908"/>
      <c r="P30" s="908"/>
      <c r="Q30" s="908"/>
      <c r="R30" s="908"/>
      <c r="S30" s="908"/>
      <c r="T30" s="908"/>
      <c r="U30" s="908"/>
      <c r="V30" s="81"/>
      <c r="W30" s="81"/>
      <c r="X30" s="111"/>
      <c r="Y30" s="111"/>
      <c r="Z30" s="111"/>
    </row>
    <row r="31" spans="1:26" ht="21" customHeight="1" x14ac:dyDescent="0.35">
      <c r="A31" s="273"/>
      <c r="B31" s="81"/>
      <c r="C31" s="81"/>
      <c r="D31" s="908" t="s">
        <v>149</v>
      </c>
      <c r="E31" s="908"/>
      <c r="F31" s="908"/>
      <c r="G31" s="908"/>
      <c r="H31" s="908"/>
      <c r="I31" s="908"/>
      <c r="J31" s="908"/>
      <c r="K31" s="908"/>
      <c r="L31" s="81"/>
      <c r="M31" s="81"/>
      <c r="N31" s="908" t="str">
        <f>D31</f>
        <v>ครูประจำชั้น</v>
      </c>
      <c r="O31" s="908"/>
      <c r="P31" s="908"/>
      <c r="Q31" s="908"/>
      <c r="R31" s="908"/>
      <c r="S31" s="908"/>
      <c r="T31" s="908"/>
      <c r="U31" s="908"/>
      <c r="V31" s="81"/>
      <c r="W31" s="81"/>
      <c r="X31" s="111"/>
      <c r="Y31" s="111"/>
      <c r="Z31" s="111"/>
    </row>
    <row r="32" spans="1:26" ht="21" customHeight="1" x14ac:dyDescent="0.35">
      <c r="A32" s="273"/>
      <c r="B32" s="81"/>
      <c r="C32" s="81"/>
      <c r="D32" s="81"/>
      <c r="E32" s="81"/>
      <c r="F32" s="81"/>
      <c r="G32" s="910" t="s">
        <v>152</v>
      </c>
      <c r="H32" s="910"/>
      <c r="I32" s="910"/>
      <c r="J32" s="895"/>
      <c r="K32" s="895"/>
      <c r="L32" s="895"/>
      <c r="M32" s="895"/>
      <c r="N32" s="895"/>
      <c r="O32" s="895"/>
      <c r="P32" s="895"/>
      <c r="Q32" s="895"/>
      <c r="R32" s="81"/>
      <c r="S32" s="81"/>
      <c r="T32" s="81"/>
      <c r="U32" s="81"/>
      <c r="V32" s="81"/>
      <c r="W32" s="81"/>
      <c r="X32" s="111"/>
      <c r="Y32" s="111"/>
      <c r="Z32" s="111"/>
    </row>
    <row r="33" spans="1:26" ht="21" customHeight="1" x14ac:dyDescent="0.35">
      <c r="A33" s="273"/>
      <c r="B33" s="81"/>
      <c r="C33" s="81"/>
      <c r="D33" s="81"/>
      <c r="E33" s="81"/>
      <c r="F33" s="81"/>
      <c r="G33" s="81"/>
      <c r="H33" s="217"/>
      <c r="I33" s="81"/>
      <c r="J33" s="908" t="str">
        <f>IF(ตั้งค่า!I16="","","( " &amp; ตั้งค่า!I16 &amp; " )")</f>
        <v>( นายบุญธรรม  บุญลาภังค์ )</v>
      </c>
      <c r="K33" s="908"/>
      <c r="L33" s="908"/>
      <c r="M33" s="908"/>
      <c r="N33" s="908"/>
      <c r="O33" s="908"/>
      <c r="P33" s="908"/>
      <c r="Q33" s="908"/>
      <c r="R33" s="81"/>
      <c r="S33" s="81"/>
      <c r="T33" s="81"/>
      <c r="U33" s="81"/>
      <c r="V33" s="81"/>
      <c r="W33" s="81"/>
      <c r="X33" s="111"/>
      <c r="Y33" s="111"/>
      <c r="Z33" s="111"/>
    </row>
    <row r="34" spans="1:26" ht="21" customHeight="1" x14ac:dyDescent="0.35">
      <c r="A34" s="273"/>
      <c r="B34" s="81"/>
      <c r="C34" s="81"/>
      <c r="D34" s="81"/>
      <c r="E34" s="81"/>
      <c r="F34" s="81"/>
      <c r="G34" s="81"/>
      <c r="H34" s="81"/>
      <c r="I34" s="81"/>
      <c r="J34" s="908" t="s">
        <v>153</v>
      </c>
      <c r="K34" s="908"/>
      <c r="L34" s="908"/>
      <c r="M34" s="908"/>
      <c r="N34" s="908"/>
      <c r="O34" s="908"/>
      <c r="P34" s="908"/>
      <c r="Q34" s="908"/>
      <c r="R34" s="81"/>
      <c r="S34" s="81"/>
      <c r="T34" s="81"/>
      <c r="U34" s="81"/>
      <c r="V34" s="81"/>
      <c r="W34" s="81"/>
      <c r="X34" s="111"/>
      <c r="Y34" s="111"/>
      <c r="Z34" s="111"/>
    </row>
    <row r="35" spans="1:26" ht="21" customHeight="1" x14ac:dyDescent="0.35">
      <c r="A35" s="273"/>
      <c r="B35" s="81"/>
      <c r="C35" s="81"/>
      <c r="D35" s="81"/>
      <c r="E35" s="81"/>
      <c r="F35" s="81"/>
      <c r="G35" s="81"/>
      <c r="H35" s="81"/>
      <c r="I35" s="81"/>
      <c r="J35" s="215"/>
      <c r="K35" s="215"/>
      <c r="L35" s="215"/>
      <c r="M35" s="215"/>
      <c r="N35" s="215"/>
      <c r="O35" s="215"/>
      <c r="P35" s="215"/>
      <c r="Q35" s="215"/>
      <c r="R35" s="81"/>
      <c r="S35" s="81"/>
      <c r="T35" s="81"/>
      <c r="U35" s="81"/>
      <c r="V35" s="81"/>
      <c r="W35" s="81"/>
      <c r="X35" s="111"/>
      <c r="Y35" s="111"/>
      <c r="Z35" s="111"/>
    </row>
    <row r="36" spans="1:26" ht="21" customHeight="1" x14ac:dyDescent="0.35">
      <c r="A36" s="273"/>
      <c r="B36" s="81"/>
      <c r="C36" s="81"/>
      <c r="D36" s="217"/>
      <c r="E36" s="81"/>
      <c r="F36" s="81"/>
      <c r="G36" s="81"/>
      <c r="H36" s="81"/>
      <c r="I36" s="81"/>
      <c r="J36" s="81"/>
      <c r="K36" s="281"/>
      <c r="L36" s="908" t="s">
        <v>304</v>
      </c>
      <c r="M36" s="908"/>
      <c r="N36" s="281"/>
      <c r="O36" s="908" t="s">
        <v>305</v>
      </c>
      <c r="P36" s="908"/>
      <c r="Q36" s="908"/>
      <c r="R36" s="81"/>
      <c r="S36" s="81"/>
      <c r="T36" s="81"/>
      <c r="U36" s="81"/>
      <c r="V36" s="81"/>
      <c r="W36" s="81"/>
      <c r="X36" s="111"/>
      <c r="Y36" s="111"/>
      <c r="Z36" s="111"/>
    </row>
    <row r="37" spans="1:26" ht="21" customHeight="1" x14ac:dyDescent="0.35">
      <c r="A37" s="273"/>
      <c r="B37" s="81"/>
      <c r="C37" s="81"/>
      <c r="D37" s="81"/>
      <c r="E37" s="81"/>
      <c r="F37" s="81"/>
      <c r="G37" s="910" t="s">
        <v>152</v>
      </c>
      <c r="H37" s="910"/>
      <c r="I37" s="910"/>
      <c r="J37" s="895"/>
      <c r="K37" s="895"/>
      <c r="L37" s="895"/>
      <c r="M37" s="895"/>
      <c r="N37" s="895"/>
      <c r="O37" s="895"/>
      <c r="P37" s="895"/>
      <c r="Q37" s="895"/>
      <c r="R37" s="81"/>
      <c r="S37" s="81"/>
      <c r="T37" s="81"/>
      <c r="U37" s="81"/>
      <c r="V37" s="81"/>
      <c r="W37" s="81"/>
      <c r="X37" s="111"/>
      <c r="Y37" s="111"/>
      <c r="Z37" s="111"/>
    </row>
    <row r="38" spans="1:26" ht="21" customHeight="1" x14ac:dyDescent="0.35">
      <c r="A38" s="273"/>
      <c r="B38" s="81"/>
      <c r="C38" s="81"/>
      <c r="D38" s="81"/>
      <c r="E38" s="81"/>
      <c r="F38" s="81"/>
      <c r="G38" s="81"/>
      <c r="H38" s="81"/>
      <c r="I38" s="81"/>
      <c r="J38" s="908" t="str">
        <f>IF(ตั้งค่า!I17="","","( " &amp; ตั้งค่า!I17 &amp; " )")</f>
        <v>( นายวุฒิไกร  กาบปินะ )</v>
      </c>
      <c r="K38" s="908"/>
      <c r="L38" s="908"/>
      <c r="M38" s="908"/>
      <c r="N38" s="908"/>
      <c r="O38" s="908"/>
      <c r="P38" s="908"/>
      <c r="Q38" s="908"/>
      <c r="R38" s="81"/>
      <c r="S38" s="81"/>
      <c r="T38" s="81"/>
      <c r="U38" s="81"/>
      <c r="V38" s="81"/>
      <c r="W38" s="81"/>
      <c r="X38" s="111"/>
      <c r="Y38" s="111"/>
      <c r="Z38" s="111"/>
    </row>
    <row r="39" spans="1:26" ht="21" customHeight="1" x14ac:dyDescent="0.35">
      <c r="A39" s="273"/>
      <c r="B39" s="273"/>
      <c r="C39" s="273"/>
      <c r="D39" s="273"/>
      <c r="E39" s="273"/>
      <c r="F39" s="273"/>
      <c r="G39" s="81"/>
      <c r="H39" s="81"/>
      <c r="I39" s="81"/>
      <c r="J39" s="908" t="str">
        <f>IF(ตั้งค่า!I18="","",ตั้งค่า!I18)</f>
        <v>ผู้อำนวยการโรงเรียนบ้านน้ำสอด</v>
      </c>
      <c r="K39" s="908"/>
      <c r="L39" s="908"/>
      <c r="M39" s="908"/>
      <c r="N39" s="908"/>
      <c r="O39" s="908"/>
      <c r="P39" s="908"/>
      <c r="Q39" s="908"/>
      <c r="R39" s="273"/>
      <c r="S39" s="273"/>
      <c r="T39" s="273"/>
      <c r="U39" s="273"/>
      <c r="V39" s="273"/>
      <c r="W39" s="273"/>
      <c r="X39" s="111"/>
      <c r="Y39" s="111"/>
      <c r="Z39" s="111"/>
    </row>
    <row r="40" spans="1:26" ht="24.75" customHeight="1" x14ac:dyDescent="0.3">
      <c r="A40" s="82"/>
      <c r="B40" s="82"/>
      <c r="C40" s="82"/>
      <c r="D40" s="82"/>
      <c r="E40" s="82"/>
      <c r="F40" s="82"/>
      <c r="G40" s="82"/>
      <c r="H40" s="82"/>
      <c r="I40" s="82"/>
      <c r="J40" s="909" t="s">
        <v>306</v>
      </c>
      <c r="K40" s="909"/>
      <c r="L40" s="909"/>
      <c r="M40" s="909"/>
      <c r="N40" s="909"/>
      <c r="O40" s="909"/>
      <c r="P40" s="909"/>
      <c r="Q40" s="909"/>
      <c r="R40" s="82"/>
      <c r="S40" s="82"/>
      <c r="T40" s="82"/>
      <c r="U40" s="82"/>
      <c r="V40" s="82"/>
      <c r="W40" s="82"/>
      <c r="X40" s="111"/>
      <c r="Y40" s="111"/>
      <c r="Z40" s="111"/>
    </row>
  </sheetData>
  <sheetProtection algorithmName="SHA-512" hashValue="1udaXczsIW0MK7+y45nqm0LtNkZiVQ33aYXxhUbqFpuaqxs64CpJFD0j3V36ZQsw9xiVeAqQjqDkYwcIYWLm8g==" saltValue="Nlptdwv9mvEQY/3+9o5zrw==" spinCount="100000" sheet="1" scenarios="1"/>
  <protectedRanges>
    <protectedRange sqref="Y1" name="ช่วง1"/>
  </protectedRanges>
  <mergeCells count="54">
    <mergeCell ref="J40:Q40"/>
    <mergeCell ref="D31:K31"/>
    <mergeCell ref="N31:U31"/>
    <mergeCell ref="G32:I32"/>
    <mergeCell ref="J32:Q32"/>
    <mergeCell ref="J33:Q33"/>
    <mergeCell ref="J34:Q34"/>
    <mergeCell ref="L36:M36"/>
    <mergeCell ref="O36:Q36"/>
    <mergeCell ref="G37:I37"/>
    <mergeCell ref="J37:Q37"/>
    <mergeCell ref="J38:Q38"/>
    <mergeCell ref="J39:Q39"/>
    <mergeCell ref="B29:C29"/>
    <mergeCell ref="D29:K29"/>
    <mergeCell ref="L29:M29"/>
    <mergeCell ref="N29:U29"/>
    <mergeCell ref="D30:K30"/>
    <mergeCell ref="N30:U30"/>
    <mergeCell ref="C23:G23"/>
    <mergeCell ref="C24:G24"/>
    <mergeCell ref="C25:G25"/>
    <mergeCell ref="C26:G26"/>
    <mergeCell ref="C27:G27"/>
    <mergeCell ref="H11:O11"/>
    <mergeCell ref="P11:S11"/>
    <mergeCell ref="T11:W11"/>
    <mergeCell ref="C13:G13"/>
    <mergeCell ref="C14:G14"/>
    <mergeCell ref="M8:O8"/>
    <mergeCell ref="P8:W8"/>
    <mergeCell ref="B9:F9"/>
    <mergeCell ref="G9:L9"/>
    <mergeCell ref="M9:O9"/>
    <mergeCell ref="P9:Q9"/>
    <mergeCell ref="R9:U9"/>
    <mergeCell ref="B8:D8"/>
    <mergeCell ref="E8:L8"/>
    <mergeCell ref="B5:W5"/>
    <mergeCell ref="B6:W6"/>
    <mergeCell ref="B7:C7"/>
    <mergeCell ref="D7:L7"/>
    <mergeCell ref="M7:O7"/>
    <mergeCell ref="P7:W7"/>
    <mergeCell ref="B11:B12"/>
    <mergeCell ref="C11:G12"/>
    <mergeCell ref="C20:G20"/>
    <mergeCell ref="C21:G21"/>
    <mergeCell ref="C22:G22"/>
    <mergeCell ref="C15:G15"/>
    <mergeCell ref="C16:G16"/>
    <mergeCell ref="C17:G17"/>
    <mergeCell ref="C18:G18"/>
    <mergeCell ref="C19:G19"/>
  </mergeCells>
  <printOptions horizontalCentered="1" verticalCentered="1"/>
  <pageMargins left="3.937007874015748E-2" right="3.937007874015748E-2" top="0.55118110236220474" bottom="0.55118110236220474" header="0.11811023622047245" footer="0.11811023622047245"/>
  <pageSetup paperSize="9" scale="92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222A30-C4E2-47F1-A038-4E1C8BACDB9F}">
          <x14:formula1>
            <xm:f>รายการ!$K$2:$K$37</xm:f>
          </x14:formula1>
          <xm:sqref>Y1</xm:sqref>
        </x14:dataValidation>
      </x14:dataValidations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7562-868B-41A5-ACE6-D134EFD891A4}">
  <sheetPr codeName="Sheet8">
    <pageSetUpPr fitToPage="1"/>
  </sheetPr>
  <dimension ref="A1:U33"/>
  <sheetViews>
    <sheetView workbookViewId="0">
      <pane xSplit="3" ySplit="3" topLeftCell="O4" activePane="bottomRight" state="frozen"/>
      <selection pane="topRight" activeCell="D1" sqref="D1"/>
      <selection pane="bottomLeft" activeCell="A4" sqref="A4"/>
      <selection pane="bottomRight" activeCell="L12" sqref="L12"/>
    </sheetView>
  </sheetViews>
  <sheetFormatPr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875" style="1" customWidth="1"/>
    <col min="5" max="5" width="9" style="1"/>
    <col min="6" max="6" width="17.625" style="1" customWidth="1"/>
    <col min="7" max="7" width="25.75" style="1" customWidth="1"/>
    <col min="8" max="8" width="4.75" style="1" customWidth="1"/>
    <col min="9" max="9" width="21.375" style="1" customWidth="1"/>
    <col min="10" max="10" width="10.75" style="1" customWidth="1"/>
    <col min="11" max="11" width="4.875" style="1" customWidth="1"/>
    <col min="12" max="12" width="25.375" style="1" customWidth="1"/>
    <col min="13" max="13" width="14.625" style="1" customWidth="1"/>
    <col min="14" max="14" width="30.125" style="1" customWidth="1"/>
    <col min="15" max="15" width="19.375" style="1" customWidth="1"/>
    <col min="16" max="16" width="4.875" style="1" customWidth="1"/>
    <col min="17" max="17" width="20.125" style="1" customWidth="1"/>
    <col min="18" max="18" width="7.875" style="1" customWidth="1"/>
    <col min="19" max="19" width="10.625" style="1" customWidth="1"/>
    <col min="20" max="20" width="33.25" style="1" customWidth="1"/>
    <col min="21" max="21" width="13.25" style="1" customWidth="1"/>
    <col min="22" max="16384" width="9" style="1"/>
  </cols>
  <sheetData>
    <row r="1" spans="1:21" ht="24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12" t="s">
        <v>160</v>
      </c>
      <c r="E1" s="911" t="s">
        <v>29</v>
      </c>
      <c r="F1" s="911" t="s">
        <v>30</v>
      </c>
      <c r="G1" s="911" t="s">
        <v>49</v>
      </c>
      <c r="H1" s="911" t="s">
        <v>234</v>
      </c>
      <c r="I1" s="911" t="s">
        <v>308</v>
      </c>
      <c r="J1" s="911" t="s">
        <v>236</v>
      </c>
      <c r="K1" s="912" t="s">
        <v>160</v>
      </c>
      <c r="L1" s="912" t="s">
        <v>309</v>
      </c>
      <c r="M1" s="912" t="s">
        <v>243</v>
      </c>
      <c r="N1" s="912" t="s">
        <v>310</v>
      </c>
      <c r="O1" s="912" t="s">
        <v>243</v>
      </c>
      <c r="P1" s="912" t="s">
        <v>160</v>
      </c>
      <c r="Q1" s="912" t="s">
        <v>311</v>
      </c>
      <c r="R1" s="915" t="s">
        <v>244</v>
      </c>
      <c r="S1" s="912" t="s">
        <v>243</v>
      </c>
      <c r="T1" s="912" t="s">
        <v>240</v>
      </c>
      <c r="U1" s="912" t="s">
        <v>241</v>
      </c>
    </row>
    <row r="2" spans="1:21" ht="24" customHeight="1" x14ac:dyDescent="0.3">
      <c r="A2" s="141" t="s">
        <v>198</v>
      </c>
      <c r="B2" s="140">
        <v>1</v>
      </c>
      <c r="C2" s="142"/>
      <c r="D2" s="913"/>
      <c r="E2" s="911"/>
      <c r="F2" s="911"/>
      <c r="G2" s="911"/>
      <c r="H2" s="911"/>
      <c r="I2" s="911"/>
      <c r="J2" s="911"/>
      <c r="K2" s="913"/>
      <c r="L2" s="913"/>
      <c r="M2" s="913"/>
      <c r="N2" s="913"/>
      <c r="O2" s="913"/>
      <c r="P2" s="913"/>
      <c r="Q2" s="913"/>
      <c r="R2" s="916"/>
      <c r="S2" s="913"/>
      <c r="T2" s="913"/>
      <c r="U2" s="913"/>
    </row>
    <row r="3" spans="1:21" ht="24" customHeight="1" x14ac:dyDescent="0.3">
      <c r="A3" s="111"/>
      <c r="B3" s="111"/>
      <c r="C3" s="111"/>
      <c r="D3" s="914"/>
      <c r="E3" s="911"/>
      <c r="F3" s="911"/>
      <c r="G3" s="911"/>
      <c r="H3" s="911"/>
      <c r="I3" s="911"/>
      <c r="J3" s="911"/>
      <c r="K3" s="914"/>
      <c r="L3" s="914"/>
      <c r="M3" s="914"/>
      <c r="N3" s="914"/>
      <c r="O3" s="914"/>
      <c r="P3" s="914"/>
      <c r="Q3" s="914"/>
      <c r="R3" s="917"/>
      <c r="S3" s="914"/>
      <c r="T3" s="914"/>
      <c r="U3" s="914"/>
    </row>
    <row r="4" spans="1:21" ht="21" customHeight="1" x14ac:dyDescent="0.35">
      <c r="A4" s="111"/>
      <c r="B4" s="111"/>
      <c r="C4" s="111"/>
      <c r="D4" s="103">
        <f>IF(B2="","",IF(B2=1,1,31))</f>
        <v>1</v>
      </c>
      <c r="E4" s="299" t="str">
        <f>IF($B$2=1,IF(ข้อมูลนักเรียน!E3="","",ข้อมูลนักเรียน!E3),IF(ข้อมูลนักเรียน!E33="","",ข้อมูลนักเรียน!E33))</f>
        <v/>
      </c>
      <c r="F4" s="300" t="str">
        <f>IF($B$2=1,IF(ข้อมูลนักเรียน!F3="","",ข้อมูลนักเรียน!F3),IF(ข้อมูลนักเรียน!F33="","",ข้อมูลนักเรียน!F33))</f>
        <v/>
      </c>
      <c r="G4" s="306" t="str">
        <f>IF($B$2=1,IF(ข้อมูลนักเรียน!G3="","",ข้อมูลนักเรียน!G3&amp;ข้อมูลนักเรียน!H3 &amp; "  " &amp; ข้อมูลนักเรียน!I3),IF(ข้อมูลนักเรียน!G33="","",ข้อมูลนักเรียน!G33&amp;ข้อมูลนักเรียน!H33 &amp; "  " &amp; ข้อมูลนักเรียน!I33))</f>
        <v/>
      </c>
      <c r="H4" s="302" t="str">
        <f>IF($B$2=1,IF(ข้อมูลนักเรียน!M3="","",ข้อมูลนักเรียน!M3),IF(ข้อมูลนักเรียน!M33="","",ข้อมูลนักเรียน!M33))</f>
        <v/>
      </c>
      <c r="I4" s="303" t="str">
        <f>IF($B$2=1,IF(ข้อมูลนักเรียน!N3="","",ข้อมูลนักเรียน!N3),IF(ข้อมูลนักเรียน!N33="","",ข้อมูลนักเรียน!N33))</f>
        <v/>
      </c>
      <c r="J4" s="302" t="str">
        <f>IF($B$2=1,IF(ข้อมูลนักเรียน!O3="","",ข้อมูลนักเรียน!O3),IF(ข้อมูลนักเรียน!O33="","",ข้อมูลนักเรียน!O33))</f>
        <v/>
      </c>
      <c r="K4" s="304">
        <f t="shared" ref="K4:K33" si="0">D4</f>
        <v>1</v>
      </c>
      <c r="L4" s="306" t="str">
        <f>IF($B$2=1,IF(ข้อมูลนักเรียน!P3="","",ข้อมูลนักเรียน!P3&amp;ข้อมูลนักเรียน!Q3 &amp; "  " &amp; ข้อมูลนักเรียน!R3),IF(ข้อมูลนักเรียน!P33="","",ข้อมูลนักเรียน!P33&amp;ข้อมูลนักเรียน!Q33 &amp; "  " &amp; ข้อมูลนักเรียน!R33))</f>
        <v/>
      </c>
      <c r="M4" s="302" t="str">
        <f>IF($B$2=1,IF(ข้อมูลนักเรียน!S3="","",ข้อมูลนักเรียน!S3),IF(ข้อมูลนักเรียน!S33="","",ข้อมูลนักเรียน!S33))</f>
        <v/>
      </c>
      <c r="N4" s="306" t="str">
        <f>IF($B$2=1,IF(ข้อมูลนักเรียน!T3="","",ข้อมูลนักเรียน!T3&amp;ข้อมูลนักเรียน!U3 &amp; "  " &amp; ข้อมูลนักเรียน!V3),IF(ข้อมูลนักเรียน!T33="","",ข้อมูลนักเรียน!T33&amp;ข้อมูลนักเรียน!U33 &amp; "  " &amp; ข้อมูลนักเรียน!V33))</f>
        <v/>
      </c>
      <c r="O4" s="302" t="str">
        <f>IF($B$2=1,IF(ข้อมูลนักเรียน!W3="","",ข้อมูลนักเรียน!W3),IF(ข้อมูลนักเรียน!W33="","",ข้อมูลนักเรียน!W33))</f>
        <v/>
      </c>
      <c r="P4" s="304">
        <f>D4</f>
        <v>1</v>
      </c>
      <c r="Q4" s="306" t="str">
        <f>IF($B$2=1,IF(ข้อมูลนักเรียน!X3="","",ข้อมูลนักเรียน!X3&amp;ข้อมูลนักเรียน!Y3 &amp; "  " &amp; ข้อมูลนักเรียน!Z3),IF(ข้อมูลนักเรียน!X33="","",ข้อมูลนักเรียน!X33&amp;ข้อมูลนักเรียน!Y33 &amp; "  " &amp; ข้อมูลนักเรียน!Z33))</f>
        <v/>
      </c>
      <c r="R4" s="305" t="str">
        <f>IF($B$2=1,IF(ข้อมูลนักเรียน!AA3="","",ข้อมูลนักเรียน!AA3),IF(ข้อมูลนักเรียน!AA33="","",ข้อมูลนักเรียน!AA33))</f>
        <v/>
      </c>
      <c r="S4" s="302" t="str">
        <f>IF($B$2=1,IF(ข้อมูลนักเรียน!AB3="","",ข้อมูลนักเรียน!AB3),IF(ข้อมูลนักเรียน!AB33="","",ข้อมูลนักเรียน!AB33))</f>
        <v/>
      </c>
      <c r="T4" s="301" t="str">
        <f>IF($B$2=1,IF(ข้อมูลนักเรียน!AC3="","",ข้อมูลนักเรียน!AC3),IF(ข้อมูลนักเรียน!AC33="","",ข้อมูลนักเรียน!AC33))</f>
        <v/>
      </c>
      <c r="U4" s="302" t="str">
        <f>IF($B$2=1,IF(ข้อมูลนักเรียน!AD3="","",ข้อมูลนักเรียน!AD3),IF(ข้อมูลนักเรียน!AD33="","",ข้อมูลนักเรียน!AD33))</f>
        <v/>
      </c>
    </row>
    <row r="5" spans="1:21" ht="21" customHeight="1" x14ac:dyDescent="0.35">
      <c r="A5" s="111"/>
      <c r="B5" s="111"/>
      <c r="C5" s="111"/>
      <c r="D5" s="103">
        <f>D4+1</f>
        <v>2</v>
      </c>
      <c r="E5" s="299" t="str">
        <f>IF($B$2=1,IF(ข้อมูลนักเรียน!E4="","",ข้อมูลนักเรียน!E4),IF(ข้อมูลนักเรียน!E34="","",ข้อมูลนักเรียน!E34))</f>
        <v/>
      </c>
      <c r="F5" s="300" t="str">
        <f>IF($B$2=1,IF(ข้อมูลนักเรียน!F4="","",ข้อมูลนักเรียน!F4),IF(ข้อมูลนักเรียน!F34="","",ข้อมูลนักเรียน!F34))</f>
        <v/>
      </c>
      <c r="G5" s="306" t="str">
        <f>IF($B$2=1,IF(ข้อมูลนักเรียน!G4="","",ข้อมูลนักเรียน!G4&amp;ข้อมูลนักเรียน!H4 &amp; "  " &amp; ข้อมูลนักเรียน!I4),IF(ข้อมูลนักเรียน!G34="","",ข้อมูลนักเรียน!G34&amp;ข้อมูลนักเรียน!H34 &amp; "  " &amp; ข้อมูลนักเรียน!I34))</f>
        <v/>
      </c>
      <c r="H5" s="302" t="str">
        <f>IF($B$2=1,IF(ข้อมูลนักเรียน!M4="","",ข้อมูลนักเรียน!M4),IF(ข้อมูลนักเรียน!M34="","",ข้อมูลนักเรียน!M34))</f>
        <v/>
      </c>
      <c r="I5" s="303" t="str">
        <f>IF($B$2=1,IF(ข้อมูลนักเรียน!N4="","",ข้อมูลนักเรียน!N4),IF(ข้อมูลนักเรียน!N34="","",ข้อมูลนักเรียน!N34))</f>
        <v/>
      </c>
      <c r="J5" s="302" t="str">
        <f>IF($B$2=1,IF(ข้อมูลนักเรียน!O4="","",ข้อมูลนักเรียน!O4),IF(ข้อมูลนักเรียน!O34="","",ข้อมูลนักเรียน!O34))</f>
        <v/>
      </c>
      <c r="K5" s="304">
        <f t="shared" si="0"/>
        <v>2</v>
      </c>
      <c r="L5" s="306" t="str">
        <f>IF($B$2=1,IF(ข้อมูลนักเรียน!P4="","",ข้อมูลนักเรียน!P4&amp;ข้อมูลนักเรียน!Q4 &amp; "  " &amp; ข้อมูลนักเรียน!R4),IF(ข้อมูลนักเรียน!P34="","",ข้อมูลนักเรียน!P34&amp;ข้อมูลนักเรียน!Q34 &amp; "  " &amp; ข้อมูลนักเรียน!R34))</f>
        <v/>
      </c>
      <c r="M5" s="302" t="str">
        <f>IF($B$2=1,IF(ข้อมูลนักเรียน!S4="","",ข้อมูลนักเรียน!S4),IF(ข้อมูลนักเรียน!S34="","",ข้อมูลนักเรียน!S34))</f>
        <v/>
      </c>
      <c r="N5" s="306" t="str">
        <f>IF($B$2=1,IF(ข้อมูลนักเรียน!T4="","",ข้อมูลนักเรียน!T4&amp;ข้อมูลนักเรียน!U4 &amp; "  " &amp; ข้อมูลนักเรียน!V4),IF(ข้อมูลนักเรียน!T34="","",ข้อมูลนักเรียน!T34&amp;ข้อมูลนักเรียน!U34 &amp; "  " &amp; ข้อมูลนักเรียน!V34))</f>
        <v/>
      </c>
      <c r="O5" s="302" t="str">
        <f>IF($B$2=1,IF(ข้อมูลนักเรียน!W4="","",ข้อมูลนักเรียน!W4),IF(ข้อมูลนักเรียน!W34="","",ข้อมูลนักเรียน!W34))</f>
        <v/>
      </c>
      <c r="P5" s="304">
        <f t="shared" ref="P5:P33" si="1">D5</f>
        <v>2</v>
      </c>
      <c r="Q5" s="306" t="str">
        <f>IF($B$2=1,IF(ข้อมูลนักเรียน!X4="","",ข้อมูลนักเรียน!X4&amp;ข้อมูลนักเรียน!Y4 &amp; "  " &amp; ข้อมูลนักเรียน!Z4),IF(ข้อมูลนักเรียน!X34="","",ข้อมูลนักเรียน!X34&amp;ข้อมูลนักเรียน!Y34 &amp; "  " &amp; ข้อมูลนักเรียน!Z34))</f>
        <v/>
      </c>
      <c r="R5" s="305" t="str">
        <f>IF($B$2=1,IF(ข้อมูลนักเรียน!AA4="","",ข้อมูลนักเรียน!AA4),IF(ข้อมูลนักเรียน!AA34="","",ข้อมูลนักเรียน!AA34))</f>
        <v/>
      </c>
      <c r="S5" s="302" t="str">
        <f>IF($B$2=1,IF(ข้อมูลนักเรียน!AB4="","",ข้อมูลนักเรียน!AB4),IF(ข้อมูลนักเรียน!AB34="","",ข้อมูลนักเรียน!AB34))</f>
        <v/>
      </c>
      <c r="T5" s="301" t="str">
        <f>IF($B$2=1,IF(ข้อมูลนักเรียน!AC4="","",ข้อมูลนักเรียน!AC4),IF(ข้อมูลนักเรียน!AC34="","",ข้อมูลนักเรียน!AC34))</f>
        <v/>
      </c>
      <c r="U5" s="302" t="str">
        <f>IF($B$2=1,IF(ข้อมูลนักเรียน!AD4="","",ข้อมูลนักเรียน!AD4),IF(ข้อมูลนักเรียน!AD34="","",ข้อมูลนักเรียน!AD34))</f>
        <v/>
      </c>
    </row>
    <row r="6" spans="1:21" ht="21" customHeight="1" x14ac:dyDescent="0.35">
      <c r="A6" s="111"/>
      <c r="B6" s="111"/>
      <c r="C6" s="111"/>
      <c r="D6" s="103">
        <f t="shared" ref="D6:D33" si="2">D5+1</f>
        <v>3</v>
      </c>
      <c r="E6" s="299" t="str">
        <f>IF($B$2=1,IF(ข้อมูลนักเรียน!E5="","",ข้อมูลนักเรียน!E5),IF(ข้อมูลนักเรียน!E35="","",ข้อมูลนักเรียน!E35))</f>
        <v/>
      </c>
      <c r="F6" s="300" t="str">
        <f>IF($B$2=1,IF(ข้อมูลนักเรียน!F5="","",ข้อมูลนักเรียน!F5),IF(ข้อมูลนักเรียน!F35="","",ข้อมูลนักเรียน!F35))</f>
        <v/>
      </c>
      <c r="G6" s="306" t="str">
        <f>IF($B$2=1,IF(ข้อมูลนักเรียน!G5="","",ข้อมูลนักเรียน!G5&amp;ข้อมูลนักเรียน!H5 &amp; "  " &amp; ข้อมูลนักเรียน!I5),IF(ข้อมูลนักเรียน!G35="","",ข้อมูลนักเรียน!G35&amp;ข้อมูลนักเรียน!H35 &amp; "  " &amp; ข้อมูลนักเรียน!I35))</f>
        <v/>
      </c>
      <c r="H6" s="302" t="str">
        <f>IF($B$2=1,IF(ข้อมูลนักเรียน!M5="","",ข้อมูลนักเรียน!M5),IF(ข้อมูลนักเรียน!M35="","",ข้อมูลนักเรียน!M35))</f>
        <v/>
      </c>
      <c r="I6" s="303" t="str">
        <f>IF($B$2=1,IF(ข้อมูลนักเรียน!N5="","",ข้อมูลนักเรียน!N5),IF(ข้อมูลนักเรียน!N35="","",ข้อมูลนักเรียน!N35))</f>
        <v/>
      </c>
      <c r="J6" s="302" t="str">
        <f>IF($B$2=1,IF(ข้อมูลนักเรียน!O5="","",ข้อมูลนักเรียน!O5),IF(ข้อมูลนักเรียน!O35="","",ข้อมูลนักเรียน!O35))</f>
        <v/>
      </c>
      <c r="K6" s="304">
        <f t="shared" si="0"/>
        <v>3</v>
      </c>
      <c r="L6" s="306" t="str">
        <f>IF($B$2=1,IF(ข้อมูลนักเรียน!P5="","",ข้อมูลนักเรียน!P5&amp;ข้อมูลนักเรียน!Q5 &amp; "  " &amp; ข้อมูลนักเรียน!R5),IF(ข้อมูลนักเรียน!P35="","",ข้อมูลนักเรียน!P35&amp;ข้อมูลนักเรียน!Q35 &amp; "  " &amp; ข้อมูลนักเรียน!R35))</f>
        <v/>
      </c>
      <c r="M6" s="302" t="str">
        <f>IF($B$2=1,IF(ข้อมูลนักเรียน!S5="","",ข้อมูลนักเรียน!S5),IF(ข้อมูลนักเรียน!S35="","",ข้อมูลนักเรียน!S35))</f>
        <v/>
      </c>
      <c r="N6" s="306" t="str">
        <f>IF($B$2=1,IF(ข้อมูลนักเรียน!T5="","",ข้อมูลนักเรียน!T5&amp;ข้อมูลนักเรียน!U5 &amp; "  " &amp; ข้อมูลนักเรียน!V5),IF(ข้อมูลนักเรียน!T35="","",ข้อมูลนักเรียน!T35&amp;ข้อมูลนักเรียน!U35 &amp; "  " &amp; ข้อมูลนักเรียน!V35))</f>
        <v/>
      </c>
      <c r="O6" s="302" t="str">
        <f>IF($B$2=1,IF(ข้อมูลนักเรียน!W5="","",ข้อมูลนักเรียน!W5),IF(ข้อมูลนักเรียน!W35="","",ข้อมูลนักเรียน!W35))</f>
        <v/>
      </c>
      <c r="P6" s="304">
        <f t="shared" si="1"/>
        <v>3</v>
      </c>
      <c r="Q6" s="306" t="str">
        <f>IF($B$2=1,IF(ข้อมูลนักเรียน!X5="","",ข้อมูลนักเรียน!X5&amp;ข้อมูลนักเรียน!Y5 &amp; "  " &amp; ข้อมูลนักเรียน!Z5),IF(ข้อมูลนักเรียน!X35="","",ข้อมูลนักเรียน!X35&amp;ข้อมูลนักเรียน!Y35 &amp; "  " &amp; ข้อมูลนักเรียน!Z35))</f>
        <v/>
      </c>
      <c r="R6" s="305" t="str">
        <f>IF($B$2=1,IF(ข้อมูลนักเรียน!AA5="","",ข้อมูลนักเรียน!AA5),IF(ข้อมูลนักเรียน!AA35="","",ข้อมูลนักเรียน!AA35))</f>
        <v/>
      </c>
      <c r="S6" s="302" t="str">
        <f>IF($B$2=1,IF(ข้อมูลนักเรียน!AB5="","",ข้อมูลนักเรียน!AB5),IF(ข้อมูลนักเรียน!AB35="","",ข้อมูลนักเรียน!AB35))</f>
        <v/>
      </c>
      <c r="T6" s="301" t="str">
        <f>IF($B$2=1,IF(ข้อมูลนักเรียน!AC5="","",ข้อมูลนักเรียน!AC5),IF(ข้อมูลนักเรียน!AC35="","",ข้อมูลนักเรียน!AC35))</f>
        <v/>
      </c>
      <c r="U6" s="302" t="str">
        <f>IF($B$2=1,IF(ข้อมูลนักเรียน!AD5="","",ข้อมูลนักเรียน!AD5),IF(ข้อมูลนักเรียน!AD35="","",ข้อมูลนักเรียน!AD35))</f>
        <v/>
      </c>
    </row>
    <row r="7" spans="1:21" ht="21" customHeight="1" x14ac:dyDescent="0.35">
      <c r="A7" s="111"/>
      <c r="B7" s="111"/>
      <c r="C7" s="111"/>
      <c r="D7" s="103">
        <f t="shared" si="2"/>
        <v>4</v>
      </c>
      <c r="E7" s="299" t="str">
        <f>IF($B$2=1,IF(ข้อมูลนักเรียน!E6="","",ข้อมูลนักเรียน!E6),IF(ข้อมูลนักเรียน!E36="","",ข้อมูลนักเรียน!E36))</f>
        <v/>
      </c>
      <c r="F7" s="300" t="str">
        <f>IF($B$2=1,IF(ข้อมูลนักเรียน!F6="","",ข้อมูลนักเรียน!F6),IF(ข้อมูลนักเรียน!F36="","",ข้อมูลนักเรียน!F36))</f>
        <v/>
      </c>
      <c r="G7" s="306" t="str">
        <f>IF($B$2=1,IF(ข้อมูลนักเรียน!G6="","",ข้อมูลนักเรียน!G6&amp;ข้อมูลนักเรียน!H6 &amp; "  " &amp; ข้อมูลนักเรียน!I6),IF(ข้อมูลนักเรียน!G36="","",ข้อมูลนักเรียน!G36&amp;ข้อมูลนักเรียน!H36 &amp; "  " &amp; ข้อมูลนักเรียน!I36))</f>
        <v/>
      </c>
      <c r="H7" s="302" t="str">
        <f>IF($B$2=1,IF(ข้อมูลนักเรียน!M6="","",ข้อมูลนักเรียน!M6),IF(ข้อมูลนักเรียน!M36="","",ข้อมูลนักเรียน!M36))</f>
        <v/>
      </c>
      <c r="I7" s="303" t="str">
        <f>IF($B$2=1,IF(ข้อมูลนักเรียน!N6="","",ข้อมูลนักเรียน!N6),IF(ข้อมูลนักเรียน!N36="","",ข้อมูลนักเรียน!N36))</f>
        <v/>
      </c>
      <c r="J7" s="302" t="str">
        <f>IF($B$2=1,IF(ข้อมูลนักเรียน!O6="","",ข้อมูลนักเรียน!O6),IF(ข้อมูลนักเรียน!O36="","",ข้อมูลนักเรียน!O36))</f>
        <v/>
      </c>
      <c r="K7" s="304">
        <f t="shared" si="0"/>
        <v>4</v>
      </c>
      <c r="L7" s="306" t="str">
        <f>IF($B$2=1,IF(ข้อมูลนักเรียน!P6="","",ข้อมูลนักเรียน!P6&amp;ข้อมูลนักเรียน!Q6 &amp; "  " &amp; ข้อมูลนักเรียน!R6),IF(ข้อมูลนักเรียน!P36="","",ข้อมูลนักเรียน!P36&amp;ข้อมูลนักเรียน!Q36 &amp; "  " &amp; ข้อมูลนักเรียน!R36))</f>
        <v/>
      </c>
      <c r="M7" s="302" t="str">
        <f>IF($B$2=1,IF(ข้อมูลนักเรียน!S6="","",ข้อมูลนักเรียน!S6),IF(ข้อมูลนักเรียน!S36="","",ข้อมูลนักเรียน!S36))</f>
        <v/>
      </c>
      <c r="N7" s="306" t="str">
        <f>IF($B$2=1,IF(ข้อมูลนักเรียน!T6="","",ข้อมูลนักเรียน!T6&amp;ข้อมูลนักเรียน!U6 &amp; "  " &amp; ข้อมูลนักเรียน!V6),IF(ข้อมูลนักเรียน!T36="","",ข้อมูลนักเรียน!T36&amp;ข้อมูลนักเรียน!U36 &amp; "  " &amp; ข้อมูลนักเรียน!V36))</f>
        <v/>
      </c>
      <c r="O7" s="302" t="str">
        <f>IF($B$2=1,IF(ข้อมูลนักเรียน!W6="","",ข้อมูลนักเรียน!W6),IF(ข้อมูลนักเรียน!W36="","",ข้อมูลนักเรียน!W36))</f>
        <v/>
      </c>
      <c r="P7" s="304">
        <f t="shared" si="1"/>
        <v>4</v>
      </c>
      <c r="Q7" s="306" t="str">
        <f>IF($B$2=1,IF(ข้อมูลนักเรียน!X6="","",ข้อมูลนักเรียน!X6&amp;ข้อมูลนักเรียน!Y6 &amp; "  " &amp; ข้อมูลนักเรียน!Z6),IF(ข้อมูลนักเรียน!X36="","",ข้อมูลนักเรียน!X36&amp;ข้อมูลนักเรียน!Y36 &amp; "  " &amp; ข้อมูลนักเรียน!Z36))</f>
        <v/>
      </c>
      <c r="R7" s="305" t="str">
        <f>IF($B$2=1,IF(ข้อมูลนักเรียน!AA6="","",ข้อมูลนักเรียน!AA6),IF(ข้อมูลนักเรียน!AA36="","",ข้อมูลนักเรียน!AA36))</f>
        <v/>
      </c>
      <c r="S7" s="302" t="str">
        <f>IF($B$2=1,IF(ข้อมูลนักเรียน!AB6="","",ข้อมูลนักเรียน!AB6),IF(ข้อมูลนักเรียน!AB36="","",ข้อมูลนักเรียน!AB36))</f>
        <v/>
      </c>
      <c r="T7" s="301" t="str">
        <f>IF($B$2=1,IF(ข้อมูลนักเรียน!AC6="","",ข้อมูลนักเรียน!AC6),IF(ข้อมูลนักเรียน!AC36="","",ข้อมูลนักเรียน!AC36))</f>
        <v/>
      </c>
      <c r="U7" s="302" t="str">
        <f>IF($B$2=1,IF(ข้อมูลนักเรียน!AD6="","",ข้อมูลนักเรียน!AD6),IF(ข้อมูลนักเรียน!AD36="","",ข้อมูลนักเรียน!AD36))</f>
        <v/>
      </c>
    </row>
    <row r="8" spans="1:21" ht="21" customHeight="1" x14ac:dyDescent="0.35">
      <c r="A8" s="111"/>
      <c r="B8" s="111"/>
      <c r="C8" s="111"/>
      <c r="D8" s="103">
        <f t="shared" si="2"/>
        <v>5</v>
      </c>
      <c r="E8" s="299" t="str">
        <f>IF($B$2=1,IF(ข้อมูลนักเรียน!E7="","",ข้อมูลนักเรียน!E7),IF(ข้อมูลนักเรียน!E37="","",ข้อมูลนักเรียน!E37))</f>
        <v/>
      </c>
      <c r="F8" s="300" t="str">
        <f>IF($B$2=1,IF(ข้อมูลนักเรียน!F7="","",ข้อมูลนักเรียน!F7),IF(ข้อมูลนักเรียน!F37="","",ข้อมูลนักเรียน!F37))</f>
        <v/>
      </c>
      <c r="G8" s="306" t="str">
        <f>IF($B$2=1,IF(ข้อมูลนักเรียน!G7="","",ข้อมูลนักเรียน!G7&amp;ข้อมูลนักเรียน!H7 &amp; "  " &amp; ข้อมูลนักเรียน!I7),IF(ข้อมูลนักเรียน!G37="","",ข้อมูลนักเรียน!G37&amp;ข้อมูลนักเรียน!H37 &amp; "  " &amp; ข้อมูลนักเรียน!I37))</f>
        <v/>
      </c>
      <c r="H8" s="302" t="str">
        <f>IF($B$2=1,IF(ข้อมูลนักเรียน!M7="","",ข้อมูลนักเรียน!M7),IF(ข้อมูลนักเรียน!M37="","",ข้อมูลนักเรียน!M37))</f>
        <v/>
      </c>
      <c r="I8" s="303" t="str">
        <f>IF($B$2=1,IF(ข้อมูลนักเรียน!N7="","",ข้อมูลนักเรียน!N7),IF(ข้อมูลนักเรียน!N37="","",ข้อมูลนักเรียน!N37))</f>
        <v/>
      </c>
      <c r="J8" s="302" t="str">
        <f>IF($B$2=1,IF(ข้อมูลนักเรียน!O7="","",ข้อมูลนักเรียน!O7),IF(ข้อมูลนักเรียน!O37="","",ข้อมูลนักเรียน!O37))</f>
        <v/>
      </c>
      <c r="K8" s="304">
        <f t="shared" si="0"/>
        <v>5</v>
      </c>
      <c r="L8" s="306" t="str">
        <f>IF($B$2=1,IF(ข้อมูลนักเรียน!P7="","",ข้อมูลนักเรียน!P7&amp;ข้อมูลนักเรียน!Q7 &amp; "  " &amp; ข้อมูลนักเรียน!R7),IF(ข้อมูลนักเรียน!P37="","",ข้อมูลนักเรียน!P37&amp;ข้อมูลนักเรียน!Q37 &amp; "  " &amp; ข้อมูลนักเรียน!R37))</f>
        <v/>
      </c>
      <c r="M8" s="302" t="str">
        <f>IF($B$2=1,IF(ข้อมูลนักเรียน!S7="","",ข้อมูลนักเรียน!S7),IF(ข้อมูลนักเรียน!S37="","",ข้อมูลนักเรียน!S37))</f>
        <v/>
      </c>
      <c r="N8" s="306" t="str">
        <f>IF($B$2=1,IF(ข้อมูลนักเรียน!T7="","",ข้อมูลนักเรียน!T7&amp;ข้อมูลนักเรียน!U7 &amp; "  " &amp; ข้อมูลนักเรียน!V7),IF(ข้อมูลนักเรียน!T37="","",ข้อมูลนักเรียน!T37&amp;ข้อมูลนักเรียน!U37 &amp; "  " &amp; ข้อมูลนักเรียน!V37))</f>
        <v/>
      </c>
      <c r="O8" s="302" t="str">
        <f>IF($B$2=1,IF(ข้อมูลนักเรียน!W7="","",ข้อมูลนักเรียน!W7),IF(ข้อมูลนักเรียน!W37="","",ข้อมูลนักเรียน!W37))</f>
        <v/>
      </c>
      <c r="P8" s="304">
        <f t="shared" si="1"/>
        <v>5</v>
      </c>
      <c r="Q8" s="306" t="str">
        <f>IF($B$2=1,IF(ข้อมูลนักเรียน!X7="","",ข้อมูลนักเรียน!X7&amp;ข้อมูลนักเรียน!Y7 &amp; "  " &amp; ข้อมูลนักเรียน!Z7),IF(ข้อมูลนักเรียน!X37="","",ข้อมูลนักเรียน!X37&amp;ข้อมูลนักเรียน!Y37 &amp; "  " &amp; ข้อมูลนักเรียน!Z37))</f>
        <v/>
      </c>
      <c r="R8" s="305" t="str">
        <f>IF($B$2=1,IF(ข้อมูลนักเรียน!AA7="","",ข้อมูลนักเรียน!AA7),IF(ข้อมูลนักเรียน!AA37="","",ข้อมูลนักเรียน!AA37))</f>
        <v/>
      </c>
      <c r="S8" s="302" t="str">
        <f>IF($B$2=1,IF(ข้อมูลนักเรียน!AB7="","",ข้อมูลนักเรียน!AB7),IF(ข้อมูลนักเรียน!AB37="","",ข้อมูลนักเรียน!AB37))</f>
        <v/>
      </c>
      <c r="T8" s="301" t="str">
        <f>IF($B$2=1,IF(ข้อมูลนักเรียน!AC7="","",ข้อมูลนักเรียน!AC7),IF(ข้อมูลนักเรียน!AC37="","",ข้อมูลนักเรียน!AC37))</f>
        <v/>
      </c>
      <c r="U8" s="302" t="str">
        <f>IF($B$2=1,IF(ข้อมูลนักเรียน!AD7="","",ข้อมูลนักเรียน!AD7),IF(ข้อมูลนักเรียน!AD37="","",ข้อมูลนักเรียน!AD37))</f>
        <v/>
      </c>
    </row>
    <row r="9" spans="1:21" ht="21" customHeight="1" x14ac:dyDescent="0.35">
      <c r="A9" s="111"/>
      <c r="B9" s="111"/>
      <c r="C9" s="111"/>
      <c r="D9" s="103">
        <f t="shared" si="2"/>
        <v>6</v>
      </c>
      <c r="E9" s="299" t="str">
        <f>IF($B$2=1,IF(ข้อมูลนักเรียน!E8="","",ข้อมูลนักเรียน!E8),IF(ข้อมูลนักเรียน!E38="","",ข้อมูลนักเรียน!E38))</f>
        <v/>
      </c>
      <c r="F9" s="300" t="str">
        <f>IF($B$2=1,IF(ข้อมูลนักเรียน!F8="","",ข้อมูลนักเรียน!F8),IF(ข้อมูลนักเรียน!F38="","",ข้อมูลนักเรียน!F38))</f>
        <v/>
      </c>
      <c r="G9" s="306" t="str">
        <f>IF($B$2=1,IF(ข้อมูลนักเรียน!G8="","",ข้อมูลนักเรียน!G8&amp;ข้อมูลนักเรียน!H8 &amp; "  " &amp; ข้อมูลนักเรียน!I8),IF(ข้อมูลนักเรียน!G38="","",ข้อมูลนักเรียน!G38&amp;ข้อมูลนักเรียน!H38 &amp; "  " &amp; ข้อมูลนักเรียน!I38))</f>
        <v/>
      </c>
      <c r="H9" s="302" t="str">
        <f>IF($B$2=1,IF(ข้อมูลนักเรียน!M8="","",ข้อมูลนักเรียน!M8),IF(ข้อมูลนักเรียน!M38="","",ข้อมูลนักเรียน!M38))</f>
        <v/>
      </c>
      <c r="I9" s="303" t="str">
        <f>IF($B$2=1,IF(ข้อมูลนักเรียน!N8="","",ข้อมูลนักเรียน!N8),IF(ข้อมูลนักเรียน!N38="","",ข้อมูลนักเรียน!N38))</f>
        <v/>
      </c>
      <c r="J9" s="302" t="str">
        <f>IF($B$2=1,IF(ข้อมูลนักเรียน!O8="","",ข้อมูลนักเรียน!O8),IF(ข้อมูลนักเรียน!O38="","",ข้อมูลนักเรียน!O38))</f>
        <v/>
      </c>
      <c r="K9" s="304">
        <f t="shared" si="0"/>
        <v>6</v>
      </c>
      <c r="L9" s="306" t="str">
        <f>IF($B$2=1,IF(ข้อมูลนักเรียน!P8="","",ข้อมูลนักเรียน!P8&amp;ข้อมูลนักเรียน!Q8 &amp; "  " &amp; ข้อมูลนักเรียน!R8),IF(ข้อมูลนักเรียน!P38="","",ข้อมูลนักเรียน!P38&amp;ข้อมูลนักเรียน!Q38 &amp; "  " &amp; ข้อมูลนักเรียน!R38))</f>
        <v/>
      </c>
      <c r="M9" s="302" t="str">
        <f>IF($B$2=1,IF(ข้อมูลนักเรียน!S8="","",ข้อมูลนักเรียน!S8),IF(ข้อมูลนักเรียน!S38="","",ข้อมูลนักเรียน!S38))</f>
        <v/>
      </c>
      <c r="N9" s="306" t="str">
        <f>IF($B$2=1,IF(ข้อมูลนักเรียน!T8="","",ข้อมูลนักเรียน!T8&amp;ข้อมูลนักเรียน!U8 &amp; "  " &amp; ข้อมูลนักเรียน!V8),IF(ข้อมูลนักเรียน!T38="","",ข้อมูลนักเรียน!T38&amp;ข้อมูลนักเรียน!U38 &amp; "  " &amp; ข้อมูลนักเรียน!V38))</f>
        <v/>
      </c>
      <c r="O9" s="302" t="str">
        <f>IF($B$2=1,IF(ข้อมูลนักเรียน!W8="","",ข้อมูลนักเรียน!W8),IF(ข้อมูลนักเรียน!W38="","",ข้อมูลนักเรียน!W38))</f>
        <v/>
      </c>
      <c r="P9" s="304">
        <f t="shared" si="1"/>
        <v>6</v>
      </c>
      <c r="Q9" s="306" t="str">
        <f>IF($B$2=1,IF(ข้อมูลนักเรียน!X8="","",ข้อมูลนักเรียน!X8&amp;ข้อมูลนักเรียน!Y8 &amp; "  " &amp; ข้อมูลนักเรียน!Z8),IF(ข้อมูลนักเรียน!X38="","",ข้อมูลนักเรียน!X38&amp;ข้อมูลนักเรียน!Y38 &amp; "  " &amp; ข้อมูลนักเรียน!Z38))</f>
        <v/>
      </c>
      <c r="R9" s="305" t="str">
        <f>IF($B$2=1,IF(ข้อมูลนักเรียน!AA8="","",ข้อมูลนักเรียน!AA8),IF(ข้อมูลนักเรียน!AA38="","",ข้อมูลนักเรียน!AA38))</f>
        <v/>
      </c>
      <c r="S9" s="302" t="str">
        <f>IF($B$2=1,IF(ข้อมูลนักเรียน!AB8="","",ข้อมูลนักเรียน!AB8),IF(ข้อมูลนักเรียน!AB38="","",ข้อมูลนักเรียน!AB38))</f>
        <v/>
      </c>
      <c r="T9" s="301" t="str">
        <f>IF($B$2=1,IF(ข้อมูลนักเรียน!AC8="","",ข้อมูลนักเรียน!AC8),IF(ข้อมูลนักเรียน!AC38="","",ข้อมูลนักเรียน!AC38))</f>
        <v/>
      </c>
      <c r="U9" s="302" t="str">
        <f>IF($B$2=1,IF(ข้อมูลนักเรียน!AD8="","",ข้อมูลนักเรียน!AD8),IF(ข้อมูลนักเรียน!AD38="","",ข้อมูลนักเรียน!AD38))</f>
        <v/>
      </c>
    </row>
    <row r="10" spans="1:21" ht="21" customHeight="1" x14ac:dyDescent="0.35">
      <c r="A10" s="111"/>
      <c r="B10" s="111"/>
      <c r="C10" s="111"/>
      <c r="D10" s="103">
        <f t="shared" si="2"/>
        <v>7</v>
      </c>
      <c r="E10" s="299" t="str">
        <f>IF($B$2=1,IF(ข้อมูลนักเรียน!E9="","",ข้อมูลนักเรียน!E9),IF(ข้อมูลนักเรียน!E39="","",ข้อมูลนักเรียน!E39))</f>
        <v/>
      </c>
      <c r="F10" s="300" t="str">
        <f>IF($B$2=1,IF(ข้อมูลนักเรียน!F9="","",ข้อมูลนักเรียน!F9),IF(ข้อมูลนักเรียน!F39="","",ข้อมูลนักเรียน!F39))</f>
        <v/>
      </c>
      <c r="G10" s="306" t="str">
        <f>IF($B$2=1,IF(ข้อมูลนักเรียน!G9="","",ข้อมูลนักเรียน!G9&amp;ข้อมูลนักเรียน!H9 &amp; "  " &amp; ข้อมูลนักเรียน!I9),IF(ข้อมูลนักเรียน!G39="","",ข้อมูลนักเรียน!G39&amp;ข้อมูลนักเรียน!H39 &amp; "  " &amp; ข้อมูลนักเรียน!I39))</f>
        <v/>
      </c>
      <c r="H10" s="302" t="str">
        <f>IF($B$2=1,IF(ข้อมูลนักเรียน!M9="","",ข้อมูลนักเรียน!M9),IF(ข้อมูลนักเรียน!M39="","",ข้อมูลนักเรียน!M39))</f>
        <v/>
      </c>
      <c r="I10" s="303" t="str">
        <f>IF($B$2=1,IF(ข้อมูลนักเรียน!N9="","",ข้อมูลนักเรียน!N9),IF(ข้อมูลนักเรียน!N39="","",ข้อมูลนักเรียน!N39))</f>
        <v/>
      </c>
      <c r="J10" s="302" t="str">
        <f>IF($B$2=1,IF(ข้อมูลนักเรียน!O9="","",ข้อมูลนักเรียน!O9),IF(ข้อมูลนักเรียน!O39="","",ข้อมูลนักเรียน!O39))</f>
        <v/>
      </c>
      <c r="K10" s="304">
        <f t="shared" si="0"/>
        <v>7</v>
      </c>
      <c r="L10" s="306" t="str">
        <f>IF($B$2=1,IF(ข้อมูลนักเรียน!P9="","",ข้อมูลนักเรียน!P9&amp;ข้อมูลนักเรียน!Q9 &amp; "  " &amp; ข้อมูลนักเรียน!R9),IF(ข้อมูลนักเรียน!P39="","",ข้อมูลนักเรียน!P39&amp;ข้อมูลนักเรียน!Q39 &amp; "  " &amp; ข้อมูลนักเรียน!R39))</f>
        <v/>
      </c>
      <c r="M10" s="302" t="str">
        <f>IF($B$2=1,IF(ข้อมูลนักเรียน!S9="","",ข้อมูลนักเรียน!S9),IF(ข้อมูลนักเรียน!S39="","",ข้อมูลนักเรียน!S39))</f>
        <v/>
      </c>
      <c r="N10" s="306" t="str">
        <f>IF($B$2=1,IF(ข้อมูลนักเรียน!T9="","",ข้อมูลนักเรียน!T9&amp;ข้อมูลนักเรียน!U9 &amp; "  " &amp; ข้อมูลนักเรียน!V9),IF(ข้อมูลนักเรียน!T39="","",ข้อมูลนักเรียน!T39&amp;ข้อมูลนักเรียน!U39 &amp; "  " &amp; ข้อมูลนักเรียน!V39))</f>
        <v/>
      </c>
      <c r="O10" s="302" t="str">
        <f>IF($B$2=1,IF(ข้อมูลนักเรียน!W9="","",ข้อมูลนักเรียน!W9),IF(ข้อมูลนักเรียน!W39="","",ข้อมูลนักเรียน!W39))</f>
        <v/>
      </c>
      <c r="P10" s="304">
        <f t="shared" si="1"/>
        <v>7</v>
      </c>
      <c r="Q10" s="306" t="str">
        <f>IF($B$2=1,IF(ข้อมูลนักเรียน!X9="","",ข้อมูลนักเรียน!X9&amp;ข้อมูลนักเรียน!Y9 &amp; "  " &amp; ข้อมูลนักเรียน!Z9),IF(ข้อมูลนักเรียน!X39="","",ข้อมูลนักเรียน!X39&amp;ข้อมูลนักเรียน!Y39 &amp; "  " &amp; ข้อมูลนักเรียน!Z39))</f>
        <v/>
      </c>
      <c r="R10" s="305" t="str">
        <f>IF($B$2=1,IF(ข้อมูลนักเรียน!AA9="","",ข้อมูลนักเรียน!AA9),IF(ข้อมูลนักเรียน!AA39="","",ข้อมูลนักเรียน!AA39))</f>
        <v/>
      </c>
      <c r="S10" s="302" t="str">
        <f>IF($B$2=1,IF(ข้อมูลนักเรียน!AB9="","",ข้อมูลนักเรียน!AB9),IF(ข้อมูลนักเรียน!AB39="","",ข้อมูลนักเรียน!AB39))</f>
        <v/>
      </c>
      <c r="T10" s="301" t="str">
        <f>IF($B$2=1,IF(ข้อมูลนักเรียน!AC9="","",ข้อมูลนักเรียน!AC9),IF(ข้อมูลนักเรียน!AC39="","",ข้อมูลนักเรียน!AC39))</f>
        <v/>
      </c>
      <c r="U10" s="302" t="str">
        <f>IF($B$2=1,IF(ข้อมูลนักเรียน!AD9="","",ข้อมูลนักเรียน!AD9),IF(ข้อมูลนักเรียน!AD39="","",ข้อมูลนักเรียน!AD39))</f>
        <v/>
      </c>
    </row>
    <row r="11" spans="1:21" ht="21" customHeight="1" x14ac:dyDescent="0.35">
      <c r="A11" s="111"/>
      <c r="B11" s="111"/>
      <c r="C11" s="111"/>
      <c r="D11" s="103">
        <f t="shared" si="2"/>
        <v>8</v>
      </c>
      <c r="E11" s="299" t="str">
        <f>IF($B$2=1,IF(ข้อมูลนักเรียน!E10="","",ข้อมูลนักเรียน!E10),IF(ข้อมูลนักเรียน!E40="","",ข้อมูลนักเรียน!E40))</f>
        <v/>
      </c>
      <c r="F11" s="300" t="str">
        <f>IF($B$2=1,IF(ข้อมูลนักเรียน!F10="","",ข้อมูลนักเรียน!F10),IF(ข้อมูลนักเรียน!F40="","",ข้อมูลนักเรียน!F40))</f>
        <v/>
      </c>
      <c r="G11" s="306" t="str">
        <f>IF($B$2=1,IF(ข้อมูลนักเรียน!G10="","",ข้อมูลนักเรียน!G10&amp;ข้อมูลนักเรียน!H10 &amp; "  " &amp; ข้อมูลนักเรียน!I10),IF(ข้อมูลนักเรียน!G40="","",ข้อมูลนักเรียน!G40&amp;ข้อมูลนักเรียน!H40 &amp; "  " &amp; ข้อมูลนักเรียน!I40))</f>
        <v/>
      </c>
      <c r="H11" s="302" t="str">
        <f>IF($B$2=1,IF(ข้อมูลนักเรียน!M10="","",ข้อมูลนักเรียน!M10),IF(ข้อมูลนักเรียน!M40="","",ข้อมูลนักเรียน!M40))</f>
        <v/>
      </c>
      <c r="I11" s="303" t="str">
        <f>IF($B$2=1,IF(ข้อมูลนักเรียน!N10="","",ข้อมูลนักเรียน!N10),IF(ข้อมูลนักเรียน!N40="","",ข้อมูลนักเรียน!N40))</f>
        <v/>
      </c>
      <c r="J11" s="302" t="str">
        <f>IF($B$2=1,IF(ข้อมูลนักเรียน!O10="","",ข้อมูลนักเรียน!O10),IF(ข้อมูลนักเรียน!O40="","",ข้อมูลนักเรียน!O40))</f>
        <v/>
      </c>
      <c r="K11" s="304">
        <f t="shared" si="0"/>
        <v>8</v>
      </c>
      <c r="L11" s="306" t="str">
        <f>IF($B$2=1,IF(ข้อมูลนักเรียน!P10="","",ข้อมูลนักเรียน!P10&amp;ข้อมูลนักเรียน!Q10 &amp; "  " &amp; ข้อมูลนักเรียน!R10),IF(ข้อมูลนักเรียน!P40="","",ข้อมูลนักเรียน!P40&amp;ข้อมูลนักเรียน!Q40 &amp; "  " &amp; ข้อมูลนักเรียน!R40))</f>
        <v/>
      </c>
      <c r="M11" s="302" t="str">
        <f>IF($B$2=1,IF(ข้อมูลนักเรียน!S10="","",ข้อมูลนักเรียน!S10),IF(ข้อมูลนักเรียน!S40="","",ข้อมูลนักเรียน!S40))</f>
        <v/>
      </c>
      <c r="N11" s="306" t="str">
        <f>IF($B$2=1,IF(ข้อมูลนักเรียน!T10="","",ข้อมูลนักเรียน!T10&amp;ข้อมูลนักเรียน!U10 &amp; "  " &amp; ข้อมูลนักเรียน!V10),IF(ข้อมูลนักเรียน!T40="","",ข้อมูลนักเรียน!T40&amp;ข้อมูลนักเรียน!U40 &amp; "  " &amp; ข้อมูลนักเรียน!V40))</f>
        <v/>
      </c>
      <c r="O11" s="302" t="str">
        <f>IF($B$2=1,IF(ข้อมูลนักเรียน!W10="","",ข้อมูลนักเรียน!W10),IF(ข้อมูลนักเรียน!W40="","",ข้อมูลนักเรียน!W40))</f>
        <v/>
      </c>
      <c r="P11" s="304">
        <f t="shared" si="1"/>
        <v>8</v>
      </c>
      <c r="Q11" s="306" t="str">
        <f>IF($B$2=1,IF(ข้อมูลนักเรียน!X10="","",ข้อมูลนักเรียน!X10&amp;ข้อมูลนักเรียน!Y10 &amp; "  " &amp; ข้อมูลนักเรียน!Z10),IF(ข้อมูลนักเรียน!X40="","",ข้อมูลนักเรียน!X40&amp;ข้อมูลนักเรียน!Y40 &amp; "  " &amp; ข้อมูลนักเรียน!Z40))</f>
        <v/>
      </c>
      <c r="R11" s="305" t="str">
        <f>IF($B$2=1,IF(ข้อมูลนักเรียน!AA10="","",ข้อมูลนักเรียน!AA10),IF(ข้อมูลนักเรียน!AA40="","",ข้อมูลนักเรียน!AA40))</f>
        <v/>
      </c>
      <c r="S11" s="302" t="str">
        <f>IF($B$2=1,IF(ข้อมูลนักเรียน!AB10="","",ข้อมูลนักเรียน!AB10),IF(ข้อมูลนักเรียน!AB40="","",ข้อมูลนักเรียน!AB40))</f>
        <v/>
      </c>
      <c r="T11" s="301" t="str">
        <f>IF($B$2=1,IF(ข้อมูลนักเรียน!AC10="","",ข้อมูลนักเรียน!AC10),IF(ข้อมูลนักเรียน!AC40="","",ข้อมูลนักเรียน!AC40))</f>
        <v/>
      </c>
      <c r="U11" s="302" t="str">
        <f>IF($B$2=1,IF(ข้อมูลนักเรียน!AD10="","",ข้อมูลนักเรียน!AD10),IF(ข้อมูลนักเรียน!AD40="","",ข้อมูลนักเรียน!AD40))</f>
        <v/>
      </c>
    </row>
    <row r="12" spans="1:21" ht="21" customHeight="1" x14ac:dyDescent="0.35">
      <c r="A12" s="111"/>
      <c r="B12" s="111"/>
      <c r="C12" s="111"/>
      <c r="D12" s="103">
        <f t="shared" si="2"/>
        <v>9</v>
      </c>
      <c r="E12" s="299" t="str">
        <f>IF($B$2=1,IF(ข้อมูลนักเรียน!E11="","",ข้อมูลนักเรียน!E11),IF(ข้อมูลนักเรียน!E41="","",ข้อมูลนักเรียน!E41))</f>
        <v/>
      </c>
      <c r="F12" s="300" t="str">
        <f>IF($B$2=1,IF(ข้อมูลนักเรียน!F11="","",ข้อมูลนักเรียน!F11),IF(ข้อมูลนักเรียน!F41="","",ข้อมูลนักเรียน!F41))</f>
        <v/>
      </c>
      <c r="G12" s="306" t="str">
        <f>IF($B$2=1,IF(ข้อมูลนักเรียน!G11="","",ข้อมูลนักเรียน!G11&amp;ข้อมูลนักเรียน!H11 &amp; "  " &amp; ข้อมูลนักเรียน!I11),IF(ข้อมูลนักเรียน!G41="","",ข้อมูลนักเรียน!G41&amp;ข้อมูลนักเรียน!H41 &amp; "  " &amp; ข้อมูลนักเรียน!I41))</f>
        <v/>
      </c>
      <c r="H12" s="302" t="str">
        <f>IF($B$2=1,IF(ข้อมูลนักเรียน!M11="","",ข้อมูลนักเรียน!M11),IF(ข้อมูลนักเรียน!M41="","",ข้อมูลนักเรียน!M41))</f>
        <v/>
      </c>
      <c r="I12" s="303" t="str">
        <f>IF($B$2=1,IF(ข้อมูลนักเรียน!N11="","",ข้อมูลนักเรียน!N11),IF(ข้อมูลนักเรียน!N41="","",ข้อมูลนักเรียน!N41))</f>
        <v/>
      </c>
      <c r="J12" s="302" t="str">
        <f>IF($B$2=1,IF(ข้อมูลนักเรียน!O11="","",ข้อมูลนักเรียน!O11),IF(ข้อมูลนักเรียน!O41="","",ข้อมูลนักเรียน!O41))</f>
        <v/>
      </c>
      <c r="K12" s="304">
        <f t="shared" si="0"/>
        <v>9</v>
      </c>
      <c r="L12" s="306" t="str">
        <f>IF($B$2=1,IF(ข้อมูลนักเรียน!P11="","",ข้อมูลนักเรียน!P11&amp;ข้อมูลนักเรียน!Q11 &amp; "  " &amp; ข้อมูลนักเรียน!R11),IF(ข้อมูลนักเรียน!P41="","",ข้อมูลนักเรียน!P41&amp;ข้อมูลนักเรียน!Q41 &amp; "  " &amp; ข้อมูลนักเรียน!R41))</f>
        <v/>
      </c>
      <c r="M12" s="302" t="str">
        <f>IF($B$2=1,IF(ข้อมูลนักเรียน!S11="","",ข้อมูลนักเรียน!S11),IF(ข้อมูลนักเรียน!S41="","",ข้อมูลนักเรียน!S41))</f>
        <v/>
      </c>
      <c r="N12" s="306" t="str">
        <f>IF($B$2=1,IF(ข้อมูลนักเรียน!T11="","",ข้อมูลนักเรียน!T11&amp;ข้อมูลนักเรียน!U11 &amp; "  " &amp; ข้อมูลนักเรียน!V11),IF(ข้อมูลนักเรียน!T41="","",ข้อมูลนักเรียน!T41&amp;ข้อมูลนักเรียน!U41 &amp; "  " &amp; ข้อมูลนักเรียน!V41))</f>
        <v/>
      </c>
      <c r="O12" s="302" t="str">
        <f>IF($B$2=1,IF(ข้อมูลนักเรียน!W11="","",ข้อมูลนักเรียน!W11),IF(ข้อมูลนักเรียน!W41="","",ข้อมูลนักเรียน!W41))</f>
        <v/>
      </c>
      <c r="P12" s="304">
        <f t="shared" si="1"/>
        <v>9</v>
      </c>
      <c r="Q12" s="306" t="str">
        <f>IF($B$2=1,IF(ข้อมูลนักเรียน!X11="","",ข้อมูลนักเรียน!X11&amp;ข้อมูลนักเรียน!Y11 &amp; "  " &amp; ข้อมูลนักเรียน!Z11),IF(ข้อมูลนักเรียน!X41="","",ข้อมูลนักเรียน!X41&amp;ข้อมูลนักเรียน!Y41 &amp; "  " &amp; ข้อมูลนักเรียน!Z41))</f>
        <v/>
      </c>
      <c r="R12" s="305" t="str">
        <f>IF($B$2=1,IF(ข้อมูลนักเรียน!AA11="","",ข้อมูลนักเรียน!AA11),IF(ข้อมูลนักเรียน!AA41="","",ข้อมูลนักเรียน!AA41))</f>
        <v/>
      </c>
      <c r="S12" s="302" t="str">
        <f>IF($B$2=1,IF(ข้อมูลนักเรียน!AB11="","",ข้อมูลนักเรียน!AB11),IF(ข้อมูลนักเรียน!AB41="","",ข้อมูลนักเรียน!AB41))</f>
        <v/>
      </c>
      <c r="T12" s="301" t="str">
        <f>IF($B$2=1,IF(ข้อมูลนักเรียน!AC11="","",ข้อมูลนักเรียน!AC11),IF(ข้อมูลนักเรียน!AC41="","",ข้อมูลนักเรียน!AC41))</f>
        <v/>
      </c>
      <c r="U12" s="302" t="str">
        <f>IF($B$2=1,IF(ข้อมูลนักเรียน!AD11="","",ข้อมูลนักเรียน!AD11),IF(ข้อมูลนักเรียน!AD41="","",ข้อมูลนักเรียน!AD41))</f>
        <v/>
      </c>
    </row>
    <row r="13" spans="1:21" ht="21" customHeight="1" x14ac:dyDescent="0.35">
      <c r="A13" s="111"/>
      <c r="B13" s="111"/>
      <c r="C13" s="111"/>
      <c r="D13" s="103">
        <f t="shared" si="2"/>
        <v>10</v>
      </c>
      <c r="E13" s="299" t="str">
        <f>IF($B$2=1,IF(ข้อมูลนักเรียน!E12="","",ข้อมูลนักเรียน!E12),IF(ข้อมูลนักเรียน!E42="","",ข้อมูลนักเรียน!E42))</f>
        <v/>
      </c>
      <c r="F13" s="300" t="str">
        <f>IF($B$2=1,IF(ข้อมูลนักเรียน!F12="","",ข้อมูลนักเรียน!F12),IF(ข้อมูลนักเรียน!F42="","",ข้อมูลนักเรียน!F42))</f>
        <v/>
      </c>
      <c r="G13" s="306" t="str">
        <f>IF($B$2=1,IF(ข้อมูลนักเรียน!G12="","",ข้อมูลนักเรียน!G12&amp;ข้อมูลนักเรียน!H12 &amp; "  " &amp; ข้อมูลนักเรียน!I12),IF(ข้อมูลนักเรียน!G42="","",ข้อมูลนักเรียน!G42&amp;ข้อมูลนักเรียน!H42 &amp; "  " &amp; ข้อมูลนักเรียน!I42))</f>
        <v/>
      </c>
      <c r="H13" s="302" t="str">
        <f>IF($B$2=1,IF(ข้อมูลนักเรียน!M12="","",ข้อมูลนักเรียน!M12),IF(ข้อมูลนักเรียน!M42="","",ข้อมูลนักเรียน!M42))</f>
        <v/>
      </c>
      <c r="I13" s="303" t="str">
        <f>IF($B$2=1,IF(ข้อมูลนักเรียน!N12="","",ข้อมูลนักเรียน!N12),IF(ข้อมูลนักเรียน!N42="","",ข้อมูลนักเรียน!N42))</f>
        <v/>
      </c>
      <c r="J13" s="302" t="str">
        <f>IF($B$2=1,IF(ข้อมูลนักเรียน!O12="","",ข้อมูลนักเรียน!O12),IF(ข้อมูลนักเรียน!O42="","",ข้อมูลนักเรียน!O42))</f>
        <v/>
      </c>
      <c r="K13" s="304">
        <f t="shared" si="0"/>
        <v>10</v>
      </c>
      <c r="L13" s="306" t="str">
        <f>IF($B$2=1,IF(ข้อมูลนักเรียน!P12="","",ข้อมูลนักเรียน!P12&amp;ข้อมูลนักเรียน!Q12 &amp; "  " &amp; ข้อมูลนักเรียน!R12),IF(ข้อมูลนักเรียน!P42="","",ข้อมูลนักเรียน!P42&amp;ข้อมูลนักเรียน!Q42 &amp; "  " &amp; ข้อมูลนักเรียน!R42))</f>
        <v/>
      </c>
      <c r="M13" s="302" t="str">
        <f>IF($B$2=1,IF(ข้อมูลนักเรียน!S12="","",ข้อมูลนักเรียน!S12),IF(ข้อมูลนักเรียน!S42="","",ข้อมูลนักเรียน!S42))</f>
        <v/>
      </c>
      <c r="N13" s="306" t="str">
        <f>IF($B$2=1,IF(ข้อมูลนักเรียน!T12="","",ข้อมูลนักเรียน!T12&amp;ข้อมูลนักเรียน!U12 &amp; "  " &amp; ข้อมูลนักเรียน!V12),IF(ข้อมูลนักเรียน!T42="","",ข้อมูลนักเรียน!T42&amp;ข้อมูลนักเรียน!U42 &amp; "  " &amp; ข้อมูลนักเรียน!V42))</f>
        <v/>
      </c>
      <c r="O13" s="302" t="str">
        <f>IF($B$2=1,IF(ข้อมูลนักเรียน!W12="","",ข้อมูลนักเรียน!W12),IF(ข้อมูลนักเรียน!W42="","",ข้อมูลนักเรียน!W42))</f>
        <v/>
      </c>
      <c r="P13" s="304">
        <f t="shared" si="1"/>
        <v>10</v>
      </c>
      <c r="Q13" s="306" t="str">
        <f>IF($B$2=1,IF(ข้อมูลนักเรียน!X12="","",ข้อมูลนักเรียน!X12&amp;ข้อมูลนักเรียน!Y12 &amp; "  " &amp; ข้อมูลนักเรียน!Z12),IF(ข้อมูลนักเรียน!X42="","",ข้อมูลนักเรียน!X42&amp;ข้อมูลนักเรียน!Y42 &amp; "  " &amp; ข้อมูลนักเรียน!Z42))</f>
        <v/>
      </c>
      <c r="R13" s="305" t="str">
        <f>IF($B$2=1,IF(ข้อมูลนักเรียน!AA12="","",ข้อมูลนักเรียน!AA12),IF(ข้อมูลนักเรียน!AA42="","",ข้อมูลนักเรียน!AA42))</f>
        <v/>
      </c>
      <c r="S13" s="302" t="str">
        <f>IF($B$2=1,IF(ข้อมูลนักเรียน!AB12="","",ข้อมูลนักเรียน!AB12),IF(ข้อมูลนักเรียน!AB42="","",ข้อมูลนักเรียน!AB42))</f>
        <v/>
      </c>
      <c r="T13" s="301" t="str">
        <f>IF($B$2=1,IF(ข้อมูลนักเรียน!AC12="","",ข้อมูลนักเรียน!AC12),IF(ข้อมูลนักเรียน!AC42="","",ข้อมูลนักเรียน!AC42))</f>
        <v/>
      </c>
      <c r="U13" s="302" t="str">
        <f>IF($B$2=1,IF(ข้อมูลนักเรียน!AD12="","",ข้อมูลนักเรียน!AD12),IF(ข้อมูลนักเรียน!AD42="","",ข้อมูลนักเรียน!AD42))</f>
        <v/>
      </c>
    </row>
    <row r="14" spans="1:21" ht="21" customHeight="1" x14ac:dyDescent="0.35">
      <c r="A14" s="111"/>
      <c r="B14" s="111"/>
      <c r="C14" s="111"/>
      <c r="D14" s="103">
        <f t="shared" si="2"/>
        <v>11</v>
      </c>
      <c r="E14" s="299" t="str">
        <f>IF($B$2=1,IF(ข้อมูลนักเรียน!E13="","",ข้อมูลนักเรียน!E13),IF(ข้อมูลนักเรียน!E43="","",ข้อมูลนักเรียน!E43))</f>
        <v/>
      </c>
      <c r="F14" s="300" t="str">
        <f>IF($B$2=1,IF(ข้อมูลนักเรียน!F13="","",ข้อมูลนักเรียน!F13),IF(ข้อมูลนักเรียน!F43="","",ข้อมูลนักเรียน!F43))</f>
        <v/>
      </c>
      <c r="G14" s="306" t="str">
        <f>IF($B$2=1,IF(ข้อมูลนักเรียน!G13="","",ข้อมูลนักเรียน!G13&amp;ข้อมูลนักเรียน!H13 &amp; "  " &amp; ข้อมูลนักเรียน!I13),IF(ข้อมูลนักเรียน!G43="","",ข้อมูลนักเรียน!G43&amp;ข้อมูลนักเรียน!H43 &amp; "  " &amp; ข้อมูลนักเรียน!I43))</f>
        <v/>
      </c>
      <c r="H14" s="302" t="str">
        <f>IF($B$2=1,IF(ข้อมูลนักเรียน!M13="","",ข้อมูลนักเรียน!M13),IF(ข้อมูลนักเรียน!M43="","",ข้อมูลนักเรียน!M43))</f>
        <v/>
      </c>
      <c r="I14" s="303" t="str">
        <f>IF($B$2=1,IF(ข้อมูลนักเรียน!N13="","",ข้อมูลนักเรียน!N13),IF(ข้อมูลนักเรียน!N43="","",ข้อมูลนักเรียน!N43))</f>
        <v/>
      </c>
      <c r="J14" s="302" t="str">
        <f>IF($B$2=1,IF(ข้อมูลนักเรียน!O13="","",ข้อมูลนักเรียน!O13),IF(ข้อมูลนักเรียน!O43="","",ข้อมูลนักเรียน!O43))</f>
        <v/>
      </c>
      <c r="K14" s="304">
        <f t="shared" si="0"/>
        <v>11</v>
      </c>
      <c r="L14" s="306" t="str">
        <f>IF($B$2=1,IF(ข้อมูลนักเรียน!P13="","",ข้อมูลนักเรียน!P13&amp;ข้อมูลนักเรียน!Q13 &amp; "  " &amp; ข้อมูลนักเรียน!R13),IF(ข้อมูลนักเรียน!P43="","",ข้อมูลนักเรียน!P43&amp;ข้อมูลนักเรียน!Q43 &amp; "  " &amp; ข้อมูลนักเรียน!R43))</f>
        <v/>
      </c>
      <c r="M14" s="302" t="str">
        <f>IF($B$2=1,IF(ข้อมูลนักเรียน!S13="","",ข้อมูลนักเรียน!S13),IF(ข้อมูลนักเรียน!S43="","",ข้อมูลนักเรียน!S43))</f>
        <v/>
      </c>
      <c r="N14" s="306" t="str">
        <f>IF($B$2=1,IF(ข้อมูลนักเรียน!T13="","",ข้อมูลนักเรียน!T13&amp;ข้อมูลนักเรียน!U13 &amp; "  " &amp; ข้อมูลนักเรียน!V13),IF(ข้อมูลนักเรียน!T43="","",ข้อมูลนักเรียน!T43&amp;ข้อมูลนักเรียน!U43 &amp; "  " &amp; ข้อมูลนักเรียน!V43))</f>
        <v/>
      </c>
      <c r="O14" s="302" t="str">
        <f>IF($B$2=1,IF(ข้อมูลนักเรียน!W13="","",ข้อมูลนักเรียน!W13),IF(ข้อมูลนักเรียน!W43="","",ข้อมูลนักเรียน!W43))</f>
        <v/>
      </c>
      <c r="P14" s="304">
        <f t="shared" si="1"/>
        <v>11</v>
      </c>
      <c r="Q14" s="306" t="str">
        <f>IF($B$2=1,IF(ข้อมูลนักเรียน!X13="","",ข้อมูลนักเรียน!X13&amp;ข้อมูลนักเรียน!Y13 &amp; "  " &amp; ข้อมูลนักเรียน!Z13),IF(ข้อมูลนักเรียน!X43="","",ข้อมูลนักเรียน!X43&amp;ข้อมูลนักเรียน!Y43 &amp; "  " &amp; ข้อมูลนักเรียน!Z43))</f>
        <v/>
      </c>
      <c r="R14" s="305" t="str">
        <f>IF($B$2=1,IF(ข้อมูลนักเรียน!AA13="","",ข้อมูลนักเรียน!AA13),IF(ข้อมูลนักเรียน!AA43="","",ข้อมูลนักเรียน!AA43))</f>
        <v/>
      </c>
      <c r="S14" s="302" t="str">
        <f>IF($B$2=1,IF(ข้อมูลนักเรียน!AB13="","",ข้อมูลนักเรียน!AB13),IF(ข้อมูลนักเรียน!AB43="","",ข้อมูลนักเรียน!AB43))</f>
        <v/>
      </c>
      <c r="T14" s="301" t="str">
        <f>IF($B$2=1,IF(ข้อมูลนักเรียน!AC13="","",ข้อมูลนักเรียน!AC13),IF(ข้อมูลนักเรียน!AC43="","",ข้อมูลนักเรียน!AC43))</f>
        <v/>
      </c>
      <c r="U14" s="302" t="str">
        <f>IF($B$2=1,IF(ข้อมูลนักเรียน!AD13="","",ข้อมูลนักเรียน!AD13),IF(ข้อมูลนักเรียน!AD43="","",ข้อมูลนักเรียน!AD43))</f>
        <v/>
      </c>
    </row>
    <row r="15" spans="1:21" ht="21" customHeight="1" x14ac:dyDescent="0.35">
      <c r="A15" s="111"/>
      <c r="B15" s="111"/>
      <c r="C15" s="111"/>
      <c r="D15" s="103">
        <f t="shared" si="2"/>
        <v>12</v>
      </c>
      <c r="E15" s="299" t="str">
        <f>IF($B$2=1,IF(ข้อมูลนักเรียน!E14="","",ข้อมูลนักเรียน!E14),IF(ข้อมูลนักเรียน!E44="","",ข้อมูลนักเรียน!E44))</f>
        <v/>
      </c>
      <c r="F15" s="300" t="str">
        <f>IF($B$2=1,IF(ข้อมูลนักเรียน!F14="","",ข้อมูลนักเรียน!F14),IF(ข้อมูลนักเรียน!F44="","",ข้อมูลนักเรียน!F44))</f>
        <v/>
      </c>
      <c r="G15" s="306" t="str">
        <f>IF($B$2=1,IF(ข้อมูลนักเรียน!G14="","",ข้อมูลนักเรียน!G14&amp;ข้อมูลนักเรียน!H14 &amp; "  " &amp; ข้อมูลนักเรียน!I14),IF(ข้อมูลนักเรียน!G44="","",ข้อมูลนักเรียน!G44&amp;ข้อมูลนักเรียน!H44 &amp; "  " &amp; ข้อมูลนักเรียน!I44))</f>
        <v/>
      </c>
      <c r="H15" s="302" t="str">
        <f>IF($B$2=1,IF(ข้อมูลนักเรียน!M14="","",ข้อมูลนักเรียน!M14),IF(ข้อมูลนักเรียน!M44="","",ข้อมูลนักเรียน!M44))</f>
        <v/>
      </c>
      <c r="I15" s="303" t="str">
        <f>IF($B$2=1,IF(ข้อมูลนักเรียน!N14="","",ข้อมูลนักเรียน!N14),IF(ข้อมูลนักเรียน!N44="","",ข้อมูลนักเรียน!N44))</f>
        <v/>
      </c>
      <c r="J15" s="302" t="str">
        <f>IF($B$2=1,IF(ข้อมูลนักเรียน!O14="","",ข้อมูลนักเรียน!O14),IF(ข้อมูลนักเรียน!O44="","",ข้อมูลนักเรียน!O44))</f>
        <v/>
      </c>
      <c r="K15" s="304">
        <f t="shared" si="0"/>
        <v>12</v>
      </c>
      <c r="L15" s="306" t="str">
        <f>IF($B$2=1,IF(ข้อมูลนักเรียน!P14="","",ข้อมูลนักเรียน!P14&amp;ข้อมูลนักเรียน!Q14 &amp; "  " &amp; ข้อมูลนักเรียน!R14),IF(ข้อมูลนักเรียน!P44="","",ข้อมูลนักเรียน!P44&amp;ข้อมูลนักเรียน!Q44 &amp; "  " &amp; ข้อมูลนักเรียน!R44))</f>
        <v/>
      </c>
      <c r="M15" s="302" t="str">
        <f>IF($B$2=1,IF(ข้อมูลนักเรียน!S14="","",ข้อมูลนักเรียน!S14),IF(ข้อมูลนักเรียน!S44="","",ข้อมูลนักเรียน!S44))</f>
        <v/>
      </c>
      <c r="N15" s="306" t="str">
        <f>IF($B$2=1,IF(ข้อมูลนักเรียน!T14="","",ข้อมูลนักเรียน!T14&amp;ข้อมูลนักเรียน!U14 &amp; "  " &amp; ข้อมูลนักเรียน!V14),IF(ข้อมูลนักเรียน!T44="","",ข้อมูลนักเรียน!T44&amp;ข้อมูลนักเรียน!U44 &amp; "  " &amp; ข้อมูลนักเรียน!V44))</f>
        <v/>
      </c>
      <c r="O15" s="302" t="str">
        <f>IF($B$2=1,IF(ข้อมูลนักเรียน!W14="","",ข้อมูลนักเรียน!W14),IF(ข้อมูลนักเรียน!W44="","",ข้อมูลนักเรียน!W44))</f>
        <v/>
      </c>
      <c r="P15" s="304">
        <f t="shared" si="1"/>
        <v>12</v>
      </c>
      <c r="Q15" s="306" t="str">
        <f>IF($B$2=1,IF(ข้อมูลนักเรียน!X14="","",ข้อมูลนักเรียน!X14&amp;ข้อมูลนักเรียน!Y14 &amp; "  " &amp; ข้อมูลนักเรียน!Z14),IF(ข้อมูลนักเรียน!X44="","",ข้อมูลนักเรียน!X44&amp;ข้อมูลนักเรียน!Y44 &amp; "  " &amp; ข้อมูลนักเรียน!Z44))</f>
        <v/>
      </c>
      <c r="R15" s="305" t="str">
        <f>IF($B$2=1,IF(ข้อมูลนักเรียน!AA14="","",ข้อมูลนักเรียน!AA14),IF(ข้อมูลนักเรียน!AA44="","",ข้อมูลนักเรียน!AA44))</f>
        <v/>
      </c>
      <c r="S15" s="302" t="str">
        <f>IF($B$2=1,IF(ข้อมูลนักเรียน!AB14="","",ข้อมูลนักเรียน!AB14),IF(ข้อมูลนักเรียน!AB44="","",ข้อมูลนักเรียน!AB44))</f>
        <v/>
      </c>
      <c r="T15" s="301" t="str">
        <f>IF($B$2=1,IF(ข้อมูลนักเรียน!AC14="","",ข้อมูลนักเรียน!AC14),IF(ข้อมูลนักเรียน!AC44="","",ข้อมูลนักเรียน!AC44))</f>
        <v/>
      </c>
      <c r="U15" s="302" t="str">
        <f>IF($B$2=1,IF(ข้อมูลนักเรียน!AD14="","",ข้อมูลนักเรียน!AD14),IF(ข้อมูลนักเรียน!AD44="","",ข้อมูลนักเรียน!AD44))</f>
        <v/>
      </c>
    </row>
    <row r="16" spans="1:21" ht="21" customHeight="1" x14ac:dyDescent="0.35">
      <c r="A16" s="111"/>
      <c r="B16" s="111"/>
      <c r="C16" s="111"/>
      <c r="D16" s="103">
        <f t="shared" si="2"/>
        <v>13</v>
      </c>
      <c r="E16" s="299" t="str">
        <f>IF($B$2=1,IF(ข้อมูลนักเรียน!E15="","",ข้อมูลนักเรียน!E15),IF(ข้อมูลนักเรียน!E45="","",ข้อมูลนักเรียน!E45))</f>
        <v/>
      </c>
      <c r="F16" s="300" t="str">
        <f>IF($B$2=1,IF(ข้อมูลนักเรียน!F15="","",ข้อมูลนักเรียน!F15),IF(ข้อมูลนักเรียน!F45="","",ข้อมูลนักเรียน!F45))</f>
        <v/>
      </c>
      <c r="G16" s="306" t="str">
        <f>IF($B$2=1,IF(ข้อมูลนักเรียน!G15="","",ข้อมูลนักเรียน!G15&amp;ข้อมูลนักเรียน!H15 &amp; "  " &amp; ข้อมูลนักเรียน!I15),IF(ข้อมูลนักเรียน!G45="","",ข้อมูลนักเรียน!G45&amp;ข้อมูลนักเรียน!H45 &amp; "  " &amp; ข้อมูลนักเรียน!I45))</f>
        <v/>
      </c>
      <c r="H16" s="302" t="str">
        <f>IF($B$2=1,IF(ข้อมูลนักเรียน!M15="","",ข้อมูลนักเรียน!M15),IF(ข้อมูลนักเรียน!M45="","",ข้อมูลนักเรียน!M45))</f>
        <v/>
      </c>
      <c r="I16" s="303" t="str">
        <f>IF($B$2=1,IF(ข้อมูลนักเรียน!N15="","",ข้อมูลนักเรียน!N15),IF(ข้อมูลนักเรียน!N45="","",ข้อมูลนักเรียน!N45))</f>
        <v/>
      </c>
      <c r="J16" s="302" t="str">
        <f>IF($B$2=1,IF(ข้อมูลนักเรียน!O15="","",ข้อมูลนักเรียน!O15),IF(ข้อมูลนักเรียน!O45="","",ข้อมูลนักเรียน!O45))</f>
        <v/>
      </c>
      <c r="K16" s="304">
        <f t="shared" si="0"/>
        <v>13</v>
      </c>
      <c r="L16" s="306" t="str">
        <f>IF($B$2=1,IF(ข้อมูลนักเรียน!P15="","",ข้อมูลนักเรียน!P15&amp;ข้อมูลนักเรียน!Q15 &amp; "  " &amp; ข้อมูลนักเรียน!R15),IF(ข้อมูลนักเรียน!P45="","",ข้อมูลนักเรียน!P45&amp;ข้อมูลนักเรียน!Q45 &amp; "  " &amp; ข้อมูลนักเรียน!R45))</f>
        <v/>
      </c>
      <c r="M16" s="302" t="str">
        <f>IF($B$2=1,IF(ข้อมูลนักเรียน!S15="","",ข้อมูลนักเรียน!S15),IF(ข้อมูลนักเรียน!S45="","",ข้อมูลนักเรียน!S45))</f>
        <v/>
      </c>
      <c r="N16" s="306" t="str">
        <f>IF($B$2=1,IF(ข้อมูลนักเรียน!T15="","",ข้อมูลนักเรียน!T15&amp;ข้อมูลนักเรียน!U15 &amp; "  " &amp; ข้อมูลนักเรียน!V15),IF(ข้อมูลนักเรียน!T45="","",ข้อมูลนักเรียน!T45&amp;ข้อมูลนักเรียน!U45 &amp; "  " &amp; ข้อมูลนักเรียน!V45))</f>
        <v/>
      </c>
      <c r="O16" s="302" t="str">
        <f>IF($B$2=1,IF(ข้อมูลนักเรียน!W15="","",ข้อมูลนักเรียน!W15),IF(ข้อมูลนักเรียน!W45="","",ข้อมูลนักเรียน!W45))</f>
        <v/>
      </c>
      <c r="P16" s="304">
        <f t="shared" si="1"/>
        <v>13</v>
      </c>
      <c r="Q16" s="306" t="str">
        <f>IF($B$2=1,IF(ข้อมูลนักเรียน!X15="","",ข้อมูลนักเรียน!X15&amp;ข้อมูลนักเรียน!Y15 &amp; "  " &amp; ข้อมูลนักเรียน!Z15),IF(ข้อมูลนักเรียน!X45="","",ข้อมูลนักเรียน!X45&amp;ข้อมูลนักเรียน!Y45 &amp; "  " &amp; ข้อมูลนักเรียน!Z45))</f>
        <v/>
      </c>
      <c r="R16" s="305" t="str">
        <f>IF($B$2=1,IF(ข้อมูลนักเรียน!AA15="","",ข้อมูลนักเรียน!AA15),IF(ข้อมูลนักเรียน!AA45="","",ข้อมูลนักเรียน!AA45))</f>
        <v/>
      </c>
      <c r="S16" s="302" t="str">
        <f>IF($B$2=1,IF(ข้อมูลนักเรียน!AB15="","",ข้อมูลนักเรียน!AB15),IF(ข้อมูลนักเรียน!AB45="","",ข้อมูลนักเรียน!AB45))</f>
        <v/>
      </c>
      <c r="T16" s="301" t="str">
        <f>IF($B$2=1,IF(ข้อมูลนักเรียน!AC15="","",ข้อมูลนักเรียน!AC15),IF(ข้อมูลนักเรียน!AC45="","",ข้อมูลนักเรียน!AC45))</f>
        <v/>
      </c>
      <c r="U16" s="302" t="str">
        <f>IF($B$2=1,IF(ข้อมูลนักเรียน!AD15="","",ข้อมูลนักเรียน!AD15),IF(ข้อมูลนักเรียน!AD45="","",ข้อมูลนักเรียน!AD45))</f>
        <v/>
      </c>
    </row>
    <row r="17" spans="1:21" ht="21" customHeight="1" x14ac:dyDescent="0.35">
      <c r="A17" s="111"/>
      <c r="B17" s="111"/>
      <c r="C17" s="111"/>
      <c r="D17" s="103">
        <f t="shared" si="2"/>
        <v>14</v>
      </c>
      <c r="E17" s="299" t="str">
        <f>IF($B$2=1,IF(ข้อมูลนักเรียน!E16="","",ข้อมูลนักเรียน!E16),IF(ข้อมูลนักเรียน!E46="","",ข้อมูลนักเรียน!E46))</f>
        <v/>
      </c>
      <c r="F17" s="300" t="str">
        <f>IF($B$2=1,IF(ข้อมูลนักเรียน!F16="","",ข้อมูลนักเรียน!F16),IF(ข้อมูลนักเรียน!F46="","",ข้อมูลนักเรียน!F46))</f>
        <v/>
      </c>
      <c r="G17" s="306" t="str">
        <f>IF($B$2=1,IF(ข้อมูลนักเรียน!G16="","",ข้อมูลนักเรียน!G16&amp;ข้อมูลนักเรียน!H16 &amp; "  " &amp; ข้อมูลนักเรียน!I16),IF(ข้อมูลนักเรียน!G46="","",ข้อมูลนักเรียน!G46&amp;ข้อมูลนักเรียน!H46 &amp; "  " &amp; ข้อมูลนักเรียน!I46))</f>
        <v/>
      </c>
      <c r="H17" s="302" t="str">
        <f>IF($B$2=1,IF(ข้อมูลนักเรียน!M16="","",ข้อมูลนักเรียน!M16),IF(ข้อมูลนักเรียน!M46="","",ข้อมูลนักเรียน!M46))</f>
        <v/>
      </c>
      <c r="I17" s="303" t="str">
        <f>IF($B$2=1,IF(ข้อมูลนักเรียน!N16="","",ข้อมูลนักเรียน!N16),IF(ข้อมูลนักเรียน!N46="","",ข้อมูลนักเรียน!N46))</f>
        <v/>
      </c>
      <c r="J17" s="302" t="str">
        <f>IF($B$2=1,IF(ข้อมูลนักเรียน!O16="","",ข้อมูลนักเรียน!O16),IF(ข้อมูลนักเรียน!O46="","",ข้อมูลนักเรียน!O46))</f>
        <v/>
      </c>
      <c r="K17" s="304">
        <f t="shared" si="0"/>
        <v>14</v>
      </c>
      <c r="L17" s="306" t="str">
        <f>IF($B$2=1,IF(ข้อมูลนักเรียน!P16="","",ข้อมูลนักเรียน!P16&amp;ข้อมูลนักเรียน!Q16 &amp; "  " &amp; ข้อมูลนักเรียน!R16),IF(ข้อมูลนักเรียน!P46="","",ข้อมูลนักเรียน!P46&amp;ข้อมูลนักเรียน!Q46 &amp; "  " &amp; ข้อมูลนักเรียน!R46))</f>
        <v/>
      </c>
      <c r="M17" s="302" t="str">
        <f>IF($B$2=1,IF(ข้อมูลนักเรียน!S16="","",ข้อมูลนักเรียน!S16),IF(ข้อมูลนักเรียน!S46="","",ข้อมูลนักเรียน!S46))</f>
        <v/>
      </c>
      <c r="N17" s="306" t="str">
        <f>IF($B$2=1,IF(ข้อมูลนักเรียน!T16="","",ข้อมูลนักเรียน!T16&amp;ข้อมูลนักเรียน!U16 &amp; "  " &amp; ข้อมูลนักเรียน!V16),IF(ข้อมูลนักเรียน!T46="","",ข้อมูลนักเรียน!T46&amp;ข้อมูลนักเรียน!U46 &amp; "  " &amp; ข้อมูลนักเรียน!V46))</f>
        <v/>
      </c>
      <c r="O17" s="302" t="str">
        <f>IF($B$2=1,IF(ข้อมูลนักเรียน!W16="","",ข้อมูลนักเรียน!W16),IF(ข้อมูลนักเรียน!W46="","",ข้อมูลนักเรียน!W46))</f>
        <v/>
      </c>
      <c r="P17" s="304">
        <f t="shared" si="1"/>
        <v>14</v>
      </c>
      <c r="Q17" s="306" t="str">
        <f>IF($B$2=1,IF(ข้อมูลนักเรียน!X16="","",ข้อมูลนักเรียน!X16&amp;ข้อมูลนักเรียน!Y16 &amp; "  " &amp; ข้อมูลนักเรียน!Z16),IF(ข้อมูลนักเรียน!X46="","",ข้อมูลนักเรียน!X46&amp;ข้อมูลนักเรียน!Y46 &amp; "  " &amp; ข้อมูลนักเรียน!Z46))</f>
        <v/>
      </c>
      <c r="R17" s="305" t="str">
        <f>IF($B$2=1,IF(ข้อมูลนักเรียน!AA16="","",ข้อมูลนักเรียน!AA16),IF(ข้อมูลนักเรียน!AA46="","",ข้อมูลนักเรียน!AA46))</f>
        <v/>
      </c>
      <c r="S17" s="302" t="str">
        <f>IF($B$2=1,IF(ข้อมูลนักเรียน!AB16="","",ข้อมูลนักเรียน!AB16),IF(ข้อมูลนักเรียน!AB46="","",ข้อมูลนักเรียน!AB46))</f>
        <v/>
      </c>
      <c r="T17" s="301" t="str">
        <f>IF($B$2=1,IF(ข้อมูลนักเรียน!AC16="","",ข้อมูลนักเรียน!AC16),IF(ข้อมูลนักเรียน!AC46="","",ข้อมูลนักเรียน!AC46))</f>
        <v/>
      </c>
      <c r="U17" s="302" t="str">
        <f>IF($B$2=1,IF(ข้อมูลนักเรียน!AD16="","",ข้อมูลนักเรียน!AD16),IF(ข้อมูลนักเรียน!AD46="","",ข้อมูลนักเรียน!AD46))</f>
        <v/>
      </c>
    </row>
    <row r="18" spans="1:21" ht="21" customHeight="1" x14ac:dyDescent="0.35">
      <c r="A18" s="111"/>
      <c r="B18" s="111"/>
      <c r="C18" s="111"/>
      <c r="D18" s="103">
        <f t="shared" si="2"/>
        <v>15</v>
      </c>
      <c r="E18" s="299" t="str">
        <f>IF($B$2=1,IF(ข้อมูลนักเรียน!E17="","",ข้อมูลนักเรียน!E17),IF(ข้อมูลนักเรียน!E47="","",ข้อมูลนักเรียน!E47))</f>
        <v/>
      </c>
      <c r="F18" s="300" t="str">
        <f>IF($B$2=1,IF(ข้อมูลนักเรียน!F17="","",ข้อมูลนักเรียน!F17),IF(ข้อมูลนักเรียน!F47="","",ข้อมูลนักเรียน!F47))</f>
        <v/>
      </c>
      <c r="G18" s="306" t="str">
        <f>IF($B$2=1,IF(ข้อมูลนักเรียน!G17="","",ข้อมูลนักเรียน!G17&amp;ข้อมูลนักเรียน!H17 &amp; "  " &amp; ข้อมูลนักเรียน!I17),IF(ข้อมูลนักเรียน!G47="","",ข้อมูลนักเรียน!G47&amp;ข้อมูลนักเรียน!H47 &amp; "  " &amp; ข้อมูลนักเรียน!I47))</f>
        <v/>
      </c>
      <c r="H18" s="302" t="str">
        <f>IF($B$2=1,IF(ข้อมูลนักเรียน!M17="","",ข้อมูลนักเรียน!M17),IF(ข้อมูลนักเรียน!M47="","",ข้อมูลนักเรียน!M47))</f>
        <v/>
      </c>
      <c r="I18" s="303" t="str">
        <f>IF($B$2=1,IF(ข้อมูลนักเรียน!N17="","",ข้อมูลนักเรียน!N17),IF(ข้อมูลนักเรียน!N47="","",ข้อมูลนักเรียน!N47))</f>
        <v/>
      </c>
      <c r="J18" s="302" t="str">
        <f>IF($B$2=1,IF(ข้อมูลนักเรียน!O17="","",ข้อมูลนักเรียน!O17),IF(ข้อมูลนักเรียน!O47="","",ข้อมูลนักเรียน!O47))</f>
        <v/>
      </c>
      <c r="K18" s="304">
        <f t="shared" si="0"/>
        <v>15</v>
      </c>
      <c r="L18" s="306" t="str">
        <f>IF($B$2=1,IF(ข้อมูลนักเรียน!P17="","",ข้อมูลนักเรียน!P17&amp;ข้อมูลนักเรียน!Q17 &amp; "  " &amp; ข้อมูลนักเรียน!R17),IF(ข้อมูลนักเรียน!P47="","",ข้อมูลนักเรียน!P47&amp;ข้อมูลนักเรียน!Q47 &amp; "  " &amp; ข้อมูลนักเรียน!R47))</f>
        <v/>
      </c>
      <c r="M18" s="302" t="str">
        <f>IF($B$2=1,IF(ข้อมูลนักเรียน!S17="","",ข้อมูลนักเรียน!S17),IF(ข้อมูลนักเรียน!S47="","",ข้อมูลนักเรียน!S47))</f>
        <v/>
      </c>
      <c r="N18" s="306" t="str">
        <f>IF($B$2=1,IF(ข้อมูลนักเรียน!T17="","",ข้อมูลนักเรียน!T17&amp;ข้อมูลนักเรียน!U17 &amp; "  " &amp; ข้อมูลนักเรียน!V17),IF(ข้อมูลนักเรียน!T47="","",ข้อมูลนักเรียน!T47&amp;ข้อมูลนักเรียน!U47 &amp; "  " &amp; ข้อมูลนักเรียน!V47))</f>
        <v/>
      </c>
      <c r="O18" s="302" t="str">
        <f>IF($B$2=1,IF(ข้อมูลนักเรียน!W17="","",ข้อมูลนักเรียน!W17),IF(ข้อมูลนักเรียน!W47="","",ข้อมูลนักเรียน!W47))</f>
        <v/>
      </c>
      <c r="P18" s="304">
        <f t="shared" si="1"/>
        <v>15</v>
      </c>
      <c r="Q18" s="306" t="str">
        <f>IF($B$2=1,IF(ข้อมูลนักเรียน!X17="","",ข้อมูลนักเรียน!X17&amp;ข้อมูลนักเรียน!Y17 &amp; "  " &amp; ข้อมูลนักเรียน!Z17),IF(ข้อมูลนักเรียน!X47="","",ข้อมูลนักเรียน!X47&amp;ข้อมูลนักเรียน!Y47 &amp; "  " &amp; ข้อมูลนักเรียน!Z47))</f>
        <v/>
      </c>
      <c r="R18" s="305" t="str">
        <f>IF($B$2=1,IF(ข้อมูลนักเรียน!AA17="","",ข้อมูลนักเรียน!AA17),IF(ข้อมูลนักเรียน!AA47="","",ข้อมูลนักเรียน!AA47))</f>
        <v/>
      </c>
      <c r="S18" s="302" t="str">
        <f>IF($B$2=1,IF(ข้อมูลนักเรียน!AB17="","",ข้อมูลนักเรียน!AB17),IF(ข้อมูลนักเรียน!AB47="","",ข้อมูลนักเรียน!AB47))</f>
        <v/>
      </c>
      <c r="T18" s="301" t="str">
        <f>IF($B$2=1,IF(ข้อมูลนักเรียน!AC17="","",ข้อมูลนักเรียน!AC17),IF(ข้อมูลนักเรียน!AC47="","",ข้อมูลนักเรียน!AC47))</f>
        <v/>
      </c>
      <c r="U18" s="302" t="str">
        <f>IF($B$2=1,IF(ข้อมูลนักเรียน!AD17="","",ข้อมูลนักเรียน!AD17),IF(ข้อมูลนักเรียน!AD47="","",ข้อมูลนักเรียน!AD47))</f>
        <v/>
      </c>
    </row>
    <row r="19" spans="1:21" ht="21" customHeight="1" x14ac:dyDescent="0.35">
      <c r="A19" s="111"/>
      <c r="B19" s="111"/>
      <c r="C19" s="111"/>
      <c r="D19" s="103">
        <f t="shared" si="2"/>
        <v>16</v>
      </c>
      <c r="E19" s="299" t="str">
        <f>IF($B$2=1,IF(ข้อมูลนักเรียน!E18="","",ข้อมูลนักเรียน!E18),IF(ข้อมูลนักเรียน!E48="","",ข้อมูลนักเรียน!E48))</f>
        <v/>
      </c>
      <c r="F19" s="300" t="str">
        <f>IF($B$2=1,IF(ข้อมูลนักเรียน!F18="","",ข้อมูลนักเรียน!F18),IF(ข้อมูลนักเรียน!F48="","",ข้อมูลนักเรียน!F48))</f>
        <v/>
      </c>
      <c r="G19" s="306" t="str">
        <f>IF($B$2=1,IF(ข้อมูลนักเรียน!G18="","",ข้อมูลนักเรียน!G18&amp;ข้อมูลนักเรียน!H18 &amp; "  " &amp; ข้อมูลนักเรียน!I18),IF(ข้อมูลนักเรียน!G48="","",ข้อมูลนักเรียน!G48&amp;ข้อมูลนักเรียน!H48 &amp; "  " &amp; ข้อมูลนักเรียน!I48))</f>
        <v/>
      </c>
      <c r="H19" s="302" t="str">
        <f>IF($B$2=1,IF(ข้อมูลนักเรียน!M18="","",ข้อมูลนักเรียน!M18),IF(ข้อมูลนักเรียน!M48="","",ข้อมูลนักเรียน!M48))</f>
        <v/>
      </c>
      <c r="I19" s="303" t="str">
        <f>IF($B$2=1,IF(ข้อมูลนักเรียน!N18="","",ข้อมูลนักเรียน!N18),IF(ข้อมูลนักเรียน!N48="","",ข้อมูลนักเรียน!N48))</f>
        <v/>
      </c>
      <c r="J19" s="302" t="str">
        <f>IF($B$2=1,IF(ข้อมูลนักเรียน!O18="","",ข้อมูลนักเรียน!O18),IF(ข้อมูลนักเรียน!O48="","",ข้อมูลนักเรียน!O48))</f>
        <v/>
      </c>
      <c r="K19" s="304">
        <f t="shared" si="0"/>
        <v>16</v>
      </c>
      <c r="L19" s="306" t="str">
        <f>IF($B$2=1,IF(ข้อมูลนักเรียน!P18="","",ข้อมูลนักเรียน!P18&amp;ข้อมูลนักเรียน!Q18 &amp; "  " &amp; ข้อมูลนักเรียน!R18),IF(ข้อมูลนักเรียน!P48="","",ข้อมูลนักเรียน!P48&amp;ข้อมูลนักเรียน!Q48 &amp; "  " &amp; ข้อมูลนักเรียน!R48))</f>
        <v/>
      </c>
      <c r="M19" s="302" t="str">
        <f>IF($B$2=1,IF(ข้อมูลนักเรียน!S18="","",ข้อมูลนักเรียน!S18),IF(ข้อมูลนักเรียน!S48="","",ข้อมูลนักเรียน!S48))</f>
        <v/>
      </c>
      <c r="N19" s="306" t="str">
        <f>IF($B$2=1,IF(ข้อมูลนักเรียน!T18="","",ข้อมูลนักเรียน!T18&amp;ข้อมูลนักเรียน!U18 &amp; "  " &amp; ข้อมูลนักเรียน!V18),IF(ข้อมูลนักเรียน!T48="","",ข้อมูลนักเรียน!T48&amp;ข้อมูลนักเรียน!U48 &amp; "  " &amp; ข้อมูลนักเรียน!V48))</f>
        <v/>
      </c>
      <c r="O19" s="302" t="str">
        <f>IF($B$2=1,IF(ข้อมูลนักเรียน!W18="","",ข้อมูลนักเรียน!W18),IF(ข้อมูลนักเรียน!W48="","",ข้อมูลนักเรียน!W48))</f>
        <v/>
      </c>
      <c r="P19" s="304">
        <f t="shared" si="1"/>
        <v>16</v>
      </c>
      <c r="Q19" s="306" t="str">
        <f>IF($B$2=1,IF(ข้อมูลนักเรียน!X18="","",ข้อมูลนักเรียน!X18&amp;ข้อมูลนักเรียน!Y18 &amp; "  " &amp; ข้อมูลนักเรียน!Z18),IF(ข้อมูลนักเรียน!X48="","",ข้อมูลนักเรียน!X48&amp;ข้อมูลนักเรียน!Y48 &amp; "  " &amp; ข้อมูลนักเรียน!Z48))</f>
        <v/>
      </c>
      <c r="R19" s="305" t="str">
        <f>IF($B$2=1,IF(ข้อมูลนักเรียน!AA18="","",ข้อมูลนักเรียน!AA18),IF(ข้อมูลนักเรียน!AA48="","",ข้อมูลนักเรียน!AA48))</f>
        <v/>
      </c>
      <c r="S19" s="302" t="str">
        <f>IF($B$2=1,IF(ข้อมูลนักเรียน!AB18="","",ข้อมูลนักเรียน!AB18),IF(ข้อมูลนักเรียน!AB48="","",ข้อมูลนักเรียน!AB48))</f>
        <v/>
      </c>
      <c r="T19" s="301" t="str">
        <f>IF($B$2=1,IF(ข้อมูลนักเรียน!AC18="","",ข้อมูลนักเรียน!AC18),IF(ข้อมูลนักเรียน!AC48="","",ข้อมูลนักเรียน!AC48))</f>
        <v/>
      </c>
      <c r="U19" s="302" t="str">
        <f>IF($B$2=1,IF(ข้อมูลนักเรียน!AD18="","",ข้อมูลนักเรียน!AD18),IF(ข้อมูลนักเรียน!AD48="","",ข้อมูลนักเรียน!AD48))</f>
        <v/>
      </c>
    </row>
    <row r="20" spans="1:21" ht="21" customHeight="1" x14ac:dyDescent="0.35">
      <c r="A20" s="111"/>
      <c r="B20" s="111"/>
      <c r="C20" s="111"/>
      <c r="D20" s="103">
        <f t="shared" si="2"/>
        <v>17</v>
      </c>
      <c r="E20" s="299" t="str">
        <f>IF($B$2=1,IF(ข้อมูลนักเรียน!E19="","",ข้อมูลนักเรียน!E19),IF(ข้อมูลนักเรียน!E49="","",ข้อมูลนักเรียน!E49))</f>
        <v/>
      </c>
      <c r="F20" s="300" t="str">
        <f>IF($B$2=1,IF(ข้อมูลนักเรียน!F19="","",ข้อมูลนักเรียน!F19),IF(ข้อมูลนักเรียน!F49="","",ข้อมูลนักเรียน!F49))</f>
        <v/>
      </c>
      <c r="G20" s="306" t="str">
        <f>IF($B$2=1,IF(ข้อมูลนักเรียน!G19="","",ข้อมูลนักเรียน!G19&amp;ข้อมูลนักเรียน!H19 &amp; "  " &amp; ข้อมูลนักเรียน!I19),IF(ข้อมูลนักเรียน!G49="","",ข้อมูลนักเรียน!G49&amp;ข้อมูลนักเรียน!H49 &amp; "  " &amp; ข้อมูลนักเรียน!I49))</f>
        <v/>
      </c>
      <c r="H20" s="302" t="str">
        <f>IF($B$2=1,IF(ข้อมูลนักเรียน!M19="","",ข้อมูลนักเรียน!M19),IF(ข้อมูลนักเรียน!M49="","",ข้อมูลนักเรียน!M49))</f>
        <v/>
      </c>
      <c r="I20" s="303" t="str">
        <f>IF($B$2=1,IF(ข้อมูลนักเรียน!N19="","",ข้อมูลนักเรียน!N19),IF(ข้อมูลนักเรียน!N49="","",ข้อมูลนักเรียน!N49))</f>
        <v/>
      </c>
      <c r="J20" s="302" t="str">
        <f>IF($B$2=1,IF(ข้อมูลนักเรียน!O19="","",ข้อมูลนักเรียน!O19),IF(ข้อมูลนักเรียน!O49="","",ข้อมูลนักเรียน!O49))</f>
        <v/>
      </c>
      <c r="K20" s="304">
        <f t="shared" si="0"/>
        <v>17</v>
      </c>
      <c r="L20" s="306" t="str">
        <f>IF($B$2=1,IF(ข้อมูลนักเรียน!P19="","",ข้อมูลนักเรียน!P19&amp;ข้อมูลนักเรียน!Q19 &amp; "  " &amp; ข้อมูลนักเรียน!R19),IF(ข้อมูลนักเรียน!P49="","",ข้อมูลนักเรียน!P49&amp;ข้อมูลนักเรียน!Q49 &amp; "  " &amp; ข้อมูลนักเรียน!R49))</f>
        <v/>
      </c>
      <c r="M20" s="302" t="str">
        <f>IF($B$2=1,IF(ข้อมูลนักเรียน!S19="","",ข้อมูลนักเรียน!S19),IF(ข้อมูลนักเรียน!S49="","",ข้อมูลนักเรียน!S49))</f>
        <v/>
      </c>
      <c r="N20" s="306" t="str">
        <f>IF($B$2=1,IF(ข้อมูลนักเรียน!T19="","",ข้อมูลนักเรียน!T19&amp;ข้อมูลนักเรียน!U19 &amp; "  " &amp; ข้อมูลนักเรียน!V19),IF(ข้อมูลนักเรียน!T49="","",ข้อมูลนักเรียน!T49&amp;ข้อมูลนักเรียน!U49 &amp; "  " &amp; ข้อมูลนักเรียน!V49))</f>
        <v/>
      </c>
      <c r="O20" s="302" t="str">
        <f>IF($B$2=1,IF(ข้อมูลนักเรียน!W19="","",ข้อมูลนักเรียน!W19),IF(ข้อมูลนักเรียน!W49="","",ข้อมูลนักเรียน!W49))</f>
        <v/>
      </c>
      <c r="P20" s="304">
        <f t="shared" si="1"/>
        <v>17</v>
      </c>
      <c r="Q20" s="306" t="str">
        <f>IF($B$2=1,IF(ข้อมูลนักเรียน!X19="","",ข้อมูลนักเรียน!X19&amp;ข้อมูลนักเรียน!Y19 &amp; "  " &amp; ข้อมูลนักเรียน!Z19),IF(ข้อมูลนักเรียน!X49="","",ข้อมูลนักเรียน!X49&amp;ข้อมูลนักเรียน!Y49 &amp; "  " &amp; ข้อมูลนักเรียน!Z49))</f>
        <v/>
      </c>
      <c r="R20" s="305" t="str">
        <f>IF($B$2=1,IF(ข้อมูลนักเรียน!AA19="","",ข้อมูลนักเรียน!AA19),IF(ข้อมูลนักเรียน!AA49="","",ข้อมูลนักเรียน!AA49))</f>
        <v/>
      </c>
      <c r="S20" s="302" t="str">
        <f>IF($B$2=1,IF(ข้อมูลนักเรียน!AB19="","",ข้อมูลนักเรียน!AB19),IF(ข้อมูลนักเรียน!AB49="","",ข้อมูลนักเรียน!AB49))</f>
        <v/>
      </c>
      <c r="T20" s="301" t="str">
        <f>IF($B$2=1,IF(ข้อมูลนักเรียน!AC19="","",ข้อมูลนักเรียน!AC19),IF(ข้อมูลนักเรียน!AC49="","",ข้อมูลนักเรียน!AC49))</f>
        <v/>
      </c>
      <c r="U20" s="302" t="str">
        <f>IF($B$2=1,IF(ข้อมูลนักเรียน!AD19="","",ข้อมูลนักเรียน!AD19),IF(ข้อมูลนักเรียน!AD49="","",ข้อมูลนักเรียน!AD49))</f>
        <v/>
      </c>
    </row>
    <row r="21" spans="1:21" ht="21" customHeight="1" x14ac:dyDescent="0.35">
      <c r="A21" s="111"/>
      <c r="B21" s="111"/>
      <c r="C21" s="111"/>
      <c r="D21" s="103">
        <f t="shared" si="2"/>
        <v>18</v>
      </c>
      <c r="E21" s="299" t="str">
        <f>IF($B$2=1,IF(ข้อมูลนักเรียน!E20="","",ข้อมูลนักเรียน!E20),IF(ข้อมูลนักเรียน!E50="","",ข้อมูลนักเรียน!E50))</f>
        <v/>
      </c>
      <c r="F21" s="300" t="str">
        <f>IF($B$2=1,IF(ข้อมูลนักเรียน!F20="","",ข้อมูลนักเรียน!F20),IF(ข้อมูลนักเรียน!F50="","",ข้อมูลนักเรียน!F50))</f>
        <v/>
      </c>
      <c r="G21" s="306" t="str">
        <f>IF($B$2=1,IF(ข้อมูลนักเรียน!G20="","",ข้อมูลนักเรียน!G20&amp;ข้อมูลนักเรียน!H20 &amp; "  " &amp; ข้อมูลนักเรียน!I20),IF(ข้อมูลนักเรียน!G50="","",ข้อมูลนักเรียน!G50&amp;ข้อมูลนักเรียน!H50 &amp; "  " &amp; ข้อมูลนักเรียน!I50))</f>
        <v/>
      </c>
      <c r="H21" s="302" t="str">
        <f>IF($B$2=1,IF(ข้อมูลนักเรียน!M20="","",ข้อมูลนักเรียน!M20),IF(ข้อมูลนักเรียน!M50="","",ข้อมูลนักเรียน!M50))</f>
        <v/>
      </c>
      <c r="I21" s="303" t="str">
        <f>IF($B$2=1,IF(ข้อมูลนักเรียน!N20="","",ข้อมูลนักเรียน!N20),IF(ข้อมูลนักเรียน!N50="","",ข้อมูลนักเรียน!N50))</f>
        <v/>
      </c>
      <c r="J21" s="302" t="str">
        <f>IF($B$2=1,IF(ข้อมูลนักเรียน!O20="","",ข้อมูลนักเรียน!O20),IF(ข้อมูลนักเรียน!O50="","",ข้อมูลนักเรียน!O50))</f>
        <v/>
      </c>
      <c r="K21" s="304">
        <f t="shared" si="0"/>
        <v>18</v>
      </c>
      <c r="L21" s="306" t="str">
        <f>IF($B$2=1,IF(ข้อมูลนักเรียน!P20="","",ข้อมูลนักเรียน!P20&amp;ข้อมูลนักเรียน!Q20 &amp; "  " &amp; ข้อมูลนักเรียน!R20),IF(ข้อมูลนักเรียน!P50="","",ข้อมูลนักเรียน!P50&amp;ข้อมูลนักเรียน!Q50 &amp; "  " &amp; ข้อมูลนักเรียน!R50))</f>
        <v/>
      </c>
      <c r="M21" s="302" t="str">
        <f>IF($B$2=1,IF(ข้อมูลนักเรียน!S20="","",ข้อมูลนักเรียน!S20),IF(ข้อมูลนักเรียน!S50="","",ข้อมูลนักเรียน!S50))</f>
        <v/>
      </c>
      <c r="N21" s="306" t="str">
        <f>IF($B$2=1,IF(ข้อมูลนักเรียน!T20="","",ข้อมูลนักเรียน!T20&amp;ข้อมูลนักเรียน!U20 &amp; "  " &amp; ข้อมูลนักเรียน!V20),IF(ข้อมูลนักเรียน!T50="","",ข้อมูลนักเรียน!T50&amp;ข้อมูลนักเรียน!U50 &amp; "  " &amp; ข้อมูลนักเรียน!V50))</f>
        <v/>
      </c>
      <c r="O21" s="302" t="str">
        <f>IF($B$2=1,IF(ข้อมูลนักเรียน!W20="","",ข้อมูลนักเรียน!W20),IF(ข้อมูลนักเรียน!W50="","",ข้อมูลนักเรียน!W50))</f>
        <v/>
      </c>
      <c r="P21" s="304">
        <f t="shared" si="1"/>
        <v>18</v>
      </c>
      <c r="Q21" s="306" t="str">
        <f>IF($B$2=1,IF(ข้อมูลนักเรียน!X20="","",ข้อมูลนักเรียน!X20&amp;ข้อมูลนักเรียน!Y20 &amp; "  " &amp; ข้อมูลนักเรียน!Z20),IF(ข้อมูลนักเรียน!X50="","",ข้อมูลนักเรียน!X50&amp;ข้อมูลนักเรียน!Y50 &amp; "  " &amp; ข้อมูลนักเรียน!Z50))</f>
        <v/>
      </c>
      <c r="R21" s="305" t="str">
        <f>IF($B$2=1,IF(ข้อมูลนักเรียน!AA20="","",ข้อมูลนักเรียน!AA20),IF(ข้อมูลนักเรียน!AA50="","",ข้อมูลนักเรียน!AA50))</f>
        <v/>
      </c>
      <c r="S21" s="302" t="str">
        <f>IF($B$2=1,IF(ข้อมูลนักเรียน!AB20="","",ข้อมูลนักเรียน!AB20),IF(ข้อมูลนักเรียน!AB50="","",ข้อมูลนักเรียน!AB50))</f>
        <v/>
      </c>
      <c r="T21" s="301" t="str">
        <f>IF($B$2=1,IF(ข้อมูลนักเรียน!AC20="","",ข้อมูลนักเรียน!AC20),IF(ข้อมูลนักเรียน!AC50="","",ข้อมูลนักเรียน!AC50))</f>
        <v/>
      </c>
      <c r="U21" s="302" t="str">
        <f>IF($B$2=1,IF(ข้อมูลนักเรียน!AD20="","",ข้อมูลนักเรียน!AD20),IF(ข้อมูลนักเรียน!AD50="","",ข้อมูลนักเรียน!AD50))</f>
        <v/>
      </c>
    </row>
    <row r="22" spans="1:21" ht="21" customHeight="1" x14ac:dyDescent="0.35">
      <c r="A22" s="111"/>
      <c r="B22" s="111"/>
      <c r="C22" s="111"/>
      <c r="D22" s="103">
        <f t="shared" si="2"/>
        <v>19</v>
      </c>
      <c r="E22" s="299" t="str">
        <f>IF($B$2=1,IF(ข้อมูลนักเรียน!E21="","",ข้อมูลนักเรียน!E21),IF(ข้อมูลนักเรียน!E51="","",ข้อมูลนักเรียน!E51))</f>
        <v/>
      </c>
      <c r="F22" s="300" t="str">
        <f>IF($B$2=1,IF(ข้อมูลนักเรียน!F21="","",ข้อมูลนักเรียน!F21),IF(ข้อมูลนักเรียน!F51="","",ข้อมูลนักเรียน!F51))</f>
        <v/>
      </c>
      <c r="G22" s="306" t="str">
        <f>IF($B$2=1,IF(ข้อมูลนักเรียน!G21="","",ข้อมูลนักเรียน!G21&amp;ข้อมูลนักเรียน!H21 &amp; "  " &amp; ข้อมูลนักเรียน!I21),IF(ข้อมูลนักเรียน!G51="","",ข้อมูลนักเรียน!G51&amp;ข้อมูลนักเรียน!H51 &amp; "  " &amp; ข้อมูลนักเรียน!I51))</f>
        <v/>
      </c>
      <c r="H22" s="302" t="str">
        <f>IF($B$2=1,IF(ข้อมูลนักเรียน!M21="","",ข้อมูลนักเรียน!M21),IF(ข้อมูลนักเรียน!M51="","",ข้อมูลนักเรียน!M51))</f>
        <v/>
      </c>
      <c r="I22" s="303" t="str">
        <f>IF($B$2=1,IF(ข้อมูลนักเรียน!N21="","",ข้อมูลนักเรียน!N21),IF(ข้อมูลนักเรียน!N51="","",ข้อมูลนักเรียน!N51))</f>
        <v/>
      </c>
      <c r="J22" s="302" t="str">
        <f>IF($B$2=1,IF(ข้อมูลนักเรียน!O21="","",ข้อมูลนักเรียน!O21),IF(ข้อมูลนักเรียน!O51="","",ข้อมูลนักเรียน!O51))</f>
        <v/>
      </c>
      <c r="K22" s="304">
        <f t="shared" si="0"/>
        <v>19</v>
      </c>
      <c r="L22" s="306" t="str">
        <f>IF($B$2=1,IF(ข้อมูลนักเรียน!P21="","",ข้อมูลนักเรียน!P21&amp;ข้อมูลนักเรียน!Q21 &amp; "  " &amp; ข้อมูลนักเรียน!R21),IF(ข้อมูลนักเรียน!P51="","",ข้อมูลนักเรียน!P51&amp;ข้อมูลนักเรียน!Q51 &amp; "  " &amp; ข้อมูลนักเรียน!R51))</f>
        <v/>
      </c>
      <c r="M22" s="302" t="str">
        <f>IF($B$2=1,IF(ข้อมูลนักเรียน!S21="","",ข้อมูลนักเรียน!S21),IF(ข้อมูลนักเรียน!S51="","",ข้อมูลนักเรียน!S51))</f>
        <v/>
      </c>
      <c r="N22" s="306" t="str">
        <f>IF($B$2=1,IF(ข้อมูลนักเรียน!T21="","",ข้อมูลนักเรียน!T21&amp;ข้อมูลนักเรียน!U21 &amp; "  " &amp; ข้อมูลนักเรียน!V21),IF(ข้อมูลนักเรียน!T51="","",ข้อมูลนักเรียน!T51&amp;ข้อมูลนักเรียน!U51 &amp; "  " &amp; ข้อมูลนักเรียน!V51))</f>
        <v/>
      </c>
      <c r="O22" s="302" t="str">
        <f>IF($B$2=1,IF(ข้อมูลนักเรียน!W21="","",ข้อมูลนักเรียน!W21),IF(ข้อมูลนักเรียน!W51="","",ข้อมูลนักเรียน!W51))</f>
        <v/>
      </c>
      <c r="P22" s="304">
        <f t="shared" si="1"/>
        <v>19</v>
      </c>
      <c r="Q22" s="306" t="str">
        <f>IF($B$2=1,IF(ข้อมูลนักเรียน!X21="","",ข้อมูลนักเรียน!X21&amp;ข้อมูลนักเรียน!Y21 &amp; "  " &amp; ข้อมูลนักเรียน!Z21),IF(ข้อมูลนักเรียน!X51="","",ข้อมูลนักเรียน!X51&amp;ข้อมูลนักเรียน!Y51 &amp; "  " &amp; ข้อมูลนักเรียน!Z51))</f>
        <v/>
      </c>
      <c r="R22" s="305" t="str">
        <f>IF($B$2=1,IF(ข้อมูลนักเรียน!AA21="","",ข้อมูลนักเรียน!AA21),IF(ข้อมูลนักเรียน!AA51="","",ข้อมูลนักเรียน!AA51))</f>
        <v/>
      </c>
      <c r="S22" s="302" t="str">
        <f>IF($B$2=1,IF(ข้อมูลนักเรียน!AB21="","",ข้อมูลนักเรียน!AB21),IF(ข้อมูลนักเรียน!AB51="","",ข้อมูลนักเรียน!AB51))</f>
        <v/>
      </c>
      <c r="T22" s="301" t="str">
        <f>IF($B$2=1,IF(ข้อมูลนักเรียน!AC21="","",ข้อมูลนักเรียน!AC21),IF(ข้อมูลนักเรียน!AC51="","",ข้อมูลนักเรียน!AC51))</f>
        <v/>
      </c>
      <c r="U22" s="302" t="str">
        <f>IF($B$2=1,IF(ข้อมูลนักเรียน!AD21="","",ข้อมูลนักเรียน!AD21),IF(ข้อมูลนักเรียน!AD51="","",ข้อมูลนักเรียน!AD51))</f>
        <v/>
      </c>
    </row>
    <row r="23" spans="1:21" ht="21" customHeight="1" x14ac:dyDescent="0.35">
      <c r="A23" s="111"/>
      <c r="B23" s="111"/>
      <c r="C23" s="111"/>
      <c r="D23" s="103">
        <f t="shared" si="2"/>
        <v>20</v>
      </c>
      <c r="E23" s="299" t="str">
        <f>IF($B$2=1,IF(ข้อมูลนักเรียน!E22="","",ข้อมูลนักเรียน!E22),IF(ข้อมูลนักเรียน!E52="","",ข้อมูลนักเรียน!E52))</f>
        <v/>
      </c>
      <c r="F23" s="300" t="str">
        <f>IF($B$2=1,IF(ข้อมูลนักเรียน!F22="","",ข้อมูลนักเรียน!F22),IF(ข้อมูลนักเรียน!F52="","",ข้อมูลนักเรียน!F52))</f>
        <v/>
      </c>
      <c r="G23" s="306" t="str">
        <f>IF($B$2=1,IF(ข้อมูลนักเรียน!G22="","",ข้อมูลนักเรียน!G22&amp;ข้อมูลนักเรียน!H22 &amp; "  " &amp; ข้อมูลนักเรียน!I22),IF(ข้อมูลนักเรียน!G52="","",ข้อมูลนักเรียน!G52&amp;ข้อมูลนักเรียน!H52 &amp; "  " &amp; ข้อมูลนักเรียน!I52))</f>
        <v/>
      </c>
      <c r="H23" s="302" t="str">
        <f>IF($B$2=1,IF(ข้อมูลนักเรียน!M22="","",ข้อมูลนักเรียน!M22),IF(ข้อมูลนักเรียน!M52="","",ข้อมูลนักเรียน!M52))</f>
        <v/>
      </c>
      <c r="I23" s="303" t="str">
        <f>IF($B$2=1,IF(ข้อมูลนักเรียน!N22="","",ข้อมูลนักเรียน!N22),IF(ข้อมูลนักเรียน!N52="","",ข้อมูลนักเรียน!N52))</f>
        <v/>
      </c>
      <c r="J23" s="302" t="str">
        <f>IF($B$2=1,IF(ข้อมูลนักเรียน!O22="","",ข้อมูลนักเรียน!O22),IF(ข้อมูลนักเรียน!O52="","",ข้อมูลนักเรียน!O52))</f>
        <v/>
      </c>
      <c r="K23" s="304">
        <f t="shared" si="0"/>
        <v>20</v>
      </c>
      <c r="L23" s="306" t="str">
        <f>IF($B$2=1,IF(ข้อมูลนักเรียน!P22="","",ข้อมูลนักเรียน!P22&amp;ข้อมูลนักเรียน!Q22 &amp; "  " &amp; ข้อมูลนักเรียน!R22),IF(ข้อมูลนักเรียน!P52="","",ข้อมูลนักเรียน!P52&amp;ข้อมูลนักเรียน!Q52 &amp; "  " &amp; ข้อมูลนักเรียน!R52))</f>
        <v/>
      </c>
      <c r="M23" s="302" t="str">
        <f>IF($B$2=1,IF(ข้อมูลนักเรียน!S22="","",ข้อมูลนักเรียน!S22),IF(ข้อมูลนักเรียน!S52="","",ข้อมูลนักเรียน!S52))</f>
        <v/>
      </c>
      <c r="N23" s="306" t="str">
        <f>IF($B$2=1,IF(ข้อมูลนักเรียน!T22="","",ข้อมูลนักเรียน!T22&amp;ข้อมูลนักเรียน!U22 &amp; "  " &amp; ข้อมูลนักเรียน!V22),IF(ข้อมูลนักเรียน!T52="","",ข้อมูลนักเรียน!T52&amp;ข้อมูลนักเรียน!U52 &amp; "  " &amp; ข้อมูลนักเรียน!V52))</f>
        <v/>
      </c>
      <c r="O23" s="302" t="str">
        <f>IF($B$2=1,IF(ข้อมูลนักเรียน!W22="","",ข้อมูลนักเรียน!W22),IF(ข้อมูลนักเรียน!W52="","",ข้อมูลนักเรียน!W52))</f>
        <v/>
      </c>
      <c r="P23" s="304">
        <f t="shared" si="1"/>
        <v>20</v>
      </c>
      <c r="Q23" s="306" t="str">
        <f>IF($B$2=1,IF(ข้อมูลนักเรียน!X22="","",ข้อมูลนักเรียน!X22&amp;ข้อมูลนักเรียน!Y22 &amp; "  " &amp; ข้อมูลนักเรียน!Z22),IF(ข้อมูลนักเรียน!X52="","",ข้อมูลนักเรียน!X52&amp;ข้อมูลนักเรียน!Y52 &amp; "  " &amp; ข้อมูลนักเรียน!Z52))</f>
        <v/>
      </c>
      <c r="R23" s="305" t="str">
        <f>IF($B$2=1,IF(ข้อมูลนักเรียน!AA22="","",ข้อมูลนักเรียน!AA22),IF(ข้อมูลนักเรียน!AA52="","",ข้อมูลนักเรียน!AA52))</f>
        <v/>
      </c>
      <c r="S23" s="302" t="str">
        <f>IF($B$2=1,IF(ข้อมูลนักเรียน!AB22="","",ข้อมูลนักเรียน!AB22),IF(ข้อมูลนักเรียน!AB52="","",ข้อมูลนักเรียน!AB52))</f>
        <v/>
      </c>
      <c r="T23" s="301" t="str">
        <f>IF($B$2=1,IF(ข้อมูลนักเรียน!AC22="","",ข้อมูลนักเรียน!AC22),IF(ข้อมูลนักเรียน!AC52="","",ข้อมูลนักเรียน!AC52))</f>
        <v/>
      </c>
      <c r="U23" s="302" t="str">
        <f>IF($B$2=1,IF(ข้อมูลนักเรียน!AD22="","",ข้อมูลนักเรียน!AD22),IF(ข้อมูลนักเรียน!AD52="","",ข้อมูลนักเรียน!AD52))</f>
        <v/>
      </c>
    </row>
    <row r="24" spans="1:21" ht="21" customHeight="1" x14ac:dyDescent="0.35">
      <c r="A24" s="111"/>
      <c r="B24" s="111"/>
      <c r="C24" s="111"/>
      <c r="D24" s="103">
        <f t="shared" si="2"/>
        <v>21</v>
      </c>
      <c r="E24" s="299" t="str">
        <f>IF($B$2=1,IF(ข้อมูลนักเรียน!E23="","",ข้อมูลนักเรียน!E23),IF(ข้อมูลนักเรียน!E53="","",ข้อมูลนักเรียน!E53))</f>
        <v/>
      </c>
      <c r="F24" s="300" t="str">
        <f>IF($B$2=1,IF(ข้อมูลนักเรียน!F23="","",ข้อมูลนักเรียน!F23),IF(ข้อมูลนักเรียน!F53="","",ข้อมูลนักเรียน!F53))</f>
        <v/>
      </c>
      <c r="G24" s="306" t="str">
        <f>IF($B$2=1,IF(ข้อมูลนักเรียน!G23="","",ข้อมูลนักเรียน!G23&amp;ข้อมูลนักเรียน!H23 &amp; "  " &amp; ข้อมูลนักเรียน!I23),IF(ข้อมูลนักเรียน!G53="","",ข้อมูลนักเรียน!G53&amp;ข้อมูลนักเรียน!H53 &amp; "  " &amp; ข้อมูลนักเรียน!I53))</f>
        <v/>
      </c>
      <c r="H24" s="302" t="str">
        <f>IF($B$2=1,IF(ข้อมูลนักเรียน!M23="","",ข้อมูลนักเรียน!M23),IF(ข้อมูลนักเรียน!M53="","",ข้อมูลนักเรียน!M53))</f>
        <v/>
      </c>
      <c r="I24" s="303" t="str">
        <f>IF($B$2=1,IF(ข้อมูลนักเรียน!N23="","",ข้อมูลนักเรียน!N23),IF(ข้อมูลนักเรียน!N53="","",ข้อมูลนักเรียน!N53))</f>
        <v/>
      </c>
      <c r="J24" s="302" t="str">
        <f>IF($B$2=1,IF(ข้อมูลนักเรียน!O23="","",ข้อมูลนักเรียน!O23),IF(ข้อมูลนักเรียน!O53="","",ข้อมูลนักเรียน!O53))</f>
        <v/>
      </c>
      <c r="K24" s="304">
        <f t="shared" si="0"/>
        <v>21</v>
      </c>
      <c r="L24" s="306" t="str">
        <f>IF($B$2=1,IF(ข้อมูลนักเรียน!P23="","",ข้อมูลนักเรียน!P23&amp;ข้อมูลนักเรียน!Q23 &amp; "  " &amp; ข้อมูลนักเรียน!R23),IF(ข้อมูลนักเรียน!P53="","",ข้อมูลนักเรียน!P53&amp;ข้อมูลนักเรียน!Q53 &amp; "  " &amp; ข้อมูลนักเรียน!R53))</f>
        <v/>
      </c>
      <c r="M24" s="302" t="str">
        <f>IF($B$2=1,IF(ข้อมูลนักเรียน!S23="","",ข้อมูลนักเรียน!S23),IF(ข้อมูลนักเรียน!S53="","",ข้อมูลนักเรียน!S53))</f>
        <v/>
      </c>
      <c r="N24" s="306" t="str">
        <f>IF($B$2=1,IF(ข้อมูลนักเรียน!T23="","",ข้อมูลนักเรียน!T23&amp;ข้อมูลนักเรียน!U23 &amp; "  " &amp; ข้อมูลนักเรียน!V23),IF(ข้อมูลนักเรียน!T53="","",ข้อมูลนักเรียน!T53&amp;ข้อมูลนักเรียน!U53 &amp; "  " &amp; ข้อมูลนักเรียน!V53))</f>
        <v/>
      </c>
      <c r="O24" s="302" t="str">
        <f>IF($B$2=1,IF(ข้อมูลนักเรียน!W23="","",ข้อมูลนักเรียน!W23),IF(ข้อมูลนักเรียน!W53="","",ข้อมูลนักเรียน!W53))</f>
        <v/>
      </c>
      <c r="P24" s="304">
        <f t="shared" si="1"/>
        <v>21</v>
      </c>
      <c r="Q24" s="306" t="str">
        <f>IF($B$2=1,IF(ข้อมูลนักเรียน!X23="","",ข้อมูลนักเรียน!X23&amp;ข้อมูลนักเรียน!Y23 &amp; "  " &amp; ข้อมูลนักเรียน!Z23),IF(ข้อมูลนักเรียน!X53="","",ข้อมูลนักเรียน!X53&amp;ข้อมูลนักเรียน!Y53 &amp; "  " &amp; ข้อมูลนักเรียน!Z53))</f>
        <v/>
      </c>
      <c r="R24" s="305" t="str">
        <f>IF($B$2=1,IF(ข้อมูลนักเรียน!AA23="","",ข้อมูลนักเรียน!AA23),IF(ข้อมูลนักเรียน!AA53="","",ข้อมูลนักเรียน!AA53))</f>
        <v/>
      </c>
      <c r="S24" s="302" t="str">
        <f>IF($B$2=1,IF(ข้อมูลนักเรียน!AB23="","",ข้อมูลนักเรียน!AB23),IF(ข้อมูลนักเรียน!AB53="","",ข้อมูลนักเรียน!AB53))</f>
        <v/>
      </c>
      <c r="T24" s="301" t="str">
        <f>IF($B$2=1,IF(ข้อมูลนักเรียน!AC23="","",ข้อมูลนักเรียน!AC23),IF(ข้อมูลนักเรียน!AC53="","",ข้อมูลนักเรียน!AC53))</f>
        <v/>
      </c>
      <c r="U24" s="302" t="str">
        <f>IF($B$2=1,IF(ข้อมูลนักเรียน!AD23="","",ข้อมูลนักเรียน!AD23),IF(ข้อมูลนักเรียน!AD53="","",ข้อมูลนักเรียน!AD53))</f>
        <v/>
      </c>
    </row>
    <row r="25" spans="1:21" ht="21" customHeight="1" x14ac:dyDescent="0.35">
      <c r="A25" s="111"/>
      <c r="B25" s="111"/>
      <c r="C25" s="111"/>
      <c r="D25" s="103">
        <f t="shared" si="2"/>
        <v>22</v>
      </c>
      <c r="E25" s="299" t="str">
        <f>IF($B$2=1,IF(ข้อมูลนักเรียน!E24="","",ข้อมูลนักเรียน!E24),IF(ข้อมูลนักเรียน!E54="","",ข้อมูลนักเรียน!E54))</f>
        <v/>
      </c>
      <c r="F25" s="300" t="str">
        <f>IF($B$2=1,IF(ข้อมูลนักเรียน!F24="","",ข้อมูลนักเรียน!F24),IF(ข้อมูลนักเรียน!F54="","",ข้อมูลนักเรียน!F54))</f>
        <v/>
      </c>
      <c r="G25" s="306" t="str">
        <f>IF($B$2=1,IF(ข้อมูลนักเรียน!G24="","",ข้อมูลนักเรียน!G24&amp;ข้อมูลนักเรียน!H24 &amp; "  " &amp; ข้อมูลนักเรียน!I24),IF(ข้อมูลนักเรียน!G54="","",ข้อมูลนักเรียน!G54&amp;ข้อมูลนักเรียน!H54 &amp; "  " &amp; ข้อมูลนักเรียน!I54))</f>
        <v/>
      </c>
      <c r="H25" s="302" t="str">
        <f>IF($B$2=1,IF(ข้อมูลนักเรียน!M24="","",ข้อมูลนักเรียน!M24),IF(ข้อมูลนักเรียน!M54="","",ข้อมูลนักเรียน!M54))</f>
        <v/>
      </c>
      <c r="I25" s="303" t="str">
        <f>IF($B$2=1,IF(ข้อมูลนักเรียน!N24="","",ข้อมูลนักเรียน!N24),IF(ข้อมูลนักเรียน!N54="","",ข้อมูลนักเรียน!N54))</f>
        <v/>
      </c>
      <c r="J25" s="302" t="str">
        <f>IF($B$2=1,IF(ข้อมูลนักเรียน!O24="","",ข้อมูลนักเรียน!O24),IF(ข้อมูลนักเรียน!O54="","",ข้อมูลนักเรียน!O54))</f>
        <v/>
      </c>
      <c r="K25" s="304">
        <f t="shared" si="0"/>
        <v>22</v>
      </c>
      <c r="L25" s="306" t="str">
        <f>IF($B$2=1,IF(ข้อมูลนักเรียน!P24="","",ข้อมูลนักเรียน!P24&amp;ข้อมูลนักเรียน!Q24 &amp; "  " &amp; ข้อมูลนักเรียน!R24),IF(ข้อมูลนักเรียน!P54="","",ข้อมูลนักเรียน!P54&amp;ข้อมูลนักเรียน!Q54 &amp; "  " &amp; ข้อมูลนักเรียน!R54))</f>
        <v/>
      </c>
      <c r="M25" s="302" t="str">
        <f>IF($B$2=1,IF(ข้อมูลนักเรียน!S24="","",ข้อมูลนักเรียน!S24),IF(ข้อมูลนักเรียน!S54="","",ข้อมูลนักเรียน!S54))</f>
        <v/>
      </c>
      <c r="N25" s="306" t="str">
        <f>IF($B$2=1,IF(ข้อมูลนักเรียน!T24="","",ข้อมูลนักเรียน!T24&amp;ข้อมูลนักเรียน!U24 &amp; "  " &amp; ข้อมูลนักเรียน!V24),IF(ข้อมูลนักเรียน!T54="","",ข้อมูลนักเรียน!T54&amp;ข้อมูลนักเรียน!U54 &amp; "  " &amp; ข้อมูลนักเรียน!V54))</f>
        <v/>
      </c>
      <c r="O25" s="302" t="str">
        <f>IF($B$2=1,IF(ข้อมูลนักเรียน!W24="","",ข้อมูลนักเรียน!W24),IF(ข้อมูลนักเรียน!W54="","",ข้อมูลนักเรียน!W54))</f>
        <v/>
      </c>
      <c r="P25" s="304">
        <f t="shared" si="1"/>
        <v>22</v>
      </c>
      <c r="Q25" s="306" t="str">
        <f>IF($B$2=1,IF(ข้อมูลนักเรียน!X24="","",ข้อมูลนักเรียน!X24&amp;ข้อมูลนักเรียน!Y24 &amp; "  " &amp; ข้อมูลนักเรียน!Z24),IF(ข้อมูลนักเรียน!X54="","",ข้อมูลนักเรียน!X54&amp;ข้อมูลนักเรียน!Y54 &amp; "  " &amp; ข้อมูลนักเรียน!Z54))</f>
        <v/>
      </c>
      <c r="R25" s="305" t="str">
        <f>IF($B$2=1,IF(ข้อมูลนักเรียน!AA24="","",ข้อมูลนักเรียน!AA24),IF(ข้อมูลนักเรียน!AA54="","",ข้อมูลนักเรียน!AA54))</f>
        <v/>
      </c>
      <c r="S25" s="302" t="str">
        <f>IF($B$2=1,IF(ข้อมูลนักเรียน!AB24="","",ข้อมูลนักเรียน!AB24),IF(ข้อมูลนักเรียน!AB54="","",ข้อมูลนักเรียน!AB54))</f>
        <v/>
      </c>
      <c r="T25" s="301" t="str">
        <f>IF($B$2=1,IF(ข้อมูลนักเรียน!AC24="","",ข้อมูลนักเรียน!AC24),IF(ข้อมูลนักเรียน!AC54="","",ข้อมูลนักเรียน!AC54))</f>
        <v/>
      </c>
      <c r="U25" s="302" t="str">
        <f>IF($B$2=1,IF(ข้อมูลนักเรียน!AD24="","",ข้อมูลนักเรียน!AD24),IF(ข้อมูลนักเรียน!AD54="","",ข้อมูลนักเรียน!AD54))</f>
        <v/>
      </c>
    </row>
    <row r="26" spans="1:21" ht="21" customHeight="1" x14ac:dyDescent="0.35">
      <c r="A26" s="111"/>
      <c r="B26" s="111"/>
      <c r="C26" s="111"/>
      <c r="D26" s="103">
        <f t="shared" si="2"/>
        <v>23</v>
      </c>
      <c r="E26" s="299" t="str">
        <f>IF($B$2=1,IF(ข้อมูลนักเรียน!E25="","",ข้อมูลนักเรียน!E25),IF(ข้อมูลนักเรียน!E55="","",ข้อมูลนักเรียน!E55))</f>
        <v/>
      </c>
      <c r="F26" s="300" t="str">
        <f>IF($B$2=1,IF(ข้อมูลนักเรียน!F25="","",ข้อมูลนักเรียน!F25),IF(ข้อมูลนักเรียน!F55="","",ข้อมูลนักเรียน!F55))</f>
        <v/>
      </c>
      <c r="G26" s="306" t="str">
        <f>IF($B$2=1,IF(ข้อมูลนักเรียน!G25="","",ข้อมูลนักเรียน!G25&amp;ข้อมูลนักเรียน!H25 &amp; "  " &amp; ข้อมูลนักเรียน!I25),IF(ข้อมูลนักเรียน!G55="","",ข้อมูลนักเรียน!G55&amp;ข้อมูลนักเรียน!H55 &amp; "  " &amp; ข้อมูลนักเรียน!I55))</f>
        <v/>
      </c>
      <c r="H26" s="302" t="str">
        <f>IF($B$2=1,IF(ข้อมูลนักเรียน!M25="","",ข้อมูลนักเรียน!M25),IF(ข้อมูลนักเรียน!M55="","",ข้อมูลนักเรียน!M55))</f>
        <v/>
      </c>
      <c r="I26" s="303" t="str">
        <f>IF($B$2=1,IF(ข้อมูลนักเรียน!N25="","",ข้อมูลนักเรียน!N25),IF(ข้อมูลนักเรียน!N55="","",ข้อมูลนักเรียน!N55))</f>
        <v/>
      </c>
      <c r="J26" s="302" t="str">
        <f>IF($B$2=1,IF(ข้อมูลนักเรียน!O25="","",ข้อมูลนักเรียน!O25),IF(ข้อมูลนักเรียน!O55="","",ข้อมูลนักเรียน!O55))</f>
        <v/>
      </c>
      <c r="K26" s="304">
        <f t="shared" si="0"/>
        <v>23</v>
      </c>
      <c r="L26" s="306" t="str">
        <f>IF($B$2=1,IF(ข้อมูลนักเรียน!P25="","",ข้อมูลนักเรียน!P25&amp;ข้อมูลนักเรียน!Q25 &amp; "  " &amp; ข้อมูลนักเรียน!R25),IF(ข้อมูลนักเรียน!P55="","",ข้อมูลนักเรียน!P55&amp;ข้อมูลนักเรียน!Q55 &amp; "  " &amp; ข้อมูลนักเรียน!R55))</f>
        <v/>
      </c>
      <c r="M26" s="302" t="str">
        <f>IF($B$2=1,IF(ข้อมูลนักเรียน!S25="","",ข้อมูลนักเรียน!S25),IF(ข้อมูลนักเรียน!S55="","",ข้อมูลนักเรียน!S55))</f>
        <v/>
      </c>
      <c r="N26" s="306" t="str">
        <f>IF($B$2=1,IF(ข้อมูลนักเรียน!T25="","",ข้อมูลนักเรียน!T25&amp;ข้อมูลนักเรียน!U25 &amp; "  " &amp; ข้อมูลนักเรียน!V25),IF(ข้อมูลนักเรียน!T55="","",ข้อมูลนักเรียน!T55&amp;ข้อมูลนักเรียน!U55 &amp; "  " &amp; ข้อมูลนักเรียน!V55))</f>
        <v/>
      </c>
      <c r="O26" s="302" t="str">
        <f>IF($B$2=1,IF(ข้อมูลนักเรียน!W25="","",ข้อมูลนักเรียน!W25),IF(ข้อมูลนักเรียน!W55="","",ข้อมูลนักเรียน!W55))</f>
        <v/>
      </c>
      <c r="P26" s="304">
        <f t="shared" si="1"/>
        <v>23</v>
      </c>
      <c r="Q26" s="306" t="str">
        <f>IF($B$2=1,IF(ข้อมูลนักเรียน!X25="","",ข้อมูลนักเรียน!X25&amp;ข้อมูลนักเรียน!Y25 &amp; "  " &amp; ข้อมูลนักเรียน!Z25),IF(ข้อมูลนักเรียน!X55="","",ข้อมูลนักเรียน!X55&amp;ข้อมูลนักเรียน!Y55 &amp; "  " &amp; ข้อมูลนักเรียน!Z55))</f>
        <v/>
      </c>
      <c r="R26" s="305" t="str">
        <f>IF($B$2=1,IF(ข้อมูลนักเรียน!AA25="","",ข้อมูลนักเรียน!AA25),IF(ข้อมูลนักเรียน!AA55="","",ข้อมูลนักเรียน!AA55))</f>
        <v/>
      </c>
      <c r="S26" s="302" t="str">
        <f>IF($B$2=1,IF(ข้อมูลนักเรียน!AB25="","",ข้อมูลนักเรียน!AB25),IF(ข้อมูลนักเรียน!AB55="","",ข้อมูลนักเรียน!AB55))</f>
        <v/>
      </c>
      <c r="T26" s="301" t="str">
        <f>IF($B$2=1,IF(ข้อมูลนักเรียน!AC25="","",ข้อมูลนักเรียน!AC25),IF(ข้อมูลนักเรียน!AC55="","",ข้อมูลนักเรียน!AC55))</f>
        <v/>
      </c>
      <c r="U26" s="302" t="str">
        <f>IF($B$2=1,IF(ข้อมูลนักเรียน!AD25="","",ข้อมูลนักเรียน!AD25),IF(ข้อมูลนักเรียน!AD55="","",ข้อมูลนักเรียน!AD55))</f>
        <v/>
      </c>
    </row>
    <row r="27" spans="1:21" ht="21" customHeight="1" x14ac:dyDescent="0.35">
      <c r="A27" s="111"/>
      <c r="B27" s="111"/>
      <c r="C27" s="111"/>
      <c r="D27" s="103">
        <f t="shared" si="2"/>
        <v>24</v>
      </c>
      <c r="E27" s="299" t="str">
        <f>IF($B$2=1,IF(ข้อมูลนักเรียน!E26="","",ข้อมูลนักเรียน!E26),IF(ข้อมูลนักเรียน!E56="","",ข้อมูลนักเรียน!E56))</f>
        <v/>
      </c>
      <c r="F27" s="300" t="str">
        <f>IF($B$2=1,IF(ข้อมูลนักเรียน!F26="","",ข้อมูลนักเรียน!F26),IF(ข้อมูลนักเรียน!F56="","",ข้อมูลนักเรียน!F56))</f>
        <v/>
      </c>
      <c r="G27" s="306" t="str">
        <f>IF($B$2=1,IF(ข้อมูลนักเรียน!G26="","",ข้อมูลนักเรียน!G26&amp;ข้อมูลนักเรียน!H26 &amp; "  " &amp; ข้อมูลนักเรียน!I26),IF(ข้อมูลนักเรียน!G56="","",ข้อมูลนักเรียน!G56&amp;ข้อมูลนักเรียน!H56 &amp; "  " &amp; ข้อมูลนักเรียน!I56))</f>
        <v/>
      </c>
      <c r="H27" s="302" t="str">
        <f>IF($B$2=1,IF(ข้อมูลนักเรียน!M26="","",ข้อมูลนักเรียน!M26),IF(ข้อมูลนักเรียน!M56="","",ข้อมูลนักเรียน!M56))</f>
        <v/>
      </c>
      <c r="I27" s="303" t="str">
        <f>IF($B$2=1,IF(ข้อมูลนักเรียน!N26="","",ข้อมูลนักเรียน!N26),IF(ข้อมูลนักเรียน!N56="","",ข้อมูลนักเรียน!N56))</f>
        <v/>
      </c>
      <c r="J27" s="302" t="str">
        <f>IF($B$2=1,IF(ข้อมูลนักเรียน!O26="","",ข้อมูลนักเรียน!O26),IF(ข้อมูลนักเรียน!O56="","",ข้อมูลนักเรียน!O56))</f>
        <v/>
      </c>
      <c r="K27" s="304">
        <f t="shared" si="0"/>
        <v>24</v>
      </c>
      <c r="L27" s="306" t="str">
        <f>IF($B$2=1,IF(ข้อมูลนักเรียน!P26="","",ข้อมูลนักเรียน!P26&amp;ข้อมูลนักเรียน!Q26 &amp; "  " &amp; ข้อมูลนักเรียน!R26),IF(ข้อมูลนักเรียน!P56="","",ข้อมูลนักเรียน!P56&amp;ข้อมูลนักเรียน!Q56 &amp; "  " &amp; ข้อมูลนักเรียน!R56))</f>
        <v/>
      </c>
      <c r="M27" s="302" t="str">
        <f>IF($B$2=1,IF(ข้อมูลนักเรียน!S26="","",ข้อมูลนักเรียน!S26),IF(ข้อมูลนักเรียน!S56="","",ข้อมูลนักเรียน!S56))</f>
        <v/>
      </c>
      <c r="N27" s="306" t="str">
        <f>IF($B$2=1,IF(ข้อมูลนักเรียน!T26="","",ข้อมูลนักเรียน!T26&amp;ข้อมูลนักเรียน!U26 &amp; "  " &amp; ข้อมูลนักเรียน!V26),IF(ข้อมูลนักเรียน!T56="","",ข้อมูลนักเรียน!T56&amp;ข้อมูลนักเรียน!U56 &amp; "  " &amp; ข้อมูลนักเรียน!V56))</f>
        <v/>
      </c>
      <c r="O27" s="302" t="str">
        <f>IF($B$2=1,IF(ข้อมูลนักเรียน!W26="","",ข้อมูลนักเรียน!W26),IF(ข้อมูลนักเรียน!W56="","",ข้อมูลนักเรียน!W56))</f>
        <v/>
      </c>
      <c r="P27" s="304">
        <f t="shared" si="1"/>
        <v>24</v>
      </c>
      <c r="Q27" s="306" t="str">
        <f>IF($B$2=1,IF(ข้อมูลนักเรียน!X26="","",ข้อมูลนักเรียน!X26&amp;ข้อมูลนักเรียน!Y26 &amp; "  " &amp; ข้อมูลนักเรียน!Z26),IF(ข้อมูลนักเรียน!X56="","",ข้อมูลนักเรียน!X56&amp;ข้อมูลนักเรียน!Y56 &amp; "  " &amp; ข้อมูลนักเรียน!Z56))</f>
        <v/>
      </c>
      <c r="R27" s="305" t="str">
        <f>IF($B$2=1,IF(ข้อมูลนักเรียน!AA26="","",ข้อมูลนักเรียน!AA26),IF(ข้อมูลนักเรียน!AA56="","",ข้อมูลนักเรียน!AA56))</f>
        <v/>
      </c>
      <c r="S27" s="302" t="str">
        <f>IF($B$2=1,IF(ข้อมูลนักเรียน!AB26="","",ข้อมูลนักเรียน!AB26),IF(ข้อมูลนักเรียน!AB56="","",ข้อมูลนักเรียน!AB56))</f>
        <v/>
      </c>
      <c r="T27" s="301" t="str">
        <f>IF($B$2=1,IF(ข้อมูลนักเรียน!AC26="","",ข้อมูลนักเรียน!AC26),IF(ข้อมูลนักเรียน!AC56="","",ข้อมูลนักเรียน!AC56))</f>
        <v/>
      </c>
      <c r="U27" s="302" t="str">
        <f>IF($B$2=1,IF(ข้อมูลนักเรียน!AD26="","",ข้อมูลนักเรียน!AD26),IF(ข้อมูลนักเรียน!AD56="","",ข้อมูลนักเรียน!AD56))</f>
        <v/>
      </c>
    </row>
    <row r="28" spans="1:21" ht="21" customHeight="1" x14ac:dyDescent="0.35">
      <c r="A28" s="111"/>
      <c r="B28" s="111"/>
      <c r="C28" s="111"/>
      <c r="D28" s="103">
        <f t="shared" si="2"/>
        <v>25</v>
      </c>
      <c r="E28" s="299" t="str">
        <f>IF($B$2=1,IF(ข้อมูลนักเรียน!E27="","",ข้อมูลนักเรียน!E27),IF(ข้อมูลนักเรียน!E57="","",ข้อมูลนักเรียน!E57))</f>
        <v/>
      </c>
      <c r="F28" s="300" t="str">
        <f>IF($B$2=1,IF(ข้อมูลนักเรียน!F27="","",ข้อมูลนักเรียน!F27),IF(ข้อมูลนักเรียน!F57="","",ข้อมูลนักเรียน!F57))</f>
        <v/>
      </c>
      <c r="G28" s="306" t="str">
        <f>IF($B$2=1,IF(ข้อมูลนักเรียน!G27="","",ข้อมูลนักเรียน!G27&amp;ข้อมูลนักเรียน!H27 &amp; "  " &amp; ข้อมูลนักเรียน!I27),IF(ข้อมูลนักเรียน!G57="","",ข้อมูลนักเรียน!G57&amp;ข้อมูลนักเรียน!H57 &amp; "  " &amp; ข้อมูลนักเรียน!I57))</f>
        <v/>
      </c>
      <c r="H28" s="302" t="str">
        <f>IF($B$2=1,IF(ข้อมูลนักเรียน!M27="","",ข้อมูลนักเรียน!M27),IF(ข้อมูลนักเรียน!M57="","",ข้อมูลนักเรียน!M57))</f>
        <v/>
      </c>
      <c r="I28" s="303" t="str">
        <f>IF($B$2=1,IF(ข้อมูลนักเรียน!N27="","",ข้อมูลนักเรียน!N27),IF(ข้อมูลนักเรียน!N57="","",ข้อมูลนักเรียน!N57))</f>
        <v/>
      </c>
      <c r="J28" s="302" t="str">
        <f>IF($B$2=1,IF(ข้อมูลนักเรียน!O27="","",ข้อมูลนักเรียน!O27),IF(ข้อมูลนักเรียน!O57="","",ข้อมูลนักเรียน!O57))</f>
        <v/>
      </c>
      <c r="K28" s="304">
        <f t="shared" si="0"/>
        <v>25</v>
      </c>
      <c r="L28" s="306" t="str">
        <f>IF($B$2=1,IF(ข้อมูลนักเรียน!P27="","",ข้อมูลนักเรียน!P27&amp;ข้อมูลนักเรียน!Q27 &amp; "  " &amp; ข้อมูลนักเรียน!R27),IF(ข้อมูลนักเรียน!P57="","",ข้อมูลนักเรียน!P57&amp;ข้อมูลนักเรียน!Q57 &amp; "  " &amp; ข้อมูลนักเรียน!R57))</f>
        <v/>
      </c>
      <c r="M28" s="302" t="str">
        <f>IF($B$2=1,IF(ข้อมูลนักเรียน!S27="","",ข้อมูลนักเรียน!S27),IF(ข้อมูลนักเรียน!S57="","",ข้อมูลนักเรียน!S57))</f>
        <v/>
      </c>
      <c r="N28" s="306" t="str">
        <f>IF($B$2=1,IF(ข้อมูลนักเรียน!T27="","",ข้อมูลนักเรียน!T27&amp;ข้อมูลนักเรียน!U27 &amp; "  " &amp; ข้อมูลนักเรียน!V27),IF(ข้อมูลนักเรียน!T57="","",ข้อมูลนักเรียน!T57&amp;ข้อมูลนักเรียน!U57 &amp; "  " &amp; ข้อมูลนักเรียน!V57))</f>
        <v/>
      </c>
      <c r="O28" s="302" t="str">
        <f>IF($B$2=1,IF(ข้อมูลนักเรียน!W27="","",ข้อมูลนักเรียน!W27),IF(ข้อมูลนักเรียน!W57="","",ข้อมูลนักเรียน!W57))</f>
        <v/>
      </c>
      <c r="P28" s="304">
        <f t="shared" si="1"/>
        <v>25</v>
      </c>
      <c r="Q28" s="306" t="str">
        <f>IF($B$2=1,IF(ข้อมูลนักเรียน!X27="","",ข้อมูลนักเรียน!X27&amp;ข้อมูลนักเรียน!Y27 &amp; "  " &amp; ข้อมูลนักเรียน!Z27),IF(ข้อมูลนักเรียน!X57="","",ข้อมูลนักเรียน!X57&amp;ข้อมูลนักเรียน!Y57 &amp; "  " &amp; ข้อมูลนักเรียน!Z57))</f>
        <v/>
      </c>
      <c r="R28" s="305" t="str">
        <f>IF($B$2=1,IF(ข้อมูลนักเรียน!AA27="","",ข้อมูลนักเรียน!AA27),IF(ข้อมูลนักเรียน!AA57="","",ข้อมูลนักเรียน!AA57))</f>
        <v/>
      </c>
      <c r="S28" s="302" t="str">
        <f>IF($B$2=1,IF(ข้อมูลนักเรียน!AB27="","",ข้อมูลนักเรียน!AB27),IF(ข้อมูลนักเรียน!AB57="","",ข้อมูลนักเรียน!AB57))</f>
        <v/>
      </c>
      <c r="T28" s="301" t="str">
        <f>IF($B$2=1,IF(ข้อมูลนักเรียน!AC27="","",ข้อมูลนักเรียน!AC27),IF(ข้อมูลนักเรียน!AC57="","",ข้อมูลนักเรียน!AC57))</f>
        <v/>
      </c>
      <c r="U28" s="302" t="str">
        <f>IF($B$2=1,IF(ข้อมูลนักเรียน!AD27="","",ข้อมูลนักเรียน!AD27),IF(ข้อมูลนักเรียน!AD57="","",ข้อมูลนักเรียน!AD57))</f>
        <v/>
      </c>
    </row>
    <row r="29" spans="1:21" ht="21" customHeight="1" x14ac:dyDescent="0.35">
      <c r="A29" s="111"/>
      <c r="B29" s="111"/>
      <c r="C29" s="111"/>
      <c r="D29" s="103">
        <f t="shared" si="2"/>
        <v>26</v>
      </c>
      <c r="E29" s="299" t="str">
        <f>IF($B$2=1,IF(ข้อมูลนักเรียน!E28="","",ข้อมูลนักเรียน!E28),IF(ข้อมูลนักเรียน!E58="","",ข้อมูลนักเรียน!E58))</f>
        <v/>
      </c>
      <c r="F29" s="300" t="str">
        <f>IF($B$2=1,IF(ข้อมูลนักเรียน!F28="","",ข้อมูลนักเรียน!F28),IF(ข้อมูลนักเรียน!F58="","",ข้อมูลนักเรียน!F58))</f>
        <v/>
      </c>
      <c r="G29" s="306" t="str">
        <f>IF($B$2=1,IF(ข้อมูลนักเรียน!G28="","",ข้อมูลนักเรียน!G28&amp;ข้อมูลนักเรียน!H28 &amp; "  " &amp; ข้อมูลนักเรียน!I28),IF(ข้อมูลนักเรียน!G58="","",ข้อมูลนักเรียน!G58&amp;ข้อมูลนักเรียน!H58 &amp; "  " &amp; ข้อมูลนักเรียน!I58))</f>
        <v/>
      </c>
      <c r="H29" s="302" t="str">
        <f>IF($B$2=1,IF(ข้อมูลนักเรียน!M28="","",ข้อมูลนักเรียน!M28),IF(ข้อมูลนักเรียน!M58="","",ข้อมูลนักเรียน!M58))</f>
        <v/>
      </c>
      <c r="I29" s="303" t="str">
        <f>IF($B$2=1,IF(ข้อมูลนักเรียน!N28="","",ข้อมูลนักเรียน!N28),IF(ข้อมูลนักเรียน!N58="","",ข้อมูลนักเรียน!N58))</f>
        <v/>
      </c>
      <c r="J29" s="302" t="str">
        <f>IF($B$2=1,IF(ข้อมูลนักเรียน!O28="","",ข้อมูลนักเรียน!O28),IF(ข้อมูลนักเรียน!O58="","",ข้อมูลนักเรียน!O58))</f>
        <v/>
      </c>
      <c r="K29" s="304">
        <f t="shared" si="0"/>
        <v>26</v>
      </c>
      <c r="L29" s="306" t="str">
        <f>IF($B$2=1,IF(ข้อมูลนักเรียน!P28="","",ข้อมูลนักเรียน!P28&amp;ข้อมูลนักเรียน!Q28 &amp; "  " &amp; ข้อมูลนักเรียน!R28),IF(ข้อมูลนักเรียน!P58="","",ข้อมูลนักเรียน!P58&amp;ข้อมูลนักเรียน!Q58 &amp; "  " &amp; ข้อมูลนักเรียน!R58))</f>
        <v/>
      </c>
      <c r="M29" s="302" t="str">
        <f>IF($B$2=1,IF(ข้อมูลนักเรียน!S28="","",ข้อมูลนักเรียน!S28),IF(ข้อมูลนักเรียน!S58="","",ข้อมูลนักเรียน!S58))</f>
        <v/>
      </c>
      <c r="N29" s="306" t="str">
        <f>IF($B$2=1,IF(ข้อมูลนักเรียน!T28="","",ข้อมูลนักเรียน!T28&amp;ข้อมูลนักเรียน!U28 &amp; "  " &amp; ข้อมูลนักเรียน!V28),IF(ข้อมูลนักเรียน!T58="","",ข้อมูลนักเรียน!T58&amp;ข้อมูลนักเรียน!U58 &amp; "  " &amp; ข้อมูลนักเรียน!V58))</f>
        <v/>
      </c>
      <c r="O29" s="302" t="str">
        <f>IF($B$2=1,IF(ข้อมูลนักเรียน!W28="","",ข้อมูลนักเรียน!W28),IF(ข้อมูลนักเรียน!W58="","",ข้อมูลนักเรียน!W58))</f>
        <v/>
      </c>
      <c r="P29" s="304">
        <f t="shared" si="1"/>
        <v>26</v>
      </c>
      <c r="Q29" s="306" t="str">
        <f>IF($B$2=1,IF(ข้อมูลนักเรียน!X28="","",ข้อมูลนักเรียน!X28&amp;ข้อมูลนักเรียน!Y28 &amp; "  " &amp; ข้อมูลนักเรียน!Z28),IF(ข้อมูลนักเรียน!X58="","",ข้อมูลนักเรียน!X58&amp;ข้อมูลนักเรียน!Y58 &amp; "  " &amp; ข้อมูลนักเรียน!Z58))</f>
        <v/>
      </c>
      <c r="R29" s="305" t="str">
        <f>IF($B$2=1,IF(ข้อมูลนักเรียน!AA28="","",ข้อมูลนักเรียน!AA28),IF(ข้อมูลนักเรียน!AA58="","",ข้อมูลนักเรียน!AA58))</f>
        <v/>
      </c>
      <c r="S29" s="302" t="str">
        <f>IF($B$2=1,IF(ข้อมูลนักเรียน!AB28="","",ข้อมูลนักเรียน!AB28),IF(ข้อมูลนักเรียน!AB58="","",ข้อมูลนักเรียน!AB58))</f>
        <v/>
      </c>
      <c r="T29" s="301" t="str">
        <f>IF($B$2=1,IF(ข้อมูลนักเรียน!AC28="","",ข้อมูลนักเรียน!AC28),IF(ข้อมูลนักเรียน!AC58="","",ข้อมูลนักเรียน!AC58))</f>
        <v/>
      </c>
      <c r="U29" s="302" t="str">
        <f>IF($B$2=1,IF(ข้อมูลนักเรียน!AD28="","",ข้อมูลนักเรียน!AD28),IF(ข้อมูลนักเรียน!AD58="","",ข้อมูลนักเรียน!AD58))</f>
        <v/>
      </c>
    </row>
    <row r="30" spans="1:21" ht="21" customHeight="1" x14ac:dyDescent="0.35">
      <c r="A30" s="111"/>
      <c r="B30" s="111"/>
      <c r="C30" s="111"/>
      <c r="D30" s="103">
        <f t="shared" si="2"/>
        <v>27</v>
      </c>
      <c r="E30" s="299" t="str">
        <f>IF($B$2=1,IF(ข้อมูลนักเรียน!E29="","",ข้อมูลนักเรียน!E29),IF(ข้อมูลนักเรียน!E59="","",ข้อมูลนักเรียน!E59))</f>
        <v/>
      </c>
      <c r="F30" s="300" t="str">
        <f>IF($B$2=1,IF(ข้อมูลนักเรียน!F29="","",ข้อมูลนักเรียน!F29),IF(ข้อมูลนักเรียน!F59="","",ข้อมูลนักเรียน!F59))</f>
        <v/>
      </c>
      <c r="G30" s="306" t="str">
        <f>IF($B$2=1,IF(ข้อมูลนักเรียน!G29="","",ข้อมูลนักเรียน!G29&amp;ข้อมูลนักเรียน!H29 &amp; "  " &amp; ข้อมูลนักเรียน!I29),IF(ข้อมูลนักเรียน!G59="","",ข้อมูลนักเรียน!G59&amp;ข้อมูลนักเรียน!H59 &amp; "  " &amp; ข้อมูลนักเรียน!I59))</f>
        <v/>
      </c>
      <c r="H30" s="302" t="str">
        <f>IF($B$2=1,IF(ข้อมูลนักเรียน!M29="","",ข้อมูลนักเรียน!M29),IF(ข้อมูลนักเรียน!M59="","",ข้อมูลนักเรียน!M59))</f>
        <v/>
      </c>
      <c r="I30" s="303" t="str">
        <f>IF($B$2=1,IF(ข้อมูลนักเรียน!N29="","",ข้อมูลนักเรียน!N29),IF(ข้อมูลนักเรียน!N59="","",ข้อมูลนักเรียน!N59))</f>
        <v/>
      </c>
      <c r="J30" s="302" t="str">
        <f>IF($B$2=1,IF(ข้อมูลนักเรียน!O29="","",ข้อมูลนักเรียน!O29),IF(ข้อมูลนักเรียน!O59="","",ข้อมูลนักเรียน!O59))</f>
        <v/>
      </c>
      <c r="K30" s="304">
        <f t="shared" si="0"/>
        <v>27</v>
      </c>
      <c r="L30" s="306" t="str">
        <f>IF($B$2=1,IF(ข้อมูลนักเรียน!P29="","",ข้อมูลนักเรียน!P29&amp;ข้อมูลนักเรียน!Q29 &amp; "  " &amp; ข้อมูลนักเรียน!R29),IF(ข้อมูลนักเรียน!P59="","",ข้อมูลนักเรียน!P59&amp;ข้อมูลนักเรียน!Q59 &amp; "  " &amp; ข้อมูลนักเรียน!R59))</f>
        <v/>
      </c>
      <c r="M30" s="302" t="str">
        <f>IF($B$2=1,IF(ข้อมูลนักเรียน!S29="","",ข้อมูลนักเรียน!S29),IF(ข้อมูลนักเรียน!S59="","",ข้อมูลนักเรียน!S59))</f>
        <v/>
      </c>
      <c r="N30" s="306" t="str">
        <f>IF($B$2=1,IF(ข้อมูลนักเรียน!T29="","",ข้อมูลนักเรียน!T29&amp;ข้อมูลนักเรียน!U29 &amp; "  " &amp; ข้อมูลนักเรียน!V29),IF(ข้อมูลนักเรียน!T59="","",ข้อมูลนักเรียน!T59&amp;ข้อมูลนักเรียน!U59 &amp; "  " &amp; ข้อมูลนักเรียน!V59))</f>
        <v/>
      </c>
      <c r="O30" s="302" t="str">
        <f>IF($B$2=1,IF(ข้อมูลนักเรียน!W29="","",ข้อมูลนักเรียน!W29),IF(ข้อมูลนักเรียน!W59="","",ข้อมูลนักเรียน!W59))</f>
        <v/>
      </c>
      <c r="P30" s="304">
        <f t="shared" si="1"/>
        <v>27</v>
      </c>
      <c r="Q30" s="306" t="str">
        <f>IF($B$2=1,IF(ข้อมูลนักเรียน!X29="","",ข้อมูลนักเรียน!X29&amp;ข้อมูลนักเรียน!Y29 &amp; "  " &amp; ข้อมูลนักเรียน!Z29),IF(ข้อมูลนักเรียน!X59="","",ข้อมูลนักเรียน!X59&amp;ข้อมูลนักเรียน!Y59 &amp; "  " &amp; ข้อมูลนักเรียน!Z59))</f>
        <v/>
      </c>
      <c r="R30" s="305" t="str">
        <f>IF($B$2=1,IF(ข้อมูลนักเรียน!AA29="","",ข้อมูลนักเรียน!AA29),IF(ข้อมูลนักเรียน!AA59="","",ข้อมูลนักเรียน!AA59))</f>
        <v/>
      </c>
      <c r="S30" s="302" t="str">
        <f>IF($B$2=1,IF(ข้อมูลนักเรียน!AB29="","",ข้อมูลนักเรียน!AB29),IF(ข้อมูลนักเรียน!AB59="","",ข้อมูลนักเรียน!AB59))</f>
        <v/>
      </c>
      <c r="T30" s="301" t="str">
        <f>IF($B$2=1,IF(ข้อมูลนักเรียน!AC29="","",ข้อมูลนักเรียน!AC29),IF(ข้อมูลนักเรียน!AC59="","",ข้อมูลนักเรียน!AC59))</f>
        <v/>
      </c>
      <c r="U30" s="302" t="str">
        <f>IF($B$2=1,IF(ข้อมูลนักเรียน!AD29="","",ข้อมูลนักเรียน!AD29),IF(ข้อมูลนักเรียน!AD59="","",ข้อมูลนักเรียน!AD59))</f>
        <v/>
      </c>
    </row>
    <row r="31" spans="1:21" ht="21" customHeight="1" x14ac:dyDescent="0.35">
      <c r="A31" s="111"/>
      <c r="B31" s="111"/>
      <c r="C31" s="111"/>
      <c r="D31" s="103">
        <f t="shared" si="2"/>
        <v>28</v>
      </c>
      <c r="E31" s="299" t="str">
        <f>IF($B$2=1,IF(ข้อมูลนักเรียน!E30="","",ข้อมูลนักเรียน!E30),IF(ข้อมูลนักเรียน!E60="","",ข้อมูลนักเรียน!E60))</f>
        <v/>
      </c>
      <c r="F31" s="300" t="str">
        <f>IF($B$2=1,IF(ข้อมูลนักเรียน!F30="","",ข้อมูลนักเรียน!F30),IF(ข้อมูลนักเรียน!F60="","",ข้อมูลนักเรียน!F60))</f>
        <v/>
      </c>
      <c r="G31" s="306" t="str">
        <f>IF($B$2=1,IF(ข้อมูลนักเรียน!G30="","",ข้อมูลนักเรียน!G30&amp;ข้อมูลนักเรียน!H30 &amp; "  " &amp; ข้อมูลนักเรียน!I30),IF(ข้อมูลนักเรียน!G60="","",ข้อมูลนักเรียน!G60&amp;ข้อมูลนักเรียน!H60 &amp; "  " &amp; ข้อมูลนักเรียน!I60))</f>
        <v/>
      </c>
      <c r="H31" s="302" t="str">
        <f>IF($B$2=1,IF(ข้อมูลนักเรียน!M30="","",ข้อมูลนักเรียน!M30),IF(ข้อมูลนักเรียน!M60="","",ข้อมูลนักเรียน!M60))</f>
        <v/>
      </c>
      <c r="I31" s="303" t="str">
        <f>IF($B$2=1,IF(ข้อมูลนักเรียน!N30="","",ข้อมูลนักเรียน!N30),IF(ข้อมูลนักเรียน!N60="","",ข้อมูลนักเรียน!N60))</f>
        <v/>
      </c>
      <c r="J31" s="302" t="str">
        <f>IF($B$2=1,IF(ข้อมูลนักเรียน!O30="","",ข้อมูลนักเรียน!O30),IF(ข้อมูลนักเรียน!O60="","",ข้อมูลนักเรียน!O60))</f>
        <v/>
      </c>
      <c r="K31" s="304">
        <f t="shared" si="0"/>
        <v>28</v>
      </c>
      <c r="L31" s="306" t="str">
        <f>IF($B$2=1,IF(ข้อมูลนักเรียน!P30="","",ข้อมูลนักเรียน!P30&amp;ข้อมูลนักเรียน!Q30 &amp; "  " &amp; ข้อมูลนักเรียน!R30),IF(ข้อมูลนักเรียน!P60="","",ข้อมูลนักเรียน!P60&amp;ข้อมูลนักเรียน!Q60 &amp; "  " &amp; ข้อมูลนักเรียน!R60))</f>
        <v/>
      </c>
      <c r="M31" s="302" t="str">
        <f>IF($B$2=1,IF(ข้อมูลนักเรียน!S30="","",ข้อมูลนักเรียน!S30),IF(ข้อมูลนักเรียน!S60="","",ข้อมูลนักเรียน!S60))</f>
        <v/>
      </c>
      <c r="N31" s="306" t="str">
        <f>IF($B$2=1,IF(ข้อมูลนักเรียน!T30="","",ข้อมูลนักเรียน!T30&amp;ข้อมูลนักเรียน!U30 &amp; "  " &amp; ข้อมูลนักเรียน!V30),IF(ข้อมูลนักเรียน!T60="","",ข้อมูลนักเรียน!T60&amp;ข้อมูลนักเรียน!U60 &amp; "  " &amp; ข้อมูลนักเรียน!V60))</f>
        <v/>
      </c>
      <c r="O31" s="302" t="str">
        <f>IF($B$2=1,IF(ข้อมูลนักเรียน!W30="","",ข้อมูลนักเรียน!W30),IF(ข้อมูลนักเรียน!W60="","",ข้อมูลนักเรียน!W60))</f>
        <v/>
      </c>
      <c r="P31" s="304">
        <f t="shared" si="1"/>
        <v>28</v>
      </c>
      <c r="Q31" s="306" t="str">
        <f>IF($B$2=1,IF(ข้อมูลนักเรียน!X30="","",ข้อมูลนักเรียน!X30&amp;ข้อมูลนักเรียน!Y30 &amp; "  " &amp; ข้อมูลนักเรียน!Z30),IF(ข้อมูลนักเรียน!X60="","",ข้อมูลนักเรียน!X60&amp;ข้อมูลนักเรียน!Y60 &amp; "  " &amp; ข้อมูลนักเรียน!Z60))</f>
        <v/>
      </c>
      <c r="R31" s="305" t="str">
        <f>IF($B$2=1,IF(ข้อมูลนักเรียน!AA30="","",ข้อมูลนักเรียน!AA30),IF(ข้อมูลนักเรียน!AA60="","",ข้อมูลนักเรียน!AA60))</f>
        <v/>
      </c>
      <c r="S31" s="302" t="str">
        <f>IF($B$2=1,IF(ข้อมูลนักเรียน!AB30="","",ข้อมูลนักเรียน!AB30),IF(ข้อมูลนักเรียน!AB60="","",ข้อมูลนักเรียน!AB60))</f>
        <v/>
      </c>
      <c r="T31" s="301" t="str">
        <f>IF($B$2=1,IF(ข้อมูลนักเรียน!AC30="","",ข้อมูลนักเรียน!AC30),IF(ข้อมูลนักเรียน!AC60="","",ข้อมูลนักเรียน!AC60))</f>
        <v/>
      </c>
      <c r="U31" s="302" t="str">
        <f>IF($B$2=1,IF(ข้อมูลนักเรียน!AD30="","",ข้อมูลนักเรียน!AD30),IF(ข้อมูลนักเรียน!AD60="","",ข้อมูลนักเรียน!AD60))</f>
        <v/>
      </c>
    </row>
    <row r="32" spans="1:21" ht="21" customHeight="1" x14ac:dyDescent="0.35">
      <c r="A32" s="111"/>
      <c r="B32" s="111"/>
      <c r="C32" s="111"/>
      <c r="D32" s="103">
        <f t="shared" si="2"/>
        <v>29</v>
      </c>
      <c r="E32" s="299" t="str">
        <f>IF($B$2=1,IF(ข้อมูลนักเรียน!E31="","",ข้อมูลนักเรียน!E31),IF(ข้อมูลนักเรียน!E61="","",ข้อมูลนักเรียน!E61))</f>
        <v/>
      </c>
      <c r="F32" s="300" t="str">
        <f>IF($B$2=1,IF(ข้อมูลนักเรียน!F31="","",ข้อมูลนักเรียน!F31),IF(ข้อมูลนักเรียน!F61="","",ข้อมูลนักเรียน!F61))</f>
        <v/>
      </c>
      <c r="G32" s="306" t="str">
        <f>IF($B$2=1,IF(ข้อมูลนักเรียน!G31="","",ข้อมูลนักเรียน!G31&amp;ข้อมูลนักเรียน!H31 &amp; "  " &amp; ข้อมูลนักเรียน!I31),IF(ข้อมูลนักเรียน!G61="","",ข้อมูลนักเรียน!G61&amp;ข้อมูลนักเรียน!H61 &amp; "  " &amp; ข้อมูลนักเรียน!I61))</f>
        <v/>
      </c>
      <c r="H32" s="302" t="str">
        <f>IF($B$2=1,IF(ข้อมูลนักเรียน!M31="","",ข้อมูลนักเรียน!M31),IF(ข้อมูลนักเรียน!M61="","",ข้อมูลนักเรียน!M61))</f>
        <v/>
      </c>
      <c r="I32" s="303" t="str">
        <f>IF($B$2=1,IF(ข้อมูลนักเรียน!N31="","",ข้อมูลนักเรียน!N31),IF(ข้อมูลนักเรียน!N61="","",ข้อมูลนักเรียน!N61))</f>
        <v/>
      </c>
      <c r="J32" s="302" t="str">
        <f>IF($B$2=1,IF(ข้อมูลนักเรียน!O31="","",ข้อมูลนักเรียน!O31),IF(ข้อมูลนักเรียน!O61="","",ข้อมูลนักเรียน!O61))</f>
        <v/>
      </c>
      <c r="K32" s="304">
        <f t="shared" si="0"/>
        <v>29</v>
      </c>
      <c r="L32" s="306" t="str">
        <f>IF($B$2=1,IF(ข้อมูลนักเรียน!P31="","",ข้อมูลนักเรียน!P31&amp;ข้อมูลนักเรียน!Q31 &amp; "  " &amp; ข้อมูลนักเรียน!R31),IF(ข้อมูลนักเรียน!P61="","",ข้อมูลนักเรียน!P61&amp;ข้อมูลนักเรียน!Q61 &amp; "  " &amp; ข้อมูลนักเรียน!R61))</f>
        <v/>
      </c>
      <c r="M32" s="302" t="str">
        <f>IF($B$2=1,IF(ข้อมูลนักเรียน!S31="","",ข้อมูลนักเรียน!S31),IF(ข้อมูลนักเรียน!S61="","",ข้อมูลนักเรียน!S61))</f>
        <v/>
      </c>
      <c r="N32" s="306" t="str">
        <f>IF($B$2=1,IF(ข้อมูลนักเรียน!T31="","",ข้อมูลนักเรียน!T31&amp;ข้อมูลนักเรียน!U31 &amp; "  " &amp; ข้อมูลนักเรียน!V31),IF(ข้อมูลนักเรียน!T61="","",ข้อมูลนักเรียน!T61&amp;ข้อมูลนักเรียน!U61 &amp; "  " &amp; ข้อมูลนักเรียน!V61))</f>
        <v/>
      </c>
      <c r="O32" s="302" t="str">
        <f>IF($B$2=1,IF(ข้อมูลนักเรียน!W31="","",ข้อมูลนักเรียน!W31),IF(ข้อมูลนักเรียน!W61="","",ข้อมูลนักเรียน!W61))</f>
        <v/>
      </c>
      <c r="P32" s="304">
        <f t="shared" si="1"/>
        <v>29</v>
      </c>
      <c r="Q32" s="306" t="str">
        <f>IF($B$2=1,IF(ข้อมูลนักเรียน!X31="","",ข้อมูลนักเรียน!X31&amp;ข้อมูลนักเรียน!Y31 &amp; "  " &amp; ข้อมูลนักเรียน!Z31),IF(ข้อมูลนักเรียน!X61="","",ข้อมูลนักเรียน!X61&amp;ข้อมูลนักเรียน!Y61 &amp; "  " &amp; ข้อมูลนักเรียน!Z61))</f>
        <v/>
      </c>
      <c r="R32" s="305" t="str">
        <f>IF($B$2=1,IF(ข้อมูลนักเรียน!AA31="","",ข้อมูลนักเรียน!AA31),IF(ข้อมูลนักเรียน!AA61="","",ข้อมูลนักเรียน!AA61))</f>
        <v/>
      </c>
      <c r="S32" s="302" t="str">
        <f>IF($B$2=1,IF(ข้อมูลนักเรียน!AB31="","",ข้อมูลนักเรียน!AB31),IF(ข้อมูลนักเรียน!AB61="","",ข้อมูลนักเรียน!AB61))</f>
        <v/>
      </c>
      <c r="T32" s="301" t="str">
        <f>IF($B$2=1,IF(ข้อมูลนักเรียน!AC31="","",ข้อมูลนักเรียน!AC31),IF(ข้อมูลนักเรียน!AC61="","",ข้อมูลนักเรียน!AC61))</f>
        <v/>
      </c>
      <c r="U32" s="302" t="str">
        <f>IF($B$2=1,IF(ข้อมูลนักเรียน!AD31="","",ข้อมูลนักเรียน!AD31),IF(ข้อมูลนักเรียน!AD61="","",ข้อมูลนักเรียน!AD61))</f>
        <v/>
      </c>
    </row>
    <row r="33" spans="1:21" ht="21" customHeight="1" x14ac:dyDescent="0.35">
      <c r="A33" s="111"/>
      <c r="B33" s="111"/>
      <c r="C33" s="111"/>
      <c r="D33" s="103">
        <f t="shared" si="2"/>
        <v>30</v>
      </c>
      <c r="E33" s="299" t="str">
        <f>IF($B$2=1,IF(ข้อมูลนักเรียน!E32="","",ข้อมูลนักเรียน!E32),IF(ข้อมูลนักเรียน!E62="","",ข้อมูลนักเรียน!E62))</f>
        <v/>
      </c>
      <c r="F33" s="300" t="str">
        <f>IF($B$2=1,IF(ข้อมูลนักเรียน!F32="","",ข้อมูลนักเรียน!F32),IF(ข้อมูลนักเรียน!F62="","",ข้อมูลนักเรียน!F62))</f>
        <v/>
      </c>
      <c r="G33" s="306" t="str">
        <f>IF($B$2=1,IF(ข้อมูลนักเรียน!G32="","",ข้อมูลนักเรียน!G32&amp;ข้อมูลนักเรียน!H32 &amp; "  " &amp; ข้อมูลนักเรียน!I32),IF(ข้อมูลนักเรียน!G62="","",ข้อมูลนักเรียน!G62&amp;ข้อมูลนักเรียน!H62 &amp; "  " &amp; ข้อมูลนักเรียน!I62))</f>
        <v/>
      </c>
      <c r="H33" s="302" t="str">
        <f>IF($B$2=1,IF(ข้อมูลนักเรียน!M32="","",ข้อมูลนักเรียน!M32),IF(ข้อมูลนักเรียน!M62="","",ข้อมูลนักเรียน!M62))</f>
        <v/>
      </c>
      <c r="I33" s="303" t="str">
        <f>IF($B$2=1,IF(ข้อมูลนักเรียน!N32="","",ข้อมูลนักเรียน!N32),IF(ข้อมูลนักเรียน!N62="","",ข้อมูลนักเรียน!N62))</f>
        <v/>
      </c>
      <c r="J33" s="302" t="str">
        <f>IF($B$2=1,IF(ข้อมูลนักเรียน!O32="","",ข้อมูลนักเรียน!O32),IF(ข้อมูลนักเรียน!O62="","",ข้อมูลนักเรียน!O62))</f>
        <v/>
      </c>
      <c r="K33" s="304">
        <f t="shared" si="0"/>
        <v>30</v>
      </c>
      <c r="L33" s="306" t="str">
        <f>IF($B$2=1,IF(ข้อมูลนักเรียน!P32="","",ข้อมูลนักเรียน!P32&amp;ข้อมูลนักเรียน!Q32 &amp; "  " &amp; ข้อมูลนักเรียน!R32),IF(ข้อมูลนักเรียน!P62="","",ข้อมูลนักเรียน!P62&amp;ข้อมูลนักเรียน!Q62 &amp; "  " &amp; ข้อมูลนักเรียน!R62))</f>
        <v/>
      </c>
      <c r="M33" s="302" t="str">
        <f>IF($B$2=1,IF(ข้อมูลนักเรียน!S32="","",ข้อมูลนักเรียน!S32),IF(ข้อมูลนักเรียน!S62="","",ข้อมูลนักเรียน!S62))</f>
        <v/>
      </c>
      <c r="N33" s="306" t="str">
        <f>IF($B$2=1,IF(ข้อมูลนักเรียน!T32="","",ข้อมูลนักเรียน!T32&amp;ข้อมูลนักเรียน!U32 &amp; "  " &amp; ข้อมูลนักเรียน!V32),IF(ข้อมูลนักเรียน!T62="","",ข้อมูลนักเรียน!T62&amp;ข้อมูลนักเรียน!U62 &amp; "  " &amp; ข้อมูลนักเรียน!V62))</f>
        <v/>
      </c>
      <c r="O33" s="302" t="str">
        <f>IF($B$2=1,IF(ข้อมูลนักเรียน!W32="","",ข้อมูลนักเรียน!W32),IF(ข้อมูลนักเรียน!W62="","",ข้อมูลนักเรียน!W62))</f>
        <v/>
      </c>
      <c r="P33" s="304">
        <f t="shared" si="1"/>
        <v>30</v>
      </c>
      <c r="Q33" s="306" t="str">
        <f>IF($B$2=1,IF(ข้อมูลนักเรียน!X32="","",ข้อมูลนักเรียน!X32&amp;ข้อมูลนักเรียน!Y32 &amp; "  " &amp; ข้อมูลนักเรียน!Z32),IF(ข้อมูลนักเรียน!X62="","",ข้อมูลนักเรียน!X62&amp;ข้อมูลนักเรียน!Y62 &amp; "  " &amp; ข้อมูลนักเรียน!Z62))</f>
        <v/>
      </c>
      <c r="R33" s="305" t="str">
        <f>IF($B$2=1,IF(ข้อมูลนักเรียน!AA32="","",ข้อมูลนักเรียน!AA32),IF(ข้อมูลนักเรียน!AA62="","",ข้อมูลนักเรียน!AA62))</f>
        <v/>
      </c>
      <c r="S33" s="302" t="str">
        <f>IF($B$2=1,IF(ข้อมูลนักเรียน!AB32="","",ข้อมูลนักเรียน!AB32),IF(ข้อมูลนักเรียน!AB62="","",ข้อมูลนักเรียน!AB62))</f>
        <v/>
      </c>
      <c r="T33" s="301" t="str">
        <f>IF($B$2=1,IF(ข้อมูลนักเรียน!AC32="","",ข้อมูลนักเรียน!AC32),IF(ข้อมูลนักเรียน!AC62="","",ข้อมูลนักเรียน!AC62))</f>
        <v/>
      </c>
      <c r="U33" s="302" t="str">
        <f>IF($B$2=1,IF(ข้อมูลนักเรียน!AD32="","",ข้อมูลนักเรียน!AD32),IF(ข้อมูลนักเรียน!AD62="","",ข้อมูลนักเรียน!AD62))</f>
        <v/>
      </c>
    </row>
  </sheetData>
  <protectedRanges>
    <protectedRange sqref="B1:B2" name="ช่วง1"/>
  </protectedRanges>
  <mergeCells count="18">
    <mergeCell ref="Q1:Q3"/>
    <mergeCell ref="R1:R3"/>
    <mergeCell ref="S1:S3"/>
    <mergeCell ref="T1:T3"/>
    <mergeCell ref="U1:U3"/>
    <mergeCell ref="L1:L3"/>
    <mergeCell ref="M1:M3"/>
    <mergeCell ref="N1:N3"/>
    <mergeCell ref="O1:O3"/>
    <mergeCell ref="P1:P3"/>
    <mergeCell ref="I1:I3"/>
    <mergeCell ref="J1:J3"/>
    <mergeCell ref="K1:K3"/>
    <mergeCell ref="D1:D3"/>
    <mergeCell ref="E1:E3"/>
    <mergeCell ref="F1:F3"/>
    <mergeCell ref="G1:G3"/>
    <mergeCell ref="H1:H3"/>
  </mergeCells>
  <printOptions horizontalCentered="1"/>
  <pageMargins left="3.937007874015748E-2" right="3.937007874015748E-2" top="0.55118110236220474" bottom="0.55118110236220474" header="0.11811023622047245" footer="0.11811023622047245"/>
  <pageSetup paperSize="9" fitToWidth="3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9EF04EA-1B40-4ADF-ACA6-F61E66B90433}">
          <x14:formula1>
            <xm:f>รายการ!$M$2:$M$3</xm:f>
          </x14:formula1>
          <xm:sqref>B2</xm:sqref>
        </x14:dataValidation>
        <x14:dataValidation type="list" allowBlank="1" showInputMessage="1" showErrorMessage="1" xr:uid="{ADEB0CC5-5195-4C63-AE24-61CA3AABADD0}">
          <x14:formula1>
            <xm:f>รายการ!$K$2:$K$37</xm:f>
          </x14:formula1>
          <xm:sqref>B1</xm:sqref>
        </x14:dataValidation>
      </x14:dataValidations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5AF2-6F41-445B-9E16-798C5147D92E}">
  <sheetPr codeName="Sheet87"/>
  <dimension ref="A1:NM34"/>
  <sheetViews>
    <sheetView showGridLines="0" topLeftCell="LF1" workbookViewId="0">
      <selection activeCell="MY13" sqref="MY13"/>
    </sheetView>
  </sheetViews>
  <sheetFormatPr defaultRowHeight="21" x14ac:dyDescent="0.35"/>
  <cols>
    <col min="1" max="1" width="8.625" style="92" customWidth="1"/>
    <col min="2" max="2" width="23.75" style="92" customWidth="1"/>
    <col min="3" max="3" width="9.75" style="92" customWidth="1"/>
    <col min="4" max="4" width="4.875" style="92" customWidth="1"/>
    <col min="5" max="5" width="3.625" style="92" customWidth="1"/>
    <col min="6" max="36" width="2.625" style="92" customWidth="1"/>
    <col min="37" max="37" width="2.875" style="92" customWidth="1"/>
    <col min="38" max="38" width="4.875" style="92" customWidth="1"/>
    <col min="39" max="39" width="3.625" style="92" customWidth="1"/>
    <col min="40" max="70" width="2.625" style="92" customWidth="1"/>
    <col min="71" max="71" width="2.875" style="92" customWidth="1"/>
    <col min="72" max="72" width="4.875" style="92" customWidth="1"/>
    <col min="73" max="73" width="3.625" style="92" customWidth="1"/>
    <col min="74" max="104" width="2.625" style="92" customWidth="1"/>
    <col min="105" max="105" width="2.875" style="92" customWidth="1"/>
    <col min="106" max="106" width="4.875" style="92" customWidth="1"/>
    <col min="107" max="107" width="3.625" style="92" customWidth="1"/>
    <col min="108" max="138" width="2.625" style="92" customWidth="1"/>
    <col min="139" max="139" width="2.875" style="92" customWidth="1"/>
    <col min="140" max="140" width="4.875" style="92" customWidth="1"/>
    <col min="141" max="141" width="3.625" style="92" customWidth="1"/>
    <col min="142" max="172" width="2.625" style="92" customWidth="1"/>
    <col min="173" max="173" width="2.875" style="92" customWidth="1"/>
    <col min="174" max="174" width="4.875" style="92" customWidth="1"/>
    <col min="175" max="175" width="3.625" style="92" customWidth="1"/>
    <col min="176" max="206" width="2.625" style="92" customWidth="1"/>
    <col min="207" max="207" width="2.875" style="92" customWidth="1"/>
    <col min="208" max="208" width="4.875" style="92" customWidth="1"/>
    <col min="209" max="209" width="3.625" style="92" customWidth="1"/>
    <col min="210" max="240" width="2.625" style="92" customWidth="1"/>
    <col min="241" max="241" width="2.875" style="92" customWidth="1"/>
    <col min="242" max="242" width="4.875" style="92" customWidth="1"/>
    <col min="243" max="243" width="3.625" style="92" customWidth="1"/>
    <col min="244" max="274" width="2.625" style="92" customWidth="1"/>
    <col min="275" max="275" width="2.875" style="92" customWidth="1"/>
    <col min="276" max="276" width="4.875" style="92" customWidth="1"/>
    <col min="277" max="277" width="3.625" style="92" customWidth="1"/>
    <col min="278" max="308" width="2.625" style="92" customWidth="1"/>
    <col min="309" max="309" width="2.875" style="92" customWidth="1"/>
    <col min="310" max="310" width="4.875" style="92" customWidth="1"/>
    <col min="311" max="311" width="3.625" style="92" customWidth="1"/>
    <col min="312" max="342" width="2.625" style="92" customWidth="1"/>
    <col min="343" max="343" width="2.875" style="92" customWidth="1"/>
    <col min="344" max="344" width="4.875" style="92" customWidth="1"/>
    <col min="345" max="345" width="3.625" style="92" customWidth="1"/>
    <col min="346" max="376" width="2.625" style="92" customWidth="1"/>
    <col min="377" max="377" width="2.875" style="92" customWidth="1"/>
    <col min="378" max="16384" width="9" style="92"/>
  </cols>
  <sheetData>
    <row r="1" spans="1:377" ht="24" customHeight="1" x14ac:dyDescent="0.35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28" t="s">
        <v>160</v>
      </c>
      <c r="E1" s="924" t="s">
        <v>161</v>
      </c>
      <c r="F1" s="924"/>
      <c r="G1" s="924"/>
      <c r="H1" s="924"/>
      <c r="I1" s="924"/>
      <c r="J1" s="924"/>
      <c r="K1" s="924" t="s">
        <v>36</v>
      </c>
      <c r="L1" s="924"/>
      <c r="M1" s="924"/>
      <c r="N1" s="925" t="str">
        <f>ตั้งค่าเดือน!$B2</f>
        <v>พฤษภาคม</v>
      </c>
      <c r="O1" s="925"/>
      <c r="P1" s="925"/>
      <c r="Q1" s="925"/>
      <c r="R1" s="925"/>
      <c r="S1" s="925"/>
      <c r="T1" s="925"/>
      <c r="U1" s="924" t="s">
        <v>158</v>
      </c>
      <c r="V1" s="924"/>
      <c r="W1" s="925">
        <f>ตั้งค่าเดือน!$D2</f>
        <v>2565</v>
      </c>
      <c r="X1" s="925"/>
      <c r="Y1" s="925"/>
      <c r="Z1" s="925"/>
      <c r="AA1" s="926"/>
      <c r="AB1" s="926"/>
      <c r="AC1" s="926"/>
      <c r="AD1" s="926"/>
      <c r="AE1" s="926"/>
      <c r="AF1" s="926"/>
      <c r="AG1" s="926"/>
      <c r="AH1" s="926"/>
      <c r="AI1" s="926"/>
      <c r="AJ1" s="926"/>
      <c r="AK1" s="927" t="s">
        <v>155</v>
      </c>
      <c r="AL1" s="928" t="s">
        <v>160</v>
      </c>
      <c r="AM1" s="924" t="s">
        <v>161</v>
      </c>
      <c r="AN1" s="924"/>
      <c r="AO1" s="924"/>
      <c r="AP1" s="924"/>
      <c r="AQ1" s="924"/>
      <c r="AR1" s="924"/>
      <c r="AS1" s="924" t="s">
        <v>36</v>
      </c>
      <c r="AT1" s="924"/>
      <c r="AU1" s="924"/>
      <c r="AV1" s="925" t="str">
        <f>ตั้งค่าเดือน!$B3</f>
        <v>มิถุนายน</v>
      </c>
      <c r="AW1" s="925"/>
      <c r="AX1" s="925"/>
      <c r="AY1" s="925"/>
      <c r="AZ1" s="925"/>
      <c r="BA1" s="925"/>
      <c r="BB1" s="925"/>
      <c r="BC1" s="924" t="s">
        <v>158</v>
      </c>
      <c r="BD1" s="924"/>
      <c r="BE1" s="925">
        <f>ตั้งค่าเดือน!$D3</f>
        <v>2565</v>
      </c>
      <c r="BF1" s="925"/>
      <c r="BG1" s="925"/>
      <c r="BH1" s="925"/>
      <c r="BI1" s="926"/>
      <c r="BJ1" s="926"/>
      <c r="BK1" s="926"/>
      <c r="BL1" s="926"/>
      <c r="BM1" s="926"/>
      <c r="BN1" s="926"/>
      <c r="BO1" s="926"/>
      <c r="BP1" s="926"/>
      <c r="BQ1" s="926"/>
      <c r="BR1" s="926"/>
      <c r="BS1" s="927" t="s">
        <v>155</v>
      </c>
      <c r="BT1" s="928" t="s">
        <v>160</v>
      </c>
      <c r="BU1" s="924" t="s">
        <v>161</v>
      </c>
      <c r="BV1" s="924"/>
      <c r="BW1" s="924"/>
      <c r="BX1" s="924"/>
      <c r="BY1" s="924"/>
      <c r="BZ1" s="924"/>
      <c r="CA1" s="924" t="s">
        <v>36</v>
      </c>
      <c r="CB1" s="924"/>
      <c r="CC1" s="924"/>
      <c r="CD1" s="925" t="str">
        <f>ตั้งค่าเดือน!$B4</f>
        <v>กรกฎาคม</v>
      </c>
      <c r="CE1" s="925"/>
      <c r="CF1" s="925"/>
      <c r="CG1" s="925"/>
      <c r="CH1" s="925"/>
      <c r="CI1" s="925"/>
      <c r="CJ1" s="925"/>
      <c r="CK1" s="924" t="s">
        <v>158</v>
      </c>
      <c r="CL1" s="924"/>
      <c r="CM1" s="925">
        <f>ตั้งค่าเดือน!$D4</f>
        <v>2565</v>
      </c>
      <c r="CN1" s="925"/>
      <c r="CO1" s="925"/>
      <c r="CP1" s="925"/>
      <c r="CQ1" s="926"/>
      <c r="CR1" s="926"/>
      <c r="CS1" s="926"/>
      <c r="CT1" s="926"/>
      <c r="CU1" s="926"/>
      <c r="CV1" s="926"/>
      <c r="CW1" s="926"/>
      <c r="CX1" s="926"/>
      <c r="CY1" s="926"/>
      <c r="CZ1" s="926"/>
      <c r="DA1" s="927" t="s">
        <v>155</v>
      </c>
      <c r="DB1" s="928" t="s">
        <v>160</v>
      </c>
      <c r="DC1" s="924" t="s">
        <v>161</v>
      </c>
      <c r="DD1" s="924"/>
      <c r="DE1" s="924"/>
      <c r="DF1" s="924"/>
      <c r="DG1" s="924"/>
      <c r="DH1" s="924"/>
      <c r="DI1" s="924" t="s">
        <v>36</v>
      </c>
      <c r="DJ1" s="924"/>
      <c r="DK1" s="924"/>
      <c r="DL1" s="925" t="str">
        <f>ตั้งค่าเดือน!$B5</f>
        <v>สิงหาคม</v>
      </c>
      <c r="DM1" s="925"/>
      <c r="DN1" s="925"/>
      <c r="DO1" s="925"/>
      <c r="DP1" s="925"/>
      <c r="DQ1" s="925"/>
      <c r="DR1" s="925"/>
      <c r="DS1" s="924" t="s">
        <v>158</v>
      </c>
      <c r="DT1" s="924"/>
      <c r="DU1" s="925">
        <f>ตั้งค่าเดือน!$D5</f>
        <v>2565</v>
      </c>
      <c r="DV1" s="925"/>
      <c r="DW1" s="925"/>
      <c r="DX1" s="925"/>
      <c r="DY1" s="926"/>
      <c r="DZ1" s="926"/>
      <c r="EA1" s="926"/>
      <c r="EB1" s="926"/>
      <c r="EC1" s="926"/>
      <c r="ED1" s="926"/>
      <c r="EE1" s="926"/>
      <c r="EF1" s="926"/>
      <c r="EG1" s="926"/>
      <c r="EH1" s="926"/>
      <c r="EI1" s="927" t="s">
        <v>155</v>
      </c>
      <c r="EJ1" s="928" t="s">
        <v>160</v>
      </c>
      <c r="EK1" s="924" t="s">
        <v>161</v>
      </c>
      <c r="EL1" s="924"/>
      <c r="EM1" s="924"/>
      <c r="EN1" s="924"/>
      <c r="EO1" s="924"/>
      <c r="EP1" s="924"/>
      <c r="EQ1" s="924" t="s">
        <v>36</v>
      </c>
      <c r="ER1" s="924"/>
      <c r="ES1" s="924"/>
      <c r="ET1" s="925" t="str">
        <f>ตั้งค่าเดือน!$B6</f>
        <v>กันยายน</v>
      </c>
      <c r="EU1" s="925"/>
      <c r="EV1" s="925"/>
      <c r="EW1" s="925"/>
      <c r="EX1" s="925"/>
      <c r="EY1" s="925"/>
      <c r="EZ1" s="925"/>
      <c r="FA1" s="924" t="s">
        <v>158</v>
      </c>
      <c r="FB1" s="924"/>
      <c r="FC1" s="925">
        <f>ตั้งค่าเดือน!$D6</f>
        <v>2565</v>
      </c>
      <c r="FD1" s="925"/>
      <c r="FE1" s="925"/>
      <c r="FF1" s="925"/>
      <c r="FG1" s="926"/>
      <c r="FH1" s="926"/>
      <c r="FI1" s="926"/>
      <c r="FJ1" s="926"/>
      <c r="FK1" s="926"/>
      <c r="FL1" s="926"/>
      <c r="FM1" s="926"/>
      <c r="FN1" s="926"/>
      <c r="FO1" s="926"/>
      <c r="FP1" s="926"/>
      <c r="FQ1" s="927" t="s">
        <v>155</v>
      </c>
      <c r="FR1" s="928" t="s">
        <v>160</v>
      </c>
      <c r="FS1" s="924" t="s">
        <v>161</v>
      </c>
      <c r="FT1" s="924"/>
      <c r="FU1" s="924"/>
      <c r="FV1" s="924"/>
      <c r="FW1" s="924"/>
      <c r="FX1" s="924"/>
      <c r="FY1" s="924" t="s">
        <v>36</v>
      </c>
      <c r="FZ1" s="924"/>
      <c r="GA1" s="924"/>
      <c r="GB1" s="925" t="str">
        <f>ตั้งค่าเดือน!$B7</f>
        <v>ตุลาคม</v>
      </c>
      <c r="GC1" s="925"/>
      <c r="GD1" s="925"/>
      <c r="GE1" s="925"/>
      <c r="GF1" s="925"/>
      <c r="GG1" s="925"/>
      <c r="GH1" s="925"/>
      <c r="GI1" s="924" t="s">
        <v>158</v>
      </c>
      <c r="GJ1" s="924"/>
      <c r="GK1" s="925">
        <f>ตั้งค่าเดือน!$D7</f>
        <v>2565</v>
      </c>
      <c r="GL1" s="925"/>
      <c r="GM1" s="925"/>
      <c r="GN1" s="925"/>
      <c r="GO1" s="926"/>
      <c r="GP1" s="926"/>
      <c r="GQ1" s="926"/>
      <c r="GR1" s="926"/>
      <c r="GS1" s="926"/>
      <c r="GT1" s="926"/>
      <c r="GU1" s="926"/>
      <c r="GV1" s="926"/>
      <c r="GW1" s="926"/>
      <c r="GX1" s="926"/>
      <c r="GY1" s="927" t="s">
        <v>155</v>
      </c>
      <c r="GZ1" s="928" t="s">
        <v>160</v>
      </c>
      <c r="HA1" s="924" t="s">
        <v>161</v>
      </c>
      <c r="HB1" s="924"/>
      <c r="HC1" s="924"/>
      <c r="HD1" s="924"/>
      <c r="HE1" s="924"/>
      <c r="HF1" s="924"/>
      <c r="HG1" s="924" t="s">
        <v>36</v>
      </c>
      <c r="HH1" s="924"/>
      <c r="HI1" s="924"/>
      <c r="HJ1" s="925" t="str">
        <f>ตั้งค่าเดือน!$B8</f>
        <v>พฤศจิกายน</v>
      </c>
      <c r="HK1" s="925"/>
      <c r="HL1" s="925"/>
      <c r="HM1" s="925"/>
      <c r="HN1" s="925"/>
      <c r="HO1" s="925"/>
      <c r="HP1" s="925"/>
      <c r="HQ1" s="924" t="s">
        <v>158</v>
      </c>
      <c r="HR1" s="924"/>
      <c r="HS1" s="925">
        <f>ตั้งค่าเดือน!$D8</f>
        <v>2565</v>
      </c>
      <c r="HT1" s="925"/>
      <c r="HU1" s="925"/>
      <c r="HV1" s="925"/>
      <c r="HW1" s="926"/>
      <c r="HX1" s="926"/>
      <c r="HY1" s="926"/>
      <c r="HZ1" s="926"/>
      <c r="IA1" s="926"/>
      <c r="IB1" s="926"/>
      <c r="IC1" s="926"/>
      <c r="ID1" s="926"/>
      <c r="IE1" s="926"/>
      <c r="IF1" s="926"/>
      <c r="IG1" s="927" t="s">
        <v>155</v>
      </c>
      <c r="IH1" s="928" t="s">
        <v>160</v>
      </c>
      <c r="II1" s="924" t="s">
        <v>161</v>
      </c>
      <c r="IJ1" s="924"/>
      <c r="IK1" s="924"/>
      <c r="IL1" s="924"/>
      <c r="IM1" s="924"/>
      <c r="IN1" s="924"/>
      <c r="IO1" s="924" t="s">
        <v>36</v>
      </c>
      <c r="IP1" s="924"/>
      <c r="IQ1" s="924"/>
      <c r="IR1" s="925" t="str">
        <f>ตั้งค่าเดือน!$B9</f>
        <v>ธันวาคม</v>
      </c>
      <c r="IS1" s="925"/>
      <c r="IT1" s="925"/>
      <c r="IU1" s="925"/>
      <c r="IV1" s="925"/>
      <c r="IW1" s="925"/>
      <c r="IX1" s="925"/>
      <c r="IY1" s="924" t="s">
        <v>158</v>
      </c>
      <c r="IZ1" s="924"/>
      <c r="JA1" s="925">
        <f>ตั้งค่าเดือน!$D9</f>
        <v>2565</v>
      </c>
      <c r="JB1" s="925"/>
      <c r="JC1" s="925"/>
      <c r="JD1" s="925"/>
      <c r="JE1" s="926"/>
      <c r="JF1" s="926"/>
      <c r="JG1" s="926"/>
      <c r="JH1" s="926"/>
      <c r="JI1" s="926"/>
      <c r="JJ1" s="926"/>
      <c r="JK1" s="926"/>
      <c r="JL1" s="926"/>
      <c r="JM1" s="926"/>
      <c r="JN1" s="926"/>
      <c r="JO1" s="927" t="s">
        <v>155</v>
      </c>
      <c r="JP1" s="928" t="s">
        <v>160</v>
      </c>
      <c r="JQ1" s="924" t="s">
        <v>161</v>
      </c>
      <c r="JR1" s="924"/>
      <c r="JS1" s="924"/>
      <c r="JT1" s="924"/>
      <c r="JU1" s="924"/>
      <c r="JV1" s="924"/>
      <c r="JW1" s="924" t="s">
        <v>36</v>
      </c>
      <c r="JX1" s="924"/>
      <c r="JY1" s="924"/>
      <c r="JZ1" s="925" t="str">
        <f>ตั้งค่าเดือน!$B10</f>
        <v>มกราคม</v>
      </c>
      <c r="KA1" s="925"/>
      <c r="KB1" s="925"/>
      <c r="KC1" s="925"/>
      <c r="KD1" s="925"/>
      <c r="KE1" s="925"/>
      <c r="KF1" s="925"/>
      <c r="KG1" s="924" t="s">
        <v>158</v>
      </c>
      <c r="KH1" s="924"/>
      <c r="KI1" s="925">
        <f>ตั้งค่าเดือน!$D10</f>
        <v>2566</v>
      </c>
      <c r="KJ1" s="925"/>
      <c r="KK1" s="925"/>
      <c r="KL1" s="925"/>
      <c r="KM1" s="926"/>
      <c r="KN1" s="926"/>
      <c r="KO1" s="926"/>
      <c r="KP1" s="926"/>
      <c r="KQ1" s="926"/>
      <c r="KR1" s="926"/>
      <c r="KS1" s="926"/>
      <c r="KT1" s="926"/>
      <c r="KU1" s="926"/>
      <c r="KV1" s="926"/>
      <c r="KW1" s="927" t="s">
        <v>155</v>
      </c>
      <c r="KX1" s="928" t="s">
        <v>160</v>
      </c>
      <c r="KY1" s="924" t="s">
        <v>161</v>
      </c>
      <c r="KZ1" s="924"/>
      <c r="LA1" s="924"/>
      <c r="LB1" s="924"/>
      <c r="LC1" s="924"/>
      <c r="LD1" s="924"/>
      <c r="LE1" s="924" t="s">
        <v>36</v>
      </c>
      <c r="LF1" s="924"/>
      <c r="LG1" s="924"/>
      <c r="LH1" s="925" t="str">
        <f>ตั้งค่าเดือน!$B11</f>
        <v>กุมภาพันธ์</v>
      </c>
      <c r="LI1" s="925"/>
      <c r="LJ1" s="925"/>
      <c r="LK1" s="925"/>
      <c r="LL1" s="925"/>
      <c r="LM1" s="925"/>
      <c r="LN1" s="925"/>
      <c r="LO1" s="924" t="s">
        <v>158</v>
      </c>
      <c r="LP1" s="924"/>
      <c r="LQ1" s="925">
        <f>ตั้งค่าเดือน!$D11</f>
        <v>2566</v>
      </c>
      <c r="LR1" s="925"/>
      <c r="LS1" s="925"/>
      <c r="LT1" s="925"/>
      <c r="LU1" s="926"/>
      <c r="LV1" s="926"/>
      <c r="LW1" s="926"/>
      <c r="LX1" s="926"/>
      <c r="LY1" s="926"/>
      <c r="LZ1" s="926"/>
      <c r="MA1" s="926"/>
      <c r="MB1" s="926"/>
      <c r="MC1" s="926"/>
      <c r="MD1" s="926"/>
      <c r="ME1" s="927" t="s">
        <v>155</v>
      </c>
      <c r="MF1" s="928" t="s">
        <v>160</v>
      </c>
      <c r="MG1" s="924" t="s">
        <v>161</v>
      </c>
      <c r="MH1" s="924"/>
      <c r="MI1" s="924"/>
      <c r="MJ1" s="924"/>
      <c r="MK1" s="924"/>
      <c r="ML1" s="924"/>
      <c r="MM1" s="924" t="s">
        <v>36</v>
      </c>
      <c r="MN1" s="924"/>
      <c r="MO1" s="924"/>
      <c r="MP1" s="925" t="str">
        <f>ตั้งค่าเดือน!$B12</f>
        <v>มีนาคม</v>
      </c>
      <c r="MQ1" s="925"/>
      <c r="MR1" s="925"/>
      <c r="MS1" s="925"/>
      <c r="MT1" s="925"/>
      <c r="MU1" s="925"/>
      <c r="MV1" s="925"/>
      <c r="MW1" s="924" t="s">
        <v>158</v>
      </c>
      <c r="MX1" s="924"/>
      <c r="MY1" s="925">
        <f>ตั้งค่าเดือน!$D12</f>
        <v>2566</v>
      </c>
      <c r="MZ1" s="925"/>
      <c r="NA1" s="925"/>
      <c r="NB1" s="925"/>
      <c r="NC1" s="926"/>
      <c r="ND1" s="926"/>
      <c r="NE1" s="926"/>
      <c r="NF1" s="926"/>
      <c r="NG1" s="926"/>
      <c r="NH1" s="926"/>
      <c r="NI1" s="926"/>
      <c r="NJ1" s="926"/>
      <c r="NK1" s="926"/>
      <c r="NL1" s="926"/>
      <c r="NM1" s="927" t="s">
        <v>155</v>
      </c>
    </row>
    <row r="2" spans="1:377" ht="23.25" x14ac:dyDescent="0.35">
      <c r="A2" s="141" t="s">
        <v>198</v>
      </c>
      <c r="B2" s="140">
        <v>1</v>
      </c>
      <c r="C2" s="142"/>
      <c r="D2" s="928"/>
      <c r="E2" s="101" t="s">
        <v>50</v>
      </c>
      <c r="F2" s="101">
        <v>1</v>
      </c>
      <c r="G2" s="101">
        <f>F2+1</f>
        <v>2</v>
      </c>
      <c r="H2" s="101">
        <f t="shared" ref="H2:AI2" si="0">G2+1</f>
        <v>3</v>
      </c>
      <c r="I2" s="101">
        <f t="shared" si="0"/>
        <v>4</v>
      </c>
      <c r="J2" s="101">
        <f t="shared" si="0"/>
        <v>5</v>
      </c>
      <c r="K2" s="101">
        <f t="shared" si="0"/>
        <v>6</v>
      </c>
      <c r="L2" s="101">
        <f t="shared" si="0"/>
        <v>7</v>
      </c>
      <c r="M2" s="101">
        <f t="shared" si="0"/>
        <v>8</v>
      </c>
      <c r="N2" s="101">
        <f t="shared" si="0"/>
        <v>9</v>
      </c>
      <c r="O2" s="101">
        <f t="shared" si="0"/>
        <v>10</v>
      </c>
      <c r="P2" s="101">
        <f t="shared" si="0"/>
        <v>11</v>
      </c>
      <c r="Q2" s="101">
        <f t="shared" si="0"/>
        <v>12</v>
      </c>
      <c r="R2" s="101">
        <f t="shared" si="0"/>
        <v>13</v>
      </c>
      <c r="S2" s="101">
        <f t="shared" si="0"/>
        <v>14</v>
      </c>
      <c r="T2" s="101">
        <f t="shared" si="0"/>
        <v>15</v>
      </c>
      <c r="U2" s="101">
        <f t="shared" si="0"/>
        <v>16</v>
      </c>
      <c r="V2" s="101">
        <f t="shared" si="0"/>
        <v>17</v>
      </c>
      <c r="W2" s="101">
        <f t="shared" si="0"/>
        <v>18</v>
      </c>
      <c r="X2" s="101">
        <f t="shared" si="0"/>
        <v>19</v>
      </c>
      <c r="Y2" s="101">
        <f t="shared" si="0"/>
        <v>20</v>
      </c>
      <c r="Z2" s="101">
        <f t="shared" si="0"/>
        <v>21</v>
      </c>
      <c r="AA2" s="101">
        <f t="shared" si="0"/>
        <v>22</v>
      </c>
      <c r="AB2" s="101">
        <f t="shared" si="0"/>
        <v>23</v>
      </c>
      <c r="AC2" s="101">
        <f t="shared" si="0"/>
        <v>24</v>
      </c>
      <c r="AD2" s="101">
        <f t="shared" si="0"/>
        <v>25</v>
      </c>
      <c r="AE2" s="101">
        <f t="shared" si="0"/>
        <v>26</v>
      </c>
      <c r="AF2" s="101">
        <f t="shared" si="0"/>
        <v>27</v>
      </c>
      <c r="AG2" s="101">
        <f t="shared" si="0"/>
        <v>28</v>
      </c>
      <c r="AH2" s="101">
        <f t="shared" si="0"/>
        <v>29</v>
      </c>
      <c r="AI2" s="101">
        <f t="shared" si="0"/>
        <v>30</v>
      </c>
      <c r="AJ2" s="101">
        <f>AI2+1</f>
        <v>31</v>
      </c>
      <c r="AK2" s="927"/>
      <c r="AL2" s="928"/>
      <c r="AM2" s="101" t="s">
        <v>50</v>
      </c>
      <c r="AN2" s="101">
        <v>1</v>
      </c>
      <c r="AO2" s="101">
        <f>AN2+1</f>
        <v>2</v>
      </c>
      <c r="AP2" s="101">
        <f t="shared" ref="AP2:BQ2" si="1">AO2+1</f>
        <v>3</v>
      </c>
      <c r="AQ2" s="101">
        <f t="shared" si="1"/>
        <v>4</v>
      </c>
      <c r="AR2" s="101">
        <f t="shared" si="1"/>
        <v>5</v>
      </c>
      <c r="AS2" s="101">
        <f t="shared" si="1"/>
        <v>6</v>
      </c>
      <c r="AT2" s="101">
        <f t="shared" si="1"/>
        <v>7</v>
      </c>
      <c r="AU2" s="101">
        <f t="shared" si="1"/>
        <v>8</v>
      </c>
      <c r="AV2" s="101">
        <f t="shared" si="1"/>
        <v>9</v>
      </c>
      <c r="AW2" s="101">
        <f t="shared" si="1"/>
        <v>10</v>
      </c>
      <c r="AX2" s="101">
        <f t="shared" si="1"/>
        <v>11</v>
      </c>
      <c r="AY2" s="101">
        <f t="shared" si="1"/>
        <v>12</v>
      </c>
      <c r="AZ2" s="101">
        <f t="shared" si="1"/>
        <v>13</v>
      </c>
      <c r="BA2" s="101">
        <f t="shared" si="1"/>
        <v>14</v>
      </c>
      <c r="BB2" s="101">
        <f t="shared" si="1"/>
        <v>15</v>
      </c>
      <c r="BC2" s="101">
        <f t="shared" si="1"/>
        <v>16</v>
      </c>
      <c r="BD2" s="101">
        <f t="shared" si="1"/>
        <v>17</v>
      </c>
      <c r="BE2" s="101">
        <f t="shared" si="1"/>
        <v>18</v>
      </c>
      <c r="BF2" s="101">
        <f t="shared" si="1"/>
        <v>19</v>
      </c>
      <c r="BG2" s="101">
        <f t="shared" si="1"/>
        <v>20</v>
      </c>
      <c r="BH2" s="101">
        <f t="shared" si="1"/>
        <v>21</v>
      </c>
      <c r="BI2" s="101">
        <f t="shared" si="1"/>
        <v>22</v>
      </c>
      <c r="BJ2" s="101">
        <f t="shared" si="1"/>
        <v>23</v>
      </c>
      <c r="BK2" s="101">
        <f t="shared" si="1"/>
        <v>24</v>
      </c>
      <c r="BL2" s="101">
        <f t="shared" si="1"/>
        <v>25</v>
      </c>
      <c r="BM2" s="101">
        <f t="shared" si="1"/>
        <v>26</v>
      </c>
      <c r="BN2" s="101">
        <f t="shared" si="1"/>
        <v>27</v>
      </c>
      <c r="BO2" s="101">
        <f t="shared" si="1"/>
        <v>28</v>
      </c>
      <c r="BP2" s="101">
        <f t="shared" si="1"/>
        <v>29</v>
      </c>
      <c r="BQ2" s="101">
        <f t="shared" si="1"/>
        <v>30</v>
      </c>
      <c r="BR2" s="101">
        <f>BQ2+1</f>
        <v>31</v>
      </c>
      <c r="BS2" s="927"/>
      <c r="BT2" s="928"/>
      <c r="BU2" s="101" t="s">
        <v>50</v>
      </c>
      <c r="BV2" s="101">
        <v>1</v>
      </c>
      <c r="BW2" s="101">
        <f>BV2+1</f>
        <v>2</v>
      </c>
      <c r="BX2" s="101">
        <f t="shared" ref="BX2:CY2" si="2">BW2+1</f>
        <v>3</v>
      </c>
      <c r="BY2" s="101">
        <f t="shared" si="2"/>
        <v>4</v>
      </c>
      <c r="BZ2" s="101">
        <f t="shared" si="2"/>
        <v>5</v>
      </c>
      <c r="CA2" s="101">
        <f t="shared" si="2"/>
        <v>6</v>
      </c>
      <c r="CB2" s="101">
        <f t="shared" si="2"/>
        <v>7</v>
      </c>
      <c r="CC2" s="101">
        <f t="shared" si="2"/>
        <v>8</v>
      </c>
      <c r="CD2" s="101">
        <f t="shared" si="2"/>
        <v>9</v>
      </c>
      <c r="CE2" s="101">
        <f t="shared" si="2"/>
        <v>10</v>
      </c>
      <c r="CF2" s="101">
        <f t="shared" si="2"/>
        <v>11</v>
      </c>
      <c r="CG2" s="101">
        <f t="shared" si="2"/>
        <v>12</v>
      </c>
      <c r="CH2" s="101">
        <f t="shared" si="2"/>
        <v>13</v>
      </c>
      <c r="CI2" s="101">
        <f t="shared" si="2"/>
        <v>14</v>
      </c>
      <c r="CJ2" s="101">
        <f t="shared" si="2"/>
        <v>15</v>
      </c>
      <c r="CK2" s="101">
        <f t="shared" si="2"/>
        <v>16</v>
      </c>
      <c r="CL2" s="101">
        <f t="shared" si="2"/>
        <v>17</v>
      </c>
      <c r="CM2" s="101">
        <f t="shared" si="2"/>
        <v>18</v>
      </c>
      <c r="CN2" s="101">
        <f t="shared" si="2"/>
        <v>19</v>
      </c>
      <c r="CO2" s="101">
        <f t="shared" si="2"/>
        <v>20</v>
      </c>
      <c r="CP2" s="101">
        <f t="shared" si="2"/>
        <v>21</v>
      </c>
      <c r="CQ2" s="101">
        <f t="shared" si="2"/>
        <v>22</v>
      </c>
      <c r="CR2" s="101">
        <f t="shared" si="2"/>
        <v>23</v>
      </c>
      <c r="CS2" s="101">
        <f t="shared" si="2"/>
        <v>24</v>
      </c>
      <c r="CT2" s="101">
        <f t="shared" si="2"/>
        <v>25</v>
      </c>
      <c r="CU2" s="101">
        <f t="shared" si="2"/>
        <v>26</v>
      </c>
      <c r="CV2" s="101">
        <f t="shared" si="2"/>
        <v>27</v>
      </c>
      <c r="CW2" s="101">
        <f t="shared" si="2"/>
        <v>28</v>
      </c>
      <c r="CX2" s="101">
        <f t="shared" si="2"/>
        <v>29</v>
      </c>
      <c r="CY2" s="101">
        <f t="shared" si="2"/>
        <v>30</v>
      </c>
      <c r="CZ2" s="101">
        <f>CY2+1</f>
        <v>31</v>
      </c>
      <c r="DA2" s="927"/>
      <c r="DB2" s="928"/>
      <c r="DC2" s="101" t="s">
        <v>50</v>
      </c>
      <c r="DD2" s="101">
        <v>1</v>
      </c>
      <c r="DE2" s="101">
        <f>DD2+1</f>
        <v>2</v>
      </c>
      <c r="DF2" s="101">
        <f t="shared" ref="DF2:EG2" si="3">DE2+1</f>
        <v>3</v>
      </c>
      <c r="DG2" s="101">
        <f t="shared" si="3"/>
        <v>4</v>
      </c>
      <c r="DH2" s="101">
        <f t="shared" si="3"/>
        <v>5</v>
      </c>
      <c r="DI2" s="101">
        <f t="shared" si="3"/>
        <v>6</v>
      </c>
      <c r="DJ2" s="101">
        <f t="shared" si="3"/>
        <v>7</v>
      </c>
      <c r="DK2" s="101">
        <f t="shared" si="3"/>
        <v>8</v>
      </c>
      <c r="DL2" s="101">
        <f t="shared" si="3"/>
        <v>9</v>
      </c>
      <c r="DM2" s="101">
        <f t="shared" si="3"/>
        <v>10</v>
      </c>
      <c r="DN2" s="101">
        <f t="shared" si="3"/>
        <v>11</v>
      </c>
      <c r="DO2" s="101">
        <f t="shared" si="3"/>
        <v>12</v>
      </c>
      <c r="DP2" s="101">
        <f t="shared" si="3"/>
        <v>13</v>
      </c>
      <c r="DQ2" s="101">
        <f t="shared" si="3"/>
        <v>14</v>
      </c>
      <c r="DR2" s="101">
        <f t="shared" si="3"/>
        <v>15</v>
      </c>
      <c r="DS2" s="101">
        <f t="shared" si="3"/>
        <v>16</v>
      </c>
      <c r="DT2" s="101">
        <f t="shared" si="3"/>
        <v>17</v>
      </c>
      <c r="DU2" s="101">
        <f t="shared" si="3"/>
        <v>18</v>
      </c>
      <c r="DV2" s="101">
        <f t="shared" si="3"/>
        <v>19</v>
      </c>
      <c r="DW2" s="101">
        <f t="shared" si="3"/>
        <v>20</v>
      </c>
      <c r="DX2" s="101">
        <f t="shared" si="3"/>
        <v>21</v>
      </c>
      <c r="DY2" s="101">
        <f t="shared" si="3"/>
        <v>22</v>
      </c>
      <c r="DZ2" s="101">
        <f t="shared" si="3"/>
        <v>23</v>
      </c>
      <c r="EA2" s="101">
        <f t="shared" si="3"/>
        <v>24</v>
      </c>
      <c r="EB2" s="101">
        <f t="shared" si="3"/>
        <v>25</v>
      </c>
      <c r="EC2" s="101">
        <f t="shared" si="3"/>
        <v>26</v>
      </c>
      <c r="ED2" s="101">
        <f t="shared" si="3"/>
        <v>27</v>
      </c>
      <c r="EE2" s="101">
        <f t="shared" si="3"/>
        <v>28</v>
      </c>
      <c r="EF2" s="101">
        <f t="shared" si="3"/>
        <v>29</v>
      </c>
      <c r="EG2" s="101">
        <f t="shared" si="3"/>
        <v>30</v>
      </c>
      <c r="EH2" s="101">
        <f>EG2+1</f>
        <v>31</v>
      </c>
      <c r="EI2" s="927"/>
      <c r="EJ2" s="928"/>
      <c r="EK2" s="101" t="s">
        <v>50</v>
      </c>
      <c r="EL2" s="101">
        <v>1</v>
      </c>
      <c r="EM2" s="101">
        <f>EL2+1</f>
        <v>2</v>
      </c>
      <c r="EN2" s="101">
        <f t="shared" ref="EN2:FO2" si="4">EM2+1</f>
        <v>3</v>
      </c>
      <c r="EO2" s="101">
        <f t="shared" si="4"/>
        <v>4</v>
      </c>
      <c r="EP2" s="101">
        <f t="shared" si="4"/>
        <v>5</v>
      </c>
      <c r="EQ2" s="101">
        <f t="shared" si="4"/>
        <v>6</v>
      </c>
      <c r="ER2" s="101">
        <f t="shared" si="4"/>
        <v>7</v>
      </c>
      <c r="ES2" s="101">
        <f t="shared" si="4"/>
        <v>8</v>
      </c>
      <c r="ET2" s="101">
        <f t="shared" si="4"/>
        <v>9</v>
      </c>
      <c r="EU2" s="101">
        <f t="shared" si="4"/>
        <v>10</v>
      </c>
      <c r="EV2" s="101">
        <f t="shared" si="4"/>
        <v>11</v>
      </c>
      <c r="EW2" s="101">
        <f t="shared" si="4"/>
        <v>12</v>
      </c>
      <c r="EX2" s="101">
        <f t="shared" si="4"/>
        <v>13</v>
      </c>
      <c r="EY2" s="101">
        <f t="shared" si="4"/>
        <v>14</v>
      </c>
      <c r="EZ2" s="101">
        <f t="shared" si="4"/>
        <v>15</v>
      </c>
      <c r="FA2" s="101">
        <f t="shared" si="4"/>
        <v>16</v>
      </c>
      <c r="FB2" s="101">
        <f t="shared" si="4"/>
        <v>17</v>
      </c>
      <c r="FC2" s="101">
        <f t="shared" si="4"/>
        <v>18</v>
      </c>
      <c r="FD2" s="101">
        <f t="shared" si="4"/>
        <v>19</v>
      </c>
      <c r="FE2" s="101">
        <f t="shared" si="4"/>
        <v>20</v>
      </c>
      <c r="FF2" s="101">
        <f t="shared" si="4"/>
        <v>21</v>
      </c>
      <c r="FG2" s="101">
        <f t="shared" si="4"/>
        <v>22</v>
      </c>
      <c r="FH2" s="101">
        <f t="shared" si="4"/>
        <v>23</v>
      </c>
      <c r="FI2" s="101">
        <f t="shared" si="4"/>
        <v>24</v>
      </c>
      <c r="FJ2" s="101">
        <f t="shared" si="4"/>
        <v>25</v>
      </c>
      <c r="FK2" s="101">
        <f t="shared" si="4"/>
        <v>26</v>
      </c>
      <c r="FL2" s="101">
        <f t="shared" si="4"/>
        <v>27</v>
      </c>
      <c r="FM2" s="101">
        <f t="shared" si="4"/>
        <v>28</v>
      </c>
      <c r="FN2" s="101">
        <f t="shared" si="4"/>
        <v>29</v>
      </c>
      <c r="FO2" s="101">
        <f t="shared" si="4"/>
        <v>30</v>
      </c>
      <c r="FP2" s="101">
        <f>FO2+1</f>
        <v>31</v>
      </c>
      <c r="FQ2" s="927"/>
      <c r="FR2" s="928"/>
      <c r="FS2" s="101" t="s">
        <v>50</v>
      </c>
      <c r="FT2" s="101">
        <v>1</v>
      </c>
      <c r="FU2" s="101">
        <f>FT2+1</f>
        <v>2</v>
      </c>
      <c r="FV2" s="101">
        <f t="shared" ref="FV2:GW2" si="5">FU2+1</f>
        <v>3</v>
      </c>
      <c r="FW2" s="101">
        <f t="shared" si="5"/>
        <v>4</v>
      </c>
      <c r="FX2" s="101">
        <f t="shared" si="5"/>
        <v>5</v>
      </c>
      <c r="FY2" s="101">
        <f t="shared" si="5"/>
        <v>6</v>
      </c>
      <c r="FZ2" s="101">
        <f t="shared" si="5"/>
        <v>7</v>
      </c>
      <c r="GA2" s="101">
        <f t="shared" si="5"/>
        <v>8</v>
      </c>
      <c r="GB2" s="101">
        <f t="shared" si="5"/>
        <v>9</v>
      </c>
      <c r="GC2" s="101">
        <f t="shared" si="5"/>
        <v>10</v>
      </c>
      <c r="GD2" s="101">
        <f t="shared" si="5"/>
        <v>11</v>
      </c>
      <c r="GE2" s="101">
        <f t="shared" si="5"/>
        <v>12</v>
      </c>
      <c r="GF2" s="101">
        <f t="shared" si="5"/>
        <v>13</v>
      </c>
      <c r="GG2" s="101">
        <f t="shared" si="5"/>
        <v>14</v>
      </c>
      <c r="GH2" s="101">
        <f t="shared" si="5"/>
        <v>15</v>
      </c>
      <c r="GI2" s="101">
        <f t="shared" si="5"/>
        <v>16</v>
      </c>
      <c r="GJ2" s="101">
        <f t="shared" si="5"/>
        <v>17</v>
      </c>
      <c r="GK2" s="101">
        <f t="shared" si="5"/>
        <v>18</v>
      </c>
      <c r="GL2" s="101">
        <f t="shared" si="5"/>
        <v>19</v>
      </c>
      <c r="GM2" s="101">
        <f t="shared" si="5"/>
        <v>20</v>
      </c>
      <c r="GN2" s="101">
        <f t="shared" si="5"/>
        <v>21</v>
      </c>
      <c r="GO2" s="101">
        <f t="shared" si="5"/>
        <v>22</v>
      </c>
      <c r="GP2" s="101">
        <f t="shared" si="5"/>
        <v>23</v>
      </c>
      <c r="GQ2" s="101">
        <f t="shared" si="5"/>
        <v>24</v>
      </c>
      <c r="GR2" s="101">
        <f t="shared" si="5"/>
        <v>25</v>
      </c>
      <c r="GS2" s="101">
        <f t="shared" si="5"/>
        <v>26</v>
      </c>
      <c r="GT2" s="101">
        <f t="shared" si="5"/>
        <v>27</v>
      </c>
      <c r="GU2" s="101">
        <f t="shared" si="5"/>
        <v>28</v>
      </c>
      <c r="GV2" s="101">
        <f t="shared" si="5"/>
        <v>29</v>
      </c>
      <c r="GW2" s="101">
        <f t="shared" si="5"/>
        <v>30</v>
      </c>
      <c r="GX2" s="101">
        <f>GW2+1</f>
        <v>31</v>
      </c>
      <c r="GY2" s="927"/>
      <c r="GZ2" s="928"/>
      <c r="HA2" s="101" t="s">
        <v>50</v>
      </c>
      <c r="HB2" s="101">
        <v>1</v>
      </c>
      <c r="HC2" s="101">
        <f>HB2+1</f>
        <v>2</v>
      </c>
      <c r="HD2" s="101">
        <f t="shared" ref="HD2:IE2" si="6">HC2+1</f>
        <v>3</v>
      </c>
      <c r="HE2" s="101">
        <f t="shared" si="6"/>
        <v>4</v>
      </c>
      <c r="HF2" s="101">
        <f t="shared" si="6"/>
        <v>5</v>
      </c>
      <c r="HG2" s="101">
        <f t="shared" si="6"/>
        <v>6</v>
      </c>
      <c r="HH2" s="101">
        <f t="shared" si="6"/>
        <v>7</v>
      </c>
      <c r="HI2" s="101">
        <f t="shared" si="6"/>
        <v>8</v>
      </c>
      <c r="HJ2" s="101">
        <f t="shared" si="6"/>
        <v>9</v>
      </c>
      <c r="HK2" s="101">
        <f t="shared" si="6"/>
        <v>10</v>
      </c>
      <c r="HL2" s="101">
        <f t="shared" si="6"/>
        <v>11</v>
      </c>
      <c r="HM2" s="101">
        <f t="shared" si="6"/>
        <v>12</v>
      </c>
      <c r="HN2" s="101">
        <f t="shared" si="6"/>
        <v>13</v>
      </c>
      <c r="HO2" s="101">
        <f t="shared" si="6"/>
        <v>14</v>
      </c>
      <c r="HP2" s="101">
        <f t="shared" si="6"/>
        <v>15</v>
      </c>
      <c r="HQ2" s="101">
        <f t="shared" si="6"/>
        <v>16</v>
      </c>
      <c r="HR2" s="101">
        <f t="shared" si="6"/>
        <v>17</v>
      </c>
      <c r="HS2" s="101">
        <f t="shared" si="6"/>
        <v>18</v>
      </c>
      <c r="HT2" s="101">
        <f t="shared" si="6"/>
        <v>19</v>
      </c>
      <c r="HU2" s="101">
        <f t="shared" si="6"/>
        <v>20</v>
      </c>
      <c r="HV2" s="101">
        <f t="shared" si="6"/>
        <v>21</v>
      </c>
      <c r="HW2" s="101">
        <f t="shared" si="6"/>
        <v>22</v>
      </c>
      <c r="HX2" s="101">
        <f t="shared" si="6"/>
        <v>23</v>
      </c>
      <c r="HY2" s="101">
        <f t="shared" si="6"/>
        <v>24</v>
      </c>
      <c r="HZ2" s="101">
        <f t="shared" si="6"/>
        <v>25</v>
      </c>
      <c r="IA2" s="101">
        <f t="shared" si="6"/>
        <v>26</v>
      </c>
      <c r="IB2" s="101">
        <f t="shared" si="6"/>
        <v>27</v>
      </c>
      <c r="IC2" s="101">
        <f t="shared" si="6"/>
        <v>28</v>
      </c>
      <c r="ID2" s="101">
        <f t="shared" si="6"/>
        <v>29</v>
      </c>
      <c r="IE2" s="101">
        <f t="shared" si="6"/>
        <v>30</v>
      </c>
      <c r="IF2" s="101">
        <f>IE2+1</f>
        <v>31</v>
      </c>
      <c r="IG2" s="927"/>
      <c r="IH2" s="928"/>
      <c r="II2" s="101" t="s">
        <v>50</v>
      </c>
      <c r="IJ2" s="101">
        <v>1</v>
      </c>
      <c r="IK2" s="101">
        <f>IJ2+1</f>
        <v>2</v>
      </c>
      <c r="IL2" s="101">
        <f t="shared" ref="IL2:JM2" si="7">IK2+1</f>
        <v>3</v>
      </c>
      <c r="IM2" s="101">
        <f t="shared" si="7"/>
        <v>4</v>
      </c>
      <c r="IN2" s="101">
        <f t="shared" si="7"/>
        <v>5</v>
      </c>
      <c r="IO2" s="101">
        <f t="shared" si="7"/>
        <v>6</v>
      </c>
      <c r="IP2" s="101">
        <f t="shared" si="7"/>
        <v>7</v>
      </c>
      <c r="IQ2" s="101">
        <f t="shared" si="7"/>
        <v>8</v>
      </c>
      <c r="IR2" s="101">
        <f t="shared" si="7"/>
        <v>9</v>
      </c>
      <c r="IS2" s="101">
        <f t="shared" si="7"/>
        <v>10</v>
      </c>
      <c r="IT2" s="101">
        <f t="shared" si="7"/>
        <v>11</v>
      </c>
      <c r="IU2" s="101">
        <f t="shared" si="7"/>
        <v>12</v>
      </c>
      <c r="IV2" s="101">
        <f t="shared" si="7"/>
        <v>13</v>
      </c>
      <c r="IW2" s="101">
        <f t="shared" si="7"/>
        <v>14</v>
      </c>
      <c r="IX2" s="101">
        <f t="shared" si="7"/>
        <v>15</v>
      </c>
      <c r="IY2" s="101">
        <f t="shared" si="7"/>
        <v>16</v>
      </c>
      <c r="IZ2" s="101">
        <f t="shared" si="7"/>
        <v>17</v>
      </c>
      <c r="JA2" s="101">
        <f t="shared" si="7"/>
        <v>18</v>
      </c>
      <c r="JB2" s="101">
        <f t="shared" si="7"/>
        <v>19</v>
      </c>
      <c r="JC2" s="101">
        <f t="shared" si="7"/>
        <v>20</v>
      </c>
      <c r="JD2" s="101">
        <f t="shared" si="7"/>
        <v>21</v>
      </c>
      <c r="JE2" s="101">
        <f t="shared" si="7"/>
        <v>22</v>
      </c>
      <c r="JF2" s="101">
        <f t="shared" si="7"/>
        <v>23</v>
      </c>
      <c r="JG2" s="101">
        <f t="shared" si="7"/>
        <v>24</v>
      </c>
      <c r="JH2" s="101">
        <f t="shared" si="7"/>
        <v>25</v>
      </c>
      <c r="JI2" s="101">
        <f t="shared" si="7"/>
        <v>26</v>
      </c>
      <c r="JJ2" s="101">
        <f t="shared" si="7"/>
        <v>27</v>
      </c>
      <c r="JK2" s="101">
        <f t="shared" si="7"/>
        <v>28</v>
      </c>
      <c r="JL2" s="101">
        <f t="shared" si="7"/>
        <v>29</v>
      </c>
      <c r="JM2" s="101">
        <f t="shared" si="7"/>
        <v>30</v>
      </c>
      <c r="JN2" s="101">
        <f>JM2+1</f>
        <v>31</v>
      </c>
      <c r="JO2" s="927"/>
      <c r="JP2" s="928"/>
      <c r="JQ2" s="101" t="s">
        <v>50</v>
      </c>
      <c r="JR2" s="101">
        <v>1</v>
      </c>
      <c r="JS2" s="101">
        <f>JR2+1</f>
        <v>2</v>
      </c>
      <c r="JT2" s="101">
        <f t="shared" ref="JT2:KU2" si="8">JS2+1</f>
        <v>3</v>
      </c>
      <c r="JU2" s="101">
        <f t="shared" si="8"/>
        <v>4</v>
      </c>
      <c r="JV2" s="101">
        <f t="shared" si="8"/>
        <v>5</v>
      </c>
      <c r="JW2" s="101">
        <f t="shared" si="8"/>
        <v>6</v>
      </c>
      <c r="JX2" s="101">
        <f t="shared" si="8"/>
        <v>7</v>
      </c>
      <c r="JY2" s="101">
        <f t="shared" si="8"/>
        <v>8</v>
      </c>
      <c r="JZ2" s="101">
        <f t="shared" si="8"/>
        <v>9</v>
      </c>
      <c r="KA2" s="101">
        <f t="shared" si="8"/>
        <v>10</v>
      </c>
      <c r="KB2" s="101">
        <f t="shared" si="8"/>
        <v>11</v>
      </c>
      <c r="KC2" s="101">
        <f t="shared" si="8"/>
        <v>12</v>
      </c>
      <c r="KD2" s="101">
        <f t="shared" si="8"/>
        <v>13</v>
      </c>
      <c r="KE2" s="101">
        <f t="shared" si="8"/>
        <v>14</v>
      </c>
      <c r="KF2" s="101">
        <f t="shared" si="8"/>
        <v>15</v>
      </c>
      <c r="KG2" s="101">
        <f t="shared" si="8"/>
        <v>16</v>
      </c>
      <c r="KH2" s="101">
        <f t="shared" si="8"/>
        <v>17</v>
      </c>
      <c r="KI2" s="101">
        <f t="shared" si="8"/>
        <v>18</v>
      </c>
      <c r="KJ2" s="101">
        <f t="shared" si="8"/>
        <v>19</v>
      </c>
      <c r="KK2" s="101">
        <f t="shared" si="8"/>
        <v>20</v>
      </c>
      <c r="KL2" s="101">
        <f t="shared" si="8"/>
        <v>21</v>
      </c>
      <c r="KM2" s="101">
        <f t="shared" si="8"/>
        <v>22</v>
      </c>
      <c r="KN2" s="101">
        <f t="shared" si="8"/>
        <v>23</v>
      </c>
      <c r="KO2" s="101">
        <f t="shared" si="8"/>
        <v>24</v>
      </c>
      <c r="KP2" s="101">
        <f t="shared" si="8"/>
        <v>25</v>
      </c>
      <c r="KQ2" s="101">
        <f t="shared" si="8"/>
        <v>26</v>
      </c>
      <c r="KR2" s="101">
        <f t="shared" si="8"/>
        <v>27</v>
      </c>
      <c r="KS2" s="101">
        <f t="shared" si="8"/>
        <v>28</v>
      </c>
      <c r="KT2" s="101">
        <f t="shared" si="8"/>
        <v>29</v>
      </c>
      <c r="KU2" s="101">
        <f t="shared" si="8"/>
        <v>30</v>
      </c>
      <c r="KV2" s="101">
        <f>KU2+1</f>
        <v>31</v>
      </c>
      <c r="KW2" s="927"/>
      <c r="KX2" s="928"/>
      <c r="KY2" s="101" t="s">
        <v>50</v>
      </c>
      <c r="KZ2" s="101">
        <v>1</v>
      </c>
      <c r="LA2" s="101">
        <f>KZ2+1</f>
        <v>2</v>
      </c>
      <c r="LB2" s="101">
        <f t="shared" ref="LB2:MC2" si="9">LA2+1</f>
        <v>3</v>
      </c>
      <c r="LC2" s="101">
        <f t="shared" si="9"/>
        <v>4</v>
      </c>
      <c r="LD2" s="101">
        <f t="shared" si="9"/>
        <v>5</v>
      </c>
      <c r="LE2" s="101">
        <f t="shared" si="9"/>
        <v>6</v>
      </c>
      <c r="LF2" s="101">
        <f t="shared" si="9"/>
        <v>7</v>
      </c>
      <c r="LG2" s="101">
        <f t="shared" si="9"/>
        <v>8</v>
      </c>
      <c r="LH2" s="101">
        <f t="shared" si="9"/>
        <v>9</v>
      </c>
      <c r="LI2" s="101">
        <f t="shared" si="9"/>
        <v>10</v>
      </c>
      <c r="LJ2" s="101">
        <f t="shared" si="9"/>
        <v>11</v>
      </c>
      <c r="LK2" s="101">
        <f t="shared" si="9"/>
        <v>12</v>
      </c>
      <c r="LL2" s="101">
        <f t="shared" si="9"/>
        <v>13</v>
      </c>
      <c r="LM2" s="101">
        <f t="shared" si="9"/>
        <v>14</v>
      </c>
      <c r="LN2" s="101">
        <f t="shared" si="9"/>
        <v>15</v>
      </c>
      <c r="LO2" s="101">
        <f t="shared" si="9"/>
        <v>16</v>
      </c>
      <c r="LP2" s="101">
        <f t="shared" si="9"/>
        <v>17</v>
      </c>
      <c r="LQ2" s="101">
        <f t="shared" si="9"/>
        <v>18</v>
      </c>
      <c r="LR2" s="101">
        <f t="shared" si="9"/>
        <v>19</v>
      </c>
      <c r="LS2" s="101">
        <f t="shared" si="9"/>
        <v>20</v>
      </c>
      <c r="LT2" s="101">
        <f t="shared" si="9"/>
        <v>21</v>
      </c>
      <c r="LU2" s="101">
        <f t="shared" si="9"/>
        <v>22</v>
      </c>
      <c r="LV2" s="101">
        <f t="shared" si="9"/>
        <v>23</v>
      </c>
      <c r="LW2" s="101">
        <f t="shared" si="9"/>
        <v>24</v>
      </c>
      <c r="LX2" s="101">
        <f t="shared" si="9"/>
        <v>25</v>
      </c>
      <c r="LY2" s="101">
        <f t="shared" si="9"/>
        <v>26</v>
      </c>
      <c r="LZ2" s="101">
        <f t="shared" si="9"/>
        <v>27</v>
      </c>
      <c r="MA2" s="101">
        <f t="shared" si="9"/>
        <v>28</v>
      </c>
      <c r="MB2" s="101">
        <f t="shared" si="9"/>
        <v>29</v>
      </c>
      <c r="MC2" s="101">
        <f t="shared" si="9"/>
        <v>30</v>
      </c>
      <c r="MD2" s="101">
        <f>MC2+1</f>
        <v>31</v>
      </c>
      <c r="ME2" s="927"/>
      <c r="MF2" s="928"/>
      <c r="MG2" s="101" t="s">
        <v>50</v>
      </c>
      <c r="MH2" s="101">
        <v>1</v>
      </c>
      <c r="MI2" s="101">
        <f>MH2+1</f>
        <v>2</v>
      </c>
      <c r="MJ2" s="101">
        <f t="shared" ref="MJ2:NK2" si="10">MI2+1</f>
        <v>3</v>
      </c>
      <c r="MK2" s="101">
        <f t="shared" si="10"/>
        <v>4</v>
      </c>
      <c r="ML2" s="101">
        <f t="shared" si="10"/>
        <v>5</v>
      </c>
      <c r="MM2" s="101">
        <f t="shared" si="10"/>
        <v>6</v>
      </c>
      <c r="MN2" s="101">
        <f t="shared" si="10"/>
        <v>7</v>
      </c>
      <c r="MO2" s="101">
        <f t="shared" si="10"/>
        <v>8</v>
      </c>
      <c r="MP2" s="101">
        <f t="shared" si="10"/>
        <v>9</v>
      </c>
      <c r="MQ2" s="101">
        <f t="shared" si="10"/>
        <v>10</v>
      </c>
      <c r="MR2" s="101">
        <f t="shared" si="10"/>
        <v>11</v>
      </c>
      <c r="MS2" s="101">
        <f t="shared" si="10"/>
        <v>12</v>
      </c>
      <c r="MT2" s="101">
        <f t="shared" si="10"/>
        <v>13</v>
      </c>
      <c r="MU2" s="101">
        <f t="shared" si="10"/>
        <v>14</v>
      </c>
      <c r="MV2" s="101">
        <f t="shared" si="10"/>
        <v>15</v>
      </c>
      <c r="MW2" s="101">
        <f t="shared" si="10"/>
        <v>16</v>
      </c>
      <c r="MX2" s="101">
        <f t="shared" si="10"/>
        <v>17</v>
      </c>
      <c r="MY2" s="101">
        <f t="shared" si="10"/>
        <v>18</v>
      </c>
      <c r="MZ2" s="101">
        <f t="shared" si="10"/>
        <v>19</v>
      </c>
      <c r="NA2" s="101">
        <f t="shared" si="10"/>
        <v>20</v>
      </c>
      <c r="NB2" s="101">
        <f t="shared" si="10"/>
        <v>21</v>
      </c>
      <c r="NC2" s="101">
        <f t="shared" si="10"/>
        <v>22</v>
      </c>
      <c r="ND2" s="101">
        <f t="shared" si="10"/>
        <v>23</v>
      </c>
      <c r="NE2" s="101">
        <f t="shared" si="10"/>
        <v>24</v>
      </c>
      <c r="NF2" s="101">
        <f t="shared" si="10"/>
        <v>25</v>
      </c>
      <c r="NG2" s="101">
        <f t="shared" si="10"/>
        <v>26</v>
      </c>
      <c r="NH2" s="101">
        <f t="shared" si="10"/>
        <v>27</v>
      </c>
      <c r="NI2" s="101">
        <f t="shared" si="10"/>
        <v>28</v>
      </c>
      <c r="NJ2" s="101">
        <f t="shared" si="10"/>
        <v>29</v>
      </c>
      <c r="NK2" s="101">
        <f t="shared" si="10"/>
        <v>30</v>
      </c>
      <c r="NL2" s="101">
        <f>NK2+1</f>
        <v>31</v>
      </c>
      <c r="NM2" s="927"/>
    </row>
    <row r="3" spans="1:377" x14ac:dyDescent="0.35">
      <c r="A3" s="90"/>
      <c r="B3" s="90"/>
      <c r="C3" s="90"/>
      <c r="D3" s="928"/>
      <c r="E3" s="101" t="s">
        <v>51</v>
      </c>
      <c r="F3" s="102" t="str">
        <f>IF(พ.ค.!D3="","",พ.ค.!D3)</f>
        <v/>
      </c>
      <c r="G3" s="102" t="str">
        <f>IF(พ.ค.!E3="","",พ.ค.!E3)</f>
        <v/>
      </c>
      <c r="H3" s="102" t="str">
        <f>IF(พ.ค.!F3="","",พ.ค.!F3)</f>
        <v/>
      </c>
      <c r="I3" s="102" t="str">
        <f>IF(พ.ค.!G3="","",พ.ค.!G3)</f>
        <v/>
      </c>
      <c r="J3" s="102" t="str">
        <f>IF(พ.ค.!H3="","",พ.ค.!H3)</f>
        <v/>
      </c>
      <c r="K3" s="102" t="str">
        <f>IF(พ.ค.!I3="","",พ.ค.!I3)</f>
        <v/>
      </c>
      <c r="L3" s="102" t="str">
        <f>IF(พ.ค.!J3="","",พ.ค.!J3)</f>
        <v/>
      </c>
      <c r="M3" s="102" t="str">
        <f>IF(พ.ค.!K3="","",พ.ค.!K3)</f>
        <v/>
      </c>
      <c r="N3" s="102" t="str">
        <f>IF(พ.ค.!L3="","",พ.ค.!L3)</f>
        <v/>
      </c>
      <c r="O3" s="102" t="str">
        <f>IF(พ.ค.!M3="","",พ.ค.!M3)</f>
        <v/>
      </c>
      <c r="P3" s="102" t="str">
        <f>IF(พ.ค.!N3="","",พ.ค.!N3)</f>
        <v/>
      </c>
      <c r="Q3" s="102" t="str">
        <f>IF(พ.ค.!O3="","",พ.ค.!O3)</f>
        <v/>
      </c>
      <c r="R3" s="102" t="str">
        <f>IF(พ.ค.!P3="","",พ.ค.!P3)</f>
        <v/>
      </c>
      <c r="S3" s="102" t="str">
        <f>IF(พ.ค.!Q3="","",พ.ค.!Q3)</f>
        <v/>
      </c>
      <c r="T3" s="102" t="str">
        <f>IF(พ.ค.!R3="","",พ.ค.!R3)</f>
        <v/>
      </c>
      <c r="U3" s="102" t="str">
        <f>IF(พ.ค.!S3="","",พ.ค.!S3)</f>
        <v/>
      </c>
      <c r="V3" s="102" t="str">
        <f>IF(พ.ค.!T3="","",พ.ค.!T3)</f>
        <v>อ</v>
      </c>
      <c r="W3" s="102" t="str">
        <f>IF(พ.ค.!U3="","",พ.ค.!U3)</f>
        <v>พ</v>
      </c>
      <c r="X3" s="102" t="str">
        <f>IF(พ.ค.!V3="","",พ.ค.!V3)</f>
        <v>พฤ</v>
      </c>
      <c r="Y3" s="102" t="str">
        <f>IF(พ.ค.!W3="","",พ.ค.!W3)</f>
        <v>ศ</v>
      </c>
      <c r="Z3" s="102" t="str">
        <f>IF(พ.ค.!X3="","",พ.ค.!X3)</f>
        <v/>
      </c>
      <c r="AA3" s="102" t="str">
        <f>IF(พ.ค.!Y3="","",พ.ค.!Y3)</f>
        <v/>
      </c>
      <c r="AB3" s="102" t="str">
        <f>IF(พ.ค.!Z3="","",พ.ค.!Z3)</f>
        <v>จ</v>
      </c>
      <c r="AC3" s="102" t="str">
        <f>IF(พ.ค.!AA3="","",พ.ค.!AA3)</f>
        <v>อ</v>
      </c>
      <c r="AD3" s="102" t="str">
        <f>IF(พ.ค.!AB3="","",พ.ค.!AB3)</f>
        <v>พ</v>
      </c>
      <c r="AE3" s="102" t="str">
        <f>IF(พ.ค.!AC3="","",พ.ค.!AC3)</f>
        <v>พฤ</v>
      </c>
      <c r="AF3" s="102" t="str">
        <f>IF(พ.ค.!AD3="","",พ.ค.!AD3)</f>
        <v>ศ</v>
      </c>
      <c r="AG3" s="102" t="str">
        <f>IF(พ.ค.!AE3="","",พ.ค.!AE3)</f>
        <v/>
      </c>
      <c r="AH3" s="102" t="str">
        <f>IF(พ.ค.!AF3="","",พ.ค.!AF3)</f>
        <v/>
      </c>
      <c r="AI3" s="102" t="str">
        <f>IF(พ.ค.!AG3="","",พ.ค.!AG3)</f>
        <v>จ</v>
      </c>
      <c r="AJ3" s="102" t="str">
        <f>IF(พ.ค.!AH3="","",พ.ค.!AH3)</f>
        <v>อ</v>
      </c>
      <c r="AK3" s="927"/>
      <c r="AL3" s="928"/>
      <c r="AM3" s="101" t="s">
        <v>51</v>
      </c>
      <c r="AN3" s="102" t="str">
        <f>IF(มิ.ย.!D3="","",มิ.ย.!D3)</f>
        <v>พ</v>
      </c>
      <c r="AO3" s="102" t="str">
        <f>IF(มิ.ย.!E3="","",มิ.ย.!E3)</f>
        <v>พฤ</v>
      </c>
      <c r="AP3" s="102" t="str">
        <f>IF(มิ.ย.!F3="","",มิ.ย.!F3)</f>
        <v/>
      </c>
      <c r="AQ3" s="102" t="str">
        <f>IF(มิ.ย.!G3="","",มิ.ย.!G3)</f>
        <v/>
      </c>
      <c r="AR3" s="102" t="str">
        <f>IF(มิ.ย.!H3="","",มิ.ย.!H3)</f>
        <v/>
      </c>
      <c r="AS3" s="102" t="str">
        <f>IF(มิ.ย.!I3="","",มิ.ย.!I3)</f>
        <v>จ</v>
      </c>
      <c r="AT3" s="102" t="str">
        <f>IF(มิ.ย.!J3="","",มิ.ย.!J3)</f>
        <v>อ</v>
      </c>
      <c r="AU3" s="102" t="str">
        <f>IF(มิ.ย.!K3="","",มิ.ย.!K3)</f>
        <v>พ</v>
      </c>
      <c r="AV3" s="102" t="str">
        <f>IF(มิ.ย.!L3="","",มิ.ย.!L3)</f>
        <v>พฤ</v>
      </c>
      <c r="AW3" s="102" t="str">
        <f>IF(มิ.ย.!M3="","",มิ.ย.!M3)</f>
        <v>ศ</v>
      </c>
      <c r="AX3" s="102" t="str">
        <f>IF(มิ.ย.!N3="","",มิ.ย.!N3)</f>
        <v/>
      </c>
      <c r="AY3" s="102" t="str">
        <f>IF(มิ.ย.!O3="","",มิ.ย.!O3)</f>
        <v/>
      </c>
      <c r="AZ3" s="102" t="str">
        <f>IF(มิ.ย.!P3="","",มิ.ย.!P3)</f>
        <v>จ</v>
      </c>
      <c r="BA3" s="102" t="str">
        <f>IF(มิ.ย.!Q3="","",มิ.ย.!Q3)</f>
        <v>อ</v>
      </c>
      <c r="BB3" s="102" t="str">
        <f>IF(มิ.ย.!R3="","",มิ.ย.!R3)</f>
        <v>พ</v>
      </c>
      <c r="BC3" s="102" t="str">
        <f>IF(มิ.ย.!S3="","",มิ.ย.!S3)</f>
        <v>พฤ</v>
      </c>
      <c r="BD3" s="102" t="str">
        <f>IF(มิ.ย.!T3="","",มิ.ย.!T3)</f>
        <v>ศ</v>
      </c>
      <c r="BE3" s="102" t="str">
        <f>IF(มิ.ย.!U3="","",มิ.ย.!U3)</f>
        <v/>
      </c>
      <c r="BF3" s="102" t="str">
        <f>IF(มิ.ย.!V3="","",มิ.ย.!V3)</f>
        <v/>
      </c>
      <c r="BG3" s="102" t="str">
        <f>IF(มิ.ย.!W3="","",มิ.ย.!W3)</f>
        <v>จ</v>
      </c>
      <c r="BH3" s="102" t="str">
        <f>IF(มิ.ย.!X3="","",มิ.ย.!X3)</f>
        <v>อ</v>
      </c>
      <c r="BI3" s="102" t="str">
        <f>IF(มิ.ย.!Y3="","",มิ.ย.!Y3)</f>
        <v>พ</v>
      </c>
      <c r="BJ3" s="102" t="str">
        <f>IF(มิ.ย.!Z3="","",มิ.ย.!Z3)</f>
        <v>พฤ</v>
      </c>
      <c r="BK3" s="102" t="str">
        <f>IF(มิ.ย.!AA3="","",มิ.ย.!AA3)</f>
        <v>ศ</v>
      </c>
      <c r="BL3" s="102" t="str">
        <f>IF(มิ.ย.!AB3="","",มิ.ย.!AB3)</f>
        <v/>
      </c>
      <c r="BM3" s="102" t="str">
        <f>IF(มิ.ย.!AC3="","",มิ.ย.!AC3)</f>
        <v/>
      </c>
      <c r="BN3" s="102" t="str">
        <f>IF(มิ.ย.!AD3="","",มิ.ย.!AD3)</f>
        <v>จ</v>
      </c>
      <c r="BO3" s="102" t="str">
        <f>IF(มิ.ย.!AE3="","",มิ.ย.!AE3)</f>
        <v>อ</v>
      </c>
      <c r="BP3" s="102" t="str">
        <f>IF(มิ.ย.!AF3="","",มิ.ย.!AF3)</f>
        <v>พ</v>
      </c>
      <c r="BQ3" s="102" t="str">
        <f>IF(มิ.ย.!AG3="","",มิ.ย.!AG3)</f>
        <v>พฤ</v>
      </c>
      <c r="BR3" s="102" t="str">
        <f>IF(มิ.ย.!AH3="","",มิ.ย.!AH3)</f>
        <v/>
      </c>
      <c r="BS3" s="927"/>
      <c r="BT3" s="928"/>
      <c r="BU3" s="101" t="s">
        <v>51</v>
      </c>
      <c r="BV3" s="102" t="str">
        <f>IF(ก.ค.!D3="","",ก.ค.!D3)</f>
        <v>ศ</v>
      </c>
      <c r="BW3" s="102" t="str">
        <f>IF(ก.ค.!E3="","",ก.ค.!E3)</f>
        <v/>
      </c>
      <c r="BX3" s="102" t="str">
        <f>IF(ก.ค.!F3="","",ก.ค.!F3)</f>
        <v/>
      </c>
      <c r="BY3" s="102" t="str">
        <f>IF(ก.ค.!G3="","",ก.ค.!G3)</f>
        <v>จ</v>
      </c>
      <c r="BZ3" s="102" t="str">
        <f>IF(ก.ค.!H3="","",ก.ค.!H3)</f>
        <v>อ</v>
      </c>
      <c r="CA3" s="102" t="str">
        <f>IF(ก.ค.!I3="","",ก.ค.!I3)</f>
        <v>พ</v>
      </c>
      <c r="CB3" s="102" t="str">
        <f>IF(ก.ค.!J3="","",ก.ค.!J3)</f>
        <v>พฤ</v>
      </c>
      <c r="CC3" s="102" t="str">
        <f>IF(ก.ค.!K3="","",ก.ค.!K3)</f>
        <v>ศ</v>
      </c>
      <c r="CD3" s="102" t="str">
        <f>IF(ก.ค.!L3="","",ก.ค.!L3)</f>
        <v/>
      </c>
      <c r="CE3" s="102" t="str">
        <f>IF(ก.ค.!M3="","",ก.ค.!M3)</f>
        <v/>
      </c>
      <c r="CF3" s="102" t="str">
        <f>IF(ก.ค.!N3="","",ก.ค.!N3)</f>
        <v>จ</v>
      </c>
      <c r="CG3" s="102" t="str">
        <f>IF(ก.ค.!O3="","",ก.ค.!O3)</f>
        <v>อ</v>
      </c>
      <c r="CH3" s="102" t="str">
        <f>IF(ก.ค.!P3="","",ก.ค.!P3)</f>
        <v/>
      </c>
      <c r="CI3" s="102" t="str">
        <f>IF(ก.ค.!Q3="","",ก.ค.!Q3)</f>
        <v/>
      </c>
      <c r="CJ3" s="102" t="str">
        <f>IF(ก.ค.!R3="","",ก.ค.!R3)</f>
        <v>ศ</v>
      </c>
      <c r="CK3" s="102" t="str">
        <f>IF(ก.ค.!S3="","",ก.ค.!S3)</f>
        <v/>
      </c>
      <c r="CL3" s="102" t="str">
        <f>IF(ก.ค.!T3="","",ก.ค.!T3)</f>
        <v/>
      </c>
      <c r="CM3" s="102" t="str">
        <f>IF(ก.ค.!U3="","",ก.ค.!U3)</f>
        <v>จ</v>
      </c>
      <c r="CN3" s="102" t="str">
        <f>IF(ก.ค.!V3="","",ก.ค.!V3)</f>
        <v>อ</v>
      </c>
      <c r="CO3" s="102" t="str">
        <f>IF(ก.ค.!W3="","",ก.ค.!W3)</f>
        <v>พ</v>
      </c>
      <c r="CP3" s="102" t="str">
        <f>IF(ก.ค.!X3="","",ก.ค.!X3)</f>
        <v>พฤ</v>
      </c>
      <c r="CQ3" s="102" t="str">
        <f>IF(ก.ค.!Y3="","",ก.ค.!Y3)</f>
        <v>ศ</v>
      </c>
      <c r="CR3" s="102" t="str">
        <f>IF(ก.ค.!Z3="","",ก.ค.!Z3)</f>
        <v/>
      </c>
      <c r="CS3" s="102" t="str">
        <f>IF(ก.ค.!AA3="","",ก.ค.!AA3)</f>
        <v/>
      </c>
      <c r="CT3" s="102" t="str">
        <f>IF(ก.ค.!AB3="","",ก.ค.!AB3)</f>
        <v>จ</v>
      </c>
      <c r="CU3" s="102" t="str">
        <f>IF(ก.ค.!AC3="","",ก.ค.!AC3)</f>
        <v>อ</v>
      </c>
      <c r="CV3" s="102" t="str">
        <f>IF(ก.ค.!AD3="","",ก.ค.!AD3)</f>
        <v>พ</v>
      </c>
      <c r="CW3" s="102" t="str">
        <f>IF(ก.ค.!AE3="","",ก.ค.!AE3)</f>
        <v/>
      </c>
      <c r="CX3" s="102" t="str">
        <f>IF(ก.ค.!AF3="","",ก.ค.!AF3)</f>
        <v>ศ</v>
      </c>
      <c r="CY3" s="102" t="str">
        <f>IF(ก.ค.!AG3="","",ก.ค.!AG3)</f>
        <v/>
      </c>
      <c r="CZ3" s="102" t="str">
        <f>IF(ก.ค.!AH3="","",ก.ค.!AH3)</f>
        <v/>
      </c>
      <c r="DA3" s="927"/>
      <c r="DB3" s="928"/>
      <c r="DC3" s="101" t="s">
        <v>51</v>
      </c>
      <c r="DD3" s="102" t="str">
        <f>IF(ส.ค.!D3="","",ส.ค.!D3)</f>
        <v>จ</v>
      </c>
      <c r="DE3" s="102" t="str">
        <f>IF(ส.ค.!E3="","",ส.ค.!E3)</f>
        <v>อ</v>
      </c>
      <c r="DF3" s="102" t="str">
        <f>IF(ส.ค.!F3="","",ส.ค.!F3)</f>
        <v>พ</v>
      </c>
      <c r="DG3" s="102" t="str">
        <f>IF(ส.ค.!G3="","",ส.ค.!G3)</f>
        <v>พฤ</v>
      </c>
      <c r="DH3" s="102" t="str">
        <f>IF(ส.ค.!H3="","",ส.ค.!H3)</f>
        <v>ศ</v>
      </c>
      <c r="DI3" s="102" t="str">
        <f>IF(ส.ค.!I3="","",ส.ค.!I3)</f>
        <v/>
      </c>
      <c r="DJ3" s="102" t="str">
        <f>IF(ส.ค.!J3="","",ส.ค.!J3)</f>
        <v/>
      </c>
      <c r="DK3" s="102" t="str">
        <f>IF(ส.ค.!K3="","",ส.ค.!K3)</f>
        <v>จ</v>
      </c>
      <c r="DL3" s="102" t="str">
        <f>IF(ส.ค.!L3="","",ส.ค.!L3)</f>
        <v>อ</v>
      </c>
      <c r="DM3" s="102" t="str">
        <f>IF(ส.ค.!M3="","",ส.ค.!M3)</f>
        <v>พ</v>
      </c>
      <c r="DN3" s="102" t="str">
        <f>IF(ส.ค.!N3="","",ส.ค.!N3)</f>
        <v>พฤ</v>
      </c>
      <c r="DO3" s="102" t="str">
        <f>IF(ส.ค.!O3="","",ส.ค.!O3)</f>
        <v/>
      </c>
      <c r="DP3" s="102" t="str">
        <f>IF(ส.ค.!P3="","",ส.ค.!P3)</f>
        <v/>
      </c>
      <c r="DQ3" s="102" t="str">
        <f>IF(ส.ค.!Q3="","",ส.ค.!Q3)</f>
        <v/>
      </c>
      <c r="DR3" s="102" t="str">
        <f>IF(ส.ค.!R3="","",ส.ค.!R3)</f>
        <v>จ</v>
      </c>
      <c r="DS3" s="102" t="str">
        <f>IF(ส.ค.!S3="","",ส.ค.!S3)</f>
        <v>อ</v>
      </c>
      <c r="DT3" s="102" t="str">
        <f>IF(ส.ค.!T3="","",ส.ค.!T3)</f>
        <v>พ</v>
      </c>
      <c r="DU3" s="102" t="str">
        <f>IF(ส.ค.!U3="","",ส.ค.!U3)</f>
        <v>พฤ</v>
      </c>
      <c r="DV3" s="102" t="str">
        <f>IF(ส.ค.!V3="","",ส.ค.!V3)</f>
        <v>ศ</v>
      </c>
      <c r="DW3" s="102" t="str">
        <f>IF(ส.ค.!W3="","",ส.ค.!W3)</f>
        <v/>
      </c>
      <c r="DX3" s="102" t="str">
        <f>IF(ส.ค.!X3="","",ส.ค.!X3)</f>
        <v/>
      </c>
      <c r="DY3" s="102" t="str">
        <f>IF(ส.ค.!Y3="","",ส.ค.!Y3)</f>
        <v>จ</v>
      </c>
      <c r="DZ3" s="102" t="str">
        <f>IF(ส.ค.!Z3="","",ส.ค.!Z3)</f>
        <v>อ</v>
      </c>
      <c r="EA3" s="102" t="str">
        <f>IF(ส.ค.!AA3="","",ส.ค.!AA3)</f>
        <v>พ</v>
      </c>
      <c r="EB3" s="102" t="str">
        <f>IF(ส.ค.!AB3="","",ส.ค.!AB3)</f>
        <v>พฤ</v>
      </c>
      <c r="EC3" s="102" t="str">
        <f>IF(ส.ค.!AC3="","",ส.ค.!AC3)</f>
        <v>ศ</v>
      </c>
      <c r="ED3" s="102" t="str">
        <f>IF(ส.ค.!AD3="","",ส.ค.!AD3)</f>
        <v/>
      </c>
      <c r="EE3" s="102" t="str">
        <f>IF(ส.ค.!AE3="","",ส.ค.!AE3)</f>
        <v/>
      </c>
      <c r="EF3" s="102" t="str">
        <f>IF(ส.ค.!AF3="","",ส.ค.!AF3)</f>
        <v>จ</v>
      </c>
      <c r="EG3" s="102" t="str">
        <f>IF(ส.ค.!AG3="","",ส.ค.!AG3)</f>
        <v>อ</v>
      </c>
      <c r="EH3" s="102" t="str">
        <f>IF(ส.ค.!AH3="","",ส.ค.!AH3)</f>
        <v>พ</v>
      </c>
      <c r="EI3" s="927"/>
      <c r="EJ3" s="928"/>
      <c r="EK3" s="101" t="s">
        <v>51</v>
      </c>
      <c r="EL3" s="102" t="str">
        <f>IF(ก.ย.!D3="","",ก.ย.!D3)</f>
        <v>พฤ</v>
      </c>
      <c r="EM3" s="102" t="str">
        <f>IF(ก.ย.!E3="","",ก.ย.!E3)</f>
        <v>ศ</v>
      </c>
      <c r="EN3" s="102" t="str">
        <f>IF(ก.ย.!F3="","",ก.ย.!F3)</f>
        <v/>
      </c>
      <c r="EO3" s="102" t="str">
        <f>IF(ก.ย.!G3="","",ก.ย.!G3)</f>
        <v/>
      </c>
      <c r="EP3" s="102" t="str">
        <f>IF(ก.ย.!H3="","",ก.ย.!H3)</f>
        <v>จ</v>
      </c>
      <c r="EQ3" s="102" t="str">
        <f>IF(ก.ย.!I3="","",ก.ย.!I3)</f>
        <v>อ</v>
      </c>
      <c r="ER3" s="102" t="str">
        <f>IF(ก.ย.!J3="","",ก.ย.!J3)</f>
        <v>พ</v>
      </c>
      <c r="ES3" s="102" t="str">
        <f>IF(ก.ย.!K3="","",ก.ย.!K3)</f>
        <v>พฤ</v>
      </c>
      <c r="ET3" s="102" t="str">
        <f>IF(ก.ย.!L3="","",ก.ย.!L3)</f>
        <v>ศ</v>
      </c>
      <c r="EU3" s="102" t="str">
        <f>IF(ก.ย.!M3="","",ก.ย.!M3)</f>
        <v/>
      </c>
      <c r="EV3" s="102" t="str">
        <f>IF(ก.ย.!N3="","",ก.ย.!N3)</f>
        <v/>
      </c>
      <c r="EW3" s="102" t="str">
        <f>IF(ก.ย.!O3="","",ก.ย.!O3)</f>
        <v>จ</v>
      </c>
      <c r="EX3" s="102" t="str">
        <f>IF(ก.ย.!P3="","",ก.ย.!P3)</f>
        <v>อ</v>
      </c>
      <c r="EY3" s="102" t="str">
        <f>IF(ก.ย.!Q3="","",ก.ย.!Q3)</f>
        <v>พ</v>
      </c>
      <c r="EZ3" s="102" t="str">
        <f>IF(ก.ย.!R3="","",ก.ย.!R3)</f>
        <v>พฤ</v>
      </c>
      <c r="FA3" s="102" t="str">
        <f>IF(ก.ย.!S3="","",ก.ย.!S3)</f>
        <v>ศ</v>
      </c>
      <c r="FB3" s="102" t="str">
        <f>IF(ก.ย.!T3="","",ก.ย.!T3)</f>
        <v/>
      </c>
      <c r="FC3" s="102" t="str">
        <f>IF(ก.ย.!U3="","",ก.ย.!U3)</f>
        <v/>
      </c>
      <c r="FD3" s="102" t="str">
        <f>IF(ก.ย.!V3="","",ก.ย.!V3)</f>
        <v>จ</v>
      </c>
      <c r="FE3" s="102" t="str">
        <f>IF(ก.ย.!W3="","",ก.ย.!W3)</f>
        <v>อ</v>
      </c>
      <c r="FF3" s="102" t="str">
        <f>IF(ก.ย.!X3="","",ก.ย.!X3)</f>
        <v>พ</v>
      </c>
      <c r="FG3" s="102" t="str">
        <f>IF(ก.ย.!Y3="","",ก.ย.!Y3)</f>
        <v>พฤ</v>
      </c>
      <c r="FH3" s="102" t="str">
        <f>IF(ก.ย.!Z3="","",ก.ย.!Z3)</f>
        <v>ศ</v>
      </c>
      <c r="FI3" s="102" t="str">
        <f>IF(ก.ย.!AA3="","",ก.ย.!AA3)</f>
        <v/>
      </c>
      <c r="FJ3" s="102" t="str">
        <f>IF(ก.ย.!AB3="","",ก.ย.!AB3)</f>
        <v/>
      </c>
      <c r="FK3" s="102" t="str">
        <f>IF(ก.ย.!AC3="","",ก.ย.!AC3)</f>
        <v>จ</v>
      </c>
      <c r="FL3" s="102" t="str">
        <f>IF(ก.ย.!AD3="","",ก.ย.!AD3)</f>
        <v>อ</v>
      </c>
      <c r="FM3" s="102" t="str">
        <f>IF(ก.ย.!AE3="","",ก.ย.!AE3)</f>
        <v>พ</v>
      </c>
      <c r="FN3" s="102" t="str">
        <f>IF(ก.ย.!AF3="","",ก.ย.!AF3)</f>
        <v>พฤ</v>
      </c>
      <c r="FO3" s="102" t="str">
        <f>IF(ก.ย.!AG3="","",ก.ย.!AG3)</f>
        <v>ศ</v>
      </c>
      <c r="FP3" s="102" t="str">
        <f>IF(ก.ย.!AH3="","",ก.ย.!AH3)</f>
        <v/>
      </c>
      <c r="FQ3" s="927"/>
      <c r="FR3" s="928"/>
      <c r="FS3" s="101" t="s">
        <v>51</v>
      </c>
      <c r="FT3" s="102" t="str">
        <f>IF(ต.ค.!D3="","",ต.ค.!D3)</f>
        <v/>
      </c>
      <c r="FU3" s="102" t="str">
        <f>IF(ต.ค.!E3="","",ต.ค.!E3)</f>
        <v/>
      </c>
      <c r="FV3" s="102" t="str">
        <f>IF(ต.ค.!F3="","",ต.ค.!F3)</f>
        <v>จ</v>
      </c>
      <c r="FW3" s="102" t="str">
        <f>IF(ต.ค.!G3="","",ต.ค.!G3)</f>
        <v>อ</v>
      </c>
      <c r="FX3" s="102" t="str">
        <f>IF(ต.ค.!H3="","",ต.ค.!H3)</f>
        <v>พ</v>
      </c>
      <c r="FY3" s="102" t="str">
        <f>IF(ต.ค.!I3="","",ต.ค.!I3)</f>
        <v>พฤ</v>
      </c>
      <c r="FZ3" s="102" t="str">
        <f>IF(ต.ค.!J3="","",ต.ค.!J3)</f>
        <v>ศ</v>
      </c>
      <c r="GA3" s="102" t="str">
        <f>IF(ต.ค.!K3="","",ต.ค.!K3)</f>
        <v/>
      </c>
      <c r="GB3" s="102" t="str">
        <f>IF(ต.ค.!L3="","",ต.ค.!L3)</f>
        <v/>
      </c>
      <c r="GC3" s="102" t="str">
        <f>IF(ต.ค.!M3="","",ต.ค.!M3)</f>
        <v>จ</v>
      </c>
      <c r="GD3" s="102" t="str">
        <f>IF(ต.ค.!N3="","",ต.ค.!N3)</f>
        <v/>
      </c>
      <c r="GE3" s="102" t="str">
        <f>IF(ต.ค.!O3="","",ต.ค.!O3)</f>
        <v/>
      </c>
      <c r="GF3" s="102" t="str">
        <f>IF(ต.ค.!P3="","",ต.ค.!P3)</f>
        <v/>
      </c>
      <c r="GG3" s="102" t="str">
        <f>IF(ต.ค.!Q3="","",ต.ค.!Q3)</f>
        <v/>
      </c>
      <c r="GH3" s="102" t="str">
        <f>IF(ต.ค.!R3="","",ต.ค.!R3)</f>
        <v/>
      </c>
      <c r="GI3" s="102" t="str">
        <f>IF(ต.ค.!S3="","",ต.ค.!S3)</f>
        <v/>
      </c>
      <c r="GJ3" s="102" t="str">
        <f>IF(ต.ค.!T3="","",ต.ค.!T3)</f>
        <v/>
      </c>
      <c r="GK3" s="102" t="str">
        <f>IF(ต.ค.!U3="","",ต.ค.!U3)</f>
        <v/>
      </c>
      <c r="GL3" s="102" t="str">
        <f>IF(ต.ค.!V3="","",ต.ค.!V3)</f>
        <v/>
      </c>
      <c r="GM3" s="102" t="str">
        <f>IF(ต.ค.!W3="","",ต.ค.!W3)</f>
        <v/>
      </c>
      <c r="GN3" s="102" t="str">
        <f>IF(ต.ค.!X3="","",ต.ค.!X3)</f>
        <v/>
      </c>
      <c r="GO3" s="102" t="str">
        <f>IF(ต.ค.!Y3="","",ต.ค.!Y3)</f>
        <v/>
      </c>
      <c r="GP3" s="102" t="str">
        <f>IF(ต.ค.!Z3="","",ต.ค.!Z3)</f>
        <v/>
      </c>
      <c r="GQ3" s="102" t="str">
        <f>IF(ต.ค.!AA3="","",ต.ค.!AA3)</f>
        <v/>
      </c>
      <c r="GR3" s="102" t="str">
        <f>IF(ต.ค.!AB3="","",ต.ค.!AB3)</f>
        <v/>
      </c>
      <c r="GS3" s="102" t="str">
        <f>IF(ต.ค.!AC3="","",ต.ค.!AC3)</f>
        <v/>
      </c>
      <c r="GT3" s="102" t="str">
        <f>IF(ต.ค.!AD3="","",ต.ค.!AD3)</f>
        <v/>
      </c>
      <c r="GU3" s="102" t="str">
        <f>IF(ต.ค.!AE3="","",ต.ค.!AE3)</f>
        <v/>
      </c>
      <c r="GV3" s="102" t="str">
        <f>IF(ต.ค.!AF3="","",ต.ค.!AF3)</f>
        <v/>
      </c>
      <c r="GW3" s="102" t="str">
        <f>IF(ต.ค.!AG3="","",ต.ค.!AG3)</f>
        <v/>
      </c>
      <c r="GX3" s="102" t="str">
        <f>IF(ต.ค.!AH3="","",ต.ค.!AH3)</f>
        <v/>
      </c>
      <c r="GY3" s="927"/>
      <c r="GZ3" s="928"/>
      <c r="HA3" s="101" t="s">
        <v>51</v>
      </c>
      <c r="HB3" s="102" t="str">
        <f>IF(พ.ย.!D3="","",พ.ย.!D3)</f>
        <v>อ</v>
      </c>
      <c r="HC3" s="102" t="str">
        <f>IF(พ.ย.!E3="","",พ.ย.!E3)</f>
        <v>พ</v>
      </c>
      <c r="HD3" s="102" t="str">
        <f>IF(พ.ย.!F3="","",พ.ย.!F3)</f>
        <v>พฤ</v>
      </c>
      <c r="HE3" s="102" t="str">
        <f>IF(พ.ย.!G3="","",พ.ย.!G3)</f>
        <v>ศ</v>
      </c>
      <c r="HF3" s="102" t="str">
        <f>IF(พ.ย.!H3="","",พ.ย.!H3)</f>
        <v/>
      </c>
      <c r="HG3" s="102" t="str">
        <f>IF(พ.ย.!I3="","",พ.ย.!I3)</f>
        <v/>
      </c>
      <c r="HH3" s="102" t="str">
        <f>IF(พ.ย.!J3="","",พ.ย.!J3)</f>
        <v>จ</v>
      </c>
      <c r="HI3" s="102" t="str">
        <f>IF(พ.ย.!K3="","",พ.ย.!K3)</f>
        <v>อ</v>
      </c>
      <c r="HJ3" s="102" t="str">
        <f>IF(พ.ย.!L3="","",พ.ย.!L3)</f>
        <v>พ</v>
      </c>
      <c r="HK3" s="102" t="str">
        <f>IF(พ.ย.!M3="","",พ.ย.!M3)</f>
        <v>พฤ</v>
      </c>
      <c r="HL3" s="102" t="str">
        <f>IF(พ.ย.!N3="","",พ.ย.!N3)</f>
        <v>ศ</v>
      </c>
      <c r="HM3" s="102" t="str">
        <f>IF(พ.ย.!O3="","",พ.ย.!O3)</f>
        <v/>
      </c>
      <c r="HN3" s="102" t="str">
        <f>IF(พ.ย.!P3="","",พ.ย.!P3)</f>
        <v/>
      </c>
      <c r="HO3" s="102" t="str">
        <f>IF(พ.ย.!Q3="","",พ.ย.!Q3)</f>
        <v>จ</v>
      </c>
      <c r="HP3" s="102" t="str">
        <f>IF(พ.ย.!R3="","",พ.ย.!R3)</f>
        <v>อ</v>
      </c>
      <c r="HQ3" s="102" t="str">
        <f>IF(พ.ย.!S3="","",พ.ย.!S3)</f>
        <v>พ</v>
      </c>
      <c r="HR3" s="102" t="str">
        <f>IF(พ.ย.!T3="","",พ.ย.!T3)</f>
        <v>พฤ</v>
      </c>
      <c r="HS3" s="102" t="str">
        <f>IF(พ.ย.!U3="","",พ.ย.!U3)</f>
        <v>ศ</v>
      </c>
      <c r="HT3" s="102" t="str">
        <f>IF(พ.ย.!V3="","",พ.ย.!V3)</f>
        <v/>
      </c>
      <c r="HU3" s="102" t="str">
        <f>IF(พ.ย.!W3="","",พ.ย.!W3)</f>
        <v/>
      </c>
      <c r="HV3" s="102" t="str">
        <f>IF(พ.ย.!X3="","",พ.ย.!X3)</f>
        <v>จ</v>
      </c>
      <c r="HW3" s="102" t="str">
        <f>IF(พ.ย.!Y3="","",พ.ย.!Y3)</f>
        <v>อ</v>
      </c>
      <c r="HX3" s="102" t="str">
        <f>IF(พ.ย.!Z3="","",พ.ย.!Z3)</f>
        <v>พ</v>
      </c>
      <c r="HY3" s="102" t="str">
        <f>IF(พ.ย.!AA3="","",พ.ย.!AA3)</f>
        <v>พฤ</v>
      </c>
      <c r="HZ3" s="102" t="str">
        <f>IF(พ.ย.!AB3="","",พ.ย.!AB3)</f>
        <v>ศ</v>
      </c>
      <c r="IA3" s="102" t="str">
        <f>IF(พ.ย.!AC3="","",พ.ย.!AC3)</f>
        <v/>
      </c>
      <c r="IB3" s="102" t="str">
        <f>IF(พ.ย.!AD3="","",พ.ย.!AD3)</f>
        <v/>
      </c>
      <c r="IC3" s="102" t="str">
        <f>IF(พ.ย.!AE3="","",พ.ย.!AE3)</f>
        <v>จ</v>
      </c>
      <c r="ID3" s="102" t="str">
        <f>IF(พ.ย.!AF3="","",พ.ย.!AF3)</f>
        <v>อ</v>
      </c>
      <c r="IE3" s="102" t="str">
        <f>IF(พ.ย.!AG3="","",พ.ย.!AG3)</f>
        <v>พ</v>
      </c>
      <c r="IF3" s="102" t="str">
        <f>IF(พ.ย.!AH3="","",พ.ย.!AH3)</f>
        <v/>
      </c>
      <c r="IG3" s="927"/>
      <c r="IH3" s="928"/>
      <c r="II3" s="101" t="s">
        <v>51</v>
      </c>
      <c r="IJ3" s="102" t="str">
        <f>IF(ธ.ค.!D3="","",ธ.ค.!D3)</f>
        <v>พฤ</v>
      </c>
      <c r="IK3" s="102" t="str">
        <f>IF(ธ.ค.!E3="","",ธ.ค.!E3)</f>
        <v>ศ</v>
      </c>
      <c r="IL3" s="102" t="str">
        <f>IF(ธ.ค.!F3="","",ธ.ค.!F3)</f>
        <v/>
      </c>
      <c r="IM3" s="102" t="str">
        <f>IF(ธ.ค.!G3="","",ธ.ค.!G3)</f>
        <v/>
      </c>
      <c r="IN3" s="102" t="str">
        <f>IF(ธ.ค.!H3="","",ธ.ค.!H3)</f>
        <v/>
      </c>
      <c r="IO3" s="102" t="str">
        <f>IF(ธ.ค.!I3="","",ธ.ค.!I3)</f>
        <v>อ</v>
      </c>
      <c r="IP3" s="102" t="str">
        <f>IF(ธ.ค.!J3="","",ธ.ค.!J3)</f>
        <v>พ</v>
      </c>
      <c r="IQ3" s="102" t="str">
        <f>IF(ธ.ค.!K3="","",ธ.ค.!K3)</f>
        <v>พฤ</v>
      </c>
      <c r="IR3" s="102" t="str">
        <f>IF(ธ.ค.!L3="","",ธ.ค.!L3)</f>
        <v>ศ</v>
      </c>
      <c r="IS3" s="102" t="str">
        <f>IF(ธ.ค.!M3="","",ธ.ค.!M3)</f>
        <v/>
      </c>
      <c r="IT3" s="102" t="str">
        <f>IF(ธ.ค.!N3="","",ธ.ค.!N3)</f>
        <v/>
      </c>
      <c r="IU3" s="102" t="str">
        <f>IF(ธ.ค.!O3="","",ธ.ค.!O3)</f>
        <v/>
      </c>
      <c r="IV3" s="102" t="str">
        <f>IF(ธ.ค.!P3="","",ธ.ค.!P3)</f>
        <v>อ</v>
      </c>
      <c r="IW3" s="102" t="str">
        <f>IF(ธ.ค.!Q3="","",ธ.ค.!Q3)</f>
        <v>พ</v>
      </c>
      <c r="IX3" s="102" t="str">
        <f>IF(ธ.ค.!R3="","",ธ.ค.!R3)</f>
        <v>พฤ</v>
      </c>
      <c r="IY3" s="102" t="str">
        <f>IF(ธ.ค.!S3="","",ธ.ค.!S3)</f>
        <v>ศ</v>
      </c>
      <c r="IZ3" s="102" t="str">
        <f>IF(ธ.ค.!T3="","",ธ.ค.!T3)</f>
        <v/>
      </c>
      <c r="JA3" s="102" t="str">
        <f>IF(ธ.ค.!U3="","",ธ.ค.!U3)</f>
        <v/>
      </c>
      <c r="JB3" s="102" t="str">
        <f>IF(ธ.ค.!V3="","",ธ.ค.!V3)</f>
        <v>จ</v>
      </c>
      <c r="JC3" s="102" t="str">
        <f>IF(ธ.ค.!W3="","",ธ.ค.!W3)</f>
        <v>อ</v>
      </c>
      <c r="JD3" s="102" t="str">
        <f>IF(ธ.ค.!X3="","",ธ.ค.!X3)</f>
        <v>พ</v>
      </c>
      <c r="JE3" s="102" t="str">
        <f>IF(ธ.ค.!Y3="","",ธ.ค.!Y3)</f>
        <v>พฤ</v>
      </c>
      <c r="JF3" s="102" t="str">
        <f>IF(ธ.ค.!Z3="","",ธ.ค.!Z3)</f>
        <v>ศ</v>
      </c>
      <c r="JG3" s="102" t="str">
        <f>IF(ธ.ค.!AA3="","",ธ.ค.!AA3)</f>
        <v/>
      </c>
      <c r="JH3" s="102" t="str">
        <f>IF(ธ.ค.!AB3="","",ธ.ค.!AB3)</f>
        <v/>
      </c>
      <c r="JI3" s="102" t="str">
        <f>IF(ธ.ค.!AC3="","",ธ.ค.!AC3)</f>
        <v>จ</v>
      </c>
      <c r="JJ3" s="102" t="str">
        <f>IF(ธ.ค.!AD3="","",ธ.ค.!AD3)</f>
        <v>อ</v>
      </c>
      <c r="JK3" s="102" t="str">
        <f>IF(ธ.ค.!AE3="","",ธ.ค.!AE3)</f>
        <v>พ</v>
      </c>
      <c r="JL3" s="102" t="str">
        <f>IF(ธ.ค.!AF3="","",ธ.ค.!AF3)</f>
        <v>พฤ</v>
      </c>
      <c r="JM3" s="102" t="str">
        <f>IF(ธ.ค.!AG3="","",ธ.ค.!AG3)</f>
        <v>ศ</v>
      </c>
      <c r="JN3" s="102" t="str">
        <f>IF(ธ.ค.!AH3="","",ธ.ค.!AH3)</f>
        <v/>
      </c>
      <c r="JO3" s="927"/>
      <c r="JP3" s="928"/>
      <c r="JQ3" s="101" t="s">
        <v>51</v>
      </c>
      <c r="JR3" s="102" t="str">
        <f>IF(ม.ค.!D3="","",ม.ค.!D3)</f>
        <v/>
      </c>
      <c r="JS3" s="102" t="str">
        <f>IF(ม.ค.!E3="","",ม.ค.!E3)</f>
        <v/>
      </c>
      <c r="JT3" s="102" t="str">
        <f>IF(ม.ค.!F3="","",ม.ค.!F3)</f>
        <v>อ</v>
      </c>
      <c r="JU3" s="102" t="str">
        <f>IF(ม.ค.!G3="","",ม.ค.!G3)</f>
        <v>พ</v>
      </c>
      <c r="JV3" s="102" t="str">
        <f>IF(ม.ค.!H3="","",ม.ค.!H3)</f>
        <v>พฤ</v>
      </c>
      <c r="JW3" s="102" t="str">
        <f>IF(ม.ค.!I3="","",ม.ค.!I3)</f>
        <v>ศ</v>
      </c>
      <c r="JX3" s="102" t="str">
        <f>IF(ม.ค.!J3="","",ม.ค.!J3)</f>
        <v/>
      </c>
      <c r="JY3" s="102" t="str">
        <f>IF(ม.ค.!K3="","",ม.ค.!K3)</f>
        <v/>
      </c>
      <c r="JZ3" s="102" t="str">
        <f>IF(ม.ค.!L3="","",ม.ค.!L3)</f>
        <v>จ</v>
      </c>
      <c r="KA3" s="102" t="str">
        <f>IF(ม.ค.!M3="","",ม.ค.!M3)</f>
        <v>อ</v>
      </c>
      <c r="KB3" s="102" t="str">
        <f>IF(ม.ค.!N3="","",ม.ค.!N3)</f>
        <v>พ</v>
      </c>
      <c r="KC3" s="102" t="str">
        <f>IF(ม.ค.!O3="","",ม.ค.!O3)</f>
        <v>พฤ</v>
      </c>
      <c r="KD3" s="102" t="str">
        <f>IF(ม.ค.!P3="","",ม.ค.!P3)</f>
        <v>ศ</v>
      </c>
      <c r="KE3" s="102" t="str">
        <f>IF(ม.ค.!Q3="","",ม.ค.!Q3)</f>
        <v/>
      </c>
      <c r="KF3" s="102" t="str">
        <f>IF(ม.ค.!R3="","",ม.ค.!R3)</f>
        <v/>
      </c>
      <c r="KG3" s="102" t="str">
        <f>IF(ม.ค.!S3="","",ม.ค.!S3)</f>
        <v>จ</v>
      </c>
      <c r="KH3" s="102" t="str">
        <f>IF(ม.ค.!T3="","",ม.ค.!T3)</f>
        <v>อ</v>
      </c>
      <c r="KI3" s="102" t="str">
        <f>IF(ม.ค.!U3="","",ม.ค.!U3)</f>
        <v>พ</v>
      </c>
      <c r="KJ3" s="102" t="str">
        <f>IF(ม.ค.!V3="","",ม.ค.!V3)</f>
        <v>พฤ</v>
      </c>
      <c r="KK3" s="102" t="str">
        <f>IF(ม.ค.!W3="","",ม.ค.!W3)</f>
        <v>ศ</v>
      </c>
      <c r="KL3" s="102" t="str">
        <f>IF(ม.ค.!X3="","",ม.ค.!X3)</f>
        <v/>
      </c>
      <c r="KM3" s="102" t="str">
        <f>IF(ม.ค.!Y3="","",ม.ค.!Y3)</f>
        <v/>
      </c>
      <c r="KN3" s="102" t="str">
        <f>IF(ม.ค.!Z3="","",ม.ค.!Z3)</f>
        <v>จ</v>
      </c>
      <c r="KO3" s="102" t="str">
        <f>IF(ม.ค.!AA3="","",ม.ค.!AA3)</f>
        <v>อ</v>
      </c>
      <c r="KP3" s="102" t="str">
        <f>IF(ม.ค.!AB3="","",ม.ค.!AB3)</f>
        <v>พ</v>
      </c>
      <c r="KQ3" s="102" t="str">
        <f>IF(ม.ค.!AC3="","",ม.ค.!AC3)</f>
        <v>พฤ</v>
      </c>
      <c r="KR3" s="102" t="str">
        <f>IF(ม.ค.!AD3="","",ม.ค.!AD3)</f>
        <v>ศ</v>
      </c>
      <c r="KS3" s="102" t="str">
        <f>IF(ม.ค.!AE3="","",ม.ค.!AE3)</f>
        <v/>
      </c>
      <c r="KT3" s="102" t="str">
        <f>IF(ม.ค.!AF3="","",ม.ค.!AF3)</f>
        <v/>
      </c>
      <c r="KU3" s="102" t="str">
        <f>IF(ม.ค.!AG3="","",ม.ค.!AG3)</f>
        <v>จ</v>
      </c>
      <c r="KV3" s="102" t="str">
        <f>IF(ม.ค.!AH3="","",ม.ค.!AH3)</f>
        <v>อ</v>
      </c>
      <c r="KW3" s="927"/>
      <c r="KX3" s="928"/>
      <c r="KY3" s="101" t="s">
        <v>51</v>
      </c>
      <c r="KZ3" s="102" t="str">
        <f>IF(ก.พ.!D3="","",ก.พ.!D3)</f>
        <v>พ</v>
      </c>
      <c r="LA3" s="102" t="str">
        <f>IF(ก.พ.!E3="","",ก.พ.!E3)</f>
        <v>พฤ</v>
      </c>
      <c r="LB3" s="102" t="str">
        <f>IF(ก.พ.!F3="","",ก.พ.!F3)</f>
        <v>ศ</v>
      </c>
      <c r="LC3" s="102" t="str">
        <f>IF(ก.พ.!G3="","",ก.พ.!G3)</f>
        <v/>
      </c>
      <c r="LD3" s="102" t="str">
        <f>IF(ก.พ.!H3="","",ก.พ.!H3)</f>
        <v/>
      </c>
      <c r="LE3" s="102" t="str">
        <f>IF(ก.พ.!I3="","",ก.พ.!I3)</f>
        <v>จ</v>
      </c>
      <c r="LF3" s="102" t="str">
        <f>IF(ก.พ.!J3="","",ก.พ.!J3)</f>
        <v>อ</v>
      </c>
      <c r="LG3" s="102" t="str">
        <f>IF(ก.พ.!K3="","",ก.พ.!K3)</f>
        <v>พ</v>
      </c>
      <c r="LH3" s="102" t="str">
        <f>IF(ก.พ.!L3="","",ก.พ.!L3)</f>
        <v>พฤ</v>
      </c>
      <c r="LI3" s="102" t="str">
        <f>IF(ก.พ.!M3="","",ก.พ.!M3)</f>
        <v>ศ</v>
      </c>
      <c r="LJ3" s="102" t="str">
        <f>IF(ก.พ.!N3="","",ก.พ.!N3)</f>
        <v/>
      </c>
      <c r="LK3" s="102" t="str">
        <f>IF(ก.พ.!O3="","",ก.พ.!O3)</f>
        <v/>
      </c>
      <c r="LL3" s="102" t="str">
        <f>IF(ก.พ.!P3="","",ก.พ.!P3)</f>
        <v>จ</v>
      </c>
      <c r="LM3" s="102" t="str">
        <f>IF(ก.พ.!Q3="","",ก.พ.!Q3)</f>
        <v>อ</v>
      </c>
      <c r="LN3" s="102" t="str">
        <f>IF(ก.พ.!R3="","",ก.พ.!R3)</f>
        <v>พ</v>
      </c>
      <c r="LO3" s="102" t="str">
        <f>IF(ก.พ.!S3="","",ก.พ.!S3)</f>
        <v>พฤ</v>
      </c>
      <c r="LP3" s="102" t="str">
        <f>IF(ก.พ.!T3="","",ก.พ.!T3)</f>
        <v>ศ</v>
      </c>
      <c r="LQ3" s="102" t="str">
        <f>IF(ก.พ.!U3="","",ก.พ.!U3)</f>
        <v/>
      </c>
      <c r="LR3" s="102" t="str">
        <f>IF(ก.พ.!V3="","",ก.พ.!V3)</f>
        <v/>
      </c>
      <c r="LS3" s="102" t="str">
        <f>IF(ก.พ.!W3="","",ก.พ.!W3)</f>
        <v>จ</v>
      </c>
      <c r="LT3" s="102" t="str">
        <f>IF(ก.พ.!X3="","",ก.พ.!X3)</f>
        <v>อ</v>
      </c>
      <c r="LU3" s="102" t="str">
        <f>IF(ก.พ.!Y3="","",ก.พ.!Y3)</f>
        <v>พ</v>
      </c>
      <c r="LV3" s="102" t="str">
        <f>IF(ก.พ.!Z3="","",ก.พ.!Z3)</f>
        <v>พฤ</v>
      </c>
      <c r="LW3" s="102" t="str">
        <f>IF(ก.พ.!AA3="","",ก.พ.!AA3)</f>
        <v>ศ</v>
      </c>
      <c r="LX3" s="102" t="str">
        <f>IF(ก.พ.!AB3="","",ก.พ.!AB3)</f>
        <v/>
      </c>
      <c r="LY3" s="102" t="str">
        <f>IF(ก.พ.!AC3="","",ก.พ.!AC3)</f>
        <v/>
      </c>
      <c r="LZ3" s="102" t="str">
        <f>IF(ก.พ.!AD3="","",ก.พ.!AD3)</f>
        <v>จ</v>
      </c>
      <c r="MA3" s="102" t="str">
        <f>IF(ก.พ.!AE3="","",ก.พ.!AE3)</f>
        <v>อ</v>
      </c>
      <c r="MB3" s="102" t="str">
        <f>IF(ก.พ.!AF3="","",ก.พ.!AF3)</f>
        <v/>
      </c>
      <c r="MC3" s="102" t="str">
        <f>IF(ก.พ.!AG3="","",ก.พ.!AG3)</f>
        <v/>
      </c>
      <c r="MD3" s="102" t="str">
        <f>IF(ก.พ.!AH3="","",ก.พ.!AH3)</f>
        <v/>
      </c>
      <c r="ME3" s="927"/>
      <c r="MF3" s="928"/>
      <c r="MG3" s="101" t="s">
        <v>51</v>
      </c>
      <c r="MH3" s="102" t="str">
        <f>IF(มี.ค.!D3="","",มี.ค.!D3)</f>
        <v>พ</v>
      </c>
      <c r="MI3" s="102" t="str">
        <f>IF(มี.ค.!E3="","",มี.ค.!E3)</f>
        <v>พฤ</v>
      </c>
      <c r="MJ3" s="102" t="str">
        <f>IF(มี.ค.!F3="","",มี.ค.!F3)</f>
        <v>ศ</v>
      </c>
      <c r="MK3" s="102" t="str">
        <f>IF(มี.ค.!G3="","",มี.ค.!G3)</f>
        <v/>
      </c>
      <c r="ML3" s="102" t="str">
        <f>IF(มี.ค.!H3="","",มี.ค.!H3)</f>
        <v/>
      </c>
      <c r="MM3" s="102" t="str">
        <f>IF(มี.ค.!I3="","",มี.ค.!I3)</f>
        <v/>
      </c>
      <c r="MN3" s="102" t="str">
        <f>IF(มี.ค.!J3="","",มี.ค.!J3)</f>
        <v>อ</v>
      </c>
      <c r="MO3" s="102" t="str">
        <f>IF(มี.ค.!K3="","",มี.ค.!K3)</f>
        <v>พ</v>
      </c>
      <c r="MP3" s="102" t="str">
        <f>IF(มี.ค.!L3="","",มี.ค.!L3)</f>
        <v>พฤ</v>
      </c>
      <c r="MQ3" s="102" t="str">
        <f>IF(มี.ค.!M3="","",มี.ค.!M3)</f>
        <v>ศ</v>
      </c>
      <c r="MR3" s="102" t="str">
        <f>IF(มี.ค.!N3="","",มี.ค.!N3)</f>
        <v/>
      </c>
      <c r="MS3" s="102" t="str">
        <f>IF(มี.ค.!O3="","",มี.ค.!O3)</f>
        <v/>
      </c>
      <c r="MT3" s="102" t="str">
        <f>IF(มี.ค.!P3="","",มี.ค.!P3)</f>
        <v>จ</v>
      </c>
      <c r="MU3" s="102" t="str">
        <f>IF(มี.ค.!Q3="","",มี.ค.!Q3)</f>
        <v>อ</v>
      </c>
      <c r="MV3" s="102" t="str">
        <f>IF(มี.ค.!R3="","",มี.ค.!R3)</f>
        <v>พ</v>
      </c>
      <c r="MW3" s="102" t="str">
        <f>IF(มี.ค.!S3="","",มี.ค.!S3)</f>
        <v>พฤ</v>
      </c>
      <c r="MX3" s="102" t="str">
        <f>IF(มี.ค.!T3="","",มี.ค.!T3)</f>
        <v>ศ</v>
      </c>
      <c r="MY3" s="102" t="str">
        <f>IF(มี.ค.!U3="","",มี.ค.!U3)</f>
        <v/>
      </c>
      <c r="MZ3" s="102" t="str">
        <f>IF(มี.ค.!V3="","",มี.ค.!V3)</f>
        <v/>
      </c>
      <c r="NA3" s="102" t="str">
        <f>IF(มี.ค.!W3="","",มี.ค.!W3)</f>
        <v>จ</v>
      </c>
      <c r="NB3" s="102" t="str">
        <f>IF(มี.ค.!X3="","",มี.ค.!X3)</f>
        <v>อ</v>
      </c>
      <c r="NC3" s="102" t="str">
        <f>IF(มี.ค.!Y3="","",มี.ค.!Y3)</f>
        <v>พ</v>
      </c>
      <c r="ND3" s="102" t="str">
        <f>IF(มี.ค.!Z3="","",มี.ค.!Z3)</f>
        <v>พฤ</v>
      </c>
      <c r="NE3" s="102" t="str">
        <f>IF(มี.ค.!AA3="","",มี.ค.!AA3)</f>
        <v>ศ</v>
      </c>
      <c r="NF3" s="102" t="str">
        <f>IF(มี.ค.!AB3="","",มี.ค.!AB3)</f>
        <v/>
      </c>
      <c r="NG3" s="102" t="str">
        <f>IF(มี.ค.!AC3="","",มี.ค.!AC3)</f>
        <v/>
      </c>
      <c r="NH3" s="102" t="str">
        <f>IF(มี.ค.!AD3="","",มี.ค.!AD3)</f>
        <v>จ</v>
      </c>
      <c r="NI3" s="102" t="str">
        <f>IF(มี.ค.!AE3="","",มี.ค.!AE3)</f>
        <v>อ</v>
      </c>
      <c r="NJ3" s="102" t="str">
        <f>IF(มี.ค.!AF3="","",มี.ค.!AF3)</f>
        <v>พ</v>
      </c>
      <c r="NK3" s="102" t="str">
        <f>IF(มี.ค.!AG3="","",มี.ค.!AG3)</f>
        <v>พฤ</v>
      </c>
      <c r="NL3" s="102" t="str">
        <f>IF(มี.ค.!AH3="","",มี.ค.!AH3)</f>
        <v>ศ</v>
      </c>
      <c r="NM3" s="927"/>
    </row>
    <row r="4" spans="1:377" ht="21" customHeight="1" x14ac:dyDescent="0.35">
      <c r="A4" s="90"/>
      <c r="B4" s="90"/>
      <c r="C4" s="90"/>
      <c r="D4" s="103">
        <f>IF(B2="","",IF(B2=1,1,31))</f>
        <v>1</v>
      </c>
      <c r="E4" s="104"/>
      <c r="F4" s="104" t="str">
        <f>IF($B$2=1,IF(พ.ค.!D4="","",พ.ค.!D4),IF(พ.ค.!D34="","",พ.ค.!D34))</f>
        <v/>
      </c>
      <c r="G4" s="104" t="str">
        <f>IF($B$2=1,IF(พ.ค.!E4="","",พ.ค.!E4),IF(พ.ค.!E34="","",พ.ค.!E34))</f>
        <v/>
      </c>
      <c r="H4" s="104" t="str">
        <f>IF($B$2=1,IF(พ.ค.!F4="","",พ.ค.!F4),IF(พ.ค.!F34="","",พ.ค.!F34))</f>
        <v/>
      </c>
      <c r="I4" s="104" t="str">
        <f>IF($B$2=1,IF(พ.ค.!G4="","",พ.ค.!G4),IF(พ.ค.!G34="","",พ.ค.!G34))</f>
        <v/>
      </c>
      <c r="J4" s="104" t="str">
        <f>IF($B$2=1,IF(พ.ค.!H4="","",พ.ค.!H4),IF(พ.ค.!H34="","",พ.ค.!H34))</f>
        <v/>
      </c>
      <c r="K4" s="104" t="str">
        <f>IF($B$2=1,IF(พ.ค.!I4="","",พ.ค.!I4),IF(พ.ค.!I34="","",พ.ค.!I34))</f>
        <v/>
      </c>
      <c r="L4" s="104" t="str">
        <f>IF($B$2=1,IF(พ.ค.!J4="","",พ.ค.!J4),IF(พ.ค.!J34="","",พ.ค.!J34))</f>
        <v/>
      </c>
      <c r="M4" s="104" t="str">
        <f>IF($B$2=1,IF(พ.ค.!K4="","",พ.ค.!K4),IF(พ.ค.!K34="","",พ.ค.!K34))</f>
        <v/>
      </c>
      <c r="N4" s="104" t="str">
        <f>IF($B$2=1,IF(พ.ค.!L4="","",พ.ค.!L4),IF(พ.ค.!L34="","",พ.ค.!L34))</f>
        <v/>
      </c>
      <c r="O4" s="104" t="str">
        <f>IF($B$2=1,IF(พ.ค.!M4="","",พ.ค.!M4),IF(พ.ค.!M34="","",พ.ค.!M34))</f>
        <v/>
      </c>
      <c r="P4" s="104" t="str">
        <f>IF($B$2=1,IF(พ.ค.!N4="","",พ.ค.!N4),IF(พ.ค.!N34="","",พ.ค.!N34))</f>
        <v/>
      </c>
      <c r="Q4" s="104" t="str">
        <f>IF($B$2=1,IF(พ.ค.!O4="","",พ.ค.!O4),IF(พ.ค.!O34="","",พ.ค.!O34))</f>
        <v/>
      </c>
      <c r="R4" s="104" t="str">
        <f>IF($B$2=1,IF(พ.ค.!P4="","",พ.ค.!P4),IF(พ.ค.!P34="","",พ.ค.!P34))</f>
        <v/>
      </c>
      <c r="S4" s="104" t="str">
        <f>IF($B$2=1,IF(พ.ค.!Q4="","",พ.ค.!Q4),IF(พ.ค.!Q34="","",พ.ค.!Q34))</f>
        <v/>
      </c>
      <c r="T4" s="104" t="str">
        <f>IF($B$2=1,IF(พ.ค.!R4="","",พ.ค.!R4),IF(พ.ค.!R34="","",พ.ค.!R34))</f>
        <v/>
      </c>
      <c r="U4" s="104" t="str">
        <f>IF($B$2=1,IF(พ.ค.!S4="","",พ.ค.!S4),IF(พ.ค.!S34="","",พ.ค.!S34))</f>
        <v/>
      </c>
      <c r="V4" s="104" t="str">
        <f>IF($B$2=1,IF(พ.ค.!T4="","",พ.ค.!T4),IF(พ.ค.!T34="","",พ.ค.!T34))</f>
        <v/>
      </c>
      <c r="W4" s="104" t="str">
        <f>IF($B$2=1,IF(พ.ค.!U4="","",พ.ค.!U4),IF(พ.ค.!U34="","",พ.ค.!U34))</f>
        <v/>
      </c>
      <c r="X4" s="104" t="str">
        <f>IF($B$2=1,IF(พ.ค.!V4="","",พ.ค.!V4),IF(พ.ค.!V34="","",พ.ค.!V34))</f>
        <v/>
      </c>
      <c r="Y4" s="104" t="str">
        <f>IF($B$2=1,IF(พ.ค.!W4="","",พ.ค.!W4),IF(พ.ค.!W34="","",พ.ค.!W34))</f>
        <v/>
      </c>
      <c r="Z4" s="104" t="str">
        <f>IF($B$2=1,IF(พ.ค.!X4="","",พ.ค.!X4),IF(พ.ค.!X34="","",พ.ค.!X34))</f>
        <v/>
      </c>
      <c r="AA4" s="104" t="str">
        <f>IF($B$2=1,IF(พ.ค.!Y4="","",พ.ค.!Y4),IF(พ.ค.!Y34="","",พ.ค.!Y34))</f>
        <v/>
      </c>
      <c r="AB4" s="104" t="str">
        <f>IF($B$2=1,IF(พ.ค.!Z4="","",พ.ค.!Z4),IF(พ.ค.!Z34="","",พ.ค.!Z34))</f>
        <v/>
      </c>
      <c r="AC4" s="104" t="str">
        <f>IF($B$2=1,IF(พ.ค.!AA4="","",พ.ค.!AA4),IF(พ.ค.!AA34="","",พ.ค.!AA34))</f>
        <v/>
      </c>
      <c r="AD4" s="104" t="str">
        <f>IF($B$2=1,IF(พ.ค.!AB4="","",พ.ค.!AB4),IF(พ.ค.!AB34="","",พ.ค.!AB34))</f>
        <v/>
      </c>
      <c r="AE4" s="104" t="str">
        <f>IF($B$2=1,IF(พ.ค.!AC4="","",พ.ค.!AC4),IF(พ.ค.!AC34="","",พ.ค.!AC34))</f>
        <v/>
      </c>
      <c r="AF4" s="104" t="str">
        <f>IF($B$2=1,IF(พ.ค.!AD4="","",พ.ค.!AD4),IF(พ.ค.!AD34="","",พ.ค.!AD34))</f>
        <v/>
      </c>
      <c r="AG4" s="104" t="str">
        <f>IF($B$2=1,IF(พ.ค.!AE4="","",พ.ค.!AE4),IF(พ.ค.!AE34="","",พ.ค.!AE34))</f>
        <v/>
      </c>
      <c r="AH4" s="104" t="str">
        <f>IF($B$2=1,IF(พ.ค.!AF4="","",พ.ค.!AF4),IF(พ.ค.!AF34="","",พ.ค.!AF34))</f>
        <v/>
      </c>
      <c r="AI4" s="104" t="str">
        <f>IF($B$2=1,IF(พ.ค.!AG4="","",พ.ค.!AG4),IF(พ.ค.!AG34="","",พ.ค.!AG34))</f>
        <v/>
      </c>
      <c r="AJ4" s="104" t="str">
        <f>IF($B$2=1,IF(พ.ค.!AH4="","",พ.ค.!AH4),IF(พ.ค.!AH34="","",พ.ค.!AH34))</f>
        <v/>
      </c>
      <c r="AK4" s="104" t="str">
        <f>IF($B$2=1,IF(พ.ค.!AI4="","",พ.ค.!AI4),IF(พ.ค.!AI34="","",พ.ค.!AI34))</f>
        <v/>
      </c>
      <c r="AL4" s="103">
        <f>$D4</f>
        <v>1</v>
      </c>
      <c r="AM4" s="104"/>
      <c r="AN4" s="104" t="str">
        <f>IF($B$2=1,IF(มิ.ย.!D4="","",มิ.ย.!D4),IF(มิ.ย.!D34="","",มิ.ย.!D34))</f>
        <v/>
      </c>
      <c r="AO4" s="104" t="str">
        <f>IF($B$2=1,IF(มิ.ย.!E4="","",มิ.ย.!E4),IF(มิ.ย.!E34="","",มิ.ย.!E34))</f>
        <v/>
      </c>
      <c r="AP4" s="104" t="str">
        <f>IF($B$2=1,IF(มิ.ย.!F4="","",มิ.ย.!F4),IF(มิ.ย.!F34="","",มิ.ย.!F34))</f>
        <v/>
      </c>
      <c r="AQ4" s="104" t="str">
        <f>IF($B$2=1,IF(มิ.ย.!G4="","",มิ.ย.!G4),IF(มิ.ย.!G34="","",มิ.ย.!G34))</f>
        <v/>
      </c>
      <c r="AR4" s="104" t="str">
        <f>IF($B$2=1,IF(มิ.ย.!H4="","",มิ.ย.!H4),IF(มิ.ย.!H34="","",มิ.ย.!H34))</f>
        <v/>
      </c>
      <c r="AS4" s="104" t="str">
        <f>IF($B$2=1,IF(มิ.ย.!I4="","",มิ.ย.!I4),IF(มิ.ย.!I34="","",มิ.ย.!I34))</f>
        <v/>
      </c>
      <c r="AT4" s="104" t="str">
        <f>IF($B$2=1,IF(มิ.ย.!J4="","",มิ.ย.!J4),IF(มิ.ย.!J34="","",มิ.ย.!J34))</f>
        <v/>
      </c>
      <c r="AU4" s="104" t="str">
        <f>IF($B$2=1,IF(มิ.ย.!K4="","",มิ.ย.!K4),IF(มิ.ย.!K34="","",มิ.ย.!K34))</f>
        <v/>
      </c>
      <c r="AV4" s="104" t="str">
        <f>IF($B$2=1,IF(มิ.ย.!L4="","",มิ.ย.!L4),IF(มิ.ย.!L34="","",มิ.ย.!L34))</f>
        <v/>
      </c>
      <c r="AW4" s="104" t="str">
        <f>IF($B$2=1,IF(มิ.ย.!M4="","",มิ.ย.!M4),IF(มิ.ย.!M34="","",มิ.ย.!M34))</f>
        <v/>
      </c>
      <c r="AX4" s="104" t="str">
        <f>IF($B$2=1,IF(มิ.ย.!N4="","",มิ.ย.!N4),IF(มิ.ย.!N34="","",มิ.ย.!N34))</f>
        <v/>
      </c>
      <c r="AY4" s="104" t="str">
        <f>IF($B$2=1,IF(มิ.ย.!O4="","",มิ.ย.!O4),IF(มิ.ย.!O34="","",มิ.ย.!O34))</f>
        <v/>
      </c>
      <c r="AZ4" s="104" t="str">
        <f>IF($B$2=1,IF(มิ.ย.!P4="","",มิ.ย.!P4),IF(มิ.ย.!P34="","",มิ.ย.!P34))</f>
        <v/>
      </c>
      <c r="BA4" s="104" t="str">
        <f>IF($B$2=1,IF(มิ.ย.!Q4="","",มิ.ย.!Q4),IF(มิ.ย.!Q34="","",มิ.ย.!Q34))</f>
        <v/>
      </c>
      <c r="BB4" s="104" t="str">
        <f>IF($B$2=1,IF(มิ.ย.!R4="","",มิ.ย.!R4),IF(มิ.ย.!R34="","",มิ.ย.!R34))</f>
        <v/>
      </c>
      <c r="BC4" s="104" t="str">
        <f>IF($B$2=1,IF(มิ.ย.!S4="","",มิ.ย.!S4),IF(มิ.ย.!S34="","",มิ.ย.!S34))</f>
        <v/>
      </c>
      <c r="BD4" s="104" t="str">
        <f>IF($B$2=1,IF(มิ.ย.!T4="","",มิ.ย.!T4),IF(มิ.ย.!T34="","",มิ.ย.!T34))</f>
        <v/>
      </c>
      <c r="BE4" s="104" t="str">
        <f>IF($B$2=1,IF(มิ.ย.!U4="","",มิ.ย.!U4),IF(มิ.ย.!U34="","",มิ.ย.!U34))</f>
        <v/>
      </c>
      <c r="BF4" s="104" t="str">
        <f>IF($B$2=1,IF(มิ.ย.!V4="","",มิ.ย.!V4),IF(มิ.ย.!V34="","",มิ.ย.!V34))</f>
        <v/>
      </c>
      <c r="BG4" s="104" t="str">
        <f>IF($B$2=1,IF(มิ.ย.!W4="","",มิ.ย.!W4),IF(มิ.ย.!W34="","",มิ.ย.!W34))</f>
        <v/>
      </c>
      <c r="BH4" s="104" t="str">
        <f>IF($B$2=1,IF(มิ.ย.!X4="","",มิ.ย.!X4),IF(มิ.ย.!X34="","",มิ.ย.!X34))</f>
        <v/>
      </c>
      <c r="BI4" s="104" t="str">
        <f>IF($B$2=1,IF(มิ.ย.!Y4="","",มิ.ย.!Y4),IF(มิ.ย.!Y34="","",มิ.ย.!Y34))</f>
        <v/>
      </c>
      <c r="BJ4" s="104" t="str">
        <f>IF($B$2=1,IF(มิ.ย.!Z4="","",มิ.ย.!Z4),IF(มิ.ย.!Z34="","",มิ.ย.!Z34))</f>
        <v/>
      </c>
      <c r="BK4" s="104" t="str">
        <f>IF($B$2=1,IF(มิ.ย.!AA4="","",มิ.ย.!AA4),IF(มิ.ย.!AA34="","",มิ.ย.!AA34))</f>
        <v/>
      </c>
      <c r="BL4" s="104" t="str">
        <f>IF($B$2=1,IF(มิ.ย.!AB4="","",มิ.ย.!AB4),IF(มิ.ย.!AB34="","",มิ.ย.!AB34))</f>
        <v/>
      </c>
      <c r="BM4" s="104" t="str">
        <f>IF($B$2=1,IF(มิ.ย.!AC4="","",มิ.ย.!AC4),IF(มิ.ย.!AC34="","",มิ.ย.!AC34))</f>
        <v/>
      </c>
      <c r="BN4" s="104" t="str">
        <f>IF($B$2=1,IF(มิ.ย.!AD4="","",มิ.ย.!AD4),IF(มิ.ย.!AD34="","",มิ.ย.!AD34))</f>
        <v/>
      </c>
      <c r="BO4" s="104" t="str">
        <f>IF($B$2=1,IF(มิ.ย.!AE4="","",มิ.ย.!AE4),IF(มิ.ย.!AE34="","",มิ.ย.!AE34))</f>
        <v/>
      </c>
      <c r="BP4" s="104" t="str">
        <f>IF($B$2=1,IF(มิ.ย.!AF4="","",มิ.ย.!AF4),IF(มิ.ย.!AF34="","",มิ.ย.!AF34))</f>
        <v/>
      </c>
      <c r="BQ4" s="104" t="str">
        <f>IF($B$2=1,IF(มิ.ย.!AG4="","",มิ.ย.!AG4),IF(มิ.ย.!AG34="","",มิ.ย.!AG34))</f>
        <v/>
      </c>
      <c r="BR4" s="104" t="str">
        <f>IF($B$2=1,IF(มิ.ย.!AH4="","",มิ.ย.!AH4),IF(มิ.ย.!AH34="","",มิ.ย.!AH34))</f>
        <v/>
      </c>
      <c r="BS4" s="104" t="str">
        <f>IF($B$2=1,IF(มิ.ย.!AI4="","",มิ.ย.!AI4),IF(มิ.ย.!AI34="","",มิ.ย.!AI34))</f>
        <v/>
      </c>
      <c r="BT4" s="103">
        <f>$D4</f>
        <v>1</v>
      </c>
      <c r="BU4" s="104"/>
      <c r="BV4" s="104" t="str">
        <f>IF($B$2=1,IF(ก.ค.!D4="","",ก.ค.!D4),IF(ก.ค.!D34="","",ก.ค.!D34))</f>
        <v/>
      </c>
      <c r="BW4" s="104" t="str">
        <f>IF($B$2=1,IF(ก.ค.!E4="","",ก.ค.!E4),IF(ก.ค.!E34="","",ก.ค.!E34))</f>
        <v/>
      </c>
      <c r="BX4" s="104" t="str">
        <f>IF($B$2=1,IF(ก.ค.!F4="","",ก.ค.!F4),IF(ก.ค.!F34="","",ก.ค.!F34))</f>
        <v/>
      </c>
      <c r="BY4" s="104" t="str">
        <f>IF($B$2=1,IF(ก.ค.!G4="","",ก.ค.!G4),IF(ก.ค.!G34="","",ก.ค.!G34))</f>
        <v/>
      </c>
      <c r="BZ4" s="104" t="str">
        <f>IF($B$2=1,IF(ก.ค.!H4="","",ก.ค.!H4),IF(ก.ค.!H34="","",ก.ค.!H34))</f>
        <v/>
      </c>
      <c r="CA4" s="104" t="str">
        <f>IF($B$2=1,IF(ก.ค.!I4="","",ก.ค.!I4),IF(ก.ค.!I34="","",ก.ค.!I34))</f>
        <v/>
      </c>
      <c r="CB4" s="104" t="str">
        <f>IF($B$2=1,IF(ก.ค.!J4="","",ก.ค.!J4),IF(ก.ค.!J34="","",ก.ค.!J34))</f>
        <v/>
      </c>
      <c r="CC4" s="104" t="str">
        <f>IF($B$2=1,IF(ก.ค.!K4="","",ก.ค.!K4),IF(ก.ค.!K34="","",ก.ค.!K34))</f>
        <v/>
      </c>
      <c r="CD4" s="104" t="str">
        <f>IF($B$2=1,IF(ก.ค.!L4="","",ก.ค.!L4),IF(ก.ค.!L34="","",ก.ค.!L34))</f>
        <v/>
      </c>
      <c r="CE4" s="104" t="str">
        <f>IF($B$2=1,IF(ก.ค.!M4="","",ก.ค.!M4),IF(ก.ค.!M34="","",ก.ค.!M34))</f>
        <v/>
      </c>
      <c r="CF4" s="104" t="str">
        <f>IF($B$2=1,IF(ก.ค.!N4="","",ก.ค.!N4),IF(ก.ค.!N34="","",ก.ค.!N34))</f>
        <v/>
      </c>
      <c r="CG4" s="104" t="str">
        <f>IF($B$2=1,IF(ก.ค.!O4="","",ก.ค.!O4),IF(ก.ค.!O34="","",ก.ค.!O34))</f>
        <v/>
      </c>
      <c r="CH4" s="104" t="str">
        <f>IF($B$2=1,IF(ก.ค.!P4="","",ก.ค.!P4),IF(ก.ค.!P34="","",ก.ค.!P34))</f>
        <v/>
      </c>
      <c r="CI4" s="104" t="str">
        <f>IF($B$2=1,IF(ก.ค.!Q4="","",ก.ค.!Q4),IF(ก.ค.!Q34="","",ก.ค.!Q34))</f>
        <v/>
      </c>
      <c r="CJ4" s="104" t="str">
        <f>IF($B$2=1,IF(ก.ค.!R4="","",ก.ค.!R4),IF(ก.ค.!R34="","",ก.ค.!R34))</f>
        <v/>
      </c>
      <c r="CK4" s="104" t="str">
        <f>IF($B$2=1,IF(ก.ค.!S4="","",ก.ค.!S4),IF(ก.ค.!S34="","",ก.ค.!S34))</f>
        <v/>
      </c>
      <c r="CL4" s="104" t="str">
        <f>IF($B$2=1,IF(ก.ค.!T4="","",ก.ค.!T4),IF(ก.ค.!T34="","",ก.ค.!T34))</f>
        <v/>
      </c>
      <c r="CM4" s="104" t="str">
        <f>IF($B$2=1,IF(ก.ค.!U4="","",ก.ค.!U4),IF(ก.ค.!U34="","",ก.ค.!U34))</f>
        <v/>
      </c>
      <c r="CN4" s="104" t="str">
        <f>IF($B$2=1,IF(ก.ค.!V4="","",ก.ค.!V4),IF(ก.ค.!V34="","",ก.ค.!V34))</f>
        <v/>
      </c>
      <c r="CO4" s="104" t="str">
        <f>IF($B$2=1,IF(ก.ค.!W4="","",ก.ค.!W4),IF(ก.ค.!W34="","",ก.ค.!W34))</f>
        <v/>
      </c>
      <c r="CP4" s="104" t="str">
        <f>IF($B$2=1,IF(ก.ค.!X4="","",ก.ค.!X4),IF(ก.ค.!X34="","",ก.ค.!X34))</f>
        <v/>
      </c>
      <c r="CQ4" s="104" t="str">
        <f>IF($B$2=1,IF(ก.ค.!Y4="","",ก.ค.!Y4),IF(ก.ค.!Y34="","",ก.ค.!Y34))</f>
        <v/>
      </c>
      <c r="CR4" s="104" t="str">
        <f>IF($B$2=1,IF(ก.ค.!Z4="","",ก.ค.!Z4),IF(ก.ค.!Z34="","",ก.ค.!Z34))</f>
        <v/>
      </c>
      <c r="CS4" s="104" t="str">
        <f>IF($B$2=1,IF(ก.ค.!AA4="","",ก.ค.!AA4),IF(ก.ค.!AA34="","",ก.ค.!AA34))</f>
        <v/>
      </c>
      <c r="CT4" s="104" t="str">
        <f>IF($B$2=1,IF(ก.ค.!AB4="","",ก.ค.!AB4),IF(ก.ค.!AB34="","",ก.ค.!AB34))</f>
        <v/>
      </c>
      <c r="CU4" s="104" t="str">
        <f>IF($B$2=1,IF(ก.ค.!AC4="","",ก.ค.!AC4),IF(ก.ค.!AC34="","",ก.ค.!AC34))</f>
        <v/>
      </c>
      <c r="CV4" s="104" t="str">
        <f>IF($B$2=1,IF(ก.ค.!AD4="","",ก.ค.!AD4),IF(ก.ค.!AD34="","",ก.ค.!AD34))</f>
        <v/>
      </c>
      <c r="CW4" s="104" t="str">
        <f>IF($B$2=1,IF(ก.ค.!AE4="","",ก.ค.!AE4),IF(ก.ค.!AE34="","",ก.ค.!AE34))</f>
        <v/>
      </c>
      <c r="CX4" s="104" t="str">
        <f>IF($B$2=1,IF(ก.ค.!AF4="","",ก.ค.!AF4),IF(ก.ค.!AF34="","",ก.ค.!AF34))</f>
        <v/>
      </c>
      <c r="CY4" s="104" t="str">
        <f>IF($B$2=1,IF(ก.ค.!AG4="","",ก.ค.!AG4),IF(ก.ค.!AG34="","",ก.ค.!AG34))</f>
        <v/>
      </c>
      <c r="CZ4" s="104" t="str">
        <f>IF($B$2=1,IF(ก.ค.!AH4="","",ก.ค.!AH4),IF(ก.ค.!AH34="","",ก.ค.!AH34))</f>
        <v/>
      </c>
      <c r="DA4" s="104" t="str">
        <f>IF($B$2=1,IF(ก.ค.!AI4="","",ก.ค.!AI4),IF(ก.ค.!AI34="","",ก.ค.!AI34))</f>
        <v/>
      </c>
      <c r="DB4" s="103">
        <f>$D4</f>
        <v>1</v>
      </c>
      <c r="DC4" s="104"/>
      <c r="DD4" s="104" t="str">
        <f>IF($B$2=1,IF(ส.ค.!D4="","",ส.ค.!D4),IF(ส.ค.!D34="","",ส.ค.!D34))</f>
        <v/>
      </c>
      <c r="DE4" s="104" t="str">
        <f>IF($B$2=1,IF(ส.ค.!E4="","",ส.ค.!E4),IF(ส.ค.!E34="","",ส.ค.!E34))</f>
        <v/>
      </c>
      <c r="DF4" s="104" t="str">
        <f>IF($B$2=1,IF(ส.ค.!F4="","",ส.ค.!F4),IF(ส.ค.!F34="","",ส.ค.!F34))</f>
        <v/>
      </c>
      <c r="DG4" s="104" t="str">
        <f>IF($B$2=1,IF(ส.ค.!G4="","",ส.ค.!G4),IF(ส.ค.!G34="","",ส.ค.!G34))</f>
        <v/>
      </c>
      <c r="DH4" s="104" t="str">
        <f>IF($B$2=1,IF(ส.ค.!H4="","",ส.ค.!H4),IF(ส.ค.!H34="","",ส.ค.!H34))</f>
        <v/>
      </c>
      <c r="DI4" s="104" t="str">
        <f>IF($B$2=1,IF(ส.ค.!I4="","",ส.ค.!I4),IF(ส.ค.!I34="","",ส.ค.!I34))</f>
        <v/>
      </c>
      <c r="DJ4" s="104" t="str">
        <f>IF($B$2=1,IF(ส.ค.!J4="","",ส.ค.!J4),IF(ส.ค.!J34="","",ส.ค.!J34))</f>
        <v/>
      </c>
      <c r="DK4" s="104" t="str">
        <f>IF($B$2=1,IF(ส.ค.!K4="","",ส.ค.!K4),IF(ส.ค.!K34="","",ส.ค.!K34))</f>
        <v/>
      </c>
      <c r="DL4" s="104" t="str">
        <f>IF($B$2=1,IF(ส.ค.!L4="","",ส.ค.!L4),IF(ส.ค.!L34="","",ส.ค.!L34))</f>
        <v/>
      </c>
      <c r="DM4" s="104" t="str">
        <f>IF($B$2=1,IF(ส.ค.!M4="","",ส.ค.!M4),IF(ส.ค.!M34="","",ส.ค.!M34))</f>
        <v/>
      </c>
      <c r="DN4" s="104" t="str">
        <f>IF($B$2=1,IF(ส.ค.!N4="","",ส.ค.!N4),IF(ส.ค.!N34="","",ส.ค.!N34))</f>
        <v/>
      </c>
      <c r="DO4" s="104" t="str">
        <f>IF($B$2=1,IF(ส.ค.!O4="","",ส.ค.!O4),IF(ส.ค.!O34="","",ส.ค.!O34))</f>
        <v/>
      </c>
      <c r="DP4" s="104" t="str">
        <f>IF($B$2=1,IF(ส.ค.!P4="","",ส.ค.!P4),IF(ส.ค.!P34="","",ส.ค.!P34))</f>
        <v/>
      </c>
      <c r="DQ4" s="104" t="str">
        <f>IF($B$2=1,IF(ส.ค.!Q4="","",ส.ค.!Q4),IF(ส.ค.!Q34="","",ส.ค.!Q34))</f>
        <v/>
      </c>
      <c r="DR4" s="104" t="str">
        <f>IF($B$2=1,IF(ส.ค.!R4="","",ส.ค.!R4),IF(ส.ค.!R34="","",ส.ค.!R34))</f>
        <v/>
      </c>
      <c r="DS4" s="104" t="str">
        <f>IF($B$2=1,IF(ส.ค.!S4="","",ส.ค.!S4),IF(ส.ค.!S34="","",ส.ค.!S34))</f>
        <v/>
      </c>
      <c r="DT4" s="104" t="str">
        <f>IF($B$2=1,IF(ส.ค.!T4="","",ส.ค.!T4),IF(ส.ค.!T34="","",ส.ค.!T34))</f>
        <v/>
      </c>
      <c r="DU4" s="104" t="str">
        <f>IF($B$2=1,IF(ส.ค.!U4="","",ส.ค.!U4),IF(ส.ค.!U34="","",ส.ค.!U34))</f>
        <v/>
      </c>
      <c r="DV4" s="104" t="str">
        <f>IF($B$2=1,IF(ส.ค.!V4="","",ส.ค.!V4),IF(ส.ค.!V34="","",ส.ค.!V34))</f>
        <v/>
      </c>
      <c r="DW4" s="104" t="str">
        <f>IF($B$2=1,IF(ส.ค.!W4="","",ส.ค.!W4),IF(ส.ค.!W34="","",ส.ค.!W34))</f>
        <v/>
      </c>
      <c r="DX4" s="104" t="str">
        <f>IF($B$2=1,IF(ส.ค.!X4="","",ส.ค.!X4),IF(ส.ค.!X34="","",ส.ค.!X34))</f>
        <v/>
      </c>
      <c r="DY4" s="104" t="str">
        <f>IF($B$2=1,IF(ส.ค.!Y4="","",ส.ค.!Y4),IF(ส.ค.!Y34="","",ส.ค.!Y34))</f>
        <v/>
      </c>
      <c r="DZ4" s="104" t="str">
        <f>IF($B$2=1,IF(ส.ค.!Z4="","",ส.ค.!Z4),IF(ส.ค.!Z34="","",ส.ค.!Z34))</f>
        <v/>
      </c>
      <c r="EA4" s="104" t="str">
        <f>IF($B$2=1,IF(ส.ค.!AA4="","",ส.ค.!AA4),IF(ส.ค.!AA34="","",ส.ค.!AA34))</f>
        <v/>
      </c>
      <c r="EB4" s="104" t="str">
        <f>IF($B$2=1,IF(ส.ค.!AB4="","",ส.ค.!AB4),IF(ส.ค.!AB34="","",ส.ค.!AB34))</f>
        <v/>
      </c>
      <c r="EC4" s="104" t="str">
        <f>IF($B$2=1,IF(ส.ค.!AC4="","",ส.ค.!AC4),IF(ส.ค.!AC34="","",ส.ค.!AC34))</f>
        <v/>
      </c>
      <c r="ED4" s="104" t="str">
        <f>IF($B$2=1,IF(ส.ค.!AD4="","",ส.ค.!AD4),IF(ส.ค.!AD34="","",ส.ค.!AD34))</f>
        <v/>
      </c>
      <c r="EE4" s="104" t="str">
        <f>IF($B$2=1,IF(ส.ค.!AE4="","",ส.ค.!AE4),IF(ส.ค.!AE34="","",ส.ค.!AE34))</f>
        <v/>
      </c>
      <c r="EF4" s="104" t="str">
        <f>IF($B$2=1,IF(ส.ค.!AF4="","",ส.ค.!AF4),IF(ส.ค.!AF34="","",ส.ค.!AF34))</f>
        <v/>
      </c>
      <c r="EG4" s="104" t="str">
        <f>IF($B$2=1,IF(ส.ค.!AG4="","",ส.ค.!AG4),IF(ส.ค.!AG34="","",ส.ค.!AG34))</f>
        <v/>
      </c>
      <c r="EH4" s="104" t="str">
        <f>IF($B$2=1,IF(ส.ค.!AH4="","",ส.ค.!AH4),IF(ส.ค.!AH34="","",ส.ค.!AH34))</f>
        <v/>
      </c>
      <c r="EI4" s="104" t="str">
        <f>IF($B$2=1,IF(ส.ค.!AI4="","",ส.ค.!AI4),IF(ส.ค.!AI34="","",ส.ค.!AI34))</f>
        <v/>
      </c>
      <c r="EJ4" s="103">
        <f>$D4</f>
        <v>1</v>
      </c>
      <c r="EK4" s="104"/>
      <c r="EL4" s="104" t="str">
        <f>IF($B$2=1,IF(ก.ย.!D4="","",ก.ย.!D4),IF(ก.ย.!D34="","",ก.ย.!D34))</f>
        <v/>
      </c>
      <c r="EM4" s="104" t="str">
        <f>IF($B$2=1,IF(ก.ย.!E4="","",ก.ย.!E4),IF(ก.ย.!E34="","",ก.ย.!E34))</f>
        <v/>
      </c>
      <c r="EN4" s="104" t="str">
        <f>IF($B$2=1,IF(ก.ย.!F4="","",ก.ย.!F4),IF(ก.ย.!F34="","",ก.ย.!F34))</f>
        <v/>
      </c>
      <c r="EO4" s="104" t="str">
        <f>IF($B$2=1,IF(ก.ย.!G4="","",ก.ย.!G4),IF(ก.ย.!G34="","",ก.ย.!G34))</f>
        <v/>
      </c>
      <c r="EP4" s="104" t="str">
        <f>IF($B$2=1,IF(ก.ย.!H4="","",ก.ย.!H4),IF(ก.ย.!H34="","",ก.ย.!H34))</f>
        <v/>
      </c>
      <c r="EQ4" s="104" t="str">
        <f>IF($B$2=1,IF(ก.ย.!I4="","",ก.ย.!I4),IF(ก.ย.!I34="","",ก.ย.!I34))</f>
        <v/>
      </c>
      <c r="ER4" s="104" t="str">
        <f>IF($B$2=1,IF(ก.ย.!J4="","",ก.ย.!J4),IF(ก.ย.!J34="","",ก.ย.!J34))</f>
        <v/>
      </c>
      <c r="ES4" s="104" t="str">
        <f>IF($B$2=1,IF(ก.ย.!K4="","",ก.ย.!K4),IF(ก.ย.!K34="","",ก.ย.!K34))</f>
        <v/>
      </c>
      <c r="ET4" s="104" t="str">
        <f>IF($B$2=1,IF(ก.ย.!L4="","",ก.ย.!L4),IF(ก.ย.!L34="","",ก.ย.!L34))</f>
        <v/>
      </c>
      <c r="EU4" s="104" t="str">
        <f>IF($B$2=1,IF(ก.ย.!M4="","",ก.ย.!M4),IF(ก.ย.!M34="","",ก.ย.!M34))</f>
        <v/>
      </c>
      <c r="EV4" s="104" t="str">
        <f>IF($B$2=1,IF(ก.ย.!N4="","",ก.ย.!N4),IF(ก.ย.!N34="","",ก.ย.!N34))</f>
        <v/>
      </c>
      <c r="EW4" s="104" t="str">
        <f>IF($B$2=1,IF(ก.ย.!O4="","",ก.ย.!O4),IF(ก.ย.!O34="","",ก.ย.!O34))</f>
        <v/>
      </c>
      <c r="EX4" s="104" t="str">
        <f>IF($B$2=1,IF(ก.ย.!P4="","",ก.ย.!P4),IF(ก.ย.!P34="","",ก.ย.!P34))</f>
        <v/>
      </c>
      <c r="EY4" s="104" t="str">
        <f>IF($B$2=1,IF(ก.ย.!Q4="","",ก.ย.!Q4),IF(ก.ย.!Q34="","",ก.ย.!Q34))</f>
        <v/>
      </c>
      <c r="EZ4" s="104" t="str">
        <f>IF($B$2=1,IF(ก.ย.!R4="","",ก.ย.!R4),IF(ก.ย.!R34="","",ก.ย.!R34))</f>
        <v/>
      </c>
      <c r="FA4" s="104" t="str">
        <f>IF($B$2=1,IF(ก.ย.!S4="","",ก.ย.!S4),IF(ก.ย.!S34="","",ก.ย.!S34))</f>
        <v/>
      </c>
      <c r="FB4" s="104" t="str">
        <f>IF($B$2=1,IF(ก.ย.!T4="","",ก.ย.!T4),IF(ก.ย.!T34="","",ก.ย.!T34))</f>
        <v/>
      </c>
      <c r="FC4" s="104" t="str">
        <f>IF($B$2=1,IF(ก.ย.!U4="","",ก.ย.!U4),IF(ก.ย.!U34="","",ก.ย.!U34))</f>
        <v/>
      </c>
      <c r="FD4" s="104" t="str">
        <f>IF($B$2=1,IF(ก.ย.!V4="","",ก.ย.!V4),IF(ก.ย.!V34="","",ก.ย.!V34))</f>
        <v/>
      </c>
      <c r="FE4" s="104" t="str">
        <f>IF($B$2=1,IF(ก.ย.!W4="","",ก.ย.!W4),IF(ก.ย.!W34="","",ก.ย.!W34))</f>
        <v/>
      </c>
      <c r="FF4" s="104" t="str">
        <f>IF($B$2=1,IF(ก.ย.!X4="","",ก.ย.!X4),IF(ก.ย.!X34="","",ก.ย.!X34))</f>
        <v/>
      </c>
      <c r="FG4" s="104" t="str">
        <f>IF($B$2=1,IF(ก.ย.!Y4="","",ก.ย.!Y4),IF(ก.ย.!Y34="","",ก.ย.!Y34))</f>
        <v/>
      </c>
      <c r="FH4" s="104" t="str">
        <f>IF($B$2=1,IF(ก.ย.!Z4="","",ก.ย.!Z4),IF(ก.ย.!Z34="","",ก.ย.!Z34))</f>
        <v/>
      </c>
      <c r="FI4" s="104" t="str">
        <f>IF($B$2=1,IF(ก.ย.!AA4="","",ก.ย.!AA4),IF(ก.ย.!AA34="","",ก.ย.!AA34))</f>
        <v/>
      </c>
      <c r="FJ4" s="104" t="str">
        <f>IF($B$2=1,IF(ก.ย.!AB4="","",ก.ย.!AB4),IF(ก.ย.!AB34="","",ก.ย.!AB34))</f>
        <v/>
      </c>
      <c r="FK4" s="104" t="str">
        <f>IF($B$2=1,IF(ก.ย.!AC4="","",ก.ย.!AC4),IF(ก.ย.!AC34="","",ก.ย.!AC34))</f>
        <v/>
      </c>
      <c r="FL4" s="104" t="str">
        <f>IF($B$2=1,IF(ก.ย.!AD4="","",ก.ย.!AD4),IF(ก.ย.!AD34="","",ก.ย.!AD34))</f>
        <v/>
      </c>
      <c r="FM4" s="104" t="str">
        <f>IF($B$2=1,IF(ก.ย.!AE4="","",ก.ย.!AE4),IF(ก.ย.!AE34="","",ก.ย.!AE34))</f>
        <v/>
      </c>
      <c r="FN4" s="104" t="str">
        <f>IF($B$2=1,IF(ก.ย.!AF4="","",ก.ย.!AF4),IF(ก.ย.!AF34="","",ก.ย.!AF34))</f>
        <v/>
      </c>
      <c r="FO4" s="104" t="str">
        <f>IF($B$2=1,IF(ก.ย.!AG4="","",ก.ย.!AG4),IF(ก.ย.!AG34="","",ก.ย.!AG34))</f>
        <v/>
      </c>
      <c r="FP4" s="104" t="str">
        <f>IF($B$2=1,IF(ก.ย.!AH4="","",ก.ย.!AH4),IF(ก.ย.!AH34="","",ก.ย.!AH34))</f>
        <v/>
      </c>
      <c r="FQ4" s="104" t="str">
        <f>IF($B$2=1,IF(ก.ย.!AI4="","",ก.ย.!AI4),IF(ก.ย.!AI34="","",ก.ย.!AI34))</f>
        <v/>
      </c>
      <c r="FR4" s="103">
        <f>$D4</f>
        <v>1</v>
      </c>
      <c r="FS4" s="104"/>
      <c r="FT4" s="104" t="str">
        <f>IF($B$2=1,IF(ต.ค.!D4="","",ต.ค.!D4),IF(ต.ค.!D34="","",ต.ค.!D34))</f>
        <v/>
      </c>
      <c r="FU4" s="104" t="str">
        <f>IF($B$2=1,IF(ต.ค.!E4="","",ต.ค.!E4),IF(ต.ค.!E34="","",ต.ค.!E34))</f>
        <v/>
      </c>
      <c r="FV4" s="104" t="str">
        <f>IF($B$2=1,IF(ต.ค.!F4="","",ต.ค.!F4),IF(ต.ค.!F34="","",ต.ค.!F34))</f>
        <v/>
      </c>
      <c r="FW4" s="104" t="str">
        <f>IF($B$2=1,IF(ต.ค.!G4="","",ต.ค.!G4),IF(ต.ค.!G34="","",ต.ค.!G34))</f>
        <v/>
      </c>
      <c r="FX4" s="104" t="str">
        <f>IF($B$2=1,IF(ต.ค.!H4="","",ต.ค.!H4),IF(ต.ค.!H34="","",ต.ค.!H34))</f>
        <v/>
      </c>
      <c r="FY4" s="104" t="str">
        <f>IF($B$2=1,IF(ต.ค.!I4="","",ต.ค.!I4),IF(ต.ค.!I34="","",ต.ค.!I34))</f>
        <v/>
      </c>
      <c r="FZ4" s="104" t="str">
        <f>IF($B$2=1,IF(ต.ค.!J4="","",ต.ค.!J4),IF(ต.ค.!J34="","",ต.ค.!J34))</f>
        <v/>
      </c>
      <c r="GA4" s="104" t="str">
        <f>IF($B$2=1,IF(ต.ค.!K4="","",ต.ค.!K4),IF(ต.ค.!K34="","",ต.ค.!K34))</f>
        <v/>
      </c>
      <c r="GB4" s="104" t="str">
        <f>IF($B$2=1,IF(ต.ค.!L4="","",ต.ค.!L4),IF(ต.ค.!L34="","",ต.ค.!L34))</f>
        <v/>
      </c>
      <c r="GC4" s="104" t="str">
        <f>IF($B$2=1,IF(ต.ค.!M4="","",ต.ค.!M4),IF(ต.ค.!M34="","",ต.ค.!M34))</f>
        <v/>
      </c>
      <c r="GD4" s="104" t="str">
        <f>IF($B$2=1,IF(ต.ค.!N4="","",ต.ค.!N4),IF(ต.ค.!N34="","",ต.ค.!N34))</f>
        <v/>
      </c>
      <c r="GE4" s="104" t="str">
        <f>IF($B$2=1,IF(ต.ค.!O4="","",ต.ค.!O4),IF(ต.ค.!O34="","",ต.ค.!O34))</f>
        <v/>
      </c>
      <c r="GF4" s="104" t="str">
        <f>IF($B$2=1,IF(ต.ค.!P4="","",ต.ค.!P4),IF(ต.ค.!P34="","",ต.ค.!P34))</f>
        <v/>
      </c>
      <c r="GG4" s="104" t="str">
        <f>IF($B$2=1,IF(ต.ค.!Q4="","",ต.ค.!Q4),IF(ต.ค.!Q34="","",ต.ค.!Q34))</f>
        <v/>
      </c>
      <c r="GH4" s="104" t="str">
        <f>IF($B$2=1,IF(ต.ค.!R4="","",ต.ค.!R4),IF(ต.ค.!R34="","",ต.ค.!R34))</f>
        <v/>
      </c>
      <c r="GI4" s="104" t="str">
        <f>IF($B$2=1,IF(ต.ค.!S4="","",ต.ค.!S4),IF(ต.ค.!S34="","",ต.ค.!S34))</f>
        <v/>
      </c>
      <c r="GJ4" s="104" t="str">
        <f>IF($B$2=1,IF(ต.ค.!T4="","",ต.ค.!T4),IF(ต.ค.!T34="","",ต.ค.!T34))</f>
        <v/>
      </c>
      <c r="GK4" s="104" t="str">
        <f>IF($B$2=1,IF(ต.ค.!U4="","",ต.ค.!U4),IF(ต.ค.!U34="","",ต.ค.!U34))</f>
        <v/>
      </c>
      <c r="GL4" s="104" t="str">
        <f>IF($B$2=1,IF(ต.ค.!V4="","",ต.ค.!V4),IF(ต.ค.!V34="","",ต.ค.!V34))</f>
        <v/>
      </c>
      <c r="GM4" s="104" t="str">
        <f>IF($B$2=1,IF(ต.ค.!W4="","",ต.ค.!W4),IF(ต.ค.!W34="","",ต.ค.!W34))</f>
        <v/>
      </c>
      <c r="GN4" s="104" t="str">
        <f>IF($B$2=1,IF(ต.ค.!X4="","",ต.ค.!X4),IF(ต.ค.!X34="","",ต.ค.!X34))</f>
        <v/>
      </c>
      <c r="GO4" s="104" t="str">
        <f>IF($B$2=1,IF(ต.ค.!Y4="","",ต.ค.!Y4),IF(ต.ค.!Y34="","",ต.ค.!Y34))</f>
        <v/>
      </c>
      <c r="GP4" s="104" t="str">
        <f>IF($B$2=1,IF(ต.ค.!Z4="","",ต.ค.!Z4),IF(ต.ค.!Z34="","",ต.ค.!Z34))</f>
        <v/>
      </c>
      <c r="GQ4" s="104" t="str">
        <f>IF($B$2=1,IF(ต.ค.!AA4="","",ต.ค.!AA4),IF(ต.ค.!AA34="","",ต.ค.!AA34))</f>
        <v/>
      </c>
      <c r="GR4" s="104" t="str">
        <f>IF($B$2=1,IF(ต.ค.!AB4="","",ต.ค.!AB4),IF(ต.ค.!AB34="","",ต.ค.!AB34))</f>
        <v/>
      </c>
      <c r="GS4" s="104" t="str">
        <f>IF($B$2=1,IF(ต.ค.!AC4="","",ต.ค.!AC4),IF(ต.ค.!AC34="","",ต.ค.!AC34))</f>
        <v/>
      </c>
      <c r="GT4" s="104" t="str">
        <f>IF($B$2=1,IF(ต.ค.!AD4="","",ต.ค.!AD4),IF(ต.ค.!AD34="","",ต.ค.!AD34))</f>
        <v/>
      </c>
      <c r="GU4" s="104" t="str">
        <f>IF($B$2=1,IF(ต.ค.!AE4="","",ต.ค.!AE4),IF(ต.ค.!AE34="","",ต.ค.!AE34))</f>
        <v/>
      </c>
      <c r="GV4" s="104" t="str">
        <f>IF($B$2=1,IF(ต.ค.!AF4="","",ต.ค.!AF4),IF(ต.ค.!AF34="","",ต.ค.!AF34))</f>
        <v/>
      </c>
      <c r="GW4" s="104" t="str">
        <f>IF($B$2=1,IF(ต.ค.!AG4="","",ต.ค.!AG4),IF(ต.ค.!AG34="","",ต.ค.!AG34))</f>
        <v/>
      </c>
      <c r="GX4" s="104" t="str">
        <f>IF($B$2=1,IF(ต.ค.!AH4="","",ต.ค.!AH4),IF(ต.ค.!AH34="","",ต.ค.!AH34))</f>
        <v/>
      </c>
      <c r="GY4" s="104" t="str">
        <f>IF($B$2=1,IF(ต.ค.!AI4="","",ต.ค.!AI4),IF(ต.ค.!AI34="","",ต.ค.!AI34))</f>
        <v/>
      </c>
      <c r="GZ4" s="103">
        <f>$D4</f>
        <v>1</v>
      </c>
      <c r="HA4" s="104"/>
      <c r="HB4" s="104" t="str">
        <f>IF($B$2=1,IF(พ.ย.!D4="","",พ.ย.!D4),IF(พ.ย.!D34="","",พ.ย.!D34))</f>
        <v/>
      </c>
      <c r="HC4" s="104" t="str">
        <f>IF($B$2=1,IF(พ.ย.!E4="","",พ.ย.!E4),IF(พ.ย.!E34="","",พ.ย.!E34))</f>
        <v/>
      </c>
      <c r="HD4" s="104" t="str">
        <f>IF($B$2=1,IF(พ.ย.!F4="","",พ.ย.!F4),IF(พ.ย.!F34="","",พ.ย.!F34))</f>
        <v/>
      </c>
      <c r="HE4" s="104" t="str">
        <f>IF($B$2=1,IF(พ.ย.!G4="","",พ.ย.!G4),IF(พ.ย.!G34="","",พ.ย.!G34))</f>
        <v/>
      </c>
      <c r="HF4" s="104" t="str">
        <f>IF($B$2=1,IF(พ.ย.!H4="","",พ.ย.!H4),IF(พ.ย.!H34="","",พ.ย.!H34))</f>
        <v/>
      </c>
      <c r="HG4" s="104" t="str">
        <f>IF($B$2=1,IF(พ.ย.!I4="","",พ.ย.!I4),IF(พ.ย.!I34="","",พ.ย.!I34))</f>
        <v/>
      </c>
      <c r="HH4" s="104" t="str">
        <f>IF($B$2=1,IF(พ.ย.!J4="","",พ.ย.!J4),IF(พ.ย.!J34="","",พ.ย.!J34))</f>
        <v/>
      </c>
      <c r="HI4" s="104" t="str">
        <f>IF($B$2=1,IF(พ.ย.!K4="","",พ.ย.!K4),IF(พ.ย.!K34="","",พ.ย.!K34))</f>
        <v/>
      </c>
      <c r="HJ4" s="104" t="str">
        <f>IF($B$2=1,IF(พ.ย.!L4="","",พ.ย.!L4),IF(พ.ย.!L34="","",พ.ย.!L34))</f>
        <v/>
      </c>
      <c r="HK4" s="104" t="str">
        <f>IF($B$2=1,IF(พ.ย.!M4="","",พ.ย.!M4),IF(พ.ย.!M34="","",พ.ย.!M34))</f>
        <v/>
      </c>
      <c r="HL4" s="104" t="str">
        <f>IF($B$2=1,IF(พ.ย.!N4="","",พ.ย.!N4),IF(พ.ย.!N34="","",พ.ย.!N34))</f>
        <v/>
      </c>
      <c r="HM4" s="104" t="str">
        <f>IF($B$2=1,IF(พ.ย.!O4="","",พ.ย.!O4),IF(พ.ย.!O34="","",พ.ย.!O34))</f>
        <v/>
      </c>
      <c r="HN4" s="104" t="str">
        <f>IF($B$2=1,IF(พ.ย.!P4="","",พ.ย.!P4),IF(พ.ย.!P34="","",พ.ย.!P34))</f>
        <v/>
      </c>
      <c r="HO4" s="104" t="str">
        <f>IF($B$2=1,IF(พ.ย.!Q4="","",พ.ย.!Q4),IF(พ.ย.!Q34="","",พ.ย.!Q34))</f>
        <v/>
      </c>
      <c r="HP4" s="104" t="str">
        <f>IF($B$2=1,IF(พ.ย.!R4="","",พ.ย.!R4),IF(พ.ย.!R34="","",พ.ย.!R34))</f>
        <v/>
      </c>
      <c r="HQ4" s="104" t="str">
        <f>IF($B$2=1,IF(พ.ย.!S4="","",พ.ย.!S4),IF(พ.ย.!S34="","",พ.ย.!S34))</f>
        <v/>
      </c>
      <c r="HR4" s="104" t="str">
        <f>IF($B$2=1,IF(พ.ย.!T4="","",พ.ย.!T4),IF(พ.ย.!T34="","",พ.ย.!T34))</f>
        <v/>
      </c>
      <c r="HS4" s="104" t="str">
        <f>IF($B$2=1,IF(พ.ย.!U4="","",พ.ย.!U4),IF(พ.ย.!U34="","",พ.ย.!U34))</f>
        <v/>
      </c>
      <c r="HT4" s="104" t="str">
        <f>IF($B$2=1,IF(พ.ย.!V4="","",พ.ย.!V4),IF(พ.ย.!V34="","",พ.ย.!V34))</f>
        <v/>
      </c>
      <c r="HU4" s="104" t="str">
        <f>IF($B$2=1,IF(พ.ย.!W4="","",พ.ย.!W4),IF(พ.ย.!W34="","",พ.ย.!W34))</f>
        <v/>
      </c>
      <c r="HV4" s="104" t="str">
        <f>IF($B$2=1,IF(พ.ย.!X4="","",พ.ย.!X4),IF(พ.ย.!X34="","",พ.ย.!X34))</f>
        <v/>
      </c>
      <c r="HW4" s="104" t="str">
        <f>IF($B$2=1,IF(พ.ย.!Y4="","",พ.ย.!Y4),IF(พ.ย.!Y34="","",พ.ย.!Y34))</f>
        <v/>
      </c>
      <c r="HX4" s="104" t="str">
        <f>IF($B$2=1,IF(พ.ย.!Z4="","",พ.ย.!Z4),IF(พ.ย.!Z34="","",พ.ย.!Z34))</f>
        <v/>
      </c>
      <c r="HY4" s="104" t="str">
        <f>IF($B$2=1,IF(พ.ย.!AA4="","",พ.ย.!AA4),IF(พ.ย.!AA34="","",พ.ย.!AA34))</f>
        <v/>
      </c>
      <c r="HZ4" s="104" t="str">
        <f>IF($B$2=1,IF(พ.ย.!AB4="","",พ.ย.!AB4),IF(พ.ย.!AB34="","",พ.ย.!AB34))</f>
        <v/>
      </c>
      <c r="IA4" s="104" t="str">
        <f>IF($B$2=1,IF(พ.ย.!AC4="","",พ.ย.!AC4),IF(พ.ย.!AC34="","",พ.ย.!AC34))</f>
        <v/>
      </c>
      <c r="IB4" s="104" t="str">
        <f>IF($B$2=1,IF(พ.ย.!AD4="","",พ.ย.!AD4),IF(พ.ย.!AD34="","",พ.ย.!AD34))</f>
        <v/>
      </c>
      <c r="IC4" s="104" t="str">
        <f>IF($B$2=1,IF(พ.ย.!AE4="","",พ.ย.!AE4),IF(พ.ย.!AE34="","",พ.ย.!AE34))</f>
        <v/>
      </c>
      <c r="ID4" s="104" t="str">
        <f>IF($B$2=1,IF(พ.ย.!AF4="","",พ.ย.!AF4),IF(พ.ย.!AF34="","",พ.ย.!AF34))</f>
        <v/>
      </c>
      <c r="IE4" s="104" t="str">
        <f>IF($B$2=1,IF(พ.ย.!AG4="","",พ.ย.!AG4),IF(พ.ย.!AG34="","",พ.ย.!AG34))</f>
        <v/>
      </c>
      <c r="IF4" s="104" t="str">
        <f>IF($B$2=1,IF(พ.ย.!AH4="","",พ.ย.!AH4),IF(พ.ย.!AH34="","",พ.ย.!AH34))</f>
        <v/>
      </c>
      <c r="IG4" s="104" t="str">
        <f>IF($B$2=1,IF(พ.ย.!AI4="","",พ.ย.!AI4),IF(พ.ย.!AI34="","",พ.ย.!AI34))</f>
        <v/>
      </c>
      <c r="IH4" s="103">
        <f>$D4</f>
        <v>1</v>
      </c>
      <c r="II4" s="104"/>
      <c r="IJ4" s="104" t="str">
        <f>IF($B$2=1,IF(ธ.ค.!D4="","",ธ.ค.!D4),IF(ธ.ค.!D34="","",ธ.ค.!D34))</f>
        <v/>
      </c>
      <c r="IK4" s="104" t="str">
        <f>IF($B$2=1,IF(ธ.ค.!E4="","",ธ.ค.!E4),IF(ธ.ค.!E34="","",ธ.ค.!E34))</f>
        <v/>
      </c>
      <c r="IL4" s="104" t="str">
        <f>IF($B$2=1,IF(ธ.ค.!F4="","",ธ.ค.!F4),IF(ธ.ค.!F34="","",ธ.ค.!F34))</f>
        <v/>
      </c>
      <c r="IM4" s="104" t="str">
        <f>IF($B$2=1,IF(ธ.ค.!G4="","",ธ.ค.!G4),IF(ธ.ค.!G34="","",ธ.ค.!G34))</f>
        <v/>
      </c>
      <c r="IN4" s="104" t="str">
        <f>IF($B$2=1,IF(ธ.ค.!H4="","",ธ.ค.!H4),IF(ธ.ค.!H34="","",ธ.ค.!H34))</f>
        <v/>
      </c>
      <c r="IO4" s="104" t="str">
        <f>IF($B$2=1,IF(ธ.ค.!I4="","",ธ.ค.!I4),IF(ธ.ค.!I34="","",ธ.ค.!I34))</f>
        <v/>
      </c>
      <c r="IP4" s="104" t="str">
        <f>IF($B$2=1,IF(ธ.ค.!J4="","",ธ.ค.!J4),IF(ธ.ค.!J34="","",ธ.ค.!J34))</f>
        <v/>
      </c>
      <c r="IQ4" s="104" t="str">
        <f>IF($B$2=1,IF(ธ.ค.!K4="","",ธ.ค.!K4),IF(ธ.ค.!K34="","",ธ.ค.!K34))</f>
        <v/>
      </c>
      <c r="IR4" s="104" t="str">
        <f>IF($B$2=1,IF(ธ.ค.!L4="","",ธ.ค.!L4),IF(ธ.ค.!L34="","",ธ.ค.!L34))</f>
        <v/>
      </c>
      <c r="IS4" s="104" t="str">
        <f>IF($B$2=1,IF(ธ.ค.!M4="","",ธ.ค.!M4),IF(ธ.ค.!M34="","",ธ.ค.!M34))</f>
        <v/>
      </c>
      <c r="IT4" s="104" t="str">
        <f>IF($B$2=1,IF(ธ.ค.!N4="","",ธ.ค.!N4),IF(ธ.ค.!N34="","",ธ.ค.!N34))</f>
        <v/>
      </c>
      <c r="IU4" s="104" t="str">
        <f>IF($B$2=1,IF(ธ.ค.!O4="","",ธ.ค.!O4),IF(ธ.ค.!O34="","",ธ.ค.!O34))</f>
        <v/>
      </c>
      <c r="IV4" s="104" t="str">
        <f>IF($B$2=1,IF(ธ.ค.!P4="","",ธ.ค.!P4),IF(ธ.ค.!P34="","",ธ.ค.!P34))</f>
        <v/>
      </c>
      <c r="IW4" s="104" t="str">
        <f>IF($B$2=1,IF(ธ.ค.!Q4="","",ธ.ค.!Q4),IF(ธ.ค.!Q34="","",ธ.ค.!Q34))</f>
        <v/>
      </c>
      <c r="IX4" s="104" t="str">
        <f>IF($B$2=1,IF(ธ.ค.!R4="","",ธ.ค.!R4),IF(ธ.ค.!R34="","",ธ.ค.!R34))</f>
        <v/>
      </c>
      <c r="IY4" s="104" t="str">
        <f>IF($B$2=1,IF(ธ.ค.!S4="","",ธ.ค.!S4),IF(ธ.ค.!S34="","",ธ.ค.!S34))</f>
        <v/>
      </c>
      <c r="IZ4" s="104" t="str">
        <f>IF($B$2=1,IF(ธ.ค.!T4="","",ธ.ค.!T4),IF(ธ.ค.!T34="","",ธ.ค.!T34))</f>
        <v/>
      </c>
      <c r="JA4" s="104" t="str">
        <f>IF($B$2=1,IF(ธ.ค.!U4="","",ธ.ค.!U4),IF(ธ.ค.!U34="","",ธ.ค.!U34))</f>
        <v/>
      </c>
      <c r="JB4" s="104" t="str">
        <f>IF($B$2=1,IF(ธ.ค.!V4="","",ธ.ค.!V4),IF(ธ.ค.!V34="","",ธ.ค.!V34))</f>
        <v/>
      </c>
      <c r="JC4" s="104" t="str">
        <f>IF($B$2=1,IF(ธ.ค.!W4="","",ธ.ค.!W4),IF(ธ.ค.!W34="","",ธ.ค.!W34))</f>
        <v/>
      </c>
      <c r="JD4" s="104" t="str">
        <f>IF($B$2=1,IF(ธ.ค.!X4="","",ธ.ค.!X4),IF(ธ.ค.!X34="","",ธ.ค.!X34))</f>
        <v/>
      </c>
      <c r="JE4" s="104" t="str">
        <f>IF($B$2=1,IF(ธ.ค.!Y4="","",ธ.ค.!Y4),IF(ธ.ค.!Y34="","",ธ.ค.!Y34))</f>
        <v/>
      </c>
      <c r="JF4" s="104" t="str">
        <f>IF($B$2=1,IF(ธ.ค.!Z4="","",ธ.ค.!Z4),IF(ธ.ค.!Z34="","",ธ.ค.!Z34))</f>
        <v/>
      </c>
      <c r="JG4" s="104" t="str">
        <f>IF($B$2=1,IF(ธ.ค.!AA4="","",ธ.ค.!AA4),IF(ธ.ค.!AA34="","",ธ.ค.!AA34))</f>
        <v/>
      </c>
      <c r="JH4" s="104" t="str">
        <f>IF($B$2=1,IF(ธ.ค.!AB4="","",ธ.ค.!AB4),IF(ธ.ค.!AB34="","",ธ.ค.!AB34))</f>
        <v/>
      </c>
      <c r="JI4" s="104" t="str">
        <f>IF($B$2=1,IF(ธ.ค.!AC4="","",ธ.ค.!AC4),IF(ธ.ค.!AC34="","",ธ.ค.!AC34))</f>
        <v/>
      </c>
      <c r="JJ4" s="104" t="str">
        <f>IF($B$2=1,IF(ธ.ค.!AD4="","",ธ.ค.!AD4),IF(ธ.ค.!AD34="","",ธ.ค.!AD34))</f>
        <v/>
      </c>
      <c r="JK4" s="104" t="str">
        <f>IF($B$2=1,IF(ธ.ค.!AE4="","",ธ.ค.!AE4),IF(ธ.ค.!AE34="","",ธ.ค.!AE34))</f>
        <v/>
      </c>
      <c r="JL4" s="104" t="str">
        <f>IF($B$2=1,IF(ธ.ค.!AF4="","",ธ.ค.!AF4),IF(ธ.ค.!AF34="","",ธ.ค.!AF34))</f>
        <v/>
      </c>
      <c r="JM4" s="104" t="str">
        <f>IF($B$2=1,IF(ธ.ค.!AG4="","",ธ.ค.!AG4),IF(ธ.ค.!AG34="","",ธ.ค.!AG34))</f>
        <v/>
      </c>
      <c r="JN4" s="104" t="str">
        <f>IF($B$2=1,IF(ธ.ค.!AH4="","",ธ.ค.!AH4),IF(ธ.ค.!AH34="","",ธ.ค.!AH34))</f>
        <v/>
      </c>
      <c r="JO4" s="104" t="str">
        <f>IF($B$2=1,IF(ธ.ค.!AI4="","",ธ.ค.!AI4),IF(ธ.ค.!AI34="","",ธ.ค.!AI34))</f>
        <v/>
      </c>
      <c r="JP4" s="103">
        <f>$D4</f>
        <v>1</v>
      </c>
      <c r="JQ4" s="104"/>
      <c r="JR4" s="104" t="str">
        <f>IF($B$2=1,IF(ม.ค.!D4="","",ม.ค.!D4),IF(ม.ค.!D34="","",ม.ค.!D34))</f>
        <v/>
      </c>
      <c r="JS4" s="104" t="str">
        <f>IF($B$2=1,IF(ม.ค.!E4="","",ม.ค.!E4),IF(ม.ค.!E34="","",ม.ค.!E34))</f>
        <v/>
      </c>
      <c r="JT4" s="104" t="str">
        <f>IF($B$2=1,IF(ม.ค.!F4="","",ม.ค.!F4),IF(ม.ค.!F34="","",ม.ค.!F34))</f>
        <v/>
      </c>
      <c r="JU4" s="104" t="str">
        <f>IF($B$2=1,IF(ม.ค.!G4="","",ม.ค.!G4),IF(ม.ค.!G34="","",ม.ค.!G34))</f>
        <v/>
      </c>
      <c r="JV4" s="104" t="str">
        <f>IF($B$2=1,IF(ม.ค.!H4="","",ม.ค.!H4),IF(ม.ค.!H34="","",ม.ค.!H34))</f>
        <v/>
      </c>
      <c r="JW4" s="104" t="str">
        <f>IF($B$2=1,IF(ม.ค.!I4="","",ม.ค.!I4),IF(ม.ค.!I34="","",ม.ค.!I34))</f>
        <v/>
      </c>
      <c r="JX4" s="104" t="str">
        <f>IF($B$2=1,IF(ม.ค.!J4="","",ม.ค.!J4),IF(ม.ค.!J34="","",ม.ค.!J34))</f>
        <v/>
      </c>
      <c r="JY4" s="104" t="str">
        <f>IF($B$2=1,IF(ม.ค.!K4="","",ม.ค.!K4),IF(ม.ค.!K34="","",ม.ค.!K34))</f>
        <v/>
      </c>
      <c r="JZ4" s="104" t="str">
        <f>IF($B$2=1,IF(ม.ค.!L4="","",ม.ค.!L4),IF(ม.ค.!L34="","",ม.ค.!L34))</f>
        <v/>
      </c>
      <c r="KA4" s="104" t="str">
        <f>IF($B$2=1,IF(ม.ค.!M4="","",ม.ค.!M4),IF(ม.ค.!M34="","",ม.ค.!M34))</f>
        <v/>
      </c>
      <c r="KB4" s="104" t="str">
        <f>IF($B$2=1,IF(ม.ค.!N4="","",ม.ค.!N4),IF(ม.ค.!N34="","",ม.ค.!N34))</f>
        <v/>
      </c>
      <c r="KC4" s="104" t="str">
        <f>IF($B$2=1,IF(ม.ค.!O4="","",ม.ค.!O4),IF(ม.ค.!O34="","",ม.ค.!O34))</f>
        <v/>
      </c>
      <c r="KD4" s="104" t="str">
        <f>IF($B$2=1,IF(ม.ค.!P4="","",ม.ค.!P4),IF(ม.ค.!P34="","",ม.ค.!P34))</f>
        <v/>
      </c>
      <c r="KE4" s="104" t="str">
        <f>IF($B$2=1,IF(ม.ค.!Q4="","",ม.ค.!Q4),IF(ม.ค.!Q34="","",ม.ค.!Q34))</f>
        <v/>
      </c>
      <c r="KF4" s="104" t="str">
        <f>IF($B$2=1,IF(ม.ค.!R4="","",ม.ค.!R4),IF(ม.ค.!R34="","",ม.ค.!R34))</f>
        <v/>
      </c>
      <c r="KG4" s="104" t="str">
        <f>IF($B$2=1,IF(ม.ค.!S4="","",ม.ค.!S4),IF(ม.ค.!S34="","",ม.ค.!S34))</f>
        <v/>
      </c>
      <c r="KH4" s="104" t="str">
        <f>IF($B$2=1,IF(ม.ค.!T4="","",ม.ค.!T4),IF(ม.ค.!T34="","",ม.ค.!T34))</f>
        <v/>
      </c>
      <c r="KI4" s="104" t="str">
        <f>IF($B$2=1,IF(ม.ค.!U4="","",ม.ค.!U4),IF(ม.ค.!U34="","",ม.ค.!U34))</f>
        <v/>
      </c>
      <c r="KJ4" s="104" t="str">
        <f>IF($B$2=1,IF(ม.ค.!V4="","",ม.ค.!V4),IF(ม.ค.!V34="","",ม.ค.!V34))</f>
        <v/>
      </c>
      <c r="KK4" s="104" t="str">
        <f>IF($B$2=1,IF(ม.ค.!W4="","",ม.ค.!W4),IF(ม.ค.!W34="","",ม.ค.!W34))</f>
        <v/>
      </c>
      <c r="KL4" s="104" t="str">
        <f>IF($B$2=1,IF(ม.ค.!X4="","",ม.ค.!X4),IF(ม.ค.!X34="","",ม.ค.!X34))</f>
        <v/>
      </c>
      <c r="KM4" s="104" t="str">
        <f>IF($B$2=1,IF(ม.ค.!Y4="","",ม.ค.!Y4),IF(ม.ค.!Y34="","",ม.ค.!Y34))</f>
        <v/>
      </c>
      <c r="KN4" s="104" t="str">
        <f>IF($B$2=1,IF(ม.ค.!Z4="","",ม.ค.!Z4),IF(ม.ค.!Z34="","",ม.ค.!Z34))</f>
        <v/>
      </c>
      <c r="KO4" s="104" t="str">
        <f>IF($B$2=1,IF(ม.ค.!AA4="","",ม.ค.!AA4),IF(ม.ค.!AA34="","",ม.ค.!AA34))</f>
        <v/>
      </c>
      <c r="KP4" s="104" t="str">
        <f>IF($B$2=1,IF(ม.ค.!AB4="","",ม.ค.!AB4),IF(ม.ค.!AB34="","",ม.ค.!AB34))</f>
        <v/>
      </c>
      <c r="KQ4" s="104" t="str">
        <f>IF($B$2=1,IF(ม.ค.!AC4="","",ม.ค.!AC4),IF(ม.ค.!AC34="","",ม.ค.!AC34))</f>
        <v/>
      </c>
      <c r="KR4" s="104" t="str">
        <f>IF($B$2=1,IF(ม.ค.!AD4="","",ม.ค.!AD4),IF(ม.ค.!AD34="","",ม.ค.!AD34))</f>
        <v/>
      </c>
      <c r="KS4" s="104" t="str">
        <f>IF($B$2=1,IF(ม.ค.!AE4="","",ม.ค.!AE4),IF(ม.ค.!AE34="","",ม.ค.!AE34))</f>
        <v/>
      </c>
      <c r="KT4" s="104" t="str">
        <f>IF($B$2=1,IF(ม.ค.!AF4="","",ม.ค.!AF4),IF(ม.ค.!AF34="","",ม.ค.!AF34))</f>
        <v/>
      </c>
      <c r="KU4" s="104" t="str">
        <f>IF($B$2=1,IF(ม.ค.!AG4="","",ม.ค.!AG4),IF(ม.ค.!AG34="","",ม.ค.!AG34))</f>
        <v/>
      </c>
      <c r="KV4" s="104" t="str">
        <f>IF($B$2=1,IF(ม.ค.!AH4="","",ม.ค.!AH4),IF(ม.ค.!AH34="","",ม.ค.!AH34))</f>
        <v/>
      </c>
      <c r="KW4" s="104" t="str">
        <f>IF($B$2=1,IF(ม.ค.!AI4="","",ม.ค.!AI4),IF(ม.ค.!AI34="","",ม.ค.!AI34))</f>
        <v/>
      </c>
      <c r="KX4" s="103">
        <f>$D4</f>
        <v>1</v>
      </c>
      <c r="KY4" s="104"/>
      <c r="KZ4" s="104" t="str">
        <f>IF($B$2=1,IF(ก.พ.!D4="","",ก.พ.!D4),IF(ก.พ.!D34="","",ก.พ.!D34))</f>
        <v/>
      </c>
      <c r="LA4" s="104" t="str">
        <f>IF($B$2=1,IF(ก.พ.!E4="","",ก.พ.!E4),IF(ก.พ.!E34="","",ก.พ.!E34))</f>
        <v/>
      </c>
      <c r="LB4" s="104" t="str">
        <f>IF($B$2=1,IF(ก.พ.!F4="","",ก.พ.!F4),IF(ก.พ.!F34="","",ก.พ.!F34))</f>
        <v/>
      </c>
      <c r="LC4" s="104" t="str">
        <f>IF($B$2=1,IF(ก.พ.!G4="","",ก.พ.!G4),IF(ก.พ.!G34="","",ก.พ.!G34))</f>
        <v/>
      </c>
      <c r="LD4" s="104" t="str">
        <f>IF($B$2=1,IF(ก.พ.!H4="","",ก.พ.!H4),IF(ก.พ.!H34="","",ก.พ.!H34))</f>
        <v/>
      </c>
      <c r="LE4" s="104" t="str">
        <f>IF($B$2=1,IF(ก.พ.!I4="","",ก.พ.!I4),IF(ก.พ.!I34="","",ก.พ.!I34))</f>
        <v/>
      </c>
      <c r="LF4" s="104" t="str">
        <f>IF($B$2=1,IF(ก.พ.!J4="","",ก.พ.!J4),IF(ก.พ.!J34="","",ก.พ.!J34))</f>
        <v/>
      </c>
      <c r="LG4" s="104" t="str">
        <f>IF($B$2=1,IF(ก.พ.!K4="","",ก.พ.!K4),IF(ก.พ.!K34="","",ก.พ.!K34))</f>
        <v/>
      </c>
      <c r="LH4" s="104" t="str">
        <f>IF($B$2=1,IF(ก.พ.!L4="","",ก.พ.!L4),IF(ก.พ.!L34="","",ก.พ.!L34))</f>
        <v/>
      </c>
      <c r="LI4" s="104" t="str">
        <f>IF($B$2=1,IF(ก.พ.!M4="","",ก.พ.!M4),IF(ก.พ.!M34="","",ก.พ.!M34))</f>
        <v/>
      </c>
      <c r="LJ4" s="104" t="str">
        <f>IF($B$2=1,IF(ก.พ.!N4="","",ก.พ.!N4),IF(ก.พ.!N34="","",ก.พ.!N34))</f>
        <v/>
      </c>
      <c r="LK4" s="104" t="str">
        <f>IF($B$2=1,IF(ก.พ.!O4="","",ก.พ.!O4),IF(ก.พ.!O34="","",ก.พ.!O34))</f>
        <v/>
      </c>
      <c r="LL4" s="104" t="str">
        <f>IF($B$2=1,IF(ก.พ.!P4="","",ก.พ.!P4),IF(ก.พ.!P34="","",ก.พ.!P34))</f>
        <v/>
      </c>
      <c r="LM4" s="104" t="str">
        <f>IF($B$2=1,IF(ก.พ.!Q4="","",ก.พ.!Q4),IF(ก.พ.!Q34="","",ก.พ.!Q34))</f>
        <v/>
      </c>
      <c r="LN4" s="104" t="str">
        <f>IF($B$2=1,IF(ก.พ.!R4="","",ก.พ.!R4),IF(ก.พ.!R34="","",ก.พ.!R34))</f>
        <v/>
      </c>
      <c r="LO4" s="104" t="str">
        <f>IF($B$2=1,IF(ก.พ.!S4="","",ก.พ.!S4),IF(ก.พ.!S34="","",ก.พ.!S34))</f>
        <v/>
      </c>
      <c r="LP4" s="104" t="str">
        <f>IF($B$2=1,IF(ก.พ.!T4="","",ก.พ.!T4),IF(ก.พ.!T34="","",ก.พ.!T34))</f>
        <v/>
      </c>
      <c r="LQ4" s="104" t="str">
        <f>IF($B$2=1,IF(ก.พ.!U4="","",ก.พ.!U4),IF(ก.พ.!U34="","",ก.พ.!U34))</f>
        <v/>
      </c>
      <c r="LR4" s="104" t="str">
        <f>IF($B$2=1,IF(ก.พ.!V4="","",ก.พ.!V4),IF(ก.พ.!V34="","",ก.พ.!V34))</f>
        <v/>
      </c>
      <c r="LS4" s="104" t="str">
        <f>IF($B$2=1,IF(ก.พ.!W4="","",ก.พ.!W4),IF(ก.พ.!W34="","",ก.พ.!W34))</f>
        <v/>
      </c>
      <c r="LT4" s="104" t="str">
        <f>IF($B$2=1,IF(ก.พ.!X4="","",ก.พ.!X4),IF(ก.พ.!X34="","",ก.พ.!X34))</f>
        <v/>
      </c>
      <c r="LU4" s="104" t="str">
        <f>IF($B$2=1,IF(ก.พ.!Y4="","",ก.พ.!Y4),IF(ก.พ.!Y34="","",ก.พ.!Y34))</f>
        <v/>
      </c>
      <c r="LV4" s="104" t="str">
        <f>IF($B$2=1,IF(ก.พ.!Z4="","",ก.พ.!Z4),IF(ก.พ.!Z34="","",ก.พ.!Z34))</f>
        <v/>
      </c>
      <c r="LW4" s="104" t="str">
        <f>IF($B$2=1,IF(ก.พ.!AA4="","",ก.พ.!AA4),IF(ก.พ.!AA34="","",ก.พ.!AA34))</f>
        <v/>
      </c>
      <c r="LX4" s="104" t="str">
        <f>IF($B$2=1,IF(ก.พ.!AB4="","",ก.พ.!AB4),IF(ก.พ.!AB34="","",ก.พ.!AB34))</f>
        <v/>
      </c>
      <c r="LY4" s="104" t="str">
        <f>IF($B$2=1,IF(ก.พ.!AC4="","",ก.พ.!AC4),IF(ก.พ.!AC34="","",ก.พ.!AC34))</f>
        <v/>
      </c>
      <c r="LZ4" s="104" t="str">
        <f>IF($B$2=1,IF(ก.พ.!AD4="","",ก.พ.!AD4),IF(ก.พ.!AD34="","",ก.พ.!AD34))</f>
        <v/>
      </c>
      <c r="MA4" s="104" t="str">
        <f>IF($B$2=1,IF(ก.พ.!AE4="","",ก.พ.!AE4),IF(ก.พ.!AE34="","",ก.พ.!AE34))</f>
        <v/>
      </c>
      <c r="MB4" s="104" t="str">
        <f>IF($B$2=1,IF(ก.พ.!AF4="","",ก.พ.!AF4),IF(ก.พ.!AF34="","",ก.พ.!AF34))</f>
        <v/>
      </c>
      <c r="MC4" s="104" t="str">
        <f>IF($B$2=1,IF(ก.พ.!AG4="","",ก.พ.!AG4),IF(ก.พ.!AG34="","",ก.พ.!AG34))</f>
        <v/>
      </c>
      <c r="MD4" s="104" t="str">
        <f>IF($B$2=1,IF(ก.พ.!AH4="","",ก.พ.!AH4),IF(ก.พ.!AH34="","",ก.พ.!AH34))</f>
        <v/>
      </c>
      <c r="ME4" s="104" t="str">
        <f>IF($B$2=1,IF(ก.พ.!AI4="","",ก.พ.!AI4),IF(ก.พ.!AI34="","",ก.พ.!AI34))</f>
        <v/>
      </c>
      <c r="MF4" s="103">
        <f>$D4</f>
        <v>1</v>
      </c>
      <c r="MG4" s="104"/>
      <c r="MH4" s="104" t="str">
        <f>IF($B$2=1,IF(มี.ค.!D4="","",มี.ค.!D4),IF(มี.ค.!D34="","",มี.ค.!D34))</f>
        <v/>
      </c>
      <c r="MI4" s="104" t="str">
        <f>IF($B$2=1,IF(มี.ค.!E4="","",มี.ค.!E4),IF(มี.ค.!E34="","",มี.ค.!E34))</f>
        <v/>
      </c>
      <c r="MJ4" s="104" t="str">
        <f>IF($B$2=1,IF(มี.ค.!F4="","",มี.ค.!F4),IF(มี.ค.!F34="","",มี.ค.!F34))</f>
        <v/>
      </c>
      <c r="MK4" s="104" t="str">
        <f>IF($B$2=1,IF(มี.ค.!G4="","",มี.ค.!G4),IF(มี.ค.!G34="","",มี.ค.!G34))</f>
        <v/>
      </c>
      <c r="ML4" s="104" t="str">
        <f>IF($B$2=1,IF(มี.ค.!H4="","",มี.ค.!H4),IF(มี.ค.!H34="","",มี.ค.!H34))</f>
        <v/>
      </c>
      <c r="MM4" s="104" t="str">
        <f>IF($B$2=1,IF(มี.ค.!I4="","",มี.ค.!I4),IF(มี.ค.!I34="","",มี.ค.!I34))</f>
        <v/>
      </c>
      <c r="MN4" s="104" t="str">
        <f>IF($B$2=1,IF(มี.ค.!J4="","",มี.ค.!J4),IF(มี.ค.!J34="","",มี.ค.!J34))</f>
        <v/>
      </c>
      <c r="MO4" s="104" t="str">
        <f>IF($B$2=1,IF(มี.ค.!K4="","",มี.ค.!K4),IF(มี.ค.!K34="","",มี.ค.!K34))</f>
        <v/>
      </c>
      <c r="MP4" s="104" t="str">
        <f>IF($B$2=1,IF(มี.ค.!L4="","",มี.ค.!L4),IF(มี.ค.!L34="","",มี.ค.!L34))</f>
        <v/>
      </c>
      <c r="MQ4" s="104" t="str">
        <f>IF($B$2=1,IF(มี.ค.!M4="","",มี.ค.!M4),IF(มี.ค.!M34="","",มี.ค.!M34))</f>
        <v/>
      </c>
      <c r="MR4" s="104" t="str">
        <f>IF($B$2=1,IF(มี.ค.!N4="","",มี.ค.!N4),IF(มี.ค.!N34="","",มี.ค.!N34))</f>
        <v/>
      </c>
      <c r="MS4" s="104" t="str">
        <f>IF($B$2=1,IF(มี.ค.!O4="","",มี.ค.!O4),IF(มี.ค.!O34="","",มี.ค.!O34))</f>
        <v/>
      </c>
      <c r="MT4" s="104" t="str">
        <f>IF($B$2=1,IF(มี.ค.!P4="","",มี.ค.!P4),IF(มี.ค.!P34="","",มี.ค.!P34))</f>
        <v/>
      </c>
      <c r="MU4" s="104" t="str">
        <f>IF($B$2=1,IF(มี.ค.!Q4="","",มี.ค.!Q4),IF(มี.ค.!Q34="","",มี.ค.!Q34))</f>
        <v/>
      </c>
      <c r="MV4" s="104" t="str">
        <f>IF($B$2=1,IF(มี.ค.!R4="","",มี.ค.!R4),IF(มี.ค.!R34="","",มี.ค.!R34))</f>
        <v/>
      </c>
      <c r="MW4" s="104" t="str">
        <f>IF($B$2=1,IF(มี.ค.!S4="","",มี.ค.!S4),IF(มี.ค.!S34="","",มี.ค.!S34))</f>
        <v/>
      </c>
      <c r="MX4" s="104" t="str">
        <f>IF($B$2=1,IF(มี.ค.!T4="","",มี.ค.!T4),IF(มี.ค.!T34="","",มี.ค.!T34))</f>
        <v/>
      </c>
      <c r="MY4" s="104" t="str">
        <f>IF($B$2=1,IF(มี.ค.!U4="","",มี.ค.!U4),IF(มี.ค.!U34="","",มี.ค.!U34))</f>
        <v/>
      </c>
      <c r="MZ4" s="104" t="str">
        <f>IF($B$2=1,IF(มี.ค.!V4="","",มี.ค.!V4),IF(มี.ค.!V34="","",มี.ค.!V34))</f>
        <v/>
      </c>
      <c r="NA4" s="104" t="str">
        <f>IF($B$2=1,IF(มี.ค.!W4="","",มี.ค.!W4),IF(มี.ค.!W34="","",มี.ค.!W34))</f>
        <v/>
      </c>
      <c r="NB4" s="104" t="str">
        <f>IF($B$2=1,IF(มี.ค.!X4="","",มี.ค.!X4),IF(มี.ค.!X34="","",มี.ค.!X34))</f>
        <v/>
      </c>
      <c r="NC4" s="104" t="str">
        <f>IF($B$2=1,IF(มี.ค.!Y4="","",มี.ค.!Y4),IF(มี.ค.!Y34="","",มี.ค.!Y34))</f>
        <v/>
      </c>
      <c r="ND4" s="104" t="str">
        <f>IF($B$2=1,IF(มี.ค.!Z4="","",มี.ค.!Z4),IF(มี.ค.!Z34="","",มี.ค.!Z34))</f>
        <v/>
      </c>
      <c r="NE4" s="104" t="str">
        <f>IF($B$2=1,IF(มี.ค.!AA4="","",มี.ค.!AA4),IF(มี.ค.!AA34="","",มี.ค.!AA34))</f>
        <v/>
      </c>
      <c r="NF4" s="104" t="str">
        <f>IF($B$2=1,IF(มี.ค.!AB4="","",มี.ค.!AB4),IF(มี.ค.!AB34="","",มี.ค.!AB34))</f>
        <v/>
      </c>
      <c r="NG4" s="104" t="str">
        <f>IF($B$2=1,IF(มี.ค.!AC4="","",มี.ค.!AC4),IF(มี.ค.!AC34="","",มี.ค.!AC34))</f>
        <v/>
      </c>
      <c r="NH4" s="104" t="str">
        <f>IF($B$2=1,IF(มี.ค.!AD4="","",มี.ค.!AD4),IF(มี.ค.!AD34="","",มี.ค.!AD34))</f>
        <v/>
      </c>
      <c r="NI4" s="104" t="str">
        <f>IF($B$2=1,IF(มี.ค.!AE4="","",มี.ค.!AE4),IF(มี.ค.!AE34="","",มี.ค.!AE34))</f>
        <v/>
      </c>
      <c r="NJ4" s="104" t="str">
        <f>IF($B$2=1,IF(มี.ค.!AF4="","",มี.ค.!AF4),IF(มี.ค.!AF34="","",มี.ค.!AF34))</f>
        <v/>
      </c>
      <c r="NK4" s="104" t="str">
        <f>IF($B$2=1,IF(มี.ค.!AG4="","",มี.ค.!AG4),IF(มี.ค.!AG34="","",มี.ค.!AG34))</f>
        <v/>
      </c>
      <c r="NL4" s="104" t="str">
        <f>IF($B$2=1,IF(มี.ค.!AH4="","",มี.ค.!AH4),IF(มี.ค.!AH34="","",มี.ค.!AH34))</f>
        <v/>
      </c>
      <c r="NM4" s="104" t="str">
        <f>IF($B$2=1,IF(มี.ค.!AI4="","",มี.ค.!AI4),IF(มี.ค.!AI34="","",มี.ค.!AI34))</f>
        <v/>
      </c>
    </row>
    <row r="5" spans="1:377" ht="21" customHeight="1" x14ac:dyDescent="0.35">
      <c r="A5" s="90"/>
      <c r="B5" s="90"/>
      <c r="C5" s="90"/>
      <c r="D5" s="103">
        <f>D4+1</f>
        <v>2</v>
      </c>
      <c r="E5" s="104"/>
      <c r="F5" s="104" t="str">
        <f>IF($B$2=1,IF(พ.ค.!D5="","",พ.ค.!D5),IF(พ.ค.!D35="","",พ.ค.!D35))</f>
        <v/>
      </c>
      <c r="G5" s="104" t="str">
        <f>IF($B$2=1,IF(พ.ค.!E5="","",พ.ค.!E5),IF(พ.ค.!E35="","",พ.ค.!E35))</f>
        <v/>
      </c>
      <c r="H5" s="104" t="str">
        <f>IF($B$2=1,IF(พ.ค.!F5="","",พ.ค.!F5),IF(พ.ค.!F35="","",พ.ค.!F35))</f>
        <v/>
      </c>
      <c r="I5" s="104" t="str">
        <f>IF($B$2=1,IF(พ.ค.!G5="","",พ.ค.!G5),IF(พ.ค.!G35="","",พ.ค.!G35))</f>
        <v/>
      </c>
      <c r="J5" s="104" t="str">
        <f>IF($B$2=1,IF(พ.ค.!H5="","",พ.ค.!H5),IF(พ.ค.!H35="","",พ.ค.!H35))</f>
        <v/>
      </c>
      <c r="K5" s="104" t="str">
        <f>IF($B$2=1,IF(พ.ค.!I5="","",พ.ค.!I5),IF(พ.ค.!I35="","",พ.ค.!I35))</f>
        <v/>
      </c>
      <c r="L5" s="104" t="str">
        <f>IF($B$2=1,IF(พ.ค.!J5="","",พ.ค.!J5),IF(พ.ค.!J35="","",พ.ค.!J35))</f>
        <v/>
      </c>
      <c r="M5" s="104" t="str">
        <f>IF($B$2=1,IF(พ.ค.!K5="","",พ.ค.!K5),IF(พ.ค.!K35="","",พ.ค.!K35))</f>
        <v/>
      </c>
      <c r="N5" s="104" t="str">
        <f>IF($B$2=1,IF(พ.ค.!L5="","",พ.ค.!L5),IF(พ.ค.!L35="","",พ.ค.!L35))</f>
        <v/>
      </c>
      <c r="O5" s="104" t="str">
        <f>IF($B$2=1,IF(พ.ค.!M5="","",พ.ค.!M5),IF(พ.ค.!M35="","",พ.ค.!M35))</f>
        <v/>
      </c>
      <c r="P5" s="104" t="str">
        <f>IF($B$2=1,IF(พ.ค.!N5="","",พ.ค.!N5),IF(พ.ค.!N35="","",พ.ค.!N35))</f>
        <v/>
      </c>
      <c r="Q5" s="104" t="str">
        <f>IF($B$2=1,IF(พ.ค.!O5="","",พ.ค.!O5),IF(พ.ค.!O35="","",พ.ค.!O35))</f>
        <v/>
      </c>
      <c r="R5" s="104" t="str">
        <f>IF($B$2=1,IF(พ.ค.!P5="","",พ.ค.!P5),IF(พ.ค.!P35="","",พ.ค.!P35))</f>
        <v/>
      </c>
      <c r="S5" s="104" t="str">
        <f>IF($B$2=1,IF(พ.ค.!Q5="","",พ.ค.!Q5),IF(พ.ค.!Q35="","",พ.ค.!Q35))</f>
        <v/>
      </c>
      <c r="T5" s="104" t="str">
        <f>IF($B$2=1,IF(พ.ค.!R5="","",พ.ค.!R5),IF(พ.ค.!R35="","",พ.ค.!R35))</f>
        <v/>
      </c>
      <c r="U5" s="104" t="str">
        <f>IF($B$2=1,IF(พ.ค.!S5="","",พ.ค.!S5),IF(พ.ค.!S35="","",พ.ค.!S35))</f>
        <v/>
      </c>
      <c r="V5" s="104" t="str">
        <f>IF($B$2=1,IF(พ.ค.!T5="","",พ.ค.!T5),IF(พ.ค.!T35="","",พ.ค.!T35))</f>
        <v/>
      </c>
      <c r="W5" s="104" t="str">
        <f>IF($B$2=1,IF(พ.ค.!U5="","",พ.ค.!U5),IF(พ.ค.!U35="","",พ.ค.!U35))</f>
        <v/>
      </c>
      <c r="X5" s="104" t="str">
        <f>IF($B$2=1,IF(พ.ค.!V5="","",พ.ค.!V5),IF(พ.ค.!V35="","",พ.ค.!V35))</f>
        <v/>
      </c>
      <c r="Y5" s="104" t="str">
        <f>IF($B$2=1,IF(พ.ค.!W5="","",พ.ค.!W5),IF(พ.ค.!W35="","",พ.ค.!W35))</f>
        <v/>
      </c>
      <c r="Z5" s="104" t="str">
        <f>IF($B$2=1,IF(พ.ค.!X5="","",พ.ค.!X5),IF(พ.ค.!X35="","",พ.ค.!X35))</f>
        <v/>
      </c>
      <c r="AA5" s="104" t="str">
        <f>IF($B$2=1,IF(พ.ค.!Y5="","",พ.ค.!Y5),IF(พ.ค.!Y35="","",พ.ค.!Y35))</f>
        <v/>
      </c>
      <c r="AB5" s="104" t="str">
        <f>IF($B$2=1,IF(พ.ค.!Z5="","",พ.ค.!Z5),IF(พ.ค.!Z35="","",พ.ค.!Z35))</f>
        <v/>
      </c>
      <c r="AC5" s="104" t="str">
        <f>IF($B$2=1,IF(พ.ค.!AA5="","",พ.ค.!AA5),IF(พ.ค.!AA35="","",พ.ค.!AA35))</f>
        <v/>
      </c>
      <c r="AD5" s="104" t="str">
        <f>IF($B$2=1,IF(พ.ค.!AB5="","",พ.ค.!AB5),IF(พ.ค.!AB35="","",พ.ค.!AB35))</f>
        <v/>
      </c>
      <c r="AE5" s="104" t="str">
        <f>IF($B$2=1,IF(พ.ค.!AC5="","",พ.ค.!AC5),IF(พ.ค.!AC35="","",พ.ค.!AC35))</f>
        <v/>
      </c>
      <c r="AF5" s="104" t="str">
        <f>IF($B$2=1,IF(พ.ค.!AD5="","",พ.ค.!AD5),IF(พ.ค.!AD35="","",พ.ค.!AD35))</f>
        <v/>
      </c>
      <c r="AG5" s="104" t="str">
        <f>IF($B$2=1,IF(พ.ค.!AE5="","",พ.ค.!AE5),IF(พ.ค.!AE35="","",พ.ค.!AE35))</f>
        <v/>
      </c>
      <c r="AH5" s="104" t="str">
        <f>IF($B$2=1,IF(พ.ค.!AF5="","",พ.ค.!AF5),IF(พ.ค.!AF35="","",พ.ค.!AF35))</f>
        <v/>
      </c>
      <c r="AI5" s="104" t="str">
        <f>IF($B$2=1,IF(พ.ค.!AG5="","",พ.ค.!AG5),IF(พ.ค.!AG35="","",พ.ค.!AG35))</f>
        <v/>
      </c>
      <c r="AJ5" s="104" t="str">
        <f>IF($B$2=1,IF(พ.ค.!AH5="","",พ.ค.!AH5),IF(พ.ค.!AH35="","",พ.ค.!AH35))</f>
        <v/>
      </c>
      <c r="AK5" s="104" t="str">
        <f>IF($B$2=1,IF(พ.ค.!AI5="","",พ.ค.!AI5),IF(พ.ค.!AI35="","",พ.ค.!AI35))</f>
        <v/>
      </c>
      <c r="AL5" s="103">
        <f t="shared" ref="AL5:AL33" si="11">$D5</f>
        <v>2</v>
      </c>
      <c r="AM5" s="104"/>
      <c r="AN5" s="104" t="str">
        <f>IF($B$2=1,IF(มิ.ย.!D5="","",มิ.ย.!D5),IF(มิ.ย.!D35="","",มิ.ย.!D35))</f>
        <v/>
      </c>
      <c r="AO5" s="104" t="str">
        <f>IF($B$2=1,IF(มิ.ย.!E5="","",มิ.ย.!E5),IF(มิ.ย.!E35="","",มิ.ย.!E35))</f>
        <v/>
      </c>
      <c r="AP5" s="104" t="str">
        <f>IF($B$2=1,IF(มิ.ย.!F5="","",มิ.ย.!F5),IF(มิ.ย.!F35="","",มิ.ย.!F35))</f>
        <v/>
      </c>
      <c r="AQ5" s="104" t="str">
        <f>IF($B$2=1,IF(มิ.ย.!G5="","",มิ.ย.!G5),IF(มิ.ย.!G35="","",มิ.ย.!G35))</f>
        <v/>
      </c>
      <c r="AR5" s="104" t="str">
        <f>IF($B$2=1,IF(มิ.ย.!H5="","",มิ.ย.!H5),IF(มิ.ย.!H35="","",มิ.ย.!H35))</f>
        <v/>
      </c>
      <c r="AS5" s="104" t="str">
        <f>IF($B$2=1,IF(มิ.ย.!I5="","",มิ.ย.!I5),IF(มิ.ย.!I35="","",มิ.ย.!I35))</f>
        <v/>
      </c>
      <c r="AT5" s="104" t="str">
        <f>IF($B$2=1,IF(มิ.ย.!J5="","",มิ.ย.!J5),IF(มิ.ย.!J35="","",มิ.ย.!J35))</f>
        <v/>
      </c>
      <c r="AU5" s="104" t="str">
        <f>IF($B$2=1,IF(มิ.ย.!K5="","",มิ.ย.!K5),IF(มิ.ย.!K35="","",มิ.ย.!K35))</f>
        <v/>
      </c>
      <c r="AV5" s="104" t="str">
        <f>IF($B$2=1,IF(มิ.ย.!L5="","",มิ.ย.!L5),IF(มิ.ย.!L35="","",มิ.ย.!L35))</f>
        <v/>
      </c>
      <c r="AW5" s="104" t="str">
        <f>IF($B$2=1,IF(มิ.ย.!M5="","",มิ.ย.!M5),IF(มิ.ย.!M35="","",มิ.ย.!M35))</f>
        <v/>
      </c>
      <c r="AX5" s="104" t="str">
        <f>IF($B$2=1,IF(มิ.ย.!N5="","",มิ.ย.!N5),IF(มิ.ย.!N35="","",มิ.ย.!N35))</f>
        <v/>
      </c>
      <c r="AY5" s="104" t="str">
        <f>IF($B$2=1,IF(มิ.ย.!O5="","",มิ.ย.!O5),IF(มิ.ย.!O35="","",มิ.ย.!O35))</f>
        <v/>
      </c>
      <c r="AZ5" s="104" t="str">
        <f>IF($B$2=1,IF(มิ.ย.!P5="","",มิ.ย.!P5),IF(มิ.ย.!P35="","",มิ.ย.!P35))</f>
        <v/>
      </c>
      <c r="BA5" s="104" t="str">
        <f>IF($B$2=1,IF(มิ.ย.!Q5="","",มิ.ย.!Q5),IF(มิ.ย.!Q35="","",มิ.ย.!Q35))</f>
        <v/>
      </c>
      <c r="BB5" s="104" t="str">
        <f>IF($B$2=1,IF(มิ.ย.!R5="","",มิ.ย.!R5),IF(มิ.ย.!R35="","",มิ.ย.!R35))</f>
        <v/>
      </c>
      <c r="BC5" s="104" t="str">
        <f>IF($B$2=1,IF(มิ.ย.!S5="","",มิ.ย.!S5),IF(มิ.ย.!S35="","",มิ.ย.!S35))</f>
        <v/>
      </c>
      <c r="BD5" s="104" t="str">
        <f>IF($B$2=1,IF(มิ.ย.!T5="","",มิ.ย.!T5),IF(มิ.ย.!T35="","",มิ.ย.!T35))</f>
        <v/>
      </c>
      <c r="BE5" s="104" t="str">
        <f>IF($B$2=1,IF(มิ.ย.!U5="","",มิ.ย.!U5),IF(มิ.ย.!U35="","",มิ.ย.!U35))</f>
        <v/>
      </c>
      <c r="BF5" s="104" t="str">
        <f>IF($B$2=1,IF(มิ.ย.!V5="","",มิ.ย.!V5),IF(มิ.ย.!V35="","",มิ.ย.!V35))</f>
        <v/>
      </c>
      <c r="BG5" s="104" t="str">
        <f>IF($B$2=1,IF(มิ.ย.!W5="","",มิ.ย.!W5),IF(มิ.ย.!W35="","",มิ.ย.!W35))</f>
        <v/>
      </c>
      <c r="BH5" s="104" t="str">
        <f>IF($B$2=1,IF(มิ.ย.!X5="","",มิ.ย.!X5),IF(มิ.ย.!X35="","",มิ.ย.!X35))</f>
        <v/>
      </c>
      <c r="BI5" s="104" t="str">
        <f>IF($B$2=1,IF(มิ.ย.!Y5="","",มิ.ย.!Y5),IF(มิ.ย.!Y35="","",มิ.ย.!Y35))</f>
        <v/>
      </c>
      <c r="BJ5" s="104" t="str">
        <f>IF($B$2=1,IF(มิ.ย.!Z5="","",มิ.ย.!Z5),IF(มิ.ย.!Z35="","",มิ.ย.!Z35))</f>
        <v/>
      </c>
      <c r="BK5" s="104" t="str">
        <f>IF($B$2=1,IF(มิ.ย.!AA5="","",มิ.ย.!AA5),IF(มิ.ย.!AA35="","",มิ.ย.!AA35))</f>
        <v/>
      </c>
      <c r="BL5" s="104" t="str">
        <f>IF($B$2=1,IF(มิ.ย.!AB5="","",มิ.ย.!AB5),IF(มิ.ย.!AB35="","",มิ.ย.!AB35))</f>
        <v/>
      </c>
      <c r="BM5" s="104" t="str">
        <f>IF($B$2=1,IF(มิ.ย.!AC5="","",มิ.ย.!AC5),IF(มิ.ย.!AC35="","",มิ.ย.!AC35))</f>
        <v/>
      </c>
      <c r="BN5" s="104" t="str">
        <f>IF($B$2=1,IF(มิ.ย.!AD5="","",มิ.ย.!AD5),IF(มิ.ย.!AD35="","",มิ.ย.!AD35))</f>
        <v/>
      </c>
      <c r="BO5" s="104" t="str">
        <f>IF($B$2=1,IF(มิ.ย.!AE5="","",มิ.ย.!AE5),IF(มิ.ย.!AE35="","",มิ.ย.!AE35))</f>
        <v/>
      </c>
      <c r="BP5" s="104" t="str">
        <f>IF($B$2=1,IF(มิ.ย.!AF5="","",มิ.ย.!AF5),IF(มิ.ย.!AF35="","",มิ.ย.!AF35))</f>
        <v/>
      </c>
      <c r="BQ5" s="104" t="str">
        <f>IF($B$2=1,IF(มิ.ย.!AG5="","",มิ.ย.!AG5),IF(มิ.ย.!AG35="","",มิ.ย.!AG35))</f>
        <v/>
      </c>
      <c r="BR5" s="104" t="str">
        <f>IF($B$2=1,IF(มิ.ย.!AH5="","",มิ.ย.!AH5),IF(มิ.ย.!AH35="","",มิ.ย.!AH35))</f>
        <v/>
      </c>
      <c r="BS5" s="104" t="str">
        <f>IF($B$2=1,IF(มิ.ย.!AI5="","",มิ.ย.!AI5),IF(มิ.ย.!AI35="","",มิ.ย.!AI35))</f>
        <v/>
      </c>
      <c r="BT5" s="103">
        <f t="shared" ref="BT5:BT33" si="12">$D5</f>
        <v>2</v>
      </c>
      <c r="BU5" s="104"/>
      <c r="BV5" s="104" t="str">
        <f>IF($B$2=1,IF(ก.ค.!D5="","",ก.ค.!D5),IF(ก.ค.!D35="","",ก.ค.!D35))</f>
        <v/>
      </c>
      <c r="BW5" s="104" t="str">
        <f>IF($B$2=1,IF(ก.ค.!E5="","",ก.ค.!E5),IF(ก.ค.!E35="","",ก.ค.!E35))</f>
        <v/>
      </c>
      <c r="BX5" s="104" t="str">
        <f>IF($B$2=1,IF(ก.ค.!F5="","",ก.ค.!F5),IF(ก.ค.!F35="","",ก.ค.!F35))</f>
        <v/>
      </c>
      <c r="BY5" s="104" t="str">
        <f>IF($B$2=1,IF(ก.ค.!G5="","",ก.ค.!G5),IF(ก.ค.!G35="","",ก.ค.!G35))</f>
        <v/>
      </c>
      <c r="BZ5" s="104" t="str">
        <f>IF($B$2=1,IF(ก.ค.!H5="","",ก.ค.!H5),IF(ก.ค.!H35="","",ก.ค.!H35))</f>
        <v/>
      </c>
      <c r="CA5" s="104" t="str">
        <f>IF($B$2=1,IF(ก.ค.!I5="","",ก.ค.!I5),IF(ก.ค.!I35="","",ก.ค.!I35))</f>
        <v/>
      </c>
      <c r="CB5" s="104" t="str">
        <f>IF($B$2=1,IF(ก.ค.!J5="","",ก.ค.!J5),IF(ก.ค.!J35="","",ก.ค.!J35))</f>
        <v/>
      </c>
      <c r="CC5" s="104" t="str">
        <f>IF($B$2=1,IF(ก.ค.!K5="","",ก.ค.!K5),IF(ก.ค.!K35="","",ก.ค.!K35))</f>
        <v/>
      </c>
      <c r="CD5" s="104" t="str">
        <f>IF($B$2=1,IF(ก.ค.!L5="","",ก.ค.!L5),IF(ก.ค.!L35="","",ก.ค.!L35))</f>
        <v/>
      </c>
      <c r="CE5" s="104" t="str">
        <f>IF($B$2=1,IF(ก.ค.!M5="","",ก.ค.!M5),IF(ก.ค.!M35="","",ก.ค.!M35))</f>
        <v/>
      </c>
      <c r="CF5" s="104" t="str">
        <f>IF($B$2=1,IF(ก.ค.!N5="","",ก.ค.!N5),IF(ก.ค.!N35="","",ก.ค.!N35))</f>
        <v/>
      </c>
      <c r="CG5" s="104" t="str">
        <f>IF($B$2=1,IF(ก.ค.!O5="","",ก.ค.!O5),IF(ก.ค.!O35="","",ก.ค.!O35))</f>
        <v/>
      </c>
      <c r="CH5" s="104" t="str">
        <f>IF($B$2=1,IF(ก.ค.!P5="","",ก.ค.!P5),IF(ก.ค.!P35="","",ก.ค.!P35))</f>
        <v/>
      </c>
      <c r="CI5" s="104" t="str">
        <f>IF($B$2=1,IF(ก.ค.!Q5="","",ก.ค.!Q5),IF(ก.ค.!Q35="","",ก.ค.!Q35))</f>
        <v/>
      </c>
      <c r="CJ5" s="104" t="str">
        <f>IF($B$2=1,IF(ก.ค.!R5="","",ก.ค.!R5),IF(ก.ค.!R35="","",ก.ค.!R35))</f>
        <v/>
      </c>
      <c r="CK5" s="104" t="str">
        <f>IF($B$2=1,IF(ก.ค.!S5="","",ก.ค.!S5),IF(ก.ค.!S35="","",ก.ค.!S35))</f>
        <v/>
      </c>
      <c r="CL5" s="104" t="str">
        <f>IF($B$2=1,IF(ก.ค.!T5="","",ก.ค.!T5),IF(ก.ค.!T35="","",ก.ค.!T35))</f>
        <v/>
      </c>
      <c r="CM5" s="104" t="str">
        <f>IF($B$2=1,IF(ก.ค.!U5="","",ก.ค.!U5),IF(ก.ค.!U35="","",ก.ค.!U35))</f>
        <v/>
      </c>
      <c r="CN5" s="104" t="str">
        <f>IF($B$2=1,IF(ก.ค.!V5="","",ก.ค.!V5),IF(ก.ค.!V35="","",ก.ค.!V35))</f>
        <v/>
      </c>
      <c r="CO5" s="104" t="str">
        <f>IF($B$2=1,IF(ก.ค.!W5="","",ก.ค.!W5),IF(ก.ค.!W35="","",ก.ค.!W35))</f>
        <v/>
      </c>
      <c r="CP5" s="104" t="str">
        <f>IF($B$2=1,IF(ก.ค.!X5="","",ก.ค.!X5),IF(ก.ค.!X35="","",ก.ค.!X35))</f>
        <v/>
      </c>
      <c r="CQ5" s="104" t="str">
        <f>IF($B$2=1,IF(ก.ค.!Y5="","",ก.ค.!Y5),IF(ก.ค.!Y35="","",ก.ค.!Y35))</f>
        <v/>
      </c>
      <c r="CR5" s="104" t="str">
        <f>IF($B$2=1,IF(ก.ค.!Z5="","",ก.ค.!Z5),IF(ก.ค.!Z35="","",ก.ค.!Z35))</f>
        <v/>
      </c>
      <c r="CS5" s="104" t="str">
        <f>IF($B$2=1,IF(ก.ค.!AA5="","",ก.ค.!AA5),IF(ก.ค.!AA35="","",ก.ค.!AA35))</f>
        <v/>
      </c>
      <c r="CT5" s="104" t="str">
        <f>IF($B$2=1,IF(ก.ค.!AB5="","",ก.ค.!AB5),IF(ก.ค.!AB35="","",ก.ค.!AB35))</f>
        <v/>
      </c>
      <c r="CU5" s="104" t="str">
        <f>IF($B$2=1,IF(ก.ค.!AC5="","",ก.ค.!AC5),IF(ก.ค.!AC35="","",ก.ค.!AC35))</f>
        <v/>
      </c>
      <c r="CV5" s="104" t="str">
        <f>IF($B$2=1,IF(ก.ค.!AD5="","",ก.ค.!AD5),IF(ก.ค.!AD35="","",ก.ค.!AD35))</f>
        <v/>
      </c>
      <c r="CW5" s="104" t="str">
        <f>IF($B$2=1,IF(ก.ค.!AE5="","",ก.ค.!AE5),IF(ก.ค.!AE35="","",ก.ค.!AE35))</f>
        <v/>
      </c>
      <c r="CX5" s="104" t="str">
        <f>IF($B$2=1,IF(ก.ค.!AF5="","",ก.ค.!AF5),IF(ก.ค.!AF35="","",ก.ค.!AF35))</f>
        <v/>
      </c>
      <c r="CY5" s="104" t="str">
        <f>IF($B$2=1,IF(ก.ค.!AG5="","",ก.ค.!AG5),IF(ก.ค.!AG35="","",ก.ค.!AG35))</f>
        <v/>
      </c>
      <c r="CZ5" s="104" t="str">
        <f>IF($B$2=1,IF(ก.ค.!AH5="","",ก.ค.!AH5),IF(ก.ค.!AH35="","",ก.ค.!AH35))</f>
        <v/>
      </c>
      <c r="DA5" s="104" t="str">
        <f>IF($B$2=1,IF(ก.ค.!AI5="","",ก.ค.!AI5),IF(ก.ค.!AI35="","",ก.ค.!AI35))</f>
        <v/>
      </c>
      <c r="DB5" s="103">
        <f t="shared" ref="DB5:DB33" si="13">$D5</f>
        <v>2</v>
      </c>
      <c r="DC5" s="104"/>
      <c r="DD5" s="104" t="str">
        <f>IF($B$2=1,IF(ส.ค.!D5="","",ส.ค.!D5),IF(ส.ค.!D35="","",ส.ค.!D35))</f>
        <v/>
      </c>
      <c r="DE5" s="104" t="str">
        <f>IF($B$2=1,IF(ส.ค.!E5="","",ส.ค.!E5),IF(ส.ค.!E35="","",ส.ค.!E35))</f>
        <v/>
      </c>
      <c r="DF5" s="104" t="str">
        <f>IF($B$2=1,IF(ส.ค.!F5="","",ส.ค.!F5),IF(ส.ค.!F35="","",ส.ค.!F35))</f>
        <v/>
      </c>
      <c r="DG5" s="104" t="str">
        <f>IF($B$2=1,IF(ส.ค.!G5="","",ส.ค.!G5),IF(ส.ค.!G35="","",ส.ค.!G35))</f>
        <v/>
      </c>
      <c r="DH5" s="104" t="str">
        <f>IF($B$2=1,IF(ส.ค.!H5="","",ส.ค.!H5),IF(ส.ค.!H35="","",ส.ค.!H35))</f>
        <v/>
      </c>
      <c r="DI5" s="104" t="str">
        <f>IF($B$2=1,IF(ส.ค.!I5="","",ส.ค.!I5),IF(ส.ค.!I35="","",ส.ค.!I35))</f>
        <v/>
      </c>
      <c r="DJ5" s="104" t="str">
        <f>IF($B$2=1,IF(ส.ค.!J5="","",ส.ค.!J5),IF(ส.ค.!J35="","",ส.ค.!J35))</f>
        <v/>
      </c>
      <c r="DK5" s="104" t="str">
        <f>IF($B$2=1,IF(ส.ค.!K5="","",ส.ค.!K5),IF(ส.ค.!K35="","",ส.ค.!K35))</f>
        <v/>
      </c>
      <c r="DL5" s="104" t="str">
        <f>IF($B$2=1,IF(ส.ค.!L5="","",ส.ค.!L5),IF(ส.ค.!L35="","",ส.ค.!L35))</f>
        <v/>
      </c>
      <c r="DM5" s="104" t="str">
        <f>IF($B$2=1,IF(ส.ค.!M5="","",ส.ค.!M5),IF(ส.ค.!M35="","",ส.ค.!M35))</f>
        <v/>
      </c>
      <c r="DN5" s="104" t="str">
        <f>IF($B$2=1,IF(ส.ค.!N5="","",ส.ค.!N5),IF(ส.ค.!N35="","",ส.ค.!N35))</f>
        <v/>
      </c>
      <c r="DO5" s="104" t="str">
        <f>IF($B$2=1,IF(ส.ค.!O5="","",ส.ค.!O5),IF(ส.ค.!O35="","",ส.ค.!O35))</f>
        <v/>
      </c>
      <c r="DP5" s="104" t="str">
        <f>IF($B$2=1,IF(ส.ค.!P5="","",ส.ค.!P5),IF(ส.ค.!P35="","",ส.ค.!P35))</f>
        <v/>
      </c>
      <c r="DQ5" s="104" t="str">
        <f>IF($B$2=1,IF(ส.ค.!Q5="","",ส.ค.!Q5),IF(ส.ค.!Q35="","",ส.ค.!Q35))</f>
        <v/>
      </c>
      <c r="DR5" s="104" t="str">
        <f>IF($B$2=1,IF(ส.ค.!R5="","",ส.ค.!R5),IF(ส.ค.!R35="","",ส.ค.!R35))</f>
        <v/>
      </c>
      <c r="DS5" s="104" t="str">
        <f>IF($B$2=1,IF(ส.ค.!S5="","",ส.ค.!S5),IF(ส.ค.!S35="","",ส.ค.!S35))</f>
        <v/>
      </c>
      <c r="DT5" s="104" t="str">
        <f>IF($B$2=1,IF(ส.ค.!T5="","",ส.ค.!T5),IF(ส.ค.!T35="","",ส.ค.!T35))</f>
        <v/>
      </c>
      <c r="DU5" s="104" t="str">
        <f>IF($B$2=1,IF(ส.ค.!U5="","",ส.ค.!U5),IF(ส.ค.!U35="","",ส.ค.!U35))</f>
        <v/>
      </c>
      <c r="DV5" s="104" t="str">
        <f>IF($B$2=1,IF(ส.ค.!V5="","",ส.ค.!V5),IF(ส.ค.!V35="","",ส.ค.!V35))</f>
        <v/>
      </c>
      <c r="DW5" s="104" t="str">
        <f>IF($B$2=1,IF(ส.ค.!W5="","",ส.ค.!W5),IF(ส.ค.!W35="","",ส.ค.!W35))</f>
        <v/>
      </c>
      <c r="DX5" s="104" t="str">
        <f>IF($B$2=1,IF(ส.ค.!X5="","",ส.ค.!X5),IF(ส.ค.!X35="","",ส.ค.!X35))</f>
        <v/>
      </c>
      <c r="DY5" s="104" t="str">
        <f>IF($B$2=1,IF(ส.ค.!Y5="","",ส.ค.!Y5),IF(ส.ค.!Y35="","",ส.ค.!Y35))</f>
        <v/>
      </c>
      <c r="DZ5" s="104" t="str">
        <f>IF($B$2=1,IF(ส.ค.!Z5="","",ส.ค.!Z5),IF(ส.ค.!Z35="","",ส.ค.!Z35))</f>
        <v/>
      </c>
      <c r="EA5" s="104" t="str">
        <f>IF($B$2=1,IF(ส.ค.!AA5="","",ส.ค.!AA5),IF(ส.ค.!AA35="","",ส.ค.!AA35))</f>
        <v/>
      </c>
      <c r="EB5" s="104" t="str">
        <f>IF($B$2=1,IF(ส.ค.!AB5="","",ส.ค.!AB5),IF(ส.ค.!AB35="","",ส.ค.!AB35))</f>
        <v/>
      </c>
      <c r="EC5" s="104" t="str">
        <f>IF($B$2=1,IF(ส.ค.!AC5="","",ส.ค.!AC5),IF(ส.ค.!AC35="","",ส.ค.!AC35))</f>
        <v/>
      </c>
      <c r="ED5" s="104" t="str">
        <f>IF($B$2=1,IF(ส.ค.!AD5="","",ส.ค.!AD5),IF(ส.ค.!AD35="","",ส.ค.!AD35))</f>
        <v/>
      </c>
      <c r="EE5" s="104" t="str">
        <f>IF($B$2=1,IF(ส.ค.!AE5="","",ส.ค.!AE5),IF(ส.ค.!AE35="","",ส.ค.!AE35))</f>
        <v/>
      </c>
      <c r="EF5" s="104" t="str">
        <f>IF($B$2=1,IF(ส.ค.!AF5="","",ส.ค.!AF5),IF(ส.ค.!AF35="","",ส.ค.!AF35))</f>
        <v/>
      </c>
      <c r="EG5" s="104" t="str">
        <f>IF($B$2=1,IF(ส.ค.!AG5="","",ส.ค.!AG5),IF(ส.ค.!AG35="","",ส.ค.!AG35))</f>
        <v/>
      </c>
      <c r="EH5" s="104" t="str">
        <f>IF($B$2=1,IF(ส.ค.!AH5="","",ส.ค.!AH5),IF(ส.ค.!AH35="","",ส.ค.!AH35))</f>
        <v/>
      </c>
      <c r="EI5" s="104" t="str">
        <f>IF($B$2=1,IF(ส.ค.!AI5="","",ส.ค.!AI5),IF(ส.ค.!AI35="","",ส.ค.!AI35))</f>
        <v/>
      </c>
      <c r="EJ5" s="103">
        <f t="shared" ref="EJ5:EJ33" si="14">$D5</f>
        <v>2</v>
      </c>
      <c r="EK5" s="104"/>
      <c r="EL5" s="104" t="str">
        <f>IF($B$2=1,IF(ก.ย.!D5="","",ก.ย.!D5),IF(ก.ย.!D35="","",ก.ย.!D35))</f>
        <v/>
      </c>
      <c r="EM5" s="104" t="str">
        <f>IF($B$2=1,IF(ก.ย.!E5="","",ก.ย.!E5),IF(ก.ย.!E35="","",ก.ย.!E35))</f>
        <v/>
      </c>
      <c r="EN5" s="104" t="str">
        <f>IF($B$2=1,IF(ก.ย.!F5="","",ก.ย.!F5),IF(ก.ย.!F35="","",ก.ย.!F35))</f>
        <v/>
      </c>
      <c r="EO5" s="104" t="str">
        <f>IF($B$2=1,IF(ก.ย.!G5="","",ก.ย.!G5),IF(ก.ย.!G35="","",ก.ย.!G35))</f>
        <v/>
      </c>
      <c r="EP5" s="104" t="str">
        <f>IF($B$2=1,IF(ก.ย.!H5="","",ก.ย.!H5),IF(ก.ย.!H35="","",ก.ย.!H35))</f>
        <v/>
      </c>
      <c r="EQ5" s="104" t="str">
        <f>IF($B$2=1,IF(ก.ย.!I5="","",ก.ย.!I5),IF(ก.ย.!I35="","",ก.ย.!I35))</f>
        <v/>
      </c>
      <c r="ER5" s="104" t="str">
        <f>IF($B$2=1,IF(ก.ย.!J5="","",ก.ย.!J5),IF(ก.ย.!J35="","",ก.ย.!J35))</f>
        <v/>
      </c>
      <c r="ES5" s="104" t="str">
        <f>IF($B$2=1,IF(ก.ย.!K5="","",ก.ย.!K5),IF(ก.ย.!K35="","",ก.ย.!K35))</f>
        <v/>
      </c>
      <c r="ET5" s="104" t="str">
        <f>IF($B$2=1,IF(ก.ย.!L5="","",ก.ย.!L5),IF(ก.ย.!L35="","",ก.ย.!L35))</f>
        <v/>
      </c>
      <c r="EU5" s="104" t="str">
        <f>IF($B$2=1,IF(ก.ย.!M5="","",ก.ย.!M5),IF(ก.ย.!M35="","",ก.ย.!M35))</f>
        <v/>
      </c>
      <c r="EV5" s="104" t="str">
        <f>IF($B$2=1,IF(ก.ย.!N5="","",ก.ย.!N5),IF(ก.ย.!N35="","",ก.ย.!N35))</f>
        <v/>
      </c>
      <c r="EW5" s="104" t="str">
        <f>IF($B$2=1,IF(ก.ย.!O5="","",ก.ย.!O5),IF(ก.ย.!O35="","",ก.ย.!O35))</f>
        <v/>
      </c>
      <c r="EX5" s="104" t="str">
        <f>IF($B$2=1,IF(ก.ย.!P5="","",ก.ย.!P5),IF(ก.ย.!P35="","",ก.ย.!P35))</f>
        <v/>
      </c>
      <c r="EY5" s="104" t="str">
        <f>IF($B$2=1,IF(ก.ย.!Q5="","",ก.ย.!Q5),IF(ก.ย.!Q35="","",ก.ย.!Q35))</f>
        <v/>
      </c>
      <c r="EZ5" s="104" t="str">
        <f>IF($B$2=1,IF(ก.ย.!R5="","",ก.ย.!R5),IF(ก.ย.!R35="","",ก.ย.!R35))</f>
        <v/>
      </c>
      <c r="FA5" s="104" t="str">
        <f>IF($B$2=1,IF(ก.ย.!S5="","",ก.ย.!S5),IF(ก.ย.!S35="","",ก.ย.!S35))</f>
        <v/>
      </c>
      <c r="FB5" s="104" t="str">
        <f>IF($B$2=1,IF(ก.ย.!T5="","",ก.ย.!T5),IF(ก.ย.!T35="","",ก.ย.!T35))</f>
        <v/>
      </c>
      <c r="FC5" s="104" t="str">
        <f>IF($B$2=1,IF(ก.ย.!U5="","",ก.ย.!U5),IF(ก.ย.!U35="","",ก.ย.!U35))</f>
        <v/>
      </c>
      <c r="FD5" s="104" t="str">
        <f>IF($B$2=1,IF(ก.ย.!V5="","",ก.ย.!V5),IF(ก.ย.!V35="","",ก.ย.!V35))</f>
        <v/>
      </c>
      <c r="FE5" s="104" t="str">
        <f>IF($B$2=1,IF(ก.ย.!W5="","",ก.ย.!W5),IF(ก.ย.!W35="","",ก.ย.!W35))</f>
        <v/>
      </c>
      <c r="FF5" s="104" t="str">
        <f>IF($B$2=1,IF(ก.ย.!X5="","",ก.ย.!X5),IF(ก.ย.!X35="","",ก.ย.!X35))</f>
        <v/>
      </c>
      <c r="FG5" s="104" t="str">
        <f>IF($B$2=1,IF(ก.ย.!Y5="","",ก.ย.!Y5),IF(ก.ย.!Y35="","",ก.ย.!Y35))</f>
        <v/>
      </c>
      <c r="FH5" s="104" t="str">
        <f>IF($B$2=1,IF(ก.ย.!Z5="","",ก.ย.!Z5),IF(ก.ย.!Z35="","",ก.ย.!Z35))</f>
        <v/>
      </c>
      <c r="FI5" s="104" t="str">
        <f>IF($B$2=1,IF(ก.ย.!AA5="","",ก.ย.!AA5),IF(ก.ย.!AA35="","",ก.ย.!AA35))</f>
        <v/>
      </c>
      <c r="FJ5" s="104" t="str">
        <f>IF($B$2=1,IF(ก.ย.!AB5="","",ก.ย.!AB5),IF(ก.ย.!AB35="","",ก.ย.!AB35))</f>
        <v/>
      </c>
      <c r="FK5" s="104" t="str">
        <f>IF($B$2=1,IF(ก.ย.!AC5="","",ก.ย.!AC5),IF(ก.ย.!AC35="","",ก.ย.!AC35))</f>
        <v/>
      </c>
      <c r="FL5" s="104" t="str">
        <f>IF($B$2=1,IF(ก.ย.!AD5="","",ก.ย.!AD5),IF(ก.ย.!AD35="","",ก.ย.!AD35))</f>
        <v/>
      </c>
      <c r="FM5" s="104" t="str">
        <f>IF($B$2=1,IF(ก.ย.!AE5="","",ก.ย.!AE5),IF(ก.ย.!AE35="","",ก.ย.!AE35))</f>
        <v/>
      </c>
      <c r="FN5" s="104" t="str">
        <f>IF($B$2=1,IF(ก.ย.!AF5="","",ก.ย.!AF5),IF(ก.ย.!AF35="","",ก.ย.!AF35))</f>
        <v/>
      </c>
      <c r="FO5" s="104" t="str">
        <f>IF($B$2=1,IF(ก.ย.!AG5="","",ก.ย.!AG5),IF(ก.ย.!AG35="","",ก.ย.!AG35))</f>
        <v/>
      </c>
      <c r="FP5" s="104" t="str">
        <f>IF($B$2=1,IF(ก.ย.!AH5="","",ก.ย.!AH5),IF(ก.ย.!AH35="","",ก.ย.!AH35))</f>
        <v/>
      </c>
      <c r="FQ5" s="104" t="str">
        <f>IF($B$2=1,IF(ก.ย.!AI5="","",ก.ย.!AI5),IF(ก.ย.!AI35="","",ก.ย.!AI35))</f>
        <v/>
      </c>
      <c r="FR5" s="103">
        <f t="shared" ref="FR5:FR33" si="15">$D5</f>
        <v>2</v>
      </c>
      <c r="FS5" s="104"/>
      <c r="FT5" s="104" t="str">
        <f>IF($B$2=1,IF(ต.ค.!D5="","",ต.ค.!D5),IF(ต.ค.!D35="","",ต.ค.!D35))</f>
        <v/>
      </c>
      <c r="FU5" s="104" t="str">
        <f>IF($B$2=1,IF(ต.ค.!E5="","",ต.ค.!E5),IF(ต.ค.!E35="","",ต.ค.!E35))</f>
        <v/>
      </c>
      <c r="FV5" s="104" t="str">
        <f>IF($B$2=1,IF(ต.ค.!F5="","",ต.ค.!F5),IF(ต.ค.!F35="","",ต.ค.!F35))</f>
        <v/>
      </c>
      <c r="FW5" s="104" t="str">
        <f>IF($B$2=1,IF(ต.ค.!G5="","",ต.ค.!G5),IF(ต.ค.!G35="","",ต.ค.!G35))</f>
        <v/>
      </c>
      <c r="FX5" s="104" t="str">
        <f>IF($B$2=1,IF(ต.ค.!H5="","",ต.ค.!H5),IF(ต.ค.!H35="","",ต.ค.!H35))</f>
        <v/>
      </c>
      <c r="FY5" s="104" t="str">
        <f>IF($B$2=1,IF(ต.ค.!I5="","",ต.ค.!I5),IF(ต.ค.!I35="","",ต.ค.!I35))</f>
        <v/>
      </c>
      <c r="FZ5" s="104" t="str">
        <f>IF($B$2=1,IF(ต.ค.!J5="","",ต.ค.!J5),IF(ต.ค.!J35="","",ต.ค.!J35))</f>
        <v/>
      </c>
      <c r="GA5" s="104" t="str">
        <f>IF($B$2=1,IF(ต.ค.!K5="","",ต.ค.!K5),IF(ต.ค.!K35="","",ต.ค.!K35))</f>
        <v/>
      </c>
      <c r="GB5" s="104" t="str">
        <f>IF($B$2=1,IF(ต.ค.!L5="","",ต.ค.!L5),IF(ต.ค.!L35="","",ต.ค.!L35))</f>
        <v/>
      </c>
      <c r="GC5" s="104" t="str">
        <f>IF($B$2=1,IF(ต.ค.!M5="","",ต.ค.!M5),IF(ต.ค.!M35="","",ต.ค.!M35))</f>
        <v/>
      </c>
      <c r="GD5" s="104" t="str">
        <f>IF($B$2=1,IF(ต.ค.!N5="","",ต.ค.!N5),IF(ต.ค.!N35="","",ต.ค.!N35))</f>
        <v/>
      </c>
      <c r="GE5" s="104" t="str">
        <f>IF($B$2=1,IF(ต.ค.!O5="","",ต.ค.!O5),IF(ต.ค.!O35="","",ต.ค.!O35))</f>
        <v/>
      </c>
      <c r="GF5" s="104" t="str">
        <f>IF($B$2=1,IF(ต.ค.!P5="","",ต.ค.!P5),IF(ต.ค.!P35="","",ต.ค.!P35))</f>
        <v/>
      </c>
      <c r="GG5" s="104" t="str">
        <f>IF($B$2=1,IF(ต.ค.!Q5="","",ต.ค.!Q5),IF(ต.ค.!Q35="","",ต.ค.!Q35))</f>
        <v/>
      </c>
      <c r="GH5" s="104" t="str">
        <f>IF($B$2=1,IF(ต.ค.!R5="","",ต.ค.!R5),IF(ต.ค.!R35="","",ต.ค.!R35))</f>
        <v/>
      </c>
      <c r="GI5" s="104" t="str">
        <f>IF($B$2=1,IF(ต.ค.!S5="","",ต.ค.!S5),IF(ต.ค.!S35="","",ต.ค.!S35))</f>
        <v/>
      </c>
      <c r="GJ5" s="104" t="str">
        <f>IF($B$2=1,IF(ต.ค.!T5="","",ต.ค.!T5),IF(ต.ค.!T35="","",ต.ค.!T35))</f>
        <v/>
      </c>
      <c r="GK5" s="104" t="str">
        <f>IF($B$2=1,IF(ต.ค.!U5="","",ต.ค.!U5),IF(ต.ค.!U35="","",ต.ค.!U35))</f>
        <v/>
      </c>
      <c r="GL5" s="104" t="str">
        <f>IF($B$2=1,IF(ต.ค.!V5="","",ต.ค.!V5),IF(ต.ค.!V35="","",ต.ค.!V35))</f>
        <v/>
      </c>
      <c r="GM5" s="104" t="str">
        <f>IF($B$2=1,IF(ต.ค.!W5="","",ต.ค.!W5),IF(ต.ค.!W35="","",ต.ค.!W35))</f>
        <v/>
      </c>
      <c r="GN5" s="104" t="str">
        <f>IF($B$2=1,IF(ต.ค.!X5="","",ต.ค.!X5),IF(ต.ค.!X35="","",ต.ค.!X35))</f>
        <v/>
      </c>
      <c r="GO5" s="104" t="str">
        <f>IF($B$2=1,IF(ต.ค.!Y5="","",ต.ค.!Y5),IF(ต.ค.!Y35="","",ต.ค.!Y35))</f>
        <v/>
      </c>
      <c r="GP5" s="104" t="str">
        <f>IF($B$2=1,IF(ต.ค.!Z5="","",ต.ค.!Z5),IF(ต.ค.!Z35="","",ต.ค.!Z35))</f>
        <v/>
      </c>
      <c r="GQ5" s="104" t="str">
        <f>IF($B$2=1,IF(ต.ค.!AA5="","",ต.ค.!AA5),IF(ต.ค.!AA35="","",ต.ค.!AA35))</f>
        <v/>
      </c>
      <c r="GR5" s="104" t="str">
        <f>IF($B$2=1,IF(ต.ค.!AB5="","",ต.ค.!AB5),IF(ต.ค.!AB35="","",ต.ค.!AB35))</f>
        <v/>
      </c>
      <c r="GS5" s="104" t="str">
        <f>IF($B$2=1,IF(ต.ค.!AC5="","",ต.ค.!AC5),IF(ต.ค.!AC35="","",ต.ค.!AC35))</f>
        <v/>
      </c>
      <c r="GT5" s="104" t="str">
        <f>IF($B$2=1,IF(ต.ค.!AD5="","",ต.ค.!AD5),IF(ต.ค.!AD35="","",ต.ค.!AD35))</f>
        <v/>
      </c>
      <c r="GU5" s="104" t="str">
        <f>IF($B$2=1,IF(ต.ค.!AE5="","",ต.ค.!AE5),IF(ต.ค.!AE35="","",ต.ค.!AE35))</f>
        <v/>
      </c>
      <c r="GV5" s="104" t="str">
        <f>IF($B$2=1,IF(ต.ค.!AF5="","",ต.ค.!AF5),IF(ต.ค.!AF35="","",ต.ค.!AF35))</f>
        <v/>
      </c>
      <c r="GW5" s="104" t="str">
        <f>IF($B$2=1,IF(ต.ค.!AG5="","",ต.ค.!AG5),IF(ต.ค.!AG35="","",ต.ค.!AG35))</f>
        <v/>
      </c>
      <c r="GX5" s="104" t="str">
        <f>IF($B$2=1,IF(ต.ค.!AH5="","",ต.ค.!AH5),IF(ต.ค.!AH35="","",ต.ค.!AH35))</f>
        <v/>
      </c>
      <c r="GY5" s="104" t="str">
        <f>IF($B$2=1,IF(ต.ค.!AI5="","",ต.ค.!AI5),IF(ต.ค.!AI35="","",ต.ค.!AI35))</f>
        <v/>
      </c>
      <c r="GZ5" s="103">
        <f t="shared" ref="GZ5:GZ33" si="16">$D5</f>
        <v>2</v>
      </c>
      <c r="HA5" s="104"/>
      <c r="HB5" s="104" t="str">
        <f>IF($B$2=1,IF(พ.ย.!D5="","",พ.ย.!D5),IF(พ.ย.!D35="","",พ.ย.!D35))</f>
        <v/>
      </c>
      <c r="HC5" s="104" t="str">
        <f>IF($B$2=1,IF(พ.ย.!E5="","",พ.ย.!E5),IF(พ.ย.!E35="","",พ.ย.!E35))</f>
        <v/>
      </c>
      <c r="HD5" s="104" t="str">
        <f>IF($B$2=1,IF(พ.ย.!F5="","",พ.ย.!F5),IF(พ.ย.!F35="","",พ.ย.!F35))</f>
        <v/>
      </c>
      <c r="HE5" s="104" t="str">
        <f>IF($B$2=1,IF(พ.ย.!G5="","",พ.ย.!G5),IF(พ.ย.!G35="","",พ.ย.!G35))</f>
        <v/>
      </c>
      <c r="HF5" s="104" t="str">
        <f>IF($B$2=1,IF(พ.ย.!H5="","",พ.ย.!H5),IF(พ.ย.!H35="","",พ.ย.!H35))</f>
        <v/>
      </c>
      <c r="HG5" s="104" t="str">
        <f>IF($B$2=1,IF(พ.ย.!I5="","",พ.ย.!I5),IF(พ.ย.!I35="","",พ.ย.!I35))</f>
        <v/>
      </c>
      <c r="HH5" s="104" t="str">
        <f>IF($B$2=1,IF(พ.ย.!J5="","",พ.ย.!J5),IF(พ.ย.!J35="","",พ.ย.!J35))</f>
        <v/>
      </c>
      <c r="HI5" s="104" t="str">
        <f>IF($B$2=1,IF(พ.ย.!K5="","",พ.ย.!K5),IF(พ.ย.!K35="","",พ.ย.!K35))</f>
        <v/>
      </c>
      <c r="HJ5" s="104" t="str">
        <f>IF($B$2=1,IF(พ.ย.!L5="","",พ.ย.!L5),IF(พ.ย.!L35="","",พ.ย.!L35))</f>
        <v/>
      </c>
      <c r="HK5" s="104" t="str">
        <f>IF($B$2=1,IF(พ.ย.!M5="","",พ.ย.!M5),IF(พ.ย.!M35="","",พ.ย.!M35))</f>
        <v/>
      </c>
      <c r="HL5" s="104" t="str">
        <f>IF($B$2=1,IF(พ.ย.!N5="","",พ.ย.!N5),IF(พ.ย.!N35="","",พ.ย.!N35))</f>
        <v/>
      </c>
      <c r="HM5" s="104" t="str">
        <f>IF($B$2=1,IF(พ.ย.!O5="","",พ.ย.!O5),IF(พ.ย.!O35="","",พ.ย.!O35))</f>
        <v/>
      </c>
      <c r="HN5" s="104" t="str">
        <f>IF($B$2=1,IF(พ.ย.!P5="","",พ.ย.!P5),IF(พ.ย.!P35="","",พ.ย.!P35))</f>
        <v/>
      </c>
      <c r="HO5" s="104" t="str">
        <f>IF($B$2=1,IF(พ.ย.!Q5="","",พ.ย.!Q5),IF(พ.ย.!Q35="","",พ.ย.!Q35))</f>
        <v/>
      </c>
      <c r="HP5" s="104" t="str">
        <f>IF($B$2=1,IF(พ.ย.!R5="","",พ.ย.!R5),IF(พ.ย.!R35="","",พ.ย.!R35))</f>
        <v/>
      </c>
      <c r="HQ5" s="104" t="str">
        <f>IF($B$2=1,IF(พ.ย.!S5="","",พ.ย.!S5),IF(พ.ย.!S35="","",พ.ย.!S35))</f>
        <v/>
      </c>
      <c r="HR5" s="104" t="str">
        <f>IF($B$2=1,IF(พ.ย.!T5="","",พ.ย.!T5),IF(พ.ย.!T35="","",พ.ย.!T35))</f>
        <v/>
      </c>
      <c r="HS5" s="104" t="str">
        <f>IF($B$2=1,IF(พ.ย.!U5="","",พ.ย.!U5),IF(พ.ย.!U35="","",พ.ย.!U35))</f>
        <v/>
      </c>
      <c r="HT5" s="104" t="str">
        <f>IF($B$2=1,IF(พ.ย.!V5="","",พ.ย.!V5),IF(พ.ย.!V35="","",พ.ย.!V35))</f>
        <v/>
      </c>
      <c r="HU5" s="104" t="str">
        <f>IF($B$2=1,IF(พ.ย.!W5="","",พ.ย.!W5),IF(พ.ย.!W35="","",พ.ย.!W35))</f>
        <v/>
      </c>
      <c r="HV5" s="104" t="str">
        <f>IF($B$2=1,IF(พ.ย.!X5="","",พ.ย.!X5),IF(พ.ย.!X35="","",พ.ย.!X35))</f>
        <v/>
      </c>
      <c r="HW5" s="104" t="str">
        <f>IF($B$2=1,IF(พ.ย.!Y5="","",พ.ย.!Y5),IF(พ.ย.!Y35="","",พ.ย.!Y35))</f>
        <v/>
      </c>
      <c r="HX5" s="104" t="str">
        <f>IF($B$2=1,IF(พ.ย.!Z5="","",พ.ย.!Z5),IF(พ.ย.!Z35="","",พ.ย.!Z35))</f>
        <v/>
      </c>
      <c r="HY5" s="104" t="str">
        <f>IF($B$2=1,IF(พ.ย.!AA5="","",พ.ย.!AA5),IF(พ.ย.!AA35="","",พ.ย.!AA35))</f>
        <v/>
      </c>
      <c r="HZ5" s="104" t="str">
        <f>IF($B$2=1,IF(พ.ย.!AB5="","",พ.ย.!AB5),IF(พ.ย.!AB35="","",พ.ย.!AB35))</f>
        <v/>
      </c>
      <c r="IA5" s="104" t="str">
        <f>IF($B$2=1,IF(พ.ย.!AC5="","",พ.ย.!AC5),IF(พ.ย.!AC35="","",พ.ย.!AC35))</f>
        <v/>
      </c>
      <c r="IB5" s="104" t="str">
        <f>IF($B$2=1,IF(พ.ย.!AD5="","",พ.ย.!AD5),IF(พ.ย.!AD35="","",พ.ย.!AD35))</f>
        <v/>
      </c>
      <c r="IC5" s="104" t="str">
        <f>IF($B$2=1,IF(พ.ย.!AE5="","",พ.ย.!AE5),IF(พ.ย.!AE35="","",พ.ย.!AE35))</f>
        <v/>
      </c>
      <c r="ID5" s="104" t="str">
        <f>IF($B$2=1,IF(พ.ย.!AF5="","",พ.ย.!AF5),IF(พ.ย.!AF35="","",พ.ย.!AF35))</f>
        <v/>
      </c>
      <c r="IE5" s="104" t="str">
        <f>IF($B$2=1,IF(พ.ย.!AG5="","",พ.ย.!AG5),IF(พ.ย.!AG35="","",พ.ย.!AG35))</f>
        <v/>
      </c>
      <c r="IF5" s="104" t="str">
        <f>IF($B$2=1,IF(พ.ย.!AH5="","",พ.ย.!AH5),IF(พ.ย.!AH35="","",พ.ย.!AH35))</f>
        <v/>
      </c>
      <c r="IG5" s="104" t="str">
        <f>IF($B$2=1,IF(พ.ย.!AI5="","",พ.ย.!AI5),IF(พ.ย.!AI35="","",พ.ย.!AI35))</f>
        <v/>
      </c>
      <c r="IH5" s="103">
        <f t="shared" ref="IH5:IH33" si="17">$D5</f>
        <v>2</v>
      </c>
      <c r="II5" s="104"/>
      <c r="IJ5" s="104" t="str">
        <f>IF($B$2=1,IF(ธ.ค.!D5="","",ธ.ค.!D5),IF(ธ.ค.!D35="","",ธ.ค.!D35))</f>
        <v/>
      </c>
      <c r="IK5" s="104" t="str">
        <f>IF($B$2=1,IF(ธ.ค.!E5="","",ธ.ค.!E5),IF(ธ.ค.!E35="","",ธ.ค.!E35))</f>
        <v/>
      </c>
      <c r="IL5" s="104" t="str">
        <f>IF($B$2=1,IF(ธ.ค.!F5="","",ธ.ค.!F5),IF(ธ.ค.!F35="","",ธ.ค.!F35))</f>
        <v/>
      </c>
      <c r="IM5" s="104" t="str">
        <f>IF($B$2=1,IF(ธ.ค.!G5="","",ธ.ค.!G5),IF(ธ.ค.!G35="","",ธ.ค.!G35))</f>
        <v/>
      </c>
      <c r="IN5" s="104" t="str">
        <f>IF($B$2=1,IF(ธ.ค.!H5="","",ธ.ค.!H5),IF(ธ.ค.!H35="","",ธ.ค.!H35))</f>
        <v/>
      </c>
      <c r="IO5" s="104" t="str">
        <f>IF($B$2=1,IF(ธ.ค.!I5="","",ธ.ค.!I5),IF(ธ.ค.!I35="","",ธ.ค.!I35))</f>
        <v/>
      </c>
      <c r="IP5" s="104" t="str">
        <f>IF($B$2=1,IF(ธ.ค.!J5="","",ธ.ค.!J5),IF(ธ.ค.!J35="","",ธ.ค.!J35))</f>
        <v/>
      </c>
      <c r="IQ5" s="104" t="str">
        <f>IF($B$2=1,IF(ธ.ค.!K5="","",ธ.ค.!K5),IF(ธ.ค.!K35="","",ธ.ค.!K35))</f>
        <v/>
      </c>
      <c r="IR5" s="104" t="str">
        <f>IF($B$2=1,IF(ธ.ค.!L5="","",ธ.ค.!L5),IF(ธ.ค.!L35="","",ธ.ค.!L35))</f>
        <v/>
      </c>
      <c r="IS5" s="104" t="str">
        <f>IF($B$2=1,IF(ธ.ค.!M5="","",ธ.ค.!M5),IF(ธ.ค.!M35="","",ธ.ค.!M35))</f>
        <v/>
      </c>
      <c r="IT5" s="104" t="str">
        <f>IF($B$2=1,IF(ธ.ค.!N5="","",ธ.ค.!N5),IF(ธ.ค.!N35="","",ธ.ค.!N35))</f>
        <v/>
      </c>
      <c r="IU5" s="104" t="str">
        <f>IF($B$2=1,IF(ธ.ค.!O5="","",ธ.ค.!O5),IF(ธ.ค.!O35="","",ธ.ค.!O35))</f>
        <v/>
      </c>
      <c r="IV5" s="104" t="str">
        <f>IF($B$2=1,IF(ธ.ค.!P5="","",ธ.ค.!P5),IF(ธ.ค.!P35="","",ธ.ค.!P35))</f>
        <v/>
      </c>
      <c r="IW5" s="104" t="str">
        <f>IF($B$2=1,IF(ธ.ค.!Q5="","",ธ.ค.!Q5),IF(ธ.ค.!Q35="","",ธ.ค.!Q35))</f>
        <v/>
      </c>
      <c r="IX5" s="104" t="str">
        <f>IF($B$2=1,IF(ธ.ค.!R5="","",ธ.ค.!R5),IF(ธ.ค.!R35="","",ธ.ค.!R35))</f>
        <v/>
      </c>
      <c r="IY5" s="104" t="str">
        <f>IF($B$2=1,IF(ธ.ค.!S5="","",ธ.ค.!S5),IF(ธ.ค.!S35="","",ธ.ค.!S35))</f>
        <v/>
      </c>
      <c r="IZ5" s="104" t="str">
        <f>IF($B$2=1,IF(ธ.ค.!T5="","",ธ.ค.!T5),IF(ธ.ค.!T35="","",ธ.ค.!T35))</f>
        <v/>
      </c>
      <c r="JA5" s="104" t="str">
        <f>IF($B$2=1,IF(ธ.ค.!U5="","",ธ.ค.!U5),IF(ธ.ค.!U35="","",ธ.ค.!U35))</f>
        <v/>
      </c>
      <c r="JB5" s="104" t="str">
        <f>IF($B$2=1,IF(ธ.ค.!V5="","",ธ.ค.!V5),IF(ธ.ค.!V35="","",ธ.ค.!V35))</f>
        <v/>
      </c>
      <c r="JC5" s="104" t="str">
        <f>IF($B$2=1,IF(ธ.ค.!W5="","",ธ.ค.!W5),IF(ธ.ค.!W35="","",ธ.ค.!W35))</f>
        <v/>
      </c>
      <c r="JD5" s="104" t="str">
        <f>IF($B$2=1,IF(ธ.ค.!X5="","",ธ.ค.!X5),IF(ธ.ค.!X35="","",ธ.ค.!X35))</f>
        <v/>
      </c>
      <c r="JE5" s="104" t="str">
        <f>IF($B$2=1,IF(ธ.ค.!Y5="","",ธ.ค.!Y5),IF(ธ.ค.!Y35="","",ธ.ค.!Y35))</f>
        <v/>
      </c>
      <c r="JF5" s="104" t="str">
        <f>IF($B$2=1,IF(ธ.ค.!Z5="","",ธ.ค.!Z5),IF(ธ.ค.!Z35="","",ธ.ค.!Z35))</f>
        <v/>
      </c>
      <c r="JG5" s="104" t="str">
        <f>IF($B$2=1,IF(ธ.ค.!AA5="","",ธ.ค.!AA5),IF(ธ.ค.!AA35="","",ธ.ค.!AA35))</f>
        <v/>
      </c>
      <c r="JH5" s="104" t="str">
        <f>IF($B$2=1,IF(ธ.ค.!AB5="","",ธ.ค.!AB5),IF(ธ.ค.!AB35="","",ธ.ค.!AB35))</f>
        <v/>
      </c>
      <c r="JI5" s="104" t="str">
        <f>IF($B$2=1,IF(ธ.ค.!AC5="","",ธ.ค.!AC5),IF(ธ.ค.!AC35="","",ธ.ค.!AC35))</f>
        <v/>
      </c>
      <c r="JJ5" s="104" t="str">
        <f>IF($B$2=1,IF(ธ.ค.!AD5="","",ธ.ค.!AD5),IF(ธ.ค.!AD35="","",ธ.ค.!AD35))</f>
        <v/>
      </c>
      <c r="JK5" s="104" t="str">
        <f>IF($B$2=1,IF(ธ.ค.!AE5="","",ธ.ค.!AE5),IF(ธ.ค.!AE35="","",ธ.ค.!AE35))</f>
        <v/>
      </c>
      <c r="JL5" s="104" t="str">
        <f>IF($B$2=1,IF(ธ.ค.!AF5="","",ธ.ค.!AF5),IF(ธ.ค.!AF35="","",ธ.ค.!AF35))</f>
        <v/>
      </c>
      <c r="JM5" s="104" t="str">
        <f>IF($B$2=1,IF(ธ.ค.!AG5="","",ธ.ค.!AG5),IF(ธ.ค.!AG35="","",ธ.ค.!AG35))</f>
        <v/>
      </c>
      <c r="JN5" s="104" t="str">
        <f>IF($B$2=1,IF(ธ.ค.!AH5="","",ธ.ค.!AH5),IF(ธ.ค.!AH35="","",ธ.ค.!AH35))</f>
        <v/>
      </c>
      <c r="JO5" s="104" t="str">
        <f>IF($B$2=1,IF(ธ.ค.!AI5="","",ธ.ค.!AI5),IF(ธ.ค.!AI35="","",ธ.ค.!AI35))</f>
        <v/>
      </c>
      <c r="JP5" s="103">
        <f t="shared" ref="JP5:JP33" si="18">$D5</f>
        <v>2</v>
      </c>
      <c r="JQ5" s="104"/>
      <c r="JR5" s="104" t="str">
        <f>IF($B$2=1,IF(ม.ค.!D5="","",ม.ค.!D5),IF(ม.ค.!D35="","",ม.ค.!D35))</f>
        <v/>
      </c>
      <c r="JS5" s="104" t="str">
        <f>IF($B$2=1,IF(ม.ค.!E5="","",ม.ค.!E5),IF(ม.ค.!E35="","",ม.ค.!E35))</f>
        <v/>
      </c>
      <c r="JT5" s="104" t="str">
        <f>IF($B$2=1,IF(ม.ค.!F5="","",ม.ค.!F5),IF(ม.ค.!F35="","",ม.ค.!F35))</f>
        <v/>
      </c>
      <c r="JU5" s="104" t="str">
        <f>IF($B$2=1,IF(ม.ค.!G5="","",ม.ค.!G5),IF(ม.ค.!G35="","",ม.ค.!G35))</f>
        <v/>
      </c>
      <c r="JV5" s="104" t="str">
        <f>IF($B$2=1,IF(ม.ค.!H5="","",ม.ค.!H5),IF(ม.ค.!H35="","",ม.ค.!H35))</f>
        <v/>
      </c>
      <c r="JW5" s="104" t="str">
        <f>IF($B$2=1,IF(ม.ค.!I5="","",ม.ค.!I5),IF(ม.ค.!I35="","",ม.ค.!I35))</f>
        <v/>
      </c>
      <c r="JX5" s="104" t="str">
        <f>IF($B$2=1,IF(ม.ค.!J5="","",ม.ค.!J5),IF(ม.ค.!J35="","",ม.ค.!J35))</f>
        <v/>
      </c>
      <c r="JY5" s="104" t="str">
        <f>IF($B$2=1,IF(ม.ค.!K5="","",ม.ค.!K5),IF(ม.ค.!K35="","",ม.ค.!K35))</f>
        <v/>
      </c>
      <c r="JZ5" s="104" t="str">
        <f>IF($B$2=1,IF(ม.ค.!L5="","",ม.ค.!L5),IF(ม.ค.!L35="","",ม.ค.!L35))</f>
        <v/>
      </c>
      <c r="KA5" s="104" t="str">
        <f>IF($B$2=1,IF(ม.ค.!M5="","",ม.ค.!M5),IF(ม.ค.!M35="","",ม.ค.!M35))</f>
        <v/>
      </c>
      <c r="KB5" s="104" t="str">
        <f>IF($B$2=1,IF(ม.ค.!N5="","",ม.ค.!N5),IF(ม.ค.!N35="","",ม.ค.!N35))</f>
        <v/>
      </c>
      <c r="KC5" s="104" t="str">
        <f>IF($B$2=1,IF(ม.ค.!O5="","",ม.ค.!O5),IF(ม.ค.!O35="","",ม.ค.!O35))</f>
        <v/>
      </c>
      <c r="KD5" s="104" t="str">
        <f>IF($B$2=1,IF(ม.ค.!P5="","",ม.ค.!P5),IF(ม.ค.!P35="","",ม.ค.!P35))</f>
        <v/>
      </c>
      <c r="KE5" s="104" t="str">
        <f>IF($B$2=1,IF(ม.ค.!Q5="","",ม.ค.!Q5),IF(ม.ค.!Q35="","",ม.ค.!Q35))</f>
        <v/>
      </c>
      <c r="KF5" s="104" t="str">
        <f>IF($B$2=1,IF(ม.ค.!R5="","",ม.ค.!R5),IF(ม.ค.!R35="","",ม.ค.!R35))</f>
        <v/>
      </c>
      <c r="KG5" s="104" t="str">
        <f>IF($B$2=1,IF(ม.ค.!S5="","",ม.ค.!S5),IF(ม.ค.!S35="","",ม.ค.!S35))</f>
        <v/>
      </c>
      <c r="KH5" s="104" t="str">
        <f>IF($B$2=1,IF(ม.ค.!T5="","",ม.ค.!T5),IF(ม.ค.!T35="","",ม.ค.!T35))</f>
        <v/>
      </c>
      <c r="KI5" s="104" t="str">
        <f>IF($B$2=1,IF(ม.ค.!U5="","",ม.ค.!U5),IF(ม.ค.!U35="","",ม.ค.!U35))</f>
        <v/>
      </c>
      <c r="KJ5" s="104" t="str">
        <f>IF($B$2=1,IF(ม.ค.!V5="","",ม.ค.!V5),IF(ม.ค.!V35="","",ม.ค.!V35))</f>
        <v/>
      </c>
      <c r="KK5" s="104" t="str">
        <f>IF($B$2=1,IF(ม.ค.!W5="","",ม.ค.!W5),IF(ม.ค.!W35="","",ม.ค.!W35))</f>
        <v/>
      </c>
      <c r="KL5" s="104" t="str">
        <f>IF($B$2=1,IF(ม.ค.!X5="","",ม.ค.!X5),IF(ม.ค.!X35="","",ม.ค.!X35))</f>
        <v/>
      </c>
      <c r="KM5" s="104" t="str">
        <f>IF($B$2=1,IF(ม.ค.!Y5="","",ม.ค.!Y5),IF(ม.ค.!Y35="","",ม.ค.!Y35))</f>
        <v/>
      </c>
      <c r="KN5" s="104" t="str">
        <f>IF($B$2=1,IF(ม.ค.!Z5="","",ม.ค.!Z5),IF(ม.ค.!Z35="","",ม.ค.!Z35))</f>
        <v/>
      </c>
      <c r="KO5" s="104" t="str">
        <f>IF($B$2=1,IF(ม.ค.!AA5="","",ม.ค.!AA5),IF(ม.ค.!AA35="","",ม.ค.!AA35))</f>
        <v/>
      </c>
      <c r="KP5" s="104" t="str">
        <f>IF($B$2=1,IF(ม.ค.!AB5="","",ม.ค.!AB5),IF(ม.ค.!AB35="","",ม.ค.!AB35))</f>
        <v/>
      </c>
      <c r="KQ5" s="104" t="str">
        <f>IF($B$2=1,IF(ม.ค.!AC5="","",ม.ค.!AC5),IF(ม.ค.!AC35="","",ม.ค.!AC35))</f>
        <v/>
      </c>
      <c r="KR5" s="104" t="str">
        <f>IF($B$2=1,IF(ม.ค.!AD5="","",ม.ค.!AD5),IF(ม.ค.!AD35="","",ม.ค.!AD35))</f>
        <v/>
      </c>
      <c r="KS5" s="104" t="str">
        <f>IF($B$2=1,IF(ม.ค.!AE5="","",ม.ค.!AE5),IF(ม.ค.!AE35="","",ม.ค.!AE35))</f>
        <v/>
      </c>
      <c r="KT5" s="104" t="str">
        <f>IF($B$2=1,IF(ม.ค.!AF5="","",ม.ค.!AF5),IF(ม.ค.!AF35="","",ม.ค.!AF35))</f>
        <v/>
      </c>
      <c r="KU5" s="104" t="str">
        <f>IF($B$2=1,IF(ม.ค.!AG5="","",ม.ค.!AG5),IF(ม.ค.!AG35="","",ม.ค.!AG35))</f>
        <v/>
      </c>
      <c r="KV5" s="104" t="str">
        <f>IF($B$2=1,IF(ม.ค.!AH5="","",ม.ค.!AH5),IF(ม.ค.!AH35="","",ม.ค.!AH35))</f>
        <v/>
      </c>
      <c r="KW5" s="104" t="str">
        <f>IF($B$2=1,IF(ม.ค.!AI5="","",ม.ค.!AI5),IF(ม.ค.!AI35="","",ม.ค.!AI35))</f>
        <v/>
      </c>
      <c r="KX5" s="103">
        <f t="shared" ref="KX5:KX33" si="19">$D5</f>
        <v>2</v>
      </c>
      <c r="KY5" s="104"/>
      <c r="KZ5" s="104" t="str">
        <f>IF($B$2=1,IF(ก.พ.!D5="","",ก.พ.!D5),IF(ก.พ.!D35="","",ก.พ.!D35))</f>
        <v/>
      </c>
      <c r="LA5" s="104" t="str">
        <f>IF($B$2=1,IF(ก.พ.!E5="","",ก.พ.!E5),IF(ก.พ.!E35="","",ก.พ.!E35))</f>
        <v/>
      </c>
      <c r="LB5" s="104" t="str">
        <f>IF($B$2=1,IF(ก.พ.!F5="","",ก.พ.!F5),IF(ก.พ.!F35="","",ก.พ.!F35))</f>
        <v/>
      </c>
      <c r="LC5" s="104" t="str">
        <f>IF($B$2=1,IF(ก.พ.!G5="","",ก.พ.!G5),IF(ก.พ.!G35="","",ก.พ.!G35))</f>
        <v/>
      </c>
      <c r="LD5" s="104" t="str">
        <f>IF($B$2=1,IF(ก.พ.!H5="","",ก.พ.!H5),IF(ก.พ.!H35="","",ก.พ.!H35))</f>
        <v/>
      </c>
      <c r="LE5" s="104" t="str">
        <f>IF($B$2=1,IF(ก.พ.!I5="","",ก.พ.!I5),IF(ก.พ.!I35="","",ก.พ.!I35))</f>
        <v/>
      </c>
      <c r="LF5" s="104" t="str">
        <f>IF($B$2=1,IF(ก.พ.!J5="","",ก.พ.!J5),IF(ก.พ.!J35="","",ก.พ.!J35))</f>
        <v/>
      </c>
      <c r="LG5" s="104" t="str">
        <f>IF($B$2=1,IF(ก.พ.!K5="","",ก.พ.!K5),IF(ก.พ.!K35="","",ก.พ.!K35))</f>
        <v/>
      </c>
      <c r="LH5" s="104" t="str">
        <f>IF($B$2=1,IF(ก.พ.!L5="","",ก.พ.!L5),IF(ก.พ.!L35="","",ก.พ.!L35))</f>
        <v/>
      </c>
      <c r="LI5" s="104" t="str">
        <f>IF($B$2=1,IF(ก.พ.!M5="","",ก.พ.!M5),IF(ก.พ.!M35="","",ก.พ.!M35))</f>
        <v/>
      </c>
      <c r="LJ5" s="104" t="str">
        <f>IF($B$2=1,IF(ก.พ.!N5="","",ก.พ.!N5),IF(ก.พ.!N35="","",ก.พ.!N35))</f>
        <v/>
      </c>
      <c r="LK5" s="104" t="str">
        <f>IF($B$2=1,IF(ก.พ.!O5="","",ก.พ.!O5),IF(ก.พ.!O35="","",ก.พ.!O35))</f>
        <v/>
      </c>
      <c r="LL5" s="104" t="str">
        <f>IF($B$2=1,IF(ก.พ.!P5="","",ก.พ.!P5),IF(ก.พ.!P35="","",ก.พ.!P35))</f>
        <v/>
      </c>
      <c r="LM5" s="104" t="str">
        <f>IF($B$2=1,IF(ก.พ.!Q5="","",ก.พ.!Q5),IF(ก.พ.!Q35="","",ก.พ.!Q35))</f>
        <v/>
      </c>
      <c r="LN5" s="104" t="str">
        <f>IF($B$2=1,IF(ก.พ.!R5="","",ก.พ.!R5),IF(ก.พ.!R35="","",ก.พ.!R35))</f>
        <v/>
      </c>
      <c r="LO5" s="104" t="str">
        <f>IF($B$2=1,IF(ก.พ.!S5="","",ก.พ.!S5),IF(ก.พ.!S35="","",ก.พ.!S35))</f>
        <v/>
      </c>
      <c r="LP5" s="104" t="str">
        <f>IF($B$2=1,IF(ก.พ.!T5="","",ก.พ.!T5),IF(ก.พ.!T35="","",ก.พ.!T35))</f>
        <v/>
      </c>
      <c r="LQ5" s="104" t="str">
        <f>IF($B$2=1,IF(ก.พ.!U5="","",ก.พ.!U5),IF(ก.พ.!U35="","",ก.พ.!U35))</f>
        <v/>
      </c>
      <c r="LR5" s="104" t="str">
        <f>IF($B$2=1,IF(ก.พ.!V5="","",ก.พ.!V5),IF(ก.พ.!V35="","",ก.พ.!V35))</f>
        <v/>
      </c>
      <c r="LS5" s="104" t="str">
        <f>IF($B$2=1,IF(ก.พ.!W5="","",ก.พ.!W5),IF(ก.พ.!W35="","",ก.พ.!W35))</f>
        <v/>
      </c>
      <c r="LT5" s="104" t="str">
        <f>IF($B$2=1,IF(ก.พ.!X5="","",ก.พ.!X5),IF(ก.พ.!X35="","",ก.พ.!X35))</f>
        <v/>
      </c>
      <c r="LU5" s="104" t="str">
        <f>IF($B$2=1,IF(ก.พ.!Y5="","",ก.พ.!Y5),IF(ก.พ.!Y35="","",ก.พ.!Y35))</f>
        <v/>
      </c>
      <c r="LV5" s="104" t="str">
        <f>IF($B$2=1,IF(ก.พ.!Z5="","",ก.พ.!Z5),IF(ก.พ.!Z35="","",ก.พ.!Z35))</f>
        <v/>
      </c>
      <c r="LW5" s="104" t="str">
        <f>IF($B$2=1,IF(ก.พ.!AA5="","",ก.พ.!AA5),IF(ก.พ.!AA35="","",ก.พ.!AA35))</f>
        <v/>
      </c>
      <c r="LX5" s="104" t="str">
        <f>IF($B$2=1,IF(ก.พ.!AB5="","",ก.พ.!AB5),IF(ก.พ.!AB35="","",ก.พ.!AB35))</f>
        <v/>
      </c>
      <c r="LY5" s="104" t="str">
        <f>IF($B$2=1,IF(ก.พ.!AC5="","",ก.พ.!AC5),IF(ก.พ.!AC35="","",ก.พ.!AC35))</f>
        <v/>
      </c>
      <c r="LZ5" s="104" t="str">
        <f>IF($B$2=1,IF(ก.พ.!AD5="","",ก.พ.!AD5),IF(ก.พ.!AD35="","",ก.พ.!AD35))</f>
        <v/>
      </c>
      <c r="MA5" s="104" t="str">
        <f>IF($B$2=1,IF(ก.พ.!AE5="","",ก.พ.!AE5),IF(ก.พ.!AE35="","",ก.พ.!AE35))</f>
        <v/>
      </c>
      <c r="MB5" s="104" t="str">
        <f>IF($B$2=1,IF(ก.พ.!AF5="","",ก.พ.!AF5),IF(ก.พ.!AF35="","",ก.พ.!AF35))</f>
        <v/>
      </c>
      <c r="MC5" s="104" t="str">
        <f>IF($B$2=1,IF(ก.พ.!AG5="","",ก.พ.!AG5),IF(ก.พ.!AG35="","",ก.พ.!AG35))</f>
        <v/>
      </c>
      <c r="MD5" s="104" t="str">
        <f>IF($B$2=1,IF(ก.พ.!AH5="","",ก.พ.!AH5),IF(ก.พ.!AH35="","",ก.พ.!AH35))</f>
        <v/>
      </c>
      <c r="ME5" s="104" t="str">
        <f>IF($B$2=1,IF(ก.พ.!AI5="","",ก.พ.!AI5),IF(ก.พ.!AI35="","",ก.พ.!AI35))</f>
        <v/>
      </c>
      <c r="MF5" s="103">
        <f t="shared" ref="MF5:MF33" si="20">$D5</f>
        <v>2</v>
      </c>
      <c r="MG5" s="104"/>
      <c r="MH5" s="104" t="str">
        <f>IF($B$2=1,IF(มี.ค.!D5="","",มี.ค.!D5),IF(มี.ค.!D35="","",มี.ค.!D35))</f>
        <v/>
      </c>
      <c r="MI5" s="104" t="str">
        <f>IF($B$2=1,IF(มี.ค.!E5="","",มี.ค.!E5),IF(มี.ค.!E35="","",มี.ค.!E35))</f>
        <v/>
      </c>
      <c r="MJ5" s="104" t="str">
        <f>IF($B$2=1,IF(มี.ค.!F5="","",มี.ค.!F5),IF(มี.ค.!F35="","",มี.ค.!F35))</f>
        <v/>
      </c>
      <c r="MK5" s="104" t="str">
        <f>IF($B$2=1,IF(มี.ค.!G5="","",มี.ค.!G5),IF(มี.ค.!G35="","",มี.ค.!G35))</f>
        <v/>
      </c>
      <c r="ML5" s="104" t="str">
        <f>IF($B$2=1,IF(มี.ค.!H5="","",มี.ค.!H5),IF(มี.ค.!H35="","",มี.ค.!H35))</f>
        <v/>
      </c>
      <c r="MM5" s="104" t="str">
        <f>IF($B$2=1,IF(มี.ค.!I5="","",มี.ค.!I5),IF(มี.ค.!I35="","",มี.ค.!I35))</f>
        <v/>
      </c>
      <c r="MN5" s="104" t="str">
        <f>IF($B$2=1,IF(มี.ค.!J5="","",มี.ค.!J5),IF(มี.ค.!J35="","",มี.ค.!J35))</f>
        <v/>
      </c>
      <c r="MO5" s="104" t="str">
        <f>IF($B$2=1,IF(มี.ค.!K5="","",มี.ค.!K5),IF(มี.ค.!K35="","",มี.ค.!K35))</f>
        <v/>
      </c>
      <c r="MP5" s="104" t="str">
        <f>IF($B$2=1,IF(มี.ค.!L5="","",มี.ค.!L5),IF(มี.ค.!L35="","",มี.ค.!L35))</f>
        <v/>
      </c>
      <c r="MQ5" s="104" t="str">
        <f>IF($B$2=1,IF(มี.ค.!M5="","",มี.ค.!M5),IF(มี.ค.!M35="","",มี.ค.!M35))</f>
        <v/>
      </c>
      <c r="MR5" s="104" t="str">
        <f>IF($B$2=1,IF(มี.ค.!N5="","",มี.ค.!N5),IF(มี.ค.!N35="","",มี.ค.!N35))</f>
        <v/>
      </c>
      <c r="MS5" s="104" t="str">
        <f>IF($B$2=1,IF(มี.ค.!O5="","",มี.ค.!O5),IF(มี.ค.!O35="","",มี.ค.!O35))</f>
        <v/>
      </c>
      <c r="MT5" s="104" t="str">
        <f>IF($B$2=1,IF(มี.ค.!P5="","",มี.ค.!P5),IF(มี.ค.!P35="","",มี.ค.!P35))</f>
        <v/>
      </c>
      <c r="MU5" s="104" t="str">
        <f>IF($B$2=1,IF(มี.ค.!Q5="","",มี.ค.!Q5),IF(มี.ค.!Q35="","",มี.ค.!Q35))</f>
        <v/>
      </c>
      <c r="MV5" s="104" t="str">
        <f>IF($B$2=1,IF(มี.ค.!R5="","",มี.ค.!R5),IF(มี.ค.!R35="","",มี.ค.!R35))</f>
        <v/>
      </c>
      <c r="MW5" s="104" t="str">
        <f>IF($B$2=1,IF(มี.ค.!S5="","",มี.ค.!S5),IF(มี.ค.!S35="","",มี.ค.!S35))</f>
        <v/>
      </c>
      <c r="MX5" s="104" t="str">
        <f>IF($B$2=1,IF(มี.ค.!T5="","",มี.ค.!T5),IF(มี.ค.!T35="","",มี.ค.!T35))</f>
        <v/>
      </c>
      <c r="MY5" s="104" t="str">
        <f>IF($B$2=1,IF(มี.ค.!U5="","",มี.ค.!U5),IF(มี.ค.!U35="","",มี.ค.!U35))</f>
        <v/>
      </c>
      <c r="MZ5" s="104" t="str">
        <f>IF($B$2=1,IF(มี.ค.!V5="","",มี.ค.!V5),IF(มี.ค.!V35="","",มี.ค.!V35))</f>
        <v/>
      </c>
      <c r="NA5" s="104" t="str">
        <f>IF($B$2=1,IF(มี.ค.!W5="","",มี.ค.!W5),IF(มี.ค.!W35="","",มี.ค.!W35))</f>
        <v/>
      </c>
      <c r="NB5" s="104" t="str">
        <f>IF($B$2=1,IF(มี.ค.!X5="","",มี.ค.!X5),IF(มี.ค.!X35="","",มี.ค.!X35))</f>
        <v/>
      </c>
      <c r="NC5" s="104" t="str">
        <f>IF($B$2=1,IF(มี.ค.!Y5="","",มี.ค.!Y5),IF(มี.ค.!Y35="","",มี.ค.!Y35))</f>
        <v/>
      </c>
      <c r="ND5" s="104" t="str">
        <f>IF($B$2=1,IF(มี.ค.!Z5="","",มี.ค.!Z5),IF(มี.ค.!Z35="","",มี.ค.!Z35))</f>
        <v/>
      </c>
      <c r="NE5" s="104" t="str">
        <f>IF($B$2=1,IF(มี.ค.!AA5="","",มี.ค.!AA5),IF(มี.ค.!AA35="","",มี.ค.!AA35))</f>
        <v/>
      </c>
      <c r="NF5" s="104" t="str">
        <f>IF($B$2=1,IF(มี.ค.!AB5="","",มี.ค.!AB5),IF(มี.ค.!AB35="","",มี.ค.!AB35))</f>
        <v/>
      </c>
      <c r="NG5" s="104" t="str">
        <f>IF($B$2=1,IF(มี.ค.!AC5="","",มี.ค.!AC5),IF(มี.ค.!AC35="","",มี.ค.!AC35))</f>
        <v/>
      </c>
      <c r="NH5" s="104" t="str">
        <f>IF($B$2=1,IF(มี.ค.!AD5="","",มี.ค.!AD5),IF(มี.ค.!AD35="","",มี.ค.!AD35))</f>
        <v/>
      </c>
      <c r="NI5" s="104" t="str">
        <f>IF($B$2=1,IF(มี.ค.!AE5="","",มี.ค.!AE5),IF(มี.ค.!AE35="","",มี.ค.!AE35))</f>
        <v/>
      </c>
      <c r="NJ5" s="104" t="str">
        <f>IF($B$2=1,IF(มี.ค.!AF5="","",มี.ค.!AF5),IF(มี.ค.!AF35="","",มี.ค.!AF35))</f>
        <v/>
      </c>
      <c r="NK5" s="104" t="str">
        <f>IF($B$2=1,IF(มี.ค.!AG5="","",มี.ค.!AG5),IF(มี.ค.!AG35="","",มี.ค.!AG35))</f>
        <v/>
      </c>
      <c r="NL5" s="104" t="str">
        <f>IF($B$2=1,IF(มี.ค.!AH5="","",มี.ค.!AH5),IF(มี.ค.!AH35="","",มี.ค.!AH35))</f>
        <v/>
      </c>
      <c r="NM5" s="104" t="str">
        <f>IF($B$2=1,IF(มี.ค.!AI5="","",มี.ค.!AI5),IF(มี.ค.!AI35="","",มี.ค.!AI35))</f>
        <v/>
      </c>
    </row>
    <row r="6" spans="1:377" ht="21" customHeight="1" x14ac:dyDescent="0.35">
      <c r="A6" s="90"/>
      <c r="B6" s="90"/>
      <c r="C6" s="90"/>
      <c r="D6" s="103">
        <f t="shared" ref="D6:D33" si="21">D5+1</f>
        <v>3</v>
      </c>
      <c r="E6" s="104"/>
      <c r="F6" s="104" t="str">
        <f>IF($B$2=1,IF(พ.ค.!D6="","",พ.ค.!D6),IF(พ.ค.!D36="","",พ.ค.!D36))</f>
        <v/>
      </c>
      <c r="G6" s="104" t="str">
        <f>IF($B$2=1,IF(พ.ค.!E6="","",พ.ค.!E6),IF(พ.ค.!E36="","",พ.ค.!E36))</f>
        <v/>
      </c>
      <c r="H6" s="104" t="str">
        <f>IF($B$2=1,IF(พ.ค.!F6="","",พ.ค.!F6),IF(พ.ค.!F36="","",พ.ค.!F36))</f>
        <v/>
      </c>
      <c r="I6" s="104" t="str">
        <f>IF($B$2=1,IF(พ.ค.!G6="","",พ.ค.!G6),IF(พ.ค.!G36="","",พ.ค.!G36))</f>
        <v/>
      </c>
      <c r="J6" s="104" t="str">
        <f>IF($B$2=1,IF(พ.ค.!H6="","",พ.ค.!H6),IF(พ.ค.!H36="","",พ.ค.!H36))</f>
        <v/>
      </c>
      <c r="K6" s="104" t="str">
        <f>IF($B$2=1,IF(พ.ค.!I6="","",พ.ค.!I6),IF(พ.ค.!I36="","",พ.ค.!I36))</f>
        <v/>
      </c>
      <c r="L6" s="104" t="str">
        <f>IF($B$2=1,IF(พ.ค.!J6="","",พ.ค.!J6),IF(พ.ค.!J36="","",พ.ค.!J36))</f>
        <v/>
      </c>
      <c r="M6" s="104" t="str">
        <f>IF($B$2=1,IF(พ.ค.!K6="","",พ.ค.!K6),IF(พ.ค.!K36="","",พ.ค.!K36))</f>
        <v/>
      </c>
      <c r="N6" s="104" t="str">
        <f>IF($B$2=1,IF(พ.ค.!L6="","",พ.ค.!L6),IF(พ.ค.!L36="","",พ.ค.!L36))</f>
        <v/>
      </c>
      <c r="O6" s="104" t="str">
        <f>IF($B$2=1,IF(พ.ค.!M6="","",พ.ค.!M6),IF(พ.ค.!M36="","",พ.ค.!M36))</f>
        <v/>
      </c>
      <c r="P6" s="104" t="str">
        <f>IF($B$2=1,IF(พ.ค.!N6="","",พ.ค.!N6),IF(พ.ค.!N36="","",พ.ค.!N36))</f>
        <v/>
      </c>
      <c r="Q6" s="104" t="str">
        <f>IF($B$2=1,IF(พ.ค.!O6="","",พ.ค.!O6),IF(พ.ค.!O36="","",พ.ค.!O36))</f>
        <v/>
      </c>
      <c r="R6" s="104" t="str">
        <f>IF($B$2=1,IF(พ.ค.!P6="","",พ.ค.!P6),IF(พ.ค.!P36="","",พ.ค.!P36))</f>
        <v/>
      </c>
      <c r="S6" s="104" t="str">
        <f>IF($B$2=1,IF(พ.ค.!Q6="","",พ.ค.!Q6),IF(พ.ค.!Q36="","",พ.ค.!Q36))</f>
        <v/>
      </c>
      <c r="T6" s="104" t="str">
        <f>IF($B$2=1,IF(พ.ค.!R6="","",พ.ค.!R6),IF(พ.ค.!R36="","",พ.ค.!R36))</f>
        <v/>
      </c>
      <c r="U6" s="104" t="str">
        <f>IF($B$2=1,IF(พ.ค.!S6="","",พ.ค.!S6),IF(พ.ค.!S36="","",พ.ค.!S36))</f>
        <v/>
      </c>
      <c r="V6" s="104" t="str">
        <f>IF($B$2=1,IF(พ.ค.!T6="","",พ.ค.!T6),IF(พ.ค.!T36="","",พ.ค.!T36))</f>
        <v/>
      </c>
      <c r="W6" s="104" t="str">
        <f>IF($B$2=1,IF(พ.ค.!U6="","",พ.ค.!U6),IF(พ.ค.!U36="","",พ.ค.!U36))</f>
        <v/>
      </c>
      <c r="X6" s="104" t="str">
        <f>IF($B$2=1,IF(พ.ค.!V6="","",พ.ค.!V6),IF(พ.ค.!V36="","",พ.ค.!V36))</f>
        <v/>
      </c>
      <c r="Y6" s="104" t="str">
        <f>IF($B$2=1,IF(พ.ค.!W6="","",พ.ค.!W6),IF(พ.ค.!W36="","",พ.ค.!W36))</f>
        <v/>
      </c>
      <c r="Z6" s="104" t="str">
        <f>IF($B$2=1,IF(พ.ค.!X6="","",พ.ค.!X6),IF(พ.ค.!X36="","",พ.ค.!X36))</f>
        <v/>
      </c>
      <c r="AA6" s="104" t="str">
        <f>IF($B$2=1,IF(พ.ค.!Y6="","",พ.ค.!Y6),IF(พ.ค.!Y36="","",พ.ค.!Y36))</f>
        <v/>
      </c>
      <c r="AB6" s="104" t="str">
        <f>IF($B$2=1,IF(พ.ค.!Z6="","",พ.ค.!Z6),IF(พ.ค.!Z36="","",พ.ค.!Z36))</f>
        <v/>
      </c>
      <c r="AC6" s="104" t="str">
        <f>IF($B$2=1,IF(พ.ค.!AA6="","",พ.ค.!AA6),IF(พ.ค.!AA36="","",พ.ค.!AA36))</f>
        <v/>
      </c>
      <c r="AD6" s="104" t="str">
        <f>IF($B$2=1,IF(พ.ค.!AB6="","",พ.ค.!AB6),IF(พ.ค.!AB36="","",พ.ค.!AB36))</f>
        <v/>
      </c>
      <c r="AE6" s="104" t="str">
        <f>IF($B$2=1,IF(พ.ค.!AC6="","",พ.ค.!AC6),IF(พ.ค.!AC36="","",พ.ค.!AC36))</f>
        <v/>
      </c>
      <c r="AF6" s="104" t="str">
        <f>IF($B$2=1,IF(พ.ค.!AD6="","",พ.ค.!AD6),IF(พ.ค.!AD36="","",พ.ค.!AD36))</f>
        <v/>
      </c>
      <c r="AG6" s="104" t="str">
        <f>IF($B$2=1,IF(พ.ค.!AE6="","",พ.ค.!AE6),IF(พ.ค.!AE36="","",พ.ค.!AE36))</f>
        <v/>
      </c>
      <c r="AH6" s="104" t="str">
        <f>IF($B$2=1,IF(พ.ค.!AF6="","",พ.ค.!AF6),IF(พ.ค.!AF36="","",พ.ค.!AF36))</f>
        <v/>
      </c>
      <c r="AI6" s="104" t="str">
        <f>IF($B$2=1,IF(พ.ค.!AG6="","",พ.ค.!AG6),IF(พ.ค.!AG36="","",พ.ค.!AG36))</f>
        <v/>
      </c>
      <c r="AJ6" s="104" t="str">
        <f>IF($B$2=1,IF(พ.ค.!AH6="","",พ.ค.!AH6),IF(พ.ค.!AH36="","",พ.ค.!AH36))</f>
        <v/>
      </c>
      <c r="AK6" s="104" t="str">
        <f>IF($B$2=1,IF(พ.ค.!AI6="","",พ.ค.!AI6),IF(พ.ค.!AI36="","",พ.ค.!AI36))</f>
        <v/>
      </c>
      <c r="AL6" s="103">
        <f t="shared" si="11"/>
        <v>3</v>
      </c>
      <c r="AM6" s="104"/>
      <c r="AN6" s="104" t="str">
        <f>IF($B$2=1,IF(มิ.ย.!D6="","",มิ.ย.!D6),IF(มิ.ย.!D36="","",มิ.ย.!D36))</f>
        <v/>
      </c>
      <c r="AO6" s="104" t="str">
        <f>IF($B$2=1,IF(มิ.ย.!E6="","",มิ.ย.!E6),IF(มิ.ย.!E36="","",มิ.ย.!E36))</f>
        <v/>
      </c>
      <c r="AP6" s="104" t="str">
        <f>IF($B$2=1,IF(มิ.ย.!F6="","",มิ.ย.!F6),IF(มิ.ย.!F36="","",มิ.ย.!F36))</f>
        <v/>
      </c>
      <c r="AQ6" s="104" t="str">
        <f>IF($B$2=1,IF(มิ.ย.!G6="","",มิ.ย.!G6),IF(มิ.ย.!G36="","",มิ.ย.!G36))</f>
        <v/>
      </c>
      <c r="AR6" s="104" t="str">
        <f>IF($B$2=1,IF(มิ.ย.!H6="","",มิ.ย.!H6),IF(มิ.ย.!H36="","",มิ.ย.!H36))</f>
        <v/>
      </c>
      <c r="AS6" s="104" t="str">
        <f>IF($B$2=1,IF(มิ.ย.!I6="","",มิ.ย.!I6),IF(มิ.ย.!I36="","",มิ.ย.!I36))</f>
        <v/>
      </c>
      <c r="AT6" s="104" t="str">
        <f>IF($B$2=1,IF(มิ.ย.!J6="","",มิ.ย.!J6),IF(มิ.ย.!J36="","",มิ.ย.!J36))</f>
        <v/>
      </c>
      <c r="AU6" s="104" t="str">
        <f>IF($B$2=1,IF(มิ.ย.!K6="","",มิ.ย.!K6),IF(มิ.ย.!K36="","",มิ.ย.!K36))</f>
        <v/>
      </c>
      <c r="AV6" s="104" t="str">
        <f>IF($B$2=1,IF(มิ.ย.!L6="","",มิ.ย.!L6),IF(มิ.ย.!L36="","",มิ.ย.!L36))</f>
        <v/>
      </c>
      <c r="AW6" s="104" t="str">
        <f>IF($B$2=1,IF(มิ.ย.!M6="","",มิ.ย.!M6),IF(มิ.ย.!M36="","",มิ.ย.!M36))</f>
        <v/>
      </c>
      <c r="AX6" s="104" t="str">
        <f>IF($B$2=1,IF(มิ.ย.!N6="","",มิ.ย.!N6),IF(มิ.ย.!N36="","",มิ.ย.!N36))</f>
        <v/>
      </c>
      <c r="AY6" s="104" t="str">
        <f>IF($B$2=1,IF(มิ.ย.!O6="","",มิ.ย.!O6),IF(มิ.ย.!O36="","",มิ.ย.!O36))</f>
        <v/>
      </c>
      <c r="AZ6" s="104" t="str">
        <f>IF($B$2=1,IF(มิ.ย.!P6="","",มิ.ย.!P6),IF(มิ.ย.!P36="","",มิ.ย.!P36))</f>
        <v/>
      </c>
      <c r="BA6" s="104" t="str">
        <f>IF($B$2=1,IF(มิ.ย.!Q6="","",มิ.ย.!Q6),IF(มิ.ย.!Q36="","",มิ.ย.!Q36))</f>
        <v/>
      </c>
      <c r="BB6" s="104" t="str">
        <f>IF($B$2=1,IF(มิ.ย.!R6="","",มิ.ย.!R6),IF(มิ.ย.!R36="","",มิ.ย.!R36))</f>
        <v/>
      </c>
      <c r="BC6" s="104" t="str">
        <f>IF($B$2=1,IF(มิ.ย.!S6="","",มิ.ย.!S6),IF(มิ.ย.!S36="","",มิ.ย.!S36))</f>
        <v/>
      </c>
      <c r="BD6" s="104" t="str">
        <f>IF($B$2=1,IF(มิ.ย.!T6="","",มิ.ย.!T6),IF(มิ.ย.!T36="","",มิ.ย.!T36))</f>
        <v/>
      </c>
      <c r="BE6" s="104" t="str">
        <f>IF($B$2=1,IF(มิ.ย.!U6="","",มิ.ย.!U6),IF(มิ.ย.!U36="","",มิ.ย.!U36))</f>
        <v/>
      </c>
      <c r="BF6" s="104" t="str">
        <f>IF($B$2=1,IF(มิ.ย.!V6="","",มิ.ย.!V6),IF(มิ.ย.!V36="","",มิ.ย.!V36))</f>
        <v/>
      </c>
      <c r="BG6" s="104" t="str">
        <f>IF($B$2=1,IF(มิ.ย.!W6="","",มิ.ย.!W6),IF(มิ.ย.!W36="","",มิ.ย.!W36))</f>
        <v/>
      </c>
      <c r="BH6" s="104" t="str">
        <f>IF($B$2=1,IF(มิ.ย.!X6="","",มิ.ย.!X6),IF(มิ.ย.!X36="","",มิ.ย.!X36))</f>
        <v/>
      </c>
      <c r="BI6" s="104" t="str">
        <f>IF($B$2=1,IF(มิ.ย.!Y6="","",มิ.ย.!Y6),IF(มิ.ย.!Y36="","",มิ.ย.!Y36))</f>
        <v/>
      </c>
      <c r="BJ6" s="104" t="str">
        <f>IF($B$2=1,IF(มิ.ย.!Z6="","",มิ.ย.!Z6),IF(มิ.ย.!Z36="","",มิ.ย.!Z36))</f>
        <v/>
      </c>
      <c r="BK6" s="104" t="str">
        <f>IF($B$2=1,IF(มิ.ย.!AA6="","",มิ.ย.!AA6),IF(มิ.ย.!AA36="","",มิ.ย.!AA36))</f>
        <v/>
      </c>
      <c r="BL6" s="104" t="str">
        <f>IF($B$2=1,IF(มิ.ย.!AB6="","",มิ.ย.!AB6),IF(มิ.ย.!AB36="","",มิ.ย.!AB36))</f>
        <v/>
      </c>
      <c r="BM6" s="104" t="str">
        <f>IF($B$2=1,IF(มิ.ย.!AC6="","",มิ.ย.!AC6),IF(มิ.ย.!AC36="","",มิ.ย.!AC36))</f>
        <v/>
      </c>
      <c r="BN6" s="104" t="str">
        <f>IF($B$2=1,IF(มิ.ย.!AD6="","",มิ.ย.!AD6),IF(มิ.ย.!AD36="","",มิ.ย.!AD36))</f>
        <v/>
      </c>
      <c r="BO6" s="104" t="str">
        <f>IF($B$2=1,IF(มิ.ย.!AE6="","",มิ.ย.!AE6),IF(มิ.ย.!AE36="","",มิ.ย.!AE36))</f>
        <v/>
      </c>
      <c r="BP6" s="104" t="str">
        <f>IF($B$2=1,IF(มิ.ย.!AF6="","",มิ.ย.!AF6),IF(มิ.ย.!AF36="","",มิ.ย.!AF36))</f>
        <v/>
      </c>
      <c r="BQ6" s="104" t="str">
        <f>IF($B$2=1,IF(มิ.ย.!AG6="","",มิ.ย.!AG6),IF(มิ.ย.!AG36="","",มิ.ย.!AG36))</f>
        <v/>
      </c>
      <c r="BR6" s="104" t="str">
        <f>IF($B$2=1,IF(มิ.ย.!AH6="","",มิ.ย.!AH6),IF(มิ.ย.!AH36="","",มิ.ย.!AH36))</f>
        <v/>
      </c>
      <c r="BS6" s="104" t="str">
        <f>IF($B$2=1,IF(มิ.ย.!AI6="","",มิ.ย.!AI6),IF(มิ.ย.!AI36="","",มิ.ย.!AI36))</f>
        <v/>
      </c>
      <c r="BT6" s="103">
        <f t="shared" si="12"/>
        <v>3</v>
      </c>
      <c r="BU6" s="104"/>
      <c r="BV6" s="104" t="str">
        <f>IF($B$2=1,IF(ก.ค.!D6="","",ก.ค.!D6),IF(ก.ค.!D36="","",ก.ค.!D36))</f>
        <v/>
      </c>
      <c r="BW6" s="104" t="str">
        <f>IF($B$2=1,IF(ก.ค.!E6="","",ก.ค.!E6),IF(ก.ค.!E36="","",ก.ค.!E36))</f>
        <v/>
      </c>
      <c r="BX6" s="104" t="str">
        <f>IF($B$2=1,IF(ก.ค.!F6="","",ก.ค.!F6),IF(ก.ค.!F36="","",ก.ค.!F36))</f>
        <v/>
      </c>
      <c r="BY6" s="104" t="str">
        <f>IF($B$2=1,IF(ก.ค.!G6="","",ก.ค.!G6),IF(ก.ค.!G36="","",ก.ค.!G36))</f>
        <v/>
      </c>
      <c r="BZ6" s="104" t="str">
        <f>IF($B$2=1,IF(ก.ค.!H6="","",ก.ค.!H6),IF(ก.ค.!H36="","",ก.ค.!H36))</f>
        <v/>
      </c>
      <c r="CA6" s="104" t="str">
        <f>IF($B$2=1,IF(ก.ค.!I6="","",ก.ค.!I6),IF(ก.ค.!I36="","",ก.ค.!I36))</f>
        <v/>
      </c>
      <c r="CB6" s="104" t="str">
        <f>IF($B$2=1,IF(ก.ค.!J6="","",ก.ค.!J6),IF(ก.ค.!J36="","",ก.ค.!J36))</f>
        <v/>
      </c>
      <c r="CC6" s="104" t="str">
        <f>IF($B$2=1,IF(ก.ค.!K6="","",ก.ค.!K6),IF(ก.ค.!K36="","",ก.ค.!K36))</f>
        <v/>
      </c>
      <c r="CD6" s="104" t="str">
        <f>IF($B$2=1,IF(ก.ค.!L6="","",ก.ค.!L6),IF(ก.ค.!L36="","",ก.ค.!L36))</f>
        <v/>
      </c>
      <c r="CE6" s="104" t="str">
        <f>IF($B$2=1,IF(ก.ค.!M6="","",ก.ค.!M6),IF(ก.ค.!M36="","",ก.ค.!M36))</f>
        <v/>
      </c>
      <c r="CF6" s="104" t="str">
        <f>IF($B$2=1,IF(ก.ค.!N6="","",ก.ค.!N6),IF(ก.ค.!N36="","",ก.ค.!N36))</f>
        <v/>
      </c>
      <c r="CG6" s="104" t="str">
        <f>IF($B$2=1,IF(ก.ค.!O6="","",ก.ค.!O6),IF(ก.ค.!O36="","",ก.ค.!O36))</f>
        <v/>
      </c>
      <c r="CH6" s="104" t="str">
        <f>IF($B$2=1,IF(ก.ค.!P6="","",ก.ค.!P6),IF(ก.ค.!P36="","",ก.ค.!P36))</f>
        <v/>
      </c>
      <c r="CI6" s="104" t="str">
        <f>IF($B$2=1,IF(ก.ค.!Q6="","",ก.ค.!Q6),IF(ก.ค.!Q36="","",ก.ค.!Q36))</f>
        <v/>
      </c>
      <c r="CJ6" s="104" t="str">
        <f>IF($B$2=1,IF(ก.ค.!R6="","",ก.ค.!R6),IF(ก.ค.!R36="","",ก.ค.!R36))</f>
        <v/>
      </c>
      <c r="CK6" s="104" t="str">
        <f>IF($B$2=1,IF(ก.ค.!S6="","",ก.ค.!S6),IF(ก.ค.!S36="","",ก.ค.!S36))</f>
        <v/>
      </c>
      <c r="CL6" s="104" t="str">
        <f>IF($B$2=1,IF(ก.ค.!T6="","",ก.ค.!T6),IF(ก.ค.!T36="","",ก.ค.!T36))</f>
        <v/>
      </c>
      <c r="CM6" s="104" t="str">
        <f>IF($B$2=1,IF(ก.ค.!U6="","",ก.ค.!U6),IF(ก.ค.!U36="","",ก.ค.!U36))</f>
        <v/>
      </c>
      <c r="CN6" s="104" t="str">
        <f>IF($B$2=1,IF(ก.ค.!V6="","",ก.ค.!V6),IF(ก.ค.!V36="","",ก.ค.!V36))</f>
        <v/>
      </c>
      <c r="CO6" s="104" t="str">
        <f>IF($B$2=1,IF(ก.ค.!W6="","",ก.ค.!W6),IF(ก.ค.!W36="","",ก.ค.!W36))</f>
        <v/>
      </c>
      <c r="CP6" s="104" t="str">
        <f>IF($B$2=1,IF(ก.ค.!X6="","",ก.ค.!X6),IF(ก.ค.!X36="","",ก.ค.!X36))</f>
        <v/>
      </c>
      <c r="CQ6" s="104" t="str">
        <f>IF($B$2=1,IF(ก.ค.!Y6="","",ก.ค.!Y6),IF(ก.ค.!Y36="","",ก.ค.!Y36))</f>
        <v/>
      </c>
      <c r="CR6" s="104" t="str">
        <f>IF($B$2=1,IF(ก.ค.!Z6="","",ก.ค.!Z6),IF(ก.ค.!Z36="","",ก.ค.!Z36))</f>
        <v/>
      </c>
      <c r="CS6" s="104" t="str">
        <f>IF($B$2=1,IF(ก.ค.!AA6="","",ก.ค.!AA6),IF(ก.ค.!AA36="","",ก.ค.!AA36))</f>
        <v/>
      </c>
      <c r="CT6" s="104" t="str">
        <f>IF($B$2=1,IF(ก.ค.!AB6="","",ก.ค.!AB6),IF(ก.ค.!AB36="","",ก.ค.!AB36))</f>
        <v/>
      </c>
      <c r="CU6" s="104" t="str">
        <f>IF($B$2=1,IF(ก.ค.!AC6="","",ก.ค.!AC6),IF(ก.ค.!AC36="","",ก.ค.!AC36))</f>
        <v/>
      </c>
      <c r="CV6" s="104" t="str">
        <f>IF($B$2=1,IF(ก.ค.!AD6="","",ก.ค.!AD6),IF(ก.ค.!AD36="","",ก.ค.!AD36))</f>
        <v/>
      </c>
      <c r="CW6" s="104" t="str">
        <f>IF($B$2=1,IF(ก.ค.!AE6="","",ก.ค.!AE6),IF(ก.ค.!AE36="","",ก.ค.!AE36))</f>
        <v/>
      </c>
      <c r="CX6" s="104" t="str">
        <f>IF($B$2=1,IF(ก.ค.!AF6="","",ก.ค.!AF6),IF(ก.ค.!AF36="","",ก.ค.!AF36))</f>
        <v/>
      </c>
      <c r="CY6" s="104" t="str">
        <f>IF($B$2=1,IF(ก.ค.!AG6="","",ก.ค.!AG6),IF(ก.ค.!AG36="","",ก.ค.!AG36))</f>
        <v/>
      </c>
      <c r="CZ6" s="104" t="str">
        <f>IF($B$2=1,IF(ก.ค.!AH6="","",ก.ค.!AH6),IF(ก.ค.!AH36="","",ก.ค.!AH36))</f>
        <v/>
      </c>
      <c r="DA6" s="104" t="str">
        <f>IF($B$2=1,IF(ก.ค.!AI6="","",ก.ค.!AI6),IF(ก.ค.!AI36="","",ก.ค.!AI36))</f>
        <v/>
      </c>
      <c r="DB6" s="103">
        <f t="shared" si="13"/>
        <v>3</v>
      </c>
      <c r="DC6" s="104"/>
      <c r="DD6" s="104" t="str">
        <f>IF($B$2=1,IF(ส.ค.!D6="","",ส.ค.!D6),IF(ส.ค.!D36="","",ส.ค.!D36))</f>
        <v/>
      </c>
      <c r="DE6" s="104" t="str">
        <f>IF($B$2=1,IF(ส.ค.!E6="","",ส.ค.!E6),IF(ส.ค.!E36="","",ส.ค.!E36))</f>
        <v/>
      </c>
      <c r="DF6" s="104" t="str">
        <f>IF($B$2=1,IF(ส.ค.!F6="","",ส.ค.!F6),IF(ส.ค.!F36="","",ส.ค.!F36))</f>
        <v/>
      </c>
      <c r="DG6" s="104" t="str">
        <f>IF($B$2=1,IF(ส.ค.!G6="","",ส.ค.!G6),IF(ส.ค.!G36="","",ส.ค.!G36))</f>
        <v/>
      </c>
      <c r="DH6" s="104" t="str">
        <f>IF($B$2=1,IF(ส.ค.!H6="","",ส.ค.!H6),IF(ส.ค.!H36="","",ส.ค.!H36))</f>
        <v/>
      </c>
      <c r="DI6" s="104" t="str">
        <f>IF($B$2=1,IF(ส.ค.!I6="","",ส.ค.!I6),IF(ส.ค.!I36="","",ส.ค.!I36))</f>
        <v/>
      </c>
      <c r="DJ6" s="104" t="str">
        <f>IF($B$2=1,IF(ส.ค.!J6="","",ส.ค.!J6),IF(ส.ค.!J36="","",ส.ค.!J36))</f>
        <v/>
      </c>
      <c r="DK6" s="104" t="str">
        <f>IF($B$2=1,IF(ส.ค.!K6="","",ส.ค.!K6),IF(ส.ค.!K36="","",ส.ค.!K36))</f>
        <v/>
      </c>
      <c r="DL6" s="104" t="str">
        <f>IF($B$2=1,IF(ส.ค.!L6="","",ส.ค.!L6),IF(ส.ค.!L36="","",ส.ค.!L36))</f>
        <v/>
      </c>
      <c r="DM6" s="104" t="str">
        <f>IF($B$2=1,IF(ส.ค.!M6="","",ส.ค.!M6),IF(ส.ค.!M36="","",ส.ค.!M36))</f>
        <v/>
      </c>
      <c r="DN6" s="104" t="str">
        <f>IF($B$2=1,IF(ส.ค.!N6="","",ส.ค.!N6),IF(ส.ค.!N36="","",ส.ค.!N36))</f>
        <v/>
      </c>
      <c r="DO6" s="104" t="str">
        <f>IF($B$2=1,IF(ส.ค.!O6="","",ส.ค.!O6),IF(ส.ค.!O36="","",ส.ค.!O36))</f>
        <v/>
      </c>
      <c r="DP6" s="104" t="str">
        <f>IF($B$2=1,IF(ส.ค.!P6="","",ส.ค.!P6),IF(ส.ค.!P36="","",ส.ค.!P36))</f>
        <v/>
      </c>
      <c r="DQ6" s="104" t="str">
        <f>IF($B$2=1,IF(ส.ค.!Q6="","",ส.ค.!Q6),IF(ส.ค.!Q36="","",ส.ค.!Q36))</f>
        <v/>
      </c>
      <c r="DR6" s="104" t="str">
        <f>IF($B$2=1,IF(ส.ค.!R6="","",ส.ค.!R6),IF(ส.ค.!R36="","",ส.ค.!R36))</f>
        <v/>
      </c>
      <c r="DS6" s="104" t="str">
        <f>IF($B$2=1,IF(ส.ค.!S6="","",ส.ค.!S6),IF(ส.ค.!S36="","",ส.ค.!S36))</f>
        <v/>
      </c>
      <c r="DT6" s="104" t="str">
        <f>IF($B$2=1,IF(ส.ค.!T6="","",ส.ค.!T6),IF(ส.ค.!T36="","",ส.ค.!T36))</f>
        <v/>
      </c>
      <c r="DU6" s="104" t="str">
        <f>IF($B$2=1,IF(ส.ค.!U6="","",ส.ค.!U6),IF(ส.ค.!U36="","",ส.ค.!U36))</f>
        <v/>
      </c>
      <c r="DV6" s="104" t="str">
        <f>IF($B$2=1,IF(ส.ค.!V6="","",ส.ค.!V6),IF(ส.ค.!V36="","",ส.ค.!V36))</f>
        <v/>
      </c>
      <c r="DW6" s="104" t="str">
        <f>IF($B$2=1,IF(ส.ค.!W6="","",ส.ค.!W6),IF(ส.ค.!W36="","",ส.ค.!W36))</f>
        <v/>
      </c>
      <c r="DX6" s="104" t="str">
        <f>IF($B$2=1,IF(ส.ค.!X6="","",ส.ค.!X6),IF(ส.ค.!X36="","",ส.ค.!X36))</f>
        <v/>
      </c>
      <c r="DY6" s="104" t="str">
        <f>IF($B$2=1,IF(ส.ค.!Y6="","",ส.ค.!Y6),IF(ส.ค.!Y36="","",ส.ค.!Y36))</f>
        <v/>
      </c>
      <c r="DZ6" s="104" t="str">
        <f>IF($B$2=1,IF(ส.ค.!Z6="","",ส.ค.!Z6),IF(ส.ค.!Z36="","",ส.ค.!Z36))</f>
        <v/>
      </c>
      <c r="EA6" s="104" t="str">
        <f>IF($B$2=1,IF(ส.ค.!AA6="","",ส.ค.!AA6),IF(ส.ค.!AA36="","",ส.ค.!AA36))</f>
        <v/>
      </c>
      <c r="EB6" s="104" t="str">
        <f>IF($B$2=1,IF(ส.ค.!AB6="","",ส.ค.!AB6),IF(ส.ค.!AB36="","",ส.ค.!AB36))</f>
        <v/>
      </c>
      <c r="EC6" s="104" t="str">
        <f>IF($B$2=1,IF(ส.ค.!AC6="","",ส.ค.!AC6),IF(ส.ค.!AC36="","",ส.ค.!AC36))</f>
        <v/>
      </c>
      <c r="ED6" s="104" t="str">
        <f>IF($B$2=1,IF(ส.ค.!AD6="","",ส.ค.!AD6),IF(ส.ค.!AD36="","",ส.ค.!AD36))</f>
        <v/>
      </c>
      <c r="EE6" s="104" t="str">
        <f>IF($B$2=1,IF(ส.ค.!AE6="","",ส.ค.!AE6),IF(ส.ค.!AE36="","",ส.ค.!AE36))</f>
        <v/>
      </c>
      <c r="EF6" s="104" t="str">
        <f>IF($B$2=1,IF(ส.ค.!AF6="","",ส.ค.!AF6),IF(ส.ค.!AF36="","",ส.ค.!AF36))</f>
        <v/>
      </c>
      <c r="EG6" s="104" t="str">
        <f>IF($B$2=1,IF(ส.ค.!AG6="","",ส.ค.!AG6),IF(ส.ค.!AG36="","",ส.ค.!AG36))</f>
        <v/>
      </c>
      <c r="EH6" s="104" t="str">
        <f>IF($B$2=1,IF(ส.ค.!AH6="","",ส.ค.!AH6),IF(ส.ค.!AH36="","",ส.ค.!AH36))</f>
        <v/>
      </c>
      <c r="EI6" s="104" t="str">
        <f>IF($B$2=1,IF(ส.ค.!AI6="","",ส.ค.!AI6),IF(ส.ค.!AI36="","",ส.ค.!AI36))</f>
        <v/>
      </c>
      <c r="EJ6" s="103">
        <f t="shared" si="14"/>
        <v>3</v>
      </c>
      <c r="EK6" s="104"/>
      <c r="EL6" s="104" t="str">
        <f>IF($B$2=1,IF(ก.ย.!D6="","",ก.ย.!D6),IF(ก.ย.!D36="","",ก.ย.!D36))</f>
        <v/>
      </c>
      <c r="EM6" s="104" t="str">
        <f>IF($B$2=1,IF(ก.ย.!E6="","",ก.ย.!E6),IF(ก.ย.!E36="","",ก.ย.!E36))</f>
        <v/>
      </c>
      <c r="EN6" s="104" t="str">
        <f>IF($B$2=1,IF(ก.ย.!F6="","",ก.ย.!F6),IF(ก.ย.!F36="","",ก.ย.!F36))</f>
        <v/>
      </c>
      <c r="EO6" s="104" t="str">
        <f>IF($B$2=1,IF(ก.ย.!G6="","",ก.ย.!G6),IF(ก.ย.!G36="","",ก.ย.!G36))</f>
        <v/>
      </c>
      <c r="EP6" s="104" t="str">
        <f>IF($B$2=1,IF(ก.ย.!H6="","",ก.ย.!H6),IF(ก.ย.!H36="","",ก.ย.!H36))</f>
        <v/>
      </c>
      <c r="EQ6" s="104" t="str">
        <f>IF($B$2=1,IF(ก.ย.!I6="","",ก.ย.!I6),IF(ก.ย.!I36="","",ก.ย.!I36))</f>
        <v/>
      </c>
      <c r="ER6" s="104" t="str">
        <f>IF($B$2=1,IF(ก.ย.!J6="","",ก.ย.!J6),IF(ก.ย.!J36="","",ก.ย.!J36))</f>
        <v/>
      </c>
      <c r="ES6" s="104" t="str">
        <f>IF($B$2=1,IF(ก.ย.!K6="","",ก.ย.!K6),IF(ก.ย.!K36="","",ก.ย.!K36))</f>
        <v/>
      </c>
      <c r="ET6" s="104" t="str">
        <f>IF($B$2=1,IF(ก.ย.!L6="","",ก.ย.!L6),IF(ก.ย.!L36="","",ก.ย.!L36))</f>
        <v/>
      </c>
      <c r="EU6" s="104" t="str">
        <f>IF($B$2=1,IF(ก.ย.!M6="","",ก.ย.!M6),IF(ก.ย.!M36="","",ก.ย.!M36))</f>
        <v/>
      </c>
      <c r="EV6" s="104" t="str">
        <f>IF($B$2=1,IF(ก.ย.!N6="","",ก.ย.!N6),IF(ก.ย.!N36="","",ก.ย.!N36))</f>
        <v/>
      </c>
      <c r="EW6" s="104" t="str">
        <f>IF($B$2=1,IF(ก.ย.!O6="","",ก.ย.!O6),IF(ก.ย.!O36="","",ก.ย.!O36))</f>
        <v/>
      </c>
      <c r="EX6" s="104" t="str">
        <f>IF($B$2=1,IF(ก.ย.!P6="","",ก.ย.!P6),IF(ก.ย.!P36="","",ก.ย.!P36))</f>
        <v/>
      </c>
      <c r="EY6" s="104" t="str">
        <f>IF($B$2=1,IF(ก.ย.!Q6="","",ก.ย.!Q6),IF(ก.ย.!Q36="","",ก.ย.!Q36))</f>
        <v/>
      </c>
      <c r="EZ6" s="104" t="str">
        <f>IF($B$2=1,IF(ก.ย.!R6="","",ก.ย.!R6),IF(ก.ย.!R36="","",ก.ย.!R36))</f>
        <v/>
      </c>
      <c r="FA6" s="104" t="str">
        <f>IF($B$2=1,IF(ก.ย.!S6="","",ก.ย.!S6),IF(ก.ย.!S36="","",ก.ย.!S36))</f>
        <v/>
      </c>
      <c r="FB6" s="104" t="str">
        <f>IF($B$2=1,IF(ก.ย.!T6="","",ก.ย.!T6),IF(ก.ย.!T36="","",ก.ย.!T36))</f>
        <v/>
      </c>
      <c r="FC6" s="104" t="str">
        <f>IF($B$2=1,IF(ก.ย.!U6="","",ก.ย.!U6),IF(ก.ย.!U36="","",ก.ย.!U36))</f>
        <v/>
      </c>
      <c r="FD6" s="104" t="str">
        <f>IF($B$2=1,IF(ก.ย.!V6="","",ก.ย.!V6),IF(ก.ย.!V36="","",ก.ย.!V36))</f>
        <v/>
      </c>
      <c r="FE6" s="104" t="str">
        <f>IF($B$2=1,IF(ก.ย.!W6="","",ก.ย.!W6),IF(ก.ย.!W36="","",ก.ย.!W36))</f>
        <v/>
      </c>
      <c r="FF6" s="104" t="str">
        <f>IF($B$2=1,IF(ก.ย.!X6="","",ก.ย.!X6),IF(ก.ย.!X36="","",ก.ย.!X36))</f>
        <v/>
      </c>
      <c r="FG6" s="104" t="str">
        <f>IF($B$2=1,IF(ก.ย.!Y6="","",ก.ย.!Y6),IF(ก.ย.!Y36="","",ก.ย.!Y36))</f>
        <v/>
      </c>
      <c r="FH6" s="104" t="str">
        <f>IF($B$2=1,IF(ก.ย.!Z6="","",ก.ย.!Z6),IF(ก.ย.!Z36="","",ก.ย.!Z36))</f>
        <v/>
      </c>
      <c r="FI6" s="104" t="str">
        <f>IF($B$2=1,IF(ก.ย.!AA6="","",ก.ย.!AA6),IF(ก.ย.!AA36="","",ก.ย.!AA36))</f>
        <v/>
      </c>
      <c r="FJ6" s="104" t="str">
        <f>IF($B$2=1,IF(ก.ย.!AB6="","",ก.ย.!AB6),IF(ก.ย.!AB36="","",ก.ย.!AB36))</f>
        <v/>
      </c>
      <c r="FK6" s="104" t="str">
        <f>IF($B$2=1,IF(ก.ย.!AC6="","",ก.ย.!AC6),IF(ก.ย.!AC36="","",ก.ย.!AC36))</f>
        <v/>
      </c>
      <c r="FL6" s="104" t="str">
        <f>IF($B$2=1,IF(ก.ย.!AD6="","",ก.ย.!AD6),IF(ก.ย.!AD36="","",ก.ย.!AD36))</f>
        <v/>
      </c>
      <c r="FM6" s="104" t="str">
        <f>IF($B$2=1,IF(ก.ย.!AE6="","",ก.ย.!AE6),IF(ก.ย.!AE36="","",ก.ย.!AE36))</f>
        <v/>
      </c>
      <c r="FN6" s="104" t="str">
        <f>IF($B$2=1,IF(ก.ย.!AF6="","",ก.ย.!AF6),IF(ก.ย.!AF36="","",ก.ย.!AF36))</f>
        <v/>
      </c>
      <c r="FO6" s="104" t="str">
        <f>IF($B$2=1,IF(ก.ย.!AG6="","",ก.ย.!AG6),IF(ก.ย.!AG36="","",ก.ย.!AG36))</f>
        <v/>
      </c>
      <c r="FP6" s="104" t="str">
        <f>IF($B$2=1,IF(ก.ย.!AH6="","",ก.ย.!AH6),IF(ก.ย.!AH36="","",ก.ย.!AH36))</f>
        <v/>
      </c>
      <c r="FQ6" s="104" t="str">
        <f>IF($B$2=1,IF(ก.ย.!AI6="","",ก.ย.!AI6),IF(ก.ย.!AI36="","",ก.ย.!AI36))</f>
        <v/>
      </c>
      <c r="FR6" s="103">
        <f t="shared" si="15"/>
        <v>3</v>
      </c>
      <c r="FS6" s="104"/>
      <c r="FT6" s="104" t="str">
        <f>IF($B$2=1,IF(ต.ค.!D6="","",ต.ค.!D6),IF(ต.ค.!D36="","",ต.ค.!D36))</f>
        <v/>
      </c>
      <c r="FU6" s="104" t="str">
        <f>IF($B$2=1,IF(ต.ค.!E6="","",ต.ค.!E6),IF(ต.ค.!E36="","",ต.ค.!E36))</f>
        <v/>
      </c>
      <c r="FV6" s="104" t="str">
        <f>IF($B$2=1,IF(ต.ค.!F6="","",ต.ค.!F6),IF(ต.ค.!F36="","",ต.ค.!F36))</f>
        <v/>
      </c>
      <c r="FW6" s="104" t="str">
        <f>IF($B$2=1,IF(ต.ค.!G6="","",ต.ค.!G6),IF(ต.ค.!G36="","",ต.ค.!G36))</f>
        <v/>
      </c>
      <c r="FX6" s="104" t="str">
        <f>IF($B$2=1,IF(ต.ค.!H6="","",ต.ค.!H6),IF(ต.ค.!H36="","",ต.ค.!H36))</f>
        <v/>
      </c>
      <c r="FY6" s="104" t="str">
        <f>IF($B$2=1,IF(ต.ค.!I6="","",ต.ค.!I6),IF(ต.ค.!I36="","",ต.ค.!I36))</f>
        <v/>
      </c>
      <c r="FZ6" s="104" t="str">
        <f>IF($B$2=1,IF(ต.ค.!J6="","",ต.ค.!J6),IF(ต.ค.!J36="","",ต.ค.!J36))</f>
        <v/>
      </c>
      <c r="GA6" s="104" t="str">
        <f>IF($B$2=1,IF(ต.ค.!K6="","",ต.ค.!K6),IF(ต.ค.!K36="","",ต.ค.!K36))</f>
        <v/>
      </c>
      <c r="GB6" s="104" t="str">
        <f>IF($B$2=1,IF(ต.ค.!L6="","",ต.ค.!L6),IF(ต.ค.!L36="","",ต.ค.!L36))</f>
        <v/>
      </c>
      <c r="GC6" s="104" t="str">
        <f>IF($B$2=1,IF(ต.ค.!M6="","",ต.ค.!M6),IF(ต.ค.!M36="","",ต.ค.!M36))</f>
        <v/>
      </c>
      <c r="GD6" s="104" t="str">
        <f>IF($B$2=1,IF(ต.ค.!N6="","",ต.ค.!N6),IF(ต.ค.!N36="","",ต.ค.!N36))</f>
        <v/>
      </c>
      <c r="GE6" s="104" t="str">
        <f>IF($B$2=1,IF(ต.ค.!O6="","",ต.ค.!O6),IF(ต.ค.!O36="","",ต.ค.!O36))</f>
        <v/>
      </c>
      <c r="GF6" s="104" t="str">
        <f>IF($B$2=1,IF(ต.ค.!P6="","",ต.ค.!P6),IF(ต.ค.!P36="","",ต.ค.!P36))</f>
        <v/>
      </c>
      <c r="GG6" s="104" t="str">
        <f>IF($B$2=1,IF(ต.ค.!Q6="","",ต.ค.!Q6),IF(ต.ค.!Q36="","",ต.ค.!Q36))</f>
        <v/>
      </c>
      <c r="GH6" s="104" t="str">
        <f>IF($B$2=1,IF(ต.ค.!R6="","",ต.ค.!R6),IF(ต.ค.!R36="","",ต.ค.!R36))</f>
        <v/>
      </c>
      <c r="GI6" s="104" t="str">
        <f>IF($B$2=1,IF(ต.ค.!S6="","",ต.ค.!S6),IF(ต.ค.!S36="","",ต.ค.!S36))</f>
        <v/>
      </c>
      <c r="GJ6" s="104" t="str">
        <f>IF($B$2=1,IF(ต.ค.!T6="","",ต.ค.!T6),IF(ต.ค.!T36="","",ต.ค.!T36))</f>
        <v/>
      </c>
      <c r="GK6" s="104" t="str">
        <f>IF($B$2=1,IF(ต.ค.!U6="","",ต.ค.!U6),IF(ต.ค.!U36="","",ต.ค.!U36))</f>
        <v/>
      </c>
      <c r="GL6" s="104" t="str">
        <f>IF($B$2=1,IF(ต.ค.!V6="","",ต.ค.!V6),IF(ต.ค.!V36="","",ต.ค.!V36))</f>
        <v/>
      </c>
      <c r="GM6" s="104" t="str">
        <f>IF($B$2=1,IF(ต.ค.!W6="","",ต.ค.!W6),IF(ต.ค.!W36="","",ต.ค.!W36))</f>
        <v/>
      </c>
      <c r="GN6" s="104" t="str">
        <f>IF($B$2=1,IF(ต.ค.!X6="","",ต.ค.!X6),IF(ต.ค.!X36="","",ต.ค.!X36))</f>
        <v/>
      </c>
      <c r="GO6" s="104" t="str">
        <f>IF($B$2=1,IF(ต.ค.!Y6="","",ต.ค.!Y6),IF(ต.ค.!Y36="","",ต.ค.!Y36))</f>
        <v/>
      </c>
      <c r="GP6" s="104" t="str">
        <f>IF($B$2=1,IF(ต.ค.!Z6="","",ต.ค.!Z6),IF(ต.ค.!Z36="","",ต.ค.!Z36))</f>
        <v/>
      </c>
      <c r="GQ6" s="104" t="str">
        <f>IF($B$2=1,IF(ต.ค.!AA6="","",ต.ค.!AA6),IF(ต.ค.!AA36="","",ต.ค.!AA36))</f>
        <v/>
      </c>
      <c r="GR6" s="104" t="str">
        <f>IF($B$2=1,IF(ต.ค.!AB6="","",ต.ค.!AB6),IF(ต.ค.!AB36="","",ต.ค.!AB36))</f>
        <v/>
      </c>
      <c r="GS6" s="104" t="str">
        <f>IF($B$2=1,IF(ต.ค.!AC6="","",ต.ค.!AC6),IF(ต.ค.!AC36="","",ต.ค.!AC36))</f>
        <v/>
      </c>
      <c r="GT6" s="104" t="str">
        <f>IF($B$2=1,IF(ต.ค.!AD6="","",ต.ค.!AD6),IF(ต.ค.!AD36="","",ต.ค.!AD36))</f>
        <v/>
      </c>
      <c r="GU6" s="104" t="str">
        <f>IF($B$2=1,IF(ต.ค.!AE6="","",ต.ค.!AE6),IF(ต.ค.!AE36="","",ต.ค.!AE36))</f>
        <v/>
      </c>
      <c r="GV6" s="104" t="str">
        <f>IF($B$2=1,IF(ต.ค.!AF6="","",ต.ค.!AF6),IF(ต.ค.!AF36="","",ต.ค.!AF36))</f>
        <v/>
      </c>
      <c r="GW6" s="104" t="str">
        <f>IF($B$2=1,IF(ต.ค.!AG6="","",ต.ค.!AG6),IF(ต.ค.!AG36="","",ต.ค.!AG36))</f>
        <v/>
      </c>
      <c r="GX6" s="104" t="str">
        <f>IF($B$2=1,IF(ต.ค.!AH6="","",ต.ค.!AH6),IF(ต.ค.!AH36="","",ต.ค.!AH36))</f>
        <v/>
      </c>
      <c r="GY6" s="104" t="str">
        <f>IF($B$2=1,IF(ต.ค.!AI6="","",ต.ค.!AI6),IF(ต.ค.!AI36="","",ต.ค.!AI36))</f>
        <v/>
      </c>
      <c r="GZ6" s="103">
        <f t="shared" si="16"/>
        <v>3</v>
      </c>
      <c r="HA6" s="104"/>
      <c r="HB6" s="104" t="str">
        <f>IF($B$2=1,IF(พ.ย.!D6="","",พ.ย.!D6),IF(พ.ย.!D36="","",พ.ย.!D36))</f>
        <v/>
      </c>
      <c r="HC6" s="104" t="str">
        <f>IF($B$2=1,IF(พ.ย.!E6="","",พ.ย.!E6),IF(พ.ย.!E36="","",พ.ย.!E36))</f>
        <v/>
      </c>
      <c r="HD6" s="104" t="str">
        <f>IF($B$2=1,IF(พ.ย.!F6="","",พ.ย.!F6),IF(พ.ย.!F36="","",พ.ย.!F36))</f>
        <v/>
      </c>
      <c r="HE6" s="104" t="str">
        <f>IF($B$2=1,IF(พ.ย.!G6="","",พ.ย.!G6),IF(พ.ย.!G36="","",พ.ย.!G36))</f>
        <v/>
      </c>
      <c r="HF6" s="104" t="str">
        <f>IF($B$2=1,IF(พ.ย.!H6="","",พ.ย.!H6),IF(พ.ย.!H36="","",พ.ย.!H36))</f>
        <v/>
      </c>
      <c r="HG6" s="104" t="str">
        <f>IF($B$2=1,IF(พ.ย.!I6="","",พ.ย.!I6),IF(พ.ย.!I36="","",พ.ย.!I36))</f>
        <v/>
      </c>
      <c r="HH6" s="104" t="str">
        <f>IF($B$2=1,IF(พ.ย.!J6="","",พ.ย.!J6),IF(พ.ย.!J36="","",พ.ย.!J36))</f>
        <v/>
      </c>
      <c r="HI6" s="104" t="str">
        <f>IF($B$2=1,IF(พ.ย.!K6="","",พ.ย.!K6),IF(พ.ย.!K36="","",พ.ย.!K36))</f>
        <v/>
      </c>
      <c r="HJ6" s="104" t="str">
        <f>IF($B$2=1,IF(พ.ย.!L6="","",พ.ย.!L6),IF(พ.ย.!L36="","",พ.ย.!L36))</f>
        <v/>
      </c>
      <c r="HK6" s="104" t="str">
        <f>IF($B$2=1,IF(พ.ย.!M6="","",พ.ย.!M6),IF(พ.ย.!M36="","",พ.ย.!M36))</f>
        <v/>
      </c>
      <c r="HL6" s="104" t="str">
        <f>IF($B$2=1,IF(พ.ย.!N6="","",พ.ย.!N6),IF(พ.ย.!N36="","",พ.ย.!N36))</f>
        <v/>
      </c>
      <c r="HM6" s="104" t="str">
        <f>IF($B$2=1,IF(พ.ย.!O6="","",พ.ย.!O6),IF(พ.ย.!O36="","",พ.ย.!O36))</f>
        <v/>
      </c>
      <c r="HN6" s="104" t="str">
        <f>IF($B$2=1,IF(พ.ย.!P6="","",พ.ย.!P6),IF(พ.ย.!P36="","",พ.ย.!P36))</f>
        <v/>
      </c>
      <c r="HO6" s="104" t="str">
        <f>IF($B$2=1,IF(พ.ย.!Q6="","",พ.ย.!Q6),IF(พ.ย.!Q36="","",พ.ย.!Q36))</f>
        <v/>
      </c>
      <c r="HP6" s="104" t="str">
        <f>IF($B$2=1,IF(พ.ย.!R6="","",พ.ย.!R6),IF(พ.ย.!R36="","",พ.ย.!R36))</f>
        <v/>
      </c>
      <c r="HQ6" s="104" t="str">
        <f>IF($B$2=1,IF(พ.ย.!S6="","",พ.ย.!S6),IF(พ.ย.!S36="","",พ.ย.!S36))</f>
        <v/>
      </c>
      <c r="HR6" s="104" t="str">
        <f>IF($B$2=1,IF(พ.ย.!T6="","",พ.ย.!T6),IF(พ.ย.!T36="","",พ.ย.!T36))</f>
        <v/>
      </c>
      <c r="HS6" s="104" t="str">
        <f>IF($B$2=1,IF(พ.ย.!U6="","",พ.ย.!U6),IF(พ.ย.!U36="","",พ.ย.!U36))</f>
        <v/>
      </c>
      <c r="HT6" s="104" t="str">
        <f>IF($B$2=1,IF(พ.ย.!V6="","",พ.ย.!V6),IF(พ.ย.!V36="","",พ.ย.!V36))</f>
        <v/>
      </c>
      <c r="HU6" s="104" t="str">
        <f>IF($B$2=1,IF(พ.ย.!W6="","",พ.ย.!W6),IF(พ.ย.!W36="","",พ.ย.!W36))</f>
        <v/>
      </c>
      <c r="HV6" s="104" t="str">
        <f>IF($B$2=1,IF(พ.ย.!X6="","",พ.ย.!X6),IF(พ.ย.!X36="","",พ.ย.!X36))</f>
        <v/>
      </c>
      <c r="HW6" s="104" t="str">
        <f>IF($B$2=1,IF(พ.ย.!Y6="","",พ.ย.!Y6),IF(พ.ย.!Y36="","",พ.ย.!Y36))</f>
        <v/>
      </c>
      <c r="HX6" s="104" t="str">
        <f>IF($B$2=1,IF(พ.ย.!Z6="","",พ.ย.!Z6),IF(พ.ย.!Z36="","",พ.ย.!Z36))</f>
        <v/>
      </c>
      <c r="HY6" s="104" t="str">
        <f>IF($B$2=1,IF(พ.ย.!AA6="","",พ.ย.!AA6),IF(พ.ย.!AA36="","",พ.ย.!AA36))</f>
        <v/>
      </c>
      <c r="HZ6" s="104" t="str">
        <f>IF($B$2=1,IF(พ.ย.!AB6="","",พ.ย.!AB6),IF(พ.ย.!AB36="","",พ.ย.!AB36))</f>
        <v/>
      </c>
      <c r="IA6" s="104" t="str">
        <f>IF($B$2=1,IF(พ.ย.!AC6="","",พ.ย.!AC6),IF(พ.ย.!AC36="","",พ.ย.!AC36))</f>
        <v/>
      </c>
      <c r="IB6" s="104" t="str">
        <f>IF($B$2=1,IF(พ.ย.!AD6="","",พ.ย.!AD6),IF(พ.ย.!AD36="","",พ.ย.!AD36))</f>
        <v/>
      </c>
      <c r="IC6" s="104" t="str">
        <f>IF($B$2=1,IF(พ.ย.!AE6="","",พ.ย.!AE6),IF(พ.ย.!AE36="","",พ.ย.!AE36))</f>
        <v/>
      </c>
      <c r="ID6" s="104" t="str">
        <f>IF($B$2=1,IF(พ.ย.!AF6="","",พ.ย.!AF6),IF(พ.ย.!AF36="","",พ.ย.!AF36))</f>
        <v/>
      </c>
      <c r="IE6" s="104" t="str">
        <f>IF($B$2=1,IF(พ.ย.!AG6="","",พ.ย.!AG6),IF(พ.ย.!AG36="","",พ.ย.!AG36))</f>
        <v/>
      </c>
      <c r="IF6" s="104" t="str">
        <f>IF($B$2=1,IF(พ.ย.!AH6="","",พ.ย.!AH6),IF(พ.ย.!AH36="","",พ.ย.!AH36))</f>
        <v/>
      </c>
      <c r="IG6" s="104" t="str">
        <f>IF($B$2=1,IF(พ.ย.!AI6="","",พ.ย.!AI6),IF(พ.ย.!AI36="","",พ.ย.!AI36))</f>
        <v/>
      </c>
      <c r="IH6" s="103">
        <f t="shared" si="17"/>
        <v>3</v>
      </c>
      <c r="II6" s="104"/>
      <c r="IJ6" s="104" t="str">
        <f>IF($B$2=1,IF(ธ.ค.!D6="","",ธ.ค.!D6),IF(ธ.ค.!D36="","",ธ.ค.!D36))</f>
        <v/>
      </c>
      <c r="IK6" s="104" t="str">
        <f>IF($B$2=1,IF(ธ.ค.!E6="","",ธ.ค.!E6),IF(ธ.ค.!E36="","",ธ.ค.!E36))</f>
        <v/>
      </c>
      <c r="IL6" s="104" t="str">
        <f>IF($B$2=1,IF(ธ.ค.!F6="","",ธ.ค.!F6),IF(ธ.ค.!F36="","",ธ.ค.!F36))</f>
        <v/>
      </c>
      <c r="IM6" s="104" t="str">
        <f>IF($B$2=1,IF(ธ.ค.!G6="","",ธ.ค.!G6),IF(ธ.ค.!G36="","",ธ.ค.!G36))</f>
        <v/>
      </c>
      <c r="IN6" s="104" t="str">
        <f>IF($B$2=1,IF(ธ.ค.!H6="","",ธ.ค.!H6),IF(ธ.ค.!H36="","",ธ.ค.!H36))</f>
        <v/>
      </c>
      <c r="IO6" s="104" t="str">
        <f>IF($B$2=1,IF(ธ.ค.!I6="","",ธ.ค.!I6),IF(ธ.ค.!I36="","",ธ.ค.!I36))</f>
        <v/>
      </c>
      <c r="IP6" s="104" t="str">
        <f>IF($B$2=1,IF(ธ.ค.!J6="","",ธ.ค.!J6),IF(ธ.ค.!J36="","",ธ.ค.!J36))</f>
        <v/>
      </c>
      <c r="IQ6" s="104" t="str">
        <f>IF($B$2=1,IF(ธ.ค.!K6="","",ธ.ค.!K6),IF(ธ.ค.!K36="","",ธ.ค.!K36))</f>
        <v/>
      </c>
      <c r="IR6" s="104" t="str">
        <f>IF($B$2=1,IF(ธ.ค.!L6="","",ธ.ค.!L6),IF(ธ.ค.!L36="","",ธ.ค.!L36))</f>
        <v/>
      </c>
      <c r="IS6" s="104" t="str">
        <f>IF($B$2=1,IF(ธ.ค.!M6="","",ธ.ค.!M6),IF(ธ.ค.!M36="","",ธ.ค.!M36))</f>
        <v/>
      </c>
      <c r="IT6" s="104" t="str">
        <f>IF($B$2=1,IF(ธ.ค.!N6="","",ธ.ค.!N6),IF(ธ.ค.!N36="","",ธ.ค.!N36))</f>
        <v/>
      </c>
      <c r="IU6" s="104" t="str">
        <f>IF($B$2=1,IF(ธ.ค.!O6="","",ธ.ค.!O6),IF(ธ.ค.!O36="","",ธ.ค.!O36))</f>
        <v/>
      </c>
      <c r="IV6" s="104" t="str">
        <f>IF($B$2=1,IF(ธ.ค.!P6="","",ธ.ค.!P6),IF(ธ.ค.!P36="","",ธ.ค.!P36))</f>
        <v/>
      </c>
      <c r="IW6" s="104" t="str">
        <f>IF($B$2=1,IF(ธ.ค.!Q6="","",ธ.ค.!Q6),IF(ธ.ค.!Q36="","",ธ.ค.!Q36))</f>
        <v/>
      </c>
      <c r="IX6" s="104" t="str">
        <f>IF($B$2=1,IF(ธ.ค.!R6="","",ธ.ค.!R6),IF(ธ.ค.!R36="","",ธ.ค.!R36))</f>
        <v/>
      </c>
      <c r="IY6" s="104" t="str">
        <f>IF($B$2=1,IF(ธ.ค.!S6="","",ธ.ค.!S6),IF(ธ.ค.!S36="","",ธ.ค.!S36))</f>
        <v/>
      </c>
      <c r="IZ6" s="104" t="str">
        <f>IF($B$2=1,IF(ธ.ค.!T6="","",ธ.ค.!T6),IF(ธ.ค.!T36="","",ธ.ค.!T36))</f>
        <v/>
      </c>
      <c r="JA6" s="104" t="str">
        <f>IF($B$2=1,IF(ธ.ค.!U6="","",ธ.ค.!U6),IF(ธ.ค.!U36="","",ธ.ค.!U36))</f>
        <v/>
      </c>
      <c r="JB6" s="104" t="str">
        <f>IF($B$2=1,IF(ธ.ค.!V6="","",ธ.ค.!V6),IF(ธ.ค.!V36="","",ธ.ค.!V36))</f>
        <v/>
      </c>
      <c r="JC6" s="104" t="str">
        <f>IF($B$2=1,IF(ธ.ค.!W6="","",ธ.ค.!W6),IF(ธ.ค.!W36="","",ธ.ค.!W36))</f>
        <v/>
      </c>
      <c r="JD6" s="104" t="str">
        <f>IF($B$2=1,IF(ธ.ค.!X6="","",ธ.ค.!X6),IF(ธ.ค.!X36="","",ธ.ค.!X36))</f>
        <v/>
      </c>
      <c r="JE6" s="104" t="str">
        <f>IF($B$2=1,IF(ธ.ค.!Y6="","",ธ.ค.!Y6),IF(ธ.ค.!Y36="","",ธ.ค.!Y36))</f>
        <v/>
      </c>
      <c r="JF6" s="104" t="str">
        <f>IF($B$2=1,IF(ธ.ค.!Z6="","",ธ.ค.!Z6),IF(ธ.ค.!Z36="","",ธ.ค.!Z36))</f>
        <v/>
      </c>
      <c r="JG6" s="104" t="str">
        <f>IF($B$2=1,IF(ธ.ค.!AA6="","",ธ.ค.!AA6),IF(ธ.ค.!AA36="","",ธ.ค.!AA36))</f>
        <v/>
      </c>
      <c r="JH6" s="104" t="str">
        <f>IF($B$2=1,IF(ธ.ค.!AB6="","",ธ.ค.!AB6),IF(ธ.ค.!AB36="","",ธ.ค.!AB36))</f>
        <v/>
      </c>
      <c r="JI6" s="104" t="str">
        <f>IF($B$2=1,IF(ธ.ค.!AC6="","",ธ.ค.!AC6),IF(ธ.ค.!AC36="","",ธ.ค.!AC36))</f>
        <v/>
      </c>
      <c r="JJ6" s="104" t="str">
        <f>IF($B$2=1,IF(ธ.ค.!AD6="","",ธ.ค.!AD6),IF(ธ.ค.!AD36="","",ธ.ค.!AD36))</f>
        <v/>
      </c>
      <c r="JK6" s="104" t="str">
        <f>IF($B$2=1,IF(ธ.ค.!AE6="","",ธ.ค.!AE6),IF(ธ.ค.!AE36="","",ธ.ค.!AE36))</f>
        <v/>
      </c>
      <c r="JL6" s="104" t="str">
        <f>IF($B$2=1,IF(ธ.ค.!AF6="","",ธ.ค.!AF6),IF(ธ.ค.!AF36="","",ธ.ค.!AF36))</f>
        <v/>
      </c>
      <c r="JM6" s="104" t="str">
        <f>IF($B$2=1,IF(ธ.ค.!AG6="","",ธ.ค.!AG6),IF(ธ.ค.!AG36="","",ธ.ค.!AG36))</f>
        <v/>
      </c>
      <c r="JN6" s="104" t="str">
        <f>IF($B$2=1,IF(ธ.ค.!AH6="","",ธ.ค.!AH6),IF(ธ.ค.!AH36="","",ธ.ค.!AH36))</f>
        <v/>
      </c>
      <c r="JO6" s="104" t="str">
        <f>IF($B$2=1,IF(ธ.ค.!AI6="","",ธ.ค.!AI6),IF(ธ.ค.!AI36="","",ธ.ค.!AI36))</f>
        <v/>
      </c>
      <c r="JP6" s="103">
        <f t="shared" si="18"/>
        <v>3</v>
      </c>
      <c r="JQ6" s="104"/>
      <c r="JR6" s="104" t="str">
        <f>IF($B$2=1,IF(ม.ค.!D6="","",ม.ค.!D6),IF(ม.ค.!D36="","",ม.ค.!D36))</f>
        <v/>
      </c>
      <c r="JS6" s="104" t="str">
        <f>IF($B$2=1,IF(ม.ค.!E6="","",ม.ค.!E6),IF(ม.ค.!E36="","",ม.ค.!E36))</f>
        <v/>
      </c>
      <c r="JT6" s="104" t="str">
        <f>IF($B$2=1,IF(ม.ค.!F6="","",ม.ค.!F6),IF(ม.ค.!F36="","",ม.ค.!F36))</f>
        <v/>
      </c>
      <c r="JU6" s="104" t="str">
        <f>IF($B$2=1,IF(ม.ค.!G6="","",ม.ค.!G6),IF(ม.ค.!G36="","",ม.ค.!G36))</f>
        <v/>
      </c>
      <c r="JV6" s="104" t="str">
        <f>IF($B$2=1,IF(ม.ค.!H6="","",ม.ค.!H6),IF(ม.ค.!H36="","",ม.ค.!H36))</f>
        <v/>
      </c>
      <c r="JW6" s="104" t="str">
        <f>IF($B$2=1,IF(ม.ค.!I6="","",ม.ค.!I6),IF(ม.ค.!I36="","",ม.ค.!I36))</f>
        <v/>
      </c>
      <c r="JX6" s="104" t="str">
        <f>IF($B$2=1,IF(ม.ค.!J6="","",ม.ค.!J6),IF(ม.ค.!J36="","",ม.ค.!J36))</f>
        <v/>
      </c>
      <c r="JY6" s="104" t="str">
        <f>IF($B$2=1,IF(ม.ค.!K6="","",ม.ค.!K6),IF(ม.ค.!K36="","",ม.ค.!K36))</f>
        <v/>
      </c>
      <c r="JZ6" s="104" t="str">
        <f>IF($B$2=1,IF(ม.ค.!L6="","",ม.ค.!L6),IF(ม.ค.!L36="","",ม.ค.!L36))</f>
        <v/>
      </c>
      <c r="KA6" s="104" t="str">
        <f>IF($B$2=1,IF(ม.ค.!M6="","",ม.ค.!M6),IF(ม.ค.!M36="","",ม.ค.!M36))</f>
        <v/>
      </c>
      <c r="KB6" s="104" t="str">
        <f>IF($B$2=1,IF(ม.ค.!N6="","",ม.ค.!N6),IF(ม.ค.!N36="","",ม.ค.!N36))</f>
        <v/>
      </c>
      <c r="KC6" s="104" t="str">
        <f>IF($B$2=1,IF(ม.ค.!O6="","",ม.ค.!O6),IF(ม.ค.!O36="","",ม.ค.!O36))</f>
        <v/>
      </c>
      <c r="KD6" s="104" t="str">
        <f>IF($B$2=1,IF(ม.ค.!P6="","",ม.ค.!P6),IF(ม.ค.!P36="","",ม.ค.!P36))</f>
        <v/>
      </c>
      <c r="KE6" s="104" t="str">
        <f>IF($B$2=1,IF(ม.ค.!Q6="","",ม.ค.!Q6),IF(ม.ค.!Q36="","",ม.ค.!Q36))</f>
        <v/>
      </c>
      <c r="KF6" s="104" t="str">
        <f>IF($B$2=1,IF(ม.ค.!R6="","",ม.ค.!R6),IF(ม.ค.!R36="","",ม.ค.!R36))</f>
        <v/>
      </c>
      <c r="KG6" s="104" t="str">
        <f>IF($B$2=1,IF(ม.ค.!S6="","",ม.ค.!S6),IF(ม.ค.!S36="","",ม.ค.!S36))</f>
        <v/>
      </c>
      <c r="KH6" s="104" t="str">
        <f>IF($B$2=1,IF(ม.ค.!T6="","",ม.ค.!T6),IF(ม.ค.!T36="","",ม.ค.!T36))</f>
        <v/>
      </c>
      <c r="KI6" s="104" t="str">
        <f>IF($B$2=1,IF(ม.ค.!U6="","",ม.ค.!U6),IF(ม.ค.!U36="","",ม.ค.!U36))</f>
        <v/>
      </c>
      <c r="KJ6" s="104" t="str">
        <f>IF($B$2=1,IF(ม.ค.!V6="","",ม.ค.!V6),IF(ม.ค.!V36="","",ม.ค.!V36))</f>
        <v/>
      </c>
      <c r="KK6" s="104" t="str">
        <f>IF($B$2=1,IF(ม.ค.!W6="","",ม.ค.!W6),IF(ม.ค.!W36="","",ม.ค.!W36))</f>
        <v/>
      </c>
      <c r="KL6" s="104" t="str">
        <f>IF($B$2=1,IF(ม.ค.!X6="","",ม.ค.!X6),IF(ม.ค.!X36="","",ม.ค.!X36))</f>
        <v/>
      </c>
      <c r="KM6" s="104" t="str">
        <f>IF($B$2=1,IF(ม.ค.!Y6="","",ม.ค.!Y6),IF(ม.ค.!Y36="","",ม.ค.!Y36))</f>
        <v/>
      </c>
      <c r="KN6" s="104" t="str">
        <f>IF($B$2=1,IF(ม.ค.!Z6="","",ม.ค.!Z6),IF(ม.ค.!Z36="","",ม.ค.!Z36))</f>
        <v/>
      </c>
      <c r="KO6" s="104" t="str">
        <f>IF($B$2=1,IF(ม.ค.!AA6="","",ม.ค.!AA6),IF(ม.ค.!AA36="","",ม.ค.!AA36))</f>
        <v/>
      </c>
      <c r="KP6" s="104" t="str">
        <f>IF($B$2=1,IF(ม.ค.!AB6="","",ม.ค.!AB6),IF(ม.ค.!AB36="","",ม.ค.!AB36))</f>
        <v/>
      </c>
      <c r="KQ6" s="104" t="str">
        <f>IF($B$2=1,IF(ม.ค.!AC6="","",ม.ค.!AC6),IF(ม.ค.!AC36="","",ม.ค.!AC36))</f>
        <v/>
      </c>
      <c r="KR6" s="104" t="str">
        <f>IF($B$2=1,IF(ม.ค.!AD6="","",ม.ค.!AD6),IF(ม.ค.!AD36="","",ม.ค.!AD36))</f>
        <v/>
      </c>
      <c r="KS6" s="104" t="str">
        <f>IF($B$2=1,IF(ม.ค.!AE6="","",ม.ค.!AE6),IF(ม.ค.!AE36="","",ม.ค.!AE36))</f>
        <v/>
      </c>
      <c r="KT6" s="104" t="str">
        <f>IF($B$2=1,IF(ม.ค.!AF6="","",ม.ค.!AF6),IF(ม.ค.!AF36="","",ม.ค.!AF36))</f>
        <v/>
      </c>
      <c r="KU6" s="104" t="str">
        <f>IF($B$2=1,IF(ม.ค.!AG6="","",ม.ค.!AG6),IF(ม.ค.!AG36="","",ม.ค.!AG36))</f>
        <v/>
      </c>
      <c r="KV6" s="104" t="str">
        <f>IF($B$2=1,IF(ม.ค.!AH6="","",ม.ค.!AH6),IF(ม.ค.!AH36="","",ม.ค.!AH36))</f>
        <v/>
      </c>
      <c r="KW6" s="104" t="str">
        <f>IF($B$2=1,IF(ม.ค.!AI6="","",ม.ค.!AI6),IF(ม.ค.!AI36="","",ม.ค.!AI36))</f>
        <v/>
      </c>
      <c r="KX6" s="103">
        <f t="shared" si="19"/>
        <v>3</v>
      </c>
      <c r="KY6" s="104"/>
      <c r="KZ6" s="104" t="str">
        <f>IF($B$2=1,IF(ก.พ.!D6="","",ก.พ.!D6),IF(ก.พ.!D36="","",ก.พ.!D36))</f>
        <v/>
      </c>
      <c r="LA6" s="104" t="str">
        <f>IF($B$2=1,IF(ก.พ.!E6="","",ก.พ.!E6),IF(ก.พ.!E36="","",ก.พ.!E36))</f>
        <v/>
      </c>
      <c r="LB6" s="104" t="str">
        <f>IF($B$2=1,IF(ก.พ.!F6="","",ก.พ.!F6),IF(ก.พ.!F36="","",ก.พ.!F36))</f>
        <v/>
      </c>
      <c r="LC6" s="104" t="str">
        <f>IF($B$2=1,IF(ก.พ.!G6="","",ก.พ.!G6),IF(ก.พ.!G36="","",ก.พ.!G36))</f>
        <v/>
      </c>
      <c r="LD6" s="104" t="str">
        <f>IF($B$2=1,IF(ก.พ.!H6="","",ก.พ.!H6),IF(ก.พ.!H36="","",ก.พ.!H36))</f>
        <v/>
      </c>
      <c r="LE6" s="104" t="str">
        <f>IF($B$2=1,IF(ก.พ.!I6="","",ก.พ.!I6),IF(ก.พ.!I36="","",ก.พ.!I36))</f>
        <v/>
      </c>
      <c r="LF6" s="104" t="str">
        <f>IF($B$2=1,IF(ก.พ.!J6="","",ก.พ.!J6),IF(ก.พ.!J36="","",ก.พ.!J36))</f>
        <v/>
      </c>
      <c r="LG6" s="104" t="str">
        <f>IF($B$2=1,IF(ก.พ.!K6="","",ก.พ.!K6),IF(ก.พ.!K36="","",ก.พ.!K36))</f>
        <v/>
      </c>
      <c r="LH6" s="104" t="str">
        <f>IF($B$2=1,IF(ก.พ.!L6="","",ก.พ.!L6),IF(ก.พ.!L36="","",ก.พ.!L36))</f>
        <v/>
      </c>
      <c r="LI6" s="104" t="str">
        <f>IF($B$2=1,IF(ก.พ.!M6="","",ก.พ.!M6),IF(ก.พ.!M36="","",ก.พ.!M36))</f>
        <v/>
      </c>
      <c r="LJ6" s="104" t="str">
        <f>IF($B$2=1,IF(ก.พ.!N6="","",ก.พ.!N6),IF(ก.พ.!N36="","",ก.พ.!N36))</f>
        <v/>
      </c>
      <c r="LK6" s="104" t="str">
        <f>IF($B$2=1,IF(ก.พ.!O6="","",ก.พ.!O6),IF(ก.พ.!O36="","",ก.พ.!O36))</f>
        <v/>
      </c>
      <c r="LL6" s="104" t="str">
        <f>IF($B$2=1,IF(ก.พ.!P6="","",ก.พ.!P6),IF(ก.พ.!P36="","",ก.พ.!P36))</f>
        <v/>
      </c>
      <c r="LM6" s="104" t="str">
        <f>IF($B$2=1,IF(ก.พ.!Q6="","",ก.พ.!Q6),IF(ก.พ.!Q36="","",ก.พ.!Q36))</f>
        <v/>
      </c>
      <c r="LN6" s="104" t="str">
        <f>IF($B$2=1,IF(ก.พ.!R6="","",ก.พ.!R6),IF(ก.พ.!R36="","",ก.พ.!R36))</f>
        <v/>
      </c>
      <c r="LO6" s="104" t="str">
        <f>IF($B$2=1,IF(ก.พ.!S6="","",ก.พ.!S6),IF(ก.พ.!S36="","",ก.พ.!S36))</f>
        <v/>
      </c>
      <c r="LP6" s="104" t="str">
        <f>IF($B$2=1,IF(ก.พ.!T6="","",ก.พ.!T6),IF(ก.พ.!T36="","",ก.พ.!T36))</f>
        <v/>
      </c>
      <c r="LQ6" s="104" t="str">
        <f>IF($B$2=1,IF(ก.พ.!U6="","",ก.พ.!U6),IF(ก.พ.!U36="","",ก.พ.!U36))</f>
        <v/>
      </c>
      <c r="LR6" s="104" t="str">
        <f>IF($B$2=1,IF(ก.พ.!V6="","",ก.พ.!V6),IF(ก.พ.!V36="","",ก.พ.!V36))</f>
        <v/>
      </c>
      <c r="LS6" s="104" t="str">
        <f>IF($B$2=1,IF(ก.พ.!W6="","",ก.พ.!W6),IF(ก.พ.!W36="","",ก.พ.!W36))</f>
        <v/>
      </c>
      <c r="LT6" s="104" t="str">
        <f>IF($B$2=1,IF(ก.พ.!X6="","",ก.พ.!X6),IF(ก.พ.!X36="","",ก.พ.!X36))</f>
        <v/>
      </c>
      <c r="LU6" s="104" t="str">
        <f>IF($B$2=1,IF(ก.พ.!Y6="","",ก.พ.!Y6),IF(ก.พ.!Y36="","",ก.พ.!Y36))</f>
        <v/>
      </c>
      <c r="LV6" s="104" t="str">
        <f>IF($B$2=1,IF(ก.พ.!Z6="","",ก.พ.!Z6),IF(ก.พ.!Z36="","",ก.พ.!Z36))</f>
        <v/>
      </c>
      <c r="LW6" s="104" t="str">
        <f>IF($B$2=1,IF(ก.พ.!AA6="","",ก.พ.!AA6),IF(ก.พ.!AA36="","",ก.พ.!AA36))</f>
        <v/>
      </c>
      <c r="LX6" s="104" t="str">
        <f>IF($B$2=1,IF(ก.พ.!AB6="","",ก.พ.!AB6),IF(ก.พ.!AB36="","",ก.พ.!AB36))</f>
        <v/>
      </c>
      <c r="LY6" s="104" t="str">
        <f>IF($B$2=1,IF(ก.พ.!AC6="","",ก.พ.!AC6),IF(ก.พ.!AC36="","",ก.พ.!AC36))</f>
        <v/>
      </c>
      <c r="LZ6" s="104" t="str">
        <f>IF($B$2=1,IF(ก.พ.!AD6="","",ก.พ.!AD6),IF(ก.พ.!AD36="","",ก.พ.!AD36))</f>
        <v/>
      </c>
      <c r="MA6" s="104" t="str">
        <f>IF($B$2=1,IF(ก.พ.!AE6="","",ก.พ.!AE6),IF(ก.พ.!AE36="","",ก.พ.!AE36))</f>
        <v/>
      </c>
      <c r="MB6" s="104" t="str">
        <f>IF($B$2=1,IF(ก.พ.!AF6="","",ก.พ.!AF6),IF(ก.พ.!AF36="","",ก.พ.!AF36))</f>
        <v/>
      </c>
      <c r="MC6" s="104" t="str">
        <f>IF($B$2=1,IF(ก.พ.!AG6="","",ก.พ.!AG6),IF(ก.พ.!AG36="","",ก.พ.!AG36))</f>
        <v/>
      </c>
      <c r="MD6" s="104" t="str">
        <f>IF($B$2=1,IF(ก.พ.!AH6="","",ก.พ.!AH6),IF(ก.พ.!AH36="","",ก.พ.!AH36))</f>
        <v/>
      </c>
      <c r="ME6" s="104" t="str">
        <f>IF($B$2=1,IF(ก.พ.!AI6="","",ก.พ.!AI6),IF(ก.พ.!AI36="","",ก.พ.!AI36))</f>
        <v/>
      </c>
      <c r="MF6" s="103">
        <f t="shared" si="20"/>
        <v>3</v>
      </c>
      <c r="MG6" s="104"/>
      <c r="MH6" s="104" t="str">
        <f>IF($B$2=1,IF(มี.ค.!D6="","",มี.ค.!D6),IF(มี.ค.!D36="","",มี.ค.!D36))</f>
        <v/>
      </c>
      <c r="MI6" s="104" t="str">
        <f>IF($B$2=1,IF(มี.ค.!E6="","",มี.ค.!E6),IF(มี.ค.!E36="","",มี.ค.!E36))</f>
        <v/>
      </c>
      <c r="MJ6" s="104" t="str">
        <f>IF($B$2=1,IF(มี.ค.!F6="","",มี.ค.!F6),IF(มี.ค.!F36="","",มี.ค.!F36))</f>
        <v/>
      </c>
      <c r="MK6" s="104" t="str">
        <f>IF($B$2=1,IF(มี.ค.!G6="","",มี.ค.!G6),IF(มี.ค.!G36="","",มี.ค.!G36))</f>
        <v/>
      </c>
      <c r="ML6" s="104" t="str">
        <f>IF($B$2=1,IF(มี.ค.!H6="","",มี.ค.!H6),IF(มี.ค.!H36="","",มี.ค.!H36))</f>
        <v/>
      </c>
      <c r="MM6" s="104" t="str">
        <f>IF($B$2=1,IF(มี.ค.!I6="","",มี.ค.!I6),IF(มี.ค.!I36="","",มี.ค.!I36))</f>
        <v/>
      </c>
      <c r="MN6" s="104" t="str">
        <f>IF($B$2=1,IF(มี.ค.!J6="","",มี.ค.!J6),IF(มี.ค.!J36="","",มี.ค.!J36))</f>
        <v/>
      </c>
      <c r="MO6" s="104" t="str">
        <f>IF($B$2=1,IF(มี.ค.!K6="","",มี.ค.!K6),IF(มี.ค.!K36="","",มี.ค.!K36))</f>
        <v/>
      </c>
      <c r="MP6" s="104" t="str">
        <f>IF($B$2=1,IF(มี.ค.!L6="","",มี.ค.!L6),IF(มี.ค.!L36="","",มี.ค.!L36))</f>
        <v/>
      </c>
      <c r="MQ6" s="104" t="str">
        <f>IF($B$2=1,IF(มี.ค.!M6="","",มี.ค.!M6),IF(มี.ค.!M36="","",มี.ค.!M36))</f>
        <v/>
      </c>
      <c r="MR6" s="104" t="str">
        <f>IF($B$2=1,IF(มี.ค.!N6="","",มี.ค.!N6),IF(มี.ค.!N36="","",มี.ค.!N36))</f>
        <v/>
      </c>
      <c r="MS6" s="104" t="str">
        <f>IF($B$2=1,IF(มี.ค.!O6="","",มี.ค.!O6),IF(มี.ค.!O36="","",มี.ค.!O36))</f>
        <v/>
      </c>
      <c r="MT6" s="104" t="str">
        <f>IF($B$2=1,IF(มี.ค.!P6="","",มี.ค.!P6),IF(มี.ค.!P36="","",มี.ค.!P36))</f>
        <v/>
      </c>
      <c r="MU6" s="104" t="str">
        <f>IF($B$2=1,IF(มี.ค.!Q6="","",มี.ค.!Q6),IF(มี.ค.!Q36="","",มี.ค.!Q36))</f>
        <v/>
      </c>
      <c r="MV6" s="104" t="str">
        <f>IF($B$2=1,IF(มี.ค.!R6="","",มี.ค.!R6),IF(มี.ค.!R36="","",มี.ค.!R36))</f>
        <v/>
      </c>
      <c r="MW6" s="104" t="str">
        <f>IF($B$2=1,IF(มี.ค.!S6="","",มี.ค.!S6),IF(มี.ค.!S36="","",มี.ค.!S36))</f>
        <v/>
      </c>
      <c r="MX6" s="104" t="str">
        <f>IF($B$2=1,IF(มี.ค.!T6="","",มี.ค.!T6),IF(มี.ค.!T36="","",มี.ค.!T36))</f>
        <v/>
      </c>
      <c r="MY6" s="104" t="str">
        <f>IF($B$2=1,IF(มี.ค.!U6="","",มี.ค.!U6),IF(มี.ค.!U36="","",มี.ค.!U36))</f>
        <v/>
      </c>
      <c r="MZ6" s="104" t="str">
        <f>IF($B$2=1,IF(มี.ค.!V6="","",มี.ค.!V6),IF(มี.ค.!V36="","",มี.ค.!V36))</f>
        <v/>
      </c>
      <c r="NA6" s="104" t="str">
        <f>IF($B$2=1,IF(มี.ค.!W6="","",มี.ค.!W6),IF(มี.ค.!W36="","",มี.ค.!W36))</f>
        <v/>
      </c>
      <c r="NB6" s="104" t="str">
        <f>IF($B$2=1,IF(มี.ค.!X6="","",มี.ค.!X6),IF(มี.ค.!X36="","",มี.ค.!X36))</f>
        <v/>
      </c>
      <c r="NC6" s="104" t="str">
        <f>IF($B$2=1,IF(มี.ค.!Y6="","",มี.ค.!Y6),IF(มี.ค.!Y36="","",มี.ค.!Y36))</f>
        <v/>
      </c>
      <c r="ND6" s="104" t="str">
        <f>IF($B$2=1,IF(มี.ค.!Z6="","",มี.ค.!Z6),IF(มี.ค.!Z36="","",มี.ค.!Z36))</f>
        <v/>
      </c>
      <c r="NE6" s="104" t="str">
        <f>IF($B$2=1,IF(มี.ค.!AA6="","",มี.ค.!AA6),IF(มี.ค.!AA36="","",มี.ค.!AA36))</f>
        <v/>
      </c>
      <c r="NF6" s="104" t="str">
        <f>IF($B$2=1,IF(มี.ค.!AB6="","",มี.ค.!AB6),IF(มี.ค.!AB36="","",มี.ค.!AB36))</f>
        <v/>
      </c>
      <c r="NG6" s="104" t="str">
        <f>IF($B$2=1,IF(มี.ค.!AC6="","",มี.ค.!AC6),IF(มี.ค.!AC36="","",มี.ค.!AC36))</f>
        <v/>
      </c>
      <c r="NH6" s="104" t="str">
        <f>IF($B$2=1,IF(มี.ค.!AD6="","",มี.ค.!AD6),IF(มี.ค.!AD36="","",มี.ค.!AD36))</f>
        <v/>
      </c>
      <c r="NI6" s="104" t="str">
        <f>IF($B$2=1,IF(มี.ค.!AE6="","",มี.ค.!AE6),IF(มี.ค.!AE36="","",มี.ค.!AE36))</f>
        <v/>
      </c>
      <c r="NJ6" s="104" t="str">
        <f>IF($B$2=1,IF(มี.ค.!AF6="","",มี.ค.!AF6),IF(มี.ค.!AF36="","",มี.ค.!AF36))</f>
        <v/>
      </c>
      <c r="NK6" s="104" t="str">
        <f>IF($B$2=1,IF(มี.ค.!AG6="","",มี.ค.!AG6),IF(มี.ค.!AG36="","",มี.ค.!AG36))</f>
        <v/>
      </c>
      <c r="NL6" s="104" t="str">
        <f>IF($B$2=1,IF(มี.ค.!AH6="","",มี.ค.!AH6),IF(มี.ค.!AH36="","",มี.ค.!AH36))</f>
        <v/>
      </c>
      <c r="NM6" s="104" t="str">
        <f>IF($B$2=1,IF(มี.ค.!AI6="","",มี.ค.!AI6),IF(มี.ค.!AI36="","",มี.ค.!AI36))</f>
        <v/>
      </c>
    </row>
    <row r="7" spans="1:377" ht="21" customHeight="1" x14ac:dyDescent="0.35">
      <c r="A7" s="90"/>
      <c r="B7" s="90"/>
      <c r="C7" s="90"/>
      <c r="D7" s="103">
        <f t="shared" si="21"/>
        <v>4</v>
      </c>
      <c r="E7" s="104"/>
      <c r="F7" s="104" t="str">
        <f>IF($B$2=1,IF(พ.ค.!D7="","",พ.ค.!D7),IF(พ.ค.!D37="","",พ.ค.!D37))</f>
        <v/>
      </c>
      <c r="G7" s="104" t="str">
        <f>IF($B$2=1,IF(พ.ค.!E7="","",พ.ค.!E7),IF(พ.ค.!E37="","",พ.ค.!E37))</f>
        <v/>
      </c>
      <c r="H7" s="104" t="str">
        <f>IF($B$2=1,IF(พ.ค.!F7="","",พ.ค.!F7),IF(พ.ค.!F37="","",พ.ค.!F37))</f>
        <v/>
      </c>
      <c r="I7" s="104" t="str">
        <f>IF($B$2=1,IF(พ.ค.!G7="","",พ.ค.!G7),IF(พ.ค.!G37="","",พ.ค.!G37))</f>
        <v/>
      </c>
      <c r="J7" s="104" t="str">
        <f>IF($B$2=1,IF(พ.ค.!H7="","",พ.ค.!H7),IF(พ.ค.!H37="","",พ.ค.!H37))</f>
        <v/>
      </c>
      <c r="K7" s="104" t="str">
        <f>IF($B$2=1,IF(พ.ค.!I7="","",พ.ค.!I7),IF(พ.ค.!I37="","",พ.ค.!I37))</f>
        <v/>
      </c>
      <c r="L7" s="104" t="str">
        <f>IF($B$2=1,IF(พ.ค.!J7="","",พ.ค.!J7),IF(พ.ค.!J37="","",พ.ค.!J37))</f>
        <v/>
      </c>
      <c r="M7" s="104" t="str">
        <f>IF($B$2=1,IF(พ.ค.!K7="","",พ.ค.!K7),IF(พ.ค.!K37="","",พ.ค.!K37))</f>
        <v/>
      </c>
      <c r="N7" s="104" t="str">
        <f>IF($B$2=1,IF(พ.ค.!L7="","",พ.ค.!L7),IF(พ.ค.!L37="","",พ.ค.!L37))</f>
        <v/>
      </c>
      <c r="O7" s="104" t="str">
        <f>IF($B$2=1,IF(พ.ค.!M7="","",พ.ค.!M7),IF(พ.ค.!M37="","",พ.ค.!M37))</f>
        <v/>
      </c>
      <c r="P7" s="104" t="str">
        <f>IF($B$2=1,IF(พ.ค.!N7="","",พ.ค.!N7),IF(พ.ค.!N37="","",พ.ค.!N37))</f>
        <v/>
      </c>
      <c r="Q7" s="104" t="str">
        <f>IF($B$2=1,IF(พ.ค.!O7="","",พ.ค.!O7),IF(พ.ค.!O37="","",พ.ค.!O37))</f>
        <v/>
      </c>
      <c r="R7" s="104" t="str">
        <f>IF($B$2=1,IF(พ.ค.!P7="","",พ.ค.!P7),IF(พ.ค.!P37="","",พ.ค.!P37))</f>
        <v/>
      </c>
      <c r="S7" s="104" t="str">
        <f>IF($B$2=1,IF(พ.ค.!Q7="","",พ.ค.!Q7),IF(พ.ค.!Q37="","",พ.ค.!Q37))</f>
        <v/>
      </c>
      <c r="T7" s="104" t="str">
        <f>IF($B$2=1,IF(พ.ค.!R7="","",พ.ค.!R7),IF(พ.ค.!R37="","",พ.ค.!R37))</f>
        <v/>
      </c>
      <c r="U7" s="104" t="str">
        <f>IF($B$2=1,IF(พ.ค.!S7="","",พ.ค.!S7),IF(พ.ค.!S37="","",พ.ค.!S37))</f>
        <v/>
      </c>
      <c r="V7" s="104" t="str">
        <f>IF($B$2=1,IF(พ.ค.!T7="","",พ.ค.!T7),IF(พ.ค.!T37="","",พ.ค.!T37))</f>
        <v/>
      </c>
      <c r="W7" s="104" t="str">
        <f>IF($B$2=1,IF(พ.ค.!U7="","",พ.ค.!U7),IF(พ.ค.!U37="","",พ.ค.!U37))</f>
        <v/>
      </c>
      <c r="X7" s="104" t="str">
        <f>IF($B$2=1,IF(พ.ค.!V7="","",พ.ค.!V7),IF(พ.ค.!V37="","",พ.ค.!V37))</f>
        <v/>
      </c>
      <c r="Y7" s="104" t="str">
        <f>IF($B$2=1,IF(พ.ค.!W7="","",พ.ค.!W7),IF(พ.ค.!W37="","",พ.ค.!W37))</f>
        <v/>
      </c>
      <c r="Z7" s="104" t="str">
        <f>IF($B$2=1,IF(พ.ค.!X7="","",พ.ค.!X7),IF(พ.ค.!X37="","",พ.ค.!X37))</f>
        <v/>
      </c>
      <c r="AA7" s="104" t="str">
        <f>IF($B$2=1,IF(พ.ค.!Y7="","",พ.ค.!Y7),IF(พ.ค.!Y37="","",พ.ค.!Y37))</f>
        <v/>
      </c>
      <c r="AB7" s="104" t="str">
        <f>IF($B$2=1,IF(พ.ค.!Z7="","",พ.ค.!Z7),IF(พ.ค.!Z37="","",พ.ค.!Z37))</f>
        <v/>
      </c>
      <c r="AC7" s="104" t="str">
        <f>IF($B$2=1,IF(พ.ค.!AA7="","",พ.ค.!AA7),IF(พ.ค.!AA37="","",พ.ค.!AA37))</f>
        <v/>
      </c>
      <c r="AD7" s="104" t="str">
        <f>IF($B$2=1,IF(พ.ค.!AB7="","",พ.ค.!AB7),IF(พ.ค.!AB37="","",พ.ค.!AB37))</f>
        <v/>
      </c>
      <c r="AE7" s="104" t="str">
        <f>IF($B$2=1,IF(พ.ค.!AC7="","",พ.ค.!AC7),IF(พ.ค.!AC37="","",พ.ค.!AC37))</f>
        <v/>
      </c>
      <c r="AF7" s="104" t="str">
        <f>IF($B$2=1,IF(พ.ค.!AD7="","",พ.ค.!AD7),IF(พ.ค.!AD37="","",พ.ค.!AD37))</f>
        <v/>
      </c>
      <c r="AG7" s="104" t="str">
        <f>IF($B$2=1,IF(พ.ค.!AE7="","",พ.ค.!AE7),IF(พ.ค.!AE37="","",พ.ค.!AE37))</f>
        <v/>
      </c>
      <c r="AH7" s="104" t="str">
        <f>IF($B$2=1,IF(พ.ค.!AF7="","",พ.ค.!AF7),IF(พ.ค.!AF37="","",พ.ค.!AF37))</f>
        <v/>
      </c>
      <c r="AI7" s="104" t="str">
        <f>IF($B$2=1,IF(พ.ค.!AG7="","",พ.ค.!AG7),IF(พ.ค.!AG37="","",พ.ค.!AG37))</f>
        <v/>
      </c>
      <c r="AJ7" s="104" t="str">
        <f>IF($B$2=1,IF(พ.ค.!AH7="","",พ.ค.!AH7),IF(พ.ค.!AH37="","",พ.ค.!AH37))</f>
        <v/>
      </c>
      <c r="AK7" s="104" t="str">
        <f>IF($B$2=1,IF(พ.ค.!AI7="","",พ.ค.!AI7),IF(พ.ค.!AI37="","",พ.ค.!AI37))</f>
        <v/>
      </c>
      <c r="AL7" s="103">
        <f t="shared" si="11"/>
        <v>4</v>
      </c>
      <c r="AM7" s="104"/>
      <c r="AN7" s="104" t="str">
        <f>IF($B$2=1,IF(มิ.ย.!D7="","",มิ.ย.!D7),IF(มิ.ย.!D37="","",มิ.ย.!D37))</f>
        <v/>
      </c>
      <c r="AO7" s="104" t="str">
        <f>IF($B$2=1,IF(มิ.ย.!E7="","",มิ.ย.!E7),IF(มิ.ย.!E37="","",มิ.ย.!E37))</f>
        <v/>
      </c>
      <c r="AP7" s="104" t="str">
        <f>IF($B$2=1,IF(มิ.ย.!F7="","",มิ.ย.!F7),IF(มิ.ย.!F37="","",มิ.ย.!F37))</f>
        <v/>
      </c>
      <c r="AQ7" s="104" t="str">
        <f>IF($B$2=1,IF(มิ.ย.!G7="","",มิ.ย.!G7),IF(มิ.ย.!G37="","",มิ.ย.!G37))</f>
        <v/>
      </c>
      <c r="AR7" s="104" t="str">
        <f>IF($B$2=1,IF(มิ.ย.!H7="","",มิ.ย.!H7),IF(มิ.ย.!H37="","",มิ.ย.!H37))</f>
        <v/>
      </c>
      <c r="AS7" s="104" t="str">
        <f>IF($B$2=1,IF(มิ.ย.!I7="","",มิ.ย.!I7),IF(มิ.ย.!I37="","",มิ.ย.!I37))</f>
        <v/>
      </c>
      <c r="AT7" s="104" t="str">
        <f>IF($B$2=1,IF(มิ.ย.!J7="","",มิ.ย.!J7),IF(มิ.ย.!J37="","",มิ.ย.!J37))</f>
        <v/>
      </c>
      <c r="AU7" s="104" t="str">
        <f>IF($B$2=1,IF(มิ.ย.!K7="","",มิ.ย.!K7),IF(มิ.ย.!K37="","",มิ.ย.!K37))</f>
        <v/>
      </c>
      <c r="AV7" s="104" t="str">
        <f>IF($B$2=1,IF(มิ.ย.!L7="","",มิ.ย.!L7),IF(มิ.ย.!L37="","",มิ.ย.!L37))</f>
        <v/>
      </c>
      <c r="AW7" s="104" t="str">
        <f>IF($B$2=1,IF(มิ.ย.!M7="","",มิ.ย.!M7),IF(มิ.ย.!M37="","",มิ.ย.!M37))</f>
        <v/>
      </c>
      <c r="AX7" s="104" t="str">
        <f>IF($B$2=1,IF(มิ.ย.!N7="","",มิ.ย.!N7),IF(มิ.ย.!N37="","",มิ.ย.!N37))</f>
        <v/>
      </c>
      <c r="AY7" s="104" t="str">
        <f>IF($B$2=1,IF(มิ.ย.!O7="","",มิ.ย.!O7),IF(มิ.ย.!O37="","",มิ.ย.!O37))</f>
        <v/>
      </c>
      <c r="AZ7" s="104" t="str">
        <f>IF($B$2=1,IF(มิ.ย.!P7="","",มิ.ย.!P7),IF(มิ.ย.!P37="","",มิ.ย.!P37))</f>
        <v/>
      </c>
      <c r="BA7" s="104" t="str">
        <f>IF($B$2=1,IF(มิ.ย.!Q7="","",มิ.ย.!Q7),IF(มิ.ย.!Q37="","",มิ.ย.!Q37))</f>
        <v/>
      </c>
      <c r="BB7" s="104" t="str">
        <f>IF($B$2=1,IF(มิ.ย.!R7="","",มิ.ย.!R7),IF(มิ.ย.!R37="","",มิ.ย.!R37))</f>
        <v/>
      </c>
      <c r="BC7" s="104" t="str">
        <f>IF($B$2=1,IF(มิ.ย.!S7="","",มิ.ย.!S7),IF(มิ.ย.!S37="","",มิ.ย.!S37))</f>
        <v/>
      </c>
      <c r="BD7" s="104" t="str">
        <f>IF($B$2=1,IF(มิ.ย.!T7="","",มิ.ย.!T7),IF(มิ.ย.!T37="","",มิ.ย.!T37))</f>
        <v/>
      </c>
      <c r="BE7" s="104" t="str">
        <f>IF($B$2=1,IF(มิ.ย.!U7="","",มิ.ย.!U7),IF(มิ.ย.!U37="","",มิ.ย.!U37))</f>
        <v/>
      </c>
      <c r="BF7" s="104" t="str">
        <f>IF($B$2=1,IF(มิ.ย.!V7="","",มิ.ย.!V7),IF(มิ.ย.!V37="","",มิ.ย.!V37))</f>
        <v/>
      </c>
      <c r="BG7" s="104" t="str">
        <f>IF($B$2=1,IF(มิ.ย.!W7="","",มิ.ย.!W7),IF(มิ.ย.!W37="","",มิ.ย.!W37))</f>
        <v/>
      </c>
      <c r="BH7" s="104" t="str">
        <f>IF($B$2=1,IF(มิ.ย.!X7="","",มิ.ย.!X7),IF(มิ.ย.!X37="","",มิ.ย.!X37))</f>
        <v/>
      </c>
      <c r="BI7" s="104" t="str">
        <f>IF($B$2=1,IF(มิ.ย.!Y7="","",มิ.ย.!Y7),IF(มิ.ย.!Y37="","",มิ.ย.!Y37))</f>
        <v/>
      </c>
      <c r="BJ7" s="104" t="str">
        <f>IF($B$2=1,IF(มิ.ย.!Z7="","",มิ.ย.!Z7),IF(มิ.ย.!Z37="","",มิ.ย.!Z37))</f>
        <v/>
      </c>
      <c r="BK7" s="104" t="str">
        <f>IF($B$2=1,IF(มิ.ย.!AA7="","",มิ.ย.!AA7),IF(มิ.ย.!AA37="","",มิ.ย.!AA37))</f>
        <v/>
      </c>
      <c r="BL7" s="104" t="str">
        <f>IF($B$2=1,IF(มิ.ย.!AB7="","",มิ.ย.!AB7),IF(มิ.ย.!AB37="","",มิ.ย.!AB37))</f>
        <v/>
      </c>
      <c r="BM7" s="104" t="str">
        <f>IF($B$2=1,IF(มิ.ย.!AC7="","",มิ.ย.!AC7),IF(มิ.ย.!AC37="","",มิ.ย.!AC37))</f>
        <v/>
      </c>
      <c r="BN7" s="104" t="str">
        <f>IF($B$2=1,IF(มิ.ย.!AD7="","",มิ.ย.!AD7),IF(มิ.ย.!AD37="","",มิ.ย.!AD37))</f>
        <v/>
      </c>
      <c r="BO7" s="104" t="str">
        <f>IF($B$2=1,IF(มิ.ย.!AE7="","",มิ.ย.!AE7),IF(มิ.ย.!AE37="","",มิ.ย.!AE37))</f>
        <v/>
      </c>
      <c r="BP7" s="104" t="str">
        <f>IF($B$2=1,IF(มิ.ย.!AF7="","",มิ.ย.!AF7),IF(มิ.ย.!AF37="","",มิ.ย.!AF37))</f>
        <v/>
      </c>
      <c r="BQ7" s="104" t="str">
        <f>IF($B$2=1,IF(มิ.ย.!AG7="","",มิ.ย.!AG7),IF(มิ.ย.!AG37="","",มิ.ย.!AG37))</f>
        <v/>
      </c>
      <c r="BR7" s="104" t="str">
        <f>IF($B$2=1,IF(มิ.ย.!AH7="","",มิ.ย.!AH7),IF(มิ.ย.!AH37="","",มิ.ย.!AH37))</f>
        <v/>
      </c>
      <c r="BS7" s="104" t="str">
        <f>IF($B$2=1,IF(มิ.ย.!AI7="","",มิ.ย.!AI7),IF(มิ.ย.!AI37="","",มิ.ย.!AI37))</f>
        <v/>
      </c>
      <c r="BT7" s="103">
        <f t="shared" si="12"/>
        <v>4</v>
      </c>
      <c r="BU7" s="104"/>
      <c r="BV7" s="104" t="str">
        <f>IF($B$2=1,IF(ก.ค.!D7="","",ก.ค.!D7),IF(ก.ค.!D37="","",ก.ค.!D37))</f>
        <v/>
      </c>
      <c r="BW7" s="104" t="str">
        <f>IF($B$2=1,IF(ก.ค.!E7="","",ก.ค.!E7),IF(ก.ค.!E37="","",ก.ค.!E37))</f>
        <v/>
      </c>
      <c r="BX7" s="104" t="str">
        <f>IF($B$2=1,IF(ก.ค.!F7="","",ก.ค.!F7),IF(ก.ค.!F37="","",ก.ค.!F37))</f>
        <v/>
      </c>
      <c r="BY7" s="104" t="str">
        <f>IF($B$2=1,IF(ก.ค.!G7="","",ก.ค.!G7),IF(ก.ค.!G37="","",ก.ค.!G37))</f>
        <v/>
      </c>
      <c r="BZ7" s="104" t="str">
        <f>IF($B$2=1,IF(ก.ค.!H7="","",ก.ค.!H7),IF(ก.ค.!H37="","",ก.ค.!H37))</f>
        <v/>
      </c>
      <c r="CA7" s="104" t="str">
        <f>IF($B$2=1,IF(ก.ค.!I7="","",ก.ค.!I7),IF(ก.ค.!I37="","",ก.ค.!I37))</f>
        <v/>
      </c>
      <c r="CB7" s="104" t="str">
        <f>IF($B$2=1,IF(ก.ค.!J7="","",ก.ค.!J7),IF(ก.ค.!J37="","",ก.ค.!J37))</f>
        <v/>
      </c>
      <c r="CC7" s="104" t="str">
        <f>IF($B$2=1,IF(ก.ค.!K7="","",ก.ค.!K7),IF(ก.ค.!K37="","",ก.ค.!K37))</f>
        <v/>
      </c>
      <c r="CD7" s="104" t="str">
        <f>IF($B$2=1,IF(ก.ค.!L7="","",ก.ค.!L7),IF(ก.ค.!L37="","",ก.ค.!L37))</f>
        <v/>
      </c>
      <c r="CE7" s="104" t="str">
        <f>IF($B$2=1,IF(ก.ค.!M7="","",ก.ค.!M7),IF(ก.ค.!M37="","",ก.ค.!M37))</f>
        <v/>
      </c>
      <c r="CF7" s="104" t="str">
        <f>IF($B$2=1,IF(ก.ค.!N7="","",ก.ค.!N7),IF(ก.ค.!N37="","",ก.ค.!N37))</f>
        <v/>
      </c>
      <c r="CG7" s="104" t="str">
        <f>IF($B$2=1,IF(ก.ค.!O7="","",ก.ค.!O7),IF(ก.ค.!O37="","",ก.ค.!O37))</f>
        <v/>
      </c>
      <c r="CH7" s="104" t="str">
        <f>IF($B$2=1,IF(ก.ค.!P7="","",ก.ค.!P7),IF(ก.ค.!P37="","",ก.ค.!P37))</f>
        <v/>
      </c>
      <c r="CI7" s="104" t="str">
        <f>IF($B$2=1,IF(ก.ค.!Q7="","",ก.ค.!Q7),IF(ก.ค.!Q37="","",ก.ค.!Q37))</f>
        <v/>
      </c>
      <c r="CJ7" s="104" t="str">
        <f>IF($B$2=1,IF(ก.ค.!R7="","",ก.ค.!R7),IF(ก.ค.!R37="","",ก.ค.!R37))</f>
        <v/>
      </c>
      <c r="CK7" s="104" t="str">
        <f>IF($B$2=1,IF(ก.ค.!S7="","",ก.ค.!S7),IF(ก.ค.!S37="","",ก.ค.!S37))</f>
        <v/>
      </c>
      <c r="CL7" s="104" t="str">
        <f>IF($B$2=1,IF(ก.ค.!T7="","",ก.ค.!T7),IF(ก.ค.!T37="","",ก.ค.!T37))</f>
        <v/>
      </c>
      <c r="CM7" s="104" t="str">
        <f>IF($B$2=1,IF(ก.ค.!U7="","",ก.ค.!U7),IF(ก.ค.!U37="","",ก.ค.!U37))</f>
        <v/>
      </c>
      <c r="CN7" s="104" t="str">
        <f>IF($B$2=1,IF(ก.ค.!V7="","",ก.ค.!V7),IF(ก.ค.!V37="","",ก.ค.!V37))</f>
        <v/>
      </c>
      <c r="CO7" s="104" t="str">
        <f>IF($B$2=1,IF(ก.ค.!W7="","",ก.ค.!W7),IF(ก.ค.!W37="","",ก.ค.!W37))</f>
        <v/>
      </c>
      <c r="CP7" s="104" t="str">
        <f>IF($B$2=1,IF(ก.ค.!X7="","",ก.ค.!X7),IF(ก.ค.!X37="","",ก.ค.!X37))</f>
        <v/>
      </c>
      <c r="CQ7" s="104" t="str">
        <f>IF($B$2=1,IF(ก.ค.!Y7="","",ก.ค.!Y7),IF(ก.ค.!Y37="","",ก.ค.!Y37))</f>
        <v/>
      </c>
      <c r="CR7" s="104" t="str">
        <f>IF($B$2=1,IF(ก.ค.!Z7="","",ก.ค.!Z7),IF(ก.ค.!Z37="","",ก.ค.!Z37))</f>
        <v/>
      </c>
      <c r="CS7" s="104" t="str">
        <f>IF($B$2=1,IF(ก.ค.!AA7="","",ก.ค.!AA7),IF(ก.ค.!AA37="","",ก.ค.!AA37))</f>
        <v/>
      </c>
      <c r="CT7" s="104" t="str">
        <f>IF($B$2=1,IF(ก.ค.!AB7="","",ก.ค.!AB7),IF(ก.ค.!AB37="","",ก.ค.!AB37))</f>
        <v/>
      </c>
      <c r="CU7" s="104" t="str">
        <f>IF($B$2=1,IF(ก.ค.!AC7="","",ก.ค.!AC7),IF(ก.ค.!AC37="","",ก.ค.!AC37))</f>
        <v/>
      </c>
      <c r="CV7" s="104" t="str">
        <f>IF($B$2=1,IF(ก.ค.!AD7="","",ก.ค.!AD7),IF(ก.ค.!AD37="","",ก.ค.!AD37))</f>
        <v/>
      </c>
      <c r="CW7" s="104" t="str">
        <f>IF($B$2=1,IF(ก.ค.!AE7="","",ก.ค.!AE7),IF(ก.ค.!AE37="","",ก.ค.!AE37))</f>
        <v/>
      </c>
      <c r="CX7" s="104" t="str">
        <f>IF($B$2=1,IF(ก.ค.!AF7="","",ก.ค.!AF7),IF(ก.ค.!AF37="","",ก.ค.!AF37))</f>
        <v/>
      </c>
      <c r="CY7" s="104" t="str">
        <f>IF($B$2=1,IF(ก.ค.!AG7="","",ก.ค.!AG7),IF(ก.ค.!AG37="","",ก.ค.!AG37))</f>
        <v/>
      </c>
      <c r="CZ7" s="104" t="str">
        <f>IF($B$2=1,IF(ก.ค.!AH7="","",ก.ค.!AH7),IF(ก.ค.!AH37="","",ก.ค.!AH37))</f>
        <v/>
      </c>
      <c r="DA7" s="104" t="str">
        <f>IF($B$2=1,IF(ก.ค.!AI7="","",ก.ค.!AI7),IF(ก.ค.!AI37="","",ก.ค.!AI37))</f>
        <v/>
      </c>
      <c r="DB7" s="103">
        <f t="shared" si="13"/>
        <v>4</v>
      </c>
      <c r="DC7" s="104"/>
      <c r="DD7" s="104" t="str">
        <f>IF($B$2=1,IF(ส.ค.!D7="","",ส.ค.!D7),IF(ส.ค.!D37="","",ส.ค.!D37))</f>
        <v/>
      </c>
      <c r="DE7" s="104" t="str">
        <f>IF($B$2=1,IF(ส.ค.!E7="","",ส.ค.!E7),IF(ส.ค.!E37="","",ส.ค.!E37))</f>
        <v/>
      </c>
      <c r="DF7" s="104" t="str">
        <f>IF($B$2=1,IF(ส.ค.!F7="","",ส.ค.!F7),IF(ส.ค.!F37="","",ส.ค.!F37))</f>
        <v/>
      </c>
      <c r="DG7" s="104" t="str">
        <f>IF($B$2=1,IF(ส.ค.!G7="","",ส.ค.!G7),IF(ส.ค.!G37="","",ส.ค.!G37))</f>
        <v/>
      </c>
      <c r="DH7" s="104" t="str">
        <f>IF($B$2=1,IF(ส.ค.!H7="","",ส.ค.!H7),IF(ส.ค.!H37="","",ส.ค.!H37))</f>
        <v/>
      </c>
      <c r="DI7" s="104" t="str">
        <f>IF($B$2=1,IF(ส.ค.!I7="","",ส.ค.!I7),IF(ส.ค.!I37="","",ส.ค.!I37))</f>
        <v/>
      </c>
      <c r="DJ7" s="104" t="str">
        <f>IF($B$2=1,IF(ส.ค.!J7="","",ส.ค.!J7),IF(ส.ค.!J37="","",ส.ค.!J37))</f>
        <v/>
      </c>
      <c r="DK7" s="104" t="str">
        <f>IF($B$2=1,IF(ส.ค.!K7="","",ส.ค.!K7),IF(ส.ค.!K37="","",ส.ค.!K37))</f>
        <v/>
      </c>
      <c r="DL7" s="104" t="str">
        <f>IF($B$2=1,IF(ส.ค.!L7="","",ส.ค.!L7),IF(ส.ค.!L37="","",ส.ค.!L37))</f>
        <v/>
      </c>
      <c r="DM7" s="104" t="str">
        <f>IF($B$2=1,IF(ส.ค.!M7="","",ส.ค.!M7),IF(ส.ค.!M37="","",ส.ค.!M37))</f>
        <v/>
      </c>
      <c r="DN7" s="104" t="str">
        <f>IF($B$2=1,IF(ส.ค.!N7="","",ส.ค.!N7),IF(ส.ค.!N37="","",ส.ค.!N37))</f>
        <v/>
      </c>
      <c r="DO7" s="104" t="str">
        <f>IF($B$2=1,IF(ส.ค.!O7="","",ส.ค.!O7),IF(ส.ค.!O37="","",ส.ค.!O37))</f>
        <v/>
      </c>
      <c r="DP7" s="104" t="str">
        <f>IF($B$2=1,IF(ส.ค.!P7="","",ส.ค.!P7),IF(ส.ค.!P37="","",ส.ค.!P37))</f>
        <v/>
      </c>
      <c r="DQ7" s="104" t="str">
        <f>IF($B$2=1,IF(ส.ค.!Q7="","",ส.ค.!Q7),IF(ส.ค.!Q37="","",ส.ค.!Q37))</f>
        <v/>
      </c>
      <c r="DR7" s="104" t="str">
        <f>IF($B$2=1,IF(ส.ค.!R7="","",ส.ค.!R7),IF(ส.ค.!R37="","",ส.ค.!R37))</f>
        <v/>
      </c>
      <c r="DS7" s="104" t="str">
        <f>IF($B$2=1,IF(ส.ค.!S7="","",ส.ค.!S7),IF(ส.ค.!S37="","",ส.ค.!S37))</f>
        <v/>
      </c>
      <c r="DT7" s="104" t="str">
        <f>IF($B$2=1,IF(ส.ค.!T7="","",ส.ค.!T7),IF(ส.ค.!T37="","",ส.ค.!T37))</f>
        <v/>
      </c>
      <c r="DU7" s="104" t="str">
        <f>IF($B$2=1,IF(ส.ค.!U7="","",ส.ค.!U7),IF(ส.ค.!U37="","",ส.ค.!U37))</f>
        <v/>
      </c>
      <c r="DV7" s="104" t="str">
        <f>IF($B$2=1,IF(ส.ค.!V7="","",ส.ค.!V7),IF(ส.ค.!V37="","",ส.ค.!V37))</f>
        <v/>
      </c>
      <c r="DW7" s="104" t="str">
        <f>IF($B$2=1,IF(ส.ค.!W7="","",ส.ค.!W7),IF(ส.ค.!W37="","",ส.ค.!W37))</f>
        <v/>
      </c>
      <c r="DX7" s="104" t="str">
        <f>IF($B$2=1,IF(ส.ค.!X7="","",ส.ค.!X7),IF(ส.ค.!X37="","",ส.ค.!X37))</f>
        <v/>
      </c>
      <c r="DY7" s="104" t="str">
        <f>IF($B$2=1,IF(ส.ค.!Y7="","",ส.ค.!Y7),IF(ส.ค.!Y37="","",ส.ค.!Y37))</f>
        <v/>
      </c>
      <c r="DZ7" s="104" t="str">
        <f>IF($B$2=1,IF(ส.ค.!Z7="","",ส.ค.!Z7),IF(ส.ค.!Z37="","",ส.ค.!Z37))</f>
        <v/>
      </c>
      <c r="EA7" s="104" t="str">
        <f>IF($B$2=1,IF(ส.ค.!AA7="","",ส.ค.!AA7),IF(ส.ค.!AA37="","",ส.ค.!AA37))</f>
        <v/>
      </c>
      <c r="EB7" s="104" t="str">
        <f>IF($B$2=1,IF(ส.ค.!AB7="","",ส.ค.!AB7),IF(ส.ค.!AB37="","",ส.ค.!AB37))</f>
        <v/>
      </c>
      <c r="EC7" s="104" t="str">
        <f>IF($B$2=1,IF(ส.ค.!AC7="","",ส.ค.!AC7),IF(ส.ค.!AC37="","",ส.ค.!AC37))</f>
        <v/>
      </c>
      <c r="ED7" s="104" t="str">
        <f>IF($B$2=1,IF(ส.ค.!AD7="","",ส.ค.!AD7),IF(ส.ค.!AD37="","",ส.ค.!AD37))</f>
        <v/>
      </c>
      <c r="EE7" s="104" t="str">
        <f>IF($B$2=1,IF(ส.ค.!AE7="","",ส.ค.!AE7),IF(ส.ค.!AE37="","",ส.ค.!AE37))</f>
        <v/>
      </c>
      <c r="EF7" s="104" t="str">
        <f>IF($B$2=1,IF(ส.ค.!AF7="","",ส.ค.!AF7),IF(ส.ค.!AF37="","",ส.ค.!AF37))</f>
        <v/>
      </c>
      <c r="EG7" s="104" t="str">
        <f>IF($B$2=1,IF(ส.ค.!AG7="","",ส.ค.!AG7),IF(ส.ค.!AG37="","",ส.ค.!AG37))</f>
        <v/>
      </c>
      <c r="EH7" s="104" t="str">
        <f>IF($B$2=1,IF(ส.ค.!AH7="","",ส.ค.!AH7),IF(ส.ค.!AH37="","",ส.ค.!AH37))</f>
        <v/>
      </c>
      <c r="EI7" s="104" t="str">
        <f>IF($B$2=1,IF(ส.ค.!AI7="","",ส.ค.!AI7),IF(ส.ค.!AI37="","",ส.ค.!AI37))</f>
        <v/>
      </c>
      <c r="EJ7" s="103">
        <f t="shared" si="14"/>
        <v>4</v>
      </c>
      <c r="EK7" s="104"/>
      <c r="EL7" s="104" t="str">
        <f>IF($B$2=1,IF(ก.ย.!D7="","",ก.ย.!D7),IF(ก.ย.!D37="","",ก.ย.!D37))</f>
        <v/>
      </c>
      <c r="EM7" s="104" t="str">
        <f>IF($B$2=1,IF(ก.ย.!E7="","",ก.ย.!E7),IF(ก.ย.!E37="","",ก.ย.!E37))</f>
        <v/>
      </c>
      <c r="EN7" s="104" t="str">
        <f>IF($B$2=1,IF(ก.ย.!F7="","",ก.ย.!F7),IF(ก.ย.!F37="","",ก.ย.!F37))</f>
        <v/>
      </c>
      <c r="EO7" s="104" t="str">
        <f>IF($B$2=1,IF(ก.ย.!G7="","",ก.ย.!G7),IF(ก.ย.!G37="","",ก.ย.!G37))</f>
        <v/>
      </c>
      <c r="EP7" s="104" t="str">
        <f>IF($B$2=1,IF(ก.ย.!H7="","",ก.ย.!H7),IF(ก.ย.!H37="","",ก.ย.!H37))</f>
        <v/>
      </c>
      <c r="EQ7" s="104" t="str">
        <f>IF($B$2=1,IF(ก.ย.!I7="","",ก.ย.!I7),IF(ก.ย.!I37="","",ก.ย.!I37))</f>
        <v/>
      </c>
      <c r="ER7" s="104" t="str">
        <f>IF($B$2=1,IF(ก.ย.!J7="","",ก.ย.!J7),IF(ก.ย.!J37="","",ก.ย.!J37))</f>
        <v/>
      </c>
      <c r="ES7" s="104" t="str">
        <f>IF($B$2=1,IF(ก.ย.!K7="","",ก.ย.!K7),IF(ก.ย.!K37="","",ก.ย.!K37))</f>
        <v/>
      </c>
      <c r="ET7" s="104" t="str">
        <f>IF($B$2=1,IF(ก.ย.!L7="","",ก.ย.!L7),IF(ก.ย.!L37="","",ก.ย.!L37))</f>
        <v/>
      </c>
      <c r="EU7" s="104" t="str">
        <f>IF($B$2=1,IF(ก.ย.!M7="","",ก.ย.!M7),IF(ก.ย.!M37="","",ก.ย.!M37))</f>
        <v/>
      </c>
      <c r="EV7" s="104" t="str">
        <f>IF($B$2=1,IF(ก.ย.!N7="","",ก.ย.!N7),IF(ก.ย.!N37="","",ก.ย.!N37))</f>
        <v/>
      </c>
      <c r="EW7" s="104" t="str">
        <f>IF($B$2=1,IF(ก.ย.!O7="","",ก.ย.!O7),IF(ก.ย.!O37="","",ก.ย.!O37))</f>
        <v/>
      </c>
      <c r="EX7" s="104" t="str">
        <f>IF($B$2=1,IF(ก.ย.!P7="","",ก.ย.!P7),IF(ก.ย.!P37="","",ก.ย.!P37))</f>
        <v/>
      </c>
      <c r="EY7" s="104" t="str">
        <f>IF($B$2=1,IF(ก.ย.!Q7="","",ก.ย.!Q7),IF(ก.ย.!Q37="","",ก.ย.!Q37))</f>
        <v/>
      </c>
      <c r="EZ7" s="104" t="str">
        <f>IF($B$2=1,IF(ก.ย.!R7="","",ก.ย.!R7),IF(ก.ย.!R37="","",ก.ย.!R37))</f>
        <v/>
      </c>
      <c r="FA7" s="104" t="str">
        <f>IF($B$2=1,IF(ก.ย.!S7="","",ก.ย.!S7),IF(ก.ย.!S37="","",ก.ย.!S37))</f>
        <v/>
      </c>
      <c r="FB7" s="104" t="str">
        <f>IF($B$2=1,IF(ก.ย.!T7="","",ก.ย.!T7),IF(ก.ย.!T37="","",ก.ย.!T37))</f>
        <v/>
      </c>
      <c r="FC7" s="104" t="str">
        <f>IF($B$2=1,IF(ก.ย.!U7="","",ก.ย.!U7),IF(ก.ย.!U37="","",ก.ย.!U37))</f>
        <v/>
      </c>
      <c r="FD7" s="104" t="str">
        <f>IF($B$2=1,IF(ก.ย.!V7="","",ก.ย.!V7),IF(ก.ย.!V37="","",ก.ย.!V37))</f>
        <v/>
      </c>
      <c r="FE7" s="104" t="str">
        <f>IF($B$2=1,IF(ก.ย.!W7="","",ก.ย.!W7),IF(ก.ย.!W37="","",ก.ย.!W37))</f>
        <v/>
      </c>
      <c r="FF7" s="104" t="str">
        <f>IF($B$2=1,IF(ก.ย.!X7="","",ก.ย.!X7),IF(ก.ย.!X37="","",ก.ย.!X37))</f>
        <v/>
      </c>
      <c r="FG7" s="104" t="str">
        <f>IF($B$2=1,IF(ก.ย.!Y7="","",ก.ย.!Y7),IF(ก.ย.!Y37="","",ก.ย.!Y37))</f>
        <v/>
      </c>
      <c r="FH7" s="104" t="str">
        <f>IF($B$2=1,IF(ก.ย.!Z7="","",ก.ย.!Z7),IF(ก.ย.!Z37="","",ก.ย.!Z37))</f>
        <v/>
      </c>
      <c r="FI7" s="104" t="str">
        <f>IF($B$2=1,IF(ก.ย.!AA7="","",ก.ย.!AA7),IF(ก.ย.!AA37="","",ก.ย.!AA37))</f>
        <v/>
      </c>
      <c r="FJ7" s="104" t="str">
        <f>IF($B$2=1,IF(ก.ย.!AB7="","",ก.ย.!AB7),IF(ก.ย.!AB37="","",ก.ย.!AB37))</f>
        <v/>
      </c>
      <c r="FK7" s="104" t="str">
        <f>IF($B$2=1,IF(ก.ย.!AC7="","",ก.ย.!AC7),IF(ก.ย.!AC37="","",ก.ย.!AC37))</f>
        <v/>
      </c>
      <c r="FL7" s="104" t="str">
        <f>IF($B$2=1,IF(ก.ย.!AD7="","",ก.ย.!AD7),IF(ก.ย.!AD37="","",ก.ย.!AD37))</f>
        <v/>
      </c>
      <c r="FM7" s="104" t="str">
        <f>IF($B$2=1,IF(ก.ย.!AE7="","",ก.ย.!AE7),IF(ก.ย.!AE37="","",ก.ย.!AE37))</f>
        <v/>
      </c>
      <c r="FN7" s="104" t="str">
        <f>IF($B$2=1,IF(ก.ย.!AF7="","",ก.ย.!AF7),IF(ก.ย.!AF37="","",ก.ย.!AF37))</f>
        <v/>
      </c>
      <c r="FO7" s="104" t="str">
        <f>IF($B$2=1,IF(ก.ย.!AG7="","",ก.ย.!AG7),IF(ก.ย.!AG37="","",ก.ย.!AG37))</f>
        <v/>
      </c>
      <c r="FP7" s="104" t="str">
        <f>IF($B$2=1,IF(ก.ย.!AH7="","",ก.ย.!AH7),IF(ก.ย.!AH37="","",ก.ย.!AH37))</f>
        <v/>
      </c>
      <c r="FQ7" s="104" t="str">
        <f>IF($B$2=1,IF(ก.ย.!AI7="","",ก.ย.!AI7),IF(ก.ย.!AI37="","",ก.ย.!AI37))</f>
        <v/>
      </c>
      <c r="FR7" s="103">
        <f t="shared" si="15"/>
        <v>4</v>
      </c>
      <c r="FS7" s="104"/>
      <c r="FT7" s="104" t="str">
        <f>IF($B$2=1,IF(ต.ค.!D7="","",ต.ค.!D7),IF(ต.ค.!D37="","",ต.ค.!D37))</f>
        <v/>
      </c>
      <c r="FU7" s="104" t="str">
        <f>IF($B$2=1,IF(ต.ค.!E7="","",ต.ค.!E7),IF(ต.ค.!E37="","",ต.ค.!E37))</f>
        <v/>
      </c>
      <c r="FV7" s="104" t="str">
        <f>IF($B$2=1,IF(ต.ค.!F7="","",ต.ค.!F7),IF(ต.ค.!F37="","",ต.ค.!F37))</f>
        <v/>
      </c>
      <c r="FW7" s="104" t="str">
        <f>IF($B$2=1,IF(ต.ค.!G7="","",ต.ค.!G7),IF(ต.ค.!G37="","",ต.ค.!G37))</f>
        <v/>
      </c>
      <c r="FX7" s="104" t="str">
        <f>IF($B$2=1,IF(ต.ค.!H7="","",ต.ค.!H7),IF(ต.ค.!H37="","",ต.ค.!H37))</f>
        <v/>
      </c>
      <c r="FY7" s="104" t="str">
        <f>IF($B$2=1,IF(ต.ค.!I7="","",ต.ค.!I7),IF(ต.ค.!I37="","",ต.ค.!I37))</f>
        <v/>
      </c>
      <c r="FZ7" s="104" t="str">
        <f>IF($B$2=1,IF(ต.ค.!J7="","",ต.ค.!J7),IF(ต.ค.!J37="","",ต.ค.!J37))</f>
        <v/>
      </c>
      <c r="GA7" s="104" t="str">
        <f>IF($B$2=1,IF(ต.ค.!K7="","",ต.ค.!K7),IF(ต.ค.!K37="","",ต.ค.!K37))</f>
        <v/>
      </c>
      <c r="GB7" s="104" t="str">
        <f>IF($B$2=1,IF(ต.ค.!L7="","",ต.ค.!L7),IF(ต.ค.!L37="","",ต.ค.!L37))</f>
        <v/>
      </c>
      <c r="GC7" s="104" t="str">
        <f>IF($B$2=1,IF(ต.ค.!M7="","",ต.ค.!M7),IF(ต.ค.!M37="","",ต.ค.!M37))</f>
        <v/>
      </c>
      <c r="GD7" s="104" t="str">
        <f>IF($B$2=1,IF(ต.ค.!N7="","",ต.ค.!N7),IF(ต.ค.!N37="","",ต.ค.!N37))</f>
        <v/>
      </c>
      <c r="GE7" s="104" t="str">
        <f>IF($B$2=1,IF(ต.ค.!O7="","",ต.ค.!O7),IF(ต.ค.!O37="","",ต.ค.!O37))</f>
        <v/>
      </c>
      <c r="GF7" s="104" t="str">
        <f>IF($B$2=1,IF(ต.ค.!P7="","",ต.ค.!P7),IF(ต.ค.!P37="","",ต.ค.!P37))</f>
        <v/>
      </c>
      <c r="GG7" s="104" t="str">
        <f>IF($B$2=1,IF(ต.ค.!Q7="","",ต.ค.!Q7),IF(ต.ค.!Q37="","",ต.ค.!Q37))</f>
        <v/>
      </c>
      <c r="GH7" s="104" t="str">
        <f>IF($B$2=1,IF(ต.ค.!R7="","",ต.ค.!R7),IF(ต.ค.!R37="","",ต.ค.!R37))</f>
        <v/>
      </c>
      <c r="GI7" s="104" t="str">
        <f>IF($B$2=1,IF(ต.ค.!S7="","",ต.ค.!S7),IF(ต.ค.!S37="","",ต.ค.!S37))</f>
        <v/>
      </c>
      <c r="GJ7" s="104" t="str">
        <f>IF($B$2=1,IF(ต.ค.!T7="","",ต.ค.!T7),IF(ต.ค.!T37="","",ต.ค.!T37))</f>
        <v/>
      </c>
      <c r="GK7" s="104" t="str">
        <f>IF($B$2=1,IF(ต.ค.!U7="","",ต.ค.!U7),IF(ต.ค.!U37="","",ต.ค.!U37))</f>
        <v/>
      </c>
      <c r="GL7" s="104" t="str">
        <f>IF($B$2=1,IF(ต.ค.!V7="","",ต.ค.!V7),IF(ต.ค.!V37="","",ต.ค.!V37))</f>
        <v/>
      </c>
      <c r="GM7" s="104" t="str">
        <f>IF($B$2=1,IF(ต.ค.!W7="","",ต.ค.!W7),IF(ต.ค.!W37="","",ต.ค.!W37))</f>
        <v/>
      </c>
      <c r="GN7" s="104" t="str">
        <f>IF($B$2=1,IF(ต.ค.!X7="","",ต.ค.!X7),IF(ต.ค.!X37="","",ต.ค.!X37))</f>
        <v/>
      </c>
      <c r="GO7" s="104" t="str">
        <f>IF($B$2=1,IF(ต.ค.!Y7="","",ต.ค.!Y7),IF(ต.ค.!Y37="","",ต.ค.!Y37))</f>
        <v/>
      </c>
      <c r="GP7" s="104" t="str">
        <f>IF($B$2=1,IF(ต.ค.!Z7="","",ต.ค.!Z7),IF(ต.ค.!Z37="","",ต.ค.!Z37))</f>
        <v/>
      </c>
      <c r="GQ7" s="104" t="str">
        <f>IF($B$2=1,IF(ต.ค.!AA7="","",ต.ค.!AA7),IF(ต.ค.!AA37="","",ต.ค.!AA37))</f>
        <v/>
      </c>
      <c r="GR7" s="104" t="str">
        <f>IF($B$2=1,IF(ต.ค.!AB7="","",ต.ค.!AB7),IF(ต.ค.!AB37="","",ต.ค.!AB37))</f>
        <v/>
      </c>
      <c r="GS7" s="104" t="str">
        <f>IF($B$2=1,IF(ต.ค.!AC7="","",ต.ค.!AC7),IF(ต.ค.!AC37="","",ต.ค.!AC37))</f>
        <v/>
      </c>
      <c r="GT7" s="104" t="str">
        <f>IF($B$2=1,IF(ต.ค.!AD7="","",ต.ค.!AD7),IF(ต.ค.!AD37="","",ต.ค.!AD37))</f>
        <v/>
      </c>
      <c r="GU7" s="104" t="str">
        <f>IF($B$2=1,IF(ต.ค.!AE7="","",ต.ค.!AE7),IF(ต.ค.!AE37="","",ต.ค.!AE37))</f>
        <v/>
      </c>
      <c r="GV7" s="104" t="str">
        <f>IF($B$2=1,IF(ต.ค.!AF7="","",ต.ค.!AF7),IF(ต.ค.!AF37="","",ต.ค.!AF37))</f>
        <v/>
      </c>
      <c r="GW7" s="104" t="str">
        <f>IF($B$2=1,IF(ต.ค.!AG7="","",ต.ค.!AG7),IF(ต.ค.!AG37="","",ต.ค.!AG37))</f>
        <v/>
      </c>
      <c r="GX7" s="104" t="str">
        <f>IF($B$2=1,IF(ต.ค.!AH7="","",ต.ค.!AH7),IF(ต.ค.!AH37="","",ต.ค.!AH37))</f>
        <v/>
      </c>
      <c r="GY7" s="104" t="str">
        <f>IF($B$2=1,IF(ต.ค.!AI7="","",ต.ค.!AI7),IF(ต.ค.!AI37="","",ต.ค.!AI37))</f>
        <v/>
      </c>
      <c r="GZ7" s="103">
        <f t="shared" si="16"/>
        <v>4</v>
      </c>
      <c r="HA7" s="104"/>
      <c r="HB7" s="104" t="str">
        <f>IF($B$2=1,IF(พ.ย.!D7="","",พ.ย.!D7),IF(พ.ย.!D37="","",พ.ย.!D37))</f>
        <v/>
      </c>
      <c r="HC7" s="104" t="str">
        <f>IF($B$2=1,IF(พ.ย.!E7="","",พ.ย.!E7),IF(พ.ย.!E37="","",พ.ย.!E37))</f>
        <v/>
      </c>
      <c r="HD7" s="104" t="str">
        <f>IF($B$2=1,IF(พ.ย.!F7="","",พ.ย.!F7),IF(พ.ย.!F37="","",พ.ย.!F37))</f>
        <v/>
      </c>
      <c r="HE7" s="104" t="str">
        <f>IF($B$2=1,IF(พ.ย.!G7="","",พ.ย.!G7),IF(พ.ย.!G37="","",พ.ย.!G37))</f>
        <v/>
      </c>
      <c r="HF7" s="104" t="str">
        <f>IF($B$2=1,IF(พ.ย.!H7="","",พ.ย.!H7),IF(พ.ย.!H37="","",พ.ย.!H37))</f>
        <v/>
      </c>
      <c r="HG7" s="104" t="str">
        <f>IF($B$2=1,IF(พ.ย.!I7="","",พ.ย.!I7),IF(พ.ย.!I37="","",พ.ย.!I37))</f>
        <v/>
      </c>
      <c r="HH7" s="104" t="str">
        <f>IF($B$2=1,IF(พ.ย.!J7="","",พ.ย.!J7),IF(พ.ย.!J37="","",พ.ย.!J37))</f>
        <v/>
      </c>
      <c r="HI7" s="104" t="str">
        <f>IF($B$2=1,IF(พ.ย.!K7="","",พ.ย.!K7),IF(พ.ย.!K37="","",พ.ย.!K37))</f>
        <v/>
      </c>
      <c r="HJ7" s="104" t="str">
        <f>IF($B$2=1,IF(พ.ย.!L7="","",พ.ย.!L7),IF(พ.ย.!L37="","",พ.ย.!L37))</f>
        <v/>
      </c>
      <c r="HK7" s="104" t="str">
        <f>IF($B$2=1,IF(พ.ย.!M7="","",พ.ย.!M7),IF(พ.ย.!M37="","",พ.ย.!M37))</f>
        <v/>
      </c>
      <c r="HL7" s="104" t="str">
        <f>IF($B$2=1,IF(พ.ย.!N7="","",พ.ย.!N7),IF(พ.ย.!N37="","",พ.ย.!N37))</f>
        <v/>
      </c>
      <c r="HM7" s="104" t="str">
        <f>IF($B$2=1,IF(พ.ย.!O7="","",พ.ย.!O7),IF(พ.ย.!O37="","",พ.ย.!O37))</f>
        <v/>
      </c>
      <c r="HN7" s="104" t="str">
        <f>IF($B$2=1,IF(พ.ย.!P7="","",พ.ย.!P7),IF(พ.ย.!P37="","",พ.ย.!P37))</f>
        <v/>
      </c>
      <c r="HO7" s="104" t="str">
        <f>IF($B$2=1,IF(พ.ย.!Q7="","",พ.ย.!Q7),IF(พ.ย.!Q37="","",พ.ย.!Q37))</f>
        <v/>
      </c>
      <c r="HP7" s="104" t="str">
        <f>IF($B$2=1,IF(พ.ย.!R7="","",พ.ย.!R7),IF(พ.ย.!R37="","",พ.ย.!R37))</f>
        <v/>
      </c>
      <c r="HQ7" s="104" t="str">
        <f>IF($B$2=1,IF(พ.ย.!S7="","",พ.ย.!S7),IF(พ.ย.!S37="","",พ.ย.!S37))</f>
        <v/>
      </c>
      <c r="HR7" s="104" t="str">
        <f>IF($B$2=1,IF(พ.ย.!T7="","",พ.ย.!T7),IF(พ.ย.!T37="","",พ.ย.!T37))</f>
        <v/>
      </c>
      <c r="HS7" s="104" t="str">
        <f>IF($B$2=1,IF(พ.ย.!U7="","",พ.ย.!U7),IF(พ.ย.!U37="","",พ.ย.!U37))</f>
        <v/>
      </c>
      <c r="HT7" s="104" t="str">
        <f>IF($B$2=1,IF(พ.ย.!V7="","",พ.ย.!V7),IF(พ.ย.!V37="","",พ.ย.!V37))</f>
        <v/>
      </c>
      <c r="HU7" s="104" t="str">
        <f>IF($B$2=1,IF(พ.ย.!W7="","",พ.ย.!W7),IF(พ.ย.!W37="","",พ.ย.!W37))</f>
        <v/>
      </c>
      <c r="HV7" s="104" t="str">
        <f>IF($B$2=1,IF(พ.ย.!X7="","",พ.ย.!X7),IF(พ.ย.!X37="","",พ.ย.!X37))</f>
        <v/>
      </c>
      <c r="HW7" s="104" t="str">
        <f>IF($B$2=1,IF(พ.ย.!Y7="","",พ.ย.!Y7),IF(พ.ย.!Y37="","",พ.ย.!Y37))</f>
        <v/>
      </c>
      <c r="HX7" s="104" t="str">
        <f>IF($B$2=1,IF(พ.ย.!Z7="","",พ.ย.!Z7),IF(พ.ย.!Z37="","",พ.ย.!Z37))</f>
        <v/>
      </c>
      <c r="HY7" s="104" t="str">
        <f>IF($B$2=1,IF(พ.ย.!AA7="","",พ.ย.!AA7),IF(พ.ย.!AA37="","",พ.ย.!AA37))</f>
        <v/>
      </c>
      <c r="HZ7" s="104" t="str">
        <f>IF($B$2=1,IF(พ.ย.!AB7="","",พ.ย.!AB7),IF(พ.ย.!AB37="","",พ.ย.!AB37))</f>
        <v/>
      </c>
      <c r="IA7" s="104" t="str">
        <f>IF($B$2=1,IF(พ.ย.!AC7="","",พ.ย.!AC7),IF(พ.ย.!AC37="","",พ.ย.!AC37))</f>
        <v/>
      </c>
      <c r="IB7" s="104" t="str">
        <f>IF($B$2=1,IF(พ.ย.!AD7="","",พ.ย.!AD7),IF(พ.ย.!AD37="","",พ.ย.!AD37))</f>
        <v/>
      </c>
      <c r="IC7" s="104" t="str">
        <f>IF($B$2=1,IF(พ.ย.!AE7="","",พ.ย.!AE7),IF(พ.ย.!AE37="","",พ.ย.!AE37))</f>
        <v/>
      </c>
      <c r="ID7" s="104" t="str">
        <f>IF($B$2=1,IF(พ.ย.!AF7="","",พ.ย.!AF7),IF(พ.ย.!AF37="","",พ.ย.!AF37))</f>
        <v/>
      </c>
      <c r="IE7" s="104" t="str">
        <f>IF($B$2=1,IF(พ.ย.!AG7="","",พ.ย.!AG7),IF(พ.ย.!AG37="","",พ.ย.!AG37))</f>
        <v/>
      </c>
      <c r="IF7" s="104" t="str">
        <f>IF($B$2=1,IF(พ.ย.!AH7="","",พ.ย.!AH7),IF(พ.ย.!AH37="","",พ.ย.!AH37))</f>
        <v/>
      </c>
      <c r="IG7" s="104" t="str">
        <f>IF($B$2=1,IF(พ.ย.!AI7="","",พ.ย.!AI7),IF(พ.ย.!AI37="","",พ.ย.!AI37))</f>
        <v/>
      </c>
      <c r="IH7" s="103">
        <f t="shared" si="17"/>
        <v>4</v>
      </c>
      <c r="II7" s="104"/>
      <c r="IJ7" s="104" t="str">
        <f>IF($B$2=1,IF(ธ.ค.!D7="","",ธ.ค.!D7),IF(ธ.ค.!D37="","",ธ.ค.!D37))</f>
        <v/>
      </c>
      <c r="IK7" s="104" t="str">
        <f>IF($B$2=1,IF(ธ.ค.!E7="","",ธ.ค.!E7),IF(ธ.ค.!E37="","",ธ.ค.!E37))</f>
        <v/>
      </c>
      <c r="IL7" s="104" t="str">
        <f>IF($B$2=1,IF(ธ.ค.!F7="","",ธ.ค.!F7),IF(ธ.ค.!F37="","",ธ.ค.!F37))</f>
        <v/>
      </c>
      <c r="IM7" s="104" t="str">
        <f>IF($B$2=1,IF(ธ.ค.!G7="","",ธ.ค.!G7),IF(ธ.ค.!G37="","",ธ.ค.!G37))</f>
        <v/>
      </c>
      <c r="IN7" s="104" t="str">
        <f>IF($B$2=1,IF(ธ.ค.!H7="","",ธ.ค.!H7),IF(ธ.ค.!H37="","",ธ.ค.!H37))</f>
        <v/>
      </c>
      <c r="IO7" s="104" t="str">
        <f>IF($B$2=1,IF(ธ.ค.!I7="","",ธ.ค.!I7),IF(ธ.ค.!I37="","",ธ.ค.!I37))</f>
        <v/>
      </c>
      <c r="IP7" s="104" t="str">
        <f>IF($B$2=1,IF(ธ.ค.!J7="","",ธ.ค.!J7),IF(ธ.ค.!J37="","",ธ.ค.!J37))</f>
        <v/>
      </c>
      <c r="IQ7" s="104" t="str">
        <f>IF($B$2=1,IF(ธ.ค.!K7="","",ธ.ค.!K7),IF(ธ.ค.!K37="","",ธ.ค.!K37))</f>
        <v/>
      </c>
      <c r="IR7" s="104" t="str">
        <f>IF($B$2=1,IF(ธ.ค.!L7="","",ธ.ค.!L7),IF(ธ.ค.!L37="","",ธ.ค.!L37))</f>
        <v/>
      </c>
      <c r="IS7" s="104" t="str">
        <f>IF($B$2=1,IF(ธ.ค.!M7="","",ธ.ค.!M7),IF(ธ.ค.!M37="","",ธ.ค.!M37))</f>
        <v/>
      </c>
      <c r="IT7" s="104" t="str">
        <f>IF($B$2=1,IF(ธ.ค.!N7="","",ธ.ค.!N7),IF(ธ.ค.!N37="","",ธ.ค.!N37))</f>
        <v/>
      </c>
      <c r="IU7" s="104" t="str">
        <f>IF($B$2=1,IF(ธ.ค.!O7="","",ธ.ค.!O7),IF(ธ.ค.!O37="","",ธ.ค.!O37))</f>
        <v/>
      </c>
      <c r="IV7" s="104" t="str">
        <f>IF($B$2=1,IF(ธ.ค.!P7="","",ธ.ค.!P7),IF(ธ.ค.!P37="","",ธ.ค.!P37))</f>
        <v/>
      </c>
      <c r="IW7" s="104" t="str">
        <f>IF($B$2=1,IF(ธ.ค.!Q7="","",ธ.ค.!Q7),IF(ธ.ค.!Q37="","",ธ.ค.!Q37))</f>
        <v/>
      </c>
      <c r="IX7" s="104" t="str">
        <f>IF($B$2=1,IF(ธ.ค.!R7="","",ธ.ค.!R7),IF(ธ.ค.!R37="","",ธ.ค.!R37))</f>
        <v/>
      </c>
      <c r="IY7" s="104" t="str">
        <f>IF($B$2=1,IF(ธ.ค.!S7="","",ธ.ค.!S7),IF(ธ.ค.!S37="","",ธ.ค.!S37))</f>
        <v/>
      </c>
      <c r="IZ7" s="104" t="str">
        <f>IF($B$2=1,IF(ธ.ค.!T7="","",ธ.ค.!T7),IF(ธ.ค.!T37="","",ธ.ค.!T37))</f>
        <v/>
      </c>
      <c r="JA7" s="104" t="str">
        <f>IF($B$2=1,IF(ธ.ค.!U7="","",ธ.ค.!U7),IF(ธ.ค.!U37="","",ธ.ค.!U37))</f>
        <v/>
      </c>
      <c r="JB7" s="104" t="str">
        <f>IF($B$2=1,IF(ธ.ค.!V7="","",ธ.ค.!V7),IF(ธ.ค.!V37="","",ธ.ค.!V37))</f>
        <v/>
      </c>
      <c r="JC7" s="104" t="str">
        <f>IF($B$2=1,IF(ธ.ค.!W7="","",ธ.ค.!W7),IF(ธ.ค.!W37="","",ธ.ค.!W37))</f>
        <v/>
      </c>
      <c r="JD7" s="104" t="str">
        <f>IF($B$2=1,IF(ธ.ค.!X7="","",ธ.ค.!X7),IF(ธ.ค.!X37="","",ธ.ค.!X37))</f>
        <v/>
      </c>
      <c r="JE7" s="104" t="str">
        <f>IF($B$2=1,IF(ธ.ค.!Y7="","",ธ.ค.!Y7),IF(ธ.ค.!Y37="","",ธ.ค.!Y37))</f>
        <v/>
      </c>
      <c r="JF7" s="104" t="str">
        <f>IF($B$2=1,IF(ธ.ค.!Z7="","",ธ.ค.!Z7),IF(ธ.ค.!Z37="","",ธ.ค.!Z37))</f>
        <v/>
      </c>
      <c r="JG7" s="104" t="str">
        <f>IF($B$2=1,IF(ธ.ค.!AA7="","",ธ.ค.!AA7),IF(ธ.ค.!AA37="","",ธ.ค.!AA37))</f>
        <v/>
      </c>
      <c r="JH7" s="104" t="str">
        <f>IF($B$2=1,IF(ธ.ค.!AB7="","",ธ.ค.!AB7),IF(ธ.ค.!AB37="","",ธ.ค.!AB37))</f>
        <v/>
      </c>
      <c r="JI7" s="104" t="str">
        <f>IF($B$2=1,IF(ธ.ค.!AC7="","",ธ.ค.!AC7),IF(ธ.ค.!AC37="","",ธ.ค.!AC37))</f>
        <v/>
      </c>
      <c r="JJ7" s="104" t="str">
        <f>IF($B$2=1,IF(ธ.ค.!AD7="","",ธ.ค.!AD7),IF(ธ.ค.!AD37="","",ธ.ค.!AD37))</f>
        <v/>
      </c>
      <c r="JK7" s="104" t="str">
        <f>IF($B$2=1,IF(ธ.ค.!AE7="","",ธ.ค.!AE7),IF(ธ.ค.!AE37="","",ธ.ค.!AE37))</f>
        <v/>
      </c>
      <c r="JL7" s="104" t="str">
        <f>IF($B$2=1,IF(ธ.ค.!AF7="","",ธ.ค.!AF7),IF(ธ.ค.!AF37="","",ธ.ค.!AF37))</f>
        <v/>
      </c>
      <c r="JM7" s="104" t="str">
        <f>IF($B$2=1,IF(ธ.ค.!AG7="","",ธ.ค.!AG7),IF(ธ.ค.!AG37="","",ธ.ค.!AG37))</f>
        <v/>
      </c>
      <c r="JN7" s="104" t="str">
        <f>IF($B$2=1,IF(ธ.ค.!AH7="","",ธ.ค.!AH7),IF(ธ.ค.!AH37="","",ธ.ค.!AH37))</f>
        <v/>
      </c>
      <c r="JO7" s="104" t="str">
        <f>IF($B$2=1,IF(ธ.ค.!AI7="","",ธ.ค.!AI7),IF(ธ.ค.!AI37="","",ธ.ค.!AI37))</f>
        <v/>
      </c>
      <c r="JP7" s="103">
        <f t="shared" si="18"/>
        <v>4</v>
      </c>
      <c r="JQ7" s="104"/>
      <c r="JR7" s="104" t="str">
        <f>IF($B$2=1,IF(ม.ค.!D7="","",ม.ค.!D7),IF(ม.ค.!D37="","",ม.ค.!D37))</f>
        <v/>
      </c>
      <c r="JS7" s="104" t="str">
        <f>IF($B$2=1,IF(ม.ค.!E7="","",ม.ค.!E7),IF(ม.ค.!E37="","",ม.ค.!E37))</f>
        <v/>
      </c>
      <c r="JT7" s="104" t="str">
        <f>IF($B$2=1,IF(ม.ค.!F7="","",ม.ค.!F7),IF(ม.ค.!F37="","",ม.ค.!F37))</f>
        <v/>
      </c>
      <c r="JU7" s="104" t="str">
        <f>IF($B$2=1,IF(ม.ค.!G7="","",ม.ค.!G7),IF(ม.ค.!G37="","",ม.ค.!G37))</f>
        <v/>
      </c>
      <c r="JV7" s="104" t="str">
        <f>IF($B$2=1,IF(ม.ค.!H7="","",ม.ค.!H7),IF(ม.ค.!H37="","",ม.ค.!H37))</f>
        <v/>
      </c>
      <c r="JW7" s="104" t="str">
        <f>IF($B$2=1,IF(ม.ค.!I7="","",ม.ค.!I7),IF(ม.ค.!I37="","",ม.ค.!I37))</f>
        <v/>
      </c>
      <c r="JX7" s="104" t="str">
        <f>IF($B$2=1,IF(ม.ค.!J7="","",ม.ค.!J7),IF(ม.ค.!J37="","",ม.ค.!J37))</f>
        <v/>
      </c>
      <c r="JY7" s="104" t="str">
        <f>IF($B$2=1,IF(ม.ค.!K7="","",ม.ค.!K7),IF(ม.ค.!K37="","",ม.ค.!K37))</f>
        <v/>
      </c>
      <c r="JZ7" s="104" t="str">
        <f>IF($B$2=1,IF(ม.ค.!L7="","",ม.ค.!L7),IF(ม.ค.!L37="","",ม.ค.!L37))</f>
        <v/>
      </c>
      <c r="KA7" s="104" t="str">
        <f>IF($B$2=1,IF(ม.ค.!M7="","",ม.ค.!M7),IF(ม.ค.!M37="","",ม.ค.!M37))</f>
        <v/>
      </c>
      <c r="KB7" s="104" t="str">
        <f>IF($B$2=1,IF(ม.ค.!N7="","",ม.ค.!N7),IF(ม.ค.!N37="","",ม.ค.!N37))</f>
        <v/>
      </c>
      <c r="KC7" s="104" t="str">
        <f>IF($B$2=1,IF(ม.ค.!O7="","",ม.ค.!O7),IF(ม.ค.!O37="","",ม.ค.!O37))</f>
        <v/>
      </c>
      <c r="KD7" s="104" t="str">
        <f>IF($B$2=1,IF(ม.ค.!P7="","",ม.ค.!P7),IF(ม.ค.!P37="","",ม.ค.!P37))</f>
        <v/>
      </c>
      <c r="KE7" s="104" t="str">
        <f>IF($B$2=1,IF(ม.ค.!Q7="","",ม.ค.!Q7),IF(ม.ค.!Q37="","",ม.ค.!Q37))</f>
        <v/>
      </c>
      <c r="KF7" s="104" t="str">
        <f>IF($B$2=1,IF(ม.ค.!R7="","",ม.ค.!R7),IF(ม.ค.!R37="","",ม.ค.!R37))</f>
        <v/>
      </c>
      <c r="KG7" s="104" t="str">
        <f>IF($B$2=1,IF(ม.ค.!S7="","",ม.ค.!S7),IF(ม.ค.!S37="","",ม.ค.!S37))</f>
        <v/>
      </c>
      <c r="KH7" s="104" t="str">
        <f>IF($B$2=1,IF(ม.ค.!T7="","",ม.ค.!T7),IF(ม.ค.!T37="","",ม.ค.!T37))</f>
        <v/>
      </c>
      <c r="KI7" s="104" t="str">
        <f>IF($B$2=1,IF(ม.ค.!U7="","",ม.ค.!U7),IF(ม.ค.!U37="","",ม.ค.!U37))</f>
        <v/>
      </c>
      <c r="KJ7" s="104" t="str">
        <f>IF($B$2=1,IF(ม.ค.!V7="","",ม.ค.!V7),IF(ม.ค.!V37="","",ม.ค.!V37))</f>
        <v/>
      </c>
      <c r="KK7" s="104" t="str">
        <f>IF($B$2=1,IF(ม.ค.!W7="","",ม.ค.!W7),IF(ม.ค.!W37="","",ม.ค.!W37))</f>
        <v/>
      </c>
      <c r="KL7" s="104" t="str">
        <f>IF($B$2=1,IF(ม.ค.!X7="","",ม.ค.!X7),IF(ม.ค.!X37="","",ม.ค.!X37))</f>
        <v/>
      </c>
      <c r="KM7" s="104" t="str">
        <f>IF($B$2=1,IF(ม.ค.!Y7="","",ม.ค.!Y7),IF(ม.ค.!Y37="","",ม.ค.!Y37))</f>
        <v/>
      </c>
      <c r="KN7" s="104" t="str">
        <f>IF($B$2=1,IF(ม.ค.!Z7="","",ม.ค.!Z7),IF(ม.ค.!Z37="","",ม.ค.!Z37))</f>
        <v/>
      </c>
      <c r="KO7" s="104" t="str">
        <f>IF($B$2=1,IF(ม.ค.!AA7="","",ม.ค.!AA7),IF(ม.ค.!AA37="","",ม.ค.!AA37))</f>
        <v/>
      </c>
      <c r="KP7" s="104" t="str">
        <f>IF($B$2=1,IF(ม.ค.!AB7="","",ม.ค.!AB7),IF(ม.ค.!AB37="","",ม.ค.!AB37))</f>
        <v/>
      </c>
      <c r="KQ7" s="104" t="str">
        <f>IF($B$2=1,IF(ม.ค.!AC7="","",ม.ค.!AC7),IF(ม.ค.!AC37="","",ม.ค.!AC37))</f>
        <v/>
      </c>
      <c r="KR7" s="104" t="str">
        <f>IF($B$2=1,IF(ม.ค.!AD7="","",ม.ค.!AD7),IF(ม.ค.!AD37="","",ม.ค.!AD37))</f>
        <v/>
      </c>
      <c r="KS7" s="104" t="str">
        <f>IF($B$2=1,IF(ม.ค.!AE7="","",ม.ค.!AE7),IF(ม.ค.!AE37="","",ม.ค.!AE37))</f>
        <v/>
      </c>
      <c r="KT7" s="104" t="str">
        <f>IF($B$2=1,IF(ม.ค.!AF7="","",ม.ค.!AF7),IF(ม.ค.!AF37="","",ม.ค.!AF37))</f>
        <v/>
      </c>
      <c r="KU7" s="104" t="str">
        <f>IF($B$2=1,IF(ม.ค.!AG7="","",ม.ค.!AG7),IF(ม.ค.!AG37="","",ม.ค.!AG37))</f>
        <v/>
      </c>
      <c r="KV7" s="104" t="str">
        <f>IF($B$2=1,IF(ม.ค.!AH7="","",ม.ค.!AH7),IF(ม.ค.!AH37="","",ม.ค.!AH37))</f>
        <v/>
      </c>
      <c r="KW7" s="104" t="str">
        <f>IF($B$2=1,IF(ม.ค.!AI7="","",ม.ค.!AI7),IF(ม.ค.!AI37="","",ม.ค.!AI37))</f>
        <v/>
      </c>
      <c r="KX7" s="103">
        <f t="shared" si="19"/>
        <v>4</v>
      </c>
      <c r="KY7" s="104"/>
      <c r="KZ7" s="104" t="str">
        <f>IF($B$2=1,IF(ก.พ.!D7="","",ก.พ.!D7),IF(ก.พ.!D37="","",ก.พ.!D37))</f>
        <v/>
      </c>
      <c r="LA7" s="104" t="str">
        <f>IF($B$2=1,IF(ก.พ.!E7="","",ก.พ.!E7),IF(ก.พ.!E37="","",ก.พ.!E37))</f>
        <v/>
      </c>
      <c r="LB7" s="104" t="str">
        <f>IF($B$2=1,IF(ก.พ.!F7="","",ก.พ.!F7),IF(ก.พ.!F37="","",ก.พ.!F37))</f>
        <v/>
      </c>
      <c r="LC7" s="104" t="str">
        <f>IF($B$2=1,IF(ก.พ.!G7="","",ก.พ.!G7),IF(ก.พ.!G37="","",ก.พ.!G37))</f>
        <v/>
      </c>
      <c r="LD7" s="104" t="str">
        <f>IF($B$2=1,IF(ก.พ.!H7="","",ก.พ.!H7),IF(ก.พ.!H37="","",ก.พ.!H37))</f>
        <v/>
      </c>
      <c r="LE7" s="104" t="str">
        <f>IF($B$2=1,IF(ก.พ.!I7="","",ก.พ.!I7),IF(ก.พ.!I37="","",ก.พ.!I37))</f>
        <v/>
      </c>
      <c r="LF7" s="104" t="str">
        <f>IF($B$2=1,IF(ก.พ.!J7="","",ก.พ.!J7),IF(ก.พ.!J37="","",ก.พ.!J37))</f>
        <v/>
      </c>
      <c r="LG7" s="104" t="str">
        <f>IF($B$2=1,IF(ก.พ.!K7="","",ก.พ.!K7),IF(ก.พ.!K37="","",ก.พ.!K37))</f>
        <v/>
      </c>
      <c r="LH7" s="104" t="str">
        <f>IF($B$2=1,IF(ก.พ.!L7="","",ก.พ.!L7),IF(ก.พ.!L37="","",ก.พ.!L37))</f>
        <v/>
      </c>
      <c r="LI7" s="104" t="str">
        <f>IF($B$2=1,IF(ก.พ.!M7="","",ก.พ.!M7),IF(ก.พ.!M37="","",ก.พ.!M37))</f>
        <v/>
      </c>
      <c r="LJ7" s="104" t="str">
        <f>IF($B$2=1,IF(ก.พ.!N7="","",ก.พ.!N7),IF(ก.พ.!N37="","",ก.พ.!N37))</f>
        <v/>
      </c>
      <c r="LK7" s="104" t="str">
        <f>IF($B$2=1,IF(ก.พ.!O7="","",ก.พ.!O7),IF(ก.พ.!O37="","",ก.พ.!O37))</f>
        <v/>
      </c>
      <c r="LL7" s="104" t="str">
        <f>IF($B$2=1,IF(ก.พ.!P7="","",ก.พ.!P7),IF(ก.พ.!P37="","",ก.พ.!P37))</f>
        <v/>
      </c>
      <c r="LM7" s="104" t="str">
        <f>IF($B$2=1,IF(ก.พ.!Q7="","",ก.พ.!Q7),IF(ก.พ.!Q37="","",ก.พ.!Q37))</f>
        <v/>
      </c>
      <c r="LN7" s="104" t="str">
        <f>IF($B$2=1,IF(ก.พ.!R7="","",ก.พ.!R7),IF(ก.พ.!R37="","",ก.พ.!R37))</f>
        <v/>
      </c>
      <c r="LO7" s="104" t="str">
        <f>IF($B$2=1,IF(ก.พ.!S7="","",ก.พ.!S7),IF(ก.พ.!S37="","",ก.พ.!S37))</f>
        <v/>
      </c>
      <c r="LP7" s="104" t="str">
        <f>IF($B$2=1,IF(ก.พ.!T7="","",ก.พ.!T7),IF(ก.พ.!T37="","",ก.พ.!T37))</f>
        <v/>
      </c>
      <c r="LQ7" s="104" t="str">
        <f>IF($B$2=1,IF(ก.พ.!U7="","",ก.พ.!U7),IF(ก.พ.!U37="","",ก.พ.!U37))</f>
        <v/>
      </c>
      <c r="LR7" s="104" t="str">
        <f>IF($B$2=1,IF(ก.พ.!V7="","",ก.พ.!V7),IF(ก.พ.!V37="","",ก.พ.!V37))</f>
        <v/>
      </c>
      <c r="LS7" s="104" t="str">
        <f>IF($B$2=1,IF(ก.พ.!W7="","",ก.พ.!W7),IF(ก.พ.!W37="","",ก.พ.!W37))</f>
        <v/>
      </c>
      <c r="LT7" s="104" t="str">
        <f>IF($B$2=1,IF(ก.พ.!X7="","",ก.พ.!X7),IF(ก.พ.!X37="","",ก.พ.!X37))</f>
        <v/>
      </c>
      <c r="LU7" s="104" t="str">
        <f>IF($B$2=1,IF(ก.พ.!Y7="","",ก.พ.!Y7),IF(ก.พ.!Y37="","",ก.พ.!Y37))</f>
        <v/>
      </c>
      <c r="LV7" s="104" t="str">
        <f>IF($B$2=1,IF(ก.พ.!Z7="","",ก.พ.!Z7),IF(ก.พ.!Z37="","",ก.พ.!Z37))</f>
        <v/>
      </c>
      <c r="LW7" s="104" t="str">
        <f>IF($B$2=1,IF(ก.พ.!AA7="","",ก.พ.!AA7),IF(ก.พ.!AA37="","",ก.พ.!AA37))</f>
        <v/>
      </c>
      <c r="LX7" s="104" t="str">
        <f>IF($B$2=1,IF(ก.พ.!AB7="","",ก.พ.!AB7),IF(ก.พ.!AB37="","",ก.พ.!AB37))</f>
        <v/>
      </c>
      <c r="LY7" s="104" t="str">
        <f>IF($B$2=1,IF(ก.พ.!AC7="","",ก.พ.!AC7),IF(ก.พ.!AC37="","",ก.พ.!AC37))</f>
        <v/>
      </c>
      <c r="LZ7" s="104" t="str">
        <f>IF($B$2=1,IF(ก.พ.!AD7="","",ก.พ.!AD7),IF(ก.พ.!AD37="","",ก.พ.!AD37))</f>
        <v/>
      </c>
      <c r="MA7" s="104" t="str">
        <f>IF($B$2=1,IF(ก.พ.!AE7="","",ก.พ.!AE7),IF(ก.พ.!AE37="","",ก.พ.!AE37))</f>
        <v/>
      </c>
      <c r="MB7" s="104" t="str">
        <f>IF($B$2=1,IF(ก.พ.!AF7="","",ก.พ.!AF7),IF(ก.พ.!AF37="","",ก.พ.!AF37))</f>
        <v/>
      </c>
      <c r="MC7" s="104" t="str">
        <f>IF($B$2=1,IF(ก.พ.!AG7="","",ก.พ.!AG7),IF(ก.พ.!AG37="","",ก.พ.!AG37))</f>
        <v/>
      </c>
      <c r="MD7" s="104" t="str">
        <f>IF($B$2=1,IF(ก.พ.!AH7="","",ก.พ.!AH7),IF(ก.พ.!AH37="","",ก.พ.!AH37))</f>
        <v/>
      </c>
      <c r="ME7" s="104" t="str">
        <f>IF($B$2=1,IF(ก.พ.!AI7="","",ก.พ.!AI7),IF(ก.พ.!AI37="","",ก.พ.!AI37))</f>
        <v/>
      </c>
      <c r="MF7" s="103">
        <f t="shared" si="20"/>
        <v>4</v>
      </c>
      <c r="MG7" s="104"/>
      <c r="MH7" s="104" t="str">
        <f>IF($B$2=1,IF(มี.ค.!D7="","",มี.ค.!D7),IF(มี.ค.!D37="","",มี.ค.!D37))</f>
        <v/>
      </c>
      <c r="MI7" s="104" t="str">
        <f>IF($B$2=1,IF(มี.ค.!E7="","",มี.ค.!E7),IF(มี.ค.!E37="","",มี.ค.!E37))</f>
        <v/>
      </c>
      <c r="MJ7" s="104" t="str">
        <f>IF($B$2=1,IF(มี.ค.!F7="","",มี.ค.!F7),IF(มี.ค.!F37="","",มี.ค.!F37))</f>
        <v/>
      </c>
      <c r="MK7" s="104" t="str">
        <f>IF($B$2=1,IF(มี.ค.!G7="","",มี.ค.!G7),IF(มี.ค.!G37="","",มี.ค.!G37))</f>
        <v/>
      </c>
      <c r="ML7" s="104" t="str">
        <f>IF($B$2=1,IF(มี.ค.!H7="","",มี.ค.!H7),IF(มี.ค.!H37="","",มี.ค.!H37))</f>
        <v/>
      </c>
      <c r="MM7" s="104" t="str">
        <f>IF($B$2=1,IF(มี.ค.!I7="","",มี.ค.!I7),IF(มี.ค.!I37="","",มี.ค.!I37))</f>
        <v/>
      </c>
      <c r="MN7" s="104" t="str">
        <f>IF($B$2=1,IF(มี.ค.!J7="","",มี.ค.!J7),IF(มี.ค.!J37="","",มี.ค.!J37))</f>
        <v/>
      </c>
      <c r="MO7" s="104" t="str">
        <f>IF($B$2=1,IF(มี.ค.!K7="","",มี.ค.!K7),IF(มี.ค.!K37="","",มี.ค.!K37))</f>
        <v/>
      </c>
      <c r="MP7" s="104" t="str">
        <f>IF($B$2=1,IF(มี.ค.!L7="","",มี.ค.!L7),IF(มี.ค.!L37="","",มี.ค.!L37))</f>
        <v/>
      </c>
      <c r="MQ7" s="104" t="str">
        <f>IF($B$2=1,IF(มี.ค.!M7="","",มี.ค.!M7),IF(มี.ค.!M37="","",มี.ค.!M37))</f>
        <v/>
      </c>
      <c r="MR7" s="104" t="str">
        <f>IF($B$2=1,IF(มี.ค.!N7="","",มี.ค.!N7),IF(มี.ค.!N37="","",มี.ค.!N37))</f>
        <v/>
      </c>
      <c r="MS7" s="104" t="str">
        <f>IF($B$2=1,IF(มี.ค.!O7="","",มี.ค.!O7),IF(มี.ค.!O37="","",มี.ค.!O37))</f>
        <v/>
      </c>
      <c r="MT7" s="104" t="str">
        <f>IF($B$2=1,IF(มี.ค.!P7="","",มี.ค.!P7),IF(มี.ค.!P37="","",มี.ค.!P37))</f>
        <v/>
      </c>
      <c r="MU7" s="104" t="str">
        <f>IF($B$2=1,IF(มี.ค.!Q7="","",มี.ค.!Q7),IF(มี.ค.!Q37="","",มี.ค.!Q37))</f>
        <v/>
      </c>
      <c r="MV7" s="104" t="str">
        <f>IF($B$2=1,IF(มี.ค.!R7="","",มี.ค.!R7),IF(มี.ค.!R37="","",มี.ค.!R37))</f>
        <v/>
      </c>
      <c r="MW7" s="104" t="str">
        <f>IF($B$2=1,IF(มี.ค.!S7="","",มี.ค.!S7),IF(มี.ค.!S37="","",มี.ค.!S37))</f>
        <v/>
      </c>
      <c r="MX7" s="104" t="str">
        <f>IF($B$2=1,IF(มี.ค.!T7="","",มี.ค.!T7),IF(มี.ค.!T37="","",มี.ค.!T37))</f>
        <v/>
      </c>
      <c r="MY7" s="104" t="str">
        <f>IF($B$2=1,IF(มี.ค.!U7="","",มี.ค.!U7),IF(มี.ค.!U37="","",มี.ค.!U37))</f>
        <v/>
      </c>
      <c r="MZ7" s="104" t="str">
        <f>IF($B$2=1,IF(มี.ค.!V7="","",มี.ค.!V7),IF(มี.ค.!V37="","",มี.ค.!V37))</f>
        <v/>
      </c>
      <c r="NA7" s="104" t="str">
        <f>IF($B$2=1,IF(มี.ค.!W7="","",มี.ค.!W7),IF(มี.ค.!W37="","",มี.ค.!W37))</f>
        <v/>
      </c>
      <c r="NB7" s="104" t="str">
        <f>IF($B$2=1,IF(มี.ค.!X7="","",มี.ค.!X7),IF(มี.ค.!X37="","",มี.ค.!X37))</f>
        <v/>
      </c>
      <c r="NC7" s="104" t="str">
        <f>IF($B$2=1,IF(มี.ค.!Y7="","",มี.ค.!Y7),IF(มี.ค.!Y37="","",มี.ค.!Y37))</f>
        <v/>
      </c>
      <c r="ND7" s="104" t="str">
        <f>IF($B$2=1,IF(มี.ค.!Z7="","",มี.ค.!Z7),IF(มี.ค.!Z37="","",มี.ค.!Z37))</f>
        <v/>
      </c>
      <c r="NE7" s="104" t="str">
        <f>IF($B$2=1,IF(มี.ค.!AA7="","",มี.ค.!AA7),IF(มี.ค.!AA37="","",มี.ค.!AA37))</f>
        <v/>
      </c>
      <c r="NF7" s="104" t="str">
        <f>IF($B$2=1,IF(มี.ค.!AB7="","",มี.ค.!AB7),IF(มี.ค.!AB37="","",มี.ค.!AB37))</f>
        <v/>
      </c>
      <c r="NG7" s="104" t="str">
        <f>IF($B$2=1,IF(มี.ค.!AC7="","",มี.ค.!AC7),IF(มี.ค.!AC37="","",มี.ค.!AC37))</f>
        <v/>
      </c>
      <c r="NH7" s="104" t="str">
        <f>IF($B$2=1,IF(มี.ค.!AD7="","",มี.ค.!AD7),IF(มี.ค.!AD37="","",มี.ค.!AD37))</f>
        <v/>
      </c>
      <c r="NI7" s="104" t="str">
        <f>IF($B$2=1,IF(มี.ค.!AE7="","",มี.ค.!AE7),IF(มี.ค.!AE37="","",มี.ค.!AE37))</f>
        <v/>
      </c>
      <c r="NJ7" s="104" t="str">
        <f>IF($B$2=1,IF(มี.ค.!AF7="","",มี.ค.!AF7),IF(มี.ค.!AF37="","",มี.ค.!AF37))</f>
        <v/>
      </c>
      <c r="NK7" s="104" t="str">
        <f>IF($B$2=1,IF(มี.ค.!AG7="","",มี.ค.!AG7),IF(มี.ค.!AG37="","",มี.ค.!AG37))</f>
        <v/>
      </c>
      <c r="NL7" s="104" t="str">
        <f>IF($B$2=1,IF(มี.ค.!AH7="","",มี.ค.!AH7),IF(มี.ค.!AH37="","",มี.ค.!AH37))</f>
        <v/>
      </c>
      <c r="NM7" s="104" t="str">
        <f>IF($B$2=1,IF(มี.ค.!AI7="","",มี.ค.!AI7),IF(มี.ค.!AI37="","",มี.ค.!AI37))</f>
        <v/>
      </c>
    </row>
    <row r="8" spans="1:377" ht="21" customHeight="1" x14ac:dyDescent="0.35">
      <c r="A8" s="90"/>
      <c r="B8" s="90"/>
      <c r="C8" s="90"/>
      <c r="D8" s="103">
        <f t="shared" si="21"/>
        <v>5</v>
      </c>
      <c r="E8" s="104"/>
      <c r="F8" s="104" t="str">
        <f>IF($B$2=1,IF(พ.ค.!D8="","",พ.ค.!D8),IF(พ.ค.!D38="","",พ.ค.!D38))</f>
        <v/>
      </c>
      <c r="G8" s="104" t="str">
        <f>IF($B$2=1,IF(พ.ค.!E8="","",พ.ค.!E8),IF(พ.ค.!E38="","",พ.ค.!E38))</f>
        <v/>
      </c>
      <c r="H8" s="104" t="str">
        <f>IF($B$2=1,IF(พ.ค.!F8="","",พ.ค.!F8),IF(พ.ค.!F38="","",พ.ค.!F38))</f>
        <v/>
      </c>
      <c r="I8" s="104" t="str">
        <f>IF($B$2=1,IF(พ.ค.!G8="","",พ.ค.!G8),IF(พ.ค.!G38="","",พ.ค.!G38))</f>
        <v/>
      </c>
      <c r="J8" s="104" t="str">
        <f>IF($B$2=1,IF(พ.ค.!H8="","",พ.ค.!H8),IF(พ.ค.!H38="","",พ.ค.!H38))</f>
        <v/>
      </c>
      <c r="K8" s="104" t="str">
        <f>IF($B$2=1,IF(พ.ค.!I8="","",พ.ค.!I8),IF(พ.ค.!I38="","",พ.ค.!I38))</f>
        <v/>
      </c>
      <c r="L8" s="104" t="str">
        <f>IF($B$2=1,IF(พ.ค.!J8="","",พ.ค.!J8),IF(พ.ค.!J38="","",พ.ค.!J38))</f>
        <v/>
      </c>
      <c r="M8" s="104" t="str">
        <f>IF($B$2=1,IF(พ.ค.!K8="","",พ.ค.!K8),IF(พ.ค.!K38="","",พ.ค.!K38))</f>
        <v/>
      </c>
      <c r="N8" s="104" t="str">
        <f>IF($B$2=1,IF(พ.ค.!L8="","",พ.ค.!L8),IF(พ.ค.!L38="","",พ.ค.!L38))</f>
        <v/>
      </c>
      <c r="O8" s="104" t="str">
        <f>IF($B$2=1,IF(พ.ค.!M8="","",พ.ค.!M8),IF(พ.ค.!M38="","",พ.ค.!M38))</f>
        <v/>
      </c>
      <c r="P8" s="104" t="str">
        <f>IF($B$2=1,IF(พ.ค.!N8="","",พ.ค.!N8),IF(พ.ค.!N38="","",พ.ค.!N38))</f>
        <v/>
      </c>
      <c r="Q8" s="104" t="str">
        <f>IF($B$2=1,IF(พ.ค.!O8="","",พ.ค.!O8),IF(พ.ค.!O38="","",พ.ค.!O38))</f>
        <v/>
      </c>
      <c r="R8" s="104" t="str">
        <f>IF($B$2=1,IF(พ.ค.!P8="","",พ.ค.!P8),IF(พ.ค.!P38="","",พ.ค.!P38))</f>
        <v/>
      </c>
      <c r="S8" s="104" t="str">
        <f>IF($B$2=1,IF(พ.ค.!Q8="","",พ.ค.!Q8),IF(พ.ค.!Q38="","",พ.ค.!Q38))</f>
        <v/>
      </c>
      <c r="T8" s="104" t="str">
        <f>IF($B$2=1,IF(พ.ค.!R8="","",พ.ค.!R8),IF(พ.ค.!R38="","",พ.ค.!R38))</f>
        <v/>
      </c>
      <c r="U8" s="104" t="str">
        <f>IF($B$2=1,IF(พ.ค.!S8="","",พ.ค.!S8),IF(พ.ค.!S38="","",พ.ค.!S38))</f>
        <v/>
      </c>
      <c r="V8" s="104" t="str">
        <f>IF($B$2=1,IF(พ.ค.!T8="","",พ.ค.!T8),IF(พ.ค.!T38="","",พ.ค.!T38))</f>
        <v/>
      </c>
      <c r="W8" s="104" t="str">
        <f>IF($B$2=1,IF(พ.ค.!U8="","",พ.ค.!U8),IF(พ.ค.!U38="","",พ.ค.!U38))</f>
        <v/>
      </c>
      <c r="X8" s="104" t="str">
        <f>IF($B$2=1,IF(พ.ค.!V8="","",พ.ค.!V8),IF(พ.ค.!V38="","",พ.ค.!V38))</f>
        <v/>
      </c>
      <c r="Y8" s="104" t="str">
        <f>IF($B$2=1,IF(พ.ค.!W8="","",พ.ค.!W8),IF(พ.ค.!W38="","",พ.ค.!W38))</f>
        <v/>
      </c>
      <c r="Z8" s="104" t="str">
        <f>IF($B$2=1,IF(พ.ค.!X8="","",พ.ค.!X8),IF(พ.ค.!X38="","",พ.ค.!X38))</f>
        <v/>
      </c>
      <c r="AA8" s="104" t="str">
        <f>IF($B$2=1,IF(พ.ค.!Y8="","",พ.ค.!Y8),IF(พ.ค.!Y38="","",พ.ค.!Y38))</f>
        <v/>
      </c>
      <c r="AB8" s="104" t="str">
        <f>IF($B$2=1,IF(พ.ค.!Z8="","",พ.ค.!Z8),IF(พ.ค.!Z38="","",พ.ค.!Z38))</f>
        <v/>
      </c>
      <c r="AC8" s="104" t="str">
        <f>IF($B$2=1,IF(พ.ค.!AA8="","",พ.ค.!AA8),IF(พ.ค.!AA38="","",พ.ค.!AA38))</f>
        <v/>
      </c>
      <c r="AD8" s="104" t="str">
        <f>IF($B$2=1,IF(พ.ค.!AB8="","",พ.ค.!AB8),IF(พ.ค.!AB38="","",พ.ค.!AB38))</f>
        <v/>
      </c>
      <c r="AE8" s="104" t="str">
        <f>IF($B$2=1,IF(พ.ค.!AC8="","",พ.ค.!AC8),IF(พ.ค.!AC38="","",พ.ค.!AC38))</f>
        <v/>
      </c>
      <c r="AF8" s="104" t="str">
        <f>IF($B$2=1,IF(พ.ค.!AD8="","",พ.ค.!AD8),IF(พ.ค.!AD38="","",พ.ค.!AD38))</f>
        <v/>
      </c>
      <c r="AG8" s="104" t="str">
        <f>IF($B$2=1,IF(พ.ค.!AE8="","",พ.ค.!AE8),IF(พ.ค.!AE38="","",พ.ค.!AE38))</f>
        <v/>
      </c>
      <c r="AH8" s="104" t="str">
        <f>IF($B$2=1,IF(พ.ค.!AF8="","",พ.ค.!AF8),IF(พ.ค.!AF38="","",พ.ค.!AF38))</f>
        <v/>
      </c>
      <c r="AI8" s="104" t="str">
        <f>IF($B$2=1,IF(พ.ค.!AG8="","",พ.ค.!AG8),IF(พ.ค.!AG38="","",พ.ค.!AG38))</f>
        <v/>
      </c>
      <c r="AJ8" s="104" t="str">
        <f>IF($B$2=1,IF(พ.ค.!AH8="","",พ.ค.!AH8),IF(พ.ค.!AH38="","",พ.ค.!AH38))</f>
        <v/>
      </c>
      <c r="AK8" s="104" t="str">
        <f>IF($B$2=1,IF(พ.ค.!AI8="","",พ.ค.!AI8),IF(พ.ค.!AI38="","",พ.ค.!AI38))</f>
        <v/>
      </c>
      <c r="AL8" s="103">
        <f t="shared" si="11"/>
        <v>5</v>
      </c>
      <c r="AM8" s="104"/>
      <c r="AN8" s="104" t="str">
        <f>IF($B$2=1,IF(มิ.ย.!D8="","",มิ.ย.!D8),IF(มิ.ย.!D38="","",มิ.ย.!D38))</f>
        <v/>
      </c>
      <c r="AO8" s="104" t="str">
        <f>IF($B$2=1,IF(มิ.ย.!E8="","",มิ.ย.!E8),IF(มิ.ย.!E38="","",มิ.ย.!E38))</f>
        <v/>
      </c>
      <c r="AP8" s="104" t="str">
        <f>IF($B$2=1,IF(มิ.ย.!F8="","",มิ.ย.!F8),IF(มิ.ย.!F38="","",มิ.ย.!F38))</f>
        <v/>
      </c>
      <c r="AQ8" s="104" t="str">
        <f>IF($B$2=1,IF(มิ.ย.!G8="","",มิ.ย.!G8),IF(มิ.ย.!G38="","",มิ.ย.!G38))</f>
        <v/>
      </c>
      <c r="AR8" s="104" t="str">
        <f>IF($B$2=1,IF(มิ.ย.!H8="","",มิ.ย.!H8),IF(มิ.ย.!H38="","",มิ.ย.!H38))</f>
        <v/>
      </c>
      <c r="AS8" s="104" t="str">
        <f>IF($B$2=1,IF(มิ.ย.!I8="","",มิ.ย.!I8),IF(มิ.ย.!I38="","",มิ.ย.!I38))</f>
        <v/>
      </c>
      <c r="AT8" s="104" t="str">
        <f>IF($B$2=1,IF(มิ.ย.!J8="","",มิ.ย.!J8),IF(มิ.ย.!J38="","",มิ.ย.!J38))</f>
        <v/>
      </c>
      <c r="AU8" s="104" t="str">
        <f>IF($B$2=1,IF(มิ.ย.!K8="","",มิ.ย.!K8),IF(มิ.ย.!K38="","",มิ.ย.!K38))</f>
        <v/>
      </c>
      <c r="AV8" s="104" t="str">
        <f>IF($B$2=1,IF(มิ.ย.!L8="","",มิ.ย.!L8),IF(มิ.ย.!L38="","",มิ.ย.!L38))</f>
        <v/>
      </c>
      <c r="AW8" s="104" t="str">
        <f>IF($B$2=1,IF(มิ.ย.!M8="","",มิ.ย.!M8),IF(มิ.ย.!M38="","",มิ.ย.!M38))</f>
        <v/>
      </c>
      <c r="AX8" s="104" t="str">
        <f>IF($B$2=1,IF(มิ.ย.!N8="","",มิ.ย.!N8),IF(มิ.ย.!N38="","",มิ.ย.!N38))</f>
        <v/>
      </c>
      <c r="AY8" s="104" t="str">
        <f>IF($B$2=1,IF(มิ.ย.!O8="","",มิ.ย.!O8),IF(มิ.ย.!O38="","",มิ.ย.!O38))</f>
        <v/>
      </c>
      <c r="AZ8" s="104" t="str">
        <f>IF($B$2=1,IF(มิ.ย.!P8="","",มิ.ย.!P8),IF(มิ.ย.!P38="","",มิ.ย.!P38))</f>
        <v/>
      </c>
      <c r="BA8" s="104" t="str">
        <f>IF($B$2=1,IF(มิ.ย.!Q8="","",มิ.ย.!Q8),IF(มิ.ย.!Q38="","",มิ.ย.!Q38))</f>
        <v/>
      </c>
      <c r="BB8" s="104" t="str">
        <f>IF($B$2=1,IF(มิ.ย.!R8="","",มิ.ย.!R8),IF(มิ.ย.!R38="","",มิ.ย.!R38))</f>
        <v/>
      </c>
      <c r="BC8" s="104" t="str">
        <f>IF($B$2=1,IF(มิ.ย.!S8="","",มิ.ย.!S8),IF(มิ.ย.!S38="","",มิ.ย.!S38))</f>
        <v/>
      </c>
      <c r="BD8" s="104" t="str">
        <f>IF($B$2=1,IF(มิ.ย.!T8="","",มิ.ย.!T8),IF(มิ.ย.!T38="","",มิ.ย.!T38))</f>
        <v/>
      </c>
      <c r="BE8" s="104" t="str">
        <f>IF($B$2=1,IF(มิ.ย.!U8="","",มิ.ย.!U8),IF(มิ.ย.!U38="","",มิ.ย.!U38))</f>
        <v/>
      </c>
      <c r="BF8" s="104" t="str">
        <f>IF($B$2=1,IF(มิ.ย.!V8="","",มิ.ย.!V8),IF(มิ.ย.!V38="","",มิ.ย.!V38))</f>
        <v/>
      </c>
      <c r="BG8" s="104" t="str">
        <f>IF($B$2=1,IF(มิ.ย.!W8="","",มิ.ย.!W8),IF(มิ.ย.!W38="","",มิ.ย.!W38))</f>
        <v/>
      </c>
      <c r="BH8" s="104" t="str">
        <f>IF($B$2=1,IF(มิ.ย.!X8="","",มิ.ย.!X8),IF(มิ.ย.!X38="","",มิ.ย.!X38))</f>
        <v/>
      </c>
      <c r="BI8" s="104" t="str">
        <f>IF($B$2=1,IF(มิ.ย.!Y8="","",มิ.ย.!Y8),IF(มิ.ย.!Y38="","",มิ.ย.!Y38))</f>
        <v/>
      </c>
      <c r="BJ8" s="104" t="str">
        <f>IF($B$2=1,IF(มิ.ย.!Z8="","",มิ.ย.!Z8),IF(มิ.ย.!Z38="","",มิ.ย.!Z38))</f>
        <v/>
      </c>
      <c r="BK8" s="104" t="str">
        <f>IF($B$2=1,IF(มิ.ย.!AA8="","",มิ.ย.!AA8),IF(มิ.ย.!AA38="","",มิ.ย.!AA38))</f>
        <v/>
      </c>
      <c r="BL8" s="104" t="str">
        <f>IF($B$2=1,IF(มิ.ย.!AB8="","",มิ.ย.!AB8),IF(มิ.ย.!AB38="","",มิ.ย.!AB38))</f>
        <v/>
      </c>
      <c r="BM8" s="104" t="str">
        <f>IF($B$2=1,IF(มิ.ย.!AC8="","",มิ.ย.!AC8),IF(มิ.ย.!AC38="","",มิ.ย.!AC38))</f>
        <v/>
      </c>
      <c r="BN8" s="104" t="str">
        <f>IF($B$2=1,IF(มิ.ย.!AD8="","",มิ.ย.!AD8),IF(มิ.ย.!AD38="","",มิ.ย.!AD38))</f>
        <v/>
      </c>
      <c r="BO8" s="104" t="str">
        <f>IF($B$2=1,IF(มิ.ย.!AE8="","",มิ.ย.!AE8),IF(มิ.ย.!AE38="","",มิ.ย.!AE38))</f>
        <v/>
      </c>
      <c r="BP8" s="104" t="str">
        <f>IF($B$2=1,IF(มิ.ย.!AF8="","",มิ.ย.!AF8),IF(มิ.ย.!AF38="","",มิ.ย.!AF38))</f>
        <v/>
      </c>
      <c r="BQ8" s="104" t="str">
        <f>IF($B$2=1,IF(มิ.ย.!AG8="","",มิ.ย.!AG8),IF(มิ.ย.!AG38="","",มิ.ย.!AG38))</f>
        <v/>
      </c>
      <c r="BR8" s="104" t="str">
        <f>IF($B$2=1,IF(มิ.ย.!AH8="","",มิ.ย.!AH8),IF(มิ.ย.!AH38="","",มิ.ย.!AH38))</f>
        <v/>
      </c>
      <c r="BS8" s="104" t="str">
        <f>IF($B$2=1,IF(มิ.ย.!AI8="","",มิ.ย.!AI8),IF(มิ.ย.!AI38="","",มิ.ย.!AI38))</f>
        <v/>
      </c>
      <c r="BT8" s="103">
        <f t="shared" si="12"/>
        <v>5</v>
      </c>
      <c r="BU8" s="104"/>
      <c r="BV8" s="104" t="str">
        <f>IF($B$2=1,IF(ก.ค.!D8="","",ก.ค.!D8),IF(ก.ค.!D38="","",ก.ค.!D38))</f>
        <v/>
      </c>
      <c r="BW8" s="104" t="str">
        <f>IF($B$2=1,IF(ก.ค.!E8="","",ก.ค.!E8),IF(ก.ค.!E38="","",ก.ค.!E38))</f>
        <v/>
      </c>
      <c r="BX8" s="104" t="str">
        <f>IF($B$2=1,IF(ก.ค.!F8="","",ก.ค.!F8),IF(ก.ค.!F38="","",ก.ค.!F38))</f>
        <v/>
      </c>
      <c r="BY8" s="104" t="str">
        <f>IF($B$2=1,IF(ก.ค.!G8="","",ก.ค.!G8),IF(ก.ค.!G38="","",ก.ค.!G38))</f>
        <v/>
      </c>
      <c r="BZ8" s="104" t="str">
        <f>IF($B$2=1,IF(ก.ค.!H8="","",ก.ค.!H8),IF(ก.ค.!H38="","",ก.ค.!H38))</f>
        <v/>
      </c>
      <c r="CA8" s="104" t="str">
        <f>IF($B$2=1,IF(ก.ค.!I8="","",ก.ค.!I8),IF(ก.ค.!I38="","",ก.ค.!I38))</f>
        <v/>
      </c>
      <c r="CB8" s="104" t="str">
        <f>IF($B$2=1,IF(ก.ค.!J8="","",ก.ค.!J8),IF(ก.ค.!J38="","",ก.ค.!J38))</f>
        <v/>
      </c>
      <c r="CC8" s="104" t="str">
        <f>IF($B$2=1,IF(ก.ค.!K8="","",ก.ค.!K8),IF(ก.ค.!K38="","",ก.ค.!K38))</f>
        <v/>
      </c>
      <c r="CD8" s="104" t="str">
        <f>IF($B$2=1,IF(ก.ค.!L8="","",ก.ค.!L8),IF(ก.ค.!L38="","",ก.ค.!L38))</f>
        <v/>
      </c>
      <c r="CE8" s="104" t="str">
        <f>IF($B$2=1,IF(ก.ค.!M8="","",ก.ค.!M8),IF(ก.ค.!M38="","",ก.ค.!M38))</f>
        <v/>
      </c>
      <c r="CF8" s="104" t="str">
        <f>IF($B$2=1,IF(ก.ค.!N8="","",ก.ค.!N8),IF(ก.ค.!N38="","",ก.ค.!N38))</f>
        <v/>
      </c>
      <c r="CG8" s="104" t="str">
        <f>IF($B$2=1,IF(ก.ค.!O8="","",ก.ค.!O8),IF(ก.ค.!O38="","",ก.ค.!O38))</f>
        <v/>
      </c>
      <c r="CH8" s="104" t="str">
        <f>IF($B$2=1,IF(ก.ค.!P8="","",ก.ค.!P8),IF(ก.ค.!P38="","",ก.ค.!P38))</f>
        <v/>
      </c>
      <c r="CI8" s="104" t="str">
        <f>IF($B$2=1,IF(ก.ค.!Q8="","",ก.ค.!Q8),IF(ก.ค.!Q38="","",ก.ค.!Q38))</f>
        <v/>
      </c>
      <c r="CJ8" s="104" t="str">
        <f>IF($B$2=1,IF(ก.ค.!R8="","",ก.ค.!R8),IF(ก.ค.!R38="","",ก.ค.!R38))</f>
        <v/>
      </c>
      <c r="CK8" s="104" t="str">
        <f>IF($B$2=1,IF(ก.ค.!S8="","",ก.ค.!S8),IF(ก.ค.!S38="","",ก.ค.!S38))</f>
        <v/>
      </c>
      <c r="CL8" s="104" t="str">
        <f>IF($B$2=1,IF(ก.ค.!T8="","",ก.ค.!T8),IF(ก.ค.!T38="","",ก.ค.!T38))</f>
        <v/>
      </c>
      <c r="CM8" s="104" t="str">
        <f>IF($B$2=1,IF(ก.ค.!U8="","",ก.ค.!U8),IF(ก.ค.!U38="","",ก.ค.!U38))</f>
        <v/>
      </c>
      <c r="CN8" s="104" t="str">
        <f>IF($B$2=1,IF(ก.ค.!V8="","",ก.ค.!V8),IF(ก.ค.!V38="","",ก.ค.!V38))</f>
        <v/>
      </c>
      <c r="CO8" s="104" t="str">
        <f>IF($B$2=1,IF(ก.ค.!W8="","",ก.ค.!W8),IF(ก.ค.!W38="","",ก.ค.!W38))</f>
        <v/>
      </c>
      <c r="CP8" s="104" t="str">
        <f>IF($B$2=1,IF(ก.ค.!X8="","",ก.ค.!X8),IF(ก.ค.!X38="","",ก.ค.!X38))</f>
        <v/>
      </c>
      <c r="CQ8" s="104" t="str">
        <f>IF($B$2=1,IF(ก.ค.!Y8="","",ก.ค.!Y8),IF(ก.ค.!Y38="","",ก.ค.!Y38))</f>
        <v/>
      </c>
      <c r="CR8" s="104" t="str">
        <f>IF($B$2=1,IF(ก.ค.!Z8="","",ก.ค.!Z8),IF(ก.ค.!Z38="","",ก.ค.!Z38))</f>
        <v/>
      </c>
      <c r="CS8" s="104" t="str">
        <f>IF($B$2=1,IF(ก.ค.!AA8="","",ก.ค.!AA8),IF(ก.ค.!AA38="","",ก.ค.!AA38))</f>
        <v/>
      </c>
      <c r="CT8" s="104" t="str">
        <f>IF($B$2=1,IF(ก.ค.!AB8="","",ก.ค.!AB8),IF(ก.ค.!AB38="","",ก.ค.!AB38))</f>
        <v/>
      </c>
      <c r="CU8" s="104" t="str">
        <f>IF($B$2=1,IF(ก.ค.!AC8="","",ก.ค.!AC8),IF(ก.ค.!AC38="","",ก.ค.!AC38))</f>
        <v/>
      </c>
      <c r="CV8" s="104" t="str">
        <f>IF($B$2=1,IF(ก.ค.!AD8="","",ก.ค.!AD8),IF(ก.ค.!AD38="","",ก.ค.!AD38))</f>
        <v/>
      </c>
      <c r="CW8" s="104" t="str">
        <f>IF($B$2=1,IF(ก.ค.!AE8="","",ก.ค.!AE8),IF(ก.ค.!AE38="","",ก.ค.!AE38))</f>
        <v/>
      </c>
      <c r="CX8" s="104" t="str">
        <f>IF($B$2=1,IF(ก.ค.!AF8="","",ก.ค.!AF8),IF(ก.ค.!AF38="","",ก.ค.!AF38))</f>
        <v/>
      </c>
      <c r="CY8" s="104" t="str">
        <f>IF($B$2=1,IF(ก.ค.!AG8="","",ก.ค.!AG8),IF(ก.ค.!AG38="","",ก.ค.!AG38))</f>
        <v/>
      </c>
      <c r="CZ8" s="104" t="str">
        <f>IF($B$2=1,IF(ก.ค.!AH8="","",ก.ค.!AH8),IF(ก.ค.!AH38="","",ก.ค.!AH38))</f>
        <v/>
      </c>
      <c r="DA8" s="104" t="str">
        <f>IF($B$2=1,IF(ก.ค.!AI8="","",ก.ค.!AI8),IF(ก.ค.!AI38="","",ก.ค.!AI38))</f>
        <v/>
      </c>
      <c r="DB8" s="103">
        <f t="shared" si="13"/>
        <v>5</v>
      </c>
      <c r="DC8" s="104"/>
      <c r="DD8" s="104" t="str">
        <f>IF($B$2=1,IF(ส.ค.!D8="","",ส.ค.!D8),IF(ส.ค.!D38="","",ส.ค.!D38))</f>
        <v/>
      </c>
      <c r="DE8" s="104" t="str">
        <f>IF($B$2=1,IF(ส.ค.!E8="","",ส.ค.!E8),IF(ส.ค.!E38="","",ส.ค.!E38))</f>
        <v/>
      </c>
      <c r="DF8" s="104" t="str">
        <f>IF($B$2=1,IF(ส.ค.!F8="","",ส.ค.!F8),IF(ส.ค.!F38="","",ส.ค.!F38))</f>
        <v/>
      </c>
      <c r="DG8" s="104" t="str">
        <f>IF($B$2=1,IF(ส.ค.!G8="","",ส.ค.!G8),IF(ส.ค.!G38="","",ส.ค.!G38))</f>
        <v/>
      </c>
      <c r="DH8" s="104" t="str">
        <f>IF($B$2=1,IF(ส.ค.!H8="","",ส.ค.!H8),IF(ส.ค.!H38="","",ส.ค.!H38))</f>
        <v/>
      </c>
      <c r="DI8" s="104" t="str">
        <f>IF($B$2=1,IF(ส.ค.!I8="","",ส.ค.!I8),IF(ส.ค.!I38="","",ส.ค.!I38))</f>
        <v/>
      </c>
      <c r="DJ8" s="104" t="str">
        <f>IF($B$2=1,IF(ส.ค.!J8="","",ส.ค.!J8),IF(ส.ค.!J38="","",ส.ค.!J38))</f>
        <v/>
      </c>
      <c r="DK8" s="104" t="str">
        <f>IF($B$2=1,IF(ส.ค.!K8="","",ส.ค.!K8),IF(ส.ค.!K38="","",ส.ค.!K38))</f>
        <v/>
      </c>
      <c r="DL8" s="104" t="str">
        <f>IF($B$2=1,IF(ส.ค.!L8="","",ส.ค.!L8),IF(ส.ค.!L38="","",ส.ค.!L38))</f>
        <v/>
      </c>
      <c r="DM8" s="104" t="str">
        <f>IF($B$2=1,IF(ส.ค.!M8="","",ส.ค.!M8),IF(ส.ค.!M38="","",ส.ค.!M38))</f>
        <v/>
      </c>
      <c r="DN8" s="104" t="str">
        <f>IF($B$2=1,IF(ส.ค.!N8="","",ส.ค.!N8),IF(ส.ค.!N38="","",ส.ค.!N38))</f>
        <v/>
      </c>
      <c r="DO8" s="104" t="str">
        <f>IF($B$2=1,IF(ส.ค.!O8="","",ส.ค.!O8),IF(ส.ค.!O38="","",ส.ค.!O38))</f>
        <v/>
      </c>
      <c r="DP8" s="104" t="str">
        <f>IF($B$2=1,IF(ส.ค.!P8="","",ส.ค.!P8),IF(ส.ค.!P38="","",ส.ค.!P38))</f>
        <v/>
      </c>
      <c r="DQ8" s="104" t="str">
        <f>IF($B$2=1,IF(ส.ค.!Q8="","",ส.ค.!Q8),IF(ส.ค.!Q38="","",ส.ค.!Q38))</f>
        <v/>
      </c>
      <c r="DR8" s="104" t="str">
        <f>IF($B$2=1,IF(ส.ค.!R8="","",ส.ค.!R8),IF(ส.ค.!R38="","",ส.ค.!R38))</f>
        <v/>
      </c>
      <c r="DS8" s="104" t="str">
        <f>IF($B$2=1,IF(ส.ค.!S8="","",ส.ค.!S8),IF(ส.ค.!S38="","",ส.ค.!S38))</f>
        <v/>
      </c>
      <c r="DT8" s="104" t="str">
        <f>IF($B$2=1,IF(ส.ค.!T8="","",ส.ค.!T8),IF(ส.ค.!T38="","",ส.ค.!T38))</f>
        <v/>
      </c>
      <c r="DU8" s="104" t="str">
        <f>IF($B$2=1,IF(ส.ค.!U8="","",ส.ค.!U8),IF(ส.ค.!U38="","",ส.ค.!U38))</f>
        <v/>
      </c>
      <c r="DV8" s="104" t="str">
        <f>IF($B$2=1,IF(ส.ค.!V8="","",ส.ค.!V8),IF(ส.ค.!V38="","",ส.ค.!V38))</f>
        <v/>
      </c>
      <c r="DW8" s="104" t="str">
        <f>IF($B$2=1,IF(ส.ค.!W8="","",ส.ค.!W8),IF(ส.ค.!W38="","",ส.ค.!W38))</f>
        <v/>
      </c>
      <c r="DX8" s="104" t="str">
        <f>IF($B$2=1,IF(ส.ค.!X8="","",ส.ค.!X8),IF(ส.ค.!X38="","",ส.ค.!X38))</f>
        <v/>
      </c>
      <c r="DY8" s="104" t="str">
        <f>IF($B$2=1,IF(ส.ค.!Y8="","",ส.ค.!Y8),IF(ส.ค.!Y38="","",ส.ค.!Y38))</f>
        <v/>
      </c>
      <c r="DZ8" s="104" t="str">
        <f>IF($B$2=1,IF(ส.ค.!Z8="","",ส.ค.!Z8),IF(ส.ค.!Z38="","",ส.ค.!Z38))</f>
        <v/>
      </c>
      <c r="EA8" s="104" t="str">
        <f>IF($B$2=1,IF(ส.ค.!AA8="","",ส.ค.!AA8),IF(ส.ค.!AA38="","",ส.ค.!AA38))</f>
        <v/>
      </c>
      <c r="EB8" s="104" t="str">
        <f>IF($B$2=1,IF(ส.ค.!AB8="","",ส.ค.!AB8),IF(ส.ค.!AB38="","",ส.ค.!AB38))</f>
        <v/>
      </c>
      <c r="EC8" s="104" t="str">
        <f>IF($B$2=1,IF(ส.ค.!AC8="","",ส.ค.!AC8),IF(ส.ค.!AC38="","",ส.ค.!AC38))</f>
        <v/>
      </c>
      <c r="ED8" s="104" t="str">
        <f>IF($B$2=1,IF(ส.ค.!AD8="","",ส.ค.!AD8),IF(ส.ค.!AD38="","",ส.ค.!AD38))</f>
        <v/>
      </c>
      <c r="EE8" s="104" t="str">
        <f>IF($B$2=1,IF(ส.ค.!AE8="","",ส.ค.!AE8),IF(ส.ค.!AE38="","",ส.ค.!AE38))</f>
        <v/>
      </c>
      <c r="EF8" s="104" t="str">
        <f>IF($B$2=1,IF(ส.ค.!AF8="","",ส.ค.!AF8),IF(ส.ค.!AF38="","",ส.ค.!AF38))</f>
        <v/>
      </c>
      <c r="EG8" s="104" t="str">
        <f>IF($B$2=1,IF(ส.ค.!AG8="","",ส.ค.!AG8),IF(ส.ค.!AG38="","",ส.ค.!AG38))</f>
        <v/>
      </c>
      <c r="EH8" s="104" t="str">
        <f>IF($B$2=1,IF(ส.ค.!AH8="","",ส.ค.!AH8),IF(ส.ค.!AH38="","",ส.ค.!AH38))</f>
        <v/>
      </c>
      <c r="EI8" s="104" t="str">
        <f>IF($B$2=1,IF(ส.ค.!AI8="","",ส.ค.!AI8),IF(ส.ค.!AI38="","",ส.ค.!AI38))</f>
        <v/>
      </c>
      <c r="EJ8" s="103">
        <f t="shared" si="14"/>
        <v>5</v>
      </c>
      <c r="EK8" s="104"/>
      <c r="EL8" s="104" t="str">
        <f>IF($B$2=1,IF(ก.ย.!D8="","",ก.ย.!D8),IF(ก.ย.!D38="","",ก.ย.!D38))</f>
        <v/>
      </c>
      <c r="EM8" s="104" t="str">
        <f>IF($B$2=1,IF(ก.ย.!E8="","",ก.ย.!E8),IF(ก.ย.!E38="","",ก.ย.!E38))</f>
        <v/>
      </c>
      <c r="EN8" s="104" t="str">
        <f>IF($B$2=1,IF(ก.ย.!F8="","",ก.ย.!F8),IF(ก.ย.!F38="","",ก.ย.!F38))</f>
        <v/>
      </c>
      <c r="EO8" s="104" t="str">
        <f>IF($B$2=1,IF(ก.ย.!G8="","",ก.ย.!G8),IF(ก.ย.!G38="","",ก.ย.!G38))</f>
        <v/>
      </c>
      <c r="EP8" s="104" t="str">
        <f>IF($B$2=1,IF(ก.ย.!H8="","",ก.ย.!H8),IF(ก.ย.!H38="","",ก.ย.!H38))</f>
        <v/>
      </c>
      <c r="EQ8" s="104" t="str">
        <f>IF($B$2=1,IF(ก.ย.!I8="","",ก.ย.!I8),IF(ก.ย.!I38="","",ก.ย.!I38))</f>
        <v/>
      </c>
      <c r="ER8" s="104" t="str">
        <f>IF($B$2=1,IF(ก.ย.!J8="","",ก.ย.!J8),IF(ก.ย.!J38="","",ก.ย.!J38))</f>
        <v/>
      </c>
      <c r="ES8" s="104" t="str">
        <f>IF($B$2=1,IF(ก.ย.!K8="","",ก.ย.!K8),IF(ก.ย.!K38="","",ก.ย.!K38))</f>
        <v/>
      </c>
      <c r="ET8" s="104" t="str">
        <f>IF($B$2=1,IF(ก.ย.!L8="","",ก.ย.!L8),IF(ก.ย.!L38="","",ก.ย.!L38))</f>
        <v/>
      </c>
      <c r="EU8" s="104" t="str">
        <f>IF($B$2=1,IF(ก.ย.!M8="","",ก.ย.!M8),IF(ก.ย.!M38="","",ก.ย.!M38))</f>
        <v/>
      </c>
      <c r="EV8" s="104" t="str">
        <f>IF($B$2=1,IF(ก.ย.!N8="","",ก.ย.!N8),IF(ก.ย.!N38="","",ก.ย.!N38))</f>
        <v/>
      </c>
      <c r="EW8" s="104" t="str">
        <f>IF($B$2=1,IF(ก.ย.!O8="","",ก.ย.!O8),IF(ก.ย.!O38="","",ก.ย.!O38))</f>
        <v/>
      </c>
      <c r="EX8" s="104" t="str">
        <f>IF($B$2=1,IF(ก.ย.!P8="","",ก.ย.!P8),IF(ก.ย.!P38="","",ก.ย.!P38))</f>
        <v/>
      </c>
      <c r="EY8" s="104" t="str">
        <f>IF($B$2=1,IF(ก.ย.!Q8="","",ก.ย.!Q8),IF(ก.ย.!Q38="","",ก.ย.!Q38))</f>
        <v/>
      </c>
      <c r="EZ8" s="104" t="str">
        <f>IF($B$2=1,IF(ก.ย.!R8="","",ก.ย.!R8),IF(ก.ย.!R38="","",ก.ย.!R38))</f>
        <v/>
      </c>
      <c r="FA8" s="104" t="str">
        <f>IF($B$2=1,IF(ก.ย.!S8="","",ก.ย.!S8),IF(ก.ย.!S38="","",ก.ย.!S38))</f>
        <v/>
      </c>
      <c r="FB8" s="104" t="str">
        <f>IF($B$2=1,IF(ก.ย.!T8="","",ก.ย.!T8),IF(ก.ย.!T38="","",ก.ย.!T38))</f>
        <v/>
      </c>
      <c r="FC8" s="104" t="str">
        <f>IF($B$2=1,IF(ก.ย.!U8="","",ก.ย.!U8),IF(ก.ย.!U38="","",ก.ย.!U38))</f>
        <v/>
      </c>
      <c r="FD8" s="104" t="str">
        <f>IF($B$2=1,IF(ก.ย.!V8="","",ก.ย.!V8),IF(ก.ย.!V38="","",ก.ย.!V38))</f>
        <v/>
      </c>
      <c r="FE8" s="104" t="str">
        <f>IF($B$2=1,IF(ก.ย.!W8="","",ก.ย.!W8),IF(ก.ย.!W38="","",ก.ย.!W38))</f>
        <v/>
      </c>
      <c r="FF8" s="104" t="str">
        <f>IF($B$2=1,IF(ก.ย.!X8="","",ก.ย.!X8),IF(ก.ย.!X38="","",ก.ย.!X38))</f>
        <v/>
      </c>
      <c r="FG8" s="104" t="str">
        <f>IF($B$2=1,IF(ก.ย.!Y8="","",ก.ย.!Y8),IF(ก.ย.!Y38="","",ก.ย.!Y38))</f>
        <v/>
      </c>
      <c r="FH8" s="104" t="str">
        <f>IF($B$2=1,IF(ก.ย.!Z8="","",ก.ย.!Z8),IF(ก.ย.!Z38="","",ก.ย.!Z38))</f>
        <v/>
      </c>
      <c r="FI8" s="104" t="str">
        <f>IF($B$2=1,IF(ก.ย.!AA8="","",ก.ย.!AA8),IF(ก.ย.!AA38="","",ก.ย.!AA38))</f>
        <v/>
      </c>
      <c r="FJ8" s="104" t="str">
        <f>IF($B$2=1,IF(ก.ย.!AB8="","",ก.ย.!AB8),IF(ก.ย.!AB38="","",ก.ย.!AB38))</f>
        <v/>
      </c>
      <c r="FK8" s="104" t="str">
        <f>IF($B$2=1,IF(ก.ย.!AC8="","",ก.ย.!AC8),IF(ก.ย.!AC38="","",ก.ย.!AC38))</f>
        <v/>
      </c>
      <c r="FL8" s="104" t="str">
        <f>IF($B$2=1,IF(ก.ย.!AD8="","",ก.ย.!AD8),IF(ก.ย.!AD38="","",ก.ย.!AD38))</f>
        <v/>
      </c>
      <c r="FM8" s="104" t="str">
        <f>IF($B$2=1,IF(ก.ย.!AE8="","",ก.ย.!AE8),IF(ก.ย.!AE38="","",ก.ย.!AE38))</f>
        <v/>
      </c>
      <c r="FN8" s="104" t="str">
        <f>IF($B$2=1,IF(ก.ย.!AF8="","",ก.ย.!AF8),IF(ก.ย.!AF38="","",ก.ย.!AF38))</f>
        <v/>
      </c>
      <c r="FO8" s="104" t="str">
        <f>IF($B$2=1,IF(ก.ย.!AG8="","",ก.ย.!AG8),IF(ก.ย.!AG38="","",ก.ย.!AG38))</f>
        <v/>
      </c>
      <c r="FP8" s="104" t="str">
        <f>IF($B$2=1,IF(ก.ย.!AH8="","",ก.ย.!AH8),IF(ก.ย.!AH38="","",ก.ย.!AH38))</f>
        <v/>
      </c>
      <c r="FQ8" s="104" t="str">
        <f>IF($B$2=1,IF(ก.ย.!AI8="","",ก.ย.!AI8),IF(ก.ย.!AI38="","",ก.ย.!AI38))</f>
        <v/>
      </c>
      <c r="FR8" s="103">
        <f t="shared" si="15"/>
        <v>5</v>
      </c>
      <c r="FS8" s="104"/>
      <c r="FT8" s="104" t="str">
        <f>IF($B$2=1,IF(ต.ค.!D8="","",ต.ค.!D8),IF(ต.ค.!D38="","",ต.ค.!D38))</f>
        <v/>
      </c>
      <c r="FU8" s="104" t="str">
        <f>IF($B$2=1,IF(ต.ค.!E8="","",ต.ค.!E8),IF(ต.ค.!E38="","",ต.ค.!E38))</f>
        <v/>
      </c>
      <c r="FV8" s="104" t="str">
        <f>IF($B$2=1,IF(ต.ค.!F8="","",ต.ค.!F8),IF(ต.ค.!F38="","",ต.ค.!F38))</f>
        <v/>
      </c>
      <c r="FW8" s="104" t="str">
        <f>IF($B$2=1,IF(ต.ค.!G8="","",ต.ค.!G8),IF(ต.ค.!G38="","",ต.ค.!G38))</f>
        <v/>
      </c>
      <c r="FX8" s="104" t="str">
        <f>IF($B$2=1,IF(ต.ค.!H8="","",ต.ค.!H8),IF(ต.ค.!H38="","",ต.ค.!H38))</f>
        <v/>
      </c>
      <c r="FY8" s="104" t="str">
        <f>IF($B$2=1,IF(ต.ค.!I8="","",ต.ค.!I8),IF(ต.ค.!I38="","",ต.ค.!I38))</f>
        <v/>
      </c>
      <c r="FZ8" s="104" t="str">
        <f>IF($B$2=1,IF(ต.ค.!J8="","",ต.ค.!J8),IF(ต.ค.!J38="","",ต.ค.!J38))</f>
        <v/>
      </c>
      <c r="GA8" s="104" t="str">
        <f>IF($B$2=1,IF(ต.ค.!K8="","",ต.ค.!K8),IF(ต.ค.!K38="","",ต.ค.!K38))</f>
        <v/>
      </c>
      <c r="GB8" s="104" t="str">
        <f>IF($B$2=1,IF(ต.ค.!L8="","",ต.ค.!L8),IF(ต.ค.!L38="","",ต.ค.!L38))</f>
        <v/>
      </c>
      <c r="GC8" s="104" t="str">
        <f>IF($B$2=1,IF(ต.ค.!M8="","",ต.ค.!M8),IF(ต.ค.!M38="","",ต.ค.!M38))</f>
        <v/>
      </c>
      <c r="GD8" s="104" t="str">
        <f>IF($B$2=1,IF(ต.ค.!N8="","",ต.ค.!N8),IF(ต.ค.!N38="","",ต.ค.!N38))</f>
        <v/>
      </c>
      <c r="GE8" s="104" t="str">
        <f>IF($B$2=1,IF(ต.ค.!O8="","",ต.ค.!O8),IF(ต.ค.!O38="","",ต.ค.!O38))</f>
        <v/>
      </c>
      <c r="GF8" s="104" t="str">
        <f>IF($B$2=1,IF(ต.ค.!P8="","",ต.ค.!P8),IF(ต.ค.!P38="","",ต.ค.!P38))</f>
        <v/>
      </c>
      <c r="GG8" s="104" t="str">
        <f>IF($B$2=1,IF(ต.ค.!Q8="","",ต.ค.!Q8),IF(ต.ค.!Q38="","",ต.ค.!Q38))</f>
        <v/>
      </c>
      <c r="GH8" s="104" t="str">
        <f>IF($B$2=1,IF(ต.ค.!R8="","",ต.ค.!R8),IF(ต.ค.!R38="","",ต.ค.!R38))</f>
        <v/>
      </c>
      <c r="GI8" s="104" t="str">
        <f>IF($B$2=1,IF(ต.ค.!S8="","",ต.ค.!S8),IF(ต.ค.!S38="","",ต.ค.!S38))</f>
        <v/>
      </c>
      <c r="GJ8" s="104" t="str">
        <f>IF($B$2=1,IF(ต.ค.!T8="","",ต.ค.!T8),IF(ต.ค.!T38="","",ต.ค.!T38))</f>
        <v/>
      </c>
      <c r="GK8" s="104" t="str">
        <f>IF($B$2=1,IF(ต.ค.!U8="","",ต.ค.!U8),IF(ต.ค.!U38="","",ต.ค.!U38))</f>
        <v/>
      </c>
      <c r="GL8" s="104" t="str">
        <f>IF($B$2=1,IF(ต.ค.!V8="","",ต.ค.!V8),IF(ต.ค.!V38="","",ต.ค.!V38))</f>
        <v/>
      </c>
      <c r="GM8" s="104" t="str">
        <f>IF($B$2=1,IF(ต.ค.!W8="","",ต.ค.!W8),IF(ต.ค.!W38="","",ต.ค.!W38))</f>
        <v/>
      </c>
      <c r="GN8" s="104" t="str">
        <f>IF($B$2=1,IF(ต.ค.!X8="","",ต.ค.!X8),IF(ต.ค.!X38="","",ต.ค.!X38))</f>
        <v/>
      </c>
      <c r="GO8" s="104" t="str">
        <f>IF($B$2=1,IF(ต.ค.!Y8="","",ต.ค.!Y8),IF(ต.ค.!Y38="","",ต.ค.!Y38))</f>
        <v/>
      </c>
      <c r="GP8" s="104" t="str">
        <f>IF($B$2=1,IF(ต.ค.!Z8="","",ต.ค.!Z8),IF(ต.ค.!Z38="","",ต.ค.!Z38))</f>
        <v/>
      </c>
      <c r="GQ8" s="104" t="str">
        <f>IF($B$2=1,IF(ต.ค.!AA8="","",ต.ค.!AA8),IF(ต.ค.!AA38="","",ต.ค.!AA38))</f>
        <v/>
      </c>
      <c r="GR8" s="104" t="str">
        <f>IF($B$2=1,IF(ต.ค.!AB8="","",ต.ค.!AB8),IF(ต.ค.!AB38="","",ต.ค.!AB38))</f>
        <v/>
      </c>
      <c r="GS8" s="104" t="str">
        <f>IF($B$2=1,IF(ต.ค.!AC8="","",ต.ค.!AC8),IF(ต.ค.!AC38="","",ต.ค.!AC38))</f>
        <v/>
      </c>
      <c r="GT8" s="104" t="str">
        <f>IF($B$2=1,IF(ต.ค.!AD8="","",ต.ค.!AD8),IF(ต.ค.!AD38="","",ต.ค.!AD38))</f>
        <v/>
      </c>
      <c r="GU8" s="104" t="str">
        <f>IF($B$2=1,IF(ต.ค.!AE8="","",ต.ค.!AE8),IF(ต.ค.!AE38="","",ต.ค.!AE38))</f>
        <v/>
      </c>
      <c r="GV8" s="104" t="str">
        <f>IF($B$2=1,IF(ต.ค.!AF8="","",ต.ค.!AF8),IF(ต.ค.!AF38="","",ต.ค.!AF38))</f>
        <v/>
      </c>
      <c r="GW8" s="104" t="str">
        <f>IF($B$2=1,IF(ต.ค.!AG8="","",ต.ค.!AG8),IF(ต.ค.!AG38="","",ต.ค.!AG38))</f>
        <v/>
      </c>
      <c r="GX8" s="104" t="str">
        <f>IF($B$2=1,IF(ต.ค.!AH8="","",ต.ค.!AH8),IF(ต.ค.!AH38="","",ต.ค.!AH38))</f>
        <v/>
      </c>
      <c r="GY8" s="104" t="str">
        <f>IF($B$2=1,IF(ต.ค.!AI8="","",ต.ค.!AI8),IF(ต.ค.!AI38="","",ต.ค.!AI38))</f>
        <v/>
      </c>
      <c r="GZ8" s="103">
        <f t="shared" si="16"/>
        <v>5</v>
      </c>
      <c r="HA8" s="104"/>
      <c r="HB8" s="104" t="str">
        <f>IF($B$2=1,IF(พ.ย.!D8="","",พ.ย.!D8),IF(พ.ย.!D38="","",พ.ย.!D38))</f>
        <v/>
      </c>
      <c r="HC8" s="104" t="str">
        <f>IF($B$2=1,IF(พ.ย.!E8="","",พ.ย.!E8),IF(พ.ย.!E38="","",พ.ย.!E38))</f>
        <v/>
      </c>
      <c r="HD8" s="104" t="str">
        <f>IF($B$2=1,IF(พ.ย.!F8="","",พ.ย.!F8),IF(พ.ย.!F38="","",พ.ย.!F38))</f>
        <v/>
      </c>
      <c r="HE8" s="104" t="str">
        <f>IF($B$2=1,IF(พ.ย.!G8="","",พ.ย.!G8),IF(พ.ย.!G38="","",พ.ย.!G38))</f>
        <v/>
      </c>
      <c r="HF8" s="104" t="str">
        <f>IF($B$2=1,IF(พ.ย.!H8="","",พ.ย.!H8),IF(พ.ย.!H38="","",พ.ย.!H38))</f>
        <v/>
      </c>
      <c r="HG8" s="104" t="str">
        <f>IF($B$2=1,IF(พ.ย.!I8="","",พ.ย.!I8),IF(พ.ย.!I38="","",พ.ย.!I38))</f>
        <v/>
      </c>
      <c r="HH8" s="104" t="str">
        <f>IF($B$2=1,IF(พ.ย.!J8="","",พ.ย.!J8),IF(พ.ย.!J38="","",พ.ย.!J38))</f>
        <v/>
      </c>
      <c r="HI8" s="104" t="str">
        <f>IF($B$2=1,IF(พ.ย.!K8="","",พ.ย.!K8),IF(พ.ย.!K38="","",พ.ย.!K38))</f>
        <v/>
      </c>
      <c r="HJ8" s="104" t="str">
        <f>IF($B$2=1,IF(พ.ย.!L8="","",พ.ย.!L8),IF(พ.ย.!L38="","",พ.ย.!L38))</f>
        <v/>
      </c>
      <c r="HK8" s="104" t="str">
        <f>IF($B$2=1,IF(พ.ย.!M8="","",พ.ย.!M8),IF(พ.ย.!M38="","",พ.ย.!M38))</f>
        <v/>
      </c>
      <c r="HL8" s="104" t="str">
        <f>IF($B$2=1,IF(พ.ย.!N8="","",พ.ย.!N8),IF(พ.ย.!N38="","",พ.ย.!N38))</f>
        <v/>
      </c>
      <c r="HM8" s="104" t="str">
        <f>IF($B$2=1,IF(พ.ย.!O8="","",พ.ย.!O8),IF(พ.ย.!O38="","",พ.ย.!O38))</f>
        <v/>
      </c>
      <c r="HN8" s="104" t="str">
        <f>IF($B$2=1,IF(พ.ย.!P8="","",พ.ย.!P8),IF(พ.ย.!P38="","",พ.ย.!P38))</f>
        <v/>
      </c>
      <c r="HO8" s="104" t="str">
        <f>IF($B$2=1,IF(พ.ย.!Q8="","",พ.ย.!Q8),IF(พ.ย.!Q38="","",พ.ย.!Q38))</f>
        <v/>
      </c>
      <c r="HP8" s="104" t="str">
        <f>IF($B$2=1,IF(พ.ย.!R8="","",พ.ย.!R8),IF(พ.ย.!R38="","",พ.ย.!R38))</f>
        <v/>
      </c>
      <c r="HQ8" s="104" t="str">
        <f>IF($B$2=1,IF(พ.ย.!S8="","",พ.ย.!S8),IF(พ.ย.!S38="","",พ.ย.!S38))</f>
        <v/>
      </c>
      <c r="HR8" s="104" t="str">
        <f>IF($B$2=1,IF(พ.ย.!T8="","",พ.ย.!T8),IF(พ.ย.!T38="","",พ.ย.!T38))</f>
        <v/>
      </c>
      <c r="HS8" s="104" t="str">
        <f>IF($B$2=1,IF(พ.ย.!U8="","",พ.ย.!U8),IF(พ.ย.!U38="","",พ.ย.!U38))</f>
        <v/>
      </c>
      <c r="HT8" s="104" t="str">
        <f>IF($B$2=1,IF(พ.ย.!V8="","",พ.ย.!V8),IF(พ.ย.!V38="","",พ.ย.!V38))</f>
        <v/>
      </c>
      <c r="HU8" s="104" t="str">
        <f>IF($B$2=1,IF(พ.ย.!W8="","",พ.ย.!W8),IF(พ.ย.!W38="","",พ.ย.!W38))</f>
        <v/>
      </c>
      <c r="HV8" s="104" t="str">
        <f>IF($B$2=1,IF(พ.ย.!X8="","",พ.ย.!X8),IF(พ.ย.!X38="","",พ.ย.!X38))</f>
        <v/>
      </c>
      <c r="HW8" s="104" t="str">
        <f>IF($B$2=1,IF(พ.ย.!Y8="","",พ.ย.!Y8),IF(พ.ย.!Y38="","",พ.ย.!Y38))</f>
        <v/>
      </c>
      <c r="HX8" s="104" t="str">
        <f>IF($B$2=1,IF(พ.ย.!Z8="","",พ.ย.!Z8),IF(พ.ย.!Z38="","",พ.ย.!Z38))</f>
        <v/>
      </c>
      <c r="HY8" s="104" t="str">
        <f>IF($B$2=1,IF(พ.ย.!AA8="","",พ.ย.!AA8),IF(พ.ย.!AA38="","",พ.ย.!AA38))</f>
        <v/>
      </c>
      <c r="HZ8" s="104" t="str">
        <f>IF($B$2=1,IF(พ.ย.!AB8="","",พ.ย.!AB8),IF(พ.ย.!AB38="","",พ.ย.!AB38))</f>
        <v/>
      </c>
      <c r="IA8" s="104" t="str">
        <f>IF($B$2=1,IF(พ.ย.!AC8="","",พ.ย.!AC8),IF(พ.ย.!AC38="","",พ.ย.!AC38))</f>
        <v/>
      </c>
      <c r="IB8" s="104" t="str">
        <f>IF($B$2=1,IF(พ.ย.!AD8="","",พ.ย.!AD8),IF(พ.ย.!AD38="","",พ.ย.!AD38))</f>
        <v/>
      </c>
      <c r="IC8" s="104" t="str">
        <f>IF($B$2=1,IF(พ.ย.!AE8="","",พ.ย.!AE8),IF(พ.ย.!AE38="","",พ.ย.!AE38))</f>
        <v/>
      </c>
      <c r="ID8" s="104" t="str">
        <f>IF($B$2=1,IF(พ.ย.!AF8="","",พ.ย.!AF8),IF(พ.ย.!AF38="","",พ.ย.!AF38))</f>
        <v/>
      </c>
      <c r="IE8" s="104" t="str">
        <f>IF($B$2=1,IF(พ.ย.!AG8="","",พ.ย.!AG8),IF(พ.ย.!AG38="","",พ.ย.!AG38))</f>
        <v/>
      </c>
      <c r="IF8" s="104" t="str">
        <f>IF($B$2=1,IF(พ.ย.!AH8="","",พ.ย.!AH8),IF(พ.ย.!AH38="","",พ.ย.!AH38))</f>
        <v/>
      </c>
      <c r="IG8" s="104" t="str">
        <f>IF($B$2=1,IF(พ.ย.!AI8="","",พ.ย.!AI8),IF(พ.ย.!AI38="","",พ.ย.!AI38))</f>
        <v/>
      </c>
      <c r="IH8" s="103">
        <f t="shared" si="17"/>
        <v>5</v>
      </c>
      <c r="II8" s="104"/>
      <c r="IJ8" s="104" t="str">
        <f>IF($B$2=1,IF(ธ.ค.!D8="","",ธ.ค.!D8),IF(ธ.ค.!D38="","",ธ.ค.!D38))</f>
        <v/>
      </c>
      <c r="IK8" s="104" t="str">
        <f>IF($B$2=1,IF(ธ.ค.!E8="","",ธ.ค.!E8),IF(ธ.ค.!E38="","",ธ.ค.!E38))</f>
        <v/>
      </c>
      <c r="IL8" s="104" t="str">
        <f>IF($B$2=1,IF(ธ.ค.!F8="","",ธ.ค.!F8),IF(ธ.ค.!F38="","",ธ.ค.!F38))</f>
        <v/>
      </c>
      <c r="IM8" s="104" t="str">
        <f>IF($B$2=1,IF(ธ.ค.!G8="","",ธ.ค.!G8),IF(ธ.ค.!G38="","",ธ.ค.!G38))</f>
        <v/>
      </c>
      <c r="IN8" s="104" t="str">
        <f>IF($B$2=1,IF(ธ.ค.!H8="","",ธ.ค.!H8),IF(ธ.ค.!H38="","",ธ.ค.!H38))</f>
        <v/>
      </c>
      <c r="IO8" s="104" t="str">
        <f>IF($B$2=1,IF(ธ.ค.!I8="","",ธ.ค.!I8),IF(ธ.ค.!I38="","",ธ.ค.!I38))</f>
        <v/>
      </c>
      <c r="IP8" s="104" t="str">
        <f>IF($B$2=1,IF(ธ.ค.!J8="","",ธ.ค.!J8),IF(ธ.ค.!J38="","",ธ.ค.!J38))</f>
        <v/>
      </c>
      <c r="IQ8" s="104" t="str">
        <f>IF($B$2=1,IF(ธ.ค.!K8="","",ธ.ค.!K8),IF(ธ.ค.!K38="","",ธ.ค.!K38))</f>
        <v/>
      </c>
      <c r="IR8" s="104" t="str">
        <f>IF($B$2=1,IF(ธ.ค.!L8="","",ธ.ค.!L8),IF(ธ.ค.!L38="","",ธ.ค.!L38))</f>
        <v/>
      </c>
      <c r="IS8" s="104" t="str">
        <f>IF($B$2=1,IF(ธ.ค.!M8="","",ธ.ค.!M8),IF(ธ.ค.!M38="","",ธ.ค.!M38))</f>
        <v/>
      </c>
      <c r="IT8" s="104" t="str">
        <f>IF($B$2=1,IF(ธ.ค.!N8="","",ธ.ค.!N8),IF(ธ.ค.!N38="","",ธ.ค.!N38))</f>
        <v/>
      </c>
      <c r="IU8" s="104" t="str">
        <f>IF($B$2=1,IF(ธ.ค.!O8="","",ธ.ค.!O8),IF(ธ.ค.!O38="","",ธ.ค.!O38))</f>
        <v/>
      </c>
      <c r="IV8" s="104" t="str">
        <f>IF($B$2=1,IF(ธ.ค.!P8="","",ธ.ค.!P8),IF(ธ.ค.!P38="","",ธ.ค.!P38))</f>
        <v/>
      </c>
      <c r="IW8" s="104" t="str">
        <f>IF($B$2=1,IF(ธ.ค.!Q8="","",ธ.ค.!Q8),IF(ธ.ค.!Q38="","",ธ.ค.!Q38))</f>
        <v/>
      </c>
      <c r="IX8" s="104" t="str">
        <f>IF($B$2=1,IF(ธ.ค.!R8="","",ธ.ค.!R8),IF(ธ.ค.!R38="","",ธ.ค.!R38))</f>
        <v/>
      </c>
      <c r="IY8" s="104" t="str">
        <f>IF($B$2=1,IF(ธ.ค.!S8="","",ธ.ค.!S8),IF(ธ.ค.!S38="","",ธ.ค.!S38))</f>
        <v/>
      </c>
      <c r="IZ8" s="104" t="str">
        <f>IF($B$2=1,IF(ธ.ค.!T8="","",ธ.ค.!T8),IF(ธ.ค.!T38="","",ธ.ค.!T38))</f>
        <v/>
      </c>
      <c r="JA8" s="104" t="str">
        <f>IF($B$2=1,IF(ธ.ค.!U8="","",ธ.ค.!U8),IF(ธ.ค.!U38="","",ธ.ค.!U38))</f>
        <v/>
      </c>
      <c r="JB8" s="104" t="str">
        <f>IF($B$2=1,IF(ธ.ค.!V8="","",ธ.ค.!V8),IF(ธ.ค.!V38="","",ธ.ค.!V38))</f>
        <v/>
      </c>
      <c r="JC8" s="104" t="str">
        <f>IF($B$2=1,IF(ธ.ค.!W8="","",ธ.ค.!W8),IF(ธ.ค.!W38="","",ธ.ค.!W38))</f>
        <v/>
      </c>
      <c r="JD8" s="104" t="str">
        <f>IF($B$2=1,IF(ธ.ค.!X8="","",ธ.ค.!X8),IF(ธ.ค.!X38="","",ธ.ค.!X38))</f>
        <v/>
      </c>
      <c r="JE8" s="104" t="str">
        <f>IF($B$2=1,IF(ธ.ค.!Y8="","",ธ.ค.!Y8),IF(ธ.ค.!Y38="","",ธ.ค.!Y38))</f>
        <v/>
      </c>
      <c r="JF8" s="104" t="str">
        <f>IF($B$2=1,IF(ธ.ค.!Z8="","",ธ.ค.!Z8),IF(ธ.ค.!Z38="","",ธ.ค.!Z38))</f>
        <v/>
      </c>
      <c r="JG8" s="104" t="str">
        <f>IF($B$2=1,IF(ธ.ค.!AA8="","",ธ.ค.!AA8),IF(ธ.ค.!AA38="","",ธ.ค.!AA38))</f>
        <v/>
      </c>
      <c r="JH8" s="104" t="str">
        <f>IF($B$2=1,IF(ธ.ค.!AB8="","",ธ.ค.!AB8),IF(ธ.ค.!AB38="","",ธ.ค.!AB38))</f>
        <v/>
      </c>
      <c r="JI8" s="104" t="str">
        <f>IF($B$2=1,IF(ธ.ค.!AC8="","",ธ.ค.!AC8),IF(ธ.ค.!AC38="","",ธ.ค.!AC38))</f>
        <v/>
      </c>
      <c r="JJ8" s="104" t="str">
        <f>IF($B$2=1,IF(ธ.ค.!AD8="","",ธ.ค.!AD8),IF(ธ.ค.!AD38="","",ธ.ค.!AD38))</f>
        <v/>
      </c>
      <c r="JK8" s="104" t="str">
        <f>IF($B$2=1,IF(ธ.ค.!AE8="","",ธ.ค.!AE8),IF(ธ.ค.!AE38="","",ธ.ค.!AE38))</f>
        <v/>
      </c>
      <c r="JL8" s="104" t="str">
        <f>IF($B$2=1,IF(ธ.ค.!AF8="","",ธ.ค.!AF8),IF(ธ.ค.!AF38="","",ธ.ค.!AF38))</f>
        <v/>
      </c>
      <c r="JM8" s="104" t="str">
        <f>IF($B$2=1,IF(ธ.ค.!AG8="","",ธ.ค.!AG8),IF(ธ.ค.!AG38="","",ธ.ค.!AG38))</f>
        <v/>
      </c>
      <c r="JN8" s="104" t="str">
        <f>IF($B$2=1,IF(ธ.ค.!AH8="","",ธ.ค.!AH8),IF(ธ.ค.!AH38="","",ธ.ค.!AH38))</f>
        <v/>
      </c>
      <c r="JO8" s="104" t="str">
        <f>IF($B$2=1,IF(ธ.ค.!AI8="","",ธ.ค.!AI8),IF(ธ.ค.!AI38="","",ธ.ค.!AI38))</f>
        <v/>
      </c>
      <c r="JP8" s="103">
        <f t="shared" si="18"/>
        <v>5</v>
      </c>
      <c r="JQ8" s="104"/>
      <c r="JR8" s="104" t="str">
        <f>IF($B$2=1,IF(ม.ค.!D8="","",ม.ค.!D8),IF(ม.ค.!D38="","",ม.ค.!D38))</f>
        <v/>
      </c>
      <c r="JS8" s="104" t="str">
        <f>IF($B$2=1,IF(ม.ค.!E8="","",ม.ค.!E8),IF(ม.ค.!E38="","",ม.ค.!E38))</f>
        <v/>
      </c>
      <c r="JT8" s="104" t="str">
        <f>IF($B$2=1,IF(ม.ค.!F8="","",ม.ค.!F8),IF(ม.ค.!F38="","",ม.ค.!F38))</f>
        <v/>
      </c>
      <c r="JU8" s="104" t="str">
        <f>IF($B$2=1,IF(ม.ค.!G8="","",ม.ค.!G8),IF(ม.ค.!G38="","",ม.ค.!G38))</f>
        <v/>
      </c>
      <c r="JV8" s="104" t="str">
        <f>IF($B$2=1,IF(ม.ค.!H8="","",ม.ค.!H8),IF(ม.ค.!H38="","",ม.ค.!H38))</f>
        <v/>
      </c>
      <c r="JW8" s="104" t="str">
        <f>IF($B$2=1,IF(ม.ค.!I8="","",ม.ค.!I8),IF(ม.ค.!I38="","",ม.ค.!I38))</f>
        <v/>
      </c>
      <c r="JX8" s="104" t="str">
        <f>IF($B$2=1,IF(ม.ค.!J8="","",ม.ค.!J8),IF(ม.ค.!J38="","",ม.ค.!J38))</f>
        <v/>
      </c>
      <c r="JY8" s="104" t="str">
        <f>IF($B$2=1,IF(ม.ค.!K8="","",ม.ค.!K8),IF(ม.ค.!K38="","",ม.ค.!K38))</f>
        <v/>
      </c>
      <c r="JZ8" s="104" t="str">
        <f>IF($B$2=1,IF(ม.ค.!L8="","",ม.ค.!L8),IF(ม.ค.!L38="","",ม.ค.!L38))</f>
        <v/>
      </c>
      <c r="KA8" s="104" t="str">
        <f>IF($B$2=1,IF(ม.ค.!M8="","",ม.ค.!M8),IF(ม.ค.!M38="","",ม.ค.!M38))</f>
        <v/>
      </c>
      <c r="KB8" s="104" t="str">
        <f>IF($B$2=1,IF(ม.ค.!N8="","",ม.ค.!N8),IF(ม.ค.!N38="","",ม.ค.!N38))</f>
        <v/>
      </c>
      <c r="KC8" s="104" t="str">
        <f>IF($B$2=1,IF(ม.ค.!O8="","",ม.ค.!O8),IF(ม.ค.!O38="","",ม.ค.!O38))</f>
        <v/>
      </c>
      <c r="KD8" s="104" t="str">
        <f>IF($B$2=1,IF(ม.ค.!P8="","",ม.ค.!P8),IF(ม.ค.!P38="","",ม.ค.!P38))</f>
        <v/>
      </c>
      <c r="KE8" s="104" t="str">
        <f>IF($B$2=1,IF(ม.ค.!Q8="","",ม.ค.!Q8),IF(ม.ค.!Q38="","",ม.ค.!Q38))</f>
        <v/>
      </c>
      <c r="KF8" s="104" t="str">
        <f>IF($B$2=1,IF(ม.ค.!R8="","",ม.ค.!R8),IF(ม.ค.!R38="","",ม.ค.!R38))</f>
        <v/>
      </c>
      <c r="KG8" s="104" t="str">
        <f>IF($B$2=1,IF(ม.ค.!S8="","",ม.ค.!S8),IF(ม.ค.!S38="","",ม.ค.!S38))</f>
        <v/>
      </c>
      <c r="KH8" s="104" t="str">
        <f>IF($B$2=1,IF(ม.ค.!T8="","",ม.ค.!T8),IF(ม.ค.!T38="","",ม.ค.!T38))</f>
        <v/>
      </c>
      <c r="KI8" s="104" t="str">
        <f>IF($B$2=1,IF(ม.ค.!U8="","",ม.ค.!U8),IF(ม.ค.!U38="","",ม.ค.!U38))</f>
        <v/>
      </c>
      <c r="KJ8" s="104" t="str">
        <f>IF($B$2=1,IF(ม.ค.!V8="","",ม.ค.!V8),IF(ม.ค.!V38="","",ม.ค.!V38))</f>
        <v/>
      </c>
      <c r="KK8" s="104" t="str">
        <f>IF($B$2=1,IF(ม.ค.!W8="","",ม.ค.!W8),IF(ม.ค.!W38="","",ม.ค.!W38))</f>
        <v/>
      </c>
      <c r="KL8" s="104" t="str">
        <f>IF($B$2=1,IF(ม.ค.!X8="","",ม.ค.!X8),IF(ม.ค.!X38="","",ม.ค.!X38))</f>
        <v/>
      </c>
      <c r="KM8" s="104" t="str">
        <f>IF($B$2=1,IF(ม.ค.!Y8="","",ม.ค.!Y8),IF(ม.ค.!Y38="","",ม.ค.!Y38))</f>
        <v/>
      </c>
      <c r="KN8" s="104" t="str">
        <f>IF($B$2=1,IF(ม.ค.!Z8="","",ม.ค.!Z8),IF(ม.ค.!Z38="","",ม.ค.!Z38))</f>
        <v/>
      </c>
      <c r="KO8" s="104" t="str">
        <f>IF($B$2=1,IF(ม.ค.!AA8="","",ม.ค.!AA8),IF(ม.ค.!AA38="","",ม.ค.!AA38))</f>
        <v/>
      </c>
      <c r="KP8" s="104" t="str">
        <f>IF($B$2=1,IF(ม.ค.!AB8="","",ม.ค.!AB8),IF(ม.ค.!AB38="","",ม.ค.!AB38))</f>
        <v/>
      </c>
      <c r="KQ8" s="104" t="str">
        <f>IF($B$2=1,IF(ม.ค.!AC8="","",ม.ค.!AC8),IF(ม.ค.!AC38="","",ม.ค.!AC38))</f>
        <v/>
      </c>
      <c r="KR8" s="104" t="str">
        <f>IF($B$2=1,IF(ม.ค.!AD8="","",ม.ค.!AD8),IF(ม.ค.!AD38="","",ม.ค.!AD38))</f>
        <v/>
      </c>
      <c r="KS8" s="104" t="str">
        <f>IF($B$2=1,IF(ม.ค.!AE8="","",ม.ค.!AE8),IF(ม.ค.!AE38="","",ม.ค.!AE38))</f>
        <v/>
      </c>
      <c r="KT8" s="104" t="str">
        <f>IF($B$2=1,IF(ม.ค.!AF8="","",ม.ค.!AF8),IF(ม.ค.!AF38="","",ม.ค.!AF38))</f>
        <v/>
      </c>
      <c r="KU8" s="104" t="str">
        <f>IF($B$2=1,IF(ม.ค.!AG8="","",ม.ค.!AG8),IF(ม.ค.!AG38="","",ม.ค.!AG38))</f>
        <v/>
      </c>
      <c r="KV8" s="104" t="str">
        <f>IF($B$2=1,IF(ม.ค.!AH8="","",ม.ค.!AH8),IF(ม.ค.!AH38="","",ม.ค.!AH38))</f>
        <v/>
      </c>
      <c r="KW8" s="104" t="str">
        <f>IF($B$2=1,IF(ม.ค.!AI8="","",ม.ค.!AI8),IF(ม.ค.!AI38="","",ม.ค.!AI38))</f>
        <v/>
      </c>
      <c r="KX8" s="103">
        <f t="shared" si="19"/>
        <v>5</v>
      </c>
      <c r="KY8" s="104"/>
      <c r="KZ8" s="104" t="str">
        <f>IF($B$2=1,IF(ก.พ.!D8="","",ก.พ.!D8),IF(ก.พ.!D38="","",ก.พ.!D38))</f>
        <v/>
      </c>
      <c r="LA8" s="104" t="str">
        <f>IF($B$2=1,IF(ก.พ.!E8="","",ก.พ.!E8),IF(ก.พ.!E38="","",ก.พ.!E38))</f>
        <v/>
      </c>
      <c r="LB8" s="104" t="str">
        <f>IF($B$2=1,IF(ก.พ.!F8="","",ก.พ.!F8),IF(ก.พ.!F38="","",ก.พ.!F38))</f>
        <v/>
      </c>
      <c r="LC8" s="104" t="str">
        <f>IF($B$2=1,IF(ก.พ.!G8="","",ก.พ.!G8),IF(ก.พ.!G38="","",ก.พ.!G38))</f>
        <v/>
      </c>
      <c r="LD8" s="104" t="str">
        <f>IF($B$2=1,IF(ก.พ.!H8="","",ก.พ.!H8),IF(ก.พ.!H38="","",ก.พ.!H38))</f>
        <v/>
      </c>
      <c r="LE8" s="104" t="str">
        <f>IF($B$2=1,IF(ก.พ.!I8="","",ก.พ.!I8),IF(ก.พ.!I38="","",ก.พ.!I38))</f>
        <v/>
      </c>
      <c r="LF8" s="104" t="str">
        <f>IF($B$2=1,IF(ก.พ.!J8="","",ก.พ.!J8),IF(ก.พ.!J38="","",ก.พ.!J38))</f>
        <v/>
      </c>
      <c r="LG8" s="104" t="str">
        <f>IF($B$2=1,IF(ก.พ.!K8="","",ก.พ.!K8),IF(ก.พ.!K38="","",ก.พ.!K38))</f>
        <v/>
      </c>
      <c r="LH8" s="104" t="str">
        <f>IF($B$2=1,IF(ก.พ.!L8="","",ก.พ.!L8),IF(ก.พ.!L38="","",ก.พ.!L38))</f>
        <v/>
      </c>
      <c r="LI8" s="104" t="str">
        <f>IF($B$2=1,IF(ก.พ.!M8="","",ก.พ.!M8),IF(ก.พ.!M38="","",ก.พ.!M38))</f>
        <v/>
      </c>
      <c r="LJ8" s="104" t="str">
        <f>IF($B$2=1,IF(ก.พ.!N8="","",ก.พ.!N8),IF(ก.พ.!N38="","",ก.พ.!N38))</f>
        <v/>
      </c>
      <c r="LK8" s="104" t="str">
        <f>IF($B$2=1,IF(ก.พ.!O8="","",ก.พ.!O8),IF(ก.พ.!O38="","",ก.พ.!O38))</f>
        <v/>
      </c>
      <c r="LL8" s="104" t="str">
        <f>IF($B$2=1,IF(ก.พ.!P8="","",ก.พ.!P8),IF(ก.พ.!P38="","",ก.พ.!P38))</f>
        <v/>
      </c>
      <c r="LM8" s="104" t="str">
        <f>IF($B$2=1,IF(ก.พ.!Q8="","",ก.พ.!Q8),IF(ก.พ.!Q38="","",ก.พ.!Q38))</f>
        <v/>
      </c>
      <c r="LN8" s="104" t="str">
        <f>IF($B$2=1,IF(ก.พ.!R8="","",ก.พ.!R8),IF(ก.พ.!R38="","",ก.พ.!R38))</f>
        <v/>
      </c>
      <c r="LO8" s="104" t="str">
        <f>IF($B$2=1,IF(ก.พ.!S8="","",ก.พ.!S8),IF(ก.พ.!S38="","",ก.พ.!S38))</f>
        <v/>
      </c>
      <c r="LP8" s="104" t="str">
        <f>IF($B$2=1,IF(ก.พ.!T8="","",ก.พ.!T8),IF(ก.พ.!T38="","",ก.พ.!T38))</f>
        <v/>
      </c>
      <c r="LQ8" s="104" t="str">
        <f>IF($B$2=1,IF(ก.พ.!U8="","",ก.พ.!U8),IF(ก.พ.!U38="","",ก.พ.!U38))</f>
        <v/>
      </c>
      <c r="LR8" s="104" t="str">
        <f>IF($B$2=1,IF(ก.พ.!V8="","",ก.พ.!V8),IF(ก.พ.!V38="","",ก.พ.!V38))</f>
        <v/>
      </c>
      <c r="LS8" s="104" t="str">
        <f>IF($B$2=1,IF(ก.พ.!W8="","",ก.พ.!W8),IF(ก.พ.!W38="","",ก.พ.!W38))</f>
        <v/>
      </c>
      <c r="LT8" s="104" t="str">
        <f>IF($B$2=1,IF(ก.พ.!X8="","",ก.พ.!X8),IF(ก.พ.!X38="","",ก.พ.!X38))</f>
        <v/>
      </c>
      <c r="LU8" s="104" t="str">
        <f>IF($B$2=1,IF(ก.พ.!Y8="","",ก.พ.!Y8),IF(ก.พ.!Y38="","",ก.พ.!Y38))</f>
        <v/>
      </c>
      <c r="LV8" s="104" t="str">
        <f>IF($B$2=1,IF(ก.พ.!Z8="","",ก.พ.!Z8),IF(ก.พ.!Z38="","",ก.พ.!Z38))</f>
        <v/>
      </c>
      <c r="LW8" s="104" t="str">
        <f>IF($B$2=1,IF(ก.พ.!AA8="","",ก.พ.!AA8),IF(ก.พ.!AA38="","",ก.พ.!AA38))</f>
        <v/>
      </c>
      <c r="LX8" s="104" t="str">
        <f>IF($B$2=1,IF(ก.พ.!AB8="","",ก.พ.!AB8),IF(ก.พ.!AB38="","",ก.พ.!AB38))</f>
        <v/>
      </c>
      <c r="LY8" s="104" t="str">
        <f>IF($B$2=1,IF(ก.พ.!AC8="","",ก.พ.!AC8),IF(ก.พ.!AC38="","",ก.พ.!AC38))</f>
        <v/>
      </c>
      <c r="LZ8" s="104" t="str">
        <f>IF($B$2=1,IF(ก.พ.!AD8="","",ก.พ.!AD8),IF(ก.พ.!AD38="","",ก.พ.!AD38))</f>
        <v/>
      </c>
      <c r="MA8" s="104" t="str">
        <f>IF($B$2=1,IF(ก.พ.!AE8="","",ก.พ.!AE8),IF(ก.พ.!AE38="","",ก.พ.!AE38))</f>
        <v/>
      </c>
      <c r="MB8" s="104" t="str">
        <f>IF($B$2=1,IF(ก.พ.!AF8="","",ก.พ.!AF8),IF(ก.พ.!AF38="","",ก.พ.!AF38))</f>
        <v/>
      </c>
      <c r="MC8" s="104" t="str">
        <f>IF($B$2=1,IF(ก.พ.!AG8="","",ก.พ.!AG8),IF(ก.พ.!AG38="","",ก.พ.!AG38))</f>
        <v/>
      </c>
      <c r="MD8" s="104" t="str">
        <f>IF($B$2=1,IF(ก.พ.!AH8="","",ก.พ.!AH8),IF(ก.พ.!AH38="","",ก.พ.!AH38))</f>
        <v/>
      </c>
      <c r="ME8" s="104" t="str">
        <f>IF($B$2=1,IF(ก.พ.!AI8="","",ก.พ.!AI8),IF(ก.พ.!AI38="","",ก.พ.!AI38))</f>
        <v/>
      </c>
      <c r="MF8" s="103">
        <f t="shared" si="20"/>
        <v>5</v>
      </c>
      <c r="MG8" s="104"/>
      <c r="MH8" s="104" t="str">
        <f>IF($B$2=1,IF(มี.ค.!D8="","",มี.ค.!D8),IF(มี.ค.!D38="","",มี.ค.!D38))</f>
        <v/>
      </c>
      <c r="MI8" s="104" t="str">
        <f>IF($B$2=1,IF(มี.ค.!E8="","",มี.ค.!E8),IF(มี.ค.!E38="","",มี.ค.!E38))</f>
        <v/>
      </c>
      <c r="MJ8" s="104" t="str">
        <f>IF($B$2=1,IF(มี.ค.!F8="","",มี.ค.!F8),IF(มี.ค.!F38="","",มี.ค.!F38))</f>
        <v/>
      </c>
      <c r="MK8" s="104" t="str">
        <f>IF($B$2=1,IF(มี.ค.!G8="","",มี.ค.!G8),IF(มี.ค.!G38="","",มี.ค.!G38))</f>
        <v/>
      </c>
      <c r="ML8" s="104" t="str">
        <f>IF($B$2=1,IF(มี.ค.!H8="","",มี.ค.!H8),IF(มี.ค.!H38="","",มี.ค.!H38))</f>
        <v/>
      </c>
      <c r="MM8" s="104" t="str">
        <f>IF($B$2=1,IF(มี.ค.!I8="","",มี.ค.!I8),IF(มี.ค.!I38="","",มี.ค.!I38))</f>
        <v/>
      </c>
      <c r="MN8" s="104" t="str">
        <f>IF($B$2=1,IF(มี.ค.!J8="","",มี.ค.!J8),IF(มี.ค.!J38="","",มี.ค.!J38))</f>
        <v/>
      </c>
      <c r="MO8" s="104" t="str">
        <f>IF($B$2=1,IF(มี.ค.!K8="","",มี.ค.!K8),IF(มี.ค.!K38="","",มี.ค.!K38))</f>
        <v/>
      </c>
      <c r="MP8" s="104" t="str">
        <f>IF($B$2=1,IF(มี.ค.!L8="","",มี.ค.!L8),IF(มี.ค.!L38="","",มี.ค.!L38))</f>
        <v/>
      </c>
      <c r="MQ8" s="104" t="str">
        <f>IF($B$2=1,IF(มี.ค.!M8="","",มี.ค.!M8),IF(มี.ค.!M38="","",มี.ค.!M38))</f>
        <v/>
      </c>
      <c r="MR8" s="104" t="str">
        <f>IF($B$2=1,IF(มี.ค.!N8="","",มี.ค.!N8),IF(มี.ค.!N38="","",มี.ค.!N38))</f>
        <v/>
      </c>
      <c r="MS8" s="104" t="str">
        <f>IF($B$2=1,IF(มี.ค.!O8="","",มี.ค.!O8),IF(มี.ค.!O38="","",มี.ค.!O38))</f>
        <v/>
      </c>
      <c r="MT8" s="104" t="str">
        <f>IF($B$2=1,IF(มี.ค.!P8="","",มี.ค.!P8),IF(มี.ค.!P38="","",มี.ค.!P38))</f>
        <v/>
      </c>
      <c r="MU8" s="104" t="str">
        <f>IF($B$2=1,IF(มี.ค.!Q8="","",มี.ค.!Q8),IF(มี.ค.!Q38="","",มี.ค.!Q38))</f>
        <v/>
      </c>
      <c r="MV8" s="104" t="str">
        <f>IF($B$2=1,IF(มี.ค.!R8="","",มี.ค.!R8),IF(มี.ค.!R38="","",มี.ค.!R38))</f>
        <v/>
      </c>
      <c r="MW8" s="104" t="str">
        <f>IF($B$2=1,IF(มี.ค.!S8="","",มี.ค.!S8),IF(มี.ค.!S38="","",มี.ค.!S38))</f>
        <v/>
      </c>
      <c r="MX8" s="104" t="str">
        <f>IF($B$2=1,IF(มี.ค.!T8="","",มี.ค.!T8),IF(มี.ค.!T38="","",มี.ค.!T38))</f>
        <v/>
      </c>
      <c r="MY8" s="104" t="str">
        <f>IF($B$2=1,IF(มี.ค.!U8="","",มี.ค.!U8),IF(มี.ค.!U38="","",มี.ค.!U38))</f>
        <v/>
      </c>
      <c r="MZ8" s="104" t="str">
        <f>IF($B$2=1,IF(มี.ค.!V8="","",มี.ค.!V8),IF(มี.ค.!V38="","",มี.ค.!V38))</f>
        <v/>
      </c>
      <c r="NA8" s="104" t="str">
        <f>IF($B$2=1,IF(มี.ค.!W8="","",มี.ค.!W8),IF(มี.ค.!W38="","",มี.ค.!W38))</f>
        <v/>
      </c>
      <c r="NB8" s="104" t="str">
        <f>IF($B$2=1,IF(มี.ค.!X8="","",มี.ค.!X8),IF(มี.ค.!X38="","",มี.ค.!X38))</f>
        <v/>
      </c>
      <c r="NC8" s="104" t="str">
        <f>IF($B$2=1,IF(มี.ค.!Y8="","",มี.ค.!Y8),IF(มี.ค.!Y38="","",มี.ค.!Y38))</f>
        <v/>
      </c>
      <c r="ND8" s="104" t="str">
        <f>IF($B$2=1,IF(มี.ค.!Z8="","",มี.ค.!Z8),IF(มี.ค.!Z38="","",มี.ค.!Z38))</f>
        <v/>
      </c>
      <c r="NE8" s="104" t="str">
        <f>IF($B$2=1,IF(มี.ค.!AA8="","",มี.ค.!AA8),IF(มี.ค.!AA38="","",มี.ค.!AA38))</f>
        <v/>
      </c>
      <c r="NF8" s="104" t="str">
        <f>IF($B$2=1,IF(มี.ค.!AB8="","",มี.ค.!AB8),IF(มี.ค.!AB38="","",มี.ค.!AB38))</f>
        <v/>
      </c>
      <c r="NG8" s="104" t="str">
        <f>IF($B$2=1,IF(มี.ค.!AC8="","",มี.ค.!AC8),IF(มี.ค.!AC38="","",มี.ค.!AC38))</f>
        <v/>
      </c>
      <c r="NH8" s="104" t="str">
        <f>IF($B$2=1,IF(มี.ค.!AD8="","",มี.ค.!AD8),IF(มี.ค.!AD38="","",มี.ค.!AD38))</f>
        <v/>
      </c>
      <c r="NI8" s="104" t="str">
        <f>IF($B$2=1,IF(มี.ค.!AE8="","",มี.ค.!AE8),IF(มี.ค.!AE38="","",มี.ค.!AE38))</f>
        <v/>
      </c>
      <c r="NJ8" s="104" t="str">
        <f>IF($B$2=1,IF(มี.ค.!AF8="","",มี.ค.!AF8),IF(มี.ค.!AF38="","",มี.ค.!AF38))</f>
        <v/>
      </c>
      <c r="NK8" s="104" t="str">
        <f>IF($B$2=1,IF(มี.ค.!AG8="","",มี.ค.!AG8),IF(มี.ค.!AG38="","",มี.ค.!AG38))</f>
        <v/>
      </c>
      <c r="NL8" s="104" t="str">
        <f>IF($B$2=1,IF(มี.ค.!AH8="","",มี.ค.!AH8),IF(มี.ค.!AH38="","",มี.ค.!AH38))</f>
        <v/>
      </c>
      <c r="NM8" s="104" t="str">
        <f>IF($B$2=1,IF(มี.ค.!AI8="","",มี.ค.!AI8),IF(มี.ค.!AI38="","",มี.ค.!AI38))</f>
        <v/>
      </c>
    </row>
    <row r="9" spans="1:377" ht="21" customHeight="1" x14ac:dyDescent="0.35">
      <c r="A9" s="90"/>
      <c r="B9" s="90"/>
      <c r="C9" s="90"/>
      <c r="D9" s="103">
        <f t="shared" si="21"/>
        <v>6</v>
      </c>
      <c r="E9" s="104"/>
      <c r="F9" s="104" t="str">
        <f>IF($B$2=1,IF(พ.ค.!D9="","",พ.ค.!D9),IF(พ.ค.!D39="","",พ.ค.!D39))</f>
        <v/>
      </c>
      <c r="G9" s="104" t="str">
        <f>IF($B$2=1,IF(พ.ค.!E9="","",พ.ค.!E9),IF(พ.ค.!E39="","",พ.ค.!E39))</f>
        <v/>
      </c>
      <c r="H9" s="104" t="str">
        <f>IF($B$2=1,IF(พ.ค.!F9="","",พ.ค.!F9),IF(พ.ค.!F39="","",พ.ค.!F39))</f>
        <v/>
      </c>
      <c r="I9" s="104" t="str">
        <f>IF($B$2=1,IF(พ.ค.!G9="","",พ.ค.!G9),IF(พ.ค.!G39="","",พ.ค.!G39))</f>
        <v/>
      </c>
      <c r="J9" s="104" t="str">
        <f>IF($B$2=1,IF(พ.ค.!H9="","",พ.ค.!H9),IF(พ.ค.!H39="","",พ.ค.!H39))</f>
        <v/>
      </c>
      <c r="K9" s="104" t="str">
        <f>IF($B$2=1,IF(พ.ค.!I9="","",พ.ค.!I9),IF(พ.ค.!I39="","",พ.ค.!I39))</f>
        <v/>
      </c>
      <c r="L9" s="104" t="str">
        <f>IF($B$2=1,IF(พ.ค.!J9="","",พ.ค.!J9),IF(พ.ค.!J39="","",พ.ค.!J39))</f>
        <v/>
      </c>
      <c r="M9" s="104" t="str">
        <f>IF($B$2=1,IF(พ.ค.!K9="","",พ.ค.!K9),IF(พ.ค.!K39="","",พ.ค.!K39))</f>
        <v/>
      </c>
      <c r="N9" s="104" t="str">
        <f>IF($B$2=1,IF(พ.ค.!L9="","",พ.ค.!L9),IF(พ.ค.!L39="","",พ.ค.!L39))</f>
        <v/>
      </c>
      <c r="O9" s="104" t="str">
        <f>IF($B$2=1,IF(พ.ค.!M9="","",พ.ค.!M9),IF(พ.ค.!M39="","",พ.ค.!M39))</f>
        <v/>
      </c>
      <c r="P9" s="104" t="str">
        <f>IF($B$2=1,IF(พ.ค.!N9="","",พ.ค.!N9),IF(พ.ค.!N39="","",พ.ค.!N39))</f>
        <v/>
      </c>
      <c r="Q9" s="104" t="str">
        <f>IF($B$2=1,IF(พ.ค.!O9="","",พ.ค.!O9),IF(พ.ค.!O39="","",พ.ค.!O39))</f>
        <v/>
      </c>
      <c r="R9" s="104" t="str">
        <f>IF($B$2=1,IF(พ.ค.!P9="","",พ.ค.!P9),IF(พ.ค.!P39="","",พ.ค.!P39))</f>
        <v/>
      </c>
      <c r="S9" s="104" t="str">
        <f>IF($B$2=1,IF(พ.ค.!Q9="","",พ.ค.!Q9),IF(พ.ค.!Q39="","",พ.ค.!Q39))</f>
        <v/>
      </c>
      <c r="T9" s="104" t="str">
        <f>IF($B$2=1,IF(พ.ค.!R9="","",พ.ค.!R9),IF(พ.ค.!R39="","",พ.ค.!R39))</f>
        <v/>
      </c>
      <c r="U9" s="104" t="str">
        <f>IF($B$2=1,IF(พ.ค.!S9="","",พ.ค.!S9),IF(พ.ค.!S39="","",พ.ค.!S39))</f>
        <v/>
      </c>
      <c r="V9" s="104" t="str">
        <f>IF($B$2=1,IF(พ.ค.!T9="","",พ.ค.!T9),IF(พ.ค.!T39="","",พ.ค.!T39))</f>
        <v/>
      </c>
      <c r="W9" s="104" t="str">
        <f>IF($B$2=1,IF(พ.ค.!U9="","",พ.ค.!U9),IF(พ.ค.!U39="","",พ.ค.!U39))</f>
        <v/>
      </c>
      <c r="X9" s="104" t="str">
        <f>IF($B$2=1,IF(พ.ค.!V9="","",พ.ค.!V9),IF(พ.ค.!V39="","",พ.ค.!V39))</f>
        <v/>
      </c>
      <c r="Y9" s="104" t="str">
        <f>IF($B$2=1,IF(พ.ค.!W9="","",พ.ค.!W9),IF(พ.ค.!W39="","",พ.ค.!W39))</f>
        <v/>
      </c>
      <c r="Z9" s="104" t="str">
        <f>IF($B$2=1,IF(พ.ค.!X9="","",พ.ค.!X9),IF(พ.ค.!X39="","",พ.ค.!X39))</f>
        <v/>
      </c>
      <c r="AA9" s="104" t="str">
        <f>IF($B$2=1,IF(พ.ค.!Y9="","",พ.ค.!Y9),IF(พ.ค.!Y39="","",พ.ค.!Y39))</f>
        <v/>
      </c>
      <c r="AB9" s="104" t="str">
        <f>IF($B$2=1,IF(พ.ค.!Z9="","",พ.ค.!Z9),IF(พ.ค.!Z39="","",พ.ค.!Z39))</f>
        <v/>
      </c>
      <c r="AC9" s="104" t="str">
        <f>IF($B$2=1,IF(พ.ค.!AA9="","",พ.ค.!AA9),IF(พ.ค.!AA39="","",พ.ค.!AA39))</f>
        <v/>
      </c>
      <c r="AD9" s="104" t="str">
        <f>IF($B$2=1,IF(พ.ค.!AB9="","",พ.ค.!AB9),IF(พ.ค.!AB39="","",พ.ค.!AB39))</f>
        <v/>
      </c>
      <c r="AE9" s="104" t="str">
        <f>IF($B$2=1,IF(พ.ค.!AC9="","",พ.ค.!AC9),IF(พ.ค.!AC39="","",พ.ค.!AC39))</f>
        <v/>
      </c>
      <c r="AF9" s="104" t="str">
        <f>IF($B$2=1,IF(พ.ค.!AD9="","",พ.ค.!AD9),IF(พ.ค.!AD39="","",พ.ค.!AD39))</f>
        <v/>
      </c>
      <c r="AG9" s="104" t="str">
        <f>IF($B$2=1,IF(พ.ค.!AE9="","",พ.ค.!AE9),IF(พ.ค.!AE39="","",พ.ค.!AE39))</f>
        <v/>
      </c>
      <c r="AH9" s="104" t="str">
        <f>IF($B$2=1,IF(พ.ค.!AF9="","",พ.ค.!AF9),IF(พ.ค.!AF39="","",พ.ค.!AF39))</f>
        <v/>
      </c>
      <c r="AI9" s="104" t="str">
        <f>IF($B$2=1,IF(พ.ค.!AG9="","",พ.ค.!AG9),IF(พ.ค.!AG39="","",พ.ค.!AG39))</f>
        <v/>
      </c>
      <c r="AJ9" s="104" t="str">
        <f>IF($B$2=1,IF(พ.ค.!AH9="","",พ.ค.!AH9),IF(พ.ค.!AH39="","",พ.ค.!AH39))</f>
        <v/>
      </c>
      <c r="AK9" s="104" t="str">
        <f>IF($B$2=1,IF(พ.ค.!AI9="","",พ.ค.!AI9),IF(พ.ค.!AI39="","",พ.ค.!AI39))</f>
        <v/>
      </c>
      <c r="AL9" s="103">
        <f t="shared" si="11"/>
        <v>6</v>
      </c>
      <c r="AM9" s="104"/>
      <c r="AN9" s="104" t="str">
        <f>IF($B$2=1,IF(มิ.ย.!D9="","",มิ.ย.!D9),IF(มิ.ย.!D39="","",มิ.ย.!D39))</f>
        <v/>
      </c>
      <c r="AO9" s="104" t="str">
        <f>IF($B$2=1,IF(มิ.ย.!E9="","",มิ.ย.!E9),IF(มิ.ย.!E39="","",มิ.ย.!E39))</f>
        <v/>
      </c>
      <c r="AP9" s="104" t="str">
        <f>IF($B$2=1,IF(มิ.ย.!F9="","",มิ.ย.!F9),IF(มิ.ย.!F39="","",มิ.ย.!F39))</f>
        <v/>
      </c>
      <c r="AQ9" s="104" t="str">
        <f>IF($B$2=1,IF(มิ.ย.!G9="","",มิ.ย.!G9),IF(มิ.ย.!G39="","",มิ.ย.!G39))</f>
        <v/>
      </c>
      <c r="AR9" s="104" t="str">
        <f>IF($B$2=1,IF(มิ.ย.!H9="","",มิ.ย.!H9),IF(มิ.ย.!H39="","",มิ.ย.!H39))</f>
        <v/>
      </c>
      <c r="AS9" s="104" t="str">
        <f>IF($B$2=1,IF(มิ.ย.!I9="","",มิ.ย.!I9),IF(มิ.ย.!I39="","",มิ.ย.!I39))</f>
        <v/>
      </c>
      <c r="AT9" s="104" t="str">
        <f>IF($B$2=1,IF(มิ.ย.!J9="","",มิ.ย.!J9),IF(มิ.ย.!J39="","",มิ.ย.!J39))</f>
        <v/>
      </c>
      <c r="AU9" s="104" t="str">
        <f>IF($B$2=1,IF(มิ.ย.!K9="","",มิ.ย.!K9),IF(มิ.ย.!K39="","",มิ.ย.!K39))</f>
        <v/>
      </c>
      <c r="AV9" s="104" t="str">
        <f>IF($B$2=1,IF(มิ.ย.!L9="","",มิ.ย.!L9),IF(มิ.ย.!L39="","",มิ.ย.!L39))</f>
        <v/>
      </c>
      <c r="AW9" s="104" t="str">
        <f>IF($B$2=1,IF(มิ.ย.!M9="","",มิ.ย.!M9),IF(มิ.ย.!M39="","",มิ.ย.!M39))</f>
        <v/>
      </c>
      <c r="AX9" s="104" t="str">
        <f>IF($B$2=1,IF(มิ.ย.!N9="","",มิ.ย.!N9),IF(มิ.ย.!N39="","",มิ.ย.!N39))</f>
        <v/>
      </c>
      <c r="AY9" s="104" t="str">
        <f>IF($B$2=1,IF(มิ.ย.!O9="","",มิ.ย.!O9),IF(มิ.ย.!O39="","",มิ.ย.!O39))</f>
        <v/>
      </c>
      <c r="AZ9" s="104" t="str">
        <f>IF($B$2=1,IF(มิ.ย.!P9="","",มิ.ย.!P9),IF(มิ.ย.!P39="","",มิ.ย.!P39))</f>
        <v/>
      </c>
      <c r="BA9" s="104" t="str">
        <f>IF($B$2=1,IF(มิ.ย.!Q9="","",มิ.ย.!Q9),IF(มิ.ย.!Q39="","",มิ.ย.!Q39))</f>
        <v/>
      </c>
      <c r="BB9" s="104" t="str">
        <f>IF($B$2=1,IF(มิ.ย.!R9="","",มิ.ย.!R9),IF(มิ.ย.!R39="","",มิ.ย.!R39))</f>
        <v/>
      </c>
      <c r="BC9" s="104" t="str">
        <f>IF($B$2=1,IF(มิ.ย.!S9="","",มิ.ย.!S9),IF(มิ.ย.!S39="","",มิ.ย.!S39))</f>
        <v/>
      </c>
      <c r="BD9" s="104" t="str">
        <f>IF($B$2=1,IF(มิ.ย.!T9="","",มิ.ย.!T9),IF(มิ.ย.!T39="","",มิ.ย.!T39))</f>
        <v/>
      </c>
      <c r="BE9" s="104" t="str">
        <f>IF($B$2=1,IF(มิ.ย.!U9="","",มิ.ย.!U9),IF(มิ.ย.!U39="","",มิ.ย.!U39))</f>
        <v/>
      </c>
      <c r="BF9" s="104" t="str">
        <f>IF($B$2=1,IF(มิ.ย.!V9="","",มิ.ย.!V9),IF(มิ.ย.!V39="","",มิ.ย.!V39))</f>
        <v/>
      </c>
      <c r="BG9" s="104" t="str">
        <f>IF($B$2=1,IF(มิ.ย.!W9="","",มิ.ย.!W9),IF(มิ.ย.!W39="","",มิ.ย.!W39))</f>
        <v/>
      </c>
      <c r="BH9" s="104" t="str">
        <f>IF($B$2=1,IF(มิ.ย.!X9="","",มิ.ย.!X9),IF(มิ.ย.!X39="","",มิ.ย.!X39))</f>
        <v/>
      </c>
      <c r="BI9" s="104" t="str">
        <f>IF($B$2=1,IF(มิ.ย.!Y9="","",มิ.ย.!Y9),IF(มิ.ย.!Y39="","",มิ.ย.!Y39))</f>
        <v/>
      </c>
      <c r="BJ9" s="104" t="str">
        <f>IF($B$2=1,IF(มิ.ย.!Z9="","",มิ.ย.!Z9),IF(มิ.ย.!Z39="","",มิ.ย.!Z39))</f>
        <v/>
      </c>
      <c r="BK9" s="104" t="str">
        <f>IF($B$2=1,IF(มิ.ย.!AA9="","",มิ.ย.!AA9),IF(มิ.ย.!AA39="","",มิ.ย.!AA39))</f>
        <v/>
      </c>
      <c r="BL9" s="104" t="str">
        <f>IF($B$2=1,IF(มิ.ย.!AB9="","",มิ.ย.!AB9),IF(มิ.ย.!AB39="","",มิ.ย.!AB39))</f>
        <v/>
      </c>
      <c r="BM9" s="104" t="str">
        <f>IF($B$2=1,IF(มิ.ย.!AC9="","",มิ.ย.!AC9),IF(มิ.ย.!AC39="","",มิ.ย.!AC39))</f>
        <v/>
      </c>
      <c r="BN9" s="104" t="str">
        <f>IF($B$2=1,IF(มิ.ย.!AD9="","",มิ.ย.!AD9),IF(มิ.ย.!AD39="","",มิ.ย.!AD39))</f>
        <v/>
      </c>
      <c r="BO9" s="104" t="str">
        <f>IF($B$2=1,IF(มิ.ย.!AE9="","",มิ.ย.!AE9),IF(มิ.ย.!AE39="","",มิ.ย.!AE39))</f>
        <v/>
      </c>
      <c r="BP9" s="104" t="str">
        <f>IF($B$2=1,IF(มิ.ย.!AF9="","",มิ.ย.!AF9),IF(มิ.ย.!AF39="","",มิ.ย.!AF39))</f>
        <v/>
      </c>
      <c r="BQ9" s="104" t="str">
        <f>IF($B$2=1,IF(มิ.ย.!AG9="","",มิ.ย.!AG9),IF(มิ.ย.!AG39="","",มิ.ย.!AG39))</f>
        <v/>
      </c>
      <c r="BR9" s="104" t="str">
        <f>IF($B$2=1,IF(มิ.ย.!AH9="","",มิ.ย.!AH9),IF(มิ.ย.!AH39="","",มิ.ย.!AH39))</f>
        <v/>
      </c>
      <c r="BS9" s="104" t="str">
        <f>IF($B$2=1,IF(มิ.ย.!AI9="","",มิ.ย.!AI9),IF(มิ.ย.!AI39="","",มิ.ย.!AI39))</f>
        <v/>
      </c>
      <c r="BT9" s="103">
        <f t="shared" si="12"/>
        <v>6</v>
      </c>
      <c r="BU9" s="104"/>
      <c r="BV9" s="104" t="str">
        <f>IF($B$2=1,IF(ก.ค.!D9="","",ก.ค.!D9),IF(ก.ค.!D39="","",ก.ค.!D39))</f>
        <v/>
      </c>
      <c r="BW9" s="104" t="str">
        <f>IF($B$2=1,IF(ก.ค.!E9="","",ก.ค.!E9),IF(ก.ค.!E39="","",ก.ค.!E39))</f>
        <v/>
      </c>
      <c r="BX9" s="104" t="str">
        <f>IF($B$2=1,IF(ก.ค.!F9="","",ก.ค.!F9),IF(ก.ค.!F39="","",ก.ค.!F39))</f>
        <v/>
      </c>
      <c r="BY9" s="104" t="str">
        <f>IF($B$2=1,IF(ก.ค.!G9="","",ก.ค.!G9),IF(ก.ค.!G39="","",ก.ค.!G39))</f>
        <v/>
      </c>
      <c r="BZ9" s="104" t="str">
        <f>IF($B$2=1,IF(ก.ค.!H9="","",ก.ค.!H9),IF(ก.ค.!H39="","",ก.ค.!H39))</f>
        <v/>
      </c>
      <c r="CA9" s="104" t="str">
        <f>IF($B$2=1,IF(ก.ค.!I9="","",ก.ค.!I9),IF(ก.ค.!I39="","",ก.ค.!I39))</f>
        <v/>
      </c>
      <c r="CB9" s="104" t="str">
        <f>IF($B$2=1,IF(ก.ค.!J9="","",ก.ค.!J9),IF(ก.ค.!J39="","",ก.ค.!J39))</f>
        <v/>
      </c>
      <c r="CC9" s="104" t="str">
        <f>IF($B$2=1,IF(ก.ค.!K9="","",ก.ค.!K9),IF(ก.ค.!K39="","",ก.ค.!K39))</f>
        <v/>
      </c>
      <c r="CD9" s="104" t="str">
        <f>IF($B$2=1,IF(ก.ค.!L9="","",ก.ค.!L9),IF(ก.ค.!L39="","",ก.ค.!L39))</f>
        <v/>
      </c>
      <c r="CE9" s="104" t="str">
        <f>IF($B$2=1,IF(ก.ค.!M9="","",ก.ค.!M9),IF(ก.ค.!M39="","",ก.ค.!M39))</f>
        <v/>
      </c>
      <c r="CF9" s="104" t="str">
        <f>IF($B$2=1,IF(ก.ค.!N9="","",ก.ค.!N9),IF(ก.ค.!N39="","",ก.ค.!N39))</f>
        <v/>
      </c>
      <c r="CG9" s="104" t="str">
        <f>IF($B$2=1,IF(ก.ค.!O9="","",ก.ค.!O9),IF(ก.ค.!O39="","",ก.ค.!O39))</f>
        <v/>
      </c>
      <c r="CH9" s="104" t="str">
        <f>IF($B$2=1,IF(ก.ค.!P9="","",ก.ค.!P9),IF(ก.ค.!P39="","",ก.ค.!P39))</f>
        <v/>
      </c>
      <c r="CI9" s="104" t="str">
        <f>IF($B$2=1,IF(ก.ค.!Q9="","",ก.ค.!Q9),IF(ก.ค.!Q39="","",ก.ค.!Q39))</f>
        <v/>
      </c>
      <c r="CJ9" s="104" t="str">
        <f>IF($B$2=1,IF(ก.ค.!R9="","",ก.ค.!R9),IF(ก.ค.!R39="","",ก.ค.!R39))</f>
        <v/>
      </c>
      <c r="CK9" s="104" t="str">
        <f>IF($B$2=1,IF(ก.ค.!S9="","",ก.ค.!S9),IF(ก.ค.!S39="","",ก.ค.!S39))</f>
        <v/>
      </c>
      <c r="CL9" s="104" t="str">
        <f>IF($B$2=1,IF(ก.ค.!T9="","",ก.ค.!T9),IF(ก.ค.!T39="","",ก.ค.!T39))</f>
        <v/>
      </c>
      <c r="CM9" s="104" t="str">
        <f>IF($B$2=1,IF(ก.ค.!U9="","",ก.ค.!U9),IF(ก.ค.!U39="","",ก.ค.!U39))</f>
        <v/>
      </c>
      <c r="CN9" s="104" t="str">
        <f>IF($B$2=1,IF(ก.ค.!V9="","",ก.ค.!V9),IF(ก.ค.!V39="","",ก.ค.!V39))</f>
        <v/>
      </c>
      <c r="CO9" s="104" t="str">
        <f>IF($B$2=1,IF(ก.ค.!W9="","",ก.ค.!W9),IF(ก.ค.!W39="","",ก.ค.!W39))</f>
        <v/>
      </c>
      <c r="CP9" s="104" t="str">
        <f>IF($B$2=1,IF(ก.ค.!X9="","",ก.ค.!X9),IF(ก.ค.!X39="","",ก.ค.!X39))</f>
        <v/>
      </c>
      <c r="CQ9" s="104" t="str">
        <f>IF($B$2=1,IF(ก.ค.!Y9="","",ก.ค.!Y9),IF(ก.ค.!Y39="","",ก.ค.!Y39))</f>
        <v/>
      </c>
      <c r="CR9" s="104" t="str">
        <f>IF($B$2=1,IF(ก.ค.!Z9="","",ก.ค.!Z9),IF(ก.ค.!Z39="","",ก.ค.!Z39))</f>
        <v/>
      </c>
      <c r="CS9" s="104" t="str">
        <f>IF($B$2=1,IF(ก.ค.!AA9="","",ก.ค.!AA9),IF(ก.ค.!AA39="","",ก.ค.!AA39))</f>
        <v/>
      </c>
      <c r="CT9" s="104" t="str">
        <f>IF($B$2=1,IF(ก.ค.!AB9="","",ก.ค.!AB9),IF(ก.ค.!AB39="","",ก.ค.!AB39))</f>
        <v/>
      </c>
      <c r="CU9" s="104" t="str">
        <f>IF($B$2=1,IF(ก.ค.!AC9="","",ก.ค.!AC9),IF(ก.ค.!AC39="","",ก.ค.!AC39))</f>
        <v/>
      </c>
      <c r="CV9" s="104" t="str">
        <f>IF($B$2=1,IF(ก.ค.!AD9="","",ก.ค.!AD9),IF(ก.ค.!AD39="","",ก.ค.!AD39))</f>
        <v/>
      </c>
      <c r="CW9" s="104" t="str">
        <f>IF($B$2=1,IF(ก.ค.!AE9="","",ก.ค.!AE9),IF(ก.ค.!AE39="","",ก.ค.!AE39))</f>
        <v/>
      </c>
      <c r="CX9" s="104" t="str">
        <f>IF($B$2=1,IF(ก.ค.!AF9="","",ก.ค.!AF9),IF(ก.ค.!AF39="","",ก.ค.!AF39))</f>
        <v/>
      </c>
      <c r="CY9" s="104" t="str">
        <f>IF($B$2=1,IF(ก.ค.!AG9="","",ก.ค.!AG9),IF(ก.ค.!AG39="","",ก.ค.!AG39))</f>
        <v/>
      </c>
      <c r="CZ9" s="104" t="str">
        <f>IF($B$2=1,IF(ก.ค.!AH9="","",ก.ค.!AH9),IF(ก.ค.!AH39="","",ก.ค.!AH39))</f>
        <v/>
      </c>
      <c r="DA9" s="104" t="str">
        <f>IF($B$2=1,IF(ก.ค.!AI9="","",ก.ค.!AI9),IF(ก.ค.!AI39="","",ก.ค.!AI39))</f>
        <v/>
      </c>
      <c r="DB9" s="103">
        <f t="shared" si="13"/>
        <v>6</v>
      </c>
      <c r="DC9" s="104"/>
      <c r="DD9" s="104" t="str">
        <f>IF($B$2=1,IF(ส.ค.!D9="","",ส.ค.!D9),IF(ส.ค.!D39="","",ส.ค.!D39))</f>
        <v/>
      </c>
      <c r="DE9" s="104" t="str">
        <f>IF($B$2=1,IF(ส.ค.!E9="","",ส.ค.!E9),IF(ส.ค.!E39="","",ส.ค.!E39))</f>
        <v/>
      </c>
      <c r="DF9" s="104" t="str">
        <f>IF($B$2=1,IF(ส.ค.!F9="","",ส.ค.!F9),IF(ส.ค.!F39="","",ส.ค.!F39))</f>
        <v/>
      </c>
      <c r="DG9" s="104" t="str">
        <f>IF($B$2=1,IF(ส.ค.!G9="","",ส.ค.!G9),IF(ส.ค.!G39="","",ส.ค.!G39))</f>
        <v/>
      </c>
      <c r="DH9" s="104" t="str">
        <f>IF($B$2=1,IF(ส.ค.!H9="","",ส.ค.!H9),IF(ส.ค.!H39="","",ส.ค.!H39))</f>
        <v/>
      </c>
      <c r="DI9" s="104" t="str">
        <f>IF($B$2=1,IF(ส.ค.!I9="","",ส.ค.!I9),IF(ส.ค.!I39="","",ส.ค.!I39))</f>
        <v/>
      </c>
      <c r="DJ9" s="104" t="str">
        <f>IF($B$2=1,IF(ส.ค.!J9="","",ส.ค.!J9),IF(ส.ค.!J39="","",ส.ค.!J39))</f>
        <v/>
      </c>
      <c r="DK9" s="104" t="str">
        <f>IF($B$2=1,IF(ส.ค.!K9="","",ส.ค.!K9),IF(ส.ค.!K39="","",ส.ค.!K39))</f>
        <v/>
      </c>
      <c r="DL9" s="104" t="str">
        <f>IF($B$2=1,IF(ส.ค.!L9="","",ส.ค.!L9),IF(ส.ค.!L39="","",ส.ค.!L39))</f>
        <v/>
      </c>
      <c r="DM9" s="104" t="str">
        <f>IF($B$2=1,IF(ส.ค.!M9="","",ส.ค.!M9),IF(ส.ค.!M39="","",ส.ค.!M39))</f>
        <v/>
      </c>
      <c r="DN9" s="104" t="str">
        <f>IF($B$2=1,IF(ส.ค.!N9="","",ส.ค.!N9),IF(ส.ค.!N39="","",ส.ค.!N39))</f>
        <v/>
      </c>
      <c r="DO9" s="104" t="str">
        <f>IF($B$2=1,IF(ส.ค.!O9="","",ส.ค.!O9),IF(ส.ค.!O39="","",ส.ค.!O39))</f>
        <v/>
      </c>
      <c r="DP9" s="104" t="str">
        <f>IF($B$2=1,IF(ส.ค.!P9="","",ส.ค.!P9),IF(ส.ค.!P39="","",ส.ค.!P39))</f>
        <v/>
      </c>
      <c r="DQ9" s="104" t="str">
        <f>IF($B$2=1,IF(ส.ค.!Q9="","",ส.ค.!Q9),IF(ส.ค.!Q39="","",ส.ค.!Q39))</f>
        <v/>
      </c>
      <c r="DR9" s="104" t="str">
        <f>IF($B$2=1,IF(ส.ค.!R9="","",ส.ค.!R9),IF(ส.ค.!R39="","",ส.ค.!R39))</f>
        <v/>
      </c>
      <c r="DS9" s="104" t="str">
        <f>IF($B$2=1,IF(ส.ค.!S9="","",ส.ค.!S9),IF(ส.ค.!S39="","",ส.ค.!S39))</f>
        <v/>
      </c>
      <c r="DT9" s="104" t="str">
        <f>IF($B$2=1,IF(ส.ค.!T9="","",ส.ค.!T9),IF(ส.ค.!T39="","",ส.ค.!T39))</f>
        <v/>
      </c>
      <c r="DU9" s="104" t="str">
        <f>IF($B$2=1,IF(ส.ค.!U9="","",ส.ค.!U9),IF(ส.ค.!U39="","",ส.ค.!U39))</f>
        <v/>
      </c>
      <c r="DV9" s="104" t="str">
        <f>IF($B$2=1,IF(ส.ค.!V9="","",ส.ค.!V9),IF(ส.ค.!V39="","",ส.ค.!V39))</f>
        <v/>
      </c>
      <c r="DW9" s="104" t="str">
        <f>IF($B$2=1,IF(ส.ค.!W9="","",ส.ค.!W9),IF(ส.ค.!W39="","",ส.ค.!W39))</f>
        <v/>
      </c>
      <c r="DX9" s="104" t="str">
        <f>IF($B$2=1,IF(ส.ค.!X9="","",ส.ค.!X9),IF(ส.ค.!X39="","",ส.ค.!X39))</f>
        <v/>
      </c>
      <c r="DY9" s="104" t="str">
        <f>IF($B$2=1,IF(ส.ค.!Y9="","",ส.ค.!Y9),IF(ส.ค.!Y39="","",ส.ค.!Y39))</f>
        <v/>
      </c>
      <c r="DZ9" s="104" t="str">
        <f>IF($B$2=1,IF(ส.ค.!Z9="","",ส.ค.!Z9),IF(ส.ค.!Z39="","",ส.ค.!Z39))</f>
        <v/>
      </c>
      <c r="EA9" s="104" t="str">
        <f>IF($B$2=1,IF(ส.ค.!AA9="","",ส.ค.!AA9),IF(ส.ค.!AA39="","",ส.ค.!AA39))</f>
        <v/>
      </c>
      <c r="EB9" s="104" t="str">
        <f>IF($B$2=1,IF(ส.ค.!AB9="","",ส.ค.!AB9),IF(ส.ค.!AB39="","",ส.ค.!AB39))</f>
        <v/>
      </c>
      <c r="EC9" s="104" t="str">
        <f>IF($B$2=1,IF(ส.ค.!AC9="","",ส.ค.!AC9),IF(ส.ค.!AC39="","",ส.ค.!AC39))</f>
        <v/>
      </c>
      <c r="ED9" s="104" t="str">
        <f>IF($B$2=1,IF(ส.ค.!AD9="","",ส.ค.!AD9),IF(ส.ค.!AD39="","",ส.ค.!AD39))</f>
        <v/>
      </c>
      <c r="EE9" s="104" t="str">
        <f>IF($B$2=1,IF(ส.ค.!AE9="","",ส.ค.!AE9),IF(ส.ค.!AE39="","",ส.ค.!AE39))</f>
        <v/>
      </c>
      <c r="EF9" s="104" t="str">
        <f>IF($B$2=1,IF(ส.ค.!AF9="","",ส.ค.!AF9),IF(ส.ค.!AF39="","",ส.ค.!AF39))</f>
        <v/>
      </c>
      <c r="EG9" s="104" t="str">
        <f>IF($B$2=1,IF(ส.ค.!AG9="","",ส.ค.!AG9),IF(ส.ค.!AG39="","",ส.ค.!AG39))</f>
        <v/>
      </c>
      <c r="EH9" s="104" t="str">
        <f>IF($B$2=1,IF(ส.ค.!AH9="","",ส.ค.!AH9),IF(ส.ค.!AH39="","",ส.ค.!AH39))</f>
        <v/>
      </c>
      <c r="EI9" s="104" t="str">
        <f>IF($B$2=1,IF(ส.ค.!AI9="","",ส.ค.!AI9),IF(ส.ค.!AI39="","",ส.ค.!AI39))</f>
        <v/>
      </c>
      <c r="EJ9" s="103">
        <f t="shared" si="14"/>
        <v>6</v>
      </c>
      <c r="EK9" s="104"/>
      <c r="EL9" s="104" t="str">
        <f>IF($B$2=1,IF(ก.ย.!D9="","",ก.ย.!D9),IF(ก.ย.!D39="","",ก.ย.!D39))</f>
        <v/>
      </c>
      <c r="EM9" s="104" t="str">
        <f>IF($B$2=1,IF(ก.ย.!E9="","",ก.ย.!E9),IF(ก.ย.!E39="","",ก.ย.!E39))</f>
        <v/>
      </c>
      <c r="EN9" s="104" t="str">
        <f>IF($B$2=1,IF(ก.ย.!F9="","",ก.ย.!F9),IF(ก.ย.!F39="","",ก.ย.!F39))</f>
        <v/>
      </c>
      <c r="EO9" s="104" t="str">
        <f>IF($B$2=1,IF(ก.ย.!G9="","",ก.ย.!G9),IF(ก.ย.!G39="","",ก.ย.!G39))</f>
        <v/>
      </c>
      <c r="EP9" s="104" t="str">
        <f>IF($B$2=1,IF(ก.ย.!H9="","",ก.ย.!H9),IF(ก.ย.!H39="","",ก.ย.!H39))</f>
        <v/>
      </c>
      <c r="EQ9" s="104" t="str">
        <f>IF($B$2=1,IF(ก.ย.!I9="","",ก.ย.!I9),IF(ก.ย.!I39="","",ก.ย.!I39))</f>
        <v/>
      </c>
      <c r="ER9" s="104" t="str">
        <f>IF($B$2=1,IF(ก.ย.!J9="","",ก.ย.!J9),IF(ก.ย.!J39="","",ก.ย.!J39))</f>
        <v/>
      </c>
      <c r="ES9" s="104" t="str">
        <f>IF($B$2=1,IF(ก.ย.!K9="","",ก.ย.!K9),IF(ก.ย.!K39="","",ก.ย.!K39))</f>
        <v/>
      </c>
      <c r="ET9" s="104" t="str">
        <f>IF($B$2=1,IF(ก.ย.!L9="","",ก.ย.!L9),IF(ก.ย.!L39="","",ก.ย.!L39))</f>
        <v/>
      </c>
      <c r="EU9" s="104" t="str">
        <f>IF($B$2=1,IF(ก.ย.!M9="","",ก.ย.!M9),IF(ก.ย.!M39="","",ก.ย.!M39))</f>
        <v/>
      </c>
      <c r="EV9" s="104" t="str">
        <f>IF($B$2=1,IF(ก.ย.!N9="","",ก.ย.!N9),IF(ก.ย.!N39="","",ก.ย.!N39))</f>
        <v/>
      </c>
      <c r="EW9" s="104" t="str">
        <f>IF($B$2=1,IF(ก.ย.!O9="","",ก.ย.!O9),IF(ก.ย.!O39="","",ก.ย.!O39))</f>
        <v/>
      </c>
      <c r="EX9" s="104" t="str">
        <f>IF($B$2=1,IF(ก.ย.!P9="","",ก.ย.!P9),IF(ก.ย.!P39="","",ก.ย.!P39))</f>
        <v/>
      </c>
      <c r="EY9" s="104" t="str">
        <f>IF($B$2=1,IF(ก.ย.!Q9="","",ก.ย.!Q9),IF(ก.ย.!Q39="","",ก.ย.!Q39))</f>
        <v/>
      </c>
      <c r="EZ9" s="104" t="str">
        <f>IF($B$2=1,IF(ก.ย.!R9="","",ก.ย.!R9),IF(ก.ย.!R39="","",ก.ย.!R39))</f>
        <v/>
      </c>
      <c r="FA9" s="104" t="str">
        <f>IF($B$2=1,IF(ก.ย.!S9="","",ก.ย.!S9),IF(ก.ย.!S39="","",ก.ย.!S39))</f>
        <v/>
      </c>
      <c r="FB9" s="104" t="str">
        <f>IF($B$2=1,IF(ก.ย.!T9="","",ก.ย.!T9),IF(ก.ย.!T39="","",ก.ย.!T39))</f>
        <v/>
      </c>
      <c r="FC9" s="104" t="str">
        <f>IF($B$2=1,IF(ก.ย.!U9="","",ก.ย.!U9),IF(ก.ย.!U39="","",ก.ย.!U39))</f>
        <v/>
      </c>
      <c r="FD9" s="104" t="str">
        <f>IF($B$2=1,IF(ก.ย.!V9="","",ก.ย.!V9),IF(ก.ย.!V39="","",ก.ย.!V39))</f>
        <v/>
      </c>
      <c r="FE9" s="104" t="str">
        <f>IF($B$2=1,IF(ก.ย.!W9="","",ก.ย.!W9),IF(ก.ย.!W39="","",ก.ย.!W39))</f>
        <v/>
      </c>
      <c r="FF9" s="104" t="str">
        <f>IF($B$2=1,IF(ก.ย.!X9="","",ก.ย.!X9),IF(ก.ย.!X39="","",ก.ย.!X39))</f>
        <v/>
      </c>
      <c r="FG9" s="104" t="str">
        <f>IF($B$2=1,IF(ก.ย.!Y9="","",ก.ย.!Y9),IF(ก.ย.!Y39="","",ก.ย.!Y39))</f>
        <v/>
      </c>
      <c r="FH9" s="104" t="str">
        <f>IF($B$2=1,IF(ก.ย.!Z9="","",ก.ย.!Z9),IF(ก.ย.!Z39="","",ก.ย.!Z39))</f>
        <v/>
      </c>
      <c r="FI9" s="104" t="str">
        <f>IF($B$2=1,IF(ก.ย.!AA9="","",ก.ย.!AA9),IF(ก.ย.!AA39="","",ก.ย.!AA39))</f>
        <v/>
      </c>
      <c r="FJ9" s="104" t="str">
        <f>IF($B$2=1,IF(ก.ย.!AB9="","",ก.ย.!AB9),IF(ก.ย.!AB39="","",ก.ย.!AB39))</f>
        <v/>
      </c>
      <c r="FK9" s="104" t="str">
        <f>IF($B$2=1,IF(ก.ย.!AC9="","",ก.ย.!AC9),IF(ก.ย.!AC39="","",ก.ย.!AC39))</f>
        <v/>
      </c>
      <c r="FL9" s="104" t="str">
        <f>IF($B$2=1,IF(ก.ย.!AD9="","",ก.ย.!AD9),IF(ก.ย.!AD39="","",ก.ย.!AD39))</f>
        <v/>
      </c>
      <c r="FM9" s="104" t="str">
        <f>IF($B$2=1,IF(ก.ย.!AE9="","",ก.ย.!AE9),IF(ก.ย.!AE39="","",ก.ย.!AE39))</f>
        <v/>
      </c>
      <c r="FN9" s="104" t="str">
        <f>IF($B$2=1,IF(ก.ย.!AF9="","",ก.ย.!AF9),IF(ก.ย.!AF39="","",ก.ย.!AF39))</f>
        <v/>
      </c>
      <c r="FO9" s="104" t="str">
        <f>IF($B$2=1,IF(ก.ย.!AG9="","",ก.ย.!AG9),IF(ก.ย.!AG39="","",ก.ย.!AG39))</f>
        <v/>
      </c>
      <c r="FP9" s="104" t="str">
        <f>IF($B$2=1,IF(ก.ย.!AH9="","",ก.ย.!AH9),IF(ก.ย.!AH39="","",ก.ย.!AH39))</f>
        <v/>
      </c>
      <c r="FQ9" s="104" t="str">
        <f>IF($B$2=1,IF(ก.ย.!AI9="","",ก.ย.!AI9),IF(ก.ย.!AI39="","",ก.ย.!AI39))</f>
        <v/>
      </c>
      <c r="FR9" s="103">
        <f t="shared" si="15"/>
        <v>6</v>
      </c>
      <c r="FS9" s="104"/>
      <c r="FT9" s="104" t="str">
        <f>IF($B$2=1,IF(ต.ค.!D9="","",ต.ค.!D9),IF(ต.ค.!D39="","",ต.ค.!D39))</f>
        <v/>
      </c>
      <c r="FU9" s="104" t="str">
        <f>IF($B$2=1,IF(ต.ค.!E9="","",ต.ค.!E9),IF(ต.ค.!E39="","",ต.ค.!E39))</f>
        <v/>
      </c>
      <c r="FV9" s="104" t="str">
        <f>IF($B$2=1,IF(ต.ค.!F9="","",ต.ค.!F9),IF(ต.ค.!F39="","",ต.ค.!F39))</f>
        <v/>
      </c>
      <c r="FW9" s="104" t="str">
        <f>IF($B$2=1,IF(ต.ค.!G9="","",ต.ค.!G9),IF(ต.ค.!G39="","",ต.ค.!G39))</f>
        <v/>
      </c>
      <c r="FX9" s="104" t="str">
        <f>IF($B$2=1,IF(ต.ค.!H9="","",ต.ค.!H9),IF(ต.ค.!H39="","",ต.ค.!H39))</f>
        <v/>
      </c>
      <c r="FY9" s="104" t="str">
        <f>IF($B$2=1,IF(ต.ค.!I9="","",ต.ค.!I9),IF(ต.ค.!I39="","",ต.ค.!I39))</f>
        <v/>
      </c>
      <c r="FZ9" s="104" t="str">
        <f>IF($B$2=1,IF(ต.ค.!J9="","",ต.ค.!J9),IF(ต.ค.!J39="","",ต.ค.!J39))</f>
        <v/>
      </c>
      <c r="GA9" s="104" t="str">
        <f>IF($B$2=1,IF(ต.ค.!K9="","",ต.ค.!K9),IF(ต.ค.!K39="","",ต.ค.!K39))</f>
        <v/>
      </c>
      <c r="GB9" s="104" t="str">
        <f>IF($B$2=1,IF(ต.ค.!L9="","",ต.ค.!L9),IF(ต.ค.!L39="","",ต.ค.!L39))</f>
        <v/>
      </c>
      <c r="GC9" s="104" t="str">
        <f>IF($B$2=1,IF(ต.ค.!M9="","",ต.ค.!M9),IF(ต.ค.!M39="","",ต.ค.!M39))</f>
        <v/>
      </c>
      <c r="GD9" s="104" t="str">
        <f>IF($B$2=1,IF(ต.ค.!N9="","",ต.ค.!N9),IF(ต.ค.!N39="","",ต.ค.!N39))</f>
        <v/>
      </c>
      <c r="GE9" s="104" t="str">
        <f>IF($B$2=1,IF(ต.ค.!O9="","",ต.ค.!O9),IF(ต.ค.!O39="","",ต.ค.!O39))</f>
        <v/>
      </c>
      <c r="GF9" s="104" t="str">
        <f>IF($B$2=1,IF(ต.ค.!P9="","",ต.ค.!P9),IF(ต.ค.!P39="","",ต.ค.!P39))</f>
        <v/>
      </c>
      <c r="GG9" s="104" t="str">
        <f>IF($B$2=1,IF(ต.ค.!Q9="","",ต.ค.!Q9),IF(ต.ค.!Q39="","",ต.ค.!Q39))</f>
        <v/>
      </c>
      <c r="GH9" s="104" t="str">
        <f>IF($B$2=1,IF(ต.ค.!R9="","",ต.ค.!R9),IF(ต.ค.!R39="","",ต.ค.!R39))</f>
        <v/>
      </c>
      <c r="GI9" s="104" t="str">
        <f>IF($B$2=1,IF(ต.ค.!S9="","",ต.ค.!S9),IF(ต.ค.!S39="","",ต.ค.!S39))</f>
        <v/>
      </c>
      <c r="GJ9" s="104" t="str">
        <f>IF($B$2=1,IF(ต.ค.!T9="","",ต.ค.!T9),IF(ต.ค.!T39="","",ต.ค.!T39))</f>
        <v/>
      </c>
      <c r="GK9" s="104" t="str">
        <f>IF($B$2=1,IF(ต.ค.!U9="","",ต.ค.!U9),IF(ต.ค.!U39="","",ต.ค.!U39))</f>
        <v/>
      </c>
      <c r="GL9" s="104" t="str">
        <f>IF($B$2=1,IF(ต.ค.!V9="","",ต.ค.!V9),IF(ต.ค.!V39="","",ต.ค.!V39))</f>
        <v/>
      </c>
      <c r="GM9" s="104" t="str">
        <f>IF($B$2=1,IF(ต.ค.!W9="","",ต.ค.!W9),IF(ต.ค.!W39="","",ต.ค.!W39))</f>
        <v/>
      </c>
      <c r="GN9" s="104" t="str">
        <f>IF($B$2=1,IF(ต.ค.!X9="","",ต.ค.!X9),IF(ต.ค.!X39="","",ต.ค.!X39))</f>
        <v/>
      </c>
      <c r="GO9" s="104" t="str">
        <f>IF($B$2=1,IF(ต.ค.!Y9="","",ต.ค.!Y9),IF(ต.ค.!Y39="","",ต.ค.!Y39))</f>
        <v/>
      </c>
      <c r="GP9" s="104" t="str">
        <f>IF($B$2=1,IF(ต.ค.!Z9="","",ต.ค.!Z9),IF(ต.ค.!Z39="","",ต.ค.!Z39))</f>
        <v/>
      </c>
      <c r="GQ9" s="104" t="str">
        <f>IF($B$2=1,IF(ต.ค.!AA9="","",ต.ค.!AA9),IF(ต.ค.!AA39="","",ต.ค.!AA39))</f>
        <v/>
      </c>
      <c r="GR9" s="104" t="str">
        <f>IF($B$2=1,IF(ต.ค.!AB9="","",ต.ค.!AB9),IF(ต.ค.!AB39="","",ต.ค.!AB39))</f>
        <v/>
      </c>
      <c r="GS9" s="104" t="str">
        <f>IF($B$2=1,IF(ต.ค.!AC9="","",ต.ค.!AC9),IF(ต.ค.!AC39="","",ต.ค.!AC39))</f>
        <v/>
      </c>
      <c r="GT9" s="104" t="str">
        <f>IF($B$2=1,IF(ต.ค.!AD9="","",ต.ค.!AD9),IF(ต.ค.!AD39="","",ต.ค.!AD39))</f>
        <v/>
      </c>
      <c r="GU9" s="104" t="str">
        <f>IF($B$2=1,IF(ต.ค.!AE9="","",ต.ค.!AE9),IF(ต.ค.!AE39="","",ต.ค.!AE39))</f>
        <v/>
      </c>
      <c r="GV9" s="104" t="str">
        <f>IF($B$2=1,IF(ต.ค.!AF9="","",ต.ค.!AF9),IF(ต.ค.!AF39="","",ต.ค.!AF39))</f>
        <v/>
      </c>
      <c r="GW9" s="104" t="str">
        <f>IF($B$2=1,IF(ต.ค.!AG9="","",ต.ค.!AG9),IF(ต.ค.!AG39="","",ต.ค.!AG39))</f>
        <v/>
      </c>
      <c r="GX9" s="104" t="str">
        <f>IF($B$2=1,IF(ต.ค.!AH9="","",ต.ค.!AH9),IF(ต.ค.!AH39="","",ต.ค.!AH39))</f>
        <v/>
      </c>
      <c r="GY9" s="104" t="str">
        <f>IF($B$2=1,IF(ต.ค.!AI9="","",ต.ค.!AI9),IF(ต.ค.!AI39="","",ต.ค.!AI39))</f>
        <v/>
      </c>
      <c r="GZ9" s="103">
        <f t="shared" si="16"/>
        <v>6</v>
      </c>
      <c r="HA9" s="104"/>
      <c r="HB9" s="104" t="str">
        <f>IF($B$2=1,IF(พ.ย.!D9="","",พ.ย.!D9),IF(พ.ย.!D39="","",พ.ย.!D39))</f>
        <v/>
      </c>
      <c r="HC9" s="104" t="str">
        <f>IF($B$2=1,IF(พ.ย.!E9="","",พ.ย.!E9),IF(พ.ย.!E39="","",พ.ย.!E39))</f>
        <v/>
      </c>
      <c r="HD9" s="104" t="str">
        <f>IF($B$2=1,IF(พ.ย.!F9="","",พ.ย.!F9),IF(พ.ย.!F39="","",พ.ย.!F39))</f>
        <v/>
      </c>
      <c r="HE9" s="104" t="str">
        <f>IF($B$2=1,IF(พ.ย.!G9="","",พ.ย.!G9),IF(พ.ย.!G39="","",พ.ย.!G39))</f>
        <v/>
      </c>
      <c r="HF9" s="104" t="str">
        <f>IF($B$2=1,IF(พ.ย.!H9="","",พ.ย.!H9),IF(พ.ย.!H39="","",พ.ย.!H39))</f>
        <v/>
      </c>
      <c r="HG9" s="104" t="str">
        <f>IF($B$2=1,IF(พ.ย.!I9="","",พ.ย.!I9),IF(พ.ย.!I39="","",พ.ย.!I39))</f>
        <v/>
      </c>
      <c r="HH9" s="104" t="str">
        <f>IF($B$2=1,IF(พ.ย.!J9="","",พ.ย.!J9),IF(พ.ย.!J39="","",พ.ย.!J39))</f>
        <v/>
      </c>
      <c r="HI9" s="104" t="str">
        <f>IF($B$2=1,IF(พ.ย.!K9="","",พ.ย.!K9),IF(พ.ย.!K39="","",พ.ย.!K39))</f>
        <v/>
      </c>
      <c r="HJ9" s="104" t="str">
        <f>IF($B$2=1,IF(พ.ย.!L9="","",พ.ย.!L9),IF(พ.ย.!L39="","",พ.ย.!L39))</f>
        <v/>
      </c>
      <c r="HK9" s="104" t="str">
        <f>IF($B$2=1,IF(พ.ย.!M9="","",พ.ย.!M9),IF(พ.ย.!M39="","",พ.ย.!M39))</f>
        <v/>
      </c>
      <c r="HL9" s="104" t="str">
        <f>IF($B$2=1,IF(พ.ย.!N9="","",พ.ย.!N9),IF(พ.ย.!N39="","",พ.ย.!N39))</f>
        <v/>
      </c>
      <c r="HM9" s="104" t="str">
        <f>IF($B$2=1,IF(พ.ย.!O9="","",พ.ย.!O9),IF(พ.ย.!O39="","",พ.ย.!O39))</f>
        <v/>
      </c>
      <c r="HN9" s="104" t="str">
        <f>IF($B$2=1,IF(พ.ย.!P9="","",พ.ย.!P9),IF(พ.ย.!P39="","",พ.ย.!P39))</f>
        <v/>
      </c>
      <c r="HO9" s="104" t="str">
        <f>IF($B$2=1,IF(พ.ย.!Q9="","",พ.ย.!Q9),IF(พ.ย.!Q39="","",พ.ย.!Q39))</f>
        <v/>
      </c>
      <c r="HP9" s="104" t="str">
        <f>IF($B$2=1,IF(พ.ย.!R9="","",พ.ย.!R9),IF(พ.ย.!R39="","",พ.ย.!R39))</f>
        <v/>
      </c>
      <c r="HQ9" s="104" t="str">
        <f>IF($B$2=1,IF(พ.ย.!S9="","",พ.ย.!S9),IF(พ.ย.!S39="","",พ.ย.!S39))</f>
        <v/>
      </c>
      <c r="HR9" s="104" t="str">
        <f>IF($B$2=1,IF(พ.ย.!T9="","",พ.ย.!T9),IF(พ.ย.!T39="","",พ.ย.!T39))</f>
        <v/>
      </c>
      <c r="HS9" s="104" t="str">
        <f>IF($B$2=1,IF(พ.ย.!U9="","",พ.ย.!U9),IF(พ.ย.!U39="","",พ.ย.!U39))</f>
        <v/>
      </c>
      <c r="HT9" s="104" t="str">
        <f>IF($B$2=1,IF(พ.ย.!V9="","",พ.ย.!V9),IF(พ.ย.!V39="","",พ.ย.!V39))</f>
        <v/>
      </c>
      <c r="HU9" s="104" t="str">
        <f>IF($B$2=1,IF(พ.ย.!W9="","",พ.ย.!W9),IF(พ.ย.!W39="","",พ.ย.!W39))</f>
        <v/>
      </c>
      <c r="HV9" s="104" t="str">
        <f>IF($B$2=1,IF(พ.ย.!X9="","",พ.ย.!X9),IF(พ.ย.!X39="","",พ.ย.!X39))</f>
        <v/>
      </c>
      <c r="HW9" s="104" t="str">
        <f>IF($B$2=1,IF(พ.ย.!Y9="","",พ.ย.!Y9),IF(พ.ย.!Y39="","",พ.ย.!Y39))</f>
        <v/>
      </c>
      <c r="HX9" s="104" t="str">
        <f>IF($B$2=1,IF(พ.ย.!Z9="","",พ.ย.!Z9),IF(พ.ย.!Z39="","",พ.ย.!Z39))</f>
        <v/>
      </c>
      <c r="HY9" s="104" t="str">
        <f>IF($B$2=1,IF(พ.ย.!AA9="","",พ.ย.!AA9),IF(พ.ย.!AA39="","",พ.ย.!AA39))</f>
        <v/>
      </c>
      <c r="HZ9" s="104" t="str">
        <f>IF($B$2=1,IF(พ.ย.!AB9="","",พ.ย.!AB9),IF(พ.ย.!AB39="","",พ.ย.!AB39))</f>
        <v/>
      </c>
      <c r="IA9" s="104" t="str">
        <f>IF($B$2=1,IF(พ.ย.!AC9="","",พ.ย.!AC9),IF(พ.ย.!AC39="","",พ.ย.!AC39))</f>
        <v/>
      </c>
      <c r="IB9" s="104" t="str">
        <f>IF($B$2=1,IF(พ.ย.!AD9="","",พ.ย.!AD9),IF(พ.ย.!AD39="","",พ.ย.!AD39))</f>
        <v/>
      </c>
      <c r="IC9" s="104" t="str">
        <f>IF($B$2=1,IF(พ.ย.!AE9="","",พ.ย.!AE9),IF(พ.ย.!AE39="","",พ.ย.!AE39))</f>
        <v/>
      </c>
      <c r="ID9" s="104" t="str">
        <f>IF($B$2=1,IF(พ.ย.!AF9="","",พ.ย.!AF9),IF(พ.ย.!AF39="","",พ.ย.!AF39))</f>
        <v/>
      </c>
      <c r="IE9" s="104" t="str">
        <f>IF($B$2=1,IF(พ.ย.!AG9="","",พ.ย.!AG9),IF(พ.ย.!AG39="","",พ.ย.!AG39))</f>
        <v/>
      </c>
      <c r="IF9" s="104" t="str">
        <f>IF($B$2=1,IF(พ.ย.!AH9="","",พ.ย.!AH9),IF(พ.ย.!AH39="","",พ.ย.!AH39))</f>
        <v/>
      </c>
      <c r="IG9" s="104" t="str">
        <f>IF($B$2=1,IF(พ.ย.!AI9="","",พ.ย.!AI9),IF(พ.ย.!AI39="","",พ.ย.!AI39))</f>
        <v/>
      </c>
      <c r="IH9" s="103">
        <f t="shared" si="17"/>
        <v>6</v>
      </c>
      <c r="II9" s="104"/>
      <c r="IJ9" s="104" t="str">
        <f>IF($B$2=1,IF(ธ.ค.!D9="","",ธ.ค.!D9),IF(ธ.ค.!D39="","",ธ.ค.!D39))</f>
        <v/>
      </c>
      <c r="IK9" s="104" t="str">
        <f>IF($B$2=1,IF(ธ.ค.!E9="","",ธ.ค.!E9),IF(ธ.ค.!E39="","",ธ.ค.!E39))</f>
        <v/>
      </c>
      <c r="IL9" s="104" t="str">
        <f>IF($B$2=1,IF(ธ.ค.!F9="","",ธ.ค.!F9),IF(ธ.ค.!F39="","",ธ.ค.!F39))</f>
        <v/>
      </c>
      <c r="IM9" s="104" t="str">
        <f>IF($B$2=1,IF(ธ.ค.!G9="","",ธ.ค.!G9),IF(ธ.ค.!G39="","",ธ.ค.!G39))</f>
        <v/>
      </c>
      <c r="IN9" s="104" t="str">
        <f>IF($B$2=1,IF(ธ.ค.!H9="","",ธ.ค.!H9),IF(ธ.ค.!H39="","",ธ.ค.!H39))</f>
        <v/>
      </c>
      <c r="IO9" s="104" t="str">
        <f>IF($B$2=1,IF(ธ.ค.!I9="","",ธ.ค.!I9),IF(ธ.ค.!I39="","",ธ.ค.!I39))</f>
        <v/>
      </c>
      <c r="IP9" s="104" t="str">
        <f>IF($B$2=1,IF(ธ.ค.!J9="","",ธ.ค.!J9),IF(ธ.ค.!J39="","",ธ.ค.!J39))</f>
        <v/>
      </c>
      <c r="IQ9" s="104" t="str">
        <f>IF($B$2=1,IF(ธ.ค.!K9="","",ธ.ค.!K9),IF(ธ.ค.!K39="","",ธ.ค.!K39))</f>
        <v/>
      </c>
      <c r="IR9" s="104" t="str">
        <f>IF($B$2=1,IF(ธ.ค.!L9="","",ธ.ค.!L9),IF(ธ.ค.!L39="","",ธ.ค.!L39))</f>
        <v/>
      </c>
      <c r="IS9" s="104" t="str">
        <f>IF($B$2=1,IF(ธ.ค.!M9="","",ธ.ค.!M9),IF(ธ.ค.!M39="","",ธ.ค.!M39))</f>
        <v/>
      </c>
      <c r="IT9" s="104" t="str">
        <f>IF($B$2=1,IF(ธ.ค.!N9="","",ธ.ค.!N9),IF(ธ.ค.!N39="","",ธ.ค.!N39))</f>
        <v/>
      </c>
      <c r="IU9" s="104" t="str">
        <f>IF($B$2=1,IF(ธ.ค.!O9="","",ธ.ค.!O9),IF(ธ.ค.!O39="","",ธ.ค.!O39))</f>
        <v/>
      </c>
      <c r="IV9" s="104" t="str">
        <f>IF($B$2=1,IF(ธ.ค.!P9="","",ธ.ค.!P9),IF(ธ.ค.!P39="","",ธ.ค.!P39))</f>
        <v/>
      </c>
      <c r="IW9" s="104" t="str">
        <f>IF($B$2=1,IF(ธ.ค.!Q9="","",ธ.ค.!Q9),IF(ธ.ค.!Q39="","",ธ.ค.!Q39))</f>
        <v/>
      </c>
      <c r="IX9" s="104" t="str">
        <f>IF($B$2=1,IF(ธ.ค.!R9="","",ธ.ค.!R9),IF(ธ.ค.!R39="","",ธ.ค.!R39))</f>
        <v/>
      </c>
      <c r="IY9" s="104" t="str">
        <f>IF($B$2=1,IF(ธ.ค.!S9="","",ธ.ค.!S9),IF(ธ.ค.!S39="","",ธ.ค.!S39))</f>
        <v/>
      </c>
      <c r="IZ9" s="104" t="str">
        <f>IF($B$2=1,IF(ธ.ค.!T9="","",ธ.ค.!T9),IF(ธ.ค.!T39="","",ธ.ค.!T39))</f>
        <v/>
      </c>
      <c r="JA9" s="104" t="str">
        <f>IF($B$2=1,IF(ธ.ค.!U9="","",ธ.ค.!U9),IF(ธ.ค.!U39="","",ธ.ค.!U39))</f>
        <v/>
      </c>
      <c r="JB9" s="104" t="str">
        <f>IF($B$2=1,IF(ธ.ค.!V9="","",ธ.ค.!V9),IF(ธ.ค.!V39="","",ธ.ค.!V39))</f>
        <v/>
      </c>
      <c r="JC9" s="104" t="str">
        <f>IF($B$2=1,IF(ธ.ค.!W9="","",ธ.ค.!W9),IF(ธ.ค.!W39="","",ธ.ค.!W39))</f>
        <v/>
      </c>
      <c r="JD9" s="104" t="str">
        <f>IF($B$2=1,IF(ธ.ค.!X9="","",ธ.ค.!X9),IF(ธ.ค.!X39="","",ธ.ค.!X39))</f>
        <v/>
      </c>
      <c r="JE9" s="104" t="str">
        <f>IF($B$2=1,IF(ธ.ค.!Y9="","",ธ.ค.!Y9),IF(ธ.ค.!Y39="","",ธ.ค.!Y39))</f>
        <v/>
      </c>
      <c r="JF9" s="104" t="str">
        <f>IF($B$2=1,IF(ธ.ค.!Z9="","",ธ.ค.!Z9),IF(ธ.ค.!Z39="","",ธ.ค.!Z39))</f>
        <v/>
      </c>
      <c r="JG9" s="104" t="str">
        <f>IF($B$2=1,IF(ธ.ค.!AA9="","",ธ.ค.!AA9),IF(ธ.ค.!AA39="","",ธ.ค.!AA39))</f>
        <v/>
      </c>
      <c r="JH9" s="104" t="str">
        <f>IF($B$2=1,IF(ธ.ค.!AB9="","",ธ.ค.!AB9),IF(ธ.ค.!AB39="","",ธ.ค.!AB39))</f>
        <v/>
      </c>
      <c r="JI9" s="104" t="str">
        <f>IF($B$2=1,IF(ธ.ค.!AC9="","",ธ.ค.!AC9),IF(ธ.ค.!AC39="","",ธ.ค.!AC39))</f>
        <v/>
      </c>
      <c r="JJ9" s="104" t="str">
        <f>IF($B$2=1,IF(ธ.ค.!AD9="","",ธ.ค.!AD9),IF(ธ.ค.!AD39="","",ธ.ค.!AD39))</f>
        <v/>
      </c>
      <c r="JK9" s="104" t="str">
        <f>IF($B$2=1,IF(ธ.ค.!AE9="","",ธ.ค.!AE9),IF(ธ.ค.!AE39="","",ธ.ค.!AE39))</f>
        <v/>
      </c>
      <c r="JL9" s="104" t="str">
        <f>IF($B$2=1,IF(ธ.ค.!AF9="","",ธ.ค.!AF9),IF(ธ.ค.!AF39="","",ธ.ค.!AF39))</f>
        <v/>
      </c>
      <c r="JM9" s="104" t="str">
        <f>IF($B$2=1,IF(ธ.ค.!AG9="","",ธ.ค.!AG9),IF(ธ.ค.!AG39="","",ธ.ค.!AG39))</f>
        <v/>
      </c>
      <c r="JN9" s="104" t="str">
        <f>IF($B$2=1,IF(ธ.ค.!AH9="","",ธ.ค.!AH9),IF(ธ.ค.!AH39="","",ธ.ค.!AH39))</f>
        <v/>
      </c>
      <c r="JO9" s="104" t="str">
        <f>IF($B$2=1,IF(ธ.ค.!AI9="","",ธ.ค.!AI9),IF(ธ.ค.!AI39="","",ธ.ค.!AI39))</f>
        <v/>
      </c>
      <c r="JP9" s="103">
        <f t="shared" si="18"/>
        <v>6</v>
      </c>
      <c r="JQ9" s="104"/>
      <c r="JR9" s="104" t="str">
        <f>IF($B$2=1,IF(ม.ค.!D9="","",ม.ค.!D9),IF(ม.ค.!D39="","",ม.ค.!D39))</f>
        <v/>
      </c>
      <c r="JS9" s="104" t="str">
        <f>IF($B$2=1,IF(ม.ค.!E9="","",ม.ค.!E9),IF(ม.ค.!E39="","",ม.ค.!E39))</f>
        <v/>
      </c>
      <c r="JT9" s="104" t="str">
        <f>IF($B$2=1,IF(ม.ค.!F9="","",ม.ค.!F9),IF(ม.ค.!F39="","",ม.ค.!F39))</f>
        <v/>
      </c>
      <c r="JU9" s="104" t="str">
        <f>IF($B$2=1,IF(ม.ค.!G9="","",ม.ค.!G9),IF(ม.ค.!G39="","",ม.ค.!G39))</f>
        <v/>
      </c>
      <c r="JV9" s="104" t="str">
        <f>IF($B$2=1,IF(ม.ค.!H9="","",ม.ค.!H9),IF(ม.ค.!H39="","",ม.ค.!H39))</f>
        <v/>
      </c>
      <c r="JW9" s="104" t="str">
        <f>IF($B$2=1,IF(ม.ค.!I9="","",ม.ค.!I9),IF(ม.ค.!I39="","",ม.ค.!I39))</f>
        <v/>
      </c>
      <c r="JX9" s="104" t="str">
        <f>IF($B$2=1,IF(ม.ค.!J9="","",ม.ค.!J9),IF(ม.ค.!J39="","",ม.ค.!J39))</f>
        <v/>
      </c>
      <c r="JY9" s="104" t="str">
        <f>IF($B$2=1,IF(ม.ค.!K9="","",ม.ค.!K9),IF(ม.ค.!K39="","",ม.ค.!K39))</f>
        <v/>
      </c>
      <c r="JZ9" s="104" t="str">
        <f>IF($B$2=1,IF(ม.ค.!L9="","",ม.ค.!L9),IF(ม.ค.!L39="","",ม.ค.!L39))</f>
        <v/>
      </c>
      <c r="KA9" s="104" t="str">
        <f>IF($B$2=1,IF(ม.ค.!M9="","",ม.ค.!M9),IF(ม.ค.!M39="","",ม.ค.!M39))</f>
        <v/>
      </c>
      <c r="KB9" s="104" t="str">
        <f>IF($B$2=1,IF(ม.ค.!N9="","",ม.ค.!N9),IF(ม.ค.!N39="","",ม.ค.!N39))</f>
        <v/>
      </c>
      <c r="KC9" s="104" t="str">
        <f>IF($B$2=1,IF(ม.ค.!O9="","",ม.ค.!O9),IF(ม.ค.!O39="","",ม.ค.!O39))</f>
        <v/>
      </c>
      <c r="KD9" s="104" t="str">
        <f>IF($B$2=1,IF(ม.ค.!P9="","",ม.ค.!P9),IF(ม.ค.!P39="","",ม.ค.!P39))</f>
        <v/>
      </c>
      <c r="KE9" s="104" t="str">
        <f>IF($B$2=1,IF(ม.ค.!Q9="","",ม.ค.!Q9),IF(ม.ค.!Q39="","",ม.ค.!Q39))</f>
        <v/>
      </c>
      <c r="KF9" s="104" t="str">
        <f>IF($B$2=1,IF(ม.ค.!R9="","",ม.ค.!R9),IF(ม.ค.!R39="","",ม.ค.!R39))</f>
        <v/>
      </c>
      <c r="KG9" s="104" t="str">
        <f>IF($B$2=1,IF(ม.ค.!S9="","",ม.ค.!S9),IF(ม.ค.!S39="","",ม.ค.!S39))</f>
        <v/>
      </c>
      <c r="KH9" s="104" t="str">
        <f>IF($B$2=1,IF(ม.ค.!T9="","",ม.ค.!T9),IF(ม.ค.!T39="","",ม.ค.!T39))</f>
        <v/>
      </c>
      <c r="KI9" s="104" t="str">
        <f>IF($B$2=1,IF(ม.ค.!U9="","",ม.ค.!U9),IF(ม.ค.!U39="","",ม.ค.!U39))</f>
        <v/>
      </c>
      <c r="KJ9" s="104" t="str">
        <f>IF($B$2=1,IF(ม.ค.!V9="","",ม.ค.!V9),IF(ม.ค.!V39="","",ม.ค.!V39))</f>
        <v/>
      </c>
      <c r="KK9" s="104" t="str">
        <f>IF($B$2=1,IF(ม.ค.!W9="","",ม.ค.!W9),IF(ม.ค.!W39="","",ม.ค.!W39))</f>
        <v/>
      </c>
      <c r="KL9" s="104" t="str">
        <f>IF($B$2=1,IF(ม.ค.!X9="","",ม.ค.!X9),IF(ม.ค.!X39="","",ม.ค.!X39))</f>
        <v/>
      </c>
      <c r="KM9" s="104" t="str">
        <f>IF($B$2=1,IF(ม.ค.!Y9="","",ม.ค.!Y9),IF(ม.ค.!Y39="","",ม.ค.!Y39))</f>
        <v/>
      </c>
      <c r="KN9" s="104" t="str">
        <f>IF($B$2=1,IF(ม.ค.!Z9="","",ม.ค.!Z9),IF(ม.ค.!Z39="","",ม.ค.!Z39))</f>
        <v/>
      </c>
      <c r="KO9" s="104" t="str">
        <f>IF($B$2=1,IF(ม.ค.!AA9="","",ม.ค.!AA9),IF(ม.ค.!AA39="","",ม.ค.!AA39))</f>
        <v/>
      </c>
      <c r="KP9" s="104" t="str">
        <f>IF($B$2=1,IF(ม.ค.!AB9="","",ม.ค.!AB9),IF(ม.ค.!AB39="","",ม.ค.!AB39))</f>
        <v/>
      </c>
      <c r="KQ9" s="104" t="str">
        <f>IF($B$2=1,IF(ม.ค.!AC9="","",ม.ค.!AC9),IF(ม.ค.!AC39="","",ม.ค.!AC39))</f>
        <v/>
      </c>
      <c r="KR9" s="104" t="str">
        <f>IF($B$2=1,IF(ม.ค.!AD9="","",ม.ค.!AD9),IF(ม.ค.!AD39="","",ม.ค.!AD39))</f>
        <v/>
      </c>
      <c r="KS9" s="104" t="str">
        <f>IF($B$2=1,IF(ม.ค.!AE9="","",ม.ค.!AE9),IF(ม.ค.!AE39="","",ม.ค.!AE39))</f>
        <v/>
      </c>
      <c r="KT9" s="104" t="str">
        <f>IF($B$2=1,IF(ม.ค.!AF9="","",ม.ค.!AF9),IF(ม.ค.!AF39="","",ม.ค.!AF39))</f>
        <v/>
      </c>
      <c r="KU9" s="104" t="str">
        <f>IF($B$2=1,IF(ม.ค.!AG9="","",ม.ค.!AG9),IF(ม.ค.!AG39="","",ม.ค.!AG39))</f>
        <v/>
      </c>
      <c r="KV9" s="104" t="str">
        <f>IF($B$2=1,IF(ม.ค.!AH9="","",ม.ค.!AH9),IF(ม.ค.!AH39="","",ม.ค.!AH39))</f>
        <v/>
      </c>
      <c r="KW9" s="104" t="str">
        <f>IF($B$2=1,IF(ม.ค.!AI9="","",ม.ค.!AI9),IF(ม.ค.!AI39="","",ม.ค.!AI39))</f>
        <v/>
      </c>
      <c r="KX9" s="103">
        <f t="shared" si="19"/>
        <v>6</v>
      </c>
      <c r="KY9" s="104"/>
      <c r="KZ9" s="104" t="str">
        <f>IF($B$2=1,IF(ก.พ.!D9="","",ก.พ.!D9),IF(ก.พ.!D39="","",ก.พ.!D39))</f>
        <v/>
      </c>
      <c r="LA9" s="104" t="str">
        <f>IF($B$2=1,IF(ก.พ.!E9="","",ก.พ.!E9),IF(ก.พ.!E39="","",ก.พ.!E39))</f>
        <v/>
      </c>
      <c r="LB9" s="104" t="str">
        <f>IF($B$2=1,IF(ก.พ.!F9="","",ก.พ.!F9),IF(ก.พ.!F39="","",ก.พ.!F39))</f>
        <v/>
      </c>
      <c r="LC9" s="104" t="str">
        <f>IF($B$2=1,IF(ก.พ.!G9="","",ก.พ.!G9),IF(ก.พ.!G39="","",ก.พ.!G39))</f>
        <v/>
      </c>
      <c r="LD9" s="104" t="str">
        <f>IF($B$2=1,IF(ก.พ.!H9="","",ก.พ.!H9),IF(ก.พ.!H39="","",ก.พ.!H39))</f>
        <v/>
      </c>
      <c r="LE9" s="104" t="str">
        <f>IF($B$2=1,IF(ก.พ.!I9="","",ก.พ.!I9),IF(ก.พ.!I39="","",ก.พ.!I39))</f>
        <v/>
      </c>
      <c r="LF9" s="104" t="str">
        <f>IF($B$2=1,IF(ก.พ.!J9="","",ก.พ.!J9),IF(ก.พ.!J39="","",ก.พ.!J39))</f>
        <v/>
      </c>
      <c r="LG9" s="104" t="str">
        <f>IF($B$2=1,IF(ก.พ.!K9="","",ก.พ.!K9),IF(ก.พ.!K39="","",ก.พ.!K39))</f>
        <v/>
      </c>
      <c r="LH9" s="104" t="str">
        <f>IF($B$2=1,IF(ก.พ.!L9="","",ก.พ.!L9),IF(ก.พ.!L39="","",ก.พ.!L39))</f>
        <v/>
      </c>
      <c r="LI9" s="104" t="str">
        <f>IF($B$2=1,IF(ก.พ.!M9="","",ก.พ.!M9),IF(ก.พ.!M39="","",ก.พ.!M39))</f>
        <v/>
      </c>
      <c r="LJ9" s="104" t="str">
        <f>IF($B$2=1,IF(ก.พ.!N9="","",ก.พ.!N9),IF(ก.พ.!N39="","",ก.พ.!N39))</f>
        <v/>
      </c>
      <c r="LK9" s="104" t="str">
        <f>IF($B$2=1,IF(ก.พ.!O9="","",ก.พ.!O9),IF(ก.พ.!O39="","",ก.พ.!O39))</f>
        <v/>
      </c>
      <c r="LL9" s="104" t="str">
        <f>IF($B$2=1,IF(ก.พ.!P9="","",ก.พ.!P9),IF(ก.พ.!P39="","",ก.พ.!P39))</f>
        <v/>
      </c>
      <c r="LM9" s="104" t="str">
        <f>IF($B$2=1,IF(ก.พ.!Q9="","",ก.พ.!Q9),IF(ก.พ.!Q39="","",ก.พ.!Q39))</f>
        <v/>
      </c>
      <c r="LN9" s="104" t="str">
        <f>IF($B$2=1,IF(ก.พ.!R9="","",ก.พ.!R9),IF(ก.พ.!R39="","",ก.พ.!R39))</f>
        <v/>
      </c>
      <c r="LO9" s="104" t="str">
        <f>IF($B$2=1,IF(ก.พ.!S9="","",ก.พ.!S9),IF(ก.พ.!S39="","",ก.พ.!S39))</f>
        <v/>
      </c>
      <c r="LP9" s="104" t="str">
        <f>IF($B$2=1,IF(ก.พ.!T9="","",ก.พ.!T9),IF(ก.พ.!T39="","",ก.พ.!T39))</f>
        <v/>
      </c>
      <c r="LQ9" s="104" t="str">
        <f>IF($B$2=1,IF(ก.พ.!U9="","",ก.พ.!U9),IF(ก.พ.!U39="","",ก.พ.!U39))</f>
        <v/>
      </c>
      <c r="LR9" s="104" t="str">
        <f>IF($B$2=1,IF(ก.พ.!V9="","",ก.พ.!V9),IF(ก.พ.!V39="","",ก.พ.!V39))</f>
        <v/>
      </c>
      <c r="LS9" s="104" t="str">
        <f>IF($B$2=1,IF(ก.พ.!W9="","",ก.พ.!W9),IF(ก.พ.!W39="","",ก.พ.!W39))</f>
        <v/>
      </c>
      <c r="LT9" s="104" t="str">
        <f>IF($B$2=1,IF(ก.พ.!X9="","",ก.พ.!X9),IF(ก.พ.!X39="","",ก.พ.!X39))</f>
        <v/>
      </c>
      <c r="LU9" s="104" t="str">
        <f>IF($B$2=1,IF(ก.พ.!Y9="","",ก.พ.!Y9),IF(ก.พ.!Y39="","",ก.พ.!Y39))</f>
        <v/>
      </c>
      <c r="LV9" s="104" t="str">
        <f>IF($B$2=1,IF(ก.พ.!Z9="","",ก.พ.!Z9),IF(ก.พ.!Z39="","",ก.พ.!Z39))</f>
        <v/>
      </c>
      <c r="LW9" s="104" t="str">
        <f>IF($B$2=1,IF(ก.พ.!AA9="","",ก.พ.!AA9),IF(ก.พ.!AA39="","",ก.พ.!AA39))</f>
        <v/>
      </c>
      <c r="LX9" s="104" t="str">
        <f>IF($B$2=1,IF(ก.พ.!AB9="","",ก.พ.!AB9),IF(ก.พ.!AB39="","",ก.พ.!AB39))</f>
        <v/>
      </c>
      <c r="LY9" s="104" t="str">
        <f>IF($B$2=1,IF(ก.พ.!AC9="","",ก.พ.!AC9),IF(ก.พ.!AC39="","",ก.พ.!AC39))</f>
        <v/>
      </c>
      <c r="LZ9" s="104" t="str">
        <f>IF($B$2=1,IF(ก.พ.!AD9="","",ก.พ.!AD9),IF(ก.พ.!AD39="","",ก.พ.!AD39))</f>
        <v/>
      </c>
      <c r="MA9" s="104" t="str">
        <f>IF($B$2=1,IF(ก.พ.!AE9="","",ก.พ.!AE9),IF(ก.พ.!AE39="","",ก.พ.!AE39))</f>
        <v/>
      </c>
      <c r="MB9" s="104" t="str">
        <f>IF($B$2=1,IF(ก.พ.!AF9="","",ก.พ.!AF9),IF(ก.พ.!AF39="","",ก.พ.!AF39))</f>
        <v/>
      </c>
      <c r="MC9" s="104" t="str">
        <f>IF($B$2=1,IF(ก.พ.!AG9="","",ก.พ.!AG9),IF(ก.พ.!AG39="","",ก.พ.!AG39))</f>
        <v/>
      </c>
      <c r="MD9" s="104" t="str">
        <f>IF($B$2=1,IF(ก.พ.!AH9="","",ก.พ.!AH9),IF(ก.พ.!AH39="","",ก.พ.!AH39))</f>
        <v/>
      </c>
      <c r="ME9" s="104" t="str">
        <f>IF($B$2=1,IF(ก.พ.!AI9="","",ก.พ.!AI9),IF(ก.พ.!AI39="","",ก.พ.!AI39))</f>
        <v/>
      </c>
      <c r="MF9" s="103">
        <f t="shared" si="20"/>
        <v>6</v>
      </c>
      <c r="MG9" s="104"/>
      <c r="MH9" s="104" t="str">
        <f>IF($B$2=1,IF(มี.ค.!D9="","",มี.ค.!D9),IF(มี.ค.!D39="","",มี.ค.!D39))</f>
        <v/>
      </c>
      <c r="MI9" s="104" t="str">
        <f>IF($B$2=1,IF(มี.ค.!E9="","",มี.ค.!E9),IF(มี.ค.!E39="","",มี.ค.!E39))</f>
        <v/>
      </c>
      <c r="MJ9" s="104" t="str">
        <f>IF($B$2=1,IF(มี.ค.!F9="","",มี.ค.!F9),IF(มี.ค.!F39="","",มี.ค.!F39))</f>
        <v/>
      </c>
      <c r="MK9" s="104" t="str">
        <f>IF($B$2=1,IF(มี.ค.!G9="","",มี.ค.!G9),IF(มี.ค.!G39="","",มี.ค.!G39))</f>
        <v/>
      </c>
      <c r="ML9" s="104" t="str">
        <f>IF($B$2=1,IF(มี.ค.!H9="","",มี.ค.!H9),IF(มี.ค.!H39="","",มี.ค.!H39))</f>
        <v/>
      </c>
      <c r="MM9" s="104" t="str">
        <f>IF($B$2=1,IF(มี.ค.!I9="","",มี.ค.!I9),IF(มี.ค.!I39="","",มี.ค.!I39))</f>
        <v/>
      </c>
      <c r="MN9" s="104" t="str">
        <f>IF($B$2=1,IF(มี.ค.!J9="","",มี.ค.!J9),IF(มี.ค.!J39="","",มี.ค.!J39))</f>
        <v/>
      </c>
      <c r="MO9" s="104" t="str">
        <f>IF($B$2=1,IF(มี.ค.!K9="","",มี.ค.!K9),IF(มี.ค.!K39="","",มี.ค.!K39))</f>
        <v/>
      </c>
      <c r="MP9" s="104" t="str">
        <f>IF($B$2=1,IF(มี.ค.!L9="","",มี.ค.!L9),IF(มี.ค.!L39="","",มี.ค.!L39))</f>
        <v/>
      </c>
      <c r="MQ9" s="104" t="str">
        <f>IF($B$2=1,IF(มี.ค.!M9="","",มี.ค.!M9),IF(มี.ค.!M39="","",มี.ค.!M39))</f>
        <v/>
      </c>
      <c r="MR9" s="104" t="str">
        <f>IF($B$2=1,IF(มี.ค.!N9="","",มี.ค.!N9),IF(มี.ค.!N39="","",มี.ค.!N39))</f>
        <v/>
      </c>
      <c r="MS9" s="104" t="str">
        <f>IF($B$2=1,IF(มี.ค.!O9="","",มี.ค.!O9),IF(มี.ค.!O39="","",มี.ค.!O39))</f>
        <v/>
      </c>
      <c r="MT9" s="104" t="str">
        <f>IF($B$2=1,IF(มี.ค.!P9="","",มี.ค.!P9),IF(มี.ค.!P39="","",มี.ค.!P39))</f>
        <v/>
      </c>
      <c r="MU9" s="104" t="str">
        <f>IF($B$2=1,IF(มี.ค.!Q9="","",มี.ค.!Q9),IF(มี.ค.!Q39="","",มี.ค.!Q39))</f>
        <v/>
      </c>
      <c r="MV9" s="104" t="str">
        <f>IF($B$2=1,IF(มี.ค.!R9="","",มี.ค.!R9),IF(มี.ค.!R39="","",มี.ค.!R39))</f>
        <v/>
      </c>
      <c r="MW9" s="104" t="str">
        <f>IF($B$2=1,IF(มี.ค.!S9="","",มี.ค.!S9),IF(มี.ค.!S39="","",มี.ค.!S39))</f>
        <v/>
      </c>
      <c r="MX9" s="104" t="str">
        <f>IF($B$2=1,IF(มี.ค.!T9="","",มี.ค.!T9),IF(มี.ค.!T39="","",มี.ค.!T39))</f>
        <v/>
      </c>
      <c r="MY9" s="104" t="str">
        <f>IF($B$2=1,IF(มี.ค.!U9="","",มี.ค.!U9),IF(มี.ค.!U39="","",มี.ค.!U39))</f>
        <v/>
      </c>
      <c r="MZ9" s="104" t="str">
        <f>IF($B$2=1,IF(มี.ค.!V9="","",มี.ค.!V9),IF(มี.ค.!V39="","",มี.ค.!V39))</f>
        <v/>
      </c>
      <c r="NA9" s="104" t="str">
        <f>IF($B$2=1,IF(มี.ค.!W9="","",มี.ค.!W9),IF(มี.ค.!W39="","",มี.ค.!W39))</f>
        <v/>
      </c>
      <c r="NB9" s="104" t="str">
        <f>IF($B$2=1,IF(มี.ค.!X9="","",มี.ค.!X9),IF(มี.ค.!X39="","",มี.ค.!X39))</f>
        <v/>
      </c>
      <c r="NC9" s="104" t="str">
        <f>IF($B$2=1,IF(มี.ค.!Y9="","",มี.ค.!Y9),IF(มี.ค.!Y39="","",มี.ค.!Y39))</f>
        <v/>
      </c>
      <c r="ND9" s="104" t="str">
        <f>IF($B$2=1,IF(มี.ค.!Z9="","",มี.ค.!Z9),IF(มี.ค.!Z39="","",มี.ค.!Z39))</f>
        <v/>
      </c>
      <c r="NE9" s="104" t="str">
        <f>IF($B$2=1,IF(มี.ค.!AA9="","",มี.ค.!AA9),IF(มี.ค.!AA39="","",มี.ค.!AA39))</f>
        <v/>
      </c>
      <c r="NF9" s="104" t="str">
        <f>IF($B$2=1,IF(มี.ค.!AB9="","",มี.ค.!AB9),IF(มี.ค.!AB39="","",มี.ค.!AB39))</f>
        <v/>
      </c>
      <c r="NG9" s="104" t="str">
        <f>IF($B$2=1,IF(มี.ค.!AC9="","",มี.ค.!AC9),IF(มี.ค.!AC39="","",มี.ค.!AC39))</f>
        <v/>
      </c>
      <c r="NH9" s="104" t="str">
        <f>IF($B$2=1,IF(มี.ค.!AD9="","",มี.ค.!AD9),IF(มี.ค.!AD39="","",มี.ค.!AD39))</f>
        <v/>
      </c>
      <c r="NI9" s="104" t="str">
        <f>IF($B$2=1,IF(มี.ค.!AE9="","",มี.ค.!AE9),IF(มี.ค.!AE39="","",มี.ค.!AE39))</f>
        <v/>
      </c>
      <c r="NJ9" s="104" t="str">
        <f>IF($B$2=1,IF(มี.ค.!AF9="","",มี.ค.!AF9),IF(มี.ค.!AF39="","",มี.ค.!AF39))</f>
        <v/>
      </c>
      <c r="NK9" s="104" t="str">
        <f>IF($B$2=1,IF(มี.ค.!AG9="","",มี.ค.!AG9),IF(มี.ค.!AG39="","",มี.ค.!AG39))</f>
        <v/>
      </c>
      <c r="NL9" s="104" t="str">
        <f>IF($B$2=1,IF(มี.ค.!AH9="","",มี.ค.!AH9),IF(มี.ค.!AH39="","",มี.ค.!AH39))</f>
        <v/>
      </c>
      <c r="NM9" s="104" t="str">
        <f>IF($B$2=1,IF(มี.ค.!AI9="","",มี.ค.!AI9),IF(มี.ค.!AI39="","",มี.ค.!AI39))</f>
        <v/>
      </c>
    </row>
    <row r="10" spans="1:377" ht="21" customHeight="1" x14ac:dyDescent="0.35">
      <c r="A10" s="90"/>
      <c r="B10" s="90"/>
      <c r="C10" s="90"/>
      <c r="D10" s="103">
        <f t="shared" si="21"/>
        <v>7</v>
      </c>
      <c r="E10" s="104"/>
      <c r="F10" s="104" t="str">
        <f>IF($B$2=1,IF(พ.ค.!D10="","",พ.ค.!D10),IF(พ.ค.!D40="","",พ.ค.!D40))</f>
        <v/>
      </c>
      <c r="G10" s="104" t="str">
        <f>IF($B$2=1,IF(พ.ค.!E10="","",พ.ค.!E10),IF(พ.ค.!E40="","",พ.ค.!E40))</f>
        <v/>
      </c>
      <c r="H10" s="104" t="str">
        <f>IF($B$2=1,IF(พ.ค.!F10="","",พ.ค.!F10),IF(พ.ค.!F40="","",พ.ค.!F40))</f>
        <v/>
      </c>
      <c r="I10" s="104" t="str">
        <f>IF($B$2=1,IF(พ.ค.!G10="","",พ.ค.!G10),IF(พ.ค.!G40="","",พ.ค.!G40))</f>
        <v/>
      </c>
      <c r="J10" s="104" t="str">
        <f>IF($B$2=1,IF(พ.ค.!H10="","",พ.ค.!H10),IF(พ.ค.!H40="","",พ.ค.!H40))</f>
        <v/>
      </c>
      <c r="K10" s="104" t="str">
        <f>IF($B$2=1,IF(พ.ค.!I10="","",พ.ค.!I10),IF(พ.ค.!I40="","",พ.ค.!I40))</f>
        <v/>
      </c>
      <c r="L10" s="104" t="str">
        <f>IF($B$2=1,IF(พ.ค.!J10="","",พ.ค.!J10),IF(พ.ค.!J40="","",พ.ค.!J40))</f>
        <v/>
      </c>
      <c r="M10" s="104" t="str">
        <f>IF($B$2=1,IF(พ.ค.!K10="","",พ.ค.!K10),IF(พ.ค.!K40="","",พ.ค.!K40))</f>
        <v/>
      </c>
      <c r="N10" s="104" t="str">
        <f>IF($B$2=1,IF(พ.ค.!L10="","",พ.ค.!L10),IF(พ.ค.!L40="","",พ.ค.!L40))</f>
        <v/>
      </c>
      <c r="O10" s="104" t="str">
        <f>IF($B$2=1,IF(พ.ค.!M10="","",พ.ค.!M10),IF(พ.ค.!M40="","",พ.ค.!M40))</f>
        <v/>
      </c>
      <c r="P10" s="104" t="str">
        <f>IF($B$2=1,IF(พ.ค.!N10="","",พ.ค.!N10),IF(พ.ค.!N40="","",พ.ค.!N40))</f>
        <v/>
      </c>
      <c r="Q10" s="104" t="str">
        <f>IF($B$2=1,IF(พ.ค.!O10="","",พ.ค.!O10),IF(พ.ค.!O40="","",พ.ค.!O40))</f>
        <v/>
      </c>
      <c r="R10" s="104" t="str">
        <f>IF($B$2=1,IF(พ.ค.!P10="","",พ.ค.!P10),IF(พ.ค.!P40="","",พ.ค.!P40))</f>
        <v/>
      </c>
      <c r="S10" s="104" t="str">
        <f>IF($B$2=1,IF(พ.ค.!Q10="","",พ.ค.!Q10),IF(พ.ค.!Q40="","",พ.ค.!Q40))</f>
        <v/>
      </c>
      <c r="T10" s="104" t="str">
        <f>IF($B$2=1,IF(พ.ค.!R10="","",พ.ค.!R10),IF(พ.ค.!R40="","",พ.ค.!R40))</f>
        <v/>
      </c>
      <c r="U10" s="104" t="str">
        <f>IF($B$2=1,IF(พ.ค.!S10="","",พ.ค.!S10),IF(พ.ค.!S40="","",พ.ค.!S40))</f>
        <v/>
      </c>
      <c r="V10" s="104" t="str">
        <f>IF($B$2=1,IF(พ.ค.!T10="","",พ.ค.!T10),IF(พ.ค.!T40="","",พ.ค.!T40))</f>
        <v/>
      </c>
      <c r="W10" s="104" t="str">
        <f>IF($B$2=1,IF(พ.ค.!U10="","",พ.ค.!U10),IF(พ.ค.!U40="","",พ.ค.!U40))</f>
        <v/>
      </c>
      <c r="X10" s="104" t="str">
        <f>IF($B$2=1,IF(พ.ค.!V10="","",พ.ค.!V10),IF(พ.ค.!V40="","",พ.ค.!V40))</f>
        <v/>
      </c>
      <c r="Y10" s="104" t="str">
        <f>IF($B$2=1,IF(พ.ค.!W10="","",พ.ค.!W10),IF(พ.ค.!W40="","",พ.ค.!W40))</f>
        <v/>
      </c>
      <c r="Z10" s="104" t="str">
        <f>IF($B$2=1,IF(พ.ค.!X10="","",พ.ค.!X10),IF(พ.ค.!X40="","",พ.ค.!X40))</f>
        <v/>
      </c>
      <c r="AA10" s="104" t="str">
        <f>IF($B$2=1,IF(พ.ค.!Y10="","",พ.ค.!Y10),IF(พ.ค.!Y40="","",พ.ค.!Y40))</f>
        <v/>
      </c>
      <c r="AB10" s="104" t="str">
        <f>IF($B$2=1,IF(พ.ค.!Z10="","",พ.ค.!Z10),IF(พ.ค.!Z40="","",พ.ค.!Z40))</f>
        <v/>
      </c>
      <c r="AC10" s="104" t="str">
        <f>IF($B$2=1,IF(พ.ค.!AA10="","",พ.ค.!AA10),IF(พ.ค.!AA40="","",พ.ค.!AA40))</f>
        <v/>
      </c>
      <c r="AD10" s="104" t="str">
        <f>IF($B$2=1,IF(พ.ค.!AB10="","",พ.ค.!AB10),IF(พ.ค.!AB40="","",พ.ค.!AB40))</f>
        <v/>
      </c>
      <c r="AE10" s="104" t="str">
        <f>IF($B$2=1,IF(พ.ค.!AC10="","",พ.ค.!AC10),IF(พ.ค.!AC40="","",พ.ค.!AC40))</f>
        <v/>
      </c>
      <c r="AF10" s="104" t="str">
        <f>IF($B$2=1,IF(พ.ค.!AD10="","",พ.ค.!AD10),IF(พ.ค.!AD40="","",พ.ค.!AD40))</f>
        <v/>
      </c>
      <c r="AG10" s="104" t="str">
        <f>IF($B$2=1,IF(พ.ค.!AE10="","",พ.ค.!AE10),IF(พ.ค.!AE40="","",พ.ค.!AE40))</f>
        <v/>
      </c>
      <c r="AH10" s="104" t="str">
        <f>IF($B$2=1,IF(พ.ค.!AF10="","",พ.ค.!AF10),IF(พ.ค.!AF40="","",พ.ค.!AF40))</f>
        <v/>
      </c>
      <c r="AI10" s="104" t="str">
        <f>IF($B$2=1,IF(พ.ค.!AG10="","",พ.ค.!AG10),IF(พ.ค.!AG40="","",พ.ค.!AG40))</f>
        <v/>
      </c>
      <c r="AJ10" s="104" t="str">
        <f>IF($B$2=1,IF(พ.ค.!AH10="","",พ.ค.!AH10),IF(พ.ค.!AH40="","",พ.ค.!AH40))</f>
        <v/>
      </c>
      <c r="AK10" s="104" t="str">
        <f>IF($B$2=1,IF(พ.ค.!AI10="","",พ.ค.!AI10),IF(พ.ค.!AI40="","",พ.ค.!AI40))</f>
        <v/>
      </c>
      <c r="AL10" s="103">
        <f t="shared" si="11"/>
        <v>7</v>
      </c>
      <c r="AM10" s="104"/>
      <c r="AN10" s="104" t="str">
        <f>IF($B$2=1,IF(มิ.ย.!D10="","",มิ.ย.!D10),IF(มิ.ย.!D40="","",มิ.ย.!D40))</f>
        <v/>
      </c>
      <c r="AO10" s="104" t="str">
        <f>IF($B$2=1,IF(มิ.ย.!E10="","",มิ.ย.!E10),IF(มิ.ย.!E40="","",มิ.ย.!E40))</f>
        <v/>
      </c>
      <c r="AP10" s="104" t="str">
        <f>IF($B$2=1,IF(มิ.ย.!F10="","",มิ.ย.!F10),IF(มิ.ย.!F40="","",มิ.ย.!F40))</f>
        <v/>
      </c>
      <c r="AQ10" s="104" t="str">
        <f>IF($B$2=1,IF(มิ.ย.!G10="","",มิ.ย.!G10),IF(มิ.ย.!G40="","",มิ.ย.!G40))</f>
        <v/>
      </c>
      <c r="AR10" s="104" t="str">
        <f>IF($B$2=1,IF(มิ.ย.!H10="","",มิ.ย.!H10),IF(มิ.ย.!H40="","",มิ.ย.!H40))</f>
        <v/>
      </c>
      <c r="AS10" s="104" t="str">
        <f>IF($B$2=1,IF(มิ.ย.!I10="","",มิ.ย.!I10),IF(มิ.ย.!I40="","",มิ.ย.!I40))</f>
        <v/>
      </c>
      <c r="AT10" s="104" t="str">
        <f>IF($B$2=1,IF(มิ.ย.!J10="","",มิ.ย.!J10),IF(มิ.ย.!J40="","",มิ.ย.!J40))</f>
        <v/>
      </c>
      <c r="AU10" s="104" t="str">
        <f>IF($B$2=1,IF(มิ.ย.!K10="","",มิ.ย.!K10),IF(มิ.ย.!K40="","",มิ.ย.!K40))</f>
        <v/>
      </c>
      <c r="AV10" s="104" t="str">
        <f>IF($B$2=1,IF(มิ.ย.!L10="","",มิ.ย.!L10),IF(มิ.ย.!L40="","",มิ.ย.!L40))</f>
        <v/>
      </c>
      <c r="AW10" s="104" t="str">
        <f>IF($B$2=1,IF(มิ.ย.!M10="","",มิ.ย.!M10),IF(มิ.ย.!M40="","",มิ.ย.!M40))</f>
        <v/>
      </c>
      <c r="AX10" s="104" t="str">
        <f>IF($B$2=1,IF(มิ.ย.!N10="","",มิ.ย.!N10),IF(มิ.ย.!N40="","",มิ.ย.!N40))</f>
        <v/>
      </c>
      <c r="AY10" s="104" t="str">
        <f>IF($B$2=1,IF(มิ.ย.!O10="","",มิ.ย.!O10),IF(มิ.ย.!O40="","",มิ.ย.!O40))</f>
        <v/>
      </c>
      <c r="AZ10" s="104" t="str">
        <f>IF($B$2=1,IF(มิ.ย.!P10="","",มิ.ย.!P10),IF(มิ.ย.!P40="","",มิ.ย.!P40))</f>
        <v/>
      </c>
      <c r="BA10" s="104" t="str">
        <f>IF($B$2=1,IF(มิ.ย.!Q10="","",มิ.ย.!Q10),IF(มิ.ย.!Q40="","",มิ.ย.!Q40))</f>
        <v/>
      </c>
      <c r="BB10" s="104" t="str">
        <f>IF($B$2=1,IF(มิ.ย.!R10="","",มิ.ย.!R10),IF(มิ.ย.!R40="","",มิ.ย.!R40))</f>
        <v/>
      </c>
      <c r="BC10" s="104" t="str">
        <f>IF($B$2=1,IF(มิ.ย.!S10="","",มิ.ย.!S10),IF(มิ.ย.!S40="","",มิ.ย.!S40))</f>
        <v/>
      </c>
      <c r="BD10" s="104" t="str">
        <f>IF($B$2=1,IF(มิ.ย.!T10="","",มิ.ย.!T10),IF(มิ.ย.!T40="","",มิ.ย.!T40))</f>
        <v/>
      </c>
      <c r="BE10" s="104" t="str">
        <f>IF($B$2=1,IF(มิ.ย.!U10="","",มิ.ย.!U10),IF(มิ.ย.!U40="","",มิ.ย.!U40))</f>
        <v/>
      </c>
      <c r="BF10" s="104" t="str">
        <f>IF($B$2=1,IF(มิ.ย.!V10="","",มิ.ย.!V10),IF(มิ.ย.!V40="","",มิ.ย.!V40))</f>
        <v/>
      </c>
      <c r="BG10" s="104" t="str">
        <f>IF($B$2=1,IF(มิ.ย.!W10="","",มิ.ย.!W10),IF(มิ.ย.!W40="","",มิ.ย.!W40))</f>
        <v/>
      </c>
      <c r="BH10" s="104" t="str">
        <f>IF($B$2=1,IF(มิ.ย.!X10="","",มิ.ย.!X10),IF(มิ.ย.!X40="","",มิ.ย.!X40))</f>
        <v/>
      </c>
      <c r="BI10" s="104" t="str">
        <f>IF($B$2=1,IF(มิ.ย.!Y10="","",มิ.ย.!Y10),IF(มิ.ย.!Y40="","",มิ.ย.!Y40))</f>
        <v/>
      </c>
      <c r="BJ10" s="104" t="str">
        <f>IF($B$2=1,IF(มิ.ย.!Z10="","",มิ.ย.!Z10),IF(มิ.ย.!Z40="","",มิ.ย.!Z40))</f>
        <v/>
      </c>
      <c r="BK10" s="104" t="str">
        <f>IF($B$2=1,IF(มิ.ย.!AA10="","",มิ.ย.!AA10),IF(มิ.ย.!AA40="","",มิ.ย.!AA40))</f>
        <v/>
      </c>
      <c r="BL10" s="104" t="str">
        <f>IF($B$2=1,IF(มิ.ย.!AB10="","",มิ.ย.!AB10),IF(มิ.ย.!AB40="","",มิ.ย.!AB40))</f>
        <v/>
      </c>
      <c r="BM10" s="104" t="str">
        <f>IF($B$2=1,IF(มิ.ย.!AC10="","",มิ.ย.!AC10),IF(มิ.ย.!AC40="","",มิ.ย.!AC40))</f>
        <v/>
      </c>
      <c r="BN10" s="104" t="str">
        <f>IF($B$2=1,IF(มิ.ย.!AD10="","",มิ.ย.!AD10),IF(มิ.ย.!AD40="","",มิ.ย.!AD40))</f>
        <v/>
      </c>
      <c r="BO10" s="104" t="str">
        <f>IF($B$2=1,IF(มิ.ย.!AE10="","",มิ.ย.!AE10),IF(มิ.ย.!AE40="","",มิ.ย.!AE40))</f>
        <v/>
      </c>
      <c r="BP10" s="104" t="str">
        <f>IF($B$2=1,IF(มิ.ย.!AF10="","",มิ.ย.!AF10),IF(มิ.ย.!AF40="","",มิ.ย.!AF40))</f>
        <v/>
      </c>
      <c r="BQ10" s="104" t="str">
        <f>IF($B$2=1,IF(มิ.ย.!AG10="","",มิ.ย.!AG10),IF(มิ.ย.!AG40="","",มิ.ย.!AG40))</f>
        <v/>
      </c>
      <c r="BR10" s="104" t="str">
        <f>IF($B$2=1,IF(มิ.ย.!AH10="","",มิ.ย.!AH10),IF(มิ.ย.!AH40="","",มิ.ย.!AH40))</f>
        <v/>
      </c>
      <c r="BS10" s="104" t="str">
        <f>IF($B$2=1,IF(มิ.ย.!AI10="","",มิ.ย.!AI10),IF(มิ.ย.!AI40="","",มิ.ย.!AI40))</f>
        <v/>
      </c>
      <c r="BT10" s="103">
        <f t="shared" si="12"/>
        <v>7</v>
      </c>
      <c r="BU10" s="104"/>
      <c r="BV10" s="104" t="str">
        <f>IF($B$2=1,IF(ก.ค.!D10="","",ก.ค.!D10),IF(ก.ค.!D40="","",ก.ค.!D40))</f>
        <v/>
      </c>
      <c r="BW10" s="104" t="str">
        <f>IF($B$2=1,IF(ก.ค.!E10="","",ก.ค.!E10),IF(ก.ค.!E40="","",ก.ค.!E40))</f>
        <v/>
      </c>
      <c r="BX10" s="104" t="str">
        <f>IF($B$2=1,IF(ก.ค.!F10="","",ก.ค.!F10),IF(ก.ค.!F40="","",ก.ค.!F40))</f>
        <v/>
      </c>
      <c r="BY10" s="104" t="str">
        <f>IF($B$2=1,IF(ก.ค.!G10="","",ก.ค.!G10),IF(ก.ค.!G40="","",ก.ค.!G40))</f>
        <v/>
      </c>
      <c r="BZ10" s="104" t="str">
        <f>IF($B$2=1,IF(ก.ค.!H10="","",ก.ค.!H10),IF(ก.ค.!H40="","",ก.ค.!H40))</f>
        <v/>
      </c>
      <c r="CA10" s="104" t="str">
        <f>IF($B$2=1,IF(ก.ค.!I10="","",ก.ค.!I10),IF(ก.ค.!I40="","",ก.ค.!I40))</f>
        <v/>
      </c>
      <c r="CB10" s="104" t="str">
        <f>IF($B$2=1,IF(ก.ค.!J10="","",ก.ค.!J10),IF(ก.ค.!J40="","",ก.ค.!J40))</f>
        <v/>
      </c>
      <c r="CC10" s="104" t="str">
        <f>IF($B$2=1,IF(ก.ค.!K10="","",ก.ค.!K10),IF(ก.ค.!K40="","",ก.ค.!K40))</f>
        <v/>
      </c>
      <c r="CD10" s="104" t="str">
        <f>IF($B$2=1,IF(ก.ค.!L10="","",ก.ค.!L10),IF(ก.ค.!L40="","",ก.ค.!L40))</f>
        <v/>
      </c>
      <c r="CE10" s="104" t="str">
        <f>IF($B$2=1,IF(ก.ค.!M10="","",ก.ค.!M10),IF(ก.ค.!M40="","",ก.ค.!M40))</f>
        <v/>
      </c>
      <c r="CF10" s="104" t="str">
        <f>IF($B$2=1,IF(ก.ค.!N10="","",ก.ค.!N10),IF(ก.ค.!N40="","",ก.ค.!N40))</f>
        <v/>
      </c>
      <c r="CG10" s="104" t="str">
        <f>IF($B$2=1,IF(ก.ค.!O10="","",ก.ค.!O10),IF(ก.ค.!O40="","",ก.ค.!O40))</f>
        <v/>
      </c>
      <c r="CH10" s="104" t="str">
        <f>IF($B$2=1,IF(ก.ค.!P10="","",ก.ค.!P10),IF(ก.ค.!P40="","",ก.ค.!P40))</f>
        <v/>
      </c>
      <c r="CI10" s="104" t="str">
        <f>IF($B$2=1,IF(ก.ค.!Q10="","",ก.ค.!Q10),IF(ก.ค.!Q40="","",ก.ค.!Q40))</f>
        <v/>
      </c>
      <c r="CJ10" s="104" t="str">
        <f>IF($B$2=1,IF(ก.ค.!R10="","",ก.ค.!R10),IF(ก.ค.!R40="","",ก.ค.!R40))</f>
        <v/>
      </c>
      <c r="CK10" s="104" t="str">
        <f>IF($B$2=1,IF(ก.ค.!S10="","",ก.ค.!S10),IF(ก.ค.!S40="","",ก.ค.!S40))</f>
        <v/>
      </c>
      <c r="CL10" s="104" t="str">
        <f>IF($B$2=1,IF(ก.ค.!T10="","",ก.ค.!T10),IF(ก.ค.!T40="","",ก.ค.!T40))</f>
        <v/>
      </c>
      <c r="CM10" s="104" t="str">
        <f>IF($B$2=1,IF(ก.ค.!U10="","",ก.ค.!U10),IF(ก.ค.!U40="","",ก.ค.!U40))</f>
        <v/>
      </c>
      <c r="CN10" s="104" t="str">
        <f>IF($B$2=1,IF(ก.ค.!V10="","",ก.ค.!V10),IF(ก.ค.!V40="","",ก.ค.!V40))</f>
        <v/>
      </c>
      <c r="CO10" s="104" t="str">
        <f>IF($B$2=1,IF(ก.ค.!W10="","",ก.ค.!W10),IF(ก.ค.!W40="","",ก.ค.!W40))</f>
        <v/>
      </c>
      <c r="CP10" s="104" t="str">
        <f>IF($B$2=1,IF(ก.ค.!X10="","",ก.ค.!X10),IF(ก.ค.!X40="","",ก.ค.!X40))</f>
        <v/>
      </c>
      <c r="CQ10" s="104" t="str">
        <f>IF($B$2=1,IF(ก.ค.!Y10="","",ก.ค.!Y10),IF(ก.ค.!Y40="","",ก.ค.!Y40))</f>
        <v/>
      </c>
      <c r="CR10" s="104" t="str">
        <f>IF($B$2=1,IF(ก.ค.!Z10="","",ก.ค.!Z10),IF(ก.ค.!Z40="","",ก.ค.!Z40))</f>
        <v/>
      </c>
      <c r="CS10" s="104" t="str">
        <f>IF($B$2=1,IF(ก.ค.!AA10="","",ก.ค.!AA10),IF(ก.ค.!AA40="","",ก.ค.!AA40))</f>
        <v/>
      </c>
      <c r="CT10" s="104" t="str">
        <f>IF($B$2=1,IF(ก.ค.!AB10="","",ก.ค.!AB10),IF(ก.ค.!AB40="","",ก.ค.!AB40))</f>
        <v/>
      </c>
      <c r="CU10" s="104" t="str">
        <f>IF($B$2=1,IF(ก.ค.!AC10="","",ก.ค.!AC10),IF(ก.ค.!AC40="","",ก.ค.!AC40))</f>
        <v/>
      </c>
      <c r="CV10" s="104" t="str">
        <f>IF($B$2=1,IF(ก.ค.!AD10="","",ก.ค.!AD10),IF(ก.ค.!AD40="","",ก.ค.!AD40))</f>
        <v/>
      </c>
      <c r="CW10" s="104" t="str">
        <f>IF($B$2=1,IF(ก.ค.!AE10="","",ก.ค.!AE10),IF(ก.ค.!AE40="","",ก.ค.!AE40))</f>
        <v/>
      </c>
      <c r="CX10" s="104" t="str">
        <f>IF($B$2=1,IF(ก.ค.!AF10="","",ก.ค.!AF10),IF(ก.ค.!AF40="","",ก.ค.!AF40))</f>
        <v/>
      </c>
      <c r="CY10" s="104" t="str">
        <f>IF($B$2=1,IF(ก.ค.!AG10="","",ก.ค.!AG10),IF(ก.ค.!AG40="","",ก.ค.!AG40))</f>
        <v/>
      </c>
      <c r="CZ10" s="104" t="str">
        <f>IF($B$2=1,IF(ก.ค.!AH10="","",ก.ค.!AH10),IF(ก.ค.!AH40="","",ก.ค.!AH40))</f>
        <v/>
      </c>
      <c r="DA10" s="104" t="str">
        <f>IF($B$2=1,IF(ก.ค.!AI10="","",ก.ค.!AI10),IF(ก.ค.!AI40="","",ก.ค.!AI40))</f>
        <v/>
      </c>
      <c r="DB10" s="103">
        <f t="shared" si="13"/>
        <v>7</v>
      </c>
      <c r="DC10" s="104"/>
      <c r="DD10" s="104" t="str">
        <f>IF($B$2=1,IF(ส.ค.!D10="","",ส.ค.!D10),IF(ส.ค.!D40="","",ส.ค.!D40))</f>
        <v/>
      </c>
      <c r="DE10" s="104" t="str">
        <f>IF($B$2=1,IF(ส.ค.!E10="","",ส.ค.!E10),IF(ส.ค.!E40="","",ส.ค.!E40))</f>
        <v/>
      </c>
      <c r="DF10" s="104" t="str">
        <f>IF($B$2=1,IF(ส.ค.!F10="","",ส.ค.!F10),IF(ส.ค.!F40="","",ส.ค.!F40))</f>
        <v/>
      </c>
      <c r="DG10" s="104" t="str">
        <f>IF($B$2=1,IF(ส.ค.!G10="","",ส.ค.!G10),IF(ส.ค.!G40="","",ส.ค.!G40))</f>
        <v/>
      </c>
      <c r="DH10" s="104" t="str">
        <f>IF($B$2=1,IF(ส.ค.!H10="","",ส.ค.!H10),IF(ส.ค.!H40="","",ส.ค.!H40))</f>
        <v/>
      </c>
      <c r="DI10" s="104" t="str">
        <f>IF($B$2=1,IF(ส.ค.!I10="","",ส.ค.!I10),IF(ส.ค.!I40="","",ส.ค.!I40))</f>
        <v/>
      </c>
      <c r="DJ10" s="104" t="str">
        <f>IF($B$2=1,IF(ส.ค.!J10="","",ส.ค.!J10),IF(ส.ค.!J40="","",ส.ค.!J40))</f>
        <v/>
      </c>
      <c r="DK10" s="104" t="str">
        <f>IF($B$2=1,IF(ส.ค.!K10="","",ส.ค.!K10),IF(ส.ค.!K40="","",ส.ค.!K40))</f>
        <v/>
      </c>
      <c r="DL10" s="104" t="str">
        <f>IF($B$2=1,IF(ส.ค.!L10="","",ส.ค.!L10),IF(ส.ค.!L40="","",ส.ค.!L40))</f>
        <v/>
      </c>
      <c r="DM10" s="104" t="str">
        <f>IF($B$2=1,IF(ส.ค.!M10="","",ส.ค.!M10),IF(ส.ค.!M40="","",ส.ค.!M40))</f>
        <v/>
      </c>
      <c r="DN10" s="104" t="str">
        <f>IF($B$2=1,IF(ส.ค.!N10="","",ส.ค.!N10),IF(ส.ค.!N40="","",ส.ค.!N40))</f>
        <v/>
      </c>
      <c r="DO10" s="104" t="str">
        <f>IF($B$2=1,IF(ส.ค.!O10="","",ส.ค.!O10),IF(ส.ค.!O40="","",ส.ค.!O40))</f>
        <v/>
      </c>
      <c r="DP10" s="104" t="str">
        <f>IF($B$2=1,IF(ส.ค.!P10="","",ส.ค.!P10),IF(ส.ค.!P40="","",ส.ค.!P40))</f>
        <v/>
      </c>
      <c r="DQ10" s="104" t="str">
        <f>IF($B$2=1,IF(ส.ค.!Q10="","",ส.ค.!Q10),IF(ส.ค.!Q40="","",ส.ค.!Q40))</f>
        <v/>
      </c>
      <c r="DR10" s="104" t="str">
        <f>IF($B$2=1,IF(ส.ค.!R10="","",ส.ค.!R10),IF(ส.ค.!R40="","",ส.ค.!R40))</f>
        <v/>
      </c>
      <c r="DS10" s="104" t="str">
        <f>IF($B$2=1,IF(ส.ค.!S10="","",ส.ค.!S10),IF(ส.ค.!S40="","",ส.ค.!S40))</f>
        <v/>
      </c>
      <c r="DT10" s="104" t="str">
        <f>IF($B$2=1,IF(ส.ค.!T10="","",ส.ค.!T10),IF(ส.ค.!T40="","",ส.ค.!T40))</f>
        <v/>
      </c>
      <c r="DU10" s="104" t="str">
        <f>IF($B$2=1,IF(ส.ค.!U10="","",ส.ค.!U10),IF(ส.ค.!U40="","",ส.ค.!U40))</f>
        <v/>
      </c>
      <c r="DV10" s="104" t="str">
        <f>IF($B$2=1,IF(ส.ค.!V10="","",ส.ค.!V10),IF(ส.ค.!V40="","",ส.ค.!V40))</f>
        <v/>
      </c>
      <c r="DW10" s="104" t="str">
        <f>IF($B$2=1,IF(ส.ค.!W10="","",ส.ค.!W10),IF(ส.ค.!W40="","",ส.ค.!W40))</f>
        <v/>
      </c>
      <c r="DX10" s="104" t="str">
        <f>IF($B$2=1,IF(ส.ค.!X10="","",ส.ค.!X10),IF(ส.ค.!X40="","",ส.ค.!X40))</f>
        <v/>
      </c>
      <c r="DY10" s="104" t="str">
        <f>IF($B$2=1,IF(ส.ค.!Y10="","",ส.ค.!Y10),IF(ส.ค.!Y40="","",ส.ค.!Y40))</f>
        <v/>
      </c>
      <c r="DZ10" s="104" t="str">
        <f>IF($B$2=1,IF(ส.ค.!Z10="","",ส.ค.!Z10),IF(ส.ค.!Z40="","",ส.ค.!Z40))</f>
        <v/>
      </c>
      <c r="EA10" s="104" t="str">
        <f>IF($B$2=1,IF(ส.ค.!AA10="","",ส.ค.!AA10),IF(ส.ค.!AA40="","",ส.ค.!AA40))</f>
        <v/>
      </c>
      <c r="EB10" s="104" t="str">
        <f>IF($B$2=1,IF(ส.ค.!AB10="","",ส.ค.!AB10),IF(ส.ค.!AB40="","",ส.ค.!AB40))</f>
        <v/>
      </c>
      <c r="EC10" s="104" t="str">
        <f>IF($B$2=1,IF(ส.ค.!AC10="","",ส.ค.!AC10),IF(ส.ค.!AC40="","",ส.ค.!AC40))</f>
        <v/>
      </c>
      <c r="ED10" s="104" t="str">
        <f>IF($B$2=1,IF(ส.ค.!AD10="","",ส.ค.!AD10),IF(ส.ค.!AD40="","",ส.ค.!AD40))</f>
        <v/>
      </c>
      <c r="EE10" s="104" t="str">
        <f>IF($B$2=1,IF(ส.ค.!AE10="","",ส.ค.!AE10),IF(ส.ค.!AE40="","",ส.ค.!AE40))</f>
        <v/>
      </c>
      <c r="EF10" s="104" t="str">
        <f>IF($B$2=1,IF(ส.ค.!AF10="","",ส.ค.!AF10),IF(ส.ค.!AF40="","",ส.ค.!AF40))</f>
        <v/>
      </c>
      <c r="EG10" s="104" t="str">
        <f>IF($B$2=1,IF(ส.ค.!AG10="","",ส.ค.!AG10),IF(ส.ค.!AG40="","",ส.ค.!AG40))</f>
        <v/>
      </c>
      <c r="EH10" s="104" t="str">
        <f>IF($B$2=1,IF(ส.ค.!AH10="","",ส.ค.!AH10),IF(ส.ค.!AH40="","",ส.ค.!AH40))</f>
        <v/>
      </c>
      <c r="EI10" s="104" t="str">
        <f>IF($B$2=1,IF(ส.ค.!AI10="","",ส.ค.!AI10),IF(ส.ค.!AI40="","",ส.ค.!AI40))</f>
        <v/>
      </c>
      <c r="EJ10" s="103">
        <f t="shared" si="14"/>
        <v>7</v>
      </c>
      <c r="EK10" s="104"/>
      <c r="EL10" s="104" t="str">
        <f>IF($B$2=1,IF(ก.ย.!D10="","",ก.ย.!D10),IF(ก.ย.!D40="","",ก.ย.!D40))</f>
        <v/>
      </c>
      <c r="EM10" s="104" t="str">
        <f>IF($B$2=1,IF(ก.ย.!E10="","",ก.ย.!E10),IF(ก.ย.!E40="","",ก.ย.!E40))</f>
        <v/>
      </c>
      <c r="EN10" s="104" t="str">
        <f>IF($B$2=1,IF(ก.ย.!F10="","",ก.ย.!F10),IF(ก.ย.!F40="","",ก.ย.!F40))</f>
        <v/>
      </c>
      <c r="EO10" s="104" t="str">
        <f>IF($B$2=1,IF(ก.ย.!G10="","",ก.ย.!G10),IF(ก.ย.!G40="","",ก.ย.!G40))</f>
        <v/>
      </c>
      <c r="EP10" s="104" t="str">
        <f>IF($B$2=1,IF(ก.ย.!H10="","",ก.ย.!H10),IF(ก.ย.!H40="","",ก.ย.!H40))</f>
        <v/>
      </c>
      <c r="EQ10" s="104" t="str">
        <f>IF($B$2=1,IF(ก.ย.!I10="","",ก.ย.!I10),IF(ก.ย.!I40="","",ก.ย.!I40))</f>
        <v/>
      </c>
      <c r="ER10" s="104" t="str">
        <f>IF($B$2=1,IF(ก.ย.!J10="","",ก.ย.!J10),IF(ก.ย.!J40="","",ก.ย.!J40))</f>
        <v/>
      </c>
      <c r="ES10" s="104" t="str">
        <f>IF($B$2=1,IF(ก.ย.!K10="","",ก.ย.!K10),IF(ก.ย.!K40="","",ก.ย.!K40))</f>
        <v/>
      </c>
      <c r="ET10" s="104" t="str">
        <f>IF($B$2=1,IF(ก.ย.!L10="","",ก.ย.!L10),IF(ก.ย.!L40="","",ก.ย.!L40))</f>
        <v/>
      </c>
      <c r="EU10" s="104" t="str">
        <f>IF($B$2=1,IF(ก.ย.!M10="","",ก.ย.!M10),IF(ก.ย.!M40="","",ก.ย.!M40))</f>
        <v/>
      </c>
      <c r="EV10" s="104" t="str">
        <f>IF($B$2=1,IF(ก.ย.!N10="","",ก.ย.!N10),IF(ก.ย.!N40="","",ก.ย.!N40))</f>
        <v/>
      </c>
      <c r="EW10" s="104" t="str">
        <f>IF($B$2=1,IF(ก.ย.!O10="","",ก.ย.!O10),IF(ก.ย.!O40="","",ก.ย.!O40))</f>
        <v/>
      </c>
      <c r="EX10" s="104" t="str">
        <f>IF($B$2=1,IF(ก.ย.!P10="","",ก.ย.!P10),IF(ก.ย.!P40="","",ก.ย.!P40))</f>
        <v/>
      </c>
      <c r="EY10" s="104" t="str">
        <f>IF($B$2=1,IF(ก.ย.!Q10="","",ก.ย.!Q10),IF(ก.ย.!Q40="","",ก.ย.!Q40))</f>
        <v/>
      </c>
      <c r="EZ10" s="104" t="str">
        <f>IF($B$2=1,IF(ก.ย.!R10="","",ก.ย.!R10),IF(ก.ย.!R40="","",ก.ย.!R40))</f>
        <v/>
      </c>
      <c r="FA10" s="104" t="str">
        <f>IF($B$2=1,IF(ก.ย.!S10="","",ก.ย.!S10),IF(ก.ย.!S40="","",ก.ย.!S40))</f>
        <v/>
      </c>
      <c r="FB10" s="104" t="str">
        <f>IF($B$2=1,IF(ก.ย.!T10="","",ก.ย.!T10),IF(ก.ย.!T40="","",ก.ย.!T40))</f>
        <v/>
      </c>
      <c r="FC10" s="104" t="str">
        <f>IF($B$2=1,IF(ก.ย.!U10="","",ก.ย.!U10),IF(ก.ย.!U40="","",ก.ย.!U40))</f>
        <v/>
      </c>
      <c r="FD10" s="104" t="str">
        <f>IF($B$2=1,IF(ก.ย.!V10="","",ก.ย.!V10),IF(ก.ย.!V40="","",ก.ย.!V40))</f>
        <v/>
      </c>
      <c r="FE10" s="104" t="str">
        <f>IF($B$2=1,IF(ก.ย.!W10="","",ก.ย.!W10),IF(ก.ย.!W40="","",ก.ย.!W40))</f>
        <v/>
      </c>
      <c r="FF10" s="104" t="str">
        <f>IF($B$2=1,IF(ก.ย.!X10="","",ก.ย.!X10),IF(ก.ย.!X40="","",ก.ย.!X40))</f>
        <v/>
      </c>
      <c r="FG10" s="104" t="str">
        <f>IF($B$2=1,IF(ก.ย.!Y10="","",ก.ย.!Y10),IF(ก.ย.!Y40="","",ก.ย.!Y40))</f>
        <v/>
      </c>
      <c r="FH10" s="104" t="str">
        <f>IF($B$2=1,IF(ก.ย.!Z10="","",ก.ย.!Z10),IF(ก.ย.!Z40="","",ก.ย.!Z40))</f>
        <v/>
      </c>
      <c r="FI10" s="104" t="str">
        <f>IF($B$2=1,IF(ก.ย.!AA10="","",ก.ย.!AA10),IF(ก.ย.!AA40="","",ก.ย.!AA40))</f>
        <v/>
      </c>
      <c r="FJ10" s="104" t="str">
        <f>IF($B$2=1,IF(ก.ย.!AB10="","",ก.ย.!AB10),IF(ก.ย.!AB40="","",ก.ย.!AB40))</f>
        <v/>
      </c>
      <c r="FK10" s="104" t="str">
        <f>IF($B$2=1,IF(ก.ย.!AC10="","",ก.ย.!AC10),IF(ก.ย.!AC40="","",ก.ย.!AC40))</f>
        <v/>
      </c>
      <c r="FL10" s="104" t="str">
        <f>IF($B$2=1,IF(ก.ย.!AD10="","",ก.ย.!AD10),IF(ก.ย.!AD40="","",ก.ย.!AD40))</f>
        <v/>
      </c>
      <c r="FM10" s="104" t="str">
        <f>IF($B$2=1,IF(ก.ย.!AE10="","",ก.ย.!AE10),IF(ก.ย.!AE40="","",ก.ย.!AE40))</f>
        <v/>
      </c>
      <c r="FN10" s="104" t="str">
        <f>IF($B$2=1,IF(ก.ย.!AF10="","",ก.ย.!AF10),IF(ก.ย.!AF40="","",ก.ย.!AF40))</f>
        <v/>
      </c>
      <c r="FO10" s="104" t="str">
        <f>IF($B$2=1,IF(ก.ย.!AG10="","",ก.ย.!AG10),IF(ก.ย.!AG40="","",ก.ย.!AG40))</f>
        <v/>
      </c>
      <c r="FP10" s="104" t="str">
        <f>IF($B$2=1,IF(ก.ย.!AH10="","",ก.ย.!AH10),IF(ก.ย.!AH40="","",ก.ย.!AH40))</f>
        <v/>
      </c>
      <c r="FQ10" s="104" t="str">
        <f>IF($B$2=1,IF(ก.ย.!AI10="","",ก.ย.!AI10),IF(ก.ย.!AI40="","",ก.ย.!AI40))</f>
        <v/>
      </c>
      <c r="FR10" s="103">
        <f t="shared" si="15"/>
        <v>7</v>
      </c>
      <c r="FS10" s="104"/>
      <c r="FT10" s="104" t="str">
        <f>IF($B$2=1,IF(ต.ค.!D10="","",ต.ค.!D10),IF(ต.ค.!D40="","",ต.ค.!D40))</f>
        <v/>
      </c>
      <c r="FU10" s="104" t="str">
        <f>IF($B$2=1,IF(ต.ค.!E10="","",ต.ค.!E10),IF(ต.ค.!E40="","",ต.ค.!E40))</f>
        <v/>
      </c>
      <c r="FV10" s="104" t="str">
        <f>IF($B$2=1,IF(ต.ค.!F10="","",ต.ค.!F10),IF(ต.ค.!F40="","",ต.ค.!F40))</f>
        <v/>
      </c>
      <c r="FW10" s="104" t="str">
        <f>IF($B$2=1,IF(ต.ค.!G10="","",ต.ค.!G10),IF(ต.ค.!G40="","",ต.ค.!G40))</f>
        <v/>
      </c>
      <c r="FX10" s="104" t="str">
        <f>IF($B$2=1,IF(ต.ค.!H10="","",ต.ค.!H10),IF(ต.ค.!H40="","",ต.ค.!H40))</f>
        <v/>
      </c>
      <c r="FY10" s="104" t="str">
        <f>IF($B$2=1,IF(ต.ค.!I10="","",ต.ค.!I10),IF(ต.ค.!I40="","",ต.ค.!I40))</f>
        <v/>
      </c>
      <c r="FZ10" s="104" t="str">
        <f>IF($B$2=1,IF(ต.ค.!J10="","",ต.ค.!J10),IF(ต.ค.!J40="","",ต.ค.!J40))</f>
        <v/>
      </c>
      <c r="GA10" s="104" t="str">
        <f>IF($B$2=1,IF(ต.ค.!K10="","",ต.ค.!K10),IF(ต.ค.!K40="","",ต.ค.!K40))</f>
        <v/>
      </c>
      <c r="GB10" s="104" t="str">
        <f>IF($B$2=1,IF(ต.ค.!L10="","",ต.ค.!L10),IF(ต.ค.!L40="","",ต.ค.!L40))</f>
        <v/>
      </c>
      <c r="GC10" s="104" t="str">
        <f>IF($B$2=1,IF(ต.ค.!M10="","",ต.ค.!M10),IF(ต.ค.!M40="","",ต.ค.!M40))</f>
        <v/>
      </c>
      <c r="GD10" s="104" t="str">
        <f>IF($B$2=1,IF(ต.ค.!N10="","",ต.ค.!N10),IF(ต.ค.!N40="","",ต.ค.!N40))</f>
        <v/>
      </c>
      <c r="GE10" s="104" t="str">
        <f>IF($B$2=1,IF(ต.ค.!O10="","",ต.ค.!O10),IF(ต.ค.!O40="","",ต.ค.!O40))</f>
        <v/>
      </c>
      <c r="GF10" s="104" t="str">
        <f>IF($B$2=1,IF(ต.ค.!P10="","",ต.ค.!P10),IF(ต.ค.!P40="","",ต.ค.!P40))</f>
        <v/>
      </c>
      <c r="GG10" s="104" t="str">
        <f>IF($B$2=1,IF(ต.ค.!Q10="","",ต.ค.!Q10),IF(ต.ค.!Q40="","",ต.ค.!Q40))</f>
        <v/>
      </c>
      <c r="GH10" s="104" t="str">
        <f>IF($B$2=1,IF(ต.ค.!R10="","",ต.ค.!R10),IF(ต.ค.!R40="","",ต.ค.!R40))</f>
        <v/>
      </c>
      <c r="GI10" s="104" t="str">
        <f>IF($B$2=1,IF(ต.ค.!S10="","",ต.ค.!S10),IF(ต.ค.!S40="","",ต.ค.!S40))</f>
        <v/>
      </c>
      <c r="GJ10" s="104" t="str">
        <f>IF($B$2=1,IF(ต.ค.!T10="","",ต.ค.!T10),IF(ต.ค.!T40="","",ต.ค.!T40))</f>
        <v/>
      </c>
      <c r="GK10" s="104" t="str">
        <f>IF($B$2=1,IF(ต.ค.!U10="","",ต.ค.!U10),IF(ต.ค.!U40="","",ต.ค.!U40))</f>
        <v/>
      </c>
      <c r="GL10" s="104" t="str">
        <f>IF($B$2=1,IF(ต.ค.!V10="","",ต.ค.!V10),IF(ต.ค.!V40="","",ต.ค.!V40))</f>
        <v/>
      </c>
      <c r="GM10" s="104" t="str">
        <f>IF($B$2=1,IF(ต.ค.!W10="","",ต.ค.!W10),IF(ต.ค.!W40="","",ต.ค.!W40))</f>
        <v/>
      </c>
      <c r="GN10" s="104" t="str">
        <f>IF($B$2=1,IF(ต.ค.!X10="","",ต.ค.!X10),IF(ต.ค.!X40="","",ต.ค.!X40))</f>
        <v/>
      </c>
      <c r="GO10" s="104" t="str">
        <f>IF($B$2=1,IF(ต.ค.!Y10="","",ต.ค.!Y10),IF(ต.ค.!Y40="","",ต.ค.!Y40))</f>
        <v/>
      </c>
      <c r="GP10" s="104" t="str">
        <f>IF($B$2=1,IF(ต.ค.!Z10="","",ต.ค.!Z10),IF(ต.ค.!Z40="","",ต.ค.!Z40))</f>
        <v/>
      </c>
      <c r="GQ10" s="104" t="str">
        <f>IF($B$2=1,IF(ต.ค.!AA10="","",ต.ค.!AA10),IF(ต.ค.!AA40="","",ต.ค.!AA40))</f>
        <v/>
      </c>
      <c r="GR10" s="104" t="str">
        <f>IF($B$2=1,IF(ต.ค.!AB10="","",ต.ค.!AB10),IF(ต.ค.!AB40="","",ต.ค.!AB40))</f>
        <v/>
      </c>
      <c r="GS10" s="104" t="str">
        <f>IF($B$2=1,IF(ต.ค.!AC10="","",ต.ค.!AC10),IF(ต.ค.!AC40="","",ต.ค.!AC40))</f>
        <v/>
      </c>
      <c r="GT10" s="104" t="str">
        <f>IF($B$2=1,IF(ต.ค.!AD10="","",ต.ค.!AD10),IF(ต.ค.!AD40="","",ต.ค.!AD40))</f>
        <v/>
      </c>
      <c r="GU10" s="104" t="str">
        <f>IF($B$2=1,IF(ต.ค.!AE10="","",ต.ค.!AE10),IF(ต.ค.!AE40="","",ต.ค.!AE40))</f>
        <v/>
      </c>
      <c r="GV10" s="104" t="str">
        <f>IF($B$2=1,IF(ต.ค.!AF10="","",ต.ค.!AF10),IF(ต.ค.!AF40="","",ต.ค.!AF40))</f>
        <v/>
      </c>
      <c r="GW10" s="104" t="str">
        <f>IF($B$2=1,IF(ต.ค.!AG10="","",ต.ค.!AG10),IF(ต.ค.!AG40="","",ต.ค.!AG40))</f>
        <v/>
      </c>
      <c r="GX10" s="104" t="str">
        <f>IF($B$2=1,IF(ต.ค.!AH10="","",ต.ค.!AH10),IF(ต.ค.!AH40="","",ต.ค.!AH40))</f>
        <v/>
      </c>
      <c r="GY10" s="104" t="str">
        <f>IF($B$2=1,IF(ต.ค.!AI10="","",ต.ค.!AI10),IF(ต.ค.!AI40="","",ต.ค.!AI40))</f>
        <v/>
      </c>
      <c r="GZ10" s="103">
        <f t="shared" si="16"/>
        <v>7</v>
      </c>
      <c r="HA10" s="104"/>
      <c r="HB10" s="104" t="str">
        <f>IF($B$2=1,IF(พ.ย.!D10="","",พ.ย.!D10),IF(พ.ย.!D40="","",พ.ย.!D40))</f>
        <v/>
      </c>
      <c r="HC10" s="104" t="str">
        <f>IF($B$2=1,IF(พ.ย.!E10="","",พ.ย.!E10),IF(พ.ย.!E40="","",พ.ย.!E40))</f>
        <v/>
      </c>
      <c r="HD10" s="104" t="str">
        <f>IF($B$2=1,IF(พ.ย.!F10="","",พ.ย.!F10),IF(พ.ย.!F40="","",พ.ย.!F40))</f>
        <v/>
      </c>
      <c r="HE10" s="104" t="str">
        <f>IF($B$2=1,IF(พ.ย.!G10="","",พ.ย.!G10),IF(พ.ย.!G40="","",พ.ย.!G40))</f>
        <v/>
      </c>
      <c r="HF10" s="104" t="str">
        <f>IF($B$2=1,IF(พ.ย.!H10="","",พ.ย.!H10),IF(พ.ย.!H40="","",พ.ย.!H40))</f>
        <v/>
      </c>
      <c r="HG10" s="104" t="str">
        <f>IF($B$2=1,IF(พ.ย.!I10="","",พ.ย.!I10),IF(พ.ย.!I40="","",พ.ย.!I40))</f>
        <v/>
      </c>
      <c r="HH10" s="104" t="str">
        <f>IF($B$2=1,IF(พ.ย.!J10="","",พ.ย.!J10),IF(พ.ย.!J40="","",พ.ย.!J40))</f>
        <v/>
      </c>
      <c r="HI10" s="104" t="str">
        <f>IF($B$2=1,IF(พ.ย.!K10="","",พ.ย.!K10),IF(พ.ย.!K40="","",พ.ย.!K40))</f>
        <v/>
      </c>
      <c r="HJ10" s="104" t="str">
        <f>IF($B$2=1,IF(พ.ย.!L10="","",พ.ย.!L10),IF(พ.ย.!L40="","",พ.ย.!L40))</f>
        <v/>
      </c>
      <c r="HK10" s="104" t="str">
        <f>IF($B$2=1,IF(พ.ย.!M10="","",พ.ย.!M10),IF(พ.ย.!M40="","",พ.ย.!M40))</f>
        <v/>
      </c>
      <c r="HL10" s="104" t="str">
        <f>IF($B$2=1,IF(พ.ย.!N10="","",พ.ย.!N10),IF(พ.ย.!N40="","",พ.ย.!N40))</f>
        <v/>
      </c>
      <c r="HM10" s="104" t="str">
        <f>IF($B$2=1,IF(พ.ย.!O10="","",พ.ย.!O10),IF(พ.ย.!O40="","",พ.ย.!O40))</f>
        <v/>
      </c>
      <c r="HN10" s="104" t="str">
        <f>IF($B$2=1,IF(พ.ย.!P10="","",พ.ย.!P10),IF(พ.ย.!P40="","",พ.ย.!P40))</f>
        <v/>
      </c>
      <c r="HO10" s="104" t="str">
        <f>IF($B$2=1,IF(พ.ย.!Q10="","",พ.ย.!Q10),IF(พ.ย.!Q40="","",พ.ย.!Q40))</f>
        <v/>
      </c>
      <c r="HP10" s="104" t="str">
        <f>IF($B$2=1,IF(พ.ย.!R10="","",พ.ย.!R10),IF(พ.ย.!R40="","",พ.ย.!R40))</f>
        <v/>
      </c>
      <c r="HQ10" s="104" t="str">
        <f>IF($B$2=1,IF(พ.ย.!S10="","",พ.ย.!S10),IF(พ.ย.!S40="","",พ.ย.!S40))</f>
        <v/>
      </c>
      <c r="HR10" s="104" t="str">
        <f>IF($B$2=1,IF(พ.ย.!T10="","",พ.ย.!T10),IF(พ.ย.!T40="","",พ.ย.!T40))</f>
        <v/>
      </c>
      <c r="HS10" s="104" t="str">
        <f>IF($B$2=1,IF(พ.ย.!U10="","",พ.ย.!U10),IF(พ.ย.!U40="","",พ.ย.!U40))</f>
        <v/>
      </c>
      <c r="HT10" s="104" t="str">
        <f>IF($B$2=1,IF(พ.ย.!V10="","",พ.ย.!V10),IF(พ.ย.!V40="","",พ.ย.!V40))</f>
        <v/>
      </c>
      <c r="HU10" s="104" t="str">
        <f>IF($B$2=1,IF(พ.ย.!W10="","",พ.ย.!W10),IF(พ.ย.!W40="","",พ.ย.!W40))</f>
        <v/>
      </c>
      <c r="HV10" s="104" t="str">
        <f>IF($B$2=1,IF(พ.ย.!X10="","",พ.ย.!X10),IF(พ.ย.!X40="","",พ.ย.!X40))</f>
        <v/>
      </c>
      <c r="HW10" s="104" t="str">
        <f>IF($B$2=1,IF(พ.ย.!Y10="","",พ.ย.!Y10),IF(พ.ย.!Y40="","",พ.ย.!Y40))</f>
        <v/>
      </c>
      <c r="HX10" s="104" t="str">
        <f>IF($B$2=1,IF(พ.ย.!Z10="","",พ.ย.!Z10),IF(พ.ย.!Z40="","",พ.ย.!Z40))</f>
        <v/>
      </c>
      <c r="HY10" s="104" t="str">
        <f>IF($B$2=1,IF(พ.ย.!AA10="","",พ.ย.!AA10),IF(พ.ย.!AA40="","",พ.ย.!AA40))</f>
        <v/>
      </c>
      <c r="HZ10" s="104" t="str">
        <f>IF($B$2=1,IF(พ.ย.!AB10="","",พ.ย.!AB10),IF(พ.ย.!AB40="","",พ.ย.!AB40))</f>
        <v/>
      </c>
      <c r="IA10" s="104" t="str">
        <f>IF($B$2=1,IF(พ.ย.!AC10="","",พ.ย.!AC10),IF(พ.ย.!AC40="","",พ.ย.!AC40))</f>
        <v/>
      </c>
      <c r="IB10" s="104" t="str">
        <f>IF($B$2=1,IF(พ.ย.!AD10="","",พ.ย.!AD10),IF(พ.ย.!AD40="","",พ.ย.!AD40))</f>
        <v/>
      </c>
      <c r="IC10" s="104" t="str">
        <f>IF($B$2=1,IF(พ.ย.!AE10="","",พ.ย.!AE10),IF(พ.ย.!AE40="","",พ.ย.!AE40))</f>
        <v/>
      </c>
      <c r="ID10" s="104" t="str">
        <f>IF($B$2=1,IF(พ.ย.!AF10="","",พ.ย.!AF10),IF(พ.ย.!AF40="","",พ.ย.!AF40))</f>
        <v/>
      </c>
      <c r="IE10" s="104" t="str">
        <f>IF($B$2=1,IF(พ.ย.!AG10="","",พ.ย.!AG10),IF(พ.ย.!AG40="","",พ.ย.!AG40))</f>
        <v/>
      </c>
      <c r="IF10" s="104" t="str">
        <f>IF($B$2=1,IF(พ.ย.!AH10="","",พ.ย.!AH10),IF(พ.ย.!AH40="","",พ.ย.!AH40))</f>
        <v/>
      </c>
      <c r="IG10" s="104" t="str">
        <f>IF($B$2=1,IF(พ.ย.!AI10="","",พ.ย.!AI10),IF(พ.ย.!AI40="","",พ.ย.!AI40))</f>
        <v/>
      </c>
      <c r="IH10" s="103">
        <f t="shared" si="17"/>
        <v>7</v>
      </c>
      <c r="II10" s="104"/>
      <c r="IJ10" s="104" t="str">
        <f>IF($B$2=1,IF(ธ.ค.!D10="","",ธ.ค.!D10),IF(ธ.ค.!D40="","",ธ.ค.!D40))</f>
        <v/>
      </c>
      <c r="IK10" s="104" t="str">
        <f>IF($B$2=1,IF(ธ.ค.!E10="","",ธ.ค.!E10),IF(ธ.ค.!E40="","",ธ.ค.!E40))</f>
        <v/>
      </c>
      <c r="IL10" s="104" t="str">
        <f>IF($B$2=1,IF(ธ.ค.!F10="","",ธ.ค.!F10),IF(ธ.ค.!F40="","",ธ.ค.!F40))</f>
        <v/>
      </c>
      <c r="IM10" s="104" t="str">
        <f>IF($B$2=1,IF(ธ.ค.!G10="","",ธ.ค.!G10),IF(ธ.ค.!G40="","",ธ.ค.!G40))</f>
        <v/>
      </c>
      <c r="IN10" s="104" t="str">
        <f>IF($B$2=1,IF(ธ.ค.!H10="","",ธ.ค.!H10),IF(ธ.ค.!H40="","",ธ.ค.!H40))</f>
        <v/>
      </c>
      <c r="IO10" s="104" t="str">
        <f>IF($B$2=1,IF(ธ.ค.!I10="","",ธ.ค.!I10),IF(ธ.ค.!I40="","",ธ.ค.!I40))</f>
        <v/>
      </c>
      <c r="IP10" s="104" t="str">
        <f>IF($B$2=1,IF(ธ.ค.!J10="","",ธ.ค.!J10),IF(ธ.ค.!J40="","",ธ.ค.!J40))</f>
        <v/>
      </c>
      <c r="IQ10" s="104" t="str">
        <f>IF($B$2=1,IF(ธ.ค.!K10="","",ธ.ค.!K10),IF(ธ.ค.!K40="","",ธ.ค.!K40))</f>
        <v/>
      </c>
      <c r="IR10" s="104" t="str">
        <f>IF($B$2=1,IF(ธ.ค.!L10="","",ธ.ค.!L10),IF(ธ.ค.!L40="","",ธ.ค.!L40))</f>
        <v/>
      </c>
      <c r="IS10" s="104" t="str">
        <f>IF($B$2=1,IF(ธ.ค.!M10="","",ธ.ค.!M10),IF(ธ.ค.!M40="","",ธ.ค.!M40))</f>
        <v/>
      </c>
      <c r="IT10" s="104" t="str">
        <f>IF($B$2=1,IF(ธ.ค.!N10="","",ธ.ค.!N10),IF(ธ.ค.!N40="","",ธ.ค.!N40))</f>
        <v/>
      </c>
      <c r="IU10" s="104" t="str">
        <f>IF($B$2=1,IF(ธ.ค.!O10="","",ธ.ค.!O10),IF(ธ.ค.!O40="","",ธ.ค.!O40))</f>
        <v/>
      </c>
      <c r="IV10" s="104" t="str">
        <f>IF($B$2=1,IF(ธ.ค.!P10="","",ธ.ค.!P10),IF(ธ.ค.!P40="","",ธ.ค.!P40))</f>
        <v/>
      </c>
      <c r="IW10" s="104" t="str">
        <f>IF($B$2=1,IF(ธ.ค.!Q10="","",ธ.ค.!Q10),IF(ธ.ค.!Q40="","",ธ.ค.!Q40))</f>
        <v/>
      </c>
      <c r="IX10" s="104" t="str">
        <f>IF($B$2=1,IF(ธ.ค.!R10="","",ธ.ค.!R10),IF(ธ.ค.!R40="","",ธ.ค.!R40))</f>
        <v/>
      </c>
      <c r="IY10" s="104" t="str">
        <f>IF($B$2=1,IF(ธ.ค.!S10="","",ธ.ค.!S10),IF(ธ.ค.!S40="","",ธ.ค.!S40))</f>
        <v/>
      </c>
      <c r="IZ10" s="104" t="str">
        <f>IF($B$2=1,IF(ธ.ค.!T10="","",ธ.ค.!T10),IF(ธ.ค.!T40="","",ธ.ค.!T40))</f>
        <v/>
      </c>
      <c r="JA10" s="104" t="str">
        <f>IF($B$2=1,IF(ธ.ค.!U10="","",ธ.ค.!U10),IF(ธ.ค.!U40="","",ธ.ค.!U40))</f>
        <v/>
      </c>
      <c r="JB10" s="104" t="str">
        <f>IF($B$2=1,IF(ธ.ค.!V10="","",ธ.ค.!V10),IF(ธ.ค.!V40="","",ธ.ค.!V40))</f>
        <v/>
      </c>
      <c r="JC10" s="104" t="str">
        <f>IF($B$2=1,IF(ธ.ค.!W10="","",ธ.ค.!W10),IF(ธ.ค.!W40="","",ธ.ค.!W40))</f>
        <v/>
      </c>
      <c r="JD10" s="104" t="str">
        <f>IF($B$2=1,IF(ธ.ค.!X10="","",ธ.ค.!X10),IF(ธ.ค.!X40="","",ธ.ค.!X40))</f>
        <v/>
      </c>
      <c r="JE10" s="104" t="str">
        <f>IF($B$2=1,IF(ธ.ค.!Y10="","",ธ.ค.!Y10),IF(ธ.ค.!Y40="","",ธ.ค.!Y40))</f>
        <v/>
      </c>
      <c r="JF10" s="104" t="str">
        <f>IF($B$2=1,IF(ธ.ค.!Z10="","",ธ.ค.!Z10),IF(ธ.ค.!Z40="","",ธ.ค.!Z40))</f>
        <v/>
      </c>
      <c r="JG10" s="104" t="str">
        <f>IF($B$2=1,IF(ธ.ค.!AA10="","",ธ.ค.!AA10),IF(ธ.ค.!AA40="","",ธ.ค.!AA40))</f>
        <v/>
      </c>
      <c r="JH10" s="104" t="str">
        <f>IF($B$2=1,IF(ธ.ค.!AB10="","",ธ.ค.!AB10),IF(ธ.ค.!AB40="","",ธ.ค.!AB40))</f>
        <v/>
      </c>
      <c r="JI10" s="104" t="str">
        <f>IF($B$2=1,IF(ธ.ค.!AC10="","",ธ.ค.!AC10),IF(ธ.ค.!AC40="","",ธ.ค.!AC40))</f>
        <v/>
      </c>
      <c r="JJ10" s="104" t="str">
        <f>IF($B$2=1,IF(ธ.ค.!AD10="","",ธ.ค.!AD10),IF(ธ.ค.!AD40="","",ธ.ค.!AD40))</f>
        <v/>
      </c>
      <c r="JK10" s="104" t="str">
        <f>IF($B$2=1,IF(ธ.ค.!AE10="","",ธ.ค.!AE10),IF(ธ.ค.!AE40="","",ธ.ค.!AE40))</f>
        <v/>
      </c>
      <c r="JL10" s="104" t="str">
        <f>IF($B$2=1,IF(ธ.ค.!AF10="","",ธ.ค.!AF10),IF(ธ.ค.!AF40="","",ธ.ค.!AF40))</f>
        <v/>
      </c>
      <c r="JM10" s="104" t="str">
        <f>IF($B$2=1,IF(ธ.ค.!AG10="","",ธ.ค.!AG10),IF(ธ.ค.!AG40="","",ธ.ค.!AG40))</f>
        <v/>
      </c>
      <c r="JN10" s="104" t="str">
        <f>IF($B$2=1,IF(ธ.ค.!AH10="","",ธ.ค.!AH10),IF(ธ.ค.!AH40="","",ธ.ค.!AH40))</f>
        <v/>
      </c>
      <c r="JO10" s="104" t="str">
        <f>IF($B$2=1,IF(ธ.ค.!AI10="","",ธ.ค.!AI10),IF(ธ.ค.!AI40="","",ธ.ค.!AI40))</f>
        <v/>
      </c>
      <c r="JP10" s="103">
        <f t="shared" si="18"/>
        <v>7</v>
      </c>
      <c r="JQ10" s="104"/>
      <c r="JR10" s="104" t="str">
        <f>IF($B$2=1,IF(ม.ค.!D10="","",ม.ค.!D10),IF(ม.ค.!D40="","",ม.ค.!D40))</f>
        <v/>
      </c>
      <c r="JS10" s="104" t="str">
        <f>IF($B$2=1,IF(ม.ค.!E10="","",ม.ค.!E10),IF(ม.ค.!E40="","",ม.ค.!E40))</f>
        <v/>
      </c>
      <c r="JT10" s="104" t="str">
        <f>IF($B$2=1,IF(ม.ค.!F10="","",ม.ค.!F10),IF(ม.ค.!F40="","",ม.ค.!F40))</f>
        <v/>
      </c>
      <c r="JU10" s="104" t="str">
        <f>IF($B$2=1,IF(ม.ค.!G10="","",ม.ค.!G10),IF(ม.ค.!G40="","",ม.ค.!G40))</f>
        <v/>
      </c>
      <c r="JV10" s="104" t="str">
        <f>IF($B$2=1,IF(ม.ค.!H10="","",ม.ค.!H10),IF(ม.ค.!H40="","",ม.ค.!H40))</f>
        <v/>
      </c>
      <c r="JW10" s="104" t="str">
        <f>IF($B$2=1,IF(ม.ค.!I10="","",ม.ค.!I10),IF(ม.ค.!I40="","",ม.ค.!I40))</f>
        <v/>
      </c>
      <c r="JX10" s="104" t="str">
        <f>IF($B$2=1,IF(ม.ค.!J10="","",ม.ค.!J10),IF(ม.ค.!J40="","",ม.ค.!J40))</f>
        <v/>
      </c>
      <c r="JY10" s="104" t="str">
        <f>IF($B$2=1,IF(ม.ค.!K10="","",ม.ค.!K10),IF(ม.ค.!K40="","",ม.ค.!K40))</f>
        <v/>
      </c>
      <c r="JZ10" s="104" t="str">
        <f>IF($B$2=1,IF(ม.ค.!L10="","",ม.ค.!L10),IF(ม.ค.!L40="","",ม.ค.!L40))</f>
        <v/>
      </c>
      <c r="KA10" s="104" t="str">
        <f>IF($B$2=1,IF(ม.ค.!M10="","",ม.ค.!M10),IF(ม.ค.!M40="","",ม.ค.!M40))</f>
        <v/>
      </c>
      <c r="KB10" s="104" t="str">
        <f>IF($B$2=1,IF(ม.ค.!N10="","",ม.ค.!N10),IF(ม.ค.!N40="","",ม.ค.!N40))</f>
        <v/>
      </c>
      <c r="KC10" s="104" t="str">
        <f>IF($B$2=1,IF(ม.ค.!O10="","",ม.ค.!O10),IF(ม.ค.!O40="","",ม.ค.!O40))</f>
        <v/>
      </c>
      <c r="KD10" s="104" t="str">
        <f>IF($B$2=1,IF(ม.ค.!P10="","",ม.ค.!P10),IF(ม.ค.!P40="","",ม.ค.!P40))</f>
        <v/>
      </c>
      <c r="KE10" s="104" t="str">
        <f>IF($B$2=1,IF(ม.ค.!Q10="","",ม.ค.!Q10),IF(ม.ค.!Q40="","",ม.ค.!Q40))</f>
        <v/>
      </c>
      <c r="KF10" s="104" t="str">
        <f>IF($B$2=1,IF(ม.ค.!R10="","",ม.ค.!R10),IF(ม.ค.!R40="","",ม.ค.!R40))</f>
        <v/>
      </c>
      <c r="KG10" s="104" t="str">
        <f>IF($B$2=1,IF(ม.ค.!S10="","",ม.ค.!S10),IF(ม.ค.!S40="","",ม.ค.!S40))</f>
        <v/>
      </c>
      <c r="KH10" s="104" t="str">
        <f>IF($B$2=1,IF(ม.ค.!T10="","",ม.ค.!T10),IF(ม.ค.!T40="","",ม.ค.!T40))</f>
        <v/>
      </c>
      <c r="KI10" s="104" t="str">
        <f>IF($B$2=1,IF(ม.ค.!U10="","",ม.ค.!U10),IF(ม.ค.!U40="","",ม.ค.!U40))</f>
        <v/>
      </c>
      <c r="KJ10" s="104" t="str">
        <f>IF($B$2=1,IF(ม.ค.!V10="","",ม.ค.!V10),IF(ม.ค.!V40="","",ม.ค.!V40))</f>
        <v/>
      </c>
      <c r="KK10" s="104" t="str">
        <f>IF($B$2=1,IF(ม.ค.!W10="","",ม.ค.!W10),IF(ม.ค.!W40="","",ม.ค.!W40))</f>
        <v/>
      </c>
      <c r="KL10" s="104" t="str">
        <f>IF($B$2=1,IF(ม.ค.!X10="","",ม.ค.!X10),IF(ม.ค.!X40="","",ม.ค.!X40))</f>
        <v/>
      </c>
      <c r="KM10" s="104" t="str">
        <f>IF($B$2=1,IF(ม.ค.!Y10="","",ม.ค.!Y10),IF(ม.ค.!Y40="","",ม.ค.!Y40))</f>
        <v/>
      </c>
      <c r="KN10" s="104" t="str">
        <f>IF($B$2=1,IF(ม.ค.!Z10="","",ม.ค.!Z10),IF(ม.ค.!Z40="","",ม.ค.!Z40))</f>
        <v/>
      </c>
      <c r="KO10" s="104" t="str">
        <f>IF($B$2=1,IF(ม.ค.!AA10="","",ม.ค.!AA10),IF(ม.ค.!AA40="","",ม.ค.!AA40))</f>
        <v/>
      </c>
      <c r="KP10" s="104" t="str">
        <f>IF($B$2=1,IF(ม.ค.!AB10="","",ม.ค.!AB10),IF(ม.ค.!AB40="","",ม.ค.!AB40))</f>
        <v/>
      </c>
      <c r="KQ10" s="104" t="str">
        <f>IF($B$2=1,IF(ม.ค.!AC10="","",ม.ค.!AC10),IF(ม.ค.!AC40="","",ม.ค.!AC40))</f>
        <v/>
      </c>
      <c r="KR10" s="104" t="str">
        <f>IF($B$2=1,IF(ม.ค.!AD10="","",ม.ค.!AD10),IF(ม.ค.!AD40="","",ม.ค.!AD40))</f>
        <v/>
      </c>
      <c r="KS10" s="104" t="str">
        <f>IF($B$2=1,IF(ม.ค.!AE10="","",ม.ค.!AE10),IF(ม.ค.!AE40="","",ม.ค.!AE40))</f>
        <v/>
      </c>
      <c r="KT10" s="104" t="str">
        <f>IF($B$2=1,IF(ม.ค.!AF10="","",ม.ค.!AF10),IF(ม.ค.!AF40="","",ม.ค.!AF40))</f>
        <v/>
      </c>
      <c r="KU10" s="104" t="str">
        <f>IF($B$2=1,IF(ม.ค.!AG10="","",ม.ค.!AG10),IF(ม.ค.!AG40="","",ม.ค.!AG40))</f>
        <v/>
      </c>
      <c r="KV10" s="104" t="str">
        <f>IF($B$2=1,IF(ม.ค.!AH10="","",ม.ค.!AH10),IF(ม.ค.!AH40="","",ม.ค.!AH40))</f>
        <v/>
      </c>
      <c r="KW10" s="104" t="str">
        <f>IF($B$2=1,IF(ม.ค.!AI10="","",ม.ค.!AI10),IF(ม.ค.!AI40="","",ม.ค.!AI40))</f>
        <v/>
      </c>
      <c r="KX10" s="103">
        <f t="shared" si="19"/>
        <v>7</v>
      </c>
      <c r="KY10" s="104"/>
      <c r="KZ10" s="104" t="str">
        <f>IF($B$2=1,IF(ก.พ.!D10="","",ก.พ.!D10),IF(ก.พ.!D40="","",ก.พ.!D40))</f>
        <v/>
      </c>
      <c r="LA10" s="104" t="str">
        <f>IF($B$2=1,IF(ก.พ.!E10="","",ก.พ.!E10),IF(ก.พ.!E40="","",ก.พ.!E40))</f>
        <v/>
      </c>
      <c r="LB10" s="104" t="str">
        <f>IF($B$2=1,IF(ก.พ.!F10="","",ก.พ.!F10),IF(ก.พ.!F40="","",ก.พ.!F40))</f>
        <v/>
      </c>
      <c r="LC10" s="104" t="str">
        <f>IF($B$2=1,IF(ก.พ.!G10="","",ก.พ.!G10),IF(ก.พ.!G40="","",ก.พ.!G40))</f>
        <v/>
      </c>
      <c r="LD10" s="104" t="str">
        <f>IF($B$2=1,IF(ก.พ.!H10="","",ก.พ.!H10),IF(ก.พ.!H40="","",ก.พ.!H40))</f>
        <v/>
      </c>
      <c r="LE10" s="104" t="str">
        <f>IF($B$2=1,IF(ก.พ.!I10="","",ก.พ.!I10),IF(ก.พ.!I40="","",ก.พ.!I40))</f>
        <v/>
      </c>
      <c r="LF10" s="104" t="str">
        <f>IF($B$2=1,IF(ก.พ.!J10="","",ก.พ.!J10),IF(ก.พ.!J40="","",ก.พ.!J40))</f>
        <v/>
      </c>
      <c r="LG10" s="104" t="str">
        <f>IF($B$2=1,IF(ก.พ.!K10="","",ก.พ.!K10),IF(ก.พ.!K40="","",ก.พ.!K40))</f>
        <v/>
      </c>
      <c r="LH10" s="104" t="str">
        <f>IF($B$2=1,IF(ก.พ.!L10="","",ก.พ.!L10),IF(ก.พ.!L40="","",ก.พ.!L40))</f>
        <v/>
      </c>
      <c r="LI10" s="104" t="str">
        <f>IF($B$2=1,IF(ก.พ.!M10="","",ก.พ.!M10),IF(ก.พ.!M40="","",ก.พ.!M40))</f>
        <v/>
      </c>
      <c r="LJ10" s="104" t="str">
        <f>IF($B$2=1,IF(ก.พ.!N10="","",ก.พ.!N10),IF(ก.พ.!N40="","",ก.พ.!N40))</f>
        <v/>
      </c>
      <c r="LK10" s="104" t="str">
        <f>IF($B$2=1,IF(ก.พ.!O10="","",ก.พ.!O10),IF(ก.พ.!O40="","",ก.พ.!O40))</f>
        <v/>
      </c>
      <c r="LL10" s="104" t="str">
        <f>IF($B$2=1,IF(ก.พ.!P10="","",ก.พ.!P10),IF(ก.พ.!P40="","",ก.พ.!P40))</f>
        <v/>
      </c>
      <c r="LM10" s="104" t="str">
        <f>IF($B$2=1,IF(ก.พ.!Q10="","",ก.พ.!Q10),IF(ก.พ.!Q40="","",ก.พ.!Q40))</f>
        <v/>
      </c>
      <c r="LN10" s="104" t="str">
        <f>IF($B$2=1,IF(ก.พ.!R10="","",ก.พ.!R10),IF(ก.พ.!R40="","",ก.พ.!R40))</f>
        <v/>
      </c>
      <c r="LO10" s="104" t="str">
        <f>IF($B$2=1,IF(ก.พ.!S10="","",ก.พ.!S10),IF(ก.พ.!S40="","",ก.พ.!S40))</f>
        <v/>
      </c>
      <c r="LP10" s="104" t="str">
        <f>IF($B$2=1,IF(ก.พ.!T10="","",ก.พ.!T10),IF(ก.พ.!T40="","",ก.พ.!T40))</f>
        <v/>
      </c>
      <c r="LQ10" s="104" t="str">
        <f>IF($B$2=1,IF(ก.พ.!U10="","",ก.พ.!U10),IF(ก.พ.!U40="","",ก.พ.!U40))</f>
        <v/>
      </c>
      <c r="LR10" s="104" t="str">
        <f>IF($B$2=1,IF(ก.พ.!V10="","",ก.พ.!V10),IF(ก.พ.!V40="","",ก.พ.!V40))</f>
        <v/>
      </c>
      <c r="LS10" s="104" t="str">
        <f>IF($B$2=1,IF(ก.พ.!W10="","",ก.พ.!W10),IF(ก.พ.!W40="","",ก.พ.!W40))</f>
        <v/>
      </c>
      <c r="LT10" s="104" t="str">
        <f>IF($B$2=1,IF(ก.พ.!X10="","",ก.พ.!X10),IF(ก.พ.!X40="","",ก.พ.!X40))</f>
        <v/>
      </c>
      <c r="LU10" s="104" t="str">
        <f>IF($B$2=1,IF(ก.พ.!Y10="","",ก.พ.!Y10),IF(ก.พ.!Y40="","",ก.พ.!Y40))</f>
        <v/>
      </c>
      <c r="LV10" s="104" t="str">
        <f>IF($B$2=1,IF(ก.พ.!Z10="","",ก.พ.!Z10),IF(ก.พ.!Z40="","",ก.พ.!Z40))</f>
        <v/>
      </c>
      <c r="LW10" s="104" t="str">
        <f>IF($B$2=1,IF(ก.พ.!AA10="","",ก.พ.!AA10),IF(ก.พ.!AA40="","",ก.พ.!AA40))</f>
        <v/>
      </c>
      <c r="LX10" s="104" t="str">
        <f>IF($B$2=1,IF(ก.พ.!AB10="","",ก.พ.!AB10),IF(ก.พ.!AB40="","",ก.พ.!AB40))</f>
        <v/>
      </c>
      <c r="LY10" s="104" t="str">
        <f>IF($B$2=1,IF(ก.พ.!AC10="","",ก.พ.!AC10),IF(ก.พ.!AC40="","",ก.พ.!AC40))</f>
        <v/>
      </c>
      <c r="LZ10" s="104" t="str">
        <f>IF($B$2=1,IF(ก.พ.!AD10="","",ก.พ.!AD10),IF(ก.พ.!AD40="","",ก.พ.!AD40))</f>
        <v/>
      </c>
      <c r="MA10" s="104" t="str">
        <f>IF($B$2=1,IF(ก.พ.!AE10="","",ก.พ.!AE10),IF(ก.พ.!AE40="","",ก.พ.!AE40))</f>
        <v/>
      </c>
      <c r="MB10" s="104" t="str">
        <f>IF($B$2=1,IF(ก.พ.!AF10="","",ก.พ.!AF10),IF(ก.พ.!AF40="","",ก.พ.!AF40))</f>
        <v/>
      </c>
      <c r="MC10" s="104" t="str">
        <f>IF($B$2=1,IF(ก.พ.!AG10="","",ก.พ.!AG10),IF(ก.พ.!AG40="","",ก.พ.!AG40))</f>
        <v/>
      </c>
      <c r="MD10" s="104" t="str">
        <f>IF($B$2=1,IF(ก.พ.!AH10="","",ก.พ.!AH10),IF(ก.พ.!AH40="","",ก.พ.!AH40))</f>
        <v/>
      </c>
      <c r="ME10" s="104" t="str">
        <f>IF($B$2=1,IF(ก.พ.!AI10="","",ก.พ.!AI10),IF(ก.พ.!AI40="","",ก.พ.!AI40))</f>
        <v/>
      </c>
      <c r="MF10" s="103">
        <f t="shared" si="20"/>
        <v>7</v>
      </c>
      <c r="MG10" s="104"/>
      <c r="MH10" s="104" t="str">
        <f>IF($B$2=1,IF(มี.ค.!D10="","",มี.ค.!D10),IF(มี.ค.!D40="","",มี.ค.!D40))</f>
        <v/>
      </c>
      <c r="MI10" s="104" t="str">
        <f>IF($B$2=1,IF(มี.ค.!E10="","",มี.ค.!E10),IF(มี.ค.!E40="","",มี.ค.!E40))</f>
        <v/>
      </c>
      <c r="MJ10" s="104" t="str">
        <f>IF($B$2=1,IF(มี.ค.!F10="","",มี.ค.!F10),IF(มี.ค.!F40="","",มี.ค.!F40))</f>
        <v/>
      </c>
      <c r="MK10" s="104" t="str">
        <f>IF($B$2=1,IF(มี.ค.!G10="","",มี.ค.!G10),IF(มี.ค.!G40="","",มี.ค.!G40))</f>
        <v/>
      </c>
      <c r="ML10" s="104" t="str">
        <f>IF($B$2=1,IF(มี.ค.!H10="","",มี.ค.!H10),IF(มี.ค.!H40="","",มี.ค.!H40))</f>
        <v/>
      </c>
      <c r="MM10" s="104" t="str">
        <f>IF($B$2=1,IF(มี.ค.!I10="","",มี.ค.!I10),IF(มี.ค.!I40="","",มี.ค.!I40))</f>
        <v/>
      </c>
      <c r="MN10" s="104" t="str">
        <f>IF($B$2=1,IF(มี.ค.!J10="","",มี.ค.!J10),IF(มี.ค.!J40="","",มี.ค.!J40))</f>
        <v/>
      </c>
      <c r="MO10" s="104" t="str">
        <f>IF($B$2=1,IF(มี.ค.!K10="","",มี.ค.!K10),IF(มี.ค.!K40="","",มี.ค.!K40))</f>
        <v/>
      </c>
      <c r="MP10" s="104" t="str">
        <f>IF($B$2=1,IF(มี.ค.!L10="","",มี.ค.!L10),IF(มี.ค.!L40="","",มี.ค.!L40))</f>
        <v/>
      </c>
      <c r="MQ10" s="104" t="str">
        <f>IF($B$2=1,IF(มี.ค.!M10="","",มี.ค.!M10),IF(มี.ค.!M40="","",มี.ค.!M40))</f>
        <v/>
      </c>
      <c r="MR10" s="104" t="str">
        <f>IF($B$2=1,IF(มี.ค.!N10="","",มี.ค.!N10),IF(มี.ค.!N40="","",มี.ค.!N40))</f>
        <v/>
      </c>
      <c r="MS10" s="104" t="str">
        <f>IF($B$2=1,IF(มี.ค.!O10="","",มี.ค.!O10),IF(มี.ค.!O40="","",มี.ค.!O40))</f>
        <v/>
      </c>
      <c r="MT10" s="104" t="str">
        <f>IF($B$2=1,IF(มี.ค.!P10="","",มี.ค.!P10),IF(มี.ค.!P40="","",มี.ค.!P40))</f>
        <v/>
      </c>
      <c r="MU10" s="104" t="str">
        <f>IF($B$2=1,IF(มี.ค.!Q10="","",มี.ค.!Q10),IF(มี.ค.!Q40="","",มี.ค.!Q40))</f>
        <v/>
      </c>
      <c r="MV10" s="104" t="str">
        <f>IF($B$2=1,IF(มี.ค.!R10="","",มี.ค.!R10),IF(มี.ค.!R40="","",มี.ค.!R40))</f>
        <v/>
      </c>
      <c r="MW10" s="104" t="str">
        <f>IF($B$2=1,IF(มี.ค.!S10="","",มี.ค.!S10),IF(มี.ค.!S40="","",มี.ค.!S40))</f>
        <v/>
      </c>
      <c r="MX10" s="104" t="str">
        <f>IF($B$2=1,IF(มี.ค.!T10="","",มี.ค.!T10),IF(มี.ค.!T40="","",มี.ค.!T40))</f>
        <v/>
      </c>
      <c r="MY10" s="104" t="str">
        <f>IF($B$2=1,IF(มี.ค.!U10="","",มี.ค.!U10),IF(มี.ค.!U40="","",มี.ค.!U40))</f>
        <v/>
      </c>
      <c r="MZ10" s="104" t="str">
        <f>IF($B$2=1,IF(มี.ค.!V10="","",มี.ค.!V10),IF(มี.ค.!V40="","",มี.ค.!V40))</f>
        <v/>
      </c>
      <c r="NA10" s="104" t="str">
        <f>IF($B$2=1,IF(มี.ค.!W10="","",มี.ค.!W10),IF(มี.ค.!W40="","",มี.ค.!W40))</f>
        <v/>
      </c>
      <c r="NB10" s="104" t="str">
        <f>IF($B$2=1,IF(มี.ค.!X10="","",มี.ค.!X10),IF(มี.ค.!X40="","",มี.ค.!X40))</f>
        <v/>
      </c>
      <c r="NC10" s="104" t="str">
        <f>IF($B$2=1,IF(มี.ค.!Y10="","",มี.ค.!Y10),IF(มี.ค.!Y40="","",มี.ค.!Y40))</f>
        <v/>
      </c>
      <c r="ND10" s="104" t="str">
        <f>IF($B$2=1,IF(มี.ค.!Z10="","",มี.ค.!Z10),IF(มี.ค.!Z40="","",มี.ค.!Z40))</f>
        <v/>
      </c>
      <c r="NE10" s="104" t="str">
        <f>IF($B$2=1,IF(มี.ค.!AA10="","",มี.ค.!AA10),IF(มี.ค.!AA40="","",มี.ค.!AA40))</f>
        <v/>
      </c>
      <c r="NF10" s="104" t="str">
        <f>IF($B$2=1,IF(มี.ค.!AB10="","",มี.ค.!AB10),IF(มี.ค.!AB40="","",มี.ค.!AB40))</f>
        <v/>
      </c>
      <c r="NG10" s="104" t="str">
        <f>IF($B$2=1,IF(มี.ค.!AC10="","",มี.ค.!AC10),IF(มี.ค.!AC40="","",มี.ค.!AC40))</f>
        <v/>
      </c>
      <c r="NH10" s="104" t="str">
        <f>IF($B$2=1,IF(มี.ค.!AD10="","",มี.ค.!AD10),IF(มี.ค.!AD40="","",มี.ค.!AD40))</f>
        <v/>
      </c>
      <c r="NI10" s="104" t="str">
        <f>IF($B$2=1,IF(มี.ค.!AE10="","",มี.ค.!AE10),IF(มี.ค.!AE40="","",มี.ค.!AE40))</f>
        <v/>
      </c>
      <c r="NJ10" s="104" t="str">
        <f>IF($B$2=1,IF(มี.ค.!AF10="","",มี.ค.!AF10),IF(มี.ค.!AF40="","",มี.ค.!AF40))</f>
        <v/>
      </c>
      <c r="NK10" s="104" t="str">
        <f>IF($B$2=1,IF(มี.ค.!AG10="","",มี.ค.!AG10),IF(มี.ค.!AG40="","",มี.ค.!AG40))</f>
        <v/>
      </c>
      <c r="NL10" s="104" t="str">
        <f>IF($B$2=1,IF(มี.ค.!AH10="","",มี.ค.!AH10),IF(มี.ค.!AH40="","",มี.ค.!AH40))</f>
        <v/>
      </c>
      <c r="NM10" s="104" t="str">
        <f>IF($B$2=1,IF(มี.ค.!AI10="","",มี.ค.!AI10),IF(มี.ค.!AI40="","",มี.ค.!AI40))</f>
        <v/>
      </c>
    </row>
    <row r="11" spans="1:377" ht="21" customHeight="1" x14ac:dyDescent="0.35">
      <c r="A11" s="90"/>
      <c r="B11" s="90"/>
      <c r="C11" s="90"/>
      <c r="D11" s="103">
        <f t="shared" si="21"/>
        <v>8</v>
      </c>
      <c r="E11" s="104"/>
      <c r="F11" s="104" t="str">
        <f>IF($B$2=1,IF(พ.ค.!D11="","",พ.ค.!D11),IF(พ.ค.!D41="","",พ.ค.!D41))</f>
        <v/>
      </c>
      <c r="G11" s="104" t="str">
        <f>IF($B$2=1,IF(พ.ค.!E11="","",พ.ค.!E11),IF(พ.ค.!E41="","",พ.ค.!E41))</f>
        <v/>
      </c>
      <c r="H11" s="104" t="str">
        <f>IF($B$2=1,IF(พ.ค.!F11="","",พ.ค.!F11),IF(พ.ค.!F41="","",พ.ค.!F41))</f>
        <v/>
      </c>
      <c r="I11" s="104" t="str">
        <f>IF($B$2=1,IF(พ.ค.!G11="","",พ.ค.!G11),IF(พ.ค.!G41="","",พ.ค.!G41))</f>
        <v/>
      </c>
      <c r="J11" s="104" t="str">
        <f>IF($B$2=1,IF(พ.ค.!H11="","",พ.ค.!H11),IF(พ.ค.!H41="","",พ.ค.!H41))</f>
        <v/>
      </c>
      <c r="K11" s="104" t="str">
        <f>IF($B$2=1,IF(พ.ค.!I11="","",พ.ค.!I11),IF(พ.ค.!I41="","",พ.ค.!I41))</f>
        <v/>
      </c>
      <c r="L11" s="104" t="str">
        <f>IF($B$2=1,IF(พ.ค.!J11="","",พ.ค.!J11),IF(พ.ค.!J41="","",พ.ค.!J41))</f>
        <v/>
      </c>
      <c r="M11" s="104" t="str">
        <f>IF($B$2=1,IF(พ.ค.!K11="","",พ.ค.!K11),IF(พ.ค.!K41="","",พ.ค.!K41))</f>
        <v/>
      </c>
      <c r="N11" s="104" t="str">
        <f>IF($B$2=1,IF(พ.ค.!L11="","",พ.ค.!L11),IF(พ.ค.!L41="","",พ.ค.!L41))</f>
        <v/>
      </c>
      <c r="O11" s="104" t="str">
        <f>IF($B$2=1,IF(พ.ค.!M11="","",พ.ค.!M11),IF(พ.ค.!M41="","",พ.ค.!M41))</f>
        <v/>
      </c>
      <c r="P11" s="104" t="str">
        <f>IF($B$2=1,IF(พ.ค.!N11="","",พ.ค.!N11),IF(พ.ค.!N41="","",พ.ค.!N41))</f>
        <v/>
      </c>
      <c r="Q11" s="104" t="str">
        <f>IF($B$2=1,IF(พ.ค.!O11="","",พ.ค.!O11),IF(พ.ค.!O41="","",พ.ค.!O41))</f>
        <v/>
      </c>
      <c r="R11" s="104" t="str">
        <f>IF($B$2=1,IF(พ.ค.!P11="","",พ.ค.!P11),IF(พ.ค.!P41="","",พ.ค.!P41))</f>
        <v/>
      </c>
      <c r="S11" s="104" t="str">
        <f>IF($B$2=1,IF(พ.ค.!Q11="","",พ.ค.!Q11),IF(พ.ค.!Q41="","",พ.ค.!Q41))</f>
        <v/>
      </c>
      <c r="T11" s="104" t="str">
        <f>IF($B$2=1,IF(พ.ค.!R11="","",พ.ค.!R11),IF(พ.ค.!R41="","",พ.ค.!R41))</f>
        <v/>
      </c>
      <c r="U11" s="104" t="str">
        <f>IF($B$2=1,IF(พ.ค.!S11="","",พ.ค.!S11),IF(พ.ค.!S41="","",พ.ค.!S41))</f>
        <v/>
      </c>
      <c r="V11" s="104" t="str">
        <f>IF($B$2=1,IF(พ.ค.!T11="","",พ.ค.!T11),IF(พ.ค.!T41="","",พ.ค.!T41))</f>
        <v/>
      </c>
      <c r="W11" s="104" t="str">
        <f>IF($B$2=1,IF(พ.ค.!U11="","",พ.ค.!U11),IF(พ.ค.!U41="","",พ.ค.!U41))</f>
        <v/>
      </c>
      <c r="X11" s="104" t="str">
        <f>IF($B$2=1,IF(พ.ค.!V11="","",พ.ค.!V11),IF(พ.ค.!V41="","",พ.ค.!V41))</f>
        <v/>
      </c>
      <c r="Y11" s="104" t="str">
        <f>IF($B$2=1,IF(พ.ค.!W11="","",พ.ค.!W11),IF(พ.ค.!W41="","",พ.ค.!W41))</f>
        <v/>
      </c>
      <c r="Z11" s="104" t="str">
        <f>IF($B$2=1,IF(พ.ค.!X11="","",พ.ค.!X11),IF(พ.ค.!X41="","",พ.ค.!X41))</f>
        <v/>
      </c>
      <c r="AA11" s="104" t="str">
        <f>IF($B$2=1,IF(พ.ค.!Y11="","",พ.ค.!Y11),IF(พ.ค.!Y41="","",พ.ค.!Y41))</f>
        <v/>
      </c>
      <c r="AB11" s="104" t="str">
        <f>IF($B$2=1,IF(พ.ค.!Z11="","",พ.ค.!Z11),IF(พ.ค.!Z41="","",พ.ค.!Z41))</f>
        <v/>
      </c>
      <c r="AC11" s="104" t="str">
        <f>IF($B$2=1,IF(พ.ค.!AA11="","",พ.ค.!AA11),IF(พ.ค.!AA41="","",พ.ค.!AA41))</f>
        <v/>
      </c>
      <c r="AD11" s="104" t="str">
        <f>IF($B$2=1,IF(พ.ค.!AB11="","",พ.ค.!AB11),IF(พ.ค.!AB41="","",พ.ค.!AB41))</f>
        <v/>
      </c>
      <c r="AE11" s="104" t="str">
        <f>IF($B$2=1,IF(พ.ค.!AC11="","",พ.ค.!AC11),IF(พ.ค.!AC41="","",พ.ค.!AC41))</f>
        <v/>
      </c>
      <c r="AF11" s="104" t="str">
        <f>IF($B$2=1,IF(พ.ค.!AD11="","",พ.ค.!AD11),IF(พ.ค.!AD41="","",พ.ค.!AD41))</f>
        <v/>
      </c>
      <c r="AG11" s="104" t="str">
        <f>IF($B$2=1,IF(พ.ค.!AE11="","",พ.ค.!AE11),IF(พ.ค.!AE41="","",พ.ค.!AE41))</f>
        <v/>
      </c>
      <c r="AH11" s="104" t="str">
        <f>IF($B$2=1,IF(พ.ค.!AF11="","",พ.ค.!AF11),IF(พ.ค.!AF41="","",พ.ค.!AF41))</f>
        <v/>
      </c>
      <c r="AI11" s="104" t="str">
        <f>IF($B$2=1,IF(พ.ค.!AG11="","",พ.ค.!AG11),IF(พ.ค.!AG41="","",พ.ค.!AG41))</f>
        <v/>
      </c>
      <c r="AJ11" s="104" t="str">
        <f>IF($B$2=1,IF(พ.ค.!AH11="","",พ.ค.!AH11),IF(พ.ค.!AH41="","",พ.ค.!AH41))</f>
        <v/>
      </c>
      <c r="AK11" s="104" t="str">
        <f>IF($B$2=1,IF(พ.ค.!AI11="","",พ.ค.!AI11),IF(พ.ค.!AI41="","",พ.ค.!AI41))</f>
        <v/>
      </c>
      <c r="AL11" s="103">
        <f t="shared" si="11"/>
        <v>8</v>
      </c>
      <c r="AM11" s="104"/>
      <c r="AN11" s="104" t="str">
        <f>IF($B$2=1,IF(มิ.ย.!D11="","",มิ.ย.!D11),IF(มิ.ย.!D41="","",มิ.ย.!D41))</f>
        <v/>
      </c>
      <c r="AO11" s="104" t="str">
        <f>IF($B$2=1,IF(มิ.ย.!E11="","",มิ.ย.!E11),IF(มิ.ย.!E41="","",มิ.ย.!E41))</f>
        <v/>
      </c>
      <c r="AP11" s="104" t="str">
        <f>IF($B$2=1,IF(มิ.ย.!F11="","",มิ.ย.!F11),IF(มิ.ย.!F41="","",มิ.ย.!F41))</f>
        <v/>
      </c>
      <c r="AQ11" s="104" t="str">
        <f>IF($B$2=1,IF(มิ.ย.!G11="","",มิ.ย.!G11),IF(มิ.ย.!G41="","",มิ.ย.!G41))</f>
        <v/>
      </c>
      <c r="AR11" s="104" t="str">
        <f>IF($B$2=1,IF(มิ.ย.!H11="","",มิ.ย.!H11),IF(มิ.ย.!H41="","",มิ.ย.!H41))</f>
        <v/>
      </c>
      <c r="AS11" s="104" t="str">
        <f>IF($B$2=1,IF(มิ.ย.!I11="","",มิ.ย.!I11),IF(มิ.ย.!I41="","",มิ.ย.!I41))</f>
        <v/>
      </c>
      <c r="AT11" s="104" t="str">
        <f>IF($B$2=1,IF(มิ.ย.!J11="","",มิ.ย.!J11),IF(มิ.ย.!J41="","",มิ.ย.!J41))</f>
        <v/>
      </c>
      <c r="AU11" s="104" t="str">
        <f>IF($B$2=1,IF(มิ.ย.!K11="","",มิ.ย.!K11),IF(มิ.ย.!K41="","",มิ.ย.!K41))</f>
        <v/>
      </c>
      <c r="AV11" s="104" t="str">
        <f>IF($B$2=1,IF(มิ.ย.!L11="","",มิ.ย.!L11),IF(มิ.ย.!L41="","",มิ.ย.!L41))</f>
        <v/>
      </c>
      <c r="AW11" s="104" t="str">
        <f>IF($B$2=1,IF(มิ.ย.!M11="","",มิ.ย.!M11),IF(มิ.ย.!M41="","",มิ.ย.!M41))</f>
        <v/>
      </c>
      <c r="AX11" s="104" t="str">
        <f>IF($B$2=1,IF(มิ.ย.!N11="","",มิ.ย.!N11),IF(มิ.ย.!N41="","",มิ.ย.!N41))</f>
        <v/>
      </c>
      <c r="AY11" s="104" t="str">
        <f>IF($B$2=1,IF(มิ.ย.!O11="","",มิ.ย.!O11),IF(มิ.ย.!O41="","",มิ.ย.!O41))</f>
        <v/>
      </c>
      <c r="AZ11" s="104" t="str">
        <f>IF($B$2=1,IF(มิ.ย.!P11="","",มิ.ย.!P11),IF(มิ.ย.!P41="","",มิ.ย.!P41))</f>
        <v/>
      </c>
      <c r="BA11" s="104" t="str">
        <f>IF($B$2=1,IF(มิ.ย.!Q11="","",มิ.ย.!Q11),IF(มิ.ย.!Q41="","",มิ.ย.!Q41))</f>
        <v/>
      </c>
      <c r="BB11" s="104" t="str">
        <f>IF($B$2=1,IF(มิ.ย.!R11="","",มิ.ย.!R11),IF(มิ.ย.!R41="","",มิ.ย.!R41))</f>
        <v/>
      </c>
      <c r="BC11" s="104" t="str">
        <f>IF($B$2=1,IF(มิ.ย.!S11="","",มิ.ย.!S11),IF(มิ.ย.!S41="","",มิ.ย.!S41))</f>
        <v/>
      </c>
      <c r="BD11" s="104" t="str">
        <f>IF($B$2=1,IF(มิ.ย.!T11="","",มิ.ย.!T11),IF(มิ.ย.!T41="","",มิ.ย.!T41))</f>
        <v/>
      </c>
      <c r="BE11" s="104" t="str">
        <f>IF($B$2=1,IF(มิ.ย.!U11="","",มิ.ย.!U11),IF(มิ.ย.!U41="","",มิ.ย.!U41))</f>
        <v/>
      </c>
      <c r="BF11" s="104" t="str">
        <f>IF($B$2=1,IF(มิ.ย.!V11="","",มิ.ย.!V11),IF(มิ.ย.!V41="","",มิ.ย.!V41))</f>
        <v/>
      </c>
      <c r="BG11" s="104" t="str">
        <f>IF($B$2=1,IF(มิ.ย.!W11="","",มิ.ย.!W11),IF(มิ.ย.!W41="","",มิ.ย.!W41))</f>
        <v/>
      </c>
      <c r="BH11" s="104" t="str">
        <f>IF($B$2=1,IF(มิ.ย.!X11="","",มิ.ย.!X11),IF(มิ.ย.!X41="","",มิ.ย.!X41))</f>
        <v/>
      </c>
      <c r="BI11" s="104" t="str">
        <f>IF($B$2=1,IF(มิ.ย.!Y11="","",มิ.ย.!Y11),IF(มิ.ย.!Y41="","",มิ.ย.!Y41))</f>
        <v/>
      </c>
      <c r="BJ11" s="104" t="str">
        <f>IF($B$2=1,IF(มิ.ย.!Z11="","",มิ.ย.!Z11),IF(มิ.ย.!Z41="","",มิ.ย.!Z41))</f>
        <v/>
      </c>
      <c r="BK11" s="104" t="str">
        <f>IF($B$2=1,IF(มิ.ย.!AA11="","",มิ.ย.!AA11),IF(มิ.ย.!AA41="","",มิ.ย.!AA41))</f>
        <v/>
      </c>
      <c r="BL11" s="104" t="str">
        <f>IF($B$2=1,IF(มิ.ย.!AB11="","",มิ.ย.!AB11),IF(มิ.ย.!AB41="","",มิ.ย.!AB41))</f>
        <v/>
      </c>
      <c r="BM11" s="104" t="str">
        <f>IF($B$2=1,IF(มิ.ย.!AC11="","",มิ.ย.!AC11),IF(มิ.ย.!AC41="","",มิ.ย.!AC41))</f>
        <v/>
      </c>
      <c r="BN11" s="104" t="str">
        <f>IF($B$2=1,IF(มิ.ย.!AD11="","",มิ.ย.!AD11),IF(มิ.ย.!AD41="","",มิ.ย.!AD41))</f>
        <v/>
      </c>
      <c r="BO11" s="104" t="str">
        <f>IF($B$2=1,IF(มิ.ย.!AE11="","",มิ.ย.!AE11),IF(มิ.ย.!AE41="","",มิ.ย.!AE41))</f>
        <v/>
      </c>
      <c r="BP11" s="104" t="str">
        <f>IF($B$2=1,IF(มิ.ย.!AF11="","",มิ.ย.!AF11),IF(มิ.ย.!AF41="","",มิ.ย.!AF41))</f>
        <v/>
      </c>
      <c r="BQ11" s="104" t="str">
        <f>IF($B$2=1,IF(มิ.ย.!AG11="","",มิ.ย.!AG11),IF(มิ.ย.!AG41="","",มิ.ย.!AG41))</f>
        <v/>
      </c>
      <c r="BR11" s="104" t="str">
        <f>IF($B$2=1,IF(มิ.ย.!AH11="","",มิ.ย.!AH11),IF(มิ.ย.!AH41="","",มิ.ย.!AH41))</f>
        <v/>
      </c>
      <c r="BS11" s="104" t="str">
        <f>IF($B$2=1,IF(มิ.ย.!AI11="","",มิ.ย.!AI11),IF(มิ.ย.!AI41="","",มิ.ย.!AI41))</f>
        <v/>
      </c>
      <c r="BT11" s="103">
        <f t="shared" si="12"/>
        <v>8</v>
      </c>
      <c r="BU11" s="104"/>
      <c r="BV11" s="104" t="str">
        <f>IF($B$2=1,IF(ก.ค.!D11="","",ก.ค.!D11),IF(ก.ค.!D41="","",ก.ค.!D41))</f>
        <v/>
      </c>
      <c r="BW11" s="104" t="str">
        <f>IF($B$2=1,IF(ก.ค.!E11="","",ก.ค.!E11),IF(ก.ค.!E41="","",ก.ค.!E41))</f>
        <v/>
      </c>
      <c r="BX11" s="104" t="str">
        <f>IF($B$2=1,IF(ก.ค.!F11="","",ก.ค.!F11),IF(ก.ค.!F41="","",ก.ค.!F41))</f>
        <v/>
      </c>
      <c r="BY11" s="104" t="str">
        <f>IF($B$2=1,IF(ก.ค.!G11="","",ก.ค.!G11),IF(ก.ค.!G41="","",ก.ค.!G41))</f>
        <v/>
      </c>
      <c r="BZ11" s="104" t="str">
        <f>IF($B$2=1,IF(ก.ค.!H11="","",ก.ค.!H11),IF(ก.ค.!H41="","",ก.ค.!H41))</f>
        <v/>
      </c>
      <c r="CA11" s="104" t="str">
        <f>IF($B$2=1,IF(ก.ค.!I11="","",ก.ค.!I11),IF(ก.ค.!I41="","",ก.ค.!I41))</f>
        <v/>
      </c>
      <c r="CB11" s="104" t="str">
        <f>IF($B$2=1,IF(ก.ค.!J11="","",ก.ค.!J11),IF(ก.ค.!J41="","",ก.ค.!J41))</f>
        <v/>
      </c>
      <c r="CC11" s="104" t="str">
        <f>IF($B$2=1,IF(ก.ค.!K11="","",ก.ค.!K11),IF(ก.ค.!K41="","",ก.ค.!K41))</f>
        <v/>
      </c>
      <c r="CD11" s="104" t="str">
        <f>IF($B$2=1,IF(ก.ค.!L11="","",ก.ค.!L11),IF(ก.ค.!L41="","",ก.ค.!L41))</f>
        <v/>
      </c>
      <c r="CE11" s="104" t="str">
        <f>IF($B$2=1,IF(ก.ค.!M11="","",ก.ค.!M11),IF(ก.ค.!M41="","",ก.ค.!M41))</f>
        <v/>
      </c>
      <c r="CF11" s="104" t="str">
        <f>IF($B$2=1,IF(ก.ค.!N11="","",ก.ค.!N11),IF(ก.ค.!N41="","",ก.ค.!N41))</f>
        <v/>
      </c>
      <c r="CG11" s="104" t="str">
        <f>IF($B$2=1,IF(ก.ค.!O11="","",ก.ค.!O11),IF(ก.ค.!O41="","",ก.ค.!O41))</f>
        <v/>
      </c>
      <c r="CH11" s="104" t="str">
        <f>IF($B$2=1,IF(ก.ค.!P11="","",ก.ค.!P11),IF(ก.ค.!P41="","",ก.ค.!P41))</f>
        <v/>
      </c>
      <c r="CI11" s="104" t="str">
        <f>IF($B$2=1,IF(ก.ค.!Q11="","",ก.ค.!Q11),IF(ก.ค.!Q41="","",ก.ค.!Q41))</f>
        <v/>
      </c>
      <c r="CJ11" s="104" t="str">
        <f>IF($B$2=1,IF(ก.ค.!R11="","",ก.ค.!R11),IF(ก.ค.!R41="","",ก.ค.!R41))</f>
        <v/>
      </c>
      <c r="CK11" s="104" t="str">
        <f>IF($B$2=1,IF(ก.ค.!S11="","",ก.ค.!S11),IF(ก.ค.!S41="","",ก.ค.!S41))</f>
        <v/>
      </c>
      <c r="CL11" s="104" t="str">
        <f>IF($B$2=1,IF(ก.ค.!T11="","",ก.ค.!T11),IF(ก.ค.!T41="","",ก.ค.!T41))</f>
        <v/>
      </c>
      <c r="CM11" s="104" t="str">
        <f>IF($B$2=1,IF(ก.ค.!U11="","",ก.ค.!U11),IF(ก.ค.!U41="","",ก.ค.!U41))</f>
        <v/>
      </c>
      <c r="CN11" s="104" t="str">
        <f>IF($B$2=1,IF(ก.ค.!V11="","",ก.ค.!V11),IF(ก.ค.!V41="","",ก.ค.!V41))</f>
        <v/>
      </c>
      <c r="CO11" s="104" t="str">
        <f>IF($B$2=1,IF(ก.ค.!W11="","",ก.ค.!W11),IF(ก.ค.!W41="","",ก.ค.!W41))</f>
        <v/>
      </c>
      <c r="CP11" s="104" t="str">
        <f>IF($B$2=1,IF(ก.ค.!X11="","",ก.ค.!X11),IF(ก.ค.!X41="","",ก.ค.!X41))</f>
        <v/>
      </c>
      <c r="CQ11" s="104" t="str">
        <f>IF($B$2=1,IF(ก.ค.!Y11="","",ก.ค.!Y11),IF(ก.ค.!Y41="","",ก.ค.!Y41))</f>
        <v/>
      </c>
      <c r="CR11" s="104" t="str">
        <f>IF($B$2=1,IF(ก.ค.!Z11="","",ก.ค.!Z11),IF(ก.ค.!Z41="","",ก.ค.!Z41))</f>
        <v/>
      </c>
      <c r="CS11" s="104" t="str">
        <f>IF($B$2=1,IF(ก.ค.!AA11="","",ก.ค.!AA11),IF(ก.ค.!AA41="","",ก.ค.!AA41))</f>
        <v/>
      </c>
      <c r="CT11" s="104" t="str">
        <f>IF($B$2=1,IF(ก.ค.!AB11="","",ก.ค.!AB11),IF(ก.ค.!AB41="","",ก.ค.!AB41))</f>
        <v/>
      </c>
      <c r="CU11" s="104" t="str">
        <f>IF($B$2=1,IF(ก.ค.!AC11="","",ก.ค.!AC11),IF(ก.ค.!AC41="","",ก.ค.!AC41))</f>
        <v/>
      </c>
      <c r="CV11" s="104" t="str">
        <f>IF($B$2=1,IF(ก.ค.!AD11="","",ก.ค.!AD11),IF(ก.ค.!AD41="","",ก.ค.!AD41))</f>
        <v/>
      </c>
      <c r="CW11" s="104" t="str">
        <f>IF($B$2=1,IF(ก.ค.!AE11="","",ก.ค.!AE11),IF(ก.ค.!AE41="","",ก.ค.!AE41))</f>
        <v/>
      </c>
      <c r="CX11" s="104" t="str">
        <f>IF($B$2=1,IF(ก.ค.!AF11="","",ก.ค.!AF11),IF(ก.ค.!AF41="","",ก.ค.!AF41))</f>
        <v/>
      </c>
      <c r="CY11" s="104" t="str">
        <f>IF($B$2=1,IF(ก.ค.!AG11="","",ก.ค.!AG11),IF(ก.ค.!AG41="","",ก.ค.!AG41))</f>
        <v/>
      </c>
      <c r="CZ11" s="104" t="str">
        <f>IF($B$2=1,IF(ก.ค.!AH11="","",ก.ค.!AH11),IF(ก.ค.!AH41="","",ก.ค.!AH41))</f>
        <v/>
      </c>
      <c r="DA11" s="104" t="str">
        <f>IF($B$2=1,IF(ก.ค.!AI11="","",ก.ค.!AI11),IF(ก.ค.!AI41="","",ก.ค.!AI41))</f>
        <v/>
      </c>
      <c r="DB11" s="103">
        <f t="shared" si="13"/>
        <v>8</v>
      </c>
      <c r="DC11" s="104"/>
      <c r="DD11" s="104" t="str">
        <f>IF($B$2=1,IF(ส.ค.!D11="","",ส.ค.!D11),IF(ส.ค.!D41="","",ส.ค.!D41))</f>
        <v/>
      </c>
      <c r="DE11" s="104" t="str">
        <f>IF($B$2=1,IF(ส.ค.!E11="","",ส.ค.!E11),IF(ส.ค.!E41="","",ส.ค.!E41))</f>
        <v/>
      </c>
      <c r="DF11" s="104" t="str">
        <f>IF($B$2=1,IF(ส.ค.!F11="","",ส.ค.!F11),IF(ส.ค.!F41="","",ส.ค.!F41))</f>
        <v/>
      </c>
      <c r="DG11" s="104" t="str">
        <f>IF($B$2=1,IF(ส.ค.!G11="","",ส.ค.!G11),IF(ส.ค.!G41="","",ส.ค.!G41))</f>
        <v/>
      </c>
      <c r="DH11" s="104" t="str">
        <f>IF($B$2=1,IF(ส.ค.!H11="","",ส.ค.!H11),IF(ส.ค.!H41="","",ส.ค.!H41))</f>
        <v/>
      </c>
      <c r="DI11" s="104" t="str">
        <f>IF($B$2=1,IF(ส.ค.!I11="","",ส.ค.!I11),IF(ส.ค.!I41="","",ส.ค.!I41))</f>
        <v/>
      </c>
      <c r="DJ11" s="104" t="str">
        <f>IF($B$2=1,IF(ส.ค.!J11="","",ส.ค.!J11),IF(ส.ค.!J41="","",ส.ค.!J41))</f>
        <v/>
      </c>
      <c r="DK11" s="104" t="str">
        <f>IF($B$2=1,IF(ส.ค.!K11="","",ส.ค.!K11),IF(ส.ค.!K41="","",ส.ค.!K41))</f>
        <v/>
      </c>
      <c r="DL11" s="104" t="str">
        <f>IF($B$2=1,IF(ส.ค.!L11="","",ส.ค.!L11),IF(ส.ค.!L41="","",ส.ค.!L41))</f>
        <v/>
      </c>
      <c r="DM11" s="104" t="str">
        <f>IF($B$2=1,IF(ส.ค.!M11="","",ส.ค.!M11),IF(ส.ค.!M41="","",ส.ค.!M41))</f>
        <v/>
      </c>
      <c r="DN11" s="104" t="str">
        <f>IF($B$2=1,IF(ส.ค.!N11="","",ส.ค.!N11),IF(ส.ค.!N41="","",ส.ค.!N41))</f>
        <v/>
      </c>
      <c r="DO11" s="104" t="str">
        <f>IF($B$2=1,IF(ส.ค.!O11="","",ส.ค.!O11),IF(ส.ค.!O41="","",ส.ค.!O41))</f>
        <v/>
      </c>
      <c r="DP11" s="104" t="str">
        <f>IF($B$2=1,IF(ส.ค.!P11="","",ส.ค.!P11),IF(ส.ค.!P41="","",ส.ค.!P41))</f>
        <v/>
      </c>
      <c r="DQ11" s="104" t="str">
        <f>IF($B$2=1,IF(ส.ค.!Q11="","",ส.ค.!Q11),IF(ส.ค.!Q41="","",ส.ค.!Q41))</f>
        <v/>
      </c>
      <c r="DR11" s="104" t="str">
        <f>IF($B$2=1,IF(ส.ค.!R11="","",ส.ค.!R11),IF(ส.ค.!R41="","",ส.ค.!R41))</f>
        <v/>
      </c>
      <c r="DS11" s="104" t="str">
        <f>IF($B$2=1,IF(ส.ค.!S11="","",ส.ค.!S11),IF(ส.ค.!S41="","",ส.ค.!S41))</f>
        <v/>
      </c>
      <c r="DT11" s="104" t="str">
        <f>IF($B$2=1,IF(ส.ค.!T11="","",ส.ค.!T11),IF(ส.ค.!T41="","",ส.ค.!T41))</f>
        <v/>
      </c>
      <c r="DU11" s="104" t="str">
        <f>IF($B$2=1,IF(ส.ค.!U11="","",ส.ค.!U11),IF(ส.ค.!U41="","",ส.ค.!U41))</f>
        <v/>
      </c>
      <c r="DV11" s="104" t="str">
        <f>IF($B$2=1,IF(ส.ค.!V11="","",ส.ค.!V11),IF(ส.ค.!V41="","",ส.ค.!V41))</f>
        <v/>
      </c>
      <c r="DW11" s="104" t="str">
        <f>IF($B$2=1,IF(ส.ค.!W11="","",ส.ค.!W11),IF(ส.ค.!W41="","",ส.ค.!W41))</f>
        <v/>
      </c>
      <c r="DX11" s="104" t="str">
        <f>IF($B$2=1,IF(ส.ค.!X11="","",ส.ค.!X11),IF(ส.ค.!X41="","",ส.ค.!X41))</f>
        <v/>
      </c>
      <c r="DY11" s="104" t="str">
        <f>IF($B$2=1,IF(ส.ค.!Y11="","",ส.ค.!Y11),IF(ส.ค.!Y41="","",ส.ค.!Y41))</f>
        <v/>
      </c>
      <c r="DZ11" s="104" t="str">
        <f>IF($B$2=1,IF(ส.ค.!Z11="","",ส.ค.!Z11),IF(ส.ค.!Z41="","",ส.ค.!Z41))</f>
        <v/>
      </c>
      <c r="EA11" s="104" t="str">
        <f>IF($B$2=1,IF(ส.ค.!AA11="","",ส.ค.!AA11),IF(ส.ค.!AA41="","",ส.ค.!AA41))</f>
        <v/>
      </c>
      <c r="EB11" s="104" t="str">
        <f>IF($B$2=1,IF(ส.ค.!AB11="","",ส.ค.!AB11),IF(ส.ค.!AB41="","",ส.ค.!AB41))</f>
        <v/>
      </c>
      <c r="EC11" s="104" t="str">
        <f>IF($B$2=1,IF(ส.ค.!AC11="","",ส.ค.!AC11),IF(ส.ค.!AC41="","",ส.ค.!AC41))</f>
        <v/>
      </c>
      <c r="ED11" s="104" t="str">
        <f>IF($B$2=1,IF(ส.ค.!AD11="","",ส.ค.!AD11),IF(ส.ค.!AD41="","",ส.ค.!AD41))</f>
        <v/>
      </c>
      <c r="EE11" s="104" t="str">
        <f>IF($B$2=1,IF(ส.ค.!AE11="","",ส.ค.!AE11),IF(ส.ค.!AE41="","",ส.ค.!AE41))</f>
        <v/>
      </c>
      <c r="EF11" s="104" t="str">
        <f>IF($B$2=1,IF(ส.ค.!AF11="","",ส.ค.!AF11),IF(ส.ค.!AF41="","",ส.ค.!AF41))</f>
        <v/>
      </c>
      <c r="EG11" s="104" t="str">
        <f>IF($B$2=1,IF(ส.ค.!AG11="","",ส.ค.!AG11),IF(ส.ค.!AG41="","",ส.ค.!AG41))</f>
        <v/>
      </c>
      <c r="EH11" s="104" t="str">
        <f>IF($B$2=1,IF(ส.ค.!AH11="","",ส.ค.!AH11),IF(ส.ค.!AH41="","",ส.ค.!AH41))</f>
        <v/>
      </c>
      <c r="EI11" s="104" t="str">
        <f>IF($B$2=1,IF(ส.ค.!AI11="","",ส.ค.!AI11),IF(ส.ค.!AI41="","",ส.ค.!AI41))</f>
        <v/>
      </c>
      <c r="EJ11" s="103">
        <f t="shared" si="14"/>
        <v>8</v>
      </c>
      <c r="EK11" s="104"/>
      <c r="EL11" s="104" t="str">
        <f>IF($B$2=1,IF(ก.ย.!D11="","",ก.ย.!D11),IF(ก.ย.!D41="","",ก.ย.!D41))</f>
        <v/>
      </c>
      <c r="EM11" s="104" t="str">
        <f>IF($B$2=1,IF(ก.ย.!E11="","",ก.ย.!E11),IF(ก.ย.!E41="","",ก.ย.!E41))</f>
        <v/>
      </c>
      <c r="EN11" s="104" t="str">
        <f>IF($B$2=1,IF(ก.ย.!F11="","",ก.ย.!F11),IF(ก.ย.!F41="","",ก.ย.!F41))</f>
        <v/>
      </c>
      <c r="EO11" s="104" t="str">
        <f>IF($B$2=1,IF(ก.ย.!G11="","",ก.ย.!G11),IF(ก.ย.!G41="","",ก.ย.!G41))</f>
        <v/>
      </c>
      <c r="EP11" s="104" t="str">
        <f>IF($B$2=1,IF(ก.ย.!H11="","",ก.ย.!H11),IF(ก.ย.!H41="","",ก.ย.!H41))</f>
        <v/>
      </c>
      <c r="EQ11" s="104" t="str">
        <f>IF($B$2=1,IF(ก.ย.!I11="","",ก.ย.!I11),IF(ก.ย.!I41="","",ก.ย.!I41))</f>
        <v/>
      </c>
      <c r="ER11" s="104" t="str">
        <f>IF($B$2=1,IF(ก.ย.!J11="","",ก.ย.!J11),IF(ก.ย.!J41="","",ก.ย.!J41))</f>
        <v/>
      </c>
      <c r="ES11" s="104" t="str">
        <f>IF($B$2=1,IF(ก.ย.!K11="","",ก.ย.!K11),IF(ก.ย.!K41="","",ก.ย.!K41))</f>
        <v/>
      </c>
      <c r="ET11" s="104" t="str">
        <f>IF($B$2=1,IF(ก.ย.!L11="","",ก.ย.!L11),IF(ก.ย.!L41="","",ก.ย.!L41))</f>
        <v/>
      </c>
      <c r="EU11" s="104" t="str">
        <f>IF($B$2=1,IF(ก.ย.!M11="","",ก.ย.!M11),IF(ก.ย.!M41="","",ก.ย.!M41))</f>
        <v/>
      </c>
      <c r="EV11" s="104" t="str">
        <f>IF($B$2=1,IF(ก.ย.!N11="","",ก.ย.!N11),IF(ก.ย.!N41="","",ก.ย.!N41))</f>
        <v/>
      </c>
      <c r="EW11" s="104" t="str">
        <f>IF($B$2=1,IF(ก.ย.!O11="","",ก.ย.!O11),IF(ก.ย.!O41="","",ก.ย.!O41))</f>
        <v/>
      </c>
      <c r="EX11" s="104" t="str">
        <f>IF($B$2=1,IF(ก.ย.!P11="","",ก.ย.!P11),IF(ก.ย.!P41="","",ก.ย.!P41))</f>
        <v/>
      </c>
      <c r="EY11" s="104" t="str">
        <f>IF($B$2=1,IF(ก.ย.!Q11="","",ก.ย.!Q11),IF(ก.ย.!Q41="","",ก.ย.!Q41))</f>
        <v/>
      </c>
      <c r="EZ11" s="104" t="str">
        <f>IF($B$2=1,IF(ก.ย.!R11="","",ก.ย.!R11),IF(ก.ย.!R41="","",ก.ย.!R41))</f>
        <v/>
      </c>
      <c r="FA11" s="104" t="str">
        <f>IF($B$2=1,IF(ก.ย.!S11="","",ก.ย.!S11),IF(ก.ย.!S41="","",ก.ย.!S41))</f>
        <v/>
      </c>
      <c r="FB11" s="104" t="str">
        <f>IF($B$2=1,IF(ก.ย.!T11="","",ก.ย.!T11),IF(ก.ย.!T41="","",ก.ย.!T41))</f>
        <v/>
      </c>
      <c r="FC11" s="104" t="str">
        <f>IF($B$2=1,IF(ก.ย.!U11="","",ก.ย.!U11),IF(ก.ย.!U41="","",ก.ย.!U41))</f>
        <v/>
      </c>
      <c r="FD11" s="104" t="str">
        <f>IF($B$2=1,IF(ก.ย.!V11="","",ก.ย.!V11),IF(ก.ย.!V41="","",ก.ย.!V41))</f>
        <v/>
      </c>
      <c r="FE11" s="104" t="str">
        <f>IF($B$2=1,IF(ก.ย.!W11="","",ก.ย.!W11),IF(ก.ย.!W41="","",ก.ย.!W41))</f>
        <v/>
      </c>
      <c r="FF11" s="104" t="str">
        <f>IF($B$2=1,IF(ก.ย.!X11="","",ก.ย.!X11),IF(ก.ย.!X41="","",ก.ย.!X41))</f>
        <v/>
      </c>
      <c r="FG11" s="104" t="str">
        <f>IF($B$2=1,IF(ก.ย.!Y11="","",ก.ย.!Y11),IF(ก.ย.!Y41="","",ก.ย.!Y41))</f>
        <v/>
      </c>
      <c r="FH11" s="104" t="str">
        <f>IF($B$2=1,IF(ก.ย.!Z11="","",ก.ย.!Z11),IF(ก.ย.!Z41="","",ก.ย.!Z41))</f>
        <v/>
      </c>
      <c r="FI11" s="104" t="str">
        <f>IF($B$2=1,IF(ก.ย.!AA11="","",ก.ย.!AA11),IF(ก.ย.!AA41="","",ก.ย.!AA41))</f>
        <v/>
      </c>
      <c r="FJ11" s="104" t="str">
        <f>IF($B$2=1,IF(ก.ย.!AB11="","",ก.ย.!AB11),IF(ก.ย.!AB41="","",ก.ย.!AB41))</f>
        <v/>
      </c>
      <c r="FK11" s="104" t="str">
        <f>IF($B$2=1,IF(ก.ย.!AC11="","",ก.ย.!AC11),IF(ก.ย.!AC41="","",ก.ย.!AC41))</f>
        <v/>
      </c>
      <c r="FL11" s="104" t="str">
        <f>IF($B$2=1,IF(ก.ย.!AD11="","",ก.ย.!AD11),IF(ก.ย.!AD41="","",ก.ย.!AD41))</f>
        <v/>
      </c>
      <c r="FM11" s="104" t="str">
        <f>IF($B$2=1,IF(ก.ย.!AE11="","",ก.ย.!AE11),IF(ก.ย.!AE41="","",ก.ย.!AE41))</f>
        <v/>
      </c>
      <c r="FN11" s="104" t="str">
        <f>IF($B$2=1,IF(ก.ย.!AF11="","",ก.ย.!AF11),IF(ก.ย.!AF41="","",ก.ย.!AF41))</f>
        <v/>
      </c>
      <c r="FO11" s="104" t="str">
        <f>IF($B$2=1,IF(ก.ย.!AG11="","",ก.ย.!AG11),IF(ก.ย.!AG41="","",ก.ย.!AG41))</f>
        <v/>
      </c>
      <c r="FP11" s="104" t="str">
        <f>IF($B$2=1,IF(ก.ย.!AH11="","",ก.ย.!AH11),IF(ก.ย.!AH41="","",ก.ย.!AH41))</f>
        <v/>
      </c>
      <c r="FQ11" s="104" t="str">
        <f>IF($B$2=1,IF(ก.ย.!AI11="","",ก.ย.!AI11),IF(ก.ย.!AI41="","",ก.ย.!AI41))</f>
        <v/>
      </c>
      <c r="FR11" s="103">
        <f t="shared" si="15"/>
        <v>8</v>
      </c>
      <c r="FS11" s="104"/>
      <c r="FT11" s="104" t="str">
        <f>IF($B$2=1,IF(ต.ค.!D11="","",ต.ค.!D11),IF(ต.ค.!D41="","",ต.ค.!D41))</f>
        <v/>
      </c>
      <c r="FU11" s="104" t="str">
        <f>IF($B$2=1,IF(ต.ค.!E11="","",ต.ค.!E11),IF(ต.ค.!E41="","",ต.ค.!E41))</f>
        <v/>
      </c>
      <c r="FV11" s="104" t="str">
        <f>IF($B$2=1,IF(ต.ค.!F11="","",ต.ค.!F11),IF(ต.ค.!F41="","",ต.ค.!F41))</f>
        <v/>
      </c>
      <c r="FW11" s="104" t="str">
        <f>IF($B$2=1,IF(ต.ค.!G11="","",ต.ค.!G11),IF(ต.ค.!G41="","",ต.ค.!G41))</f>
        <v/>
      </c>
      <c r="FX11" s="104" t="str">
        <f>IF($B$2=1,IF(ต.ค.!H11="","",ต.ค.!H11),IF(ต.ค.!H41="","",ต.ค.!H41))</f>
        <v/>
      </c>
      <c r="FY11" s="104" t="str">
        <f>IF($B$2=1,IF(ต.ค.!I11="","",ต.ค.!I11),IF(ต.ค.!I41="","",ต.ค.!I41))</f>
        <v/>
      </c>
      <c r="FZ11" s="104" t="str">
        <f>IF($B$2=1,IF(ต.ค.!J11="","",ต.ค.!J11),IF(ต.ค.!J41="","",ต.ค.!J41))</f>
        <v/>
      </c>
      <c r="GA11" s="104" t="str">
        <f>IF($B$2=1,IF(ต.ค.!K11="","",ต.ค.!K11),IF(ต.ค.!K41="","",ต.ค.!K41))</f>
        <v/>
      </c>
      <c r="GB11" s="104" t="str">
        <f>IF($B$2=1,IF(ต.ค.!L11="","",ต.ค.!L11),IF(ต.ค.!L41="","",ต.ค.!L41))</f>
        <v/>
      </c>
      <c r="GC11" s="104" t="str">
        <f>IF($B$2=1,IF(ต.ค.!M11="","",ต.ค.!M11),IF(ต.ค.!M41="","",ต.ค.!M41))</f>
        <v/>
      </c>
      <c r="GD11" s="104" t="str">
        <f>IF($B$2=1,IF(ต.ค.!N11="","",ต.ค.!N11),IF(ต.ค.!N41="","",ต.ค.!N41))</f>
        <v/>
      </c>
      <c r="GE11" s="104" t="str">
        <f>IF($B$2=1,IF(ต.ค.!O11="","",ต.ค.!O11),IF(ต.ค.!O41="","",ต.ค.!O41))</f>
        <v/>
      </c>
      <c r="GF11" s="104" t="str">
        <f>IF($B$2=1,IF(ต.ค.!P11="","",ต.ค.!P11),IF(ต.ค.!P41="","",ต.ค.!P41))</f>
        <v/>
      </c>
      <c r="GG11" s="104" t="str">
        <f>IF($B$2=1,IF(ต.ค.!Q11="","",ต.ค.!Q11),IF(ต.ค.!Q41="","",ต.ค.!Q41))</f>
        <v/>
      </c>
      <c r="GH11" s="104" t="str">
        <f>IF($B$2=1,IF(ต.ค.!R11="","",ต.ค.!R11),IF(ต.ค.!R41="","",ต.ค.!R41))</f>
        <v/>
      </c>
      <c r="GI11" s="104" t="str">
        <f>IF($B$2=1,IF(ต.ค.!S11="","",ต.ค.!S11),IF(ต.ค.!S41="","",ต.ค.!S41))</f>
        <v/>
      </c>
      <c r="GJ11" s="104" t="str">
        <f>IF($B$2=1,IF(ต.ค.!T11="","",ต.ค.!T11),IF(ต.ค.!T41="","",ต.ค.!T41))</f>
        <v/>
      </c>
      <c r="GK11" s="104" t="str">
        <f>IF($B$2=1,IF(ต.ค.!U11="","",ต.ค.!U11),IF(ต.ค.!U41="","",ต.ค.!U41))</f>
        <v/>
      </c>
      <c r="GL11" s="104" t="str">
        <f>IF($B$2=1,IF(ต.ค.!V11="","",ต.ค.!V11),IF(ต.ค.!V41="","",ต.ค.!V41))</f>
        <v/>
      </c>
      <c r="GM11" s="104" t="str">
        <f>IF($B$2=1,IF(ต.ค.!W11="","",ต.ค.!W11),IF(ต.ค.!W41="","",ต.ค.!W41))</f>
        <v/>
      </c>
      <c r="GN11" s="104" t="str">
        <f>IF($B$2=1,IF(ต.ค.!X11="","",ต.ค.!X11),IF(ต.ค.!X41="","",ต.ค.!X41))</f>
        <v/>
      </c>
      <c r="GO11" s="104" t="str">
        <f>IF($B$2=1,IF(ต.ค.!Y11="","",ต.ค.!Y11),IF(ต.ค.!Y41="","",ต.ค.!Y41))</f>
        <v/>
      </c>
      <c r="GP11" s="104" t="str">
        <f>IF($B$2=1,IF(ต.ค.!Z11="","",ต.ค.!Z11),IF(ต.ค.!Z41="","",ต.ค.!Z41))</f>
        <v/>
      </c>
      <c r="GQ11" s="104" t="str">
        <f>IF($B$2=1,IF(ต.ค.!AA11="","",ต.ค.!AA11),IF(ต.ค.!AA41="","",ต.ค.!AA41))</f>
        <v/>
      </c>
      <c r="GR11" s="104" t="str">
        <f>IF($B$2=1,IF(ต.ค.!AB11="","",ต.ค.!AB11),IF(ต.ค.!AB41="","",ต.ค.!AB41))</f>
        <v/>
      </c>
      <c r="GS11" s="104" t="str">
        <f>IF($B$2=1,IF(ต.ค.!AC11="","",ต.ค.!AC11),IF(ต.ค.!AC41="","",ต.ค.!AC41))</f>
        <v/>
      </c>
      <c r="GT11" s="104" t="str">
        <f>IF($B$2=1,IF(ต.ค.!AD11="","",ต.ค.!AD11),IF(ต.ค.!AD41="","",ต.ค.!AD41))</f>
        <v/>
      </c>
      <c r="GU11" s="104" t="str">
        <f>IF($B$2=1,IF(ต.ค.!AE11="","",ต.ค.!AE11),IF(ต.ค.!AE41="","",ต.ค.!AE41))</f>
        <v/>
      </c>
      <c r="GV11" s="104" t="str">
        <f>IF($B$2=1,IF(ต.ค.!AF11="","",ต.ค.!AF11),IF(ต.ค.!AF41="","",ต.ค.!AF41))</f>
        <v/>
      </c>
      <c r="GW11" s="104" t="str">
        <f>IF($B$2=1,IF(ต.ค.!AG11="","",ต.ค.!AG11),IF(ต.ค.!AG41="","",ต.ค.!AG41))</f>
        <v/>
      </c>
      <c r="GX11" s="104" t="str">
        <f>IF($B$2=1,IF(ต.ค.!AH11="","",ต.ค.!AH11),IF(ต.ค.!AH41="","",ต.ค.!AH41))</f>
        <v/>
      </c>
      <c r="GY11" s="104" t="str">
        <f>IF($B$2=1,IF(ต.ค.!AI11="","",ต.ค.!AI11),IF(ต.ค.!AI41="","",ต.ค.!AI41))</f>
        <v/>
      </c>
      <c r="GZ11" s="103">
        <f t="shared" si="16"/>
        <v>8</v>
      </c>
      <c r="HA11" s="104"/>
      <c r="HB11" s="104" t="str">
        <f>IF($B$2=1,IF(พ.ย.!D11="","",พ.ย.!D11),IF(พ.ย.!D41="","",พ.ย.!D41))</f>
        <v/>
      </c>
      <c r="HC11" s="104" t="str">
        <f>IF($B$2=1,IF(พ.ย.!E11="","",พ.ย.!E11),IF(พ.ย.!E41="","",พ.ย.!E41))</f>
        <v/>
      </c>
      <c r="HD11" s="104" t="str">
        <f>IF($B$2=1,IF(พ.ย.!F11="","",พ.ย.!F11),IF(พ.ย.!F41="","",พ.ย.!F41))</f>
        <v/>
      </c>
      <c r="HE11" s="104" t="str">
        <f>IF($B$2=1,IF(พ.ย.!G11="","",พ.ย.!G11),IF(พ.ย.!G41="","",พ.ย.!G41))</f>
        <v/>
      </c>
      <c r="HF11" s="104" t="str">
        <f>IF($B$2=1,IF(พ.ย.!H11="","",พ.ย.!H11),IF(พ.ย.!H41="","",พ.ย.!H41))</f>
        <v/>
      </c>
      <c r="HG11" s="104" t="str">
        <f>IF($B$2=1,IF(พ.ย.!I11="","",พ.ย.!I11),IF(พ.ย.!I41="","",พ.ย.!I41))</f>
        <v/>
      </c>
      <c r="HH11" s="104" t="str">
        <f>IF($B$2=1,IF(พ.ย.!J11="","",พ.ย.!J11),IF(พ.ย.!J41="","",พ.ย.!J41))</f>
        <v/>
      </c>
      <c r="HI11" s="104" t="str">
        <f>IF($B$2=1,IF(พ.ย.!K11="","",พ.ย.!K11),IF(พ.ย.!K41="","",พ.ย.!K41))</f>
        <v/>
      </c>
      <c r="HJ11" s="104" t="str">
        <f>IF($B$2=1,IF(พ.ย.!L11="","",พ.ย.!L11),IF(พ.ย.!L41="","",พ.ย.!L41))</f>
        <v/>
      </c>
      <c r="HK11" s="104" t="str">
        <f>IF($B$2=1,IF(พ.ย.!M11="","",พ.ย.!M11),IF(พ.ย.!M41="","",พ.ย.!M41))</f>
        <v/>
      </c>
      <c r="HL11" s="104" t="str">
        <f>IF($B$2=1,IF(พ.ย.!N11="","",พ.ย.!N11),IF(พ.ย.!N41="","",พ.ย.!N41))</f>
        <v/>
      </c>
      <c r="HM11" s="104" t="str">
        <f>IF($B$2=1,IF(พ.ย.!O11="","",พ.ย.!O11),IF(พ.ย.!O41="","",พ.ย.!O41))</f>
        <v/>
      </c>
      <c r="HN11" s="104" t="str">
        <f>IF($B$2=1,IF(พ.ย.!P11="","",พ.ย.!P11),IF(พ.ย.!P41="","",พ.ย.!P41))</f>
        <v/>
      </c>
      <c r="HO11" s="104" t="str">
        <f>IF($B$2=1,IF(พ.ย.!Q11="","",พ.ย.!Q11),IF(พ.ย.!Q41="","",พ.ย.!Q41))</f>
        <v/>
      </c>
      <c r="HP11" s="104" t="str">
        <f>IF($B$2=1,IF(พ.ย.!R11="","",พ.ย.!R11),IF(พ.ย.!R41="","",พ.ย.!R41))</f>
        <v/>
      </c>
      <c r="HQ11" s="104" t="str">
        <f>IF($B$2=1,IF(พ.ย.!S11="","",พ.ย.!S11),IF(พ.ย.!S41="","",พ.ย.!S41))</f>
        <v/>
      </c>
      <c r="HR11" s="104" t="str">
        <f>IF($B$2=1,IF(พ.ย.!T11="","",พ.ย.!T11),IF(พ.ย.!T41="","",พ.ย.!T41))</f>
        <v/>
      </c>
      <c r="HS11" s="104" t="str">
        <f>IF($B$2=1,IF(พ.ย.!U11="","",พ.ย.!U11),IF(พ.ย.!U41="","",พ.ย.!U41))</f>
        <v/>
      </c>
      <c r="HT11" s="104" t="str">
        <f>IF($B$2=1,IF(พ.ย.!V11="","",พ.ย.!V11),IF(พ.ย.!V41="","",พ.ย.!V41))</f>
        <v/>
      </c>
      <c r="HU11" s="104" t="str">
        <f>IF($B$2=1,IF(พ.ย.!W11="","",พ.ย.!W11),IF(พ.ย.!W41="","",พ.ย.!W41))</f>
        <v/>
      </c>
      <c r="HV11" s="104" t="str">
        <f>IF($B$2=1,IF(พ.ย.!X11="","",พ.ย.!X11),IF(พ.ย.!X41="","",พ.ย.!X41))</f>
        <v/>
      </c>
      <c r="HW11" s="104" t="str">
        <f>IF($B$2=1,IF(พ.ย.!Y11="","",พ.ย.!Y11),IF(พ.ย.!Y41="","",พ.ย.!Y41))</f>
        <v/>
      </c>
      <c r="HX11" s="104" t="str">
        <f>IF($B$2=1,IF(พ.ย.!Z11="","",พ.ย.!Z11),IF(พ.ย.!Z41="","",พ.ย.!Z41))</f>
        <v/>
      </c>
      <c r="HY11" s="104" t="str">
        <f>IF($B$2=1,IF(พ.ย.!AA11="","",พ.ย.!AA11),IF(พ.ย.!AA41="","",พ.ย.!AA41))</f>
        <v/>
      </c>
      <c r="HZ11" s="104" t="str">
        <f>IF($B$2=1,IF(พ.ย.!AB11="","",พ.ย.!AB11),IF(พ.ย.!AB41="","",พ.ย.!AB41))</f>
        <v/>
      </c>
      <c r="IA11" s="104" t="str">
        <f>IF($B$2=1,IF(พ.ย.!AC11="","",พ.ย.!AC11),IF(พ.ย.!AC41="","",พ.ย.!AC41))</f>
        <v/>
      </c>
      <c r="IB11" s="104" t="str">
        <f>IF($B$2=1,IF(พ.ย.!AD11="","",พ.ย.!AD11),IF(พ.ย.!AD41="","",พ.ย.!AD41))</f>
        <v/>
      </c>
      <c r="IC11" s="104" t="str">
        <f>IF($B$2=1,IF(พ.ย.!AE11="","",พ.ย.!AE11),IF(พ.ย.!AE41="","",พ.ย.!AE41))</f>
        <v/>
      </c>
      <c r="ID11" s="104" t="str">
        <f>IF($B$2=1,IF(พ.ย.!AF11="","",พ.ย.!AF11),IF(พ.ย.!AF41="","",พ.ย.!AF41))</f>
        <v/>
      </c>
      <c r="IE11" s="104" t="str">
        <f>IF($B$2=1,IF(พ.ย.!AG11="","",พ.ย.!AG11),IF(พ.ย.!AG41="","",พ.ย.!AG41))</f>
        <v/>
      </c>
      <c r="IF11" s="104" t="str">
        <f>IF($B$2=1,IF(พ.ย.!AH11="","",พ.ย.!AH11),IF(พ.ย.!AH41="","",พ.ย.!AH41))</f>
        <v/>
      </c>
      <c r="IG11" s="104" t="str">
        <f>IF($B$2=1,IF(พ.ย.!AI11="","",พ.ย.!AI11),IF(พ.ย.!AI41="","",พ.ย.!AI41))</f>
        <v/>
      </c>
      <c r="IH11" s="103">
        <f t="shared" si="17"/>
        <v>8</v>
      </c>
      <c r="II11" s="104"/>
      <c r="IJ11" s="104" t="str">
        <f>IF($B$2=1,IF(ธ.ค.!D11="","",ธ.ค.!D11),IF(ธ.ค.!D41="","",ธ.ค.!D41))</f>
        <v/>
      </c>
      <c r="IK11" s="104" t="str">
        <f>IF($B$2=1,IF(ธ.ค.!E11="","",ธ.ค.!E11),IF(ธ.ค.!E41="","",ธ.ค.!E41))</f>
        <v/>
      </c>
      <c r="IL11" s="104" t="str">
        <f>IF($B$2=1,IF(ธ.ค.!F11="","",ธ.ค.!F11),IF(ธ.ค.!F41="","",ธ.ค.!F41))</f>
        <v/>
      </c>
      <c r="IM11" s="104" t="str">
        <f>IF($B$2=1,IF(ธ.ค.!G11="","",ธ.ค.!G11),IF(ธ.ค.!G41="","",ธ.ค.!G41))</f>
        <v/>
      </c>
      <c r="IN11" s="104" t="str">
        <f>IF($B$2=1,IF(ธ.ค.!H11="","",ธ.ค.!H11),IF(ธ.ค.!H41="","",ธ.ค.!H41))</f>
        <v/>
      </c>
      <c r="IO11" s="104" t="str">
        <f>IF($B$2=1,IF(ธ.ค.!I11="","",ธ.ค.!I11),IF(ธ.ค.!I41="","",ธ.ค.!I41))</f>
        <v/>
      </c>
      <c r="IP11" s="104" t="str">
        <f>IF($B$2=1,IF(ธ.ค.!J11="","",ธ.ค.!J11),IF(ธ.ค.!J41="","",ธ.ค.!J41))</f>
        <v/>
      </c>
      <c r="IQ11" s="104" t="str">
        <f>IF($B$2=1,IF(ธ.ค.!K11="","",ธ.ค.!K11),IF(ธ.ค.!K41="","",ธ.ค.!K41))</f>
        <v/>
      </c>
      <c r="IR11" s="104" t="str">
        <f>IF($B$2=1,IF(ธ.ค.!L11="","",ธ.ค.!L11),IF(ธ.ค.!L41="","",ธ.ค.!L41))</f>
        <v/>
      </c>
      <c r="IS11" s="104" t="str">
        <f>IF($B$2=1,IF(ธ.ค.!M11="","",ธ.ค.!M11),IF(ธ.ค.!M41="","",ธ.ค.!M41))</f>
        <v/>
      </c>
      <c r="IT11" s="104" t="str">
        <f>IF($B$2=1,IF(ธ.ค.!N11="","",ธ.ค.!N11),IF(ธ.ค.!N41="","",ธ.ค.!N41))</f>
        <v/>
      </c>
      <c r="IU11" s="104" t="str">
        <f>IF($B$2=1,IF(ธ.ค.!O11="","",ธ.ค.!O11),IF(ธ.ค.!O41="","",ธ.ค.!O41))</f>
        <v/>
      </c>
      <c r="IV11" s="104" t="str">
        <f>IF($B$2=1,IF(ธ.ค.!P11="","",ธ.ค.!P11),IF(ธ.ค.!P41="","",ธ.ค.!P41))</f>
        <v/>
      </c>
      <c r="IW11" s="104" t="str">
        <f>IF($B$2=1,IF(ธ.ค.!Q11="","",ธ.ค.!Q11),IF(ธ.ค.!Q41="","",ธ.ค.!Q41))</f>
        <v/>
      </c>
      <c r="IX11" s="104" t="str">
        <f>IF($B$2=1,IF(ธ.ค.!R11="","",ธ.ค.!R11),IF(ธ.ค.!R41="","",ธ.ค.!R41))</f>
        <v/>
      </c>
      <c r="IY11" s="104" t="str">
        <f>IF($B$2=1,IF(ธ.ค.!S11="","",ธ.ค.!S11),IF(ธ.ค.!S41="","",ธ.ค.!S41))</f>
        <v/>
      </c>
      <c r="IZ11" s="104" t="str">
        <f>IF($B$2=1,IF(ธ.ค.!T11="","",ธ.ค.!T11),IF(ธ.ค.!T41="","",ธ.ค.!T41))</f>
        <v/>
      </c>
      <c r="JA11" s="104" t="str">
        <f>IF($B$2=1,IF(ธ.ค.!U11="","",ธ.ค.!U11),IF(ธ.ค.!U41="","",ธ.ค.!U41))</f>
        <v/>
      </c>
      <c r="JB11" s="104" t="str">
        <f>IF($B$2=1,IF(ธ.ค.!V11="","",ธ.ค.!V11),IF(ธ.ค.!V41="","",ธ.ค.!V41))</f>
        <v/>
      </c>
      <c r="JC11" s="104" t="str">
        <f>IF($B$2=1,IF(ธ.ค.!W11="","",ธ.ค.!W11),IF(ธ.ค.!W41="","",ธ.ค.!W41))</f>
        <v/>
      </c>
      <c r="JD11" s="104" t="str">
        <f>IF($B$2=1,IF(ธ.ค.!X11="","",ธ.ค.!X11),IF(ธ.ค.!X41="","",ธ.ค.!X41))</f>
        <v/>
      </c>
      <c r="JE11" s="104" t="str">
        <f>IF($B$2=1,IF(ธ.ค.!Y11="","",ธ.ค.!Y11),IF(ธ.ค.!Y41="","",ธ.ค.!Y41))</f>
        <v/>
      </c>
      <c r="JF11" s="104" t="str">
        <f>IF($B$2=1,IF(ธ.ค.!Z11="","",ธ.ค.!Z11),IF(ธ.ค.!Z41="","",ธ.ค.!Z41))</f>
        <v/>
      </c>
      <c r="JG11" s="104" t="str">
        <f>IF($B$2=1,IF(ธ.ค.!AA11="","",ธ.ค.!AA11),IF(ธ.ค.!AA41="","",ธ.ค.!AA41))</f>
        <v/>
      </c>
      <c r="JH11" s="104" t="str">
        <f>IF($B$2=1,IF(ธ.ค.!AB11="","",ธ.ค.!AB11),IF(ธ.ค.!AB41="","",ธ.ค.!AB41))</f>
        <v/>
      </c>
      <c r="JI11" s="104" t="str">
        <f>IF($B$2=1,IF(ธ.ค.!AC11="","",ธ.ค.!AC11),IF(ธ.ค.!AC41="","",ธ.ค.!AC41))</f>
        <v/>
      </c>
      <c r="JJ11" s="104" t="str">
        <f>IF($B$2=1,IF(ธ.ค.!AD11="","",ธ.ค.!AD11),IF(ธ.ค.!AD41="","",ธ.ค.!AD41))</f>
        <v/>
      </c>
      <c r="JK11" s="104" t="str">
        <f>IF($B$2=1,IF(ธ.ค.!AE11="","",ธ.ค.!AE11),IF(ธ.ค.!AE41="","",ธ.ค.!AE41))</f>
        <v/>
      </c>
      <c r="JL11" s="104" t="str">
        <f>IF($B$2=1,IF(ธ.ค.!AF11="","",ธ.ค.!AF11),IF(ธ.ค.!AF41="","",ธ.ค.!AF41))</f>
        <v/>
      </c>
      <c r="JM11" s="104" t="str">
        <f>IF($B$2=1,IF(ธ.ค.!AG11="","",ธ.ค.!AG11),IF(ธ.ค.!AG41="","",ธ.ค.!AG41))</f>
        <v/>
      </c>
      <c r="JN11" s="104" t="str">
        <f>IF($B$2=1,IF(ธ.ค.!AH11="","",ธ.ค.!AH11),IF(ธ.ค.!AH41="","",ธ.ค.!AH41))</f>
        <v/>
      </c>
      <c r="JO11" s="104" t="str">
        <f>IF($B$2=1,IF(ธ.ค.!AI11="","",ธ.ค.!AI11),IF(ธ.ค.!AI41="","",ธ.ค.!AI41))</f>
        <v/>
      </c>
      <c r="JP11" s="103">
        <f t="shared" si="18"/>
        <v>8</v>
      </c>
      <c r="JQ11" s="104"/>
      <c r="JR11" s="104" t="str">
        <f>IF($B$2=1,IF(ม.ค.!D11="","",ม.ค.!D11),IF(ม.ค.!D41="","",ม.ค.!D41))</f>
        <v/>
      </c>
      <c r="JS11" s="104" t="str">
        <f>IF($B$2=1,IF(ม.ค.!E11="","",ม.ค.!E11),IF(ม.ค.!E41="","",ม.ค.!E41))</f>
        <v/>
      </c>
      <c r="JT11" s="104" t="str">
        <f>IF($B$2=1,IF(ม.ค.!F11="","",ม.ค.!F11),IF(ม.ค.!F41="","",ม.ค.!F41))</f>
        <v/>
      </c>
      <c r="JU11" s="104" t="str">
        <f>IF($B$2=1,IF(ม.ค.!G11="","",ม.ค.!G11),IF(ม.ค.!G41="","",ม.ค.!G41))</f>
        <v/>
      </c>
      <c r="JV11" s="104" t="str">
        <f>IF($B$2=1,IF(ม.ค.!H11="","",ม.ค.!H11),IF(ม.ค.!H41="","",ม.ค.!H41))</f>
        <v/>
      </c>
      <c r="JW11" s="104" t="str">
        <f>IF($B$2=1,IF(ม.ค.!I11="","",ม.ค.!I11),IF(ม.ค.!I41="","",ม.ค.!I41))</f>
        <v/>
      </c>
      <c r="JX11" s="104" t="str">
        <f>IF($B$2=1,IF(ม.ค.!J11="","",ม.ค.!J11),IF(ม.ค.!J41="","",ม.ค.!J41))</f>
        <v/>
      </c>
      <c r="JY11" s="104" t="str">
        <f>IF($B$2=1,IF(ม.ค.!K11="","",ม.ค.!K11),IF(ม.ค.!K41="","",ม.ค.!K41))</f>
        <v/>
      </c>
      <c r="JZ11" s="104" t="str">
        <f>IF($B$2=1,IF(ม.ค.!L11="","",ม.ค.!L11),IF(ม.ค.!L41="","",ม.ค.!L41))</f>
        <v/>
      </c>
      <c r="KA11" s="104" t="str">
        <f>IF($B$2=1,IF(ม.ค.!M11="","",ม.ค.!M11),IF(ม.ค.!M41="","",ม.ค.!M41))</f>
        <v/>
      </c>
      <c r="KB11" s="104" t="str">
        <f>IF($B$2=1,IF(ม.ค.!N11="","",ม.ค.!N11),IF(ม.ค.!N41="","",ม.ค.!N41))</f>
        <v/>
      </c>
      <c r="KC11" s="104" t="str">
        <f>IF($B$2=1,IF(ม.ค.!O11="","",ม.ค.!O11),IF(ม.ค.!O41="","",ม.ค.!O41))</f>
        <v/>
      </c>
      <c r="KD11" s="104" t="str">
        <f>IF($B$2=1,IF(ม.ค.!P11="","",ม.ค.!P11),IF(ม.ค.!P41="","",ม.ค.!P41))</f>
        <v/>
      </c>
      <c r="KE11" s="104" t="str">
        <f>IF($B$2=1,IF(ม.ค.!Q11="","",ม.ค.!Q11),IF(ม.ค.!Q41="","",ม.ค.!Q41))</f>
        <v/>
      </c>
      <c r="KF11" s="104" t="str">
        <f>IF($B$2=1,IF(ม.ค.!R11="","",ม.ค.!R11),IF(ม.ค.!R41="","",ม.ค.!R41))</f>
        <v/>
      </c>
      <c r="KG11" s="104" t="str">
        <f>IF($B$2=1,IF(ม.ค.!S11="","",ม.ค.!S11),IF(ม.ค.!S41="","",ม.ค.!S41))</f>
        <v/>
      </c>
      <c r="KH11" s="104" t="str">
        <f>IF($B$2=1,IF(ม.ค.!T11="","",ม.ค.!T11),IF(ม.ค.!T41="","",ม.ค.!T41))</f>
        <v/>
      </c>
      <c r="KI11" s="104" t="str">
        <f>IF($B$2=1,IF(ม.ค.!U11="","",ม.ค.!U11),IF(ม.ค.!U41="","",ม.ค.!U41))</f>
        <v/>
      </c>
      <c r="KJ11" s="104" t="str">
        <f>IF($B$2=1,IF(ม.ค.!V11="","",ม.ค.!V11),IF(ม.ค.!V41="","",ม.ค.!V41))</f>
        <v/>
      </c>
      <c r="KK11" s="104" t="str">
        <f>IF($B$2=1,IF(ม.ค.!W11="","",ม.ค.!W11),IF(ม.ค.!W41="","",ม.ค.!W41))</f>
        <v/>
      </c>
      <c r="KL11" s="104" t="str">
        <f>IF($B$2=1,IF(ม.ค.!X11="","",ม.ค.!X11),IF(ม.ค.!X41="","",ม.ค.!X41))</f>
        <v/>
      </c>
      <c r="KM11" s="104" t="str">
        <f>IF($B$2=1,IF(ม.ค.!Y11="","",ม.ค.!Y11),IF(ม.ค.!Y41="","",ม.ค.!Y41))</f>
        <v/>
      </c>
      <c r="KN11" s="104" t="str">
        <f>IF($B$2=1,IF(ม.ค.!Z11="","",ม.ค.!Z11),IF(ม.ค.!Z41="","",ม.ค.!Z41))</f>
        <v/>
      </c>
      <c r="KO11" s="104" t="str">
        <f>IF($B$2=1,IF(ม.ค.!AA11="","",ม.ค.!AA11),IF(ม.ค.!AA41="","",ม.ค.!AA41))</f>
        <v/>
      </c>
      <c r="KP11" s="104" t="str">
        <f>IF($B$2=1,IF(ม.ค.!AB11="","",ม.ค.!AB11),IF(ม.ค.!AB41="","",ม.ค.!AB41))</f>
        <v/>
      </c>
      <c r="KQ11" s="104" t="str">
        <f>IF($B$2=1,IF(ม.ค.!AC11="","",ม.ค.!AC11),IF(ม.ค.!AC41="","",ม.ค.!AC41))</f>
        <v/>
      </c>
      <c r="KR11" s="104" t="str">
        <f>IF($B$2=1,IF(ม.ค.!AD11="","",ม.ค.!AD11),IF(ม.ค.!AD41="","",ม.ค.!AD41))</f>
        <v/>
      </c>
      <c r="KS11" s="104" t="str">
        <f>IF($B$2=1,IF(ม.ค.!AE11="","",ม.ค.!AE11),IF(ม.ค.!AE41="","",ม.ค.!AE41))</f>
        <v/>
      </c>
      <c r="KT11" s="104" t="str">
        <f>IF($B$2=1,IF(ม.ค.!AF11="","",ม.ค.!AF11),IF(ม.ค.!AF41="","",ม.ค.!AF41))</f>
        <v/>
      </c>
      <c r="KU11" s="104" t="str">
        <f>IF($B$2=1,IF(ม.ค.!AG11="","",ม.ค.!AG11),IF(ม.ค.!AG41="","",ม.ค.!AG41))</f>
        <v/>
      </c>
      <c r="KV11" s="104" t="str">
        <f>IF($B$2=1,IF(ม.ค.!AH11="","",ม.ค.!AH11),IF(ม.ค.!AH41="","",ม.ค.!AH41))</f>
        <v/>
      </c>
      <c r="KW11" s="104" t="str">
        <f>IF($B$2=1,IF(ม.ค.!AI11="","",ม.ค.!AI11),IF(ม.ค.!AI41="","",ม.ค.!AI41))</f>
        <v/>
      </c>
      <c r="KX11" s="103">
        <f t="shared" si="19"/>
        <v>8</v>
      </c>
      <c r="KY11" s="104"/>
      <c r="KZ11" s="104" t="str">
        <f>IF($B$2=1,IF(ก.พ.!D11="","",ก.พ.!D11),IF(ก.พ.!D41="","",ก.พ.!D41))</f>
        <v/>
      </c>
      <c r="LA11" s="104" t="str">
        <f>IF($B$2=1,IF(ก.พ.!E11="","",ก.พ.!E11),IF(ก.พ.!E41="","",ก.พ.!E41))</f>
        <v/>
      </c>
      <c r="LB11" s="104" t="str">
        <f>IF($B$2=1,IF(ก.พ.!F11="","",ก.พ.!F11),IF(ก.พ.!F41="","",ก.พ.!F41))</f>
        <v/>
      </c>
      <c r="LC11" s="104" t="str">
        <f>IF($B$2=1,IF(ก.พ.!G11="","",ก.พ.!G11),IF(ก.พ.!G41="","",ก.พ.!G41))</f>
        <v/>
      </c>
      <c r="LD11" s="104" t="str">
        <f>IF($B$2=1,IF(ก.พ.!H11="","",ก.พ.!H11),IF(ก.พ.!H41="","",ก.พ.!H41))</f>
        <v/>
      </c>
      <c r="LE11" s="104" t="str">
        <f>IF($B$2=1,IF(ก.พ.!I11="","",ก.พ.!I11),IF(ก.พ.!I41="","",ก.พ.!I41))</f>
        <v/>
      </c>
      <c r="LF11" s="104" t="str">
        <f>IF($B$2=1,IF(ก.พ.!J11="","",ก.พ.!J11),IF(ก.พ.!J41="","",ก.พ.!J41))</f>
        <v/>
      </c>
      <c r="LG11" s="104" t="str">
        <f>IF($B$2=1,IF(ก.พ.!K11="","",ก.พ.!K11),IF(ก.พ.!K41="","",ก.พ.!K41))</f>
        <v/>
      </c>
      <c r="LH11" s="104" t="str">
        <f>IF($B$2=1,IF(ก.พ.!L11="","",ก.พ.!L11),IF(ก.พ.!L41="","",ก.พ.!L41))</f>
        <v/>
      </c>
      <c r="LI11" s="104" t="str">
        <f>IF($B$2=1,IF(ก.พ.!M11="","",ก.พ.!M11),IF(ก.พ.!M41="","",ก.พ.!M41))</f>
        <v/>
      </c>
      <c r="LJ11" s="104" t="str">
        <f>IF($B$2=1,IF(ก.พ.!N11="","",ก.พ.!N11),IF(ก.พ.!N41="","",ก.พ.!N41))</f>
        <v/>
      </c>
      <c r="LK11" s="104" t="str">
        <f>IF($B$2=1,IF(ก.พ.!O11="","",ก.พ.!O11),IF(ก.พ.!O41="","",ก.พ.!O41))</f>
        <v/>
      </c>
      <c r="LL11" s="104" t="str">
        <f>IF($B$2=1,IF(ก.พ.!P11="","",ก.พ.!P11),IF(ก.พ.!P41="","",ก.พ.!P41))</f>
        <v/>
      </c>
      <c r="LM11" s="104" t="str">
        <f>IF($B$2=1,IF(ก.พ.!Q11="","",ก.พ.!Q11),IF(ก.พ.!Q41="","",ก.พ.!Q41))</f>
        <v/>
      </c>
      <c r="LN11" s="104" t="str">
        <f>IF($B$2=1,IF(ก.พ.!R11="","",ก.พ.!R11),IF(ก.พ.!R41="","",ก.พ.!R41))</f>
        <v/>
      </c>
      <c r="LO11" s="104" t="str">
        <f>IF($B$2=1,IF(ก.พ.!S11="","",ก.พ.!S11),IF(ก.พ.!S41="","",ก.พ.!S41))</f>
        <v/>
      </c>
      <c r="LP11" s="104" t="str">
        <f>IF($B$2=1,IF(ก.พ.!T11="","",ก.พ.!T11),IF(ก.พ.!T41="","",ก.พ.!T41))</f>
        <v/>
      </c>
      <c r="LQ11" s="104" t="str">
        <f>IF($B$2=1,IF(ก.พ.!U11="","",ก.พ.!U11),IF(ก.พ.!U41="","",ก.พ.!U41))</f>
        <v/>
      </c>
      <c r="LR11" s="104" t="str">
        <f>IF($B$2=1,IF(ก.พ.!V11="","",ก.พ.!V11),IF(ก.พ.!V41="","",ก.พ.!V41))</f>
        <v/>
      </c>
      <c r="LS11" s="104" t="str">
        <f>IF($B$2=1,IF(ก.พ.!W11="","",ก.พ.!W11),IF(ก.พ.!W41="","",ก.พ.!W41))</f>
        <v/>
      </c>
      <c r="LT11" s="104" t="str">
        <f>IF($B$2=1,IF(ก.พ.!X11="","",ก.พ.!X11),IF(ก.พ.!X41="","",ก.พ.!X41))</f>
        <v/>
      </c>
      <c r="LU11" s="104" t="str">
        <f>IF($B$2=1,IF(ก.พ.!Y11="","",ก.พ.!Y11),IF(ก.พ.!Y41="","",ก.พ.!Y41))</f>
        <v/>
      </c>
      <c r="LV11" s="104" t="str">
        <f>IF($B$2=1,IF(ก.พ.!Z11="","",ก.พ.!Z11),IF(ก.พ.!Z41="","",ก.พ.!Z41))</f>
        <v/>
      </c>
      <c r="LW11" s="104" t="str">
        <f>IF($B$2=1,IF(ก.พ.!AA11="","",ก.พ.!AA11),IF(ก.พ.!AA41="","",ก.พ.!AA41))</f>
        <v/>
      </c>
      <c r="LX11" s="104" t="str">
        <f>IF($B$2=1,IF(ก.พ.!AB11="","",ก.พ.!AB11),IF(ก.พ.!AB41="","",ก.พ.!AB41))</f>
        <v/>
      </c>
      <c r="LY11" s="104" t="str">
        <f>IF($B$2=1,IF(ก.พ.!AC11="","",ก.พ.!AC11),IF(ก.พ.!AC41="","",ก.พ.!AC41))</f>
        <v/>
      </c>
      <c r="LZ11" s="104" t="str">
        <f>IF($B$2=1,IF(ก.พ.!AD11="","",ก.พ.!AD11),IF(ก.พ.!AD41="","",ก.พ.!AD41))</f>
        <v/>
      </c>
      <c r="MA11" s="104" t="str">
        <f>IF($B$2=1,IF(ก.พ.!AE11="","",ก.พ.!AE11),IF(ก.พ.!AE41="","",ก.พ.!AE41))</f>
        <v/>
      </c>
      <c r="MB11" s="104" t="str">
        <f>IF($B$2=1,IF(ก.พ.!AF11="","",ก.พ.!AF11),IF(ก.พ.!AF41="","",ก.พ.!AF41))</f>
        <v/>
      </c>
      <c r="MC11" s="104" t="str">
        <f>IF($B$2=1,IF(ก.พ.!AG11="","",ก.พ.!AG11),IF(ก.พ.!AG41="","",ก.พ.!AG41))</f>
        <v/>
      </c>
      <c r="MD11" s="104" t="str">
        <f>IF($B$2=1,IF(ก.พ.!AH11="","",ก.พ.!AH11),IF(ก.พ.!AH41="","",ก.พ.!AH41))</f>
        <v/>
      </c>
      <c r="ME11" s="104" t="str">
        <f>IF($B$2=1,IF(ก.พ.!AI11="","",ก.พ.!AI11),IF(ก.พ.!AI41="","",ก.พ.!AI41))</f>
        <v/>
      </c>
      <c r="MF11" s="103">
        <f t="shared" si="20"/>
        <v>8</v>
      </c>
      <c r="MG11" s="104"/>
      <c r="MH11" s="104" t="str">
        <f>IF($B$2=1,IF(มี.ค.!D11="","",มี.ค.!D11),IF(มี.ค.!D41="","",มี.ค.!D41))</f>
        <v/>
      </c>
      <c r="MI11" s="104" t="str">
        <f>IF($B$2=1,IF(มี.ค.!E11="","",มี.ค.!E11),IF(มี.ค.!E41="","",มี.ค.!E41))</f>
        <v/>
      </c>
      <c r="MJ11" s="104" t="str">
        <f>IF($B$2=1,IF(มี.ค.!F11="","",มี.ค.!F11),IF(มี.ค.!F41="","",มี.ค.!F41))</f>
        <v/>
      </c>
      <c r="MK11" s="104" t="str">
        <f>IF($B$2=1,IF(มี.ค.!G11="","",มี.ค.!G11),IF(มี.ค.!G41="","",มี.ค.!G41))</f>
        <v/>
      </c>
      <c r="ML11" s="104" t="str">
        <f>IF($B$2=1,IF(มี.ค.!H11="","",มี.ค.!H11),IF(มี.ค.!H41="","",มี.ค.!H41))</f>
        <v/>
      </c>
      <c r="MM11" s="104" t="str">
        <f>IF($B$2=1,IF(มี.ค.!I11="","",มี.ค.!I11),IF(มี.ค.!I41="","",มี.ค.!I41))</f>
        <v/>
      </c>
      <c r="MN11" s="104" t="str">
        <f>IF($B$2=1,IF(มี.ค.!J11="","",มี.ค.!J11),IF(มี.ค.!J41="","",มี.ค.!J41))</f>
        <v/>
      </c>
      <c r="MO11" s="104" t="str">
        <f>IF($B$2=1,IF(มี.ค.!K11="","",มี.ค.!K11),IF(มี.ค.!K41="","",มี.ค.!K41))</f>
        <v/>
      </c>
      <c r="MP11" s="104" t="str">
        <f>IF($B$2=1,IF(มี.ค.!L11="","",มี.ค.!L11),IF(มี.ค.!L41="","",มี.ค.!L41))</f>
        <v/>
      </c>
      <c r="MQ11" s="104" t="str">
        <f>IF($B$2=1,IF(มี.ค.!M11="","",มี.ค.!M11),IF(มี.ค.!M41="","",มี.ค.!M41))</f>
        <v/>
      </c>
      <c r="MR11" s="104" t="str">
        <f>IF($B$2=1,IF(มี.ค.!N11="","",มี.ค.!N11),IF(มี.ค.!N41="","",มี.ค.!N41))</f>
        <v/>
      </c>
      <c r="MS11" s="104" t="str">
        <f>IF($B$2=1,IF(มี.ค.!O11="","",มี.ค.!O11),IF(มี.ค.!O41="","",มี.ค.!O41))</f>
        <v/>
      </c>
      <c r="MT11" s="104" t="str">
        <f>IF($B$2=1,IF(มี.ค.!P11="","",มี.ค.!P11),IF(มี.ค.!P41="","",มี.ค.!P41))</f>
        <v/>
      </c>
      <c r="MU11" s="104" t="str">
        <f>IF($B$2=1,IF(มี.ค.!Q11="","",มี.ค.!Q11),IF(มี.ค.!Q41="","",มี.ค.!Q41))</f>
        <v/>
      </c>
      <c r="MV11" s="104" t="str">
        <f>IF($B$2=1,IF(มี.ค.!R11="","",มี.ค.!R11),IF(มี.ค.!R41="","",มี.ค.!R41))</f>
        <v/>
      </c>
      <c r="MW11" s="104" t="str">
        <f>IF($B$2=1,IF(มี.ค.!S11="","",มี.ค.!S11),IF(มี.ค.!S41="","",มี.ค.!S41))</f>
        <v/>
      </c>
      <c r="MX11" s="104" t="str">
        <f>IF($B$2=1,IF(มี.ค.!T11="","",มี.ค.!T11),IF(มี.ค.!T41="","",มี.ค.!T41))</f>
        <v/>
      </c>
      <c r="MY11" s="104" t="str">
        <f>IF($B$2=1,IF(มี.ค.!U11="","",มี.ค.!U11),IF(มี.ค.!U41="","",มี.ค.!U41))</f>
        <v/>
      </c>
      <c r="MZ11" s="104" t="str">
        <f>IF($B$2=1,IF(มี.ค.!V11="","",มี.ค.!V11),IF(มี.ค.!V41="","",มี.ค.!V41))</f>
        <v/>
      </c>
      <c r="NA11" s="104" t="str">
        <f>IF($B$2=1,IF(มี.ค.!W11="","",มี.ค.!W11),IF(มี.ค.!W41="","",มี.ค.!W41))</f>
        <v/>
      </c>
      <c r="NB11" s="104" t="str">
        <f>IF($B$2=1,IF(มี.ค.!X11="","",มี.ค.!X11),IF(มี.ค.!X41="","",มี.ค.!X41))</f>
        <v/>
      </c>
      <c r="NC11" s="104" t="str">
        <f>IF($B$2=1,IF(มี.ค.!Y11="","",มี.ค.!Y11),IF(มี.ค.!Y41="","",มี.ค.!Y41))</f>
        <v/>
      </c>
      <c r="ND11" s="104" t="str">
        <f>IF($B$2=1,IF(มี.ค.!Z11="","",มี.ค.!Z11),IF(มี.ค.!Z41="","",มี.ค.!Z41))</f>
        <v/>
      </c>
      <c r="NE11" s="104" t="str">
        <f>IF($B$2=1,IF(มี.ค.!AA11="","",มี.ค.!AA11),IF(มี.ค.!AA41="","",มี.ค.!AA41))</f>
        <v/>
      </c>
      <c r="NF11" s="104" t="str">
        <f>IF($B$2=1,IF(มี.ค.!AB11="","",มี.ค.!AB11),IF(มี.ค.!AB41="","",มี.ค.!AB41))</f>
        <v/>
      </c>
      <c r="NG11" s="104" t="str">
        <f>IF($B$2=1,IF(มี.ค.!AC11="","",มี.ค.!AC11),IF(มี.ค.!AC41="","",มี.ค.!AC41))</f>
        <v/>
      </c>
      <c r="NH11" s="104" t="str">
        <f>IF($B$2=1,IF(มี.ค.!AD11="","",มี.ค.!AD11),IF(มี.ค.!AD41="","",มี.ค.!AD41))</f>
        <v/>
      </c>
      <c r="NI11" s="104" t="str">
        <f>IF($B$2=1,IF(มี.ค.!AE11="","",มี.ค.!AE11),IF(มี.ค.!AE41="","",มี.ค.!AE41))</f>
        <v/>
      </c>
      <c r="NJ11" s="104" t="str">
        <f>IF($B$2=1,IF(มี.ค.!AF11="","",มี.ค.!AF11),IF(มี.ค.!AF41="","",มี.ค.!AF41))</f>
        <v/>
      </c>
      <c r="NK11" s="104" t="str">
        <f>IF($B$2=1,IF(มี.ค.!AG11="","",มี.ค.!AG11),IF(มี.ค.!AG41="","",มี.ค.!AG41))</f>
        <v/>
      </c>
      <c r="NL11" s="104" t="str">
        <f>IF($B$2=1,IF(มี.ค.!AH11="","",มี.ค.!AH11),IF(มี.ค.!AH41="","",มี.ค.!AH41))</f>
        <v/>
      </c>
      <c r="NM11" s="104" t="str">
        <f>IF($B$2=1,IF(มี.ค.!AI11="","",มี.ค.!AI11),IF(มี.ค.!AI41="","",มี.ค.!AI41))</f>
        <v/>
      </c>
    </row>
    <row r="12" spans="1:377" ht="21" customHeight="1" x14ac:dyDescent="0.35">
      <c r="A12" s="90"/>
      <c r="B12" s="90"/>
      <c r="C12" s="90"/>
      <c r="D12" s="103">
        <f t="shared" si="21"/>
        <v>9</v>
      </c>
      <c r="E12" s="104"/>
      <c r="F12" s="104" t="str">
        <f>IF($B$2=1,IF(พ.ค.!D12="","",พ.ค.!D12),IF(พ.ค.!D42="","",พ.ค.!D42))</f>
        <v/>
      </c>
      <c r="G12" s="104" t="str">
        <f>IF($B$2=1,IF(พ.ค.!E12="","",พ.ค.!E12),IF(พ.ค.!E42="","",พ.ค.!E42))</f>
        <v/>
      </c>
      <c r="H12" s="104" t="str">
        <f>IF($B$2=1,IF(พ.ค.!F12="","",พ.ค.!F12),IF(พ.ค.!F42="","",พ.ค.!F42))</f>
        <v/>
      </c>
      <c r="I12" s="104" t="str">
        <f>IF($B$2=1,IF(พ.ค.!G12="","",พ.ค.!G12),IF(พ.ค.!G42="","",พ.ค.!G42))</f>
        <v/>
      </c>
      <c r="J12" s="104" t="str">
        <f>IF($B$2=1,IF(พ.ค.!H12="","",พ.ค.!H12),IF(พ.ค.!H42="","",พ.ค.!H42))</f>
        <v/>
      </c>
      <c r="K12" s="104" t="str">
        <f>IF($B$2=1,IF(พ.ค.!I12="","",พ.ค.!I12),IF(พ.ค.!I42="","",พ.ค.!I42))</f>
        <v/>
      </c>
      <c r="L12" s="104" t="str">
        <f>IF($B$2=1,IF(พ.ค.!J12="","",พ.ค.!J12),IF(พ.ค.!J42="","",พ.ค.!J42))</f>
        <v/>
      </c>
      <c r="M12" s="104" t="str">
        <f>IF($B$2=1,IF(พ.ค.!K12="","",พ.ค.!K12),IF(พ.ค.!K42="","",พ.ค.!K42))</f>
        <v/>
      </c>
      <c r="N12" s="104" t="str">
        <f>IF($B$2=1,IF(พ.ค.!L12="","",พ.ค.!L12),IF(พ.ค.!L42="","",พ.ค.!L42))</f>
        <v/>
      </c>
      <c r="O12" s="104" t="str">
        <f>IF($B$2=1,IF(พ.ค.!M12="","",พ.ค.!M12),IF(พ.ค.!M42="","",พ.ค.!M42))</f>
        <v/>
      </c>
      <c r="P12" s="104" t="str">
        <f>IF($B$2=1,IF(พ.ค.!N12="","",พ.ค.!N12),IF(พ.ค.!N42="","",พ.ค.!N42))</f>
        <v/>
      </c>
      <c r="Q12" s="104" t="str">
        <f>IF($B$2=1,IF(พ.ค.!O12="","",พ.ค.!O12),IF(พ.ค.!O42="","",พ.ค.!O42))</f>
        <v/>
      </c>
      <c r="R12" s="104" t="str">
        <f>IF($B$2=1,IF(พ.ค.!P12="","",พ.ค.!P12),IF(พ.ค.!P42="","",พ.ค.!P42))</f>
        <v/>
      </c>
      <c r="S12" s="104" t="str">
        <f>IF($B$2=1,IF(พ.ค.!Q12="","",พ.ค.!Q12),IF(พ.ค.!Q42="","",พ.ค.!Q42))</f>
        <v/>
      </c>
      <c r="T12" s="104" t="str">
        <f>IF($B$2=1,IF(พ.ค.!R12="","",พ.ค.!R12),IF(พ.ค.!R42="","",พ.ค.!R42))</f>
        <v/>
      </c>
      <c r="U12" s="104" t="str">
        <f>IF($B$2=1,IF(พ.ค.!S12="","",พ.ค.!S12),IF(พ.ค.!S42="","",พ.ค.!S42))</f>
        <v/>
      </c>
      <c r="V12" s="104" t="str">
        <f>IF($B$2=1,IF(พ.ค.!T12="","",พ.ค.!T12),IF(พ.ค.!T42="","",พ.ค.!T42))</f>
        <v/>
      </c>
      <c r="W12" s="104" t="str">
        <f>IF($B$2=1,IF(พ.ค.!U12="","",พ.ค.!U12),IF(พ.ค.!U42="","",พ.ค.!U42))</f>
        <v/>
      </c>
      <c r="X12" s="104" t="str">
        <f>IF($B$2=1,IF(พ.ค.!V12="","",พ.ค.!V12),IF(พ.ค.!V42="","",พ.ค.!V42))</f>
        <v/>
      </c>
      <c r="Y12" s="104" t="str">
        <f>IF($B$2=1,IF(พ.ค.!W12="","",พ.ค.!W12),IF(พ.ค.!W42="","",พ.ค.!W42))</f>
        <v/>
      </c>
      <c r="Z12" s="104" t="str">
        <f>IF($B$2=1,IF(พ.ค.!X12="","",พ.ค.!X12),IF(พ.ค.!X42="","",พ.ค.!X42))</f>
        <v/>
      </c>
      <c r="AA12" s="104" t="str">
        <f>IF($B$2=1,IF(พ.ค.!Y12="","",พ.ค.!Y12),IF(พ.ค.!Y42="","",พ.ค.!Y42))</f>
        <v/>
      </c>
      <c r="AB12" s="104" t="str">
        <f>IF($B$2=1,IF(พ.ค.!Z12="","",พ.ค.!Z12),IF(พ.ค.!Z42="","",พ.ค.!Z42))</f>
        <v/>
      </c>
      <c r="AC12" s="104" t="str">
        <f>IF($B$2=1,IF(พ.ค.!AA12="","",พ.ค.!AA12),IF(พ.ค.!AA42="","",พ.ค.!AA42))</f>
        <v/>
      </c>
      <c r="AD12" s="104" t="str">
        <f>IF($B$2=1,IF(พ.ค.!AB12="","",พ.ค.!AB12),IF(พ.ค.!AB42="","",พ.ค.!AB42))</f>
        <v/>
      </c>
      <c r="AE12" s="104" t="str">
        <f>IF($B$2=1,IF(พ.ค.!AC12="","",พ.ค.!AC12),IF(พ.ค.!AC42="","",พ.ค.!AC42))</f>
        <v/>
      </c>
      <c r="AF12" s="104" t="str">
        <f>IF($B$2=1,IF(พ.ค.!AD12="","",พ.ค.!AD12),IF(พ.ค.!AD42="","",พ.ค.!AD42))</f>
        <v/>
      </c>
      <c r="AG12" s="104" t="str">
        <f>IF($B$2=1,IF(พ.ค.!AE12="","",พ.ค.!AE12),IF(พ.ค.!AE42="","",พ.ค.!AE42))</f>
        <v/>
      </c>
      <c r="AH12" s="104" t="str">
        <f>IF($B$2=1,IF(พ.ค.!AF12="","",พ.ค.!AF12),IF(พ.ค.!AF42="","",พ.ค.!AF42))</f>
        <v/>
      </c>
      <c r="AI12" s="104" t="str">
        <f>IF($B$2=1,IF(พ.ค.!AG12="","",พ.ค.!AG12),IF(พ.ค.!AG42="","",พ.ค.!AG42))</f>
        <v/>
      </c>
      <c r="AJ12" s="104" t="str">
        <f>IF($B$2=1,IF(พ.ค.!AH12="","",พ.ค.!AH12),IF(พ.ค.!AH42="","",พ.ค.!AH42))</f>
        <v/>
      </c>
      <c r="AK12" s="104" t="str">
        <f>IF($B$2=1,IF(พ.ค.!AI12="","",พ.ค.!AI12),IF(พ.ค.!AI42="","",พ.ค.!AI42))</f>
        <v/>
      </c>
      <c r="AL12" s="103">
        <f t="shared" si="11"/>
        <v>9</v>
      </c>
      <c r="AM12" s="104"/>
      <c r="AN12" s="104" t="str">
        <f>IF($B$2=1,IF(มิ.ย.!D12="","",มิ.ย.!D12),IF(มิ.ย.!D42="","",มิ.ย.!D42))</f>
        <v/>
      </c>
      <c r="AO12" s="104" t="str">
        <f>IF($B$2=1,IF(มิ.ย.!E12="","",มิ.ย.!E12),IF(มิ.ย.!E42="","",มิ.ย.!E42))</f>
        <v/>
      </c>
      <c r="AP12" s="104" t="str">
        <f>IF($B$2=1,IF(มิ.ย.!F12="","",มิ.ย.!F12),IF(มิ.ย.!F42="","",มิ.ย.!F42))</f>
        <v/>
      </c>
      <c r="AQ12" s="104" t="str">
        <f>IF($B$2=1,IF(มิ.ย.!G12="","",มิ.ย.!G12),IF(มิ.ย.!G42="","",มิ.ย.!G42))</f>
        <v/>
      </c>
      <c r="AR12" s="104" t="str">
        <f>IF($B$2=1,IF(มิ.ย.!H12="","",มิ.ย.!H12),IF(มิ.ย.!H42="","",มิ.ย.!H42))</f>
        <v/>
      </c>
      <c r="AS12" s="104" t="str">
        <f>IF($B$2=1,IF(มิ.ย.!I12="","",มิ.ย.!I12),IF(มิ.ย.!I42="","",มิ.ย.!I42))</f>
        <v/>
      </c>
      <c r="AT12" s="104" t="str">
        <f>IF($B$2=1,IF(มิ.ย.!J12="","",มิ.ย.!J12),IF(มิ.ย.!J42="","",มิ.ย.!J42))</f>
        <v/>
      </c>
      <c r="AU12" s="104" t="str">
        <f>IF($B$2=1,IF(มิ.ย.!K12="","",มิ.ย.!K12),IF(มิ.ย.!K42="","",มิ.ย.!K42))</f>
        <v/>
      </c>
      <c r="AV12" s="104" t="str">
        <f>IF($B$2=1,IF(มิ.ย.!L12="","",มิ.ย.!L12),IF(มิ.ย.!L42="","",มิ.ย.!L42))</f>
        <v/>
      </c>
      <c r="AW12" s="104" t="str">
        <f>IF($B$2=1,IF(มิ.ย.!M12="","",มิ.ย.!M12),IF(มิ.ย.!M42="","",มิ.ย.!M42))</f>
        <v/>
      </c>
      <c r="AX12" s="104" t="str">
        <f>IF($B$2=1,IF(มิ.ย.!N12="","",มิ.ย.!N12),IF(มิ.ย.!N42="","",มิ.ย.!N42))</f>
        <v/>
      </c>
      <c r="AY12" s="104" t="str">
        <f>IF($B$2=1,IF(มิ.ย.!O12="","",มิ.ย.!O12),IF(มิ.ย.!O42="","",มิ.ย.!O42))</f>
        <v/>
      </c>
      <c r="AZ12" s="104" t="str">
        <f>IF($B$2=1,IF(มิ.ย.!P12="","",มิ.ย.!P12),IF(มิ.ย.!P42="","",มิ.ย.!P42))</f>
        <v/>
      </c>
      <c r="BA12" s="104" t="str">
        <f>IF($B$2=1,IF(มิ.ย.!Q12="","",มิ.ย.!Q12),IF(มิ.ย.!Q42="","",มิ.ย.!Q42))</f>
        <v/>
      </c>
      <c r="BB12" s="104" t="str">
        <f>IF($B$2=1,IF(มิ.ย.!R12="","",มิ.ย.!R12),IF(มิ.ย.!R42="","",มิ.ย.!R42))</f>
        <v/>
      </c>
      <c r="BC12" s="104" t="str">
        <f>IF($B$2=1,IF(มิ.ย.!S12="","",มิ.ย.!S12),IF(มิ.ย.!S42="","",มิ.ย.!S42))</f>
        <v/>
      </c>
      <c r="BD12" s="104" t="str">
        <f>IF($B$2=1,IF(มิ.ย.!T12="","",มิ.ย.!T12),IF(มิ.ย.!T42="","",มิ.ย.!T42))</f>
        <v/>
      </c>
      <c r="BE12" s="104" t="str">
        <f>IF($B$2=1,IF(มิ.ย.!U12="","",มิ.ย.!U12),IF(มิ.ย.!U42="","",มิ.ย.!U42))</f>
        <v/>
      </c>
      <c r="BF12" s="104" t="str">
        <f>IF($B$2=1,IF(มิ.ย.!V12="","",มิ.ย.!V12),IF(มิ.ย.!V42="","",มิ.ย.!V42))</f>
        <v/>
      </c>
      <c r="BG12" s="104" t="str">
        <f>IF($B$2=1,IF(มิ.ย.!W12="","",มิ.ย.!W12),IF(มิ.ย.!W42="","",มิ.ย.!W42))</f>
        <v/>
      </c>
      <c r="BH12" s="104" t="str">
        <f>IF($B$2=1,IF(มิ.ย.!X12="","",มิ.ย.!X12),IF(มิ.ย.!X42="","",มิ.ย.!X42))</f>
        <v/>
      </c>
      <c r="BI12" s="104" t="str">
        <f>IF($B$2=1,IF(มิ.ย.!Y12="","",มิ.ย.!Y12),IF(มิ.ย.!Y42="","",มิ.ย.!Y42))</f>
        <v/>
      </c>
      <c r="BJ12" s="104" t="str">
        <f>IF($B$2=1,IF(มิ.ย.!Z12="","",มิ.ย.!Z12),IF(มิ.ย.!Z42="","",มิ.ย.!Z42))</f>
        <v/>
      </c>
      <c r="BK12" s="104" t="str">
        <f>IF($B$2=1,IF(มิ.ย.!AA12="","",มิ.ย.!AA12),IF(มิ.ย.!AA42="","",มิ.ย.!AA42))</f>
        <v/>
      </c>
      <c r="BL12" s="104" t="str">
        <f>IF($B$2=1,IF(มิ.ย.!AB12="","",มิ.ย.!AB12),IF(มิ.ย.!AB42="","",มิ.ย.!AB42))</f>
        <v/>
      </c>
      <c r="BM12" s="104" t="str">
        <f>IF($B$2=1,IF(มิ.ย.!AC12="","",มิ.ย.!AC12),IF(มิ.ย.!AC42="","",มิ.ย.!AC42))</f>
        <v/>
      </c>
      <c r="BN12" s="104" t="str">
        <f>IF($B$2=1,IF(มิ.ย.!AD12="","",มิ.ย.!AD12),IF(มิ.ย.!AD42="","",มิ.ย.!AD42))</f>
        <v/>
      </c>
      <c r="BO12" s="104" t="str">
        <f>IF($B$2=1,IF(มิ.ย.!AE12="","",มิ.ย.!AE12),IF(มิ.ย.!AE42="","",มิ.ย.!AE42))</f>
        <v/>
      </c>
      <c r="BP12" s="104" t="str">
        <f>IF($B$2=1,IF(มิ.ย.!AF12="","",มิ.ย.!AF12),IF(มิ.ย.!AF42="","",มิ.ย.!AF42))</f>
        <v/>
      </c>
      <c r="BQ12" s="104" t="str">
        <f>IF($B$2=1,IF(มิ.ย.!AG12="","",มิ.ย.!AG12),IF(มิ.ย.!AG42="","",มิ.ย.!AG42))</f>
        <v/>
      </c>
      <c r="BR12" s="104" t="str">
        <f>IF($B$2=1,IF(มิ.ย.!AH12="","",มิ.ย.!AH12),IF(มิ.ย.!AH42="","",มิ.ย.!AH42))</f>
        <v/>
      </c>
      <c r="BS12" s="104" t="str">
        <f>IF($B$2=1,IF(มิ.ย.!AI12="","",มิ.ย.!AI12),IF(มิ.ย.!AI42="","",มิ.ย.!AI42))</f>
        <v/>
      </c>
      <c r="BT12" s="103">
        <f t="shared" si="12"/>
        <v>9</v>
      </c>
      <c r="BU12" s="104"/>
      <c r="BV12" s="104" t="str">
        <f>IF($B$2=1,IF(ก.ค.!D12="","",ก.ค.!D12),IF(ก.ค.!D42="","",ก.ค.!D42))</f>
        <v/>
      </c>
      <c r="BW12" s="104" t="str">
        <f>IF($B$2=1,IF(ก.ค.!E12="","",ก.ค.!E12),IF(ก.ค.!E42="","",ก.ค.!E42))</f>
        <v/>
      </c>
      <c r="BX12" s="104" t="str">
        <f>IF($B$2=1,IF(ก.ค.!F12="","",ก.ค.!F12),IF(ก.ค.!F42="","",ก.ค.!F42))</f>
        <v/>
      </c>
      <c r="BY12" s="104" t="str">
        <f>IF($B$2=1,IF(ก.ค.!G12="","",ก.ค.!G12),IF(ก.ค.!G42="","",ก.ค.!G42))</f>
        <v/>
      </c>
      <c r="BZ12" s="104" t="str">
        <f>IF($B$2=1,IF(ก.ค.!H12="","",ก.ค.!H12),IF(ก.ค.!H42="","",ก.ค.!H42))</f>
        <v/>
      </c>
      <c r="CA12" s="104" t="str">
        <f>IF($B$2=1,IF(ก.ค.!I12="","",ก.ค.!I12),IF(ก.ค.!I42="","",ก.ค.!I42))</f>
        <v/>
      </c>
      <c r="CB12" s="104" t="str">
        <f>IF($B$2=1,IF(ก.ค.!J12="","",ก.ค.!J12),IF(ก.ค.!J42="","",ก.ค.!J42))</f>
        <v/>
      </c>
      <c r="CC12" s="104" t="str">
        <f>IF($B$2=1,IF(ก.ค.!K12="","",ก.ค.!K12),IF(ก.ค.!K42="","",ก.ค.!K42))</f>
        <v/>
      </c>
      <c r="CD12" s="104" t="str">
        <f>IF($B$2=1,IF(ก.ค.!L12="","",ก.ค.!L12),IF(ก.ค.!L42="","",ก.ค.!L42))</f>
        <v/>
      </c>
      <c r="CE12" s="104" t="str">
        <f>IF($B$2=1,IF(ก.ค.!M12="","",ก.ค.!M12),IF(ก.ค.!M42="","",ก.ค.!M42))</f>
        <v/>
      </c>
      <c r="CF12" s="104" t="str">
        <f>IF($B$2=1,IF(ก.ค.!N12="","",ก.ค.!N12),IF(ก.ค.!N42="","",ก.ค.!N42))</f>
        <v/>
      </c>
      <c r="CG12" s="104" t="str">
        <f>IF($B$2=1,IF(ก.ค.!O12="","",ก.ค.!O12),IF(ก.ค.!O42="","",ก.ค.!O42))</f>
        <v/>
      </c>
      <c r="CH12" s="104" t="str">
        <f>IF($B$2=1,IF(ก.ค.!P12="","",ก.ค.!P12),IF(ก.ค.!P42="","",ก.ค.!P42))</f>
        <v/>
      </c>
      <c r="CI12" s="104" t="str">
        <f>IF($B$2=1,IF(ก.ค.!Q12="","",ก.ค.!Q12),IF(ก.ค.!Q42="","",ก.ค.!Q42))</f>
        <v/>
      </c>
      <c r="CJ12" s="104" t="str">
        <f>IF($B$2=1,IF(ก.ค.!R12="","",ก.ค.!R12),IF(ก.ค.!R42="","",ก.ค.!R42))</f>
        <v/>
      </c>
      <c r="CK12" s="104" t="str">
        <f>IF($B$2=1,IF(ก.ค.!S12="","",ก.ค.!S12),IF(ก.ค.!S42="","",ก.ค.!S42))</f>
        <v/>
      </c>
      <c r="CL12" s="104" t="str">
        <f>IF($B$2=1,IF(ก.ค.!T12="","",ก.ค.!T12),IF(ก.ค.!T42="","",ก.ค.!T42))</f>
        <v/>
      </c>
      <c r="CM12" s="104" t="str">
        <f>IF($B$2=1,IF(ก.ค.!U12="","",ก.ค.!U12),IF(ก.ค.!U42="","",ก.ค.!U42))</f>
        <v/>
      </c>
      <c r="CN12" s="104" t="str">
        <f>IF($B$2=1,IF(ก.ค.!V12="","",ก.ค.!V12),IF(ก.ค.!V42="","",ก.ค.!V42))</f>
        <v/>
      </c>
      <c r="CO12" s="104" t="str">
        <f>IF($B$2=1,IF(ก.ค.!W12="","",ก.ค.!W12),IF(ก.ค.!W42="","",ก.ค.!W42))</f>
        <v/>
      </c>
      <c r="CP12" s="104" t="str">
        <f>IF($B$2=1,IF(ก.ค.!X12="","",ก.ค.!X12),IF(ก.ค.!X42="","",ก.ค.!X42))</f>
        <v/>
      </c>
      <c r="CQ12" s="104" t="str">
        <f>IF($B$2=1,IF(ก.ค.!Y12="","",ก.ค.!Y12),IF(ก.ค.!Y42="","",ก.ค.!Y42))</f>
        <v/>
      </c>
      <c r="CR12" s="104" t="str">
        <f>IF($B$2=1,IF(ก.ค.!Z12="","",ก.ค.!Z12),IF(ก.ค.!Z42="","",ก.ค.!Z42))</f>
        <v/>
      </c>
      <c r="CS12" s="104" t="str">
        <f>IF($B$2=1,IF(ก.ค.!AA12="","",ก.ค.!AA12),IF(ก.ค.!AA42="","",ก.ค.!AA42))</f>
        <v/>
      </c>
      <c r="CT12" s="104" t="str">
        <f>IF($B$2=1,IF(ก.ค.!AB12="","",ก.ค.!AB12),IF(ก.ค.!AB42="","",ก.ค.!AB42))</f>
        <v/>
      </c>
      <c r="CU12" s="104" t="str">
        <f>IF($B$2=1,IF(ก.ค.!AC12="","",ก.ค.!AC12),IF(ก.ค.!AC42="","",ก.ค.!AC42))</f>
        <v/>
      </c>
      <c r="CV12" s="104" t="str">
        <f>IF($B$2=1,IF(ก.ค.!AD12="","",ก.ค.!AD12),IF(ก.ค.!AD42="","",ก.ค.!AD42))</f>
        <v/>
      </c>
      <c r="CW12" s="104" t="str">
        <f>IF($B$2=1,IF(ก.ค.!AE12="","",ก.ค.!AE12),IF(ก.ค.!AE42="","",ก.ค.!AE42))</f>
        <v/>
      </c>
      <c r="CX12" s="104" t="str">
        <f>IF($B$2=1,IF(ก.ค.!AF12="","",ก.ค.!AF12),IF(ก.ค.!AF42="","",ก.ค.!AF42))</f>
        <v/>
      </c>
      <c r="CY12" s="104" t="str">
        <f>IF($B$2=1,IF(ก.ค.!AG12="","",ก.ค.!AG12),IF(ก.ค.!AG42="","",ก.ค.!AG42))</f>
        <v/>
      </c>
      <c r="CZ12" s="104" t="str">
        <f>IF($B$2=1,IF(ก.ค.!AH12="","",ก.ค.!AH12),IF(ก.ค.!AH42="","",ก.ค.!AH42))</f>
        <v/>
      </c>
      <c r="DA12" s="104" t="str">
        <f>IF($B$2=1,IF(ก.ค.!AI12="","",ก.ค.!AI12),IF(ก.ค.!AI42="","",ก.ค.!AI42))</f>
        <v/>
      </c>
      <c r="DB12" s="103">
        <f t="shared" si="13"/>
        <v>9</v>
      </c>
      <c r="DC12" s="104"/>
      <c r="DD12" s="104" t="str">
        <f>IF($B$2=1,IF(ส.ค.!D12="","",ส.ค.!D12),IF(ส.ค.!D42="","",ส.ค.!D42))</f>
        <v/>
      </c>
      <c r="DE12" s="104" t="str">
        <f>IF($B$2=1,IF(ส.ค.!E12="","",ส.ค.!E12),IF(ส.ค.!E42="","",ส.ค.!E42))</f>
        <v/>
      </c>
      <c r="DF12" s="104" t="str">
        <f>IF($B$2=1,IF(ส.ค.!F12="","",ส.ค.!F12),IF(ส.ค.!F42="","",ส.ค.!F42))</f>
        <v/>
      </c>
      <c r="DG12" s="104" t="str">
        <f>IF($B$2=1,IF(ส.ค.!G12="","",ส.ค.!G12),IF(ส.ค.!G42="","",ส.ค.!G42))</f>
        <v/>
      </c>
      <c r="DH12" s="104" t="str">
        <f>IF($B$2=1,IF(ส.ค.!H12="","",ส.ค.!H12),IF(ส.ค.!H42="","",ส.ค.!H42))</f>
        <v/>
      </c>
      <c r="DI12" s="104" t="str">
        <f>IF($B$2=1,IF(ส.ค.!I12="","",ส.ค.!I12),IF(ส.ค.!I42="","",ส.ค.!I42))</f>
        <v/>
      </c>
      <c r="DJ12" s="104" t="str">
        <f>IF($B$2=1,IF(ส.ค.!J12="","",ส.ค.!J12),IF(ส.ค.!J42="","",ส.ค.!J42))</f>
        <v/>
      </c>
      <c r="DK12" s="104" t="str">
        <f>IF($B$2=1,IF(ส.ค.!K12="","",ส.ค.!K12),IF(ส.ค.!K42="","",ส.ค.!K42))</f>
        <v/>
      </c>
      <c r="DL12" s="104" t="str">
        <f>IF($B$2=1,IF(ส.ค.!L12="","",ส.ค.!L12),IF(ส.ค.!L42="","",ส.ค.!L42))</f>
        <v/>
      </c>
      <c r="DM12" s="104" t="str">
        <f>IF($B$2=1,IF(ส.ค.!M12="","",ส.ค.!M12),IF(ส.ค.!M42="","",ส.ค.!M42))</f>
        <v/>
      </c>
      <c r="DN12" s="104" t="str">
        <f>IF($B$2=1,IF(ส.ค.!N12="","",ส.ค.!N12),IF(ส.ค.!N42="","",ส.ค.!N42))</f>
        <v/>
      </c>
      <c r="DO12" s="104" t="str">
        <f>IF($B$2=1,IF(ส.ค.!O12="","",ส.ค.!O12),IF(ส.ค.!O42="","",ส.ค.!O42))</f>
        <v/>
      </c>
      <c r="DP12" s="104" t="str">
        <f>IF($B$2=1,IF(ส.ค.!P12="","",ส.ค.!P12),IF(ส.ค.!P42="","",ส.ค.!P42))</f>
        <v/>
      </c>
      <c r="DQ12" s="104" t="str">
        <f>IF($B$2=1,IF(ส.ค.!Q12="","",ส.ค.!Q12),IF(ส.ค.!Q42="","",ส.ค.!Q42))</f>
        <v/>
      </c>
      <c r="DR12" s="104" t="str">
        <f>IF($B$2=1,IF(ส.ค.!R12="","",ส.ค.!R12),IF(ส.ค.!R42="","",ส.ค.!R42))</f>
        <v/>
      </c>
      <c r="DS12" s="104" t="str">
        <f>IF($B$2=1,IF(ส.ค.!S12="","",ส.ค.!S12),IF(ส.ค.!S42="","",ส.ค.!S42))</f>
        <v/>
      </c>
      <c r="DT12" s="104" t="str">
        <f>IF($B$2=1,IF(ส.ค.!T12="","",ส.ค.!T12),IF(ส.ค.!T42="","",ส.ค.!T42))</f>
        <v/>
      </c>
      <c r="DU12" s="104" t="str">
        <f>IF($B$2=1,IF(ส.ค.!U12="","",ส.ค.!U12),IF(ส.ค.!U42="","",ส.ค.!U42))</f>
        <v/>
      </c>
      <c r="DV12" s="104" t="str">
        <f>IF($B$2=1,IF(ส.ค.!V12="","",ส.ค.!V12),IF(ส.ค.!V42="","",ส.ค.!V42))</f>
        <v/>
      </c>
      <c r="DW12" s="104" t="str">
        <f>IF($B$2=1,IF(ส.ค.!W12="","",ส.ค.!W12),IF(ส.ค.!W42="","",ส.ค.!W42))</f>
        <v/>
      </c>
      <c r="DX12" s="104" t="str">
        <f>IF($B$2=1,IF(ส.ค.!X12="","",ส.ค.!X12),IF(ส.ค.!X42="","",ส.ค.!X42))</f>
        <v/>
      </c>
      <c r="DY12" s="104" t="str">
        <f>IF($B$2=1,IF(ส.ค.!Y12="","",ส.ค.!Y12),IF(ส.ค.!Y42="","",ส.ค.!Y42))</f>
        <v/>
      </c>
      <c r="DZ12" s="104" t="str">
        <f>IF($B$2=1,IF(ส.ค.!Z12="","",ส.ค.!Z12),IF(ส.ค.!Z42="","",ส.ค.!Z42))</f>
        <v/>
      </c>
      <c r="EA12" s="104" t="str">
        <f>IF($B$2=1,IF(ส.ค.!AA12="","",ส.ค.!AA12),IF(ส.ค.!AA42="","",ส.ค.!AA42))</f>
        <v/>
      </c>
      <c r="EB12" s="104" t="str">
        <f>IF($B$2=1,IF(ส.ค.!AB12="","",ส.ค.!AB12),IF(ส.ค.!AB42="","",ส.ค.!AB42))</f>
        <v/>
      </c>
      <c r="EC12" s="104" t="str">
        <f>IF($B$2=1,IF(ส.ค.!AC12="","",ส.ค.!AC12),IF(ส.ค.!AC42="","",ส.ค.!AC42))</f>
        <v/>
      </c>
      <c r="ED12" s="104" t="str">
        <f>IF($B$2=1,IF(ส.ค.!AD12="","",ส.ค.!AD12),IF(ส.ค.!AD42="","",ส.ค.!AD42))</f>
        <v/>
      </c>
      <c r="EE12" s="104" t="str">
        <f>IF($B$2=1,IF(ส.ค.!AE12="","",ส.ค.!AE12),IF(ส.ค.!AE42="","",ส.ค.!AE42))</f>
        <v/>
      </c>
      <c r="EF12" s="104" t="str">
        <f>IF($B$2=1,IF(ส.ค.!AF12="","",ส.ค.!AF12),IF(ส.ค.!AF42="","",ส.ค.!AF42))</f>
        <v/>
      </c>
      <c r="EG12" s="104" t="str">
        <f>IF($B$2=1,IF(ส.ค.!AG12="","",ส.ค.!AG12),IF(ส.ค.!AG42="","",ส.ค.!AG42))</f>
        <v/>
      </c>
      <c r="EH12" s="104" t="str">
        <f>IF($B$2=1,IF(ส.ค.!AH12="","",ส.ค.!AH12),IF(ส.ค.!AH42="","",ส.ค.!AH42))</f>
        <v/>
      </c>
      <c r="EI12" s="104" t="str">
        <f>IF($B$2=1,IF(ส.ค.!AI12="","",ส.ค.!AI12),IF(ส.ค.!AI42="","",ส.ค.!AI42))</f>
        <v/>
      </c>
      <c r="EJ12" s="103">
        <f t="shared" si="14"/>
        <v>9</v>
      </c>
      <c r="EK12" s="104"/>
      <c r="EL12" s="104" t="str">
        <f>IF($B$2=1,IF(ก.ย.!D12="","",ก.ย.!D12),IF(ก.ย.!D42="","",ก.ย.!D42))</f>
        <v/>
      </c>
      <c r="EM12" s="104" t="str">
        <f>IF($B$2=1,IF(ก.ย.!E12="","",ก.ย.!E12),IF(ก.ย.!E42="","",ก.ย.!E42))</f>
        <v/>
      </c>
      <c r="EN12" s="104" t="str">
        <f>IF($B$2=1,IF(ก.ย.!F12="","",ก.ย.!F12),IF(ก.ย.!F42="","",ก.ย.!F42))</f>
        <v/>
      </c>
      <c r="EO12" s="104" t="str">
        <f>IF($B$2=1,IF(ก.ย.!G12="","",ก.ย.!G12),IF(ก.ย.!G42="","",ก.ย.!G42))</f>
        <v/>
      </c>
      <c r="EP12" s="104" t="str">
        <f>IF($B$2=1,IF(ก.ย.!H12="","",ก.ย.!H12),IF(ก.ย.!H42="","",ก.ย.!H42))</f>
        <v/>
      </c>
      <c r="EQ12" s="104" t="str">
        <f>IF($B$2=1,IF(ก.ย.!I12="","",ก.ย.!I12),IF(ก.ย.!I42="","",ก.ย.!I42))</f>
        <v/>
      </c>
      <c r="ER12" s="104" t="str">
        <f>IF($B$2=1,IF(ก.ย.!J12="","",ก.ย.!J12),IF(ก.ย.!J42="","",ก.ย.!J42))</f>
        <v/>
      </c>
      <c r="ES12" s="104" t="str">
        <f>IF($B$2=1,IF(ก.ย.!K12="","",ก.ย.!K12),IF(ก.ย.!K42="","",ก.ย.!K42))</f>
        <v/>
      </c>
      <c r="ET12" s="104" t="str">
        <f>IF($B$2=1,IF(ก.ย.!L12="","",ก.ย.!L12),IF(ก.ย.!L42="","",ก.ย.!L42))</f>
        <v/>
      </c>
      <c r="EU12" s="104" t="str">
        <f>IF($B$2=1,IF(ก.ย.!M12="","",ก.ย.!M12),IF(ก.ย.!M42="","",ก.ย.!M42))</f>
        <v/>
      </c>
      <c r="EV12" s="104" t="str">
        <f>IF($B$2=1,IF(ก.ย.!N12="","",ก.ย.!N12),IF(ก.ย.!N42="","",ก.ย.!N42))</f>
        <v/>
      </c>
      <c r="EW12" s="104" t="str">
        <f>IF($B$2=1,IF(ก.ย.!O12="","",ก.ย.!O12),IF(ก.ย.!O42="","",ก.ย.!O42))</f>
        <v/>
      </c>
      <c r="EX12" s="104" t="str">
        <f>IF($B$2=1,IF(ก.ย.!P12="","",ก.ย.!P12),IF(ก.ย.!P42="","",ก.ย.!P42))</f>
        <v/>
      </c>
      <c r="EY12" s="104" t="str">
        <f>IF($B$2=1,IF(ก.ย.!Q12="","",ก.ย.!Q12),IF(ก.ย.!Q42="","",ก.ย.!Q42))</f>
        <v/>
      </c>
      <c r="EZ12" s="104" t="str">
        <f>IF($B$2=1,IF(ก.ย.!R12="","",ก.ย.!R12),IF(ก.ย.!R42="","",ก.ย.!R42))</f>
        <v/>
      </c>
      <c r="FA12" s="104" t="str">
        <f>IF($B$2=1,IF(ก.ย.!S12="","",ก.ย.!S12),IF(ก.ย.!S42="","",ก.ย.!S42))</f>
        <v/>
      </c>
      <c r="FB12" s="104" t="str">
        <f>IF($B$2=1,IF(ก.ย.!T12="","",ก.ย.!T12),IF(ก.ย.!T42="","",ก.ย.!T42))</f>
        <v/>
      </c>
      <c r="FC12" s="104" t="str">
        <f>IF($B$2=1,IF(ก.ย.!U12="","",ก.ย.!U12),IF(ก.ย.!U42="","",ก.ย.!U42))</f>
        <v/>
      </c>
      <c r="FD12" s="104" t="str">
        <f>IF($B$2=1,IF(ก.ย.!V12="","",ก.ย.!V12),IF(ก.ย.!V42="","",ก.ย.!V42))</f>
        <v/>
      </c>
      <c r="FE12" s="104" t="str">
        <f>IF($B$2=1,IF(ก.ย.!W12="","",ก.ย.!W12),IF(ก.ย.!W42="","",ก.ย.!W42))</f>
        <v/>
      </c>
      <c r="FF12" s="104" t="str">
        <f>IF($B$2=1,IF(ก.ย.!X12="","",ก.ย.!X12),IF(ก.ย.!X42="","",ก.ย.!X42))</f>
        <v/>
      </c>
      <c r="FG12" s="104" t="str">
        <f>IF($B$2=1,IF(ก.ย.!Y12="","",ก.ย.!Y12),IF(ก.ย.!Y42="","",ก.ย.!Y42))</f>
        <v/>
      </c>
      <c r="FH12" s="104" t="str">
        <f>IF($B$2=1,IF(ก.ย.!Z12="","",ก.ย.!Z12),IF(ก.ย.!Z42="","",ก.ย.!Z42))</f>
        <v/>
      </c>
      <c r="FI12" s="104" t="str">
        <f>IF($B$2=1,IF(ก.ย.!AA12="","",ก.ย.!AA12),IF(ก.ย.!AA42="","",ก.ย.!AA42))</f>
        <v/>
      </c>
      <c r="FJ12" s="104" t="str">
        <f>IF($B$2=1,IF(ก.ย.!AB12="","",ก.ย.!AB12),IF(ก.ย.!AB42="","",ก.ย.!AB42))</f>
        <v/>
      </c>
      <c r="FK12" s="104" t="str">
        <f>IF($B$2=1,IF(ก.ย.!AC12="","",ก.ย.!AC12),IF(ก.ย.!AC42="","",ก.ย.!AC42))</f>
        <v/>
      </c>
      <c r="FL12" s="104" t="str">
        <f>IF($B$2=1,IF(ก.ย.!AD12="","",ก.ย.!AD12),IF(ก.ย.!AD42="","",ก.ย.!AD42))</f>
        <v/>
      </c>
      <c r="FM12" s="104" t="str">
        <f>IF($B$2=1,IF(ก.ย.!AE12="","",ก.ย.!AE12),IF(ก.ย.!AE42="","",ก.ย.!AE42))</f>
        <v/>
      </c>
      <c r="FN12" s="104" t="str">
        <f>IF($B$2=1,IF(ก.ย.!AF12="","",ก.ย.!AF12),IF(ก.ย.!AF42="","",ก.ย.!AF42))</f>
        <v/>
      </c>
      <c r="FO12" s="104" t="str">
        <f>IF($B$2=1,IF(ก.ย.!AG12="","",ก.ย.!AG12),IF(ก.ย.!AG42="","",ก.ย.!AG42))</f>
        <v/>
      </c>
      <c r="FP12" s="104" t="str">
        <f>IF($B$2=1,IF(ก.ย.!AH12="","",ก.ย.!AH12),IF(ก.ย.!AH42="","",ก.ย.!AH42))</f>
        <v/>
      </c>
      <c r="FQ12" s="104" t="str">
        <f>IF($B$2=1,IF(ก.ย.!AI12="","",ก.ย.!AI12),IF(ก.ย.!AI42="","",ก.ย.!AI42))</f>
        <v/>
      </c>
      <c r="FR12" s="103">
        <f t="shared" si="15"/>
        <v>9</v>
      </c>
      <c r="FS12" s="104"/>
      <c r="FT12" s="104" t="str">
        <f>IF($B$2=1,IF(ต.ค.!D12="","",ต.ค.!D12),IF(ต.ค.!D42="","",ต.ค.!D42))</f>
        <v/>
      </c>
      <c r="FU12" s="104" t="str">
        <f>IF($B$2=1,IF(ต.ค.!E12="","",ต.ค.!E12),IF(ต.ค.!E42="","",ต.ค.!E42))</f>
        <v/>
      </c>
      <c r="FV12" s="104" t="str">
        <f>IF($B$2=1,IF(ต.ค.!F12="","",ต.ค.!F12),IF(ต.ค.!F42="","",ต.ค.!F42))</f>
        <v/>
      </c>
      <c r="FW12" s="104" t="str">
        <f>IF($B$2=1,IF(ต.ค.!G12="","",ต.ค.!G12),IF(ต.ค.!G42="","",ต.ค.!G42))</f>
        <v/>
      </c>
      <c r="FX12" s="104" t="str">
        <f>IF($B$2=1,IF(ต.ค.!H12="","",ต.ค.!H12),IF(ต.ค.!H42="","",ต.ค.!H42))</f>
        <v/>
      </c>
      <c r="FY12" s="104" t="str">
        <f>IF($B$2=1,IF(ต.ค.!I12="","",ต.ค.!I12),IF(ต.ค.!I42="","",ต.ค.!I42))</f>
        <v/>
      </c>
      <c r="FZ12" s="104" t="str">
        <f>IF($B$2=1,IF(ต.ค.!J12="","",ต.ค.!J12),IF(ต.ค.!J42="","",ต.ค.!J42))</f>
        <v/>
      </c>
      <c r="GA12" s="104" t="str">
        <f>IF($B$2=1,IF(ต.ค.!K12="","",ต.ค.!K12),IF(ต.ค.!K42="","",ต.ค.!K42))</f>
        <v/>
      </c>
      <c r="GB12" s="104" t="str">
        <f>IF($B$2=1,IF(ต.ค.!L12="","",ต.ค.!L12),IF(ต.ค.!L42="","",ต.ค.!L42))</f>
        <v/>
      </c>
      <c r="GC12" s="104" t="str">
        <f>IF($B$2=1,IF(ต.ค.!M12="","",ต.ค.!M12),IF(ต.ค.!M42="","",ต.ค.!M42))</f>
        <v/>
      </c>
      <c r="GD12" s="104" t="str">
        <f>IF($B$2=1,IF(ต.ค.!N12="","",ต.ค.!N12),IF(ต.ค.!N42="","",ต.ค.!N42))</f>
        <v/>
      </c>
      <c r="GE12" s="104" t="str">
        <f>IF($B$2=1,IF(ต.ค.!O12="","",ต.ค.!O12),IF(ต.ค.!O42="","",ต.ค.!O42))</f>
        <v/>
      </c>
      <c r="GF12" s="104" t="str">
        <f>IF($B$2=1,IF(ต.ค.!P12="","",ต.ค.!P12),IF(ต.ค.!P42="","",ต.ค.!P42))</f>
        <v/>
      </c>
      <c r="GG12" s="104" t="str">
        <f>IF($B$2=1,IF(ต.ค.!Q12="","",ต.ค.!Q12),IF(ต.ค.!Q42="","",ต.ค.!Q42))</f>
        <v/>
      </c>
      <c r="GH12" s="104" t="str">
        <f>IF($B$2=1,IF(ต.ค.!R12="","",ต.ค.!R12),IF(ต.ค.!R42="","",ต.ค.!R42))</f>
        <v/>
      </c>
      <c r="GI12" s="104" t="str">
        <f>IF($B$2=1,IF(ต.ค.!S12="","",ต.ค.!S12),IF(ต.ค.!S42="","",ต.ค.!S42))</f>
        <v/>
      </c>
      <c r="GJ12" s="104" t="str">
        <f>IF($B$2=1,IF(ต.ค.!T12="","",ต.ค.!T12),IF(ต.ค.!T42="","",ต.ค.!T42))</f>
        <v/>
      </c>
      <c r="GK12" s="104" t="str">
        <f>IF($B$2=1,IF(ต.ค.!U12="","",ต.ค.!U12),IF(ต.ค.!U42="","",ต.ค.!U42))</f>
        <v/>
      </c>
      <c r="GL12" s="104" t="str">
        <f>IF($B$2=1,IF(ต.ค.!V12="","",ต.ค.!V12),IF(ต.ค.!V42="","",ต.ค.!V42))</f>
        <v/>
      </c>
      <c r="GM12" s="104" t="str">
        <f>IF($B$2=1,IF(ต.ค.!W12="","",ต.ค.!W12),IF(ต.ค.!W42="","",ต.ค.!W42))</f>
        <v/>
      </c>
      <c r="GN12" s="104" t="str">
        <f>IF($B$2=1,IF(ต.ค.!X12="","",ต.ค.!X12),IF(ต.ค.!X42="","",ต.ค.!X42))</f>
        <v/>
      </c>
      <c r="GO12" s="104" t="str">
        <f>IF($B$2=1,IF(ต.ค.!Y12="","",ต.ค.!Y12),IF(ต.ค.!Y42="","",ต.ค.!Y42))</f>
        <v/>
      </c>
      <c r="GP12" s="104" t="str">
        <f>IF($B$2=1,IF(ต.ค.!Z12="","",ต.ค.!Z12),IF(ต.ค.!Z42="","",ต.ค.!Z42))</f>
        <v/>
      </c>
      <c r="GQ12" s="104" t="str">
        <f>IF($B$2=1,IF(ต.ค.!AA12="","",ต.ค.!AA12),IF(ต.ค.!AA42="","",ต.ค.!AA42))</f>
        <v/>
      </c>
      <c r="GR12" s="104" t="str">
        <f>IF($B$2=1,IF(ต.ค.!AB12="","",ต.ค.!AB12),IF(ต.ค.!AB42="","",ต.ค.!AB42))</f>
        <v/>
      </c>
      <c r="GS12" s="104" t="str">
        <f>IF($B$2=1,IF(ต.ค.!AC12="","",ต.ค.!AC12),IF(ต.ค.!AC42="","",ต.ค.!AC42))</f>
        <v/>
      </c>
      <c r="GT12" s="104" t="str">
        <f>IF($B$2=1,IF(ต.ค.!AD12="","",ต.ค.!AD12),IF(ต.ค.!AD42="","",ต.ค.!AD42))</f>
        <v/>
      </c>
      <c r="GU12" s="104" t="str">
        <f>IF($B$2=1,IF(ต.ค.!AE12="","",ต.ค.!AE12),IF(ต.ค.!AE42="","",ต.ค.!AE42))</f>
        <v/>
      </c>
      <c r="GV12" s="104" t="str">
        <f>IF($B$2=1,IF(ต.ค.!AF12="","",ต.ค.!AF12),IF(ต.ค.!AF42="","",ต.ค.!AF42))</f>
        <v/>
      </c>
      <c r="GW12" s="104" t="str">
        <f>IF($B$2=1,IF(ต.ค.!AG12="","",ต.ค.!AG12),IF(ต.ค.!AG42="","",ต.ค.!AG42))</f>
        <v/>
      </c>
      <c r="GX12" s="104" t="str">
        <f>IF($B$2=1,IF(ต.ค.!AH12="","",ต.ค.!AH12),IF(ต.ค.!AH42="","",ต.ค.!AH42))</f>
        <v/>
      </c>
      <c r="GY12" s="104" t="str">
        <f>IF($B$2=1,IF(ต.ค.!AI12="","",ต.ค.!AI12),IF(ต.ค.!AI42="","",ต.ค.!AI42))</f>
        <v/>
      </c>
      <c r="GZ12" s="103">
        <f t="shared" si="16"/>
        <v>9</v>
      </c>
      <c r="HA12" s="104"/>
      <c r="HB12" s="104" t="str">
        <f>IF($B$2=1,IF(พ.ย.!D12="","",พ.ย.!D12),IF(พ.ย.!D42="","",พ.ย.!D42))</f>
        <v/>
      </c>
      <c r="HC12" s="104" t="str">
        <f>IF($B$2=1,IF(พ.ย.!E12="","",พ.ย.!E12),IF(พ.ย.!E42="","",พ.ย.!E42))</f>
        <v/>
      </c>
      <c r="HD12" s="104" t="str">
        <f>IF($B$2=1,IF(พ.ย.!F12="","",พ.ย.!F12),IF(พ.ย.!F42="","",พ.ย.!F42))</f>
        <v/>
      </c>
      <c r="HE12" s="104" t="str">
        <f>IF($B$2=1,IF(พ.ย.!G12="","",พ.ย.!G12),IF(พ.ย.!G42="","",พ.ย.!G42))</f>
        <v/>
      </c>
      <c r="HF12" s="104" t="str">
        <f>IF($B$2=1,IF(พ.ย.!H12="","",พ.ย.!H12),IF(พ.ย.!H42="","",พ.ย.!H42))</f>
        <v/>
      </c>
      <c r="HG12" s="104" t="str">
        <f>IF($B$2=1,IF(พ.ย.!I12="","",พ.ย.!I12),IF(พ.ย.!I42="","",พ.ย.!I42))</f>
        <v/>
      </c>
      <c r="HH12" s="104" t="str">
        <f>IF($B$2=1,IF(พ.ย.!J12="","",พ.ย.!J12),IF(พ.ย.!J42="","",พ.ย.!J42))</f>
        <v/>
      </c>
      <c r="HI12" s="104" t="str">
        <f>IF($B$2=1,IF(พ.ย.!K12="","",พ.ย.!K12),IF(พ.ย.!K42="","",พ.ย.!K42))</f>
        <v/>
      </c>
      <c r="HJ12" s="104" t="str">
        <f>IF($B$2=1,IF(พ.ย.!L12="","",พ.ย.!L12),IF(พ.ย.!L42="","",พ.ย.!L42))</f>
        <v/>
      </c>
      <c r="HK12" s="104" t="str">
        <f>IF($B$2=1,IF(พ.ย.!M12="","",พ.ย.!M12),IF(พ.ย.!M42="","",พ.ย.!M42))</f>
        <v/>
      </c>
      <c r="HL12" s="104" t="str">
        <f>IF($B$2=1,IF(พ.ย.!N12="","",พ.ย.!N12),IF(พ.ย.!N42="","",พ.ย.!N42))</f>
        <v/>
      </c>
      <c r="HM12" s="104" t="str">
        <f>IF($B$2=1,IF(พ.ย.!O12="","",พ.ย.!O12),IF(พ.ย.!O42="","",พ.ย.!O42))</f>
        <v/>
      </c>
      <c r="HN12" s="104" t="str">
        <f>IF($B$2=1,IF(พ.ย.!P12="","",พ.ย.!P12),IF(พ.ย.!P42="","",พ.ย.!P42))</f>
        <v/>
      </c>
      <c r="HO12" s="104" t="str">
        <f>IF($B$2=1,IF(พ.ย.!Q12="","",พ.ย.!Q12),IF(พ.ย.!Q42="","",พ.ย.!Q42))</f>
        <v/>
      </c>
      <c r="HP12" s="104" t="str">
        <f>IF($B$2=1,IF(พ.ย.!R12="","",พ.ย.!R12),IF(พ.ย.!R42="","",พ.ย.!R42))</f>
        <v/>
      </c>
      <c r="HQ12" s="104" t="str">
        <f>IF($B$2=1,IF(พ.ย.!S12="","",พ.ย.!S12),IF(พ.ย.!S42="","",พ.ย.!S42))</f>
        <v/>
      </c>
      <c r="HR12" s="104" t="str">
        <f>IF($B$2=1,IF(พ.ย.!T12="","",พ.ย.!T12),IF(พ.ย.!T42="","",พ.ย.!T42))</f>
        <v/>
      </c>
      <c r="HS12" s="104" t="str">
        <f>IF($B$2=1,IF(พ.ย.!U12="","",พ.ย.!U12),IF(พ.ย.!U42="","",พ.ย.!U42))</f>
        <v/>
      </c>
      <c r="HT12" s="104" t="str">
        <f>IF($B$2=1,IF(พ.ย.!V12="","",พ.ย.!V12),IF(พ.ย.!V42="","",พ.ย.!V42))</f>
        <v/>
      </c>
      <c r="HU12" s="104" t="str">
        <f>IF($B$2=1,IF(พ.ย.!W12="","",พ.ย.!W12),IF(พ.ย.!W42="","",พ.ย.!W42))</f>
        <v/>
      </c>
      <c r="HV12" s="104" t="str">
        <f>IF($B$2=1,IF(พ.ย.!X12="","",พ.ย.!X12),IF(พ.ย.!X42="","",พ.ย.!X42))</f>
        <v/>
      </c>
      <c r="HW12" s="104" t="str">
        <f>IF($B$2=1,IF(พ.ย.!Y12="","",พ.ย.!Y12),IF(พ.ย.!Y42="","",พ.ย.!Y42))</f>
        <v/>
      </c>
      <c r="HX12" s="104" t="str">
        <f>IF($B$2=1,IF(พ.ย.!Z12="","",พ.ย.!Z12),IF(พ.ย.!Z42="","",พ.ย.!Z42))</f>
        <v/>
      </c>
      <c r="HY12" s="104" t="str">
        <f>IF($B$2=1,IF(พ.ย.!AA12="","",พ.ย.!AA12),IF(พ.ย.!AA42="","",พ.ย.!AA42))</f>
        <v/>
      </c>
      <c r="HZ12" s="104" t="str">
        <f>IF($B$2=1,IF(พ.ย.!AB12="","",พ.ย.!AB12),IF(พ.ย.!AB42="","",พ.ย.!AB42))</f>
        <v/>
      </c>
      <c r="IA12" s="104" t="str">
        <f>IF($B$2=1,IF(พ.ย.!AC12="","",พ.ย.!AC12),IF(พ.ย.!AC42="","",พ.ย.!AC42))</f>
        <v/>
      </c>
      <c r="IB12" s="104" t="str">
        <f>IF($B$2=1,IF(พ.ย.!AD12="","",พ.ย.!AD12),IF(พ.ย.!AD42="","",พ.ย.!AD42))</f>
        <v/>
      </c>
      <c r="IC12" s="104" t="str">
        <f>IF($B$2=1,IF(พ.ย.!AE12="","",พ.ย.!AE12),IF(พ.ย.!AE42="","",พ.ย.!AE42))</f>
        <v/>
      </c>
      <c r="ID12" s="104" t="str">
        <f>IF($B$2=1,IF(พ.ย.!AF12="","",พ.ย.!AF12),IF(พ.ย.!AF42="","",พ.ย.!AF42))</f>
        <v/>
      </c>
      <c r="IE12" s="104" t="str">
        <f>IF($B$2=1,IF(พ.ย.!AG12="","",พ.ย.!AG12),IF(พ.ย.!AG42="","",พ.ย.!AG42))</f>
        <v/>
      </c>
      <c r="IF12" s="104" t="str">
        <f>IF($B$2=1,IF(พ.ย.!AH12="","",พ.ย.!AH12),IF(พ.ย.!AH42="","",พ.ย.!AH42))</f>
        <v/>
      </c>
      <c r="IG12" s="104" t="str">
        <f>IF($B$2=1,IF(พ.ย.!AI12="","",พ.ย.!AI12),IF(พ.ย.!AI42="","",พ.ย.!AI42))</f>
        <v/>
      </c>
      <c r="IH12" s="103">
        <f t="shared" si="17"/>
        <v>9</v>
      </c>
      <c r="II12" s="104"/>
      <c r="IJ12" s="104" t="str">
        <f>IF($B$2=1,IF(ธ.ค.!D12="","",ธ.ค.!D12),IF(ธ.ค.!D42="","",ธ.ค.!D42))</f>
        <v/>
      </c>
      <c r="IK12" s="104" t="str">
        <f>IF($B$2=1,IF(ธ.ค.!E12="","",ธ.ค.!E12),IF(ธ.ค.!E42="","",ธ.ค.!E42))</f>
        <v/>
      </c>
      <c r="IL12" s="104" t="str">
        <f>IF($B$2=1,IF(ธ.ค.!F12="","",ธ.ค.!F12),IF(ธ.ค.!F42="","",ธ.ค.!F42))</f>
        <v/>
      </c>
      <c r="IM12" s="104" t="str">
        <f>IF($B$2=1,IF(ธ.ค.!G12="","",ธ.ค.!G12),IF(ธ.ค.!G42="","",ธ.ค.!G42))</f>
        <v/>
      </c>
      <c r="IN12" s="104" t="str">
        <f>IF($B$2=1,IF(ธ.ค.!H12="","",ธ.ค.!H12),IF(ธ.ค.!H42="","",ธ.ค.!H42))</f>
        <v/>
      </c>
      <c r="IO12" s="104" t="str">
        <f>IF($B$2=1,IF(ธ.ค.!I12="","",ธ.ค.!I12),IF(ธ.ค.!I42="","",ธ.ค.!I42))</f>
        <v/>
      </c>
      <c r="IP12" s="104" t="str">
        <f>IF($B$2=1,IF(ธ.ค.!J12="","",ธ.ค.!J12),IF(ธ.ค.!J42="","",ธ.ค.!J42))</f>
        <v/>
      </c>
      <c r="IQ12" s="104" t="str">
        <f>IF($B$2=1,IF(ธ.ค.!K12="","",ธ.ค.!K12),IF(ธ.ค.!K42="","",ธ.ค.!K42))</f>
        <v/>
      </c>
      <c r="IR12" s="104" t="str">
        <f>IF($B$2=1,IF(ธ.ค.!L12="","",ธ.ค.!L12),IF(ธ.ค.!L42="","",ธ.ค.!L42))</f>
        <v/>
      </c>
      <c r="IS12" s="104" t="str">
        <f>IF($B$2=1,IF(ธ.ค.!M12="","",ธ.ค.!M12),IF(ธ.ค.!M42="","",ธ.ค.!M42))</f>
        <v/>
      </c>
      <c r="IT12" s="104" t="str">
        <f>IF($B$2=1,IF(ธ.ค.!N12="","",ธ.ค.!N12),IF(ธ.ค.!N42="","",ธ.ค.!N42))</f>
        <v/>
      </c>
      <c r="IU12" s="104" t="str">
        <f>IF($B$2=1,IF(ธ.ค.!O12="","",ธ.ค.!O12),IF(ธ.ค.!O42="","",ธ.ค.!O42))</f>
        <v/>
      </c>
      <c r="IV12" s="104" t="str">
        <f>IF($B$2=1,IF(ธ.ค.!P12="","",ธ.ค.!P12),IF(ธ.ค.!P42="","",ธ.ค.!P42))</f>
        <v/>
      </c>
      <c r="IW12" s="104" t="str">
        <f>IF($B$2=1,IF(ธ.ค.!Q12="","",ธ.ค.!Q12),IF(ธ.ค.!Q42="","",ธ.ค.!Q42))</f>
        <v/>
      </c>
      <c r="IX12" s="104" t="str">
        <f>IF($B$2=1,IF(ธ.ค.!R12="","",ธ.ค.!R12),IF(ธ.ค.!R42="","",ธ.ค.!R42))</f>
        <v/>
      </c>
      <c r="IY12" s="104" t="str">
        <f>IF($B$2=1,IF(ธ.ค.!S12="","",ธ.ค.!S12),IF(ธ.ค.!S42="","",ธ.ค.!S42))</f>
        <v/>
      </c>
      <c r="IZ12" s="104" t="str">
        <f>IF($B$2=1,IF(ธ.ค.!T12="","",ธ.ค.!T12),IF(ธ.ค.!T42="","",ธ.ค.!T42))</f>
        <v/>
      </c>
      <c r="JA12" s="104" t="str">
        <f>IF($B$2=1,IF(ธ.ค.!U12="","",ธ.ค.!U12),IF(ธ.ค.!U42="","",ธ.ค.!U42))</f>
        <v/>
      </c>
      <c r="JB12" s="104" t="str">
        <f>IF($B$2=1,IF(ธ.ค.!V12="","",ธ.ค.!V12),IF(ธ.ค.!V42="","",ธ.ค.!V42))</f>
        <v/>
      </c>
      <c r="JC12" s="104" t="str">
        <f>IF($B$2=1,IF(ธ.ค.!W12="","",ธ.ค.!W12),IF(ธ.ค.!W42="","",ธ.ค.!W42))</f>
        <v/>
      </c>
      <c r="JD12" s="104" t="str">
        <f>IF($B$2=1,IF(ธ.ค.!X12="","",ธ.ค.!X12),IF(ธ.ค.!X42="","",ธ.ค.!X42))</f>
        <v/>
      </c>
      <c r="JE12" s="104" t="str">
        <f>IF($B$2=1,IF(ธ.ค.!Y12="","",ธ.ค.!Y12),IF(ธ.ค.!Y42="","",ธ.ค.!Y42))</f>
        <v/>
      </c>
      <c r="JF12" s="104" t="str">
        <f>IF($B$2=1,IF(ธ.ค.!Z12="","",ธ.ค.!Z12),IF(ธ.ค.!Z42="","",ธ.ค.!Z42))</f>
        <v/>
      </c>
      <c r="JG12" s="104" t="str">
        <f>IF($B$2=1,IF(ธ.ค.!AA12="","",ธ.ค.!AA12),IF(ธ.ค.!AA42="","",ธ.ค.!AA42))</f>
        <v/>
      </c>
      <c r="JH12" s="104" t="str">
        <f>IF($B$2=1,IF(ธ.ค.!AB12="","",ธ.ค.!AB12),IF(ธ.ค.!AB42="","",ธ.ค.!AB42))</f>
        <v/>
      </c>
      <c r="JI12" s="104" t="str">
        <f>IF($B$2=1,IF(ธ.ค.!AC12="","",ธ.ค.!AC12),IF(ธ.ค.!AC42="","",ธ.ค.!AC42))</f>
        <v/>
      </c>
      <c r="JJ12" s="104" t="str">
        <f>IF($B$2=1,IF(ธ.ค.!AD12="","",ธ.ค.!AD12),IF(ธ.ค.!AD42="","",ธ.ค.!AD42))</f>
        <v/>
      </c>
      <c r="JK12" s="104" t="str">
        <f>IF($B$2=1,IF(ธ.ค.!AE12="","",ธ.ค.!AE12),IF(ธ.ค.!AE42="","",ธ.ค.!AE42))</f>
        <v/>
      </c>
      <c r="JL12" s="104" t="str">
        <f>IF($B$2=1,IF(ธ.ค.!AF12="","",ธ.ค.!AF12),IF(ธ.ค.!AF42="","",ธ.ค.!AF42))</f>
        <v/>
      </c>
      <c r="JM12" s="104" t="str">
        <f>IF($B$2=1,IF(ธ.ค.!AG12="","",ธ.ค.!AG12),IF(ธ.ค.!AG42="","",ธ.ค.!AG42))</f>
        <v/>
      </c>
      <c r="JN12" s="104" t="str">
        <f>IF($B$2=1,IF(ธ.ค.!AH12="","",ธ.ค.!AH12),IF(ธ.ค.!AH42="","",ธ.ค.!AH42))</f>
        <v/>
      </c>
      <c r="JO12" s="104" t="str">
        <f>IF($B$2=1,IF(ธ.ค.!AI12="","",ธ.ค.!AI12),IF(ธ.ค.!AI42="","",ธ.ค.!AI42))</f>
        <v/>
      </c>
      <c r="JP12" s="103">
        <f t="shared" si="18"/>
        <v>9</v>
      </c>
      <c r="JQ12" s="104"/>
      <c r="JR12" s="104" t="str">
        <f>IF($B$2=1,IF(ม.ค.!D12="","",ม.ค.!D12),IF(ม.ค.!D42="","",ม.ค.!D42))</f>
        <v/>
      </c>
      <c r="JS12" s="104" t="str">
        <f>IF($B$2=1,IF(ม.ค.!E12="","",ม.ค.!E12),IF(ม.ค.!E42="","",ม.ค.!E42))</f>
        <v/>
      </c>
      <c r="JT12" s="104" t="str">
        <f>IF($B$2=1,IF(ม.ค.!F12="","",ม.ค.!F12),IF(ม.ค.!F42="","",ม.ค.!F42))</f>
        <v/>
      </c>
      <c r="JU12" s="104" t="str">
        <f>IF($B$2=1,IF(ม.ค.!G12="","",ม.ค.!G12),IF(ม.ค.!G42="","",ม.ค.!G42))</f>
        <v/>
      </c>
      <c r="JV12" s="104" t="str">
        <f>IF($B$2=1,IF(ม.ค.!H12="","",ม.ค.!H12),IF(ม.ค.!H42="","",ม.ค.!H42))</f>
        <v/>
      </c>
      <c r="JW12" s="104" t="str">
        <f>IF($B$2=1,IF(ม.ค.!I12="","",ม.ค.!I12),IF(ม.ค.!I42="","",ม.ค.!I42))</f>
        <v/>
      </c>
      <c r="JX12" s="104" t="str">
        <f>IF($B$2=1,IF(ม.ค.!J12="","",ม.ค.!J12),IF(ม.ค.!J42="","",ม.ค.!J42))</f>
        <v/>
      </c>
      <c r="JY12" s="104" t="str">
        <f>IF($B$2=1,IF(ม.ค.!K12="","",ม.ค.!K12),IF(ม.ค.!K42="","",ม.ค.!K42))</f>
        <v/>
      </c>
      <c r="JZ12" s="104" t="str">
        <f>IF($B$2=1,IF(ม.ค.!L12="","",ม.ค.!L12),IF(ม.ค.!L42="","",ม.ค.!L42))</f>
        <v/>
      </c>
      <c r="KA12" s="104" t="str">
        <f>IF($B$2=1,IF(ม.ค.!M12="","",ม.ค.!M12),IF(ม.ค.!M42="","",ม.ค.!M42))</f>
        <v/>
      </c>
      <c r="KB12" s="104" t="str">
        <f>IF($B$2=1,IF(ม.ค.!N12="","",ม.ค.!N12),IF(ม.ค.!N42="","",ม.ค.!N42))</f>
        <v/>
      </c>
      <c r="KC12" s="104" t="str">
        <f>IF($B$2=1,IF(ม.ค.!O12="","",ม.ค.!O12),IF(ม.ค.!O42="","",ม.ค.!O42))</f>
        <v/>
      </c>
      <c r="KD12" s="104" t="str">
        <f>IF($B$2=1,IF(ม.ค.!P12="","",ม.ค.!P12),IF(ม.ค.!P42="","",ม.ค.!P42))</f>
        <v/>
      </c>
      <c r="KE12" s="104" t="str">
        <f>IF($B$2=1,IF(ม.ค.!Q12="","",ม.ค.!Q12),IF(ม.ค.!Q42="","",ม.ค.!Q42))</f>
        <v/>
      </c>
      <c r="KF12" s="104" t="str">
        <f>IF($B$2=1,IF(ม.ค.!R12="","",ม.ค.!R12),IF(ม.ค.!R42="","",ม.ค.!R42))</f>
        <v/>
      </c>
      <c r="KG12" s="104" t="str">
        <f>IF($B$2=1,IF(ม.ค.!S12="","",ม.ค.!S12),IF(ม.ค.!S42="","",ม.ค.!S42))</f>
        <v/>
      </c>
      <c r="KH12" s="104" t="str">
        <f>IF($B$2=1,IF(ม.ค.!T12="","",ม.ค.!T12),IF(ม.ค.!T42="","",ม.ค.!T42))</f>
        <v/>
      </c>
      <c r="KI12" s="104" t="str">
        <f>IF($B$2=1,IF(ม.ค.!U12="","",ม.ค.!U12),IF(ม.ค.!U42="","",ม.ค.!U42))</f>
        <v/>
      </c>
      <c r="KJ12" s="104" t="str">
        <f>IF($B$2=1,IF(ม.ค.!V12="","",ม.ค.!V12),IF(ม.ค.!V42="","",ม.ค.!V42))</f>
        <v/>
      </c>
      <c r="KK12" s="104" t="str">
        <f>IF($B$2=1,IF(ม.ค.!W12="","",ม.ค.!W12),IF(ม.ค.!W42="","",ม.ค.!W42))</f>
        <v/>
      </c>
      <c r="KL12" s="104" t="str">
        <f>IF($B$2=1,IF(ม.ค.!X12="","",ม.ค.!X12),IF(ม.ค.!X42="","",ม.ค.!X42))</f>
        <v/>
      </c>
      <c r="KM12" s="104" t="str">
        <f>IF($B$2=1,IF(ม.ค.!Y12="","",ม.ค.!Y12),IF(ม.ค.!Y42="","",ม.ค.!Y42))</f>
        <v/>
      </c>
      <c r="KN12" s="104" t="str">
        <f>IF($B$2=1,IF(ม.ค.!Z12="","",ม.ค.!Z12),IF(ม.ค.!Z42="","",ม.ค.!Z42))</f>
        <v/>
      </c>
      <c r="KO12" s="104" t="str">
        <f>IF($B$2=1,IF(ม.ค.!AA12="","",ม.ค.!AA12),IF(ม.ค.!AA42="","",ม.ค.!AA42))</f>
        <v/>
      </c>
      <c r="KP12" s="104" t="str">
        <f>IF($B$2=1,IF(ม.ค.!AB12="","",ม.ค.!AB12),IF(ม.ค.!AB42="","",ม.ค.!AB42))</f>
        <v/>
      </c>
      <c r="KQ12" s="104" t="str">
        <f>IF($B$2=1,IF(ม.ค.!AC12="","",ม.ค.!AC12),IF(ม.ค.!AC42="","",ม.ค.!AC42))</f>
        <v/>
      </c>
      <c r="KR12" s="104" t="str">
        <f>IF($B$2=1,IF(ม.ค.!AD12="","",ม.ค.!AD12),IF(ม.ค.!AD42="","",ม.ค.!AD42))</f>
        <v/>
      </c>
      <c r="KS12" s="104" t="str">
        <f>IF($B$2=1,IF(ม.ค.!AE12="","",ม.ค.!AE12),IF(ม.ค.!AE42="","",ม.ค.!AE42))</f>
        <v/>
      </c>
      <c r="KT12" s="104" t="str">
        <f>IF($B$2=1,IF(ม.ค.!AF12="","",ม.ค.!AF12),IF(ม.ค.!AF42="","",ม.ค.!AF42))</f>
        <v/>
      </c>
      <c r="KU12" s="104" t="str">
        <f>IF($B$2=1,IF(ม.ค.!AG12="","",ม.ค.!AG12),IF(ม.ค.!AG42="","",ม.ค.!AG42))</f>
        <v/>
      </c>
      <c r="KV12" s="104" t="str">
        <f>IF($B$2=1,IF(ม.ค.!AH12="","",ม.ค.!AH12),IF(ม.ค.!AH42="","",ม.ค.!AH42))</f>
        <v/>
      </c>
      <c r="KW12" s="104" t="str">
        <f>IF($B$2=1,IF(ม.ค.!AI12="","",ม.ค.!AI12),IF(ม.ค.!AI42="","",ม.ค.!AI42))</f>
        <v/>
      </c>
      <c r="KX12" s="103">
        <f t="shared" si="19"/>
        <v>9</v>
      </c>
      <c r="KY12" s="104"/>
      <c r="KZ12" s="104" t="str">
        <f>IF($B$2=1,IF(ก.พ.!D12="","",ก.พ.!D12),IF(ก.พ.!D42="","",ก.พ.!D42))</f>
        <v/>
      </c>
      <c r="LA12" s="104" t="str">
        <f>IF($B$2=1,IF(ก.พ.!E12="","",ก.พ.!E12),IF(ก.พ.!E42="","",ก.พ.!E42))</f>
        <v/>
      </c>
      <c r="LB12" s="104" t="str">
        <f>IF($B$2=1,IF(ก.พ.!F12="","",ก.พ.!F12),IF(ก.พ.!F42="","",ก.พ.!F42))</f>
        <v/>
      </c>
      <c r="LC12" s="104" t="str">
        <f>IF($B$2=1,IF(ก.พ.!G12="","",ก.พ.!G12),IF(ก.พ.!G42="","",ก.พ.!G42))</f>
        <v/>
      </c>
      <c r="LD12" s="104" t="str">
        <f>IF($B$2=1,IF(ก.พ.!H12="","",ก.พ.!H12),IF(ก.พ.!H42="","",ก.พ.!H42))</f>
        <v/>
      </c>
      <c r="LE12" s="104" t="str">
        <f>IF($B$2=1,IF(ก.พ.!I12="","",ก.พ.!I12),IF(ก.พ.!I42="","",ก.พ.!I42))</f>
        <v/>
      </c>
      <c r="LF12" s="104" t="str">
        <f>IF($B$2=1,IF(ก.พ.!J12="","",ก.พ.!J12),IF(ก.พ.!J42="","",ก.พ.!J42))</f>
        <v/>
      </c>
      <c r="LG12" s="104" t="str">
        <f>IF($B$2=1,IF(ก.พ.!K12="","",ก.พ.!K12),IF(ก.พ.!K42="","",ก.พ.!K42))</f>
        <v/>
      </c>
      <c r="LH12" s="104" t="str">
        <f>IF($B$2=1,IF(ก.พ.!L12="","",ก.พ.!L12),IF(ก.พ.!L42="","",ก.พ.!L42))</f>
        <v/>
      </c>
      <c r="LI12" s="104" t="str">
        <f>IF($B$2=1,IF(ก.พ.!M12="","",ก.พ.!M12),IF(ก.พ.!M42="","",ก.พ.!M42))</f>
        <v/>
      </c>
      <c r="LJ12" s="104" t="str">
        <f>IF($B$2=1,IF(ก.พ.!N12="","",ก.พ.!N12),IF(ก.พ.!N42="","",ก.พ.!N42))</f>
        <v/>
      </c>
      <c r="LK12" s="104" t="str">
        <f>IF($B$2=1,IF(ก.พ.!O12="","",ก.พ.!O12),IF(ก.พ.!O42="","",ก.พ.!O42))</f>
        <v/>
      </c>
      <c r="LL12" s="104" t="str">
        <f>IF($B$2=1,IF(ก.พ.!P12="","",ก.พ.!P12),IF(ก.พ.!P42="","",ก.พ.!P42))</f>
        <v/>
      </c>
      <c r="LM12" s="104" t="str">
        <f>IF($B$2=1,IF(ก.พ.!Q12="","",ก.พ.!Q12),IF(ก.พ.!Q42="","",ก.พ.!Q42))</f>
        <v/>
      </c>
      <c r="LN12" s="104" t="str">
        <f>IF($B$2=1,IF(ก.พ.!R12="","",ก.พ.!R12),IF(ก.พ.!R42="","",ก.พ.!R42))</f>
        <v/>
      </c>
      <c r="LO12" s="104" t="str">
        <f>IF($B$2=1,IF(ก.พ.!S12="","",ก.พ.!S12),IF(ก.พ.!S42="","",ก.พ.!S42))</f>
        <v/>
      </c>
      <c r="LP12" s="104" t="str">
        <f>IF($B$2=1,IF(ก.พ.!T12="","",ก.พ.!T12),IF(ก.พ.!T42="","",ก.พ.!T42))</f>
        <v/>
      </c>
      <c r="LQ12" s="104" t="str">
        <f>IF($B$2=1,IF(ก.พ.!U12="","",ก.พ.!U12),IF(ก.พ.!U42="","",ก.พ.!U42))</f>
        <v/>
      </c>
      <c r="LR12" s="104" t="str">
        <f>IF($B$2=1,IF(ก.พ.!V12="","",ก.พ.!V12),IF(ก.พ.!V42="","",ก.พ.!V42))</f>
        <v/>
      </c>
      <c r="LS12" s="104" t="str">
        <f>IF($B$2=1,IF(ก.พ.!W12="","",ก.พ.!W12),IF(ก.พ.!W42="","",ก.พ.!W42))</f>
        <v/>
      </c>
      <c r="LT12" s="104" t="str">
        <f>IF($B$2=1,IF(ก.พ.!X12="","",ก.พ.!X12),IF(ก.พ.!X42="","",ก.พ.!X42))</f>
        <v/>
      </c>
      <c r="LU12" s="104" t="str">
        <f>IF($B$2=1,IF(ก.พ.!Y12="","",ก.พ.!Y12),IF(ก.พ.!Y42="","",ก.พ.!Y42))</f>
        <v/>
      </c>
      <c r="LV12" s="104" t="str">
        <f>IF($B$2=1,IF(ก.พ.!Z12="","",ก.พ.!Z12),IF(ก.พ.!Z42="","",ก.พ.!Z42))</f>
        <v/>
      </c>
      <c r="LW12" s="104" t="str">
        <f>IF($B$2=1,IF(ก.พ.!AA12="","",ก.พ.!AA12),IF(ก.พ.!AA42="","",ก.พ.!AA42))</f>
        <v/>
      </c>
      <c r="LX12" s="104" t="str">
        <f>IF($B$2=1,IF(ก.พ.!AB12="","",ก.พ.!AB12),IF(ก.พ.!AB42="","",ก.พ.!AB42))</f>
        <v/>
      </c>
      <c r="LY12" s="104" t="str">
        <f>IF($B$2=1,IF(ก.พ.!AC12="","",ก.พ.!AC12),IF(ก.พ.!AC42="","",ก.พ.!AC42))</f>
        <v/>
      </c>
      <c r="LZ12" s="104" t="str">
        <f>IF($B$2=1,IF(ก.พ.!AD12="","",ก.พ.!AD12),IF(ก.พ.!AD42="","",ก.พ.!AD42))</f>
        <v/>
      </c>
      <c r="MA12" s="104" t="str">
        <f>IF($B$2=1,IF(ก.พ.!AE12="","",ก.พ.!AE12),IF(ก.พ.!AE42="","",ก.พ.!AE42))</f>
        <v/>
      </c>
      <c r="MB12" s="104" t="str">
        <f>IF($B$2=1,IF(ก.พ.!AF12="","",ก.พ.!AF12),IF(ก.พ.!AF42="","",ก.พ.!AF42))</f>
        <v/>
      </c>
      <c r="MC12" s="104" t="str">
        <f>IF($B$2=1,IF(ก.พ.!AG12="","",ก.พ.!AG12),IF(ก.พ.!AG42="","",ก.พ.!AG42))</f>
        <v/>
      </c>
      <c r="MD12" s="104" t="str">
        <f>IF($B$2=1,IF(ก.พ.!AH12="","",ก.พ.!AH12),IF(ก.พ.!AH42="","",ก.พ.!AH42))</f>
        <v/>
      </c>
      <c r="ME12" s="104" t="str">
        <f>IF($B$2=1,IF(ก.พ.!AI12="","",ก.พ.!AI12),IF(ก.พ.!AI42="","",ก.พ.!AI42))</f>
        <v/>
      </c>
      <c r="MF12" s="103">
        <f t="shared" si="20"/>
        <v>9</v>
      </c>
      <c r="MG12" s="104"/>
      <c r="MH12" s="104" t="str">
        <f>IF($B$2=1,IF(มี.ค.!D12="","",มี.ค.!D12),IF(มี.ค.!D42="","",มี.ค.!D42))</f>
        <v/>
      </c>
      <c r="MI12" s="104" t="str">
        <f>IF($B$2=1,IF(มี.ค.!E12="","",มี.ค.!E12),IF(มี.ค.!E42="","",มี.ค.!E42))</f>
        <v/>
      </c>
      <c r="MJ12" s="104" t="str">
        <f>IF($B$2=1,IF(มี.ค.!F12="","",มี.ค.!F12),IF(มี.ค.!F42="","",มี.ค.!F42))</f>
        <v/>
      </c>
      <c r="MK12" s="104" t="str">
        <f>IF($B$2=1,IF(มี.ค.!G12="","",มี.ค.!G12),IF(มี.ค.!G42="","",มี.ค.!G42))</f>
        <v/>
      </c>
      <c r="ML12" s="104" t="str">
        <f>IF($B$2=1,IF(มี.ค.!H12="","",มี.ค.!H12),IF(มี.ค.!H42="","",มี.ค.!H42))</f>
        <v/>
      </c>
      <c r="MM12" s="104" t="str">
        <f>IF($B$2=1,IF(มี.ค.!I12="","",มี.ค.!I12),IF(มี.ค.!I42="","",มี.ค.!I42))</f>
        <v/>
      </c>
      <c r="MN12" s="104" t="str">
        <f>IF($B$2=1,IF(มี.ค.!J12="","",มี.ค.!J12),IF(มี.ค.!J42="","",มี.ค.!J42))</f>
        <v/>
      </c>
      <c r="MO12" s="104" t="str">
        <f>IF($B$2=1,IF(มี.ค.!K12="","",มี.ค.!K12),IF(มี.ค.!K42="","",มี.ค.!K42))</f>
        <v/>
      </c>
      <c r="MP12" s="104" t="str">
        <f>IF($B$2=1,IF(มี.ค.!L12="","",มี.ค.!L12),IF(มี.ค.!L42="","",มี.ค.!L42))</f>
        <v/>
      </c>
      <c r="MQ12" s="104" t="str">
        <f>IF($B$2=1,IF(มี.ค.!M12="","",มี.ค.!M12),IF(มี.ค.!M42="","",มี.ค.!M42))</f>
        <v/>
      </c>
      <c r="MR12" s="104" t="str">
        <f>IF($B$2=1,IF(มี.ค.!N12="","",มี.ค.!N12),IF(มี.ค.!N42="","",มี.ค.!N42))</f>
        <v/>
      </c>
      <c r="MS12" s="104" t="str">
        <f>IF($B$2=1,IF(มี.ค.!O12="","",มี.ค.!O12),IF(มี.ค.!O42="","",มี.ค.!O42))</f>
        <v/>
      </c>
      <c r="MT12" s="104" t="str">
        <f>IF($B$2=1,IF(มี.ค.!P12="","",มี.ค.!P12),IF(มี.ค.!P42="","",มี.ค.!P42))</f>
        <v/>
      </c>
      <c r="MU12" s="104" t="str">
        <f>IF($B$2=1,IF(มี.ค.!Q12="","",มี.ค.!Q12),IF(มี.ค.!Q42="","",มี.ค.!Q42))</f>
        <v/>
      </c>
      <c r="MV12" s="104" t="str">
        <f>IF($B$2=1,IF(มี.ค.!R12="","",มี.ค.!R12),IF(มี.ค.!R42="","",มี.ค.!R42))</f>
        <v/>
      </c>
      <c r="MW12" s="104" t="str">
        <f>IF($B$2=1,IF(มี.ค.!S12="","",มี.ค.!S12),IF(มี.ค.!S42="","",มี.ค.!S42))</f>
        <v/>
      </c>
      <c r="MX12" s="104" t="str">
        <f>IF($B$2=1,IF(มี.ค.!T12="","",มี.ค.!T12),IF(มี.ค.!T42="","",มี.ค.!T42))</f>
        <v/>
      </c>
      <c r="MY12" s="104" t="str">
        <f>IF($B$2=1,IF(มี.ค.!U12="","",มี.ค.!U12),IF(มี.ค.!U42="","",มี.ค.!U42))</f>
        <v/>
      </c>
      <c r="MZ12" s="104" t="str">
        <f>IF($B$2=1,IF(มี.ค.!V12="","",มี.ค.!V12),IF(มี.ค.!V42="","",มี.ค.!V42))</f>
        <v/>
      </c>
      <c r="NA12" s="104" t="str">
        <f>IF($B$2=1,IF(มี.ค.!W12="","",มี.ค.!W12),IF(มี.ค.!W42="","",มี.ค.!W42))</f>
        <v/>
      </c>
      <c r="NB12" s="104" t="str">
        <f>IF($B$2=1,IF(มี.ค.!X12="","",มี.ค.!X12),IF(มี.ค.!X42="","",มี.ค.!X42))</f>
        <v/>
      </c>
      <c r="NC12" s="104" t="str">
        <f>IF($B$2=1,IF(มี.ค.!Y12="","",มี.ค.!Y12),IF(มี.ค.!Y42="","",มี.ค.!Y42))</f>
        <v/>
      </c>
      <c r="ND12" s="104" t="str">
        <f>IF($B$2=1,IF(มี.ค.!Z12="","",มี.ค.!Z12),IF(มี.ค.!Z42="","",มี.ค.!Z42))</f>
        <v/>
      </c>
      <c r="NE12" s="104" t="str">
        <f>IF($B$2=1,IF(มี.ค.!AA12="","",มี.ค.!AA12),IF(มี.ค.!AA42="","",มี.ค.!AA42))</f>
        <v/>
      </c>
      <c r="NF12" s="104" t="str">
        <f>IF($B$2=1,IF(มี.ค.!AB12="","",มี.ค.!AB12),IF(มี.ค.!AB42="","",มี.ค.!AB42))</f>
        <v/>
      </c>
      <c r="NG12" s="104" t="str">
        <f>IF($B$2=1,IF(มี.ค.!AC12="","",มี.ค.!AC12),IF(มี.ค.!AC42="","",มี.ค.!AC42))</f>
        <v/>
      </c>
      <c r="NH12" s="104" t="str">
        <f>IF($B$2=1,IF(มี.ค.!AD12="","",มี.ค.!AD12),IF(มี.ค.!AD42="","",มี.ค.!AD42))</f>
        <v/>
      </c>
      <c r="NI12" s="104" t="str">
        <f>IF($B$2=1,IF(มี.ค.!AE12="","",มี.ค.!AE12),IF(มี.ค.!AE42="","",มี.ค.!AE42))</f>
        <v/>
      </c>
      <c r="NJ12" s="104" t="str">
        <f>IF($B$2=1,IF(มี.ค.!AF12="","",มี.ค.!AF12),IF(มี.ค.!AF42="","",มี.ค.!AF42))</f>
        <v/>
      </c>
      <c r="NK12" s="104" t="str">
        <f>IF($B$2=1,IF(มี.ค.!AG12="","",มี.ค.!AG12),IF(มี.ค.!AG42="","",มี.ค.!AG42))</f>
        <v/>
      </c>
      <c r="NL12" s="104" t="str">
        <f>IF($B$2=1,IF(มี.ค.!AH12="","",มี.ค.!AH12),IF(มี.ค.!AH42="","",มี.ค.!AH42))</f>
        <v/>
      </c>
      <c r="NM12" s="104" t="str">
        <f>IF($B$2=1,IF(มี.ค.!AI12="","",มี.ค.!AI12),IF(มี.ค.!AI42="","",มี.ค.!AI42))</f>
        <v/>
      </c>
    </row>
    <row r="13" spans="1:377" ht="21" customHeight="1" x14ac:dyDescent="0.35">
      <c r="A13" s="90"/>
      <c r="B13" s="90"/>
      <c r="C13" s="90"/>
      <c r="D13" s="103">
        <f t="shared" si="21"/>
        <v>10</v>
      </c>
      <c r="E13" s="104"/>
      <c r="F13" s="104" t="str">
        <f>IF($B$2=1,IF(พ.ค.!D13="","",พ.ค.!D13),IF(พ.ค.!D43="","",พ.ค.!D43))</f>
        <v/>
      </c>
      <c r="G13" s="104" t="str">
        <f>IF($B$2=1,IF(พ.ค.!E13="","",พ.ค.!E13),IF(พ.ค.!E43="","",พ.ค.!E43))</f>
        <v/>
      </c>
      <c r="H13" s="104" t="str">
        <f>IF($B$2=1,IF(พ.ค.!F13="","",พ.ค.!F13),IF(พ.ค.!F43="","",พ.ค.!F43))</f>
        <v/>
      </c>
      <c r="I13" s="104" t="str">
        <f>IF($B$2=1,IF(พ.ค.!G13="","",พ.ค.!G13),IF(พ.ค.!G43="","",พ.ค.!G43))</f>
        <v/>
      </c>
      <c r="J13" s="104" t="str">
        <f>IF($B$2=1,IF(พ.ค.!H13="","",พ.ค.!H13),IF(พ.ค.!H43="","",พ.ค.!H43))</f>
        <v/>
      </c>
      <c r="K13" s="104" t="str">
        <f>IF($B$2=1,IF(พ.ค.!I13="","",พ.ค.!I13),IF(พ.ค.!I43="","",พ.ค.!I43))</f>
        <v/>
      </c>
      <c r="L13" s="104" t="str">
        <f>IF($B$2=1,IF(พ.ค.!J13="","",พ.ค.!J13),IF(พ.ค.!J43="","",พ.ค.!J43))</f>
        <v/>
      </c>
      <c r="M13" s="104" t="str">
        <f>IF($B$2=1,IF(พ.ค.!K13="","",พ.ค.!K13),IF(พ.ค.!K43="","",พ.ค.!K43))</f>
        <v/>
      </c>
      <c r="N13" s="104" t="str">
        <f>IF($B$2=1,IF(พ.ค.!L13="","",พ.ค.!L13),IF(พ.ค.!L43="","",พ.ค.!L43))</f>
        <v/>
      </c>
      <c r="O13" s="104" t="str">
        <f>IF($B$2=1,IF(พ.ค.!M13="","",พ.ค.!M13),IF(พ.ค.!M43="","",พ.ค.!M43))</f>
        <v/>
      </c>
      <c r="P13" s="104" t="str">
        <f>IF($B$2=1,IF(พ.ค.!N13="","",พ.ค.!N13),IF(พ.ค.!N43="","",พ.ค.!N43))</f>
        <v/>
      </c>
      <c r="Q13" s="104" t="str">
        <f>IF($B$2=1,IF(พ.ค.!O13="","",พ.ค.!O13),IF(พ.ค.!O43="","",พ.ค.!O43))</f>
        <v/>
      </c>
      <c r="R13" s="104" t="str">
        <f>IF($B$2=1,IF(พ.ค.!P13="","",พ.ค.!P13),IF(พ.ค.!P43="","",พ.ค.!P43))</f>
        <v/>
      </c>
      <c r="S13" s="104" t="str">
        <f>IF($B$2=1,IF(พ.ค.!Q13="","",พ.ค.!Q13),IF(พ.ค.!Q43="","",พ.ค.!Q43))</f>
        <v/>
      </c>
      <c r="T13" s="104" t="str">
        <f>IF($B$2=1,IF(พ.ค.!R13="","",พ.ค.!R13),IF(พ.ค.!R43="","",พ.ค.!R43))</f>
        <v/>
      </c>
      <c r="U13" s="104" t="str">
        <f>IF($B$2=1,IF(พ.ค.!S13="","",พ.ค.!S13),IF(พ.ค.!S43="","",พ.ค.!S43))</f>
        <v/>
      </c>
      <c r="V13" s="104" t="str">
        <f>IF($B$2=1,IF(พ.ค.!T13="","",พ.ค.!T13),IF(พ.ค.!T43="","",พ.ค.!T43))</f>
        <v/>
      </c>
      <c r="W13" s="104" t="str">
        <f>IF($B$2=1,IF(พ.ค.!U13="","",พ.ค.!U13),IF(พ.ค.!U43="","",พ.ค.!U43))</f>
        <v/>
      </c>
      <c r="X13" s="104" t="str">
        <f>IF($B$2=1,IF(พ.ค.!V13="","",พ.ค.!V13),IF(พ.ค.!V43="","",พ.ค.!V43))</f>
        <v/>
      </c>
      <c r="Y13" s="104" t="str">
        <f>IF($B$2=1,IF(พ.ค.!W13="","",พ.ค.!W13),IF(พ.ค.!W43="","",พ.ค.!W43))</f>
        <v/>
      </c>
      <c r="Z13" s="104" t="str">
        <f>IF($B$2=1,IF(พ.ค.!X13="","",พ.ค.!X13),IF(พ.ค.!X43="","",พ.ค.!X43))</f>
        <v/>
      </c>
      <c r="AA13" s="104" t="str">
        <f>IF($B$2=1,IF(พ.ค.!Y13="","",พ.ค.!Y13),IF(พ.ค.!Y43="","",พ.ค.!Y43))</f>
        <v/>
      </c>
      <c r="AB13" s="104" t="str">
        <f>IF($B$2=1,IF(พ.ค.!Z13="","",พ.ค.!Z13),IF(พ.ค.!Z43="","",พ.ค.!Z43))</f>
        <v/>
      </c>
      <c r="AC13" s="104" t="str">
        <f>IF($B$2=1,IF(พ.ค.!AA13="","",พ.ค.!AA13),IF(พ.ค.!AA43="","",พ.ค.!AA43))</f>
        <v/>
      </c>
      <c r="AD13" s="104" t="str">
        <f>IF($B$2=1,IF(พ.ค.!AB13="","",พ.ค.!AB13),IF(พ.ค.!AB43="","",พ.ค.!AB43))</f>
        <v/>
      </c>
      <c r="AE13" s="104" t="str">
        <f>IF($B$2=1,IF(พ.ค.!AC13="","",พ.ค.!AC13),IF(พ.ค.!AC43="","",พ.ค.!AC43))</f>
        <v/>
      </c>
      <c r="AF13" s="104" t="str">
        <f>IF($B$2=1,IF(พ.ค.!AD13="","",พ.ค.!AD13),IF(พ.ค.!AD43="","",พ.ค.!AD43))</f>
        <v/>
      </c>
      <c r="AG13" s="104" t="str">
        <f>IF($B$2=1,IF(พ.ค.!AE13="","",พ.ค.!AE13),IF(พ.ค.!AE43="","",พ.ค.!AE43))</f>
        <v/>
      </c>
      <c r="AH13" s="104" t="str">
        <f>IF($B$2=1,IF(พ.ค.!AF13="","",พ.ค.!AF13),IF(พ.ค.!AF43="","",พ.ค.!AF43))</f>
        <v/>
      </c>
      <c r="AI13" s="104" t="str">
        <f>IF($B$2=1,IF(พ.ค.!AG13="","",พ.ค.!AG13),IF(พ.ค.!AG43="","",พ.ค.!AG43))</f>
        <v/>
      </c>
      <c r="AJ13" s="104" t="str">
        <f>IF($B$2=1,IF(พ.ค.!AH13="","",พ.ค.!AH13),IF(พ.ค.!AH43="","",พ.ค.!AH43))</f>
        <v/>
      </c>
      <c r="AK13" s="104" t="str">
        <f>IF($B$2=1,IF(พ.ค.!AI13="","",พ.ค.!AI13),IF(พ.ค.!AI43="","",พ.ค.!AI43))</f>
        <v/>
      </c>
      <c r="AL13" s="103">
        <f t="shared" si="11"/>
        <v>10</v>
      </c>
      <c r="AM13" s="104"/>
      <c r="AN13" s="104" t="str">
        <f>IF($B$2=1,IF(มิ.ย.!D13="","",มิ.ย.!D13),IF(มิ.ย.!D43="","",มิ.ย.!D43))</f>
        <v/>
      </c>
      <c r="AO13" s="104" t="str">
        <f>IF($B$2=1,IF(มิ.ย.!E13="","",มิ.ย.!E13),IF(มิ.ย.!E43="","",มิ.ย.!E43))</f>
        <v/>
      </c>
      <c r="AP13" s="104" t="str">
        <f>IF($B$2=1,IF(มิ.ย.!F13="","",มิ.ย.!F13),IF(มิ.ย.!F43="","",มิ.ย.!F43))</f>
        <v/>
      </c>
      <c r="AQ13" s="104" t="str">
        <f>IF($B$2=1,IF(มิ.ย.!G13="","",มิ.ย.!G13),IF(มิ.ย.!G43="","",มิ.ย.!G43))</f>
        <v/>
      </c>
      <c r="AR13" s="104" t="str">
        <f>IF($B$2=1,IF(มิ.ย.!H13="","",มิ.ย.!H13),IF(มิ.ย.!H43="","",มิ.ย.!H43))</f>
        <v/>
      </c>
      <c r="AS13" s="104" t="str">
        <f>IF($B$2=1,IF(มิ.ย.!I13="","",มิ.ย.!I13),IF(มิ.ย.!I43="","",มิ.ย.!I43))</f>
        <v/>
      </c>
      <c r="AT13" s="104" t="str">
        <f>IF($B$2=1,IF(มิ.ย.!J13="","",มิ.ย.!J13),IF(มิ.ย.!J43="","",มิ.ย.!J43))</f>
        <v/>
      </c>
      <c r="AU13" s="104" t="str">
        <f>IF($B$2=1,IF(มิ.ย.!K13="","",มิ.ย.!K13),IF(มิ.ย.!K43="","",มิ.ย.!K43))</f>
        <v/>
      </c>
      <c r="AV13" s="104" t="str">
        <f>IF($B$2=1,IF(มิ.ย.!L13="","",มิ.ย.!L13),IF(มิ.ย.!L43="","",มิ.ย.!L43))</f>
        <v/>
      </c>
      <c r="AW13" s="104" t="str">
        <f>IF($B$2=1,IF(มิ.ย.!M13="","",มิ.ย.!M13),IF(มิ.ย.!M43="","",มิ.ย.!M43))</f>
        <v/>
      </c>
      <c r="AX13" s="104" t="str">
        <f>IF($B$2=1,IF(มิ.ย.!N13="","",มิ.ย.!N13),IF(มิ.ย.!N43="","",มิ.ย.!N43))</f>
        <v/>
      </c>
      <c r="AY13" s="104" t="str">
        <f>IF($B$2=1,IF(มิ.ย.!O13="","",มิ.ย.!O13),IF(มิ.ย.!O43="","",มิ.ย.!O43))</f>
        <v/>
      </c>
      <c r="AZ13" s="104" t="str">
        <f>IF($B$2=1,IF(มิ.ย.!P13="","",มิ.ย.!P13),IF(มิ.ย.!P43="","",มิ.ย.!P43))</f>
        <v/>
      </c>
      <c r="BA13" s="104" t="str">
        <f>IF($B$2=1,IF(มิ.ย.!Q13="","",มิ.ย.!Q13),IF(มิ.ย.!Q43="","",มิ.ย.!Q43))</f>
        <v/>
      </c>
      <c r="BB13" s="104" t="str">
        <f>IF($B$2=1,IF(มิ.ย.!R13="","",มิ.ย.!R13),IF(มิ.ย.!R43="","",มิ.ย.!R43))</f>
        <v/>
      </c>
      <c r="BC13" s="104" t="str">
        <f>IF($B$2=1,IF(มิ.ย.!S13="","",มิ.ย.!S13),IF(มิ.ย.!S43="","",มิ.ย.!S43))</f>
        <v/>
      </c>
      <c r="BD13" s="104" t="str">
        <f>IF($B$2=1,IF(มิ.ย.!T13="","",มิ.ย.!T13),IF(มิ.ย.!T43="","",มิ.ย.!T43))</f>
        <v/>
      </c>
      <c r="BE13" s="104" t="str">
        <f>IF($B$2=1,IF(มิ.ย.!U13="","",มิ.ย.!U13),IF(มิ.ย.!U43="","",มิ.ย.!U43))</f>
        <v/>
      </c>
      <c r="BF13" s="104" t="str">
        <f>IF($B$2=1,IF(มิ.ย.!V13="","",มิ.ย.!V13),IF(มิ.ย.!V43="","",มิ.ย.!V43))</f>
        <v/>
      </c>
      <c r="BG13" s="104" t="str">
        <f>IF($B$2=1,IF(มิ.ย.!W13="","",มิ.ย.!W13),IF(มิ.ย.!W43="","",มิ.ย.!W43))</f>
        <v/>
      </c>
      <c r="BH13" s="104" t="str">
        <f>IF($B$2=1,IF(มิ.ย.!X13="","",มิ.ย.!X13),IF(มิ.ย.!X43="","",มิ.ย.!X43))</f>
        <v/>
      </c>
      <c r="BI13" s="104" t="str">
        <f>IF($B$2=1,IF(มิ.ย.!Y13="","",มิ.ย.!Y13),IF(มิ.ย.!Y43="","",มิ.ย.!Y43))</f>
        <v/>
      </c>
      <c r="BJ13" s="104" t="str">
        <f>IF($B$2=1,IF(มิ.ย.!Z13="","",มิ.ย.!Z13),IF(มิ.ย.!Z43="","",มิ.ย.!Z43))</f>
        <v/>
      </c>
      <c r="BK13" s="104" t="str">
        <f>IF($B$2=1,IF(มิ.ย.!AA13="","",มิ.ย.!AA13),IF(มิ.ย.!AA43="","",มิ.ย.!AA43))</f>
        <v/>
      </c>
      <c r="BL13" s="104" t="str">
        <f>IF($B$2=1,IF(มิ.ย.!AB13="","",มิ.ย.!AB13),IF(มิ.ย.!AB43="","",มิ.ย.!AB43))</f>
        <v/>
      </c>
      <c r="BM13" s="104" t="str">
        <f>IF($B$2=1,IF(มิ.ย.!AC13="","",มิ.ย.!AC13),IF(มิ.ย.!AC43="","",มิ.ย.!AC43))</f>
        <v/>
      </c>
      <c r="BN13" s="104" t="str">
        <f>IF($B$2=1,IF(มิ.ย.!AD13="","",มิ.ย.!AD13),IF(มิ.ย.!AD43="","",มิ.ย.!AD43))</f>
        <v/>
      </c>
      <c r="BO13" s="104" t="str">
        <f>IF($B$2=1,IF(มิ.ย.!AE13="","",มิ.ย.!AE13),IF(มิ.ย.!AE43="","",มิ.ย.!AE43))</f>
        <v/>
      </c>
      <c r="BP13" s="104" t="str">
        <f>IF($B$2=1,IF(มิ.ย.!AF13="","",มิ.ย.!AF13),IF(มิ.ย.!AF43="","",มิ.ย.!AF43))</f>
        <v/>
      </c>
      <c r="BQ13" s="104" t="str">
        <f>IF($B$2=1,IF(มิ.ย.!AG13="","",มิ.ย.!AG13),IF(มิ.ย.!AG43="","",มิ.ย.!AG43))</f>
        <v/>
      </c>
      <c r="BR13" s="104" t="str">
        <f>IF($B$2=1,IF(มิ.ย.!AH13="","",มิ.ย.!AH13),IF(มิ.ย.!AH43="","",มิ.ย.!AH43))</f>
        <v/>
      </c>
      <c r="BS13" s="104" t="str">
        <f>IF($B$2=1,IF(มิ.ย.!AI13="","",มิ.ย.!AI13),IF(มิ.ย.!AI43="","",มิ.ย.!AI43))</f>
        <v/>
      </c>
      <c r="BT13" s="103">
        <f t="shared" si="12"/>
        <v>10</v>
      </c>
      <c r="BU13" s="104"/>
      <c r="BV13" s="104" t="str">
        <f>IF($B$2=1,IF(ก.ค.!D13="","",ก.ค.!D13),IF(ก.ค.!D43="","",ก.ค.!D43))</f>
        <v/>
      </c>
      <c r="BW13" s="104" t="str">
        <f>IF($B$2=1,IF(ก.ค.!E13="","",ก.ค.!E13),IF(ก.ค.!E43="","",ก.ค.!E43))</f>
        <v/>
      </c>
      <c r="BX13" s="104" t="str">
        <f>IF($B$2=1,IF(ก.ค.!F13="","",ก.ค.!F13),IF(ก.ค.!F43="","",ก.ค.!F43))</f>
        <v/>
      </c>
      <c r="BY13" s="104" t="str">
        <f>IF($B$2=1,IF(ก.ค.!G13="","",ก.ค.!G13),IF(ก.ค.!G43="","",ก.ค.!G43))</f>
        <v/>
      </c>
      <c r="BZ13" s="104" t="str">
        <f>IF($B$2=1,IF(ก.ค.!H13="","",ก.ค.!H13),IF(ก.ค.!H43="","",ก.ค.!H43))</f>
        <v/>
      </c>
      <c r="CA13" s="104" t="str">
        <f>IF($B$2=1,IF(ก.ค.!I13="","",ก.ค.!I13),IF(ก.ค.!I43="","",ก.ค.!I43))</f>
        <v/>
      </c>
      <c r="CB13" s="104" t="str">
        <f>IF($B$2=1,IF(ก.ค.!J13="","",ก.ค.!J13),IF(ก.ค.!J43="","",ก.ค.!J43))</f>
        <v/>
      </c>
      <c r="CC13" s="104" t="str">
        <f>IF($B$2=1,IF(ก.ค.!K13="","",ก.ค.!K13),IF(ก.ค.!K43="","",ก.ค.!K43))</f>
        <v/>
      </c>
      <c r="CD13" s="104" t="str">
        <f>IF($B$2=1,IF(ก.ค.!L13="","",ก.ค.!L13),IF(ก.ค.!L43="","",ก.ค.!L43))</f>
        <v/>
      </c>
      <c r="CE13" s="104" t="str">
        <f>IF($B$2=1,IF(ก.ค.!M13="","",ก.ค.!M13),IF(ก.ค.!M43="","",ก.ค.!M43))</f>
        <v/>
      </c>
      <c r="CF13" s="104" t="str">
        <f>IF($B$2=1,IF(ก.ค.!N13="","",ก.ค.!N13),IF(ก.ค.!N43="","",ก.ค.!N43))</f>
        <v/>
      </c>
      <c r="CG13" s="104" t="str">
        <f>IF($B$2=1,IF(ก.ค.!O13="","",ก.ค.!O13),IF(ก.ค.!O43="","",ก.ค.!O43))</f>
        <v/>
      </c>
      <c r="CH13" s="104" t="str">
        <f>IF($B$2=1,IF(ก.ค.!P13="","",ก.ค.!P13),IF(ก.ค.!P43="","",ก.ค.!P43))</f>
        <v/>
      </c>
      <c r="CI13" s="104" t="str">
        <f>IF($B$2=1,IF(ก.ค.!Q13="","",ก.ค.!Q13),IF(ก.ค.!Q43="","",ก.ค.!Q43))</f>
        <v/>
      </c>
      <c r="CJ13" s="104" t="str">
        <f>IF($B$2=1,IF(ก.ค.!R13="","",ก.ค.!R13),IF(ก.ค.!R43="","",ก.ค.!R43))</f>
        <v/>
      </c>
      <c r="CK13" s="104" t="str">
        <f>IF($B$2=1,IF(ก.ค.!S13="","",ก.ค.!S13),IF(ก.ค.!S43="","",ก.ค.!S43))</f>
        <v/>
      </c>
      <c r="CL13" s="104" t="str">
        <f>IF($B$2=1,IF(ก.ค.!T13="","",ก.ค.!T13),IF(ก.ค.!T43="","",ก.ค.!T43))</f>
        <v/>
      </c>
      <c r="CM13" s="104" t="str">
        <f>IF($B$2=1,IF(ก.ค.!U13="","",ก.ค.!U13),IF(ก.ค.!U43="","",ก.ค.!U43))</f>
        <v/>
      </c>
      <c r="CN13" s="104" t="str">
        <f>IF($B$2=1,IF(ก.ค.!V13="","",ก.ค.!V13),IF(ก.ค.!V43="","",ก.ค.!V43))</f>
        <v/>
      </c>
      <c r="CO13" s="104" t="str">
        <f>IF($B$2=1,IF(ก.ค.!W13="","",ก.ค.!W13),IF(ก.ค.!W43="","",ก.ค.!W43))</f>
        <v/>
      </c>
      <c r="CP13" s="104" t="str">
        <f>IF($B$2=1,IF(ก.ค.!X13="","",ก.ค.!X13),IF(ก.ค.!X43="","",ก.ค.!X43))</f>
        <v/>
      </c>
      <c r="CQ13" s="104" t="str">
        <f>IF($B$2=1,IF(ก.ค.!Y13="","",ก.ค.!Y13),IF(ก.ค.!Y43="","",ก.ค.!Y43))</f>
        <v/>
      </c>
      <c r="CR13" s="104" t="str">
        <f>IF($B$2=1,IF(ก.ค.!Z13="","",ก.ค.!Z13),IF(ก.ค.!Z43="","",ก.ค.!Z43))</f>
        <v/>
      </c>
      <c r="CS13" s="104" t="str">
        <f>IF($B$2=1,IF(ก.ค.!AA13="","",ก.ค.!AA13),IF(ก.ค.!AA43="","",ก.ค.!AA43))</f>
        <v/>
      </c>
      <c r="CT13" s="104" t="str">
        <f>IF($B$2=1,IF(ก.ค.!AB13="","",ก.ค.!AB13),IF(ก.ค.!AB43="","",ก.ค.!AB43))</f>
        <v/>
      </c>
      <c r="CU13" s="104" t="str">
        <f>IF($B$2=1,IF(ก.ค.!AC13="","",ก.ค.!AC13),IF(ก.ค.!AC43="","",ก.ค.!AC43))</f>
        <v/>
      </c>
      <c r="CV13" s="104" t="str">
        <f>IF($B$2=1,IF(ก.ค.!AD13="","",ก.ค.!AD13),IF(ก.ค.!AD43="","",ก.ค.!AD43))</f>
        <v/>
      </c>
      <c r="CW13" s="104" t="str">
        <f>IF($B$2=1,IF(ก.ค.!AE13="","",ก.ค.!AE13),IF(ก.ค.!AE43="","",ก.ค.!AE43))</f>
        <v/>
      </c>
      <c r="CX13" s="104" t="str">
        <f>IF($B$2=1,IF(ก.ค.!AF13="","",ก.ค.!AF13),IF(ก.ค.!AF43="","",ก.ค.!AF43))</f>
        <v/>
      </c>
      <c r="CY13" s="104" t="str">
        <f>IF($B$2=1,IF(ก.ค.!AG13="","",ก.ค.!AG13),IF(ก.ค.!AG43="","",ก.ค.!AG43))</f>
        <v/>
      </c>
      <c r="CZ13" s="104" t="str">
        <f>IF($B$2=1,IF(ก.ค.!AH13="","",ก.ค.!AH13),IF(ก.ค.!AH43="","",ก.ค.!AH43))</f>
        <v/>
      </c>
      <c r="DA13" s="104" t="str">
        <f>IF($B$2=1,IF(ก.ค.!AI13="","",ก.ค.!AI13),IF(ก.ค.!AI43="","",ก.ค.!AI43))</f>
        <v/>
      </c>
      <c r="DB13" s="103">
        <f t="shared" si="13"/>
        <v>10</v>
      </c>
      <c r="DC13" s="104"/>
      <c r="DD13" s="104" t="str">
        <f>IF($B$2=1,IF(ส.ค.!D13="","",ส.ค.!D13),IF(ส.ค.!D43="","",ส.ค.!D43))</f>
        <v/>
      </c>
      <c r="DE13" s="104" t="str">
        <f>IF($B$2=1,IF(ส.ค.!E13="","",ส.ค.!E13),IF(ส.ค.!E43="","",ส.ค.!E43))</f>
        <v/>
      </c>
      <c r="DF13" s="104" t="str">
        <f>IF($B$2=1,IF(ส.ค.!F13="","",ส.ค.!F13),IF(ส.ค.!F43="","",ส.ค.!F43))</f>
        <v/>
      </c>
      <c r="DG13" s="104" t="str">
        <f>IF($B$2=1,IF(ส.ค.!G13="","",ส.ค.!G13),IF(ส.ค.!G43="","",ส.ค.!G43))</f>
        <v/>
      </c>
      <c r="DH13" s="104" t="str">
        <f>IF($B$2=1,IF(ส.ค.!H13="","",ส.ค.!H13),IF(ส.ค.!H43="","",ส.ค.!H43))</f>
        <v/>
      </c>
      <c r="DI13" s="104" t="str">
        <f>IF($B$2=1,IF(ส.ค.!I13="","",ส.ค.!I13),IF(ส.ค.!I43="","",ส.ค.!I43))</f>
        <v/>
      </c>
      <c r="DJ13" s="104" t="str">
        <f>IF($B$2=1,IF(ส.ค.!J13="","",ส.ค.!J13),IF(ส.ค.!J43="","",ส.ค.!J43))</f>
        <v/>
      </c>
      <c r="DK13" s="104" t="str">
        <f>IF($B$2=1,IF(ส.ค.!K13="","",ส.ค.!K13),IF(ส.ค.!K43="","",ส.ค.!K43))</f>
        <v/>
      </c>
      <c r="DL13" s="104" t="str">
        <f>IF($B$2=1,IF(ส.ค.!L13="","",ส.ค.!L13),IF(ส.ค.!L43="","",ส.ค.!L43))</f>
        <v/>
      </c>
      <c r="DM13" s="104" t="str">
        <f>IF($B$2=1,IF(ส.ค.!M13="","",ส.ค.!M13),IF(ส.ค.!M43="","",ส.ค.!M43))</f>
        <v/>
      </c>
      <c r="DN13" s="104" t="str">
        <f>IF($B$2=1,IF(ส.ค.!N13="","",ส.ค.!N13),IF(ส.ค.!N43="","",ส.ค.!N43))</f>
        <v/>
      </c>
      <c r="DO13" s="104" t="str">
        <f>IF($B$2=1,IF(ส.ค.!O13="","",ส.ค.!O13),IF(ส.ค.!O43="","",ส.ค.!O43))</f>
        <v/>
      </c>
      <c r="DP13" s="104" t="str">
        <f>IF($B$2=1,IF(ส.ค.!P13="","",ส.ค.!P13),IF(ส.ค.!P43="","",ส.ค.!P43))</f>
        <v/>
      </c>
      <c r="DQ13" s="104" t="str">
        <f>IF($B$2=1,IF(ส.ค.!Q13="","",ส.ค.!Q13),IF(ส.ค.!Q43="","",ส.ค.!Q43))</f>
        <v/>
      </c>
      <c r="DR13" s="104" t="str">
        <f>IF($B$2=1,IF(ส.ค.!R13="","",ส.ค.!R13),IF(ส.ค.!R43="","",ส.ค.!R43))</f>
        <v/>
      </c>
      <c r="DS13" s="104" t="str">
        <f>IF($B$2=1,IF(ส.ค.!S13="","",ส.ค.!S13),IF(ส.ค.!S43="","",ส.ค.!S43))</f>
        <v/>
      </c>
      <c r="DT13" s="104" t="str">
        <f>IF($B$2=1,IF(ส.ค.!T13="","",ส.ค.!T13),IF(ส.ค.!T43="","",ส.ค.!T43))</f>
        <v/>
      </c>
      <c r="DU13" s="104" t="str">
        <f>IF($B$2=1,IF(ส.ค.!U13="","",ส.ค.!U13),IF(ส.ค.!U43="","",ส.ค.!U43))</f>
        <v/>
      </c>
      <c r="DV13" s="104" t="str">
        <f>IF($B$2=1,IF(ส.ค.!V13="","",ส.ค.!V13),IF(ส.ค.!V43="","",ส.ค.!V43))</f>
        <v/>
      </c>
      <c r="DW13" s="104" t="str">
        <f>IF($B$2=1,IF(ส.ค.!W13="","",ส.ค.!W13),IF(ส.ค.!W43="","",ส.ค.!W43))</f>
        <v/>
      </c>
      <c r="DX13" s="104" t="str">
        <f>IF($B$2=1,IF(ส.ค.!X13="","",ส.ค.!X13),IF(ส.ค.!X43="","",ส.ค.!X43))</f>
        <v/>
      </c>
      <c r="DY13" s="104" t="str">
        <f>IF($B$2=1,IF(ส.ค.!Y13="","",ส.ค.!Y13),IF(ส.ค.!Y43="","",ส.ค.!Y43))</f>
        <v/>
      </c>
      <c r="DZ13" s="104" t="str">
        <f>IF($B$2=1,IF(ส.ค.!Z13="","",ส.ค.!Z13),IF(ส.ค.!Z43="","",ส.ค.!Z43))</f>
        <v/>
      </c>
      <c r="EA13" s="104" t="str">
        <f>IF($B$2=1,IF(ส.ค.!AA13="","",ส.ค.!AA13),IF(ส.ค.!AA43="","",ส.ค.!AA43))</f>
        <v/>
      </c>
      <c r="EB13" s="104" t="str">
        <f>IF($B$2=1,IF(ส.ค.!AB13="","",ส.ค.!AB13),IF(ส.ค.!AB43="","",ส.ค.!AB43))</f>
        <v/>
      </c>
      <c r="EC13" s="104" t="str">
        <f>IF($B$2=1,IF(ส.ค.!AC13="","",ส.ค.!AC13),IF(ส.ค.!AC43="","",ส.ค.!AC43))</f>
        <v/>
      </c>
      <c r="ED13" s="104" t="str">
        <f>IF($B$2=1,IF(ส.ค.!AD13="","",ส.ค.!AD13),IF(ส.ค.!AD43="","",ส.ค.!AD43))</f>
        <v/>
      </c>
      <c r="EE13" s="104" t="str">
        <f>IF($B$2=1,IF(ส.ค.!AE13="","",ส.ค.!AE13),IF(ส.ค.!AE43="","",ส.ค.!AE43))</f>
        <v/>
      </c>
      <c r="EF13" s="104" t="str">
        <f>IF($B$2=1,IF(ส.ค.!AF13="","",ส.ค.!AF13),IF(ส.ค.!AF43="","",ส.ค.!AF43))</f>
        <v/>
      </c>
      <c r="EG13" s="104" t="str">
        <f>IF($B$2=1,IF(ส.ค.!AG13="","",ส.ค.!AG13),IF(ส.ค.!AG43="","",ส.ค.!AG43))</f>
        <v/>
      </c>
      <c r="EH13" s="104" t="str">
        <f>IF($B$2=1,IF(ส.ค.!AH13="","",ส.ค.!AH13),IF(ส.ค.!AH43="","",ส.ค.!AH43))</f>
        <v/>
      </c>
      <c r="EI13" s="104" t="str">
        <f>IF($B$2=1,IF(ส.ค.!AI13="","",ส.ค.!AI13),IF(ส.ค.!AI43="","",ส.ค.!AI43))</f>
        <v/>
      </c>
      <c r="EJ13" s="103">
        <f t="shared" si="14"/>
        <v>10</v>
      </c>
      <c r="EK13" s="104"/>
      <c r="EL13" s="104" t="str">
        <f>IF($B$2=1,IF(ก.ย.!D13="","",ก.ย.!D13),IF(ก.ย.!D43="","",ก.ย.!D43))</f>
        <v/>
      </c>
      <c r="EM13" s="104" t="str">
        <f>IF($B$2=1,IF(ก.ย.!E13="","",ก.ย.!E13),IF(ก.ย.!E43="","",ก.ย.!E43))</f>
        <v/>
      </c>
      <c r="EN13" s="104" t="str">
        <f>IF($B$2=1,IF(ก.ย.!F13="","",ก.ย.!F13),IF(ก.ย.!F43="","",ก.ย.!F43))</f>
        <v/>
      </c>
      <c r="EO13" s="104" t="str">
        <f>IF($B$2=1,IF(ก.ย.!G13="","",ก.ย.!G13),IF(ก.ย.!G43="","",ก.ย.!G43))</f>
        <v/>
      </c>
      <c r="EP13" s="104" t="str">
        <f>IF($B$2=1,IF(ก.ย.!H13="","",ก.ย.!H13),IF(ก.ย.!H43="","",ก.ย.!H43))</f>
        <v/>
      </c>
      <c r="EQ13" s="104" t="str">
        <f>IF($B$2=1,IF(ก.ย.!I13="","",ก.ย.!I13),IF(ก.ย.!I43="","",ก.ย.!I43))</f>
        <v/>
      </c>
      <c r="ER13" s="104" t="str">
        <f>IF($B$2=1,IF(ก.ย.!J13="","",ก.ย.!J13),IF(ก.ย.!J43="","",ก.ย.!J43))</f>
        <v/>
      </c>
      <c r="ES13" s="104" t="str">
        <f>IF($B$2=1,IF(ก.ย.!K13="","",ก.ย.!K13),IF(ก.ย.!K43="","",ก.ย.!K43))</f>
        <v/>
      </c>
      <c r="ET13" s="104" t="str">
        <f>IF($B$2=1,IF(ก.ย.!L13="","",ก.ย.!L13),IF(ก.ย.!L43="","",ก.ย.!L43))</f>
        <v/>
      </c>
      <c r="EU13" s="104" t="str">
        <f>IF($B$2=1,IF(ก.ย.!M13="","",ก.ย.!M13),IF(ก.ย.!M43="","",ก.ย.!M43))</f>
        <v/>
      </c>
      <c r="EV13" s="104" t="str">
        <f>IF($B$2=1,IF(ก.ย.!N13="","",ก.ย.!N13),IF(ก.ย.!N43="","",ก.ย.!N43))</f>
        <v/>
      </c>
      <c r="EW13" s="104" t="str">
        <f>IF($B$2=1,IF(ก.ย.!O13="","",ก.ย.!O13),IF(ก.ย.!O43="","",ก.ย.!O43))</f>
        <v/>
      </c>
      <c r="EX13" s="104" t="str">
        <f>IF($B$2=1,IF(ก.ย.!P13="","",ก.ย.!P13),IF(ก.ย.!P43="","",ก.ย.!P43))</f>
        <v/>
      </c>
      <c r="EY13" s="104" t="str">
        <f>IF($B$2=1,IF(ก.ย.!Q13="","",ก.ย.!Q13),IF(ก.ย.!Q43="","",ก.ย.!Q43))</f>
        <v/>
      </c>
      <c r="EZ13" s="104" t="str">
        <f>IF($B$2=1,IF(ก.ย.!R13="","",ก.ย.!R13),IF(ก.ย.!R43="","",ก.ย.!R43))</f>
        <v/>
      </c>
      <c r="FA13" s="104" t="str">
        <f>IF($B$2=1,IF(ก.ย.!S13="","",ก.ย.!S13),IF(ก.ย.!S43="","",ก.ย.!S43))</f>
        <v/>
      </c>
      <c r="FB13" s="104" t="str">
        <f>IF($B$2=1,IF(ก.ย.!T13="","",ก.ย.!T13),IF(ก.ย.!T43="","",ก.ย.!T43))</f>
        <v/>
      </c>
      <c r="FC13" s="104" t="str">
        <f>IF($B$2=1,IF(ก.ย.!U13="","",ก.ย.!U13),IF(ก.ย.!U43="","",ก.ย.!U43))</f>
        <v/>
      </c>
      <c r="FD13" s="104" t="str">
        <f>IF($B$2=1,IF(ก.ย.!V13="","",ก.ย.!V13),IF(ก.ย.!V43="","",ก.ย.!V43))</f>
        <v/>
      </c>
      <c r="FE13" s="104" t="str">
        <f>IF($B$2=1,IF(ก.ย.!W13="","",ก.ย.!W13),IF(ก.ย.!W43="","",ก.ย.!W43))</f>
        <v/>
      </c>
      <c r="FF13" s="104" t="str">
        <f>IF($B$2=1,IF(ก.ย.!X13="","",ก.ย.!X13),IF(ก.ย.!X43="","",ก.ย.!X43))</f>
        <v/>
      </c>
      <c r="FG13" s="104" t="str">
        <f>IF($B$2=1,IF(ก.ย.!Y13="","",ก.ย.!Y13),IF(ก.ย.!Y43="","",ก.ย.!Y43))</f>
        <v/>
      </c>
      <c r="FH13" s="104" t="str">
        <f>IF($B$2=1,IF(ก.ย.!Z13="","",ก.ย.!Z13),IF(ก.ย.!Z43="","",ก.ย.!Z43))</f>
        <v/>
      </c>
      <c r="FI13" s="104" t="str">
        <f>IF($B$2=1,IF(ก.ย.!AA13="","",ก.ย.!AA13),IF(ก.ย.!AA43="","",ก.ย.!AA43))</f>
        <v/>
      </c>
      <c r="FJ13" s="104" t="str">
        <f>IF($B$2=1,IF(ก.ย.!AB13="","",ก.ย.!AB13),IF(ก.ย.!AB43="","",ก.ย.!AB43))</f>
        <v/>
      </c>
      <c r="FK13" s="104" t="str">
        <f>IF($B$2=1,IF(ก.ย.!AC13="","",ก.ย.!AC13),IF(ก.ย.!AC43="","",ก.ย.!AC43))</f>
        <v/>
      </c>
      <c r="FL13" s="104" t="str">
        <f>IF($B$2=1,IF(ก.ย.!AD13="","",ก.ย.!AD13),IF(ก.ย.!AD43="","",ก.ย.!AD43))</f>
        <v/>
      </c>
      <c r="FM13" s="104" t="str">
        <f>IF($B$2=1,IF(ก.ย.!AE13="","",ก.ย.!AE13),IF(ก.ย.!AE43="","",ก.ย.!AE43))</f>
        <v/>
      </c>
      <c r="FN13" s="104" t="str">
        <f>IF($B$2=1,IF(ก.ย.!AF13="","",ก.ย.!AF13),IF(ก.ย.!AF43="","",ก.ย.!AF43))</f>
        <v/>
      </c>
      <c r="FO13" s="104" t="str">
        <f>IF($B$2=1,IF(ก.ย.!AG13="","",ก.ย.!AG13),IF(ก.ย.!AG43="","",ก.ย.!AG43))</f>
        <v/>
      </c>
      <c r="FP13" s="104" t="str">
        <f>IF($B$2=1,IF(ก.ย.!AH13="","",ก.ย.!AH13),IF(ก.ย.!AH43="","",ก.ย.!AH43))</f>
        <v/>
      </c>
      <c r="FQ13" s="104" t="str">
        <f>IF($B$2=1,IF(ก.ย.!AI13="","",ก.ย.!AI13),IF(ก.ย.!AI43="","",ก.ย.!AI43))</f>
        <v/>
      </c>
      <c r="FR13" s="103">
        <f t="shared" si="15"/>
        <v>10</v>
      </c>
      <c r="FS13" s="104"/>
      <c r="FT13" s="104" t="str">
        <f>IF($B$2=1,IF(ต.ค.!D13="","",ต.ค.!D13),IF(ต.ค.!D43="","",ต.ค.!D43))</f>
        <v/>
      </c>
      <c r="FU13" s="104" t="str">
        <f>IF($B$2=1,IF(ต.ค.!E13="","",ต.ค.!E13),IF(ต.ค.!E43="","",ต.ค.!E43))</f>
        <v/>
      </c>
      <c r="FV13" s="104" t="str">
        <f>IF($B$2=1,IF(ต.ค.!F13="","",ต.ค.!F13),IF(ต.ค.!F43="","",ต.ค.!F43))</f>
        <v/>
      </c>
      <c r="FW13" s="104" t="str">
        <f>IF($B$2=1,IF(ต.ค.!G13="","",ต.ค.!G13),IF(ต.ค.!G43="","",ต.ค.!G43))</f>
        <v/>
      </c>
      <c r="FX13" s="104" t="str">
        <f>IF($B$2=1,IF(ต.ค.!H13="","",ต.ค.!H13),IF(ต.ค.!H43="","",ต.ค.!H43))</f>
        <v/>
      </c>
      <c r="FY13" s="104" t="str">
        <f>IF($B$2=1,IF(ต.ค.!I13="","",ต.ค.!I13),IF(ต.ค.!I43="","",ต.ค.!I43))</f>
        <v/>
      </c>
      <c r="FZ13" s="104" t="str">
        <f>IF($B$2=1,IF(ต.ค.!J13="","",ต.ค.!J13),IF(ต.ค.!J43="","",ต.ค.!J43))</f>
        <v/>
      </c>
      <c r="GA13" s="104" t="str">
        <f>IF($B$2=1,IF(ต.ค.!K13="","",ต.ค.!K13),IF(ต.ค.!K43="","",ต.ค.!K43))</f>
        <v/>
      </c>
      <c r="GB13" s="104" t="str">
        <f>IF($B$2=1,IF(ต.ค.!L13="","",ต.ค.!L13),IF(ต.ค.!L43="","",ต.ค.!L43))</f>
        <v/>
      </c>
      <c r="GC13" s="104" t="str">
        <f>IF($B$2=1,IF(ต.ค.!M13="","",ต.ค.!M13),IF(ต.ค.!M43="","",ต.ค.!M43))</f>
        <v/>
      </c>
      <c r="GD13" s="104" t="str">
        <f>IF($B$2=1,IF(ต.ค.!N13="","",ต.ค.!N13),IF(ต.ค.!N43="","",ต.ค.!N43))</f>
        <v/>
      </c>
      <c r="GE13" s="104" t="str">
        <f>IF($B$2=1,IF(ต.ค.!O13="","",ต.ค.!O13),IF(ต.ค.!O43="","",ต.ค.!O43))</f>
        <v/>
      </c>
      <c r="GF13" s="104" t="str">
        <f>IF($B$2=1,IF(ต.ค.!P13="","",ต.ค.!P13),IF(ต.ค.!P43="","",ต.ค.!P43))</f>
        <v/>
      </c>
      <c r="GG13" s="104" t="str">
        <f>IF($B$2=1,IF(ต.ค.!Q13="","",ต.ค.!Q13),IF(ต.ค.!Q43="","",ต.ค.!Q43))</f>
        <v/>
      </c>
      <c r="GH13" s="104" t="str">
        <f>IF($B$2=1,IF(ต.ค.!R13="","",ต.ค.!R13),IF(ต.ค.!R43="","",ต.ค.!R43))</f>
        <v/>
      </c>
      <c r="GI13" s="104" t="str">
        <f>IF($B$2=1,IF(ต.ค.!S13="","",ต.ค.!S13),IF(ต.ค.!S43="","",ต.ค.!S43))</f>
        <v/>
      </c>
      <c r="GJ13" s="104" t="str">
        <f>IF($B$2=1,IF(ต.ค.!T13="","",ต.ค.!T13),IF(ต.ค.!T43="","",ต.ค.!T43))</f>
        <v/>
      </c>
      <c r="GK13" s="104" t="str">
        <f>IF($B$2=1,IF(ต.ค.!U13="","",ต.ค.!U13),IF(ต.ค.!U43="","",ต.ค.!U43))</f>
        <v/>
      </c>
      <c r="GL13" s="104" t="str">
        <f>IF($B$2=1,IF(ต.ค.!V13="","",ต.ค.!V13),IF(ต.ค.!V43="","",ต.ค.!V43))</f>
        <v/>
      </c>
      <c r="GM13" s="104" t="str">
        <f>IF($B$2=1,IF(ต.ค.!W13="","",ต.ค.!W13),IF(ต.ค.!W43="","",ต.ค.!W43))</f>
        <v/>
      </c>
      <c r="GN13" s="104" t="str">
        <f>IF($B$2=1,IF(ต.ค.!X13="","",ต.ค.!X13),IF(ต.ค.!X43="","",ต.ค.!X43))</f>
        <v/>
      </c>
      <c r="GO13" s="104" t="str">
        <f>IF($B$2=1,IF(ต.ค.!Y13="","",ต.ค.!Y13),IF(ต.ค.!Y43="","",ต.ค.!Y43))</f>
        <v/>
      </c>
      <c r="GP13" s="104" t="str">
        <f>IF($B$2=1,IF(ต.ค.!Z13="","",ต.ค.!Z13),IF(ต.ค.!Z43="","",ต.ค.!Z43))</f>
        <v/>
      </c>
      <c r="GQ13" s="104" t="str">
        <f>IF($B$2=1,IF(ต.ค.!AA13="","",ต.ค.!AA13),IF(ต.ค.!AA43="","",ต.ค.!AA43))</f>
        <v/>
      </c>
      <c r="GR13" s="104" t="str">
        <f>IF($B$2=1,IF(ต.ค.!AB13="","",ต.ค.!AB13),IF(ต.ค.!AB43="","",ต.ค.!AB43))</f>
        <v/>
      </c>
      <c r="GS13" s="104" t="str">
        <f>IF($B$2=1,IF(ต.ค.!AC13="","",ต.ค.!AC13),IF(ต.ค.!AC43="","",ต.ค.!AC43))</f>
        <v/>
      </c>
      <c r="GT13" s="104" t="str">
        <f>IF($B$2=1,IF(ต.ค.!AD13="","",ต.ค.!AD13),IF(ต.ค.!AD43="","",ต.ค.!AD43))</f>
        <v/>
      </c>
      <c r="GU13" s="104" t="str">
        <f>IF($B$2=1,IF(ต.ค.!AE13="","",ต.ค.!AE13),IF(ต.ค.!AE43="","",ต.ค.!AE43))</f>
        <v/>
      </c>
      <c r="GV13" s="104" t="str">
        <f>IF($B$2=1,IF(ต.ค.!AF13="","",ต.ค.!AF13),IF(ต.ค.!AF43="","",ต.ค.!AF43))</f>
        <v/>
      </c>
      <c r="GW13" s="104" t="str">
        <f>IF($B$2=1,IF(ต.ค.!AG13="","",ต.ค.!AG13),IF(ต.ค.!AG43="","",ต.ค.!AG43))</f>
        <v/>
      </c>
      <c r="GX13" s="104" t="str">
        <f>IF($B$2=1,IF(ต.ค.!AH13="","",ต.ค.!AH13),IF(ต.ค.!AH43="","",ต.ค.!AH43))</f>
        <v/>
      </c>
      <c r="GY13" s="104" t="str">
        <f>IF($B$2=1,IF(ต.ค.!AI13="","",ต.ค.!AI13),IF(ต.ค.!AI43="","",ต.ค.!AI43))</f>
        <v/>
      </c>
      <c r="GZ13" s="103">
        <f t="shared" si="16"/>
        <v>10</v>
      </c>
      <c r="HA13" s="104"/>
      <c r="HB13" s="104" t="str">
        <f>IF($B$2=1,IF(พ.ย.!D13="","",พ.ย.!D13),IF(พ.ย.!D43="","",พ.ย.!D43))</f>
        <v/>
      </c>
      <c r="HC13" s="104" t="str">
        <f>IF($B$2=1,IF(พ.ย.!E13="","",พ.ย.!E13),IF(พ.ย.!E43="","",พ.ย.!E43))</f>
        <v/>
      </c>
      <c r="HD13" s="104" t="str">
        <f>IF($B$2=1,IF(พ.ย.!F13="","",พ.ย.!F13),IF(พ.ย.!F43="","",พ.ย.!F43))</f>
        <v/>
      </c>
      <c r="HE13" s="104" t="str">
        <f>IF($B$2=1,IF(พ.ย.!G13="","",พ.ย.!G13),IF(พ.ย.!G43="","",พ.ย.!G43))</f>
        <v/>
      </c>
      <c r="HF13" s="104" t="str">
        <f>IF($B$2=1,IF(พ.ย.!H13="","",พ.ย.!H13),IF(พ.ย.!H43="","",พ.ย.!H43))</f>
        <v/>
      </c>
      <c r="HG13" s="104" t="str">
        <f>IF($B$2=1,IF(พ.ย.!I13="","",พ.ย.!I13),IF(พ.ย.!I43="","",พ.ย.!I43))</f>
        <v/>
      </c>
      <c r="HH13" s="104" t="str">
        <f>IF($B$2=1,IF(พ.ย.!J13="","",พ.ย.!J13),IF(พ.ย.!J43="","",พ.ย.!J43))</f>
        <v/>
      </c>
      <c r="HI13" s="104" t="str">
        <f>IF($B$2=1,IF(พ.ย.!K13="","",พ.ย.!K13),IF(พ.ย.!K43="","",พ.ย.!K43))</f>
        <v/>
      </c>
      <c r="HJ13" s="104" t="str">
        <f>IF($B$2=1,IF(พ.ย.!L13="","",พ.ย.!L13),IF(พ.ย.!L43="","",พ.ย.!L43))</f>
        <v/>
      </c>
      <c r="HK13" s="104" t="str">
        <f>IF($B$2=1,IF(พ.ย.!M13="","",พ.ย.!M13),IF(พ.ย.!M43="","",พ.ย.!M43))</f>
        <v/>
      </c>
      <c r="HL13" s="104" t="str">
        <f>IF($B$2=1,IF(พ.ย.!N13="","",พ.ย.!N13),IF(พ.ย.!N43="","",พ.ย.!N43))</f>
        <v/>
      </c>
      <c r="HM13" s="104" t="str">
        <f>IF($B$2=1,IF(พ.ย.!O13="","",พ.ย.!O13),IF(พ.ย.!O43="","",พ.ย.!O43))</f>
        <v/>
      </c>
      <c r="HN13" s="104" t="str">
        <f>IF($B$2=1,IF(พ.ย.!P13="","",พ.ย.!P13),IF(พ.ย.!P43="","",พ.ย.!P43))</f>
        <v/>
      </c>
      <c r="HO13" s="104" t="str">
        <f>IF($B$2=1,IF(พ.ย.!Q13="","",พ.ย.!Q13),IF(พ.ย.!Q43="","",พ.ย.!Q43))</f>
        <v/>
      </c>
      <c r="HP13" s="104" t="str">
        <f>IF($B$2=1,IF(พ.ย.!R13="","",พ.ย.!R13),IF(พ.ย.!R43="","",พ.ย.!R43))</f>
        <v/>
      </c>
      <c r="HQ13" s="104" t="str">
        <f>IF($B$2=1,IF(พ.ย.!S13="","",พ.ย.!S13),IF(พ.ย.!S43="","",พ.ย.!S43))</f>
        <v/>
      </c>
      <c r="HR13" s="104" t="str">
        <f>IF($B$2=1,IF(พ.ย.!T13="","",พ.ย.!T13),IF(พ.ย.!T43="","",พ.ย.!T43))</f>
        <v/>
      </c>
      <c r="HS13" s="104" t="str">
        <f>IF($B$2=1,IF(พ.ย.!U13="","",พ.ย.!U13),IF(พ.ย.!U43="","",พ.ย.!U43))</f>
        <v/>
      </c>
      <c r="HT13" s="104" t="str">
        <f>IF($B$2=1,IF(พ.ย.!V13="","",พ.ย.!V13),IF(พ.ย.!V43="","",พ.ย.!V43))</f>
        <v/>
      </c>
      <c r="HU13" s="104" t="str">
        <f>IF($B$2=1,IF(พ.ย.!W13="","",พ.ย.!W13),IF(พ.ย.!W43="","",พ.ย.!W43))</f>
        <v/>
      </c>
      <c r="HV13" s="104" t="str">
        <f>IF($B$2=1,IF(พ.ย.!X13="","",พ.ย.!X13),IF(พ.ย.!X43="","",พ.ย.!X43))</f>
        <v/>
      </c>
      <c r="HW13" s="104" t="str">
        <f>IF($B$2=1,IF(พ.ย.!Y13="","",พ.ย.!Y13),IF(พ.ย.!Y43="","",พ.ย.!Y43))</f>
        <v/>
      </c>
      <c r="HX13" s="104" t="str">
        <f>IF($B$2=1,IF(พ.ย.!Z13="","",พ.ย.!Z13),IF(พ.ย.!Z43="","",พ.ย.!Z43))</f>
        <v/>
      </c>
      <c r="HY13" s="104" t="str">
        <f>IF($B$2=1,IF(พ.ย.!AA13="","",พ.ย.!AA13),IF(พ.ย.!AA43="","",พ.ย.!AA43))</f>
        <v/>
      </c>
      <c r="HZ13" s="104" t="str">
        <f>IF($B$2=1,IF(พ.ย.!AB13="","",พ.ย.!AB13),IF(พ.ย.!AB43="","",พ.ย.!AB43))</f>
        <v/>
      </c>
      <c r="IA13" s="104" t="str">
        <f>IF($B$2=1,IF(พ.ย.!AC13="","",พ.ย.!AC13),IF(พ.ย.!AC43="","",พ.ย.!AC43))</f>
        <v/>
      </c>
      <c r="IB13" s="104" t="str">
        <f>IF($B$2=1,IF(พ.ย.!AD13="","",พ.ย.!AD13),IF(พ.ย.!AD43="","",พ.ย.!AD43))</f>
        <v/>
      </c>
      <c r="IC13" s="104" t="str">
        <f>IF($B$2=1,IF(พ.ย.!AE13="","",พ.ย.!AE13),IF(พ.ย.!AE43="","",พ.ย.!AE43))</f>
        <v/>
      </c>
      <c r="ID13" s="104" t="str">
        <f>IF($B$2=1,IF(พ.ย.!AF13="","",พ.ย.!AF13),IF(พ.ย.!AF43="","",พ.ย.!AF43))</f>
        <v/>
      </c>
      <c r="IE13" s="104" t="str">
        <f>IF($B$2=1,IF(พ.ย.!AG13="","",พ.ย.!AG13),IF(พ.ย.!AG43="","",พ.ย.!AG43))</f>
        <v/>
      </c>
      <c r="IF13" s="104" t="str">
        <f>IF($B$2=1,IF(พ.ย.!AH13="","",พ.ย.!AH13),IF(พ.ย.!AH43="","",พ.ย.!AH43))</f>
        <v/>
      </c>
      <c r="IG13" s="104" t="str">
        <f>IF($B$2=1,IF(พ.ย.!AI13="","",พ.ย.!AI13),IF(พ.ย.!AI43="","",พ.ย.!AI43))</f>
        <v/>
      </c>
      <c r="IH13" s="103">
        <f t="shared" si="17"/>
        <v>10</v>
      </c>
      <c r="II13" s="104"/>
      <c r="IJ13" s="104" t="str">
        <f>IF($B$2=1,IF(ธ.ค.!D13="","",ธ.ค.!D13),IF(ธ.ค.!D43="","",ธ.ค.!D43))</f>
        <v/>
      </c>
      <c r="IK13" s="104" t="str">
        <f>IF($B$2=1,IF(ธ.ค.!E13="","",ธ.ค.!E13),IF(ธ.ค.!E43="","",ธ.ค.!E43))</f>
        <v/>
      </c>
      <c r="IL13" s="104" t="str">
        <f>IF($B$2=1,IF(ธ.ค.!F13="","",ธ.ค.!F13),IF(ธ.ค.!F43="","",ธ.ค.!F43))</f>
        <v/>
      </c>
      <c r="IM13" s="104" t="str">
        <f>IF($B$2=1,IF(ธ.ค.!G13="","",ธ.ค.!G13),IF(ธ.ค.!G43="","",ธ.ค.!G43))</f>
        <v/>
      </c>
      <c r="IN13" s="104" t="str">
        <f>IF($B$2=1,IF(ธ.ค.!H13="","",ธ.ค.!H13),IF(ธ.ค.!H43="","",ธ.ค.!H43))</f>
        <v/>
      </c>
      <c r="IO13" s="104" t="str">
        <f>IF($B$2=1,IF(ธ.ค.!I13="","",ธ.ค.!I13),IF(ธ.ค.!I43="","",ธ.ค.!I43))</f>
        <v/>
      </c>
      <c r="IP13" s="104" t="str">
        <f>IF($B$2=1,IF(ธ.ค.!J13="","",ธ.ค.!J13),IF(ธ.ค.!J43="","",ธ.ค.!J43))</f>
        <v/>
      </c>
      <c r="IQ13" s="104" t="str">
        <f>IF($B$2=1,IF(ธ.ค.!K13="","",ธ.ค.!K13),IF(ธ.ค.!K43="","",ธ.ค.!K43))</f>
        <v/>
      </c>
      <c r="IR13" s="104" t="str">
        <f>IF($B$2=1,IF(ธ.ค.!L13="","",ธ.ค.!L13),IF(ธ.ค.!L43="","",ธ.ค.!L43))</f>
        <v/>
      </c>
      <c r="IS13" s="104" t="str">
        <f>IF($B$2=1,IF(ธ.ค.!M13="","",ธ.ค.!M13),IF(ธ.ค.!M43="","",ธ.ค.!M43))</f>
        <v/>
      </c>
      <c r="IT13" s="104" t="str">
        <f>IF($B$2=1,IF(ธ.ค.!N13="","",ธ.ค.!N13),IF(ธ.ค.!N43="","",ธ.ค.!N43))</f>
        <v/>
      </c>
      <c r="IU13" s="104" t="str">
        <f>IF($B$2=1,IF(ธ.ค.!O13="","",ธ.ค.!O13),IF(ธ.ค.!O43="","",ธ.ค.!O43))</f>
        <v/>
      </c>
      <c r="IV13" s="104" t="str">
        <f>IF($B$2=1,IF(ธ.ค.!P13="","",ธ.ค.!P13),IF(ธ.ค.!P43="","",ธ.ค.!P43))</f>
        <v/>
      </c>
      <c r="IW13" s="104" t="str">
        <f>IF($B$2=1,IF(ธ.ค.!Q13="","",ธ.ค.!Q13),IF(ธ.ค.!Q43="","",ธ.ค.!Q43))</f>
        <v/>
      </c>
      <c r="IX13" s="104" t="str">
        <f>IF($B$2=1,IF(ธ.ค.!R13="","",ธ.ค.!R13),IF(ธ.ค.!R43="","",ธ.ค.!R43))</f>
        <v/>
      </c>
      <c r="IY13" s="104" t="str">
        <f>IF($B$2=1,IF(ธ.ค.!S13="","",ธ.ค.!S13),IF(ธ.ค.!S43="","",ธ.ค.!S43))</f>
        <v/>
      </c>
      <c r="IZ13" s="104" t="str">
        <f>IF($B$2=1,IF(ธ.ค.!T13="","",ธ.ค.!T13),IF(ธ.ค.!T43="","",ธ.ค.!T43))</f>
        <v/>
      </c>
      <c r="JA13" s="104" t="str">
        <f>IF($B$2=1,IF(ธ.ค.!U13="","",ธ.ค.!U13),IF(ธ.ค.!U43="","",ธ.ค.!U43))</f>
        <v/>
      </c>
      <c r="JB13" s="104" t="str">
        <f>IF($B$2=1,IF(ธ.ค.!V13="","",ธ.ค.!V13),IF(ธ.ค.!V43="","",ธ.ค.!V43))</f>
        <v/>
      </c>
      <c r="JC13" s="104" t="str">
        <f>IF($B$2=1,IF(ธ.ค.!W13="","",ธ.ค.!W13),IF(ธ.ค.!W43="","",ธ.ค.!W43))</f>
        <v/>
      </c>
      <c r="JD13" s="104" t="str">
        <f>IF($B$2=1,IF(ธ.ค.!X13="","",ธ.ค.!X13),IF(ธ.ค.!X43="","",ธ.ค.!X43))</f>
        <v/>
      </c>
      <c r="JE13" s="104" t="str">
        <f>IF($B$2=1,IF(ธ.ค.!Y13="","",ธ.ค.!Y13),IF(ธ.ค.!Y43="","",ธ.ค.!Y43))</f>
        <v/>
      </c>
      <c r="JF13" s="104" t="str">
        <f>IF($B$2=1,IF(ธ.ค.!Z13="","",ธ.ค.!Z13),IF(ธ.ค.!Z43="","",ธ.ค.!Z43))</f>
        <v/>
      </c>
      <c r="JG13" s="104" t="str">
        <f>IF($B$2=1,IF(ธ.ค.!AA13="","",ธ.ค.!AA13),IF(ธ.ค.!AA43="","",ธ.ค.!AA43))</f>
        <v/>
      </c>
      <c r="JH13" s="104" t="str">
        <f>IF($B$2=1,IF(ธ.ค.!AB13="","",ธ.ค.!AB13),IF(ธ.ค.!AB43="","",ธ.ค.!AB43))</f>
        <v/>
      </c>
      <c r="JI13" s="104" t="str">
        <f>IF($B$2=1,IF(ธ.ค.!AC13="","",ธ.ค.!AC13),IF(ธ.ค.!AC43="","",ธ.ค.!AC43))</f>
        <v/>
      </c>
      <c r="JJ13" s="104" t="str">
        <f>IF($B$2=1,IF(ธ.ค.!AD13="","",ธ.ค.!AD13),IF(ธ.ค.!AD43="","",ธ.ค.!AD43))</f>
        <v/>
      </c>
      <c r="JK13" s="104" t="str">
        <f>IF($B$2=1,IF(ธ.ค.!AE13="","",ธ.ค.!AE13),IF(ธ.ค.!AE43="","",ธ.ค.!AE43))</f>
        <v/>
      </c>
      <c r="JL13" s="104" t="str">
        <f>IF($B$2=1,IF(ธ.ค.!AF13="","",ธ.ค.!AF13),IF(ธ.ค.!AF43="","",ธ.ค.!AF43))</f>
        <v/>
      </c>
      <c r="JM13" s="104" t="str">
        <f>IF($B$2=1,IF(ธ.ค.!AG13="","",ธ.ค.!AG13),IF(ธ.ค.!AG43="","",ธ.ค.!AG43))</f>
        <v/>
      </c>
      <c r="JN13" s="104" t="str">
        <f>IF($B$2=1,IF(ธ.ค.!AH13="","",ธ.ค.!AH13),IF(ธ.ค.!AH43="","",ธ.ค.!AH43))</f>
        <v/>
      </c>
      <c r="JO13" s="104" t="str">
        <f>IF($B$2=1,IF(ธ.ค.!AI13="","",ธ.ค.!AI13),IF(ธ.ค.!AI43="","",ธ.ค.!AI43))</f>
        <v/>
      </c>
      <c r="JP13" s="103">
        <f t="shared" si="18"/>
        <v>10</v>
      </c>
      <c r="JQ13" s="104"/>
      <c r="JR13" s="104" t="str">
        <f>IF($B$2=1,IF(ม.ค.!D13="","",ม.ค.!D13),IF(ม.ค.!D43="","",ม.ค.!D43))</f>
        <v/>
      </c>
      <c r="JS13" s="104" t="str">
        <f>IF($B$2=1,IF(ม.ค.!E13="","",ม.ค.!E13),IF(ม.ค.!E43="","",ม.ค.!E43))</f>
        <v/>
      </c>
      <c r="JT13" s="104" t="str">
        <f>IF($B$2=1,IF(ม.ค.!F13="","",ม.ค.!F13),IF(ม.ค.!F43="","",ม.ค.!F43))</f>
        <v/>
      </c>
      <c r="JU13" s="104" t="str">
        <f>IF($B$2=1,IF(ม.ค.!G13="","",ม.ค.!G13),IF(ม.ค.!G43="","",ม.ค.!G43))</f>
        <v/>
      </c>
      <c r="JV13" s="104" t="str">
        <f>IF($B$2=1,IF(ม.ค.!H13="","",ม.ค.!H13),IF(ม.ค.!H43="","",ม.ค.!H43))</f>
        <v/>
      </c>
      <c r="JW13" s="104" t="str">
        <f>IF($B$2=1,IF(ม.ค.!I13="","",ม.ค.!I13),IF(ม.ค.!I43="","",ม.ค.!I43))</f>
        <v/>
      </c>
      <c r="JX13" s="104" t="str">
        <f>IF($B$2=1,IF(ม.ค.!J13="","",ม.ค.!J13),IF(ม.ค.!J43="","",ม.ค.!J43))</f>
        <v/>
      </c>
      <c r="JY13" s="104" t="str">
        <f>IF($B$2=1,IF(ม.ค.!K13="","",ม.ค.!K13),IF(ม.ค.!K43="","",ม.ค.!K43))</f>
        <v/>
      </c>
      <c r="JZ13" s="104" t="str">
        <f>IF($B$2=1,IF(ม.ค.!L13="","",ม.ค.!L13),IF(ม.ค.!L43="","",ม.ค.!L43))</f>
        <v/>
      </c>
      <c r="KA13" s="104" t="str">
        <f>IF($B$2=1,IF(ม.ค.!M13="","",ม.ค.!M13),IF(ม.ค.!M43="","",ม.ค.!M43))</f>
        <v/>
      </c>
      <c r="KB13" s="104" t="str">
        <f>IF($B$2=1,IF(ม.ค.!N13="","",ม.ค.!N13),IF(ม.ค.!N43="","",ม.ค.!N43))</f>
        <v/>
      </c>
      <c r="KC13" s="104" t="str">
        <f>IF($B$2=1,IF(ม.ค.!O13="","",ม.ค.!O13),IF(ม.ค.!O43="","",ม.ค.!O43))</f>
        <v/>
      </c>
      <c r="KD13" s="104" t="str">
        <f>IF($B$2=1,IF(ม.ค.!P13="","",ม.ค.!P13),IF(ม.ค.!P43="","",ม.ค.!P43))</f>
        <v/>
      </c>
      <c r="KE13" s="104" t="str">
        <f>IF($B$2=1,IF(ม.ค.!Q13="","",ม.ค.!Q13),IF(ม.ค.!Q43="","",ม.ค.!Q43))</f>
        <v/>
      </c>
      <c r="KF13" s="104" t="str">
        <f>IF($B$2=1,IF(ม.ค.!R13="","",ม.ค.!R13),IF(ม.ค.!R43="","",ม.ค.!R43))</f>
        <v/>
      </c>
      <c r="KG13" s="104" t="str">
        <f>IF($B$2=1,IF(ม.ค.!S13="","",ม.ค.!S13),IF(ม.ค.!S43="","",ม.ค.!S43))</f>
        <v/>
      </c>
      <c r="KH13" s="104" t="str">
        <f>IF($B$2=1,IF(ม.ค.!T13="","",ม.ค.!T13),IF(ม.ค.!T43="","",ม.ค.!T43))</f>
        <v/>
      </c>
      <c r="KI13" s="104" t="str">
        <f>IF($B$2=1,IF(ม.ค.!U13="","",ม.ค.!U13),IF(ม.ค.!U43="","",ม.ค.!U43))</f>
        <v/>
      </c>
      <c r="KJ13" s="104" t="str">
        <f>IF($B$2=1,IF(ม.ค.!V13="","",ม.ค.!V13),IF(ม.ค.!V43="","",ม.ค.!V43))</f>
        <v/>
      </c>
      <c r="KK13" s="104" t="str">
        <f>IF($B$2=1,IF(ม.ค.!W13="","",ม.ค.!W13),IF(ม.ค.!W43="","",ม.ค.!W43))</f>
        <v/>
      </c>
      <c r="KL13" s="104" t="str">
        <f>IF($B$2=1,IF(ม.ค.!X13="","",ม.ค.!X13),IF(ม.ค.!X43="","",ม.ค.!X43))</f>
        <v/>
      </c>
      <c r="KM13" s="104" t="str">
        <f>IF($B$2=1,IF(ม.ค.!Y13="","",ม.ค.!Y13),IF(ม.ค.!Y43="","",ม.ค.!Y43))</f>
        <v/>
      </c>
      <c r="KN13" s="104" t="str">
        <f>IF($B$2=1,IF(ม.ค.!Z13="","",ม.ค.!Z13),IF(ม.ค.!Z43="","",ม.ค.!Z43))</f>
        <v/>
      </c>
      <c r="KO13" s="104" t="str">
        <f>IF($B$2=1,IF(ม.ค.!AA13="","",ม.ค.!AA13),IF(ม.ค.!AA43="","",ม.ค.!AA43))</f>
        <v/>
      </c>
      <c r="KP13" s="104" t="str">
        <f>IF($B$2=1,IF(ม.ค.!AB13="","",ม.ค.!AB13),IF(ม.ค.!AB43="","",ม.ค.!AB43))</f>
        <v/>
      </c>
      <c r="KQ13" s="104" t="str">
        <f>IF($B$2=1,IF(ม.ค.!AC13="","",ม.ค.!AC13),IF(ม.ค.!AC43="","",ม.ค.!AC43))</f>
        <v/>
      </c>
      <c r="KR13" s="104" t="str">
        <f>IF($B$2=1,IF(ม.ค.!AD13="","",ม.ค.!AD13),IF(ม.ค.!AD43="","",ม.ค.!AD43))</f>
        <v/>
      </c>
      <c r="KS13" s="104" t="str">
        <f>IF($B$2=1,IF(ม.ค.!AE13="","",ม.ค.!AE13),IF(ม.ค.!AE43="","",ม.ค.!AE43))</f>
        <v/>
      </c>
      <c r="KT13" s="104" t="str">
        <f>IF($B$2=1,IF(ม.ค.!AF13="","",ม.ค.!AF13),IF(ม.ค.!AF43="","",ม.ค.!AF43))</f>
        <v/>
      </c>
      <c r="KU13" s="104" t="str">
        <f>IF($B$2=1,IF(ม.ค.!AG13="","",ม.ค.!AG13),IF(ม.ค.!AG43="","",ม.ค.!AG43))</f>
        <v/>
      </c>
      <c r="KV13" s="104" t="str">
        <f>IF($B$2=1,IF(ม.ค.!AH13="","",ม.ค.!AH13),IF(ม.ค.!AH43="","",ม.ค.!AH43))</f>
        <v/>
      </c>
      <c r="KW13" s="104" t="str">
        <f>IF($B$2=1,IF(ม.ค.!AI13="","",ม.ค.!AI13),IF(ม.ค.!AI43="","",ม.ค.!AI43))</f>
        <v/>
      </c>
      <c r="KX13" s="103">
        <f t="shared" si="19"/>
        <v>10</v>
      </c>
      <c r="KY13" s="104"/>
      <c r="KZ13" s="104" t="str">
        <f>IF($B$2=1,IF(ก.พ.!D13="","",ก.พ.!D13),IF(ก.พ.!D43="","",ก.พ.!D43))</f>
        <v/>
      </c>
      <c r="LA13" s="104" t="str">
        <f>IF($B$2=1,IF(ก.พ.!E13="","",ก.พ.!E13),IF(ก.พ.!E43="","",ก.พ.!E43))</f>
        <v/>
      </c>
      <c r="LB13" s="104" t="str">
        <f>IF($B$2=1,IF(ก.พ.!F13="","",ก.พ.!F13),IF(ก.พ.!F43="","",ก.พ.!F43))</f>
        <v/>
      </c>
      <c r="LC13" s="104" t="str">
        <f>IF($B$2=1,IF(ก.พ.!G13="","",ก.พ.!G13),IF(ก.พ.!G43="","",ก.พ.!G43))</f>
        <v/>
      </c>
      <c r="LD13" s="104" t="str">
        <f>IF($B$2=1,IF(ก.พ.!H13="","",ก.พ.!H13),IF(ก.พ.!H43="","",ก.พ.!H43))</f>
        <v/>
      </c>
      <c r="LE13" s="104" t="str">
        <f>IF($B$2=1,IF(ก.พ.!I13="","",ก.พ.!I13),IF(ก.พ.!I43="","",ก.พ.!I43))</f>
        <v/>
      </c>
      <c r="LF13" s="104" t="str">
        <f>IF($B$2=1,IF(ก.พ.!J13="","",ก.พ.!J13),IF(ก.พ.!J43="","",ก.พ.!J43))</f>
        <v/>
      </c>
      <c r="LG13" s="104" t="str">
        <f>IF($B$2=1,IF(ก.พ.!K13="","",ก.พ.!K13),IF(ก.พ.!K43="","",ก.พ.!K43))</f>
        <v/>
      </c>
      <c r="LH13" s="104" t="str">
        <f>IF($B$2=1,IF(ก.พ.!L13="","",ก.พ.!L13),IF(ก.พ.!L43="","",ก.พ.!L43))</f>
        <v/>
      </c>
      <c r="LI13" s="104" t="str">
        <f>IF($B$2=1,IF(ก.พ.!M13="","",ก.พ.!M13),IF(ก.พ.!M43="","",ก.พ.!M43))</f>
        <v/>
      </c>
      <c r="LJ13" s="104" t="str">
        <f>IF($B$2=1,IF(ก.พ.!N13="","",ก.พ.!N13),IF(ก.พ.!N43="","",ก.พ.!N43))</f>
        <v/>
      </c>
      <c r="LK13" s="104" t="str">
        <f>IF($B$2=1,IF(ก.พ.!O13="","",ก.พ.!O13),IF(ก.พ.!O43="","",ก.พ.!O43))</f>
        <v/>
      </c>
      <c r="LL13" s="104" t="str">
        <f>IF($B$2=1,IF(ก.พ.!P13="","",ก.พ.!P13),IF(ก.พ.!P43="","",ก.พ.!P43))</f>
        <v/>
      </c>
      <c r="LM13" s="104" t="str">
        <f>IF($B$2=1,IF(ก.พ.!Q13="","",ก.พ.!Q13),IF(ก.พ.!Q43="","",ก.พ.!Q43))</f>
        <v/>
      </c>
      <c r="LN13" s="104" t="str">
        <f>IF($B$2=1,IF(ก.พ.!R13="","",ก.พ.!R13),IF(ก.พ.!R43="","",ก.พ.!R43))</f>
        <v/>
      </c>
      <c r="LO13" s="104" t="str">
        <f>IF($B$2=1,IF(ก.พ.!S13="","",ก.พ.!S13),IF(ก.พ.!S43="","",ก.พ.!S43))</f>
        <v/>
      </c>
      <c r="LP13" s="104" t="str">
        <f>IF($B$2=1,IF(ก.พ.!T13="","",ก.พ.!T13),IF(ก.พ.!T43="","",ก.พ.!T43))</f>
        <v/>
      </c>
      <c r="LQ13" s="104" t="str">
        <f>IF($B$2=1,IF(ก.พ.!U13="","",ก.พ.!U13),IF(ก.พ.!U43="","",ก.พ.!U43))</f>
        <v/>
      </c>
      <c r="LR13" s="104" t="str">
        <f>IF($B$2=1,IF(ก.พ.!V13="","",ก.พ.!V13),IF(ก.พ.!V43="","",ก.พ.!V43))</f>
        <v/>
      </c>
      <c r="LS13" s="104" t="str">
        <f>IF($B$2=1,IF(ก.พ.!W13="","",ก.พ.!W13),IF(ก.พ.!W43="","",ก.พ.!W43))</f>
        <v/>
      </c>
      <c r="LT13" s="104" t="str">
        <f>IF($B$2=1,IF(ก.พ.!X13="","",ก.พ.!X13),IF(ก.พ.!X43="","",ก.พ.!X43))</f>
        <v/>
      </c>
      <c r="LU13" s="104" t="str">
        <f>IF($B$2=1,IF(ก.พ.!Y13="","",ก.พ.!Y13),IF(ก.พ.!Y43="","",ก.พ.!Y43))</f>
        <v/>
      </c>
      <c r="LV13" s="104" t="str">
        <f>IF($B$2=1,IF(ก.พ.!Z13="","",ก.พ.!Z13),IF(ก.พ.!Z43="","",ก.พ.!Z43))</f>
        <v/>
      </c>
      <c r="LW13" s="104" t="str">
        <f>IF($B$2=1,IF(ก.พ.!AA13="","",ก.พ.!AA13),IF(ก.พ.!AA43="","",ก.พ.!AA43))</f>
        <v/>
      </c>
      <c r="LX13" s="104" t="str">
        <f>IF($B$2=1,IF(ก.พ.!AB13="","",ก.พ.!AB13),IF(ก.พ.!AB43="","",ก.พ.!AB43))</f>
        <v/>
      </c>
      <c r="LY13" s="104" t="str">
        <f>IF($B$2=1,IF(ก.พ.!AC13="","",ก.พ.!AC13),IF(ก.พ.!AC43="","",ก.พ.!AC43))</f>
        <v/>
      </c>
      <c r="LZ13" s="104" t="str">
        <f>IF($B$2=1,IF(ก.พ.!AD13="","",ก.พ.!AD13),IF(ก.พ.!AD43="","",ก.พ.!AD43))</f>
        <v/>
      </c>
      <c r="MA13" s="104" t="str">
        <f>IF($B$2=1,IF(ก.พ.!AE13="","",ก.พ.!AE13),IF(ก.พ.!AE43="","",ก.พ.!AE43))</f>
        <v/>
      </c>
      <c r="MB13" s="104" t="str">
        <f>IF($B$2=1,IF(ก.พ.!AF13="","",ก.พ.!AF13),IF(ก.พ.!AF43="","",ก.พ.!AF43))</f>
        <v/>
      </c>
      <c r="MC13" s="104" t="str">
        <f>IF($B$2=1,IF(ก.พ.!AG13="","",ก.พ.!AG13),IF(ก.พ.!AG43="","",ก.พ.!AG43))</f>
        <v/>
      </c>
      <c r="MD13" s="104" t="str">
        <f>IF($B$2=1,IF(ก.พ.!AH13="","",ก.พ.!AH13),IF(ก.พ.!AH43="","",ก.พ.!AH43))</f>
        <v/>
      </c>
      <c r="ME13" s="104" t="str">
        <f>IF($B$2=1,IF(ก.พ.!AI13="","",ก.พ.!AI13),IF(ก.พ.!AI43="","",ก.พ.!AI43))</f>
        <v/>
      </c>
      <c r="MF13" s="103">
        <f t="shared" si="20"/>
        <v>10</v>
      </c>
      <c r="MG13" s="104"/>
      <c r="MH13" s="104" t="str">
        <f>IF($B$2=1,IF(มี.ค.!D13="","",มี.ค.!D13),IF(มี.ค.!D43="","",มี.ค.!D43))</f>
        <v/>
      </c>
      <c r="MI13" s="104" t="str">
        <f>IF($B$2=1,IF(มี.ค.!E13="","",มี.ค.!E13),IF(มี.ค.!E43="","",มี.ค.!E43))</f>
        <v/>
      </c>
      <c r="MJ13" s="104" t="str">
        <f>IF($B$2=1,IF(มี.ค.!F13="","",มี.ค.!F13),IF(มี.ค.!F43="","",มี.ค.!F43))</f>
        <v/>
      </c>
      <c r="MK13" s="104" t="str">
        <f>IF($B$2=1,IF(มี.ค.!G13="","",มี.ค.!G13),IF(มี.ค.!G43="","",มี.ค.!G43))</f>
        <v/>
      </c>
      <c r="ML13" s="104" t="str">
        <f>IF($B$2=1,IF(มี.ค.!H13="","",มี.ค.!H13),IF(มี.ค.!H43="","",มี.ค.!H43))</f>
        <v/>
      </c>
      <c r="MM13" s="104" t="str">
        <f>IF($B$2=1,IF(มี.ค.!I13="","",มี.ค.!I13),IF(มี.ค.!I43="","",มี.ค.!I43))</f>
        <v/>
      </c>
      <c r="MN13" s="104" t="str">
        <f>IF($B$2=1,IF(มี.ค.!J13="","",มี.ค.!J13),IF(มี.ค.!J43="","",มี.ค.!J43))</f>
        <v/>
      </c>
      <c r="MO13" s="104" t="str">
        <f>IF($B$2=1,IF(มี.ค.!K13="","",มี.ค.!K13),IF(มี.ค.!K43="","",มี.ค.!K43))</f>
        <v/>
      </c>
      <c r="MP13" s="104" t="str">
        <f>IF($B$2=1,IF(มี.ค.!L13="","",มี.ค.!L13),IF(มี.ค.!L43="","",มี.ค.!L43))</f>
        <v/>
      </c>
      <c r="MQ13" s="104" t="str">
        <f>IF($B$2=1,IF(มี.ค.!M13="","",มี.ค.!M13),IF(มี.ค.!M43="","",มี.ค.!M43))</f>
        <v/>
      </c>
      <c r="MR13" s="104" t="str">
        <f>IF($B$2=1,IF(มี.ค.!N13="","",มี.ค.!N13),IF(มี.ค.!N43="","",มี.ค.!N43))</f>
        <v/>
      </c>
      <c r="MS13" s="104" t="str">
        <f>IF($B$2=1,IF(มี.ค.!O13="","",มี.ค.!O13),IF(มี.ค.!O43="","",มี.ค.!O43))</f>
        <v/>
      </c>
      <c r="MT13" s="104" t="str">
        <f>IF($B$2=1,IF(มี.ค.!P13="","",มี.ค.!P13),IF(มี.ค.!P43="","",มี.ค.!P43))</f>
        <v/>
      </c>
      <c r="MU13" s="104" t="str">
        <f>IF($B$2=1,IF(มี.ค.!Q13="","",มี.ค.!Q13),IF(มี.ค.!Q43="","",มี.ค.!Q43))</f>
        <v/>
      </c>
      <c r="MV13" s="104" t="str">
        <f>IF($B$2=1,IF(มี.ค.!R13="","",มี.ค.!R13),IF(มี.ค.!R43="","",มี.ค.!R43))</f>
        <v/>
      </c>
      <c r="MW13" s="104" t="str">
        <f>IF($B$2=1,IF(มี.ค.!S13="","",มี.ค.!S13),IF(มี.ค.!S43="","",มี.ค.!S43))</f>
        <v/>
      </c>
      <c r="MX13" s="104" t="str">
        <f>IF($B$2=1,IF(มี.ค.!T13="","",มี.ค.!T13),IF(มี.ค.!T43="","",มี.ค.!T43))</f>
        <v/>
      </c>
      <c r="MY13" s="104" t="str">
        <f>IF($B$2=1,IF(มี.ค.!U13="","",มี.ค.!U13),IF(มี.ค.!U43="","",มี.ค.!U43))</f>
        <v/>
      </c>
      <c r="MZ13" s="104" t="str">
        <f>IF($B$2=1,IF(มี.ค.!V13="","",มี.ค.!V13),IF(มี.ค.!V43="","",มี.ค.!V43))</f>
        <v/>
      </c>
      <c r="NA13" s="104" t="str">
        <f>IF($B$2=1,IF(มี.ค.!W13="","",มี.ค.!W13),IF(มี.ค.!W43="","",มี.ค.!W43))</f>
        <v/>
      </c>
      <c r="NB13" s="104" t="str">
        <f>IF($B$2=1,IF(มี.ค.!X13="","",มี.ค.!X13),IF(มี.ค.!X43="","",มี.ค.!X43))</f>
        <v/>
      </c>
      <c r="NC13" s="104" t="str">
        <f>IF($B$2=1,IF(มี.ค.!Y13="","",มี.ค.!Y13),IF(มี.ค.!Y43="","",มี.ค.!Y43))</f>
        <v/>
      </c>
      <c r="ND13" s="104" t="str">
        <f>IF($B$2=1,IF(มี.ค.!Z13="","",มี.ค.!Z13),IF(มี.ค.!Z43="","",มี.ค.!Z43))</f>
        <v/>
      </c>
      <c r="NE13" s="104" t="str">
        <f>IF($B$2=1,IF(มี.ค.!AA13="","",มี.ค.!AA13),IF(มี.ค.!AA43="","",มี.ค.!AA43))</f>
        <v/>
      </c>
      <c r="NF13" s="104" t="str">
        <f>IF($B$2=1,IF(มี.ค.!AB13="","",มี.ค.!AB13),IF(มี.ค.!AB43="","",มี.ค.!AB43))</f>
        <v/>
      </c>
      <c r="NG13" s="104" t="str">
        <f>IF($B$2=1,IF(มี.ค.!AC13="","",มี.ค.!AC13),IF(มี.ค.!AC43="","",มี.ค.!AC43))</f>
        <v/>
      </c>
      <c r="NH13" s="104" t="str">
        <f>IF($B$2=1,IF(มี.ค.!AD13="","",มี.ค.!AD13),IF(มี.ค.!AD43="","",มี.ค.!AD43))</f>
        <v/>
      </c>
      <c r="NI13" s="104" t="str">
        <f>IF($B$2=1,IF(มี.ค.!AE13="","",มี.ค.!AE13),IF(มี.ค.!AE43="","",มี.ค.!AE43))</f>
        <v/>
      </c>
      <c r="NJ13" s="104" t="str">
        <f>IF($B$2=1,IF(มี.ค.!AF13="","",มี.ค.!AF13),IF(มี.ค.!AF43="","",มี.ค.!AF43))</f>
        <v/>
      </c>
      <c r="NK13" s="104" t="str">
        <f>IF($B$2=1,IF(มี.ค.!AG13="","",มี.ค.!AG13),IF(มี.ค.!AG43="","",มี.ค.!AG43))</f>
        <v/>
      </c>
      <c r="NL13" s="104" t="str">
        <f>IF($B$2=1,IF(มี.ค.!AH13="","",มี.ค.!AH13),IF(มี.ค.!AH43="","",มี.ค.!AH43))</f>
        <v/>
      </c>
      <c r="NM13" s="104" t="str">
        <f>IF($B$2=1,IF(มี.ค.!AI13="","",มี.ค.!AI13),IF(มี.ค.!AI43="","",มี.ค.!AI43))</f>
        <v/>
      </c>
    </row>
    <row r="14" spans="1:377" ht="21" customHeight="1" x14ac:dyDescent="0.35">
      <c r="A14" s="90"/>
      <c r="B14" s="90"/>
      <c r="C14" s="90"/>
      <c r="D14" s="103">
        <f t="shared" si="21"/>
        <v>11</v>
      </c>
      <c r="E14" s="104"/>
      <c r="F14" s="104" t="str">
        <f>IF($B$2=1,IF(พ.ค.!D14="","",พ.ค.!D14),IF(พ.ค.!D44="","",พ.ค.!D44))</f>
        <v/>
      </c>
      <c r="G14" s="104" t="str">
        <f>IF($B$2=1,IF(พ.ค.!E14="","",พ.ค.!E14),IF(พ.ค.!E44="","",พ.ค.!E44))</f>
        <v/>
      </c>
      <c r="H14" s="104" t="str">
        <f>IF($B$2=1,IF(พ.ค.!F14="","",พ.ค.!F14),IF(พ.ค.!F44="","",พ.ค.!F44))</f>
        <v/>
      </c>
      <c r="I14" s="104" t="str">
        <f>IF($B$2=1,IF(พ.ค.!G14="","",พ.ค.!G14),IF(พ.ค.!G44="","",พ.ค.!G44))</f>
        <v/>
      </c>
      <c r="J14" s="104" t="str">
        <f>IF($B$2=1,IF(พ.ค.!H14="","",พ.ค.!H14),IF(พ.ค.!H44="","",พ.ค.!H44))</f>
        <v/>
      </c>
      <c r="K14" s="104" t="str">
        <f>IF($B$2=1,IF(พ.ค.!I14="","",พ.ค.!I14),IF(พ.ค.!I44="","",พ.ค.!I44))</f>
        <v/>
      </c>
      <c r="L14" s="104" t="str">
        <f>IF($B$2=1,IF(พ.ค.!J14="","",พ.ค.!J14),IF(พ.ค.!J44="","",พ.ค.!J44))</f>
        <v/>
      </c>
      <c r="M14" s="104" t="str">
        <f>IF($B$2=1,IF(พ.ค.!K14="","",พ.ค.!K14),IF(พ.ค.!K44="","",พ.ค.!K44))</f>
        <v/>
      </c>
      <c r="N14" s="104" t="str">
        <f>IF($B$2=1,IF(พ.ค.!L14="","",พ.ค.!L14),IF(พ.ค.!L44="","",พ.ค.!L44))</f>
        <v/>
      </c>
      <c r="O14" s="104" t="str">
        <f>IF($B$2=1,IF(พ.ค.!M14="","",พ.ค.!M14),IF(พ.ค.!M44="","",พ.ค.!M44))</f>
        <v/>
      </c>
      <c r="P14" s="104" t="str">
        <f>IF($B$2=1,IF(พ.ค.!N14="","",พ.ค.!N14),IF(พ.ค.!N44="","",พ.ค.!N44))</f>
        <v/>
      </c>
      <c r="Q14" s="104" t="str">
        <f>IF($B$2=1,IF(พ.ค.!O14="","",พ.ค.!O14),IF(พ.ค.!O44="","",พ.ค.!O44))</f>
        <v/>
      </c>
      <c r="R14" s="104" t="str">
        <f>IF($B$2=1,IF(พ.ค.!P14="","",พ.ค.!P14),IF(พ.ค.!P44="","",พ.ค.!P44))</f>
        <v/>
      </c>
      <c r="S14" s="104" t="str">
        <f>IF($B$2=1,IF(พ.ค.!Q14="","",พ.ค.!Q14),IF(พ.ค.!Q44="","",พ.ค.!Q44))</f>
        <v/>
      </c>
      <c r="T14" s="104" t="str">
        <f>IF($B$2=1,IF(พ.ค.!R14="","",พ.ค.!R14),IF(พ.ค.!R44="","",พ.ค.!R44))</f>
        <v/>
      </c>
      <c r="U14" s="104" t="str">
        <f>IF($B$2=1,IF(พ.ค.!S14="","",พ.ค.!S14),IF(พ.ค.!S44="","",พ.ค.!S44))</f>
        <v/>
      </c>
      <c r="V14" s="104" t="str">
        <f>IF($B$2=1,IF(พ.ค.!T14="","",พ.ค.!T14),IF(พ.ค.!T44="","",พ.ค.!T44))</f>
        <v/>
      </c>
      <c r="W14" s="104" t="str">
        <f>IF($B$2=1,IF(พ.ค.!U14="","",พ.ค.!U14),IF(พ.ค.!U44="","",พ.ค.!U44))</f>
        <v/>
      </c>
      <c r="X14" s="104" t="str">
        <f>IF($B$2=1,IF(พ.ค.!V14="","",พ.ค.!V14),IF(พ.ค.!V44="","",พ.ค.!V44))</f>
        <v/>
      </c>
      <c r="Y14" s="104" t="str">
        <f>IF($B$2=1,IF(พ.ค.!W14="","",พ.ค.!W14),IF(พ.ค.!W44="","",พ.ค.!W44))</f>
        <v/>
      </c>
      <c r="Z14" s="104" t="str">
        <f>IF($B$2=1,IF(พ.ค.!X14="","",พ.ค.!X14),IF(พ.ค.!X44="","",พ.ค.!X44))</f>
        <v/>
      </c>
      <c r="AA14" s="104" t="str">
        <f>IF($B$2=1,IF(พ.ค.!Y14="","",พ.ค.!Y14),IF(พ.ค.!Y44="","",พ.ค.!Y44))</f>
        <v/>
      </c>
      <c r="AB14" s="104" t="str">
        <f>IF($B$2=1,IF(พ.ค.!Z14="","",พ.ค.!Z14),IF(พ.ค.!Z44="","",พ.ค.!Z44))</f>
        <v/>
      </c>
      <c r="AC14" s="104" t="str">
        <f>IF($B$2=1,IF(พ.ค.!AA14="","",พ.ค.!AA14),IF(พ.ค.!AA44="","",พ.ค.!AA44))</f>
        <v/>
      </c>
      <c r="AD14" s="104" t="str">
        <f>IF($B$2=1,IF(พ.ค.!AB14="","",พ.ค.!AB14),IF(พ.ค.!AB44="","",พ.ค.!AB44))</f>
        <v/>
      </c>
      <c r="AE14" s="104" t="str">
        <f>IF($B$2=1,IF(พ.ค.!AC14="","",พ.ค.!AC14),IF(พ.ค.!AC44="","",พ.ค.!AC44))</f>
        <v/>
      </c>
      <c r="AF14" s="104" t="str">
        <f>IF($B$2=1,IF(พ.ค.!AD14="","",พ.ค.!AD14),IF(พ.ค.!AD44="","",พ.ค.!AD44))</f>
        <v/>
      </c>
      <c r="AG14" s="104" t="str">
        <f>IF($B$2=1,IF(พ.ค.!AE14="","",พ.ค.!AE14),IF(พ.ค.!AE44="","",พ.ค.!AE44))</f>
        <v/>
      </c>
      <c r="AH14" s="104" t="str">
        <f>IF($B$2=1,IF(พ.ค.!AF14="","",พ.ค.!AF14),IF(พ.ค.!AF44="","",พ.ค.!AF44))</f>
        <v/>
      </c>
      <c r="AI14" s="104" t="str">
        <f>IF($B$2=1,IF(พ.ค.!AG14="","",พ.ค.!AG14),IF(พ.ค.!AG44="","",พ.ค.!AG44))</f>
        <v/>
      </c>
      <c r="AJ14" s="104" t="str">
        <f>IF($B$2=1,IF(พ.ค.!AH14="","",พ.ค.!AH14),IF(พ.ค.!AH44="","",พ.ค.!AH44))</f>
        <v/>
      </c>
      <c r="AK14" s="104" t="str">
        <f>IF($B$2=1,IF(พ.ค.!AI14="","",พ.ค.!AI14),IF(พ.ค.!AI44="","",พ.ค.!AI44))</f>
        <v/>
      </c>
      <c r="AL14" s="103">
        <f t="shared" si="11"/>
        <v>11</v>
      </c>
      <c r="AM14" s="104"/>
      <c r="AN14" s="104" t="str">
        <f>IF($B$2=1,IF(มิ.ย.!D14="","",มิ.ย.!D14),IF(มิ.ย.!D44="","",มิ.ย.!D44))</f>
        <v/>
      </c>
      <c r="AO14" s="104" t="str">
        <f>IF($B$2=1,IF(มิ.ย.!E14="","",มิ.ย.!E14),IF(มิ.ย.!E44="","",มิ.ย.!E44))</f>
        <v/>
      </c>
      <c r="AP14" s="104" t="str">
        <f>IF($B$2=1,IF(มิ.ย.!F14="","",มิ.ย.!F14),IF(มิ.ย.!F44="","",มิ.ย.!F44))</f>
        <v/>
      </c>
      <c r="AQ14" s="104" t="str">
        <f>IF($B$2=1,IF(มิ.ย.!G14="","",มิ.ย.!G14),IF(มิ.ย.!G44="","",มิ.ย.!G44))</f>
        <v/>
      </c>
      <c r="AR14" s="104" t="str">
        <f>IF($B$2=1,IF(มิ.ย.!H14="","",มิ.ย.!H14),IF(มิ.ย.!H44="","",มิ.ย.!H44))</f>
        <v/>
      </c>
      <c r="AS14" s="104" t="str">
        <f>IF($B$2=1,IF(มิ.ย.!I14="","",มิ.ย.!I14),IF(มิ.ย.!I44="","",มิ.ย.!I44))</f>
        <v/>
      </c>
      <c r="AT14" s="104" t="str">
        <f>IF($B$2=1,IF(มิ.ย.!J14="","",มิ.ย.!J14),IF(มิ.ย.!J44="","",มิ.ย.!J44))</f>
        <v/>
      </c>
      <c r="AU14" s="104" t="str">
        <f>IF($B$2=1,IF(มิ.ย.!K14="","",มิ.ย.!K14),IF(มิ.ย.!K44="","",มิ.ย.!K44))</f>
        <v/>
      </c>
      <c r="AV14" s="104" t="str">
        <f>IF($B$2=1,IF(มิ.ย.!L14="","",มิ.ย.!L14),IF(มิ.ย.!L44="","",มิ.ย.!L44))</f>
        <v/>
      </c>
      <c r="AW14" s="104" t="str">
        <f>IF($B$2=1,IF(มิ.ย.!M14="","",มิ.ย.!M14),IF(มิ.ย.!M44="","",มิ.ย.!M44))</f>
        <v/>
      </c>
      <c r="AX14" s="104" t="str">
        <f>IF($B$2=1,IF(มิ.ย.!N14="","",มิ.ย.!N14),IF(มิ.ย.!N44="","",มิ.ย.!N44))</f>
        <v/>
      </c>
      <c r="AY14" s="104" t="str">
        <f>IF($B$2=1,IF(มิ.ย.!O14="","",มิ.ย.!O14),IF(มิ.ย.!O44="","",มิ.ย.!O44))</f>
        <v/>
      </c>
      <c r="AZ14" s="104" t="str">
        <f>IF($B$2=1,IF(มิ.ย.!P14="","",มิ.ย.!P14),IF(มิ.ย.!P44="","",มิ.ย.!P44))</f>
        <v/>
      </c>
      <c r="BA14" s="104" t="str">
        <f>IF($B$2=1,IF(มิ.ย.!Q14="","",มิ.ย.!Q14),IF(มิ.ย.!Q44="","",มิ.ย.!Q44))</f>
        <v/>
      </c>
      <c r="BB14" s="104" t="str">
        <f>IF($B$2=1,IF(มิ.ย.!R14="","",มิ.ย.!R14),IF(มิ.ย.!R44="","",มิ.ย.!R44))</f>
        <v/>
      </c>
      <c r="BC14" s="104" t="str">
        <f>IF($B$2=1,IF(มิ.ย.!S14="","",มิ.ย.!S14),IF(มิ.ย.!S44="","",มิ.ย.!S44))</f>
        <v/>
      </c>
      <c r="BD14" s="104" t="str">
        <f>IF($B$2=1,IF(มิ.ย.!T14="","",มิ.ย.!T14),IF(มิ.ย.!T44="","",มิ.ย.!T44))</f>
        <v/>
      </c>
      <c r="BE14" s="104" t="str">
        <f>IF($B$2=1,IF(มิ.ย.!U14="","",มิ.ย.!U14),IF(มิ.ย.!U44="","",มิ.ย.!U44))</f>
        <v/>
      </c>
      <c r="BF14" s="104" t="str">
        <f>IF($B$2=1,IF(มิ.ย.!V14="","",มิ.ย.!V14),IF(มิ.ย.!V44="","",มิ.ย.!V44))</f>
        <v/>
      </c>
      <c r="BG14" s="104" t="str">
        <f>IF($B$2=1,IF(มิ.ย.!W14="","",มิ.ย.!W14),IF(มิ.ย.!W44="","",มิ.ย.!W44))</f>
        <v/>
      </c>
      <c r="BH14" s="104" t="str">
        <f>IF($B$2=1,IF(มิ.ย.!X14="","",มิ.ย.!X14),IF(มิ.ย.!X44="","",มิ.ย.!X44))</f>
        <v/>
      </c>
      <c r="BI14" s="104" t="str">
        <f>IF($B$2=1,IF(มิ.ย.!Y14="","",มิ.ย.!Y14),IF(มิ.ย.!Y44="","",มิ.ย.!Y44))</f>
        <v/>
      </c>
      <c r="BJ14" s="104" t="str">
        <f>IF($B$2=1,IF(มิ.ย.!Z14="","",มิ.ย.!Z14),IF(มิ.ย.!Z44="","",มิ.ย.!Z44))</f>
        <v/>
      </c>
      <c r="BK14" s="104" t="str">
        <f>IF($B$2=1,IF(มิ.ย.!AA14="","",มิ.ย.!AA14),IF(มิ.ย.!AA44="","",มิ.ย.!AA44))</f>
        <v/>
      </c>
      <c r="BL14" s="104" t="str">
        <f>IF($B$2=1,IF(มิ.ย.!AB14="","",มิ.ย.!AB14),IF(มิ.ย.!AB44="","",มิ.ย.!AB44))</f>
        <v/>
      </c>
      <c r="BM14" s="104" t="str">
        <f>IF($B$2=1,IF(มิ.ย.!AC14="","",มิ.ย.!AC14),IF(มิ.ย.!AC44="","",มิ.ย.!AC44))</f>
        <v/>
      </c>
      <c r="BN14" s="104" t="str">
        <f>IF($B$2=1,IF(มิ.ย.!AD14="","",มิ.ย.!AD14),IF(มิ.ย.!AD44="","",มิ.ย.!AD44))</f>
        <v/>
      </c>
      <c r="BO14" s="104" t="str">
        <f>IF($B$2=1,IF(มิ.ย.!AE14="","",มิ.ย.!AE14),IF(มิ.ย.!AE44="","",มิ.ย.!AE44))</f>
        <v/>
      </c>
      <c r="BP14" s="104" t="str">
        <f>IF($B$2=1,IF(มิ.ย.!AF14="","",มิ.ย.!AF14),IF(มิ.ย.!AF44="","",มิ.ย.!AF44))</f>
        <v/>
      </c>
      <c r="BQ14" s="104" t="str">
        <f>IF($B$2=1,IF(มิ.ย.!AG14="","",มิ.ย.!AG14),IF(มิ.ย.!AG44="","",มิ.ย.!AG44))</f>
        <v/>
      </c>
      <c r="BR14" s="104" t="str">
        <f>IF($B$2=1,IF(มิ.ย.!AH14="","",มิ.ย.!AH14),IF(มิ.ย.!AH44="","",มิ.ย.!AH44))</f>
        <v/>
      </c>
      <c r="BS14" s="104" t="str">
        <f>IF($B$2=1,IF(มิ.ย.!AI14="","",มิ.ย.!AI14),IF(มิ.ย.!AI44="","",มิ.ย.!AI44))</f>
        <v/>
      </c>
      <c r="BT14" s="103">
        <f t="shared" si="12"/>
        <v>11</v>
      </c>
      <c r="BU14" s="104"/>
      <c r="BV14" s="104" t="str">
        <f>IF($B$2=1,IF(ก.ค.!D14="","",ก.ค.!D14),IF(ก.ค.!D44="","",ก.ค.!D44))</f>
        <v/>
      </c>
      <c r="BW14" s="104" t="str">
        <f>IF($B$2=1,IF(ก.ค.!E14="","",ก.ค.!E14),IF(ก.ค.!E44="","",ก.ค.!E44))</f>
        <v/>
      </c>
      <c r="BX14" s="104" t="str">
        <f>IF($B$2=1,IF(ก.ค.!F14="","",ก.ค.!F14),IF(ก.ค.!F44="","",ก.ค.!F44))</f>
        <v/>
      </c>
      <c r="BY14" s="104" t="str">
        <f>IF($B$2=1,IF(ก.ค.!G14="","",ก.ค.!G14),IF(ก.ค.!G44="","",ก.ค.!G44))</f>
        <v/>
      </c>
      <c r="BZ14" s="104" t="str">
        <f>IF($B$2=1,IF(ก.ค.!H14="","",ก.ค.!H14),IF(ก.ค.!H44="","",ก.ค.!H44))</f>
        <v/>
      </c>
      <c r="CA14" s="104" t="str">
        <f>IF($B$2=1,IF(ก.ค.!I14="","",ก.ค.!I14),IF(ก.ค.!I44="","",ก.ค.!I44))</f>
        <v/>
      </c>
      <c r="CB14" s="104" t="str">
        <f>IF($B$2=1,IF(ก.ค.!J14="","",ก.ค.!J14),IF(ก.ค.!J44="","",ก.ค.!J44))</f>
        <v/>
      </c>
      <c r="CC14" s="104" t="str">
        <f>IF($B$2=1,IF(ก.ค.!K14="","",ก.ค.!K14),IF(ก.ค.!K44="","",ก.ค.!K44))</f>
        <v/>
      </c>
      <c r="CD14" s="104" t="str">
        <f>IF($B$2=1,IF(ก.ค.!L14="","",ก.ค.!L14),IF(ก.ค.!L44="","",ก.ค.!L44))</f>
        <v/>
      </c>
      <c r="CE14" s="104" t="str">
        <f>IF($B$2=1,IF(ก.ค.!M14="","",ก.ค.!M14),IF(ก.ค.!M44="","",ก.ค.!M44))</f>
        <v/>
      </c>
      <c r="CF14" s="104" t="str">
        <f>IF($B$2=1,IF(ก.ค.!N14="","",ก.ค.!N14),IF(ก.ค.!N44="","",ก.ค.!N44))</f>
        <v/>
      </c>
      <c r="CG14" s="104" t="str">
        <f>IF($B$2=1,IF(ก.ค.!O14="","",ก.ค.!O14),IF(ก.ค.!O44="","",ก.ค.!O44))</f>
        <v/>
      </c>
      <c r="CH14" s="104" t="str">
        <f>IF($B$2=1,IF(ก.ค.!P14="","",ก.ค.!P14),IF(ก.ค.!P44="","",ก.ค.!P44))</f>
        <v/>
      </c>
      <c r="CI14" s="104" t="str">
        <f>IF($B$2=1,IF(ก.ค.!Q14="","",ก.ค.!Q14),IF(ก.ค.!Q44="","",ก.ค.!Q44))</f>
        <v/>
      </c>
      <c r="CJ14" s="104" t="str">
        <f>IF($B$2=1,IF(ก.ค.!R14="","",ก.ค.!R14),IF(ก.ค.!R44="","",ก.ค.!R44))</f>
        <v/>
      </c>
      <c r="CK14" s="104" t="str">
        <f>IF($B$2=1,IF(ก.ค.!S14="","",ก.ค.!S14),IF(ก.ค.!S44="","",ก.ค.!S44))</f>
        <v/>
      </c>
      <c r="CL14" s="104" t="str">
        <f>IF($B$2=1,IF(ก.ค.!T14="","",ก.ค.!T14),IF(ก.ค.!T44="","",ก.ค.!T44))</f>
        <v/>
      </c>
      <c r="CM14" s="104" t="str">
        <f>IF($B$2=1,IF(ก.ค.!U14="","",ก.ค.!U14),IF(ก.ค.!U44="","",ก.ค.!U44))</f>
        <v/>
      </c>
      <c r="CN14" s="104" t="str">
        <f>IF($B$2=1,IF(ก.ค.!V14="","",ก.ค.!V14),IF(ก.ค.!V44="","",ก.ค.!V44))</f>
        <v/>
      </c>
      <c r="CO14" s="104" t="str">
        <f>IF($B$2=1,IF(ก.ค.!W14="","",ก.ค.!W14),IF(ก.ค.!W44="","",ก.ค.!W44))</f>
        <v/>
      </c>
      <c r="CP14" s="104" t="str">
        <f>IF($B$2=1,IF(ก.ค.!X14="","",ก.ค.!X14),IF(ก.ค.!X44="","",ก.ค.!X44))</f>
        <v/>
      </c>
      <c r="CQ14" s="104" t="str">
        <f>IF($B$2=1,IF(ก.ค.!Y14="","",ก.ค.!Y14),IF(ก.ค.!Y44="","",ก.ค.!Y44))</f>
        <v/>
      </c>
      <c r="CR14" s="104" t="str">
        <f>IF($B$2=1,IF(ก.ค.!Z14="","",ก.ค.!Z14),IF(ก.ค.!Z44="","",ก.ค.!Z44))</f>
        <v/>
      </c>
      <c r="CS14" s="104" t="str">
        <f>IF($B$2=1,IF(ก.ค.!AA14="","",ก.ค.!AA14),IF(ก.ค.!AA44="","",ก.ค.!AA44))</f>
        <v/>
      </c>
      <c r="CT14" s="104" t="str">
        <f>IF($B$2=1,IF(ก.ค.!AB14="","",ก.ค.!AB14),IF(ก.ค.!AB44="","",ก.ค.!AB44))</f>
        <v/>
      </c>
      <c r="CU14" s="104" t="str">
        <f>IF($B$2=1,IF(ก.ค.!AC14="","",ก.ค.!AC14),IF(ก.ค.!AC44="","",ก.ค.!AC44))</f>
        <v/>
      </c>
      <c r="CV14" s="104" t="str">
        <f>IF($B$2=1,IF(ก.ค.!AD14="","",ก.ค.!AD14),IF(ก.ค.!AD44="","",ก.ค.!AD44))</f>
        <v/>
      </c>
      <c r="CW14" s="104" t="str">
        <f>IF($B$2=1,IF(ก.ค.!AE14="","",ก.ค.!AE14),IF(ก.ค.!AE44="","",ก.ค.!AE44))</f>
        <v/>
      </c>
      <c r="CX14" s="104" t="str">
        <f>IF($B$2=1,IF(ก.ค.!AF14="","",ก.ค.!AF14),IF(ก.ค.!AF44="","",ก.ค.!AF44))</f>
        <v/>
      </c>
      <c r="CY14" s="104" t="str">
        <f>IF($B$2=1,IF(ก.ค.!AG14="","",ก.ค.!AG14),IF(ก.ค.!AG44="","",ก.ค.!AG44))</f>
        <v/>
      </c>
      <c r="CZ14" s="104" t="str">
        <f>IF($B$2=1,IF(ก.ค.!AH14="","",ก.ค.!AH14),IF(ก.ค.!AH44="","",ก.ค.!AH44))</f>
        <v/>
      </c>
      <c r="DA14" s="104" t="str">
        <f>IF($B$2=1,IF(ก.ค.!AI14="","",ก.ค.!AI14),IF(ก.ค.!AI44="","",ก.ค.!AI44))</f>
        <v/>
      </c>
      <c r="DB14" s="103">
        <f t="shared" si="13"/>
        <v>11</v>
      </c>
      <c r="DC14" s="104"/>
      <c r="DD14" s="104" t="str">
        <f>IF($B$2=1,IF(ส.ค.!D14="","",ส.ค.!D14),IF(ส.ค.!D44="","",ส.ค.!D44))</f>
        <v/>
      </c>
      <c r="DE14" s="104" t="str">
        <f>IF($B$2=1,IF(ส.ค.!E14="","",ส.ค.!E14),IF(ส.ค.!E44="","",ส.ค.!E44))</f>
        <v/>
      </c>
      <c r="DF14" s="104" t="str">
        <f>IF($B$2=1,IF(ส.ค.!F14="","",ส.ค.!F14),IF(ส.ค.!F44="","",ส.ค.!F44))</f>
        <v/>
      </c>
      <c r="DG14" s="104" t="str">
        <f>IF($B$2=1,IF(ส.ค.!G14="","",ส.ค.!G14),IF(ส.ค.!G44="","",ส.ค.!G44))</f>
        <v/>
      </c>
      <c r="DH14" s="104" t="str">
        <f>IF($B$2=1,IF(ส.ค.!H14="","",ส.ค.!H14),IF(ส.ค.!H44="","",ส.ค.!H44))</f>
        <v/>
      </c>
      <c r="DI14" s="104" t="str">
        <f>IF($B$2=1,IF(ส.ค.!I14="","",ส.ค.!I14),IF(ส.ค.!I44="","",ส.ค.!I44))</f>
        <v/>
      </c>
      <c r="DJ14" s="104" t="str">
        <f>IF($B$2=1,IF(ส.ค.!J14="","",ส.ค.!J14),IF(ส.ค.!J44="","",ส.ค.!J44))</f>
        <v/>
      </c>
      <c r="DK14" s="104" t="str">
        <f>IF($B$2=1,IF(ส.ค.!K14="","",ส.ค.!K14),IF(ส.ค.!K44="","",ส.ค.!K44))</f>
        <v/>
      </c>
      <c r="DL14" s="104" t="str">
        <f>IF($B$2=1,IF(ส.ค.!L14="","",ส.ค.!L14),IF(ส.ค.!L44="","",ส.ค.!L44))</f>
        <v/>
      </c>
      <c r="DM14" s="104" t="str">
        <f>IF($B$2=1,IF(ส.ค.!M14="","",ส.ค.!M14),IF(ส.ค.!M44="","",ส.ค.!M44))</f>
        <v/>
      </c>
      <c r="DN14" s="104" t="str">
        <f>IF($B$2=1,IF(ส.ค.!N14="","",ส.ค.!N14),IF(ส.ค.!N44="","",ส.ค.!N44))</f>
        <v/>
      </c>
      <c r="DO14" s="104" t="str">
        <f>IF($B$2=1,IF(ส.ค.!O14="","",ส.ค.!O14),IF(ส.ค.!O44="","",ส.ค.!O44))</f>
        <v/>
      </c>
      <c r="DP14" s="104" t="str">
        <f>IF($B$2=1,IF(ส.ค.!P14="","",ส.ค.!P14),IF(ส.ค.!P44="","",ส.ค.!P44))</f>
        <v/>
      </c>
      <c r="DQ14" s="104" t="str">
        <f>IF($B$2=1,IF(ส.ค.!Q14="","",ส.ค.!Q14),IF(ส.ค.!Q44="","",ส.ค.!Q44))</f>
        <v/>
      </c>
      <c r="DR14" s="104" t="str">
        <f>IF($B$2=1,IF(ส.ค.!R14="","",ส.ค.!R14),IF(ส.ค.!R44="","",ส.ค.!R44))</f>
        <v/>
      </c>
      <c r="DS14" s="104" t="str">
        <f>IF($B$2=1,IF(ส.ค.!S14="","",ส.ค.!S14),IF(ส.ค.!S44="","",ส.ค.!S44))</f>
        <v/>
      </c>
      <c r="DT14" s="104" t="str">
        <f>IF($B$2=1,IF(ส.ค.!T14="","",ส.ค.!T14),IF(ส.ค.!T44="","",ส.ค.!T44))</f>
        <v/>
      </c>
      <c r="DU14" s="104" t="str">
        <f>IF($B$2=1,IF(ส.ค.!U14="","",ส.ค.!U14),IF(ส.ค.!U44="","",ส.ค.!U44))</f>
        <v/>
      </c>
      <c r="DV14" s="104" t="str">
        <f>IF($B$2=1,IF(ส.ค.!V14="","",ส.ค.!V14),IF(ส.ค.!V44="","",ส.ค.!V44))</f>
        <v/>
      </c>
      <c r="DW14" s="104" t="str">
        <f>IF($B$2=1,IF(ส.ค.!W14="","",ส.ค.!W14),IF(ส.ค.!W44="","",ส.ค.!W44))</f>
        <v/>
      </c>
      <c r="DX14" s="104" t="str">
        <f>IF($B$2=1,IF(ส.ค.!X14="","",ส.ค.!X14),IF(ส.ค.!X44="","",ส.ค.!X44))</f>
        <v/>
      </c>
      <c r="DY14" s="104" t="str">
        <f>IF($B$2=1,IF(ส.ค.!Y14="","",ส.ค.!Y14),IF(ส.ค.!Y44="","",ส.ค.!Y44))</f>
        <v/>
      </c>
      <c r="DZ14" s="104" t="str">
        <f>IF($B$2=1,IF(ส.ค.!Z14="","",ส.ค.!Z14),IF(ส.ค.!Z44="","",ส.ค.!Z44))</f>
        <v/>
      </c>
      <c r="EA14" s="104" t="str">
        <f>IF($B$2=1,IF(ส.ค.!AA14="","",ส.ค.!AA14),IF(ส.ค.!AA44="","",ส.ค.!AA44))</f>
        <v/>
      </c>
      <c r="EB14" s="104" t="str">
        <f>IF($B$2=1,IF(ส.ค.!AB14="","",ส.ค.!AB14),IF(ส.ค.!AB44="","",ส.ค.!AB44))</f>
        <v/>
      </c>
      <c r="EC14" s="104" t="str">
        <f>IF($B$2=1,IF(ส.ค.!AC14="","",ส.ค.!AC14),IF(ส.ค.!AC44="","",ส.ค.!AC44))</f>
        <v/>
      </c>
      <c r="ED14" s="104" t="str">
        <f>IF($B$2=1,IF(ส.ค.!AD14="","",ส.ค.!AD14),IF(ส.ค.!AD44="","",ส.ค.!AD44))</f>
        <v/>
      </c>
      <c r="EE14" s="104" t="str">
        <f>IF($B$2=1,IF(ส.ค.!AE14="","",ส.ค.!AE14),IF(ส.ค.!AE44="","",ส.ค.!AE44))</f>
        <v/>
      </c>
      <c r="EF14" s="104" t="str">
        <f>IF($B$2=1,IF(ส.ค.!AF14="","",ส.ค.!AF14),IF(ส.ค.!AF44="","",ส.ค.!AF44))</f>
        <v/>
      </c>
      <c r="EG14" s="104" t="str">
        <f>IF($B$2=1,IF(ส.ค.!AG14="","",ส.ค.!AG14),IF(ส.ค.!AG44="","",ส.ค.!AG44))</f>
        <v/>
      </c>
      <c r="EH14" s="104" t="str">
        <f>IF($B$2=1,IF(ส.ค.!AH14="","",ส.ค.!AH14),IF(ส.ค.!AH44="","",ส.ค.!AH44))</f>
        <v/>
      </c>
      <c r="EI14" s="104" t="str">
        <f>IF($B$2=1,IF(ส.ค.!AI14="","",ส.ค.!AI14),IF(ส.ค.!AI44="","",ส.ค.!AI44))</f>
        <v/>
      </c>
      <c r="EJ14" s="103">
        <f t="shared" si="14"/>
        <v>11</v>
      </c>
      <c r="EK14" s="104"/>
      <c r="EL14" s="104" t="str">
        <f>IF($B$2=1,IF(ก.ย.!D14="","",ก.ย.!D14),IF(ก.ย.!D44="","",ก.ย.!D44))</f>
        <v/>
      </c>
      <c r="EM14" s="104" t="str">
        <f>IF($B$2=1,IF(ก.ย.!E14="","",ก.ย.!E14),IF(ก.ย.!E44="","",ก.ย.!E44))</f>
        <v/>
      </c>
      <c r="EN14" s="104" t="str">
        <f>IF($B$2=1,IF(ก.ย.!F14="","",ก.ย.!F14),IF(ก.ย.!F44="","",ก.ย.!F44))</f>
        <v/>
      </c>
      <c r="EO14" s="104" t="str">
        <f>IF($B$2=1,IF(ก.ย.!G14="","",ก.ย.!G14),IF(ก.ย.!G44="","",ก.ย.!G44))</f>
        <v/>
      </c>
      <c r="EP14" s="104" t="str">
        <f>IF($B$2=1,IF(ก.ย.!H14="","",ก.ย.!H14),IF(ก.ย.!H44="","",ก.ย.!H44))</f>
        <v/>
      </c>
      <c r="EQ14" s="104" t="str">
        <f>IF($B$2=1,IF(ก.ย.!I14="","",ก.ย.!I14),IF(ก.ย.!I44="","",ก.ย.!I44))</f>
        <v/>
      </c>
      <c r="ER14" s="104" t="str">
        <f>IF($B$2=1,IF(ก.ย.!J14="","",ก.ย.!J14),IF(ก.ย.!J44="","",ก.ย.!J44))</f>
        <v/>
      </c>
      <c r="ES14" s="104" t="str">
        <f>IF($B$2=1,IF(ก.ย.!K14="","",ก.ย.!K14),IF(ก.ย.!K44="","",ก.ย.!K44))</f>
        <v/>
      </c>
      <c r="ET14" s="104" t="str">
        <f>IF($B$2=1,IF(ก.ย.!L14="","",ก.ย.!L14),IF(ก.ย.!L44="","",ก.ย.!L44))</f>
        <v/>
      </c>
      <c r="EU14" s="104" t="str">
        <f>IF($B$2=1,IF(ก.ย.!M14="","",ก.ย.!M14),IF(ก.ย.!M44="","",ก.ย.!M44))</f>
        <v/>
      </c>
      <c r="EV14" s="104" t="str">
        <f>IF($B$2=1,IF(ก.ย.!N14="","",ก.ย.!N14),IF(ก.ย.!N44="","",ก.ย.!N44))</f>
        <v/>
      </c>
      <c r="EW14" s="104" t="str">
        <f>IF($B$2=1,IF(ก.ย.!O14="","",ก.ย.!O14),IF(ก.ย.!O44="","",ก.ย.!O44))</f>
        <v/>
      </c>
      <c r="EX14" s="104" t="str">
        <f>IF($B$2=1,IF(ก.ย.!P14="","",ก.ย.!P14),IF(ก.ย.!P44="","",ก.ย.!P44))</f>
        <v/>
      </c>
      <c r="EY14" s="104" t="str">
        <f>IF($B$2=1,IF(ก.ย.!Q14="","",ก.ย.!Q14),IF(ก.ย.!Q44="","",ก.ย.!Q44))</f>
        <v/>
      </c>
      <c r="EZ14" s="104" t="str">
        <f>IF($B$2=1,IF(ก.ย.!R14="","",ก.ย.!R14),IF(ก.ย.!R44="","",ก.ย.!R44))</f>
        <v/>
      </c>
      <c r="FA14" s="104" t="str">
        <f>IF($B$2=1,IF(ก.ย.!S14="","",ก.ย.!S14),IF(ก.ย.!S44="","",ก.ย.!S44))</f>
        <v/>
      </c>
      <c r="FB14" s="104" t="str">
        <f>IF($B$2=1,IF(ก.ย.!T14="","",ก.ย.!T14),IF(ก.ย.!T44="","",ก.ย.!T44))</f>
        <v/>
      </c>
      <c r="FC14" s="104" t="str">
        <f>IF($B$2=1,IF(ก.ย.!U14="","",ก.ย.!U14),IF(ก.ย.!U44="","",ก.ย.!U44))</f>
        <v/>
      </c>
      <c r="FD14" s="104" t="str">
        <f>IF($B$2=1,IF(ก.ย.!V14="","",ก.ย.!V14),IF(ก.ย.!V44="","",ก.ย.!V44))</f>
        <v/>
      </c>
      <c r="FE14" s="104" t="str">
        <f>IF($B$2=1,IF(ก.ย.!W14="","",ก.ย.!W14),IF(ก.ย.!W44="","",ก.ย.!W44))</f>
        <v/>
      </c>
      <c r="FF14" s="104" t="str">
        <f>IF($B$2=1,IF(ก.ย.!X14="","",ก.ย.!X14),IF(ก.ย.!X44="","",ก.ย.!X44))</f>
        <v/>
      </c>
      <c r="FG14" s="104" t="str">
        <f>IF($B$2=1,IF(ก.ย.!Y14="","",ก.ย.!Y14),IF(ก.ย.!Y44="","",ก.ย.!Y44))</f>
        <v/>
      </c>
      <c r="FH14" s="104" t="str">
        <f>IF($B$2=1,IF(ก.ย.!Z14="","",ก.ย.!Z14),IF(ก.ย.!Z44="","",ก.ย.!Z44))</f>
        <v/>
      </c>
      <c r="FI14" s="104" t="str">
        <f>IF($B$2=1,IF(ก.ย.!AA14="","",ก.ย.!AA14),IF(ก.ย.!AA44="","",ก.ย.!AA44))</f>
        <v/>
      </c>
      <c r="FJ14" s="104" t="str">
        <f>IF($B$2=1,IF(ก.ย.!AB14="","",ก.ย.!AB14),IF(ก.ย.!AB44="","",ก.ย.!AB44))</f>
        <v/>
      </c>
      <c r="FK14" s="104" t="str">
        <f>IF($B$2=1,IF(ก.ย.!AC14="","",ก.ย.!AC14),IF(ก.ย.!AC44="","",ก.ย.!AC44))</f>
        <v/>
      </c>
      <c r="FL14" s="104" t="str">
        <f>IF($B$2=1,IF(ก.ย.!AD14="","",ก.ย.!AD14),IF(ก.ย.!AD44="","",ก.ย.!AD44))</f>
        <v/>
      </c>
      <c r="FM14" s="104" t="str">
        <f>IF($B$2=1,IF(ก.ย.!AE14="","",ก.ย.!AE14),IF(ก.ย.!AE44="","",ก.ย.!AE44))</f>
        <v/>
      </c>
      <c r="FN14" s="104" t="str">
        <f>IF($B$2=1,IF(ก.ย.!AF14="","",ก.ย.!AF14),IF(ก.ย.!AF44="","",ก.ย.!AF44))</f>
        <v/>
      </c>
      <c r="FO14" s="104" t="str">
        <f>IF($B$2=1,IF(ก.ย.!AG14="","",ก.ย.!AG14),IF(ก.ย.!AG44="","",ก.ย.!AG44))</f>
        <v/>
      </c>
      <c r="FP14" s="104" t="str">
        <f>IF($B$2=1,IF(ก.ย.!AH14="","",ก.ย.!AH14),IF(ก.ย.!AH44="","",ก.ย.!AH44))</f>
        <v/>
      </c>
      <c r="FQ14" s="104" t="str">
        <f>IF($B$2=1,IF(ก.ย.!AI14="","",ก.ย.!AI14),IF(ก.ย.!AI44="","",ก.ย.!AI44))</f>
        <v/>
      </c>
      <c r="FR14" s="103">
        <f t="shared" si="15"/>
        <v>11</v>
      </c>
      <c r="FS14" s="104"/>
      <c r="FT14" s="104" t="str">
        <f>IF($B$2=1,IF(ต.ค.!D14="","",ต.ค.!D14),IF(ต.ค.!D44="","",ต.ค.!D44))</f>
        <v/>
      </c>
      <c r="FU14" s="104" t="str">
        <f>IF($B$2=1,IF(ต.ค.!E14="","",ต.ค.!E14),IF(ต.ค.!E44="","",ต.ค.!E44))</f>
        <v/>
      </c>
      <c r="FV14" s="104" t="str">
        <f>IF($B$2=1,IF(ต.ค.!F14="","",ต.ค.!F14),IF(ต.ค.!F44="","",ต.ค.!F44))</f>
        <v/>
      </c>
      <c r="FW14" s="104" t="str">
        <f>IF($B$2=1,IF(ต.ค.!G14="","",ต.ค.!G14),IF(ต.ค.!G44="","",ต.ค.!G44))</f>
        <v/>
      </c>
      <c r="FX14" s="104" t="str">
        <f>IF($B$2=1,IF(ต.ค.!H14="","",ต.ค.!H14),IF(ต.ค.!H44="","",ต.ค.!H44))</f>
        <v/>
      </c>
      <c r="FY14" s="104" t="str">
        <f>IF($B$2=1,IF(ต.ค.!I14="","",ต.ค.!I14),IF(ต.ค.!I44="","",ต.ค.!I44))</f>
        <v/>
      </c>
      <c r="FZ14" s="104" t="str">
        <f>IF($B$2=1,IF(ต.ค.!J14="","",ต.ค.!J14),IF(ต.ค.!J44="","",ต.ค.!J44))</f>
        <v/>
      </c>
      <c r="GA14" s="104" t="str">
        <f>IF($B$2=1,IF(ต.ค.!K14="","",ต.ค.!K14),IF(ต.ค.!K44="","",ต.ค.!K44))</f>
        <v/>
      </c>
      <c r="GB14" s="104" t="str">
        <f>IF($B$2=1,IF(ต.ค.!L14="","",ต.ค.!L14),IF(ต.ค.!L44="","",ต.ค.!L44))</f>
        <v/>
      </c>
      <c r="GC14" s="104" t="str">
        <f>IF($B$2=1,IF(ต.ค.!M14="","",ต.ค.!M14),IF(ต.ค.!M44="","",ต.ค.!M44))</f>
        <v/>
      </c>
      <c r="GD14" s="104" t="str">
        <f>IF($B$2=1,IF(ต.ค.!N14="","",ต.ค.!N14),IF(ต.ค.!N44="","",ต.ค.!N44))</f>
        <v/>
      </c>
      <c r="GE14" s="104" t="str">
        <f>IF($B$2=1,IF(ต.ค.!O14="","",ต.ค.!O14),IF(ต.ค.!O44="","",ต.ค.!O44))</f>
        <v/>
      </c>
      <c r="GF14" s="104" t="str">
        <f>IF($B$2=1,IF(ต.ค.!P14="","",ต.ค.!P14),IF(ต.ค.!P44="","",ต.ค.!P44))</f>
        <v/>
      </c>
      <c r="GG14" s="104" t="str">
        <f>IF($B$2=1,IF(ต.ค.!Q14="","",ต.ค.!Q14),IF(ต.ค.!Q44="","",ต.ค.!Q44))</f>
        <v/>
      </c>
      <c r="GH14" s="104" t="str">
        <f>IF($B$2=1,IF(ต.ค.!R14="","",ต.ค.!R14),IF(ต.ค.!R44="","",ต.ค.!R44))</f>
        <v/>
      </c>
      <c r="GI14" s="104" t="str">
        <f>IF($B$2=1,IF(ต.ค.!S14="","",ต.ค.!S14),IF(ต.ค.!S44="","",ต.ค.!S44))</f>
        <v/>
      </c>
      <c r="GJ14" s="104" t="str">
        <f>IF($B$2=1,IF(ต.ค.!T14="","",ต.ค.!T14),IF(ต.ค.!T44="","",ต.ค.!T44))</f>
        <v/>
      </c>
      <c r="GK14" s="104" t="str">
        <f>IF($B$2=1,IF(ต.ค.!U14="","",ต.ค.!U14),IF(ต.ค.!U44="","",ต.ค.!U44))</f>
        <v/>
      </c>
      <c r="GL14" s="104" t="str">
        <f>IF($B$2=1,IF(ต.ค.!V14="","",ต.ค.!V14),IF(ต.ค.!V44="","",ต.ค.!V44))</f>
        <v/>
      </c>
      <c r="GM14" s="104" t="str">
        <f>IF($B$2=1,IF(ต.ค.!W14="","",ต.ค.!W14),IF(ต.ค.!W44="","",ต.ค.!W44))</f>
        <v/>
      </c>
      <c r="GN14" s="104" t="str">
        <f>IF($B$2=1,IF(ต.ค.!X14="","",ต.ค.!X14),IF(ต.ค.!X44="","",ต.ค.!X44))</f>
        <v/>
      </c>
      <c r="GO14" s="104" t="str">
        <f>IF($B$2=1,IF(ต.ค.!Y14="","",ต.ค.!Y14),IF(ต.ค.!Y44="","",ต.ค.!Y44))</f>
        <v/>
      </c>
      <c r="GP14" s="104" t="str">
        <f>IF($B$2=1,IF(ต.ค.!Z14="","",ต.ค.!Z14),IF(ต.ค.!Z44="","",ต.ค.!Z44))</f>
        <v/>
      </c>
      <c r="GQ14" s="104" t="str">
        <f>IF($B$2=1,IF(ต.ค.!AA14="","",ต.ค.!AA14),IF(ต.ค.!AA44="","",ต.ค.!AA44))</f>
        <v/>
      </c>
      <c r="GR14" s="104" t="str">
        <f>IF($B$2=1,IF(ต.ค.!AB14="","",ต.ค.!AB14),IF(ต.ค.!AB44="","",ต.ค.!AB44))</f>
        <v/>
      </c>
      <c r="GS14" s="104" t="str">
        <f>IF($B$2=1,IF(ต.ค.!AC14="","",ต.ค.!AC14),IF(ต.ค.!AC44="","",ต.ค.!AC44))</f>
        <v/>
      </c>
      <c r="GT14" s="104" t="str">
        <f>IF($B$2=1,IF(ต.ค.!AD14="","",ต.ค.!AD14),IF(ต.ค.!AD44="","",ต.ค.!AD44))</f>
        <v/>
      </c>
      <c r="GU14" s="104" t="str">
        <f>IF($B$2=1,IF(ต.ค.!AE14="","",ต.ค.!AE14),IF(ต.ค.!AE44="","",ต.ค.!AE44))</f>
        <v/>
      </c>
      <c r="GV14" s="104" t="str">
        <f>IF($B$2=1,IF(ต.ค.!AF14="","",ต.ค.!AF14),IF(ต.ค.!AF44="","",ต.ค.!AF44))</f>
        <v/>
      </c>
      <c r="GW14" s="104" t="str">
        <f>IF($B$2=1,IF(ต.ค.!AG14="","",ต.ค.!AG14),IF(ต.ค.!AG44="","",ต.ค.!AG44))</f>
        <v/>
      </c>
      <c r="GX14" s="104" t="str">
        <f>IF($B$2=1,IF(ต.ค.!AH14="","",ต.ค.!AH14),IF(ต.ค.!AH44="","",ต.ค.!AH44))</f>
        <v/>
      </c>
      <c r="GY14" s="104" t="str">
        <f>IF($B$2=1,IF(ต.ค.!AI14="","",ต.ค.!AI14),IF(ต.ค.!AI44="","",ต.ค.!AI44))</f>
        <v/>
      </c>
      <c r="GZ14" s="103">
        <f t="shared" si="16"/>
        <v>11</v>
      </c>
      <c r="HA14" s="104"/>
      <c r="HB14" s="104" t="str">
        <f>IF($B$2=1,IF(พ.ย.!D14="","",พ.ย.!D14),IF(พ.ย.!D44="","",พ.ย.!D44))</f>
        <v/>
      </c>
      <c r="HC14" s="104" t="str">
        <f>IF($B$2=1,IF(พ.ย.!E14="","",พ.ย.!E14),IF(พ.ย.!E44="","",พ.ย.!E44))</f>
        <v/>
      </c>
      <c r="HD14" s="104" t="str">
        <f>IF($B$2=1,IF(พ.ย.!F14="","",พ.ย.!F14),IF(พ.ย.!F44="","",พ.ย.!F44))</f>
        <v/>
      </c>
      <c r="HE14" s="104" t="str">
        <f>IF($B$2=1,IF(พ.ย.!G14="","",พ.ย.!G14),IF(พ.ย.!G44="","",พ.ย.!G44))</f>
        <v/>
      </c>
      <c r="HF14" s="104" t="str">
        <f>IF($B$2=1,IF(พ.ย.!H14="","",พ.ย.!H14),IF(พ.ย.!H44="","",พ.ย.!H44))</f>
        <v/>
      </c>
      <c r="HG14" s="104" t="str">
        <f>IF($B$2=1,IF(พ.ย.!I14="","",พ.ย.!I14),IF(พ.ย.!I44="","",พ.ย.!I44))</f>
        <v/>
      </c>
      <c r="HH14" s="104" t="str">
        <f>IF($B$2=1,IF(พ.ย.!J14="","",พ.ย.!J14),IF(พ.ย.!J44="","",พ.ย.!J44))</f>
        <v/>
      </c>
      <c r="HI14" s="104" t="str">
        <f>IF($B$2=1,IF(พ.ย.!K14="","",พ.ย.!K14),IF(พ.ย.!K44="","",พ.ย.!K44))</f>
        <v/>
      </c>
      <c r="HJ14" s="104" t="str">
        <f>IF($B$2=1,IF(พ.ย.!L14="","",พ.ย.!L14),IF(พ.ย.!L44="","",พ.ย.!L44))</f>
        <v/>
      </c>
      <c r="HK14" s="104" t="str">
        <f>IF($B$2=1,IF(พ.ย.!M14="","",พ.ย.!M14),IF(พ.ย.!M44="","",พ.ย.!M44))</f>
        <v/>
      </c>
      <c r="HL14" s="104" t="str">
        <f>IF($B$2=1,IF(พ.ย.!N14="","",พ.ย.!N14),IF(พ.ย.!N44="","",พ.ย.!N44))</f>
        <v/>
      </c>
      <c r="HM14" s="104" t="str">
        <f>IF($B$2=1,IF(พ.ย.!O14="","",พ.ย.!O14),IF(พ.ย.!O44="","",พ.ย.!O44))</f>
        <v/>
      </c>
      <c r="HN14" s="104" t="str">
        <f>IF($B$2=1,IF(พ.ย.!P14="","",พ.ย.!P14),IF(พ.ย.!P44="","",พ.ย.!P44))</f>
        <v/>
      </c>
      <c r="HO14" s="104" t="str">
        <f>IF($B$2=1,IF(พ.ย.!Q14="","",พ.ย.!Q14),IF(พ.ย.!Q44="","",พ.ย.!Q44))</f>
        <v/>
      </c>
      <c r="HP14" s="104" t="str">
        <f>IF($B$2=1,IF(พ.ย.!R14="","",พ.ย.!R14),IF(พ.ย.!R44="","",พ.ย.!R44))</f>
        <v/>
      </c>
      <c r="HQ14" s="104" t="str">
        <f>IF($B$2=1,IF(พ.ย.!S14="","",พ.ย.!S14),IF(พ.ย.!S44="","",พ.ย.!S44))</f>
        <v/>
      </c>
      <c r="HR14" s="104" t="str">
        <f>IF($B$2=1,IF(พ.ย.!T14="","",พ.ย.!T14),IF(พ.ย.!T44="","",พ.ย.!T44))</f>
        <v/>
      </c>
      <c r="HS14" s="104" t="str">
        <f>IF($B$2=1,IF(พ.ย.!U14="","",พ.ย.!U14),IF(พ.ย.!U44="","",พ.ย.!U44))</f>
        <v/>
      </c>
      <c r="HT14" s="104" t="str">
        <f>IF($B$2=1,IF(พ.ย.!V14="","",พ.ย.!V14),IF(พ.ย.!V44="","",พ.ย.!V44))</f>
        <v/>
      </c>
      <c r="HU14" s="104" t="str">
        <f>IF($B$2=1,IF(พ.ย.!W14="","",พ.ย.!W14),IF(พ.ย.!W44="","",พ.ย.!W44))</f>
        <v/>
      </c>
      <c r="HV14" s="104" t="str">
        <f>IF($B$2=1,IF(พ.ย.!X14="","",พ.ย.!X14),IF(พ.ย.!X44="","",พ.ย.!X44))</f>
        <v/>
      </c>
      <c r="HW14" s="104" t="str">
        <f>IF($B$2=1,IF(พ.ย.!Y14="","",พ.ย.!Y14),IF(พ.ย.!Y44="","",พ.ย.!Y44))</f>
        <v/>
      </c>
      <c r="HX14" s="104" t="str">
        <f>IF($B$2=1,IF(พ.ย.!Z14="","",พ.ย.!Z14),IF(พ.ย.!Z44="","",พ.ย.!Z44))</f>
        <v/>
      </c>
      <c r="HY14" s="104" t="str">
        <f>IF($B$2=1,IF(พ.ย.!AA14="","",พ.ย.!AA14),IF(พ.ย.!AA44="","",พ.ย.!AA44))</f>
        <v/>
      </c>
      <c r="HZ14" s="104" t="str">
        <f>IF($B$2=1,IF(พ.ย.!AB14="","",พ.ย.!AB14),IF(พ.ย.!AB44="","",พ.ย.!AB44))</f>
        <v/>
      </c>
      <c r="IA14" s="104" t="str">
        <f>IF($B$2=1,IF(พ.ย.!AC14="","",พ.ย.!AC14),IF(พ.ย.!AC44="","",พ.ย.!AC44))</f>
        <v/>
      </c>
      <c r="IB14" s="104" t="str">
        <f>IF($B$2=1,IF(พ.ย.!AD14="","",พ.ย.!AD14),IF(พ.ย.!AD44="","",พ.ย.!AD44))</f>
        <v/>
      </c>
      <c r="IC14" s="104" t="str">
        <f>IF($B$2=1,IF(พ.ย.!AE14="","",พ.ย.!AE14),IF(พ.ย.!AE44="","",พ.ย.!AE44))</f>
        <v/>
      </c>
      <c r="ID14" s="104" t="str">
        <f>IF($B$2=1,IF(พ.ย.!AF14="","",พ.ย.!AF14),IF(พ.ย.!AF44="","",พ.ย.!AF44))</f>
        <v/>
      </c>
      <c r="IE14" s="104" t="str">
        <f>IF($B$2=1,IF(พ.ย.!AG14="","",พ.ย.!AG14),IF(พ.ย.!AG44="","",พ.ย.!AG44))</f>
        <v/>
      </c>
      <c r="IF14" s="104" t="str">
        <f>IF($B$2=1,IF(พ.ย.!AH14="","",พ.ย.!AH14),IF(พ.ย.!AH44="","",พ.ย.!AH44))</f>
        <v/>
      </c>
      <c r="IG14" s="104" t="str">
        <f>IF($B$2=1,IF(พ.ย.!AI14="","",พ.ย.!AI14),IF(พ.ย.!AI44="","",พ.ย.!AI44))</f>
        <v/>
      </c>
      <c r="IH14" s="103">
        <f t="shared" si="17"/>
        <v>11</v>
      </c>
      <c r="II14" s="104"/>
      <c r="IJ14" s="104" t="str">
        <f>IF($B$2=1,IF(ธ.ค.!D14="","",ธ.ค.!D14),IF(ธ.ค.!D44="","",ธ.ค.!D44))</f>
        <v/>
      </c>
      <c r="IK14" s="104" t="str">
        <f>IF($B$2=1,IF(ธ.ค.!E14="","",ธ.ค.!E14),IF(ธ.ค.!E44="","",ธ.ค.!E44))</f>
        <v/>
      </c>
      <c r="IL14" s="104" t="str">
        <f>IF($B$2=1,IF(ธ.ค.!F14="","",ธ.ค.!F14),IF(ธ.ค.!F44="","",ธ.ค.!F44))</f>
        <v/>
      </c>
      <c r="IM14" s="104" t="str">
        <f>IF($B$2=1,IF(ธ.ค.!G14="","",ธ.ค.!G14),IF(ธ.ค.!G44="","",ธ.ค.!G44))</f>
        <v/>
      </c>
      <c r="IN14" s="104" t="str">
        <f>IF($B$2=1,IF(ธ.ค.!H14="","",ธ.ค.!H14),IF(ธ.ค.!H44="","",ธ.ค.!H44))</f>
        <v/>
      </c>
      <c r="IO14" s="104" t="str">
        <f>IF($B$2=1,IF(ธ.ค.!I14="","",ธ.ค.!I14),IF(ธ.ค.!I44="","",ธ.ค.!I44))</f>
        <v/>
      </c>
      <c r="IP14" s="104" t="str">
        <f>IF($B$2=1,IF(ธ.ค.!J14="","",ธ.ค.!J14),IF(ธ.ค.!J44="","",ธ.ค.!J44))</f>
        <v/>
      </c>
      <c r="IQ14" s="104" t="str">
        <f>IF($B$2=1,IF(ธ.ค.!K14="","",ธ.ค.!K14),IF(ธ.ค.!K44="","",ธ.ค.!K44))</f>
        <v/>
      </c>
      <c r="IR14" s="104" t="str">
        <f>IF($B$2=1,IF(ธ.ค.!L14="","",ธ.ค.!L14),IF(ธ.ค.!L44="","",ธ.ค.!L44))</f>
        <v/>
      </c>
      <c r="IS14" s="104" t="str">
        <f>IF($B$2=1,IF(ธ.ค.!M14="","",ธ.ค.!M14),IF(ธ.ค.!M44="","",ธ.ค.!M44))</f>
        <v/>
      </c>
      <c r="IT14" s="104" t="str">
        <f>IF($B$2=1,IF(ธ.ค.!N14="","",ธ.ค.!N14),IF(ธ.ค.!N44="","",ธ.ค.!N44))</f>
        <v/>
      </c>
      <c r="IU14" s="104" t="str">
        <f>IF($B$2=1,IF(ธ.ค.!O14="","",ธ.ค.!O14),IF(ธ.ค.!O44="","",ธ.ค.!O44))</f>
        <v/>
      </c>
      <c r="IV14" s="104" t="str">
        <f>IF($B$2=1,IF(ธ.ค.!P14="","",ธ.ค.!P14),IF(ธ.ค.!P44="","",ธ.ค.!P44))</f>
        <v/>
      </c>
      <c r="IW14" s="104" t="str">
        <f>IF($B$2=1,IF(ธ.ค.!Q14="","",ธ.ค.!Q14),IF(ธ.ค.!Q44="","",ธ.ค.!Q44))</f>
        <v/>
      </c>
      <c r="IX14" s="104" t="str">
        <f>IF($B$2=1,IF(ธ.ค.!R14="","",ธ.ค.!R14),IF(ธ.ค.!R44="","",ธ.ค.!R44))</f>
        <v/>
      </c>
      <c r="IY14" s="104" t="str">
        <f>IF($B$2=1,IF(ธ.ค.!S14="","",ธ.ค.!S14),IF(ธ.ค.!S44="","",ธ.ค.!S44))</f>
        <v/>
      </c>
      <c r="IZ14" s="104" t="str">
        <f>IF($B$2=1,IF(ธ.ค.!T14="","",ธ.ค.!T14),IF(ธ.ค.!T44="","",ธ.ค.!T44))</f>
        <v/>
      </c>
      <c r="JA14" s="104" t="str">
        <f>IF($B$2=1,IF(ธ.ค.!U14="","",ธ.ค.!U14),IF(ธ.ค.!U44="","",ธ.ค.!U44))</f>
        <v/>
      </c>
      <c r="JB14" s="104" t="str">
        <f>IF($B$2=1,IF(ธ.ค.!V14="","",ธ.ค.!V14),IF(ธ.ค.!V44="","",ธ.ค.!V44))</f>
        <v/>
      </c>
      <c r="JC14" s="104" t="str">
        <f>IF($B$2=1,IF(ธ.ค.!W14="","",ธ.ค.!W14),IF(ธ.ค.!W44="","",ธ.ค.!W44))</f>
        <v/>
      </c>
      <c r="JD14" s="104" t="str">
        <f>IF($B$2=1,IF(ธ.ค.!X14="","",ธ.ค.!X14),IF(ธ.ค.!X44="","",ธ.ค.!X44))</f>
        <v/>
      </c>
      <c r="JE14" s="104" t="str">
        <f>IF($B$2=1,IF(ธ.ค.!Y14="","",ธ.ค.!Y14),IF(ธ.ค.!Y44="","",ธ.ค.!Y44))</f>
        <v/>
      </c>
      <c r="JF14" s="104" t="str">
        <f>IF($B$2=1,IF(ธ.ค.!Z14="","",ธ.ค.!Z14),IF(ธ.ค.!Z44="","",ธ.ค.!Z44))</f>
        <v/>
      </c>
      <c r="JG14" s="104" t="str">
        <f>IF($B$2=1,IF(ธ.ค.!AA14="","",ธ.ค.!AA14),IF(ธ.ค.!AA44="","",ธ.ค.!AA44))</f>
        <v/>
      </c>
      <c r="JH14" s="104" t="str">
        <f>IF($B$2=1,IF(ธ.ค.!AB14="","",ธ.ค.!AB14),IF(ธ.ค.!AB44="","",ธ.ค.!AB44))</f>
        <v/>
      </c>
      <c r="JI14" s="104" t="str">
        <f>IF($B$2=1,IF(ธ.ค.!AC14="","",ธ.ค.!AC14),IF(ธ.ค.!AC44="","",ธ.ค.!AC44))</f>
        <v/>
      </c>
      <c r="JJ14" s="104" t="str">
        <f>IF($B$2=1,IF(ธ.ค.!AD14="","",ธ.ค.!AD14),IF(ธ.ค.!AD44="","",ธ.ค.!AD44))</f>
        <v/>
      </c>
      <c r="JK14" s="104" t="str">
        <f>IF($B$2=1,IF(ธ.ค.!AE14="","",ธ.ค.!AE14),IF(ธ.ค.!AE44="","",ธ.ค.!AE44))</f>
        <v/>
      </c>
      <c r="JL14" s="104" t="str">
        <f>IF($B$2=1,IF(ธ.ค.!AF14="","",ธ.ค.!AF14),IF(ธ.ค.!AF44="","",ธ.ค.!AF44))</f>
        <v/>
      </c>
      <c r="JM14" s="104" t="str">
        <f>IF($B$2=1,IF(ธ.ค.!AG14="","",ธ.ค.!AG14),IF(ธ.ค.!AG44="","",ธ.ค.!AG44))</f>
        <v/>
      </c>
      <c r="JN14" s="104" t="str">
        <f>IF($B$2=1,IF(ธ.ค.!AH14="","",ธ.ค.!AH14),IF(ธ.ค.!AH44="","",ธ.ค.!AH44))</f>
        <v/>
      </c>
      <c r="JO14" s="104" t="str">
        <f>IF($B$2=1,IF(ธ.ค.!AI14="","",ธ.ค.!AI14),IF(ธ.ค.!AI44="","",ธ.ค.!AI44))</f>
        <v/>
      </c>
      <c r="JP14" s="103">
        <f t="shared" si="18"/>
        <v>11</v>
      </c>
      <c r="JQ14" s="104"/>
      <c r="JR14" s="104" t="str">
        <f>IF($B$2=1,IF(ม.ค.!D14="","",ม.ค.!D14),IF(ม.ค.!D44="","",ม.ค.!D44))</f>
        <v/>
      </c>
      <c r="JS14" s="104" t="str">
        <f>IF($B$2=1,IF(ม.ค.!E14="","",ม.ค.!E14),IF(ม.ค.!E44="","",ม.ค.!E44))</f>
        <v/>
      </c>
      <c r="JT14" s="104" t="str">
        <f>IF($B$2=1,IF(ม.ค.!F14="","",ม.ค.!F14),IF(ม.ค.!F44="","",ม.ค.!F44))</f>
        <v/>
      </c>
      <c r="JU14" s="104" t="str">
        <f>IF($B$2=1,IF(ม.ค.!G14="","",ม.ค.!G14),IF(ม.ค.!G44="","",ม.ค.!G44))</f>
        <v/>
      </c>
      <c r="JV14" s="104" t="str">
        <f>IF($B$2=1,IF(ม.ค.!H14="","",ม.ค.!H14),IF(ม.ค.!H44="","",ม.ค.!H44))</f>
        <v/>
      </c>
      <c r="JW14" s="104" t="str">
        <f>IF($B$2=1,IF(ม.ค.!I14="","",ม.ค.!I14),IF(ม.ค.!I44="","",ม.ค.!I44))</f>
        <v/>
      </c>
      <c r="JX14" s="104" t="str">
        <f>IF($B$2=1,IF(ม.ค.!J14="","",ม.ค.!J14),IF(ม.ค.!J44="","",ม.ค.!J44))</f>
        <v/>
      </c>
      <c r="JY14" s="104" t="str">
        <f>IF($B$2=1,IF(ม.ค.!K14="","",ม.ค.!K14),IF(ม.ค.!K44="","",ม.ค.!K44))</f>
        <v/>
      </c>
      <c r="JZ14" s="104" t="str">
        <f>IF($B$2=1,IF(ม.ค.!L14="","",ม.ค.!L14),IF(ม.ค.!L44="","",ม.ค.!L44))</f>
        <v/>
      </c>
      <c r="KA14" s="104" t="str">
        <f>IF($B$2=1,IF(ม.ค.!M14="","",ม.ค.!M14),IF(ม.ค.!M44="","",ม.ค.!M44))</f>
        <v/>
      </c>
      <c r="KB14" s="104" t="str">
        <f>IF($B$2=1,IF(ม.ค.!N14="","",ม.ค.!N14),IF(ม.ค.!N44="","",ม.ค.!N44))</f>
        <v/>
      </c>
      <c r="KC14" s="104" t="str">
        <f>IF($B$2=1,IF(ม.ค.!O14="","",ม.ค.!O14),IF(ม.ค.!O44="","",ม.ค.!O44))</f>
        <v/>
      </c>
      <c r="KD14" s="104" t="str">
        <f>IF($B$2=1,IF(ม.ค.!P14="","",ม.ค.!P14),IF(ม.ค.!P44="","",ม.ค.!P44))</f>
        <v/>
      </c>
      <c r="KE14" s="104" t="str">
        <f>IF($B$2=1,IF(ม.ค.!Q14="","",ม.ค.!Q14),IF(ม.ค.!Q44="","",ม.ค.!Q44))</f>
        <v/>
      </c>
      <c r="KF14" s="104" t="str">
        <f>IF($B$2=1,IF(ม.ค.!R14="","",ม.ค.!R14),IF(ม.ค.!R44="","",ม.ค.!R44))</f>
        <v/>
      </c>
      <c r="KG14" s="104" t="str">
        <f>IF($B$2=1,IF(ม.ค.!S14="","",ม.ค.!S14),IF(ม.ค.!S44="","",ม.ค.!S44))</f>
        <v/>
      </c>
      <c r="KH14" s="104" t="str">
        <f>IF($B$2=1,IF(ม.ค.!T14="","",ม.ค.!T14),IF(ม.ค.!T44="","",ม.ค.!T44))</f>
        <v/>
      </c>
      <c r="KI14" s="104" t="str">
        <f>IF($B$2=1,IF(ม.ค.!U14="","",ม.ค.!U14),IF(ม.ค.!U44="","",ม.ค.!U44))</f>
        <v/>
      </c>
      <c r="KJ14" s="104" t="str">
        <f>IF($B$2=1,IF(ม.ค.!V14="","",ม.ค.!V14),IF(ม.ค.!V44="","",ม.ค.!V44))</f>
        <v/>
      </c>
      <c r="KK14" s="104" t="str">
        <f>IF($B$2=1,IF(ม.ค.!W14="","",ม.ค.!W14),IF(ม.ค.!W44="","",ม.ค.!W44))</f>
        <v/>
      </c>
      <c r="KL14" s="104" t="str">
        <f>IF($B$2=1,IF(ม.ค.!X14="","",ม.ค.!X14),IF(ม.ค.!X44="","",ม.ค.!X44))</f>
        <v/>
      </c>
      <c r="KM14" s="104" t="str">
        <f>IF($B$2=1,IF(ม.ค.!Y14="","",ม.ค.!Y14),IF(ม.ค.!Y44="","",ม.ค.!Y44))</f>
        <v/>
      </c>
      <c r="KN14" s="104" t="str">
        <f>IF($B$2=1,IF(ม.ค.!Z14="","",ม.ค.!Z14),IF(ม.ค.!Z44="","",ม.ค.!Z44))</f>
        <v/>
      </c>
      <c r="KO14" s="104" t="str">
        <f>IF($B$2=1,IF(ม.ค.!AA14="","",ม.ค.!AA14),IF(ม.ค.!AA44="","",ม.ค.!AA44))</f>
        <v/>
      </c>
      <c r="KP14" s="104" t="str">
        <f>IF($B$2=1,IF(ม.ค.!AB14="","",ม.ค.!AB14),IF(ม.ค.!AB44="","",ม.ค.!AB44))</f>
        <v/>
      </c>
      <c r="KQ14" s="104" t="str">
        <f>IF($B$2=1,IF(ม.ค.!AC14="","",ม.ค.!AC14),IF(ม.ค.!AC44="","",ม.ค.!AC44))</f>
        <v/>
      </c>
      <c r="KR14" s="104" t="str">
        <f>IF($B$2=1,IF(ม.ค.!AD14="","",ม.ค.!AD14),IF(ม.ค.!AD44="","",ม.ค.!AD44))</f>
        <v/>
      </c>
      <c r="KS14" s="104" t="str">
        <f>IF($B$2=1,IF(ม.ค.!AE14="","",ม.ค.!AE14),IF(ม.ค.!AE44="","",ม.ค.!AE44))</f>
        <v/>
      </c>
      <c r="KT14" s="104" t="str">
        <f>IF($B$2=1,IF(ม.ค.!AF14="","",ม.ค.!AF14),IF(ม.ค.!AF44="","",ม.ค.!AF44))</f>
        <v/>
      </c>
      <c r="KU14" s="104" t="str">
        <f>IF($B$2=1,IF(ม.ค.!AG14="","",ม.ค.!AG14),IF(ม.ค.!AG44="","",ม.ค.!AG44))</f>
        <v/>
      </c>
      <c r="KV14" s="104" t="str">
        <f>IF($B$2=1,IF(ม.ค.!AH14="","",ม.ค.!AH14),IF(ม.ค.!AH44="","",ม.ค.!AH44))</f>
        <v/>
      </c>
      <c r="KW14" s="104" t="str">
        <f>IF($B$2=1,IF(ม.ค.!AI14="","",ม.ค.!AI14),IF(ม.ค.!AI44="","",ม.ค.!AI44))</f>
        <v/>
      </c>
      <c r="KX14" s="103">
        <f t="shared" si="19"/>
        <v>11</v>
      </c>
      <c r="KY14" s="104"/>
      <c r="KZ14" s="104" t="str">
        <f>IF($B$2=1,IF(ก.พ.!D14="","",ก.พ.!D14),IF(ก.พ.!D44="","",ก.พ.!D44))</f>
        <v/>
      </c>
      <c r="LA14" s="104" t="str">
        <f>IF($B$2=1,IF(ก.พ.!E14="","",ก.พ.!E14),IF(ก.พ.!E44="","",ก.พ.!E44))</f>
        <v/>
      </c>
      <c r="LB14" s="104" t="str">
        <f>IF($B$2=1,IF(ก.พ.!F14="","",ก.พ.!F14),IF(ก.พ.!F44="","",ก.พ.!F44))</f>
        <v/>
      </c>
      <c r="LC14" s="104" t="str">
        <f>IF($B$2=1,IF(ก.พ.!G14="","",ก.พ.!G14),IF(ก.พ.!G44="","",ก.พ.!G44))</f>
        <v/>
      </c>
      <c r="LD14" s="104" t="str">
        <f>IF($B$2=1,IF(ก.พ.!H14="","",ก.พ.!H14),IF(ก.พ.!H44="","",ก.พ.!H44))</f>
        <v/>
      </c>
      <c r="LE14" s="104" t="str">
        <f>IF($B$2=1,IF(ก.พ.!I14="","",ก.พ.!I14),IF(ก.พ.!I44="","",ก.พ.!I44))</f>
        <v/>
      </c>
      <c r="LF14" s="104" t="str">
        <f>IF($B$2=1,IF(ก.พ.!J14="","",ก.พ.!J14),IF(ก.พ.!J44="","",ก.พ.!J44))</f>
        <v/>
      </c>
      <c r="LG14" s="104" t="str">
        <f>IF($B$2=1,IF(ก.พ.!K14="","",ก.พ.!K14),IF(ก.พ.!K44="","",ก.พ.!K44))</f>
        <v/>
      </c>
      <c r="LH14" s="104" t="str">
        <f>IF($B$2=1,IF(ก.พ.!L14="","",ก.พ.!L14),IF(ก.พ.!L44="","",ก.พ.!L44))</f>
        <v/>
      </c>
      <c r="LI14" s="104" t="str">
        <f>IF($B$2=1,IF(ก.พ.!M14="","",ก.พ.!M14),IF(ก.พ.!M44="","",ก.พ.!M44))</f>
        <v/>
      </c>
      <c r="LJ14" s="104" t="str">
        <f>IF($B$2=1,IF(ก.พ.!N14="","",ก.พ.!N14),IF(ก.พ.!N44="","",ก.พ.!N44))</f>
        <v/>
      </c>
      <c r="LK14" s="104" t="str">
        <f>IF($B$2=1,IF(ก.พ.!O14="","",ก.พ.!O14),IF(ก.พ.!O44="","",ก.พ.!O44))</f>
        <v/>
      </c>
      <c r="LL14" s="104" t="str">
        <f>IF($B$2=1,IF(ก.พ.!P14="","",ก.พ.!P14),IF(ก.พ.!P44="","",ก.พ.!P44))</f>
        <v/>
      </c>
      <c r="LM14" s="104" t="str">
        <f>IF($B$2=1,IF(ก.พ.!Q14="","",ก.พ.!Q14),IF(ก.พ.!Q44="","",ก.พ.!Q44))</f>
        <v/>
      </c>
      <c r="LN14" s="104" t="str">
        <f>IF($B$2=1,IF(ก.พ.!R14="","",ก.พ.!R14),IF(ก.พ.!R44="","",ก.พ.!R44))</f>
        <v/>
      </c>
      <c r="LO14" s="104" t="str">
        <f>IF($B$2=1,IF(ก.พ.!S14="","",ก.พ.!S14),IF(ก.พ.!S44="","",ก.พ.!S44))</f>
        <v/>
      </c>
      <c r="LP14" s="104" t="str">
        <f>IF($B$2=1,IF(ก.พ.!T14="","",ก.พ.!T14),IF(ก.พ.!T44="","",ก.พ.!T44))</f>
        <v/>
      </c>
      <c r="LQ14" s="104" t="str">
        <f>IF($B$2=1,IF(ก.พ.!U14="","",ก.พ.!U14),IF(ก.พ.!U44="","",ก.พ.!U44))</f>
        <v/>
      </c>
      <c r="LR14" s="104" t="str">
        <f>IF($B$2=1,IF(ก.พ.!V14="","",ก.พ.!V14),IF(ก.พ.!V44="","",ก.พ.!V44))</f>
        <v/>
      </c>
      <c r="LS14" s="104" t="str">
        <f>IF($B$2=1,IF(ก.พ.!W14="","",ก.พ.!W14),IF(ก.พ.!W44="","",ก.พ.!W44))</f>
        <v/>
      </c>
      <c r="LT14" s="104" t="str">
        <f>IF($B$2=1,IF(ก.พ.!X14="","",ก.พ.!X14),IF(ก.พ.!X44="","",ก.พ.!X44))</f>
        <v/>
      </c>
      <c r="LU14" s="104" t="str">
        <f>IF($B$2=1,IF(ก.พ.!Y14="","",ก.พ.!Y14),IF(ก.พ.!Y44="","",ก.พ.!Y44))</f>
        <v/>
      </c>
      <c r="LV14" s="104" t="str">
        <f>IF($B$2=1,IF(ก.พ.!Z14="","",ก.พ.!Z14),IF(ก.พ.!Z44="","",ก.พ.!Z44))</f>
        <v/>
      </c>
      <c r="LW14" s="104" t="str">
        <f>IF($B$2=1,IF(ก.พ.!AA14="","",ก.พ.!AA14),IF(ก.พ.!AA44="","",ก.พ.!AA44))</f>
        <v/>
      </c>
      <c r="LX14" s="104" t="str">
        <f>IF($B$2=1,IF(ก.พ.!AB14="","",ก.พ.!AB14),IF(ก.พ.!AB44="","",ก.พ.!AB44))</f>
        <v/>
      </c>
      <c r="LY14" s="104" t="str">
        <f>IF($B$2=1,IF(ก.พ.!AC14="","",ก.พ.!AC14),IF(ก.พ.!AC44="","",ก.พ.!AC44))</f>
        <v/>
      </c>
      <c r="LZ14" s="104" t="str">
        <f>IF($B$2=1,IF(ก.พ.!AD14="","",ก.พ.!AD14),IF(ก.พ.!AD44="","",ก.พ.!AD44))</f>
        <v/>
      </c>
      <c r="MA14" s="104" t="str">
        <f>IF($B$2=1,IF(ก.พ.!AE14="","",ก.พ.!AE14),IF(ก.พ.!AE44="","",ก.พ.!AE44))</f>
        <v/>
      </c>
      <c r="MB14" s="104" t="str">
        <f>IF($B$2=1,IF(ก.พ.!AF14="","",ก.พ.!AF14),IF(ก.พ.!AF44="","",ก.พ.!AF44))</f>
        <v/>
      </c>
      <c r="MC14" s="104" t="str">
        <f>IF($B$2=1,IF(ก.พ.!AG14="","",ก.พ.!AG14),IF(ก.พ.!AG44="","",ก.พ.!AG44))</f>
        <v/>
      </c>
      <c r="MD14" s="104" t="str">
        <f>IF($B$2=1,IF(ก.พ.!AH14="","",ก.พ.!AH14),IF(ก.พ.!AH44="","",ก.พ.!AH44))</f>
        <v/>
      </c>
      <c r="ME14" s="104" t="str">
        <f>IF($B$2=1,IF(ก.พ.!AI14="","",ก.พ.!AI14),IF(ก.พ.!AI44="","",ก.พ.!AI44))</f>
        <v/>
      </c>
      <c r="MF14" s="103">
        <f t="shared" si="20"/>
        <v>11</v>
      </c>
      <c r="MG14" s="104"/>
      <c r="MH14" s="104" t="str">
        <f>IF($B$2=1,IF(มี.ค.!D14="","",มี.ค.!D14),IF(มี.ค.!D44="","",มี.ค.!D44))</f>
        <v/>
      </c>
      <c r="MI14" s="104" t="str">
        <f>IF($B$2=1,IF(มี.ค.!E14="","",มี.ค.!E14),IF(มี.ค.!E44="","",มี.ค.!E44))</f>
        <v/>
      </c>
      <c r="MJ14" s="104" t="str">
        <f>IF($B$2=1,IF(มี.ค.!F14="","",มี.ค.!F14),IF(มี.ค.!F44="","",มี.ค.!F44))</f>
        <v/>
      </c>
      <c r="MK14" s="104" t="str">
        <f>IF($B$2=1,IF(มี.ค.!G14="","",มี.ค.!G14),IF(มี.ค.!G44="","",มี.ค.!G44))</f>
        <v/>
      </c>
      <c r="ML14" s="104" t="str">
        <f>IF($B$2=1,IF(มี.ค.!H14="","",มี.ค.!H14),IF(มี.ค.!H44="","",มี.ค.!H44))</f>
        <v/>
      </c>
      <c r="MM14" s="104" t="str">
        <f>IF($B$2=1,IF(มี.ค.!I14="","",มี.ค.!I14),IF(มี.ค.!I44="","",มี.ค.!I44))</f>
        <v/>
      </c>
      <c r="MN14" s="104" t="str">
        <f>IF($B$2=1,IF(มี.ค.!J14="","",มี.ค.!J14),IF(มี.ค.!J44="","",มี.ค.!J44))</f>
        <v/>
      </c>
      <c r="MO14" s="104" t="str">
        <f>IF($B$2=1,IF(มี.ค.!K14="","",มี.ค.!K14),IF(มี.ค.!K44="","",มี.ค.!K44))</f>
        <v/>
      </c>
      <c r="MP14" s="104" t="str">
        <f>IF($B$2=1,IF(มี.ค.!L14="","",มี.ค.!L14),IF(มี.ค.!L44="","",มี.ค.!L44))</f>
        <v/>
      </c>
      <c r="MQ14" s="104" t="str">
        <f>IF($B$2=1,IF(มี.ค.!M14="","",มี.ค.!M14),IF(มี.ค.!M44="","",มี.ค.!M44))</f>
        <v/>
      </c>
      <c r="MR14" s="104" t="str">
        <f>IF($B$2=1,IF(มี.ค.!N14="","",มี.ค.!N14),IF(มี.ค.!N44="","",มี.ค.!N44))</f>
        <v/>
      </c>
      <c r="MS14" s="104" t="str">
        <f>IF($B$2=1,IF(มี.ค.!O14="","",มี.ค.!O14),IF(มี.ค.!O44="","",มี.ค.!O44))</f>
        <v/>
      </c>
      <c r="MT14" s="104" t="str">
        <f>IF($B$2=1,IF(มี.ค.!P14="","",มี.ค.!P14),IF(มี.ค.!P44="","",มี.ค.!P44))</f>
        <v/>
      </c>
      <c r="MU14" s="104" t="str">
        <f>IF($B$2=1,IF(มี.ค.!Q14="","",มี.ค.!Q14),IF(มี.ค.!Q44="","",มี.ค.!Q44))</f>
        <v/>
      </c>
      <c r="MV14" s="104" t="str">
        <f>IF($B$2=1,IF(มี.ค.!R14="","",มี.ค.!R14),IF(มี.ค.!R44="","",มี.ค.!R44))</f>
        <v/>
      </c>
      <c r="MW14" s="104" t="str">
        <f>IF($B$2=1,IF(มี.ค.!S14="","",มี.ค.!S14),IF(มี.ค.!S44="","",มี.ค.!S44))</f>
        <v/>
      </c>
      <c r="MX14" s="104" t="str">
        <f>IF($B$2=1,IF(มี.ค.!T14="","",มี.ค.!T14),IF(มี.ค.!T44="","",มี.ค.!T44))</f>
        <v/>
      </c>
      <c r="MY14" s="104" t="str">
        <f>IF($B$2=1,IF(มี.ค.!U14="","",มี.ค.!U14),IF(มี.ค.!U44="","",มี.ค.!U44))</f>
        <v/>
      </c>
      <c r="MZ14" s="104" t="str">
        <f>IF($B$2=1,IF(มี.ค.!V14="","",มี.ค.!V14),IF(มี.ค.!V44="","",มี.ค.!V44))</f>
        <v/>
      </c>
      <c r="NA14" s="104" t="str">
        <f>IF($B$2=1,IF(มี.ค.!W14="","",มี.ค.!W14),IF(มี.ค.!W44="","",มี.ค.!W44))</f>
        <v/>
      </c>
      <c r="NB14" s="104" t="str">
        <f>IF($B$2=1,IF(มี.ค.!X14="","",มี.ค.!X14),IF(มี.ค.!X44="","",มี.ค.!X44))</f>
        <v/>
      </c>
      <c r="NC14" s="104" t="str">
        <f>IF($B$2=1,IF(มี.ค.!Y14="","",มี.ค.!Y14),IF(มี.ค.!Y44="","",มี.ค.!Y44))</f>
        <v/>
      </c>
      <c r="ND14" s="104" t="str">
        <f>IF($B$2=1,IF(มี.ค.!Z14="","",มี.ค.!Z14),IF(มี.ค.!Z44="","",มี.ค.!Z44))</f>
        <v/>
      </c>
      <c r="NE14" s="104" t="str">
        <f>IF($B$2=1,IF(มี.ค.!AA14="","",มี.ค.!AA14),IF(มี.ค.!AA44="","",มี.ค.!AA44))</f>
        <v/>
      </c>
      <c r="NF14" s="104" t="str">
        <f>IF($B$2=1,IF(มี.ค.!AB14="","",มี.ค.!AB14),IF(มี.ค.!AB44="","",มี.ค.!AB44))</f>
        <v/>
      </c>
      <c r="NG14" s="104" t="str">
        <f>IF($B$2=1,IF(มี.ค.!AC14="","",มี.ค.!AC14),IF(มี.ค.!AC44="","",มี.ค.!AC44))</f>
        <v/>
      </c>
      <c r="NH14" s="104" t="str">
        <f>IF($B$2=1,IF(มี.ค.!AD14="","",มี.ค.!AD14),IF(มี.ค.!AD44="","",มี.ค.!AD44))</f>
        <v/>
      </c>
      <c r="NI14" s="104" t="str">
        <f>IF($B$2=1,IF(มี.ค.!AE14="","",มี.ค.!AE14),IF(มี.ค.!AE44="","",มี.ค.!AE44))</f>
        <v/>
      </c>
      <c r="NJ14" s="104" t="str">
        <f>IF($B$2=1,IF(มี.ค.!AF14="","",มี.ค.!AF14),IF(มี.ค.!AF44="","",มี.ค.!AF44))</f>
        <v/>
      </c>
      <c r="NK14" s="104" t="str">
        <f>IF($B$2=1,IF(มี.ค.!AG14="","",มี.ค.!AG14),IF(มี.ค.!AG44="","",มี.ค.!AG44))</f>
        <v/>
      </c>
      <c r="NL14" s="104" t="str">
        <f>IF($B$2=1,IF(มี.ค.!AH14="","",มี.ค.!AH14),IF(มี.ค.!AH44="","",มี.ค.!AH44))</f>
        <v/>
      </c>
      <c r="NM14" s="104" t="str">
        <f>IF($B$2=1,IF(มี.ค.!AI14="","",มี.ค.!AI14),IF(มี.ค.!AI44="","",มี.ค.!AI44))</f>
        <v/>
      </c>
    </row>
    <row r="15" spans="1:377" ht="21" customHeight="1" x14ac:dyDescent="0.35">
      <c r="A15" s="90"/>
      <c r="B15" s="90"/>
      <c r="C15" s="90"/>
      <c r="D15" s="103">
        <f t="shared" si="21"/>
        <v>12</v>
      </c>
      <c r="E15" s="104"/>
      <c r="F15" s="104" t="str">
        <f>IF($B$2=1,IF(พ.ค.!D15="","",พ.ค.!D15),IF(พ.ค.!D45="","",พ.ค.!D45))</f>
        <v/>
      </c>
      <c r="G15" s="104" t="str">
        <f>IF($B$2=1,IF(พ.ค.!E15="","",พ.ค.!E15),IF(พ.ค.!E45="","",พ.ค.!E45))</f>
        <v/>
      </c>
      <c r="H15" s="104" t="str">
        <f>IF($B$2=1,IF(พ.ค.!F15="","",พ.ค.!F15),IF(พ.ค.!F45="","",พ.ค.!F45))</f>
        <v/>
      </c>
      <c r="I15" s="104" t="str">
        <f>IF($B$2=1,IF(พ.ค.!G15="","",พ.ค.!G15),IF(พ.ค.!G45="","",พ.ค.!G45))</f>
        <v/>
      </c>
      <c r="J15" s="104" t="str">
        <f>IF($B$2=1,IF(พ.ค.!H15="","",พ.ค.!H15),IF(พ.ค.!H45="","",พ.ค.!H45))</f>
        <v/>
      </c>
      <c r="K15" s="104" t="str">
        <f>IF($B$2=1,IF(พ.ค.!I15="","",พ.ค.!I15),IF(พ.ค.!I45="","",พ.ค.!I45))</f>
        <v/>
      </c>
      <c r="L15" s="104" t="str">
        <f>IF($B$2=1,IF(พ.ค.!J15="","",พ.ค.!J15),IF(พ.ค.!J45="","",พ.ค.!J45))</f>
        <v/>
      </c>
      <c r="M15" s="104" t="str">
        <f>IF($B$2=1,IF(พ.ค.!K15="","",พ.ค.!K15),IF(พ.ค.!K45="","",พ.ค.!K45))</f>
        <v/>
      </c>
      <c r="N15" s="104" t="str">
        <f>IF($B$2=1,IF(พ.ค.!L15="","",พ.ค.!L15),IF(พ.ค.!L45="","",พ.ค.!L45))</f>
        <v/>
      </c>
      <c r="O15" s="104" t="str">
        <f>IF($B$2=1,IF(พ.ค.!M15="","",พ.ค.!M15),IF(พ.ค.!M45="","",พ.ค.!M45))</f>
        <v/>
      </c>
      <c r="P15" s="104" t="str">
        <f>IF($B$2=1,IF(พ.ค.!N15="","",พ.ค.!N15),IF(พ.ค.!N45="","",พ.ค.!N45))</f>
        <v/>
      </c>
      <c r="Q15" s="104" t="str">
        <f>IF($B$2=1,IF(พ.ค.!O15="","",พ.ค.!O15),IF(พ.ค.!O45="","",พ.ค.!O45))</f>
        <v/>
      </c>
      <c r="R15" s="104" t="str">
        <f>IF($B$2=1,IF(พ.ค.!P15="","",พ.ค.!P15),IF(พ.ค.!P45="","",พ.ค.!P45))</f>
        <v/>
      </c>
      <c r="S15" s="104" t="str">
        <f>IF($B$2=1,IF(พ.ค.!Q15="","",พ.ค.!Q15),IF(พ.ค.!Q45="","",พ.ค.!Q45))</f>
        <v/>
      </c>
      <c r="T15" s="104" t="str">
        <f>IF($B$2=1,IF(พ.ค.!R15="","",พ.ค.!R15),IF(พ.ค.!R45="","",พ.ค.!R45))</f>
        <v/>
      </c>
      <c r="U15" s="104" t="str">
        <f>IF($B$2=1,IF(พ.ค.!S15="","",พ.ค.!S15),IF(พ.ค.!S45="","",พ.ค.!S45))</f>
        <v/>
      </c>
      <c r="V15" s="104" t="str">
        <f>IF($B$2=1,IF(พ.ค.!T15="","",พ.ค.!T15),IF(พ.ค.!T45="","",พ.ค.!T45))</f>
        <v/>
      </c>
      <c r="W15" s="104" t="str">
        <f>IF($B$2=1,IF(พ.ค.!U15="","",พ.ค.!U15),IF(พ.ค.!U45="","",พ.ค.!U45))</f>
        <v/>
      </c>
      <c r="X15" s="104" t="str">
        <f>IF($B$2=1,IF(พ.ค.!V15="","",พ.ค.!V15),IF(พ.ค.!V45="","",พ.ค.!V45))</f>
        <v/>
      </c>
      <c r="Y15" s="104" t="str">
        <f>IF($B$2=1,IF(พ.ค.!W15="","",พ.ค.!W15),IF(พ.ค.!W45="","",พ.ค.!W45))</f>
        <v/>
      </c>
      <c r="Z15" s="104" t="str">
        <f>IF($B$2=1,IF(พ.ค.!X15="","",พ.ค.!X15),IF(พ.ค.!X45="","",พ.ค.!X45))</f>
        <v/>
      </c>
      <c r="AA15" s="104" t="str">
        <f>IF($B$2=1,IF(พ.ค.!Y15="","",พ.ค.!Y15),IF(พ.ค.!Y45="","",พ.ค.!Y45))</f>
        <v/>
      </c>
      <c r="AB15" s="104" t="str">
        <f>IF($B$2=1,IF(พ.ค.!Z15="","",พ.ค.!Z15),IF(พ.ค.!Z45="","",พ.ค.!Z45))</f>
        <v/>
      </c>
      <c r="AC15" s="104" t="str">
        <f>IF($B$2=1,IF(พ.ค.!AA15="","",พ.ค.!AA15),IF(พ.ค.!AA45="","",พ.ค.!AA45))</f>
        <v/>
      </c>
      <c r="AD15" s="104" t="str">
        <f>IF($B$2=1,IF(พ.ค.!AB15="","",พ.ค.!AB15),IF(พ.ค.!AB45="","",พ.ค.!AB45))</f>
        <v/>
      </c>
      <c r="AE15" s="104" t="str">
        <f>IF($B$2=1,IF(พ.ค.!AC15="","",พ.ค.!AC15),IF(พ.ค.!AC45="","",พ.ค.!AC45))</f>
        <v/>
      </c>
      <c r="AF15" s="104" t="str">
        <f>IF($B$2=1,IF(พ.ค.!AD15="","",พ.ค.!AD15),IF(พ.ค.!AD45="","",พ.ค.!AD45))</f>
        <v/>
      </c>
      <c r="AG15" s="104" t="str">
        <f>IF($B$2=1,IF(พ.ค.!AE15="","",พ.ค.!AE15),IF(พ.ค.!AE45="","",พ.ค.!AE45))</f>
        <v/>
      </c>
      <c r="AH15" s="104" t="str">
        <f>IF($B$2=1,IF(พ.ค.!AF15="","",พ.ค.!AF15),IF(พ.ค.!AF45="","",พ.ค.!AF45))</f>
        <v/>
      </c>
      <c r="AI15" s="104" t="str">
        <f>IF($B$2=1,IF(พ.ค.!AG15="","",พ.ค.!AG15),IF(พ.ค.!AG45="","",พ.ค.!AG45))</f>
        <v/>
      </c>
      <c r="AJ15" s="104" t="str">
        <f>IF($B$2=1,IF(พ.ค.!AH15="","",พ.ค.!AH15),IF(พ.ค.!AH45="","",พ.ค.!AH45))</f>
        <v/>
      </c>
      <c r="AK15" s="104" t="str">
        <f>IF($B$2=1,IF(พ.ค.!AI15="","",พ.ค.!AI15),IF(พ.ค.!AI45="","",พ.ค.!AI45))</f>
        <v/>
      </c>
      <c r="AL15" s="103">
        <f t="shared" si="11"/>
        <v>12</v>
      </c>
      <c r="AM15" s="104"/>
      <c r="AN15" s="104" t="str">
        <f>IF($B$2=1,IF(มิ.ย.!D15="","",มิ.ย.!D15),IF(มิ.ย.!D45="","",มิ.ย.!D45))</f>
        <v/>
      </c>
      <c r="AO15" s="104" t="str">
        <f>IF($B$2=1,IF(มิ.ย.!E15="","",มิ.ย.!E15),IF(มิ.ย.!E45="","",มิ.ย.!E45))</f>
        <v/>
      </c>
      <c r="AP15" s="104" t="str">
        <f>IF($B$2=1,IF(มิ.ย.!F15="","",มิ.ย.!F15),IF(มิ.ย.!F45="","",มิ.ย.!F45))</f>
        <v/>
      </c>
      <c r="AQ15" s="104" t="str">
        <f>IF($B$2=1,IF(มิ.ย.!G15="","",มิ.ย.!G15),IF(มิ.ย.!G45="","",มิ.ย.!G45))</f>
        <v/>
      </c>
      <c r="AR15" s="104" t="str">
        <f>IF($B$2=1,IF(มิ.ย.!H15="","",มิ.ย.!H15),IF(มิ.ย.!H45="","",มิ.ย.!H45))</f>
        <v/>
      </c>
      <c r="AS15" s="104" t="str">
        <f>IF($B$2=1,IF(มิ.ย.!I15="","",มิ.ย.!I15),IF(มิ.ย.!I45="","",มิ.ย.!I45))</f>
        <v/>
      </c>
      <c r="AT15" s="104" t="str">
        <f>IF($B$2=1,IF(มิ.ย.!J15="","",มิ.ย.!J15),IF(มิ.ย.!J45="","",มิ.ย.!J45))</f>
        <v/>
      </c>
      <c r="AU15" s="104" t="str">
        <f>IF($B$2=1,IF(มิ.ย.!K15="","",มิ.ย.!K15),IF(มิ.ย.!K45="","",มิ.ย.!K45))</f>
        <v/>
      </c>
      <c r="AV15" s="104" t="str">
        <f>IF($B$2=1,IF(มิ.ย.!L15="","",มิ.ย.!L15),IF(มิ.ย.!L45="","",มิ.ย.!L45))</f>
        <v/>
      </c>
      <c r="AW15" s="104" t="str">
        <f>IF($B$2=1,IF(มิ.ย.!M15="","",มิ.ย.!M15),IF(มิ.ย.!M45="","",มิ.ย.!M45))</f>
        <v/>
      </c>
      <c r="AX15" s="104" t="str">
        <f>IF($B$2=1,IF(มิ.ย.!N15="","",มิ.ย.!N15),IF(มิ.ย.!N45="","",มิ.ย.!N45))</f>
        <v/>
      </c>
      <c r="AY15" s="104" t="str">
        <f>IF($B$2=1,IF(มิ.ย.!O15="","",มิ.ย.!O15),IF(มิ.ย.!O45="","",มิ.ย.!O45))</f>
        <v/>
      </c>
      <c r="AZ15" s="104" t="str">
        <f>IF($B$2=1,IF(มิ.ย.!P15="","",มิ.ย.!P15),IF(มิ.ย.!P45="","",มิ.ย.!P45))</f>
        <v/>
      </c>
      <c r="BA15" s="104" t="str">
        <f>IF($B$2=1,IF(มิ.ย.!Q15="","",มิ.ย.!Q15),IF(มิ.ย.!Q45="","",มิ.ย.!Q45))</f>
        <v/>
      </c>
      <c r="BB15" s="104" t="str">
        <f>IF($B$2=1,IF(มิ.ย.!R15="","",มิ.ย.!R15),IF(มิ.ย.!R45="","",มิ.ย.!R45))</f>
        <v/>
      </c>
      <c r="BC15" s="104" t="str">
        <f>IF($B$2=1,IF(มิ.ย.!S15="","",มิ.ย.!S15),IF(มิ.ย.!S45="","",มิ.ย.!S45))</f>
        <v/>
      </c>
      <c r="BD15" s="104" t="str">
        <f>IF($B$2=1,IF(มิ.ย.!T15="","",มิ.ย.!T15),IF(มิ.ย.!T45="","",มิ.ย.!T45))</f>
        <v/>
      </c>
      <c r="BE15" s="104" t="str">
        <f>IF($B$2=1,IF(มิ.ย.!U15="","",มิ.ย.!U15),IF(มิ.ย.!U45="","",มิ.ย.!U45))</f>
        <v/>
      </c>
      <c r="BF15" s="104" t="str">
        <f>IF($B$2=1,IF(มิ.ย.!V15="","",มิ.ย.!V15),IF(มิ.ย.!V45="","",มิ.ย.!V45))</f>
        <v/>
      </c>
      <c r="BG15" s="104" t="str">
        <f>IF($B$2=1,IF(มิ.ย.!W15="","",มิ.ย.!W15),IF(มิ.ย.!W45="","",มิ.ย.!W45))</f>
        <v/>
      </c>
      <c r="BH15" s="104" t="str">
        <f>IF($B$2=1,IF(มิ.ย.!X15="","",มิ.ย.!X15),IF(มิ.ย.!X45="","",มิ.ย.!X45))</f>
        <v/>
      </c>
      <c r="BI15" s="104" t="str">
        <f>IF($B$2=1,IF(มิ.ย.!Y15="","",มิ.ย.!Y15),IF(มิ.ย.!Y45="","",มิ.ย.!Y45))</f>
        <v/>
      </c>
      <c r="BJ15" s="104" t="str">
        <f>IF($B$2=1,IF(มิ.ย.!Z15="","",มิ.ย.!Z15),IF(มิ.ย.!Z45="","",มิ.ย.!Z45))</f>
        <v/>
      </c>
      <c r="BK15" s="104" t="str">
        <f>IF($B$2=1,IF(มิ.ย.!AA15="","",มิ.ย.!AA15),IF(มิ.ย.!AA45="","",มิ.ย.!AA45))</f>
        <v/>
      </c>
      <c r="BL15" s="104" t="str">
        <f>IF($B$2=1,IF(มิ.ย.!AB15="","",มิ.ย.!AB15),IF(มิ.ย.!AB45="","",มิ.ย.!AB45))</f>
        <v/>
      </c>
      <c r="BM15" s="104" t="str">
        <f>IF($B$2=1,IF(มิ.ย.!AC15="","",มิ.ย.!AC15),IF(มิ.ย.!AC45="","",มิ.ย.!AC45))</f>
        <v/>
      </c>
      <c r="BN15" s="104" t="str">
        <f>IF($B$2=1,IF(มิ.ย.!AD15="","",มิ.ย.!AD15),IF(มิ.ย.!AD45="","",มิ.ย.!AD45))</f>
        <v/>
      </c>
      <c r="BO15" s="104" t="str">
        <f>IF($B$2=1,IF(มิ.ย.!AE15="","",มิ.ย.!AE15),IF(มิ.ย.!AE45="","",มิ.ย.!AE45))</f>
        <v/>
      </c>
      <c r="BP15" s="104" t="str">
        <f>IF($B$2=1,IF(มิ.ย.!AF15="","",มิ.ย.!AF15),IF(มิ.ย.!AF45="","",มิ.ย.!AF45))</f>
        <v/>
      </c>
      <c r="BQ15" s="104" t="str">
        <f>IF($B$2=1,IF(มิ.ย.!AG15="","",มิ.ย.!AG15),IF(มิ.ย.!AG45="","",มิ.ย.!AG45))</f>
        <v/>
      </c>
      <c r="BR15" s="104" t="str">
        <f>IF($B$2=1,IF(มิ.ย.!AH15="","",มิ.ย.!AH15),IF(มิ.ย.!AH45="","",มิ.ย.!AH45))</f>
        <v/>
      </c>
      <c r="BS15" s="104" t="str">
        <f>IF($B$2=1,IF(มิ.ย.!AI15="","",มิ.ย.!AI15),IF(มิ.ย.!AI45="","",มิ.ย.!AI45))</f>
        <v/>
      </c>
      <c r="BT15" s="103">
        <f t="shared" si="12"/>
        <v>12</v>
      </c>
      <c r="BU15" s="104"/>
      <c r="BV15" s="104" t="str">
        <f>IF($B$2=1,IF(ก.ค.!D15="","",ก.ค.!D15),IF(ก.ค.!D45="","",ก.ค.!D45))</f>
        <v/>
      </c>
      <c r="BW15" s="104" t="str">
        <f>IF($B$2=1,IF(ก.ค.!E15="","",ก.ค.!E15),IF(ก.ค.!E45="","",ก.ค.!E45))</f>
        <v/>
      </c>
      <c r="BX15" s="104" t="str">
        <f>IF($B$2=1,IF(ก.ค.!F15="","",ก.ค.!F15),IF(ก.ค.!F45="","",ก.ค.!F45))</f>
        <v/>
      </c>
      <c r="BY15" s="104" t="str">
        <f>IF($B$2=1,IF(ก.ค.!G15="","",ก.ค.!G15),IF(ก.ค.!G45="","",ก.ค.!G45))</f>
        <v/>
      </c>
      <c r="BZ15" s="104" t="str">
        <f>IF($B$2=1,IF(ก.ค.!H15="","",ก.ค.!H15),IF(ก.ค.!H45="","",ก.ค.!H45))</f>
        <v/>
      </c>
      <c r="CA15" s="104" t="str">
        <f>IF($B$2=1,IF(ก.ค.!I15="","",ก.ค.!I15),IF(ก.ค.!I45="","",ก.ค.!I45))</f>
        <v/>
      </c>
      <c r="CB15" s="104" t="str">
        <f>IF($B$2=1,IF(ก.ค.!J15="","",ก.ค.!J15),IF(ก.ค.!J45="","",ก.ค.!J45))</f>
        <v/>
      </c>
      <c r="CC15" s="104" t="str">
        <f>IF($B$2=1,IF(ก.ค.!K15="","",ก.ค.!K15),IF(ก.ค.!K45="","",ก.ค.!K45))</f>
        <v/>
      </c>
      <c r="CD15" s="104" t="str">
        <f>IF($B$2=1,IF(ก.ค.!L15="","",ก.ค.!L15),IF(ก.ค.!L45="","",ก.ค.!L45))</f>
        <v/>
      </c>
      <c r="CE15" s="104" t="str">
        <f>IF($B$2=1,IF(ก.ค.!M15="","",ก.ค.!M15),IF(ก.ค.!M45="","",ก.ค.!M45))</f>
        <v/>
      </c>
      <c r="CF15" s="104" t="str">
        <f>IF($B$2=1,IF(ก.ค.!N15="","",ก.ค.!N15),IF(ก.ค.!N45="","",ก.ค.!N45))</f>
        <v/>
      </c>
      <c r="CG15" s="104" t="str">
        <f>IF($B$2=1,IF(ก.ค.!O15="","",ก.ค.!O15),IF(ก.ค.!O45="","",ก.ค.!O45))</f>
        <v/>
      </c>
      <c r="CH15" s="104" t="str">
        <f>IF($B$2=1,IF(ก.ค.!P15="","",ก.ค.!P15),IF(ก.ค.!P45="","",ก.ค.!P45))</f>
        <v/>
      </c>
      <c r="CI15" s="104" t="str">
        <f>IF($B$2=1,IF(ก.ค.!Q15="","",ก.ค.!Q15),IF(ก.ค.!Q45="","",ก.ค.!Q45))</f>
        <v/>
      </c>
      <c r="CJ15" s="104" t="str">
        <f>IF($B$2=1,IF(ก.ค.!R15="","",ก.ค.!R15),IF(ก.ค.!R45="","",ก.ค.!R45))</f>
        <v/>
      </c>
      <c r="CK15" s="104" t="str">
        <f>IF($B$2=1,IF(ก.ค.!S15="","",ก.ค.!S15),IF(ก.ค.!S45="","",ก.ค.!S45))</f>
        <v/>
      </c>
      <c r="CL15" s="104" t="str">
        <f>IF($B$2=1,IF(ก.ค.!T15="","",ก.ค.!T15),IF(ก.ค.!T45="","",ก.ค.!T45))</f>
        <v/>
      </c>
      <c r="CM15" s="104" t="str">
        <f>IF($B$2=1,IF(ก.ค.!U15="","",ก.ค.!U15),IF(ก.ค.!U45="","",ก.ค.!U45))</f>
        <v/>
      </c>
      <c r="CN15" s="104" t="str">
        <f>IF($B$2=1,IF(ก.ค.!V15="","",ก.ค.!V15),IF(ก.ค.!V45="","",ก.ค.!V45))</f>
        <v/>
      </c>
      <c r="CO15" s="104" t="str">
        <f>IF($B$2=1,IF(ก.ค.!W15="","",ก.ค.!W15),IF(ก.ค.!W45="","",ก.ค.!W45))</f>
        <v/>
      </c>
      <c r="CP15" s="104" t="str">
        <f>IF($B$2=1,IF(ก.ค.!X15="","",ก.ค.!X15),IF(ก.ค.!X45="","",ก.ค.!X45))</f>
        <v/>
      </c>
      <c r="CQ15" s="104" t="str">
        <f>IF($B$2=1,IF(ก.ค.!Y15="","",ก.ค.!Y15),IF(ก.ค.!Y45="","",ก.ค.!Y45))</f>
        <v/>
      </c>
      <c r="CR15" s="104" t="str">
        <f>IF($B$2=1,IF(ก.ค.!Z15="","",ก.ค.!Z15),IF(ก.ค.!Z45="","",ก.ค.!Z45))</f>
        <v/>
      </c>
      <c r="CS15" s="104" t="str">
        <f>IF($B$2=1,IF(ก.ค.!AA15="","",ก.ค.!AA15),IF(ก.ค.!AA45="","",ก.ค.!AA45))</f>
        <v/>
      </c>
      <c r="CT15" s="104" t="str">
        <f>IF($B$2=1,IF(ก.ค.!AB15="","",ก.ค.!AB15),IF(ก.ค.!AB45="","",ก.ค.!AB45))</f>
        <v/>
      </c>
      <c r="CU15" s="104" t="str">
        <f>IF($B$2=1,IF(ก.ค.!AC15="","",ก.ค.!AC15),IF(ก.ค.!AC45="","",ก.ค.!AC45))</f>
        <v/>
      </c>
      <c r="CV15" s="104" t="str">
        <f>IF($B$2=1,IF(ก.ค.!AD15="","",ก.ค.!AD15),IF(ก.ค.!AD45="","",ก.ค.!AD45))</f>
        <v/>
      </c>
      <c r="CW15" s="104" t="str">
        <f>IF($B$2=1,IF(ก.ค.!AE15="","",ก.ค.!AE15),IF(ก.ค.!AE45="","",ก.ค.!AE45))</f>
        <v/>
      </c>
      <c r="CX15" s="104" t="str">
        <f>IF($B$2=1,IF(ก.ค.!AF15="","",ก.ค.!AF15),IF(ก.ค.!AF45="","",ก.ค.!AF45))</f>
        <v/>
      </c>
      <c r="CY15" s="104" t="str">
        <f>IF($B$2=1,IF(ก.ค.!AG15="","",ก.ค.!AG15),IF(ก.ค.!AG45="","",ก.ค.!AG45))</f>
        <v/>
      </c>
      <c r="CZ15" s="104" t="str">
        <f>IF($B$2=1,IF(ก.ค.!AH15="","",ก.ค.!AH15),IF(ก.ค.!AH45="","",ก.ค.!AH45))</f>
        <v/>
      </c>
      <c r="DA15" s="104" t="str">
        <f>IF($B$2=1,IF(ก.ค.!AI15="","",ก.ค.!AI15),IF(ก.ค.!AI45="","",ก.ค.!AI45))</f>
        <v/>
      </c>
      <c r="DB15" s="103">
        <f t="shared" si="13"/>
        <v>12</v>
      </c>
      <c r="DC15" s="104"/>
      <c r="DD15" s="104" t="str">
        <f>IF($B$2=1,IF(ส.ค.!D15="","",ส.ค.!D15),IF(ส.ค.!D45="","",ส.ค.!D45))</f>
        <v/>
      </c>
      <c r="DE15" s="104" t="str">
        <f>IF($B$2=1,IF(ส.ค.!E15="","",ส.ค.!E15),IF(ส.ค.!E45="","",ส.ค.!E45))</f>
        <v/>
      </c>
      <c r="DF15" s="104" t="str">
        <f>IF($B$2=1,IF(ส.ค.!F15="","",ส.ค.!F15),IF(ส.ค.!F45="","",ส.ค.!F45))</f>
        <v/>
      </c>
      <c r="DG15" s="104" t="str">
        <f>IF($B$2=1,IF(ส.ค.!G15="","",ส.ค.!G15),IF(ส.ค.!G45="","",ส.ค.!G45))</f>
        <v/>
      </c>
      <c r="DH15" s="104" t="str">
        <f>IF($B$2=1,IF(ส.ค.!H15="","",ส.ค.!H15),IF(ส.ค.!H45="","",ส.ค.!H45))</f>
        <v/>
      </c>
      <c r="DI15" s="104" t="str">
        <f>IF($B$2=1,IF(ส.ค.!I15="","",ส.ค.!I15),IF(ส.ค.!I45="","",ส.ค.!I45))</f>
        <v/>
      </c>
      <c r="DJ15" s="104" t="str">
        <f>IF($B$2=1,IF(ส.ค.!J15="","",ส.ค.!J15),IF(ส.ค.!J45="","",ส.ค.!J45))</f>
        <v/>
      </c>
      <c r="DK15" s="104" t="str">
        <f>IF($B$2=1,IF(ส.ค.!K15="","",ส.ค.!K15),IF(ส.ค.!K45="","",ส.ค.!K45))</f>
        <v/>
      </c>
      <c r="DL15" s="104" t="str">
        <f>IF($B$2=1,IF(ส.ค.!L15="","",ส.ค.!L15),IF(ส.ค.!L45="","",ส.ค.!L45))</f>
        <v/>
      </c>
      <c r="DM15" s="104" t="str">
        <f>IF($B$2=1,IF(ส.ค.!M15="","",ส.ค.!M15),IF(ส.ค.!M45="","",ส.ค.!M45))</f>
        <v/>
      </c>
      <c r="DN15" s="104" t="str">
        <f>IF($B$2=1,IF(ส.ค.!N15="","",ส.ค.!N15),IF(ส.ค.!N45="","",ส.ค.!N45))</f>
        <v/>
      </c>
      <c r="DO15" s="104" t="str">
        <f>IF($B$2=1,IF(ส.ค.!O15="","",ส.ค.!O15),IF(ส.ค.!O45="","",ส.ค.!O45))</f>
        <v/>
      </c>
      <c r="DP15" s="104" t="str">
        <f>IF($B$2=1,IF(ส.ค.!P15="","",ส.ค.!P15),IF(ส.ค.!P45="","",ส.ค.!P45))</f>
        <v/>
      </c>
      <c r="DQ15" s="104" t="str">
        <f>IF($B$2=1,IF(ส.ค.!Q15="","",ส.ค.!Q15),IF(ส.ค.!Q45="","",ส.ค.!Q45))</f>
        <v/>
      </c>
      <c r="DR15" s="104" t="str">
        <f>IF($B$2=1,IF(ส.ค.!R15="","",ส.ค.!R15),IF(ส.ค.!R45="","",ส.ค.!R45))</f>
        <v/>
      </c>
      <c r="DS15" s="104" t="str">
        <f>IF($B$2=1,IF(ส.ค.!S15="","",ส.ค.!S15),IF(ส.ค.!S45="","",ส.ค.!S45))</f>
        <v/>
      </c>
      <c r="DT15" s="104" t="str">
        <f>IF($B$2=1,IF(ส.ค.!T15="","",ส.ค.!T15),IF(ส.ค.!T45="","",ส.ค.!T45))</f>
        <v/>
      </c>
      <c r="DU15" s="104" t="str">
        <f>IF($B$2=1,IF(ส.ค.!U15="","",ส.ค.!U15),IF(ส.ค.!U45="","",ส.ค.!U45))</f>
        <v/>
      </c>
      <c r="DV15" s="104" t="str">
        <f>IF($B$2=1,IF(ส.ค.!V15="","",ส.ค.!V15),IF(ส.ค.!V45="","",ส.ค.!V45))</f>
        <v/>
      </c>
      <c r="DW15" s="104" t="str">
        <f>IF($B$2=1,IF(ส.ค.!W15="","",ส.ค.!W15),IF(ส.ค.!W45="","",ส.ค.!W45))</f>
        <v/>
      </c>
      <c r="DX15" s="104" t="str">
        <f>IF($B$2=1,IF(ส.ค.!X15="","",ส.ค.!X15),IF(ส.ค.!X45="","",ส.ค.!X45))</f>
        <v/>
      </c>
      <c r="DY15" s="104" t="str">
        <f>IF($B$2=1,IF(ส.ค.!Y15="","",ส.ค.!Y15),IF(ส.ค.!Y45="","",ส.ค.!Y45))</f>
        <v/>
      </c>
      <c r="DZ15" s="104" t="str">
        <f>IF($B$2=1,IF(ส.ค.!Z15="","",ส.ค.!Z15),IF(ส.ค.!Z45="","",ส.ค.!Z45))</f>
        <v/>
      </c>
      <c r="EA15" s="104" t="str">
        <f>IF($B$2=1,IF(ส.ค.!AA15="","",ส.ค.!AA15),IF(ส.ค.!AA45="","",ส.ค.!AA45))</f>
        <v/>
      </c>
      <c r="EB15" s="104" t="str">
        <f>IF($B$2=1,IF(ส.ค.!AB15="","",ส.ค.!AB15),IF(ส.ค.!AB45="","",ส.ค.!AB45))</f>
        <v/>
      </c>
      <c r="EC15" s="104" t="str">
        <f>IF($B$2=1,IF(ส.ค.!AC15="","",ส.ค.!AC15),IF(ส.ค.!AC45="","",ส.ค.!AC45))</f>
        <v/>
      </c>
      <c r="ED15" s="104" t="str">
        <f>IF($B$2=1,IF(ส.ค.!AD15="","",ส.ค.!AD15),IF(ส.ค.!AD45="","",ส.ค.!AD45))</f>
        <v/>
      </c>
      <c r="EE15" s="104" t="str">
        <f>IF($B$2=1,IF(ส.ค.!AE15="","",ส.ค.!AE15),IF(ส.ค.!AE45="","",ส.ค.!AE45))</f>
        <v/>
      </c>
      <c r="EF15" s="104" t="str">
        <f>IF($B$2=1,IF(ส.ค.!AF15="","",ส.ค.!AF15),IF(ส.ค.!AF45="","",ส.ค.!AF45))</f>
        <v/>
      </c>
      <c r="EG15" s="104" t="str">
        <f>IF($B$2=1,IF(ส.ค.!AG15="","",ส.ค.!AG15),IF(ส.ค.!AG45="","",ส.ค.!AG45))</f>
        <v/>
      </c>
      <c r="EH15" s="104" t="str">
        <f>IF($B$2=1,IF(ส.ค.!AH15="","",ส.ค.!AH15),IF(ส.ค.!AH45="","",ส.ค.!AH45))</f>
        <v/>
      </c>
      <c r="EI15" s="104" t="str">
        <f>IF($B$2=1,IF(ส.ค.!AI15="","",ส.ค.!AI15),IF(ส.ค.!AI45="","",ส.ค.!AI45))</f>
        <v/>
      </c>
      <c r="EJ15" s="103">
        <f t="shared" si="14"/>
        <v>12</v>
      </c>
      <c r="EK15" s="104"/>
      <c r="EL15" s="104" t="str">
        <f>IF($B$2=1,IF(ก.ย.!D15="","",ก.ย.!D15),IF(ก.ย.!D45="","",ก.ย.!D45))</f>
        <v/>
      </c>
      <c r="EM15" s="104" t="str">
        <f>IF($B$2=1,IF(ก.ย.!E15="","",ก.ย.!E15),IF(ก.ย.!E45="","",ก.ย.!E45))</f>
        <v/>
      </c>
      <c r="EN15" s="104" t="str">
        <f>IF($B$2=1,IF(ก.ย.!F15="","",ก.ย.!F15),IF(ก.ย.!F45="","",ก.ย.!F45))</f>
        <v/>
      </c>
      <c r="EO15" s="104" t="str">
        <f>IF($B$2=1,IF(ก.ย.!G15="","",ก.ย.!G15),IF(ก.ย.!G45="","",ก.ย.!G45))</f>
        <v/>
      </c>
      <c r="EP15" s="104" t="str">
        <f>IF($B$2=1,IF(ก.ย.!H15="","",ก.ย.!H15),IF(ก.ย.!H45="","",ก.ย.!H45))</f>
        <v/>
      </c>
      <c r="EQ15" s="104" t="str">
        <f>IF($B$2=1,IF(ก.ย.!I15="","",ก.ย.!I15),IF(ก.ย.!I45="","",ก.ย.!I45))</f>
        <v/>
      </c>
      <c r="ER15" s="104" t="str">
        <f>IF($B$2=1,IF(ก.ย.!J15="","",ก.ย.!J15),IF(ก.ย.!J45="","",ก.ย.!J45))</f>
        <v/>
      </c>
      <c r="ES15" s="104" t="str">
        <f>IF($B$2=1,IF(ก.ย.!K15="","",ก.ย.!K15),IF(ก.ย.!K45="","",ก.ย.!K45))</f>
        <v/>
      </c>
      <c r="ET15" s="104" t="str">
        <f>IF($B$2=1,IF(ก.ย.!L15="","",ก.ย.!L15),IF(ก.ย.!L45="","",ก.ย.!L45))</f>
        <v/>
      </c>
      <c r="EU15" s="104" t="str">
        <f>IF($B$2=1,IF(ก.ย.!M15="","",ก.ย.!M15),IF(ก.ย.!M45="","",ก.ย.!M45))</f>
        <v/>
      </c>
      <c r="EV15" s="104" t="str">
        <f>IF($B$2=1,IF(ก.ย.!N15="","",ก.ย.!N15),IF(ก.ย.!N45="","",ก.ย.!N45))</f>
        <v/>
      </c>
      <c r="EW15" s="104" t="str">
        <f>IF($B$2=1,IF(ก.ย.!O15="","",ก.ย.!O15),IF(ก.ย.!O45="","",ก.ย.!O45))</f>
        <v/>
      </c>
      <c r="EX15" s="104" t="str">
        <f>IF($B$2=1,IF(ก.ย.!P15="","",ก.ย.!P15),IF(ก.ย.!P45="","",ก.ย.!P45))</f>
        <v/>
      </c>
      <c r="EY15" s="104" t="str">
        <f>IF($B$2=1,IF(ก.ย.!Q15="","",ก.ย.!Q15),IF(ก.ย.!Q45="","",ก.ย.!Q45))</f>
        <v/>
      </c>
      <c r="EZ15" s="104" t="str">
        <f>IF($B$2=1,IF(ก.ย.!R15="","",ก.ย.!R15),IF(ก.ย.!R45="","",ก.ย.!R45))</f>
        <v/>
      </c>
      <c r="FA15" s="104" t="str">
        <f>IF($B$2=1,IF(ก.ย.!S15="","",ก.ย.!S15),IF(ก.ย.!S45="","",ก.ย.!S45))</f>
        <v/>
      </c>
      <c r="FB15" s="104" t="str">
        <f>IF($B$2=1,IF(ก.ย.!T15="","",ก.ย.!T15),IF(ก.ย.!T45="","",ก.ย.!T45))</f>
        <v/>
      </c>
      <c r="FC15" s="104" t="str">
        <f>IF($B$2=1,IF(ก.ย.!U15="","",ก.ย.!U15),IF(ก.ย.!U45="","",ก.ย.!U45))</f>
        <v/>
      </c>
      <c r="FD15" s="104" t="str">
        <f>IF($B$2=1,IF(ก.ย.!V15="","",ก.ย.!V15),IF(ก.ย.!V45="","",ก.ย.!V45))</f>
        <v/>
      </c>
      <c r="FE15" s="104" t="str">
        <f>IF($B$2=1,IF(ก.ย.!W15="","",ก.ย.!W15),IF(ก.ย.!W45="","",ก.ย.!W45))</f>
        <v/>
      </c>
      <c r="FF15" s="104" t="str">
        <f>IF($B$2=1,IF(ก.ย.!X15="","",ก.ย.!X15),IF(ก.ย.!X45="","",ก.ย.!X45))</f>
        <v/>
      </c>
      <c r="FG15" s="104" t="str">
        <f>IF($B$2=1,IF(ก.ย.!Y15="","",ก.ย.!Y15),IF(ก.ย.!Y45="","",ก.ย.!Y45))</f>
        <v/>
      </c>
      <c r="FH15" s="104" t="str">
        <f>IF($B$2=1,IF(ก.ย.!Z15="","",ก.ย.!Z15),IF(ก.ย.!Z45="","",ก.ย.!Z45))</f>
        <v/>
      </c>
      <c r="FI15" s="104" t="str">
        <f>IF($B$2=1,IF(ก.ย.!AA15="","",ก.ย.!AA15),IF(ก.ย.!AA45="","",ก.ย.!AA45))</f>
        <v/>
      </c>
      <c r="FJ15" s="104" t="str">
        <f>IF($B$2=1,IF(ก.ย.!AB15="","",ก.ย.!AB15),IF(ก.ย.!AB45="","",ก.ย.!AB45))</f>
        <v/>
      </c>
      <c r="FK15" s="104" t="str">
        <f>IF($B$2=1,IF(ก.ย.!AC15="","",ก.ย.!AC15),IF(ก.ย.!AC45="","",ก.ย.!AC45))</f>
        <v/>
      </c>
      <c r="FL15" s="104" t="str">
        <f>IF($B$2=1,IF(ก.ย.!AD15="","",ก.ย.!AD15),IF(ก.ย.!AD45="","",ก.ย.!AD45))</f>
        <v/>
      </c>
      <c r="FM15" s="104" t="str">
        <f>IF($B$2=1,IF(ก.ย.!AE15="","",ก.ย.!AE15),IF(ก.ย.!AE45="","",ก.ย.!AE45))</f>
        <v/>
      </c>
      <c r="FN15" s="104" t="str">
        <f>IF($B$2=1,IF(ก.ย.!AF15="","",ก.ย.!AF15),IF(ก.ย.!AF45="","",ก.ย.!AF45))</f>
        <v/>
      </c>
      <c r="FO15" s="104" t="str">
        <f>IF($B$2=1,IF(ก.ย.!AG15="","",ก.ย.!AG15),IF(ก.ย.!AG45="","",ก.ย.!AG45))</f>
        <v/>
      </c>
      <c r="FP15" s="104" t="str">
        <f>IF($B$2=1,IF(ก.ย.!AH15="","",ก.ย.!AH15),IF(ก.ย.!AH45="","",ก.ย.!AH45))</f>
        <v/>
      </c>
      <c r="FQ15" s="104" t="str">
        <f>IF($B$2=1,IF(ก.ย.!AI15="","",ก.ย.!AI15),IF(ก.ย.!AI45="","",ก.ย.!AI45))</f>
        <v/>
      </c>
      <c r="FR15" s="103">
        <f t="shared" si="15"/>
        <v>12</v>
      </c>
      <c r="FS15" s="104"/>
      <c r="FT15" s="104" t="str">
        <f>IF($B$2=1,IF(ต.ค.!D15="","",ต.ค.!D15),IF(ต.ค.!D45="","",ต.ค.!D45))</f>
        <v/>
      </c>
      <c r="FU15" s="104" t="str">
        <f>IF($B$2=1,IF(ต.ค.!E15="","",ต.ค.!E15),IF(ต.ค.!E45="","",ต.ค.!E45))</f>
        <v/>
      </c>
      <c r="FV15" s="104" t="str">
        <f>IF($B$2=1,IF(ต.ค.!F15="","",ต.ค.!F15),IF(ต.ค.!F45="","",ต.ค.!F45))</f>
        <v/>
      </c>
      <c r="FW15" s="104" t="str">
        <f>IF($B$2=1,IF(ต.ค.!G15="","",ต.ค.!G15),IF(ต.ค.!G45="","",ต.ค.!G45))</f>
        <v/>
      </c>
      <c r="FX15" s="104" t="str">
        <f>IF($B$2=1,IF(ต.ค.!H15="","",ต.ค.!H15),IF(ต.ค.!H45="","",ต.ค.!H45))</f>
        <v/>
      </c>
      <c r="FY15" s="104" t="str">
        <f>IF($B$2=1,IF(ต.ค.!I15="","",ต.ค.!I15),IF(ต.ค.!I45="","",ต.ค.!I45))</f>
        <v/>
      </c>
      <c r="FZ15" s="104" t="str">
        <f>IF($B$2=1,IF(ต.ค.!J15="","",ต.ค.!J15),IF(ต.ค.!J45="","",ต.ค.!J45))</f>
        <v/>
      </c>
      <c r="GA15" s="104" t="str">
        <f>IF($B$2=1,IF(ต.ค.!K15="","",ต.ค.!K15),IF(ต.ค.!K45="","",ต.ค.!K45))</f>
        <v/>
      </c>
      <c r="GB15" s="104" t="str">
        <f>IF($B$2=1,IF(ต.ค.!L15="","",ต.ค.!L15),IF(ต.ค.!L45="","",ต.ค.!L45))</f>
        <v/>
      </c>
      <c r="GC15" s="104" t="str">
        <f>IF($B$2=1,IF(ต.ค.!M15="","",ต.ค.!M15),IF(ต.ค.!M45="","",ต.ค.!M45))</f>
        <v/>
      </c>
      <c r="GD15" s="104" t="str">
        <f>IF($B$2=1,IF(ต.ค.!N15="","",ต.ค.!N15),IF(ต.ค.!N45="","",ต.ค.!N45))</f>
        <v/>
      </c>
      <c r="GE15" s="104" t="str">
        <f>IF($B$2=1,IF(ต.ค.!O15="","",ต.ค.!O15),IF(ต.ค.!O45="","",ต.ค.!O45))</f>
        <v/>
      </c>
      <c r="GF15" s="104" t="str">
        <f>IF($B$2=1,IF(ต.ค.!P15="","",ต.ค.!P15),IF(ต.ค.!P45="","",ต.ค.!P45))</f>
        <v/>
      </c>
      <c r="GG15" s="104" t="str">
        <f>IF($B$2=1,IF(ต.ค.!Q15="","",ต.ค.!Q15),IF(ต.ค.!Q45="","",ต.ค.!Q45))</f>
        <v/>
      </c>
      <c r="GH15" s="104" t="str">
        <f>IF($B$2=1,IF(ต.ค.!R15="","",ต.ค.!R15),IF(ต.ค.!R45="","",ต.ค.!R45))</f>
        <v/>
      </c>
      <c r="GI15" s="104" t="str">
        <f>IF($B$2=1,IF(ต.ค.!S15="","",ต.ค.!S15),IF(ต.ค.!S45="","",ต.ค.!S45))</f>
        <v/>
      </c>
      <c r="GJ15" s="104" t="str">
        <f>IF($B$2=1,IF(ต.ค.!T15="","",ต.ค.!T15),IF(ต.ค.!T45="","",ต.ค.!T45))</f>
        <v/>
      </c>
      <c r="GK15" s="104" t="str">
        <f>IF($B$2=1,IF(ต.ค.!U15="","",ต.ค.!U15),IF(ต.ค.!U45="","",ต.ค.!U45))</f>
        <v/>
      </c>
      <c r="GL15" s="104" t="str">
        <f>IF($B$2=1,IF(ต.ค.!V15="","",ต.ค.!V15),IF(ต.ค.!V45="","",ต.ค.!V45))</f>
        <v/>
      </c>
      <c r="GM15" s="104" t="str">
        <f>IF($B$2=1,IF(ต.ค.!W15="","",ต.ค.!W15),IF(ต.ค.!W45="","",ต.ค.!W45))</f>
        <v/>
      </c>
      <c r="GN15" s="104" t="str">
        <f>IF($B$2=1,IF(ต.ค.!X15="","",ต.ค.!X15),IF(ต.ค.!X45="","",ต.ค.!X45))</f>
        <v/>
      </c>
      <c r="GO15" s="104" t="str">
        <f>IF($B$2=1,IF(ต.ค.!Y15="","",ต.ค.!Y15),IF(ต.ค.!Y45="","",ต.ค.!Y45))</f>
        <v/>
      </c>
      <c r="GP15" s="104" t="str">
        <f>IF($B$2=1,IF(ต.ค.!Z15="","",ต.ค.!Z15),IF(ต.ค.!Z45="","",ต.ค.!Z45))</f>
        <v/>
      </c>
      <c r="GQ15" s="104" t="str">
        <f>IF($B$2=1,IF(ต.ค.!AA15="","",ต.ค.!AA15),IF(ต.ค.!AA45="","",ต.ค.!AA45))</f>
        <v/>
      </c>
      <c r="GR15" s="104" t="str">
        <f>IF($B$2=1,IF(ต.ค.!AB15="","",ต.ค.!AB15),IF(ต.ค.!AB45="","",ต.ค.!AB45))</f>
        <v/>
      </c>
      <c r="GS15" s="104" t="str">
        <f>IF($B$2=1,IF(ต.ค.!AC15="","",ต.ค.!AC15),IF(ต.ค.!AC45="","",ต.ค.!AC45))</f>
        <v/>
      </c>
      <c r="GT15" s="104" t="str">
        <f>IF($B$2=1,IF(ต.ค.!AD15="","",ต.ค.!AD15),IF(ต.ค.!AD45="","",ต.ค.!AD45))</f>
        <v/>
      </c>
      <c r="GU15" s="104" t="str">
        <f>IF($B$2=1,IF(ต.ค.!AE15="","",ต.ค.!AE15),IF(ต.ค.!AE45="","",ต.ค.!AE45))</f>
        <v/>
      </c>
      <c r="GV15" s="104" t="str">
        <f>IF($B$2=1,IF(ต.ค.!AF15="","",ต.ค.!AF15),IF(ต.ค.!AF45="","",ต.ค.!AF45))</f>
        <v/>
      </c>
      <c r="GW15" s="104" t="str">
        <f>IF($B$2=1,IF(ต.ค.!AG15="","",ต.ค.!AG15),IF(ต.ค.!AG45="","",ต.ค.!AG45))</f>
        <v/>
      </c>
      <c r="GX15" s="104" t="str">
        <f>IF($B$2=1,IF(ต.ค.!AH15="","",ต.ค.!AH15),IF(ต.ค.!AH45="","",ต.ค.!AH45))</f>
        <v/>
      </c>
      <c r="GY15" s="104" t="str">
        <f>IF($B$2=1,IF(ต.ค.!AI15="","",ต.ค.!AI15),IF(ต.ค.!AI45="","",ต.ค.!AI45))</f>
        <v/>
      </c>
      <c r="GZ15" s="103">
        <f t="shared" si="16"/>
        <v>12</v>
      </c>
      <c r="HA15" s="104"/>
      <c r="HB15" s="104" t="str">
        <f>IF($B$2=1,IF(พ.ย.!D15="","",พ.ย.!D15),IF(พ.ย.!D45="","",พ.ย.!D45))</f>
        <v/>
      </c>
      <c r="HC15" s="104" t="str">
        <f>IF($B$2=1,IF(พ.ย.!E15="","",พ.ย.!E15),IF(พ.ย.!E45="","",พ.ย.!E45))</f>
        <v/>
      </c>
      <c r="HD15" s="104" t="str">
        <f>IF($B$2=1,IF(พ.ย.!F15="","",พ.ย.!F15),IF(พ.ย.!F45="","",พ.ย.!F45))</f>
        <v/>
      </c>
      <c r="HE15" s="104" t="str">
        <f>IF($B$2=1,IF(พ.ย.!G15="","",พ.ย.!G15),IF(พ.ย.!G45="","",พ.ย.!G45))</f>
        <v/>
      </c>
      <c r="HF15" s="104" t="str">
        <f>IF($B$2=1,IF(พ.ย.!H15="","",พ.ย.!H15),IF(พ.ย.!H45="","",พ.ย.!H45))</f>
        <v/>
      </c>
      <c r="HG15" s="104" t="str">
        <f>IF($B$2=1,IF(พ.ย.!I15="","",พ.ย.!I15),IF(พ.ย.!I45="","",พ.ย.!I45))</f>
        <v/>
      </c>
      <c r="HH15" s="104" t="str">
        <f>IF($B$2=1,IF(พ.ย.!J15="","",พ.ย.!J15),IF(พ.ย.!J45="","",พ.ย.!J45))</f>
        <v/>
      </c>
      <c r="HI15" s="104" t="str">
        <f>IF($B$2=1,IF(พ.ย.!K15="","",พ.ย.!K15),IF(พ.ย.!K45="","",พ.ย.!K45))</f>
        <v/>
      </c>
      <c r="HJ15" s="104" t="str">
        <f>IF($B$2=1,IF(พ.ย.!L15="","",พ.ย.!L15),IF(พ.ย.!L45="","",พ.ย.!L45))</f>
        <v/>
      </c>
      <c r="HK15" s="104" t="str">
        <f>IF($B$2=1,IF(พ.ย.!M15="","",พ.ย.!M15),IF(พ.ย.!M45="","",พ.ย.!M45))</f>
        <v/>
      </c>
      <c r="HL15" s="104" t="str">
        <f>IF($B$2=1,IF(พ.ย.!N15="","",พ.ย.!N15),IF(พ.ย.!N45="","",พ.ย.!N45))</f>
        <v/>
      </c>
      <c r="HM15" s="104" t="str">
        <f>IF($B$2=1,IF(พ.ย.!O15="","",พ.ย.!O15),IF(พ.ย.!O45="","",พ.ย.!O45))</f>
        <v/>
      </c>
      <c r="HN15" s="104" t="str">
        <f>IF($B$2=1,IF(พ.ย.!P15="","",พ.ย.!P15),IF(พ.ย.!P45="","",พ.ย.!P45))</f>
        <v/>
      </c>
      <c r="HO15" s="104" t="str">
        <f>IF($B$2=1,IF(พ.ย.!Q15="","",พ.ย.!Q15),IF(พ.ย.!Q45="","",พ.ย.!Q45))</f>
        <v/>
      </c>
      <c r="HP15" s="104" t="str">
        <f>IF($B$2=1,IF(พ.ย.!R15="","",พ.ย.!R15),IF(พ.ย.!R45="","",พ.ย.!R45))</f>
        <v/>
      </c>
      <c r="HQ15" s="104" t="str">
        <f>IF($B$2=1,IF(พ.ย.!S15="","",พ.ย.!S15),IF(พ.ย.!S45="","",พ.ย.!S45))</f>
        <v/>
      </c>
      <c r="HR15" s="104" t="str">
        <f>IF($B$2=1,IF(พ.ย.!T15="","",พ.ย.!T15),IF(พ.ย.!T45="","",พ.ย.!T45))</f>
        <v/>
      </c>
      <c r="HS15" s="104" t="str">
        <f>IF($B$2=1,IF(พ.ย.!U15="","",พ.ย.!U15),IF(พ.ย.!U45="","",พ.ย.!U45))</f>
        <v/>
      </c>
      <c r="HT15" s="104" t="str">
        <f>IF($B$2=1,IF(พ.ย.!V15="","",พ.ย.!V15),IF(พ.ย.!V45="","",พ.ย.!V45))</f>
        <v/>
      </c>
      <c r="HU15" s="104" t="str">
        <f>IF($B$2=1,IF(พ.ย.!W15="","",พ.ย.!W15),IF(พ.ย.!W45="","",พ.ย.!W45))</f>
        <v/>
      </c>
      <c r="HV15" s="104" t="str">
        <f>IF($B$2=1,IF(พ.ย.!X15="","",พ.ย.!X15),IF(พ.ย.!X45="","",พ.ย.!X45))</f>
        <v/>
      </c>
      <c r="HW15" s="104" t="str">
        <f>IF($B$2=1,IF(พ.ย.!Y15="","",พ.ย.!Y15),IF(พ.ย.!Y45="","",พ.ย.!Y45))</f>
        <v/>
      </c>
      <c r="HX15" s="104" t="str">
        <f>IF($B$2=1,IF(พ.ย.!Z15="","",พ.ย.!Z15),IF(พ.ย.!Z45="","",พ.ย.!Z45))</f>
        <v/>
      </c>
      <c r="HY15" s="104" t="str">
        <f>IF($B$2=1,IF(พ.ย.!AA15="","",พ.ย.!AA15),IF(พ.ย.!AA45="","",พ.ย.!AA45))</f>
        <v/>
      </c>
      <c r="HZ15" s="104" t="str">
        <f>IF($B$2=1,IF(พ.ย.!AB15="","",พ.ย.!AB15),IF(พ.ย.!AB45="","",พ.ย.!AB45))</f>
        <v/>
      </c>
      <c r="IA15" s="104" t="str">
        <f>IF($B$2=1,IF(พ.ย.!AC15="","",พ.ย.!AC15),IF(พ.ย.!AC45="","",พ.ย.!AC45))</f>
        <v/>
      </c>
      <c r="IB15" s="104" t="str">
        <f>IF($B$2=1,IF(พ.ย.!AD15="","",พ.ย.!AD15),IF(พ.ย.!AD45="","",พ.ย.!AD45))</f>
        <v/>
      </c>
      <c r="IC15" s="104" t="str">
        <f>IF($B$2=1,IF(พ.ย.!AE15="","",พ.ย.!AE15),IF(พ.ย.!AE45="","",พ.ย.!AE45))</f>
        <v/>
      </c>
      <c r="ID15" s="104" t="str">
        <f>IF($B$2=1,IF(พ.ย.!AF15="","",พ.ย.!AF15),IF(พ.ย.!AF45="","",พ.ย.!AF45))</f>
        <v/>
      </c>
      <c r="IE15" s="104" t="str">
        <f>IF($B$2=1,IF(พ.ย.!AG15="","",พ.ย.!AG15),IF(พ.ย.!AG45="","",พ.ย.!AG45))</f>
        <v/>
      </c>
      <c r="IF15" s="104" t="str">
        <f>IF($B$2=1,IF(พ.ย.!AH15="","",พ.ย.!AH15),IF(พ.ย.!AH45="","",พ.ย.!AH45))</f>
        <v/>
      </c>
      <c r="IG15" s="104" t="str">
        <f>IF($B$2=1,IF(พ.ย.!AI15="","",พ.ย.!AI15),IF(พ.ย.!AI45="","",พ.ย.!AI45))</f>
        <v/>
      </c>
      <c r="IH15" s="103">
        <f t="shared" si="17"/>
        <v>12</v>
      </c>
      <c r="II15" s="104"/>
      <c r="IJ15" s="104" t="str">
        <f>IF($B$2=1,IF(ธ.ค.!D15="","",ธ.ค.!D15),IF(ธ.ค.!D45="","",ธ.ค.!D45))</f>
        <v/>
      </c>
      <c r="IK15" s="104" t="str">
        <f>IF($B$2=1,IF(ธ.ค.!E15="","",ธ.ค.!E15),IF(ธ.ค.!E45="","",ธ.ค.!E45))</f>
        <v/>
      </c>
      <c r="IL15" s="104" t="str">
        <f>IF($B$2=1,IF(ธ.ค.!F15="","",ธ.ค.!F15),IF(ธ.ค.!F45="","",ธ.ค.!F45))</f>
        <v/>
      </c>
      <c r="IM15" s="104" t="str">
        <f>IF($B$2=1,IF(ธ.ค.!G15="","",ธ.ค.!G15),IF(ธ.ค.!G45="","",ธ.ค.!G45))</f>
        <v/>
      </c>
      <c r="IN15" s="104" t="str">
        <f>IF($B$2=1,IF(ธ.ค.!H15="","",ธ.ค.!H15),IF(ธ.ค.!H45="","",ธ.ค.!H45))</f>
        <v/>
      </c>
      <c r="IO15" s="104" t="str">
        <f>IF($B$2=1,IF(ธ.ค.!I15="","",ธ.ค.!I15),IF(ธ.ค.!I45="","",ธ.ค.!I45))</f>
        <v/>
      </c>
      <c r="IP15" s="104" t="str">
        <f>IF($B$2=1,IF(ธ.ค.!J15="","",ธ.ค.!J15),IF(ธ.ค.!J45="","",ธ.ค.!J45))</f>
        <v/>
      </c>
      <c r="IQ15" s="104" t="str">
        <f>IF($B$2=1,IF(ธ.ค.!K15="","",ธ.ค.!K15),IF(ธ.ค.!K45="","",ธ.ค.!K45))</f>
        <v/>
      </c>
      <c r="IR15" s="104" t="str">
        <f>IF($B$2=1,IF(ธ.ค.!L15="","",ธ.ค.!L15),IF(ธ.ค.!L45="","",ธ.ค.!L45))</f>
        <v/>
      </c>
      <c r="IS15" s="104" t="str">
        <f>IF($B$2=1,IF(ธ.ค.!M15="","",ธ.ค.!M15),IF(ธ.ค.!M45="","",ธ.ค.!M45))</f>
        <v/>
      </c>
      <c r="IT15" s="104" t="str">
        <f>IF($B$2=1,IF(ธ.ค.!N15="","",ธ.ค.!N15),IF(ธ.ค.!N45="","",ธ.ค.!N45))</f>
        <v/>
      </c>
      <c r="IU15" s="104" t="str">
        <f>IF($B$2=1,IF(ธ.ค.!O15="","",ธ.ค.!O15),IF(ธ.ค.!O45="","",ธ.ค.!O45))</f>
        <v/>
      </c>
      <c r="IV15" s="104" t="str">
        <f>IF($B$2=1,IF(ธ.ค.!P15="","",ธ.ค.!P15),IF(ธ.ค.!P45="","",ธ.ค.!P45))</f>
        <v/>
      </c>
      <c r="IW15" s="104" t="str">
        <f>IF($B$2=1,IF(ธ.ค.!Q15="","",ธ.ค.!Q15),IF(ธ.ค.!Q45="","",ธ.ค.!Q45))</f>
        <v/>
      </c>
      <c r="IX15" s="104" t="str">
        <f>IF($B$2=1,IF(ธ.ค.!R15="","",ธ.ค.!R15),IF(ธ.ค.!R45="","",ธ.ค.!R45))</f>
        <v/>
      </c>
      <c r="IY15" s="104" t="str">
        <f>IF($B$2=1,IF(ธ.ค.!S15="","",ธ.ค.!S15),IF(ธ.ค.!S45="","",ธ.ค.!S45))</f>
        <v/>
      </c>
      <c r="IZ15" s="104" t="str">
        <f>IF($B$2=1,IF(ธ.ค.!T15="","",ธ.ค.!T15),IF(ธ.ค.!T45="","",ธ.ค.!T45))</f>
        <v/>
      </c>
      <c r="JA15" s="104" t="str">
        <f>IF($B$2=1,IF(ธ.ค.!U15="","",ธ.ค.!U15),IF(ธ.ค.!U45="","",ธ.ค.!U45))</f>
        <v/>
      </c>
      <c r="JB15" s="104" t="str">
        <f>IF($B$2=1,IF(ธ.ค.!V15="","",ธ.ค.!V15),IF(ธ.ค.!V45="","",ธ.ค.!V45))</f>
        <v/>
      </c>
      <c r="JC15" s="104" t="str">
        <f>IF($B$2=1,IF(ธ.ค.!W15="","",ธ.ค.!W15),IF(ธ.ค.!W45="","",ธ.ค.!W45))</f>
        <v/>
      </c>
      <c r="JD15" s="104" t="str">
        <f>IF($B$2=1,IF(ธ.ค.!X15="","",ธ.ค.!X15),IF(ธ.ค.!X45="","",ธ.ค.!X45))</f>
        <v/>
      </c>
      <c r="JE15" s="104" t="str">
        <f>IF($B$2=1,IF(ธ.ค.!Y15="","",ธ.ค.!Y15),IF(ธ.ค.!Y45="","",ธ.ค.!Y45))</f>
        <v/>
      </c>
      <c r="JF15" s="104" t="str">
        <f>IF($B$2=1,IF(ธ.ค.!Z15="","",ธ.ค.!Z15),IF(ธ.ค.!Z45="","",ธ.ค.!Z45))</f>
        <v/>
      </c>
      <c r="JG15" s="104" t="str">
        <f>IF($B$2=1,IF(ธ.ค.!AA15="","",ธ.ค.!AA15),IF(ธ.ค.!AA45="","",ธ.ค.!AA45))</f>
        <v/>
      </c>
      <c r="JH15" s="104" t="str">
        <f>IF($B$2=1,IF(ธ.ค.!AB15="","",ธ.ค.!AB15),IF(ธ.ค.!AB45="","",ธ.ค.!AB45))</f>
        <v/>
      </c>
      <c r="JI15" s="104" t="str">
        <f>IF($B$2=1,IF(ธ.ค.!AC15="","",ธ.ค.!AC15),IF(ธ.ค.!AC45="","",ธ.ค.!AC45))</f>
        <v/>
      </c>
      <c r="JJ15" s="104" t="str">
        <f>IF($B$2=1,IF(ธ.ค.!AD15="","",ธ.ค.!AD15),IF(ธ.ค.!AD45="","",ธ.ค.!AD45))</f>
        <v/>
      </c>
      <c r="JK15" s="104" t="str">
        <f>IF($B$2=1,IF(ธ.ค.!AE15="","",ธ.ค.!AE15),IF(ธ.ค.!AE45="","",ธ.ค.!AE45))</f>
        <v/>
      </c>
      <c r="JL15" s="104" t="str">
        <f>IF($B$2=1,IF(ธ.ค.!AF15="","",ธ.ค.!AF15),IF(ธ.ค.!AF45="","",ธ.ค.!AF45))</f>
        <v/>
      </c>
      <c r="JM15" s="104" t="str">
        <f>IF($B$2=1,IF(ธ.ค.!AG15="","",ธ.ค.!AG15),IF(ธ.ค.!AG45="","",ธ.ค.!AG45))</f>
        <v/>
      </c>
      <c r="JN15" s="104" t="str">
        <f>IF($B$2=1,IF(ธ.ค.!AH15="","",ธ.ค.!AH15),IF(ธ.ค.!AH45="","",ธ.ค.!AH45))</f>
        <v/>
      </c>
      <c r="JO15" s="104" t="str">
        <f>IF($B$2=1,IF(ธ.ค.!AI15="","",ธ.ค.!AI15),IF(ธ.ค.!AI45="","",ธ.ค.!AI45))</f>
        <v/>
      </c>
      <c r="JP15" s="103">
        <f t="shared" si="18"/>
        <v>12</v>
      </c>
      <c r="JQ15" s="104"/>
      <c r="JR15" s="104" t="str">
        <f>IF($B$2=1,IF(ม.ค.!D15="","",ม.ค.!D15),IF(ม.ค.!D45="","",ม.ค.!D45))</f>
        <v/>
      </c>
      <c r="JS15" s="104" t="str">
        <f>IF($B$2=1,IF(ม.ค.!E15="","",ม.ค.!E15),IF(ม.ค.!E45="","",ม.ค.!E45))</f>
        <v/>
      </c>
      <c r="JT15" s="104" t="str">
        <f>IF($B$2=1,IF(ม.ค.!F15="","",ม.ค.!F15),IF(ม.ค.!F45="","",ม.ค.!F45))</f>
        <v/>
      </c>
      <c r="JU15" s="104" t="str">
        <f>IF($B$2=1,IF(ม.ค.!G15="","",ม.ค.!G15),IF(ม.ค.!G45="","",ม.ค.!G45))</f>
        <v/>
      </c>
      <c r="JV15" s="104" t="str">
        <f>IF($B$2=1,IF(ม.ค.!H15="","",ม.ค.!H15),IF(ม.ค.!H45="","",ม.ค.!H45))</f>
        <v/>
      </c>
      <c r="JW15" s="104" t="str">
        <f>IF($B$2=1,IF(ม.ค.!I15="","",ม.ค.!I15),IF(ม.ค.!I45="","",ม.ค.!I45))</f>
        <v/>
      </c>
      <c r="JX15" s="104" t="str">
        <f>IF($B$2=1,IF(ม.ค.!J15="","",ม.ค.!J15),IF(ม.ค.!J45="","",ม.ค.!J45))</f>
        <v/>
      </c>
      <c r="JY15" s="104" t="str">
        <f>IF($B$2=1,IF(ม.ค.!K15="","",ม.ค.!K15),IF(ม.ค.!K45="","",ม.ค.!K45))</f>
        <v/>
      </c>
      <c r="JZ15" s="104" t="str">
        <f>IF($B$2=1,IF(ม.ค.!L15="","",ม.ค.!L15),IF(ม.ค.!L45="","",ม.ค.!L45))</f>
        <v/>
      </c>
      <c r="KA15" s="104" t="str">
        <f>IF($B$2=1,IF(ม.ค.!M15="","",ม.ค.!M15),IF(ม.ค.!M45="","",ม.ค.!M45))</f>
        <v/>
      </c>
      <c r="KB15" s="104" t="str">
        <f>IF($B$2=1,IF(ม.ค.!N15="","",ม.ค.!N15),IF(ม.ค.!N45="","",ม.ค.!N45))</f>
        <v/>
      </c>
      <c r="KC15" s="104" t="str">
        <f>IF($B$2=1,IF(ม.ค.!O15="","",ม.ค.!O15),IF(ม.ค.!O45="","",ม.ค.!O45))</f>
        <v/>
      </c>
      <c r="KD15" s="104" t="str">
        <f>IF($B$2=1,IF(ม.ค.!P15="","",ม.ค.!P15),IF(ม.ค.!P45="","",ม.ค.!P45))</f>
        <v/>
      </c>
      <c r="KE15" s="104" t="str">
        <f>IF($B$2=1,IF(ม.ค.!Q15="","",ม.ค.!Q15),IF(ม.ค.!Q45="","",ม.ค.!Q45))</f>
        <v/>
      </c>
      <c r="KF15" s="104" t="str">
        <f>IF($B$2=1,IF(ม.ค.!R15="","",ม.ค.!R15),IF(ม.ค.!R45="","",ม.ค.!R45))</f>
        <v/>
      </c>
      <c r="KG15" s="104" t="str">
        <f>IF($B$2=1,IF(ม.ค.!S15="","",ม.ค.!S15),IF(ม.ค.!S45="","",ม.ค.!S45))</f>
        <v/>
      </c>
      <c r="KH15" s="104" t="str">
        <f>IF($B$2=1,IF(ม.ค.!T15="","",ม.ค.!T15),IF(ม.ค.!T45="","",ม.ค.!T45))</f>
        <v/>
      </c>
      <c r="KI15" s="104" t="str">
        <f>IF($B$2=1,IF(ม.ค.!U15="","",ม.ค.!U15),IF(ม.ค.!U45="","",ม.ค.!U45))</f>
        <v/>
      </c>
      <c r="KJ15" s="104" t="str">
        <f>IF($B$2=1,IF(ม.ค.!V15="","",ม.ค.!V15),IF(ม.ค.!V45="","",ม.ค.!V45))</f>
        <v/>
      </c>
      <c r="KK15" s="104" t="str">
        <f>IF($B$2=1,IF(ม.ค.!W15="","",ม.ค.!W15),IF(ม.ค.!W45="","",ม.ค.!W45))</f>
        <v/>
      </c>
      <c r="KL15" s="104" t="str">
        <f>IF($B$2=1,IF(ม.ค.!X15="","",ม.ค.!X15),IF(ม.ค.!X45="","",ม.ค.!X45))</f>
        <v/>
      </c>
      <c r="KM15" s="104" t="str">
        <f>IF($B$2=1,IF(ม.ค.!Y15="","",ม.ค.!Y15),IF(ม.ค.!Y45="","",ม.ค.!Y45))</f>
        <v/>
      </c>
      <c r="KN15" s="104" t="str">
        <f>IF($B$2=1,IF(ม.ค.!Z15="","",ม.ค.!Z15),IF(ม.ค.!Z45="","",ม.ค.!Z45))</f>
        <v/>
      </c>
      <c r="KO15" s="104" t="str">
        <f>IF($B$2=1,IF(ม.ค.!AA15="","",ม.ค.!AA15),IF(ม.ค.!AA45="","",ม.ค.!AA45))</f>
        <v/>
      </c>
      <c r="KP15" s="104" t="str">
        <f>IF($B$2=1,IF(ม.ค.!AB15="","",ม.ค.!AB15),IF(ม.ค.!AB45="","",ม.ค.!AB45))</f>
        <v/>
      </c>
      <c r="KQ15" s="104" t="str">
        <f>IF($B$2=1,IF(ม.ค.!AC15="","",ม.ค.!AC15),IF(ม.ค.!AC45="","",ม.ค.!AC45))</f>
        <v/>
      </c>
      <c r="KR15" s="104" t="str">
        <f>IF($B$2=1,IF(ม.ค.!AD15="","",ม.ค.!AD15),IF(ม.ค.!AD45="","",ม.ค.!AD45))</f>
        <v/>
      </c>
      <c r="KS15" s="104" t="str">
        <f>IF($B$2=1,IF(ม.ค.!AE15="","",ม.ค.!AE15),IF(ม.ค.!AE45="","",ม.ค.!AE45))</f>
        <v/>
      </c>
      <c r="KT15" s="104" t="str">
        <f>IF($B$2=1,IF(ม.ค.!AF15="","",ม.ค.!AF15),IF(ม.ค.!AF45="","",ม.ค.!AF45))</f>
        <v/>
      </c>
      <c r="KU15" s="104" t="str">
        <f>IF($B$2=1,IF(ม.ค.!AG15="","",ม.ค.!AG15),IF(ม.ค.!AG45="","",ม.ค.!AG45))</f>
        <v/>
      </c>
      <c r="KV15" s="104" t="str">
        <f>IF($B$2=1,IF(ม.ค.!AH15="","",ม.ค.!AH15),IF(ม.ค.!AH45="","",ม.ค.!AH45))</f>
        <v/>
      </c>
      <c r="KW15" s="104" t="str">
        <f>IF($B$2=1,IF(ม.ค.!AI15="","",ม.ค.!AI15),IF(ม.ค.!AI45="","",ม.ค.!AI45))</f>
        <v/>
      </c>
      <c r="KX15" s="103">
        <f t="shared" si="19"/>
        <v>12</v>
      </c>
      <c r="KY15" s="104"/>
      <c r="KZ15" s="104" t="str">
        <f>IF($B$2=1,IF(ก.พ.!D15="","",ก.พ.!D15),IF(ก.พ.!D45="","",ก.พ.!D45))</f>
        <v/>
      </c>
      <c r="LA15" s="104" t="str">
        <f>IF($B$2=1,IF(ก.พ.!E15="","",ก.พ.!E15),IF(ก.พ.!E45="","",ก.พ.!E45))</f>
        <v/>
      </c>
      <c r="LB15" s="104" t="str">
        <f>IF($B$2=1,IF(ก.พ.!F15="","",ก.พ.!F15),IF(ก.พ.!F45="","",ก.พ.!F45))</f>
        <v/>
      </c>
      <c r="LC15" s="104" t="str">
        <f>IF($B$2=1,IF(ก.พ.!G15="","",ก.พ.!G15),IF(ก.พ.!G45="","",ก.พ.!G45))</f>
        <v/>
      </c>
      <c r="LD15" s="104" t="str">
        <f>IF($B$2=1,IF(ก.พ.!H15="","",ก.พ.!H15),IF(ก.พ.!H45="","",ก.พ.!H45))</f>
        <v/>
      </c>
      <c r="LE15" s="104" t="str">
        <f>IF($B$2=1,IF(ก.พ.!I15="","",ก.พ.!I15),IF(ก.พ.!I45="","",ก.พ.!I45))</f>
        <v/>
      </c>
      <c r="LF15" s="104" t="str">
        <f>IF($B$2=1,IF(ก.พ.!J15="","",ก.พ.!J15),IF(ก.พ.!J45="","",ก.พ.!J45))</f>
        <v/>
      </c>
      <c r="LG15" s="104" t="str">
        <f>IF($B$2=1,IF(ก.พ.!K15="","",ก.พ.!K15),IF(ก.พ.!K45="","",ก.พ.!K45))</f>
        <v/>
      </c>
      <c r="LH15" s="104" t="str">
        <f>IF($B$2=1,IF(ก.พ.!L15="","",ก.พ.!L15),IF(ก.พ.!L45="","",ก.พ.!L45))</f>
        <v/>
      </c>
      <c r="LI15" s="104" t="str">
        <f>IF($B$2=1,IF(ก.พ.!M15="","",ก.พ.!M15),IF(ก.พ.!M45="","",ก.พ.!M45))</f>
        <v/>
      </c>
      <c r="LJ15" s="104" t="str">
        <f>IF($B$2=1,IF(ก.พ.!N15="","",ก.พ.!N15),IF(ก.พ.!N45="","",ก.พ.!N45))</f>
        <v/>
      </c>
      <c r="LK15" s="104" t="str">
        <f>IF($B$2=1,IF(ก.พ.!O15="","",ก.พ.!O15),IF(ก.พ.!O45="","",ก.พ.!O45))</f>
        <v/>
      </c>
      <c r="LL15" s="104" t="str">
        <f>IF($B$2=1,IF(ก.พ.!P15="","",ก.พ.!P15),IF(ก.พ.!P45="","",ก.พ.!P45))</f>
        <v/>
      </c>
      <c r="LM15" s="104" t="str">
        <f>IF($B$2=1,IF(ก.พ.!Q15="","",ก.พ.!Q15),IF(ก.พ.!Q45="","",ก.พ.!Q45))</f>
        <v/>
      </c>
      <c r="LN15" s="104" t="str">
        <f>IF($B$2=1,IF(ก.พ.!R15="","",ก.พ.!R15),IF(ก.พ.!R45="","",ก.พ.!R45))</f>
        <v/>
      </c>
      <c r="LO15" s="104" t="str">
        <f>IF($B$2=1,IF(ก.พ.!S15="","",ก.พ.!S15),IF(ก.พ.!S45="","",ก.พ.!S45))</f>
        <v/>
      </c>
      <c r="LP15" s="104" t="str">
        <f>IF($B$2=1,IF(ก.พ.!T15="","",ก.พ.!T15),IF(ก.พ.!T45="","",ก.พ.!T45))</f>
        <v/>
      </c>
      <c r="LQ15" s="104" t="str">
        <f>IF($B$2=1,IF(ก.พ.!U15="","",ก.พ.!U15),IF(ก.พ.!U45="","",ก.พ.!U45))</f>
        <v/>
      </c>
      <c r="LR15" s="104" t="str">
        <f>IF($B$2=1,IF(ก.พ.!V15="","",ก.พ.!V15),IF(ก.พ.!V45="","",ก.พ.!V45))</f>
        <v/>
      </c>
      <c r="LS15" s="104" t="str">
        <f>IF($B$2=1,IF(ก.พ.!W15="","",ก.พ.!W15),IF(ก.พ.!W45="","",ก.พ.!W45))</f>
        <v/>
      </c>
      <c r="LT15" s="104" t="str">
        <f>IF($B$2=1,IF(ก.พ.!X15="","",ก.พ.!X15),IF(ก.พ.!X45="","",ก.พ.!X45))</f>
        <v/>
      </c>
      <c r="LU15" s="104" t="str">
        <f>IF($B$2=1,IF(ก.พ.!Y15="","",ก.พ.!Y15),IF(ก.พ.!Y45="","",ก.พ.!Y45))</f>
        <v/>
      </c>
      <c r="LV15" s="104" t="str">
        <f>IF($B$2=1,IF(ก.พ.!Z15="","",ก.พ.!Z15),IF(ก.พ.!Z45="","",ก.พ.!Z45))</f>
        <v/>
      </c>
      <c r="LW15" s="104" t="str">
        <f>IF($B$2=1,IF(ก.พ.!AA15="","",ก.พ.!AA15),IF(ก.พ.!AA45="","",ก.พ.!AA45))</f>
        <v/>
      </c>
      <c r="LX15" s="104" t="str">
        <f>IF($B$2=1,IF(ก.พ.!AB15="","",ก.พ.!AB15),IF(ก.พ.!AB45="","",ก.พ.!AB45))</f>
        <v/>
      </c>
      <c r="LY15" s="104" t="str">
        <f>IF($B$2=1,IF(ก.พ.!AC15="","",ก.พ.!AC15),IF(ก.พ.!AC45="","",ก.พ.!AC45))</f>
        <v/>
      </c>
      <c r="LZ15" s="104" t="str">
        <f>IF($B$2=1,IF(ก.พ.!AD15="","",ก.พ.!AD15),IF(ก.พ.!AD45="","",ก.พ.!AD45))</f>
        <v/>
      </c>
      <c r="MA15" s="104" t="str">
        <f>IF($B$2=1,IF(ก.พ.!AE15="","",ก.พ.!AE15),IF(ก.พ.!AE45="","",ก.พ.!AE45))</f>
        <v/>
      </c>
      <c r="MB15" s="104" t="str">
        <f>IF($B$2=1,IF(ก.พ.!AF15="","",ก.พ.!AF15),IF(ก.พ.!AF45="","",ก.พ.!AF45))</f>
        <v/>
      </c>
      <c r="MC15" s="104" t="str">
        <f>IF($B$2=1,IF(ก.พ.!AG15="","",ก.พ.!AG15),IF(ก.พ.!AG45="","",ก.พ.!AG45))</f>
        <v/>
      </c>
      <c r="MD15" s="104" t="str">
        <f>IF($B$2=1,IF(ก.พ.!AH15="","",ก.พ.!AH15),IF(ก.พ.!AH45="","",ก.พ.!AH45))</f>
        <v/>
      </c>
      <c r="ME15" s="104" t="str">
        <f>IF($B$2=1,IF(ก.พ.!AI15="","",ก.พ.!AI15),IF(ก.พ.!AI45="","",ก.พ.!AI45))</f>
        <v/>
      </c>
      <c r="MF15" s="103">
        <f t="shared" si="20"/>
        <v>12</v>
      </c>
      <c r="MG15" s="104"/>
      <c r="MH15" s="104" t="str">
        <f>IF($B$2=1,IF(มี.ค.!D15="","",มี.ค.!D15),IF(มี.ค.!D45="","",มี.ค.!D45))</f>
        <v/>
      </c>
      <c r="MI15" s="104" t="str">
        <f>IF($B$2=1,IF(มี.ค.!E15="","",มี.ค.!E15),IF(มี.ค.!E45="","",มี.ค.!E45))</f>
        <v/>
      </c>
      <c r="MJ15" s="104" t="str">
        <f>IF($B$2=1,IF(มี.ค.!F15="","",มี.ค.!F15),IF(มี.ค.!F45="","",มี.ค.!F45))</f>
        <v/>
      </c>
      <c r="MK15" s="104" t="str">
        <f>IF($B$2=1,IF(มี.ค.!G15="","",มี.ค.!G15),IF(มี.ค.!G45="","",มี.ค.!G45))</f>
        <v/>
      </c>
      <c r="ML15" s="104" t="str">
        <f>IF($B$2=1,IF(มี.ค.!H15="","",มี.ค.!H15),IF(มี.ค.!H45="","",มี.ค.!H45))</f>
        <v/>
      </c>
      <c r="MM15" s="104" t="str">
        <f>IF($B$2=1,IF(มี.ค.!I15="","",มี.ค.!I15),IF(มี.ค.!I45="","",มี.ค.!I45))</f>
        <v/>
      </c>
      <c r="MN15" s="104" t="str">
        <f>IF($B$2=1,IF(มี.ค.!J15="","",มี.ค.!J15),IF(มี.ค.!J45="","",มี.ค.!J45))</f>
        <v/>
      </c>
      <c r="MO15" s="104" t="str">
        <f>IF($B$2=1,IF(มี.ค.!K15="","",มี.ค.!K15),IF(มี.ค.!K45="","",มี.ค.!K45))</f>
        <v/>
      </c>
      <c r="MP15" s="104" t="str">
        <f>IF($B$2=1,IF(มี.ค.!L15="","",มี.ค.!L15),IF(มี.ค.!L45="","",มี.ค.!L45))</f>
        <v/>
      </c>
      <c r="MQ15" s="104" t="str">
        <f>IF($B$2=1,IF(มี.ค.!M15="","",มี.ค.!M15),IF(มี.ค.!M45="","",มี.ค.!M45))</f>
        <v/>
      </c>
      <c r="MR15" s="104" t="str">
        <f>IF($B$2=1,IF(มี.ค.!N15="","",มี.ค.!N15),IF(มี.ค.!N45="","",มี.ค.!N45))</f>
        <v/>
      </c>
      <c r="MS15" s="104" t="str">
        <f>IF($B$2=1,IF(มี.ค.!O15="","",มี.ค.!O15),IF(มี.ค.!O45="","",มี.ค.!O45))</f>
        <v/>
      </c>
      <c r="MT15" s="104" t="str">
        <f>IF($B$2=1,IF(มี.ค.!P15="","",มี.ค.!P15),IF(มี.ค.!P45="","",มี.ค.!P45))</f>
        <v/>
      </c>
      <c r="MU15" s="104" t="str">
        <f>IF($B$2=1,IF(มี.ค.!Q15="","",มี.ค.!Q15),IF(มี.ค.!Q45="","",มี.ค.!Q45))</f>
        <v/>
      </c>
      <c r="MV15" s="104" t="str">
        <f>IF($B$2=1,IF(มี.ค.!R15="","",มี.ค.!R15),IF(มี.ค.!R45="","",มี.ค.!R45))</f>
        <v/>
      </c>
      <c r="MW15" s="104" t="str">
        <f>IF($B$2=1,IF(มี.ค.!S15="","",มี.ค.!S15),IF(มี.ค.!S45="","",มี.ค.!S45))</f>
        <v/>
      </c>
      <c r="MX15" s="104" t="str">
        <f>IF($B$2=1,IF(มี.ค.!T15="","",มี.ค.!T15),IF(มี.ค.!T45="","",มี.ค.!T45))</f>
        <v/>
      </c>
      <c r="MY15" s="104" t="str">
        <f>IF($B$2=1,IF(มี.ค.!U15="","",มี.ค.!U15),IF(มี.ค.!U45="","",มี.ค.!U45))</f>
        <v/>
      </c>
      <c r="MZ15" s="104" t="str">
        <f>IF($B$2=1,IF(มี.ค.!V15="","",มี.ค.!V15),IF(มี.ค.!V45="","",มี.ค.!V45))</f>
        <v/>
      </c>
      <c r="NA15" s="104" t="str">
        <f>IF($B$2=1,IF(มี.ค.!W15="","",มี.ค.!W15),IF(มี.ค.!W45="","",มี.ค.!W45))</f>
        <v/>
      </c>
      <c r="NB15" s="104" t="str">
        <f>IF($B$2=1,IF(มี.ค.!X15="","",มี.ค.!X15),IF(มี.ค.!X45="","",มี.ค.!X45))</f>
        <v/>
      </c>
      <c r="NC15" s="104" t="str">
        <f>IF($B$2=1,IF(มี.ค.!Y15="","",มี.ค.!Y15),IF(มี.ค.!Y45="","",มี.ค.!Y45))</f>
        <v/>
      </c>
      <c r="ND15" s="104" t="str">
        <f>IF($B$2=1,IF(มี.ค.!Z15="","",มี.ค.!Z15),IF(มี.ค.!Z45="","",มี.ค.!Z45))</f>
        <v/>
      </c>
      <c r="NE15" s="104" t="str">
        <f>IF($B$2=1,IF(มี.ค.!AA15="","",มี.ค.!AA15),IF(มี.ค.!AA45="","",มี.ค.!AA45))</f>
        <v/>
      </c>
      <c r="NF15" s="104" t="str">
        <f>IF($B$2=1,IF(มี.ค.!AB15="","",มี.ค.!AB15),IF(มี.ค.!AB45="","",มี.ค.!AB45))</f>
        <v/>
      </c>
      <c r="NG15" s="104" t="str">
        <f>IF($B$2=1,IF(มี.ค.!AC15="","",มี.ค.!AC15),IF(มี.ค.!AC45="","",มี.ค.!AC45))</f>
        <v/>
      </c>
      <c r="NH15" s="104" t="str">
        <f>IF($B$2=1,IF(มี.ค.!AD15="","",มี.ค.!AD15),IF(มี.ค.!AD45="","",มี.ค.!AD45))</f>
        <v/>
      </c>
      <c r="NI15" s="104" t="str">
        <f>IF($B$2=1,IF(มี.ค.!AE15="","",มี.ค.!AE15),IF(มี.ค.!AE45="","",มี.ค.!AE45))</f>
        <v/>
      </c>
      <c r="NJ15" s="104" t="str">
        <f>IF($B$2=1,IF(มี.ค.!AF15="","",มี.ค.!AF15),IF(มี.ค.!AF45="","",มี.ค.!AF45))</f>
        <v/>
      </c>
      <c r="NK15" s="104" t="str">
        <f>IF($B$2=1,IF(มี.ค.!AG15="","",มี.ค.!AG15),IF(มี.ค.!AG45="","",มี.ค.!AG45))</f>
        <v/>
      </c>
      <c r="NL15" s="104" t="str">
        <f>IF($B$2=1,IF(มี.ค.!AH15="","",มี.ค.!AH15),IF(มี.ค.!AH45="","",มี.ค.!AH45))</f>
        <v/>
      </c>
      <c r="NM15" s="104" t="str">
        <f>IF($B$2=1,IF(มี.ค.!AI15="","",มี.ค.!AI15),IF(มี.ค.!AI45="","",มี.ค.!AI45))</f>
        <v/>
      </c>
    </row>
    <row r="16" spans="1:377" ht="21" customHeight="1" x14ac:dyDescent="0.35">
      <c r="A16" s="90"/>
      <c r="B16" s="90"/>
      <c r="C16" s="90"/>
      <c r="D16" s="103">
        <f t="shared" si="21"/>
        <v>13</v>
      </c>
      <c r="E16" s="104"/>
      <c r="F16" s="104" t="str">
        <f>IF($B$2=1,IF(พ.ค.!D16="","",พ.ค.!D16),IF(พ.ค.!D46="","",พ.ค.!D46))</f>
        <v/>
      </c>
      <c r="G16" s="104" t="str">
        <f>IF($B$2=1,IF(พ.ค.!E16="","",พ.ค.!E16),IF(พ.ค.!E46="","",พ.ค.!E46))</f>
        <v/>
      </c>
      <c r="H16" s="104" t="str">
        <f>IF($B$2=1,IF(พ.ค.!F16="","",พ.ค.!F16),IF(พ.ค.!F46="","",พ.ค.!F46))</f>
        <v/>
      </c>
      <c r="I16" s="104" t="str">
        <f>IF($B$2=1,IF(พ.ค.!G16="","",พ.ค.!G16),IF(พ.ค.!G46="","",พ.ค.!G46))</f>
        <v/>
      </c>
      <c r="J16" s="104" t="str">
        <f>IF($B$2=1,IF(พ.ค.!H16="","",พ.ค.!H16),IF(พ.ค.!H46="","",พ.ค.!H46))</f>
        <v/>
      </c>
      <c r="K16" s="104" t="str">
        <f>IF($B$2=1,IF(พ.ค.!I16="","",พ.ค.!I16),IF(พ.ค.!I46="","",พ.ค.!I46))</f>
        <v/>
      </c>
      <c r="L16" s="104" t="str">
        <f>IF($B$2=1,IF(พ.ค.!J16="","",พ.ค.!J16),IF(พ.ค.!J46="","",พ.ค.!J46))</f>
        <v/>
      </c>
      <c r="M16" s="104" t="str">
        <f>IF($B$2=1,IF(พ.ค.!K16="","",พ.ค.!K16),IF(พ.ค.!K46="","",พ.ค.!K46))</f>
        <v/>
      </c>
      <c r="N16" s="104" t="str">
        <f>IF($B$2=1,IF(พ.ค.!L16="","",พ.ค.!L16),IF(พ.ค.!L46="","",พ.ค.!L46))</f>
        <v/>
      </c>
      <c r="O16" s="104" t="str">
        <f>IF($B$2=1,IF(พ.ค.!M16="","",พ.ค.!M16),IF(พ.ค.!M46="","",พ.ค.!M46))</f>
        <v/>
      </c>
      <c r="P16" s="104" t="str">
        <f>IF($B$2=1,IF(พ.ค.!N16="","",พ.ค.!N16),IF(พ.ค.!N46="","",พ.ค.!N46))</f>
        <v/>
      </c>
      <c r="Q16" s="104" t="str">
        <f>IF($B$2=1,IF(พ.ค.!O16="","",พ.ค.!O16),IF(พ.ค.!O46="","",พ.ค.!O46))</f>
        <v/>
      </c>
      <c r="R16" s="104" t="str">
        <f>IF($B$2=1,IF(พ.ค.!P16="","",พ.ค.!P16),IF(พ.ค.!P46="","",พ.ค.!P46))</f>
        <v/>
      </c>
      <c r="S16" s="104" t="str">
        <f>IF($B$2=1,IF(พ.ค.!Q16="","",พ.ค.!Q16),IF(พ.ค.!Q46="","",พ.ค.!Q46))</f>
        <v/>
      </c>
      <c r="T16" s="104" t="str">
        <f>IF($B$2=1,IF(พ.ค.!R16="","",พ.ค.!R16),IF(พ.ค.!R46="","",พ.ค.!R46))</f>
        <v/>
      </c>
      <c r="U16" s="104" t="str">
        <f>IF($B$2=1,IF(พ.ค.!S16="","",พ.ค.!S16),IF(พ.ค.!S46="","",พ.ค.!S46))</f>
        <v/>
      </c>
      <c r="V16" s="104" t="str">
        <f>IF($B$2=1,IF(พ.ค.!T16="","",พ.ค.!T16),IF(พ.ค.!T46="","",พ.ค.!T46))</f>
        <v/>
      </c>
      <c r="W16" s="104" t="str">
        <f>IF($B$2=1,IF(พ.ค.!U16="","",พ.ค.!U16),IF(พ.ค.!U46="","",พ.ค.!U46))</f>
        <v/>
      </c>
      <c r="X16" s="104" t="str">
        <f>IF($B$2=1,IF(พ.ค.!V16="","",พ.ค.!V16),IF(พ.ค.!V46="","",พ.ค.!V46))</f>
        <v/>
      </c>
      <c r="Y16" s="104" t="str">
        <f>IF($B$2=1,IF(พ.ค.!W16="","",พ.ค.!W16),IF(พ.ค.!W46="","",พ.ค.!W46))</f>
        <v/>
      </c>
      <c r="Z16" s="104" t="str">
        <f>IF($B$2=1,IF(พ.ค.!X16="","",พ.ค.!X16),IF(พ.ค.!X46="","",พ.ค.!X46))</f>
        <v/>
      </c>
      <c r="AA16" s="104" t="str">
        <f>IF($B$2=1,IF(พ.ค.!Y16="","",พ.ค.!Y16),IF(พ.ค.!Y46="","",พ.ค.!Y46))</f>
        <v/>
      </c>
      <c r="AB16" s="104" t="str">
        <f>IF($B$2=1,IF(พ.ค.!Z16="","",พ.ค.!Z16),IF(พ.ค.!Z46="","",พ.ค.!Z46))</f>
        <v/>
      </c>
      <c r="AC16" s="104" t="str">
        <f>IF($B$2=1,IF(พ.ค.!AA16="","",พ.ค.!AA16),IF(พ.ค.!AA46="","",พ.ค.!AA46))</f>
        <v/>
      </c>
      <c r="AD16" s="104" t="str">
        <f>IF($B$2=1,IF(พ.ค.!AB16="","",พ.ค.!AB16),IF(พ.ค.!AB46="","",พ.ค.!AB46))</f>
        <v/>
      </c>
      <c r="AE16" s="104" t="str">
        <f>IF($B$2=1,IF(พ.ค.!AC16="","",พ.ค.!AC16),IF(พ.ค.!AC46="","",พ.ค.!AC46))</f>
        <v/>
      </c>
      <c r="AF16" s="104" t="str">
        <f>IF($B$2=1,IF(พ.ค.!AD16="","",พ.ค.!AD16),IF(พ.ค.!AD46="","",พ.ค.!AD46))</f>
        <v/>
      </c>
      <c r="AG16" s="104" t="str">
        <f>IF($B$2=1,IF(พ.ค.!AE16="","",พ.ค.!AE16),IF(พ.ค.!AE46="","",พ.ค.!AE46))</f>
        <v/>
      </c>
      <c r="AH16" s="104" t="str">
        <f>IF($B$2=1,IF(พ.ค.!AF16="","",พ.ค.!AF16),IF(พ.ค.!AF46="","",พ.ค.!AF46))</f>
        <v/>
      </c>
      <c r="AI16" s="104" t="str">
        <f>IF($B$2=1,IF(พ.ค.!AG16="","",พ.ค.!AG16),IF(พ.ค.!AG46="","",พ.ค.!AG46))</f>
        <v/>
      </c>
      <c r="AJ16" s="104" t="str">
        <f>IF($B$2=1,IF(พ.ค.!AH16="","",พ.ค.!AH16),IF(พ.ค.!AH46="","",พ.ค.!AH46))</f>
        <v/>
      </c>
      <c r="AK16" s="104" t="str">
        <f>IF($B$2=1,IF(พ.ค.!AI16="","",พ.ค.!AI16),IF(พ.ค.!AI46="","",พ.ค.!AI46))</f>
        <v/>
      </c>
      <c r="AL16" s="103">
        <f t="shared" si="11"/>
        <v>13</v>
      </c>
      <c r="AM16" s="104"/>
      <c r="AN16" s="104" t="str">
        <f>IF($B$2=1,IF(มิ.ย.!D16="","",มิ.ย.!D16),IF(มิ.ย.!D46="","",มิ.ย.!D46))</f>
        <v/>
      </c>
      <c r="AO16" s="104" t="str">
        <f>IF($B$2=1,IF(มิ.ย.!E16="","",มิ.ย.!E16),IF(มิ.ย.!E46="","",มิ.ย.!E46))</f>
        <v/>
      </c>
      <c r="AP16" s="104" t="str">
        <f>IF($B$2=1,IF(มิ.ย.!F16="","",มิ.ย.!F16),IF(มิ.ย.!F46="","",มิ.ย.!F46))</f>
        <v/>
      </c>
      <c r="AQ16" s="104" t="str">
        <f>IF($B$2=1,IF(มิ.ย.!G16="","",มิ.ย.!G16),IF(มิ.ย.!G46="","",มิ.ย.!G46))</f>
        <v/>
      </c>
      <c r="AR16" s="104" t="str">
        <f>IF($B$2=1,IF(มิ.ย.!H16="","",มิ.ย.!H16),IF(มิ.ย.!H46="","",มิ.ย.!H46))</f>
        <v/>
      </c>
      <c r="AS16" s="104" t="str">
        <f>IF($B$2=1,IF(มิ.ย.!I16="","",มิ.ย.!I16),IF(มิ.ย.!I46="","",มิ.ย.!I46))</f>
        <v/>
      </c>
      <c r="AT16" s="104" t="str">
        <f>IF($B$2=1,IF(มิ.ย.!J16="","",มิ.ย.!J16),IF(มิ.ย.!J46="","",มิ.ย.!J46))</f>
        <v/>
      </c>
      <c r="AU16" s="104" t="str">
        <f>IF($B$2=1,IF(มิ.ย.!K16="","",มิ.ย.!K16),IF(มิ.ย.!K46="","",มิ.ย.!K46))</f>
        <v/>
      </c>
      <c r="AV16" s="104" t="str">
        <f>IF($B$2=1,IF(มิ.ย.!L16="","",มิ.ย.!L16),IF(มิ.ย.!L46="","",มิ.ย.!L46))</f>
        <v/>
      </c>
      <c r="AW16" s="104" t="str">
        <f>IF($B$2=1,IF(มิ.ย.!M16="","",มิ.ย.!M16),IF(มิ.ย.!M46="","",มิ.ย.!M46))</f>
        <v/>
      </c>
      <c r="AX16" s="104" t="str">
        <f>IF($B$2=1,IF(มิ.ย.!N16="","",มิ.ย.!N16),IF(มิ.ย.!N46="","",มิ.ย.!N46))</f>
        <v/>
      </c>
      <c r="AY16" s="104" t="str">
        <f>IF($B$2=1,IF(มิ.ย.!O16="","",มิ.ย.!O16),IF(มิ.ย.!O46="","",มิ.ย.!O46))</f>
        <v/>
      </c>
      <c r="AZ16" s="104" t="str">
        <f>IF($B$2=1,IF(มิ.ย.!P16="","",มิ.ย.!P16),IF(มิ.ย.!P46="","",มิ.ย.!P46))</f>
        <v/>
      </c>
      <c r="BA16" s="104" t="str">
        <f>IF($B$2=1,IF(มิ.ย.!Q16="","",มิ.ย.!Q16),IF(มิ.ย.!Q46="","",มิ.ย.!Q46))</f>
        <v/>
      </c>
      <c r="BB16" s="104" t="str">
        <f>IF($B$2=1,IF(มิ.ย.!R16="","",มิ.ย.!R16),IF(มิ.ย.!R46="","",มิ.ย.!R46))</f>
        <v/>
      </c>
      <c r="BC16" s="104" t="str">
        <f>IF($B$2=1,IF(มิ.ย.!S16="","",มิ.ย.!S16),IF(มิ.ย.!S46="","",มิ.ย.!S46))</f>
        <v/>
      </c>
      <c r="BD16" s="104" t="str">
        <f>IF($B$2=1,IF(มิ.ย.!T16="","",มิ.ย.!T16),IF(มิ.ย.!T46="","",มิ.ย.!T46))</f>
        <v/>
      </c>
      <c r="BE16" s="104" t="str">
        <f>IF($B$2=1,IF(มิ.ย.!U16="","",มิ.ย.!U16),IF(มิ.ย.!U46="","",มิ.ย.!U46))</f>
        <v/>
      </c>
      <c r="BF16" s="104" t="str">
        <f>IF($B$2=1,IF(มิ.ย.!V16="","",มิ.ย.!V16),IF(มิ.ย.!V46="","",มิ.ย.!V46))</f>
        <v/>
      </c>
      <c r="BG16" s="104" t="str">
        <f>IF($B$2=1,IF(มิ.ย.!W16="","",มิ.ย.!W16),IF(มิ.ย.!W46="","",มิ.ย.!W46))</f>
        <v/>
      </c>
      <c r="BH16" s="104" t="str">
        <f>IF($B$2=1,IF(มิ.ย.!X16="","",มิ.ย.!X16),IF(มิ.ย.!X46="","",มิ.ย.!X46))</f>
        <v/>
      </c>
      <c r="BI16" s="104" t="str">
        <f>IF($B$2=1,IF(มิ.ย.!Y16="","",มิ.ย.!Y16),IF(มิ.ย.!Y46="","",มิ.ย.!Y46))</f>
        <v/>
      </c>
      <c r="BJ16" s="104" t="str">
        <f>IF($B$2=1,IF(มิ.ย.!Z16="","",มิ.ย.!Z16),IF(มิ.ย.!Z46="","",มิ.ย.!Z46))</f>
        <v/>
      </c>
      <c r="BK16" s="104" t="str">
        <f>IF($B$2=1,IF(มิ.ย.!AA16="","",มิ.ย.!AA16),IF(มิ.ย.!AA46="","",มิ.ย.!AA46))</f>
        <v/>
      </c>
      <c r="BL16" s="104" t="str">
        <f>IF($B$2=1,IF(มิ.ย.!AB16="","",มิ.ย.!AB16),IF(มิ.ย.!AB46="","",มิ.ย.!AB46))</f>
        <v/>
      </c>
      <c r="BM16" s="104" t="str">
        <f>IF($B$2=1,IF(มิ.ย.!AC16="","",มิ.ย.!AC16),IF(มิ.ย.!AC46="","",มิ.ย.!AC46))</f>
        <v/>
      </c>
      <c r="BN16" s="104" t="str">
        <f>IF($B$2=1,IF(มิ.ย.!AD16="","",มิ.ย.!AD16),IF(มิ.ย.!AD46="","",มิ.ย.!AD46))</f>
        <v/>
      </c>
      <c r="BO16" s="104" t="str">
        <f>IF($B$2=1,IF(มิ.ย.!AE16="","",มิ.ย.!AE16),IF(มิ.ย.!AE46="","",มิ.ย.!AE46))</f>
        <v/>
      </c>
      <c r="BP16" s="104" t="str">
        <f>IF($B$2=1,IF(มิ.ย.!AF16="","",มิ.ย.!AF16),IF(มิ.ย.!AF46="","",มิ.ย.!AF46))</f>
        <v/>
      </c>
      <c r="BQ16" s="104" t="str">
        <f>IF($B$2=1,IF(มิ.ย.!AG16="","",มิ.ย.!AG16),IF(มิ.ย.!AG46="","",มิ.ย.!AG46))</f>
        <v/>
      </c>
      <c r="BR16" s="104" t="str">
        <f>IF($B$2=1,IF(มิ.ย.!AH16="","",มิ.ย.!AH16),IF(มิ.ย.!AH46="","",มิ.ย.!AH46))</f>
        <v/>
      </c>
      <c r="BS16" s="104" t="str">
        <f>IF($B$2=1,IF(มิ.ย.!AI16="","",มิ.ย.!AI16),IF(มิ.ย.!AI46="","",มิ.ย.!AI46))</f>
        <v/>
      </c>
      <c r="BT16" s="103">
        <f t="shared" si="12"/>
        <v>13</v>
      </c>
      <c r="BU16" s="104"/>
      <c r="BV16" s="104" t="str">
        <f>IF($B$2=1,IF(ก.ค.!D16="","",ก.ค.!D16),IF(ก.ค.!D46="","",ก.ค.!D46))</f>
        <v/>
      </c>
      <c r="BW16" s="104" t="str">
        <f>IF($B$2=1,IF(ก.ค.!E16="","",ก.ค.!E16),IF(ก.ค.!E46="","",ก.ค.!E46))</f>
        <v/>
      </c>
      <c r="BX16" s="104" t="str">
        <f>IF($B$2=1,IF(ก.ค.!F16="","",ก.ค.!F16),IF(ก.ค.!F46="","",ก.ค.!F46))</f>
        <v/>
      </c>
      <c r="BY16" s="104" t="str">
        <f>IF($B$2=1,IF(ก.ค.!G16="","",ก.ค.!G16),IF(ก.ค.!G46="","",ก.ค.!G46))</f>
        <v/>
      </c>
      <c r="BZ16" s="104" t="str">
        <f>IF($B$2=1,IF(ก.ค.!H16="","",ก.ค.!H16),IF(ก.ค.!H46="","",ก.ค.!H46))</f>
        <v/>
      </c>
      <c r="CA16" s="104" t="str">
        <f>IF($B$2=1,IF(ก.ค.!I16="","",ก.ค.!I16),IF(ก.ค.!I46="","",ก.ค.!I46))</f>
        <v/>
      </c>
      <c r="CB16" s="104" t="str">
        <f>IF($B$2=1,IF(ก.ค.!J16="","",ก.ค.!J16),IF(ก.ค.!J46="","",ก.ค.!J46))</f>
        <v/>
      </c>
      <c r="CC16" s="104" t="str">
        <f>IF($B$2=1,IF(ก.ค.!K16="","",ก.ค.!K16),IF(ก.ค.!K46="","",ก.ค.!K46))</f>
        <v/>
      </c>
      <c r="CD16" s="104" t="str">
        <f>IF($B$2=1,IF(ก.ค.!L16="","",ก.ค.!L16),IF(ก.ค.!L46="","",ก.ค.!L46))</f>
        <v/>
      </c>
      <c r="CE16" s="104" t="str">
        <f>IF($B$2=1,IF(ก.ค.!M16="","",ก.ค.!M16),IF(ก.ค.!M46="","",ก.ค.!M46))</f>
        <v/>
      </c>
      <c r="CF16" s="104" t="str">
        <f>IF($B$2=1,IF(ก.ค.!N16="","",ก.ค.!N16),IF(ก.ค.!N46="","",ก.ค.!N46))</f>
        <v/>
      </c>
      <c r="CG16" s="104" t="str">
        <f>IF($B$2=1,IF(ก.ค.!O16="","",ก.ค.!O16),IF(ก.ค.!O46="","",ก.ค.!O46))</f>
        <v/>
      </c>
      <c r="CH16" s="104" t="str">
        <f>IF($B$2=1,IF(ก.ค.!P16="","",ก.ค.!P16),IF(ก.ค.!P46="","",ก.ค.!P46))</f>
        <v/>
      </c>
      <c r="CI16" s="104" t="str">
        <f>IF($B$2=1,IF(ก.ค.!Q16="","",ก.ค.!Q16),IF(ก.ค.!Q46="","",ก.ค.!Q46))</f>
        <v/>
      </c>
      <c r="CJ16" s="104" t="str">
        <f>IF($B$2=1,IF(ก.ค.!R16="","",ก.ค.!R16),IF(ก.ค.!R46="","",ก.ค.!R46))</f>
        <v/>
      </c>
      <c r="CK16" s="104" t="str">
        <f>IF($B$2=1,IF(ก.ค.!S16="","",ก.ค.!S16),IF(ก.ค.!S46="","",ก.ค.!S46))</f>
        <v/>
      </c>
      <c r="CL16" s="104" t="str">
        <f>IF($B$2=1,IF(ก.ค.!T16="","",ก.ค.!T16),IF(ก.ค.!T46="","",ก.ค.!T46))</f>
        <v/>
      </c>
      <c r="CM16" s="104" t="str">
        <f>IF($B$2=1,IF(ก.ค.!U16="","",ก.ค.!U16),IF(ก.ค.!U46="","",ก.ค.!U46))</f>
        <v/>
      </c>
      <c r="CN16" s="104" t="str">
        <f>IF($B$2=1,IF(ก.ค.!V16="","",ก.ค.!V16),IF(ก.ค.!V46="","",ก.ค.!V46))</f>
        <v/>
      </c>
      <c r="CO16" s="104" t="str">
        <f>IF($B$2=1,IF(ก.ค.!W16="","",ก.ค.!W16),IF(ก.ค.!W46="","",ก.ค.!W46))</f>
        <v/>
      </c>
      <c r="CP16" s="104" t="str">
        <f>IF($B$2=1,IF(ก.ค.!X16="","",ก.ค.!X16),IF(ก.ค.!X46="","",ก.ค.!X46))</f>
        <v/>
      </c>
      <c r="CQ16" s="104" t="str">
        <f>IF($B$2=1,IF(ก.ค.!Y16="","",ก.ค.!Y16),IF(ก.ค.!Y46="","",ก.ค.!Y46))</f>
        <v/>
      </c>
      <c r="CR16" s="104" t="str">
        <f>IF($B$2=1,IF(ก.ค.!Z16="","",ก.ค.!Z16),IF(ก.ค.!Z46="","",ก.ค.!Z46))</f>
        <v/>
      </c>
      <c r="CS16" s="104" t="str">
        <f>IF($B$2=1,IF(ก.ค.!AA16="","",ก.ค.!AA16),IF(ก.ค.!AA46="","",ก.ค.!AA46))</f>
        <v/>
      </c>
      <c r="CT16" s="104" t="str">
        <f>IF($B$2=1,IF(ก.ค.!AB16="","",ก.ค.!AB16),IF(ก.ค.!AB46="","",ก.ค.!AB46))</f>
        <v/>
      </c>
      <c r="CU16" s="104" t="str">
        <f>IF($B$2=1,IF(ก.ค.!AC16="","",ก.ค.!AC16),IF(ก.ค.!AC46="","",ก.ค.!AC46))</f>
        <v/>
      </c>
      <c r="CV16" s="104" t="str">
        <f>IF($B$2=1,IF(ก.ค.!AD16="","",ก.ค.!AD16),IF(ก.ค.!AD46="","",ก.ค.!AD46))</f>
        <v/>
      </c>
      <c r="CW16" s="104" t="str">
        <f>IF($B$2=1,IF(ก.ค.!AE16="","",ก.ค.!AE16),IF(ก.ค.!AE46="","",ก.ค.!AE46))</f>
        <v/>
      </c>
      <c r="CX16" s="104" t="str">
        <f>IF($B$2=1,IF(ก.ค.!AF16="","",ก.ค.!AF16),IF(ก.ค.!AF46="","",ก.ค.!AF46))</f>
        <v/>
      </c>
      <c r="CY16" s="104" t="str">
        <f>IF($B$2=1,IF(ก.ค.!AG16="","",ก.ค.!AG16),IF(ก.ค.!AG46="","",ก.ค.!AG46))</f>
        <v/>
      </c>
      <c r="CZ16" s="104" t="str">
        <f>IF($B$2=1,IF(ก.ค.!AH16="","",ก.ค.!AH16),IF(ก.ค.!AH46="","",ก.ค.!AH46))</f>
        <v/>
      </c>
      <c r="DA16" s="104" t="str">
        <f>IF($B$2=1,IF(ก.ค.!AI16="","",ก.ค.!AI16),IF(ก.ค.!AI46="","",ก.ค.!AI46))</f>
        <v/>
      </c>
      <c r="DB16" s="103">
        <f t="shared" si="13"/>
        <v>13</v>
      </c>
      <c r="DC16" s="104"/>
      <c r="DD16" s="104" t="str">
        <f>IF($B$2=1,IF(ส.ค.!D16="","",ส.ค.!D16),IF(ส.ค.!D46="","",ส.ค.!D46))</f>
        <v/>
      </c>
      <c r="DE16" s="104" t="str">
        <f>IF($B$2=1,IF(ส.ค.!E16="","",ส.ค.!E16),IF(ส.ค.!E46="","",ส.ค.!E46))</f>
        <v/>
      </c>
      <c r="DF16" s="104" t="str">
        <f>IF($B$2=1,IF(ส.ค.!F16="","",ส.ค.!F16),IF(ส.ค.!F46="","",ส.ค.!F46))</f>
        <v/>
      </c>
      <c r="DG16" s="104" t="str">
        <f>IF($B$2=1,IF(ส.ค.!G16="","",ส.ค.!G16),IF(ส.ค.!G46="","",ส.ค.!G46))</f>
        <v/>
      </c>
      <c r="DH16" s="104" t="str">
        <f>IF($B$2=1,IF(ส.ค.!H16="","",ส.ค.!H16),IF(ส.ค.!H46="","",ส.ค.!H46))</f>
        <v/>
      </c>
      <c r="DI16" s="104" t="str">
        <f>IF($B$2=1,IF(ส.ค.!I16="","",ส.ค.!I16),IF(ส.ค.!I46="","",ส.ค.!I46))</f>
        <v/>
      </c>
      <c r="DJ16" s="104" t="str">
        <f>IF($B$2=1,IF(ส.ค.!J16="","",ส.ค.!J16),IF(ส.ค.!J46="","",ส.ค.!J46))</f>
        <v/>
      </c>
      <c r="DK16" s="104" t="str">
        <f>IF($B$2=1,IF(ส.ค.!K16="","",ส.ค.!K16),IF(ส.ค.!K46="","",ส.ค.!K46))</f>
        <v/>
      </c>
      <c r="DL16" s="104" t="str">
        <f>IF($B$2=1,IF(ส.ค.!L16="","",ส.ค.!L16),IF(ส.ค.!L46="","",ส.ค.!L46))</f>
        <v/>
      </c>
      <c r="DM16" s="104" t="str">
        <f>IF($B$2=1,IF(ส.ค.!M16="","",ส.ค.!M16),IF(ส.ค.!M46="","",ส.ค.!M46))</f>
        <v/>
      </c>
      <c r="DN16" s="104" t="str">
        <f>IF($B$2=1,IF(ส.ค.!N16="","",ส.ค.!N16),IF(ส.ค.!N46="","",ส.ค.!N46))</f>
        <v/>
      </c>
      <c r="DO16" s="104" t="str">
        <f>IF($B$2=1,IF(ส.ค.!O16="","",ส.ค.!O16),IF(ส.ค.!O46="","",ส.ค.!O46))</f>
        <v/>
      </c>
      <c r="DP16" s="104" t="str">
        <f>IF($B$2=1,IF(ส.ค.!P16="","",ส.ค.!P16),IF(ส.ค.!P46="","",ส.ค.!P46))</f>
        <v/>
      </c>
      <c r="DQ16" s="104" t="str">
        <f>IF($B$2=1,IF(ส.ค.!Q16="","",ส.ค.!Q16),IF(ส.ค.!Q46="","",ส.ค.!Q46))</f>
        <v/>
      </c>
      <c r="DR16" s="104" t="str">
        <f>IF($B$2=1,IF(ส.ค.!R16="","",ส.ค.!R16),IF(ส.ค.!R46="","",ส.ค.!R46))</f>
        <v/>
      </c>
      <c r="DS16" s="104" t="str">
        <f>IF($B$2=1,IF(ส.ค.!S16="","",ส.ค.!S16),IF(ส.ค.!S46="","",ส.ค.!S46))</f>
        <v/>
      </c>
      <c r="DT16" s="104" t="str">
        <f>IF($B$2=1,IF(ส.ค.!T16="","",ส.ค.!T16),IF(ส.ค.!T46="","",ส.ค.!T46))</f>
        <v/>
      </c>
      <c r="DU16" s="104" t="str">
        <f>IF($B$2=1,IF(ส.ค.!U16="","",ส.ค.!U16),IF(ส.ค.!U46="","",ส.ค.!U46))</f>
        <v/>
      </c>
      <c r="DV16" s="104" t="str">
        <f>IF($B$2=1,IF(ส.ค.!V16="","",ส.ค.!V16),IF(ส.ค.!V46="","",ส.ค.!V46))</f>
        <v/>
      </c>
      <c r="DW16" s="104" t="str">
        <f>IF($B$2=1,IF(ส.ค.!W16="","",ส.ค.!W16),IF(ส.ค.!W46="","",ส.ค.!W46))</f>
        <v/>
      </c>
      <c r="DX16" s="104" t="str">
        <f>IF($B$2=1,IF(ส.ค.!X16="","",ส.ค.!X16),IF(ส.ค.!X46="","",ส.ค.!X46))</f>
        <v/>
      </c>
      <c r="DY16" s="104" t="str">
        <f>IF($B$2=1,IF(ส.ค.!Y16="","",ส.ค.!Y16),IF(ส.ค.!Y46="","",ส.ค.!Y46))</f>
        <v/>
      </c>
      <c r="DZ16" s="104" t="str">
        <f>IF($B$2=1,IF(ส.ค.!Z16="","",ส.ค.!Z16),IF(ส.ค.!Z46="","",ส.ค.!Z46))</f>
        <v/>
      </c>
      <c r="EA16" s="104" t="str">
        <f>IF($B$2=1,IF(ส.ค.!AA16="","",ส.ค.!AA16),IF(ส.ค.!AA46="","",ส.ค.!AA46))</f>
        <v/>
      </c>
      <c r="EB16" s="104" t="str">
        <f>IF($B$2=1,IF(ส.ค.!AB16="","",ส.ค.!AB16),IF(ส.ค.!AB46="","",ส.ค.!AB46))</f>
        <v/>
      </c>
      <c r="EC16" s="104" t="str">
        <f>IF($B$2=1,IF(ส.ค.!AC16="","",ส.ค.!AC16),IF(ส.ค.!AC46="","",ส.ค.!AC46))</f>
        <v/>
      </c>
      <c r="ED16" s="104" t="str">
        <f>IF($B$2=1,IF(ส.ค.!AD16="","",ส.ค.!AD16),IF(ส.ค.!AD46="","",ส.ค.!AD46))</f>
        <v/>
      </c>
      <c r="EE16" s="104" t="str">
        <f>IF($B$2=1,IF(ส.ค.!AE16="","",ส.ค.!AE16),IF(ส.ค.!AE46="","",ส.ค.!AE46))</f>
        <v/>
      </c>
      <c r="EF16" s="104" t="str">
        <f>IF($B$2=1,IF(ส.ค.!AF16="","",ส.ค.!AF16),IF(ส.ค.!AF46="","",ส.ค.!AF46))</f>
        <v/>
      </c>
      <c r="EG16" s="104" t="str">
        <f>IF($B$2=1,IF(ส.ค.!AG16="","",ส.ค.!AG16),IF(ส.ค.!AG46="","",ส.ค.!AG46))</f>
        <v/>
      </c>
      <c r="EH16" s="104" t="str">
        <f>IF($B$2=1,IF(ส.ค.!AH16="","",ส.ค.!AH16),IF(ส.ค.!AH46="","",ส.ค.!AH46))</f>
        <v/>
      </c>
      <c r="EI16" s="104" t="str">
        <f>IF($B$2=1,IF(ส.ค.!AI16="","",ส.ค.!AI16),IF(ส.ค.!AI46="","",ส.ค.!AI46))</f>
        <v/>
      </c>
      <c r="EJ16" s="103">
        <f t="shared" si="14"/>
        <v>13</v>
      </c>
      <c r="EK16" s="104"/>
      <c r="EL16" s="104" t="str">
        <f>IF($B$2=1,IF(ก.ย.!D16="","",ก.ย.!D16),IF(ก.ย.!D46="","",ก.ย.!D46))</f>
        <v/>
      </c>
      <c r="EM16" s="104" t="str">
        <f>IF($B$2=1,IF(ก.ย.!E16="","",ก.ย.!E16),IF(ก.ย.!E46="","",ก.ย.!E46))</f>
        <v/>
      </c>
      <c r="EN16" s="104" t="str">
        <f>IF($B$2=1,IF(ก.ย.!F16="","",ก.ย.!F16),IF(ก.ย.!F46="","",ก.ย.!F46))</f>
        <v/>
      </c>
      <c r="EO16" s="104" t="str">
        <f>IF($B$2=1,IF(ก.ย.!G16="","",ก.ย.!G16),IF(ก.ย.!G46="","",ก.ย.!G46))</f>
        <v/>
      </c>
      <c r="EP16" s="104" t="str">
        <f>IF($B$2=1,IF(ก.ย.!H16="","",ก.ย.!H16),IF(ก.ย.!H46="","",ก.ย.!H46))</f>
        <v/>
      </c>
      <c r="EQ16" s="104" t="str">
        <f>IF($B$2=1,IF(ก.ย.!I16="","",ก.ย.!I16),IF(ก.ย.!I46="","",ก.ย.!I46))</f>
        <v/>
      </c>
      <c r="ER16" s="104" t="str">
        <f>IF($B$2=1,IF(ก.ย.!J16="","",ก.ย.!J16),IF(ก.ย.!J46="","",ก.ย.!J46))</f>
        <v/>
      </c>
      <c r="ES16" s="104" t="str">
        <f>IF($B$2=1,IF(ก.ย.!K16="","",ก.ย.!K16),IF(ก.ย.!K46="","",ก.ย.!K46))</f>
        <v/>
      </c>
      <c r="ET16" s="104" t="str">
        <f>IF($B$2=1,IF(ก.ย.!L16="","",ก.ย.!L16),IF(ก.ย.!L46="","",ก.ย.!L46))</f>
        <v/>
      </c>
      <c r="EU16" s="104" t="str">
        <f>IF($B$2=1,IF(ก.ย.!M16="","",ก.ย.!M16),IF(ก.ย.!M46="","",ก.ย.!M46))</f>
        <v/>
      </c>
      <c r="EV16" s="104" t="str">
        <f>IF($B$2=1,IF(ก.ย.!N16="","",ก.ย.!N16),IF(ก.ย.!N46="","",ก.ย.!N46))</f>
        <v/>
      </c>
      <c r="EW16" s="104" t="str">
        <f>IF($B$2=1,IF(ก.ย.!O16="","",ก.ย.!O16),IF(ก.ย.!O46="","",ก.ย.!O46))</f>
        <v/>
      </c>
      <c r="EX16" s="104" t="str">
        <f>IF($B$2=1,IF(ก.ย.!P16="","",ก.ย.!P16),IF(ก.ย.!P46="","",ก.ย.!P46))</f>
        <v/>
      </c>
      <c r="EY16" s="104" t="str">
        <f>IF($B$2=1,IF(ก.ย.!Q16="","",ก.ย.!Q16),IF(ก.ย.!Q46="","",ก.ย.!Q46))</f>
        <v/>
      </c>
      <c r="EZ16" s="104" t="str">
        <f>IF($B$2=1,IF(ก.ย.!R16="","",ก.ย.!R16),IF(ก.ย.!R46="","",ก.ย.!R46))</f>
        <v/>
      </c>
      <c r="FA16" s="104" t="str">
        <f>IF($B$2=1,IF(ก.ย.!S16="","",ก.ย.!S16),IF(ก.ย.!S46="","",ก.ย.!S46))</f>
        <v/>
      </c>
      <c r="FB16" s="104" t="str">
        <f>IF($B$2=1,IF(ก.ย.!T16="","",ก.ย.!T16),IF(ก.ย.!T46="","",ก.ย.!T46))</f>
        <v/>
      </c>
      <c r="FC16" s="104" t="str">
        <f>IF($B$2=1,IF(ก.ย.!U16="","",ก.ย.!U16),IF(ก.ย.!U46="","",ก.ย.!U46))</f>
        <v/>
      </c>
      <c r="FD16" s="104" t="str">
        <f>IF($B$2=1,IF(ก.ย.!V16="","",ก.ย.!V16),IF(ก.ย.!V46="","",ก.ย.!V46))</f>
        <v/>
      </c>
      <c r="FE16" s="104" t="str">
        <f>IF($B$2=1,IF(ก.ย.!W16="","",ก.ย.!W16),IF(ก.ย.!W46="","",ก.ย.!W46))</f>
        <v/>
      </c>
      <c r="FF16" s="104" t="str">
        <f>IF($B$2=1,IF(ก.ย.!X16="","",ก.ย.!X16),IF(ก.ย.!X46="","",ก.ย.!X46))</f>
        <v/>
      </c>
      <c r="FG16" s="104" t="str">
        <f>IF($B$2=1,IF(ก.ย.!Y16="","",ก.ย.!Y16),IF(ก.ย.!Y46="","",ก.ย.!Y46))</f>
        <v/>
      </c>
      <c r="FH16" s="104" t="str">
        <f>IF($B$2=1,IF(ก.ย.!Z16="","",ก.ย.!Z16),IF(ก.ย.!Z46="","",ก.ย.!Z46))</f>
        <v/>
      </c>
      <c r="FI16" s="104" t="str">
        <f>IF($B$2=1,IF(ก.ย.!AA16="","",ก.ย.!AA16),IF(ก.ย.!AA46="","",ก.ย.!AA46))</f>
        <v/>
      </c>
      <c r="FJ16" s="104" t="str">
        <f>IF($B$2=1,IF(ก.ย.!AB16="","",ก.ย.!AB16),IF(ก.ย.!AB46="","",ก.ย.!AB46))</f>
        <v/>
      </c>
      <c r="FK16" s="104" t="str">
        <f>IF($B$2=1,IF(ก.ย.!AC16="","",ก.ย.!AC16),IF(ก.ย.!AC46="","",ก.ย.!AC46))</f>
        <v/>
      </c>
      <c r="FL16" s="104" t="str">
        <f>IF($B$2=1,IF(ก.ย.!AD16="","",ก.ย.!AD16),IF(ก.ย.!AD46="","",ก.ย.!AD46))</f>
        <v/>
      </c>
      <c r="FM16" s="104" t="str">
        <f>IF($B$2=1,IF(ก.ย.!AE16="","",ก.ย.!AE16),IF(ก.ย.!AE46="","",ก.ย.!AE46))</f>
        <v/>
      </c>
      <c r="FN16" s="104" t="str">
        <f>IF($B$2=1,IF(ก.ย.!AF16="","",ก.ย.!AF16),IF(ก.ย.!AF46="","",ก.ย.!AF46))</f>
        <v/>
      </c>
      <c r="FO16" s="104" t="str">
        <f>IF($B$2=1,IF(ก.ย.!AG16="","",ก.ย.!AG16),IF(ก.ย.!AG46="","",ก.ย.!AG46))</f>
        <v/>
      </c>
      <c r="FP16" s="104" t="str">
        <f>IF($B$2=1,IF(ก.ย.!AH16="","",ก.ย.!AH16),IF(ก.ย.!AH46="","",ก.ย.!AH46))</f>
        <v/>
      </c>
      <c r="FQ16" s="104" t="str">
        <f>IF($B$2=1,IF(ก.ย.!AI16="","",ก.ย.!AI16),IF(ก.ย.!AI46="","",ก.ย.!AI46))</f>
        <v/>
      </c>
      <c r="FR16" s="103">
        <f t="shared" si="15"/>
        <v>13</v>
      </c>
      <c r="FS16" s="104"/>
      <c r="FT16" s="104" t="str">
        <f>IF($B$2=1,IF(ต.ค.!D16="","",ต.ค.!D16),IF(ต.ค.!D46="","",ต.ค.!D46))</f>
        <v/>
      </c>
      <c r="FU16" s="104" t="str">
        <f>IF($B$2=1,IF(ต.ค.!E16="","",ต.ค.!E16),IF(ต.ค.!E46="","",ต.ค.!E46))</f>
        <v/>
      </c>
      <c r="FV16" s="104" t="str">
        <f>IF($B$2=1,IF(ต.ค.!F16="","",ต.ค.!F16),IF(ต.ค.!F46="","",ต.ค.!F46))</f>
        <v/>
      </c>
      <c r="FW16" s="104" t="str">
        <f>IF($B$2=1,IF(ต.ค.!G16="","",ต.ค.!G16),IF(ต.ค.!G46="","",ต.ค.!G46))</f>
        <v/>
      </c>
      <c r="FX16" s="104" t="str">
        <f>IF($B$2=1,IF(ต.ค.!H16="","",ต.ค.!H16),IF(ต.ค.!H46="","",ต.ค.!H46))</f>
        <v/>
      </c>
      <c r="FY16" s="104" t="str">
        <f>IF($B$2=1,IF(ต.ค.!I16="","",ต.ค.!I16),IF(ต.ค.!I46="","",ต.ค.!I46))</f>
        <v/>
      </c>
      <c r="FZ16" s="104" t="str">
        <f>IF($B$2=1,IF(ต.ค.!J16="","",ต.ค.!J16),IF(ต.ค.!J46="","",ต.ค.!J46))</f>
        <v/>
      </c>
      <c r="GA16" s="104" t="str">
        <f>IF($B$2=1,IF(ต.ค.!K16="","",ต.ค.!K16),IF(ต.ค.!K46="","",ต.ค.!K46))</f>
        <v/>
      </c>
      <c r="GB16" s="104" t="str">
        <f>IF($B$2=1,IF(ต.ค.!L16="","",ต.ค.!L16),IF(ต.ค.!L46="","",ต.ค.!L46))</f>
        <v/>
      </c>
      <c r="GC16" s="104" t="str">
        <f>IF($B$2=1,IF(ต.ค.!M16="","",ต.ค.!M16),IF(ต.ค.!M46="","",ต.ค.!M46))</f>
        <v/>
      </c>
      <c r="GD16" s="104" t="str">
        <f>IF($B$2=1,IF(ต.ค.!N16="","",ต.ค.!N16),IF(ต.ค.!N46="","",ต.ค.!N46))</f>
        <v/>
      </c>
      <c r="GE16" s="104" t="str">
        <f>IF($B$2=1,IF(ต.ค.!O16="","",ต.ค.!O16),IF(ต.ค.!O46="","",ต.ค.!O46))</f>
        <v/>
      </c>
      <c r="GF16" s="104" t="str">
        <f>IF($B$2=1,IF(ต.ค.!P16="","",ต.ค.!P16),IF(ต.ค.!P46="","",ต.ค.!P46))</f>
        <v/>
      </c>
      <c r="GG16" s="104" t="str">
        <f>IF($B$2=1,IF(ต.ค.!Q16="","",ต.ค.!Q16),IF(ต.ค.!Q46="","",ต.ค.!Q46))</f>
        <v/>
      </c>
      <c r="GH16" s="104" t="str">
        <f>IF($B$2=1,IF(ต.ค.!R16="","",ต.ค.!R16),IF(ต.ค.!R46="","",ต.ค.!R46))</f>
        <v/>
      </c>
      <c r="GI16" s="104" t="str">
        <f>IF($B$2=1,IF(ต.ค.!S16="","",ต.ค.!S16),IF(ต.ค.!S46="","",ต.ค.!S46))</f>
        <v/>
      </c>
      <c r="GJ16" s="104" t="str">
        <f>IF($B$2=1,IF(ต.ค.!T16="","",ต.ค.!T16),IF(ต.ค.!T46="","",ต.ค.!T46))</f>
        <v/>
      </c>
      <c r="GK16" s="104" t="str">
        <f>IF($B$2=1,IF(ต.ค.!U16="","",ต.ค.!U16),IF(ต.ค.!U46="","",ต.ค.!U46))</f>
        <v/>
      </c>
      <c r="GL16" s="104" t="str">
        <f>IF($B$2=1,IF(ต.ค.!V16="","",ต.ค.!V16),IF(ต.ค.!V46="","",ต.ค.!V46))</f>
        <v/>
      </c>
      <c r="GM16" s="104" t="str">
        <f>IF($B$2=1,IF(ต.ค.!W16="","",ต.ค.!W16),IF(ต.ค.!W46="","",ต.ค.!W46))</f>
        <v/>
      </c>
      <c r="GN16" s="104" t="str">
        <f>IF($B$2=1,IF(ต.ค.!X16="","",ต.ค.!X16),IF(ต.ค.!X46="","",ต.ค.!X46))</f>
        <v/>
      </c>
      <c r="GO16" s="104" t="str">
        <f>IF($B$2=1,IF(ต.ค.!Y16="","",ต.ค.!Y16),IF(ต.ค.!Y46="","",ต.ค.!Y46))</f>
        <v/>
      </c>
      <c r="GP16" s="104" t="str">
        <f>IF($B$2=1,IF(ต.ค.!Z16="","",ต.ค.!Z16),IF(ต.ค.!Z46="","",ต.ค.!Z46))</f>
        <v/>
      </c>
      <c r="GQ16" s="104" t="str">
        <f>IF($B$2=1,IF(ต.ค.!AA16="","",ต.ค.!AA16),IF(ต.ค.!AA46="","",ต.ค.!AA46))</f>
        <v/>
      </c>
      <c r="GR16" s="104" t="str">
        <f>IF($B$2=1,IF(ต.ค.!AB16="","",ต.ค.!AB16),IF(ต.ค.!AB46="","",ต.ค.!AB46))</f>
        <v/>
      </c>
      <c r="GS16" s="104" t="str">
        <f>IF($B$2=1,IF(ต.ค.!AC16="","",ต.ค.!AC16),IF(ต.ค.!AC46="","",ต.ค.!AC46))</f>
        <v/>
      </c>
      <c r="GT16" s="104" t="str">
        <f>IF($B$2=1,IF(ต.ค.!AD16="","",ต.ค.!AD16),IF(ต.ค.!AD46="","",ต.ค.!AD46))</f>
        <v/>
      </c>
      <c r="GU16" s="104" t="str">
        <f>IF($B$2=1,IF(ต.ค.!AE16="","",ต.ค.!AE16),IF(ต.ค.!AE46="","",ต.ค.!AE46))</f>
        <v/>
      </c>
      <c r="GV16" s="104" t="str">
        <f>IF($B$2=1,IF(ต.ค.!AF16="","",ต.ค.!AF16),IF(ต.ค.!AF46="","",ต.ค.!AF46))</f>
        <v/>
      </c>
      <c r="GW16" s="104" t="str">
        <f>IF($B$2=1,IF(ต.ค.!AG16="","",ต.ค.!AG16),IF(ต.ค.!AG46="","",ต.ค.!AG46))</f>
        <v/>
      </c>
      <c r="GX16" s="104" t="str">
        <f>IF($B$2=1,IF(ต.ค.!AH16="","",ต.ค.!AH16),IF(ต.ค.!AH46="","",ต.ค.!AH46))</f>
        <v/>
      </c>
      <c r="GY16" s="104" t="str">
        <f>IF($B$2=1,IF(ต.ค.!AI16="","",ต.ค.!AI16),IF(ต.ค.!AI46="","",ต.ค.!AI46))</f>
        <v/>
      </c>
      <c r="GZ16" s="103">
        <f t="shared" si="16"/>
        <v>13</v>
      </c>
      <c r="HA16" s="104"/>
      <c r="HB16" s="104" t="str">
        <f>IF($B$2=1,IF(พ.ย.!D16="","",พ.ย.!D16),IF(พ.ย.!D46="","",พ.ย.!D46))</f>
        <v/>
      </c>
      <c r="HC16" s="104" t="str">
        <f>IF($B$2=1,IF(พ.ย.!E16="","",พ.ย.!E16),IF(พ.ย.!E46="","",พ.ย.!E46))</f>
        <v/>
      </c>
      <c r="HD16" s="104" t="str">
        <f>IF($B$2=1,IF(พ.ย.!F16="","",พ.ย.!F16),IF(พ.ย.!F46="","",พ.ย.!F46))</f>
        <v/>
      </c>
      <c r="HE16" s="104" t="str">
        <f>IF($B$2=1,IF(พ.ย.!G16="","",พ.ย.!G16),IF(พ.ย.!G46="","",พ.ย.!G46))</f>
        <v/>
      </c>
      <c r="HF16" s="104" t="str">
        <f>IF($B$2=1,IF(พ.ย.!H16="","",พ.ย.!H16),IF(พ.ย.!H46="","",พ.ย.!H46))</f>
        <v/>
      </c>
      <c r="HG16" s="104" t="str">
        <f>IF($B$2=1,IF(พ.ย.!I16="","",พ.ย.!I16),IF(พ.ย.!I46="","",พ.ย.!I46))</f>
        <v/>
      </c>
      <c r="HH16" s="104" t="str">
        <f>IF($B$2=1,IF(พ.ย.!J16="","",พ.ย.!J16),IF(พ.ย.!J46="","",พ.ย.!J46))</f>
        <v/>
      </c>
      <c r="HI16" s="104" t="str">
        <f>IF($B$2=1,IF(พ.ย.!K16="","",พ.ย.!K16),IF(พ.ย.!K46="","",พ.ย.!K46))</f>
        <v/>
      </c>
      <c r="HJ16" s="104" t="str">
        <f>IF($B$2=1,IF(พ.ย.!L16="","",พ.ย.!L16),IF(พ.ย.!L46="","",พ.ย.!L46))</f>
        <v/>
      </c>
      <c r="HK16" s="104" t="str">
        <f>IF($B$2=1,IF(พ.ย.!M16="","",พ.ย.!M16),IF(พ.ย.!M46="","",พ.ย.!M46))</f>
        <v/>
      </c>
      <c r="HL16" s="104" t="str">
        <f>IF($B$2=1,IF(พ.ย.!N16="","",พ.ย.!N16),IF(พ.ย.!N46="","",พ.ย.!N46))</f>
        <v/>
      </c>
      <c r="HM16" s="104" t="str">
        <f>IF($B$2=1,IF(พ.ย.!O16="","",พ.ย.!O16),IF(พ.ย.!O46="","",พ.ย.!O46))</f>
        <v/>
      </c>
      <c r="HN16" s="104" t="str">
        <f>IF($B$2=1,IF(พ.ย.!P16="","",พ.ย.!P16),IF(พ.ย.!P46="","",พ.ย.!P46))</f>
        <v/>
      </c>
      <c r="HO16" s="104" t="str">
        <f>IF($B$2=1,IF(พ.ย.!Q16="","",พ.ย.!Q16),IF(พ.ย.!Q46="","",พ.ย.!Q46))</f>
        <v/>
      </c>
      <c r="HP16" s="104" t="str">
        <f>IF($B$2=1,IF(พ.ย.!R16="","",พ.ย.!R16),IF(พ.ย.!R46="","",พ.ย.!R46))</f>
        <v/>
      </c>
      <c r="HQ16" s="104" t="str">
        <f>IF($B$2=1,IF(พ.ย.!S16="","",พ.ย.!S16),IF(พ.ย.!S46="","",พ.ย.!S46))</f>
        <v/>
      </c>
      <c r="HR16" s="104" t="str">
        <f>IF($B$2=1,IF(พ.ย.!T16="","",พ.ย.!T16),IF(พ.ย.!T46="","",พ.ย.!T46))</f>
        <v/>
      </c>
      <c r="HS16" s="104" t="str">
        <f>IF($B$2=1,IF(พ.ย.!U16="","",พ.ย.!U16),IF(พ.ย.!U46="","",พ.ย.!U46))</f>
        <v/>
      </c>
      <c r="HT16" s="104" t="str">
        <f>IF($B$2=1,IF(พ.ย.!V16="","",พ.ย.!V16),IF(พ.ย.!V46="","",พ.ย.!V46))</f>
        <v/>
      </c>
      <c r="HU16" s="104" t="str">
        <f>IF($B$2=1,IF(พ.ย.!W16="","",พ.ย.!W16),IF(พ.ย.!W46="","",พ.ย.!W46))</f>
        <v/>
      </c>
      <c r="HV16" s="104" t="str">
        <f>IF($B$2=1,IF(พ.ย.!X16="","",พ.ย.!X16),IF(พ.ย.!X46="","",พ.ย.!X46))</f>
        <v/>
      </c>
      <c r="HW16" s="104" t="str">
        <f>IF($B$2=1,IF(พ.ย.!Y16="","",พ.ย.!Y16),IF(พ.ย.!Y46="","",พ.ย.!Y46))</f>
        <v/>
      </c>
      <c r="HX16" s="104" t="str">
        <f>IF($B$2=1,IF(พ.ย.!Z16="","",พ.ย.!Z16),IF(พ.ย.!Z46="","",พ.ย.!Z46))</f>
        <v/>
      </c>
      <c r="HY16" s="104" t="str">
        <f>IF($B$2=1,IF(พ.ย.!AA16="","",พ.ย.!AA16),IF(พ.ย.!AA46="","",พ.ย.!AA46))</f>
        <v/>
      </c>
      <c r="HZ16" s="104" t="str">
        <f>IF($B$2=1,IF(พ.ย.!AB16="","",พ.ย.!AB16),IF(พ.ย.!AB46="","",พ.ย.!AB46))</f>
        <v/>
      </c>
      <c r="IA16" s="104" t="str">
        <f>IF($B$2=1,IF(พ.ย.!AC16="","",พ.ย.!AC16),IF(พ.ย.!AC46="","",พ.ย.!AC46))</f>
        <v/>
      </c>
      <c r="IB16" s="104" t="str">
        <f>IF($B$2=1,IF(พ.ย.!AD16="","",พ.ย.!AD16),IF(พ.ย.!AD46="","",พ.ย.!AD46))</f>
        <v/>
      </c>
      <c r="IC16" s="104" t="str">
        <f>IF($B$2=1,IF(พ.ย.!AE16="","",พ.ย.!AE16),IF(พ.ย.!AE46="","",พ.ย.!AE46))</f>
        <v/>
      </c>
      <c r="ID16" s="104" t="str">
        <f>IF($B$2=1,IF(พ.ย.!AF16="","",พ.ย.!AF16),IF(พ.ย.!AF46="","",พ.ย.!AF46))</f>
        <v/>
      </c>
      <c r="IE16" s="104" t="str">
        <f>IF($B$2=1,IF(พ.ย.!AG16="","",พ.ย.!AG16),IF(พ.ย.!AG46="","",พ.ย.!AG46))</f>
        <v/>
      </c>
      <c r="IF16" s="104" t="str">
        <f>IF($B$2=1,IF(พ.ย.!AH16="","",พ.ย.!AH16),IF(พ.ย.!AH46="","",พ.ย.!AH46))</f>
        <v/>
      </c>
      <c r="IG16" s="104" t="str">
        <f>IF($B$2=1,IF(พ.ย.!AI16="","",พ.ย.!AI16),IF(พ.ย.!AI46="","",พ.ย.!AI46))</f>
        <v/>
      </c>
      <c r="IH16" s="103">
        <f t="shared" si="17"/>
        <v>13</v>
      </c>
      <c r="II16" s="104"/>
      <c r="IJ16" s="104" t="str">
        <f>IF($B$2=1,IF(ธ.ค.!D16="","",ธ.ค.!D16),IF(ธ.ค.!D46="","",ธ.ค.!D46))</f>
        <v/>
      </c>
      <c r="IK16" s="104" t="str">
        <f>IF($B$2=1,IF(ธ.ค.!E16="","",ธ.ค.!E16),IF(ธ.ค.!E46="","",ธ.ค.!E46))</f>
        <v/>
      </c>
      <c r="IL16" s="104" t="str">
        <f>IF($B$2=1,IF(ธ.ค.!F16="","",ธ.ค.!F16),IF(ธ.ค.!F46="","",ธ.ค.!F46))</f>
        <v/>
      </c>
      <c r="IM16" s="104" t="str">
        <f>IF($B$2=1,IF(ธ.ค.!G16="","",ธ.ค.!G16),IF(ธ.ค.!G46="","",ธ.ค.!G46))</f>
        <v/>
      </c>
      <c r="IN16" s="104" t="str">
        <f>IF($B$2=1,IF(ธ.ค.!H16="","",ธ.ค.!H16),IF(ธ.ค.!H46="","",ธ.ค.!H46))</f>
        <v/>
      </c>
      <c r="IO16" s="104" t="str">
        <f>IF($B$2=1,IF(ธ.ค.!I16="","",ธ.ค.!I16),IF(ธ.ค.!I46="","",ธ.ค.!I46))</f>
        <v/>
      </c>
      <c r="IP16" s="104" t="str">
        <f>IF($B$2=1,IF(ธ.ค.!J16="","",ธ.ค.!J16),IF(ธ.ค.!J46="","",ธ.ค.!J46))</f>
        <v/>
      </c>
      <c r="IQ16" s="104" t="str">
        <f>IF($B$2=1,IF(ธ.ค.!K16="","",ธ.ค.!K16),IF(ธ.ค.!K46="","",ธ.ค.!K46))</f>
        <v/>
      </c>
      <c r="IR16" s="104" t="str">
        <f>IF($B$2=1,IF(ธ.ค.!L16="","",ธ.ค.!L16),IF(ธ.ค.!L46="","",ธ.ค.!L46))</f>
        <v/>
      </c>
      <c r="IS16" s="104" t="str">
        <f>IF($B$2=1,IF(ธ.ค.!M16="","",ธ.ค.!M16),IF(ธ.ค.!M46="","",ธ.ค.!M46))</f>
        <v/>
      </c>
      <c r="IT16" s="104" t="str">
        <f>IF($B$2=1,IF(ธ.ค.!N16="","",ธ.ค.!N16),IF(ธ.ค.!N46="","",ธ.ค.!N46))</f>
        <v/>
      </c>
      <c r="IU16" s="104" t="str">
        <f>IF($B$2=1,IF(ธ.ค.!O16="","",ธ.ค.!O16),IF(ธ.ค.!O46="","",ธ.ค.!O46))</f>
        <v/>
      </c>
      <c r="IV16" s="104" t="str">
        <f>IF($B$2=1,IF(ธ.ค.!P16="","",ธ.ค.!P16),IF(ธ.ค.!P46="","",ธ.ค.!P46))</f>
        <v/>
      </c>
      <c r="IW16" s="104" t="str">
        <f>IF($B$2=1,IF(ธ.ค.!Q16="","",ธ.ค.!Q16),IF(ธ.ค.!Q46="","",ธ.ค.!Q46))</f>
        <v/>
      </c>
      <c r="IX16" s="104" t="str">
        <f>IF($B$2=1,IF(ธ.ค.!R16="","",ธ.ค.!R16),IF(ธ.ค.!R46="","",ธ.ค.!R46))</f>
        <v/>
      </c>
      <c r="IY16" s="104" t="str">
        <f>IF($B$2=1,IF(ธ.ค.!S16="","",ธ.ค.!S16),IF(ธ.ค.!S46="","",ธ.ค.!S46))</f>
        <v/>
      </c>
      <c r="IZ16" s="104" t="str">
        <f>IF($B$2=1,IF(ธ.ค.!T16="","",ธ.ค.!T16),IF(ธ.ค.!T46="","",ธ.ค.!T46))</f>
        <v/>
      </c>
      <c r="JA16" s="104" t="str">
        <f>IF($B$2=1,IF(ธ.ค.!U16="","",ธ.ค.!U16),IF(ธ.ค.!U46="","",ธ.ค.!U46))</f>
        <v/>
      </c>
      <c r="JB16" s="104" t="str">
        <f>IF($B$2=1,IF(ธ.ค.!V16="","",ธ.ค.!V16),IF(ธ.ค.!V46="","",ธ.ค.!V46))</f>
        <v/>
      </c>
      <c r="JC16" s="104" t="str">
        <f>IF($B$2=1,IF(ธ.ค.!W16="","",ธ.ค.!W16),IF(ธ.ค.!W46="","",ธ.ค.!W46))</f>
        <v/>
      </c>
      <c r="JD16" s="104" t="str">
        <f>IF($B$2=1,IF(ธ.ค.!X16="","",ธ.ค.!X16),IF(ธ.ค.!X46="","",ธ.ค.!X46))</f>
        <v/>
      </c>
      <c r="JE16" s="104" t="str">
        <f>IF($B$2=1,IF(ธ.ค.!Y16="","",ธ.ค.!Y16),IF(ธ.ค.!Y46="","",ธ.ค.!Y46))</f>
        <v/>
      </c>
      <c r="JF16" s="104" t="str">
        <f>IF($B$2=1,IF(ธ.ค.!Z16="","",ธ.ค.!Z16),IF(ธ.ค.!Z46="","",ธ.ค.!Z46))</f>
        <v/>
      </c>
      <c r="JG16" s="104" t="str">
        <f>IF($B$2=1,IF(ธ.ค.!AA16="","",ธ.ค.!AA16),IF(ธ.ค.!AA46="","",ธ.ค.!AA46))</f>
        <v/>
      </c>
      <c r="JH16" s="104" t="str">
        <f>IF($B$2=1,IF(ธ.ค.!AB16="","",ธ.ค.!AB16),IF(ธ.ค.!AB46="","",ธ.ค.!AB46))</f>
        <v/>
      </c>
      <c r="JI16" s="104" t="str">
        <f>IF($B$2=1,IF(ธ.ค.!AC16="","",ธ.ค.!AC16),IF(ธ.ค.!AC46="","",ธ.ค.!AC46))</f>
        <v/>
      </c>
      <c r="JJ16" s="104" t="str">
        <f>IF($B$2=1,IF(ธ.ค.!AD16="","",ธ.ค.!AD16),IF(ธ.ค.!AD46="","",ธ.ค.!AD46))</f>
        <v/>
      </c>
      <c r="JK16" s="104" t="str">
        <f>IF($B$2=1,IF(ธ.ค.!AE16="","",ธ.ค.!AE16),IF(ธ.ค.!AE46="","",ธ.ค.!AE46))</f>
        <v/>
      </c>
      <c r="JL16" s="104" t="str">
        <f>IF($B$2=1,IF(ธ.ค.!AF16="","",ธ.ค.!AF16),IF(ธ.ค.!AF46="","",ธ.ค.!AF46))</f>
        <v/>
      </c>
      <c r="JM16" s="104" t="str">
        <f>IF($B$2=1,IF(ธ.ค.!AG16="","",ธ.ค.!AG16),IF(ธ.ค.!AG46="","",ธ.ค.!AG46))</f>
        <v/>
      </c>
      <c r="JN16" s="104" t="str">
        <f>IF($B$2=1,IF(ธ.ค.!AH16="","",ธ.ค.!AH16),IF(ธ.ค.!AH46="","",ธ.ค.!AH46))</f>
        <v/>
      </c>
      <c r="JO16" s="104" t="str">
        <f>IF($B$2=1,IF(ธ.ค.!AI16="","",ธ.ค.!AI16),IF(ธ.ค.!AI46="","",ธ.ค.!AI46))</f>
        <v/>
      </c>
      <c r="JP16" s="103">
        <f t="shared" si="18"/>
        <v>13</v>
      </c>
      <c r="JQ16" s="104"/>
      <c r="JR16" s="104" t="str">
        <f>IF($B$2=1,IF(ม.ค.!D16="","",ม.ค.!D16),IF(ม.ค.!D46="","",ม.ค.!D46))</f>
        <v/>
      </c>
      <c r="JS16" s="104" t="str">
        <f>IF($B$2=1,IF(ม.ค.!E16="","",ม.ค.!E16),IF(ม.ค.!E46="","",ม.ค.!E46))</f>
        <v/>
      </c>
      <c r="JT16" s="104" t="str">
        <f>IF($B$2=1,IF(ม.ค.!F16="","",ม.ค.!F16),IF(ม.ค.!F46="","",ม.ค.!F46))</f>
        <v/>
      </c>
      <c r="JU16" s="104" t="str">
        <f>IF($B$2=1,IF(ม.ค.!G16="","",ม.ค.!G16),IF(ม.ค.!G46="","",ม.ค.!G46))</f>
        <v/>
      </c>
      <c r="JV16" s="104" t="str">
        <f>IF($B$2=1,IF(ม.ค.!H16="","",ม.ค.!H16),IF(ม.ค.!H46="","",ม.ค.!H46))</f>
        <v/>
      </c>
      <c r="JW16" s="104" t="str">
        <f>IF($B$2=1,IF(ม.ค.!I16="","",ม.ค.!I16),IF(ม.ค.!I46="","",ม.ค.!I46))</f>
        <v/>
      </c>
      <c r="JX16" s="104" t="str">
        <f>IF($B$2=1,IF(ม.ค.!J16="","",ม.ค.!J16),IF(ม.ค.!J46="","",ม.ค.!J46))</f>
        <v/>
      </c>
      <c r="JY16" s="104" t="str">
        <f>IF($B$2=1,IF(ม.ค.!K16="","",ม.ค.!K16),IF(ม.ค.!K46="","",ม.ค.!K46))</f>
        <v/>
      </c>
      <c r="JZ16" s="104" t="str">
        <f>IF($B$2=1,IF(ม.ค.!L16="","",ม.ค.!L16),IF(ม.ค.!L46="","",ม.ค.!L46))</f>
        <v/>
      </c>
      <c r="KA16" s="104" t="str">
        <f>IF($B$2=1,IF(ม.ค.!M16="","",ม.ค.!M16),IF(ม.ค.!M46="","",ม.ค.!M46))</f>
        <v/>
      </c>
      <c r="KB16" s="104" t="str">
        <f>IF($B$2=1,IF(ม.ค.!N16="","",ม.ค.!N16),IF(ม.ค.!N46="","",ม.ค.!N46))</f>
        <v/>
      </c>
      <c r="KC16" s="104" t="str">
        <f>IF($B$2=1,IF(ม.ค.!O16="","",ม.ค.!O16),IF(ม.ค.!O46="","",ม.ค.!O46))</f>
        <v/>
      </c>
      <c r="KD16" s="104" t="str">
        <f>IF($B$2=1,IF(ม.ค.!P16="","",ม.ค.!P16),IF(ม.ค.!P46="","",ม.ค.!P46))</f>
        <v/>
      </c>
      <c r="KE16" s="104" t="str">
        <f>IF($B$2=1,IF(ม.ค.!Q16="","",ม.ค.!Q16),IF(ม.ค.!Q46="","",ม.ค.!Q46))</f>
        <v/>
      </c>
      <c r="KF16" s="104" t="str">
        <f>IF($B$2=1,IF(ม.ค.!R16="","",ม.ค.!R16),IF(ม.ค.!R46="","",ม.ค.!R46))</f>
        <v/>
      </c>
      <c r="KG16" s="104" t="str">
        <f>IF($B$2=1,IF(ม.ค.!S16="","",ม.ค.!S16),IF(ม.ค.!S46="","",ม.ค.!S46))</f>
        <v/>
      </c>
      <c r="KH16" s="104" t="str">
        <f>IF($B$2=1,IF(ม.ค.!T16="","",ม.ค.!T16),IF(ม.ค.!T46="","",ม.ค.!T46))</f>
        <v/>
      </c>
      <c r="KI16" s="104" t="str">
        <f>IF($B$2=1,IF(ม.ค.!U16="","",ม.ค.!U16),IF(ม.ค.!U46="","",ม.ค.!U46))</f>
        <v/>
      </c>
      <c r="KJ16" s="104" t="str">
        <f>IF($B$2=1,IF(ม.ค.!V16="","",ม.ค.!V16),IF(ม.ค.!V46="","",ม.ค.!V46))</f>
        <v/>
      </c>
      <c r="KK16" s="104" t="str">
        <f>IF($B$2=1,IF(ม.ค.!W16="","",ม.ค.!W16),IF(ม.ค.!W46="","",ม.ค.!W46))</f>
        <v/>
      </c>
      <c r="KL16" s="104" t="str">
        <f>IF($B$2=1,IF(ม.ค.!X16="","",ม.ค.!X16),IF(ม.ค.!X46="","",ม.ค.!X46))</f>
        <v/>
      </c>
      <c r="KM16" s="104" t="str">
        <f>IF($B$2=1,IF(ม.ค.!Y16="","",ม.ค.!Y16),IF(ม.ค.!Y46="","",ม.ค.!Y46))</f>
        <v/>
      </c>
      <c r="KN16" s="104" t="str">
        <f>IF($B$2=1,IF(ม.ค.!Z16="","",ม.ค.!Z16),IF(ม.ค.!Z46="","",ม.ค.!Z46))</f>
        <v/>
      </c>
      <c r="KO16" s="104" t="str">
        <f>IF($B$2=1,IF(ม.ค.!AA16="","",ม.ค.!AA16),IF(ม.ค.!AA46="","",ม.ค.!AA46))</f>
        <v/>
      </c>
      <c r="KP16" s="104" t="str">
        <f>IF($B$2=1,IF(ม.ค.!AB16="","",ม.ค.!AB16),IF(ม.ค.!AB46="","",ม.ค.!AB46))</f>
        <v/>
      </c>
      <c r="KQ16" s="104" t="str">
        <f>IF($B$2=1,IF(ม.ค.!AC16="","",ม.ค.!AC16),IF(ม.ค.!AC46="","",ม.ค.!AC46))</f>
        <v/>
      </c>
      <c r="KR16" s="104" t="str">
        <f>IF($B$2=1,IF(ม.ค.!AD16="","",ม.ค.!AD16),IF(ม.ค.!AD46="","",ม.ค.!AD46))</f>
        <v/>
      </c>
      <c r="KS16" s="104" t="str">
        <f>IF($B$2=1,IF(ม.ค.!AE16="","",ม.ค.!AE16),IF(ม.ค.!AE46="","",ม.ค.!AE46))</f>
        <v/>
      </c>
      <c r="KT16" s="104" t="str">
        <f>IF($B$2=1,IF(ม.ค.!AF16="","",ม.ค.!AF16),IF(ม.ค.!AF46="","",ม.ค.!AF46))</f>
        <v/>
      </c>
      <c r="KU16" s="104" t="str">
        <f>IF($B$2=1,IF(ม.ค.!AG16="","",ม.ค.!AG16),IF(ม.ค.!AG46="","",ม.ค.!AG46))</f>
        <v/>
      </c>
      <c r="KV16" s="104" t="str">
        <f>IF($B$2=1,IF(ม.ค.!AH16="","",ม.ค.!AH16),IF(ม.ค.!AH46="","",ม.ค.!AH46))</f>
        <v/>
      </c>
      <c r="KW16" s="104" t="str">
        <f>IF($B$2=1,IF(ม.ค.!AI16="","",ม.ค.!AI16),IF(ม.ค.!AI46="","",ม.ค.!AI46))</f>
        <v/>
      </c>
      <c r="KX16" s="103">
        <f t="shared" si="19"/>
        <v>13</v>
      </c>
      <c r="KY16" s="104"/>
      <c r="KZ16" s="104" t="str">
        <f>IF($B$2=1,IF(ก.พ.!D16="","",ก.พ.!D16),IF(ก.พ.!D46="","",ก.พ.!D46))</f>
        <v/>
      </c>
      <c r="LA16" s="104" t="str">
        <f>IF($B$2=1,IF(ก.พ.!E16="","",ก.พ.!E16),IF(ก.พ.!E46="","",ก.พ.!E46))</f>
        <v/>
      </c>
      <c r="LB16" s="104" t="str">
        <f>IF($B$2=1,IF(ก.พ.!F16="","",ก.พ.!F16),IF(ก.พ.!F46="","",ก.พ.!F46))</f>
        <v/>
      </c>
      <c r="LC16" s="104" t="str">
        <f>IF($B$2=1,IF(ก.พ.!G16="","",ก.พ.!G16),IF(ก.พ.!G46="","",ก.พ.!G46))</f>
        <v/>
      </c>
      <c r="LD16" s="104" t="str">
        <f>IF($B$2=1,IF(ก.พ.!H16="","",ก.พ.!H16),IF(ก.พ.!H46="","",ก.พ.!H46))</f>
        <v/>
      </c>
      <c r="LE16" s="104" t="str">
        <f>IF($B$2=1,IF(ก.พ.!I16="","",ก.พ.!I16),IF(ก.พ.!I46="","",ก.พ.!I46))</f>
        <v/>
      </c>
      <c r="LF16" s="104" t="str">
        <f>IF($B$2=1,IF(ก.พ.!J16="","",ก.พ.!J16),IF(ก.พ.!J46="","",ก.พ.!J46))</f>
        <v/>
      </c>
      <c r="LG16" s="104" t="str">
        <f>IF($B$2=1,IF(ก.พ.!K16="","",ก.พ.!K16),IF(ก.พ.!K46="","",ก.พ.!K46))</f>
        <v/>
      </c>
      <c r="LH16" s="104" t="str">
        <f>IF($B$2=1,IF(ก.พ.!L16="","",ก.พ.!L16),IF(ก.พ.!L46="","",ก.พ.!L46))</f>
        <v/>
      </c>
      <c r="LI16" s="104" t="str">
        <f>IF($B$2=1,IF(ก.พ.!M16="","",ก.พ.!M16),IF(ก.พ.!M46="","",ก.พ.!M46))</f>
        <v/>
      </c>
      <c r="LJ16" s="104" t="str">
        <f>IF($B$2=1,IF(ก.พ.!N16="","",ก.พ.!N16),IF(ก.พ.!N46="","",ก.พ.!N46))</f>
        <v/>
      </c>
      <c r="LK16" s="104" t="str">
        <f>IF($B$2=1,IF(ก.พ.!O16="","",ก.พ.!O16),IF(ก.พ.!O46="","",ก.พ.!O46))</f>
        <v/>
      </c>
      <c r="LL16" s="104" t="str">
        <f>IF($B$2=1,IF(ก.พ.!P16="","",ก.พ.!P16),IF(ก.พ.!P46="","",ก.พ.!P46))</f>
        <v/>
      </c>
      <c r="LM16" s="104" t="str">
        <f>IF($B$2=1,IF(ก.พ.!Q16="","",ก.พ.!Q16),IF(ก.พ.!Q46="","",ก.พ.!Q46))</f>
        <v/>
      </c>
      <c r="LN16" s="104" t="str">
        <f>IF($B$2=1,IF(ก.พ.!R16="","",ก.พ.!R16),IF(ก.พ.!R46="","",ก.พ.!R46))</f>
        <v/>
      </c>
      <c r="LO16" s="104" t="str">
        <f>IF($B$2=1,IF(ก.พ.!S16="","",ก.พ.!S16),IF(ก.พ.!S46="","",ก.พ.!S46))</f>
        <v/>
      </c>
      <c r="LP16" s="104" t="str">
        <f>IF($B$2=1,IF(ก.พ.!T16="","",ก.พ.!T16),IF(ก.พ.!T46="","",ก.พ.!T46))</f>
        <v/>
      </c>
      <c r="LQ16" s="104" t="str">
        <f>IF($B$2=1,IF(ก.พ.!U16="","",ก.พ.!U16),IF(ก.พ.!U46="","",ก.พ.!U46))</f>
        <v/>
      </c>
      <c r="LR16" s="104" t="str">
        <f>IF($B$2=1,IF(ก.พ.!V16="","",ก.พ.!V16),IF(ก.พ.!V46="","",ก.พ.!V46))</f>
        <v/>
      </c>
      <c r="LS16" s="104" t="str">
        <f>IF($B$2=1,IF(ก.พ.!W16="","",ก.พ.!W16),IF(ก.พ.!W46="","",ก.พ.!W46))</f>
        <v/>
      </c>
      <c r="LT16" s="104" t="str">
        <f>IF($B$2=1,IF(ก.พ.!X16="","",ก.พ.!X16),IF(ก.พ.!X46="","",ก.พ.!X46))</f>
        <v/>
      </c>
      <c r="LU16" s="104" t="str">
        <f>IF($B$2=1,IF(ก.พ.!Y16="","",ก.พ.!Y16),IF(ก.พ.!Y46="","",ก.พ.!Y46))</f>
        <v/>
      </c>
      <c r="LV16" s="104" t="str">
        <f>IF($B$2=1,IF(ก.พ.!Z16="","",ก.พ.!Z16),IF(ก.พ.!Z46="","",ก.พ.!Z46))</f>
        <v/>
      </c>
      <c r="LW16" s="104" t="str">
        <f>IF($B$2=1,IF(ก.พ.!AA16="","",ก.พ.!AA16),IF(ก.พ.!AA46="","",ก.พ.!AA46))</f>
        <v/>
      </c>
      <c r="LX16" s="104" t="str">
        <f>IF($B$2=1,IF(ก.พ.!AB16="","",ก.พ.!AB16),IF(ก.พ.!AB46="","",ก.พ.!AB46))</f>
        <v/>
      </c>
      <c r="LY16" s="104" t="str">
        <f>IF($B$2=1,IF(ก.พ.!AC16="","",ก.พ.!AC16),IF(ก.พ.!AC46="","",ก.พ.!AC46))</f>
        <v/>
      </c>
      <c r="LZ16" s="104" t="str">
        <f>IF($B$2=1,IF(ก.พ.!AD16="","",ก.พ.!AD16),IF(ก.พ.!AD46="","",ก.พ.!AD46))</f>
        <v/>
      </c>
      <c r="MA16" s="104" t="str">
        <f>IF($B$2=1,IF(ก.พ.!AE16="","",ก.พ.!AE16),IF(ก.พ.!AE46="","",ก.พ.!AE46))</f>
        <v/>
      </c>
      <c r="MB16" s="104" t="str">
        <f>IF($B$2=1,IF(ก.พ.!AF16="","",ก.พ.!AF16),IF(ก.พ.!AF46="","",ก.พ.!AF46))</f>
        <v/>
      </c>
      <c r="MC16" s="104" t="str">
        <f>IF($B$2=1,IF(ก.พ.!AG16="","",ก.พ.!AG16),IF(ก.พ.!AG46="","",ก.พ.!AG46))</f>
        <v/>
      </c>
      <c r="MD16" s="104" t="str">
        <f>IF($B$2=1,IF(ก.พ.!AH16="","",ก.พ.!AH16),IF(ก.พ.!AH46="","",ก.พ.!AH46))</f>
        <v/>
      </c>
      <c r="ME16" s="104" t="str">
        <f>IF($B$2=1,IF(ก.พ.!AI16="","",ก.พ.!AI16),IF(ก.พ.!AI46="","",ก.พ.!AI46))</f>
        <v/>
      </c>
      <c r="MF16" s="103">
        <f t="shared" si="20"/>
        <v>13</v>
      </c>
      <c r="MG16" s="104"/>
      <c r="MH16" s="104" t="str">
        <f>IF($B$2=1,IF(มี.ค.!D16="","",มี.ค.!D16),IF(มี.ค.!D46="","",มี.ค.!D46))</f>
        <v/>
      </c>
      <c r="MI16" s="104" t="str">
        <f>IF($B$2=1,IF(มี.ค.!E16="","",มี.ค.!E16),IF(มี.ค.!E46="","",มี.ค.!E46))</f>
        <v/>
      </c>
      <c r="MJ16" s="104" t="str">
        <f>IF($B$2=1,IF(มี.ค.!F16="","",มี.ค.!F16),IF(มี.ค.!F46="","",มี.ค.!F46))</f>
        <v/>
      </c>
      <c r="MK16" s="104" t="str">
        <f>IF($B$2=1,IF(มี.ค.!G16="","",มี.ค.!G16),IF(มี.ค.!G46="","",มี.ค.!G46))</f>
        <v/>
      </c>
      <c r="ML16" s="104" t="str">
        <f>IF($B$2=1,IF(มี.ค.!H16="","",มี.ค.!H16),IF(มี.ค.!H46="","",มี.ค.!H46))</f>
        <v/>
      </c>
      <c r="MM16" s="104" t="str">
        <f>IF($B$2=1,IF(มี.ค.!I16="","",มี.ค.!I16),IF(มี.ค.!I46="","",มี.ค.!I46))</f>
        <v/>
      </c>
      <c r="MN16" s="104" t="str">
        <f>IF($B$2=1,IF(มี.ค.!J16="","",มี.ค.!J16),IF(มี.ค.!J46="","",มี.ค.!J46))</f>
        <v/>
      </c>
      <c r="MO16" s="104" t="str">
        <f>IF($B$2=1,IF(มี.ค.!K16="","",มี.ค.!K16),IF(มี.ค.!K46="","",มี.ค.!K46))</f>
        <v/>
      </c>
      <c r="MP16" s="104" t="str">
        <f>IF($B$2=1,IF(มี.ค.!L16="","",มี.ค.!L16),IF(มี.ค.!L46="","",มี.ค.!L46))</f>
        <v/>
      </c>
      <c r="MQ16" s="104" t="str">
        <f>IF($B$2=1,IF(มี.ค.!M16="","",มี.ค.!M16),IF(มี.ค.!M46="","",มี.ค.!M46))</f>
        <v/>
      </c>
      <c r="MR16" s="104" t="str">
        <f>IF($B$2=1,IF(มี.ค.!N16="","",มี.ค.!N16),IF(มี.ค.!N46="","",มี.ค.!N46))</f>
        <v/>
      </c>
      <c r="MS16" s="104" t="str">
        <f>IF($B$2=1,IF(มี.ค.!O16="","",มี.ค.!O16),IF(มี.ค.!O46="","",มี.ค.!O46))</f>
        <v/>
      </c>
      <c r="MT16" s="104" t="str">
        <f>IF($B$2=1,IF(มี.ค.!P16="","",มี.ค.!P16),IF(มี.ค.!P46="","",มี.ค.!P46))</f>
        <v/>
      </c>
      <c r="MU16" s="104" t="str">
        <f>IF($B$2=1,IF(มี.ค.!Q16="","",มี.ค.!Q16),IF(มี.ค.!Q46="","",มี.ค.!Q46))</f>
        <v/>
      </c>
      <c r="MV16" s="104" t="str">
        <f>IF($B$2=1,IF(มี.ค.!R16="","",มี.ค.!R16),IF(มี.ค.!R46="","",มี.ค.!R46))</f>
        <v/>
      </c>
      <c r="MW16" s="104" t="str">
        <f>IF($B$2=1,IF(มี.ค.!S16="","",มี.ค.!S16),IF(มี.ค.!S46="","",มี.ค.!S46))</f>
        <v/>
      </c>
      <c r="MX16" s="104" t="str">
        <f>IF($B$2=1,IF(มี.ค.!T16="","",มี.ค.!T16),IF(มี.ค.!T46="","",มี.ค.!T46))</f>
        <v/>
      </c>
      <c r="MY16" s="104" t="str">
        <f>IF($B$2=1,IF(มี.ค.!U16="","",มี.ค.!U16),IF(มี.ค.!U46="","",มี.ค.!U46))</f>
        <v/>
      </c>
      <c r="MZ16" s="104" t="str">
        <f>IF($B$2=1,IF(มี.ค.!V16="","",มี.ค.!V16),IF(มี.ค.!V46="","",มี.ค.!V46))</f>
        <v/>
      </c>
      <c r="NA16" s="104" t="str">
        <f>IF($B$2=1,IF(มี.ค.!W16="","",มี.ค.!W16),IF(มี.ค.!W46="","",มี.ค.!W46))</f>
        <v/>
      </c>
      <c r="NB16" s="104" t="str">
        <f>IF($B$2=1,IF(มี.ค.!X16="","",มี.ค.!X16),IF(มี.ค.!X46="","",มี.ค.!X46))</f>
        <v/>
      </c>
      <c r="NC16" s="104" t="str">
        <f>IF($B$2=1,IF(มี.ค.!Y16="","",มี.ค.!Y16),IF(มี.ค.!Y46="","",มี.ค.!Y46))</f>
        <v/>
      </c>
      <c r="ND16" s="104" t="str">
        <f>IF($B$2=1,IF(มี.ค.!Z16="","",มี.ค.!Z16),IF(มี.ค.!Z46="","",มี.ค.!Z46))</f>
        <v/>
      </c>
      <c r="NE16" s="104" t="str">
        <f>IF($B$2=1,IF(มี.ค.!AA16="","",มี.ค.!AA16),IF(มี.ค.!AA46="","",มี.ค.!AA46))</f>
        <v/>
      </c>
      <c r="NF16" s="104" t="str">
        <f>IF($B$2=1,IF(มี.ค.!AB16="","",มี.ค.!AB16),IF(มี.ค.!AB46="","",มี.ค.!AB46))</f>
        <v/>
      </c>
      <c r="NG16" s="104" t="str">
        <f>IF($B$2=1,IF(มี.ค.!AC16="","",มี.ค.!AC16),IF(มี.ค.!AC46="","",มี.ค.!AC46))</f>
        <v/>
      </c>
      <c r="NH16" s="104" t="str">
        <f>IF($B$2=1,IF(มี.ค.!AD16="","",มี.ค.!AD16),IF(มี.ค.!AD46="","",มี.ค.!AD46))</f>
        <v/>
      </c>
      <c r="NI16" s="104" t="str">
        <f>IF($B$2=1,IF(มี.ค.!AE16="","",มี.ค.!AE16),IF(มี.ค.!AE46="","",มี.ค.!AE46))</f>
        <v/>
      </c>
      <c r="NJ16" s="104" t="str">
        <f>IF($B$2=1,IF(มี.ค.!AF16="","",มี.ค.!AF16),IF(มี.ค.!AF46="","",มี.ค.!AF46))</f>
        <v/>
      </c>
      <c r="NK16" s="104" t="str">
        <f>IF($B$2=1,IF(มี.ค.!AG16="","",มี.ค.!AG16),IF(มี.ค.!AG46="","",มี.ค.!AG46))</f>
        <v/>
      </c>
      <c r="NL16" s="104" t="str">
        <f>IF($B$2=1,IF(มี.ค.!AH16="","",มี.ค.!AH16),IF(มี.ค.!AH46="","",มี.ค.!AH46))</f>
        <v/>
      </c>
      <c r="NM16" s="104" t="str">
        <f>IF($B$2=1,IF(มี.ค.!AI16="","",มี.ค.!AI16),IF(มี.ค.!AI46="","",มี.ค.!AI46))</f>
        <v/>
      </c>
    </row>
    <row r="17" spans="1:377" ht="21" customHeight="1" x14ac:dyDescent="0.35">
      <c r="A17" s="90"/>
      <c r="B17" s="90"/>
      <c r="C17" s="90"/>
      <c r="D17" s="103">
        <f t="shared" si="21"/>
        <v>14</v>
      </c>
      <c r="E17" s="104"/>
      <c r="F17" s="104" t="str">
        <f>IF($B$2=1,IF(พ.ค.!D17="","",พ.ค.!D17),IF(พ.ค.!D47="","",พ.ค.!D47))</f>
        <v/>
      </c>
      <c r="G17" s="104" t="str">
        <f>IF($B$2=1,IF(พ.ค.!E17="","",พ.ค.!E17),IF(พ.ค.!E47="","",พ.ค.!E47))</f>
        <v/>
      </c>
      <c r="H17" s="104" t="str">
        <f>IF($B$2=1,IF(พ.ค.!F17="","",พ.ค.!F17),IF(พ.ค.!F47="","",พ.ค.!F47))</f>
        <v/>
      </c>
      <c r="I17" s="104" t="str">
        <f>IF($B$2=1,IF(พ.ค.!G17="","",พ.ค.!G17),IF(พ.ค.!G47="","",พ.ค.!G47))</f>
        <v/>
      </c>
      <c r="J17" s="104" t="str">
        <f>IF($B$2=1,IF(พ.ค.!H17="","",พ.ค.!H17),IF(พ.ค.!H47="","",พ.ค.!H47))</f>
        <v/>
      </c>
      <c r="K17" s="104" t="str">
        <f>IF($B$2=1,IF(พ.ค.!I17="","",พ.ค.!I17),IF(พ.ค.!I47="","",พ.ค.!I47))</f>
        <v/>
      </c>
      <c r="L17" s="104" t="str">
        <f>IF($B$2=1,IF(พ.ค.!J17="","",พ.ค.!J17),IF(พ.ค.!J47="","",พ.ค.!J47))</f>
        <v/>
      </c>
      <c r="M17" s="104" t="str">
        <f>IF($B$2=1,IF(พ.ค.!K17="","",พ.ค.!K17),IF(พ.ค.!K47="","",พ.ค.!K47))</f>
        <v/>
      </c>
      <c r="N17" s="104" t="str">
        <f>IF($B$2=1,IF(พ.ค.!L17="","",พ.ค.!L17),IF(พ.ค.!L47="","",พ.ค.!L47))</f>
        <v/>
      </c>
      <c r="O17" s="104" t="str">
        <f>IF($B$2=1,IF(พ.ค.!M17="","",พ.ค.!M17),IF(พ.ค.!M47="","",พ.ค.!M47))</f>
        <v/>
      </c>
      <c r="P17" s="104" t="str">
        <f>IF($B$2=1,IF(พ.ค.!N17="","",พ.ค.!N17),IF(พ.ค.!N47="","",พ.ค.!N47))</f>
        <v/>
      </c>
      <c r="Q17" s="104" t="str">
        <f>IF($B$2=1,IF(พ.ค.!O17="","",พ.ค.!O17),IF(พ.ค.!O47="","",พ.ค.!O47))</f>
        <v/>
      </c>
      <c r="R17" s="104" t="str">
        <f>IF($B$2=1,IF(พ.ค.!P17="","",พ.ค.!P17),IF(พ.ค.!P47="","",พ.ค.!P47))</f>
        <v/>
      </c>
      <c r="S17" s="104" t="str">
        <f>IF($B$2=1,IF(พ.ค.!Q17="","",พ.ค.!Q17),IF(พ.ค.!Q47="","",พ.ค.!Q47))</f>
        <v/>
      </c>
      <c r="T17" s="104" t="str">
        <f>IF($B$2=1,IF(พ.ค.!R17="","",พ.ค.!R17),IF(พ.ค.!R47="","",พ.ค.!R47))</f>
        <v/>
      </c>
      <c r="U17" s="104" t="str">
        <f>IF($B$2=1,IF(พ.ค.!S17="","",พ.ค.!S17),IF(พ.ค.!S47="","",พ.ค.!S47))</f>
        <v/>
      </c>
      <c r="V17" s="104" t="str">
        <f>IF($B$2=1,IF(พ.ค.!T17="","",พ.ค.!T17),IF(พ.ค.!T47="","",พ.ค.!T47))</f>
        <v/>
      </c>
      <c r="W17" s="104" t="str">
        <f>IF($B$2=1,IF(พ.ค.!U17="","",พ.ค.!U17),IF(พ.ค.!U47="","",พ.ค.!U47))</f>
        <v/>
      </c>
      <c r="X17" s="104" t="str">
        <f>IF($B$2=1,IF(พ.ค.!V17="","",พ.ค.!V17),IF(พ.ค.!V47="","",พ.ค.!V47))</f>
        <v/>
      </c>
      <c r="Y17" s="104" t="str">
        <f>IF($B$2=1,IF(พ.ค.!W17="","",พ.ค.!W17),IF(พ.ค.!W47="","",พ.ค.!W47))</f>
        <v/>
      </c>
      <c r="Z17" s="104" t="str">
        <f>IF($B$2=1,IF(พ.ค.!X17="","",พ.ค.!X17),IF(พ.ค.!X47="","",พ.ค.!X47))</f>
        <v/>
      </c>
      <c r="AA17" s="104" t="str">
        <f>IF($B$2=1,IF(พ.ค.!Y17="","",พ.ค.!Y17),IF(พ.ค.!Y47="","",พ.ค.!Y47))</f>
        <v/>
      </c>
      <c r="AB17" s="104" t="str">
        <f>IF($B$2=1,IF(พ.ค.!Z17="","",พ.ค.!Z17),IF(พ.ค.!Z47="","",พ.ค.!Z47))</f>
        <v/>
      </c>
      <c r="AC17" s="104" t="str">
        <f>IF($B$2=1,IF(พ.ค.!AA17="","",พ.ค.!AA17),IF(พ.ค.!AA47="","",พ.ค.!AA47))</f>
        <v/>
      </c>
      <c r="AD17" s="104" t="str">
        <f>IF($B$2=1,IF(พ.ค.!AB17="","",พ.ค.!AB17),IF(พ.ค.!AB47="","",พ.ค.!AB47))</f>
        <v/>
      </c>
      <c r="AE17" s="104" t="str">
        <f>IF($B$2=1,IF(พ.ค.!AC17="","",พ.ค.!AC17),IF(พ.ค.!AC47="","",พ.ค.!AC47))</f>
        <v/>
      </c>
      <c r="AF17" s="104" t="str">
        <f>IF($B$2=1,IF(พ.ค.!AD17="","",พ.ค.!AD17),IF(พ.ค.!AD47="","",พ.ค.!AD47))</f>
        <v/>
      </c>
      <c r="AG17" s="104" t="str">
        <f>IF($B$2=1,IF(พ.ค.!AE17="","",พ.ค.!AE17),IF(พ.ค.!AE47="","",พ.ค.!AE47))</f>
        <v/>
      </c>
      <c r="AH17" s="104" t="str">
        <f>IF($B$2=1,IF(พ.ค.!AF17="","",พ.ค.!AF17),IF(พ.ค.!AF47="","",พ.ค.!AF47))</f>
        <v/>
      </c>
      <c r="AI17" s="104" t="str">
        <f>IF($B$2=1,IF(พ.ค.!AG17="","",พ.ค.!AG17),IF(พ.ค.!AG47="","",พ.ค.!AG47))</f>
        <v/>
      </c>
      <c r="AJ17" s="104" t="str">
        <f>IF($B$2=1,IF(พ.ค.!AH17="","",พ.ค.!AH17),IF(พ.ค.!AH47="","",พ.ค.!AH47))</f>
        <v/>
      </c>
      <c r="AK17" s="104" t="str">
        <f>IF($B$2=1,IF(พ.ค.!AI17="","",พ.ค.!AI17),IF(พ.ค.!AI47="","",พ.ค.!AI47))</f>
        <v/>
      </c>
      <c r="AL17" s="103">
        <f t="shared" si="11"/>
        <v>14</v>
      </c>
      <c r="AM17" s="104"/>
      <c r="AN17" s="104" t="str">
        <f>IF($B$2=1,IF(มิ.ย.!D17="","",มิ.ย.!D17),IF(มิ.ย.!D47="","",มิ.ย.!D47))</f>
        <v/>
      </c>
      <c r="AO17" s="104" t="str">
        <f>IF($B$2=1,IF(มิ.ย.!E17="","",มิ.ย.!E17),IF(มิ.ย.!E47="","",มิ.ย.!E47))</f>
        <v/>
      </c>
      <c r="AP17" s="104" t="str">
        <f>IF($B$2=1,IF(มิ.ย.!F17="","",มิ.ย.!F17),IF(มิ.ย.!F47="","",มิ.ย.!F47))</f>
        <v/>
      </c>
      <c r="AQ17" s="104" t="str">
        <f>IF($B$2=1,IF(มิ.ย.!G17="","",มิ.ย.!G17),IF(มิ.ย.!G47="","",มิ.ย.!G47))</f>
        <v/>
      </c>
      <c r="AR17" s="104" t="str">
        <f>IF($B$2=1,IF(มิ.ย.!H17="","",มิ.ย.!H17),IF(มิ.ย.!H47="","",มิ.ย.!H47))</f>
        <v/>
      </c>
      <c r="AS17" s="104" t="str">
        <f>IF($B$2=1,IF(มิ.ย.!I17="","",มิ.ย.!I17),IF(มิ.ย.!I47="","",มิ.ย.!I47))</f>
        <v/>
      </c>
      <c r="AT17" s="104" t="str">
        <f>IF($B$2=1,IF(มิ.ย.!J17="","",มิ.ย.!J17),IF(มิ.ย.!J47="","",มิ.ย.!J47))</f>
        <v/>
      </c>
      <c r="AU17" s="104" t="str">
        <f>IF($B$2=1,IF(มิ.ย.!K17="","",มิ.ย.!K17),IF(มิ.ย.!K47="","",มิ.ย.!K47))</f>
        <v/>
      </c>
      <c r="AV17" s="104" t="str">
        <f>IF($B$2=1,IF(มิ.ย.!L17="","",มิ.ย.!L17),IF(มิ.ย.!L47="","",มิ.ย.!L47))</f>
        <v/>
      </c>
      <c r="AW17" s="104" t="str">
        <f>IF($B$2=1,IF(มิ.ย.!M17="","",มิ.ย.!M17),IF(มิ.ย.!M47="","",มิ.ย.!M47))</f>
        <v/>
      </c>
      <c r="AX17" s="104" t="str">
        <f>IF($B$2=1,IF(มิ.ย.!N17="","",มิ.ย.!N17),IF(มิ.ย.!N47="","",มิ.ย.!N47))</f>
        <v/>
      </c>
      <c r="AY17" s="104" t="str">
        <f>IF($B$2=1,IF(มิ.ย.!O17="","",มิ.ย.!O17),IF(มิ.ย.!O47="","",มิ.ย.!O47))</f>
        <v/>
      </c>
      <c r="AZ17" s="104" t="str">
        <f>IF($B$2=1,IF(มิ.ย.!P17="","",มิ.ย.!P17),IF(มิ.ย.!P47="","",มิ.ย.!P47))</f>
        <v/>
      </c>
      <c r="BA17" s="104" t="str">
        <f>IF($B$2=1,IF(มิ.ย.!Q17="","",มิ.ย.!Q17),IF(มิ.ย.!Q47="","",มิ.ย.!Q47))</f>
        <v/>
      </c>
      <c r="BB17" s="104" t="str">
        <f>IF($B$2=1,IF(มิ.ย.!R17="","",มิ.ย.!R17),IF(มิ.ย.!R47="","",มิ.ย.!R47))</f>
        <v/>
      </c>
      <c r="BC17" s="104" t="str">
        <f>IF($B$2=1,IF(มิ.ย.!S17="","",มิ.ย.!S17),IF(มิ.ย.!S47="","",มิ.ย.!S47))</f>
        <v/>
      </c>
      <c r="BD17" s="104" t="str">
        <f>IF($B$2=1,IF(มิ.ย.!T17="","",มิ.ย.!T17),IF(มิ.ย.!T47="","",มิ.ย.!T47))</f>
        <v/>
      </c>
      <c r="BE17" s="104" t="str">
        <f>IF($B$2=1,IF(มิ.ย.!U17="","",มิ.ย.!U17),IF(มิ.ย.!U47="","",มิ.ย.!U47))</f>
        <v/>
      </c>
      <c r="BF17" s="104" t="str">
        <f>IF($B$2=1,IF(มิ.ย.!V17="","",มิ.ย.!V17),IF(มิ.ย.!V47="","",มิ.ย.!V47))</f>
        <v/>
      </c>
      <c r="BG17" s="104" t="str">
        <f>IF($B$2=1,IF(มิ.ย.!W17="","",มิ.ย.!W17),IF(มิ.ย.!W47="","",มิ.ย.!W47))</f>
        <v/>
      </c>
      <c r="BH17" s="104" t="str">
        <f>IF($B$2=1,IF(มิ.ย.!X17="","",มิ.ย.!X17),IF(มิ.ย.!X47="","",มิ.ย.!X47))</f>
        <v/>
      </c>
      <c r="BI17" s="104" t="str">
        <f>IF($B$2=1,IF(มิ.ย.!Y17="","",มิ.ย.!Y17),IF(มิ.ย.!Y47="","",มิ.ย.!Y47))</f>
        <v/>
      </c>
      <c r="BJ17" s="104" t="str">
        <f>IF($B$2=1,IF(มิ.ย.!Z17="","",มิ.ย.!Z17),IF(มิ.ย.!Z47="","",มิ.ย.!Z47))</f>
        <v/>
      </c>
      <c r="BK17" s="104" t="str">
        <f>IF($B$2=1,IF(มิ.ย.!AA17="","",มิ.ย.!AA17),IF(มิ.ย.!AA47="","",มิ.ย.!AA47))</f>
        <v/>
      </c>
      <c r="BL17" s="104" t="str">
        <f>IF($B$2=1,IF(มิ.ย.!AB17="","",มิ.ย.!AB17),IF(มิ.ย.!AB47="","",มิ.ย.!AB47))</f>
        <v/>
      </c>
      <c r="BM17" s="104" t="str">
        <f>IF($B$2=1,IF(มิ.ย.!AC17="","",มิ.ย.!AC17),IF(มิ.ย.!AC47="","",มิ.ย.!AC47))</f>
        <v/>
      </c>
      <c r="BN17" s="104" t="str">
        <f>IF($B$2=1,IF(มิ.ย.!AD17="","",มิ.ย.!AD17),IF(มิ.ย.!AD47="","",มิ.ย.!AD47))</f>
        <v/>
      </c>
      <c r="BO17" s="104" t="str">
        <f>IF($B$2=1,IF(มิ.ย.!AE17="","",มิ.ย.!AE17),IF(มิ.ย.!AE47="","",มิ.ย.!AE47))</f>
        <v/>
      </c>
      <c r="BP17" s="104" t="str">
        <f>IF($B$2=1,IF(มิ.ย.!AF17="","",มิ.ย.!AF17),IF(มิ.ย.!AF47="","",มิ.ย.!AF47))</f>
        <v/>
      </c>
      <c r="BQ17" s="104" t="str">
        <f>IF($B$2=1,IF(มิ.ย.!AG17="","",มิ.ย.!AG17),IF(มิ.ย.!AG47="","",มิ.ย.!AG47))</f>
        <v/>
      </c>
      <c r="BR17" s="104" t="str">
        <f>IF($B$2=1,IF(มิ.ย.!AH17="","",มิ.ย.!AH17),IF(มิ.ย.!AH47="","",มิ.ย.!AH47))</f>
        <v/>
      </c>
      <c r="BS17" s="104" t="str">
        <f>IF($B$2=1,IF(มิ.ย.!AI17="","",มิ.ย.!AI17),IF(มิ.ย.!AI47="","",มิ.ย.!AI47))</f>
        <v/>
      </c>
      <c r="BT17" s="103">
        <f t="shared" si="12"/>
        <v>14</v>
      </c>
      <c r="BU17" s="104"/>
      <c r="BV17" s="104" t="str">
        <f>IF($B$2=1,IF(ก.ค.!D17="","",ก.ค.!D17),IF(ก.ค.!D47="","",ก.ค.!D47))</f>
        <v/>
      </c>
      <c r="BW17" s="104" t="str">
        <f>IF($B$2=1,IF(ก.ค.!E17="","",ก.ค.!E17),IF(ก.ค.!E47="","",ก.ค.!E47))</f>
        <v/>
      </c>
      <c r="BX17" s="104" t="str">
        <f>IF($B$2=1,IF(ก.ค.!F17="","",ก.ค.!F17),IF(ก.ค.!F47="","",ก.ค.!F47))</f>
        <v/>
      </c>
      <c r="BY17" s="104" t="str">
        <f>IF($B$2=1,IF(ก.ค.!G17="","",ก.ค.!G17),IF(ก.ค.!G47="","",ก.ค.!G47))</f>
        <v/>
      </c>
      <c r="BZ17" s="104" t="str">
        <f>IF($B$2=1,IF(ก.ค.!H17="","",ก.ค.!H17),IF(ก.ค.!H47="","",ก.ค.!H47))</f>
        <v/>
      </c>
      <c r="CA17" s="104" t="str">
        <f>IF($B$2=1,IF(ก.ค.!I17="","",ก.ค.!I17),IF(ก.ค.!I47="","",ก.ค.!I47))</f>
        <v/>
      </c>
      <c r="CB17" s="104" t="str">
        <f>IF($B$2=1,IF(ก.ค.!J17="","",ก.ค.!J17),IF(ก.ค.!J47="","",ก.ค.!J47))</f>
        <v/>
      </c>
      <c r="CC17" s="104" t="str">
        <f>IF($B$2=1,IF(ก.ค.!K17="","",ก.ค.!K17),IF(ก.ค.!K47="","",ก.ค.!K47))</f>
        <v/>
      </c>
      <c r="CD17" s="104" t="str">
        <f>IF($B$2=1,IF(ก.ค.!L17="","",ก.ค.!L17),IF(ก.ค.!L47="","",ก.ค.!L47))</f>
        <v/>
      </c>
      <c r="CE17" s="104" t="str">
        <f>IF($B$2=1,IF(ก.ค.!M17="","",ก.ค.!M17),IF(ก.ค.!M47="","",ก.ค.!M47))</f>
        <v/>
      </c>
      <c r="CF17" s="104" t="str">
        <f>IF($B$2=1,IF(ก.ค.!N17="","",ก.ค.!N17),IF(ก.ค.!N47="","",ก.ค.!N47))</f>
        <v/>
      </c>
      <c r="CG17" s="104" t="str">
        <f>IF($B$2=1,IF(ก.ค.!O17="","",ก.ค.!O17),IF(ก.ค.!O47="","",ก.ค.!O47))</f>
        <v/>
      </c>
      <c r="CH17" s="104" t="str">
        <f>IF($B$2=1,IF(ก.ค.!P17="","",ก.ค.!P17),IF(ก.ค.!P47="","",ก.ค.!P47))</f>
        <v/>
      </c>
      <c r="CI17" s="104" t="str">
        <f>IF($B$2=1,IF(ก.ค.!Q17="","",ก.ค.!Q17),IF(ก.ค.!Q47="","",ก.ค.!Q47))</f>
        <v/>
      </c>
      <c r="CJ17" s="104" t="str">
        <f>IF($B$2=1,IF(ก.ค.!R17="","",ก.ค.!R17),IF(ก.ค.!R47="","",ก.ค.!R47))</f>
        <v/>
      </c>
      <c r="CK17" s="104" t="str">
        <f>IF($B$2=1,IF(ก.ค.!S17="","",ก.ค.!S17),IF(ก.ค.!S47="","",ก.ค.!S47))</f>
        <v/>
      </c>
      <c r="CL17" s="104" t="str">
        <f>IF($B$2=1,IF(ก.ค.!T17="","",ก.ค.!T17),IF(ก.ค.!T47="","",ก.ค.!T47))</f>
        <v/>
      </c>
      <c r="CM17" s="104" t="str">
        <f>IF($B$2=1,IF(ก.ค.!U17="","",ก.ค.!U17),IF(ก.ค.!U47="","",ก.ค.!U47))</f>
        <v/>
      </c>
      <c r="CN17" s="104" t="str">
        <f>IF($B$2=1,IF(ก.ค.!V17="","",ก.ค.!V17),IF(ก.ค.!V47="","",ก.ค.!V47))</f>
        <v/>
      </c>
      <c r="CO17" s="104" t="str">
        <f>IF($B$2=1,IF(ก.ค.!W17="","",ก.ค.!W17),IF(ก.ค.!W47="","",ก.ค.!W47))</f>
        <v/>
      </c>
      <c r="CP17" s="104" t="str">
        <f>IF($B$2=1,IF(ก.ค.!X17="","",ก.ค.!X17),IF(ก.ค.!X47="","",ก.ค.!X47))</f>
        <v/>
      </c>
      <c r="CQ17" s="104" t="str">
        <f>IF($B$2=1,IF(ก.ค.!Y17="","",ก.ค.!Y17),IF(ก.ค.!Y47="","",ก.ค.!Y47))</f>
        <v/>
      </c>
      <c r="CR17" s="104" t="str">
        <f>IF($B$2=1,IF(ก.ค.!Z17="","",ก.ค.!Z17),IF(ก.ค.!Z47="","",ก.ค.!Z47))</f>
        <v/>
      </c>
      <c r="CS17" s="104" t="str">
        <f>IF($B$2=1,IF(ก.ค.!AA17="","",ก.ค.!AA17),IF(ก.ค.!AA47="","",ก.ค.!AA47))</f>
        <v/>
      </c>
      <c r="CT17" s="104" t="str">
        <f>IF($B$2=1,IF(ก.ค.!AB17="","",ก.ค.!AB17),IF(ก.ค.!AB47="","",ก.ค.!AB47))</f>
        <v/>
      </c>
      <c r="CU17" s="104" t="str">
        <f>IF($B$2=1,IF(ก.ค.!AC17="","",ก.ค.!AC17),IF(ก.ค.!AC47="","",ก.ค.!AC47))</f>
        <v/>
      </c>
      <c r="CV17" s="104" t="str">
        <f>IF($B$2=1,IF(ก.ค.!AD17="","",ก.ค.!AD17),IF(ก.ค.!AD47="","",ก.ค.!AD47))</f>
        <v/>
      </c>
      <c r="CW17" s="104" t="str">
        <f>IF($B$2=1,IF(ก.ค.!AE17="","",ก.ค.!AE17),IF(ก.ค.!AE47="","",ก.ค.!AE47))</f>
        <v/>
      </c>
      <c r="CX17" s="104" t="str">
        <f>IF($B$2=1,IF(ก.ค.!AF17="","",ก.ค.!AF17),IF(ก.ค.!AF47="","",ก.ค.!AF47))</f>
        <v/>
      </c>
      <c r="CY17" s="104" t="str">
        <f>IF($B$2=1,IF(ก.ค.!AG17="","",ก.ค.!AG17),IF(ก.ค.!AG47="","",ก.ค.!AG47))</f>
        <v/>
      </c>
      <c r="CZ17" s="104" t="str">
        <f>IF($B$2=1,IF(ก.ค.!AH17="","",ก.ค.!AH17),IF(ก.ค.!AH47="","",ก.ค.!AH47))</f>
        <v/>
      </c>
      <c r="DA17" s="104" t="str">
        <f>IF($B$2=1,IF(ก.ค.!AI17="","",ก.ค.!AI17),IF(ก.ค.!AI47="","",ก.ค.!AI47))</f>
        <v/>
      </c>
      <c r="DB17" s="103">
        <f t="shared" si="13"/>
        <v>14</v>
      </c>
      <c r="DC17" s="104"/>
      <c r="DD17" s="104" t="str">
        <f>IF($B$2=1,IF(ส.ค.!D17="","",ส.ค.!D17),IF(ส.ค.!D47="","",ส.ค.!D47))</f>
        <v/>
      </c>
      <c r="DE17" s="104" t="str">
        <f>IF($B$2=1,IF(ส.ค.!E17="","",ส.ค.!E17),IF(ส.ค.!E47="","",ส.ค.!E47))</f>
        <v/>
      </c>
      <c r="DF17" s="104" t="str">
        <f>IF($B$2=1,IF(ส.ค.!F17="","",ส.ค.!F17),IF(ส.ค.!F47="","",ส.ค.!F47))</f>
        <v/>
      </c>
      <c r="DG17" s="104" t="str">
        <f>IF($B$2=1,IF(ส.ค.!G17="","",ส.ค.!G17),IF(ส.ค.!G47="","",ส.ค.!G47))</f>
        <v/>
      </c>
      <c r="DH17" s="104" t="str">
        <f>IF($B$2=1,IF(ส.ค.!H17="","",ส.ค.!H17),IF(ส.ค.!H47="","",ส.ค.!H47))</f>
        <v/>
      </c>
      <c r="DI17" s="104" t="str">
        <f>IF($B$2=1,IF(ส.ค.!I17="","",ส.ค.!I17),IF(ส.ค.!I47="","",ส.ค.!I47))</f>
        <v/>
      </c>
      <c r="DJ17" s="104" t="str">
        <f>IF($B$2=1,IF(ส.ค.!J17="","",ส.ค.!J17),IF(ส.ค.!J47="","",ส.ค.!J47))</f>
        <v/>
      </c>
      <c r="DK17" s="104" t="str">
        <f>IF($B$2=1,IF(ส.ค.!K17="","",ส.ค.!K17),IF(ส.ค.!K47="","",ส.ค.!K47))</f>
        <v/>
      </c>
      <c r="DL17" s="104" t="str">
        <f>IF($B$2=1,IF(ส.ค.!L17="","",ส.ค.!L17),IF(ส.ค.!L47="","",ส.ค.!L47))</f>
        <v/>
      </c>
      <c r="DM17" s="104" t="str">
        <f>IF($B$2=1,IF(ส.ค.!M17="","",ส.ค.!M17),IF(ส.ค.!M47="","",ส.ค.!M47))</f>
        <v/>
      </c>
      <c r="DN17" s="104" t="str">
        <f>IF($B$2=1,IF(ส.ค.!N17="","",ส.ค.!N17),IF(ส.ค.!N47="","",ส.ค.!N47))</f>
        <v/>
      </c>
      <c r="DO17" s="104" t="str">
        <f>IF($B$2=1,IF(ส.ค.!O17="","",ส.ค.!O17),IF(ส.ค.!O47="","",ส.ค.!O47))</f>
        <v/>
      </c>
      <c r="DP17" s="104" t="str">
        <f>IF($B$2=1,IF(ส.ค.!P17="","",ส.ค.!P17),IF(ส.ค.!P47="","",ส.ค.!P47))</f>
        <v/>
      </c>
      <c r="DQ17" s="104" t="str">
        <f>IF($B$2=1,IF(ส.ค.!Q17="","",ส.ค.!Q17),IF(ส.ค.!Q47="","",ส.ค.!Q47))</f>
        <v/>
      </c>
      <c r="DR17" s="104" t="str">
        <f>IF($B$2=1,IF(ส.ค.!R17="","",ส.ค.!R17),IF(ส.ค.!R47="","",ส.ค.!R47))</f>
        <v/>
      </c>
      <c r="DS17" s="104" t="str">
        <f>IF($B$2=1,IF(ส.ค.!S17="","",ส.ค.!S17),IF(ส.ค.!S47="","",ส.ค.!S47))</f>
        <v/>
      </c>
      <c r="DT17" s="104" t="str">
        <f>IF($B$2=1,IF(ส.ค.!T17="","",ส.ค.!T17),IF(ส.ค.!T47="","",ส.ค.!T47))</f>
        <v/>
      </c>
      <c r="DU17" s="104" t="str">
        <f>IF($B$2=1,IF(ส.ค.!U17="","",ส.ค.!U17),IF(ส.ค.!U47="","",ส.ค.!U47))</f>
        <v/>
      </c>
      <c r="DV17" s="104" t="str">
        <f>IF($B$2=1,IF(ส.ค.!V17="","",ส.ค.!V17),IF(ส.ค.!V47="","",ส.ค.!V47))</f>
        <v/>
      </c>
      <c r="DW17" s="104" t="str">
        <f>IF($B$2=1,IF(ส.ค.!W17="","",ส.ค.!W17),IF(ส.ค.!W47="","",ส.ค.!W47))</f>
        <v/>
      </c>
      <c r="DX17" s="104" t="str">
        <f>IF($B$2=1,IF(ส.ค.!X17="","",ส.ค.!X17),IF(ส.ค.!X47="","",ส.ค.!X47))</f>
        <v/>
      </c>
      <c r="DY17" s="104" t="str">
        <f>IF($B$2=1,IF(ส.ค.!Y17="","",ส.ค.!Y17),IF(ส.ค.!Y47="","",ส.ค.!Y47))</f>
        <v/>
      </c>
      <c r="DZ17" s="104" t="str">
        <f>IF($B$2=1,IF(ส.ค.!Z17="","",ส.ค.!Z17),IF(ส.ค.!Z47="","",ส.ค.!Z47))</f>
        <v/>
      </c>
      <c r="EA17" s="104" t="str">
        <f>IF($B$2=1,IF(ส.ค.!AA17="","",ส.ค.!AA17),IF(ส.ค.!AA47="","",ส.ค.!AA47))</f>
        <v/>
      </c>
      <c r="EB17" s="104" t="str">
        <f>IF($B$2=1,IF(ส.ค.!AB17="","",ส.ค.!AB17),IF(ส.ค.!AB47="","",ส.ค.!AB47))</f>
        <v/>
      </c>
      <c r="EC17" s="104" t="str">
        <f>IF($B$2=1,IF(ส.ค.!AC17="","",ส.ค.!AC17),IF(ส.ค.!AC47="","",ส.ค.!AC47))</f>
        <v/>
      </c>
      <c r="ED17" s="104" t="str">
        <f>IF($B$2=1,IF(ส.ค.!AD17="","",ส.ค.!AD17),IF(ส.ค.!AD47="","",ส.ค.!AD47))</f>
        <v/>
      </c>
      <c r="EE17" s="104" t="str">
        <f>IF($B$2=1,IF(ส.ค.!AE17="","",ส.ค.!AE17),IF(ส.ค.!AE47="","",ส.ค.!AE47))</f>
        <v/>
      </c>
      <c r="EF17" s="104" t="str">
        <f>IF($B$2=1,IF(ส.ค.!AF17="","",ส.ค.!AF17),IF(ส.ค.!AF47="","",ส.ค.!AF47))</f>
        <v/>
      </c>
      <c r="EG17" s="104" t="str">
        <f>IF($B$2=1,IF(ส.ค.!AG17="","",ส.ค.!AG17),IF(ส.ค.!AG47="","",ส.ค.!AG47))</f>
        <v/>
      </c>
      <c r="EH17" s="104" t="str">
        <f>IF($B$2=1,IF(ส.ค.!AH17="","",ส.ค.!AH17),IF(ส.ค.!AH47="","",ส.ค.!AH47))</f>
        <v/>
      </c>
      <c r="EI17" s="104" t="str">
        <f>IF($B$2=1,IF(ส.ค.!AI17="","",ส.ค.!AI17),IF(ส.ค.!AI47="","",ส.ค.!AI47))</f>
        <v/>
      </c>
      <c r="EJ17" s="103">
        <f t="shared" si="14"/>
        <v>14</v>
      </c>
      <c r="EK17" s="104"/>
      <c r="EL17" s="104" t="str">
        <f>IF($B$2=1,IF(ก.ย.!D17="","",ก.ย.!D17),IF(ก.ย.!D47="","",ก.ย.!D47))</f>
        <v/>
      </c>
      <c r="EM17" s="104" t="str">
        <f>IF($B$2=1,IF(ก.ย.!E17="","",ก.ย.!E17),IF(ก.ย.!E47="","",ก.ย.!E47))</f>
        <v/>
      </c>
      <c r="EN17" s="104" t="str">
        <f>IF($B$2=1,IF(ก.ย.!F17="","",ก.ย.!F17),IF(ก.ย.!F47="","",ก.ย.!F47))</f>
        <v/>
      </c>
      <c r="EO17" s="104" t="str">
        <f>IF($B$2=1,IF(ก.ย.!G17="","",ก.ย.!G17),IF(ก.ย.!G47="","",ก.ย.!G47))</f>
        <v/>
      </c>
      <c r="EP17" s="104" t="str">
        <f>IF($B$2=1,IF(ก.ย.!H17="","",ก.ย.!H17),IF(ก.ย.!H47="","",ก.ย.!H47))</f>
        <v/>
      </c>
      <c r="EQ17" s="104" t="str">
        <f>IF($B$2=1,IF(ก.ย.!I17="","",ก.ย.!I17),IF(ก.ย.!I47="","",ก.ย.!I47))</f>
        <v/>
      </c>
      <c r="ER17" s="104" t="str">
        <f>IF($B$2=1,IF(ก.ย.!J17="","",ก.ย.!J17),IF(ก.ย.!J47="","",ก.ย.!J47))</f>
        <v/>
      </c>
      <c r="ES17" s="104" t="str">
        <f>IF($B$2=1,IF(ก.ย.!K17="","",ก.ย.!K17),IF(ก.ย.!K47="","",ก.ย.!K47))</f>
        <v/>
      </c>
      <c r="ET17" s="104" t="str">
        <f>IF($B$2=1,IF(ก.ย.!L17="","",ก.ย.!L17),IF(ก.ย.!L47="","",ก.ย.!L47))</f>
        <v/>
      </c>
      <c r="EU17" s="104" t="str">
        <f>IF($B$2=1,IF(ก.ย.!M17="","",ก.ย.!M17),IF(ก.ย.!M47="","",ก.ย.!M47))</f>
        <v/>
      </c>
      <c r="EV17" s="104" t="str">
        <f>IF($B$2=1,IF(ก.ย.!N17="","",ก.ย.!N17),IF(ก.ย.!N47="","",ก.ย.!N47))</f>
        <v/>
      </c>
      <c r="EW17" s="104" t="str">
        <f>IF($B$2=1,IF(ก.ย.!O17="","",ก.ย.!O17),IF(ก.ย.!O47="","",ก.ย.!O47))</f>
        <v/>
      </c>
      <c r="EX17" s="104" t="str">
        <f>IF($B$2=1,IF(ก.ย.!P17="","",ก.ย.!P17),IF(ก.ย.!P47="","",ก.ย.!P47))</f>
        <v/>
      </c>
      <c r="EY17" s="104" t="str">
        <f>IF($B$2=1,IF(ก.ย.!Q17="","",ก.ย.!Q17),IF(ก.ย.!Q47="","",ก.ย.!Q47))</f>
        <v/>
      </c>
      <c r="EZ17" s="104" t="str">
        <f>IF($B$2=1,IF(ก.ย.!R17="","",ก.ย.!R17),IF(ก.ย.!R47="","",ก.ย.!R47))</f>
        <v/>
      </c>
      <c r="FA17" s="104" t="str">
        <f>IF($B$2=1,IF(ก.ย.!S17="","",ก.ย.!S17),IF(ก.ย.!S47="","",ก.ย.!S47))</f>
        <v/>
      </c>
      <c r="FB17" s="104" t="str">
        <f>IF($B$2=1,IF(ก.ย.!T17="","",ก.ย.!T17),IF(ก.ย.!T47="","",ก.ย.!T47))</f>
        <v/>
      </c>
      <c r="FC17" s="104" t="str">
        <f>IF($B$2=1,IF(ก.ย.!U17="","",ก.ย.!U17),IF(ก.ย.!U47="","",ก.ย.!U47))</f>
        <v/>
      </c>
      <c r="FD17" s="104" t="str">
        <f>IF($B$2=1,IF(ก.ย.!V17="","",ก.ย.!V17),IF(ก.ย.!V47="","",ก.ย.!V47))</f>
        <v/>
      </c>
      <c r="FE17" s="104" t="str">
        <f>IF($B$2=1,IF(ก.ย.!W17="","",ก.ย.!W17),IF(ก.ย.!W47="","",ก.ย.!W47))</f>
        <v/>
      </c>
      <c r="FF17" s="104" t="str">
        <f>IF($B$2=1,IF(ก.ย.!X17="","",ก.ย.!X17),IF(ก.ย.!X47="","",ก.ย.!X47))</f>
        <v/>
      </c>
      <c r="FG17" s="104" t="str">
        <f>IF($B$2=1,IF(ก.ย.!Y17="","",ก.ย.!Y17),IF(ก.ย.!Y47="","",ก.ย.!Y47))</f>
        <v/>
      </c>
      <c r="FH17" s="104" t="str">
        <f>IF($B$2=1,IF(ก.ย.!Z17="","",ก.ย.!Z17),IF(ก.ย.!Z47="","",ก.ย.!Z47))</f>
        <v/>
      </c>
      <c r="FI17" s="104" t="str">
        <f>IF($B$2=1,IF(ก.ย.!AA17="","",ก.ย.!AA17),IF(ก.ย.!AA47="","",ก.ย.!AA47))</f>
        <v/>
      </c>
      <c r="FJ17" s="104" t="str">
        <f>IF($B$2=1,IF(ก.ย.!AB17="","",ก.ย.!AB17),IF(ก.ย.!AB47="","",ก.ย.!AB47))</f>
        <v/>
      </c>
      <c r="FK17" s="104" t="str">
        <f>IF($B$2=1,IF(ก.ย.!AC17="","",ก.ย.!AC17),IF(ก.ย.!AC47="","",ก.ย.!AC47))</f>
        <v/>
      </c>
      <c r="FL17" s="104" t="str">
        <f>IF($B$2=1,IF(ก.ย.!AD17="","",ก.ย.!AD17),IF(ก.ย.!AD47="","",ก.ย.!AD47))</f>
        <v/>
      </c>
      <c r="FM17" s="104" t="str">
        <f>IF($B$2=1,IF(ก.ย.!AE17="","",ก.ย.!AE17),IF(ก.ย.!AE47="","",ก.ย.!AE47))</f>
        <v/>
      </c>
      <c r="FN17" s="104" t="str">
        <f>IF($B$2=1,IF(ก.ย.!AF17="","",ก.ย.!AF17),IF(ก.ย.!AF47="","",ก.ย.!AF47))</f>
        <v/>
      </c>
      <c r="FO17" s="104" t="str">
        <f>IF($B$2=1,IF(ก.ย.!AG17="","",ก.ย.!AG17),IF(ก.ย.!AG47="","",ก.ย.!AG47))</f>
        <v/>
      </c>
      <c r="FP17" s="104" t="str">
        <f>IF($B$2=1,IF(ก.ย.!AH17="","",ก.ย.!AH17),IF(ก.ย.!AH47="","",ก.ย.!AH47))</f>
        <v/>
      </c>
      <c r="FQ17" s="104" t="str">
        <f>IF($B$2=1,IF(ก.ย.!AI17="","",ก.ย.!AI17),IF(ก.ย.!AI47="","",ก.ย.!AI47))</f>
        <v/>
      </c>
      <c r="FR17" s="103">
        <f t="shared" si="15"/>
        <v>14</v>
      </c>
      <c r="FS17" s="104"/>
      <c r="FT17" s="104" t="str">
        <f>IF($B$2=1,IF(ต.ค.!D17="","",ต.ค.!D17),IF(ต.ค.!D47="","",ต.ค.!D47))</f>
        <v/>
      </c>
      <c r="FU17" s="104" t="str">
        <f>IF($B$2=1,IF(ต.ค.!E17="","",ต.ค.!E17),IF(ต.ค.!E47="","",ต.ค.!E47))</f>
        <v/>
      </c>
      <c r="FV17" s="104" t="str">
        <f>IF($B$2=1,IF(ต.ค.!F17="","",ต.ค.!F17),IF(ต.ค.!F47="","",ต.ค.!F47))</f>
        <v/>
      </c>
      <c r="FW17" s="104" t="str">
        <f>IF($B$2=1,IF(ต.ค.!G17="","",ต.ค.!G17),IF(ต.ค.!G47="","",ต.ค.!G47))</f>
        <v/>
      </c>
      <c r="FX17" s="104" t="str">
        <f>IF($B$2=1,IF(ต.ค.!H17="","",ต.ค.!H17),IF(ต.ค.!H47="","",ต.ค.!H47))</f>
        <v/>
      </c>
      <c r="FY17" s="104" t="str">
        <f>IF($B$2=1,IF(ต.ค.!I17="","",ต.ค.!I17),IF(ต.ค.!I47="","",ต.ค.!I47))</f>
        <v/>
      </c>
      <c r="FZ17" s="104" t="str">
        <f>IF($B$2=1,IF(ต.ค.!J17="","",ต.ค.!J17),IF(ต.ค.!J47="","",ต.ค.!J47))</f>
        <v/>
      </c>
      <c r="GA17" s="104" t="str">
        <f>IF($B$2=1,IF(ต.ค.!K17="","",ต.ค.!K17),IF(ต.ค.!K47="","",ต.ค.!K47))</f>
        <v/>
      </c>
      <c r="GB17" s="104" t="str">
        <f>IF($B$2=1,IF(ต.ค.!L17="","",ต.ค.!L17),IF(ต.ค.!L47="","",ต.ค.!L47))</f>
        <v/>
      </c>
      <c r="GC17" s="104" t="str">
        <f>IF($B$2=1,IF(ต.ค.!M17="","",ต.ค.!M17),IF(ต.ค.!M47="","",ต.ค.!M47))</f>
        <v/>
      </c>
      <c r="GD17" s="104" t="str">
        <f>IF($B$2=1,IF(ต.ค.!N17="","",ต.ค.!N17),IF(ต.ค.!N47="","",ต.ค.!N47))</f>
        <v/>
      </c>
      <c r="GE17" s="104" t="str">
        <f>IF($B$2=1,IF(ต.ค.!O17="","",ต.ค.!O17),IF(ต.ค.!O47="","",ต.ค.!O47))</f>
        <v/>
      </c>
      <c r="GF17" s="104" t="str">
        <f>IF($B$2=1,IF(ต.ค.!P17="","",ต.ค.!P17),IF(ต.ค.!P47="","",ต.ค.!P47))</f>
        <v/>
      </c>
      <c r="GG17" s="104" t="str">
        <f>IF($B$2=1,IF(ต.ค.!Q17="","",ต.ค.!Q17),IF(ต.ค.!Q47="","",ต.ค.!Q47))</f>
        <v/>
      </c>
      <c r="GH17" s="104" t="str">
        <f>IF($B$2=1,IF(ต.ค.!R17="","",ต.ค.!R17),IF(ต.ค.!R47="","",ต.ค.!R47))</f>
        <v/>
      </c>
      <c r="GI17" s="104" t="str">
        <f>IF($B$2=1,IF(ต.ค.!S17="","",ต.ค.!S17),IF(ต.ค.!S47="","",ต.ค.!S47))</f>
        <v/>
      </c>
      <c r="GJ17" s="104" t="str">
        <f>IF($B$2=1,IF(ต.ค.!T17="","",ต.ค.!T17),IF(ต.ค.!T47="","",ต.ค.!T47))</f>
        <v/>
      </c>
      <c r="GK17" s="104" t="str">
        <f>IF($B$2=1,IF(ต.ค.!U17="","",ต.ค.!U17),IF(ต.ค.!U47="","",ต.ค.!U47))</f>
        <v/>
      </c>
      <c r="GL17" s="104" t="str">
        <f>IF($B$2=1,IF(ต.ค.!V17="","",ต.ค.!V17),IF(ต.ค.!V47="","",ต.ค.!V47))</f>
        <v/>
      </c>
      <c r="GM17" s="104" t="str">
        <f>IF($B$2=1,IF(ต.ค.!W17="","",ต.ค.!W17),IF(ต.ค.!W47="","",ต.ค.!W47))</f>
        <v/>
      </c>
      <c r="GN17" s="104" t="str">
        <f>IF($B$2=1,IF(ต.ค.!X17="","",ต.ค.!X17),IF(ต.ค.!X47="","",ต.ค.!X47))</f>
        <v/>
      </c>
      <c r="GO17" s="104" t="str">
        <f>IF($B$2=1,IF(ต.ค.!Y17="","",ต.ค.!Y17),IF(ต.ค.!Y47="","",ต.ค.!Y47))</f>
        <v/>
      </c>
      <c r="GP17" s="104" t="str">
        <f>IF($B$2=1,IF(ต.ค.!Z17="","",ต.ค.!Z17),IF(ต.ค.!Z47="","",ต.ค.!Z47))</f>
        <v/>
      </c>
      <c r="GQ17" s="104" t="str">
        <f>IF($B$2=1,IF(ต.ค.!AA17="","",ต.ค.!AA17),IF(ต.ค.!AA47="","",ต.ค.!AA47))</f>
        <v/>
      </c>
      <c r="GR17" s="104" t="str">
        <f>IF($B$2=1,IF(ต.ค.!AB17="","",ต.ค.!AB17),IF(ต.ค.!AB47="","",ต.ค.!AB47))</f>
        <v/>
      </c>
      <c r="GS17" s="104" t="str">
        <f>IF($B$2=1,IF(ต.ค.!AC17="","",ต.ค.!AC17),IF(ต.ค.!AC47="","",ต.ค.!AC47))</f>
        <v/>
      </c>
      <c r="GT17" s="104" t="str">
        <f>IF($B$2=1,IF(ต.ค.!AD17="","",ต.ค.!AD17),IF(ต.ค.!AD47="","",ต.ค.!AD47))</f>
        <v/>
      </c>
      <c r="GU17" s="104" t="str">
        <f>IF($B$2=1,IF(ต.ค.!AE17="","",ต.ค.!AE17),IF(ต.ค.!AE47="","",ต.ค.!AE47))</f>
        <v/>
      </c>
      <c r="GV17" s="104" t="str">
        <f>IF($B$2=1,IF(ต.ค.!AF17="","",ต.ค.!AF17),IF(ต.ค.!AF47="","",ต.ค.!AF47))</f>
        <v/>
      </c>
      <c r="GW17" s="104" t="str">
        <f>IF($B$2=1,IF(ต.ค.!AG17="","",ต.ค.!AG17),IF(ต.ค.!AG47="","",ต.ค.!AG47))</f>
        <v/>
      </c>
      <c r="GX17" s="104" t="str">
        <f>IF($B$2=1,IF(ต.ค.!AH17="","",ต.ค.!AH17),IF(ต.ค.!AH47="","",ต.ค.!AH47))</f>
        <v/>
      </c>
      <c r="GY17" s="104" t="str">
        <f>IF($B$2=1,IF(ต.ค.!AI17="","",ต.ค.!AI17),IF(ต.ค.!AI47="","",ต.ค.!AI47))</f>
        <v/>
      </c>
      <c r="GZ17" s="103">
        <f t="shared" si="16"/>
        <v>14</v>
      </c>
      <c r="HA17" s="104"/>
      <c r="HB17" s="104" t="str">
        <f>IF($B$2=1,IF(พ.ย.!D17="","",พ.ย.!D17),IF(พ.ย.!D47="","",พ.ย.!D47))</f>
        <v/>
      </c>
      <c r="HC17" s="104" t="str">
        <f>IF($B$2=1,IF(พ.ย.!E17="","",พ.ย.!E17),IF(พ.ย.!E47="","",พ.ย.!E47))</f>
        <v/>
      </c>
      <c r="HD17" s="104" t="str">
        <f>IF($B$2=1,IF(พ.ย.!F17="","",พ.ย.!F17),IF(พ.ย.!F47="","",พ.ย.!F47))</f>
        <v/>
      </c>
      <c r="HE17" s="104" t="str">
        <f>IF($B$2=1,IF(พ.ย.!G17="","",พ.ย.!G17),IF(พ.ย.!G47="","",พ.ย.!G47))</f>
        <v/>
      </c>
      <c r="HF17" s="104" t="str">
        <f>IF($B$2=1,IF(พ.ย.!H17="","",พ.ย.!H17),IF(พ.ย.!H47="","",พ.ย.!H47))</f>
        <v/>
      </c>
      <c r="HG17" s="104" t="str">
        <f>IF($B$2=1,IF(พ.ย.!I17="","",พ.ย.!I17),IF(พ.ย.!I47="","",พ.ย.!I47))</f>
        <v/>
      </c>
      <c r="HH17" s="104" t="str">
        <f>IF($B$2=1,IF(พ.ย.!J17="","",พ.ย.!J17),IF(พ.ย.!J47="","",พ.ย.!J47))</f>
        <v/>
      </c>
      <c r="HI17" s="104" t="str">
        <f>IF($B$2=1,IF(พ.ย.!K17="","",พ.ย.!K17),IF(พ.ย.!K47="","",พ.ย.!K47))</f>
        <v/>
      </c>
      <c r="HJ17" s="104" t="str">
        <f>IF($B$2=1,IF(พ.ย.!L17="","",พ.ย.!L17),IF(พ.ย.!L47="","",พ.ย.!L47))</f>
        <v/>
      </c>
      <c r="HK17" s="104" t="str">
        <f>IF($B$2=1,IF(พ.ย.!M17="","",พ.ย.!M17),IF(พ.ย.!M47="","",พ.ย.!M47))</f>
        <v/>
      </c>
      <c r="HL17" s="104" t="str">
        <f>IF($B$2=1,IF(พ.ย.!N17="","",พ.ย.!N17),IF(พ.ย.!N47="","",พ.ย.!N47))</f>
        <v/>
      </c>
      <c r="HM17" s="104" t="str">
        <f>IF($B$2=1,IF(พ.ย.!O17="","",พ.ย.!O17),IF(พ.ย.!O47="","",พ.ย.!O47))</f>
        <v/>
      </c>
      <c r="HN17" s="104" t="str">
        <f>IF($B$2=1,IF(พ.ย.!P17="","",พ.ย.!P17),IF(พ.ย.!P47="","",พ.ย.!P47))</f>
        <v/>
      </c>
      <c r="HO17" s="104" t="str">
        <f>IF($B$2=1,IF(พ.ย.!Q17="","",พ.ย.!Q17),IF(พ.ย.!Q47="","",พ.ย.!Q47))</f>
        <v/>
      </c>
      <c r="HP17" s="104" t="str">
        <f>IF($B$2=1,IF(พ.ย.!R17="","",พ.ย.!R17),IF(พ.ย.!R47="","",พ.ย.!R47))</f>
        <v/>
      </c>
      <c r="HQ17" s="104" t="str">
        <f>IF($B$2=1,IF(พ.ย.!S17="","",พ.ย.!S17),IF(พ.ย.!S47="","",พ.ย.!S47))</f>
        <v/>
      </c>
      <c r="HR17" s="104" t="str">
        <f>IF($B$2=1,IF(พ.ย.!T17="","",พ.ย.!T17),IF(พ.ย.!T47="","",พ.ย.!T47))</f>
        <v/>
      </c>
      <c r="HS17" s="104" t="str">
        <f>IF($B$2=1,IF(พ.ย.!U17="","",พ.ย.!U17),IF(พ.ย.!U47="","",พ.ย.!U47))</f>
        <v/>
      </c>
      <c r="HT17" s="104" t="str">
        <f>IF($B$2=1,IF(พ.ย.!V17="","",พ.ย.!V17),IF(พ.ย.!V47="","",พ.ย.!V47))</f>
        <v/>
      </c>
      <c r="HU17" s="104" t="str">
        <f>IF($B$2=1,IF(พ.ย.!W17="","",พ.ย.!W17),IF(พ.ย.!W47="","",พ.ย.!W47))</f>
        <v/>
      </c>
      <c r="HV17" s="104" t="str">
        <f>IF($B$2=1,IF(พ.ย.!X17="","",พ.ย.!X17),IF(พ.ย.!X47="","",พ.ย.!X47))</f>
        <v/>
      </c>
      <c r="HW17" s="104" t="str">
        <f>IF($B$2=1,IF(พ.ย.!Y17="","",พ.ย.!Y17),IF(พ.ย.!Y47="","",พ.ย.!Y47))</f>
        <v/>
      </c>
      <c r="HX17" s="104" t="str">
        <f>IF($B$2=1,IF(พ.ย.!Z17="","",พ.ย.!Z17),IF(พ.ย.!Z47="","",พ.ย.!Z47))</f>
        <v/>
      </c>
      <c r="HY17" s="104" t="str">
        <f>IF($B$2=1,IF(พ.ย.!AA17="","",พ.ย.!AA17),IF(พ.ย.!AA47="","",พ.ย.!AA47))</f>
        <v/>
      </c>
      <c r="HZ17" s="104" t="str">
        <f>IF($B$2=1,IF(พ.ย.!AB17="","",พ.ย.!AB17),IF(พ.ย.!AB47="","",พ.ย.!AB47))</f>
        <v/>
      </c>
      <c r="IA17" s="104" t="str">
        <f>IF($B$2=1,IF(พ.ย.!AC17="","",พ.ย.!AC17),IF(พ.ย.!AC47="","",พ.ย.!AC47))</f>
        <v/>
      </c>
      <c r="IB17" s="104" t="str">
        <f>IF($B$2=1,IF(พ.ย.!AD17="","",พ.ย.!AD17),IF(พ.ย.!AD47="","",พ.ย.!AD47))</f>
        <v/>
      </c>
      <c r="IC17" s="104" t="str">
        <f>IF($B$2=1,IF(พ.ย.!AE17="","",พ.ย.!AE17),IF(พ.ย.!AE47="","",พ.ย.!AE47))</f>
        <v/>
      </c>
      <c r="ID17" s="104" t="str">
        <f>IF($B$2=1,IF(พ.ย.!AF17="","",พ.ย.!AF17),IF(พ.ย.!AF47="","",พ.ย.!AF47))</f>
        <v/>
      </c>
      <c r="IE17" s="104" t="str">
        <f>IF($B$2=1,IF(พ.ย.!AG17="","",พ.ย.!AG17),IF(พ.ย.!AG47="","",พ.ย.!AG47))</f>
        <v/>
      </c>
      <c r="IF17" s="104" t="str">
        <f>IF($B$2=1,IF(พ.ย.!AH17="","",พ.ย.!AH17),IF(พ.ย.!AH47="","",พ.ย.!AH47))</f>
        <v/>
      </c>
      <c r="IG17" s="104" t="str">
        <f>IF($B$2=1,IF(พ.ย.!AI17="","",พ.ย.!AI17),IF(พ.ย.!AI47="","",พ.ย.!AI47))</f>
        <v/>
      </c>
      <c r="IH17" s="103">
        <f t="shared" si="17"/>
        <v>14</v>
      </c>
      <c r="II17" s="104"/>
      <c r="IJ17" s="104" t="str">
        <f>IF($B$2=1,IF(ธ.ค.!D17="","",ธ.ค.!D17),IF(ธ.ค.!D47="","",ธ.ค.!D47))</f>
        <v/>
      </c>
      <c r="IK17" s="104" t="str">
        <f>IF($B$2=1,IF(ธ.ค.!E17="","",ธ.ค.!E17),IF(ธ.ค.!E47="","",ธ.ค.!E47))</f>
        <v/>
      </c>
      <c r="IL17" s="104" t="str">
        <f>IF($B$2=1,IF(ธ.ค.!F17="","",ธ.ค.!F17),IF(ธ.ค.!F47="","",ธ.ค.!F47))</f>
        <v/>
      </c>
      <c r="IM17" s="104" t="str">
        <f>IF($B$2=1,IF(ธ.ค.!G17="","",ธ.ค.!G17),IF(ธ.ค.!G47="","",ธ.ค.!G47))</f>
        <v/>
      </c>
      <c r="IN17" s="104" t="str">
        <f>IF($B$2=1,IF(ธ.ค.!H17="","",ธ.ค.!H17),IF(ธ.ค.!H47="","",ธ.ค.!H47))</f>
        <v/>
      </c>
      <c r="IO17" s="104" t="str">
        <f>IF($B$2=1,IF(ธ.ค.!I17="","",ธ.ค.!I17),IF(ธ.ค.!I47="","",ธ.ค.!I47))</f>
        <v/>
      </c>
      <c r="IP17" s="104" t="str">
        <f>IF($B$2=1,IF(ธ.ค.!J17="","",ธ.ค.!J17),IF(ธ.ค.!J47="","",ธ.ค.!J47))</f>
        <v/>
      </c>
      <c r="IQ17" s="104" t="str">
        <f>IF($B$2=1,IF(ธ.ค.!K17="","",ธ.ค.!K17),IF(ธ.ค.!K47="","",ธ.ค.!K47))</f>
        <v/>
      </c>
      <c r="IR17" s="104" t="str">
        <f>IF($B$2=1,IF(ธ.ค.!L17="","",ธ.ค.!L17),IF(ธ.ค.!L47="","",ธ.ค.!L47))</f>
        <v/>
      </c>
      <c r="IS17" s="104" t="str">
        <f>IF($B$2=1,IF(ธ.ค.!M17="","",ธ.ค.!M17),IF(ธ.ค.!M47="","",ธ.ค.!M47))</f>
        <v/>
      </c>
      <c r="IT17" s="104" t="str">
        <f>IF($B$2=1,IF(ธ.ค.!N17="","",ธ.ค.!N17),IF(ธ.ค.!N47="","",ธ.ค.!N47))</f>
        <v/>
      </c>
      <c r="IU17" s="104" t="str">
        <f>IF($B$2=1,IF(ธ.ค.!O17="","",ธ.ค.!O17),IF(ธ.ค.!O47="","",ธ.ค.!O47))</f>
        <v/>
      </c>
      <c r="IV17" s="104" t="str">
        <f>IF($B$2=1,IF(ธ.ค.!P17="","",ธ.ค.!P17),IF(ธ.ค.!P47="","",ธ.ค.!P47))</f>
        <v/>
      </c>
      <c r="IW17" s="104" t="str">
        <f>IF($B$2=1,IF(ธ.ค.!Q17="","",ธ.ค.!Q17),IF(ธ.ค.!Q47="","",ธ.ค.!Q47))</f>
        <v/>
      </c>
      <c r="IX17" s="104" t="str">
        <f>IF($B$2=1,IF(ธ.ค.!R17="","",ธ.ค.!R17),IF(ธ.ค.!R47="","",ธ.ค.!R47))</f>
        <v/>
      </c>
      <c r="IY17" s="104" t="str">
        <f>IF($B$2=1,IF(ธ.ค.!S17="","",ธ.ค.!S17),IF(ธ.ค.!S47="","",ธ.ค.!S47))</f>
        <v/>
      </c>
      <c r="IZ17" s="104" t="str">
        <f>IF($B$2=1,IF(ธ.ค.!T17="","",ธ.ค.!T17),IF(ธ.ค.!T47="","",ธ.ค.!T47))</f>
        <v/>
      </c>
      <c r="JA17" s="104" t="str">
        <f>IF($B$2=1,IF(ธ.ค.!U17="","",ธ.ค.!U17),IF(ธ.ค.!U47="","",ธ.ค.!U47))</f>
        <v/>
      </c>
      <c r="JB17" s="104" t="str">
        <f>IF($B$2=1,IF(ธ.ค.!V17="","",ธ.ค.!V17),IF(ธ.ค.!V47="","",ธ.ค.!V47))</f>
        <v/>
      </c>
      <c r="JC17" s="104" t="str">
        <f>IF($B$2=1,IF(ธ.ค.!W17="","",ธ.ค.!W17),IF(ธ.ค.!W47="","",ธ.ค.!W47))</f>
        <v/>
      </c>
      <c r="JD17" s="104" t="str">
        <f>IF($B$2=1,IF(ธ.ค.!X17="","",ธ.ค.!X17),IF(ธ.ค.!X47="","",ธ.ค.!X47))</f>
        <v/>
      </c>
      <c r="JE17" s="104" t="str">
        <f>IF($B$2=1,IF(ธ.ค.!Y17="","",ธ.ค.!Y17),IF(ธ.ค.!Y47="","",ธ.ค.!Y47))</f>
        <v/>
      </c>
      <c r="JF17" s="104" t="str">
        <f>IF($B$2=1,IF(ธ.ค.!Z17="","",ธ.ค.!Z17),IF(ธ.ค.!Z47="","",ธ.ค.!Z47))</f>
        <v/>
      </c>
      <c r="JG17" s="104" t="str">
        <f>IF($B$2=1,IF(ธ.ค.!AA17="","",ธ.ค.!AA17),IF(ธ.ค.!AA47="","",ธ.ค.!AA47))</f>
        <v/>
      </c>
      <c r="JH17" s="104" t="str">
        <f>IF($B$2=1,IF(ธ.ค.!AB17="","",ธ.ค.!AB17),IF(ธ.ค.!AB47="","",ธ.ค.!AB47))</f>
        <v/>
      </c>
      <c r="JI17" s="104" t="str">
        <f>IF($B$2=1,IF(ธ.ค.!AC17="","",ธ.ค.!AC17),IF(ธ.ค.!AC47="","",ธ.ค.!AC47))</f>
        <v/>
      </c>
      <c r="JJ17" s="104" t="str">
        <f>IF($B$2=1,IF(ธ.ค.!AD17="","",ธ.ค.!AD17),IF(ธ.ค.!AD47="","",ธ.ค.!AD47))</f>
        <v/>
      </c>
      <c r="JK17" s="104" t="str">
        <f>IF($B$2=1,IF(ธ.ค.!AE17="","",ธ.ค.!AE17),IF(ธ.ค.!AE47="","",ธ.ค.!AE47))</f>
        <v/>
      </c>
      <c r="JL17" s="104" t="str">
        <f>IF($B$2=1,IF(ธ.ค.!AF17="","",ธ.ค.!AF17),IF(ธ.ค.!AF47="","",ธ.ค.!AF47))</f>
        <v/>
      </c>
      <c r="JM17" s="104" t="str">
        <f>IF($B$2=1,IF(ธ.ค.!AG17="","",ธ.ค.!AG17),IF(ธ.ค.!AG47="","",ธ.ค.!AG47))</f>
        <v/>
      </c>
      <c r="JN17" s="104" t="str">
        <f>IF($B$2=1,IF(ธ.ค.!AH17="","",ธ.ค.!AH17),IF(ธ.ค.!AH47="","",ธ.ค.!AH47))</f>
        <v/>
      </c>
      <c r="JO17" s="104" t="str">
        <f>IF($B$2=1,IF(ธ.ค.!AI17="","",ธ.ค.!AI17),IF(ธ.ค.!AI47="","",ธ.ค.!AI47))</f>
        <v/>
      </c>
      <c r="JP17" s="103">
        <f t="shared" si="18"/>
        <v>14</v>
      </c>
      <c r="JQ17" s="104"/>
      <c r="JR17" s="104" t="str">
        <f>IF($B$2=1,IF(ม.ค.!D17="","",ม.ค.!D17),IF(ม.ค.!D47="","",ม.ค.!D47))</f>
        <v/>
      </c>
      <c r="JS17" s="104" t="str">
        <f>IF($B$2=1,IF(ม.ค.!E17="","",ม.ค.!E17),IF(ม.ค.!E47="","",ม.ค.!E47))</f>
        <v/>
      </c>
      <c r="JT17" s="104" t="str">
        <f>IF($B$2=1,IF(ม.ค.!F17="","",ม.ค.!F17),IF(ม.ค.!F47="","",ม.ค.!F47))</f>
        <v/>
      </c>
      <c r="JU17" s="104" t="str">
        <f>IF($B$2=1,IF(ม.ค.!G17="","",ม.ค.!G17),IF(ม.ค.!G47="","",ม.ค.!G47))</f>
        <v/>
      </c>
      <c r="JV17" s="104" t="str">
        <f>IF($B$2=1,IF(ม.ค.!H17="","",ม.ค.!H17),IF(ม.ค.!H47="","",ม.ค.!H47))</f>
        <v/>
      </c>
      <c r="JW17" s="104" t="str">
        <f>IF($B$2=1,IF(ม.ค.!I17="","",ม.ค.!I17),IF(ม.ค.!I47="","",ม.ค.!I47))</f>
        <v/>
      </c>
      <c r="JX17" s="104" t="str">
        <f>IF($B$2=1,IF(ม.ค.!J17="","",ม.ค.!J17),IF(ม.ค.!J47="","",ม.ค.!J47))</f>
        <v/>
      </c>
      <c r="JY17" s="104" t="str">
        <f>IF($B$2=1,IF(ม.ค.!K17="","",ม.ค.!K17),IF(ม.ค.!K47="","",ม.ค.!K47))</f>
        <v/>
      </c>
      <c r="JZ17" s="104" t="str">
        <f>IF($B$2=1,IF(ม.ค.!L17="","",ม.ค.!L17),IF(ม.ค.!L47="","",ม.ค.!L47))</f>
        <v/>
      </c>
      <c r="KA17" s="104" t="str">
        <f>IF($B$2=1,IF(ม.ค.!M17="","",ม.ค.!M17),IF(ม.ค.!M47="","",ม.ค.!M47))</f>
        <v/>
      </c>
      <c r="KB17" s="104" t="str">
        <f>IF($B$2=1,IF(ม.ค.!N17="","",ม.ค.!N17),IF(ม.ค.!N47="","",ม.ค.!N47))</f>
        <v/>
      </c>
      <c r="KC17" s="104" t="str">
        <f>IF($B$2=1,IF(ม.ค.!O17="","",ม.ค.!O17),IF(ม.ค.!O47="","",ม.ค.!O47))</f>
        <v/>
      </c>
      <c r="KD17" s="104" t="str">
        <f>IF($B$2=1,IF(ม.ค.!P17="","",ม.ค.!P17),IF(ม.ค.!P47="","",ม.ค.!P47))</f>
        <v/>
      </c>
      <c r="KE17" s="104" t="str">
        <f>IF($B$2=1,IF(ม.ค.!Q17="","",ม.ค.!Q17),IF(ม.ค.!Q47="","",ม.ค.!Q47))</f>
        <v/>
      </c>
      <c r="KF17" s="104" t="str">
        <f>IF($B$2=1,IF(ม.ค.!R17="","",ม.ค.!R17),IF(ม.ค.!R47="","",ม.ค.!R47))</f>
        <v/>
      </c>
      <c r="KG17" s="104" t="str">
        <f>IF($B$2=1,IF(ม.ค.!S17="","",ม.ค.!S17),IF(ม.ค.!S47="","",ม.ค.!S47))</f>
        <v/>
      </c>
      <c r="KH17" s="104" t="str">
        <f>IF($B$2=1,IF(ม.ค.!T17="","",ม.ค.!T17),IF(ม.ค.!T47="","",ม.ค.!T47))</f>
        <v/>
      </c>
      <c r="KI17" s="104" t="str">
        <f>IF($B$2=1,IF(ม.ค.!U17="","",ม.ค.!U17),IF(ม.ค.!U47="","",ม.ค.!U47))</f>
        <v/>
      </c>
      <c r="KJ17" s="104" t="str">
        <f>IF($B$2=1,IF(ม.ค.!V17="","",ม.ค.!V17),IF(ม.ค.!V47="","",ม.ค.!V47))</f>
        <v/>
      </c>
      <c r="KK17" s="104" t="str">
        <f>IF($B$2=1,IF(ม.ค.!W17="","",ม.ค.!W17),IF(ม.ค.!W47="","",ม.ค.!W47))</f>
        <v/>
      </c>
      <c r="KL17" s="104" t="str">
        <f>IF($B$2=1,IF(ม.ค.!X17="","",ม.ค.!X17),IF(ม.ค.!X47="","",ม.ค.!X47))</f>
        <v/>
      </c>
      <c r="KM17" s="104" t="str">
        <f>IF($B$2=1,IF(ม.ค.!Y17="","",ม.ค.!Y17),IF(ม.ค.!Y47="","",ม.ค.!Y47))</f>
        <v/>
      </c>
      <c r="KN17" s="104" t="str">
        <f>IF($B$2=1,IF(ม.ค.!Z17="","",ม.ค.!Z17),IF(ม.ค.!Z47="","",ม.ค.!Z47))</f>
        <v/>
      </c>
      <c r="KO17" s="104" t="str">
        <f>IF($B$2=1,IF(ม.ค.!AA17="","",ม.ค.!AA17),IF(ม.ค.!AA47="","",ม.ค.!AA47))</f>
        <v/>
      </c>
      <c r="KP17" s="104" t="str">
        <f>IF($B$2=1,IF(ม.ค.!AB17="","",ม.ค.!AB17),IF(ม.ค.!AB47="","",ม.ค.!AB47))</f>
        <v/>
      </c>
      <c r="KQ17" s="104" t="str">
        <f>IF($B$2=1,IF(ม.ค.!AC17="","",ม.ค.!AC17),IF(ม.ค.!AC47="","",ม.ค.!AC47))</f>
        <v/>
      </c>
      <c r="KR17" s="104" t="str">
        <f>IF($B$2=1,IF(ม.ค.!AD17="","",ม.ค.!AD17),IF(ม.ค.!AD47="","",ม.ค.!AD47))</f>
        <v/>
      </c>
      <c r="KS17" s="104" t="str">
        <f>IF($B$2=1,IF(ม.ค.!AE17="","",ม.ค.!AE17),IF(ม.ค.!AE47="","",ม.ค.!AE47))</f>
        <v/>
      </c>
      <c r="KT17" s="104" t="str">
        <f>IF($B$2=1,IF(ม.ค.!AF17="","",ม.ค.!AF17),IF(ม.ค.!AF47="","",ม.ค.!AF47))</f>
        <v/>
      </c>
      <c r="KU17" s="104" t="str">
        <f>IF($B$2=1,IF(ม.ค.!AG17="","",ม.ค.!AG17),IF(ม.ค.!AG47="","",ม.ค.!AG47))</f>
        <v/>
      </c>
      <c r="KV17" s="104" t="str">
        <f>IF($B$2=1,IF(ม.ค.!AH17="","",ม.ค.!AH17),IF(ม.ค.!AH47="","",ม.ค.!AH47))</f>
        <v/>
      </c>
      <c r="KW17" s="104" t="str">
        <f>IF($B$2=1,IF(ม.ค.!AI17="","",ม.ค.!AI17),IF(ม.ค.!AI47="","",ม.ค.!AI47))</f>
        <v/>
      </c>
      <c r="KX17" s="103">
        <f t="shared" si="19"/>
        <v>14</v>
      </c>
      <c r="KY17" s="104"/>
      <c r="KZ17" s="104" t="str">
        <f>IF($B$2=1,IF(ก.พ.!D17="","",ก.พ.!D17),IF(ก.พ.!D47="","",ก.พ.!D47))</f>
        <v/>
      </c>
      <c r="LA17" s="104" t="str">
        <f>IF($B$2=1,IF(ก.พ.!E17="","",ก.พ.!E17),IF(ก.พ.!E47="","",ก.พ.!E47))</f>
        <v/>
      </c>
      <c r="LB17" s="104" t="str">
        <f>IF($B$2=1,IF(ก.พ.!F17="","",ก.พ.!F17),IF(ก.พ.!F47="","",ก.พ.!F47))</f>
        <v/>
      </c>
      <c r="LC17" s="104" t="str">
        <f>IF($B$2=1,IF(ก.พ.!G17="","",ก.พ.!G17),IF(ก.พ.!G47="","",ก.พ.!G47))</f>
        <v/>
      </c>
      <c r="LD17" s="104" t="str">
        <f>IF($B$2=1,IF(ก.พ.!H17="","",ก.พ.!H17),IF(ก.พ.!H47="","",ก.พ.!H47))</f>
        <v/>
      </c>
      <c r="LE17" s="104" t="str">
        <f>IF($B$2=1,IF(ก.พ.!I17="","",ก.พ.!I17),IF(ก.พ.!I47="","",ก.พ.!I47))</f>
        <v/>
      </c>
      <c r="LF17" s="104" t="str">
        <f>IF($B$2=1,IF(ก.พ.!J17="","",ก.พ.!J17),IF(ก.พ.!J47="","",ก.พ.!J47))</f>
        <v/>
      </c>
      <c r="LG17" s="104" t="str">
        <f>IF($B$2=1,IF(ก.พ.!K17="","",ก.พ.!K17),IF(ก.พ.!K47="","",ก.พ.!K47))</f>
        <v/>
      </c>
      <c r="LH17" s="104" t="str">
        <f>IF($B$2=1,IF(ก.พ.!L17="","",ก.พ.!L17),IF(ก.พ.!L47="","",ก.พ.!L47))</f>
        <v/>
      </c>
      <c r="LI17" s="104" t="str">
        <f>IF($B$2=1,IF(ก.พ.!M17="","",ก.พ.!M17),IF(ก.พ.!M47="","",ก.พ.!M47))</f>
        <v/>
      </c>
      <c r="LJ17" s="104" t="str">
        <f>IF($B$2=1,IF(ก.พ.!N17="","",ก.พ.!N17),IF(ก.พ.!N47="","",ก.พ.!N47))</f>
        <v/>
      </c>
      <c r="LK17" s="104" t="str">
        <f>IF($B$2=1,IF(ก.พ.!O17="","",ก.พ.!O17),IF(ก.พ.!O47="","",ก.พ.!O47))</f>
        <v/>
      </c>
      <c r="LL17" s="104" t="str">
        <f>IF($B$2=1,IF(ก.พ.!P17="","",ก.พ.!P17),IF(ก.พ.!P47="","",ก.พ.!P47))</f>
        <v/>
      </c>
      <c r="LM17" s="104" t="str">
        <f>IF($B$2=1,IF(ก.พ.!Q17="","",ก.พ.!Q17),IF(ก.พ.!Q47="","",ก.พ.!Q47))</f>
        <v/>
      </c>
      <c r="LN17" s="104" t="str">
        <f>IF($B$2=1,IF(ก.พ.!R17="","",ก.พ.!R17),IF(ก.พ.!R47="","",ก.พ.!R47))</f>
        <v/>
      </c>
      <c r="LO17" s="104" t="str">
        <f>IF($B$2=1,IF(ก.พ.!S17="","",ก.พ.!S17),IF(ก.พ.!S47="","",ก.พ.!S47))</f>
        <v/>
      </c>
      <c r="LP17" s="104" t="str">
        <f>IF($B$2=1,IF(ก.พ.!T17="","",ก.พ.!T17),IF(ก.พ.!T47="","",ก.พ.!T47))</f>
        <v/>
      </c>
      <c r="LQ17" s="104" t="str">
        <f>IF($B$2=1,IF(ก.พ.!U17="","",ก.พ.!U17),IF(ก.พ.!U47="","",ก.พ.!U47))</f>
        <v/>
      </c>
      <c r="LR17" s="104" t="str">
        <f>IF($B$2=1,IF(ก.พ.!V17="","",ก.พ.!V17),IF(ก.พ.!V47="","",ก.พ.!V47))</f>
        <v/>
      </c>
      <c r="LS17" s="104" t="str">
        <f>IF($B$2=1,IF(ก.พ.!W17="","",ก.พ.!W17),IF(ก.พ.!W47="","",ก.พ.!W47))</f>
        <v/>
      </c>
      <c r="LT17" s="104" t="str">
        <f>IF($B$2=1,IF(ก.พ.!X17="","",ก.พ.!X17),IF(ก.พ.!X47="","",ก.พ.!X47))</f>
        <v/>
      </c>
      <c r="LU17" s="104" t="str">
        <f>IF($B$2=1,IF(ก.พ.!Y17="","",ก.พ.!Y17),IF(ก.พ.!Y47="","",ก.พ.!Y47))</f>
        <v/>
      </c>
      <c r="LV17" s="104" t="str">
        <f>IF($B$2=1,IF(ก.พ.!Z17="","",ก.พ.!Z17),IF(ก.พ.!Z47="","",ก.พ.!Z47))</f>
        <v/>
      </c>
      <c r="LW17" s="104" t="str">
        <f>IF($B$2=1,IF(ก.พ.!AA17="","",ก.พ.!AA17),IF(ก.พ.!AA47="","",ก.พ.!AA47))</f>
        <v/>
      </c>
      <c r="LX17" s="104" t="str">
        <f>IF($B$2=1,IF(ก.พ.!AB17="","",ก.พ.!AB17),IF(ก.พ.!AB47="","",ก.พ.!AB47))</f>
        <v/>
      </c>
      <c r="LY17" s="104" t="str">
        <f>IF($B$2=1,IF(ก.พ.!AC17="","",ก.พ.!AC17),IF(ก.พ.!AC47="","",ก.พ.!AC47))</f>
        <v/>
      </c>
      <c r="LZ17" s="104" t="str">
        <f>IF($B$2=1,IF(ก.พ.!AD17="","",ก.พ.!AD17),IF(ก.พ.!AD47="","",ก.พ.!AD47))</f>
        <v/>
      </c>
      <c r="MA17" s="104" t="str">
        <f>IF($B$2=1,IF(ก.พ.!AE17="","",ก.พ.!AE17),IF(ก.พ.!AE47="","",ก.พ.!AE47))</f>
        <v/>
      </c>
      <c r="MB17" s="104" t="str">
        <f>IF($B$2=1,IF(ก.พ.!AF17="","",ก.พ.!AF17),IF(ก.พ.!AF47="","",ก.พ.!AF47))</f>
        <v/>
      </c>
      <c r="MC17" s="104" t="str">
        <f>IF($B$2=1,IF(ก.พ.!AG17="","",ก.พ.!AG17),IF(ก.พ.!AG47="","",ก.พ.!AG47))</f>
        <v/>
      </c>
      <c r="MD17" s="104" t="str">
        <f>IF($B$2=1,IF(ก.พ.!AH17="","",ก.พ.!AH17),IF(ก.พ.!AH47="","",ก.พ.!AH47))</f>
        <v/>
      </c>
      <c r="ME17" s="104" t="str">
        <f>IF($B$2=1,IF(ก.พ.!AI17="","",ก.พ.!AI17),IF(ก.พ.!AI47="","",ก.พ.!AI47))</f>
        <v/>
      </c>
      <c r="MF17" s="103">
        <f t="shared" si="20"/>
        <v>14</v>
      </c>
      <c r="MG17" s="104"/>
      <c r="MH17" s="104" t="str">
        <f>IF($B$2=1,IF(มี.ค.!D17="","",มี.ค.!D17),IF(มี.ค.!D47="","",มี.ค.!D47))</f>
        <v/>
      </c>
      <c r="MI17" s="104" t="str">
        <f>IF($B$2=1,IF(มี.ค.!E17="","",มี.ค.!E17),IF(มี.ค.!E47="","",มี.ค.!E47))</f>
        <v/>
      </c>
      <c r="MJ17" s="104" t="str">
        <f>IF($B$2=1,IF(มี.ค.!F17="","",มี.ค.!F17),IF(มี.ค.!F47="","",มี.ค.!F47))</f>
        <v/>
      </c>
      <c r="MK17" s="104" t="str">
        <f>IF($B$2=1,IF(มี.ค.!G17="","",มี.ค.!G17),IF(มี.ค.!G47="","",มี.ค.!G47))</f>
        <v/>
      </c>
      <c r="ML17" s="104" t="str">
        <f>IF($B$2=1,IF(มี.ค.!H17="","",มี.ค.!H17),IF(มี.ค.!H47="","",มี.ค.!H47))</f>
        <v/>
      </c>
      <c r="MM17" s="104" t="str">
        <f>IF($B$2=1,IF(มี.ค.!I17="","",มี.ค.!I17),IF(มี.ค.!I47="","",มี.ค.!I47))</f>
        <v/>
      </c>
      <c r="MN17" s="104" t="str">
        <f>IF($B$2=1,IF(มี.ค.!J17="","",มี.ค.!J17),IF(มี.ค.!J47="","",มี.ค.!J47))</f>
        <v/>
      </c>
      <c r="MO17" s="104" t="str">
        <f>IF($B$2=1,IF(มี.ค.!K17="","",มี.ค.!K17),IF(มี.ค.!K47="","",มี.ค.!K47))</f>
        <v/>
      </c>
      <c r="MP17" s="104" t="str">
        <f>IF($B$2=1,IF(มี.ค.!L17="","",มี.ค.!L17),IF(มี.ค.!L47="","",มี.ค.!L47))</f>
        <v/>
      </c>
      <c r="MQ17" s="104" t="str">
        <f>IF($B$2=1,IF(มี.ค.!M17="","",มี.ค.!M17),IF(มี.ค.!M47="","",มี.ค.!M47))</f>
        <v/>
      </c>
      <c r="MR17" s="104" t="str">
        <f>IF($B$2=1,IF(มี.ค.!N17="","",มี.ค.!N17),IF(มี.ค.!N47="","",มี.ค.!N47))</f>
        <v/>
      </c>
      <c r="MS17" s="104" t="str">
        <f>IF($B$2=1,IF(มี.ค.!O17="","",มี.ค.!O17),IF(มี.ค.!O47="","",มี.ค.!O47))</f>
        <v/>
      </c>
      <c r="MT17" s="104" t="str">
        <f>IF($B$2=1,IF(มี.ค.!P17="","",มี.ค.!P17),IF(มี.ค.!P47="","",มี.ค.!P47))</f>
        <v/>
      </c>
      <c r="MU17" s="104" t="str">
        <f>IF($B$2=1,IF(มี.ค.!Q17="","",มี.ค.!Q17),IF(มี.ค.!Q47="","",มี.ค.!Q47))</f>
        <v/>
      </c>
      <c r="MV17" s="104" t="str">
        <f>IF($B$2=1,IF(มี.ค.!R17="","",มี.ค.!R17),IF(มี.ค.!R47="","",มี.ค.!R47))</f>
        <v/>
      </c>
      <c r="MW17" s="104" t="str">
        <f>IF($B$2=1,IF(มี.ค.!S17="","",มี.ค.!S17),IF(มี.ค.!S47="","",มี.ค.!S47))</f>
        <v/>
      </c>
      <c r="MX17" s="104" t="str">
        <f>IF($B$2=1,IF(มี.ค.!T17="","",มี.ค.!T17),IF(มี.ค.!T47="","",มี.ค.!T47))</f>
        <v/>
      </c>
      <c r="MY17" s="104" t="str">
        <f>IF($B$2=1,IF(มี.ค.!U17="","",มี.ค.!U17),IF(มี.ค.!U47="","",มี.ค.!U47))</f>
        <v/>
      </c>
      <c r="MZ17" s="104" t="str">
        <f>IF($B$2=1,IF(มี.ค.!V17="","",มี.ค.!V17),IF(มี.ค.!V47="","",มี.ค.!V47))</f>
        <v/>
      </c>
      <c r="NA17" s="104" t="str">
        <f>IF($B$2=1,IF(มี.ค.!W17="","",มี.ค.!W17),IF(มี.ค.!W47="","",มี.ค.!W47))</f>
        <v/>
      </c>
      <c r="NB17" s="104" t="str">
        <f>IF($B$2=1,IF(มี.ค.!X17="","",มี.ค.!X17),IF(มี.ค.!X47="","",มี.ค.!X47))</f>
        <v/>
      </c>
      <c r="NC17" s="104" t="str">
        <f>IF($B$2=1,IF(มี.ค.!Y17="","",มี.ค.!Y17),IF(มี.ค.!Y47="","",มี.ค.!Y47))</f>
        <v/>
      </c>
      <c r="ND17" s="104" t="str">
        <f>IF($B$2=1,IF(มี.ค.!Z17="","",มี.ค.!Z17),IF(มี.ค.!Z47="","",มี.ค.!Z47))</f>
        <v/>
      </c>
      <c r="NE17" s="104" t="str">
        <f>IF($B$2=1,IF(มี.ค.!AA17="","",มี.ค.!AA17),IF(มี.ค.!AA47="","",มี.ค.!AA47))</f>
        <v/>
      </c>
      <c r="NF17" s="104" t="str">
        <f>IF($B$2=1,IF(มี.ค.!AB17="","",มี.ค.!AB17),IF(มี.ค.!AB47="","",มี.ค.!AB47))</f>
        <v/>
      </c>
      <c r="NG17" s="104" t="str">
        <f>IF($B$2=1,IF(มี.ค.!AC17="","",มี.ค.!AC17),IF(มี.ค.!AC47="","",มี.ค.!AC47))</f>
        <v/>
      </c>
      <c r="NH17" s="104" t="str">
        <f>IF($B$2=1,IF(มี.ค.!AD17="","",มี.ค.!AD17),IF(มี.ค.!AD47="","",มี.ค.!AD47))</f>
        <v/>
      </c>
      <c r="NI17" s="104" t="str">
        <f>IF($B$2=1,IF(มี.ค.!AE17="","",มี.ค.!AE17),IF(มี.ค.!AE47="","",มี.ค.!AE47))</f>
        <v/>
      </c>
      <c r="NJ17" s="104" t="str">
        <f>IF($B$2=1,IF(มี.ค.!AF17="","",มี.ค.!AF17),IF(มี.ค.!AF47="","",มี.ค.!AF47))</f>
        <v/>
      </c>
      <c r="NK17" s="104" t="str">
        <f>IF($B$2=1,IF(มี.ค.!AG17="","",มี.ค.!AG17),IF(มี.ค.!AG47="","",มี.ค.!AG47))</f>
        <v/>
      </c>
      <c r="NL17" s="104" t="str">
        <f>IF($B$2=1,IF(มี.ค.!AH17="","",มี.ค.!AH17),IF(มี.ค.!AH47="","",มี.ค.!AH47))</f>
        <v/>
      </c>
      <c r="NM17" s="104" t="str">
        <f>IF($B$2=1,IF(มี.ค.!AI17="","",มี.ค.!AI17),IF(มี.ค.!AI47="","",มี.ค.!AI47))</f>
        <v/>
      </c>
    </row>
    <row r="18" spans="1:377" ht="21" customHeight="1" x14ac:dyDescent="0.35">
      <c r="A18" s="90"/>
      <c r="B18" s="90"/>
      <c r="C18" s="90"/>
      <c r="D18" s="103">
        <f t="shared" si="21"/>
        <v>15</v>
      </c>
      <c r="E18" s="104"/>
      <c r="F18" s="104" t="str">
        <f>IF($B$2=1,IF(พ.ค.!D18="","",พ.ค.!D18),IF(พ.ค.!D48="","",พ.ค.!D48))</f>
        <v/>
      </c>
      <c r="G18" s="104" t="str">
        <f>IF($B$2=1,IF(พ.ค.!E18="","",พ.ค.!E18),IF(พ.ค.!E48="","",พ.ค.!E48))</f>
        <v/>
      </c>
      <c r="H18" s="104" t="str">
        <f>IF($B$2=1,IF(พ.ค.!F18="","",พ.ค.!F18),IF(พ.ค.!F48="","",พ.ค.!F48))</f>
        <v/>
      </c>
      <c r="I18" s="104" t="str">
        <f>IF($B$2=1,IF(พ.ค.!G18="","",พ.ค.!G18),IF(พ.ค.!G48="","",พ.ค.!G48))</f>
        <v/>
      </c>
      <c r="J18" s="104" t="str">
        <f>IF($B$2=1,IF(พ.ค.!H18="","",พ.ค.!H18),IF(พ.ค.!H48="","",พ.ค.!H48))</f>
        <v/>
      </c>
      <c r="K18" s="104" t="str">
        <f>IF($B$2=1,IF(พ.ค.!I18="","",พ.ค.!I18),IF(พ.ค.!I48="","",พ.ค.!I48))</f>
        <v/>
      </c>
      <c r="L18" s="104" t="str">
        <f>IF($B$2=1,IF(พ.ค.!J18="","",พ.ค.!J18),IF(พ.ค.!J48="","",พ.ค.!J48))</f>
        <v/>
      </c>
      <c r="M18" s="104" t="str">
        <f>IF($B$2=1,IF(พ.ค.!K18="","",พ.ค.!K18),IF(พ.ค.!K48="","",พ.ค.!K48))</f>
        <v/>
      </c>
      <c r="N18" s="104" t="str">
        <f>IF($B$2=1,IF(พ.ค.!L18="","",พ.ค.!L18),IF(พ.ค.!L48="","",พ.ค.!L48))</f>
        <v/>
      </c>
      <c r="O18" s="104" t="str">
        <f>IF($B$2=1,IF(พ.ค.!M18="","",พ.ค.!M18),IF(พ.ค.!M48="","",พ.ค.!M48))</f>
        <v/>
      </c>
      <c r="P18" s="104" t="str">
        <f>IF($B$2=1,IF(พ.ค.!N18="","",พ.ค.!N18),IF(พ.ค.!N48="","",พ.ค.!N48))</f>
        <v/>
      </c>
      <c r="Q18" s="104" t="str">
        <f>IF($B$2=1,IF(พ.ค.!O18="","",พ.ค.!O18),IF(พ.ค.!O48="","",พ.ค.!O48))</f>
        <v/>
      </c>
      <c r="R18" s="104" t="str">
        <f>IF($B$2=1,IF(พ.ค.!P18="","",พ.ค.!P18),IF(พ.ค.!P48="","",พ.ค.!P48))</f>
        <v/>
      </c>
      <c r="S18" s="104" t="str">
        <f>IF($B$2=1,IF(พ.ค.!Q18="","",พ.ค.!Q18),IF(พ.ค.!Q48="","",พ.ค.!Q48))</f>
        <v/>
      </c>
      <c r="T18" s="104" t="str">
        <f>IF($B$2=1,IF(พ.ค.!R18="","",พ.ค.!R18),IF(พ.ค.!R48="","",พ.ค.!R48))</f>
        <v/>
      </c>
      <c r="U18" s="104" t="str">
        <f>IF($B$2=1,IF(พ.ค.!S18="","",พ.ค.!S18),IF(พ.ค.!S48="","",พ.ค.!S48))</f>
        <v/>
      </c>
      <c r="V18" s="104" t="str">
        <f>IF($B$2=1,IF(พ.ค.!T18="","",พ.ค.!T18),IF(พ.ค.!T48="","",พ.ค.!T48))</f>
        <v/>
      </c>
      <c r="W18" s="104" t="str">
        <f>IF($B$2=1,IF(พ.ค.!U18="","",พ.ค.!U18),IF(พ.ค.!U48="","",พ.ค.!U48))</f>
        <v/>
      </c>
      <c r="X18" s="104" t="str">
        <f>IF($B$2=1,IF(พ.ค.!V18="","",พ.ค.!V18),IF(พ.ค.!V48="","",พ.ค.!V48))</f>
        <v/>
      </c>
      <c r="Y18" s="104" t="str">
        <f>IF($B$2=1,IF(พ.ค.!W18="","",พ.ค.!W18),IF(พ.ค.!W48="","",พ.ค.!W48))</f>
        <v/>
      </c>
      <c r="Z18" s="104" t="str">
        <f>IF($B$2=1,IF(พ.ค.!X18="","",พ.ค.!X18),IF(พ.ค.!X48="","",พ.ค.!X48))</f>
        <v/>
      </c>
      <c r="AA18" s="104" t="str">
        <f>IF($B$2=1,IF(พ.ค.!Y18="","",พ.ค.!Y18),IF(พ.ค.!Y48="","",พ.ค.!Y48))</f>
        <v/>
      </c>
      <c r="AB18" s="104" t="str">
        <f>IF($B$2=1,IF(พ.ค.!Z18="","",พ.ค.!Z18),IF(พ.ค.!Z48="","",พ.ค.!Z48))</f>
        <v/>
      </c>
      <c r="AC18" s="104" t="str">
        <f>IF($B$2=1,IF(พ.ค.!AA18="","",พ.ค.!AA18),IF(พ.ค.!AA48="","",พ.ค.!AA48))</f>
        <v/>
      </c>
      <c r="AD18" s="104" t="str">
        <f>IF($B$2=1,IF(พ.ค.!AB18="","",พ.ค.!AB18),IF(พ.ค.!AB48="","",พ.ค.!AB48))</f>
        <v/>
      </c>
      <c r="AE18" s="104" t="str">
        <f>IF($B$2=1,IF(พ.ค.!AC18="","",พ.ค.!AC18),IF(พ.ค.!AC48="","",พ.ค.!AC48))</f>
        <v/>
      </c>
      <c r="AF18" s="104" t="str">
        <f>IF($B$2=1,IF(พ.ค.!AD18="","",พ.ค.!AD18),IF(พ.ค.!AD48="","",พ.ค.!AD48))</f>
        <v/>
      </c>
      <c r="AG18" s="104" t="str">
        <f>IF($B$2=1,IF(พ.ค.!AE18="","",พ.ค.!AE18),IF(พ.ค.!AE48="","",พ.ค.!AE48))</f>
        <v/>
      </c>
      <c r="AH18" s="104" t="str">
        <f>IF($B$2=1,IF(พ.ค.!AF18="","",พ.ค.!AF18),IF(พ.ค.!AF48="","",พ.ค.!AF48))</f>
        <v/>
      </c>
      <c r="AI18" s="104" t="str">
        <f>IF($B$2=1,IF(พ.ค.!AG18="","",พ.ค.!AG18),IF(พ.ค.!AG48="","",พ.ค.!AG48))</f>
        <v/>
      </c>
      <c r="AJ18" s="104" t="str">
        <f>IF($B$2=1,IF(พ.ค.!AH18="","",พ.ค.!AH18),IF(พ.ค.!AH48="","",พ.ค.!AH48))</f>
        <v/>
      </c>
      <c r="AK18" s="104" t="str">
        <f>IF($B$2=1,IF(พ.ค.!AI18="","",พ.ค.!AI18),IF(พ.ค.!AI48="","",พ.ค.!AI48))</f>
        <v/>
      </c>
      <c r="AL18" s="103">
        <f t="shared" si="11"/>
        <v>15</v>
      </c>
      <c r="AM18" s="104"/>
      <c r="AN18" s="104" t="str">
        <f>IF($B$2=1,IF(มิ.ย.!D18="","",มิ.ย.!D18),IF(มิ.ย.!D48="","",มิ.ย.!D48))</f>
        <v/>
      </c>
      <c r="AO18" s="104" t="str">
        <f>IF($B$2=1,IF(มิ.ย.!E18="","",มิ.ย.!E18),IF(มิ.ย.!E48="","",มิ.ย.!E48))</f>
        <v/>
      </c>
      <c r="AP18" s="104" t="str">
        <f>IF($B$2=1,IF(มิ.ย.!F18="","",มิ.ย.!F18),IF(มิ.ย.!F48="","",มิ.ย.!F48))</f>
        <v/>
      </c>
      <c r="AQ18" s="104" t="str">
        <f>IF($B$2=1,IF(มิ.ย.!G18="","",มิ.ย.!G18),IF(มิ.ย.!G48="","",มิ.ย.!G48))</f>
        <v/>
      </c>
      <c r="AR18" s="104" t="str">
        <f>IF($B$2=1,IF(มิ.ย.!H18="","",มิ.ย.!H18),IF(มิ.ย.!H48="","",มิ.ย.!H48))</f>
        <v/>
      </c>
      <c r="AS18" s="104" t="str">
        <f>IF($B$2=1,IF(มิ.ย.!I18="","",มิ.ย.!I18),IF(มิ.ย.!I48="","",มิ.ย.!I48))</f>
        <v/>
      </c>
      <c r="AT18" s="104" t="str">
        <f>IF($B$2=1,IF(มิ.ย.!J18="","",มิ.ย.!J18),IF(มิ.ย.!J48="","",มิ.ย.!J48))</f>
        <v/>
      </c>
      <c r="AU18" s="104" t="str">
        <f>IF($B$2=1,IF(มิ.ย.!K18="","",มิ.ย.!K18),IF(มิ.ย.!K48="","",มิ.ย.!K48))</f>
        <v/>
      </c>
      <c r="AV18" s="104" t="str">
        <f>IF($B$2=1,IF(มิ.ย.!L18="","",มิ.ย.!L18),IF(มิ.ย.!L48="","",มิ.ย.!L48))</f>
        <v/>
      </c>
      <c r="AW18" s="104" t="str">
        <f>IF($B$2=1,IF(มิ.ย.!M18="","",มิ.ย.!M18),IF(มิ.ย.!M48="","",มิ.ย.!M48))</f>
        <v/>
      </c>
      <c r="AX18" s="104" t="str">
        <f>IF($B$2=1,IF(มิ.ย.!N18="","",มิ.ย.!N18),IF(มิ.ย.!N48="","",มิ.ย.!N48))</f>
        <v/>
      </c>
      <c r="AY18" s="104" t="str">
        <f>IF($B$2=1,IF(มิ.ย.!O18="","",มิ.ย.!O18),IF(มิ.ย.!O48="","",มิ.ย.!O48))</f>
        <v/>
      </c>
      <c r="AZ18" s="104" t="str">
        <f>IF($B$2=1,IF(มิ.ย.!P18="","",มิ.ย.!P18),IF(มิ.ย.!P48="","",มิ.ย.!P48))</f>
        <v/>
      </c>
      <c r="BA18" s="104" t="str">
        <f>IF($B$2=1,IF(มิ.ย.!Q18="","",มิ.ย.!Q18),IF(มิ.ย.!Q48="","",มิ.ย.!Q48))</f>
        <v/>
      </c>
      <c r="BB18" s="104" t="str">
        <f>IF($B$2=1,IF(มิ.ย.!R18="","",มิ.ย.!R18),IF(มิ.ย.!R48="","",มิ.ย.!R48))</f>
        <v/>
      </c>
      <c r="BC18" s="104" t="str">
        <f>IF($B$2=1,IF(มิ.ย.!S18="","",มิ.ย.!S18),IF(มิ.ย.!S48="","",มิ.ย.!S48))</f>
        <v/>
      </c>
      <c r="BD18" s="104" t="str">
        <f>IF($B$2=1,IF(มิ.ย.!T18="","",มิ.ย.!T18),IF(มิ.ย.!T48="","",มิ.ย.!T48))</f>
        <v/>
      </c>
      <c r="BE18" s="104" t="str">
        <f>IF($B$2=1,IF(มิ.ย.!U18="","",มิ.ย.!U18),IF(มิ.ย.!U48="","",มิ.ย.!U48))</f>
        <v/>
      </c>
      <c r="BF18" s="104" t="str">
        <f>IF($B$2=1,IF(มิ.ย.!V18="","",มิ.ย.!V18),IF(มิ.ย.!V48="","",มิ.ย.!V48))</f>
        <v/>
      </c>
      <c r="BG18" s="104" t="str">
        <f>IF($B$2=1,IF(มิ.ย.!W18="","",มิ.ย.!W18),IF(มิ.ย.!W48="","",มิ.ย.!W48))</f>
        <v/>
      </c>
      <c r="BH18" s="104" t="str">
        <f>IF($B$2=1,IF(มิ.ย.!X18="","",มิ.ย.!X18),IF(มิ.ย.!X48="","",มิ.ย.!X48))</f>
        <v/>
      </c>
      <c r="BI18" s="104" t="str">
        <f>IF($B$2=1,IF(มิ.ย.!Y18="","",มิ.ย.!Y18),IF(มิ.ย.!Y48="","",มิ.ย.!Y48))</f>
        <v/>
      </c>
      <c r="BJ18" s="104" t="str">
        <f>IF($B$2=1,IF(มิ.ย.!Z18="","",มิ.ย.!Z18),IF(มิ.ย.!Z48="","",มิ.ย.!Z48))</f>
        <v/>
      </c>
      <c r="BK18" s="104" t="str">
        <f>IF($B$2=1,IF(มิ.ย.!AA18="","",มิ.ย.!AA18),IF(มิ.ย.!AA48="","",มิ.ย.!AA48))</f>
        <v/>
      </c>
      <c r="BL18" s="104" t="str">
        <f>IF($B$2=1,IF(มิ.ย.!AB18="","",มิ.ย.!AB18),IF(มิ.ย.!AB48="","",มิ.ย.!AB48))</f>
        <v/>
      </c>
      <c r="BM18" s="104" t="str">
        <f>IF($B$2=1,IF(มิ.ย.!AC18="","",มิ.ย.!AC18),IF(มิ.ย.!AC48="","",มิ.ย.!AC48))</f>
        <v/>
      </c>
      <c r="BN18" s="104" t="str">
        <f>IF($B$2=1,IF(มิ.ย.!AD18="","",มิ.ย.!AD18),IF(มิ.ย.!AD48="","",มิ.ย.!AD48))</f>
        <v/>
      </c>
      <c r="BO18" s="104" t="str">
        <f>IF($B$2=1,IF(มิ.ย.!AE18="","",มิ.ย.!AE18),IF(มิ.ย.!AE48="","",มิ.ย.!AE48))</f>
        <v/>
      </c>
      <c r="BP18" s="104" t="str">
        <f>IF($B$2=1,IF(มิ.ย.!AF18="","",มิ.ย.!AF18),IF(มิ.ย.!AF48="","",มิ.ย.!AF48))</f>
        <v/>
      </c>
      <c r="BQ18" s="104" t="str">
        <f>IF($B$2=1,IF(มิ.ย.!AG18="","",มิ.ย.!AG18),IF(มิ.ย.!AG48="","",มิ.ย.!AG48))</f>
        <v/>
      </c>
      <c r="BR18" s="104" t="str">
        <f>IF($B$2=1,IF(มิ.ย.!AH18="","",มิ.ย.!AH18),IF(มิ.ย.!AH48="","",มิ.ย.!AH48))</f>
        <v/>
      </c>
      <c r="BS18" s="104" t="str">
        <f>IF($B$2=1,IF(มิ.ย.!AI18="","",มิ.ย.!AI18),IF(มิ.ย.!AI48="","",มิ.ย.!AI48))</f>
        <v/>
      </c>
      <c r="BT18" s="103">
        <f t="shared" si="12"/>
        <v>15</v>
      </c>
      <c r="BU18" s="104"/>
      <c r="BV18" s="104" t="str">
        <f>IF($B$2=1,IF(ก.ค.!D18="","",ก.ค.!D18),IF(ก.ค.!D48="","",ก.ค.!D48))</f>
        <v/>
      </c>
      <c r="BW18" s="104" t="str">
        <f>IF($B$2=1,IF(ก.ค.!E18="","",ก.ค.!E18),IF(ก.ค.!E48="","",ก.ค.!E48))</f>
        <v/>
      </c>
      <c r="BX18" s="104" t="str">
        <f>IF($B$2=1,IF(ก.ค.!F18="","",ก.ค.!F18),IF(ก.ค.!F48="","",ก.ค.!F48))</f>
        <v/>
      </c>
      <c r="BY18" s="104" t="str">
        <f>IF($B$2=1,IF(ก.ค.!G18="","",ก.ค.!G18),IF(ก.ค.!G48="","",ก.ค.!G48))</f>
        <v/>
      </c>
      <c r="BZ18" s="104" t="str">
        <f>IF($B$2=1,IF(ก.ค.!H18="","",ก.ค.!H18),IF(ก.ค.!H48="","",ก.ค.!H48))</f>
        <v/>
      </c>
      <c r="CA18" s="104" t="str">
        <f>IF($B$2=1,IF(ก.ค.!I18="","",ก.ค.!I18),IF(ก.ค.!I48="","",ก.ค.!I48))</f>
        <v/>
      </c>
      <c r="CB18" s="104" t="str">
        <f>IF($B$2=1,IF(ก.ค.!J18="","",ก.ค.!J18),IF(ก.ค.!J48="","",ก.ค.!J48))</f>
        <v/>
      </c>
      <c r="CC18" s="104" t="str">
        <f>IF($B$2=1,IF(ก.ค.!K18="","",ก.ค.!K18),IF(ก.ค.!K48="","",ก.ค.!K48))</f>
        <v/>
      </c>
      <c r="CD18" s="104" t="str">
        <f>IF($B$2=1,IF(ก.ค.!L18="","",ก.ค.!L18),IF(ก.ค.!L48="","",ก.ค.!L48))</f>
        <v/>
      </c>
      <c r="CE18" s="104" t="str">
        <f>IF($B$2=1,IF(ก.ค.!M18="","",ก.ค.!M18),IF(ก.ค.!M48="","",ก.ค.!M48))</f>
        <v/>
      </c>
      <c r="CF18" s="104" t="str">
        <f>IF($B$2=1,IF(ก.ค.!N18="","",ก.ค.!N18),IF(ก.ค.!N48="","",ก.ค.!N48))</f>
        <v/>
      </c>
      <c r="CG18" s="104" t="str">
        <f>IF($B$2=1,IF(ก.ค.!O18="","",ก.ค.!O18),IF(ก.ค.!O48="","",ก.ค.!O48))</f>
        <v/>
      </c>
      <c r="CH18" s="104" t="str">
        <f>IF($B$2=1,IF(ก.ค.!P18="","",ก.ค.!P18),IF(ก.ค.!P48="","",ก.ค.!P48))</f>
        <v/>
      </c>
      <c r="CI18" s="104" t="str">
        <f>IF($B$2=1,IF(ก.ค.!Q18="","",ก.ค.!Q18),IF(ก.ค.!Q48="","",ก.ค.!Q48))</f>
        <v/>
      </c>
      <c r="CJ18" s="104" t="str">
        <f>IF($B$2=1,IF(ก.ค.!R18="","",ก.ค.!R18),IF(ก.ค.!R48="","",ก.ค.!R48))</f>
        <v/>
      </c>
      <c r="CK18" s="104" t="str">
        <f>IF($B$2=1,IF(ก.ค.!S18="","",ก.ค.!S18),IF(ก.ค.!S48="","",ก.ค.!S48))</f>
        <v/>
      </c>
      <c r="CL18" s="104" t="str">
        <f>IF($B$2=1,IF(ก.ค.!T18="","",ก.ค.!T18),IF(ก.ค.!T48="","",ก.ค.!T48))</f>
        <v/>
      </c>
      <c r="CM18" s="104" t="str">
        <f>IF($B$2=1,IF(ก.ค.!U18="","",ก.ค.!U18),IF(ก.ค.!U48="","",ก.ค.!U48))</f>
        <v/>
      </c>
      <c r="CN18" s="104" t="str">
        <f>IF($B$2=1,IF(ก.ค.!V18="","",ก.ค.!V18),IF(ก.ค.!V48="","",ก.ค.!V48))</f>
        <v/>
      </c>
      <c r="CO18" s="104" t="str">
        <f>IF($B$2=1,IF(ก.ค.!W18="","",ก.ค.!W18),IF(ก.ค.!W48="","",ก.ค.!W48))</f>
        <v/>
      </c>
      <c r="CP18" s="104" t="str">
        <f>IF($B$2=1,IF(ก.ค.!X18="","",ก.ค.!X18),IF(ก.ค.!X48="","",ก.ค.!X48))</f>
        <v/>
      </c>
      <c r="CQ18" s="104" t="str">
        <f>IF($B$2=1,IF(ก.ค.!Y18="","",ก.ค.!Y18),IF(ก.ค.!Y48="","",ก.ค.!Y48))</f>
        <v/>
      </c>
      <c r="CR18" s="104" t="str">
        <f>IF($B$2=1,IF(ก.ค.!Z18="","",ก.ค.!Z18),IF(ก.ค.!Z48="","",ก.ค.!Z48))</f>
        <v/>
      </c>
      <c r="CS18" s="104" t="str">
        <f>IF($B$2=1,IF(ก.ค.!AA18="","",ก.ค.!AA18),IF(ก.ค.!AA48="","",ก.ค.!AA48))</f>
        <v/>
      </c>
      <c r="CT18" s="104" t="str">
        <f>IF($B$2=1,IF(ก.ค.!AB18="","",ก.ค.!AB18),IF(ก.ค.!AB48="","",ก.ค.!AB48))</f>
        <v/>
      </c>
      <c r="CU18" s="104" t="str">
        <f>IF($B$2=1,IF(ก.ค.!AC18="","",ก.ค.!AC18),IF(ก.ค.!AC48="","",ก.ค.!AC48))</f>
        <v/>
      </c>
      <c r="CV18" s="104" t="str">
        <f>IF($B$2=1,IF(ก.ค.!AD18="","",ก.ค.!AD18),IF(ก.ค.!AD48="","",ก.ค.!AD48))</f>
        <v/>
      </c>
      <c r="CW18" s="104" t="str">
        <f>IF($B$2=1,IF(ก.ค.!AE18="","",ก.ค.!AE18),IF(ก.ค.!AE48="","",ก.ค.!AE48))</f>
        <v/>
      </c>
      <c r="CX18" s="104" t="str">
        <f>IF($B$2=1,IF(ก.ค.!AF18="","",ก.ค.!AF18),IF(ก.ค.!AF48="","",ก.ค.!AF48))</f>
        <v/>
      </c>
      <c r="CY18" s="104" t="str">
        <f>IF($B$2=1,IF(ก.ค.!AG18="","",ก.ค.!AG18),IF(ก.ค.!AG48="","",ก.ค.!AG48))</f>
        <v/>
      </c>
      <c r="CZ18" s="104" t="str">
        <f>IF($B$2=1,IF(ก.ค.!AH18="","",ก.ค.!AH18),IF(ก.ค.!AH48="","",ก.ค.!AH48))</f>
        <v/>
      </c>
      <c r="DA18" s="104" t="str">
        <f>IF($B$2=1,IF(ก.ค.!AI18="","",ก.ค.!AI18),IF(ก.ค.!AI48="","",ก.ค.!AI48))</f>
        <v/>
      </c>
      <c r="DB18" s="103">
        <f t="shared" si="13"/>
        <v>15</v>
      </c>
      <c r="DC18" s="104"/>
      <c r="DD18" s="104" t="str">
        <f>IF($B$2=1,IF(ส.ค.!D18="","",ส.ค.!D18),IF(ส.ค.!D48="","",ส.ค.!D48))</f>
        <v/>
      </c>
      <c r="DE18" s="104" t="str">
        <f>IF($B$2=1,IF(ส.ค.!E18="","",ส.ค.!E18),IF(ส.ค.!E48="","",ส.ค.!E48))</f>
        <v/>
      </c>
      <c r="DF18" s="104" t="str">
        <f>IF($B$2=1,IF(ส.ค.!F18="","",ส.ค.!F18),IF(ส.ค.!F48="","",ส.ค.!F48))</f>
        <v/>
      </c>
      <c r="DG18" s="104" t="str">
        <f>IF($B$2=1,IF(ส.ค.!G18="","",ส.ค.!G18),IF(ส.ค.!G48="","",ส.ค.!G48))</f>
        <v/>
      </c>
      <c r="DH18" s="104" t="str">
        <f>IF($B$2=1,IF(ส.ค.!H18="","",ส.ค.!H18),IF(ส.ค.!H48="","",ส.ค.!H48))</f>
        <v/>
      </c>
      <c r="DI18" s="104" t="str">
        <f>IF($B$2=1,IF(ส.ค.!I18="","",ส.ค.!I18),IF(ส.ค.!I48="","",ส.ค.!I48))</f>
        <v/>
      </c>
      <c r="DJ18" s="104" t="str">
        <f>IF($B$2=1,IF(ส.ค.!J18="","",ส.ค.!J18),IF(ส.ค.!J48="","",ส.ค.!J48))</f>
        <v/>
      </c>
      <c r="DK18" s="104" t="str">
        <f>IF($B$2=1,IF(ส.ค.!K18="","",ส.ค.!K18),IF(ส.ค.!K48="","",ส.ค.!K48))</f>
        <v/>
      </c>
      <c r="DL18" s="104" t="str">
        <f>IF($B$2=1,IF(ส.ค.!L18="","",ส.ค.!L18),IF(ส.ค.!L48="","",ส.ค.!L48))</f>
        <v/>
      </c>
      <c r="DM18" s="104" t="str">
        <f>IF($B$2=1,IF(ส.ค.!M18="","",ส.ค.!M18),IF(ส.ค.!M48="","",ส.ค.!M48))</f>
        <v/>
      </c>
      <c r="DN18" s="104" t="str">
        <f>IF($B$2=1,IF(ส.ค.!N18="","",ส.ค.!N18),IF(ส.ค.!N48="","",ส.ค.!N48))</f>
        <v/>
      </c>
      <c r="DO18" s="104" t="str">
        <f>IF($B$2=1,IF(ส.ค.!O18="","",ส.ค.!O18),IF(ส.ค.!O48="","",ส.ค.!O48))</f>
        <v/>
      </c>
      <c r="DP18" s="104" t="str">
        <f>IF($B$2=1,IF(ส.ค.!P18="","",ส.ค.!P18),IF(ส.ค.!P48="","",ส.ค.!P48))</f>
        <v/>
      </c>
      <c r="DQ18" s="104" t="str">
        <f>IF($B$2=1,IF(ส.ค.!Q18="","",ส.ค.!Q18),IF(ส.ค.!Q48="","",ส.ค.!Q48))</f>
        <v/>
      </c>
      <c r="DR18" s="104" t="str">
        <f>IF($B$2=1,IF(ส.ค.!R18="","",ส.ค.!R18),IF(ส.ค.!R48="","",ส.ค.!R48))</f>
        <v/>
      </c>
      <c r="DS18" s="104" t="str">
        <f>IF($B$2=1,IF(ส.ค.!S18="","",ส.ค.!S18),IF(ส.ค.!S48="","",ส.ค.!S48))</f>
        <v/>
      </c>
      <c r="DT18" s="104" t="str">
        <f>IF($B$2=1,IF(ส.ค.!T18="","",ส.ค.!T18),IF(ส.ค.!T48="","",ส.ค.!T48))</f>
        <v/>
      </c>
      <c r="DU18" s="104" t="str">
        <f>IF($B$2=1,IF(ส.ค.!U18="","",ส.ค.!U18),IF(ส.ค.!U48="","",ส.ค.!U48))</f>
        <v/>
      </c>
      <c r="DV18" s="104" t="str">
        <f>IF($B$2=1,IF(ส.ค.!V18="","",ส.ค.!V18),IF(ส.ค.!V48="","",ส.ค.!V48))</f>
        <v/>
      </c>
      <c r="DW18" s="104" t="str">
        <f>IF($B$2=1,IF(ส.ค.!W18="","",ส.ค.!W18),IF(ส.ค.!W48="","",ส.ค.!W48))</f>
        <v/>
      </c>
      <c r="DX18" s="104" t="str">
        <f>IF($B$2=1,IF(ส.ค.!X18="","",ส.ค.!X18),IF(ส.ค.!X48="","",ส.ค.!X48))</f>
        <v/>
      </c>
      <c r="DY18" s="104" t="str">
        <f>IF($B$2=1,IF(ส.ค.!Y18="","",ส.ค.!Y18),IF(ส.ค.!Y48="","",ส.ค.!Y48))</f>
        <v/>
      </c>
      <c r="DZ18" s="104" t="str">
        <f>IF($B$2=1,IF(ส.ค.!Z18="","",ส.ค.!Z18),IF(ส.ค.!Z48="","",ส.ค.!Z48))</f>
        <v/>
      </c>
      <c r="EA18" s="104" t="str">
        <f>IF($B$2=1,IF(ส.ค.!AA18="","",ส.ค.!AA18),IF(ส.ค.!AA48="","",ส.ค.!AA48))</f>
        <v/>
      </c>
      <c r="EB18" s="104" t="str">
        <f>IF($B$2=1,IF(ส.ค.!AB18="","",ส.ค.!AB18),IF(ส.ค.!AB48="","",ส.ค.!AB48))</f>
        <v/>
      </c>
      <c r="EC18" s="104" t="str">
        <f>IF($B$2=1,IF(ส.ค.!AC18="","",ส.ค.!AC18),IF(ส.ค.!AC48="","",ส.ค.!AC48))</f>
        <v/>
      </c>
      <c r="ED18" s="104" t="str">
        <f>IF($B$2=1,IF(ส.ค.!AD18="","",ส.ค.!AD18),IF(ส.ค.!AD48="","",ส.ค.!AD48))</f>
        <v/>
      </c>
      <c r="EE18" s="104" t="str">
        <f>IF($B$2=1,IF(ส.ค.!AE18="","",ส.ค.!AE18),IF(ส.ค.!AE48="","",ส.ค.!AE48))</f>
        <v/>
      </c>
      <c r="EF18" s="104" t="str">
        <f>IF($B$2=1,IF(ส.ค.!AF18="","",ส.ค.!AF18),IF(ส.ค.!AF48="","",ส.ค.!AF48))</f>
        <v/>
      </c>
      <c r="EG18" s="104" t="str">
        <f>IF($B$2=1,IF(ส.ค.!AG18="","",ส.ค.!AG18),IF(ส.ค.!AG48="","",ส.ค.!AG48))</f>
        <v/>
      </c>
      <c r="EH18" s="104" t="str">
        <f>IF($B$2=1,IF(ส.ค.!AH18="","",ส.ค.!AH18),IF(ส.ค.!AH48="","",ส.ค.!AH48))</f>
        <v/>
      </c>
      <c r="EI18" s="104" t="str">
        <f>IF($B$2=1,IF(ส.ค.!AI18="","",ส.ค.!AI18),IF(ส.ค.!AI48="","",ส.ค.!AI48))</f>
        <v/>
      </c>
      <c r="EJ18" s="103">
        <f t="shared" si="14"/>
        <v>15</v>
      </c>
      <c r="EK18" s="104"/>
      <c r="EL18" s="104" t="str">
        <f>IF($B$2=1,IF(ก.ย.!D18="","",ก.ย.!D18),IF(ก.ย.!D48="","",ก.ย.!D48))</f>
        <v/>
      </c>
      <c r="EM18" s="104" t="str">
        <f>IF($B$2=1,IF(ก.ย.!E18="","",ก.ย.!E18),IF(ก.ย.!E48="","",ก.ย.!E48))</f>
        <v/>
      </c>
      <c r="EN18" s="104" t="str">
        <f>IF($B$2=1,IF(ก.ย.!F18="","",ก.ย.!F18),IF(ก.ย.!F48="","",ก.ย.!F48))</f>
        <v/>
      </c>
      <c r="EO18" s="104" t="str">
        <f>IF($B$2=1,IF(ก.ย.!G18="","",ก.ย.!G18),IF(ก.ย.!G48="","",ก.ย.!G48))</f>
        <v/>
      </c>
      <c r="EP18" s="104" t="str">
        <f>IF($B$2=1,IF(ก.ย.!H18="","",ก.ย.!H18),IF(ก.ย.!H48="","",ก.ย.!H48))</f>
        <v/>
      </c>
      <c r="EQ18" s="104" t="str">
        <f>IF($B$2=1,IF(ก.ย.!I18="","",ก.ย.!I18),IF(ก.ย.!I48="","",ก.ย.!I48))</f>
        <v/>
      </c>
      <c r="ER18" s="104" t="str">
        <f>IF($B$2=1,IF(ก.ย.!J18="","",ก.ย.!J18),IF(ก.ย.!J48="","",ก.ย.!J48))</f>
        <v/>
      </c>
      <c r="ES18" s="104" t="str">
        <f>IF($B$2=1,IF(ก.ย.!K18="","",ก.ย.!K18),IF(ก.ย.!K48="","",ก.ย.!K48))</f>
        <v/>
      </c>
      <c r="ET18" s="104" t="str">
        <f>IF($B$2=1,IF(ก.ย.!L18="","",ก.ย.!L18),IF(ก.ย.!L48="","",ก.ย.!L48))</f>
        <v/>
      </c>
      <c r="EU18" s="104" t="str">
        <f>IF($B$2=1,IF(ก.ย.!M18="","",ก.ย.!M18),IF(ก.ย.!M48="","",ก.ย.!M48))</f>
        <v/>
      </c>
      <c r="EV18" s="104" t="str">
        <f>IF($B$2=1,IF(ก.ย.!N18="","",ก.ย.!N18),IF(ก.ย.!N48="","",ก.ย.!N48))</f>
        <v/>
      </c>
      <c r="EW18" s="104" t="str">
        <f>IF($B$2=1,IF(ก.ย.!O18="","",ก.ย.!O18),IF(ก.ย.!O48="","",ก.ย.!O48))</f>
        <v/>
      </c>
      <c r="EX18" s="104" t="str">
        <f>IF($B$2=1,IF(ก.ย.!P18="","",ก.ย.!P18),IF(ก.ย.!P48="","",ก.ย.!P48))</f>
        <v/>
      </c>
      <c r="EY18" s="104" t="str">
        <f>IF($B$2=1,IF(ก.ย.!Q18="","",ก.ย.!Q18),IF(ก.ย.!Q48="","",ก.ย.!Q48))</f>
        <v/>
      </c>
      <c r="EZ18" s="104" t="str">
        <f>IF($B$2=1,IF(ก.ย.!R18="","",ก.ย.!R18),IF(ก.ย.!R48="","",ก.ย.!R48))</f>
        <v/>
      </c>
      <c r="FA18" s="104" t="str">
        <f>IF($B$2=1,IF(ก.ย.!S18="","",ก.ย.!S18),IF(ก.ย.!S48="","",ก.ย.!S48))</f>
        <v/>
      </c>
      <c r="FB18" s="104" t="str">
        <f>IF($B$2=1,IF(ก.ย.!T18="","",ก.ย.!T18),IF(ก.ย.!T48="","",ก.ย.!T48))</f>
        <v/>
      </c>
      <c r="FC18" s="104" t="str">
        <f>IF($B$2=1,IF(ก.ย.!U18="","",ก.ย.!U18),IF(ก.ย.!U48="","",ก.ย.!U48))</f>
        <v/>
      </c>
      <c r="FD18" s="104" t="str">
        <f>IF($B$2=1,IF(ก.ย.!V18="","",ก.ย.!V18),IF(ก.ย.!V48="","",ก.ย.!V48))</f>
        <v/>
      </c>
      <c r="FE18" s="104" t="str">
        <f>IF($B$2=1,IF(ก.ย.!W18="","",ก.ย.!W18),IF(ก.ย.!W48="","",ก.ย.!W48))</f>
        <v/>
      </c>
      <c r="FF18" s="104" t="str">
        <f>IF($B$2=1,IF(ก.ย.!X18="","",ก.ย.!X18),IF(ก.ย.!X48="","",ก.ย.!X48))</f>
        <v/>
      </c>
      <c r="FG18" s="104" t="str">
        <f>IF($B$2=1,IF(ก.ย.!Y18="","",ก.ย.!Y18),IF(ก.ย.!Y48="","",ก.ย.!Y48))</f>
        <v/>
      </c>
      <c r="FH18" s="104" t="str">
        <f>IF($B$2=1,IF(ก.ย.!Z18="","",ก.ย.!Z18),IF(ก.ย.!Z48="","",ก.ย.!Z48))</f>
        <v/>
      </c>
      <c r="FI18" s="104" t="str">
        <f>IF($B$2=1,IF(ก.ย.!AA18="","",ก.ย.!AA18),IF(ก.ย.!AA48="","",ก.ย.!AA48))</f>
        <v/>
      </c>
      <c r="FJ18" s="104" t="str">
        <f>IF($B$2=1,IF(ก.ย.!AB18="","",ก.ย.!AB18),IF(ก.ย.!AB48="","",ก.ย.!AB48))</f>
        <v/>
      </c>
      <c r="FK18" s="104" t="str">
        <f>IF($B$2=1,IF(ก.ย.!AC18="","",ก.ย.!AC18),IF(ก.ย.!AC48="","",ก.ย.!AC48))</f>
        <v/>
      </c>
      <c r="FL18" s="104" t="str">
        <f>IF($B$2=1,IF(ก.ย.!AD18="","",ก.ย.!AD18),IF(ก.ย.!AD48="","",ก.ย.!AD48))</f>
        <v/>
      </c>
      <c r="FM18" s="104" t="str">
        <f>IF($B$2=1,IF(ก.ย.!AE18="","",ก.ย.!AE18),IF(ก.ย.!AE48="","",ก.ย.!AE48))</f>
        <v/>
      </c>
      <c r="FN18" s="104" t="str">
        <f>IF($B$2=1,IF(ก.ย.!AF18="","",ก.ย.!AF18),IF(ก.ย.!AF48="","",ก.ย.!AF48))</f>
        <v/>
      </c>
      <c r="FO18" s="104" t="str">
        <f>IF($B$2=1,IF(ก.ย.!AG18="","",ก.ย.!AG18),IF(ก.ย.!AG48="","",ก.ย.!AG48))</f>
        <v/>
      </c>
      <c r="FP18" s="104" t="str">
        <f>IF($B$2=1,IF(ก.ย.!AH18="","",ก.ย.!AH18),IF(ก.ย.!AH48="","",ก.ย.!AH48))</f>
        <v/>
      </c>
      <c r="FQ18" s="104" t="str">
        <f>IF($B$2=1,IF(ก.ย.!AI18="","",ก.ย.!AI18),IF(ก.ย.!AI48="","",ก.ย.!AI48))</f>
        <v/>
      </c>
      <c r="FR18" s="103">
        <f t="shared" si="15"/>
        <v>15</v>
      </c>
      <c r="FS18" s="104"/>
      <c r="FT18" s="104" t="str">
        <f>IF($B$2=1,IF(ต.ค.!D18="","",ต.ค.!D18),IF(ต.ค.!D48="","",ต.ค.!D48))</f>
        <v/>
      </c>
      <c r="FU18" s="104" t="str">
        <f>IF($B$2=1,IF(ต.ค.!E18="","",ต.ค.!E18),IF(ต.ค.!E48="","",ต.ค.!E48))</f>
        <v/>
      </c>
      <c r="FV18" s="104" t="str">
        <f>IF($B$2=1,IF(ต.ค.!F18="","",ต.ค.!F18),IF(ต.ค.!F48="","",ต.ค.!F48))</f>
        <v/>
      </c>
      <c r="FW18" s="104" t="str">
        <f>IF($B$2=1,IF(ต.ค.!G18="","",ต.ค.!G18),IF(ต.ค.!G48="","",ต.ค.!G48))</f>
        <v/>
      </c>
      <c r="FX18" s="104" t="str">
        <f>IF($B$2=1,IF(ต.ค.!H18="","",ต.ค.!H18),IF(ต.ค.!H48="","",ต.ค.!H48))</f>
        <v/>
      </c>
      <c r="FY18" s="104" t="str">
        <f>IF($B$2=1,IF(ต.ค.!I18="","",ต.ค.!I18),IF(ต.ค.!I48="","",ต.ค.!I48))</f>
        <v/>
      </c>
      <c r="FZ18" s="104" t="str">
        <f>IF($B$2=1,IF(ต.ค.!J18="","",ต.ค.!J18),IF(ต.ค.!J48="","",ต.ค.!J48))</f>
        <v/>
      </c>
      <c r="GA18" s="104" t="str">
        <f>IF($B$2=1,IF(ต.ค.!K18="","",ต.ค.!K18),IF(ต.ค.!K48="","",ต.ค.!K48))</f>
        <v/>
      </c>
      <c r="GB18" s="104" t="str">
        <f>IF($B$2=1,IF(ต.ค.!L18="","",ต.ค.!L18),IF(ต.ค.!L48="","",ต.ค.!L48))</f>
        <v/>
      </c>
      <c r="GC18" s="104" t="str">
        <f>IF($B$2=1,IF(ต.ค.!M18="","",ต.ค.!M18),IF(ต.ค.!M48="","",ต.ค.!M48))</f>
        <v/>
      </c>
      <c r="GD18" s="104" t="str">
        <f>IF($B$2=1,IF(ต.ค.!N18="","",ต.ค.!N18),IF(ต.ค.!N48="","",ต.ค.!N48))</f>
        <v/>
      </c>
      <c r="GE18" s="104" t="str">
        <f>IF($B$2=1,IF(ต.ค.!O18="","",ต.ค.!O18),IF(ต.ค.!O48="","",ต.ค.!O48))</f>
        <v/>
      </c>
      <c r="GF18" s="104" t="str">
        <f>IF($B$2=1,IF(ต.ค.!P18="","",ต.ค.!P18),IF(ต.ค.!P48="","",ต.ค.!P48))</f>
        <v/>
      </c>
      <c r="GG18" s="104" t="str">
        <f>IF($B$2=1,IF(ต.ค.!Q18="","",ต.ค.!Q18),IF(ต.ค.!Q48="","",ต.ค.!Q48))</f>
        <v/>
      </c>
      <c r="GH18" s="104" t="str">
        <f>IF($B$2=1,IF(ต.ค.!R18="","",ต.ค.!R18),IF(ต.ค.!R48="","",ต.ค.!R48))</f>
        <v/>
      </c>
      <c r="GI18" s="104" t="str">
        <f>IF($B$2=1,IF(ต.ค.!S18="","",ต.ค.!S18),IF(ต.ค.!S48="","",ต.ค.!S48))</f>
        <v/>
      </c>
      <c r="GJ18" s="104" t="str">
        <f>IF($B$2=1,IF(ต.ค.!T18="","",ต.ค.!T18),IF(ต.ค.!T48="","",ต.ค.!T48))</f>
        <v/>
      </c>
      <c r="GK18" s="104" t="str">
        <f>IF($B$2=1,IF(ต.ค.!U18="","",ต.ค.!U18),IF(ต.ค.!U48="","",ต.ค.!U48))</f>
        <v/>
      </c>
      <c r="GL18" s="104" t="str">
        <f>IF($B$2=1,IF(ต.ค.!V18="","",ต.ค.!V18),IF(ต.ค.!V48="","",ต.ค.!V48))</f>
        <v/>
      </c>
      <c r="GM18" s="104" t="str">
        <f>IF($B$2=1,IF(ต.ค.!W18="","",ต.ค.!W18),IF(ต.ค.!W48="","",ต.ค.!W48))</f>
        <v/>
      </c>
      <c r="GN18" s="104" t="str">
        <f>IF($B$2=1,IF(ต.ค.!X18="","",ต.ค.!X18),IF(ต.ค.!X48="","",ต.ค.!X48))</f>
        <v/>
      </c>
      <c r="GO18" s="104" t="str">
        <f>IF($B$2=1,IF(ต.ค.!Y18="","",ต.ค.!Y18),IF(ต.ค.!Y48="","",ต.ค.!Y48))</f>
        <v/>
      </c>
      <c r="GP18" s="104" t="str">
        <f>IF($B$2=1,IF(ต.ค.!Z18="","",ต.ค.!Z18),IF(ต.ค.!Z48="","",ต.ค.!Z48))</f>
        <v/>
      </c>
      <c r="GQ18" s="104" t="str">
        <f>IF($B$2=1,IF(ต.ค.!AA18="","",ต.ค.!AA18),IF(ต.ค.!AA48="","",ต.ค.!AA48))</f>
        <v/>
      </c>
      <c r="GR18" s="104" t="str">
        <f>IF($B$2=1,IF(ต.ค.!AB18="","",ต.ค.!AB18),IF(ต.ค.!AB48="","",ต.ค.!AB48))</f>
        <v/>
      </c>
      <c r="GS18" s="104" t="str">
        <f>IF($B$2=1,IF(ต.ค.!AC18="","",ต.ค.!AC18),IF(ต.ค.!AC48="","",ต.ค.!AC48))</f>
        <v/>
      </c>
      <c r="GT18" s="104" t="str">
        <f>IF($B$2=1,IF(ต.ค.!AD18="","",ต.ค.!AD18),IF(ต.ค.!AD48="","",ต.ค.!AD48))</f>
        <v/>
      </c>
      <c r="GU18" s="104" t="str">
        <f>IF($B$2=1,IF(ต.ค.!AE18="","",ต.ค.!AE18),IF(ต.ค.!AE48="","",ต.ค.!AE48))</f>
        <v/>
      </c>
      <c r="GV18" s="104" t="str">
        <f>IF($B$2=1,IF(ต.ค.!AF18="","",ต.ค.!AF18),IF(ต.ค.!AF48="","",ต.ค.!AF48))</f>
        <v/>
      </c>
      <c r="GW18" s="104" t="str">
        <f>IF($B$2=1,IF(ต.ค.!AG18="","",ต.ค.!AG18),IF(ต.ค.!AG48="","",ต.ค.!AG48))</f>
        <v/>
      </c>
      <c r="GX18" s="104" t="str">
        <f>IF($B$2=1,IF(ต.ค.!AH18="","",ต.ค.!AH18),IF(ต.ค.!AH48="","",ต.ค.!AH48))</f>
        <v/>
      </c>
      <c r="GY18" s="104" t="str">
        <f>IF($B$2=1,IF(ต.ค.!AI18="","",ต.ค.!AI18),IF(ต.ค.!AI48="","",ต.ค.!AI48))</f>
        <v/>
      </c>
      <c r="GZ18" s="103">
        <f t="shared" si="16"/>
        <v>15</v>
      </c>
      <c r="HA18" s="104"/>
      <c r="HB18" s="104" t="str">
        <f>IF($B$2=1,IF(พ.ย.!D18="","",พ.ย.!D18),IF(พ.ย.!D48="","",พ.ย.!D48))</f>
        <v/>
      </c>
      <c r="HC18" s="104" t="str">
        <f>IF($B$2=1,IF(พ.ย.!E18="","",พ.ย.!E18),IF(พ.ย.!E48="","",พ.ย.!E48))</f>
        <v/>
      </c>
      <c r="HD18" s="104" t="str">
        <f>IF($B$2=1,IF(พ.ย.!F18="","",พ.ย.!F18),IF(พ.ย.!F48="","",พ.ย.!F48))</f>
        <v/>
      </c>
      <c r="HE18" s="104" t="str">
        <f>IF($B$2=1,IF(พ.ย.!G18="","",พ.ย.!G18),IF(พ.ย.!G48="","",พ.ย.!G48))</f>
        <v/>
      </c>
      <c r="HF18" s="104" t="str">
        <f>IF($B$2=1,IF(พ.ย.!H18="","",พ.ย.!H18),IF(พ.ย.!H48="","",พ.ย.!H48))</f>
        <v/>
      </c>
      <c r="HG18" s="104" t="str">
        <f>IF($B$2=1,IF(พ.ย.!I18="","",พ.ย.!I18),IF(พ.ย.!I48="","",พ.ย.!I48))</f>
        <v/>
      </c>
      <c r="HH18" s="104" t="str">
        <f>IF($B$2=1,IF(พ.ย.!J18="","",พ.ย.!J18),IF(พ.ย.!J48="","",พ.ย.!J48))</f>
        <v/>
      </c>
      <c r="HI18" s="104" t="str">
        <f>IF($B$2=1,IF(พ.ย.!K18="","",พ.ย.!K18),IF(พ.ย.!K48="","",พ.ย.!K48))</f>
        <v/>
      </c>
      <c r="HJ18" s="104" t="str">
        <f>IF($B$2=1,IF(พ.ย.!L18="","",พ.ย.!L18),IF(พ.ย.!L48="","",พ.ย.!L48))</f>
        <v/>
      </c>
      <c r="HK18" s="104" t="str">
        <f>IF($B$2=1,IF(พ.ย.!M18="","",พ.ย.!M18),IF(พ.ย.!M48="","",พ.ย.!M48))</f>
        <v/>
      </c>
      <c r="HL18" s="104" t="str">
        <f>IF($B$2=1,IF(พ.ย.!N18="","",พ.ย.!N18),IF(พ.ย.!N48="","",พ.ย.!N48))</f>
        <v/>
      </c>
      <c r="HM18" s="104" t="str">
        <f>IF($B$2=1,IF(พ.ย.!O18="","",พ.ย.!O18),IF(พ.ย.!O48="","",พ.ย.!O48))</f>
        <v/>
      </c>
      <c r="HN18" s="104" t="str">
        <f>IF($B$2=1,IF(พ.ย.!P18="","",พ.ย.!P18),IF(พ.ย.!P48="","",พ.ย.!P48))</f>
        <v/>
      </c>
      <c r="HO18" s="104" t="str">
        <f>IF($B$2=1,IF(พ.ย.!Q18="","",พ.ย.!Q18),IF(พ.ย.!Q48="","",พ.ย.!Q48))</f>
        <v/>
      </c>
      <c r="HP18" s="104" t="str">
        <f>IF($B$2=1,IF(พ.ย.!R18="","",พ.ย.!R18),IF(พ.ย.!R48="","",พ.ย.!R48))</f>
        <v/>
      </c>
      <c r="HQ18" s="104" t="str">
        <f>IF($B$2=1,IF(พ.ย.!S18="","",พ.ย.!S18),IF(พ.ย.!S48="","",พ.ย.!S48))</f>
        <v/>
      </c>
      <c r="HR18" s="104" t="str">
        <f>IF($B$2=1,IF(พ.ย.!T18="","",พ.ย.!T18),IF(พ.ย.!T48="","",พ.ย.!T48))</f>
        <v/>
      </c>
      <c r="HS18" s="104" t="str">
        <f>IF($B$2=1,IF(พ.ย.!U18="","",พ.ย.!U18),IF(พ.ย.!U48="","",พ.ย.!U48))</f>
        <v/>
      </c>
      <c r="HT18" s="104" t="str">
        <f>IF($B$2=1,IF(พ.ย.!V18="","",พ.ย.!V18),IF(พ.ย.!V48="","",พ.ย.!V48))</f>
        <v/>
      </c>
      <c r="HU18" s="104" t="str">
        <f>IF($B$2=1,IF(พ.ย.!W18="","",พ.ย.!W18),IF(พ.ย.!W48="","",พ.ย.!W48))</f>
        <v/>
      </c>
      <c r="HV18" s="104" t="str">
        <f>IF($B$2=1,IF(พ.ย.!X18="","",พ.ย.!X18),IF(พ.ย.!X48="","",พ.ย.!X48))</f>
        <v/>
      </c>
      <c r="HW18" s="104" t="str">
        <f>IF($B$2=1,IF(พ.ย.!Y18="","",พ.ย.!Y18),IF(พ.ย.!Y48="","",พ.ย.!Y48))</f>
        <v/>
      </c>
      <c r="HX18" s="104" t="str">
        <f>IF($B$2=1,IF(พ.ย.!Z18="","",พ.ย.!Z18),IF(พ.ย.!Z48="","",พ.ย.!Z48))</f>
        <v/>
      </c>
      <c r="HY18" s="104" t="str">
        <f>IF($B$2=1,IF(พ.ย.!AA18="","",พ.ย.!AA18),IF(พ.ย.!AA48="","",พ.ย.!AA48))</f>
        <v/>
      </c>
      <c r="HZ18" s="104" t="str">
        <f>IF($B$2=1,IF(พ.ย.!AB18="","",พ.ย.!AB18),IF(พ.ย.!AB48="","",พ.ย.!AB48))</f>
        <v/>
      </c>
      <c r="IA18" s="104" t="str">
        <f>IF($B$2=1,IF(พ.ย.!AC18="","",พ.ย.!AC18),IF(พ.ย.!AC48="","",พ.ย.!AC48))</f>
        <v/>
      </c>
      <c r="IB18" s="104" t="str">
        <f>IF($B$2=1,IF(พ.ย.!AD18="","",พ.ย.!AD18),IF(พ.ย.!AD48="","",พ.ย.!AD48))</f>
        <v/>
      </c>
      <c r="IC18" s="104" t="str">
        <f>IF($B$2=1,IF(พ.ย.!AE18="","",พ.ย.!AE18),IF(พ.ย.!AE48="","",พ.ย.!AE48))</f>
        <v/>
      </c>
      <c r="ID18" s="104" t="str">
        <f>IF($B$2=1,IF(พ.ย.!AF18="","",พ.ย.!AF18),IF(พ.ย.!AF48="","",พ.ย.!AF48))</f>
        <v/>
      </c>
      <c r="IE18" s="104" t="str">
        <f>IF($B$2=1,IF(พ.ย.!AG18="","",พ.ย.!AG18),IF(พ.ย.!AG48="","",พ.ย.!AG48))</f>
        <v/>
      </c>
      <c r="IF18" s="104" t="str">
        <f>IF($B$2=1,IF(พ.ย.!AH18="","",พ.ย.!AH18),IF(พ.ย.!AH48="","",พ.ย.!AH48))</f>
        <v/>
      </c>
      <c r="IG18" s="104" t="str">
        <f>IF($B$2=1,IF(พ.ย.!AI18="","",พ.ย.!AI18),IF(พ.ย.!AI48="","",พ.ย.!AI48))</f>
        <v/>
      </c>
      <c r="IH18" s="103">
        <f t="shared" si="17"/>
        <v>15</v>
      </c>
      <c r="II18" s="104"/>
      <c r="IJ18" s="104" t="str">
        <f>IF($B$2=1,IF(ธ.ค.!D18="","",ธ.ค.!D18),IF(ธ.ค.!D48="","",ธ.ค.!D48))</f>
        <v/>
      </c>
      <c r="IK18" s="104" t="str">
        <f>IF($B$2=1,IF(ธ.ค.!E18="","",ธ.ค.!E18),IF(ธ.ค.!E48="","",ธ.ค.!E48))</f>
        <v/>
      </c>
      <c r="IL18" s="104" t="str">
        <f>IF($B$2=1,IF(ธ.ค.!F18="","",ธ.ค.!F18),IF(ธ.ค.!F48="","",ธ.ค.!F48))</f>
        <v/>
      </c>
      <c r="IM18" s="104" t="str">
        <f>IF($B$2=1,IF(ธ.ค.!G18="","",ธ.ค.!G18),IF(ธ.ค.!G48="","",ธ.ค.!G48))</f>
        <v/>
      </c>
      <c r="IN18" s="104" t="str">
        <f>IF($B$2=1,IF(ธ.ค.!H18="","",ธ.ค.!H18),IF(ธ.ค.!H48="","",ธ.ค.!H48))</f>
        <v/>
      </c>
      <c r="IO18" s="104" t="str">
        <f>IF($B$2=1,IF(ธ.ค.!I18="","",ธ.ค.!I18),IF(ธ.ค.!I48="","",ธ.ค.!I48))</f>
        <v/>
      </c>
      <c r="IP18" s="104" t="str">
        <f>IF($B$2=1,IF(ธ.ค.!J18="","",ธ.ค.!J18),IF(ธ.ค.!J48="","",ธ.ค.!J48))</f>
        <v/>
      </c>
      <c r="IQ18" s="104" t="str">
        <f>IF($B$2=1,IF(ธ.ค.!K18="","",ธ.ค.!K18),IF(ธ.ค.!K48="","",ธ.ค.!K48))</f>
        <v/>
      </c>
      <c r="IR18" s="104" t="str">
        <f>IF($B$2=1,IF(ธ.ค.!L18="","",ธ.ค.!L18),IF(ธ.ค.!L48="","",ธ.ค.!L48))</f>
        <v/>
      </c>
      <c r="IS18" s="104" t="str">
        <f>IF($B$2=1,IF(ธ.ค.!M18="","",ธ.ค.!M18),IF(ธ.ค.!M48="","",ธ.ค.!M48))</f>
        <v/>
      </c>
      <c r="IT18" s="104" t="str">
        <f>IF($B$2=1,IF(ธ.ค.!N18="","",ธ.ค.!N18),IF(ธ.ค.!N48="","",ธ.ค.!N48))</f>
        <v/>
      </c>
      <c r="IU18" s="104" t="str">
        <f>IF($B$2=1,IF(ธ.ค.!O18="","",ธ.ค.!O18),IF(ธ.ค.!O48="","",ธ.ค.!O48))</f>
        <v/>
      </c>
      <c r="IV18" s="104" t="str">
        <f>IF($B$2=1,IF(ธ.ค.!P18="","",ธ.ค.!P18),IF(ธ.ค.!P48="","",ธ.ค.!P48))</f>
        <v/>
      </c>
      <c r="IW18" s="104" t="str">
        <f>IF($B$2=1,IF(ธ.ค.!Q18="","",ธ.ค.!Q18),IF(ธ.ค.!Q48="","",ธ.ค.!Q48))</f>
        <v/>
      </c>
      <c r="IX18" s="104" t="str">
        <f>IF($B$2=1,IF(ธ.ค.!R18="","",ธ.ค.!R18),IF(ธ.ค.!R48="","",ธ.ค.!R48))</f>
        <v/>
      </c>
      <c r="IY18" s="104" t="str">
        <f>IF($B$2=1,IF(ธ.ค.!S18="","",ธ.ค.!S18),IF(ธ.ค.!S48="","",ธ.ค.!S48))</f>
        <v/>
      </c>
      <c r="IZ18" s="104" t="str">
        <f>IF($B$2=1,IF(ธ.ค.!T18="","",ธ.ค.!T18),IF(ธ.ค.!T48="","",ธ.ค.!T48))</f>
        <v/>
      </c>
      <c r="JA18" s="104" t="str">
        <f>IF($B$2=1,IF(ธ.ค.!U18="","",ธ.ค.!U18),IF(ธ.ค.!U48="","",ธ.ค.!U48))</f>
        <v/>
      </c>
      <c r="JB18" s="104" t="str">
        <f>IF($B$2=1,IF(ธ.ค.!V18="","",ธ.ค.!V18),IF(ธ.ค.!V48="","",ธ.ค.!V48))</f>
        <v/>
      </c>
      <c r="JC18" s="104" t="str">
        <f>IF($B$2=1,IF(ธ.ค.!W18="","",ธ.ค.!W18),IF(ธ.ค.!W48="","",ธ.ค.!W48))</f>
        <v/>
      </c>
      <c r="JD18" s="104" t="str">
        <f>IF($B$2=1,IF(ธ.ค.!X18="","",ธ.ค.!X18),IF(ธ.ค.!X48="","",ธ.ค.!X48))</f>
        <v/>
      </c>
      <c r="JE18" s="104" t="str">
        <f>IF($B$2=1,IF(ธ.ค.!Y18="","",ธ.ค.!Y18),IF(ธ.ค.!Y48="","",ธ.ค.!Y48))</f>
        <v/>
      </c>
      <c r="JF18" s="104" t="str">
        <f>IF($B$2=1,IF(ธ.ค.!Z18="","",ธ.ค.!Z18),IF(ธ.ค.!Z48="","",ธ.ค.!Z48))</f>
        <v/>
      </c>
      <c r="JG18" s="104" t="str">
        <f>IF($B$2=1,IF(ธ.ค.!AA18="","",ธ.ค.!AA18),IF(ธ.ค.!AA48="","",ธ.ค.!AA48))</f>
        <v/>
      </c>
      <c r="JH18" s="104" t="str">
        <f>IF($B$2=1,IF(ธ.ค.!AB18="","",ธ.ค.!AB18),IF(ธ.ค.!AB48="","",ธ.ค.!AB48))</f>
        <v/>
      </c>
      <c r="JI18" s="104" t="str">
        <f>IF($B$2=1,IF(ธ.ค.!AC18="","",ธ.ค.!AC18),IF(ธ.ค.!AC48="","",ธ.ค.!AC48))</f>
        <v/>
      </c>
      <c r="JJ18" s="104" t="str">
        <f>IF($B$2=1,IF(ธ.ค.!AD18="","",ธ.ค.!AD18),IF(ธ.ค.!AD48="","",ธ.ค.!AD48))</f>
        <v/>
      </c>
      <c r="JK18" s="104" t="str">
        <f>IF($B$2=1,IF(ธ.ค.!AE18="","",ธ.ค.!AE18),IF(ธ.ค.!AE48="","",ธ.ค.!AE48))</f>
        <v/>
      </c>
      <c r="JL18" s="104" t="str">
        <f>IF($B$2=1,IF(ธ.ค.!AF18="","",ธ.ค.!AF18),IF(ธ.ค.!AF48="","",ธ.ค.!AF48))</f>
        <v/>
      </c>
      <c r="JM18" s="104" t="str">
        <f>IF($B$2=1,IF(ธ.ค.!AG18="","",ธ.ค.!AG18),IF(ธ.ค.!AG48="","",ธ.ค.!AG48))</f>
        <v/>
      </c>
      <c r="JN18" s="104" t="str">
        <f>IF($B$2=1,IF(ธ.ค.!AH18="","",ธ.ค.!AH18),IF(ธ.ค.!AH48="","",ธ.ค.!AH48))</f>
        <v/>
      </c>
      <c r="JO18" s="104" t="str">
        <f>IF($B$2=1,IF(ธ.ค.!AI18="","",ธ.ค.!AI18),IF(ธ.ค.!AI48="","",ธ.ค.!AI48))</f>
        <v/>
      </c>
      <c r="JP18" s="103">
        <f t="shared" si="18"/>
        <v>15</v>
      </c>
      <c r="JQ18" s="104"/>
      <c r="JR18" s="104" t="str">
        <f>IF($B$2=1,IF(ม.ค.!D18="","",ม.ค.!D18),IF(ม.ค.!D48="","",ม.ค.!D48))</f>
        <v/>
      </c>
      <c r="JS18" s="104" t="str">
        <f>IF($B$2=1,IF(ม.ค.!E18="","",ม.ค.!E18),IF(ม.ค.!E48="","",ม.ค.!E48))</f>
        <v/>
      </c>
      <c r="JT18" s="104" t="str">
        <f>IF($B$2=1,IF(ม.ค.!F18="","",ม.ค.!F18),IF(ม.ค.!F48="","",ม.ค.!F48))</f>
        <v/>
      </c>
      <c r="JU18" s="104" t="str">
        <f>IF($B$2=1,IF(ม.ค.!G18="","",ม.ค.!G18),IF(ม.ค.!G48="","",ม.ค.!G48))</f>
        <v/>
      </c>
      <c r="JV18" s="104" t="str">
        <f>IF($B$2=1,IF(ม.ค.!H18="","",ม.ค.!H18),IF(ม.ค.!H48="","",ม.ค.!H48))</f>
        <v/>
      </c>
      <c r="JW18" s="104" t="str">
        <f>IF($B$2=1,IF(ม.ค.!I18="","",ม.ค.!I18),IF(ม.ค.!I48="","",ม.ค.!I48))</f>
        <v/>
      </c>
      <c r="JX18" s="104" t="str">
        <f>IF($B$2=1,IF(ม.ค.!J18="","",ม.ค.!J18),IF(ม.ค.!J48="","",ม.ค.!J48))</f>
        <v/>
      </c>
      <c r="JY18" s="104" t="str">
        <f>IF($B$2=1,IF(ม.ค.!K18="","",ม.ค.!K18),IF(ม.ค.!K48="","",ม.ค.!K48))</f>
        <v/>
      </c>
      <c r="JZ18" s="104" t="str">
        <f>IF($B$2=1,IF(ม.ค.!L18="","",ม.ค.!L18),IF(ม.ค.!L48="","",ม.ค.!L48))</f>
        <v/>
      </c>
      <c r="KA18" s="104" t="str">
        <f>IF($B$2=1,IF(ม.ค.!M18="","",ม.ค.!M18),IF(ม.ค.!M48="","",ม.ค.!M48))</f>
        <v/>
      </c>
      <c r="KB18" s="104" t="str">
        <f>IF($B$2=1,IF(ม.ค.!N18="","",ม.ค.!N18),IF(ม.ค.!N48="","",ม.ค.!N48))</f>
        <v/>
      </c>
      <c r="KC18" s="104" t="str">
        <f>IF($B$2=1,IF(ม.ค.!O18="","",ม.ค.!O18),IF(ม.ค.!O48="","",ม.ค.!O48))</f>
        <v/>
      </c>
      <c r="KD18" s="104" t="str">
        <f>IF($B$2=1,IF(ม.ค.!P18="","",ม.ค.!P18),IF(ม.ค.!P48="","",ม.ค.!P48))</f>
        <v/>
      </c>
      <c r="KE18" s="104" t="str">
        <f>IF($B$2=1,IF(ม.ค.!Q18="","",ม.ค.!Q18),IF(ม.ค.!Q48="","",ม.ค.!Q48))</f>
        <v/>
      </c>
      <c r="KF18" s="104" t="str">
        <f>IF($B$2=1,IF(ม.ค.!R18="","",ม.ค.!R18),IF(ม.ค.!R48="","",ม.ค.!R48))</f>
        <v/>
      </c>
      <c r="KG18" s="104" t="str">
        <f>IF($B$2=1,IF(ม.ค.!S18="","",ม.ค.!S18),IF(ม.ค.!S48="","",ม.ค.!S48))</f>
        <v/>
      </c>
      <c r="KH18" s="104" t="str">
        <f>IF($B$2=1,IF(ม.ค.!T18="","",ม.ค.!T18),IF(ม.ค.!T48="","",ม.ค.!T48))</f>
        <v/>
      </c>
      <c r="KI18" s="104" t="str">
        <f>IF($B$2=1,IF(ม.ค.!U18="","",ม.ค.!U18),IF(ม.ค.!U48="","",ม.ค.!U48))</f>
        <v/>
      </c>
      <c r="KJ18" s="104" t="str">
        <f>IF($B$2=1,IF(ม.ค.!V18="","",ม.ค.!V18),IF(ม.ค.!V48="","",ม.ค.!V48))</f>
        <v/>
      </c>
      <c r="KK18" s="104" t="str">
        <f>IF($B$2=1,IF(ม.ค.!W18="","",ม.ค.!W18),IF(ม.ค.!W48="","",ม.ค.!W48))</f>
        <v/>
      </c>
      <c r="KL18" s="104" t="str">
        <f>IF($B$2=1,IF(ม.ค.!X18="","",ม.ค.!X18),IF(ม.ค.!X48="","",ม.ค.!X48))</f>
        <v/>
      </c>
      <c r="KM18" s="104" t="str">
        <f>IF($B$2=1,IF(ม.ค.!Y18="","",ม.ค.!Y18),IF(ม.ค.!Y48="","",ม.ค.!Y48))</f>
        <v/>
      </c>
      <c r="KN18" s="104" t="str">
        <f>IF($B$2=1,IF(ม.ค.!Z18="","",ม.ค.!Z18),IF(ม.ค.!Z48="","",ม.ค.!Z48))</f>
        <v/>
      </c>
      <c r="KO18" s="104" t="str">
        <f>IF($B$2=1,IF(ม.ค.!AA18="","",ม.ค.!AA18),IF(ม.ค.!AA48="","",ม.ค.!AA48))</f>
        <v/>
      </c>
      <c r="KP18" s="104" t="str">
        <f>IF($B$2=1,IF(ม.ค.!AB18="","",ม.ค.!AB18),IF(ม.ค.!AB48="","",ม.ค.!AB48))</f>
        <v/>
      </c>
      <c r="KQ18" s="104" t="str">
        <f>IF($B$2=1,IF(ม.ค.!AC18="","",ม.ค.!AC18),IF(ม.ค.!AC48="","",ม.ค.!AC48))</f>
        <v/>
      </c>
      <c r="KR18" s="104" t="str">
        <f>IF($B$2=1,IF(ม.ค.!AD18="","",ม.ค.!AD18),IF(ม.ค.!AD48="","",ม.ค.!AD48))</f>
        <v/>
      </c>
      <c r="KS18" s="104" t="str">
        <f>IF($B$2=1,IF(ม.ค.!AE18="","",ม.ค.!AE18),IF(ม.ค.!AE48="","",ม.ค.!AE48))</f>
        <v/>
      </c>
      <c r="KT18" s="104" t="str">
        <f>IF($B$2=1,IF(ม.ค.!AF18="","",ม.ค.!AF18),IF(ม.ค.!AF48="","",ม.ค.!AF48))</f>
        <v/>
      </c>
      <c r="KU18" s="104" t="str">
        <f>IF($B$2=1,IF(ม.ค.!AG18="","",ม.ค.!AG18),IF(ม.ค.!AG48="","",ม.ค.!AG48))</f>
        <v/>
      </c>
      <c r="KV18" s="104" t="str">
        <f>IF($B$2=1,IF(ม.ค.!AH18="","",ม.ค.!AH18),IF(ม.ค.!AH48="","",ม.ค.!AH48))</f>
        <v/>
      </c>
      <c r="KW18" s="104" t="str">
        <f>IF($B$2=1,IF(ม.ค.!AI18="","",ม.ค.!AI18),IF(ม.ค.!AI48="","",ม.ค.!AI48))</f>
        <v/>
      </c>
      <c r="KX18" s="103">
        <f t="shared" si="19"/>
        <v>15</v>
      </c>
      <c r="KY18" s="104"/>
      <c r="KZ18" s="104" t="str">
        <f>IF($B$2=1,IF(ก.พ.!D18="","",ก.พ.!D18),IF(ก.พ.!D48="","",ก.พ.!D48))</f>
        <v/>
      </c>
      <c r="LA18" s="104" t="str">
        <f>IF($B$2=1,IF(ก.พ.!E18="","",ก.พ.!E18),IF(ก.พ.!E48="","",ก.พ.!E48))</f>
        <v/>
      </c>
      <c r="LB18" s="104" t="str">
        <f>IF($B$2=1,IF(ก.พ.!F18="","",ก.พ.!F18),IF(ก.พ.!F48="","",ก.พ.!F48))</f>
        <v/>
      </c>
      <c r="LC18" s="104" t="str">
        <f>IF($B$2=1,IF(ก.พ.!G18="","",ก.พ.!G18),IF(ก.พ.!G48="","",ก.พ.!G48))</f>
        <v/>
      </c>
      <c r="LD18" s="104" t="str">
        <f>IF($B$2=1,IF(ก.พ.!H18="","",ก.พ.!H18),IF(ก.พ.!H48="","",ก.พ.!H48))</f>
        <v/>
      </c>
      <c r="LE18" s="104" t="str">
        <f>IF($B$2=1,IF(ก.พ.!I18="","",ก.พ.!I18),IF(ก.พ.!I48="","",ก.พ.!I48))</f>
        <v/>
      </c>
      <c r="LF18" s="104" t="str">
        <f>IF($B$2=1,IF(ก.พ.!J18="","",ก.พ.!J18),IF(ก.พ.!J48="","",ก.พ.!J48))</f>
        <v/>
      </c>
      <c r="LG18" s="104" t="str">
        <f>IF($B$2=1,IF(ก.พ.!K18="","",ก.พ.!K18),IF(ก.พ.!K48="","",ก.พ.!K48))</f>
        <v/>
      </c>
      <c r="LH18" s="104" t="str">
        <f>IF($B$2=1,IF(ก.พ.!L18="","",ก.พ.!L18),IF(ก.พ.!L48="","",ก.พ.!L48))</f>
        <v/>
      </c>
      <c r="LI18" s="104" t="str">
        <f>IF($B$2=1,IF(ก.พ.!M18="","",ก.พ.!M18),IF(ก.พ.!M48="","",ก.พ.!M48))</f>
        <v/>
      </c>
      <c r="LJ18" s="104" t="str">
        <f>IF($B$2=1,IF(ก.พ.!N18="","",ก.พ.!N18),IF(ก.พ.!N48="","",ก.พ.!N48))</f>
        <v/>
      </c>
      <c r="LK18" s="104" t="str">
        <f>IF($B$2=1,IF(ก.พ.!O18="","",ก.พ.!O18),IF(ก.พ.!O48="","",ก.พ.!O48))</f>
        <v/>
      </c>
      <c r="LL18" s="104" t="str">
        <f>IF($B$2=1,IF(ก.พ.!P18="","",ก.พ.!P18),IF(ก.พ.!P48="","",ก.พ.!P48))</f>
        <v/>
      </c>
      <c r="LM18" s="104" t="str">
        <f>IF($B$2=1,IF(ก.พ.!Q18="","",ก.พ.!Q18),IF(ก.พ.!Q48="","",ก.พ.!Q48))</f>
        <v/>
      </c>
      <c r="LN18" s="104" t="str">
        <f>IF($B$2=1,IF(ก.พ.!R18="","",ก.พ.!R18),IF(ก.พ.!R48="","",ก.พ.!R48))</f>
        <v/>
      </c>
      <c r="LO18" s="104" t="str">
        <f>IF($B$2=1,IF(ก.พ.!S18="","",ก.พ.!S18),IF(ก.พ.!S48="","",ก.พ.!S48))</f>
        <v/>
      </c>
      <c r="LP18" s="104" t="str">
        <f>IF($B$2=1,IF(ก.พ.!T18="","",ก.พ.!T18),IF(ก.พ.!T48="","",ก.พ.!T48))</f>
        <v/>
      </c>
      <c r="LQ18" s="104" t="str">
        <f>IF($B$2=1,IF(ก.พ.!U18="","",ก.พ.!U18),IF(ก.พ.!U48="","",ก.พ.!U48))</f>
        <v/>
      </c>
      <c r="LR18" s="104" t="str">
        <f>IF($B$2=1,IF(ก.พ.!V18="","",ก.พ.!V18),IF(ก.พ.!V48="","",ก.พ.!V48))</f>
        <v/>
      </c>
      <c r="LS18" s="104" t="str">
        <f>IF($B$2=1,IF(ก.พ.!W18="","",ก.พ.!W18),IF(ก.พ.!W48="","",ก.พ.!W48))</f>
        <v/>
      </c>
      <c r="LT18" s="104" t="str">
        <f>IF($B$2=1,IF(ก.พ.!X18="","",ก.พ.!X18),IF(ก.พ.!X48="","",ก.พ.!X48))</f>
        <v/>
      </c>
      <c r="LU18" s="104" t="str">
        <f>IF($B$2=1,IF(ก.พ.!Y18="","",ก.พ.!Y18),IF(ก.พ.!Y48="","",ก.พ.!Y48))</f>
        <v/>
      </c>
      <c r="LV18" s="104" t="str">
        <f>IF($B$2=1,IF(ก.พ.!Z18="","",ก.พ.!Z18),IF(ก.พ.!Z48="","",ก.พ.!Z48))</f>
        <v/>
      </c>
      <c r="LW18" s="104" t="str">
        <f>IF($B$2=1,IF(ก.พ.!AA18="","",ก.พ.!AA18),IF(ก.พ.!AA48="","",ก.พ.!AA48))</f>
        <v/>
      </c>
      <c r="LX18" s="104" t="str">
        <f>IF($B$2=1,IF(ก.พ.!AB18="","",ก.พ.!AB18),IF(ก.พ.!AB48="","",ก.พ.!AB48))</f>
        <v/>
      </c>
      <c r="LY18" s="104" t="str">
        <f>IF($B$2=1,IF(ก.พ.!AC18="","",ก.พ.!AC18),IF(ก.พ.!AC48="","",ก.พ.!AC48))</f>
        <v/>
      </c>
      <c r="LZ18" s="104" t="str">
        <f>IF($B$2=1,IF(ก.พ.!AD18="","",ก.พ.!AD18),IF(ก.พ.!AD48="","",ก.พ.!AD48))</f>
        <v/>
      </c>
      <c r="MA18" s="104" t="str">
        <f>IF($B$2=1,IF(ก.พ.!AE18="","",ก.พ.!AE18),IF(ก.พ.!AE48="","",ก.พ.!AE48))</f>
        <v/>
      </c>
      <c r="MB18" s="104" t="str">
        <f>IF($B$2=1,IF(ก.พ.!AF18="","",ก.พ.!AF18),IF(ก.พ.!AF48="","",ก.พ.!AF48))</f>
        <v/>
      </c>
      <c r="MC18" s="104" t="str">
        <f>IF($B$2=1,IF(ก.พ.!AG18="","",ก.พ.!AG18),IF(ก.พ.!AG48="","",ก.พ.!AG48))</f>
        <v/>
      </c>
      <c r="MD18" s="104" t="str">
        <f>IF($B$2=1,IF(ก.พ.!AH18="","",ก.พ.!AH18),IF(ก.พ.!AH48="","",ก.พ.!AH48))</f>
        <v/>
      </c>
      <c r="ME18" s="104" t="str">
        <f>IF($B$2=1,IF(ก.พ.!AI18="","",ก.พ.!AI18),IF(ก.พ.!AI48="","",ก.พ.!AI48))</f>
        <v/>
      </c>
      <c r="MF18" s="103">
        <f t="shared" si="20"/>
        <v>15</v>
      </c>
      <c r="MG18" s="104"/>
      <c r="MH18" s="104" t="str">
        <f>IF($B$2=1,IF(มี.ค.!D18="","",มี.ค.!D18),IF(มี.ค.!D48="","",มี.ค.!D48))</f>
        <v/>
      </c>
      <c r="MI18" s="104" t="str">
        <f>IF($B$2=1,IF(มี.ค.!E18="","",มี.ค.!E18),IF(มี.ค.!E48="","",มี.ค.!E48))</f>
        <v/>
      </c>
      <c r="MJ18" s="104" t="str">
        <f>IF($B$2=1,IF(มี.ค.!F18="","",มี.ค.!F18),IF(มี.ค.!F48="","",มี.ค.!F48))</f>
        <v/>
      </c>
      <c r="MK18" s="104" t="str">
        <f>IF($B$2=1,IF(มี.ค.!G18="","",มี.ค.!G18),IF(มี.ค.!G48="","",มี.ค.!G48))</f>
        <v/>
      </c>
      <c r="ML18" s="104" t="str">
        <f>IF($B$2=1,IF(มี.ค.!H18="","",มี.ค.!H18),IF(มี.ค.!H48="","",มี.ค.!H48))</f>
        <v/>
      </c>
      <c r="MM18" s="104" t="str">
        <f>IF($B$2=1,IF(มี.ค.!I18="","",มี.ค.!I18),IF(มี.ค.!I48="","",มี.ค.!I48))</f>
        <v/>
      </c>
      <c r="MN18" s="104" t="str">
        <f>IF($B$2=1,IF(มี.ค.!J18="","",มี.ค.!J18),IF(มี.ค.!J48="","",มี.ค.!J48))</f>
        <v/>
      </c>
      <c r="MO18" s="104" t="str">
        <f>IF($B$2=1,IF(มี.ค.!K18="","",มี.ค.!K18),IF(มี.ค.!K48="","",มี.ค.!K48))</f>
        <v/>
      </c>
      <c r="MP18" s="104" t="str">
        <f>IF($B$2=1,IF(มี.ค.!L18="","",มี.ค.!L18),IF(มี.ค.!L48="","",มี.ค.!L48))</f>
        <v/>
      </c>
      <c r="MQ18" s="104" t="str">
        <f>IF($B$2=1,IF(มี.ค.!M18="","",มี.ค.!M18),IF(มี.ค.!M48="","",มี.ค.!M48))</f>
        <v/>
      </c>
      <c r="MR18" s="104" t="str">
        <f>IF($B$2=1,IF(มี.ค.!N18="","",มี.ค.!N18),IF(มี.ค.!N48="","",มี.ค.!N48))</f>
        <v/>
      </c>
      <c r="MS18" s="104" t="str">
        <f>IF($B$2=1,IF(มี.ค.!O18="","",มี.ค.!O18),IF(มี.ค.!O48="","",มี.ค.!O48))</f>
        <v/>
      </c>
      <c r="MT18" s="104" t="str">
        <f>IF($B$2=1,IF(มี.ค.!P18="","",มี.ค.!P18),IF(มี.ค.!P48="","",มี.ค.!P48))</f>
        <v/>
      </c>
      <c r="MU18" s="104" t="str">
        <f>IF($B$2=1,IF(มี.ค.!Q18="","",มี.ค.!Q18),IF(มี.ค.!Q48="","",มี.ค.!Q48))</f>
        <v/>
      </c>
      <c r="MV18" s="104" t="str">
        <f>IF($B$2=1,IF(มี.ค.!R18="","",มี.ค.!R18),IF(มี.ค.!R48="","",มี.ค.!R48))</f>
        <v/>
      </c>
      <c r="MW18" s="104" t="str">
        <f>IF($B$2=1,IF(มี.ค.!S18="","",มี.ค.!S18),IF(มี.ค.!S48="","",มี.ค.!S48))</f>
        <v/>
      </c>
      <c r="MX18" s="104" t="str">
        <f>IF($B$2=1,IF(มี.ค.!T18="","",มี.ค.!T18),IF(มี.ค.!T48="","",มี.ค.!T48))</f>
        <v/>
      </c>
      <c r="MY18" s="104" t="str">
        <f>IF($B$2=1,IF(มี.ค.!U18="","",มี.ค.!U18),IF(มี.ค.!U48="","",มี.ค.!U48))</f>
        <v/>
      </c>
      <c r="MZ18" s="104" t="str">
        <f>IF($B$2=1,IF(มี.ค.!V18="","",มี.ค.!V18),IF(มี.ค.!V48="","",มี.ค.!V48))</f>
        <v/>
      </c>
      <c r="NA18" s="104" t="str">
        <f>IF($B$2=1,IF(มี.ค.!W18="","",มี.ค.!W18),IF(มี.ค.!W48="","",มี.ค.!W48))</f>
        <v/>
      </c>
      <c r="NB18" s="104" t="str">
        <f>IF($B$2=1,IF(มี.ค.!X18="","",มี.ค.!X18),IF(มี.ค.!X48="","",มี.ค.!X48))</f>
        <v/>
      </c>
      <c r="NC18" s="104" t="str">
        <f>IF($B$2=1,IF(มี.ค.!Y18="","",มี.ค.!Y18),IF(มี.ค.!Y48="","",มี.ค.!Y48))</f>
        <v/>
      </c>
      <c r="ND18" s="104" t="str">
        <f>IF($B$2=1,IF(มี.ค.!Z18="","",มี.ค.!Z18),IF(มี.ค.!Z48="","",มี.ค.!Z48))</f>
        <v/>
      </c>
      <c r="NE18" s="104" t="str">
        <f>IF($B$2=1,IF(มี.ค.!AA18="","",มี.ค.!AA18),IF(มี.ค.!AA48="","",มี.ค.!AA48))</f>
        <v/>
      </c>
      <c r="NF18" s="104" t="str">
        <f>IF($B$2=1,IF(มี.ค.!AB18="","",มี.ค.!AB18),IF(มี.ค.!AB48="","",มี.ค.!AB48))</f>
        <v/>
      </c>
      <c r="NG18" s="104" t="str">
        <f>IF($B$2=1,IF(มี.ค.!AC18="","",มี.ค.!AC18),IF(มี.ค.!AC48="","",มี.ค.!AC48))</f>
        <v/>
      </c>
      <c r="NH18" s="104" t="str">
        <f>IF($B$2=1,IF(มี.ค.!AD18="","",มี.ค.!AD18),IF(มี.ค.!AD48="","",มี.ค.!AD48))</f>
        <v/>
      </c>
      <c r="NI18" s="104" t="str">
        <f>IF($B$2=1,IF(มี.ค.!AE18="","",มี.ค.!AE18),IF(มี.ค.!AE48="","",มี.ค.!AE48))</f>
        <v/>
      </c>
      <c r="NJ18" s="104" t="str">
        <f>IF($B$2=1,IF(มี.ค.!AF18="","",มี.ค.!AF18),IF(มี.ค.!AF48="","",มี.ค.!AF48))</f>
        <v/>
      </c>
      <c r="NK18" s="104" t="str">
        <f>IF($B$2=1,IF(มี.ค.!AG18="","",มี.ค.!AG18),IF(มี.ค.!AG48="","",มี.ค.!AG48))</f>
        <v/>
      </c>
      <c r="NL18" s="104" t="str">
        <f>IF($B$2=1,IF(มี.ค.!AH18="","",มี.ค.!AH18),IF(มี.ค.!AH48="","",มี.ค.!AH48))</f>
        <v/>
      </c>
      <c r="NM18" s="104" t="str">
        <f>IF($B$2=1,IF(มี.ค.!AI18="","",มี.ค.!AI18),IF(มี.ค.!AI48="","",มี.ค.!AI48))</f>
        <v/>
      </c>
    </row>
    <row r="19" spans="1:377" ht="21" customHeight="1" x14ac:dyDescent="0.35">
      <c r="A19" s="90"/>
      <c r="B19" s="90"/>
      <c r="C19" s="90"/>
      <c r="D19" s="103">
        <f t="shared" si="21"/>
        <v>16</v>
      </c>
      <c r="E19" s="104"/>
      <c r="F19" s="104" t="str">
        <f>IF($B$2=1,IF(พ.ค.!D19="","",พ.ค.!D19),IF(พ.ค.!D49="","",พ.ค.!D49))</f>
        <v/>
      </c>
      <c r="G19" s="104" t="str">
        <f>IF($B$2=1,IF(พ.ค.!E19="","",พ.ค.!E19),IF(พ.ค.!E49="","",พ.ค.!E49))</f>
        <v/>
      </c>
      <c r="H19" s="104" t="str">
        <f>IF($B$2=1,IF(พ.ค.!F19="","",พ.ค.!F19),IF(พ.ค.!F49="","",พ.ค.!F49))</f>
        <v/>
      </c>
      <c r="I19" s="104" t="str">
        <f>IF($B$2=1,IF(พ.ค.!G19="","",พ.ค.!G19),IF(พ.ค.!G49="","",พ.ค.!G49))</f>
        <v/>
      </c>
      <c r="J19" s="104" t="str">
        <f>IF($B$2=1,IF(พ.ค.!H19="","",พ.ค.!H19),IF(พ.ค.!H49="","",พ.ค.!H49))</f>
        <v/>
      </c>
      <c r="K19" s="104" t="str">
        <f>IF($B$2=1,IF(พ.ค.!I19="","",พ.ค.!I19),IF(พ.ค.!I49="","",พ.ค.!I49))</f>
        <v/>
      </c>
      <c r="L19" s="104" t="str">
        <f>IF($B$2=1,IF(พ.ค.!J19="","",พ.ค.!J19),IF(พ.ค.!J49="","",พ.ค.!J49))</f>
        <v/>
      </c>
      <c r="M19" s="104" t="str">
        <f>IF($B$2=1,IF(พ.ค.!K19="","",พ.ค.!K19),IF(พ.ค.!K49="","",พ.ค.!K49))</f>
        <v/>
      </c>
      <c r="N19" s="104" t="str">
        <f>IF($B$2=1,IF(พ.ค.!L19="","",พ.ค.!L19),IF(พ.ค.!L49="","",พ.ค.!L49))</f>
        <v/>
      </c>
      <c r="O19" s="104" t="str">
        <f>IF($B$2=1,IF(พ.ค.!M19="","",พ.ค.!M19),IF(พ.ค.!M49="","",พ.ค.!M49))</f>
        <v/>
      </c>
      <c r="P19" s="104" t="str">
        <f>IF($B$2=1,IF(พ.ค.!N19="","",พ.ค.!N19),IF(พ.ค.!N49="","",พ.ค.!N49))</f>
        <v/>
      </c>
      <c r="Q19" s="104" t="str">
        <f>IF($B$2=1,IF(พ.ค.!O19="","",พ.ค.!O19),IF(พ.ค.!O49="","",พ.ค.!O49))</f>
        <v/>
      </c>
      <c r="R19" s="104" t="str">
        <f>IF($B$2=1,IF(พ.ค.!P19="","",พ.ค.!P19),IF(พ.ค.!P49="","",พ.ค.!P49))</f>
        <v/>
      </c>
      <c r="S19" s="104" t="str">
        <f>IF($B$2=1,IF(พ.ค.!Q19="","",พ.ค.!Q19),IF(พ.ค.!Q49="","",พ.ค.!Q49))</f>
        <v/>
      </c>
      <c r="T19" s="104" t="str">
        <f>IF($B$2=1,IF(พ.ค.!R19="","",พ.ค.!R19),IF(พ.ค.!R49="","",พ.ค.!R49))</f>
        <v/>
      </c>
      <c r="U19" s="104" t="str">
        <f>IF($B$2=1,IF(พ.ค.!S19="","",พ.ค.!S19),IF(พ.ค.!S49="","",พ.ค.!S49))</f>
        <v/>
      </c>
      <c r="V19" s="104" t="str">
        <f>IF($B$2=1,IF(พ.ค.!T19="","",พ.ค.!T19),IF(พ.ค.!T49="","",พ.ค.!T49))</f>
        <v/>
      </c>
      <c r="W19" s="104" t="str">
        <f>IF($B$2=1,IF(พ.ค.!U19="","",พ.ค.!U19),IF(พ.ค.!U49="","",พ.ค.!U49))</f>
        <v/>
      </c>
      <c r="X19" s="104" t="str">
        <f>IF($B$2=1,IF(พ.ค.!V19="","",พ.ค.!V19),IF(พ.ค.!V49="","",พ.ค.!V49))</f>
        <v/>
      </c>
      <c r="Y19" s="104" t="str">
        <f>IF($B$2=1,IF(พ.ค.!W19="","",พ.ค.!W19),IF(พ.ค.!W49="","",พ.ค.!W49))</f>
        <v/>
      </c>
      <c r="Z19" s="104" t="str">
        <f>IF($B$2=1,IF(พ.ค.!X19="","",พ.ค.!X19),IF(พ.ค.!X49="","",พ.ค.!X49))</f>
        <v/>
      </c>
      <c r="AA19" s="104" t="str">
        <f>IF($B$2=1,IF(พ.ค.!Y19="","",พ.ค.!Y19),IF(พ.ค.!Y49="","",พ.ค.!Y49))</f>
        <v/>
      </c>
      <c r="AB19" s="104" t="str">
        <f>IF($B$2=1,IF(พ.ค.!Z19="","",พ.ค.!Z19),IF(พ.ค.!Z49="","",พ.ค.!Z49))</f>
        <v/>
      </c>
      <c r="AC19" s="104" t="str">
        <f>IF($B$2=1,IF(พ.ค.!AA19="","",พ.ค.!AA19),IF(พ.ค.!AA49="","",พ.ค.!AA49))</f>
        <v/>
      </c>
      <c r="AD19" s="104" t="str">
        <f>IF($B$2=1,IF(พ.ค.!AB19="","",พ.ค.!AB19),IF(พ.ค.!AB49="","",พ.ค.!AB49))</f>
        <v/>
      </c>
      <c r="AE19" s="104" t="str">
        <f>IF($B$2=1,IF(พ.ค.!AC19="","",พ.ค.!AC19),IF(พ.ค.!AC49="","",พ.ค.!AC49))</f>
        <v/>
      </c>
      <c r="AF19" s="104" t="str">
        <f>IF($B$2=1,IF(พ.ค.!AD19="","",พ.ค.!AD19),IF(พ.ค.!AD49="","",พ.ค.!AD49))</f>
        <v/>
      </c>
      <c r="AG19" s="104" t="str">
        <f>IF($B$2=1,IF(พ.ค.!AE19="","",พ.ค.!AE19),IF(พ.ค.!AE49="","",พ.ค.!AE49))</f>
        <v/>
      </c>
      <c r="AH19" s="104" t="str">
        <f>IF($B$2=1,IF(พ.ค.!AF19="","",พ.ค.!AF19),IF(พ.ค.!AF49="","",พ.ค.!AF49))</f>
        <v/>
      </c>
      <c r="AI19" s="104" t="str">
        <f>IF($B$2=1,IF(พ.ค.!AG19="","",พ.ค.!AG19),IF(พ.ค.!AG49="","",พ.ค.!AG49))</f>
        <v/>
      </c>
      <c r="AJ19" s="104" t="str">
        <f>IF($B$2=1,IF(พ.ค.!AH19="","",พ.ค.!AH19),IF(พ.ค.!AH49="","",พ.ค.!AH49))</f>
        <v/>
      </c>
      <c r="AK19" s="104" t="str">
        <f>IF($B$2=1,IF(พ.ค.!AI19="","",พ.ค.!AI19),IF(พ.ค.!AI49="","",พ.ค.!AI49))</f>
        <v/>
      </c>
      <c r="AL19" s="103">
        <f t="shared" si="11"/>
        <v>16</v>
      </c>
      <c r="AM19" s="104"/>
      <c r="AN19" s="104" t="str">
        <f>IF($B$2=1,IF(มิ.ย.!D19="","",มิ.ย.!D19),IF(มิ.ย.!D49="","",มิ.ย.!D49))</f>
        <v/>
      </c>
      <c r="AO19" s="104" t="str">
        <f>IF($B$2=1,IF(มิ.ย.!E19="","",มิ.ย.!E19),IF(มิ.ย.!E49="","",มิ.ย.!E49))</f>
        <v/>
      </c>
      <c r="AP19" s="104" t="str">
        <f>IF($B$2=1,IF(มิ.ย.!F19="","",มิ.ย.!F19),IF(มิ.ย.!F49="","",มิ.ย.!F49))</f>
        <v/>
      </c>
      <c r="AQ19" s="104" t="str">
        <f>IF($B$2=1,IF(มิ.ย.!G19="","",มิ.ย.!G19),IF(มิ.ย.!G49="","",มิ.ย.!G49))</f>
        <v/>
      </c>
      <c r="AR19" s="104" t="str">
        <f>IF($B$2=1,IF(มิ.ย.!H19="","",มิ.ย.!H19),IF(มิ.ย.!H49="","",มิ.ย.!H49))</f>
        <v/>
      </c>
      <c r="AS19" s="104" t="str">
        <f>IF($B$2=1,IF(มิ.ย.!I19="","",มิ.ย.!I19),IF(มิ.ย.!I49="","",มิ.ย.!I49))</f>
        <v/>
      </c>
      <c r="AT19" s="104" t="str">
        <f>IF($B$2=1,IF(มิ.ย.!J19="","",มิ.ย.!J19),IF(มิ.ย.!J49="","",มิ.ย.!J49))</f>
        <v/>
      </c>
      <c r="AU19" s="104" t="str">
        <f>IF($B$2=1,IF(มิ.ย.!K19="","",มิ.ย.!K19),IF(มิ.ย.!K49="","",มิ.ย.!K49))</f>
        <v/>
      </c>
      <c r="AV19" s="104" t="str">
        <f>IF($B$2=1,IF(มิ.ย.!L19="","",มิ.ย.!L19),IF(มิ.ย.!L49="","",มิ.ย.!L49))</f>
        <v/>
      </c>
      <c r="AW19" s="104" t="str">
        <f>IF($B$2=1,IF(มิ.ย.!M19="","",มิ.ย.!M19),IF(มิ.ย.!M49="","",มิ.ย.!M49))</f>
        <v/>
      </c>
      <c r="AX19" s="104" t="str">
        <f>IF($B$2=1,IF(มิ.ย.!N19="","",มิ.ย.!N19),IF(มิ.ย.!N49="","",มิ.ย.!N49))</f>
        <v/>
      </c>
      <c r="AY19" s="104" t="str">
        <f>IF($B$2=1,IF(มิ.ย.!O19="","",มิ.ย.!O19),IF(มิ.ย.!O49="","",มิ.ย.!O49))</f>
        <v/>
      </c>
      <c r="AZ19" s="104" t="str">
        <f>IF($B$2=1,IF(มิ.ย.!P19="","",มิ.ย.!P19),IF(มิ.ย.!P49="","",มิ.ย.!P49))</f>
        <v/>
      </c>
      <c r="BA19" s="104" t="str">
        <f>IF($B$2=1,IF(มิ.ย.!Q19="","",มิ.ย.!Q19),IF(มิ.ย.!Q49="","",มิ.ย.!Q49))</f>
        <v/>
      </c>
      <c r="BB19" s="104" t="str">
        <f>IF($B$2=1,IF(มิ.ย.!R19="","",มิ.ย.!R19),IF(มิ.ย.!R49="","",มิ.ย.!R49))</f>
        <v/>
      </c>
      <c r="BC19" s="104" t="str">
        <f>IF($B$2=1,IF(มิ.ย.!S19="","",มิ.ย.!S19),IF(มิ.ย.!S49="","",มิ.ย.!S49))</f>
        <v/>
      </c>
      <c r="BD19" s="104" t="str">
        <f>IF($B$2=1,IF(มิ.ย.!T19="","",มิ.ย.!T19),IF(มิ.ย.!T49="","",มิ.ย.!T49))</f>
        <v/>
      </c>
      <c r="BE19" s="104" t="str">
        <f>IF($B$2=1,IF(มิ.ย.!U19="","",มิ.ย.!U19),IF(มิ.ย.!U49="","",มิ.ย.!U49))</f>
        <v/>
      </c>
      <c r="BF19" s="104" t="str">
        <f>IF($B$2=1,IF(มิ.ย.!V19="","",มิ.ย.!V19),IF(มิ.ย.!V49="","",มิ.ย.!V49))</f>
        <v/>
      </c>
      <c r="BG19" s="104" t="str">
        <f>IF($B$2=1,IF(มิ.ย.!W19="","",มิ.ย.!W19),IF(มิ.ย.!W49="","",มิ.ย.!W49))</f>
        <v/>
      </c>
      <c r="BH19" s="104" t="str">
        <f>IF($B$2=1,IF(มิ.ย.!X19="","",มิ.ย.!X19),IF(มิ.ย.!X49="","",มิ.ย.!X49))</f>
        <v/>
      </c>
      <c r="BI19" s="104" t="str">
        <f>IF($B$2=1,IF(มิ.ย.!Y19="","",มิ.ย.!Y19),IF(มิ.ย.!Y49="","",มิ.ย.!Y49))</f>
        <v/>
      </c>
      <c r="BJ19" s="104" t="str">
        <f>IF($B$2=1,IF(มิ.ย.!Z19="","",มิ.ย.!Z19),IF(มิ.ย.!Z49="","",มิ.ย.!Z49))</f>
        <v/>
      </c>
      <c r="BK19" s="104" t="str">
        <f>IF($B$2=1,IF(มิ.ย.!AA19="","",มิ.ย.!AA19),IF(มิ.ย.!AA49="","",มิ.ย.!AA49))</f>
        <v/>
      </c>
      <c r="BL19" s="104" t="str">
        <f>IF($B$2=1,IF(มิ.ย.!AB19="","",มิ.ย.!AB19),IF(มิ.ย.!AB49="","",มิ.ย.!AB49))</f>
        <v/>
      </c>
      <c r="BM19" s="104" t="str">
        <f>IF($B$2=1,IF(มิ.ย.!AC19="","",มิ.ย.!AC19),IF(มิ.ย.!AC49="","",มิ.ย.!AC49))</f>
        <v/>
      </c>
      <c r="BN19" s="104" t="str">
        <f>IF($B$2=1,IF(มิ.ย.!AD19="","",มิ.ย.!AD19),IF(มิ.ย.!AD49="","",มิ.ย.!AD49))</f>
        <v/>
      </c>
      <c r="BO19" s="104" t="str">
        <f>IF($B$2=1,IF(มิ.ย.!AE19="","",มิ.ย.!AE19),IF(มิ.ย.!AE49="","",มิ.ย.!AE49))</f>
        <v/>
      </c>
      <c r="BP19" s="104" t="str">
        <f>IF($B$2=1,IF(มิ.ย.!AF19="","",มิ.ย.!AF19),IF(มิ.ย.!AF49="","",มิ.ย.!AF49))</f>
        <v/>
      </c>
      <c r="BQ19" s="104" t="str">
        <f>IF($B$2=1,IF(มิ.ย.!AG19="","",มิ.ย.!AG19),IF(มิ.ย.!AG49="","",มิ.ย.!AG49))</f>
        <v/>
      </c>
      <c r="BR19" s="104" t="str">
        <f>IF($B$2=1,IF(มิ.ย.!AH19="","",มิ.ย.!AH19),IF(มิ.ย.!AH49="","",มิ.ย.!AH49))</f>
        <v/>
      </c>
      <c r="BS19" s="104" t="str">
        <f>IF($B$2=1,IF(มิ.ย.!AI19="","",มิ.ย.!AI19),IF(มิ.ย.!AI49="","",มิ.ย.!AI49))</f>
        <v/>
      </c>
      <c r="BT19" s="103">
        <f t="shared" si="12"/>
        <v>16</v>
      </c>
      <c r="BU19" s="104"/>
      <c r="BV19" s="104" t="str">
        <f>IF($B$2=1,IF(ก.ค.!D19="","",ก.ค.!D19),IF(ก.ค.!D49="","",ก.ค.!D49))</f>
        <v/>
      </c>
      <c r="BW19" s="104" t="str">
        <f>IF($B$2=1,IF(ก.ค.!E19="","",ก.ค.!E19),IF(ก.ค.!E49="","",ก.ค.!E49))</f>
        <v/>
      </c>
      <c r="BX19" s="104" t="str">
        <f>IF($B$2=1,IF(ก.ค.!F19="","",ก.ค.!F19),IF(ก.ค.!F49="","",ก.ค.!F49))</f>
        <v/>
      </c>
      <c r="BY19" s="104" t="str">
        <f>IF($B$2=1,IF(ก.ค.!G19="","",ก.ค.!G19),IF(ก.ค.!G49="","",ก.ค.!G49))</f>
        <v/>
      </c>
      <c r="BZ19" s="104" t="str">
        <f>IF($B$2=1,IF(ก.ค.!H19="","",ก.ค.!H19),IF(ก.ค.!H49="","",ก.ค.!H49))</f>
        <v/>
      </c>
      <c r="CA19" s="104" t="str">
        <f>IF($B$2=1,IF(ก.ค.!I19="","",ก.ค.!I19),IF(ก.ค.!I49="","",ก.ค.!I49))</f>
        <v/>
      </c>
      <c r="CB19" s="104" t="str">
        <f>IF($B$2=1,IF(ก.ค.!J19="","",ก.ค.!J19),IF(ก.ค.!J49="","",ก.ค.!J49))</f>
        <v/>
      </c>
      <c r="CC19" s="104" t="str">
        <f>IF($B$2=1,IF(ก.ค.!K19="","",ก.ค.!K19),IF(ก.ค.!K49="","",ก.ค.!K49))</f>
        <v/>
      </c>
      <c r="CD19" s="104" t="str">
        <f>IF($B$2=1,IF(ก.ค.!L19="","",ก.ค.!L19),IF(ก.ค.!L49="","",ก.ค.!L49))</f>
        <v/>
      </c>
      <c r="CE19" s="104" t="str">
        <f>IF($B$2=1,IF(ก.ค.!M19="","",ก.ค.!M19),IF(ก.ค.!M49="","",ก.ค.!M49))</f>
        <v/>
      </c>
      <c r="CF19" s="104" t="str">
        <f>IF($B$2=1,IF(ก.ค.!N19="","",ก.ค.!N19),IF(ก.ค.!N49="","",ก.ค.!N49))</f>
        <v/>
      </c>
      <c r="CG19" s="104" t="str">
        <f>IF($B$2=1,IF(ก.ค.!O19="","",ก.ค.!O19),IF(ก.ค.!O49="","",ก.ค.!O49))</f>
        <v/>
      </c>
      <c r="CH19" s="104" t="str">
        <f>IF($B$2=1,IF(ก.ค.!P19="","",ก.ค.!P19),IF(ก.ค.!P49="","",ก.ค.!P49))</f>
        <v/>
      </c>
      <c r="CI19" s="104" t="str">
        <f>IF($B$2=1,IF(ก.ค.!Q19="","",ก.ค.!Q19),IF(ก.ค.!Q49="","",ก.ค.!Q49))</f>
        <v/>
      </c>
      <c r="CJ19" s="104" t="str">
        <f>IF($B$2=1,IF(ก.ค.!R19="","",ก.ค.!R19),IF(ก.ค.!R49="","",ก.ค.!R49))</f>
        <v/>
      </c>
      <c r="CK19" s="104" t="str">
        <f>IF($B$2=1,IF(ก.ค.!S19="","",ก.ค.!S19),IF(ก.ค.!S49="","",ก.ค.!S49))</f>
        <v/>
      </c>
      <c r="CL19" s="104" t="str">
        <f>IF($B$2=1,IF(ก.ค.!T19="","",ก.ค.!T19),IF(ก.ค.!T49="","",ก.ค.!T49))</f>
        <v/>
      </c>
      <c r="CM19" s="104" t="str">
        <f>IF($B$2=1,IF(ก.ค.!U19="","",ก.ค.!U19),IF(ก.ค.!U49="","",ก.ค.!U49))</f>
        <v/>
      </c>
      <c r="CN19" s="104" t="str">
        <f>IF($B$2=1,IF(ก.ค.!V19="","",ก.ค.!V19),IF(ก.ค.!V49="","",ก.ค.!V49))</f>
        <v/>
      </c>
      <c r="CO19" s="104" t="str">
        <f>IF($B$2=1,IF(ก.ค.!W19="","",ก.ค.!W19),IF(ก.ค.!W49="","",ก.ค.!W49))</f>
        <v/>
      </c>
      <c r="CP19" s="104" t="str">
        <f>IF($B$2=1,IF(ก.ค.!X19="","",ก.ค.!X19),IF(ก.ค.!X49="","",ก.ค.!X49))</f>
        <v/>
      </c>
      <c r="CQ19" s="104" t="str">
        <f>IF($B$2=1,IF(ก.ค.!Y19="","",ก.ค.!Y19),IF(ก.ค.!Y49="","",ก.ค.!Y49))</f>
        <v/>
      </c>
      <c r="CR19" s="104" t="str">
        <f>IF($B$2=1,IF(ก.ค.!Z19="","",ก.ค.!Z19),IF(ก.ค.!Z49="","",ก.ค.!Z49))</f>
        <v/>
      </c>
      <c r="CS19" s="104" t="str">
        <f>IF($B$2=1,IF(ก.ค.!AA19="","",ก.ค.!AA19),IF(ก.ค.!AA49="","",ก.ค.!AA49))</f>
        <v/>
      </c>
      <c r="CT19" s="104" t="str">
        <f>IF($B$2=1,IF(ก.ค.!AB19="","",ก.ค.!AB19),IF(ก.ค.!AB49="","",ก.ค.!AB49))</f>
        <v/>
      </c>
      <c r="CU19" s="104" t="str">
        <f>IF($B$2=1,IF(ก.ค.!AC19="","",ก.ค.!AC19),IF(ก.ค.!AC49="","",ก.ค.!AC49))</f>
        <v/>
      </c>
      <c r="CV19" s="104" t="str">
        <f>IF($B$2=1,IF(ก.ค.!AD19="","",ก.ค.!AD19),IF(ก.ค.!AD49="","",ก.ค.!AD49))</f>
        <v/>
      </c>
      <c r="CW19" s="104" t="str">
        <f>IF($B$2=1,IF(ก.ค.!AE19="","",ก.ค.!AE19),IF(ก.ค.!AE49="","",ก.ค.!AE49))</f>
        <v/>
      </c>
      <c r="CX19" s="104" t="str">
        <f>IF($B$2=1,IF(ก.ค.!AF19="","",ก.ค.!AF19),IF(ก.ค.!AF49="","",ก.ค.!AF49))</f>
        <v/>
      </c>
      <c r="CY19" s="104" t="str">
        <f>IF($B$2=1,IF(ก.ค.!AG19="","",ก.ค.!AG19),IF(ก.ค.!AG49="","",ก.ค.!AG49))</f>
        <v/>
      </c>
      <c r="CZ19" s="104" t="str">
        <f>IF($B$2=1,IF(ก.ค.!AH19="","",ก.ค.!AH19),IF(ก.ค.!AH49="","",ก.ค.!AH49))</f>
        <v/>
      </c>
      <c r="DA19" s="104" t="str">
        <f>IF($B$2=1,IF(ก.ค.!AI19="","",ก.ค.!AI19),IF(ก.ค.!AI49="","",ก.ค.!AI49))</f>
        <v/>
      </c>
      <c r="DB19" s="103">
        <f t="shared" si="13"/>
        <v>16</v>
      </c>
      <c r="DC19" s="104"/>
      <c r="DD19" s="104" t="str">
        <f>IF($B$2=1,IF(ส.ค.!D19="","",ส.ค.!D19),IF(ส.ค.!D49="","",ส.ค.!D49))</f>
        <v/>
      </c>
      <c r="DE19" s="104" t="str">
        <f>IF($B$2=1,IF(ส.ค.!E19="","",ส.ค.!E19),IF(ส.ค.!E49="","",ส.ค.!E49))</f>
        <v/>
      </c>
      <c r="DF19" s="104" t="str">
        <f>IF($B$2=1,IF(ส.ค.!F19="","",ส.ค.!F19),IF(ส.ค.!F49="","",ส.ค.!F49))</f>
        <v/>
      </c>
      <c r="DG19" s="104" t="str">
        <f>IF($B$2=1,IF(ส.ค.!G19="","",ส.ค.!G19),IF(ส.ค.!G49="","",ส.ค.!G49))</f>
        <v/>
      </c>
      <c r="DH19" s="104" t="str">
        <f>IF($B$2=1,IF(ส.ค.!H19="","",ส.ค.!H19),IF(ส.ค.!H49="","",ส.ค.!H49))</f>
        <v/>
      </c>
      <c r="DI19" s="104" t="str">
        <f>IF($B$2=1,IF(ส.ค.!I19="","",ส.ค.!I19),IF(ส.ค.!I49="","",ส.ค.!I49))</f>
        <v/>
      </c>
      <c r="DJ19" s="104" t="str">
        <f>IF($B$2=1,IF(ส.ค.!J19="","",ส.ค.!J19),IF(ส.ค.!J49="","",ส.ค.!J49))</f>
        <v/>
      </c>
      <c r="DK19" s="104" t="str">
        <f>IF($B$2=1,IF(ส.ค.!K19="","",ส.ค.!K19),IF(ส.ค.!K49="","",ส.ค.!K49))</f>
        <v/>
      </c>
      <c r="DL19" s="104" t="str">
        <f>IF($B$2=1,IF(ส.ค.!L19="","",ส.ค.!L19),IF(ส.ค.!L49="","",ส.ค.!L49))</f>
        <v/>
      </c>
      <c r="DM19" s="104" t="str">
        <f>IF($B$2=1,IF(ส.ค.!M19="","",ส.ค.!M19),IF(ส.ค.!M49="","",ส.ค.!M49))</f>
        <v/>
      </c>
      <c r="DN19" s="104" t="str">
        <f>IF($B$2=1,IF(ส.ค.!N19="","",ส.ค.!N19),IF(ส.ค.!N49="","",ส.ค.!N49))</f>
        <v/>
      </c>
      <c r="DO19" s="104" t="str">
        <f>IF($B$2=1,IF(ส.ค.!O19="","",ส.ค.!O19),IF(ส.ค.!O49="","",ส.ค.!O49))</f>
        <v/>
      </c>
      <c r="DP19" s="104" t="str">
        <f>IF($B$2=1,IF(ส.ค.!P19="","",ส.ค.!P19),IF(ส.ค.!P49="","",ส.ค.!P49))</f>
        <v/>
      </c>
      <c r="DQ19" s="104" t="str">
        <f>IF($B$2=1,IF(ส.ค.!Q19="","",ส.ค.!Q19),IF(ส.ค.!Q49="","",ส.ค.!Q49))</f>
        <v/>
      </c>
      <c r="DR19" s="104" t="str">
        <f>IF($B$2=1,IF(ส.ค.!R19="","",ส.ค.!R19),IF(ส.ค.!R49="","",ส.ค.!R49))</f>
        <v/>
      </c>
      <c r="DS19" s="104" t="str">
        <f>IF($B$2=1,IF(ส.ค.!S19="","",ส.ค.!S19),IF(ส.ค.!S49="","",ส.ค.!S49))</f>
        <v/>
      </c>
      <c r="DT19" s="104" t="str">
        <f>IF($B$2=1,IF(ส.ค.!T19="","",ส.ค.!T19),IF(ส.ค.!T49="","",ส.ค.!T49))</f>
        <v/>
      </c>
      <c r="DU19" s="104" t="str">
        <f>IF($B$2=1,IF(ส.ค.!U19="","",ส.ค.!U19),IF(ส.ค.!U49="","",ส.ค.!U49))</f>
        <v/>
      </c>
      <c r="DV19" s="104" t="str">
        <f>IF($B$2=1,IF(ส.ค.!V19="","",ส.ค.!V19),IF(ส.ค.!V49="","",ส.ค.!V49))</f>
        <v/>
      </c>
      <c r="DW19" s="104" t="str">
        <f>IF($B$2=1,IF(ส.ค.!W19="","",ส.ค.!W19),IF(ส.ค.!W49="","",ส.ค.!W49))</f>
        <v/>
      </c>
      <c r="DX19" s="104" t="str">
        <f>IF($B$2=1,IF(ส.ค.!X19="","",ส.ค.!X19),IF(ส.ค.!X49="","",ส.ค.!X49))</f>
        <v/>
      </c>
      <c r="DY19" s="104" t="str">
        <f>IF($B$2=1,IF(ส.ค.!Y19="","",ส.ค.!Y19),IF(ส.ค.!Y49="","",ส.ค.!Y49))</f>
        <v/>
      </c>
      <c r="DZ19" s="104" t="str">
        <f>IF($B$2=1,IF(ส.ค.!Z19="","",ส.ค.!Z19),IF(ส.ค.!Z49="","",ส.ค.!Z49))</f>
        <v/>
      </c>
      <c r="EA19" s="104" t="str">
        <f>IF($B$2=1,IF(ส.ค.!AA19="","",ส.ค.!AA19),IF(ส.ค.!AA49="","",ส.ค.!AA49))</f>
        <v/>
      </c>
      <c r="EB19" s="104" t="str">
        <f>IF($B$2=1,IF(ส.ค.!AB19="","",ส.ค.!AB19),IF(ส.ค.!AB49="","",ส.ค.!AB49))</f>
        <v/>
      </c>
      <c r="EC19" s="104" t="str">
        <f>IF($B$2=1,IF(ส.ค.!AC19="","",ส.ค.!AC19),IF(ส.ค.!AC49="","",ส.ค.!AC49))</f>
        <v/>
      </c>
      <c r="ED19" s="104" t="str">
        <f>IF($B$2=1,IF(ส.ค.!AD19="","",ส.ค.!AD19),IF(ส.ค.!AD49="","",ส.ค.!AD49))</f>
        <v/>
      </c>
      <c r="EE19" s="104" t="str">
        <f>IF($B$2=1,IF(ส.ค.!AE19="","",ส.ค.!AE19),IF(ส.ค.!AE49="","",ส.ค.!AE49))</f>
        <v/>
      </c>
      <c r="EF19" s="104" t="str">
        <f>IF($B$2=1,IF(ส.ค.!AF19="","",ส.ค.!AF19),IF(ส.ค.!AF49="","",ส.ค.!AF49))</f>
        <v/>
      </c>
      <c r="EG19" s="104" t="str">
        <f>IF($B$2=1,IF(ส.ค.!AG19="","",ส.ค.!AG19),IF(ส.ค.!AG49="","",ส.ค.!AG49))</f>
        <v/>
      </c>
      <c r="EH19" s="104" t="str">
        <f>IF($B$2=1,IF(ส.ค.!AH19="","",ส.ค.!AH19),IF(ส.ค.!AH49="","",ส.ค.!AH49))</f>
        <v/>
      </c>
      <c r="EI19" s="104" t="str">
        <f>IF($B$2=1,IF(ส.ค.!AI19="","",ส.ค.!AI19),IF(ส.ค.!AI49="","",ส.ค.!AI49))</f>
        <v/>
      </c>
      <c r="EJ19" s="103">
        <f t="shared" si="14"/>
        <v>16</v>
      </c>
      <c r="EK19" s="104"/>
      <c r="EL19" s="104" t="str">
        <f>IF($B$2=1,IF(ก.ย.!D19="","",ก.ย.!D19),IF(ก.ย.!D49="","",ก.ย.!D49))</f>
        <v/>
      </c>
      <c r="EM19" s="104" t="str">
        <f>IF($B$2=1,IF(ก.ย.!E19="","",ก.ย.!E19),IF(ก.ย.!E49="","",ก.ย.!E49))</f>
        <v/>
      </c>
      <c r="EN19" s="104" t="str">
        <f>IF($B$2=1,IF(ก.ย.!F19="","",ก.ย.!F19),IF(ก.ย.!F49="","",ก.ย.!F49))</f>
        <v/>
      </c>
      <c r="EO19" s="104" t="str">
        <f>IF($B$2=1,IF(ก.ย.!G19="","",ก.ย.!G19),IF(ก.ย.!G49="","",ก.ย.!G49))</f>
        <v/>
      </c>
      <c r="EP19" s="104" t="str">
        <f>IF($B$2=1,IF(ก.ย.!H19="","",ก.ย.!H19),IF(ก.ย.!H49="","",ก.ย.!H49))</f>
        <v/>
      </c>
      <c r="EQ19" s="104" t="str">
        <f>IF($B$2=1,IF(ก.ย.!I19="","",ก.ย.!I19),IF(ก.ย.!I49="","",ก.ย.!I49))</f>
        <v/>
      </c>
      <c r="ER19" s="104" t="str">
        <f>IF($B$2=1,IF(ก.ย.!J19="","",ก.ย.!J19),IF(ก.ย.!J49="","",ก.ย.!J49))</f>
        <v/>
      </c>
      <c r="ES19" s="104" t="str">
        <f>IF($B$2=1,IF(ก.ย.!K19="","",ก.ย.!K19),IF(ก.ย.!K49="","",ก.ย.!K49))</f>
        <v/>
      </c>
      <c r="ET19" s="104" t="str">
        <f>IF($B$2=1,IF(ก.ย.!L19="","",ก.ย.!L19),IF(ก.ย.!L49="","",ก.ย.!L49))</f>
        <v/>
      </c>
      <c r="EU19" s="104" t="str">
        <f>IF($B$2=1,IF(ก.ย.!M19="","",ก.ย.!M19),IF(ก.ย.!M49="","",ก.ย.!M49))</f>
        <v/>
      </c>
      <c r="EV19" s="104" t="str">
        <f>IF($B$2=1,IF(ก.ย.!N19="","",ก.ย.!N19),IF(ก.ย.!N49="","",ก.ย.!N49))</f>
        <v/>
      </c>
      <c r="EW19" s="104" t="str">
        <f>IF($B$2=1,IF(ก.ย.!O19="","",ก.ย.!O19),IF(ก.ย.!O49="","",ก.ย.!O49))</f>
        <v/>
      </c>
      <c r="EX19" s="104" t="str">
        <f>IF($B$2=1,IF(ก.ย.!P19="","",ก.ย.!P19),IF(ก.ย.!P49="","",ก.ย.!P49))</f>
        <v/>
      </c>
      <c r="EY19" s="104" t="str">
        <f>IF($B$2=1,IF(ก.ย.!Q19="","",ก.ย.!Q19),IF(ก.ย.!Q49="","",ก.ย.!Q49))</f>
        <v/>
      </c>
      <c r="EZ19" s="104" t="str">
        <f>IF($B$2=1,IF(ก.ย.!R19="","",ก.ย.!R19),IF(ก.ย.!R49="","",ก.ย.!R49))</f>
        <v/>
      </c>
      <c r="FA19" s="104" t="str">
        <f>IF($B$2=1,IF(ก.ย.!S19="","",ก.ย.!S19),IF(ก.ย.!S49="","",ก.ย.!S49))</f>
        <v/>
      </c>
      <c r="FB19" s="104" t="str">
        <f>IF($B$2=1,IF(ก.ย.!T19="","",ก.ย.!T19),IF(ก.ย.!T49="","",ก.ย.!T49))</f>
        <v/>
      </c>
      <c r="FC19" s="104" t="str">
        <f>IF($B$2=1,IF(ก.ย.!U19="","",ก.ย.!U19),IF(ก.ย.!U49="","",ก.ย.!U49))</f>
        <v/>
      </c>
      <c r="FD19" s="104" t="str">
        <f>IF($B$2=1,IF(ก.ย.!V19="","",ก.ย.!V19),IF(ก.ย.!V49="","",ก.ย.!V49))</f>
        <v/>
      </c>
      <c r="FE19" s="104" t="str">
        <f>IF($B$2=1,IF(ก.ย.!W19="","",ก.ย.!W19),IF(ก.ย.!W49="","",ก.ย.!W49))</f>
        <v/>
      </c>
      <c r="FF19" s="104" t="str">
        <f>IF($B$2=1,IF(ก.ย.!X19="","",ก.ย.!X19),IF(ก.ย.!X49="","",ก.ย.!X49))</f>
        <v/>
      </c>
      <c r="FG19" s="104" t="str">
        <f>IF($B$2=1,IF(ก.ย.!Y19="","",ก.ย.!Y19),IF(ก.ย.!Y49="","",ก.ย.!Y49))</f>
        <v/>
      </c>
      <c r="FH19" s="104" t="str">
        <f>IF($B$2=1,IF(ก.ย.!Z19="","",ก.ย.!Z19),IF(ก.ย.!Z49="","",ก.ย.!Z49))</f>
        <v/>
      </c>
      <c r="FI19" s="104" t="str">
        <f>IF($B$2=1,IF(ก.ย.!AA19="","",ก.ย.!AA19),IF(ก.ย.!AA49="","",ก.ย.!AA49))</f>
        <v/>
      </c>
      <c r="FJ19" s="104" t="str">
        <f>IF($B$2=1,IF(ก.ย.!AB19="","",ก.ย.!AB19),IF(ก.ย.!AB49="","",ก.ย.!AB49))</f>
        <v/>
      </c>
      <c r="FK19" s="104" t="str">
        <f>IF($B$2=1,IF(ก.ย.!AC19="","",ก.ย.!AC19),IF(ก.ย.!AC49="","",ก.ย.!AC49))</f>
        <v/>
      </c>
      <c r="FL19" s="104" t="str">
        <f>IF($B$2=1,IF(ก.ย.!AD19="","",ก.ย.!AD19),IF(ก.ย.!AD49="","",ก.ย.!AD49))</f>
        <v/>
      </c>
      <c r="FM19" s="104" t="str">
        <f>IF($B$2=1,IF(ก.ย.!AE19="","",ก.ย.!AE19),IF(ก.ย.!AE49="","",ก.ย.!AE49))</f>
        <v/>
      </c>
      <c r="FN19" s="104" t="str">
        <f>IF($B$2=1,IF(ก.ย.!AF19="","",ก.ย.!AF19),IF(ก.ย.!AF49="","",ก.ย.!AF49))</f>
        <v/>
      </c>
      <c r="FO19" s="104" t="str">
        <f>IF($B$2=1,IF(ก.ย.!AG19="","",ก.ย.!AG19),IF(ก.ย.!AG49="","",ก.ย.!AG49))</f>
        <v/>
      </c>
      <c r="FP19" s="104" t="str">
        <f>IF($B$2=1,IF(ก.ย.!AH19="","",ก.ย.!AH19),IF(ก.ย.!AH49="","",ก.ย.!AH49))</f>
        <v/>
      </c>
      <c r="FQ19" s="104" t="str">
        <f>IF($B$2=1,IF(ก.ย.!AI19="","",ก.ย.!AI19),IF(ก.ย.!AI49="","",ก.ย.!AI49))</f>
        <v/>
      </c>
      <c r="FR19" s="103">
        <f t="shared" si="15"/>
        <v>16</v>
      </c>
      <c r="FS19" s="104"/>
      <c r="FT19" s="104" t="str">
        <f>IF($B$2=1,IF(ต.ค.!D19="","",ต.ค.!D19),IF(ต.ค.!D49="","",ต.ค.!D49))</f>
        <v/>
      </c>
      <c r="FU19" s="104" t="str">
        <f>IF($B$2=1,IF(ต.ค.!E19="","",ต.ค.!E19),IF(ต.ค.!E49="","",ต.ค.!E49))</f>
        <v/>
      </c>
      <c r="FV19" s="104" t="str">
        <f>IF($B$2=1,IF(ต.ค.!F19="","",ต.ค.!F19),IF(ต.ค.!F49="","",ต.ค.!F49))</f>
        <v/>
      </c>
      <c r="FW19" s="104" t="str">
        <f>IF($B$2=1,IF(ต.ค.!G19="","",ต.ค.!G19),IF(ต.ค.!G49="","",ต.ค.!G49))</f>
        <v/>
      </c>
      <c r="FX19" s="104" t="str">
        <f>IF($B$2=1,IF(ต.ค.!H19="","",ต.ค.!H19),IF(ต.ค.!H49="","",ต.ค.!H49))</f>
        <v/>
      </c>
      <c r="FY19" s="104" t="str">
        <f>IF($B$2=1,IF(ต.ค.!I19="","",ต.ค.!I19),IF(ต.ค.!I49="","",ต.ค.!I49))</f>
        <v/>
      </c>
      <c r="FZ19" s="104" t="str">
        <f>IF($B$2=1,IF(ต.ค.!J19="","",ต.ค.!J19),IF(ต.ค.!J49="","",ต.ค.!J49))</f>
        <v/>
      </c>
      <c r="GA19" s="104" t="str">
        <f>IF($B$2=1,IF(ต.ค.!K19="","",ต.ค.!K19),IF(ต.ค.!K49="","",ต.ค.!K49))</f>
        <v/>
      </c>
      <c r="GB19" s="104" t="str">
        <f>IF($B$2=1,IF(ต.ค.!L19="","",ต.ค.!L19),IF(ต.ค.!L49="","",ต.ค.!L49))</f>
        <v/>
      </c>
      <c r="GC19" s="104" t="str">
        <f>IF($B$2=1,IF(ต.ค.!M19="","",ต.ค.!M19),IF(ต.ค.!M49="","",ต.ค.!M49))</f>
        <v/>
      </c>
      <c r="GD19" s="104" t="str">
        <f>IF($B$2=1,IF(ต.ค.!N19="","",ต.ค.!N19),IF(ต.ค.!N49="","",ต.ค.!N49))</f>
        <v/>
      </c>
      <c r="GE19" s="104" t="str">
        <f>IF($B$2=1,IF(ต.ค.!O19="","",ต.ค.!O19),IF(ต.ค.!O49="","",ต.ค.!O49))</f>
        <v/>
      </c>
      <c r="GF19" s="104" t="str">
        <f>IF($B$2=1,IF(ต.ค.!P19="","",ต.ค.!P19),IF(ต.ค.!P49="","",ต.ค.!P49))</f>
        <v/>
      </c>
      <c r="GG19" s="104" t="str">
        <f>IF($B$2=1,IF(ต.ค.!Q19="","",ต.ค.!Q19),IF(ต.ค.!Q49="","",ต.ค.!Q49))</f>
        <v/>
      </c>
      <c r="GH19" s="104" t="str">
        <f>IF($B$2=1,IF(ต.ค.!R19="","",ต.ค.!R19),IF(ต.ค.!R49="","",ต.ค.!R49))</f>
        <v/>
      </c>
      <c r="GI19" s="104" t="str">
        <f>IF($B$2=1,IF(ต.ค.!S19="","",ต.ค.!S19),IF(ต.ค.!S49="","",ต.ค.!S49))</f>
        <v/>
      </c>
      <c r="GJ19" s="104" t="str">
        <f>IF($B$2=1,IF(ต.ค.!T19="","",ต.ค.!T19),IF(ต.ค.!T49="","",ต.ค.!T49))</f>
        <v/>
      </c>
      <c r="GK19" s="104" t="str">
        <f>IF($B$2=1,IF(ต.ค.!U19="","",ต.ค.!U19),IF(ต.ค.!U49="","",ต.ค.!U49))</f>
        <v/>
      </c>
      <c r="GL19" s="104" t="str">
        <f>IF($B$2=1,IF(ต.ค.!V19="","",ต.ค.!V19),IF(ต.ค.!V49="","",ต.ค.!V49))</f>
        <v/>
      </c>
      <c r="GM19" s="104" t="str">
        <f>IF($B$2=1,IF(ต.ค.!W19="","",ต.ค.!W19),IF(ต.ค.!W49="","",ต.ค.!W49))</f>
        <v/>
      </c>
      <c r="GN19" s="104" t="str">
        <f>IF($B$2=1,IF(ต.ค.!X19="","",ต.ค.!X19),IF(ต.ค.!X49="","",ต.ค.!X49))</f>
        <v/>
      </c>
      <c r="GO19" s="104" t="str">
        <f>IF($B$2=1,IF(ต.ค.!Y19="","",ต.ค.!Y19),IF(ต.ค.!Y49="","",ต.ค.!Y49))</f>
        <v/>
      </c>
      <c r="GP19" s="104" t="str">
        <f>IF($B$2=1,IF(ต.ค.!Z19="","",ต.ค.!Z19),IF(ต.ค.!Z49="","",ต.ค.!Z49))</f>
        <v/>
      </c>
      <c r="GQ19" s="104" t="str">
        <f>IF($B$2=1,IF(ต.ค.!AA19="","",ต.ค.!AA19),IF(ต.ค.!AA49="","",ต.ค.!AA49))</f>
        <v/>
      </c>
      <c r="GR19" s="104" t="str">
        <f>IF($B$2=1,IF(ต.ค.!AB19="","",ต.ค.!AB19),IF(ต.ค.!AB49="","",ต.ค.!AB49))</f>
        <v/>
      </c>
      <c r="GS19" s="104" t="str">
        <f>IF($B$2=1,IF(ต.ค.!AC19="","",ต.ค.!AC19),IF(ต.ค.!AC49="","",ต.ค.!AC49))</f>
        <v/>
      </c>
      <c r="GT19" s="104" t="str">
        <f>IF($B$2=1,IF(ต.ค.!AD19="","",ต.ค.!AD19),IF(ต.ค.!AD49="","",ต.ค.!AD49))</f>
        <v/>
      </c>
      <c r="GU19" s="104" t="str">
        <f>IF($B$2=1,IF(ต.ค.!AE19="","",ต.ค.!AE19),IF(ต.ค.!AE49="","",ต.ค.!AE49))</f>
        <v/>
      </c>
      <c r="GV19" s="104" t="str">
        <f>IF($B$2=1,IF(ต.ค.!AF19="","",ต.ค.!AF19),IF(ต.ค.!AF49="","",ต.ค.!AF49))</f>
        <v/>
      </c>
      <c r="GW19" s="104" t="str">
        <f>IF($B$2=1,IF(ต.ค.!AG19="","",ต.ค.!AG19),IF(ต.ค.!AG49="","",ต.ค.!AG49))</f>
        <v/>
      </c>
      <c r="GX19" s="104" t="str">
        <f>IF($B$2=1,IF(ต.ค.!AH19="","",ต.ค.!AH19),IF(ต.ค.!AH49="","",ต.ค.!AH49))</f>
        <v/>
      </c>
      <c r="GY19" s="104" t="str">
        <f>IF($B$2=1,IF(ต.ค.!AI19="","",ต.ค.!AI19),IF(ต.ค.!AI49="","",ต.ค.!AI49))</f>
        <v/>
      </c>
      <c r="GZ19" s="103">
        <f t="shared" si="16"/>
        <v>16</v>
      </c>
      <c r="HA19" s="104"/>
      <c r="HB19" s="104" t="str">
        <f>IF($B$2=1,IF(พ.ย.!D19="","",พ.ย.!D19),IF(พ.ย.!D49="","",พ.ย.!D49))</f>
        <v/>
      </c>
      <c r="HC19" s="104" t="str">
        <f>IF($B$2=1,IF(พ.ย.!E19="","",พ.ย.!E19),IF(พ.ย.!E49="","",พ.ย.!E49))</f>
        <v/>
      </c>
      <c r="HD19" s="104" t="str">
        <f>IF($B$2=1,IF(พ.ย.!F19="","",พ.ย.!F19),IF(พ.ย.!F49="","",พ.ย.!F49))</f>
        <v/>
      </c>
      <c r="HE19" s="104" t="str">
        <f>IF($B$2=1,IF(พ.ย.!G19="","",พ.ย.!G19),IF(พ.ย.!G49="","",พ.ย.!G49))</f>
        <v/>
      </c>
      <c r="HF19" s="104" t="str">
        <f>IF($B$2=1,IF(พ.ย.!H19="","",พ.ย.!H19),IF(พ.ย.!H49="","",พ.ย.!H49))</f>
        <v/>
      </c>
      <c r="HG19" s="104" t="str">
        <f>IF($B$2=1,IF(พ.ย.!I19="","",พ.ย.!I19),IF(พ.ย.!I49="","",พ.ย.!I49))</f>
        <v/>
      </c>
      <c r="HH19" s="104" t="str">
        <f>IF($B$2=1,IF(พ.ย.!J19="","",พ.ย.!J19),IF(พ.ย.!J49="","",พ.ย.!J49))</f>
        <v/>
      </c>
      <c r="HI19" s="104" t="str">
        <f>IF($B$2=1,IF(พ.ย.!K19="","",พ.ย.!K19),IF(พ.ย.!K49="","",พ.ย.!K49))</f>
        <v/>
      </c>
      <c r="HJ19" s="104" t="str">
        <f>IF($B$2=1,IF(พ.ย.!L19="","",พ.ย.!L19),IF(พ.ย.!L49="","",พ.ย.!L49))</f>
        <v/>
      </c>
      <c r="HK19" s="104" t="str">
        <f>IF($B$2=1,IF(พ.ย.!M19="","",พ.ย.!M19),IF(พ.ย.!M49="","",พ.ย.!M49))</f>
        <v/>
      </c>
      <c r="HL19" s="104" t="str">
        <f>IF($B$2=1,IF(พ.ย.!N19="","",พ.ย.!N19),IF(พ.ย.!N49="","",พ.ย.!N49))</f>
        <v/>
      </c>
      <c r="HM19" s="104" t="str">
        <f>IF($B$2=1,IF(พ.ย.!O19="","",พ.ย.!O19),IF(พ.ย.!O49="","",พ.ย.!O49))</f>
        <v/>
      </c>
      <c r="HN19" s="104" t="str">
        <f>IF($B$2=1,IF(พ.ย.!P19="","",พ.ย.!P19),IF(พ.ย.!P49="","",พ.ย.!P49))</f>
        <v/>
      </c>
      <c r="HO19" s="104" t="str">
        <f>IF($B$2=1,IF(พ.ย.!Q19="","",พ.ย.!Q19),IF(พ.ย.!Q49="","",พ.ย.!Q49))</f>
        <v/>
      </c>
      <c r="HP19" s="104" t="str">
        <f>IF($B$2=1,IF(พ.ย.!R19="","",พ.ย.!R19),IF(พ.ย.!R49="","",พ.ย.!R49))</f>
        <v/>
      </c>
      <c r="HQ19" s="104" t="str">
        <f>IF($B$2=1,IF(พ.ย.!S19="","",พ.ย.!S19),IF(พ.ย.!S49="","",พ.ย.!S49))</f>
        <v/>
      </c>
      <c r="HR19" s="104" t="str">
        <f>IF($B$2=1,IF(พ.ย.!T19="","",พ.ย.!T19),IF(พ.ย.!T49="","",พ.ย.!T49))</f>
        <v/>
      </c>
      <c r="HS19" s="104" t="str">
        <f>IF($B$2=1,IF(พ.ย.!U19="","",พ.ย.!U19),IF(พ.ย.!U49="","",พ.ย.!U49))</f>
        <v/>
      </c>
      <c r="HT19" s="104" t="str">
        <f>IF($B$2=1,IF(พ.ย.!V19="","",พ.ย.!V19),IF(พ.ย.!V49="","",พ.ย.!V49))</f>
        <v/>
      </c>
      <c r="HU19" s="104" t="str">
        <f>IF($B$2=1,IF(พ.ย.!W19="","",พ.ย.!W19),IF(พ.ย.!W49="","",พ.ย.!W49))</f>
        <v/>
      </c>
      <c r="HV19" s="104" t="str">
        <f>IF($B$2=1,IF(พ.ย.!X19="","",พ.ย.!X19),IF(พ.ย.!X49="","",พ.ย.!X49))</f>
        <v/>
      </c>
      <c r="HW19" s="104" t="str">
        <f>IF($B$2=1,IF(พ.ย.!Y19="","",พ.ย.!Y19),IF(พ.ย.!Y49="","",พ.ย.!Y49))</f>
        <v/>
      </c>
      <c r="HX19" s="104" t="str">
        <f>IF($B$2=1,IF(พ.ย.!Z19="","",พ.ย.!Z19),IF(พ.ย.!Z49="","",พ.ย.!Z49))</f>
        <v/>
      </c>
      <c r="HY19" s="104" t="str">
        <f>IF($B$2=1,IF(พ.ย.!AA19="","",พ.ย.!AA19),IF(พ.ย.!AA49="","",พ.ย.!AA49))</f>
        <v/>
      </c>
      <c r="HZ19" s="104" t="str">
        <f>IF($B$2=1,IF(พ.ย.!AB19="","",พ.ย.!AB19),IF(พ.ย.!AB49="","",พ.ย.!AB49))</f>
        <v/>
      </c>
      <c r="IA19" s="104" t="str">
        <f>IF($B$2=1,IF(พ.ย.!AC19="","",พ.ย.!AC19),IF(พ.ย.!AC49="","",พ.ย.!AC49))</f>
        <v/>
      </c>
      <c r="IB19" s="104" t="str">
        <f>IF($B$2=1,IF(พ.ย.!AD19="","",พ.ย.!AD19),IF(พ.ย.!AD49="","",พ.ย.!AD49))</f>
        <v/>
      </c>
      <c r="IC19" s="104" t="str">
        <f>IF($B$2=1,IF(พ.ย.!AE19="","",พ.ย.!AE19),IF(พ.ย.!AE49="","",พ.ย.!AE49))</f>
        <v/>
      </c>
      <c r="ID19" s="104" t="str">
        <f>IF($B$2=1,IF(พ.ย.!AF19="","",พ.ย.!AF19),IF(พ.ย.!AF49="","",พ.ย.!AF49))</f>
        <v/>
      </c>
      <c r="IE19" s="104" t="str">
        <f>IF($B$2=1,IF(พ.ย.!AG19="","",พ.ย.!AG19),IF(พ.ย.!AG49="","",พ.ย.!AG49))</f>
        <v/>
      </c>
      <c r="IF19" s="104" t="str">
        <f>IF($B$2=1,IF(พ.ย.!AH19="","",พ.ย.!AH19),IF(พ.ย.!AH49="","",พ.ย.!AH49))</f>
        <v/>
      </c>
      <c r="IG19" s="104" t="str">
        <f>IF($B$2=1,IF(พ.ย.!AI19="","",พ.ย.!AI19),IF(พ.ย.!AI49="","",พ.ย.!AI49))</f>
        <v/>
      </c>
      <c r="IH19" s="103">
        <f t="shared" si="17"/>
        <v>16</v>
      </c>
      <c r="II19" s="104"/>
      <c r="IJ19" s="104" t="str">
        <f>IF($B$2=1,IF(ธ.ค.!D19="","",ธ.ค.!D19),IF(ธ.ค.!D49="","",ธ.ค.!D49))</f>
        <v/>
      </c>
      <c r="IK19" s="104" t="str">
        <f>IF($B$2=1,IF(ธ.ค.!E19="","",ธ.ค.!E19),IF(ธ.ค.!E49="","",ธ.ค.!E49))</f>
        <v/>
      </c>
      <c r="IL19" s="104" t="str">
        <f>IF($B$2=1,IF(ธ.ค.!F19="","",ธ.ค.!F19),IF(ธ.ค.!F49="","",ธ.ค.!F49))</f>
        <v/>
      </c>
      <c r="IM19" s="104" t="str">
        <f>IF($B$2=1,IF(ธ.ค.!G19="","",ธ.ค.!G19),IF(ธ.ค.!G49="","",ธ.ค.!G49))</f>
        <v/>
      </c>
      <c r="IN19" s="104" t="str">
        <f>IF($B$2=1,IF(ธ.ค.!H19="","",ธ.ค.!H19),IF(ธ.ค.!H49="","",ธ.ค.!H49))</f>
        <v/>
      </c>
      <c r="IO19" s="104" t="str">
        <f>IF($B$2=1,IF(ธ.ค.!I19="","",ธ.ค.!I19),IF(ธ.ค.!I49="","",ธ.ค.!I49))</f>
        <v/>
      </c>
      <c r="IP19" s="104" t="str">
        <f>IF($B$2=1,IF(ธ.ค.!J19="","",ธ.ค.!J19),IF(ธ.ค.!J49="","",ธ.ค.!J49))</f>
        <v/>
      </c>
      <c r="IQ19" s="104" t="str">
        <f>IF($B$2=1,IF(ธ.ค.!K19="","",ธ.ค.!K19),IF(ธ.ค.!K49="","",ธ.ค.!K49))</f>
        <v/>
      </c>
      <c r="IR19" s="104" t="str">
        <f>IF($B$2=1,IF(ธ.ค.!L19="","",ธ.ค.!L19),IF(ธ.ค.!L49="","",ธ.ค.!L49))</f>
        <v/>
      </c>
      <c r="IS19" s="104" t="str">
        <f>IF($B$2=1,IF(ธ.ค.!M19="","",ธ.ค.!M19),IF(ธ.ค.!M49="","",ธ.ค.!M49))</f>
        <v/>
      </c>
      <c r="IT19" s="104" t="str">
        <f>IF($B$2=1,IF(ธ.ค.!N19="","",ธ.ค.!N19),IF(ธ.ค.!N49="","",ธ.ค.!N49))</f>
        <v/>
      </c>
      <c r="IU19" s="104" t="str">
        <f>IF($B$2=1,IF(ธ.ค.!O19="","",ธ.ค.!O19),IF(ธ.ค.!O49="","",ธ.ค.!O49))</f>
        <v/>
      </c>
      <c r="IV19" s="104" t="str">
        <f>IF($B$2=1,IF(ธ.ค.!P19="","",ธ.ค.!P19),IF(ธ.ค.!P49="","",ธ.ค.!P49))</f>
        <v/>
      </c>
      <c r="IW19" s="104" t="str">
        <f>IF($B$2=1,IF(ธ.ค.!Q19="","",ธ.ค.!Q19),IF(ธ.ค.!Q49="","",ธ.ค.!Q49))</f>
        <v/>
      </c>
      <c r="IX19" s="104" t="str">
        <f>IF($B$2=1,IF(ธ.ค.!R19="","",ธ.ค.!R19),IF(ธ.ค.!R49="","",ธ.ค.!R49))</f>
        <v/>
      </c>
      <c r="IY19" s="104" t="str">
        <f>IF($B$2=1,IF(ธ.ค.!S19="","",ธ.ค.!S19),IF(ธ.ค.!S49="","",ธ.ค.!S49))</f>
        <v/>
      </c>
      <c r="IZ19" s="104" t="str">
        <f>IF($B$2=1,IF(ธ.ค.!T19="","",ธ.ค.!T19),IF(ธ.ค.!T49="","",ธ.ค.!T49))</f>
        <v/>
      </c>
      <c r="JA19" s="104" t="str">
        <f>IF($B$2=1,IF(ธ.ค.!U19="","",ธ.ค.!U19),IF(ธ.ค.!U49="","",ธ.ค.!U49))</f>
        <v/>
      </c>
      <c r="JB19" s="104" t="str">
        <f>IF($B$2=1,IF(ธ.ค.!V19="","",ธ.ค.!V19),IF(ธ.ค.!V49="","",ธ.ค.!V49))</f>
        <v/>
      </c>
      <c r="JC19" s="104" t="str">
        <f>IF($B$2=1,IF(ธ.ค.!W19="","",ธ.ค.!W19),IF(ธ.ค.!W49="","",ธ.ค.!W49))</f>
        <v/>
      </c>
      <c r="JD19" s="104" t="str">
        <f>IF($B$2=1,IF(ธ.ค.!X19="","",ธ.ค.!X19),IF(ธ.ค.!X49="","",ธ.ค.!X49))</f>
        <v/>
      </c>
      <c r="JE19" s="104" t="str">
        <f>IF($B$2=1,IF(ธ.ค.!Y19="","",ธ.ค.!Y19),IF(ธ.ค.!Y49="","",ธ.ค.!Y49))</f>
        <v/>
      </c>
      <c r="JF19" s="104" t="str">
        <f>IF($B$2=1,IF(ธ.ค.!Z19="","",ธ.ค.!Z19),IF(ธ.ค.!Z49="","",ธ.ค.!Z49))</f>
        <v/>
      </c>
      <c r="JG19" s="104" t="str">
        <f>IF($B$2=1,IF(ธ.ค.!AA19="","",ธ.ค.!AA19),IF(ธ.ค.!AA49="","",ธ.ค.!AA49))</f>
        <v/>
      </c>
      <c r="JH19" s="104" t="str">
        <f>IF($B$2=1,IF(ธ.ค.!AB19="","",ธ.ค.!AB19),IF(ธ.ค.!AB49="","",ธ.ค.!AB49))</f>
        <v/>
      </c>
      <c r="JI19" s="104" t="str">
        <f>IF($B$2=1,IF(ธ.ค.!AC19="","",ธ.ค.!AC19),IF(ธ.ค.!AC49="","",ธ.ค.!AC49))</f>
        <v/>
      </c>
      <c r="JJ19" s="104" t="str">
        <f>IF($B$2=1,IF(ธ.ค.!AD19="","",ธ.ค.!AD19),IF(ธ.ค.!AD49="","",ธ.ค.!AD49))</f>
        <v/>
      </c>
      <c r="JK19" s="104" t="str">
        <f>IF($B$2=1,IF(ธ.ค.!AE19="","",ธ.ค.!AE19),IF(ธ.ค.!AE49="","",ธ.ค.!AE49))</f>
        <v/>
      </c>
      <c r="JL19" s="104" t="str">
        <f>IF($B$2=1,IF(ธ.ค.!AF19="","",ธ.ค.!AF19),IF(ธ.ค.!AF49="","",ธ.ค.!AF49))</f>
        <v/>
      </c>
      <c r="JM19" s="104" t="str">
        <f>IF($B$2=1,IF(ธ.ค.!AG19="","",ธ.ค.!AG19),IF(ธ.ค.!AG49="","",ธ.ค.!AG49))</f>
        <v/>
      </c>
      <c r="JN19" s="104" t="str">
        <f>IF($B$2=1,IF(ธ.ค.!AH19="","",ธ.ค.!AH19),IF(ธ.ค.!AH49="","",ธ.ค.!AH49))</f>
        <v/>
      </c>
      <c r="JO19" s="104" t="str">
        <f>IF($B$2=1,IF(ธ.ค.!AI19="","",ธ.ค.!AI19),IF(ธ.ค.!AI49="","",ธ.ค.!AI49))</f>
        <v/>
      </c>
      <c r="JP19" s="103">
        <f t="shared" si="18"/>
        <v>16</v>
      </c>
      <c r="JQ19" s="104"/>
      <c r="JR19" s="104" t="str">
        <f>IF($B$2=1,IF(ม.ค.!D19="","",ม.ค.!D19),IF(ม.ค.!D49="","",ม.ค.!D49))</f>
        <v/>
      </c>
      <c r="JS19" s="104" t="str">
        <f>IF($B$2=1,IF(ม.ค.!E19="","",ม.ค.!E19),IF(ม.ค.!E49="","",ม.ค.!E49))</f>
        <v/>
      </c>
      <c r="JT19" s="104" t="str">
        <f>IF($B$2=1,IF(ม.ค.!F19="","",ม.ค.!F19),IF(ม.ค.!F49="","",ม.ค.!F49))</f>
        <v/>
      </c>
      <c r="JU19" s="104" t="str">
        <f>IF($B$2=1,IF(ม.ค.!G19="","",ม.ค.!G19),IF(ม.ค.!G49="","",ม.ค.!G49))</f>
        <v/>
      </c>
      <c r="JV19" s="104" t="str">
        <f>IF($B$2=1,IF(ม.ค.!H19="","",ม.ค.!H19),IF(ม.ค.!H49="","",ม.ค.!H49))</f>
        <v/>
      </c>
      <c r="JW19" s="104" t="str">
        <f>IF($B$2=1,IF(ม.ค.!I19="","",ม.ค.!I19),IF(ม.ค.!I49="","",ม.ค.!I49))</f>
        <v/>
      </c>
      <c r="JX19" s="104" t="str">
        <f>IF($B$2=1,IF(ม.ค.!J19="","",ม.ค.!J19),IF(ม.ค.!J49="","",ม.ค.!J49))</f>
        <v/>
      </c>
      <c r="JY19" s="104" t="str">
        <f>IF($B$2=1,IF(ม.ค.!K19="","",ม.ค.!K19),IF(ม.ค.!K49="","",ม.ค.!K49))</f>
        <v/>
      </c>
      <c r="JZ19" s="104" t="str">
        <f>IF($B$2=1,IF(ม.ค.!L19="","",ม.ค.!L19),IF(ม.ค.!L49="","",ม.ค.!L49))</f>
        <v/>
      </c>
      <c r="KA19" s="104" t="str">
        <f>IF($B$2=1,IF(ม.ค.!M19="","",ม.ค.!M19),IF(ม.ค.!M49="","",ม.ค.!M49))</f>
        <v/>
      </c>
      <c r="KB19" s="104" t="str">
        <f>IF($B$2=1,IF(ม.ค.!N19="","",ม.ค.!N19),IF(ม.ค.!N49="","",ม.ค.!N49))</f>
        <v/>
      </c>
      <c r="KC19" s="104" t="str">
        <f>IF($B$2=1,IF(ม.ค.!O19="","",ม.ค.!O19),IF(ม.ค.!O49="","",ม.ค.!O49))</f>
        <v/>
      </c>
      <c r="KD19" s="104" t="str">
        <f>IF($B$2=1,IF(ม.ค.!P19="","",ม.ค.!P19),IF(ม.ค.!P49="","",ม.ค.!P49))</f>
        <v/>
      </c>
      <c r="KE19" s="104" t="str">
        <f>IF($B$2=1,IF(ม.ค.!Q19="","",ม.ค.!Q19),IF(ม.ค.!Q49="","",ม.ค.!Q49))</f>
        <v/>
      </c>
      <c r="KF19" s="104" t="str">
        <f>IF($B$2=1,IF(ม.ค.!R19="","",ม.ค.!R19),IF(ม.ค.!R49="","",ม.ค.!R49))</f>
        <v/>
      </c>
      <c r="KG19" s="104" t="str">
        <f>IF($B$2=1,IF(ม.ค.!S19="","",ม.ค.!S19),IF(ม.ค.!S49="","",ม.ค.!S49))</f>
        <v/>
      </c>
      <c r="KH19" s="104" t="str">
        <f>IF($B$2=1,IF(ม.ค.!T19="","",ม.ค.!T19),IF(ม.ค.!T49="","",ม.ค.!T49))</f>
        <v/>
      </c>
      <c r="KI19" s="104" t="str">
        <f>IF($B$2=1,IF(ม.ค.!U19="","",ม.ค.!U19),IF(ม.ค.!U49="","",ม.ค.!U49))</f>
        <v/>
      </c>
      <c r="KJ19" s="104" t="str">
        <f>IF($B$2=1,IF(ม.ค.!V19="","",ม.ค.!V19),IF(ม.ค.!V49="","",ม.ค.!V49))</f>
        <v/>
      </c>
      <c r="KK19" s="104" t="str">
        <f>IF($B$2=1,IF(ม.ค.!W19="","",ม.ค.!W19),IF(ม.ค.!W49="","",ม.ค.!W49))</f>
        <v/>
      </c>
      <c r="KL19" s="104" t="str">
        <f>IF($B$2=1,IF(ม.ค.!X19="","",ม.ค.!X19),IF(ม.ค.!X49="","",ม.ค.!X49))</f>
        <v/>
      </c>
      <c r="KM19" s="104" t="str">
        <f>IF($B$2=1,IF(ม.ค.!Y19="","",ม.ค.!Y19),IF(ม.ค.!Y49="","",ม.ค.!Y49))</f>
        <v/>
      </c>
      <c r="KN19" s="104" t="str">
        <f>IF($B$2=1,IF(ม.ค.!Z19="","",ม.ค.!Z19),IF(ม.ค.!Z49="","",ม.ค.!Z49))</f>
        <v/>
      </c>
      <c r="KO19" s="104" t="str">
        <f>IF($B$2=1,IF(ม.ค.!AA19="","",ม.ค.!AA19),IF(ม.ค.!AA49="","",ม.ค.!AA49))</f>
        <v/>
      </c>
      <c r="KP19" s="104" t="str">
        <f>IF($B$2=1,IF(ม.ค.!AB19="","",ม.ค.!AB19),IF(ม.ค.!AB49="","",ม.ค.!AB49))</f>
        <v/>
      </c>
      <c r="KQ19" s="104" t="str">
        <f>IF($B$2=1,IF(ม.ค.!AC19="","",ม.ค.!AC19),IF(ม.ค.!AC49="","",ม.ค.!AC49))</f>
        <v/>
      </c>
      <c r="KR19" s="104" t="str">
        <f>IF($B$2=1,IF(ม.ค.!AD19="","",ม.ค.!AD19),IF(ม.ค.!AD49="","",ม.ค.!AD49))</f>
        <v/>
      </c>
      <c r="KS19" s="104" t="str">
        <f>IF($B$2=1,IF(ม.ค.!AE19="","",ม.ค.!AE19),IF(ม.ค.!AE49="","",ม.ค.!AE49))</f>
        <v/>
      </c>
      <c r="KT19" s="104" t="str">
        <f>IF($B$2=1,IF(ม.ค.!AF19="","",ม.ค.!AF19),IF(ม.ค.!AF49="","",ม.ค.!AF49))</f>
        <v/>
      </c>
      <c r="KU19" s="104" t="str">
        <f>IF($B$2=1,IF(ม.ค.!AG19="","",ม.ค.!AG19),IF(ม.ค.!AG49="","",ม.ค.!AG49))</f>
        <v/>
      </c>
      <c r="KV19" s="104" t="str">
        <f>IF($B$2=1,IF(ม.ค.!AH19="","",ม.ค.!AH19),IF(ม.ค.!AH49="","",ม.ค.!AH49))</f>
        <v/>
      </c>
      <c r="KW19" s="104" t="str">
        <f>IF($B$2=1,IF(ม.ค.!AI19="","",ม.ค.!AI19),IF(ม.ค.!AI49="","",ม.ค.!AI49))</f>
        <v/>
      </c>
      <c r="KX19" s="103">
        <f t="shared" si="19"/>
        <v>16</v>
      </c>
      <c r="KY19" s="104"/>
      <c r="KZ19" s="104" t="str">
        <f>IF($B$2=1,IF(ก.พ.!D19="","",ก.พ.!D19),IF(ก.พ.!D49="","",ก.พ.!D49))</f>
        <v/>
      </c>
      <c r="LA19" s="104" t="str">
        <f>IF($B$2=1,IF(ก.พ.!E19="","",ก.พ.!E19),IF(ก.พ.!E49="","",ก.พ.!E49))</f>
        <v/>
      </c>
      <c r="LB19" s="104" t="str">
        <f>IF($B$2=1,IF(ก.พ.!F19="","",ก.พ.!F19),IF(ก.พ.!F49="","",ก.พ.!F49))</f>
        <v/>
      </c>
      <c r="LC19" s="104" t="str">
        <f>IF($B$2=1,IF(ก.พ.!G19="","",ก.พ.!G19),IF(ก.พ.!G49="","",ก.พ.!G49))</f>
        <v/>
      </c>
      <c r="LD19" s="104" t="str">
        <f>IF($B$2=1,IF(ก.พ.!H19="","",ก.พ.!H19),IF(ก.พ.!H49="","",ก.พ.!H49))</f>
        <v/>
      </c>
      <c r="LE19" s="104" t="str">
        <f>IF($B$2=1,IF(ก.พ.!I19="","",ก.พ.!I19),IF(ก.พ.!I49="","",ก.พ.!I49))</f>
        <v/>
      </c>
      <c r="LF19" s="104" t="str">
        <f>IF($B$2=1,IF(ก.พ.!J19="","",ก.พ.!J19),IF(ก.พ.!J49="","",ก.พ.!J49))</f>
        <v/>
      </c>
      <c r="LG19" s="104" t="str">
        <f>IF($B$2=1,IF(ก.พ.!K19="","",ก.พ.!K19),IF(ก.พ.!K49="","",ก.พ.!K49))</f>
        <v/>
      </c>
      <c r="LH19" s="104" t="str">
        <f>IF($B$2=1,IF(ก.พ.!L19="","",ก.พ.!L19),IF(ก.พ.!L49="","",ก.พ.!L49))</f>
        <v/>
      </c>
      <c r="LI19" s="104" t="str">
        <f>IF($B$2=1,IF(ก.พ.!M19="","",ก.พ.!M19),IF(ก.พ.!M49="","",ก.พ.!M49))</f>
        <v/>
      </c>
      <c r="LJ19" s="104" t="str">
        <f>IF($B$2=1,IF(ก.พ.!N19="","",ก.พ.!N19),IF(ก.พ.!N49="","",ก.พ.!N49))</f>
        <v/>
      </c>
      <c r="LK19" s="104" t="str">
        <f>IF($B$2=1,IF(ก.พ.!O19="","",ก.พ.!O19),IF(ก.พ.!O49="","",ก.พ.!O49))</f>
        <v/>
      </c>
      <c r="LL19" s="104" t="str">
        <f>IF($B$2=1,IF(ก.พ.!P19="","",ก.พ.!P19),IF(ก.พ.!P49="","",ก.พ.!P49))</f>
        <v/>
      </c>
      <c r="LM19" s="104" t="str">
        <f>IF($B$2=1,IF(ก.พ.!Q19="","",ก.พ.!Q19),IF(ก.พ.!Q49="","",ก.พ.!Q49))</f>
        <v/>
      </c>
      <c r="LN19" s="104" t="str">
        <f>IF($B$2=1,IF(ก.พ.!R19="","",ก.พ.!R19),IF(ก.พ.!R49="","",ก.พ.!R49))</f>
        <v/>
      </c>
      <c r="LO19" s="104" t="str">
        <f>IF($B$2=1,IF(ก.พ.!S19="","",ก.พ.!S19),IF(ก.พ.!S49="","",ก.พ.!S49))</f>
        <v/>
      </c>
      <c r="LP19" s="104" t="str">
        <f>IF($B$2=1,IF(ก.พ.!T19="","",ก.พ.!T19),IF(ก.พ.!T49="","",ก.พ.!T49))</f>
        <v/>
      </c>
      <c r="LQ19" s="104" t="str">
        <f>IF($B$2=1,IF(ก.พ.!U19="","",ก.พ.!U19),IF(ก.พ.!U49="","",ก.พ.!U49))</f>
        <v/>
      </c>
      <c r="LR19" s="104" t="str">
        <f>IF($B$2=1,IF(ก.พ.!V19="","",ก.พ.!V19),IF(ก.พ.!V49="","",ก.พ.!V49))</f>
        <v/>
      </c>
      <c r="LS19" s="104" t="str">
        <f>IF($B$2=1,IF(ก.พ.!W19="","",ก.พ.!W19),IF(ก.พ.!W49="","",ก.พ.!W49))</f>
        <v/>
      </c>
      <c r="LT19" s="104" t="str">
        <f>IF($B$2=1,IF(ก.พ.!X19="","",ก.พ.!X19),IF(ก.พ.!X49="","",ก.พ.!X49))</f>
        <v/>
      </c>
      <c r="LU19" s="104" t="str">
        <f>IF($B$2=1,IF(ก.พ.!Y19="","",ก.พ.!Y19),IF(ก.พ.!Y49="","",ก.พ.!Y49))</f>
        <v/>
      </c>
      <c r="LV19" s="104" t="str">
        <f>IF($B$2=1,IF(ก.พ.!Z19="","",ก.พ.!Z19),IF(ก.พ.!Z49="","",ก.พ.!Z49))</f>
        <v/>
      </c>
      <c r="LW19" s="104" t="str">
        <f>IF($B$2=1,IF(ก.พ.!AA19="","",ก.พ.!AA19),IF(ก.พ.!AA49="","",ก.พ.!AA49))</f>
        <v/>
      </c>
      <c r="LX19" s="104" t="str">
        <f>IF($B$2=1,IF(ก.พ.!AB19="","",ก.พ.!AB19),IF(ก.พ.!AB49="","",ก.พ.!AB49))</f>
        <v/>
      </c>
      <c r="LY19" s="104" t="str">
        <f>IF($B$2=1,IF(ก.พ.!AC19="","",ก.พ.!AC19),IF(ก.พ.!AC49="","",ก.พ.!AC49))</f>
        <v/>
      </c>
      <c r="LZ19" s="104" t="str">
        <f>IF($B$2=1,IF(ก.พ.!AD19="","",ก.พ.!AD19),IF(ก.พ.!AD49="","",ก.พ.!AD49))</f>
        <v/>
      </c>
      <c r="MA19" s="104" t="str">
        <f>IF($B$2=1,IF(ก.พ.!AE19="","",ก.พ.!AE19),IF(ก.พ.!AE49="","",ก.พ.!AE49))</f>
        <v/>
      </c>
      <c r="MB19" s="104" t="str">
        <f>IF($B$2=1,IF(ก.พ.!AF19="","",ก.พ.!AF19),IF(ก.พ.!AF49="","",ก.พ.!AF49))</f>
        <v/>
      </c>
      <c r="MC19" s="104" t="str">
        <f>IF($B$2=1,IF(ก.พ.!AG19="","",ก.พ.!AG19),IF(ก.พ.!AG49="","",ก.พ.!AG49))</f>
        <v/>
      </c>
      <c r="MD19" s="104" t="str">
        <f>IF($B$2=1,IF(ก.พ.!AH19="","",ก.พ.!AH19),IF(ก.พ.!AH49="","",ก.พ.!AH49))</f>
        <v/>
      </c>
      <c r="ME19" s="104" t="str">
        <f>IF($B$2=1,IF(ก.พ.!AI19="","",ก.พ.!AI19),IF(ก.พ.!AI49="","",ก.พ.!AI49))</f>
        <v/>
      </c>
      <c r="MF19" s="103">
        <f t="shared" si="20"/>
        <v>16</v>
      </c>
      <c r="MG19" s="104"/>
      <c r="MH19" s="104" t="str">
        <f>IF($B$2=1,IF(มี.ค.!D19="","",มี.ค.!D19),IF(มี.ค.!D49="","",มี.ค.!D49))</f>
        <v/>
      </c>
      <c r="MI19" s="104" t="str">
        <f>IF($B$2=1,IF(มี.ค.!E19="","",มี.ค.!E19),IF(มี.ค.!E49="","",มี.ค.!E49))</f>
        <v/>
      </c>
      <c r="MJ19" s="104" t="str">
        <f>IF($B$2=1,IF(มี.ค.!F19="","",มี.ค.!F19),IF(มี.ค.!F49="","",มี.ค.!F49))</f>
        <v/>
      </c>
      <c r="MK19" s="104" t="str">
        <f>IF($B$2=1,IF(มี.ค.!G19="","",มี.ค.!G19),IF(มี.ค.!G49="","",มี.ค.!G49))</f>
        <v/>
      </c>
      <c r="ML19" s="104" t="str">
        <f>IF($B$2=1,IF(มี.ค.!H19="","",มี.ค.!H19),IF(มี.ค.!H49="","",มี.ค.!H49))</f>
        <v/>
      </c>
      <c r="MM19" s="104" t="str">
        <f>IF($B$2=1,IF(มี.ค.!I19="","",มี.ค.!I19),IF(มี.ค.!I49="","",มี.ค.!I49))</f>
        <v/>
      </c>
      <c r="MN19" s="104" t="str">
        <f>IF($B$2=1,IF(มี.ค.!J19="","",มี.ค.!J19),IF(มี.ค.!J49="","",มี.ค.!J49))</f>
        <v/>
      </c>
      <c r="MO19" s="104" t="str">
        <f>IF($B$2=1,IF(มี.ค.!K19="","",มี.ค.!K19),IF(มี.ค.!K49="","",มี.ค.!K49))</f>
        <v/>
      </c>
      <c r="MP19" s="104" t="str">
        <f>IF($B$2=1,IF(มี.ค.!L19="","",มี.ค.!L19),IF(มี.ค.!L49="","",มี.ค.!L49))</f>
        <v/>
      </c>
      <c r="MQ19" s="104" t="str">
        <f>IF($B$2=1,IF(มี.ค.!M19="","",มี.ค.!M19),IF(มี.ค.!M49="","",มี.ค.!M49))</f>
        <v/>
      </c>
      <c r="MR19" s="104" t="str">
        <f>IF($B$2=1,IF(มี.ค.!N19="","",มี.ค.!N19),IF(มี.ค.!N49="","",มี.ค.!N49))</f>
        <v/>
      </c>
      <c r="MS19" s="104" t="str">
        <f>IF($B$2=1,IF(มี.ค.!O19="","",มี.ค.!O19),IF(มี.ค.!O49="","",มี.ค.!O49))</f>
        <v/>
      </c>
      <c r="MT19" s="104" t="str">
        <f>IF($B$2=1,IF(มี.ค.!P19="","",มี.ค.!P19),IF(มี.ค.!P49="","",มี.ค.!P49))</f>
        <v/>
      </c>
      <c r="MU19" s="104" t="str">
        <f>IF($B$2=1,IF(มี.ค.!Q19="","",มี.ค.!Q19),IF(มี.ค.!Q49="","",มี.ค.!Q49))</f>
        <v/>
      </c>
      <c r="MV19" s="104" t="str">
        <f>IF($B$2=1,IF(มี.ค.!R19="","",มี.ค.!R19),IF(มี.ค.!R49="","",มี.ค.!R49))</f>
        <v/>
      </c>
      <c r="MW19" s="104" t="str">
        <f>IF($B$2=1,IF(มี.ค.!S19="","",มี.ค.!S19),IF(มี.ค.!S49="","",มี.ค.!S49))</f>
        <v/>
      </c>
      <c r="MX19" s="104" t="str">
        <f>IF($B$2=1,IF(มี.ค.!T19="","",มี.ค.!T19),IF(มี.ค.!T49="","",มี.ค.!T49))</f>
        <v/>
      </c>
      <c r="MY19" s="104" t="str">
        <f>IF($B$2=1,IF(มี.ค.!U19="","",มี.ค.!U19),IF(มี.ค.!U49="","",มี.ค.!U49))</f>
        <v/>
      </c>
      <c r="MZ19" s="104" t="str">
        <f>IF($B$2=1,IF(มี.ค.!V19="","",มี.ค.!V19),IF(มี.ค.!V49="","",มี.ค.!V49))</f>
        <v/>
      </c>
      <c r="NA19" s="104" t="str">
        <f>IF($B$2=1,IF(มี.ค.!W19="","",มี.ค.!W19),IF(มี.ค.!W49="","",มี.ค.!W49))</f>
        <v/>
      </c>
      <c r="NB19" s="104" t="str">
        <f>IF($B$2=1,IF(มี.ค.!X19="","",มี.ค.!X19),IF(มี.ค.!X49="","",มี.ค.!X49))</f>
        <v/>
      </c>
      <c r="NC19" s="104" t="str">
        <f>IF($B$2=1,IF(มี.ค.!Y19="","",มี.ค.!Y19),IF(มี.ค.!Y49="","",มี.ค.!Y49))</f>
        <v/>
      </c>
      <c r="ND19" s="104" t="str">
        <f>IF($B$2=1,IF(มี.ค.!Z19="","",มี.ค.!Z19),IF(มี.ค.!Z49="","",มี.ค.!Z49))</f>
        <v/>
      </c>
      <c r="NE19" s="104" t="str">
        <f>IF($B$2=1,IF(มี.ค.!AA19="","",มี.ค.!AA19),IF(มี.ค.!AA49="","",มี.ค.!AA49))</f>
        <v/>
      </c>
      <c r="NF19" s="104" t="str">
        <f>IF($B$2=1,IF(มี.ค.!AB19="","",มี.ค.!AB19),IF(มี.ค.!AB49="","",มี.ค.!AB49))</f>
        <v/>
      </c>
      <c r="NG19" s="104" t="str">
        <f>IF($B$2=1,IF(มี.ค.!AC19="","",มี.ค.!AC19),IF(มี.ค.!AC49="","",มี.ค.!AC49))</f>
        <v/>
      </c>
      <c r="NH19" s="104" t="str">
        <f>IF($B$2=1,IF(มี.ค.!AD19="","",มี.ค.!AD19),IF(มี.ค.!AD49="","",มี.ค.!AD49))</f>
        <v/>
      </c>
      <c r="NI19" s="104" t="str">
        <f>IF($B$2=1,IF(มี.ค.!AE19="","",มี.ค.!AE19),IF(มี.ค.!AE49="","",มี.ค.!AE49))</f>
        <v/>
      </c>
      <c r="NJ19" s="104" t="str">
        <f>IF($B$2=1,IF(มี.ค.!AF19="","",มี.ค.!AF19),IF(มี.ค.!AF49="","",มี.ค.!AF49))</f>
        <v/>
      </c>
      <c r="NK19" s="104" t="str">
        <f>IF($B$2=1,IF(มี.ค.!AG19="","",มี.ค.!AG19),IF(มี.ค.!AG49="","",มี.ค.!AG49))</f>
        <v/>
      </c>
      <c r="NL19" s="104" t="str">
        <f>IF($B$2=1,IF(มี.ค.!AH19="","",มี.ค.!AH19),IF(มี.ค.!AH49="","",มี.ค.!AH49))</f>
        <v/>
      </c>
      <c r="NM19" s="104" t="str">
        <f>IF($B$2=1,IF(มี.ค.!AI19="","",มี.ค.!AI19),IF(มี.ค.!AI49="","",มี.ค.!AI49))</f>
        <v/>
      </c>
    </row>
    <row r="20" spans="1:377" ht="21" customHeight="1" x14ac:dyDescent="0.35">
      <c r="A20" s="90"/>
      <c r="B20" s="90"/>
      <c r="C20" s="90"/>
      <c r="D20" s="103">
        <f t="shared" si="21"/>
        <v>17</v>
      </c>
      <c r="E20" s="104"/>
      <c r="F20" s="104" t="str">
        <f>IF($B$2=1,IF(พ.ค.!D20="","",พ.ค.!D20),IF(พ.ค.!D50="","",พ.ค.!D50))</f>
        <v/>
      </c>
      <c r="G20" s="104" t="str">
        <f>IF($B$2=1,IF(พ.ค.!E20="","",พ.ค.!E20),IF(พ.ค.!E50="","",พ.ค.!E50))</f>
        <v/>
      </c>
      <c r="H20" s="104" t="str">
        <f>IF($B$2=1,IF(พ.ค.!F20="","",พ.ค.!F20),IF(พ.ค.!F50="","",พ.ค.!F50))</f>
        <v/>
      </c>
      <c r="I20" s="104" t="str">
        <f>IF($B$2=1,IF(พ.ค.!G20="","",พ.ค.!G20),IF(พ.ค.!G50="","",พ.ค.!G50))</f>
        <v/>
      </c>
      <c r="J20" s="104" t="str">
        <f>IF($B$2=1,IF(พ.ค.!H20="","",พ.ค.!H20),IF(พ.ค.!H50="","",พ.ค.!H50))</f>
        <v/>
      </c>
      <c r="K20" s="104" t="str">
        <f>IF($B$2=1,IF(พ.ค.!I20="","",พ.ค.!I20),IF(พ.ค.!I50="","",พ.ค.!I50))</f>
        <v/>
      </c>
      <c r="L20" s="104" t="str">
        <f>IF($B$2=1,IF(พ.ค.!J20="","",พ.ค.!J20),IF(พ.ค.!J50="","",พ.ค.!J50))</f>
        <v/>
      </c>
      <c r="M20" s="104" t="str">
        <f>IF($B$2=1,IF(พ.ค.!K20="","",พ.ค.!K20),IF(พ.ค.!K50="","",พ.ค.!K50))</f>
        <v/>
      </c>
      <c r="N20" s="104" t="str">
        <f>IF($B$2=1,IF(พ.ค.!L20="","",พ.ค.!L20),IF(พ.ค.!L50="","",พ.ค.!L50))</f>
        <v/>
      </c>
      <c r="O20" s="104" t="str">
        <f>IF($B$2=1,IF(พ.ค.!M20="","",พ.ค.!M20),IF(พ.ค.!M50="","",พ.ค.!M50))</f>
        <v/>
      </c>
      <c r="P20" s="104" t="str">
        <f>IF($B$2=1,IF(พ.ค.!N20="","",พ.ค.!N20),IF(พ.ค.!N50="","",พ.ค.!N50))</f>
        <v/>
      </c>
      <c r="Q20" s="104" t="str">
        <f>IF($B$2=1,IF(พ.ค.!O20="","",พ.ค.!O20),IF(พ.ค.!O50="","",พ.ค.!O50))</f>
        <v/>
      </c>
      <c r="R20" s="104" t="str">
        <f>IF($B$2=1,IF(พ.ค.!P20="","",พ.ค.!P20),IF(พ.ค.!P50="","",พ.ค.!P50))</f>
        <v/>
      </c>
      <c r="S20" s="104" t="str">
        <f>IF($B$2=1,IF(พ.ค.!Q20="","",พ.ค.!Q20),IF(พ.ค.!Q50="","",พ.ค.!Q50))</f>
        <v/>
      </c>
      <c r="T20" s="104" t="str">
        <f>IF($B$2=1,IF(พ.ค.!R20="","",พ.ค.!R20),IF(พ.ค.!R50="","",พ.ค.!R50))</f>
        <v/>
      </c>
      <c r="U20" s="104" t="str">
        <f>IF($B$2=1,IF(พ.ค.!S20="","",พ.ค.!S20),IF(พ.ค.!S50="","",พ.ค.!S50))</f>
        <v/>
      </c>
      <c r="V20" s="104" t="str">
        <f>IF($B$2=1,IF(พ.ค.!T20="","",พ.ค.!T20),IF(พ.ค.!T50="","",พ.ค.!T50))</f>
        <v/>
      </c>
      <c r="W20" s="104" t="str">
        <f>IF($B$2=1,IF(พ.ค.!U20="","",พ.ค.!U20),IF(พ.ค.!U50="","",พ.ค.!U50))</f>
        <v/>
      </c>
      <c r="X20" s="104" t="str">
        <f>IF($B$2=1,IF(พ.ค.!V20="","",พ.ค.!V20),IF(พ.ค.!V50="","",พ.ค.!V50))</f>
        <v/>
      </c>
      <c r="Y20" s="104" t="str">
        <f>IF($B$2=1,IF(พ.ค.!W20="","",พ.ค.!W20),IF(พ.ค.!W50="","",พ.ค.!W50))</f>
        <v/>
      </c>
      <c r="Z20" s="104" t="str">
        <f>IF($B$2=1,IF(พ.ค.!X20="","",พ.ค.!X20),IF(พ.ค.!X50="","",พ.ค.!X50))</f>
        <v/>
      </c>
      <c r="AA20" s="104" t="str">
        <f>IF($B$2=1,IF(พ.ค.!Y20="","",พ.ค.!Y20),IF(พ.ค.!Y50="","",พ.ค.!Y50))</f>
        <v/>
      </c>
      <c r="AB20" s="104" t="str">
        <f>IF($B$2=1,IF(พ.ค.!Z20="","",พ.ค.!Z20),IF(พ.ค.!Z50="","",พ.ค.!Z50))</f>
        <v/>
      </c>
      <c r="AC20" s="104" t="str">
        <f>IF($B$2=1,IF(พ.ค.!AA20="","",พ.ค.!AA20),IF(พ.ค.!AA50="","",พ.ค.!AA50))</f>
        <v/>
      </c>
      <c r="AD20" s="104" t="str">
        <f>IF($B$2=1,IF(พ.ค.!AB20="","",พ.ค.!AB20),IF(พ.ค.!AB50="","",พ.ค.!AB50))</f>
        <v/>
      </c>
      <c r="AE20" s="104" t="str">
        <f>IF($B$2=1,IF(พ.ค.!AC20="","",พ.ค.!AC20),IF(พ.ค.!AC50="","",พ.ค.!AC50))</f>
        <v/>
      </c>
      <c r="AF20" s="104" t="str">
        <f>IF($B$2=1,IF(พ.ค.!AD20="","",พ.ค.!AD20),IF(พ.ค.!AD50="","",พ.ค.!AD50))</f>
        <v/>
      </c>
      <c r="AG20" s="104" t="str">
        <f>IF($B$2=1,IF(พ.ค.!AE20="","",พ.ค.!AE20),IF(พ.ค.!AE50="","",พ.ค.!AE50))</f>
        <v/>
      </c>
      <c r="AH20" s="104" t="str">
        <f>IF($B$2=1,IF(พ.ค.!AF20="","",พ.ค.!AF20),IF(พ.ค.!AF50="","",พ.ค.!AF50))</f>
        <v/>
      </c>
      <c r="AI20" s="104" t="str">
        <f>IF($B$2=1,IF(พ.ค.!AG20="","",พ.ค.!AG20),IF(พ.ค.!AG50="","",พ.ค.!AG50))</f>
        <v/>
      </c>
      <c r="AJ20" s="104" t="str">
        <f>IF($B$2=1,IF(พ.ค.!AH20="","",พ.ค.!AH20),IF(พ.ค.!AH50="","",พ.ค.!AH50))</f>
        <v/>
      </c>
      <c r="AK20" s="104" t="str">
        <f>IF($B$2=1,IF(พ.ค.!AI20="","",พ.ค.!AI20),IF(พ.ค.!AI50="","",พ.ค.!AI50))</f>
        <v/>
      </c>
      <c r="AL20" s="103">
        <f t="shared" si="11"/>
        <v>17</v>
      </c>
      <c r="AM20" s="104"/>
      <c r="AN20" s="104" t="str">
        <f>IF($B$2=1,IF(มิ.ย.!D20="","",มิ.ย.!D20),IF(มิ.ย.!D50="","",มิ.ย.!D50))</f>
        <v/>
      </c>
      <c r="AO20" s="104" t="str">
        <f>IF($B$2=1,IF(มิ.ย.!E20="","",มิ.ย.!E20),IF(มิ.ย.!E50="","",มิ.ย.!E50))</f>
        <v/>
      </c>
      <c r="AP20" s="104" t="str">
        <f>IF($B$2=1,IF(มิ.ย.!F20="","",มิ.ย.!F20),IF(มิ.ย.!F50="","",มิ.ย.!F50))</f>
        <v/>
      </c>
      <c r="AQ20" s="104" t="str">
        <f>IF($B$2=1,IF(มิ.ย.!G20="","",มิ.ย.!G20),IF(มิ.ย.!G50="","",มิ.ย.!G50))</f>
        <v/>
      </c>
      <c r="AR20" s="104" t="str">
        <f>IF($B$2=1,IF(มิ.ย.!H20="","",มิ.ย.!H20),IF(มิ.ย.!H50="","",มิ.ย.!H50))</f>
        <v/>
      </c>
      <c r="AS20" s="104" t="str">
        <f>IF($B$2=1,IF(มิ.ย.!I20="","",มิ.ย.!I20),IF(มิ.ย.!I50="","",มิ.ย.!I50))</f>
        <v/>
      </c>
      <c r="AT20" s="104" t="str">
        <f>IF($B$2=1,IF(มิ.ย.!J20="","",มิ.ย.!J20),IF(มิ.ย.!J50="","",มิ.ย.!J50))</f>
        <v/>
      </c>
      <c r="AU20" s="104" t="str">
        <f>IF($B$2=1,IF(มิ.ย.!K20="","",มิ.ย.!K20),IF(มิ.ย.!K50="","",มิ.ย.!K50))</f>
        <v/>
      </c>
      <c r="AV20" s="104" t="str">
        <f>IF($B$2=1,IF(มิ.ย.!L20="","",มิ.ย.!L20),IF(มิ.ย.!L50="","",มิ.ย.!L50))</f>
        <v/>
      </c>
      <c r="AW20" s="104" t="str">
        <f>IF($B$2=1,IF(มิ.ย.!M20="","",มิ.ย.!M20),IF(มิ.ย.!M50="","",มิ.ย.!M50))</f>
        <v/>
      </c>
      <c r="AX20" s="104" t="str">
        <f>IF($B$2=1,IF(มิ.ย.!N20="","",มิ.ย.!N20),IF(มิ.ย.!N50="","",มิ.ย.!N50))</f>
        <v/>
      </c>
      <c r="AY20" s="104" t="str">
        <f>IF($B$2=1,IF(มิ.ย.!O20="","",มิ.ย.!O20),IF(มิ.ย.!O50="","",มิ.ย.!O50))</f>
        <v/>
      </c>
      <c r="AZ20" s="104" t="str">
        <f>IF($B$2=1,IF(มิ.ย.!P20="","",มิ.ย.!P20),IF(มิ.ย.!P50="","",มิ.ย.!P50))</f>
        <v/>
      </c>
      <c r="BA20" s="104" t="str">
        <f>IF($B$2=1,IF(มิ.ย.!Q20="","",มิ.ย.!Q20),IF(มิ.ย.!Q50="","",มิ.ย.!Q50))</f>
        <v/>
      </c>
      <c r="BB20" s="104" t="str">
        <f>IF($B$2=1,IF(มิ.ย.!R20="","",มิ.ย.!R20),IF(มิ.ย.!R50="","",มิ.ย.!R50))</f>
        <v/>
      </c>
      <c r="BC20" s="104" t="str">
        <f>IF($B$2=1,IF(มิ.ย.!S20="","",มิ.ย.!S20),IF(มิ.ย.!S50="","",มิ.ย.!S50))</f>
        <v/>
      </c>
      <c r="BD20" s="104" t="str">
        <f>IF($B$2=1,IF(มิ.ย.!T20="","",มิ.ย.!T20),IF(มิ.ย.!T50="","",มิ.ย.!T50))</f>
        <v/>
      </c>
      <c r="BE20" s="104" t="str">
        <f>IF($B$2=1,IF(มิ.ย.!U20="","",มิ.ย.!U20),IF(มิ.ย.!U50="","",มิ.ย.!U50))</f>
        <v/>
      </c>
      <c r="BF20" s="104" t="str">
        <f>IF($B$2=1,IF(มิ.ย.!V20="","",มิ.ย.!V20),IF(มิ.ย.!V50="","",มิ.ย.!V50))</f>
        <v/>
      </c>
      <c r="BG20" s="104" t="str">
        <f>IF($B$2=1,IF(มิ.ย.!W20="","",มิ.ย.!W20),IF(มิ.ย.!W50="","",มิ.ย.!W50))</f>
        <v/>
      </c>
      <c r="BH20" s="104" t="str">
        <f>IF($B$2=1,IF(มิ.ย.!X20="","",มิ.ย.!X20),IF(มิ.ย.!X50="","",มิ.ย.!X50))</f>
        <v/>
      </c>
      <c r="BI20" s="104" t="str">
        <f>IF($B$2=1,IF(มิ.ย.!Y20="","",มิ.ย.!Y20),IF(มิ.ย.!Y50="","",มิ.ย.!Y50))</f>
        <v/>
      </c>
      <c r="BJ20" s="104" t="str">
        <f>IF($B$2=1,IF(มิ.ย.!Z20="","",มิ.ย.!Z20),IF(มิ.ย.!Z50="","",มิ.ย.!Z50))</f>
        <v/>
      </c>
      <c r="BK20" s="104" t="str">
        <f>IF($B$2=1,IF(มิ.ย.!AA20="","",มิ.ย.!AA20),IF(มิ.ย.!AA50="","",มิ.ย.!AA50))</f>
        <v/>
      </c>
      <c r="BL20" s="104" t="str">
        <f>IF($B$2=1,IF(มิ.ย.!AB20="","",มิ.ย.!AB20),IF(มิ.ย.!AB50="","",มิ.ย.!AB50))</f>
        <v/>
      </c>
      <c r="BM20" s="104" t="str">
        <f>IF($B$2=1,IF(มิ.ย.!AC20="","",มิ.ย.!AC20),IF(มิ.ย.!AC50="","",มิ.ย.!AC50))</f>
        <v/>
      </c>
      <c r="BN20" s="104" t="str">
        <f>IF($B$2=1,IF(มิ.ย.!AD20="","",มิ.ย.!AD20),IF(มิ.ย.!AD50="","",มิ.ย.!AD50))</f>
        <v/>
      </c>
      <c r="BO20" s="104" t="str">
        <f>IF($B$2=1,IF(มิ.ย.!AE20="","",มิ.ย.!AE20),IF(มิ.ย.!AE50="","",มิ.ย.!AE50))</f>
        <v/>
      </c>
      <c r="BP20" s="104" t="str">
        <f>IF($B$2=1,IF(มิ.ย.!AF20="","",มิ.ย.!AF20),IF(มิ.ย.!AF50="","",มิ.ย.!AF50))</f>
        <v/>
      </c>
      <c r="BQ20" s="104" t="str">
        <f>IF($B$2=1,IF(มิ.ย.!AG20="","",มิ.ย.!AG20),IF(มิ.ย.!AG50="","",มิ.ย.!AG50))</f>
        <v/>
      </c>
      <c r="BR20" s="104" t="str">
        <f>IF($B$2=1,IF(มิ.ย.!AH20="","",มิ.ย.!AH20),IF(มิ.ย.!AH50="","",มิ.ย.!AH50))</f>
        <v/>
      </c>
      <c r="BS20" s="104" t="str">
        <f>IF($B$2=1,IF(มิ.ย.!AI20="","",มิ.ย.!AI20),IF(มิ.ย.!AI50="","",มิ.ย.!AI50))</f>
        <v/>
      </c>
      <c r="BT20" s="103">
        <f t="shared" si="12"/>
        <v>17</v>
      </c>
      <c r="BU20" s="104"/>
      <c r="BV20" s="104" t="str">
        <f>IF($B$2=1,IF(ก.ค.!D20="","",ก.ค.!D20),IF(ก.ค.!D50="","",ก.ค.!D50))</f>
        <v/>
      </c>
      <c r="BW20" s="104" t="str">
        <f>IF($B$2=1,IF(ก.ค.!E20="","",ก.ค.!E20),IF(ก.ค.!E50="","",ก.ค.!E50))</f>
        <v/>
      </c>
      <c r="BX20" s="104" t="str">
        <f>IF($B$2=1,IF(ก.ค.!F20="","",ก.ค.!F20),IF(ก.ค.!F50="","",ก.ค.!F50))</f>
        <v/>
      </c>
      <c r="BY20" s="104" t="str">
        <f>IF($B$2=1,IF(ก.ค.!G20="","",ก.ค.!G20),IF(ก.ค.!G50="","",ก.ค.!G50))</f>
        <v/>
      </c>
      <c r="BZ20" s="104" t="str">
        <f>IF($B$2=1,IF(ก.ค.!H20="","",ก.ค.!H20),IF(ก.ค.!H50="","",ก.ค.!H50))</f>
        <v/>
      </c>
      <c r="CA20" s="104" t="str">
        <f>IF($B$2=1,IF(ก.ค.!I20="","",ก.ค.!I20),IF(ก.ค.!I50="","",ก.ค.!I50))</f>
        <v/>
      </c>
      <c r="CB20" s="104" t="str">
        <f>IF($B$2=1,IF(ก.ค.!J20="","",ก.ค.!J20),IF(ก.ค.!J50="","",ก.ค.!J50))</f>
        <v/>
      </c>
      <c r="CC20" s="104" t="str">
        <f>IF($B$2=1,IF(ก.ค.!K20="","",ก.ค.!K20),IF(ก.ค.!K50="","",ก.ค.!K50))</f>
        <v/>
      </c>
      <c r="CD20" s="104" t="str">
        <f>IF($B$2=1,IF(ก.ค.!L20="","",ก.ค.!L20),IF(ก.ค.!L50="","",ก.ค.!L50))</f>
        <v/>
      </c>
      <c r="CE20" s="104" t="str">
        <f>IF($B$2=1,IF(ก.ค.!M20="","",ก.ค.!M20),IF(ก.ค.!M50="","",ก.ค.!M50))</f>
        <v/>
      </c>
      <c r="CF20" s="104" t="str">
        <f>IF($B$2=1,IF(ก.ค.!N20="","",ก.ค.!N20),IF(ก.ค.!N50="","",ก.ค.!N50))</f>
        <v/>
      </c>
      <c r="CG20" s="104" t="str">
        <f>IF($B$2=1,IF(ก.ค.!O20="","",ก.ค.!O20),IF(ก.ค.!O50="","",ก.ค.!O50))</f>
        <v/>
      </c>
      <c r="CH20" s="104" t="str">
        <f>IF($B$2=1,IF(ก.ค.!P20="","",ก.ค.!P20),IF(ก.ค.!P50="","",ก.ค.!P50))</f>
        <v/>
      </c>
      <c r="CI20" s="104" t="str">
        <f>IF($B$2=1,IF(ก.ค.!Q20="","",ก.ค.!Q20),IF(ก.ค.!Q50="","",ก.ค.!Q50))</f>
        <v/>
      </c>
      <c r="CJ20" s="104" t="str">
        <f>IF($B$2=1,IF(ก.ค.!R20="","",ก.ค.!R20),IF(ก.ค.!R50="","",ก.ค.!R50))</f>
        <v/>
      </c>
      <c r="CK20" s="104" t="str">
        <f>IF($B$2=1,IF(ก.ค.!S20="","",ก.ค.!S20),IF(ก.ค.!S50="","",ก.ค.!S50))</f>
        <v/>
      </c>
      <c r="CL20" s="104" t="str">
        <f>IF($B$2=1,IF(ก.ค.!T20="","",ก.ค.!T20),IF(ก.ค.!T50="","",ก.ค.!T50))</f>
        <v/>
      </c>
      <c r="CM20" s="104" t="str">
        <f>IF($B$2=1,IF(ก.ค.!U20="","",ก.ค.!U20),IF(ก.ค.!U50="","",ก.ค.!U50))</f>
        <v/>
      </c>
      <c r="CN20" s="104" t="str">
        <f>IF($B$2=1,IF(ก.ค.!V20="","",ก.ค.!V20),IF(ก.ค.!V50="","",ก.ค.!V50))</f>
        <v/>
      </c>
      <c r="CO20" s="104" t="str">
        <f>IF($B$2=1,IF(ก.ค.!W20="","",ก.ค.!W20),IF(ก.ค.!W50="","",ก.ค.!W50))</f>
        <v/>
      </c>
      <c r="CP20" s="104" t="str">
        <f>IF($B$2=1,IF(ก.ค.!X20="","",ก.ค.!X20),IF(ก.ค.!X50="","",ก.ค.!X50))</f>
        <v/>
      </c>
      <c r="CQ20" s="104" t="str">
        <f>IF($B$2=1,IF(ก.ค.!Y20="","",ก.ค.!Y20),IF(ก.ค.!Y50="","",ก.ค.!Y50))</f>
        <v/>
      </c>
      <c r="CR20" s="104" t="str">
        <f>IF($B$2=1,IF(ก.ค.!Z20="","",ก.ค.!Z20),IF(ก.ค.!Z50="","",ก.ค.!Z50))</f>
        <v/>
      </c>
      <c r="CS20" s="104" t="str">
        <f>IF($B$2=1,IF(ก.ค.!AA20="","",ก.ค.!AA20),IF(ก.ค.!AA50="","",ก.ค.!AA50))</f>
        <v/>
      </c>
      <c r="CT20" s="104" t="str">
        <f>IF($B$2=1,IF(ก.ค.!AB20="","",ก.ค.!AB20),IF(ก.ค.!AB50="","",ก.ค.!AB50))</f>
        <v/>
      </c>
      <c r="CU20" s="104" t="str">
        <f>IF($B$2=1,IF(ก.ค.!AC20="","",ก.ค.!AC20),IF(ก.ค.!AC50="","",ก.ค.!AC50))</f>
        <v/>
      </c>
      <c r="CV20" s="104" t="str">
        <f>IF($B$2=1,IF(ก.ค.!AD20="","",ก.ค.!AD20),IF(ก.ค.!AD50="","",ก.ค.!AD50))</f>
        <v/>
      </c>
      <c r="CW20" s="104" t="str">
        <f>IF($B$2=1,IF(ก.ค.!AE20="","",ก.ค.!AE20),IF(ก.ค.!AE50="","",ก.ค.!AE50))</f>
        <v/>
      </c>
      <c r="CX20" s="104" t="str">
        <f>IF($B$2=1,IF(ก.ค.!AF20="","",ก.ค.!AF20),IF(ก.ค.!AF50="","",ก.ค.!AF50))</f>
        <v/>
      </c>
      <c r="CY20" s="104" t="str">
        <f>IF($B$2=1,IF(ก.ค.!AG20="","",ก.ค.!AG20),IF(ก.ค.!AG50="","",ก.ค.!AG50))</f>
        <v/>
      </c>
      <c r="CZ20" s="104" t="str">
        <f>IF($B$2=1,IF(ก.ค.!AH20="","",ก.ค.!AH20),IF(ก.ค.!AH50="","",ก.ค.!AH50))</f>
        <v/>
      </c>
      <c r="DA20" s="104" t="str">
        <f>IF($B$2=1,IF(ก.ค.!AI20="","",ก.ค.!AI20),IF(ก.ค.!AI50="","",ก.ค.!AI50))</f>
        <v/>
      </c>
      <c r="DB20" s="103">
        <f t="shared" si="13"/>
        <v>17</v>
      </c>
      <c r="DC20" s="104"/>
      <c r="DD20" s="104" t="str">
        <f>IF($B$2=1,IF(ส.ค.!D20="","",ส.ค.!D20),IF(ส.ค.!D50="","",ส.ค.!D50))</f>
        <v/>
      </c>
      <c r="DE20" s="104" t="str">
        <f>IF($B$2=1,IF(ส.ค.!E20="","",ส.ค.!E20),IF(ส.ค.!E50="","",ส.ค.!E50))</f>
        <v/>
      </c>
      <c r="DF20" s="104" t="str">
        <f>IF($B$2=1,IF(ส.ค.!F20="","",ส.ค.!F20),IF(ส.ค.!F50="","",ส.ค.!F50))</f>
        <v/>
      </c>
      <c r="DG20" s="104" t="str">
        <f>IF($B$2=1,IF(ส.ค.!G20="","",ส.ค.!G20),IF(ส.ค.!G50="","",ส.ค.!G50))</f>
        <v/>
      </c>
      <c r="DH20" s="104" t="str">
        <f>IF($B$2=1,IF(ส.ค.!H20="","",ส.ค.!H20),IF(ส.ค.!H50="","",ส.ค.!H50))</f>
        <v/>
      </c>
      <c r="DI20" s="104" t="str">
        <f>IF($B$2=1,IF(ส.ค.!I20="","",ส.ค.!I20),IF(ส.ค.!I50="","",ส.ค.!I50))</f>
        <v/>
      </c>
      <c r="DJ20" s="104" t="str">
        <f>IF($B$2=1,IF(ส.ค.!J20="","",ส.ค.!J20),IF(ส.ค.!J50="","",ส.ค.!J50))</f>
        <v/>
      </c>
      <c r="DK20" s="104" t="str">
        <f>IF($B$2=1,IF(ส.ค.!K20="","",ส.ค.!K20),IF(ส.ค.!K50="","",ส.ค.!K50))</f>
        <v/>
      </c>
      <c r="DL20" s="104" t="str">
        <f>IF($B$2=1,IF(ส.ค.!L20="","",ส.ค.!L20),IF(ส.ค.!L50="","",ส.ค.!L50))</f>
        <v/>
      </c>
      <c r="DM20" s="104" t="str">
        <f>IF($B$2=1,IF(ส.ค.!M20="","",ส.ค.!M20),IF(ส.ค.!M50="","",ส.ค.!M50))</f>
        <v/>
      </c>
      <c r="DN20" s="104" t="str">
        <f>IF($B$2=1,IF(ส.ค.!N20="","",ส.ค.!N20),IF(ส.ค.!N50="","",ส.ค.!N50))</f>
        <v/>
      </c>
      <c r="DO20" s="104" t="str">
        <f>IF($B$2=1,IF(ส.ค.!O20="","",ส.ค.!O20),IF(ส.ค.!O50="","",ส.ค.!O50))</f>
        <v/>
      </c>
      <c r="DP20" s="104" t="str">
        <f>IF($B$2=1,IF(ส.ค.!P20="","",ส.ค.!P20),IF(ส.ค.!P50="","",ส.ค.!P50))</f>
        <v/>
      </c>
      <c r="DQ20" s="104" t="str">
        <f>IF($B$2=1,IF(ส.ค.!Q20="","",ส.ค.!Q20),IF(ส.ค.!Q50="","",ส.ค.!Q50))</f>
        <v/>
      </c>
      <c r="DR20" s="104" t="str">
        <f>IF($B$2=1,IF(ส.ค.!R20="","",ส.ค.!R20),IF(ส.ค.!R50="","",ส.ค.!R50))</f>
        <v/>
      </c>
      <c r="DS20" s="104" t="str">
        <f>IF($B$2=1,IF(ส.ค.!S20="","",ส.ค.!S20),IF(ส.ค.!S50="","",ส.ค.!S50))</f>
        <v/>
      </c>
      <c r="DT20" s="104" t="str">
        <f>IF($B$2=1,IF(ส.ค.!T20="","",ส.ค.!T20),IF(ส.ค.!T50="","",ส.ค.!T50))</f>
        <v/>
      </c>
      <c r="DU20" s="104" t="str">
        <f>IF($B$2=1,IF(ส.ค.!U20="","",ส.ค.!U20),IF(ส.ค.!U50="","",ส.ค.!U50))</f>
        <v/>
      </c>
      <c r="DV20" s="104" t="str">
        <f>IF($B$2=1,IF(ส.ค.!V20="","",ส.ค.!V20),IF(ส.ค.!V50="","",ส.ค.!V50))</f>
        <v/>
      </c>
      <c r="DW20" s="104" t="str">
        <f>IF($B$2=1,IF(ส.ค.!W20="","",ส.ค.!W20),IF(ส.ค.!W50="","",ส.ค.!W50))</f>
        <v/>
      </c>
      <c r="DX20" s="104" t="str">
        <f>IF($B$2=1,IF(ส.ค.!X20="","",ส.ค.!X20),IF(ส.ค.!X50="","",ส.ค.!X50))</f>
        <v/>
      </c>
      <c r="DY20" s="104" t="str">
        <f>IF($B$2=1,IF(ส.ค.!Y20="","",ส.ค.!Y20),IF(ส.ค.!Y50="","",ส.ค.!Y50))</f>
        <v/>
      </c>
      <c r="DZ20" s="104" t="str">
        <f>IF($B$2=1,IF(ส.ค.!Z20="","",ส.ค.!Z20),IF(ส.ค.!Z50="","",ส.ค.!Z50))</f>
        <v/>
      </c>
      <c r="EA20" s="104" t="str">
        <f>IF($B$2=1,IF(ส.ค.!AA20="","",ส.ค.!AA20),IF(ส.ค.!AA50="","",ส.ค.!AA50))</f>
        <v/>
      </c>
      <c r="EB20" s="104" t="str">
        <f>IF($B$2=1,IF(ส.ค.!AB20="","",ส.ค.!AB20),IF(ส.ค.!AB50="","",ส.ค.!AB50))</f>
        <v/>
      </c>
      <c r="EC20" s="104" t="str">
        <f>IF($B$2=1,IF(ส.ค.!AC20="","",ส.ค.!AC20),IF(ส.ค.!AC50="","",ส.ค.!AC50))</f>
        <v/>
      </c>
      <c r="ED20" s="104" t="str">
        <f>IF($B$2=1,IF(ส.ค.!AD20="","",ส.ค.!AD20),IF(ส.ค.!AD50="","",ส.ค.!AD50))</f>
        <v/>
      </c>
      <c r="EE20" s="104" t="str">
        <f>IF($B$2=1,IF(ส.ค.!AE20="","",ส.ค.!AE20),IF(ส.ค.!AE50="","",ส.ค.!AE50))</f>
        <v/>
      </c>
      <c r="EF20" s="104" t="str">
        <f>IF($B$2=1,IF(ส.ค.!AF20="","",ส.ค.!AF20),IF(ส.ค.!AF50="","",ส.ค.!AF50))</f>
        <v/>
      </c>
      <c r="EG20" s="104" t="str">
        <f>IF($B$2=1,IF(ส.ค.!AG20="","",ส.ค.!AG20),IF(ส.ค.!AG50="","",ส.ค.!AG50))</f>
        <v/>
      </c>
      <c r="EH20" s="104" t="str">
        <f>IF($B$2=1,IF(ส.ค.!AH20="","",ส.ค.!AH20),IF(ส.ค.!AH50="","",ส.ค.!AH50))</f>
        <v/>
      </c>
      <c r="EI20" s="104" t="str">
        <f>IF($B$2=1,IF(ส.ค.!AI20="","",ส.ค.!AI20),IF(ส.ค.!AI50="","",ส.ค.!AI50))</f>
        <v/>
      </c>
      <c r="EJ20" s="103">
        <f t="shared" si="14"/>
        <v>17</v>
      </c>
      <c r="EK20" s="104"/>
      <c r="EL20" s="104" t="str">
        <f>IF($B$2=1,IF(ก.ย.!D20="","",ก.ย.!D20),IF(ก.ย.!D50="","",ก.ย.!D50))</f>
        <v/>
      </c>
      <c r="EM20" s="104" t="str">
        <f>IF($B$2=1,IF(ก.ย.!E20="","",ก.ย.!E20),IF(ก.ย.!E50="","",ก.ย.!E50))</f>
        <v/>
      </c>
      <c r="EN20" s="104" t="str">
        <f>IF($B$2=1,IF(ก.ย.!F20="","",ก.ย.!F20),IF(ก.ย.!F50="","",ก.ย.!F50))</f>
        <v/>
      </c>
      <c r="EO20" s="104" t="str">
        <f>IF($B$2=1,IF(ก.ย.!G20="","",ก.ย.!G20),IF(ก.ย.!G50="","",ก.ย.!G50))</f>
        <v/>
      </c>
      <c r="EP20" s="104" t="str">
        <f>IF($B$2=1,IF(ก.ย.!H20="","",ก.ย.!H20),IF(ก.ย.!H50="","",ก.ย.!H50))</f>
        <v/>
      </c>
      <c r="EQ20" s="104" t="str">
        <f>IF($B$2=1,IF(ก.ย.!I20="","",ก.ย.!I20),IF(ก.ย.!I50="","",ก.ย.!I50))</f>
        <v/>
      </c>
      <c r="ER20" s="104" t="str">
        <f>IF($B$2=1,IF(ก.ย.!J20="","",ก.ย.!J20),IF(ก.ย.!J50="","",ก.ย.!J50))</f>
        <v/>
      </c>
      <c r="ES20" s="104" t="str">
        <f>IF($B$2=1,IF(ก.ย.!K20="","",ก.ย.!K20),IF(ก.ย.!K50="","",ก.ย.!K50))</f>
        <v/>
      </c>
      <c r="ET20" s="104" t="str">
        <f>IF($B$2=1,IF(ก.ย.!L20="","",ก.ย.!L20),IF(ก.ย.!L50="","",ก.ย.!L50))</f>
        <v/>
      </c>
      <c r="EU20" s="104" t="str">
        <f>IF($B$2=1,IF(ก.ย.!M20="","",ก.ย.!M20),IF(ก.ย.!M50="","",ก.ย.!M50))</f>
        <v/>
      </c>
      <c r="EV20" s="104" t="str">
        <f>IF($B$2=1,IF(ก.ย.!N20="","",ก.ย.!N20),IF(ก.ย.!N50="","",ก.ย.!N50))</f>
        <v/>
      </c>
      <c r="EW20" s="104" t="str">
        <f>IF($B$2=1,IF(ก.ย.!O20="","",ก.ย.!O20),IF(ก.ย.!O50="","",ก.ย.!O50))</f>
        <v/>
      </c>
      <c r="EX20" s="104" t="str">
        <f>IF($B$2=1,IF(ก.ย.!P20="","",ก.ย.!P20),IF(ก.ย.!P50="","",ก.ย.!P50))</f>
        <v/>
      </c>
      <c r="EY20" s="104" t="str">
        <f>IF($B$2=1,IF(ก.ย.!Q20="","",ก.ย.!Q20),IF(ก.ย.!Q50="","",ก.ย.!Q50))</f>
        <v/>
      </c>
      <c r="EZ20" s="104" t="str">
        <f>IF($B$2=1,IF(ก.ย.!R20="","",ก.ย.!R20),IF(ก.ย.!R50="","",ก.ย.!R50))</f>
        <v/>
      </c>
      <c r="FA20" s="104" t="str">
        <f>IF($B$2=1,IF(ก.ย.!S20="","",ก.ย.!S20),IF(ก.ย.!S50="","",ก.ย.!S50))</f>
        <v/>
      </c>
      <c r="FB20" s="104" t="str">
        <f>IF($B$2=1,IF(ก.ย.!T20="","",ก.ย.!T20),IF(ก.ย.!T50="","",ก.ย.!T50))</f>
        <v/>
      </c>
      <c r="FC20" s="104" t="str">
        <f>IF($B$2=1,IF(ก.ย.!U20="","",ก.ย.!U20),IF(ก.ย.!U50="","",ก.ย.!U50))</f>
        <v/>
      </c>
      <c r="FD20" s="104" t="str">
        <f>IF($B$2=1,IF(ก.ย.!V20="","",ก.ย.!V20),IF(ก.ย.!V50="","",ก.ย.!V50))</f>
        <v/>
      </c>
      <c r="FE20" s="104" t="str">
        <f>IF($B$2=1,IF(ก.ย.!W20="","",ก.ย.!W20),IF(ก.ย.!W50="","",ก.ย.!W50))</f>
        <v/>
      </c>
      <c r="FF20" s="104" t="str">
        <f>IF($B$2=1,IF(ก.ย.!X20="","",ก.ย.!X20),IF(ก.ย.!X50="","",ก.ย.!X50))</f>
        <v/>
      </c>
      <c r="FG20" s="104" t="str">
        <f>IF($B$2=1,IF(ก.ย.!Y20="","",ก.ย.!Y20),IF(ก.ย.!Y50="","",ก.ย.!Y50))</f>
        <v/>
      </c>
      <c r="FH20" s="104" t="str">
        <f>IF($B$2=1,IF(ก.ย.!Z20="","",ก.ย.!Z20),IF(ก.ย.!Z50="","",ก.ย.!Z50))</f>
        <v/>
      </c>
      <c r="FI20" s="104" t="str">
        <f>IF($B$2=1,IF(ก.ย.!AA20="","",ก.ย.!AA20),IF(ก.ย.!AA50="","",ก.ย.!AA50))</f>
        <v/>
      </c>
      <c r="FJ20" s="104" t="str">
        <f>IF($B$2=1,IF(ก.ย.!AB20="","",ก.ย.!AB20),IF(ก.ย.!AB50="","",ก.ย.!AB50))</f>
        <v/>
      </c>
      <c r="FK20" s="104" t="str">
        <f>IF($B$2=1,IF(ก.ย.!AC20="","",ก.ย.!AC20),IF(ก.ย.!AC50="","",ก.ย.!AC50))</f>
        <v/>
      </c>
      <c r="FL20" s="104" t="str">
        <f>IF($B$2=1,IF(ก.ย.!AD20="","",ก.ย.!AD20),IF(ก.ย.!AD50="","",ก.ย.!AD50))</f>
        <v/>
      </c>
      <c r="FM20" s="104" t="str">
        <f>IF($B$2=1,IF(ก.ย.!AE20="","",ก.ย.!AE20),IF(ก.ย.!AE50="","",ก.ย.!AE50))</f>
        <v/>
      </c>
      <c r="FN20" s="104" t="str">
        <f>IF($B$2=1,IF(ก.ย.!AF20="","",ก.ย.!AF20),IF(ก.ย.!AF50="","",ก.ย.!AF50))</f>
        <v/>
      </c>
      <c r="FO20" s="104" t="str">
        <f>IF($B$2=1,IF(ก.ย.!AG20="","",ก.ย.!AG20),IF(ก.ย.!AG50="","",ก.ย.!AG50))</f>
        <v/>
      </c>
      <c r="FP20" s="104" t="str">
        <f>IF($B$2=1,IF(ก.ย.!AH20="","",ก.ย.!AH20),IF(ก.ย.!AH50="","",ก.ย.!AH50))</f>
        <v/>
      </c>
      <c r="FQ20" s="104" t="str">
        <f>IF($B$2=1,IF(ก.ย.!AI20="","",ก.ย.!AI20),IF(ก.ย.!AI50="","",ก.ย.!AI50))</f>
        <v/>
      </c>
      <c r="FR20" s="103">
        <f t="shared" si="15"/>
        <v>17</v>
      </c>
      <c r="FS20" s="104"/>
      <c r="FT20" s="104" t="str">
        <f>IF($B$2=1,IF(ต.ค.!D20="","",ต.ค.!D20),IF(ต.ค.!D50="","",ต.ค.!D50))</f>
        <v/>
      </c>
      <c r="FU20" s="104" t="str">
        <f>IF($B$2=1,IF(ต.ค.!E20="","",ต.ค.!E20),IF(ต.ค.!E50="","",ต.ค.!E50))</f>
        <v/>
      </c>
      <c r="FV20" s="104" t="str">
        <f>IF($B$2=1,IF(ต.ค.!F20="","",ต.ค.!F20),IF(ต.ค.!F50="","",ต.ค.!F50))</f>
        <v/>
      </c>
      <c r="FW20" s="104" t="str">
        <f>IF($B$2=1,IF(ต.ค.!G20="","",ต.ค.!G20),IF(ต.ค.!G50="","",ต.ค.!G50))</f>
        <v/>
      </c>
      <c r="FX20" s="104" t="str">
        <f>IF($B$2=1,IF(ต.ค.!H20="","",ต.ค.!H20),IF(ต.ค.!H50="","",ต.ค.!H50))</f>
        <v/>
      </c>
      <c r="FY20" s="104" t="str">
        <f>IF($B$2=1,IF(ต.ค.!I20="","",ต.ค.!I20),IF(ต.ค.!I50="","",ต.ค.!I50))</f>
        <v/>
      </c>
      <c r="FZ20" s="104" t="str">
        <f>IF($B$2=1,IF(ต.ค.!J20="","",ต.ค.!J20),IF(ต.ค.!J50="","",ต.ค.!J50))</f>
        <v/>
      </c>
      <c r="GA20" s="104" t="str">
        <f>IF($B$2=1,IF(ต.ค.!K20="","",ต.ค.!K20),IF(ต.ค.!K50="","",ต.ค.!K50))</f>
        <v/>
      </c>
      <c r="GB20" s="104" t="str">
        <f>IF($B$2=1,IF(ต.ค.!L20="","",ต.ค.!L20),IF(ต.ค.!L50="","",ต.ค.!L50))</f>
        <v/>
      </c>
      <c r="GC20" s="104" t="str">
        <f>IF($B$2=1,IF(ต.ค.!M20="","",ต.ค.!M20),IF(ต.ค.!M50="","",ต.ค.!M50))</f>
        <v/>
      </c>
      <c r="GD20" s="104" t="str">
        <f>IF($B$2=1,IF(ต.ค.!N20="","",ต.ค.!N20),IF(ต.ค.!N50="","",ต.ค.!N50))</f>
        <v/>
      </c>
      <c r="GE20" s="104" t="str">
        <f>IF($B$2=1,IF(ต.ค.!O20="","",ต.ค.!O20),IF(ต.ค.!O50="","",ต.ค.!O50))</f>
        <v/>
      </c>
      <c r="GF20" s="104" t="str">
        <f>IF($B$2=1,IF(ต.ค.!P20="","",ต.ค.!P20),IF(ต.ค.!P50="","",ต.ค.!P50))</f>
        <v/>
      </c>
      <c r="GG20" s="104" t="str">
        <f>IF($B$2=1,IF(ต.ค.!Q20="","",ต.ค.!Q20),IF(ต.ค.!Q50="","",ต.ค.!Q50))</f>
        <v/>
      </c>
      <c r="GH20" s="104" t="str">
        <f>IF($B$2=1,IF(ต.ค.!R20="","",ต.ค.!R20),IF(ต.ค.!R50="","",ต.ค.!R50))</f>
        <v/>
      </c>
      <c r="GI20" s="104" t="str">
        <f>IF($B$2=1,IF(ต.ค.!S20="","",ต.ค.!S20),IF(ต.ค.!S50="","",ต.ค.!S50))</f>
        <v/>
      </c>
      <c r="GJ20" s="104" t="str">
        <f>IF($B$2=1,IF(ต.ค.!T20="","",ต.ค.!T20),IF(ต.ค.!T50="","",ต.ค.!T50))</f>
        <v/>
      </c>
      <c r="GK20" s="104" t="str">
        <f>IF($B$2=1,IF(ต.ค.!U20="","",ต.ค.!U20),IF(ต.ค.!U50="","",ต.ค.!U50))</f>
        <v/>
      </c>
      <c r="GL20" s="104" t="str">
        <f>IF($B$2=1,IF(ต.ค.!V20="","",ต.ค.!V20),IF(ต.ค.!V50="","",ต.ค.!V50))</f>
        <v/>
      </c>
      <c r="GM20" s="104" t="str">
        <f>IF($B$2=1,IF(ต.ค.!W20="","",ต.ค.!W20),IF(ต.ค.!W50="","",ต.ค.!W50))</f>
        <v/>
      </c>
      <c r="GN20" s="104" t="str">
        <f>IF($B$2=1,IF(ต.ค.!X20="","",ต.ค.!X20),IF(ต.ค.!X50="","",ต.ค.!X50))</f>
        <v/>
      </c>
      <c r="GO20" s="104" t="str">
        <f>IF($B$2=1,IF(ต.ค.!Y20="","",ต.ค.!Y20),IF(ต.ค.!Y50="","",ต.ค.!Y50))</f>
        <v/>
      </c>
      <c r="GP20" s="104" t="str">
        <f>IF($B$2=1,IF(ต.ค.!Z20="","",ต.ค.!Z20),IF(ต.ค.!Z50="","",ต.ค.!Z50))</f>
        <v/>
      </c>
      <c r="GQ20" s="104" t="str">
        <f>IF($B$2=1,IF(ต.ค.!AA20="","",ต.ค.!AA20),IF(ต.ค.!AA50="","",ต.ค.!AA50))</f>
        <v/>
      </c>
      <c r="GR20" s="104" t="str">
        <f>IF($B$2=1,IF(ต.ค.!AB20="","",ต.ค.!AB20),IF(ต.ค.!AB50="","",ต.ค.!AB50))</f>
        <v/>
      </c>
      <c r="GS20" s="104" t="str">
        <f>IF($B$2=1,IF(ต.ค.!AC20="","",ต.ค.!AC20),IF(ต.ค.!AC50="","",ต.ค.!AC50))</f>
        <v/>
      </c>
      <c r="GT20" s="104" t="str">
        <f>IF($B$2=1,IF(ต.ค.!AD20="","",ต.ค.!AD20),IF(ต.ค.!AD50="","",ต.ค.!AD50))</f>
        <v/>
      </c>
      <c r="GU20" s="104" t="str">
        <f>IF($B$2=1,IF(ต.ค.!AE20="","",ต.ค.!AE20),IF(ต.ค.!AE50="","",ต.ค.!AE50))</f>
        <v/>
      </c>
      <c r="GV20" s="104" t="str">
        <f>IF($B$2=1,IF(ต.ค.!AF20="","",ต.ค.!AF20),IF(ต.ค.!AF50="","",ต.ค.!AF50))</f>
        <v/>
      </c>
      <c r="GW20" s="104" t="str">
        <f>IF($B$2=1,IF(ต.ค.!AG20="","",ต.ค.!AG20),IF(ต.ค.!AG50="","",ต.ค.!AG50))</f>
        <v/>
      </c>
      <c r="GX20" s="104" t="str">
        <f>IF($B$2=1,IF(ต.ค.!AH20="","",ต.ค.!AH20),IF(ต.ค.!AH50="","",ต.ค.!AH50))</f>
        <v/>
      </c>
      <c r="GY20" s="104" t="str">
        <f>IF($B$2=1,IF(ต.ค.!AI20="","",ต.ค.!AI20),IF(ต.ค.!AI50="","",ต.ค.!AI50))</f>
        <v/>
      </c>
      <c r="GZ20" s="103">
        <f t="shared" si="16"/>
        <v>17</v>
      </c>
      <c r="HA20" s="104"/>
      <c r="HB20" s="104" t="str">
        <f>IF($B$2=1,IF(พ.ย.!D20="","",พ.ย.!D20),IF(พ.ย.!D50="","",พ.ย.!D50))</f>
        <v/>
      </c>
      <c r="HC20" s="104" t="str">
        <f>IF($B$2=1,IF(พ.ย.!E20="","",พ.ย.!E20),IF(พ.ย.!E50="","",พ.ย.!E50))</f>
        <v/>
      </c>
      <c r="HD20" s="104" t="str">
        <f>IF($B$2=1,IF(พ.ย.!F20="","",พ.ย.!F20),IF(พ.ย.!F50="","",พ.ย.!F50))</f>
        <v/>
      </c>
      <c r="HE20" s="104" t="str">
        <f>IF($B$2=1,IF(พ.ย.!G20="","",พ.ย.!G20),IF(พ.ย.!G50="","",พ.ย.!G50))</f>
        <v/>
      </c>
      <c r="HF20" s="104" t="str">
        <f>IF($B$2=1,IF(พ.ย.!H20="","",พ.ย.!H20),IF(พ.ย.!H50="","",พ.ย.!H50))</f>
        <v/>
      </c>
      <c r="HG20" s="104" t="str">
        <f>IF($B$2=1,IF(พ.ย.!I20="","",พ.ย.!I20),IF(พ.ย.!I50="","",พ.ย.!I50))</f>
        <v/>
      </c>
      <c r="HH20" s="104" t="str">
        <f>IF($B$2=1,IF(พ.ย.!J20="","",พ.ย.!J20),IF(พ.ย.!J50="","",พ.ย.!J50))</f>
        <v/>
      </c>
      <c r="HI20" s="104" t="str">
        <f>IF($B$2=1,IF(พ.ย.!K20="","",พ.ย.!K20),IF(พ.ย.!K50="","",พ.ย.!K50))</f>
        <v/>
      </c>
      <c r="HJ20" s="104" t="str">
        <f>IF($B$2=1,IF(พ.ย.!L20="","",พ.ย.!L20),IF(พ.ย.!L50="","",พ.ย.!L50))</f>
        <v/>
      </c>
      <c r="HK20" s="104" t="str">
        <f>IF($B$2=1,IF(พ.ย.!M20="","",พ.ย.!M20),IF(พ.ย.!M50="","",พ.ย.!M50))</f>
        <v/>
      </c>
      <c r="HL20" s="104" t="str">
        <f>IF($B$2=1,IF(พ.ย.!N20="","",พ.ย.!N20),IF(พ.ย.!N50="","",พ.ย.!N50))</f>
        <v/>
      </c>
      <c r="HM20" s="104" t="str">
        <f>IF($B$2=1,IF(พ.ย.!O20="","",พ.ย.!O20),IF(พ.ย.!O50="","",พ.ย.!O50))</f>
        <v/>
      </c>
      <c r="HN20" s="104" t="str">
        <f>IF($B$2=1,IF(พ.ย.!P20="","",พ.ย.!P20),IF(พ.ย.!P50="","",พ.ย.!P50))</f>
        <v/>
      </c>
      <c r="HO20" s="104" t="str">
        <f>IF($B$2=1,IF(พ.ย.!Q20="","",พ.ย.!Q20),IF(พ.ย.!Q50="","",พ.ย.!Q50))</f>
        <v/>
      </c>
      <c r="HP20" s="104" t="str">
        <f>IF($B$2=1,IF(พ.ย.!R20="","",พ.ย.!R20),IF(พ.ย.!R50="","",พ.ย.!R50))</f>
        <v/>
      </c>
      <c r="HQ20" s="104" t="str">
        <f>IF($B$2=1,IF(พ.ย.!S20="","",พ.ย.!S20),IF(พ.ย.!S50="","",พ.ย.!S50))</f>
        <v/>
      </c>
      <c r="HR20" s="104" t="str">
        <f>IF($B$2=1,IF(พ.ย.!T20="","",พ.ย.!T20),IF(พ.ย.!T50="","",พ.ย.!T50))</f>
        <v/>
      </c>
      <c r="HS20" s="104" t="str">
        <f>IF($B$2=1,IF(พ.ย.!U20="","",พ.ย.!U20),IF(พ.ย.!U50="","",พ.ย.!U50))</f>
        <v/>
      </c>
      <c r="HT20" s="104" t="str">
        <f>IF($B$2=1,IF(พ.ย.!V20="","",พ.ย.!V20),IF(พ.ย.!V50="","",พ.ย.!V50))</f>
        <v/>
      </c>
      <c r="HU20" s="104" t="str">
        <f>IF($B$2=1,IF(พ.ย.!W20="","",พ.ย.!W20),IF(พ.ย.!W50="","",พ.ย.!W50))</f>
        <v/>
      </c>
      <c r="HV20" s="104" t="str">
        <f>IF($B$2=1,IF(พ.ย.!X20="","",พ.ย.!X20),IF(พ.ย.!X50="","",พ.ย.!X50))</f>
        <v/>
      </c>
      <c r="HW20" s="104" t="str">
        <f>IF($B$2=1,IF(พ.ย.!Y20="","",พ.ย.!Y20),IF(พ.ย.!Y50="","",พ.ย.!Y50))</f>
        <v/>
      </c>
      <c r="HX20" s="104" t="str">
        <f>IF($B$2=1,IF(พ.ย.!Z20="","",พ.ย.!Z20),IF(พ.ย.!Z50="","",พ.ย.!Z50))</f>
        <v/>
      </c>
      <c r="HY20" s="104" t="str">
        <f>IF($B$2=1,IF(พ.ย.!AA20="","",พ.ย.!AA20),IF(พ.ย.!AA50="","",พ.ย.!AA50))</f>
        <v/>
      </c>
      <c r="HZ20" s="104" t="str">
        <f>IF($B$2=1,IF(พ.ย.!AB20="","",พ.ย.!AB20),IF(พ.ย.!AB50="","",พ.ย.!AB50))</f>
        <v/>
      </c>
      <c r="IA20" s="104" t="str">
        <f>IF($B$2=1,IF(พ.ย.!AC20="","",พ.ย.!AC20),IF(พ.ย.!AC50="","",พ.ย.!AC50))</f>
        <v/>
      </c>
      <c r="IB20" s="104" t="str">
        <f>IF($B$2=1,IF(พ.ย.!AD20="","",พ.ย.!AD20),IF(พ.ย.!AD50="","",พ.ย.!AD50))</f>
        <v/>
      </c>
      <c r="IC20" s="104" t="str">
        <f>IF($B$2=1,IF(พ.ย.!AE20="","",พ.ย.!AE20),IF(พ.ย.!AE50="","",พ.ย.!AE50))</f>
        <v/>
      </c>
      <c r="ID20" s="104" t="str">
        <f>IF($B$2=1,IF(พ.ย.!AF20="","",พ.ย.!AF20),IF(พ.ย.!AF50="","",พ.ย.!AF50))</f>
        <v/>
      </c>
      <c r="IE20" s="104" t="str">
        <f>IF($B$2=1,IF(พ.ย.!AG20="","",พ.ย.!AG20),IF(พ.ย.!AG50="","",พ.ย.!AG50))</f>
        <v/>
      </c>
      <c r="IF20" s="104" t="str">
        <f>IF($B$2=1,IF(พ.ย.!AH20="","",พ.ย.!AH20),IF(พ.ย.!AH50="","",พ.ย.!AH50))</f>
        <v/>
      </c>
      <c r="IG20" s="104" t="str">
        <f>IF($B$2=1,IF(พ.ย.!AI20="","",พ.ย.!AI20),IF(พ.ย.!AI50="","",พ.ย.!AI50))</f>
        <v/>
      </c>
      <c r="IH20" s="103">
        <f t="shared" si="17"/>
        <v>17</v>
      </c>
      <c r="II20" s="104"/>
      <c r="IJ20" s="104" t="str">
        <f>IF($B$2=1,IF(ธ.ค.!D20="","",ธ.ค.!D20),IF(ธ.ค.!D50="","",ธ.ค.!D50))</f>
        <v/>
      </c>
      <c r="IK20" s="104" t="str">
        <f>IF($B$2=1,IF(ธ.ค.!E20="","",ธ.ค.!E20),IF(ธ.ค.!E50="","",ธ.ค.!E50))</f>
        <v/>
      </c>
      <c r="IL20" s="104" t="str">
        <f>IF($B$2=1,IF(ธ.ค.!F20="","",ธ.ค.!F20),IF(ธ.ค.!F50="","",ธ.ค.!F50))</f>
        <v/>
      </c>
      <c r="IM20" s="104" t="str">
        <f>IF($B$2=1,IF(ธ.ค.!G20="","",ธ.ค.!G20),IF(ธ.ค.!G50="","",ธ.ค.!G50))</f>
        <v/>
      </c>
      <c r="IN20" s="104" t="str">
        <f>IF($B$2=1,IF(ธ.ค.!H20="","",ธ.ค.!H20),IF(ธ.ค.!H50="","",ธ.ค.!H50))</f>
        <v/>
      </c>
      <c r="IO20" s="104" t="str">
        <f>IF($B$2=1,IF(ธ.ค.!I20="","",ธ.ค.!I20),IF(ธ.ค.!I50="","",ธ.ค.!I50))</f>
        <v/>
      </c>
      <c r="IP20" s="104" t="str">
        <f>IF($B$2=1,IF(ธ.ค.!J20="","",ธ.ค.!J20),IF(ธ.ค.!J50="","",ธ.ค.!J50))</f>
        <v/>
      </c>
      <c r="IQ20" s="104" t="str">
        <f>IF($B$2=1,IF(ธ.ค.!K20="","",ธ.ค.!K20),IF(ธ.ค.!K50="","",ธ.ค.!K50))</f>
        <v/>
      </c>
      <c r="IR20" s="104" t="str">
        <f>IF($B$2=1,IF(ธ.ค.!L20="","",ธ.ค.!L20),IF(ธ.ค.!L50="","",ธ.ค.!L50))</f>
        <v/>
      </c>
      <c r="IS20" s="104" t="str">
        <f>IF($B$2=1,IF(ธ.ค.!M20="","",ธ.ค.!M20),IF(ธ.ค.!M50="","",ธ.ค.!M50))</f>
        <v/>
      </c>
      <c r="IT20" s="104" t="str">
        <f>IF($B$2=1,IF(ธ.ค.!N20="","",ธ.ค.!N20),IF(ธ.ค.!N50="","",ธ.ค.!N50))</f>
        <v/>
      </c>
      <c r="IU20" s="104" t="str">
        <f>IF($B$2=1,IF(ธ.ค.!O20="","",ธ.ค.!O20),IF(ธ.ค.!O50="","",ธ.ค.!O50))</f>
        <v/>
      </c>
      <c r="IV20" s="104" t="str">
        <f>IF($B$2=1,IF(ธ.ค.!P20="","",ธ.ค.!P20),IF(ธ.ค.!P50="","",ธ.ค.!P50))</f>
        <v/>
      </c>
      <c r="IW20" s="104" t="str">
        <f>IF($B$2=1,IF(ธ.ค.!Q20="","",ธ.ค.!Q20),IF(ธ.ค.!Q50="","",ธ.ค.!Q50))</f>
        <v/>
      </c>
      <c r="IX20" s="104" t="str">
        <f>IF($B$2=1,IF(ธ.ค.!R20="","",ธ.ค.!R20),IF(ธ.ค.!R50="","",ธ.ค.!R50))</f>
        <v/>
      </c>
      <c r="IY20" s="104" t="str">
        <f>IF($B$2=1,IF(ธ.ค.!S20="","",ธ.ค.!S20),IF(ธ.ค.!S50="","",ธ.ค.!S50))</f>
        <v/>
      </c>
      <c r="IZ20" s="104" t="str">
        <f>IF($B$2=1,IF(ธ.ค.!T20="","",ธ.ค.!T20),IF(ธ.ค.!T50="","",ธ.ค.!T50))</f>
        <v/>
      </c>
      <c r="JA20" s="104" t="str">
        <f>IF($B$2=1,IF(ธ.ค.!U20="","",ธ.ค.!U20),IF(ธ.ค.!U50="","",ธ.ค.!U50))</f>
        <v/>
      </c>
      <c r="JB20" s="104" t="str">
        <f>IF($B$2=1,IF(ธ.ค.!V20="","",ธ.ค.!V20),IF(ธ.ค.!V50="","",ธ.ค.!V50))</f>
        <v/>
      </c>
      <c r="JC20" s="104" t="str">
        <f>IF($B$2=1,IF(ธ.ค.!W20="","",ธ.ค.!W20),IF(ธ.ค.!W50="","",ธ.ค.!W50))</f>
        <v/>
      </c>
      <c r="JD20" s="104" t="str">
        <f>IF($B$2=1,IF(ธ.ค.!X20="","",ธ.ค.!X20),IF(ธ.ค.!X50="","",ธ.ค.!X50))</f>
        <v/>
      </c>
      <c r="JE20" s="104" t="str">
        <f>IF($B$2=1,IF(ธ.ค.!Y20="","",ธ.ค.!Y20),IF(ธ.ค.!Y50="","",ธ.ค.!Y50))</f>
        <v/>
      </c>
      <c r="JF20" s="104" t="str">
        <f>IF($B$2=1,IF(ธ.ค.!Z20="","",ธ.ค.!Z20),IF(ธ.ค.!Z50="","",ธ.ค.!Z50))</f>
        <v/>
      </c>
      <c r="JG20" s="104" t="str">
        <f>IF($B$2=1,IF(ธ.ค.!AA20="","",ธ.ค.!AA20),IF(ธ.ค.!AA50="","",ธ.ค.!AA50))</f>
        <v/>
      </c>
      <c r="JH20" s="104" t="str">
        <f>IF($B$2=1,IF(ธ.ค.!AB20="","",ธ.ค.!AB20),IF(ธ.ค.!AB50="","",ธ.ค.!AB50))</f>
        <v/>
      </c>
      <c r="JI20" s="104" t="str">
        <f>IF($B$2=1,IF(ธ.ค.!AC20="","",ธ.ค.!AC20),IF(ธ.ค.!AC50="","",ธ.ค.!AC50))</f>
        <v/>
      </c>
      <c r="JJ20" s="104" t="str">
        <f>IF($B$2=1,IF(ธ.ค.!AD20="","",ธ.ค.!AD20),IF(ธ.ค.!AD50="","",ธ.ค.!AD50))</f>
        <v/>
      </c>
      <c r="JK20" s="104" t="str">
        <f>IF($B$2=1,IF(ธ.ค.!AE20="","",ธ.ค.!AE20),IF(ธ.ค.!AE50="","",ธ.ค.!AE50))</f>
        <v/>
      </c>
      <c r="JL20" s="104" t="str">
        <f>IF($B$2=1,IF(ธ.ค.!AF20="","",ธ.ค.!AF20),IF(ธ.ค.!AF50="","",ธ.ค.!AF50))</f>
        <v/>
      </c>
      <c r="JM20" s="104" t="str">
        <f>IF($B$2=1,IF(ธ.ค.!AG20="","",ธ.ค.!AG20),IF(ธ.ค.!AG50="","",ธ.ค.!AG50))</f>
        <v/>
      </c>
      <c r="JN20" s="104" t="str">
        <f>IF($B$2=1,IF(ธ.ค.!AH20="","",ธ.ค.!AH20),IF(ธ.ค.!AH50="","",ธ.ค.!AH50))</f>
        <v/>
      </c>
      <c r="JO20" s="104" t="str">
        <f>IF($B$2=1,IF(ธ.ค.!AI20="","",ธ.ค.!AI20),IF(ธ.ค.!AI50="","",ธ.ค.!AI50))</f>
        <v/>
      </c>
      <c r="JP20" s="103">
        <f t="shared" si="18"/>
        <v>17</v>
      </c>
      <c r="JQ20" s="104"/>
      <c r="JR20" s="104" t="str">
        <f>IF($B$2=1,IF(ม.ค.!D20="","",ม.ค.!D20),IF(ม.ค.!D50="","",ม.ค.!D50))</f>
        <v/>
      </c>
      <c r="JS20" s="104" t="str">
        <f>IF($B$2=1,IF(ม.ค.!E20="","",ม.ค.!E20),IF(ม.ค.!E50="","",ม.ค.!E50))</f>
        <v/>
      </c>
      <c r="JT20" s="104" t="str">
        <f>IF($B$2=1,IF(ม.ค.!F20="","",ม.ค.!F20),IF(ม.ค.!F50="","",ม.ค.!F50))</f>
        <v/>
      </c>
      <c r="JU20" s="104" t="str">
        <f>IF($B$2=1,IF(ม.ค.!G20="","",ม.ค.!G20),IF(ม.ค.!G50="","",ม.ค.!G50))</f>
        <v/>
      </c>
      <c r="JV20" s="104" t="str">
        <f>IF($B$2=1,IF(ม.ค.!H20="","",ม.ค.!H20),IF(ม.ค.!H50="","",ม.ค.!H50))</f>
        <v/>
      </c>
      <c r="JW20" s="104" t="str">
        <f>IF($B$2=1,IF(ม.ค.!I20="","",ม.ค.!I20),IF(ม.ค.!I50="","",ม.ค.!I50))</f>
        <v/>
      </c>
      <c r="JX20" s="104" t="str">
        <f>IF($B$2=1,IF(ม.ค.!J20="","",ม.ค.!J20),IF(ม.ค.!J50="","",ม.ค.!J50))</f>
        <v/>
      </c>
      <c r="JY20" s="104" t="str">
        <f>IF($B$2=1,IF(ม.ค.!K20="","",ม.ค.!K20),IF(ม.ค.!K50="","",ม.ค.!K50))</f>
        <v/>
      </c>
      <c r="JZ20" s="104" t="str">
        <f>IF($B$2=1,IF(ม.ค.!L20="","",ม.ค.!L20),IF(ม.ค.!L50="","",ม.ค.!L50))</f>
        <v/>
      </c>
      <c r="KA20" s="104" t="str">
        <f>IF($B$2=1,IF(ม.ค.!M20="","",ม.ค.!M20),IF(ม.ค.!M50="","",ม.ค.!M50))</f>
        <v/>
      </c>
      <c r="KB20" s="104" t="str">
        <f>IF($B$2=1,IF(ม.ค.!N20="","",ม.ค.!N20),IF(ม.ค.!N50="","",ม.ค.!N50))</f>
        <v/>
      </c>
      <c r="KC20" s="104" t="str">
        <f>IF($B$2=1,IF(ม.ค.!O20="","",ม.ค.!O20),IF(ม.ค.!O50="","",ม.ค.!O50))</f>
        <v/>
      </c>
      <c r="KD20" s="104" t="str">
        <f>IF($B$2=1,IF(ม.ค.!P20="","",ม.ค.!P20),IF(ม.ค.!P50="","",ม.ค.!P50))</f>
        <v/>
      </c>
      <c r="KE20" s="104" t="str">
        <f>IF($B$2=1,IF(ม.ค.!Q20="","",ม.ค.!Q20),IF(ม.ค.!Q50="","",ม.ค.!Q50))</f>
        <v/>
      </c>
      <c r="KF20" s="104" t="str">
        <f>IF($B$2=1,IF(ม.ค.!R20="","",ม.ค.!R20),IF(ม.ค.!R50="","",ม.ค.!R50))</f>
        <v/>
      </c>
      <c r="KG20" s="104" t="str">
        <f>IF($B$2=1,IF(ม.ค.!S20="","",ม.ค.!S20),IF(ม.ค.!S50="","",ม.ค.!S50))</f>
        <v/>
      </c>
      <c r="KH20" s="104" t="str">
        <f>IF($B$2=1,IF(ม.ค.!T20="","",ม.ค.!T20),IF(ม.ค.!T50="","",ม.ค.!T50))</f>
        <v/>
      </c>
      <c r="KI20" s="104" t="str">
        <f>IF($B$2=1,IF(ม.ค.!U20="","",ม.ค.!U20),IF(ม.ค.!U50="","",ม.ค.!U50))</f>
        <v/>
      </c>
      <c r="KJ20" s="104" t="str">
        <f>IF($B$2=1,IF(ม.ค.!V20="","",ม.ค.!V20),IF(ม.ค.!V50="","",ม.ค.!V50))</f>
        <v/>
      </c>
      <c r="KK20" s="104" t="str">
        <f>IF($B$2=1,IF(ม.ค.!W20="","",ม.ค.!W20),IF(ม.ค.!W50="","",ม.ค.!W50))</f>
        <v/>
      </c>
      <c r="KL20" s="104" t="str">
        <f>IF($B$2=1,IF(ม.ค.!X20="","",ม.ค.!X20),IF(ม.ค.!X50="","",ม.ค.!X50))</f>
        <v/>
      </c>
      <c r="KM20" s="104" t="str">
        <f>IF($B$2=1,IF(ม.ค.!Y20="","",ม.ค.!Y20),IF(ม.ค.!Y50="","",ม.ค.!Y50))</f>
        <v/>
      </c>
      <c r="KN20" s="104" t="str">
        <f>IF($B$2=1,IF(ม.ค.!Z20="","",ม.ค.!Z20),IF(ม.ค.!Z50="","",ม.ค.!Z50))</f>
        <v/>
      </c>
      <c r="KO20" s="104" t="str">
        <f>IF($B$2=1,IF(ม.ค.!AA20="","",ม.ค.!AA20),IF(ม.ค.!AA50="","",ม.ค.!AA50))</f>
        <v/>
      </c>
      <c r="KP20" s="104" t="str">
        <f>IF($B$2=1,IF(ม.ค.!AB20="","",ม.ค.!AB20),IF(ม.ค.!AB50="","",ม.ค.!AB50))</f>
        <v/>
      </c>
      <c r="KQ20" s="104" t="str">
        <f>IF($B$2=1,IF(ม.ค.!AC20="","",ม.ค.!AC20),IF(ม.ค.!AC50="","",ม.ค.!AC50))</f>
        <v/>
      </c>
      <c r="KR20" s="104" t="str">
        <f>IF($B$2=1,IF(ม.ค.!AD20="","",ม.ค.!AD20),IF(ม.ค.!AD50="","",ม.ค.!AD50))</f>
        <v/>
      </c>
      <c r="KS20" s="104" t="str">
        <f>IF($B$2=1,IF(ม.ค.!AE20="","",ม.ค.!AE20),IF(ม.ค.!AE50="","",ม.ค.!AE50))</f>
        <v/>
      </c>
      <c r="KT20" s="104" t="str">
        <f>IF($B$2=1,IF(ม.ค.!AF20="","",ม.ค.!AF20),IF(ม.ค.!AF50="","",ม.ค.!AF50))</f>
        <v/>
      </c>
      <c r="KU20" s="104" t="str">
        <f>IF($B$2=1,IF(ม.ค.!AG20="","",ม.ค.!AG20),IF(ม.ค.!AG50="","",ม.ค.!AG50))</f>
        <v/>
      </c>
      <c r="KV20" s="104" t="str">
        <f>IF($B$2=1,IF(ม.ค.!AH20="","",ม.ค.!AH20),IF(ม.ค.!AH50="","",ม.ค.!AH50))</f>
        <v/>
      </c>
      <c r="KW20" s="104" t="str">
        <f>IF($B$2=1,IF(ม.ค.!AI20="","",ม.ค.!AI20),IF(ม.ค.!AI50="","",ม.ค.!AI50))</f>
        <v/>
      </c>
      <c r="KX20" s="103">
        <f t="shared" si="19"/>
        <v>17</v>
      </c>
      <c r="KY20" s="104"/>
      <c r="KZ20" s="104" t="str">
        <f>IF($B$2=1,IF(ก.พ.!D20="","",ก.พ.!D20),IF(ก.พ.!D50="","",ก.พ.!D50))</f>
        <v/>
      </c>
      <c r="LA20" s="104" t="str">
        <f>IF($B$2=1,IF(ก.พ.!E20="","",ก.พ.!E20),IF(ก.พ.!E50="","",ก.พ.!E50))</f>
        <v/>
      </c>
      <c r="LB20" s="104" t="str">
        <f>IF($B$2=1,IF(ก.พ.!F20="","",ก.พ.!F20),IF(ก.พ.!F50="","",ก.พ.!F50))</f>
        <v/>
      </c>
      <c r="LC20" s="104" t="str">
        <f>IF($B$2=1,IF(ก.พ.!G20="","",ก.พ.!G20),IF(ก.พ.!G50="","",ก.พ.!G50))</f>
        <v/>
      </c>
      <c r="LD20" s="104" t="str">
        <f>IF($B$2=1,IF(ก.พ.!H20="","",ก.พ.!H20),IF(ก.พ.!H50="","",ก.พ.!H50))</f>
        <v/>
      </c>
      <c r="LE20" s="104" t="str">
        <f>IF($B$2=1,IF(ก.พ.!I20="","",ก.พ.!I20),IF(ก.พ.!I50="","",ก.พ.!I50))</f>
        <v/>
      </c>
      <c r="LF20" s="104" t="str">
        <f>IF($B$2=1,IF(ก.พ.!J20="","",ก.พ.!J20),IF(ก.พ.!J50="","",ก.พ.!J50))</f>
        <v/>
      </c>
      <c r="LG20" s="104" t="str">
        <f>IF($B$2=1,IF(ก.พ.!K20="","",ก.พ.!K20),IF(ก.พ.!K50="","",ก.พ.!K50))</f>
        <v/>
      </c>
      <c r="LH20" s="104" t="str">
        <f>IF($B$2=1,IF(ก.พ.!L20="","",ก.พ.!L20),IF(ก.พ.!L50="","",ก.พ.!L50))</f>
        <v/>
      </c>
      <c r="LI20" s="104" t="str">
        <f>IF($B$2=1,IF(ก.พ.!M20="","",ก.พ.!M20),IF(ก.พ.!M50="","",ก.พ.!M50))</f>
        <v/>
      </c>
      <c r="LJ20" s="104" t="str">
        <f>IF($B$2=1,IF(ก.พ.!N20="","",ก.พ.!N20),IF(ก.พ.!N50="","",ก.พ.!N50))</f>
        <v/>
      </c>
      <c r="LK20" s="104" t="str">
        <f>IF($B$2=1,IF(ก.พ.!O20="","",ก.พ.!O20),IF(ก.พ.!O50="","",ก.พ.!O50))</f>
        <v/>
      </c>
      <c r="LL20" s="104" t="str">
        <f>IF($B$2=1,IF(ก.พ.!P20="","",ก.พ.!P20),IF(ก.พ.!P50="","",ก.พ.!P50))</f>
        <v/>
      </c>
      <c r="LM20" s="104" t="str">
        <f>IF($B$2=1,IF(ก.พ.!Q20="","",ก.พ.!Q20),IF(ก.พ.!Q50="","",ก.พ.!Q50))</f>
        <v/>
      </c>
      <c r="LN20" s="104" t="str">
        <f>IF($B$2=1,IF(ก.พ.!R20="","",ก.พ.!R20),IF(ก.พ.!R50="","",ก.พ.!R50))</f>
        <v/>
      </c>
      <c r="LO20" s="104" t="str">
        <f>IF($B$2=1,IF(ก.พ.!S20="","",ก.พ.!S20),IF(ก.พ.!S50="","",ก.พ.!S50))</f>
        <v/>
      </c>
      <c r="LP20" s="104" t="str">
        <f>IF($B$2=1,IF(ก.พ.!T20="","",ก.พ.!T20),IF(ก.พ.!T50="","",ก.พ.!T50))</f>
        <v/>
      </c>
      <c r="LQ20" s="104" t="str">
        <f>IF($B$2=1,IF(ก.พ.!U20="","",ก.พ.!U20),IF(ก.พ.!U50="","",ก.พ.!U50))</f>
        <v/>
      </c>
      <c r="LR20" s="104" t="str">
        <f>IF($B$2=1,IF(ก.พ.!V20="","",ก.พ.!V20),IF(ก.พ.!V50="","",ก.พ.!V50))</f>
        <v/>
      </c>
      <c r="LS20" s="104" t="str">
        <f>IF($B$2=1,IF(ก.พ.!W20="","",ก.พ.!W20),IF(ก.พ.!W50="","",ก.พ.!W50))</f>
        <v/>
      </c>
      <c r="LT20" s="104" t="str">
        <f>IF($B$2=1,IF(ก.พ.!X20="","",ก.พ.!X20),IF(ก.พ.!X50="","",ก.พ.!X50))</f>
        <v/>
      </c>
      <c r="LU20" s="104" t="str">
        <f>IF($B$2=1,IF(ก.พ.!Y20="","",ก.พ.!Y20),IF(ก.พ.!Y50="","",ก.พ.!Y50))</f>
        <v/>
      </c>
      <c r="LV20" s="104" t="str">
        <f>IF($B$2=1,IF(ก.พ.!Z20="","",ก.พ.!Z20),IF(ก.พ.!Z50="","",ก.พ.!Z50))</f>
        <v/>
      </c>
      <c r="LW20" s="104" t="str">
        <f>IF($B$2=1,IF(ก.พ.!AA20="","",ก.พ.!AA20),IF(ก.พ.!AA50="","",ก.พ.!AA50))</f>
        <v/>
      </c>
      <c r="LX20" s="104" t="str">
        <f>IF($B$2=1,IF(ก.พ.!AB20="","",ก.พ.!AB20),IF(ก.พ.!AB50="","",ก.พ.!AB50))</f>
        <v/>
      </c>
      <c r="LY20" s="104" t="str">
        <f>IF($B$2=1,IF(ก.พ.!AC20="","",ก.พ.!AC20),IF(ก.พ.!AC50="","",ก.พ.!AC50))</f>
        <v/>
      </c>
      <c r="LZ20" s="104" t="str">
        <f>IF($B$2=1,IF(ก.พ.!AD20="","",ก.พ.!AD20),IF(ก.พ.!AD50="","",ก.พ.!AD50))</f>
        <v/>
      </c>
      <c r="MA20" s="104" t="str">
        <f>IF($B$2=1,IF(ก.พ.!AE20="","",ก.พ.!AE20),IF(ก.พ.!AE50="","",ก.พ.!AE50))</f>
        <v/>
      </c>
      <c r="MB20" s="104" t="str">
        <f>IF($B$2=1,IF(ก.พ.!AF20="","",ก.พ.!AF20),IF(ก.พ.!AF50="","",ก.พ.!AF50))</f>
        <v/>
      </c>
      <c r="MC20" s="104" t="str">
        <f>IF($B$2=1,IF(ก.พ.!AG20="","",ก.พ.!AG20),IF(ก.พ.!AG50="","",ก.พ.!AG50))</f>
        <v/>
      </c>
      <c r="MD20" s="104" t="str">
        <f>IF($B$2=1,IF(ก.พ.!AH20="","",ก.พ.!AH20),IF(ก.พ.!AH50="","",ก.พ.!AH50))</f>
        <v/>
      </c>
      <c r="ME20" s="104" t="str">
        <f>IF($B$2=1,IF(ก.พ.!AI20="","",ก.พ.!AI20),IF(ก.พ.!AI50="","",ก.พ.!AI50))</f>
        <v/>
      </c>
      <c r="MF20" s="103">
        <f t="shared" si="20"/>
        <v>17</v>
      </c>
      <c r="MG20" s="104"/>
      <c r="MH20" s="104" t="str">
        <f>IF($B$2=1,IF(มี.ค.!D20="","",มี.ค.!D20),IF(มี.ค.!D50="","",มี.ค.!D50))</f>
        <v/>
      </c>
      <c r="MI20" s="104" t="str">
        <f>IF($B$2=1,IF(มี.ค.!E20="","",มี.ค.!E20),IF(มี.ค.!E50="","",มี.ค.!E50))</f>
        <v/>
      </c>
      <c r="MJ20" s="104" t="str">
        <f>IF($B$2=1,IF(มี.ค.!F20="","",มี.ค.!F20),IF(มี.ค.!F50="","",มี.ค.!F50))</f>
        <v/>
      </c>
      <c r="MK20" s="104" t="str">
        <f>IF($B$2=1,IF(มี.ค.!G20="","",มี.ค.!G20),IF(มี.ค.!G50="","",มี.ค.!G50))</f>
        <v/>
      </c>
      <c r="ML20" s="104" t="str">
        <f>IF($B$2=1,IF(มี.ค.!H20="","",มี.ค.!H20),IF(มี.ค.!H50="","",มี.ค.!H50))</f>
        <v/>
      </c>
      <c r="MM20" s="104" t="str">
        <f>IF($B$2=1,IF(มี.ค.!I20="","",มี.ค.!I20),IF(มี.ค.!I50="","",มี.ค.!I50))</f>
        <v/>
      </c>
      <c r="MN20" s="104" t="str">
        <f>IF($B$2=1,IF(มี.ค.!J20="","",มี.ค.!J20),IF(มี.ค.!J50="","",มี.ค.!J50))</f>
        <v/>
      </c>
      <c r="MO20" s="104" t="str">
        <f>IF($B$2=1,IF(มี.ค.!K20="","",มี.ค.!K20),IF(มี.ค.!K50="","",มี.ค.!K50))</f>
        <v/>
      </c>
      <c r="MP20" s="104" t="str">
        <f>IF($B$2=1,IF(มี.ค.!L20="","",มี.ค.!L20),IF(มี.ค.!L50="","",มี.ค.!L50))</f>
        <v/>
      </c>
      <c r="MQ20" s="104" t="str">
        <f>IF($B$2=1,IF(มี.ค.!M20="","",มี.ค.!M20),IF(มี.ค.!M50="","",มี.ค.!M50))</f>
        <v/>
      </c>
      <c r="MR20" s="104" t="str">
        <f>IF($B$2=1,IF(มี.ค.!N20="","",มี.ค.!N20),IF(มี.ค.!N50="","",มี.ค.!N50))</f>
        <v/>
      </c>
      <c r="MS20" s="104" t="str">
        <f>IF($B$2=1,IF(มี.ค.!O20="","",มี.ค.!O20),IF(มี.ค.!O50="","",มี.ค.!O50))</f>
        <v/>
      </c>
      <c r="MT20" s="104" t="str">
        <f>IF($B$2=1,IF(มี.ค.!P20="","",มี.ค.!P20),IF(มี.ค.!P50="","",มี.ค.!P50))</f>
        <v/>
      </c>
      <c r="MU20" s="104" t="str">
        <f>IF($B$2=1,IF(มี.ค.!Q20="","",มี.ค.!Q20),IF(มี.ค.!Q50="","",มี.ค.!Q50))</f>
        <v/>
      </c>
      <c r="MV20" s="104" t="str">
        <f>IF($B$2=1,IF(มี.ค.!R20="","",มี.ค.!R20),IF(มี.ค.!R50="","",มี.ค.!R50))</f>
        <v/>
      </c>
      <c r="MW20" s="104" t="str">
        <f>IF($B$2=1,IF(มี.ค.!S20="","",มี.ค.!S20),IF(มี.ค.!S50="","",มี.ค.!S50))</f>
        <v/>
      </c>
      <c r="MX20" s="104" t="str">
        <f>IF($B$2=1,IF(มี.ค.!T20="","",มี.ค.!T20),IF(มี.ค.!T50="","",มี.ค.!T50))</f>
        <v/>
      </c>
      <c r="MY20" s="104" t="str">
        <f>IF($B$2=1,IF(มี.ค.!U20="","",มี.ค.!U20),IF(มี.ค.!U50="","",มี.ค.!U50))</f>
        <v/>
      </c>
      <c r="MZ20" s="104" t="str">
        <f>IF($B$2=1,IF(มี.ค.!V20="","",มี.ค.!V20),IF(มี.ค.!V50="","",มี.ค.!V50))</f>
        <v/>
      </c>
      <c r="NA20" s="104" t="str">
        <f>IF($B$2=1,IF(มี.ค.!W20="","",มี.ค.!W20),IF(มี.ค.!W50="","",มี.ค.!W50))</f>
        <v/>
      </c>
      <c r="NB20" s="104" t="str">
        <f>IF($B$2=1,IF(มี.ค.!X20="","",มี.ค.!X20),IF(มี.ค.!X50="","",มี.ค.!X50))</f>
        <v/>
      </c>
      <c r="NC20" s="104" t="str">
        <f>IF($B$2=1,IF(มี.ค.!Y20="","",มี.ค.!Y20),IF(มี.ค.!Y50="","",มี.ค.!Y50))</f>
        <v/>
      </c>
      <c r="ND20" s="104" t="str">
        <f>IF($B$2=1,IF(มี.ค.!Z20="","",มี.ค.!Z20),IF(มี.ค.!Z50="","",มี.ค.!Z50))</f>
        <v/>
      </c>
      <c r="NE20" s="104" t="str">
        <f>IF($B$2=1,IF(มี.ค.!AA20="","",มี.ค.!AA20),IF(มี.ค.!AA50="","",มี.ค.!AA50))</f>
        <v/>
      </c>
      <c r="NF20" s="104" t="str">
        <f>IF($B$2=1,IF(มี.ค.!AB20="","",มี.ค.!AB20),IF(มี.ค.!AB50="","",มี.ค.!AB50))</f>
        <v/>
      </c>
      <c r="NG20" s="104" t="str">
        <f>IF($B$2=1,IF(มี.ค.!AC20="","",มี.ค.!AC20),IF(มี.ค.!AC50="","",มี.ค.!AC50))</f>
        <v/>
      </c>
      <c r="NH20" s="104" t="str">
        <f>IF($B$2=1,IF(มี.ค.!AD20="","",มี.ค.!AD20),IF(มี.ค.!AD50="","",มี.ค.!AD50))</f>
        <v/>
      </c>
      <c r="NI20" s="104" t="str">
        <f>IF($B$2=1,IF(มี.ค.!AE20="","",มี.ค.!AE20),IF(มี.ค.!AE50="","",มี.ค.!AE50))</f>
        <v/>
      </c>
      <c r="NJ20" s="104" t="str">
        <f>IF($B$2=1,IF(มี.ค.!AF20="","",มี.ค.!AF20),IF(มี.ค.!AF50="","",มี.ค.!AF50))</f>
        <v/>
      </c>
      <c r="NK20" s="104" t="str">
        <f>IF($B$2=1,IF(มี.ค.!AG20="","",มี.ค.!AG20),IF(มี.ค.!AG50="","",มี.ค.!AG50))</f>
        <v/>
      </c>
      <c r="NL20" s="104" t="str">
        <f>IF($B$2=1,IF(มี.ค.!AH20="","",มี.ค.!AH20),IF(มี.ค.!AH50="","",มี.ค.!AH50))</f>
        <v/>
      </c>
      <c r="NM20" s="104" t="str">
        <f>IF($B$2=1,IF(มี.ค.!AI20="","",มี.ค.!AI20),IF(มี.ค.!AI50="","",มี.ค.!AI50))</f>
        <v/>
      </c>
    </row>
    <row r="21" spans="1:377" ht="21" customHeight="1" x14ac:dyDescent="0.35">
      <c r="A21" s="90"/>
      <c r="B21" s="90"/>
      <c r="C21" s="90"/>
      <c r="D21" s="103">
        <f t="shared" si="21"/>
        <v>18</v>
      </c>
      <c r="E21" s="104"/>
      <c r="F21" s="104" t="str">
        <f>IF($B$2=1,IF(พ.ค.!D21="","",พ.ค.!D21),IF(พ.ค.!D51="","",พ.ค.!D51))</f>
        <v/>
      </c>
      <c r="G21" s="104" t="str">
        <f>IF($B$2=1,IF(พ.ค.!E21="","",พ.ค.!E21),IF(พ.ค.!E51="","",พ.ค.!E51))</f>
        <v/>
      </c>
      <c r="H21" s="104" t="str">
        <f>IF($B$2=1,IF(พ.ค.!F21="","",พ.ค.!F21),IF(พ.ค.!F51="","",พ.ค.!F51))</f>
        <v/>
      </c>
      <c r="I21" s="104" t="str">
        <f>IF($B$2=1,IF(พ.ค.!G21="","",พ.ค.!G21),IF(พ.ค.!G51="","",พ.ค.!G51))</f>
        <v/>
      </c>
      <c r="J21" s="104" t="str">
        <f>IF($B$2=1,IF(พ.ค.!H21="","",พ.ค.!H21),IF(พ.ค.!H51="","",พ.ค.!H51))</f>
        <v/>
      </c>
      <c r="K21" s="104" t="str">
        <f>IF($B$2=1,IF(พ.ค.!I21="","",พ.ค.!I21),IF(พ.ค.!I51="","",พ.ค.!I51))</f>
        <v/>
      </c>
      <c r="L21" s="104" t="str">
        <f>IF($B$2=1,IF(พ.ค.!J21="","",พ.ค.!J21),IF(พ.ค.!J51="","",พ.ค.!J51))</f>
        <v/>
      </c>
      <c r="M21" s="104" t="str">
        <f>IF($B$2=1,IF(พ.ค.!K21="","",พ.ค.!K21),IF(พ.ค.!K51="","",พ.ค.!K51))</f>
        <v/>
      </c>
      <c r="N21" s="104" t="str">
        <f>IF($B$2=1,IF(พ.ค.!L21="","",พ.ค.!L21),IF(พ.ค.!L51="","",พ.ค.!L51))</f>
        <v/>
      </c>
      <c r="O21" s="104" t="str">
        <f>IF($B$2=1,IF(พ.ค.!M21="","",พ.ค.!M21),IF(พ.ค.!M51="","",พ.ค.!M51))</f>
        <v/>
      </c>
      <c r="P21" s="104" t="str">
        <f>IF($B$2=1,IF(พ.ค.!N21="","",พ.ค.!N21),IF(พ.ค.!N51="","",พ.ค.!N51))</f>
        <v/>
      </c>
      <c r="Q21" s="104" t="str">
        <f>IF($B$2=1,IF(พ.ค.!O21="","",พ.ค.!O21),IF(พ.ค.!O51="","",พ.ค.!O51))</f>
        <v/>
      </c>
      <c r="R21" s="104" t="str">
        <f>IF($B$2=1,IF(พ.ค.!P21="","",พ.ค.!P21),IF(พ.ค.!P51="","",พ.ค.!P51))</f>
        <v/>
      </c>
      <c r="S21" s="104" t="str">
        <f>IF($B$2=1,IF(พ.ค.!Q21="","",พ.ค.!Q21),IF(พ.ค.!Q51="","",พ.ค.!Q51))</f>
        <v/>
      </c>
      <c r="T21" s="104" t="str">
        <f>IF($B$2=1,IF(พ.ค.!R21="","",พ.ค.!R21),IF(พ.ค.!R51="","",พ.ค.!R51))</f>
        <v/>
      </c>
      <c r="U21" s="104" t="str">
        <f>IF($B$2=1,IF(พ.ค.!S21="","",พ.ค.!S21),IF(พ.ค.!S51="","",พ.ค.!S51))</f>
        <v/>
      </c>
      <c r="V21" s="104" t="str">
        <f>IF($B$2=1,IF(พ.ค.!T21="","",พ.ค.!T21),IF(พ.ค.!T51="","",พ.ค.!T51))</f>
        <v/>
      </c>
      <c r="W21" s="104" t="str">
        <f>IF($B$2=1,IF(พ.ค.!U21="","",พ.ค.!U21),IF(พ.ค.!U51="","",พ.ค.!U51))</f>
        <v/>
      </c>
      <c r="X21" s="104" t="str">
        <f>IF($B$2=1,IF(พ.ค.!V21="","",พ.ค.!V21),IF(พ.ค.!V51="","",พ.ค.!V51))</f>
        <v/>
      </c>
      <c r="Y21" s="104" t="str">
        <f>IF($B$2=1,IF(พ.ค.!W21="","",พ.ค.!W21),IF(พ.ค.!W51="","",พ.ค.!W51))</f>
        <v/>
      </c>
      <c r="Z21" s="104" t="str">
        <f>IF($B$2=1,IF(พ.ค.!X21="","",พ.ค.!X21),IF(พ.ค.!X51="","",พ.ค.!X51))</f>
        <v/>
      </c>
      <c r="AA21" s="104" t="str">
        <f>IF($B$2=1,IF(พ.ค.!Y21="","",พ.ค.!Y21),IF(พ.ค.!Y51="","",พ.ค.!Y51))</f>
        <v/>
      </c>
      <c r="AB21" s="104" t="str">
        <f>IF($B$2=1,IF(พ.ค.!Z21="","",พ.ค.!Z21),IF(พ.ค.!Z51="","",พ.ค.!Z51))</f>
        <v/>
      </c>
      <c r="AC21" s="104" t="str">
        <f>IF($B$2=1,IF(พ.ค.!AA21="","",พ.ค.!AA21),IF(พ.ค.!AA51="","",พ.ค.!AA51))</f>
        <v/>
      </c>
      <c r="AD21" s="104" t="str">
        <f>IF($B$2=1,IF(พ.ค.!AB21="","",พ.ค.!AB21),IF(พ.ค.!AB51="","",พ.ค.!AB51))</f>
        <v/>
      </c>
      <c r="AE21" s="104" t="str">
        <f>IF($B$2=1,IF(พ.ค.!AC21="","",พ.ค.!AC21),IF(พ.ค.!AC51="","",พ.ค.!AC51))</f>
        <v/>
      </c>
      <c r="AF21" s="104" t="str">
        <f>IF($B$2=1,IF(พ.ค.!AD21="","",พ.ค.!AD21),IF(พ.ค.!AD51="","",พ.ค.!AD51))</f>
        <v/>
      </c>
      <c r="AG21" s="104" t="str">
        <f>IF($B$2=1,IF(พ.ค.!AE21="","",พ.ค.!AE21),IF(พ.ค.!AE51="","",พ.ค.!AE51))</f>
        <v/>
      </c>
      <c r="AH21" s="104" t="str">
        <f>IF($B$2=1,IF(พ.ค.!AF21="","",พ.ค.!AF21),IF(พ.ค.!AF51="","",พ.ค.!AF51))</f>
        <v/>
      </c>
      <c r="AI21" s="104" t="str">
        <f>IF($B$2=1,IF(พ.ค.!AG21="","",พ.ค.!AG21),IF(พ.ค.!AG51="","",พ.ค.!AG51))</f>
        <v/>
      </c>
      <c r="AJ21" s="104" t="str">
        <f>IF($B$2=1,IF(พ.ค.!AH21="","",พ.ค.!AH21),IF(พ.ค.!AH51="","",พ.ค.!AH51))</f>
        <v/>
      </c>
      <c r="AK21" s="104" t="str">
        <f>IF($B$2=1,IF(พ.ค.!AI21="","",พ.ค.!AI21),IF(พ.ค.!AI51="","",พ.ค.!AI51))</f>
        <v/>
      </c>
      <c r="AL21" s="103">
        <f t="shared" si="11"/>
        <v>18</v>
      </c>
      <c r="AM21" s="104"/>
      <c r="AN21" s="104" t="str">
        <f>IF($B$2=1,IF(มิ.ย.!D21="","",มิ.ย.!D21),IF(มิ.ย.!D51="","",มิ.ย.!D51))</f>
        <v/>
      </c>
      <c r="AO21" s="104" t="str">
        <f>IF($B$2=1,IF(มิ.ย.!E21="","",มิ.ย.!E21),IF(มิ.ย.!E51="","",มิ.ย.!E51))</f>
        <v/>
      </c>
      <c r="AP21" s="104" t="str">
        <f>IF($B$2=1,IF(มิ.ย.!F21="","",มิ.ย.!F21),IF(มิ.ย.!F51="","",มิ.ย.!F51))</f>
        <v/>
      </c>
      <c r="AQ21" s="104" t="str">
        <f>IF($B$2=1,IF(มิ.ย.!G21="","",มิ.ย.!G21),IF(มิ.ย.!G51="","",มิ.ย.!G51))</f>
        <v/>
      </c>
      <c r="AR21" s="104" t="str">
        <f>IF($B$2=1,IF(มิ.ย.!H21="","",มิ.ย.!H21),IF(มิ.ย.!H51="","",มิ.ย.!H51))</f>
        <v/>
      </c>
      <c r="AS21" s="104" t="str">
        <f>IF($B$2=1,IF(มิ.ย.!I21="","",มิ.ย.!I21),IF(มิ.ย.!I51="","",มิ.ย.!I51))</f>
        <v/>
      </c>
      <c r="AT21" s="104" t="str">
        <f>IF($B$2=1,IF(มิ.ย.!J21="","",มิ.ย.!J21),IF(มิ.ย.!J51="","",มิ.ย.!J51))</f>
        <v/>
      </c>
      <c r="AU21" s="104" t="str">
        <f>IF($B$2=1,IF(มิ.ย.!K21="","",มิ.ย.!K21),IF(มิ.ย.!K51="","",มิ.ย.!K51))</f>
        <v/>
      </c>
      <c r="AV21" s="104" t="str">
        <f>IF($B$2=1,IF(มิ.ย.!L21="","",มิ.ย.!L21),IF(มิ.ย.!L51="","",มิ.ย.!L51))</f>
        <v/>
      </c>
      <c r="AW21" s="104" t="str">
        <f>IF($B$2=1,IF(มิ.ย.!M21="","",มิ.ย.!M21),IF(มิ.ย.!M51="","",มิ.ย.!M51))</f>
        <v/>
      </c>
      <c r="AX21" s="104" t="str">
        <f>IF($B$2=1,IF(มิ.ย.!N21="","",มิ.ย.!N21),IF(มิ.ย.!N51="","",มิ.ย.!N51))</f>
        <v/>
      </c>
      <c r="AY21" s="104" t="str">
        <f>IF($B$2=1,IF(มิ.ย.!O21="","",มิ.ย.!O21),IF(มิ.ย.!O51="","",มิ.ย.!O51))</f>
        <v/>
      </c>
      <c r="AZ21" s="104" t="str">
        <f>IF($B$2=1,IF(มิ.ย.!P21="","",มิ.ย.!P21),IF(มิ.ย.!P51="","",มิ.ย.!P51))</f>
        <v/>
      </c>
      <c r="BA21" s="104" t="str">
        <f>IF($B$2=1,IF(มิ.ย.!Q21="","",มิ.ย.!Q21),IF(มิ.ย.!Q51="","",มิ.ย.!Q51))</f>
        <v/>
      </c>
      <c r="BB21" s="104" t="str">
        <f>IF($B$2=1,IF(มิ.ย.!R21="","",มิ.ย.!R21),IF(มิ.ย.!R51="","",มิ.ย.!R51))</f>
        <v/>
      </c>
      <c r="BC21" s="104" t="str">
        <f>IF($B$2=1,IF(มิ.ย.!S21="","",มิ.ย.!S21),IF(มิ.ย.!S51="","",มิ.ย.!S51))</f>
        <v/>
      </c>
      <c r="BD21" s="104" t="str">
        <f>IF($B$2=1,IF(มิ.ย.!T21="","",มิ.ย.!T21),IF(มิ.ย.!T51="","",มิ.ย.!T51))</f>
        <v/>
      </c>
      <c r="BE21" s="104" t="str">
        <f>IF($B$2=1,IF(มิ.ย.!U21="","",มิ.ย.!U21),IF(มิ.ย.!U51="","",มิ.ย.!U51))</f>
        <v/>
      </c>
      <c r="BF21" s="104" t="str">
        <f>IF($B$2=1,IF(มิ.ย.!V21="","",มิ.ย.!V21),IF(มิ.ย.!V51="","",มิ.ย.!V51))</f>
        <v/>
      </c>
      <c r="BG21" s="104" t="str">
        <f>IF($B$2=1,IF(มิ.ย.!W21="","",มิ.ย.!W21),IF(มิ.ย.!W51="","",มิ.ย.!W51))</f>
        <v/>
      </c>
      <c r="BH21" s="104" t="str">
        <f>IF($B$2=1,IF(มิ.ย.!X21="","",มิ.ย.!X21),IF(มิ.ย.!X51="","",มิ.ย.!X51))</f>
        <v/>
      </c>
      <c r="BI21" s="104" t="str">
        <f>IF($B$2=1,IF(มิ.ย.!Y21="","",มิ.ย.!Y21),IF(มิ.ย.!Y51="","",มิ.ย.!Y51))</f>
        <v/>
      </c>
      <c r="BJ21" s="104" t="str">
        <f>IF($B$2=1,IF(มิ.ย.!Z21="","",มิ.ย.!Z21),IF(มิ.ย.!Z51="","",มิ.ย.!Z51))</f>
        <v/>
      </c>
      <c r="BK21" s="104" t="str">
        <f>IF($B$2=1,IF(มิ.ย.!AA21="","",มิ.ย.!AA21),IF(มิ.ย.!AA51="","",มิ.ย.!AA51))</f>
        <v/>
      </c>
      <c r="BL21" s="104" t="str">
        <f>IF($B$2=1,IF(มิ.ย.!AB21="","",มิ.ย.!AB21),IF(มิ.ย.!AB51="","",มิ.ย.!AB51))</f>
        <v/>
      </c>
      <c r="BM21" s="104" t="str">
        <f>IF($B$2=1,IF(มิ.ย.!AC21="","",มิ.ย.!AC21),IF(มิ.ย.!AC51="","",มิ.ย.!AC51))</f>
        <v/>
      </c>
      <c r="BN21" s="104" t="str">
        <f>IF($B$2=1,IF(มิ.ย.!AD21="","",มิ.ย.!AD21),IF(มิ.ย.!AD51="","",มิ.ย.!AD51))</f>
        <v/>
      </c>
      <c r="BO21" s="104" t="str">
        <f>IF($B$2=1,IF(มิ.ย.!AE21="","",มิ.ย.!AE21),IF(มิ.ย.!AE51="","",มิ.ย.!AE51))</f>
        <v/>
      </c>
      <c r="BP21" s="104" t="str">
        <f>IF($B$2=1,IF(มิ.ย.!AF21="","",มิ.ย.!AF21),IF(มิ.ย.!AF51="","",มิ.ย.!AF51))</f>
        <v/>
      </c>
      <c r="BQ21" s="104" t="str">
        <f>IF($B$2=1,IF(มิ.ย.!AG21="","",มิ.ย.!AG21),IF(มิ.ย.!AG51="","",มิ.ย.!AG51))</f>
        <v/>
      </c>
      <c r="BR21" s="104" t="str">
        <f>IF($B$2=1,IF(มิ.ย.!AH21="","",มิ.ย.!AH21),IF(มิ.ย.!AH51="","",มิ.ย.!AH51))</f>
        <v/>
      </c>
      <c r="BS21" s="104" t="str">
        <f>IF($B$2=1,IF(มิ.ย.!AI21="","",มิ.ย.!AI21),IF(มิ.ย.!AI51="","",มิ.ย.!AI51))</f>
        <v/>
      </c>
      <c r="BT21" s="103">
        <f t="shared" si="12"/>
        <v>18</v>
      </c>
      <c r="BU21" s="104"/>
      <c r="BV21" s="104" t="str">
        <f>IF($B$2=1,IF(ก.ค.!D21="","",ก.ค.!D21),IF(ก.ค.!D51="","",ก.ค.!D51))</f>
        <v/>
      </c>
      <c r="BW21" s="104" t="str">
        <f>IF($B$2=1,IF(ก.ค.!E21="","",ก.ค.!E21),IF(ก.ค.!E51="","",ก.ค.!E51))</f>
        <v/>
      </c>
      <c r="BX21" s="104" t="str">
        <f>IF($B$2=1,IF(ก.ค.!F21="","",ก.ค.!F21),IF(ก.ค.!F51="","",ก.ค.!F51))</f>
        <v/>
      </c>
      <c r="BY21" s="104" t="str">
        <f>IF($B$2=1,IF(ก.ค.!G21="","",ก.ค.!G21),IF(ก.ค.!G51="","",ก.ค.!G51))</f>
        <v/>
      </c>
      <c r="BZ21" s="104" t="str">
        <f>IF($B$2=1,IF(ก.ค.!H21="","",ก.ค.!H21),IF(ก.ค.!H51="","",ก.ค.!H51))</f>
        <v/>
      </c>
      <c r="CA21" s="104" t="str">
        <f>IF($B$2=1,IF(ก.ค.!I21="","",ก.ค.!I21),IF(ก.ค.!I51="","",ก.ค.!I51))</f>
        <v/>
      </c>
      <c r="CB21" s="104" t="str">
        <f>IF($B$2=1,IF(ก.ค.!J21="","",ก.ค.!J21),IF(ก.ค.!J51="","",ก.ค.!J51))</f>
        <v/>
      </c>
      <c r="CC21" s="104" t="str">
        <f>IF($B$2=1,IF(ก.ค.!K21="","",ก.ค.!K21),IF(ก.ค.!K51="","",ก.ค.!K51))</f>
        <v/>
      </c>
      <c r="CD21" s="104" t="str">
        <f>IF($B$2=1,IF(ก.ค.!L21="","",ก.ค.!L21),IF(ก.ค.!L51="","",ก.ค.!L51))</f>
        <v/>
      </c>
      <c r="CE21" s="104" t="str">
        <f>IF($B$2=1,IF(ก.ค.!M21="","",ก.ค.!M21),IF(ก.ค.!M51="","",ก.ค.!M51))</f>
        <v/>
      </c>
      <c r="CF21" s="104" t="str">
        <f>IF($B$2=1,IF(ก.ค.!N21="","",ก.ค.!N21),IF(ก.ค.!N51="","",ก.ค.!N51))</f>
        <v/>
      </c>
      <c r="CG21" s="104" t="str">
        <f>IF($B$2=1,IF(ก.ค.!O21="","",ก.ค.!O21),IF(ก.ค.!O51="","",ก.ค.!O51))</f>
        <v/>
      </c>
      <c r="CH21" s="104" t="str">
        <f>IF($B$2=1,IF(ก.ค.!P21="","",ก.ค.!P21),IF(ก.ค.!P51="","",ก.ค.!P51))</f>
        <v/>
      </c>
      <c r="CI21" s="104" t="str">
        <f>IF($B$2=1,IF(ก.ค.!Q21="","",ก.ค.!Q21),IF(ก.ค.!Q51="","",ก.ค.!Q51))</f>
        <v/>
      </c>
      <c r="CJ21" s="104" t="str">
        <f>IF($B$2=1,IF(ก.ค.!R21="","",ก.ค.!R21),IF(ก.ค.!R51="","",ก.ค.!R51))</f>
        <v/>
      </c>
      <c r="CK21" s="104" t="str">
        <f>IF($B$2=1,IF(ก.ค.!S21="","",ก.ค.!S21),IF(ก.ค.!S51="","",ก.ค.!S51))</f>
        <v/>
      </c>
      <c r="CL21" s="104" t="str">
        <f>IF($B$2=1,IF(ก.ค.!T21="","",ก.ค.!T21),IF(ก.ค.!T51="","",ก.ค.!T51))</f>
        <v/>
      </c>
      <c r="CM21" s="104" t="str">
        <f>IF($B$2=1,IF(ก.ค.!U21="","",ก.ค.!U21),IF(ก.ค.!U51="","",ก.ค.!U51))</f>
        <v/>
      </c>
      <c r="CN21" s="104" t="str">
        <f>IF($B$2=1,IF(ก.ค.!V21="","",ก.ค.!V21),IF(ก.ค.!V51="","",ก.ค.!V51))</f>
        <v/>
      </c>
      <c r="CO21" s="104" t="str">
        <f>IF($B$2=1,IF(ก.ค.!W21="","",ก.ค.!W21),IF(ก.ค.!W51="","",ก.ค.!W51))</f>
        <v/>
      </c>
      <c r="CP21" s="104" t="str">
        <f>IF($B$2=1,IF(ก.ค.!X21="","",ก.ค.!X21),IF(ก.ค.!X51="","",ก.ค.!X51))</f>
        <v/>
      </c>
      <c r="CQ21" s="104" t="str">
        <f>IF($B$2=1,IF(ก.ค.!Y21="","",ก.ค.!Y21),IF(ก.ค.!Y51="","",ก.ค.!Y51))</f>
        <v/>
      </c>
      <c r="CR21" s="104" t="str">
        <f>IF($B$2=1,IF(ก.ค.!Z21="","",ก.ค.!Z21),IF(ก.ค.!Z51="","",ก.ค.!Z51))</f>
        <v/>
      </c>
      <c r="CS21" s="104" t="str">
        <f>IF($B$2=1,IF(ก.ค.!AA21="","",ก.ค.!AA21),IF(ก.ค.!AA51="","",ก.ค.!AA51))</f>
        <v/>
      </c>
      <c r="CT21" s="104" t="str">
        <f>IF($B$2=1,IF(ก.ค.!AB21="","",ก.ค.!AB21),IF(ก.ค.!AB51="","",ก.ค.!AB51))</f>
        <v/>
      </c>
      <c r="CU21" s="104" t="str">
        <f>IF($B$2=1,IF(ก.ค.!AC21="","",ก.ค.!AC21),IF(ก.ค.!AC51="","",ก.ค.!AC51))</f>
        <v/>
      </c>
      <c r="CV21" s="104" t="str">
        <f>IF($B$2=1,IF(ก.ค.!AD21="","",ก.ค.!AD21),IF(ก.ค.!AD51="","",ก.ค.!AD51))</f>
        <v/>
      </c>
      <c r="CW21" s="104" t="str">
        <f>IF($B$2=1,IF(ก.ค.!AE21="","",ก.ค.!AE21),IF(ก.ค.!AE51="","",ก.ค.!AE51))</f>
        <v/>
      </c>
      <c r="CX21" s="104" t="str">
        <f>IF($B$2=1,IF(ก.ค.!AF21="","",ก.ค.!AF21),IF(ก.ค.!AF51="","",ก.ค.!AF51))</f>
        <v/>
      </c>
      <c r="CY21" s="104" t="str">
        <f>IF($B$2=1,IF(ก.ค.!AG21="","",ก.ค.!AG21),IF(ก.ค.!AG51="","",ก.ค.!AG51))</f>
        <v/>
      </c>
      <c r="CZ21" s="104" t="str">
        <f>IF($B$2=1,IF(ก.ค.!AH21="","",ก.ค.!AH21),IF(ก.ค.!AH51="","",ก.ค.!AH51))</f>
        <v/>
      </c>
      <c r="DA21" s="104" t="str">
        <f>IF($B$2=1,IF(ก.ค.!AI21="","",ก.ค.!AI21),IF(ก.ค.!AI51="","",ก.ค.!AI51))</f>
        <v/>
      </c>
      <c r="DB21" s="103">
        <f t="shared" si="13"/>
        <v>18</v>
      </c>
      <c r="DC21" s="104"/>
      <c r="DD21" s="104" t="str">
        <f>IF($B$2=1,IF(ส.ค.!D21="","",ส.ค.!D21),IF(ส.ค.!D51="","",ส.ค.!D51))</f>
        <v/>
      </c>
      <c r="DE21" s="104" t="str">
        <f>IF($B$2=1,IF(ส.ค.!E21="","",ส.ค.!E21),IF(ส.ค.!E51="","",ส.ค.!E51))</f>
        <v/>
      </c>
      <c r="DF21" s="104" t="str">
        <f>IF($B$2=1,IF(ส.ค.!F21="","",ส.ค.!F21),IF(ส.ค.!F51="","",ส.ค.!F51))</f>
        <v/>
      </c>
      <c r="DG21" s="104" t="str">
        <f>IF($B$2=1,IF(ส.ค.!G21="","",ส.ค.!G21),IF(ส.ค.!G51="","",ส.ค.!G51))</f>
        <v/>
      </c>
      <c r="DH21" s="104" t="str">
        <f>IF($B$2=1,IF(ส.ค.!H21="","",ส.ค.!H21),IF(ส.ค.!H51="","",ส.ค.!H51))</f>
        <v/>
      </c>
      <c r="DI21" s="104" t="str">
        <f>IF($B$2=1,IF(ส.ค.!I21="","",ส.ค.!I21),IF(ส.ค.!I51="","",ส.ค.!I51))</f>
        <v/>
      </c>
      <c r="DJ21" s="104" t="str">
        <f>IF($B$2=1,IF(ส.ค.!J21="","",ส.ค.!J21),IF(ส.ค.!J51="","",ส.ค.!J51))</f>
        <v/>
      </c>
      <c r="DK21" s="104" t="str">
        <f>IF($B$2=1,IF(ส.ค.!K21="","",ส.ค.!K21),IF(ส.ค.!K51="","",ส.ค.!K51))</f>
        <v/>
      </c>
      <c r="DL21" s="104" t="str">
        <f>IF($B$2=1,IF(ส.ค.!L21="","",ส.ค.!L21),IF(ส.ค.!L51="","",ส.ค.!L51))</f>
        <v/>
      </c>
      <c r="DM21" s="104" t="str">
        <f>IF($B$2=1,IF(ส.ค.!M21="","",ส.ค.!M21),IF(ส.ค.!M51="","",ส.ค.!M51))</f>
        <v/>
      </c>
      <c r="DN21" s="104" t="str">
        <f>IF($B$2=1,IF(ส.ค.!N21="","",ส.ค.!N21),IF(ส.ค.!N51="","",ส.ค.!N51))</f>
        <v/>
      </c>
      <c r="DO21" s="104" t="str">
        <f>IF($B$2=1,IF(ส.ค.!O21="","",ส.ค.!O21),IF(ส.ค.!O51="","",ส.ค.!O51))</f>
        <v/>
      </c>
      <c r="DP21" s="104" t="str">
        <f>IF($B$2=1,IF(ส.ค.!P21="","",ส.ค.!P21),IF(ส.ค.!P51="","",ส.ค.!P51))</f>
        <v/>
      </c>
      <c r="DQ21" s="104" t="str">
        <f>IF($B$2=1,IF(ส.ค.!Q21="","",ส.ค.!Q21),IF(ส.ค.!Q51="","",ส.ค.!Q51))</f>
        <v/>
      </c>
      <c r="DR21" s="104" t="str">
        <f>IF($B$2=1,IF(ส.ค.!R21="","",ส.ค.!R21),IF(ส.ค.!R51="","",ส.ค.!R51))</f>
        <v/>
      </c>
      <c r="DS21" s="104" t="str">
        <f>IF($B$2=1,IF(ส.ค.!S21="","",ส.ค.!S21),IF(ส.ค.!S51="","",ส.ค.!S51))</f>
        <v/>
      </c>
      <c r="DT21" s="104" t="str">
        <f>IF($B$2=1,IF(ส.ค.!T21="","",ส.ค.!T21),IF(ส.ค.!T51="","",ส.ค.!T51))</f>
        <v/>
      </c>
      <c r="DU21" s="104" t="str">
        <f>IF($B$2=1,IF(ส.ค.!U21="","",ส.ค.!U21),IF(ส.ค.!U51="","",ส.ค.!U51))</f>
        <v/>
      </c>
      <c r="DV21" s="104" t="str">
        <f>IF($B$2=1,IF(ส.ค.!V21="","",ส.ค.!V21),IF(ส.ค.!V51="","",ส.ค.!V51))</f>
        <v/>
      </c>
      <c r="DW21" s="104" t="str">
        <f>IF($B$2=1,IF(ส.ค.!W21="","",ส.ค.!W21),IF(ส.ค.!W51="","",ส.ค.!W51))</f>
        <v/>
      </c>
      <c r="DX21" s="104" t="str">
        <f>IF($B$2=1,IF(ส.ค.!X21="","",ส.ค.!X21),IF(ส.ค.!X51="","",ส.ค.!X51))</f>
        <v/>
      </c>
      <c r="DY21" s="104" t="str">
        <f>IF($B$2=1,IF(ส.ค.!Y21="","",ส.ค.!Y21),IF(ส.ค.!Y51="","",ส.ค.!Y51))</f>
        <v/>
      </c>
      <c r="DZ21" s="104" t="str">
        <f>IF($B$2=1,IF(ส.ค.!Z21="","",ส.ค.!Z21),IF(ส.ค.!Z51="","",ส.ค.!Z51))</f>
        <v/>
      </c>
      <c r="EA21" s="104" t="str">
        <f>IF($B$2=1,IF(ส.ค.!AA21="","",ส.ค.!AA21),IF(ส.ค.!AA51="","",ส.ค.!AA51))</f>
        <v/>
      </c>
      <c r="EB21" s="104" t="str">
        <f>IF($B$2=1,IF(ส.ค.!AB21="","",ส.ค.!AB21),IF(ส.ค.!AB51="","",ส.ค.!AB51))</f>
        <v/>
      </c>
      <c r="EC21" s="104" t="str">
        <f>IF($B$2=1,IF(ส.ค.!AC21="","",ส.ค.!AC21),IF(ส.ค.!AC51="","",ส.ค.!AC51))</f>
        <v/>
      </c>
      <c r="ED21" s="104" t="str">
        <f>IF($B$2=1,IF(ส.ค.!AD21="","",ส.ค.!AD21),IF(ส.ค.!AD51="","",ส.ค.!AD51))</f>
        <v/>
      </c>
      <c r="EE21" s="104" t="str">
        <f>IF($B$2=1,IF(ส.ค.!AE21="","",ส.ค.!AE21),IF(ส.ค.!AE51="","",ส.ค.!AE51))</f>
        <v/>
      </c>
      <c r="EF21" s="104" t="str">
        <f>IF($B$2=1,IF(ส.ค.!AF21="","",ส.ค.!AF21),IF(ส.ค.!AF51="","",ส.ค.!AF51))</f>
        <v/>
      </c>
      <c r="EG21" s="104" t="str">
        <f>IF($B$2=1,IF(ส.ค.!AG21="","",ส.ค.!AG21),IF(ส.ค.!AG51="","",ส.ค.!AG51))</f>
        <v/>
      </c>
      <c r="EH21" s="104" t="str">
        <f>IF($B$2=1,IF(ส.ค.!AH21="","",ส.ค.!AH21),IF(ส.ค.!AH51="","",ส.ค.!AH51))</f>
        <v/>
      </c>
      <c r="EI21" s="104" t="str">
        <f>IF($B$2=1,IF(ส.ค.!AI21="","",ส.ค.!AI21),IF(ส.ค.!AI51="","",ส.ค.!AI51))</f>
        <v/>
      </c>
      <c r="EJ21" s="103">
        <f t="shared" si="14"/>
        <v>18</v>
      </c>
      <c r="EK21" s="104"/>
      <c r="EL21" s="104" t="str">
        <f>IF($B$2=1,IF(ก.ย.!D21="","",ก.ย.!D21),IF(ก.ย.!D51="","",ก.ย.!D51))</f>
        <v/>
      </c>
      <c r="EM21" s="104" t="str">
        <f>IF($B$2=1,IF(ก.ย.!E21="","",ก.ย.!E21),IF(ก.ย.!E51="","",ก.ย.!E51))</f>
        <v/>
      </c>
      <c r="EN21" s="104" t="str">
        <f>IF($B$2=1,IF(ก.ย.!F21="","",ก.ย.!F21),IF(ก.ย.!F51="","",ก.ย.!F51))</f>
        <v/>
      </c>
      <c r="EO21" s="104" t="str">
        <f>IF($B$2=1,IF(ก.ย.!G21="","",ก.ย.!G21),IF(ก.ย.!G51="","",ก.ย.!G51))</f>
        <v/>
      </c>
      <c r="EP21" s="104" t="str">
        <f>IF($B$2=1,IF(ก.ย.!H21="","",ก.ย.!H21),IF(ก.ย.!H51="","",ก.ย.!H51))</f>
        <v/>
      </c>
      <c r="EQ21" s="104" t="str">
        <f>IF($B$2=1,IF(ก.ย.!I21="","",ก.ย.!I21),IF(ก.ย.!I51="","",ก.ย.!I51))</f>
        <v/>
      </c>
      <c r="ER21" s="104" t="str">
        <f>IF($B$2=1,IF(ก.ย.!J21="","",ก.ย.!J21),IF(ก.ย.!J51="","",ก.ย.!J51))</f>
        <v/>
      </c>
      <c r="ES21" s="104" t="str">
        <f>IF($B$2=1,IF(ก.ย.!K21="","",ก.ย.!K21),IF(ก.ย.!K51="","",ก.ย.!K51))</f>
        <v/>
      </c>
      <c r="ET21" s="104" t="str">
        <f>IF($B$2=1,IF(ก.ย.!L21="","",ก.ย.!L21),IF(ก.ย.!L51="","",ก.ย.!L51))</f>
        <v/>
      </c>
      <c r="EU21" s="104" t="str">
        <f>IF($B$2=1,IF(ก.ย.!M21="","",ก.ย.!M21),IF(ก.ย.!M51="","",ก.ย.!M51))</f>
        <v/>
      </c>
      <c r="EV21" s="104" t="str">
        <f>IF($B$2=1,IF(ก.ย.!N21="","",ก.ย.!N21),IF(ก.ย.!N51="","",ก.ย.!N51))</f>
        <v/>
      </c>
      <c r="EW21" s="104" t="str">
        <f>IF($B$2=1,IF(ก.ย.!O21="","",ก.ย.!O21),IF(ก.ย.!O51="","",ก.ย.!O51))</f>
        <v/>
      </c>
      <c r="EX21" s="104" t="str">
        <f>IF($B$2=1,IF(ก.ย.!P21="","",ก.ย.!P21),IF(ก.ย.!P51="","",ก.ย.!P51))</f>
        <v/>
      </c>
      <c r="EY21" s="104" t="str">
        <f>IF($B$2=1,IF(ก.ย.!Q21="","",ก.ย.!Q21),IF(ก.ย.!Q51="","",ก.ย.!Q51))</f>
        <v/>
      </c>
      <c r="EZ21" s="104" t="str">
        <f>IF($B$2=1,IF(ก.ย.!R21="","",ก.ย.!R21),IF(ก.ย.!R51="","",ก.ย.!R51))</f>
        <v/>
      </c>
      <c r="FA21" s="104" t="str">
        <f>IF($B$2=1,IF(ก.ย.!S21="","",ก.ย.!S21),IF(ก.ย.!S51="","",ก.ย.!S51))</f>
        <v/>
      </c>
      <c r="FB21" s="104" t="str">
        <f>IF($B$2=1,IF(ก.ย.!T21="","",ก.ย.!T21),IF(ก.ย.!T51="","",ก.ย.!T51))</f>
        <v/>
      </c>
      <c r="FC21" s="104" t="str">
        <f>IF($B$2=1,IF(ก.ย.!U21="","",ก.ย.!U21),IF(ก.ย.!U51="","",ก.ย.!U51))</f>
        <v/>
      </c>
      <c r="FD21" s="104" t="str">
        <f>IF($B$2=1,IF(ก.ย.!V21="","",ก.ย.!V21),IF(ก.ย.!V51="","",ก.ย.!V51))</f>
        <v/>
      </c>
      <c r="FE21" s="104" t="str">
        <f>IF($B$2=1,IF(ก.ย.!W21="","",ก.ย.!W21),IF(ก.ย.!W51="","",ก.ย.!W51))</f>
        <v/>
      </c>
      <c r="FF21" s="104" t="str">
        <f>IF($B$2=1,IF(ก.ย.!X21="","",ก.ย.!X21),IF(ก.ย.!X51="","",ก.ย.!X51))</f>
        <v/>
      </c>
      <c r="FG21" s="104" t="str">
        <f>IF($B$2=1,IF(ก.ย.!Y21="","",ก.ย.!Y21),IF(ก.ย.!Y51="","",ก.ย.!Y51))</f>
        <v/>
      </c>
      <c r="FH21" s="104" t="str">
        <f>IF($B$2=1,IF(ก.ย.!Z21="","",ก.ย.!Z21),IF(ก.ย.!Z51="","",ก.ย.!Z51))</f>
        <v/>
      </c>
      <c r="FI21" s="104" t="str">
        <f>IF($B$2=1,IF(ก.ย.!AA21="","",ก.ย.!AA21),IF(ก.ย.!AA51="","",ก.ย.!AA51))</f>
        <v/>
      </c>
      <c r="FJ21" s="104" t="str">
        <f>IF($B$2=1,IF(ก.ย.!AB21="","",ก.ย.!AB21),IF(ก.ย.!AB51="","",ก.ย.!AB51))</f>
        <v/>
      </c>
      <c r="FK21" s="104" t="str">
        <f>IF($B$2=1,IF(ก.ย.!AC21="","",ก.ย.!AC21),IF(ก.ย.!AC51="","",ก.ย.!AC51))</f>
        <v/>
      </c>
      <c r="FL21" s="104" t="str">
        <f>IF($B$2=1,IF(ก.ย.!AD21="","",ก.ย.!AD21),IF(ก.ย.!AD51="","",ก.ย.!AD51))</f>
        <v/>
      </c>
      <c r="FM21" s="104" t="str">
        <f>IF($B$2=1,IF(ก.ย.!AE21="","",ก.ย.!AE21),IF(ก.ย.!AE51="","",ก.ย.!AE51))</f>
        <v/>
      </c>
      <c r="FN21" s="104" t="str">
        <f>IF($B$2=1,IF(ก.ย.!AF21="","",ก.ย.!AF21),IF(ก.ย.!AF51="","",ก.ย.!AF51))</f>
        <v/>
      </c>
      <c r="FO21" s="104" t="str">
        <f>IF($B$2=1,IF(ก.ย.!AG21="","",ก.ย.!AG21),IF(ก.ย.!AG51="","",ก.ย.!AG51))</f>
        <v/>
      </c>
      <c r="FP21" s="104" t="str">
        <f>IF($B$2=1,IF(ก.ย.!AH21="","",ก.ย.!AH21),IF(ก.ย.!AH51="","",ก.ย.!AH51))</f>
        <v/>
      </c>
      <c r="FQ21" s="104" t="str">
        <f>IF($B$2=1,IF(ก.ย.!AI21="","",ก.ย.!AI21),IF(ก.ย.!AI51="","",ก.ย.!AI51))</f>
        <v/>
      </c>
      <c r="FR21" s="103">
        <f t="shared" si="15"/>
        <v>18</v>
      </c>
      <c r="FS21" s="104"/>
      <c r="FT21" s="104" t="str">
        <f>IF($B$2=1,IF(ต.ค.!D21="","",ต.ค.!D21),IF(ต.ค.!D51="","",ต.ค.!D51))</f>
        <v/>
      </c>
      <c r="FU21" s="104" t="str">
        <f>IF($B$2=1,IF(ต.ค.!E21="","",ต.ค.!E21),IF(ต.ค.!E51="","",ต.ค.!E51))</f>
        <v/>
      </c>
      <c r="FV21" s="104" t="str">
        <f>IF($B$2=1,IF(ต.ค.!F21="","",ต.ค.!F21),IF(ต.ค.!F51="","",ต.ค.!F51))</f>
        <v/>
      </c>
      <c r="FW21" s="104" t="str">
        <f>IF($B$2=1,IF(ต.ค.!G21="","",ต.ค.!G21),IF(ต.ค.!G51="","",ต.ค.!G51))</f>
        <v/>
      </c>
      <c r="FX21" s="104" t="str">
        <f>IF($B$2=1,IF(ต.ค.!H21="","",ต.ค.!H21),IF(ต.ค.!H51="","",ต.ค.!H51))</f>
        <v/>
      </c>
      <c r="FY21" s="104" t="str">
        <f>IF($B$2=1,IF(ต.ค.!I21="","",ต.ค.!I21),IF(ต.ค.!I51="","",ต.ค.!I51))</f>
        <v/>
      </c>
      <c r="FZ21" s="104" t="str">
        <f>IF($B$2=1,IF(ต.ค.!J21="","",ต.ค.!J21),IF(ต.ค.!J51="","",ต.ค.!J51))</f>
        <v/>
      </c>
      <c r="GA21" s="104" t="str">
        <f>IF($B$2=1,IF(ต.ค.!K21="","",ต.ค.!K21),IF(ต.ค.!K51="","",ต.ค.!K51))</f>
        <v/>
      </c>
      <c r="GB21" s="104" t="str">
        <f>IF($B$2=1,IF(ต.ค.!L21="","",ต.ค.!L21),IF(ต.ค.!L51="","",ต.ค.!L51))</f>
        <v/>
      </c>
      <c r="GC21" s="104" t="str">
        <f>IF($B$2=1,IF(ต.ค.!M21="","",ต.ค.!M21),IF(ต.ค.!M51="","",ต.ค.!M51))</f>
        <v/>
      </c>
      <c r="GD21" s="104" t="str">
        <f>IF($B$2=1,IF(ต.ค.!N21="","",ต.ค.!N21),IF(ต.ค.!N51="","",ต.ค.!N51))</f>
        <v/>
      </c>
      <c r="GE21" s="104" t="str">
        <f>IF($B$2=1,IF(ต.ค.!O21="","",ต.ค.!O21),IF(ต.ค.!O51="","",ต.ค.!O51))</f>
        <v/>
      </c>
      <c r="GF21" s="104" t="str">
        <f>IF($B$2=1,IF(ต.ค.!P21="","",ต.ค.!P21),IF(ต.ค.!P51="","",ต.ค.!P51))</f>
        <v/>
      </c>
      <c r="GG21" s="104" t="str">
        <f>IF($B$2=1,IF(ต.ค.!Q21="","",ต.ค.!Q21),IF(ต.ค.!Q51="","",ต.ค.!Q51))</f>
        <v/>
      </c>
      <c r="GH21" s="104" t="str">
        <f>IF($B$2=1,IF(ต.ค.!R21="","",ต.ค.!R21),IF(ต.ค.!R51="","",ต.ค.!R51))</f>
        <v/>
      </c>
      <c r="GI21" s="104" t="str">
        <f>IF($B$2=1,IF(ต.ค.!S21="","",ต.ค.!S21),IF(ต.ค.!S51="","",ต.ค.!S51))</f>
        <v/>
      </c>
      <c r="GJ21" s="104" t="str">
        <f>IF($B$2=1,IF(ต.ค.!T21="","",ต.ค.!T21),IF(ต.ค.!T51="","",ต.ค.!T51))</f>
        <v/>
      </c>
      <c r="GK21" s="104" t="str">
        <f>IF($B$2=1,IF(ต.ค.!U21="","",ต.ค.!U21),IF(ต.ค.!U51="","",ต.ค.!U51))</f>
        <v/>
      </c>
      <c r="GL21" s="104" t="str">
        <f>IF($B$2=1,IF(ต.ค.!V21="","",ต.ค.!V21),IF(ต.ค.!V51="","",ต.ค.!V51))</f>
        <v/>
      </c>
      <c r="GM21" s="104" t="str">
        <f>IF($B$2=1,IF(ต.ค.!W21="","",ต.ค.!W21),IF(ต.ค.!W51="","",ต.ค.!W51))</f>
        <v/>
      </c>
      <c r="GN21" s="104" t="str">
        <f>IF($B$2=1,IF(ต.ค.!X21="","",ต.ค.!X21),IF(ต.ค.!X51="","",ต.ค.!X51))</f>
        <v/>
      </c>
      <c r="GO21" s="104" t="str">
        <f>IF($B$2=1,IF(ต.ค.!Y21="","",ต.ค.!Y21),IF(ต.ค.!Y51="","",ต.ค.!Y51))</f>
        <v/>
      </c>
      <c r="GP21" s="104" t="str">
        <f>IF($B$2=1,IF(ต.ค.!Z21="","",ต.ค.!Z21),IF(ต.ค.!Z51="","",ต.ค.!Z51))</f>
        <v/>
      </c>
      <c r="GQ21" s="104" t="str">
        <f>IF($B$2=1,IF(ต.ค.!AA21="","",ต.ค.!AA21),IF(ต.ค.!AA51="","",ต.ค.!AA51))</f>
        <v/>
      </c>
      <c r="GR21" s="104" t="str">
        <f>IF($B$2=1,IF(ต.ค.!AB21="","",ต.ค.!AB21),IF(ต.ค.!AB51="","",ต.ค.!AB51))</f>
        <v/>
      </c>
      <c r="GS21" s="104" t="str">
        <f>IF($B$2=1,IF(ต.ค.!AC21="","",ต.ค.!AC21),IF(ต.ค.!AC51="","",ต.ค.!AC51))</f>
        <v/>
      </c>
      <c r="GT21" s="104" t="str">
        <f>IF($B$2=1,IF(ต.ค.!AD21="","",ต.ค.!AD21),IF(ต.ค.!AD51="","",ต.ค.!AD51))</f>
        <v/>
      </c>
      <c r="GU21" s="104" t="str">
        <f>IF($B$2=1,IF(ต.ค.!AE21="","",ต.ค.!AE21),IF(ต.ค.!AE51="","",ต.ค.!AE51))</f>
        <v/>
      </c>
      <c r="GV21" s="104" t="str">
        <f>IF($B$2=1,IF(ต.ค.!AF21="","",ต.ค.!AF21),IF(ต.ค.!AF51="","",ต.ค.!AF51))</f>
        <v/>
      </c>
      <c r="GW21" s="104" t="str">
        <f>IF($B$2=1,IF(ต.ค.!AG21="","",ต.ค.!AG21),IF(ต.ค.!AG51="","",ต.ค.!AG51))</f>
        <v/>
      </c>
      <c r="GX21" s="104" t="str">
        <f>IF($B$2=1,IF(ต.ค.!AH21="","",ต.ค.!AH21),IF(ต.ค.!AH51="","",ต.ค.!AH51))</f>
        <v/>
      </c>
      <c r="GY21" s="104" t="str">
        <f>IF($B$2=1,IF(ต.ค.!AI21="","",ต.ค.!AI21),IF(ต.ค.!AI51="","",ต.ค.!AI51))</f>
        <v/>
      </c>
      <c r="GZ21" s="103">
        <f t="shared" si="16"/>
        <v>18</v>
      </c>
      <c r="HA21" s="104"/>
      <c r="HB21" s="104" t="str">
        <f>IF($B$2=1,IF(พ.ย.!D21="","",พ.ย.!D21),IF(พ.ย.!D51="","",พ.ย.!D51))</f>
        <v/>
      </c>
      <c r="HC21" s="104" t="str">
        <f>IF($B$2=1,IF(พ.ย.!E21="","",พ.ย.!E21),IF(พ.ย.!E51="","",พ.ย.!E51))</f>
        <v/>
      </c>
      <c r="HD21" s="104" t="str">
        <f>IF($B$2=1,IF(พ.ย.!F21="","",พ.ย.!F21),IF(พ.ย.!F51="","",พ.ย.!F51))</f>
        <v/>
      </c>
      <c r="HE21" s="104" t="str">
        <f>IF($B$2=1,IF(พ.ย.!G21="","",พ.ย.!G21),IF(พ.ย.!G51="","",พ.ย.!G51))</f>
        <v/>
      </c>
      <c r="HF21" s="104" t="str">
        <f>IF($B$2=1,IF(พ.ย.!H21="","",พ.ย.!H21),IF(พ.ย.!H51="","",พ.ย.!H51))</f>
        <v/>
      </c>
      <c r="HG21" s="104" t="str">
        <f>IF($B$2=1,IF(พ.ย.!I21="","",พ.ย.!I21),IF(พ.ย.!I51="","",พ.ย.!I51))</f>
        <v/>
      </c>
      <c r="HH21" s="104" t="str">
        <f>IF($B$2=1,IF(พ.ย.!J21="","",พ.ย.!J21),IF(พ.ย.!J51="","",พ.ย.!J51))</f>
        <v/>
      </c>
      <c r="HI21" s="104" t="str">
        <f>IF($B$2=1,IF(พ.ย.!K21="","",พ.ย.!K21),IF(พ.ย.!K51="","",พ.ย.!K51))</f>
        <v/>
      </c>
      <c r="HJ21" s="104" t="str">
        <f>IF($B$2=1,IF(พ.ย.!L21="","",พ.ย.!L21),IF(พ.ย.!L51="","",พ.ย.!L51))</f>
        <v/>
      </c>
      <c r="HK21" s="104" t="str">
        <f>IF($B$2=1,IF(พ.ย.!M21="","",พ.ย.!M21),IF(พ.ย.!M51="","",พ.ย.!M51))</f>
        <v/>
      </c>
      <c r="HL21" s="104" t="str">
        <f>IF($B$2=1,IF(พ.ย.!N21="","",พ.ย.!N21),IF(พ.ย.!N51="","",พ.ย.!N51))</f>
        <v/>
      </c>
      <c r="HM21" s="104" t="str">
        <f>IF($B$2=1,IF(พ.ย.!O21="","",พ.ย.!O21),IF(พ.ย.!O51="","",พ.ย.!O51))</f>
        <v/>
      </c>
      <c r="HN21" s="104" t="str">
        <f>IF($B$2=1,IF(พ.ย.!P21="","",พ.ย.!P21),IF(พ.ย.!P51="","",พ.ย.!P51))</f>
        <v/>
      </c>
      <c r="HO21" s="104" t="str">
        <f>IF($B$2=1,IF(พ.ย.!Q21="","",พ.ย.!Q21),IF(พ.ย.!Q51="","",พ.ย.!Q51))</f>
        <v/>
      </c>
      <c r="HP21" s="104" t="str">
        <f>IF($B$2=1,IF(พ.ย.!R21="","",พ.ย.!R21),IF(พ.ย.!R51="","",พ.ย.!R51))</f>
        <v/>
      </c>
      <c r="HQ21" s="104" t="str">
        <f>IF($B$2=1,IF(พ.ย.!S21="","",พ.ย.!S21),IF(พ.ย.!S51="","",พ.ย.!S51))</f>
        <v/>
      </c>
      <c r="HR21" s="104" t="str">
        <f>IF($B$2=1,IF(พ.ย.!T21="","",พ.ย.!T21),IF(พ.ย.!T51="","",พ.ย.!T51))</f>
        <v/>
      </c>
      <c r="HS21" s="104" t="str">
        <f>IF($B$2=1,IF(พ.ย.!U21="","",พ.ย.!U21),IF(พ.ย.!U51="","",พ.ย.!U51))</f>
        <v/>
      </c>
      <c r="HT21" s="104" t="str">
        <f>IF($B$2=1,IF(พ.ย.!V21="","",พ.ย.!V21),IF(พ.ย.!V51="","",พ.ย.!V51))</f>
        <v/>
      </c>
      <c r="HU21" s="104" t="str">
        <f>IF($B$2=1,IF(พ.ย.!W21="","",พ.ย.!W21),IF(พ.ย.!W51="","",พ.ย.!W51))</f>
        <v/>
      </c>
      <c r="HV21" s="104" t="str">
        <f>IF($B$2=1,IF(พ.ย.!X21="","",พ.ย.!X21),IF(พ.ย.!X51="","",พ.ย.!X51))</f>
        <v/>
      </c>
      <c r="HW21" s="104" t="str">
        <f>IF($B$2=1,IF(พ.ย.!Y21="","",พ.ย.!Y21),IF(พ.ย.!Y51="","",พ.ย.!Y51))</f>
        <v/>
      </c>
      <c r="HX21" s="104" t="str">
        <f>IF($B$2=1,IF(พ.ย.!Z21="","",พ.ย.!Z21),IF(พ.ย.!Z51="","",พ.ย.!Z51))</f>
        <v/>
      </c>
      <c r="HY21" s="104" t="str">
        <f>IF($B$2=1,IF(พ.ย.!AA21="","",พ.ย.!AA21),IF(พ.ย.!AA51="","",พ.ย.!AA51))</f>
        <v/>
      </c>
      <c r="HZ21" s="104" t="str">
        <f>IF($B$2=1,IF(พ.ย.!AB21="","",พ.ย.!AB21),IF(พ.ย.!AB51="","",พ.ย.!AB51))</f>
        <v/>
      </c>
      <c r="IA21" s="104" t="str">
        <f>IF($B$2=1,IF(พ.ย.!AC21="","",พ.ย.!AC21),IF(พ.ย.!AC51="","",พ.ย.!AC51))</f>
        <v/>
      </c>
      <c r="IB21" s="104" t="str">
        <f>IF($B$2=1,IF(พ.ย.!AD21="","",พ.ย.!AD21),IF(พ.ย.!AD51="","",พ.ย.!AD51))</f>
        <v/>
      </c>
      <c r="IC21" s="104" t="str">
        <f>IF($B$2=1,IF(พ.ย.!AE21="","",พ.ย.!AE21),IF(พ.ย.!AE51="","",พ.ย.!AE51))</f>
        <v/>
      </c>
      <c r="ID21" s="104" t="str">
        <f>IF($B$2=1,IF(พ.ย.!AF21="","",พ.ย.!AF21),IF(พ.ย.!AF51="","",พ.ย.!AF51))</f>
        <v/>
      </c>
      <c r="IE21" s="104" t="str">
        <f>IF($B$2=1,IF(พ.ย.!AG21="","",พ.ย.!AG21),IF(พ.ย.!AG51="","",พ.ย.!AG51))</f>
        <v/>
      </c>
      <c r="IF21" s="104" t="str">
        <f>IF($B$2=1,IF(พ.ย.!AH21="","",พ.ย.!AH21),IF(พ.ย.!AH51="","",พ.ย.!AH51))</f>
        <v/>
      </c>
      <c r="IG21" s="104" t="str">
        <f>IF($B$2=1,IF(พ.ย.!AI21="","",พ.ย.!AI21),IF(พ.ย.!AI51="","",พ.ย.!AI51))</f>
        <v/>
      </c>
      <c r="IH21" s="103">
        <f t="shared" si="17"/>
        <v>18</v>
      </c>
      <c r="II21" s="104"/>
      <c r="IJ21" s="104" t="str">
        <f>IF($B$2=1,IF(ธ.ค.!D21="","",ธ.ค.!D21),IF(ธ.ค.!D51="","",ธ.ค.!D51))</f>
        <v/>
      </c>
      <c r="IK21" s="104" t="str">
        <f>IF($B$2=1,IF(ธ.ค.!E21="","",ธ.ค.!E21),IF(ธ.ค.!E51="","",ธ.ค.!E51))</f>
        <v/>
      </c>
      <c r="IL21" s="104" t="str">
        <f>IF($B$2=1,IF(ธ.ค.!F21="","",ธ.ค.!F21),IF(ธ.ค.!F51="","",ธ.ค.!F51))</f>
        <v/>
      </c>
      <c r="IM21" s="104" t="str">
        <f>IF($B$2=1,IF(ธ.ค.!G21="","",ธ.ค.!G21),IF(ธ.ค.!G51="","",ธ.ค.!G51))</f>
        <v/>
      </c>
      <c r="IN21" s="104" t="str">
        <f>IF($B$2=1,IF(ธ.ค.!H21="","",ธ.ค.!H21),IF(ธ.ค.!H51="","",ธ.ค.!H51))</f>
        <v/>
      </c>
      <c r="IO21" s="104" t="str">
        <f>IF($B$2=1,IF(ธ.ค.!I21="","",ธ.ค.!I21),IF(ธ.ค.!I51="","",ธ.ค.!I51))</f>
        <v/>
      </c>
      <c r="IP21" s="104" t="str">
        <f>IF($B$2=1,IF(ธ.ค.!J21="","",ธ.ค.!J21),IF(ธ.ค.!J51="","",ธ.ค.!J51))</f>
        <v/>
      </c>
      <c r="IQ21" s="104" t="str">
        <f>IF($B$2=1,IF(ธ.ค.!K21="","",ธ.ค.!K21),IF(ธ.ค.!K51="","",ธ.ค.!K51))</f>
        <v/>
      </c>
      <c r="IR21" s="104" t="str">
        <f>IF($B$2=1,IF(ธ.ค.!L21="","",ธ.ค.!L21),IF(ธ.ค.!L51="","",ธ.ค.!L51))</f>
        <v/>
      </c>
      <c r="IS21" s="104" t="str">
        <f>IF($B$2=1,IF(ธ.ค.!M21="","",ธ.ค.!M21),IF(ธ.ค.!M51="","",ธ.ค.!M51))</f>
        <v/>
      </c>
      <c r="IT21" s="104" t="str">
        <f>IF($B$2=1,IF(ธ.ค.!N21="","",ธ.ค.!N21),IF(ธ.ค.!N51="","",ธ.ค.!N51))</f>
        <v/>
      </c>
      <c r="IU21" s="104" t="str">
        <f>IF($B$2=1,IF(ธ.ค.!O21="","",ธ.ค.!O21),IF(ธ.ค.!O51="","",ธ.ค.!O51))</f>
        <v/>
      </c>
      <c r="IV21" s="104" t="str">
        <f>IF($B$2=1,IF(ธ.ค.!P21="","",ธ.ค.!P21),IF(ธ.ค.!P51="","",ธ.ค.!P51))</f>
        <v/>
      </c>
      <c r="IW21" s="104" t="str">
        <f>IF($B$2=1,IF(ธ.ค.!Q21="","",ธ.ค.!Q21),IF(ธ.ค.!Q51="","",ธ.ค.!Q51))</f>
        <v/>
      </c>
      <c r="IX21" s="104" t="str">
        <f>IF($B$2=1,IF(ธ.ค.!R21="","",ธ.ค.!R21),IF(ธ.ค.!R51="","",ธ.ค.!R51))</f>
        <v/>
      </c>
      <c r="IY21" s="104" t="str">
        <f>IF($B$2=1,IF(ธ.ค.!S21="","",ธ.ค.!S21),IF(ธ.ค.!S51="","",ธ.ค.!S51))</f>
        <v/>
      </c>
      <c r="IZ21" s="104" t="str">
        <f>IF($B$2=1,IF(ธ.ค.!T21="","",ธ.ค.!T21),IF(ธ.ค.!T51="","",ธ.ค.!T51))</f>
        <v/>
      </c>
      <c r="JA21" s="104" t="str">
        <f>IF($B$2=1,IF(ธ.ค.!U21="","",ธ.ค.!U21),IF(ธ.ค.!U51="","",ธ.ค.!U51))</f>
        <v/>
      </c>
      <c r="JB21" s="104" t="str">
        <f>IF($B$2=1,IF(ธ.ค.!V21="","",ธ.ค.!V21),IF(ธ.ค.!V51="","",ธ.ค.!V51))</f>
        <v/>
      </c>
      <c r="JC21" s="104" t="str">
        <f>IF($B$2=1,IF(ธ.ค.!W21="","",ธ.ค.!W21),IF(ธ.ค.!W51="","",ธ.ค.!W51))</f>
        <v/>
      </c>
      <c r="JD21" s="104" t="str">
        <f>IF($B$2=1,IF(ธ.ค.!X21="","",ธ.ค.!X21),IF(ธ.ค.!X51="","",ธ.ค.!X51))</f>
        <v/>
      </c>
      <c r="JE21" s="104" t="str">
        <f>IF($B$2=1,IF(ธ.ค.!Y21="","",ธ.ค.!Y21),IF(ธ.ค.!Y51="","",ธ.ค.!Y51))</f>
        <v/>
      </c>
      <c r="JF21" s="104" t="str">
        <f>IF($B$2=1,IF(ธ.ค.!Z21="","",ธ.ค.!Z21),IF(ธ.ค.!Z51="","",ธ.ค.!Z51))</f>
        <v/>
      </c>
      <c r="JG21" s="104" t="str">
        <f>IF($B$2=1,IF(ธ.ค.!AA21="","",ธ.ค.!AA21),IF(ธ.ค.!AA51="","",ธ.ค.!AA51))</f>
        <v/>
      </c>
      <c r="JH21" s="104" t="str">
        <f>IF($B$2=1,IF(ธ.ค.!AB21="","",ธ.ค.!AB21),IF(ธ.ค.!AB51="","",ธ.ค.!AB51))</f>
        <v/>
      </c>
      <c r="JI21" s="104" t="str">
        <f>IF($B$2=1,IF(ธ.ค.!AC21="","",ธ.ค.!AC21),IF(ธ.ค.!AC51="","",ธ.ค.!AC51))</f>
        <v/>
      </c>
      <c r="JJ21" s="104" t="str">
        <f>IF($B$2=1,IF(ธ.ค.!AD21="","",ธ.ค.!AD21),IF(ธ.ค.!AD51="","",ธ.ค.!AD51))</f>
        <v/>
      </c>
      <c r="JK21" s="104" t="str">
        <f>IF($B$2=1,IF(ธ.ค.!AE21="","",ธ.ค.!AE21),IF(ธ.ค.!AE51="","",ธ.ค.!AE51))</f>
        <v/>
      </c>
      <c r="JL21" s="104" t="str">
        <f>IF($B$2=1,IF(ธ.ค.!AF21="","",ธ.ค.!AF21),IF(ธ.ค.!AF51="","",ธ.ค.!AF51))</f>
        <v/>
      </c>
      <c r="JM21" s="104" t="str">
        <f>IF($B$2=1,IF(ธ.ค.!AG21="","",ธ.ค.!AG21),IF(ธ.ค.!AG51="","",ธ.ค.!AG51))</f>
        <v/>
      </c>
      <c r="JN21" s="104" t="str">
        <f>IF($B$2=1,IF(ธ.ค.!AH21="","",ธ.ค.!AH21),IF(ธ.ค.!AH51="","",ธ.ค.!AH51))</f>
        <v/>
      </c>
      <c r="JO21" s="104" t="str">
        <f>IF($B$2=1,IF(ธ.ค.!AI21="","",ธ.ค.!AI21),IF(ธ.ค.!AI51="","",ธ.ค.!AI51))</f>
        <v/>
      </c>
      <c r="JP21" s="103">
        <f t="shared" si="18"/>
        <v>18</v>
      </c>
      <c r="JQ21" s="104"/>
      <c r="JR21" s="104" t="str">
        <f>IF($B$2=1,IF(ม.ค.!D21="","",ม.ค.!D21),IF(ม.ค.!D51="","",ม.ค.!D51))</f>
        <v/>
      </c>
      <c r="JS21" s="104" t="str">
        <f>IF($B$2=1,IF(ม.ค.!E21="","",ม.ค.!E21),IF(ม.ค.!E51="","",ม.ค.!E51))</f>
        <v/>
      </c>
      <c r="JT21" s="104" t="str">
        <f>IF($B$2=1,IF(ม.ค.!F21="","",ม.ค.!F21),IF(ม.ค.!F51="","",ม.ค.!F51))</f>
        <v/>
      </c>
      <c r="JU21" s="104" t="str">
        <f>IF($B$2=1,IF(ม.ค.!G21="","",ม.ค.!G21),IF(ม.ค.!G51="","",ม.ค.!G51))</f>
        <v/>
      </c>
      <c r="JV21" s="104" t="str">
        <f>IF($B$2=1,IF(ม.ค.!H21="","",ม.ค.!H21),IF(ม.ค.!H51="","",ม.ค.!H51))</f>
        <v/>
      </c>
      <c r="JW21" s="104" t="str">
        <f>IF($B$2=1,IF(ม.ค.!I21="","",ม.ค.!I21),IF(ม.ค.!I51="","",ม.ค.!I51))</f>
        <v/>
      </c>
      <c r="JX21" s="104" t="str">
        <f>IF($B$2=1,IF(ม.ค.!J21="","",ม.ค.!J21),IF(ม.ค.!J51="","",ม.ค.!J51))</f>
        <v/>
      </c>
      <c r="JY21" s="104" t="str">
        <f>IF($B$2=1,IF(ม.ค.!K21="","",ม.ค.!K21),IF(ม.ค.!K51="","",ม.ค.!K51))</f>
        <v/>
      </c>
      <c r="JZ21" s="104" t="str">
        <f>IF($B$2=1,IF(ม.ค.!L21="","",ม.ค.!L21),IF(ม.ค.!L51="","",ม.ค.!L51))</f>
        <v/>
      </c>
      <c r="KA21" s="104" t="str">
        <f>IF($B$2=1,IF(ม.ค.!M21="","",ม.ค.!M21),IF(ม.ค.!M51="","",ม.ค.!M51))</f>
        <v/>
      </c>
      <c r="KB21" s="104" t="str">
        <f>IF($B$2=1,IF(ม.ค.!N21="","",ม.ค.!N21),IF(ม.ค.!N51="","",ม.ค.!N51))</f>
        <v/>
      </c>
      <c r="KC21" s="104" t="str">
        <f>IF($B$2=1,IF(ม.ค.!O21="","",ม.ค.!O21),IF(ม.ค.!O51="","",ม.ค.!O51))</f>
        <v/>
      </c>
      <c r="KD21" s="104" t="str">
        <f>IF($B$2=1,IF(ม.ค.!P21="","",ม.ค.!P21),IF(ม.ค.!P51="","",ม.ค.!P51))</f>
        <v/>
      </c>
      <c r="KE21" s="104" t="str">
        <f>IF($B$2=1,IF(ม.ค.!Q21="","",ม.ค.!Q21),IF(ม.ค.!Q51="","",ม.ค.!Q51))</f>
        <v/>
      </c>
      <c r="KF21" s="104" t="str">
        <f>IF($B$2=1,IF(ม.ค.!R21="","",ม.ค.!R21),IF(ม.ค.!R51="","",ม.ค.!R51))</f>
        <v/>
      </c>
      <c r="KG21" s="104" t="str">
        <f>IF($B$2=1,IF(ม.ค.!S21="","",ม.ค.!S21),IF(ม.ค.!S51="","",ม.ค.!S51))</f>
        <v/>
      </c>
      <c r="KH21" s="104" t="str">
        <f>IF($B$2=1,IF(ม.ค.!T21="","",ม.ค.!T21),IF(ม.ค.!T51="","",ม.ค.!T51))</f>
        <v/>
      </c>
      <c r="KI21" s="104" t="str">
        <f>IF($B$2=1,IF(ม.ค.!U21="","",ม.ค.!U21),IF(ม.ค.!U51="","",ม.ค.!U51))</f>
        <v/>
      </c>
      <c r="KJ21" s="104" t="str">
        <f>IF($B$2=1,IF(ม.ค.!V21="","",ม.ค.!V21),IF(ม.ค.!V51="","",ม.ค.!V51))</f>
        <v/>
      </c>
      <c r="KK21" s="104" t="str">
        <f>IF($B$2=1,IF(ม.ค.!W21="","",ม.ค.!W21),IF(ม.ค.!W51="","",ม.ค.!W51))</f>
        <v/>
      </c>
      <c r="KL21" s="104" t="str">
        <f>IF($B$2=1,IF(ม.ค.!X21="","",ม.ค.!X21),IF(ม.ค.!X51="","",ม.ค.!X51))</f>
        <v/>
      </c>
      <c r="KM21" s="104" t="str">
        <f>IF($B$2=1,IF(ม.ค.!Y21="","",ม.ค.!Y21),IF(ม.ค.!Y51="","",ม.ค.!Y51))</f>
        <v/>
      </c>
      <c r="KN21" s="104" t="str">
        <f>IF($B$2=1,IF(ม.ค.!Z21="","",ม.ค.!Z21),IF(ม.ค.!Z51="","",ม.ค.!Z51))</f>
        <v/>
      </c>
      <c r="KO21" s="104" t="str">
        <f>IF($B$2=1,IF(ม.ค.!AA21="","",ม.ค.!AA21),IF(ม.ค.!AA51="","",ม.ค.!AA51))</f>
        <v/>
      </c>
      <c r="KP21" s="104" t="str">
        <f>IF($B$2=1,IF(ม.ค.!AB21="","",ม.ค.!AB21),IF(ม.ค.!AB51="","",ม.ค.!AB51))</f>
        <v/>
      </c>
      <c r="KQ21" s="104" t="str">
        <f>IF($B$2=1,IF(ม.ค.!AC21="","",ม.ค.!AC21),IF(ม.ค.!AC51="","",ม.ค.!AC51))</f>
        <v/>
      </c>
      <c r="KR21" s="104" t="str">
        <f>IF($B$2=1,IF(ม.ค.!AD21="","",ม.ค.!AD21),IF(ม.ค.!AD51="","",ม.ค.!AD51))</f>
        <v/>
      </c>
      <c r="KS21" s="104" t="str">
        <f>IF($B$2=1,IF(ม.ค.!AE21="","",ม.ค.!AE21),IF(ม.ค.!AE51="","",ม.ค.!AE51))</f>
        <v/>
      </c>
      <c r="KT21" s="104" t="str">
        <f>IF($B$2=1,IF(ม.ค.!AF21="","",ม.ค.!AF21),IF(ม.ค.!AF51="","",ม.ค.!AF51))</f>
        <v/>
      </c>
      <c r="KU21" s="104" t="str">
        <f>IF($B$2=1,IF(ม.ค.!AG21="","",ม.ค.!AG21),IF(ม.ค.!AG51="","",ม.ค.!AG51))</f>
        <v/>
      </c>
      <c r="KV21" s="104" t="str">
        <f>IF($B$2=1,IF(ม.ค.!AH21="","",ม.ค.!AH21),IF(ม.ค.!AH51="","",ม.ค.!AH51))</f>
        <v/>
      </c>
      <c r="KW21" s="104" t="str">
        <f>IF($B$2=1,IF(ม.ค.!AI21="","",ม.ค.!AI21),IF(ม.ค.!AI51="","",ม.ค.!AI51))</f>
        <v/>
      </c>
      <c r="KX21" s="103">
        <f t="shared" si="19"/>
        <v>18</v>
      </c>
      <c r="KY21" s="104"/>
      <c r="KZ21" s="104" t="str">
        <f>IF($B$2=1,IF(ก.พ.!D21="","",ก.พ.!D21),IF(ก.พ.!D51="","",ก.พ.!D51))</f>
        <v/>
      </c>
      <c r="LA21" s="104" t="str">
        <f>IF($B$2=1,IF(ก.พ.!E21="","",ก.พ.!E21),IF(ก.พ.!E51="","",ก.พ.!E51))</f>
        <v/>
      </c>
      <c r="LB21" s="104" t="str">
        <f>IF($B$2=1,IF(ก.พ.!F21="","",ก.พ.!F21),IF(ก.พ.!F51="","",ก.พ.!F51))</f>
        <v/>
      </c>
      <c r="LC21" s="104" t="str">
        <f>IF($B$2=1,IF(ก.พ.!G21="","",ก.พ.!G21),IF(ก.พ.!G51="","",ก.พ.!G51))</f>
        <v/>
      </c>
      <c r="LD21" s="104" t="str">
        <f>IF($B$2=1,IF(ก.พ.!H21="","",ก.พ.!H21),IF(ก.พ.!H51="","",ก.พ.!H51))</f>
        <v/>
      </c>
      <c r="LE21" s="104" t="str">
        <f>IF($B$2=1,IF(ก.พ.!I21="","",ก.พ.!I21),IF(ก.พ.!I51="","",ก.พ.!I51))</f>
        <v/>
      </c>
      <c r="LF21" s="104" t="str">
        <f>IF($B$2=1,IF(ก.พ.!J21="","",ก.พ.!J21),IF(ก.พ.!J51="","",ก.พ.!J51))</f>
        <v/>
      </c>
      <c r="LG21" s="104" t="str">
        <f>IF($B$2=1,IF(ก.พ.!K21="","",ก.พ.!K21),IF(ก.พ.!K51="","",ก.พ.!K51))</f>
        <v/>
      </c>
      <c r="LH21" s="104" t="str">
        <f>IF($B$2=1,IF(ก.พ.!L21="","",ก.พ.!L21),IF(ก.พ.!L51="","",ก.พ.!L51))</f>
        <v/>
      </c>
      <c r="LI21" s="104" t="str">
        <f>IF($B$2=1,IF(ก.พ.!M21="","",ก.พ.!M21),IF(ก.พ.!M51="","",ก.พ.!M51))</f>
        <v/>
      </c>
      <c r="LJ21" s="104" t="str">
        <f>IF($B$2=1,IF(ก.พ.!N21="","",ก.พ.!N21),IF(ก.พ.!N51="","",ก.พ.!N51))</f>
        <v/>
      </c>
      <c r="LK21" s="104" t="str">
        <f>IF($B$2=1,IF(ก.พ.!O21="","",ก.พ.!O21),IF(ก.พ.!O51="","",ก.พ.!O51))</f>
        <v/>
      </c>
      <c r="LL21" s="104" t="str">
        <f>IF($B$2=1,IF(ก.พ.!P21="","",ก.พ.!P21),IF(ก.พ.!P51="","",ก.พ.!P51))</f>
        <v/>
      </c>
      <c r="LM21" s="104" t="str">
        <f>IF($B$2=1,IF(ก.พ.!Q21="","",ก.พ.!Q21),IF(ก.พ.!Q51="","",ก.พ.!Q51))</f>
        <v/>
      </c>
      <c r="LN21" s="104" t="str">
        <f>IF($B$2=1,IF(ก.พ.!R21="","",ก.พ.!R21),IF(ก.พ.!R51="","",ก.พ.!R51))</f>
        <v/>
      </c>
      <c r="LO21" s="104" t="str">
        <f>IF($B$2=1,IF(ก.พ.!S21="","",ก.พ.!S21),IF(ก.พ.!S51="","",ก.พ.!S51))</f>
        <v/>
      </c>
      <c r="LP21" s="104" t="str">
        <f>IF($B$2=1,IF(ก.พ.!T21="","",ก.พ.!T21),IF(ก.พ.!T51="","",ก.พ.!T51))</f>
        <v/>
      </c>
      <c r="LQ21" s="104" t="str">
        <f>IF($B$2=1,IF(ก.พ.!U21="","",ก.พ.!U21),IF(ก.พ.!U51="","",ก.พ.!U51))</f>
        <v/>
      </c>
      <c r="LR21" s="104" t="str">
        <f>IF($B$2=1,IF(ก.พ.!V21="","",ก.พ.!V21),IF(ก.พ.!V51="","",ก.พ.!V51))</f>
        <v/>
      </c>
      <c r="LS21" s="104" t="str">
        <f>IF($B$2=1,IF(ก.พ.!W21="","",ก.พ.!W21),IF(ก.พ.!W51="","",ก.พ.!W51))</f>
        <v/>
      </c>
      <c r="LT21" s="104" t="str">
        <f>IF($B$2=1,IF(ก.พ.!X21="","",ก.พ.!X21),IF(ก.พ.!X51="","",ก.พ.!X51))</f>
        <v/>
      </c>
      <c r="LU21" s="104" t="str">
        <f>IF($B$2=1,IF(ก.พ.!Y21="","",ก.พ.!Y21),IF(ก.พ.!Y51="","",ก.พ.!Y51))</f>
        <v/>
      </c>
      <c r="LV21" s="104" t="str">
        <f>IF($B$2=1,IF(ก.พ.!Z21="","",ก.พ.!Z21),IF(ก.พ.!Z51="","",ก.พ.!Z51))</f>
        <v/>
      </c>
      <c r="LW21" s="104" t="str">
        <f>IF($B$2=1,IF(ก.พ.!AA21="","",ก.พ.!AA21),IF(ก.พ.!AA51="","",ก.พ.!AA51))</f>
        <v/>
      </c>
      <c r="LX21" s="104" t="str">
        <f>IF($B$2=1,IF(ก.พ.!AB21="","",ก.พ.!AB21),IF(ก.พ.!AB51="","",ก.พ.!AB51))</f>
        <v/>
      </c>
      <c r="LY21" s="104" t="str">
        <f>IF($B$2=1,IF(ก.พ.!AC21="","",ก.พ.!AC21),IF(ก.พ.!AC51="","",ก.พ.!AC51))</f>
        <v/>
      </c>
      <c r="LZ21" s="104" t="str">
        <f>IF($B$2=1,IF(ก.พ.!AD21="","",ก.พ.!AD21),IF(ก.พ.!AD51="","",ก.พ.!AD51))</f>
        <v/>
      </c>
      <c r="MA21" s="104" t="str">
        <f>IF($B$2=1,IF(ก.พ.!AE21="","",ก.พ.!AE21),IF(ก.พ.!AE51="","",ก.พ.!AE51))</f>
        <v/>
      </c>
      <c r="MB21" s="104" t="str">
        <f>IF($B$2=1,IF(ก.พ.!AF21="","",ก.พ.!AF21),IF(ก.พ.!AF51="","",ก.พ.!AF51))</f>
        <v/>
      </c>
      <c r="MC21" s="104" t="str">
        <f>IF($B$2=1,IF(ก.พ.!AG21="","",ก.พ.!AG21),IF(ก.พ.!AG51="","",ก.พ.!AG51))</f>
        <v/>
      </c>
      <c r="MD21" s="104" t="str">
        <f>IF($B$2=1,IF(ก.พ.!AH21="","",ก.พ.!AH21),IF(ก.พ.!AH51="","",ก.พ.!AH51))</f>
        <v/>
      </c>
      <c r="ME21" s="104" t="str">
        <f>IF($B$2=1,IF(ก.พ.!AI21="","",ก.พ.!AI21),IF(ก.พ.!AI51="","",ก.พ.!AI51))</f>
        <v/>
      </c>
      <c r="MF21" s="103">
        <f t="shared" si="20"/>
        <v>18</v>
      </c>
      <c r="MG21" s="104"/>
      <c r="MH21" s="104" t="str">
        <f>IF($B$2=1,IF(มี.ค.!D21="","",มี.ค.!D21),IF(มี.ค.!D51="","",มี.ค.!D51))</f>
        <v/>
      </c>
      <c r="MI21" s="104" t="str">
        <f>IF($B$2=1,IF(มี.ค.!E21="","",มี.ค.!E21),IF(มี.ค.!E51="","",มี.ค.!E51))</f>
        <v/>
      </c>
      <c r="MJ21" s="104" t="str">
        <f>IF($B$2=1,IF(มี.ค.!F21="","",มี.ค.!F21),IF(มี.ค.!F51="","",มี.ค.!F51))</f>
        <v/>
      </c>
      <c r="MK21" s="104" t="str">
        <f>IF($B$2=1,IF(มี.ค.!G21="","",มี.ค.!G21),IF(มี.ค.!G51="","",มี.ค.!G51))</f>
        <v/>
      </c>
      <c r="ML21" s="104" t="str">
        <f>IF($B$2=1,IF(มี.ค.!H21="","",มี.ค.!H21),IF(มี.ค.!H51="","",มี.ค.!H51))</f>
        <v/>
      </c>
      <c r="MM21" s="104" t="str">
        <f>IF($B$2=1,IF(มี.ค.!I21="","",มี.ค.!I21),IF(มี.ค.!I51="","",มี.ค.!I51))</f>
        <v/>
      </c>
      <c r="MN21" s="104" t="str">
        <f>IF($B$2=1,IF(มี.ค.!J21="","",มี.ค.!J21),IF(มี.ค.!J51="","",มี.ค.!J51))</f>
        <v/>
      </c>
      <c r="MO21" s="104" t="str">
        <f>IF($B$2=1,IF(มี.ค.!K21="","",มี.ค.!K21),IF(มี.ค.!K51="","",มี.ค.!K51))</f>
        <v/>
      </c>
      <c r="MP21" s="104" t="str">
        <f>IF($B$2=1,IF(มี.ค.!L21="","",มี.ค.!L21),IF(มี.ค.!L51="","",มี.ค.!L51))</f>
        <v/>
      </c>
      <c r="MQ21" s="104" t="str">
        <f>IF($B$2=1,IF(มี.ค.!M21="","",มี.ค.!M21),IF(มี.ค.!M51="","",มี.ค.!M51))</f>
        <v/>
      </c>
      <c r="MR21" s="104" t="str">
        <f>IF($B$2=1,IF(มี.ค.!N21="","",มี.ค.!N21),IF(มี.ค.!N51="","",มี.ค.!N51))</f>
        <v/>
      </c>
      <c r="MS21" s="104" t="str">
        <f>IF($B$2=1,IF(มี.ค.!O21="","",มี.ค.!O21),IF(มี.ค.!O51="","",มี.ค.!O51))</f>
        <v/>
      </c>
      <c r="MT21" s="104" t="str">
        <f>IF($B$2=1,IF(มี.ค.!P21="","",มี.ค.!P21),IF(มี.ค.!P51="","",มี.ค.!P51))</f>
        <v/>
      </c>
      <c r="MU21" s="104" t="str">
        <f>IF($B$2=1,IF(มี.ค.!Q21="","",มี.ค.!Q21),IF(มี.ค.!Q51="","",มี.ค.!Q51))</f>
        <v/>
      </c>
      <c r="MV21" s="104" t="str">
        <f>IF($B$2=1,IF(มี.ค.!R21="","",มี.ค.!R21),IF(มี.ค.!R51="","",มี.ค.!R51))</f>
        <v/>
      </c>
      <c r="MW21" s="104" t="str">
        <f>IF($B$2=1,IF(มี.ค.!S21="","",มี.ค.!S21),IF(มี.ค.!S51="","",มี.ค.!S51))</f>
        <v/>
      </c>
      <c r="MX21" s="104" t="str">
        <f>IF($B$2=1,IF(มี.ค.!T21="","",มี.ค.!T21),IF(มี.ค.!T51="","",มี.ค.!T51))</f>
        <v/>
      </c>
      <c r="MY21" s="104" t="str">
        <f>IF($B$2=1,IF(มี.ค.!U21="","",มี.ค.!U21),IF(มี.ค.!U51="","",มี.ค.!U51))</f>
        <v/>
      </c>
      <c r="MZ21" s="104" t="str">
        <f>IF($B$2=1,IF(มี.ค.!V21="","",มี.ค.!V21),IF(มี.ค.!V51="","",มี.ค.!V51))</f>
        <v/>
      </c>
      <c r="NA21" s="104" t="str">
        <f>IF($B$2=1,IF(มี.ค.!W21="","",มี.ค.!W21),IF(มี.ค.!W51="","",มี.ค.!W51))</f>
        <v/>
      </c>
      <c r="NB21" s="104" t="str">
        <f>IF($B$2=1,IF(มี.ค.!X21="","",มี.ค.!X21),IF(มี.ค.!X51="","",มี.ค.!X51))</f>
        <v/>
      </c>
      <c r="NC21" s="104" t="str">
        <f>IF($B$2=1,IF(มี.ค.!Y21="","",มี.ค.!Y21),IF(มี.ค.!Y51="","",มี.ค.!Y51))</f>
        <v/>
      </c>
      <c r="ND21" s="104" t="str">
        <f>IF($B$2=1,IF(มี.ค.!Z21="","",มี.ค.!Z21),IF(มี.ค.!Z51="","",มี.ค.!Z51))</f>
        <v/>
      </c>
      <c r="NE21" s="104" t="str">
        <f>IF($B$2=1,IF(มี.ค.!AA21="","",มี.ค.!AA21),IF(มี.ค.!AA51="","",มี.ค.!AA51))</f>
        <v/>
      </c>
      <c r="NF21" s="104" t="str">
        <f>IF($B$2=1,IF(มี.ค.!AB21="","",มี.ค.!AB21),IF(มี.ค.!AB51="","",มี.ค.!AB51))</f>
        <v/>
      </c>
      <c r="NG21" s="104" t="str">
        <f>IF($B$2=1,IF(มี.ค.!AC21="","",มี.ค.!AC21),IF(มี.ค.!AC51="","",มี.ค.!AC51))</f>
        <v/>
      </c>
      <c r="NH21" s="104" t="str">
        <f>IF($B$2=1,IF(มี.ค.!AD21="","",มี.ค.!AD21),IF(มี.ค.!AD51="","",มี.ค.!AD51))</f>
        <v/>
      </c>
      <c r="NI21" s="104" t="str">
        <f>IF($B$2=1,IF(มี.ค.!AE21="","",มี.ค.!AE21),IF(มี.ค.!AE51="","",มี.ค.!AE51))</f>
        <v/>
      </c>
      <c r="NJ21" s="104" t="str">
        <f>IF($B$2=1,IF(มี.ค.!AF21="","",มี.ค.!AF21),IF(มี.ค.!AF51="","",มี.ค.!AF51))</f>
        <v/>
      </c>
      <c r="NK21" s="104" t="str">
        <f>IF($B$2=1,IF(มี.ค.!AG21="","",มี.ค.!AG21),IF(มี.ค.!AG51="","",มี.ค.!AG51))</f>
        <v/>
      </c>
      <c r="NL21" s="104" t="str">
        <f>IF($B$2=1,IF(มี.ค.!AH21="","",มี.ค.!AH21),IF(มี.ค.!AH51="","",มี.ค.!AH51))</f>
        <v/>
      </c>
      <c r="NM21" s="104" t="str">
        <f>IF($B$2=1,IF(มี.ค.!AI21="","",มี.ค.!AI21),IF(มี.ค.!AI51="","",มี.ค.!AI51))</f>
        <v/>
      </c>
    </row>
    <row r="22" spans="1:377" ht="21" customHeight="1" x14ac:dyDescent="0.35">
      <c r="A22" s="90"/>
      <c r="B22" s="90"/>
      <c r="C22" s="90"/>
      <c r="D22" s="103">
        <f t="shared" si="21"/>
        <v>19</v>
      </c>
      <c r="E22" s="104"/>
      <c r="F22" s="104" t="str">
        <f>IF($B$2=1,IF(พ.ค.!D22="","",พ.ค.!D22),IF(พ.ค.!D52="","",พ.ค.!D52))</f>
        <v/>
      </c>
      <c r="G22" s="104" t="str">
        <f>IF($B$2=1,IF(พ.ค.!E22="","",พ.ค.!E22),IF(พ.ค.!E52="","",พ.ค.!E52))</f>
        <v/>
      </c>
      <c r="H22" s="104" t="str">
        <f>IF($B$2=1,IF(พ.ค.!F22="","",พ.ค.!F22),IF(พ.ค.!F52="","",พ.ค.!F52))</f>
        <v/>
      </c>
      <c r="I22" s="104" t="str">
        <f>IF($B$2=1,IF(พ.ค.!G22="","",พ.ค.!G22),IF(พ.ค.!G52="","",พ.ค.!G52))</f>
        <v/>
      </c>
      <c r="J22" s="104" t="str">
        <f>IF($B$2=1,IF(พ.ค.!H22="","",พ.ค.!H22),IF(พ.ค.!H52="","",พ.ค.!H52))</f>
        <v/>
      </c>
      <c r="K22" s="104" t="str">
        <f>IF($B$2=1,IF(พ.ค.!I22="","",พ.ค.!I22),IF(พ.ค.!I52="","",พ.ค.!I52))</f>
        <v/>
      </c>
      <c r="L22" s="104" t="str">
        <f>IF($B$2=1,IF(พ.ค.!J22="","",พ.ค.!J22),IF(พ.ค.!J52="","",พ.ค.!J52))</f>
        <v/>
      </c>
      <c r="M22" s="104" t="str">
        <f>IF($B$2=1,IF(พ.ค.!K22="","",พ.ค.!K22),IF(พ.ค.!K52="","",พ.ค.!K52))</f>
        <v/>
      </c>
      <c r="N22" s="104" t="str">
        <f>IF($B$2=1,IF(พ.ค.!L22="","",พ.ค.!L22),IF(พ.ค.!L52="","",พ.ค.!L52))</f>
        <v/>
      </c>
      <c r="O22" s="104" t="str">
        <f>IF($B$2=1,IF(พ.ค.!M22="","",พ.ค.!M22),IF(พ.ค.!M52="","",พ.ค.!M52))</f>
        <v/>
      </c>
      <c r="P22" s="104" t="str">
        <f>IF($B$2=1,IF(พ.ค.!N22="","",พ.ค.!N22),IF(พ.ค.!N52="","",พ.ค.!N52))</f>
        <v/>
      </c>
      <c r="Q22" s="104" t="str">
        <f>IF($B$2=1,IF(พ.ค.!O22="","",พ.ค.!O22),IF(พ.ค.!O52="","",พ.ค.!O52))</f>
        <v/>
      </c>
      <c r="R22" s="104" t="str">
        <f>IF($B$2=1,IF(พ.ค.!P22="","",พ.ค.!P22),IF(พ.ค.!P52="","",พ.ค.!P52))</f>
        <v/>
      </c>
      <c r="S22" s="104" t="str">
        <f>IF($B$2=1,IF(พ.ค.!Q22="","",พ.ค.!Q22),IF(พ.ค.!Q52="","",พ.ค.!Q52))</f>
        <v/>
      </c>
      <c r="T22" s="104" t="str">
        <f>IF($B$2=1,IF(พ.ค.!R22="","",พ.ค.!R22),IF(พ.ค.!R52="","",พ.ค.!R52))</f>
        <v/>
      </c>
      <c r="U22" s="104" t="str">
        <f>IF($B$2=1,IF(พ.ค.!S22="","",พ.ค.!S22),IF(พ.ค.!S52="","",พ.ค.!S52))</f>
        <v/>
      </c>
      <c r="V22" s="104" t="str">
        <f>IF($B$2=1,IF(พ.ค.!T22="","",พ.ค.!T22),IF(พ.ค.!T52="","",พ.ค.!T52))</f>
        <v/>
      </c>
      <c r="W22" s="104" t="str">
        <f>IF($B$2=1,IF(พ.ค.!U22="","",พ.ค.!U22),IF(พ.ค.!U52="","",พ.ค.!U52))</f>
        <v/>
      </c>
      <c r="X22" s="104" t="str">
        <f>IF($B$2=1,IF(พ.ค.!V22="","",พ.ค.!V22),IF(พ.ค.!V52="","",พ.ค.!V52))</f>
        <v/>
      </c>
      <c r="Y22" s="104" t="str">
        <f>IF($B$2=1,IF(พ.ค.!W22="","",พ.ค.!W22),IF(พ.ค.!W52="","",พ.ค.!W52))</f>
        <v/>
      </c>
      <c r="Z22" s="104" t="str">
        <f>IF($B$2=1,IF(พ.ค.!X22="","",พ.ค.!X22),IF(พ.ค.!X52="","",พ.ค.!X52))</f>
        <v/>
      </c>
      <c r="AA22" s="104" t="str">
        <f>IF($B$2=1,IF(พ.ค.!Y22="","",พ.ค.!Y22),IF(พ.ค.!Y52="","",พ.ค.!Y52))</f>
        <v/>
      </c>
      <c r="AB22" s="104" t="str">
        <f>IF($B$2=1,IF(พ.ค.!Z22="","",พ.ค.!Z22),IF(พ.ค.!Z52="","",พ.ค.!Z52))</f>
        <v/>
      </c>
      <c r="AC22" s="104" t="str">
        <f>IF($B$2=1,IF(พ.ค.!AA22="","",พ.ค.!AA22),IF(พ.ค.!AA52="","",พ.ค.!AA52))</f>
        <v/>
      </c>
      <c r="AD22" s="104" t="str">
        <f>IF($B$2=1,IF(พ.ค.!AB22="","",พ.ค.!AB22),IF(พ.ค.!AB52="","",พ.ค.!AB52))</f>
        <v/>
      </c>
      <c r="AE22" s="104" t="str">
        <f>IF($B$2=1,IF(พ.ค.!AC22="","",พ.ค.!AC22),IF(พ.ค.!AC52="","",พ.ค.!AC52))</f>
        <v/>
      </c>
      <c r="AF22" s="104" t="str">
        <f>IF($B$2=1,IF(พ.ค.!AD22="","",พ.ค.!AD22),IF(พ.ค.!AD52="","",พ.ค.!AD52))</f>
        <v/>
      </c>
      <c r="AG22" s="104" t="str">
        <f>IF($B$2=1,IF(พ.ค.!AE22="","",พ.ค.!AE22),IF(พ.ค.!AE52="","",พ.ค.!AE52))</f>
        <v/>
      </c>
      <c r="AH22" s="104" t="str">
        <f>IF($B$2=1,IF(พ.ค.!AF22="","",พ.ค.!AF22),IF(พ.ค.!AF52="","",พ.ค.!AF52))</f>
        <v/>
      </c>
      <c r="AI22" s="104" t="str">
        <f>IF($B$2=1,IF(พ.ค.!AG22="","",พ.ค.!AG22),IF(พ.ค.!AG52="","",พ.ค.!AG52))</f>
        <v/>
      </c>
      <c r="AJ22" s="104" t="str">
        <f>IF($B$2=1,IF(พ.ค.!AH22="","",พ.ค.!AH22),IF(พ.ค.!AH52="","",พ.ค.!AH52))</f>
        <v/>
      </c>
      <c r="AK22" s="104" t="str">
        <f>IF($B$2=1,IF(พ.ค.!AI22="","",พ.ค.!AI22),IF(พ.ค.!AI52="","",พ.ค.!AI52))</f>
        <v/>
      </c>
      <c r="AL22" s="103">
        <f t="shared" si="11"/>
        <v>19</v>
      </c>
      <c r="AM22" s="104"/>
      <c r="AN22" s="104" t="str">
        <f>IF($B$2=1,IF(มิ.ย.!D22="","",มิ.ย.!D22),IF(มิ.ย.!D52="","",มิ.ย.!D52))</f>
        <v/>
      </c>
      <c r="AO22" s="104" t="str">
        <f>IF($B$2=1,IF(มิ.ย.!E22="","",มิ.ย.!E22),IF(มิ.ย.!E52="","",มิ.ย.!E52))</f>
        <v/>
      </c>
      <c r="AP22" s="104" t="str">
        <f>IF($B$2=1,IF(มิ.ย.!F22="","",มิ.ย.!F22),IF(มิ.ย.!F52="","",มิ.ย.!F52))</f>
        <v/>
      </c>
      <c r="AQ22" s="104" t="str">
        <f>IF($B$2=1,IF(มิ.ย.!G22="","",มิ.ย.!G22),IF(มิ.ย.!G52="","",มิ.ย.!G52))</f>
        <v/>
      </c>
      <c r="AR22" s="104" t="str">
        <f>IF($B$2=1,IF(มิ.ย.!H22="","",มิ.ย.!H22),IF(มิ.ย.!H52="","",มิ.ย.!H52))</f>
        <v/>
      </c>
      <c r="AS22" s="104" t="str">
        <f>IF($B$2=1,IF(มิ.ย.!I22="","",มิ.ย.!I22),IF(มิ.ย.!I52="","",มิ.ย.!I52))</f>
        <v/>
      </c>
      <c r="AT22" s="104" t="str">
        <f>IF($B$2=1,IF(มิ.ย.!J22="","",มิ.ย.!J22),IF(มิ.ย.!J52="","",มิ.ย.!J52))</f>
        <v/>
      </c>
      <c r="AU22" s="104" t="str">
        <f>IF($B$2=1,IF(มิ.ย.!K22="","",มิ.ย.!K22),IF(มิ.ย.!K52="","",มิ.ย.!K52))</f>
        <v/>
      </c>
      <c r="AV22" s="104" t="str">
        <f>IF($B$2=1,IF(มิ.ย.!L22="","",มิ.ย.!L22),IF(มิ.ย.!L52="","",มิ.ย.!L52))</f>
        <v/>
      </c>
      <c r="AW22" s="104" t="str">
        <f>IF($B$2=1,IF(มิ.ย.!M22="","",มิ.ย.!M22),IF(มิ.ย.!M52="","",มิ.ย.!M52))</f>
        <v/>
      </c>
      <c r="AX22" s="104" t="str">
        <f>IF($B$2=1,IF(มิ.ย.!N22="","",มิ.ย.!N22),IF(มิ.ย.!N52="","",มิ.ย.!N52))</f>
        <v/>
      </c>
      <c r="AY22" s="104" t="str">
        <f>IF($B$2=1,IF(มิ.ย.!O22="","",มิ.ย.!O22),IF(มิ.ย.!O52="","",มิ.ย.!O52))</f>
        <v/>
      </c>
      <c r="AZ22" s="104" t="str">
        <f>IF($B$2=1,IF(มิ.ย.!P22="","",มิ.ย.!P22),IF(มิ.ย.!P52="","",มิ.ย.!P52))</f>
        <v/>
      </c>
      <c r="BA22" s="104" t="str">
        <f>IF($B$2=1,IF(มิ.ย.!Q22="","",มิ.ย.!Q22),IF(มิ.ย.!Q52="","",มิ.ย.!Q52))</f>
        <v/>
      </c>
      <c r="BB22" s="104" t="str">
        <f>IF($B$2=1,IF(มิ.ย.!R22="","",มิ.ย.!R22),IF(มิ.ย.!R52="","",มิ.ย.!R52))</f>
        <v/>
      </c>
      <c r="BC22" s="104" t="str">
        <f>IF($B$2=1,IF(มิ.ย.!S22="","",มิ.ย.!S22),IF(มิ.ย.!S52="","",มิ.ย.!S52))</f>
        <v/>
      </c>
      <c r="BD22" s="104" t="str">
        <f>IF($B$2=1,IF(มิ.ย.!T22="","",มิ.ย.!T22),IF(มิ.ย.!T52="","",มิ.ย.!T52))</f>
        <v/>
      </c>
      <c r="BE22" s="104" t="str">
        <f>IF($B$2=1,IF(มิ.ย.!U22="","",มิ.ย.!U22),IF(มิ.ย.!U52="","",มิ.ย.!U52))</f>
        <v/>
      </c>
      <c r="BF22" s="104" t="str">
        <f>IF($B$2=1,IF(มิ.ย.!V22="","",มิ.ย.!V22),IF(มิ.ย.!V52="","",มิ.ย.!V52))</f>
        <v/>
      </c>
      <c r="BG22" s="104" t="str">
        <f>IF($B$2=1,IF(มิ.ย.!W22="","",มิ.ย.!W22),IF(มิ.ย.!W52="","",มิ.ย.!W52))</f>
        <v/>
      </c>
      <c r="BH22" s="104" t="str">
        <f>IF($B$2=1,IF(มิ.ย.!X22="","",มิ.ย.!X22),IF(มิ.ย.!X52="","",มิ.ย.!X52))</f>
        <v/>
      </c>
      <c r="BI22" s="104" t="str">
        <f>IF($B$2=1,IF(มิ.ย.!Y22="","",มิ.ย.!Y22),IF(มิ.ย.!Y52="","",มิ.ย.!Y52))</f>
        <v/>
      </c>
      <c r="BJ22" s="104" t="str">
        <f>IF($B$2=1,IF(มิ.ย.!Z22="","",มิ.ย.!Z22),IF(มิ.ย.!Z52="","",มิ.ย.!Z52))</f>
        <v/>
      </c>
      <c r="BK22" s="104" t="str">
        <f>IF($B$2=1,IF(มิ.ย.!AA22="","",มิ.ย.!AA22),IF(มิ.ย.!AA52="","",มิ.ย.!AA52))</f>
        <v/>
      </c>
      <c r="BL22" s="104" t="str">
        <f>IF($B$2=1,IF(มิ.ย.!AB22="","",มิ.ย.!AB22),IF(มิ.ย.!AB52="","",มิ.ย.!AB52))</f>
        <v/>
      </c>
      <c r="BM22" s="104" t="str">
        <f>IF($B$2=1,IF(มิ.ย.!AC22="","",มิ.ย.!AC22),IF(มิ.ย.!AC52="","",มิ.ย.!AC52))</f>
        <v/>
      </c>
      <c r="BN22" s="104" t="str">
        <f>IF($B$2=1,IF(มิ.ย.!AD22="","",มิ.ย.!AD22),IF(มิ.ย.!AD52="","",มิ.ย.!AD52))</f>
        <v/>
      </c>
      <c r="BO22" s="104" t="str">
        <f>IF($B$2=1,IF(มิ.ย.!AE22="","",มิ.ย.!AE22),IF(มิ.ย.!AE52="","",มิ.ย.!AE52))</f>
        <v/>
      </c>
      <c r="BP22" s="104" t="str">
        <f>IF($B$2=1,IF(มิ.ย.!AF22="","",มิ.ย.!AF22),IF(มิ.ย.!AF52="","",มิ.ย.!AF52))</f>
        <v/>
      </c>
      <c r="BQ22" s="104" t="str">
        <f>IF($B$2=1,IF(มิ.ย.!AG22="","",มิ.ย.!AG22),IF(มิ.ย.!AG52="","",มิ.ย.!AG52))</f>
        <v/>
      </c>
      <c r="BR22" s="104" t="str">
        <f>IF($B$2=1,IF(มิ.ย.!AH22="","",มิ.ย.!AH22),IF(มิ.ย.!AH52="","",มิ.ย.!AH52))</f>
        <v/>
      </c>
      <c r="BS22" s="104" t="str">
        <f>IF($B$2=1,IF(มิ.ย.!AI22="","",มิ.ย.!AI22),IF(มิ.ย.!AI52="","",มิ.ย.!AI52))</f>
        <v/>
      </c>
      <c r="BT22" s="103">
        <f t="shared" si="12"/>
        <v>19</v>
      </c>
      <c r="BU22" s="104"/>
      <c r="BV22" s="104" t="str">
        <f>IF($B$2=1,IF(ก.ค.!D22="","",ก.ค.!D22),IF(ก.ค.!D52="","",ก.ค.!D52))</f>
        <v/>
      </c>
      <c r="BW22" s="104" t="str">
        <f>IF($B$2=1,IF(ก.ค.!E22="","",ก.ค.!E22),IF(ก.ค.!E52="","",ก.ค.!E52))</f>
        <v/>
      </c>
      <c r="BX22" s="104" t="str">
        <f>IF($B$2=1,IF(ก.ค.!F22="","",ก.ค.!F22),IF(ก.ค.!F52="","",ก.ค.!F52))</f>
        <v/>
      </c>
      <c r="BY22" s="104" t="str">
        <f>IF($B$2=1,IF(ก.ค.!G22="","",ก.ค.!G22),IF(ก.ค.!G52="","",ก.ค.!G52))</f>
        <v/>
      </c>
      <c r="BZ22" s="104" t="str">
        <f>IF($B$2=1,IF(ก.ค.!H22="","",ก.ค.!H22),IF(ก.ค.!H52="","",ก.ค.!H52))</f>
        <v/>
      </c>
      <c r="CA22" s="104" t="str">
        <f>IF($B$2=1,IF(ก.ค.!I22="","",ก.ค.!I22),IF(ก.ค.!I52="","",ก.ค.!I52))</f>
        <v/>
      </c>
      <c r="CB22" s="104" t="str">
        <f>IF($B$2=1,IF(ก.ค.!J22="","",ก.ค.!J22),IF(ก.ค.!J52="","",ก.ค.!J52))</f>
        <v/>
      </c>
      <c r="CC22" s="104" t="str">
        <f>IF($B$2=1,IF(ก.ค.!K22="","",ก.ค.!K22),IF(ก.ค.!K52="","",ก.ค.!K52))</f>
        <v/>
      </c>
      <c r="CD22" s="104" t="str">
        <f>IF($B$2=1,IF(ก.ค.!L22="","",ก.ค.!L22),IF(ก.ค.!L52="","",ก.ค.!L52))</f>
        <v/>
      </c>
      <c r="CE22" s="104" t="str">
        <f>IF($B$2=1,IF(ก.ค.!M22="","",ก.ค.!M22),IF(ก.ค.!M52="","",ก.ค.!M52))</f>
        <v/>
      </c>
      <c r="CF22" s="104" t="str">
        <f>IF($B$2=1,IF(ก.ค.!N22="","",ก.ค.!N22),IF(ก.ค.!N52="","",ก.ค.!N52))</f>
        <v/>
      </c>
      <c r="CG22" s="104" t="str">
        <f>IF($B$2=1,IF(ก.ค.!O22="","",ก.ค.!O22),IF(ก.ค.!O52="","",ก.ค.!O52))</f>
        <v/>
      </c>
      <c r="CH22" s="104" t="str">
        <f>IF($B$2=1,IF(ก.ค.!P22="","",ก.ค.!P22),IF(ก.ค.!P52="","",ก.ค.!P52))</f>
        <v/>
      </c>
      <c r="CI22" s="104" t="str">
        <f>IF($B$2=1,IF(ก.ค.!Q22="","",ก.ค.!Q22),IF(ก.ค.!Q52="","",ก.ค.!Q52))</f>
        <v/>
      </c>
      <c r="CJ22" s="104" t="str">
        <f>IF($B$2=1,IF(ก.ค.!R22="","",ก.ค.!R22),IF(ก.ค.!R52="","",ก.ค.!R52))</f>
        <v/>
      </c>
      <c r="CK22" s="104" t="str">
        <f>IF($B$2=1,IF(ก.ค.!S22="","",ก.ค.!S22),IF(ก.ค.!S52="","",ก.ค.!S52))</f>
        <v/>
      </c>
      <c r="CL22" s="104" t="str">
        <f>IF($B$2=1,IF(ก.ค.!T22="","",ก.ค.!T22),IF(ก.ค.!T52="","",ก.ค.!T52))</f>
        <v/>
      </c>
      <c r="CM22" s="104" t="str">
        <f>IF($B$2=1,IF(ก.ค.!U22="","",ก.ค.!U22),IF(ก.ค.!U52="","",ก.ค.!U52))</f>
        <v/>
      </c>
      <c r="CN22" s="104" t="str">
        <f>IF($B$2=1,IF(ก.ค.!V22="","",ก.ค.!V22),IF(ก.ค.!V52="","",ก.ค.!V52))</f>
        <v/>
      </c>
      <c r="CO22" s="104" t="str">
        <f>IF($B$2=1,IF(ก.ค.!W22="","",ก.ค.!W22),IF(ก.ค.!W52="","",ก.ค.!W52))</f>
        <v/>
      </c>
      <c r="CP22" s="104" t="str">
        <f>IF($B$2=1,IF(ก.ค.!X22="","",ก.ค.!X22),IF(ก.ค.!X52="","",ก.ค.!X52))</f>
        <v/>
      </c>
      <c r="CQ22" s="104" t="str">
        <f>IF($B$2=1,IF(ก.ค.!Y22="","",ก.ค.!Y22),IF(ก.ค.!Y52="","",ก.ค.!Y52))</f>
        <v/>
      </c>
      <c r="CR22" s="104" t="str">
        <f>IF($B$2=1,IF(ก.ค.!Z22="","",ก.ค.!Z22),IF(ก.ค.!Z52="","",ก.ค.!Z52))</f>
        <v/>
      </c>
      <c r="CS22" s="104" t="str">
        <f>IF($B$2=1,IF(ก.ค.!AA22="","",ก.ค.!AA22),IF(ก.ค.!AA52="","",ก.ค.!AA52))</f>
        <v/>
      </c>
      <c r="CT22" s="104" t="str">
        <f>IF($B$2=1,IF(ก.ค.!AB22="","",ก.ค.!AB22),IF(ก.ค.!AB52="","",ก.ค.!AB52))</f>
        <v/>
      </c>
      <c r="CU22" s="104" t="str">
        <f>IF($B$2=1,IF(ก.ค.!AC22="","",ก.ค.!AC22),IF(ก.ค.!AC52="","",ก.ค.!AC52))</f>
        <v/>
      </c>
      <c r="CV22" s="104" t="str">
        <f>IF($B$2=1,IF(ก.ค.!AD22="","",ก.ค.!AD22),IF(ก.ค.!AD52="","",ก.ค.!AD52))</f>
        <v/>
      </c>
      <c r="CW22" s="104" t="str">
        <f>IF($B$2=1,IF(ก.ค.!AE22="","",ก.ค.!AE22),IF(ก.ค.!AE52="","",ก.ค.!AE52))</f>
        <v/>
      </c>
      <c r="CX22" s="104" t="str">
        <f>IF($B$2=1,IF(ก.ค.!AF22="","",ก.ค.!AF22),IF(ก.ค.!AF52="","",ก.ค.!AF52))</f>
        <v/>
      </c>
      <c r="CY22" s="104" t="str">
        <f>IF($B$2=1,IF(ก.ค.!AG22="","",ก.ค.!AG22),IF(ก.ค.!AG52="","",ก.ค.!AG52))</f>
        <v/>
      </c>
      <c r="CZ22" s="104" t="str">
        <f>IF($B$2=1,IF(ก.ค.!AH22="","",ก.ค.!AH22),IF(ก.ค.!AH52="","",ก.ค.!AH52))</f>
        <v/>
      </c>
      <c r="DA22" s="104" t="str">
        <f>IF($B$2=1,IF(ก.ค.!AI22="","",ก.ค.!AI22),IF(ก.ค.!AI52="","",ก.ค.!AI52))</f>
        <v/>
      </c>
      <c r="DB22" s="103">
        <f t="shared" si="13"/>
        <v>19</v>
      </c>
      <c r="DC22" s="104"/>
      <c r="DD22" s="104" t="str">
        <f>IF($B$2=1,IF(ส.ค.!D22="","",ส.ค.!D22),IF(ส.ค.!D52="","",ส.ค.!D52))</f>
        <v/>
      </c>
      <c r="DE22" s="104" t="str">
        <f>IF($B$2=1,IF(ส.ค.!E22="","",ส.ค.!E22),IF(ส.ค.!E52="","",ส.ค.!E52))</f>
        <v/>
      </c>
      <c r="DF22" s="104" t="str">
        <f>IF($B$2=1,IF(ส.ค.!F22="","",ส.ค.!F22),IF(ส.ค.!F52="","",ส.ค.!F52))</f>
        <v/>
      </c>
      <c r="DG22" s="104" t="str">
        <f>IF($B$2=1,IF(ส.ค.!G22="","",ส.ค.!G22),IF(ส.ค.!G52="","",ส.ค.!G52))</f>
        <v/>
      </c>
      <c r="DH22" s="104" t="str">
        <f>IF($B$2=1,IF(ส.ค.!H22="","",ส.ค.!H22),IF(ส.ค.!H52="","",ส.ค.!H52))</f>
        <v/>
      </c>
      <c r="DI22" s="104" t="str">
        <f>IF($B$2=1,IF(ส.ค.!I22="","",ส.ค.!I22),IF(ส.ค.!I52="","",ส.ค.!I52))</f>
        <v/>
      </c>
      <c r="DJ22" s="104" t="str">
        <f>IF($B$2=1,IF(ส.ค.!J22="","",ส.ค.!J22),IF(ส.ค.!J52="","",ส.ค.!J52))</f>
        <v/>
      </c>
      <c r="DK22" s="104" t="str">
        <f>IF($B$2=1,IF(ส.ค.!K22="","",ส.ค.!K22),IF(ส.ค.!K52="","",ส.ค.!K52))</f>
        <v/>
      </c>
      <c r="DL22" s="104" t="str">
        <f>IF($B$2=1,IF(ส.ค.!L22="","",ส.ค.!L22),IF(ส.ค.!L52="","",ส.ค.!L52))</f>
        <v/>
      </c>
      <c r="DM22" s="104" t="str">
        <f>IF($B$2=1,IF(ส.ค.!M22="","",ส.ค.!M22),IF(ส.ค.!M52="","",ส.ค.!M52))</f>
        <v/>
      </c>
      <c r="DN22" s="104" t="str">
        <f>IF($B$2=1,IF(ส.ค.!N22="","",ส.ค.!N22),IF(ส.ค.!N52="","",ส.ค.!N52))</f>
        <v/>
      </c>
      <c r="DO22" s="104" t="str">
        <f>IF($B$2=1,IF(ส.ค.!O22="","",ส.ค.!O22),IF(ส.ค.!O52="","",ส.ค.!O52))</f>
        <v/>
      </c>
      <c r="DP22" s="104" t="str">
        <f>IF($B$2=1,IF(ส.ค.!P22="","",ส.ค.!P22),IF(ส.ค.!P52="","",ส.ค.!P52))</f>
        <v/>
      </c>
      <c r="DQ22" s="104" t="str">
        <f>IF($B$2=1,IF(ส.ค.!Q22="","",ส.ค.!Q22),IF(ส.ค.!Q52="","",ส.ค.!Q52))</f>
        <v/>
      </c>
      <c r="DR22" s="104" t="str">
        <f>IF($B$2=1,IF(ส.ค.!R22="","",ส.ค.!R22),IF(ส.ค.!R52="","",ส.ค.!R52))</f>
        <v/>
      </c>
      <c r="DS22" s="104" t="str">
        <f>IF($B$2=1,IF(ส.ค.!S22="","",ส.ค.!S22),IF(ส.ค.!S52="","",ส.ค.!S52))</f>
        <v/>
      </c>
      <c r="DT22" s="104" t="str">
        <f>IF($B$2=1,IF(ส.ค.!T22="","",ส.ค.!T22),IF(ส.ค.!T52="","",ส.ค.!T52))</f>
        <v/>
      </c>
      <c r="DU22" s="104" t="str">
        <f>IF($B$2=1,IF(ส.ค.!U22="","",ส.ค.!U22),IF(ส.ค.!U52="","",ส.ค.!U52))</f>
        <v/>
      </c>
      <c r="DV22" s="104" t="str">
        <f>IF($B$2=1,IF(ส.ค.!V22="","",ส.ค.!V22),IF(ส.ค.!V52="","",ส.ค.!V52))</f>
        <v/>
      </c>
      <c r="DW22" s="104" t="str">
        <f>IF($B$2=1,IF(ส.ค.!W22="","",ส.ค.!W22),IF(ส.ค.!W52="","",ส.ค.!W52))</f>
        <v/>
      </c>
      <c r="DX22" s="104" t="str">
        <f>IF($B$2=1,IF(ส.ค.!X22="","",ส.ค.!X22),IF(ส.ค.!X52="","",ส.ค.!X52))</f>
        <v/>
      </c>
      <c r="DY22" s="104" t="str">
        <f>IF($B$2=1,IF(ส.ค.!Y22="","",ส.ค.!Y22),IF(ส.ค.!Y52="","",ส.ค.!Y52))</f>
        <v/>
      </c>
      <c r="DZ22" s="104" t="str">
        <f>IF($B$2=1,IF(ส.ค.!Z22="","",ส.ค.!Z22),IF(ส.ค.!Z52="","",ส.ค.!Z52))</f>
        <v/>
      </c>
      <c r="EA22" s="104" t="str">
        <f>IF($B$2=1,IF(ส.ค.!AA22="","",ส.ค.!AA22),IF(ส.ค.!AA52="","",ส.ค.!AA52))</f>
        <v/>
      </c>
      <c r="EB22" s="104" t="str">
        <f>IF($B$2=1,IF(ส.ค.!AB22="","",ส.ค.!AB22),IF(ส.ค.!AB52="","",ส.ค.!AB52))</f>
        <v/>
      </c>
      <c r="EC22" s="104" t="str">
        <f>IF($B$2=1,IF(ส.ค.!AC22="","",ส.ค.!AC22),IF(ส.ค.!AC52="","",ส.ค.!AC52))</f>
        <v/>
      </c>
      <c r="ED22" s="104" t="str">
        <f>IF($B$2=1,IF(ส.ค.!AD22="","",ส.ค.!AD22),IF(ส.ค.!AD52="","",ส.ค.!AD52))</f>
        <v/>
      </c>
      <c r="EE22" s="104" t="str">
        <f>IF($B$2=1,IF(ส.ค.!AE22="","",ส.ค.!AE22),IF(ส.ค.!AE52="","",ส.ค.!AE52))</f>
        <v/>
      </c>
      <c r="EF22" s="104" t="str">
        <f>IF($B$2=1,IF(ส.ค.!AF22="","",ส.ค.!AF22),IF(ส.ค.!AF52="","",ส.ค.!AF52))</f>
        <v/>
      </c>
      <c r="EG22" s="104" t="str">
        <f>IF($B$2=1,IF(ส.ค.!AG22="","",ส.ค.!AG22),IF(ส.ค.!AG52="","",ส.ค.!AG52))</f>
        <v/>
      </c>
      <c r="EH22" s="104" t="str">
        <f>IF($B$2=1,IF(ส.ค.!AH22="","",ส.ค.!AH22),IF(ส.ค.!AH52="","",ส.ค.!AH52))</f>
        <v/>
      </c>
      <c r="EI22" s="104" t="str">
        <f>IF($B$2=1,IF(ส.ค.!AI22="","",ส.ค.!AI22),IF(ส.ค.!AI52="","",ส.ค.!AI52))</f>
        <v/>
      </c>
      <c r="EJ22" s="103">
        <f t="shared" si="14"/>
        <v>19</v>
      </c>
      <c r="EK22" s="104"/>
      <c r="EL22" s="104" t="str">
        <f>IF($B$2=1,IF(ก.ย.!D22="","",ก.ย.!D22),IF(ก.ย.!D52="","",ก.ย.!D52))</f>
        <v/>
      </c>
      <c r="EM22" s="104" t="str">
        <f>IF($B$2=1,IF(ก.ย.!E22="","",ก.ย.!E22),IF(ก.ย.!E52="","",ก.ย.!E52))</f>
        <v/>
      </c>
      <c r="EN22" s="104" t="str">
        <f>IF($B$2=1,IF(ก.ย.!F22="","",ก.ย.!F22),IF(ก.ย.!F52="","",ก.ย.!F52))</f>
        <v/>
      </c>
      <c r="EO22" s="104" t="str">
        <f>IF($B$2=1,IF(ก.ย.!G22="","",ก.ย.!G22),IF(ก.ย.!G52="","",ก.ย.!G52))</f>
        <v/>
      </c>
      <c r="EP22" s="104" t="str">
        <f>IF($B$2=1,IF(ก.ย.!H22="","",ก.ย.!H22),IF(ก.ย.!H52="","",ก.ย.!H52))</f>
        <v/>
      </c>
      <c r="EQ22" s="104" t="str">
        <f>IF($B$2=1,IF(ก.ย.!I22="","",ก.ย.!I22),IF(ก.ย.!I52="","",ก.ย.!I52))</f>
        <v/>
      </c>
      <c r="ER22" s="104" t="str">
        <f>IF($B$2=1,IF(ก.ย.!J22="","",ก.ย.!J22),IF(ก.ย.!J52="","",ก.ย.!J52))</f>
        <v/>
      </c>
      <c r="ES22" s="104" t="str">
        <f>IF($B$2=1,IF(ก.ย.!K22="","",ก.ย.!K22),IF(ก.ย.!K52="","",ก.ย.!K52))</f>
        <v/>
      </c>
      <c r="ET22" s="104" t="str">
        <f>IF($B$2=1,IF(ก.ย.!L22="","",ก.ย.!L22),IF(ก.ย.!L52="","",ก.ย.!L52))</f>
        <v/>
      </c>
      <c r="EU22" s="104" t="str">
        <f>IF($B$2=1,IF(ก.ย.!M22="","",ก.ย.!M22),IF(ก.ย.!M52="","",ก.ย.!M52))</f>
        <v/>
      </c>
      <c r="EV22" s="104" t="str">
        <f>IF($B$2=1,IF(ก.ย.!N22="","",ก.ย.!N22),IF(ก.ย.!N52="","",ก.ย.!N52))</f>
        <v/>
      </c>
      <c r="EW22" s="104" t="str">
        <f>IF($B$2=1,IF(ก.ย.!O22="","",ก.ย.!O22),IF(ก.ย.!O52="","",ก.ย.!O52))</f>
        <v/>
      </c>
      <c r="EX22" s="104" t="str">
        <f>IF($B$2=1,IF(ก.ย.!P22="","",ก.ย.!P22),IF(ก.ย.!P52="","",ก.ย.!P52))</f>
        <v/>
      </c>
      <c r="EY22" s="104" t="str">
        <f>IF($B$2=1,IF(ก.ย.!Q22="","",ก.ย.!Q22),IF(ก.ย.!Q52="","",ก.ย.!Q52))</f>
        <v/>
      </c>
      <c r="EZ22" s="104" t="str">
        <f>IF($B$2=1,IF(ก.ย.!R22="","",ก.ย.!R22),IF(ก.ย.!R52="","",ก.ย.!R52))</f>
        <v/>
      </c>
      <c r="FA22" s="104" t="str">
        <f>IF($B$2=1,IF(ก.ย.!S22="","",ก.ย.!S22),IF(ก.ย.!S52="","",ก.ย.!S52))</f>
        <v/>
      </c>
      <c r="FB22" s="104" t="str">
        <f>IF($B$2=1,IF(ก.ย.!T22="","",ก.ย.!T22),IF(ก.ย.!T52="","",ก.ย.!T52))</f>
        <v/>
      </c>
      <c r="FC22" s="104" t="str">
        <f>IF($B$2=1,IF(ก.ย.!U22="","",ก.ย.!U22),IF(ก.ย.!U52="","",ก.ย.!U52))</f>
        <v/>
      </c>
      <c r="FD22" s="104" t="str">
        <f>IF($B$2=1,IF(ก.ย.!V22="","",ก.ย.!V22),IF(ก.ย.!V52="","",ก.ย.!V52))</f>
        <v/>
      </c>
      <c r="FE22" s="104" t="str">
        <f>IF($B$2=1,IF(ก.ย.!W22="","",ก.ย.!W22),IF(ก.ย.!W52="","",ก.ย.!W52))</f>
        <v/>
      </c>
      <c r="FF22" s="104" t="str">
        <f>IF($B$2=1,IF(ก.ย.!X22="","",ก.ย.!X22),IF(ก.ย.!X52="","",ก.ย.!X52))</f>
        <v/>
      </c>
      <c r="FG22" s="104" t="str">
        <f>IF($B$2=1,IF(ก.ย.!Y22="","",ก.ย.!Y22),IF(ก.ย.!Y52="","",ก.ย.!Y52))</f>
        <v/>
      </c>
      <c r="FH22" s="104" t="str">
        <f>IF($B$2=1,IF(ก.ย.!Z22="","",ก.ย.!Z22),IF(ก.ย.!Z52="","",ก.ย.!Z52))</f>
        <v/>
      </c>
      <c r="FI22" s="104" t="str">
        <f>IF($B$2=1,IF(ก.ย.!AA22="","",ก.ย.!AA22),IF(ก.ย.!AA52="","",ก.ย.!AA52))</f>
        <v/>
      </c>
      <c r="FJ22" s="104" t="str">
        <f>IF($B$2=1,IF(ก.ย.!AB22="","",ก.ย.!AB22),IF(ก.ย.!AB52="","",ก.ย.!AB52))</f>
        <v/>
      </c>
      <c r="FK22" s="104" t="str">
        <f>IF($B$2=1,IF(ก.ย.!AC22="","",ก.ย.!AC22),IF(ก.ย.!AC52="","",ก.ย.!AC52))</f>
        <v/>
      </c>
      <c r="FL22" s="104" t="str">
        <f>IF($B$2=1,IF(ก.ย.!AD22="","",ก.ย.!AD22),IF(ก.ย.!AD52="","",ก.ย.!AD52))</f>
        <v/>
      </c>
      <c r="FM22" s="104" t="str">
        <f>IF($B$2=1,IF(ก.ย.!AE22="","",ก.ย.!AE22),IF(ก.ย.!AE52="","",ก.ย.!AE52))</f>
        <v/>
      </c>
      <c r="FN22" s="104" t="str">
        <f>IF($B$2=1,IF(ก.ย.!AF22="","",ก.ย.!AF22),IF(ก.ย.!AF52="","",ก.ย.!AF52))</f>
        <v/>
      </c>
      <c r="FO22" s="104" t="str">
        <f>IF($B$2=1,IF(ก.ย.!AG22="","",ก.ย.!AG22),IF(ก.ย.!AG52="","",ก.ย.!AG52))</f>
        <v/>
      </c>
      <c r="FP22" s="104" t="str">
        <f>IF($B$2=1,IF(ก.ย.!AH22="","",ก.ย.!AH22),IF(ก.ย.!AH52="","",ก.ย.!AH52))</f>
        <v/>
      </c>
      <c r="FQ22" s="104" t="str">
        <f>IF($B$2=1,IF(ก.ย.!AI22="","",ก.ย.!AI22),IF(ก.ย.!AI52="","",ก.ย.!AI52))</f>
        <v/>
      </c>
      <c r="FR22" s="103">
        <f t="shared" si="15"/>
        <v>19</v>
      </c>
      <c r="FS22" s="104"/>
      <c r="FT22" s="104" t="str">
        <f>IF($B$2=1,IF(ต.ค.!D22="","",ต.ค.!D22),IF(ต.ค.!D52="","",ต.ค.!D52))</f>
        <v/>
      </c>
      <c r="FU22" s="104" t="str">
        <f>IF($B$2=1,IF(ต.ค.!E22="","",ต.ค.!E22),IF(ต.ค.!E52="","",ต.ค.!E52))</f>
        <v/>
      </c>
      <c r="FV22" s="104" t="str">
        <f>IF($B$2=1,IF(ต.ค.!F22="","",ต.ค.!F22),IF(ต.ค.!F52="","",ต.ค.!F52))</f>
        <v/>
      </c>
      <c r="FW22" s="104" t="str">
        <f>IF($B$2=1,IF(ต.ค.!G22="","",ต.ค.!G22),IF(ต.ค.!G52="","",ต.ค.!G52))</f>
        <v/>
      </c>
      <c r="FX22" s="104" t="str">
        <f>IF($B$2=1,IF(ต.ค.!H22="","",ต.ค.!H22),IF(ต.ค.!H52="","",ต.ค.!H52))</f>
        <v/>
      </c>
      <c r="FY22" s="104" t="str">
        <f>IF($B$2=1,IF(ต.ค.!I22="","",ต.ค.!I22),IF(ต.ค.!I52="","",ต.ค.!I52))</f>
        <v/>
      </c>
      <c r="FZ22" s="104" t="str">
        <f>IF($B$2=1,IF(ต.ค.!J22="","",ต.ค.!J22),IF(ต.ค.!J52="","",ต.ค.!J52))</f>
        <v/>
      </c>
      <c r="GA22" s="104" t="str">
        <f>IF($B$2=1,IF(ต.ค.!K22="","",ต.ค.!K22),IF(ต.ค.!K52="","",ต.ค.!K52))</f>
        <v/>
      </c>
      <c r="GB22" s="104" t="str">
        <f>IF($B$2=1,IF(ต.ค.!L22="","",ต.ค.!L22),IF(ต.ค.!L52="","",ต.ค.!L52))</f>
        <v/>
      </c>
      <c r="GC22" s="104" t="str">
        <f>IF($B$2=1,IF(ต.ค.!M22="","",ต.ค.!M22),IF(ต.ค.!M52="","",ต.ค.!M52))</f>
        <v/>
      </c>
      <c r="GD22" s="104" t="str">
        <f>IF($B$2=1,IF(ต.ค.!N22="","",ต.ค.!N22),IF(ต.ค.!N52="","",ต.ค.!N52))</f>
        <v/>
      </c>
      <c r="GE22" s="104" t="str">
        <f>IF($B$2=1,IF(ต.ค.!O22="","",ต.ค.!O22),IF(ต.ค.!O52="","",ต.ค.!O52))</f>
        <v/>
      </c>
      <c r="GF22" s="104" t="str">
        <f>IF($B$2=1,IF(ต.ค.!P22="","",ต.ค.!P22),IF(ต.ค.!P52="","",ต.ค.!P52))</f>
        <v/>
      </c>
      <c r="GG22" s="104" t="str">
        <f>IF($B$2=1,IF(ต.ค.!Q22="","",ต.ค.!Q22),IF(ต.ค.!Q52="","",ต.ค.!Q52))</f>
        <v/>
      </c>
      <c r="GH22" s="104" t="str">
        <f>IF($B$2=1,IF(ต.ค.!R22="","",ต.ค.!R22),IF(ต.ค.!R52="","",ต.ค.!R52))</f>
        <v/>
      </c>
      <c r="GI22" s="104" t="str">
        <f>IF($B$2=1,IF(ต.ค.!S22="","",ต.ค.!S22),IF(ต.ค.!S52="","",ต.ค.!S52))</f>
        <v/>
      </c>
      <c r="GJ22" s="104" t="str">
        <f>IF($B$2=1,IF(ต.ค.!T22="","",ต.ค.!T22),IF(ต.ค.!T52="","",ต.ค.!T52))</f>
        <v/>
      </c>
      <c r="GK22" s="104" t="str">
        <f>IF($B$2=1,IF(ต.ค.!U22="","",ต.ค.!U22),IF(ต.ค.!U52="","",ต.ค.!U52))</f>
        <v/>
      </c>
      <c r="GL22" s="104" t="str">
        <f>IF($B$2=1,IF(ต.ค.!V22="","",ต.ค.!V22),IF(ต.ค.!V52="","",ต.ค.!V52))</f>
        <v/>
      </c>
      <c r="GM22" s="104" t="str">
        <f>IF($B$2=1,IF(ต.ค.!W22="","",ต.ค.!W22),IF(ต.ค.!W52="","",ต.ค.!W52))</f>
        <v/>
      </c>
      <c r="GN22" s="104" t="str">
        <f>IF($B$2=1,IF(ต.ค.!X22="","",ต.ค.!X22),IF(ต.ค.!X52="","",ต.ค.!X52))</f>
        <v/>
      </c>
      <c r="GO22" s="104" t="str">
        <f>IF($B$2=1,IF(ต.ค.!Y22="","",ต.ค.!Y22),IF(ต.ค.!Y52="","",ต.ค.!Y52))</f>
        <v/>
      </c>
      <c r="GP22" s="104" t="str">
        <f>IF($B$2=1,IF(ต.ค.!Z22="","",ต.ค.!Z22),IF(ต.ค.!Z52="","",ต.ค.!Z52))</f>
        <v/>
      </c>
      <c r="GQ22" s="104" t="str">
        <f>IF($B$2=1,IF(ต.ค.!AA22="","",ต.ค.!AA22),IF(ต.ค.!AA52="","",ต.ค.!AA52))</f>
        <v/>
      </c>
      <c r="GR22" s="104" t="str">
        <f>IF($B$2=1,IF(ต.ค.!AB22="","",ต.ค.!AB22),IF(ต.ค.!AB52="","",ต.ค.!AB52))</f>
        <v/>
      </c>
      <c r="GS22" s="104" t="str">
        <f>IF($B$2=1,IF(ต.ค.!AC22="","",ต.ค.!AC22),IF(ต.ค.!AC52="","",ต.ค.!AC52))</f>
        <v/>
      </c>
      <c r="GT22" s="104" t="str">
        <f>IF($B$2=1,IF(ต.ค.!AD22="","",ต.ค.!AD22),IF(ต.ค.!AD52="","",ต.ค.!AD52))</f>
        <v/>
      </c>
      <c r="GU22" s="104" t="str">
        <f>IF($B$2=1,IF(ต.ค.!AE22="","",ต.ค.!AE22),IF(ต.ค.!AE52="","",ต.ค.!AE52))</f>
        <v/>
      </c>
      <c r="GV22" s="104" t="str">
        <f>IF($B$2=1,IF(ต.ค.!AF22="","",ต.ค.!AF22),IF(ต.ค.!AF52="","",ต.ค.!AF52))</f>
        <v/>
      </c>
      <c r="GW22" s="104" t="str">
        <f>IF($B$2=1,IF(ต.ค.!AG22="","",ต.ค.!AG22),IF(ต.ค.!AG52="","",ต.ค.!AG52))</f>
        <v/>
      </c>
      <c r="GX22" s="104" t="str">
        <f>IF($B$2=1,IF(ต.ค.!AH22="","",ต.ค.!AH22),IF(ต.ค.!AH52="","",ต.ค.!AH52))</f>
        <v/>
      </c>
      <c r="GY22" s="104" t="str">
        <f>IF($B$2=1,IF(ต.ค.!AI22="","",ต.ค.!AI22),IF(ต.ค.!AI52="","",ต.ค.!AI52))</f>
        <v/>
      </c>
      <c r="GZ22" s="103">
        <f t="shared" si="16"/>
        <v>19</v>
      </c>
      <c r="HA22" s="104"/>
      <c r="HB22" s="104" t="str">
        <f>IF($B$2=1,IF(พ.ย.!D22="","",พ.ย.!D22),IF(พ.ย.!D52="","",พ.ย.!D52))</f>
        <v/>
      </c>
      <c r="HC22" s="104" t="str">
        <f>IF($B$2=1,IF(พ.ย.!E22="","",พ.ย.!E22),IF(พ.ย.!E52="","",พ.ย.!E52))</f>
        <v/>
      </c>
      <c r="HD22" s="104" t="str">
        <f>IF($B$2=1,IF(พ.ย.!F22="","",พ.ย.!F22),IF(พ.ย.!F52="","",พ.ย.!F52))</f>
        <v/>
      </c>
      <c r="HE22" s="104" t="str">
        <f>IF($B$2=1,IF(พ.ย.!G22="","",พ.ย.!G22),IF(พ.ย.!G52="","",พ.ย.!G52))</f>
        <v/>
      </c>
      <c r="HF22" s="104" t="str">
        <f>IF($B$2=1,IF(พ.ย.!H22="","",พ.ย.!H22),IF(พ.ย.!H52="","",พ.ย.!H52))</f>
        <v/>
      </c>
      <c r="HG22" s="104" t="str">
        <f>IF($B$2=1,IF(พ.ย.!I22="","",พ.ย.!I22),IF(พ.ย.!I52="","",พ.ย.!I52))</f>
        <v/>
      </c>
      <c r="HH22" s="104" t="str">
        <f>IF($B$2=1,IF(พ.ย.!J22="","",พ.ย.!J22),IF(พ.ย.!J52="","",พ.ย.!J52))</f>
        <v/>
      </c>
      <c r="HI22" s="104" t="str">
        <f>IF($B$2=1,IF(พ.ย.!K22="","",พ.ย.!K22),IF(พ.ย.!K52="","",พ.ย.!K52))</f>
        <v/>
      </c>
      <c r="HJ22" s="104" t="str">
        <f>IF($B$2=1,IF(พ.ย.!L22="","",พ.ย.!L22),IF(พ.ย.!L52="","",พ.ย.!L52))</f>
        <v/>
      </c>
      <c r="HK22" s="104" t="str">
        <f>IF($B$2=1,IF(พ.ย.!M22="","",พ.ย.!M22),IF(พ.ย.!M52="","",พ.ย.!M52))</f>
        <v/>
      </c>
      <c r="HL22" s="104" t="str">
        <f>IF($B$2=1,IF(พ.ย.!N22="","",พ.ย.!N22),IF(พ.ย.!N52="","",พ.ย.!N52))</f>
        <v/>
      </c>
      <c r="HM22" s="104" t="str">
        <f>IF($B$2=1,IF(พ.ย.!O22="","",พ.ย.!O22),IF(พ.ย.!O52="","",พ.ย.!O52))</f>
        <v/>
      </c>
      <c r="HN22" s="104" t="str">
        <f>IF($B$2=1,IF(พ.ย.!P22="","",พ.ย.!P22),IF(พ.ย.!P52="","",พ.ย.!P52))</f>
        <v/>
      </c>
      <c r="HO22" s="104" t="str">
        <f>IF($B$2=1,IF(พ.ย.!Q22="","",พ.ย.!Q22),IF(พ.ย.!Q52="","",พ.ย.!Q52))</f>
        <v/>
      </c>
      <c r="HP22" s="104" t="str">
        <f>IF($B$2=1,IF(พ.ย.!R22="","",พ.ย.!R22),IF(พ.ย.!R52="","",พ.ย.!R52))</f>
        <v/>
      </c>
      <c r="HQ22" s="104" t="str">
        <f>IF($B$2=1,IF(พ.ย.!S22="","",พ.ย.!S22),IF(พ.ย.!S52="","",พ.ย.!S52))</f>
        <v/>
      </c>
      <c r="HR22" s="104" t="str">
        <f>IF($B$2=1,IF(พ.ย.!T22="","",พ.ย.!T22),IF(พ.ย.!T52="","",พ.ย.!T52))</f>
        <v/>
      </c>
      <c r="HS22" s="104" t="str">
        <f>IF($B$2=1,IF(พ.ย.!U22="","",พ.ย.!U22),IF(พ.ย.!U52="","",พ.ย.!U52))</f>
        <v/>
      </c>
      <c r="HT22" s="104" t="str">
        <f>IF($B$2=1,IF(พ.ย.!V22="","",พ.ย.!V22),IF(พ.ย.!V52="","",พ.ย.!V52))</f>
        <v/>
      </c>
      <c r="HU22" s="104" t="str">
        <f>IF($B$2=1,IF(พ.ย.!W22="","",พ.ย.!W22),IF(พ.ย.!W52="","",พ.ย.!W52))</f>
        <v/>
      </c>
      <c r="HV22" s="104" t="str">
        <f>IF($B$2=1,IF(พ.ย.!X22="","",พ.ย.!X22),IF(พ.ย.!X52="","",พ.ย.!X52))</f>
        <v/>
      </c>
      <c r="HW22" s="104" t="str">
        <f>IF($B$2=1,IF(พ.ย.!Y22="","",พ.ย.!Y22),IF(พ.ย.!Y52="","",พ.ย.!Y52))</f>
        <v/>
      </c>
      <c r="HX22" s="104" t="str">
        <f>IF($B$2=1,IF(พ.ย.!Z22="","",พ.ย.!Z22),IF(พ.ย.!Z52="","",พ.ย.!Z52))</f>
        <v/>
      </c>
      <c r="HY22" s="104" t="str">
        <f>IF($B$2=1,IF(พ.ย.!AA22="","",พ.ย.!AA22),IF(พ.ย.!AA52="","",พ.ย.!AA52))</f>
        <v/>
      </c>
      <c r="HZ22" s="104" t="str">
        <f>IF($B$2=1,IF(พ.ย.!AB22="","",พ.ย.!AB22),IF(พ.ย.!AB52="","",พ.ย.!AB52))</f>
        <v/>
      </c>
      <c r="IA22" s="104" t="str">
        <f>IF($B$2=1,IF(พ.ย.!AC22="","",พ.ย.!AC22),IF(พ.ย.!AC52="","",พ.ย.!AC52))</f>
        <v/>
      </c>
      <c r="IB22" s="104" t="str">
        <f>IF($B$2=1,IF(พ.ย.!AD22="","",พ.ย.!AD22),IF(พ.ย.!AD52="","",พ.ย.!AD52))</f>
        <v/>
      </c>
      <c r="IC22" s="104" t="str">
        <f>IF($B$2=1,IF(พ.ย.!AE22="","",พ.ย.!AE22),IF(พ.ย.!AE52="","",พ.ย.!AE52))</f>
        <v/>
      </c>
      <c r="ID22" s="104" t="str">
        <f>IF($B$2=1,IF(พ.ย.!AF22="","",พ.ย.!AF22),IF(พ.ย.!AF52="","",พ.ย.!AF52))</f>
        <v/>
      </c>
      <c r="IE22" s="104" t="str">
        <f>IF($B$2=1,IF(พ.ย.!AG22="","",พ.ย.!AG22),IF(พ.ย.!AG52="","",พ.ย.!AG52))</f>
        <v/>
      </c>
      <c r="IF22" s="104" t="str">
        <f>IF($B$2=1,IF(พ.ย.!AH22="","",พ.ย.!AH22),IF(พ.ย.!AH52="","",พ.ย.!AH52))</f>
        <v/>
      </c>
      <c r="IG22" s="104" t="str">
        <f>IF($B$2=1,IF(พ.ย.!AI22="","",พ.ย.!AI22),IF(พ.ย.!AI52="","",พ.ย.!AI52))</f>
        <v/>
      </c>
      <c r="IH22" s="103">
        <f t="shared" si="17"/>
        <v>19</v>
      </c>
      <c r="II22" s="104"/>
      <c r="IJ22" s="104" t="str">
        <f>IF($B$2=1,IF(ธ.ค.!D22="","",ธ.ค.!D22),IF(ธ.ค.!D52="","",ธ.ค.!D52))</f>
        <v/>
      </c>
      <c r="IK22" s="104" t="str">
        <f>IF($B$2=1,IF(ธ.ค.!E22="","",ธ.ค.!E22),IF(ธ.ค.!E52="","",ธ.ค.!E52))</f>
        <v/>
      </c>
      <c r="IL22" s="104" t="str">
        <f>IF($B$2=1,IF(ธ.ค.!F22="","",ธ.ค.!F22),IF(ธ.ค.!F52="","",ธ.ค.!F52))</f>
        <v/>
      </c>
      <c r="IM22" s="104" t="str">
        <f>IF($B$2=1,IF(ธ.ค.!G22="","",ธ.ค.!G22),IF(ธ.ค.!G52="","",ธ.ค.!G52))</f>
        <v/>
      </c>
      <c r="IN22" s="104" t="str">
        <f>IF($B$2=1,IF(ธ.ค.!H22="","",ธ.ค.!H22),IF(ธ.ค.!H52="","",ธ.ค.!H52))</f>
        <v/>
      </c>
      <c r="IO22" s="104" t="str">
        <f>IF($B$2=1,IF(ธ.ค.!I22="","",ธ.ค.!I22),IF(ธ.ค.!I52="","",ธ.ค.!I52))</f>
        <v/>
      </c>
      <c r="IP22" s="104" t="str">
        <f>IF($B$2=1,IF(ธ.ค.!J22="","",ธ.ค.!J22),IF(ธ.ค.!J52="","",ธ.ค.!J52))</f>
        <v/>
      </c>
      <c r="IQ22" s="104" t="str">
        <f>IF($B$2=1,IF(ธ.ค.!K22="","",ธ.ค.!K22),IF(ธ.ค.!K52="","",ธ.ค.!K52))</f>
        <v/>
      </c>
      <c r="IR22" s="104" t="str">
        <f>IF($B$2=1,IF(ธ.ค.!L22="","",ธ.ค.!L22),IF(ธ.ค.!L52="","",ธ.ค.!L52))</f>
        <v/>
      </c>
      <c r="IS22" s="104" t="str">
        <f>IF($B$2=1,IF(ธ.ค.!M22="","",ธ.ค.!M22),IF(ธ.ค.!M52="","",ธ.ค.!M52))</f>
        <v/>
      </c>
      <c r="IT22" s="104" t="str">
        <f>IF($B$2=1,IF(ธ.ค.!N22="","",ธ.ค.!N22),IF(ธ.ค.!N52="","",ธ.ค.!N52))</f>
        <v/>
      </c>
      <c r="IU22" s="104" t="str">
        <f>IF($B$2=1,IF(ธ.ค.!O22="","",ธ.ค.!O22),IF(ธ.ค.!O52="","",ธ.ค.!O52))</f>
        <v/>
      </c>
      <c r="IV22" s="104" t="str">
        <f>IF($B$2=1,IF(ธ.ค.!P22="","",ธ.ค.!P22),IF(ธ.ค.!P52="","",ธ.ค.!P52))</f>
        <v/>
      </c>
      <c r="IW22" s="104" t="str">
        <f>IF($B$2=1,IF(ธ.ค.!Q22="","",ธ.ค.!Q22),IF(ธ.ค.!Q52="","",ธ.ค.!Q52))</f>
        <v/>
      </c>
      <c r="IX22" s="104" t="str">
        <f>IF($B$2=1,IF(ธ.ค.!R22="","",ธ.ค.!R22),IF(ธ.ค.!R52="","",ธ.ค.!R52))</f>
        <v/>
      </c>
      <c r="IY22" s="104" t="str">
        <f>IF($B$2=1,IF(ธ.ค.!S22="","",ธ.ค.!S22),IF(ธ.ค.!S52="","",ธ.ค.!S52))</f>
        <v/>
      </c>
      <c r="IZ22" s="104" t="str">
        <f>IF($B$2=1,IF(ธ.ค.!T22="","",ธ.ค.!T22),IF(ธ.ค.!T52="","",ธ.ค.!T52))</f>
        <v/>
      </c>
      <c r="JA22" s="104" t="str">
        <f>IF($B$2=1,IF(ธ.ค.!U22="","",ธ.ค.!U22),IF(ธ.ค.!U52="","",ธ.ค.!U52))</f>
        <v/>
      </c>
      <c r="JB22" s="104" t="str">
        <f>IF($B$2=1,IF(ธ.ค.!V22="","",ธ.ค.!V22),IF(ธ.ค.!V52="","",ธ.ค.!V52))</f>
        <v/>
      </c>
      <c r="JC22" s="104" t="str">
        <f>IF($B$2=1,IF(ธ.ค.!W22="","",ธ.ค.!W22),IF(ธ.ค.!W52="","",ธ.ค.!W52))</f>
        <v/>
      </c>
      <c r="JD22" s="104" t="str">
        <f>IF($B$2=1,IF(ธ.ค.!X22="","",ธ.ค.!X22),IF(ธ.ค.!X52="","",ธ.ค.!X52))</f>
        <v/>
      </c>
      <c r="JE22" s="104" t="str">
        <f>IF($B$2=1,IF(ธ.ค.!Y22="","",ธ.ค.!Y22),IF(ธ.ค.!Y52="","",ธ.ค.!Y52))</f>
        <v/>
      </c>
      <c r="JF22" s="104" t="str">
        <f>IF($B$2=1,IF(ธ.ค.!Z22="","",ธ.ค.!Z22),IF(ธ.ค.!Z52="","",ธ.ค.!Z52))</f>
        <v/>
      </c>
      <c r="JG22" s="104" t="str">
        <f>IF($B$2=1,IF(ธ.ค.!AA22="","",ธ.ค.!AA22),IF(ธ.ค.!AA52="","",ธ.ค.!AA52))</f>
        <v/>
      </c>
      <c r="JH22" s="104" t="str">
        <f>IF($B$2=1,IF(ธ.ค.!AB22="","",ธ.ค.!AB22),IF(ธ.ค.!AB52="","",ธ.ค.!AB52))</f>
        <v/>
      </c>
      <c r="JI22" s="104" t="str">
        <f>IF($B$2=1,IF(ธ.ค.!AC22="","",ธ.ค.!AC22),IF(ธ.ค.!AC52="","",ธ.ค.!AC52))</f>
        <v/>
      </c>
      <c r="JJ22" s="104" t="str">
        <f>IF($B$2=1,IF(ธ.ค.!AD22="","",ธ.ค.!AD22),IF(ธ.ค.!AD52="","",ธ.ค.!AD52))</f>
        <v/>
      </c>
      <c r="JK22" s="104" t="str">
        <f>IF($B$2=1,IF(ธ.ค.!AE22="","",ธ.ค.!AE22),IF(ธ.ค.!AE52="","",ธ.ค.!AE52))</f>
        <v/>
      </c>
      <c r="JL22" s="104" t="str">
        <f>IF($B$2=1,IF(ธ.ค.!AF22="","",ธ.ค.!AF22),IF(ธ.ค.!AF52="","",ธ.ค.!AF52))</f>
        <v/>
      </c>
      <c r="JM22" s="104" t="str">
        <f>IF($B$2=1,IF(ธ.ค.!AG22="","",ธ.ค.!AG22),IF(ธ.ค.!AG52="","",ธ.ค.!AG52))</f>
        <v/>
      </c>
      <c r="JN22" s="104" t="str">
        <f>IF($B$2=1,IF(ธ.ค.!AH22="","",ธ.ค.!AH22),IF(ธ.ค.!AH52="","",ธ.ค.!AH52))</f>
        <v/>
      </c>
      <c r="JO22" s="104" t="str">
        <f>IF($B$2=1,IF(ธ.ค.!AI22="","",ธ.ค.!AI22),IF(ธ.ค.!AI52="","",ธ.ค.!AI52))</f>
        <v/>
      </c>
      <c r="JP22" s="103">
        <f t="shared" si="18"/>
        <v>19</v>
      </c>
      <c r="JQ22" s="104"/>
      <c r="JR22" s="104" t="str">
        <f>IF($B$2=1,IF(ม.ค.!D22="","",ม.ค.!D22),IF(ม.ค.!D52="","",ม.ค.!D52))</f>
        <v/>
      </c>
      <c r="JS22" s="104" t="str">
        <f>IF($B$2=1,IF(ม.ค.!E22="","",ม.ค.!E22),IF(ม.ค.!E52="","",ม.ค.!E52))</f>
        <v/>
      </c>
      <c r="JT22" s="104" t="str">
        <f>IF($B$2=1,IF(ม.ค.!F22="","",ม.ค.!F22),IF(ม.ค.!F52="","",ม.ค.!F52))</f>
        <v/>
      </c>
      <c r="JU22" s="104" t="str">
        <f>IF($B$2=1,IF(ม.ค.!G22="","",ม.ค.!G22),IF(ม.ค.!G52="","",ม.ค.!G52))</f>
        <v/>
      </c>
      <c r="JV22" s="104" t="str">
        <f>IF($B$2=1,IF(ม.ค.!H22="","",ม.ค.!H22),IF(ม.ค.!H52="","",ม.ค.!H52))</f>
        <v/>
      </c>
      <c r="JW22" s="104" t="str">
        <f>IF($B$2=1,IF(ม.ค.!I22="","",ม.ค.!I22),IF(ม.ค.!I52="","",ม.ค.!I52))</f>
        <v/>
      </c>
      <c r="JX22" s="104" t="str">
        <f>IF($B$2=1,IF(ม.ค.!J22="","",ม.ค.!J22),IF(ม.ค.!J52="","",ม.ค.!J52))</f>
        <v/>
      </c>
      <c r="JY22" s="104" t="str">
        <f>IF($B$2=1,IF(ม.ค.!K22="","",ม.ค.!K22),IF(ม.ค.!K52="","",ม.ค.!K52))</f>
        <v/>
      </c>
      <c r="JZ22" s="104" t="str">
        <f>IF($B$2=1,IF(ม.ค.!L22="","",ม.ค.!L22),IF(ม.ค.!L52="","",ม.ค.!L52))</f>
        <v/>
      </c>
      <c r="KA22" s="104" t="str">
        <f>IF($B$2=1,IF(ม.ค.!M22="","",ม.ค.!M22),IF(ม.ค.!M52="","",ม.ค.!M52))</f>
        <v/>
      </c>
      <c r="KB22" s="104" t="str">
        <f>IF($B$2=1,IF(ม.ค.!N22="","",ม.ค.!N22),IF(ม.ค.!N52="","",ม.ค.!N52))</f>
        <v/>
      </c>
      <c r="KC22" s="104" t="str">
        <f>IF($B$2=1,IF(ม.ค.!O22="","",ม.ค.!O22),IF(ม.ค.!O52="","",ม.ค.!O52))</f>
        <v/>
      </c>
      <c r="KD22" s="104" t="str">
        <f>IF($B$2=1,IF(ม.ค.!P22="","",ม.ค.!P22),IF(ม.ค.!P52="","",ม.ค.!P52))</f>
        <v/>
      </c>
      <c r="KE22" s="104" t="str">
        <f>IF($B$2=1,IF(ม.ค.!Q22="","",ม.ค.!Q22),IF(ม.ค.!Q52="","",ม.ค.!Q52))</f>
        <v/>
      </c>
      <c r="KF22" s="104" t="str">
        <f>IF($B$2=1,IF(ม.ค.!R22="","",ม.ค.!R22),IF(ม.ค.!R52="","",ม.ค.!R52))</f>
        <v/>
      </c>
      <c r="KG22" s="104" t="str">
        <f>IF($B$2=1,IF(ม.ค.!S22="","",ม.ค.!S22),IF(ม.ค.!S52="","",ม.ค.!S52))</f>
        <v/>
      </c>
      <c r="KH22" s="104" t="str">
        <f>IF($B$2=1,IF(ม.ค.!T22="","",ม.ค.!T22),IF(ม.ค.!T52="","",ม.ค.!T52))</f>
        <v/>
      </c>
      <c r="KI22" s="104" t="str">
        <f>IF($B$2=1,IF(ม.ค.!U22="","",ม.ค.!U22),IF(ม.ค.!U52="","",ม.ค.!U52))</f>
        <v/>
      </c>
      <c r="KJ22" s="104" t="str">
        <f>IF($B$2=1,IF(ม.ค.!V22="","",ม.ค.!V22),IF(ม.ค.!V52="","",ม.ค.!V52))</f>
        <v/>
      </c>
      <c r="KK22" s="104" t="str">
        <f>IF($B$2=1,IF(ม.ค.!W22="","",ม.ค.!W22),IF(ม.ค.!W52="","",ม.ค.!W52))</f>
        <v/>
      </c>
      <c r="KL22" s="104" t="str">
        <f>IF($B$2=1,IF(ม.ค.!X22="","",ม.ค.!X22),IF(ม.ค.!X52="","",ม.ค.!X52))</f>
        <v/>
      </c>
      <c r="KM22" s="104" t="str">
        <f>IF($B$2=1,IF(ม.ค.!Y22="","",ม.ค.!Y22),IF(ม.ค.!Y52="","",ม.ค.!Y52))</f>
        <v/>
      </c>
      <c r="KN22" s="104" t="str">
        <f>IF($B$2=1,IF(ม.ค.!Z22="","",ม.ค.!Z22),IF(ม.ค.!Z52="","",ม.ค.!Z52))</f>
        <v/>
      </c>
      <c r="KO22" s="104" t="str">
        <f>IF($B$2=1,IF(ม.ค.!AA22="","",ม.ค.!AA22),IF(ม.ค.!AA52="","",ม.ค.!AA52))</f>
        <v/>
      </c>
      <c r="KP22" s="104" t="str">
        <f>IF($B$2=1,IF(ม.ค.!AB22="","",ม.ค.!AB22),IF(ม.ค.!AB52="","",ม.ค.!AB52))</f>
        <v/>
      </c>
      <c r="KQ22" s="104" t="str">
        <f>IF($B$2=1,IF(ม.ค.!AC22="","",ม.ค.!AC22),IF(ม.ค.!AC52="","",ม.ค.!AC52))</f>
        <v/>
      </c>
      <c r="KR22" s="104" t="str">
        <f>IF($B$2=1,IF(ม.ค.!AD22="","",ม.ค.!AD22),IF(ม.ค.!AD52="","",ม.ค.!AD52))</f>
        <v/>
      </c>
      <c r="KS22" s="104" t="str">
        <f>IF($B$2=1,IF(ม.ค.!AE22="","",ม.ค.!AE22),IF(ม.ค.!AE52="","",ม.ค.!AE52))</f>
        <v/>
      </c>
      <c r="KT22" s="104" t="str">
        <f>IF($B$2=1,IF(ม.ค.!AF22="","",ม.ค.!AF22),IF(ม.ค.!AF52="","",ม.ค.!AF52))</f>
        <v/>
      </c>
      <c r="KU22" s="104" t="str">
        <f>IF($B$2=1,IF(ม.ค.!AG22="","",ม.ค.!AG22),IF(ม.ค.!AG52="","",ม.ค.!AG52))</f>
        <v/>
      </c>
      <c r="KV22" s="104" t="str">
        <f>IF($B$2=1,IF(ม.ค.!AH22="","",ม.ค.!AH22),IF(ม.ค.!AH52="","",ม.ค.!AH52))</f>
        <v/>
      </c>
      <c r="KW22" s="104" t="str">
        <f>IF($B$2=1,IF(ม.ค.!AI22="","",ม.ค.!AI22),IF(ม.ค.!AI52="","",ม.ค.!AI52))</f>
        <v/>
      </c>
      <c r="KX22" s="103">
        <f t="shared" si="19"/>
        <v>19</v>
      </c>
      <c r="KY22" s="104"/>
      <c r="KZ22" s="104" t="str">
        <f>IF($B$2=1,IF(ก.พ.!D22="","",ก.พ.!D22),IF(ก.พ.!D52="","",ก.พ.!D52))</f>
        <v/>
      </c>
      <c r="LA22" s="104" t="str">
        <f>IF($B$2=1,IF(ก.พ.!E22="","",ก.พ.!E22),IF(ก.พ.!E52="","",ก.พ.!E52))</f>
        <v/>
      </c>
      <c r="LB22" s="104" t="str">
        <f>IF($B$2=1,IF(ก.พ.!F22="","",ก.พ.!F22),IF(ก.พ.!F52="","",ก.พ.!F52))</f>
        <v/>
      </c>
      <c r="LC22" s="104" t="str">
        <f>IF($B$2=1,IF(ก.พ.!G22="","",ก.พ.!G22),IF(ก.พ.!G52="","",ก.พ.!G52))</f>
        <v/>
      </c>
      <c r="LD22" s="104" t="str">
        <f>IF($B$2=1,IF(ก.พ.!H22="","",ก.พ.!H22),IF(ก.พ.!H52="","",ก.พ.!H52))</f>
        <v/>
      </c>
      <c r="LE22" s="104" t="str">
        <f>IF($B$2=1,IF(ก.พ.!I22="","",ก.พ.!I22),IF(ก.พ.!I52="","",ก.พ.!I52))</f>
        <v/>
      </c>
      <c r="LF22" s="104" t="str">
        <f>IF($B$2=1,IF(ก.พ.!J22="","",ก.พ.!J22),IF(ก.พ.!J52="","",ก.พ.!J52))</f>
        <v/>
      </c>
      <c r="LG22" s="104" t="str">
        <f>IF($B$2=1,IF(ก.พ.!K22="","",ก.พ.!K22),IF(ก.พ.!K52="","",ก.พ.!K52))</f>
        <v/>
      </c>
      <c r="LH22" s="104" t="str">
        <f>IF($B$2=1,IF(ก.พ.!L22="","",ก.พ.!L22),IF(ก.พ.!L52="","",ก.พ.!L52))</f>
        <v/>
      </c>
      <c r="LI22" s="104" t="str">
        <f>IF($B$2=1,IF(ก.พ.!M22="","",ก.พ.!M22),IF(ก.พ.!M52="","",ก.พ.!M52))</f>
        <v/>
      </c>
      <c r="LJ22" s="104" t="str">
        <f>IF($B$2=1,IF(ก.พ.!N22="","",ก.พ.!N22),IF(ก.พ.!N52="","",ก.พ.!N52))</f>
        <v/>
      </c>
      <c r="LK22" s="104" t="str">
        <f>IF($B$2=1,IF(ก.พ.!O22="","",ก.พ.!O22),IF(ก.พ.!O52="","",ก.พ.!O52))</f>
        <v/>
      </c>
      <c r="LL22" s="104" t="str">
        <f>IF($B$2=1,IF(ก.พ.!P22="","",ก.พ.!P22),IF(ก.พ.!P52="","",ก.พ.!P52))</f>
        <v/>
      </c>
      <c r="LM22" s="104" t="str">
        <f>IF($B$2=1,IF(ก.พ.!Q22="","",ก.พ.!Q22),IF(ก.พ.!Q52="","",ก.พ.!Q52))</f>
        <v/>
      </c>
      <c r="LN22" s="104" t="str">
        <f>IF($B$2=1,IF(ก.พ.!R22="","",ก.พ.!R22),IF(ก.พ.!R52="","",ก.พ.!R52))</f>
        <v/>
      </c>
      <c r="LO22" s="104" t="str">
        <f>IF($B$2=1,IF(ก.พ.!S22="","",ก.พ.!S22),IF(ก.พ.!S52="","",ก.พ.!S52))</f>
        <v/>
      </c>
      <c r="LP22" s="104" t="str">
        <f>IF($B$2=1,IF(ก.พ.!T22="","",ก.พ.!T22),IF(ก.พ.!T52="","",ก.พ.!T52))</f>
        <v/>
      </c>
      <c r="LQ22" s="104" t="str">
        <f>IF($B$2=1,IF(ก.พ.!U22="","",ก.พ.!U22),IF(ก.พ.!U52="","",ก.พ.!U52))</f>
        <v/>
      </c>
      <c r="LR22" s="104" t="str">
        <f>IF($B$2=1,IF(ก.พ.!V22="","",ก.พ.!V22),IF(ก.พ.!V52="","",ก.พ.!V52))</f>
        <v/>
      </c>
      <c r="LS22" s="104" t="str">
        <f>IF($B$2=1,IF(ก.พ.!W22="","",ก.พ.!W22),IF(ก.พ.!W52="","",ก.พ.!W52))</f>
        <v/>
      </c>
      <c r="LT22" s="104" t="str">
        <f>IF($B$2=1,IF(ก.พ.!X22="","",ก.พ.!X22),IF(ก.พ.!X52="","",ก.พ.!X52))</f>
        <v/>
      </c>
      <c r="LU22" s="104" t="str">
        <f>IF($B$2=1,IF(ก.พ.!Y22="","",ก.พ.!Y22),IF(ก.พ.!Y52="","",ก.พ.!Y52))</f>
        <v/>
      </c>
      <c r="LV22" s="104" t="str">
        <f>IF($B$2=1,IF(ก.พ.!Z22="","",ก.พ.!Z22),IF(ก.พ.!Z52="","",ก.พ.!Z52))</f>
        <v/>
      </c>
      <c r="LW22" s="104" t="str">
        <f>IF($B$2=1,IF(ก.พ.!AA22="","",ก.พ.!AA22),IF(ก.พ.!AA52="","",ก.พ.!AA52))</f>
        <v/>
      </c>
      <c r="LX22" s="104" t="str">
        <f>IF($B$2=1,IF(ก.พ.!AB22="","",ก.พ.!AB22),IF(ก.พ.!AB52="","",ก.พ.!AB52))</f>
        <v/>
      </c>
      <c r="LY22" s="104" t="str">
        <f>IF($B$2=1,IF(ก.พ.!AC22="","",ก.พ.!AC22),IF(ก.พ.!AC52="","",ก.พ.!AC52))</f>
        <v/>
      </c>
      <c r="LZ22" s="104" t="str">
        <f>IF($B$2=1,IF(ก.พ.!AD22="","",ก.พ.!AD22),IF(ก.พ.!AD52="","",ก.พ.!AD52))</f>
        <v/>
      </c>
      <c r="MA22" s="104" t="str">
        <f>IF($B$2=1,IF(ก.พ.!AE22="","",ก.พ.!AE22),IF(ก.พ.!AE52="","",ก.พ.!AE52))</f>
        <v/>
      </c>
      <c r="MB22" s="104" t="str">
        <f>IF($B$2=1,IF(ก.พ.!AF22="","",ก.พ.!AF22),IF(ก.พ.!AF52="","",ก.พ.!AF52))</f>
        <v/>
      </c>
      <c r="MC22" s="104" t="str">
        <f>IF($B$2=1,IF(ก.พ.!AG22="","",ก.พ.!AG22),IF(ก.พ.!AG52="","",ก.พ.!AG52))</f>
        <v/>
      </c>
      <c r="MD22" s="104" t="str">
        <f>IF($B$2=1,IF(ก.พ.!AH22="","",ก.พ.!AH22),IF(ก.พ.!AH52="","",ก.พ.!AH52))</f>
        <v/>
      </c>
      <c r="ME22" s="104" t="str">
        <f>IF($B$2=1,IF(ก.พ.!AI22="","",ก.พ.!AI22),IF(ก.พ.!AI52="","",ก.พ.!AI52))</f>
        <v/>
      </c>
      <c r="MF22" s="103">
        <f t="shared" si="20"/>
        <v>19</v>
      </c>
      <c r="MG22" s="104"/>
      <c r="MH22" s="104" t="str">
        <f>IF($B$2=1,IF(มี.ค.!D22="","",มี.ค.!D22),IF(มี.ค.!D52="","",มี.ค.!D52))</f>
        <v/>
      </c>
      <c r="MI22" s="104" t="str">
        <f>IF($B$2=1,IF(มี.ค.!E22="","",มี.ค.!E22),IF(มี.ค.!E52="","",มี.ค.!E52))</f>
        <v/>
      </c>
      <c r="MJ22" s="104" t="str">
        <f>IF($B$2=1,IF(มี.ค.!F22="","",มี.ค.!F22),IF(มี.ค.!F52="","",มี.ค.!F52))</f>
        <v/>
      </c>
      <c r="MK22" s="104" t="str">
        <f>IF($B$2=1,IF(มี.ค.!G22="","",มี.ค.!G22),IF(มี.ค.!G52="","",มี.ค.!G52))</f>
        <v/>
      </c>
      <c r="ML22" s="104" t="str">
        <f>IF($B$2=1,IF(มี.ค.!H22="","",มี.ค.!H22),IF(มี.ค.!H52="","",มี.ค.!H52))</f>
        <v/>
      </c>
      <c r="MM22" s="104" t="str">
        <f>IF($B$2=1,IF(มี.ค.!I22="","",มี.ค.!I22),IF(มี.ค.!I52="","",มี.ค.!I52))</f>
        <v/>
      </c>
      <c r="MN22" s="104" t="str">
        <f>IF($B$2=1,IF(มี.ค.!J22="","",มี.ค.!J22),IF(มี.ค.!J52="","",มี.ค.!J52))</f>
        <v/>
      </c>
      <c r="MO22" s="104" t="str">
        <f>IF($B$2=1,IF(มี.ค.!K22="","",มี.ค.!K22),IF(มี.ค.!K52="","",มี.ค.!K52))</f>
        <v/>
      </c>
      <c r="MP22" s="104" t="str">
        <f>IF($B$2=1,IF(มี.ค.!L22="","",มี.ค.!L22),IF(มี.ค.!L52="","",มี.ค.!L52))</f>
        <v/>
      </c>
      <c r="MQ22" s="104" t="str">
        <f>IF($B$2=1,IF(มี.ค.!M22="","",มี.ค.!M22),IF(มี.ค.!M52="","",มี.ค.!M52))</f>
        <v/>
      </c>
      <c r="MR22" s="104" t="str">
        <f>IF($B$2=1,IF(มี.ค.!N22="","",มี.ค.!N22),IF(มี.ค.!N52="","",มี.ค.!N52))</f>
        <v/>
      </c>
      <c r="MS22" s="104" t="str">
        <f>IF($B$2=1,IF(มี.ค.!O22="","",มี.ค.!O22),IF(มี.ค.!O52="","",มี.ค.!O52))</f>
        <v/>
      </c>
      <c r="MT22" s="104" t="str">
        <f>IF($B$2=1,IF(มี.ค.!P22="","",มี.ค.!P22),IF(มี.ค.!P52="","",มี.ค.!P52))</f>
        <v/>
      </c>
      <c r="MU22" s="104" t="str">
        <f>IF($B$2=1,IF(มี.ค.!Q22="","",มี.ค.!Q22),IF(มี.ค.!Q52="","",มี.ค.!Q52))</f>
        <v/>
      </c>
      <c r="MV22" s="104" t="str">
        <f>IF($B$2=1,IF(มี.ค.!R22="","",มี.ค.!R22),IF(มี.ค.!R52="","",มี.ค.!R52))</f>
        <v/>
      </c>
      <c r="MW22" s="104" t="str">
        <f>IF($B$2=1,IF(มี.ค.!S22="","",มี.ค.!S22),IF(มี.ค.!S52="","",มี.ค.!S52))</f>
        <v/>
      </c>
      <c r="MX22" s="104" t="str">
        <f>IF($B$2=1,IF(มี.ค.!T22="","",มี.ค.!T22),IF(มี.ค.!T52="","",มี.ค.!T52))</f>
        <v/>
      </c>
      <c r="MY22" s="104" t="str">
        <f>IF($B$2=1,IF(มี.ค.!U22="","",มี.ค.!U22),IF(มี.ค.!U52="","",มี.ค.!U52))</f>
        <v/>
      </c>
      <c r="MZ22" s="104" t="str">
        <f>IF($B$2=1,IF(มี.ค.!V22="","",มี.ค.!V22),IF(มี.ค.!V52="","",มี.ค.!V52))</f>
        <v/>
      </c>
      <c r="NA22" s="104" t="str">
        <f>IF($B$2=1,IF(มี.ค.!W22="","",มี.ค.!W22),IF(มี.ค.!W52="","",มี.ค.!W52))</f>
        <v/>
      </c>
      <c r="NB22" s="104" t="str">
        <f>IF($B$2=1,IF(มี.ค.!X22="","",มี.ค.!X22),IF(มี.ค.!X52="","",มี.ค.!X52))</f>
        <v/>
      </c>
      <c r="NC22" s="104" t="str">
        <f>IF($B$2=1,IF(มี.ค.!Y22="","",มี.ค.!Y22),IF(มี.ค.!Y52="","",มี.ค.!Y52))</f>
        <v/>
      </c>
      <c r="ND22" s="104" t="str">
        <f>IF($B$2=1,IF(มี.ค.!Z22="","",มี.ค.!Z22),IF(มี.ค.!Z52="","",มี.ค.!Z52))</f>
        <v/>
      </c>
      <c r="NE22" s="104" t="str">
        <f>IF($B$2=1,IF(มี.ค.!AA22="","",มี.ค.!AA22),IF(มี.ค.!AA52="","",มี.ค.!AA52))</f>
        <v/>
      </c>
      <c r="NF22" s="104" t="str">
        <f>IF($B$2=1,IF(มี.ค.!AB22="","",มี.ค.!AB22),IF(มี.ค.!AB52="","",มี.ค.!AB52))</f>
        <v/>
      </c>
      <c r="NG22" s="104" t="str">
        <f>IF($B$2=1,IF(มี.ค.!AC22="","",มี.ค.!AC22),IF(มี.ค.!AC52="","",มี.ค.!AC52))</f>
        <v/>
      </c>
      <c r="NH22" s="104" t="str">
        <f>IF($B$2=1,IF(มี.ค.!AD22="","",มี.ค.!AD22),IF(มี.ค.!AD52="","",มี.ค.!AD52))</f>
        <v/>
      </c>
      <c r="NI22" s="104" t="str">
        <f>IF($B$2=1,IF(มี.ค.!AE22="","",มี.ค.!AE22),IF(มี.ค.!AE52="","",มี.ค.!AE52))</f>
        <v/>
      </c>
      <c r="NJ22" s="104" t="str">
        <f>IF($B$2=1,IF(มี.ค.!AF22="","",มี.ค.!AF22),IF(มี.ค.!AF52="","",มี.ค.!AF52))</f>
        <v/>
      </c>
      <c r="NK22" s="104" t="str">
        <f>IF($B$2=1,IF(มี.ค.!AG22="","",มี.ค.!AG22),IF(มี.ค.!AG52="","",มี.ค.!AG52))</f>
        <v/>
      </c>
      <c r="NL22" s="104" t="str">
        <f>IF($B$2=1,IF(มี.ค.!AH22="","",มี.ค.!AH22),IF(มี.ค.!AH52="","",มี.ค.!AH52))</f>
        <v/>
      </c>
      <c r="NM22" s="104" t="str">
        <f>IF($B$2=1,IF(มี.ค.!AI22="","",มี.ค.!AI22),IF(มี.ค.!AI52="","",มี.ค.!AI52))</f>
        <v/>
      </c>
    </row>
    <row r="23" spans="1:377" ht="21" customHeight="1" x14ac:dyDescent="0.35">
      <c r="A23" s="90"/>
      <c r="B23" s="90"/>
      <c r="C23" s="90"/>
      <c r="D23" s="103">
        <f t="shared" si="21"/>
        <v>20</v>
      </c>
      <c r="E23" s="104"/>
      <c r="F23" s="104" t="str">
        <f>IF($B$2=1,IF(พ.ค.!D23="","",พ.ค.!D23),IF(พ.ค.!D53="","",พ.ค.!D53))</f>
        <v/>
      </c>
      <c r="G23" s="104" t="str">
        <f>IF($B$2=1,IF(พ.ค.!E23="","",พ.ค.!E23),IF(พ.ค.!E53="","",พ.ค.!E53))</f>
        <v/>
      </c>
      <c r="H23" s="104" t="str">
        <f>IF($B$2=1,IF(พ.ค.!F23="","",พ.ค.!F23),IF(พ.ค.!F53="","",พ.ค.!F53))</f>
        <v/>
      </c>
      <c r="I23" s="104" t="str">
        <f>IF($B$2=1,IF(พ.ค.!G23="","",พ.ค.!G23),IF(พ.ค.!G53="","",พ.ค.!G53))</f>
        <v/>
      </c>
      <c r="J23" s="104" t="str">
        <f>IF($B$2=1,IF(พ.ค.!H23="","",พ.ค.!H23),IF(พ.ค.!H53="","",พ.ค.!H53))</f>
        <v/>
      </c>
      <c r="K23" s="104" t="str">
        <f>IF($B$2=1,IF(พ.ค.!I23="","",พ.ค.!I23),IF(พ.ค.!I53="","",พ.ค.!I53))</f>
        <v/>
      </c>
      <c r="L23" s="104" t="str">
        <f>IF($B$2=1,IF(พ.ค.!J23="","",พ.ค.!J23),IF(พ.ค.!J53="","",พ.ค.!J53))</f>
        <v/>
      </c>
      <c r="M23" s="104" t="str">
        <f>IF($B$2=1,IF(พ.ค.!K23="","",พ.ค.!K23),IF(พ.ค.!K53="","",พ.ค.!K53))</f>
        <v/>
      </c>
      <c r="N23" s="104" t="str">
        <f>IF($B$2=1,IF(พ.ค.!L23="","",พ.ค.!L23),IF(พ.ค.!L53="","",พ.ค.!L53))</f>
        <v/>
      </c>
      <c r="O23" s="104" t="str">
        <f>IF($B$2=1,IF(พ.ค.!M23="","",พ.ค.!M23),IF(พ.ค.!M53="","",พ.ค.!M53))</f>
        <v/>
      </c>
      <c r="P23" s="104" t="str">
        <f>IF($B$2=1,IF(พ.ค.!N23="","",พ.ค.!N23),IF(พ.ค.!N53="","",พ.ค.!N53))</f>
        <v/>
      </c>
      <c r="Q23" s="104" t="str">
        <f>IF($B$2=1,IF(พ.ค.!O23="","",พ.ค.!O23),IF(พ.ค.!O53="","",พ.ค.!O53))</f>
        <v/>
      </c>
      <c r="R23" s="104" t="str">
        <f>IF($B$2=1,IF(พ.ค.!P23="","",พ.ค.!P23),IF(พ.ค.!P53="","",พ.ค.!P53))</f>
        <v/>
      </c>
      <c r="S23" s="104" t="str">
        <f>IF($B$2=1,IF(พ.ค.!Q23="","",พ.ค.!Q23),IF(พ.ค.!Q53="","",พ.ค.!Q53))</f>
        <v/>
      </c>
      <c r="T23" s="104" t="str">
        <f>IF($B$2=1,IF(พ.ค.!R23="","",พ.ค.!R23),IF(พ.ค.!R53="","",พ.ค.!R53))</f>
        <v/>
      </c>
      <c r="U23" s="104" t="str">
        <f>IF($B$2=1,IF(พ.ค.!S23="","",พ.ค.!S23),IF(พ.ค.!S53="","",พ.ค.!S53))</f>
        <v/>
      </c>
      <c r="V23" s="104" t="str">
        <f>IF($B$2=1,IF(พ.ค.!T23="","",พ.ค.!T23),IF(พ.ค.!T53="","",พ.ค.!T53))</f>
        <v/>
      </c>
      <c r="W23" s="104" t="str">
        <f>IF($B$2=1,IF(พ.ค.!U23="","",พ.ค.!U23),IF(พ.ค.!U53="","",พ.ค.!U53))</f>
        <v/>
      </c>
      <c r="X23" s="104" t="str">
        <f>IF($B$2=1,IF(พ.ค.!V23="","",พ.ค.!V23),IF(พ.ค.!V53="","",พ.ค.!V53))</f>
        <v/>
      </c>
      <c r="Y23" s="104" t="str">
        <f>IF($B$2=1,IF(พ.ค.!W23="","",พ.ค.!W23),IF(พ.ค.!W53="","",พ.ค.!W53))</f>
        <v/>
      </c>
      <c r="Z23" s="104" t="str">
        <f>IF($B$2=1,IF(พ.ค.!X23="","",พ.ค.!X23),IF(พ.ค.!X53="","",พ.ค.!X53))</f>
        <v/>
      </c>
      <c r="AA23" s="104" t="str">
        <f>IF($B$2=1,IF(พ.ค.!Y23="","",พ.ค.!Y23),IF(พ.ค.!Y53="","",พ.ค.!Y53))</f>
        <v/>
      </c>
      <c r="AB23" s="104" t="str">
        <f>IF($B$2=1,IF(พ.ค.!Z23="","",พ.ค.!Z23),IF(พ.ค.!Z53="","",พ.ค.!Z53))</f>
        <v/>
      </c>
      <c r="AC23" s="104" t="str">
        <f>IF($B$2=1,IF(พ.ค.!AA23="","",พ.ค.!AA23),IF(พ.ค.!AA53="","",พ.ค.!AA53))</f>
        <v/>
      </c>
      <c r="AD23" s="104" t="str">
        <f>IF($B$2=1,IF(พ.ค.!AB23="","",พ.ค.!AB23),IF(พ.ค.!AB53="","",พ.ค.!AB53))</f>
        <v/>
      </c>
      <c r="AE23" s="104" t="str">
        <f>IF($B$2=1,IF(พ.ค.!AC23="","",พ.ค.!AC23),IF(พ.ค.!AC53="","",พ.ค.!AC53))</f>
        <v/>
      </c>
      <c r="AF23" s="104" t="str">
        <f>IF($B$2=1,IF(พ.ค.!AD23="","",พ.ค.!AD23),IF(พ.ค.!AD53="","",พ.ค.!AD53))</f>
        <v/>
      </c>
      <c r="AG23" s="104" t="str">
        <f>IF($B$2=1,IF(พ.ค.!AE23="","",พ.ค.!AE23),IF(พ.ค.!AE53="","",พ.ค.!AE53))</f>
        <v/>
      </c>
      <c r="AH23" s="104" t="str">
        <f>IF($B$2=1,IF(พ.ค.!AF23="","",พ.ค.!AF23),IF(พ.ค.!AF53="","",พ.ค.!AF53))</f>
        <v/>
      </c>
      <c r="AI23" s="104" t="str">
        <f>IF($B$2=1,IF(พ.ค.!AG23="","",พ.ค.!AG23),IF(พ.ค.!AG53="","",พ.ค.!AG53))</f>
        <v/>
      </c>
      <c r="AJ23" s="104" t="str">
        <f>IF($B$2=1,IF(พ.ค.!AH23="","",พ.ค.!AH23),IF(พ.ค.!AH53="","",พ.ค.!AH53))</f>
        <v/>
      </c>
      <c r="AK23" s="104" t="str">
        <f>IF($B$2=1,IF(พ.ค.!AI23="","",พ.ค.!AI23),IF(พ.ค.!AI53="","",พ.ค.!AI53))</f>
        <v/>
      </c>
      <c r="AL23" s="103">
        <f t="shared" si="11"/>
        <v>20</v>
      </c>
      <c r="AM23" s="104"/>
      <c r="AN23" s="104" t="str">
        <f>IF($B$2=1,IF(มิ.ย.!D23="","",มิ.ย.!D23),IF(มิ.ย.!D53="","",มิ.ย.!D53))</f>
        <v/>
      </c>
      <c r="AO23" s="104" t="str">
        <f>IF($B$2=1,IF(มิ.ย.!E23="","",มิ.ย.!E23),IF(มิ.ย.!E53="","",มิ.ย.!E53))</f>
        <v/>
      </c>
      <c r="AP23" s="104" t="str">
        <f>IF($B$2=1,IF(มิ.ย.!F23="","",มิ.ย.!F23),IF(มิ.ย.!F53="","",มิ.ย.!F53))</f>
        <v/>
      </c>
      <c r="AQ23" s="104" t="str">
        <f>IF($B$2=1,IF(มิ.ย.!G23="","",มิ.ย.!G23),IF(มิ.ย.!G53="","",มิ.ย.!G53))</f>
        <v/>
      </c>
      <c r="AR23" s="104" t="str">
        <f>IF($B$2=1,IF(มิ.ย.!H23="","",มิ.ย.!H23),IF(มิ.ย.!H53="","",มิ.ย.!H53))</f>
        <v/>
      </c>
      <c r="AS23" s="104" t="str">
        <f>IF($B$2=1,IF(มิ.ย.!I23="","",มิ.ย.!I23),IF(มิ.ย.!I53="","",มิ.ย.!I53))</f>
        <v/>
      </c>
      <c r="AT23" s="104" t="str">
        <f>IF($B$2=1,IF(มิ.ย.!J23="","",มิ.ย.!J23),IF(มิ.ย.!J53="","",มิ.ย.!J53))</f>
        <v/>
      </c>
      <c r="AU23" s="104" t="str">
        <f>IF($B$2=1,IF(มิ.ย.!K23="","",มิ.ย.!K23),IF(มิ.ย.!K53="","",มิ.ย.!K53))</f>
        <v/>
      </c>
      <c r="AV23" s="104" t="str">
        <f>IF($B$2=1,IF(มิ.ย.!L23="","",มิ.ย.!L23),IF(มิ.ย.!L53="","",มิ.ย.!L53))</f>
        <v/>
      </c>
      <c r="AW23" s="104" t="str">
        <f>IF($B$2=1,IF(มิ.ย.!M23="","",มิ.ย.!M23),IF(มิ.ย.!M53="","",มิ.ย.!M53))</f>
        <v/>
      </c>
      <c r="AX23" s="104" t="str">
        <f>IF($B$2=1,IF(มิ.ย.!N23="","",มิ.ย.!N23),IF(มิ.ย.!N53="","",มิ.ย.!N53))</f>
        <v/>
      </c>
      <c r="AY23" s="104" t="str">
        <f>IF($B$2=1,IF(มิ.ย.!O23="","",มิ.ย.!O23),IF(มิ.ย.!O53="","",มิ.ย.!O53))</f>
        <v/>
      </c>
      <c r="AZ23" s="104" t="str">
        <f>IF($B$2=1,IF(มิ.ย.!P23="","",มิ.ย.!P23),IF(มิ.ย.!P53="","",มิ.ย.!P53))</f>
        <v/>
      </c>
      <c r="BA23" s="104" t="str">
        <f>IF($B$2=1,IF(มิ.ย.!Q23="","",มิ.ย.!Q23),IF(มิ.ย.!Q53="","",มิ.ย.!Q53))</f>
        <v/>
      </c>
      <c r="BB23" s="104" t="str">
        <f>IF($B$2=1,IF(มิ.ย.!R23="","",มิ.ย.!R23),IF(มิ.ย.!R53="","",มิ.ย.!R53))</f>
        <v/>
      </c>
      <c r="BC23" s="104" t="str">
        <f>IF($B$2=1,IF(มิ.ย.!S23="","",มิ.ย.!S23),IF(มิ.ย.!S53="","",มิ.ย.!S53))</f>
        <v/>
      </c>
      <c r="BD23" s="104" t="str">
        <f>IF($B$2=1,IF(มิ.ย.!T23="","",มิ.ย.!T23),IF(มิ.ย.!T53="","",มิ.ย.!T53))</f>
        <v/>
      </c>
      <c r="BE23" s="104" t="str">
        <f>IF($B$2=1,IF(มิ.ย.!U23="","",มิ.ย.!U23),IF(มิ.ย.!U53="","",มิ.ย.!U53))</f>
        <v/>
      </c>
      <c r="BF23" s="104" t="str">
        <f>IF($B$2=1,IF(มิ.ย.!V23="","",มิ.ย.!V23),IF(มิ.ย.!V53="","",มิ.ย.!V53))</f>
        <v/>
      </c>
      <c r="BG23" s="104" t="str">
        <f>IF($B$2=1,IF(มิ.ย.!W23="","",มิ.ย.!W23),IF(มิ.ย.!W53="","",มิ.ย.!W53))</f>
        <v/>
      </c>
      <c r="BH23" s="104" t="str">
        <f>IF($B$2=1,IF(มิ.ย.!X23="","",มิ.ย.!X23),IF(มิ.ย.!X53="","",มิ.ย.!X53))</f>
        <v/>
      </c>
      <c r="BI23" s="104" t="str">
        <f>IF($B$2=1,IF(มิ.ย.!Y23="","",มิ.ย.!Y23),IF(มิ.ย.!Y53="","",มิ.ย.!Y53))</f>
        <v/>
      </c>
      <c r="BJ23" s="104" t="str">
        <f>IF($B$2=1,IF(มิ.ย.!Z23="","",มิ.ย.!Z23),IF(มิ.ย.!Z53="","",มิ.ย.!Z53))</f>
        <v/>
      </c>
      <c r="BK23" s="104" t="str">
        <f>IF($B$2=1,IF(มิ.ย.!AA23="","",มิ.ย.!AA23),IF(มิ.ย.!AA53="","",มิ.ย.!AA53))</f>
        <v/>
      </c>
      <c r="BL23" s="104" t="str">
        <f>IF($B$2=1,IF(มิ.ย.!AB23="","",มิ.ย.!AB23),IF(มิ.ย.!AB53="","",มิ.ย.!AB53))</f>
        <v/>
      </c>
      <c r="BM23" s="104" t="str">
        <f>IF($B$2=1,IF(มิ.ย.!AC23="","",มิ.ย.!AC23),IF(มิ.ย.!AC53="","",มิ.ย.!AC53))</f>
        <v/>
      </c>
      <c r="BN23" s="104" t="str">
        <f>IF($B$2=1,IF(มิ.ย.!AD23="","",มิ.ย.!AD23),IF(มิ.ย.!AD53="","",มิ.ย.!AD53))</f>
        <v/>
      </c>
      <c r="BO23" s="104" t="str">
        <f>IF($B$2=1,IF(มิ.ย.!AE23="","",มิ.ย.!AE23),IF(มิ.ย.!AE53="","",มิ.ย.!AE53))</f>
        <v/>
      </c>
      <c r="BP23" s="104" t="str">
        <f>IF($B$2=1,IF(มิ.ย.!AF23="","",มิ.ย.!AF23),IF(มิ.ย.!AF53="","",มิ.ย.!AF53))</f>
        <v/>
      </c>
      <c r="BQ23" s="104" t="str">
        <f>IF($B$2=1,IF(มิ.ย.!AG23="","",มิ.ย.!AG23),IF(มิ.ย.!AG53="","",มิ.ย.!AG53))</f>
        <v/>
      </c>
      <c r="BR23" s="104" t="str">
        <f>IF($B$2=1,IF(มิ.ย.!AH23="","",มิ.ย.!AH23),IF(มิ.ย.!AH53="","",มิ.ย.!AH53))</f>
        <v/>
      </c>
      <c r="BS23" s="104" t="str">
        <f>IF($B$2=1,IF(มิ.ย.!AI23="","",มิ.ย.!AI23),IF(มิ.ย.!AI53="","",มิ.ย.!AI53))</f>
        <v/>
      </c>
      <c r="BT23" s="103">
        <f t="shared" si="12"/>
        <v>20</v>
      </c>
      <c r="BU23" s="104"/>
      <c r="BV23" s="104" t="str">
        <f>IF($B$2=1,IF(ก.ค.!D23="","",ก.ค.!D23),IF(ก.ค.!D53="","",ก.ค.!D53))</f>
        <v/>
      </c>
      <c r="BW23" s="104" t="str">
        <f>IF($B$2=1,IF(ก.ค.!E23="","",ก.ค.!E23),IF(ก.ค.!E53="","",ก.ค.!E53))</f>
        <v/>
      </c>
      <c r="BX23" s="104" t="str">
        <f>IF($B$2=1,IF(ก.ค.!F23="","",ก.ค.!F23),IF(ก.ค.!F53="","",ก.ค.!F53))</f>
        <v/>
      </c>
      <c r="BY23" s="104" t="str">
        <f>IF($B$2=1,IF(ก.ค.!G23="","",ก.ค.!G23),IF(ก.ค.!G53="","",ก.ค.!G53))</f>
        <v/>
      </c>
      <c r="BZ23" s="104" t="str">
        <f>IF($B$2=1,IF(ก.ค.!H23="","",ก.ค.!H23),IF(ก.ค.!H53="","",ก.ค.!H53))</f>
        <v/>
      </c>
      <c r="CA23" s="104" t="str">
        <f>IF($B$2=1,IF(ก.ค.!I23="","",ก.ค.!I23),IF(ก.ค.!I53="","",ก.ค.!I53))</f>
        <v/>
      </c>
      <c r="CB23" s="104" t="str">
        <f>IF($B$2=1,IF(ก.ค.!J23="","",ก.ค.!J23),IF(ก.ค.!J53="","",ก.ค.!J53))</f>
        <v/>
      </c>
      <c r="CC23" s="104" t="str">
        <f>IF($B$2=1,IF(ก.ค.!K23="","",ก.ค.!K23),IF(ก.ค.!K53="","",ก.ค.!K53))</f>
        <v/>
      </c>
      <c r="CD23" s="104" t="str">
        <f>IF($B$2=1,IF(ก.ค.!L23="","",ก.ค.!L23),IF(ก.ค.!L53="","",ก.ค.!L53))</f>
        <v/>
      </c>
      <c r="CE23" s="104" t="str">
        <f>IF($B$2=1,IF(ก.ค.!M23="","",ก.ค.!M23),IF(ก.ค.!M53="","",ก.ค.!M53))</f>
        <v/>
      </c>
      <c r="CF23" s="104" t="str">
        <f>IF($B$2=1,IF(ก.ค.!N23="","",ก.ค.!N23),IF(ก.ค.!N53="","",ก.ค.!N53))</f>
        <v/>
      </c>
      <c r="CG23" s="104" t="str">
        <f>IF($B$2=1,IF(ก.ค.!O23="","",ก.ค.!O23),IF(ก.ค.!O53="","",ก.ค.!O53))</f>
        <v/>
      </c>
      <c r="CH23" s="104" t="str">
        <f>IF($B$2=1,IF(ก.ค.!P23="","",ก.ค.!P23),IF(ก.ค.!P53="","",ก.ค.!P53))</f>
        <v/>
      </c>
      <c r="CI23" s="104" t="str">
        <f>IF($B$2=1,IF(ก.ค.!Q23="","",ก.ค.!Q23),IF(ก.ค.!Q53="","",ก.ค.!Q53))</f>
        <v/>
      </c>
      <c r="CJ23" s="104" t="str">
        <f>IF($B$2=1,IF(ก.ค.!R23="","",ก.ค.!R23),IF(ก.ค.!R53="","",ก.ค.!R53))</f>
        <v/>
      </c>
      <c r="CK23" s="104" t="str">
        <f>IF($B$2=1,IF(ก.ค.!S23="","",ก.ค.!S23),IF(ก.ค.!S53="","",ก.ค.!S53))</f>
        <v/>
      </c>
      <c r="CL23" s="104" t="str">
        <f>IF($B$2=1,IF(ก.ค.!T23="","",ก.ค.!T23),IF(ก.ค.!T53="","",ก.ค.!T53))</f>
        <v/>
      </c>
      <c r="CM23" s="104" t="str">
        <f>IF($B$2=1,IF(ก.ค.!U23="","",ก.ค.!U23),IF(ก.ค.!U53="","",ก.ค.!U53))</f>
        <v/>
      </c>
      <c r="CN23" s="104" t="str">
        <f>IF($B$2=1,IF(ก.ค.!V23="","",ก.ค.!V23),IF(ก.ค.!V53="","",ก.ค.!V53))</f>
        <v/>
      </c>
      <c r="CO23" s="104" t="str">
        <f>IF($B$2=1,IF(ก.ค.!W23="","",ก.ค.!W23),IF(ก.ค.!W53="","",ก.ค.!W53))</f>
        <v/>
      </c>
      <c r="CP23" s="104" t="str">
        <f>IF($B$2=1,IF(ก.ค.!X23="","",ก.ค.!X23),IF(ก.ค.!X53="","",ก.ค.!X53))</f>
        <v/>
      </c>
      <c r="CQ23" s="104" t="str">
        <f>IF($B$2=1,IF(ก.ค.!Y23="","",ก.ค.!Y23),IF(ก.ค.!Y53="","",ก.ค.!Y53))</f>
        <v/>
      </c>
      <c r="CR23" s="104" t="str">
        <f>IF($B$2=1,IF(ก.ค.!Z23="","",ก.ค.!Z23),IF(ก.ค.!Z53="","",ก.ค.!Z53))</f>
        <v/>
      </c>
      <c r="CS23" s="104" t="str">
        <f>IF($B$2=1,IF(ก.ค.!AA23="","",ก.ค.!AA23),IF(ก.ค.!AA53="","",ก.ค.!AA53))</f>
        <v/>
      </c>
      <c r="CT23" s="104" t="str">
        <f>IF($B$2=1,IF(ก.ค.!AB23="","",ก.ค.!AB23),IF(ก.ค.!AB53="","",ก.ค.!AB53))</f>
        <v/>
      </c>
      <c r="CU23" s="104" t="str">
        <f>IF($B$2=1,IF(ก.ค.!AC23="","",ก.ค.!AC23),IF(ก.ค.!AC53="","",ก.ค.!AC53))</f>
        <v/>
      </c>
      <c r="CV23" s="104" t="str">
        <f>IF($B$2=1,IF(ก.ค.!AD23="","",ก.ค.!AD23),IF(ก.ค.!AD53="","",ก.ค.!AD53))</f>
        <v/>
      </c>
      <c r="CW23" s="104" t="str">
        <f>IF($B$2=1,IF(ก.ค.!AE23="","",ก.ค.!AE23),IF(ก.ค.!AE53="","",ก.ค.!AE53))</f>
        <v/>
      </c>
      <c r="CX23" s="104" t="str">
        <f>IF($B$2=1,IF(ก.ค.!AF23="","",ก.ค.!AF23),IF(ก.ค.!AF53="","",ก.ค.!AF53))</f>
        <v/>
      </c>
      <c r="CY23" s="104" t="str">
        <f>IF($B$2=1,IF(ก.ค.!AG23="","",ก.ค.!AG23),IF(ก.ค.!AG53="","",ก.ค.!AG53))</f>
        <v/>
      </c>
      <c r="CZ23" s="104" t="str">
        <f>IF($B$2=1,IF(ก.ค.!AH23="","",ก.ค.!AH23),IF(ก.ค.!AH53="","",ก.ค.!AH53))</f>
        <v/>
      </c>
      <c r="DA23" s="104" t="str">
        <f>IF($B$2=1,IF(ก.ค.!AI23="","",ก.ค.!AI23),IF(ก.ค.!AI53="","",ก.ค.!AI53))</f>
        <v/>
      </c>
      <c r="DB23" s="103">
        <f t="shared" si="13"/>
        <v>20</v>
      </c>
      <c r="DC23" s="104"/>
      <c r="DD23" s="104" t="str">
        <f>IF($B$2=1,IF(ส.ค.!D23="","",ส.ค.!D23),IF(ส.ค.!D53="","",ส.ค.!D53))</f>
        <v/>
      </c>
      <c r="DE23" s="104" t="str">
        <f>IF($B$2=1,IF(ส.ค.!E23="","",ส.ค.!E23),IF(ส.ค.!E53="","",ส.ค.!E53))</f>
        <v/>
      </c>
      <c r="DF23" s="104" t="str">
        <f>IF($B$2=1,IF(ส.ค.!F23="","",ส.ค.!F23),IF(ส.ค.!F53="","",ส.ค.!F53))</f>
        <v/>
      </c>
      <c r="DG23" s="104" t="str">
        <f>IF($B$2=1,IF(ส.ค.!G23="","",ส.ค.!G23),IF(ส.ค.!G53="","",ส.ค.!G53))</f>
        <v/>
      </c>
      <c r="DH23" s="104" t="str">
        <f>IF($B$2=1,IF(ส.ค.!H23="","",ส.ค.!H23),IF(ส.ค.!H53="","",ส.ค.!H53))</f>
        <v/>
      </c>
      <c r="DI23" s="104" t="str">
        <f>IF($B$2=1,IF(ส.ค.!I23="","",ส.ค.!I23),IF(ส.ค.!I53="","",ส.ค.!I53))</f>
        <v/>
      </c>
      <c r="DJ23" s="104" t="str">
        <f>IF($B$2=1,IF(ส.ค.!J23="","",ส.ค.!J23),IF(ส.ค.!J53="","",ส.ค.!J53))</f>
        <v/>
      </c>
      <c r="DK23" s="104" t="str">
        <f>IF($B$2=1,IF(ส.ค.!K23="","",ส.ค.!K23),IF(ส.ค.!K53="","",ส.ค.!K53))</f>
        <v/>
      </c>
      <c r="DL23" s="104" t="str">
        <f>IF($B$2=1,IF(ส.ค.!L23="","",ส.ค.!L23),IF(ส.ค.!L53="","",ส.ค.!L53))</f>
        <v/>
      </c>
      <c r="DM23" s="104" t="str">
        <f>IF($B$2=1,IF(ส.ค.!M23="","",ส.ค.!M23),IF(ส.ค.!M53="","",ส.ค.!M53))</f>
        <v/>
      </c>
      <c r="DN23" s="104" t="str">
        <f>IF($B$2=1,IF(ส.ค.!N23="","",ส.ค.!N23),IF(ส.ค.!N53="","",ส.ค.!N53))</f>
        <v/>
      </c>
      <c r="DO23" s="104" t="str">
        <f>IF($B$2=1,IF(ส.ค.!O23="","",ส.ค.!O23),IF(ส.ค.!O53="","",ส.ค.!O53))</f>
        <v/>
      </c>
      <c r="DP23" s="104" t="str">
        <f>IF($B$2=1,IF(ส.ค.!P23="","",ส.ค.!P23),IF(ส.ค.!P53="","",ส.ค.!P53))</f>
        <v/>
      </c>
      <c r="DQ23" s="104" t="str">
        <f>IF($B$2=1,IF(ส.ค.!Q23="","",ส.ค.!Q23),IF(ส.ค.!Q53="","",ส.ค.!Q53))</f>
        <v/>
      </c>
      <c r="DR23" s="104" t="str">
        <f>IF($B$2=1,IF(ส.ค.!R23="","",ส.ค.!R23),IF(ส.ค.!R53="","",ส.ค.!R53))</f>
        <v/>
      </c>
      <c r="DS23" s="104" t="str">
        <f>IF($B$2=1,IF(ส.ค.!S23="","",ส.ค.!S23),IF(ส.ค.!S53="","",ส.ค.!S53))</f>
        <v/>
      </c>
      <c r="DT23" s="104" t="str">
        <f>IF($B$2=1,IF(ส.ค.!T23="","",ส.ค.!T23),IF(ส.ค.!T53="","",ส.ค.!T53))</f>
        <v/>
      </c>
      <c r="DU23" s="104" t="str">
        <f>IF($B$2=1,IF(ส.ค.!U23="","",ส.ค.!U23),IF(ส.ค.!U53="","",ส.ค.!U53))</f>
        <v/>
      </c>
      <c r="DV23" s="104" t="str">
        <f>IF($B$2=1,IF(ส.ค.!V23="","",ส.ค.!V23),IF(ส.ค.!V53="","",ส.ค.!V53))</f>
        <v/>
      </c>
      <c r="DW23" s="104" t="str">
        <f>IF($B$2=1,IF(ส.ค.!W23="","",ส.ค.!W23),IF(ส.ค.!W53="","",ส.ค.!W53))</f>
        <v/>
      </c>
      <c r="DX23" s="104" t="str">
        <f>IF($B$2=1,IF(ส.ค.!X23="","",ส.ค.!X23),IF(ส.ค.!X53="","",ส.ค.!X53))</f>
        <v/>
      </c>
      <c r="DY23" s="104" t="str">
        <f>IF($B$2=1,IF(ส.ค.!Y23="","",ส.ค.!Y23),IF(ส.ค.!Y53="","",ส.ค.!Y53))</f>
        <v/>
      </c>
      <c r="DZ23" s="104" t="str">
        <f>IF($B$2=1,IF(ส.ค.!Z23="","",ส.ค.!Z23),IF(ส.ค.!Z53="","",ส.ค.!Z53))</f>
        <v/>
      </c>
      <c r="EA23" s="104" t="str">
        <f>IF($B$2=1,IF(ส.ค.!AA23="","",ส.ค.!AA23),IF(ส.ค.!AA53="","",ส.ค.!AA53))</f>
        <v/>
      </c>
      <c r="EB23" s="104" t="str">
        <f>IF($B$2=1,IF(ส.ค.!AB23="","",ส.ค.!AB23),IF(ส.ค.!AB53="","",ส.ค.!AB53))</f>
        <v/>
      </c>
      <c r="EC23" s="104" t="str">
        <f>IF($B$2=1,IF(ส.ค.!AC23="","",ส.ค.!AC23),IF(ส.ค.!AC53="","",ส.ค.!AC53))</f>
        <v/>
      </c>
      <c r="ED23" s="104" t="str">
        <f>IF($B$2=1,IF(ส.ค.!AD23="","",ส.ค.!AD23),IF(ส.ค.!AD53="","",ส.ค.!AD53))</f>
        <v/>
      </c>
      <c r="EE23" s="104" t="str">
        <f>IF($B$2=1,IF(ส.ค.!AE23="","",ส.ค.!AE23),IF(ส.ค.!AE53="","",ส.ค.!AE53))</f>
        <v/>
      </c>
      <c r="EF23" s="104" t="str">
        <f>IF($B$2=1,IF(ส.ค.!AF23="","",ส.ค.!AF23),IF(ส.ค.!AF53="","",ส.ค.!AF53))</f>
        <v/>
      </c>
      <c r="EG23" s="104" t="str">
        <f>IF($B$2=1,IF(ส.ค.!AG23="","",ส.ค.!AG23),IF(ส.ค.!AG53="","",ส.ค.!AG53))</f>
        <v/>
      </c>
      <c r="EH23" s="104" t="str">
        <f>IF($B$2=1,IF(ส.ค.!AH23="","",ส.ค.!AH23),IF(ส.ค.!AH53="","",ส.ค.!AH53))</f>
        <v/>
      </c>
      <c r="EI23" s="104" t="str">
        <f>IF($B$2=1,IF(ส.ค.!AI23="","",ส.ค.!AI23),IF(ส.ค.!AI53="","",ส.ค.!AI53))</f>
        <v/>
      </c>
      <c r="EJ23" s="103">
        <f t="shared" si="14"/>
        <v>20</v>
      </c>
      <c r="EK23" s="104"/>
      <c r="EL23" s="104" t="str">
        <f>IF($B$2=1,IF(ก.ย.!D23="","",ก.ย.!D23),IF(ก.ย.!D53="","",ก.ย.!D53))</f>
        <v/>
      </c>
      <c r="EM23" s="104" t="str">
        <f>IF($B$2=1,IF(ก.ย.!E23="","",ก.ย.!E23),IF(ก.ย.!E53="","",ก.ย.!E53))</f>
        <v/>
      </c>
      <c r="EN23" s="104" t="str">
        <f>IF($B$2=1,IF(ก.ย.!F23="","",ก.ย.!F23),IF(ก.ย.!F53="","",ก.ย.!F53))</f>
        <v/>
      </c>
      <c r="EO23" s="104" t="str">
        <f>IF($B$2=1,IF(ก.ย.!G23="","",ก.ย.!G23),IF(ก.ย.!G53="","",ก.ย.!G53))</f>
        <v/>
      </c>
      <c r="EP23" s="104" t="str">
        <f>IF($B$2=1,IF(ก.ย.!H23="","",ก.ย.!H23),IF(ก.ย.!H53="","",ก.ย.!H53))</f>
        <v/>
      </c>
      <c r="EQ23" s="104" t="str">
        <f>IF($B$2=1,IF(ก.ย.!I23="","",ก.ย.!I23),IF(ก.ย.!I53="","",ก.ย.!I53))</f>
        <v/>
      </c>
      <c r="ER23" s="104" t="str">
        <f>IF($B$2=1,IF(ก.ย.!J23="","",ก.ย.!J23),IF(ก.ย.!J53="","",ก.ย.!J53))</f>
        <v/>
      </c>
      <c r="ES23" s="104" t="str">
        <f>IF($B$2=1,IF(ก.ย.!K23="","",ก.ย.!K23),IF(ก.ย.!K53="","",ก.ย.!K53))</f>
        <v/>
      </c>
      <c r="ET23" s="104" t="str">
        <f>IF($B$2=1,IF(ก.ย.!L23="","",ก.ย.!L23),IF(ก.ย.!L53="","",ก.ย.!L53))</f>
        <v/>
      </c>
      <c r="EU23" s="104" t="str">
        <f>IF($B$2=1,IF(ก.ย.!M23="","",ก.ย.!M23),IF(ก.ย.!M53="","",ก.ย.!M53))</f>
        <v/>
      </c>
      <c r="EV23" s="104" t="str">
        <f>IF($B$2=1,IF(ก.ย.!N23="","",ก.ย.!N23),IF(ก.ย.!N53="","",ก.ย.!N53))</f>
        <v/>
      </c>
      <c r="EW23" s="104" t="str">
        <f>IF($B$2=1,IF(ก.ย.!O23="","",ก.ย.!O23),IF(ก.ย.!O53="","",ก.ย.!O53))</f>
        <v/>
      </c>
      <c r="EX23" s="104" t="str">
        <f>IF($B$2=1,IF(ก.ย.!P23="","",ก.ย.!P23),IF(ก.ย.!P53="","",ก.ย.!P53))</f>
        <v/>
      </c>
      <c r="EY23" s="104" t="str">
        <f>IF($B$2=1,IF(ก.ย.!Q23="","",ก.ย.!Q23),IF(ก.ย.!Q53="","",ก.ย.!Q53))</f>
        <v/>
      </c>
      <c r="EZ23" s="104" t="str">
        <f>IF($B$2=1,IF(ก.ย.!R23="","",ก.ย.!R23),IF(ก.ย.!R53="","",ก.ย.!R53))</f>
        <v/>
      </c>
      <c r="FA23" s="104" t="str">
        <f>IF($B$2=1,IF(ก.ย.!S23="","",ก.ย.!S23),IF(ก.ย.!S53="","",ก.ย.!S53))</f>
        <v/>
      </c>
      <c r="FB23" s="104" t="str">
        <f>IF($B$2=1,IF(ก.ย.!T23="","",ก.ย.!T23),IF(ก.ย.!T53="","",ก.ย.!T53))</f>
        <v/>
      </c>
      <c r="FC23" s="104" t="str">
        <f>IF($B$2=1,IF(ก.ย.!U23="","",ก.ย.!U23),IF(ก.ย.!U53="","",ก.ย.!U53))</f>
        <v/>
      </c>
      <c r="FD23" s="104" t="str">
        <f>IF($B$2=1,IF(ก.ย.!V23="","",ก.ย.!V23),IF(ก.ย.!V53="","",ก.ย.!V53))</f>
        <v/>
      </c>
      <c r="FE23" s="104" t="str">
        <f>IF($B$2=1,IF(ก.ย.!W23="","",ก.ย.!W23),IF(ก.ย.!W53="","",ก.ย.!W53))</f>
        <v/>
      </c>
      <c r="FF23" s="104" t="str">
        <f>IF($B$2=1,IF(ก.ย.!X23="","",ก.ย.!X23),IF(ก.ย.!X53="","",ก.ย.!X53))</f>
        <v/>
      </c>
      <c r="FG23" s="104" t="str">
        <f>IF($B$2=1,IF(ก.ย.!Y23="","",ก.ย.!Y23),IF(ก.ย.!Y53="","",ก.ย.!Y53))</f>
        <v/>
      </c>
      <c r="FH23" s="104" t="str">
        <f>IF($B$2=1,IF(ก.ย.!Z23="","",ก.ย.!Z23),IF(ก.ย.!Z53="","",ก.ย.!Z53))</f>
        <v/>
      </c>
      <c r="FI23" s="104" t="str">
        <f>IF($B$2=1,IF(ก.ย.!AA23="","",ก.ย.!AA23),IF(ก.ย.!AA53="","",ก.ย.!AA53))</f>
        <v/>
      </c>
      <c r="FJ23" s="104" t="str">
        <f>IF($B$2=1,IF(ก.ย.!AB23="","",ก.ย.!AB23),IF(ก.ย.!AB53="","",ก.ย.!AB53))</f>
        <v/>
      </c>
      <c r="FK23" s="104" t="str">
        <f>IF($B$2=1,IF(ก.ย.!AC23="","",ก.ย.!AC23),IF(ก.ย.!AC53="","",ก.ย.!AC53))</f>
        <v/>
      </c>
      <c r="FL23" s="104" t="str">
        <f>IF($B$2=1,IF(ก.ย.!AD23="","",ก.ย.!AD23),IF(ก.ย.!AD53="","",ก.ย.!AD53))</f>
        <v/>
      </c>
      <c r="FM23" s="104" t="str">
        <f>IF($B$2=1,IF(ก.ย.!AE23="","",ก.ย.!AE23),IF(ก.ย.!AE53="","",ก.ย.!AE53))</f>
        <v/>
      </c>
      <c r="FN23" s="104" t="str">
        <f>IF($B$2=1,IF(ก.ย.!AF23="","",ก.ย.!AF23),IF(ก.ย.!AF53="","",ก.ย.!AF53))</f>
        <v/>
      </c>
      <c r="FO23" s="104" t="str">
        <f>IF($B$2=1,IF(ก.ย.!AG23="","",ก.ย.!AG23),IF(ก.ย.!AG53="","",ก.ย.!AG53))</f>
        <v/>
      </c>
      <c r="FP23" s="104" t="str">
        <f>IF($B$2=1,IF(ก.ย.!AH23="","",ก.ย.!AH23),IF(ก.ย.!AH53="","",ก.ย.!AH53))</f>
        <v/>
      </c>
      <c r="FQ23" s="104" t="str">
        <f>IF($B$2=1,IF(ก.ย.!AI23="","",ก.ย.!AI23),IF(ก.ย.!AI53="","",ก.ย.!AI53))</f>
        <v/>
      </c>
      <c r="FR23" s="103">
        <f t="shared" si="15"/>
        <v>20</v>
      </c>
      <c r="FS23" s="104"/>
      <c r="FT23" s="104" t="str">
        <f>IF($B$2=1,IF(ต.ค.!D23="","",ต.ค.!D23),IF(ต.ค.!D53="","",ต.ค.!D53))</f>
        <v/>
      </c>
      <c r="FU23" s="104" t="str">
        <f>IF($B$2=1,IF(ต.ค.!E23="","",ต.ค.!E23),IF(ต.ค.!E53="","",ต.ค.!E53))</f>
        <v/>
      </c>
      <c r="FV23" s="104" t="str">
        <f>IF($B$2=1,IF(ต.ค.!F23="","",ต.ค.!F23),IF(ต.ค.!F53="","",ต.ค.!F53))</f>
        <v/>
      </c>
      <c r="FW23" s="104" t="str">
        <f>IF($B$2=1,IF(ต.ค.!G23="","",ต.ค.!G23),IF(ต.ค.!G53="","",ต.ค.!G53))</f>
        <v/>
      </c>
      <c r="FX23" s="104" t="str">
        <f>IF($B$2=1,IF(ต.ค.!H23="","",ต.ค.!H23),IF(ต.ค.!H53="","",ต.ค.!H53))</f>
        <v/>
      </c>
      <c r="FY23" s="104" t="str">
        <f>IF($B$2=1,IF(ต.ค.!I23="","",ต.ค.!I23),IF(ต.ค.!I53="","",ต.ค.!I53))</f>
        <v/>
      </c>
      <c r="FZ23" s="104" t="str">
        <f>IF($B$2=1,IF(ต.ค.!J23="","",ต.ค.!J23),IF(ต.ค.!J53="","",ต.ค.!J53))</f>
        <v/>
      </c>
      <c r="GA23" s="104" t="str">
        <f>IF($B$2=1,IF(ต.ค.!K23="","",ต.ค.!K23),IF(ต.ค.!K53="","",ต.ค.!K53))</f>
        <v/>
      </c>
      <c r="GB23" s="104" t="str">
        <f>IF($B$2=1,IF(ต.ค.!L23="","",ต.ค.!L23),IF(ต.ค.!L53="","",ต.ค.!L53))</f>
        <v/>
      </c>
      <c r="GC23" s="104" t="str">
        <f>IF($B$2=1,IF(ต.ค.!M23="","",ต.ค.!M23),IF(ต.ค.!M53="","",ต.ค.!M53))</f>
        <v/>
      </c>
      <c r="GD23" s="104" t="str">
        <f>IF($B$2=1,IF(ต.ค.!N23="","",ต.ค.!N23),IF(ต.ค.!N53="","",ต.ค.!N53))</f>
        <v/>
      </c>
      <c r="GE23" s="104" t="str">
        <f>IF($B$2=1,IF(ต.ค.!O23="","",ต.ค.!O23),IF(ต.ค.!O53="","",ต.ค.!O53))</f>
        <v/>
      </c>
      <c r="GF23" s="104" t="str">
        <f>IF($B$2=1,IF(ต.ค.!P23="","",ต.ค.!P23),IF(ต.ค.!P53="","",ต.ค.!P53))</f>
        <v/>
      </c>
      <c r="GG23" s="104" t="str">
        <f>IF($B$2=1,IF(ต.ค.!Q23="","",ต.ค.!Q23),IF(ต.ค.!Q53="","",ต.ค.!Q53))</f>
        <v/>
      </c>
      <c r="GH23" s="104" t="str">
        <f>IF($B$2=1,IF(ต.ค.!R23="","",ต.ค.!R23),IF(ต.ค.!R53="","",ต.ค.!R53))</f>
        <v/>
      </c>
      <c r="GI23" s="104" t="str">
        <f>IF($B$2=1,IF(ต.ค.!S23="","",ต.ค.!S23),IF(ต.ค.!S53="","",ต.ค.!S53))</f>
        <v/>
      </c>
      <c r="GJ23" s="104" t="str">
        <f>IF($B$2=1,IF(ต.ค.!T23="","",ต.ค.!T23),IF(ต.ค.!T53="","",ต.ค.!T53))</f>
        <v/>
      </c>
      <c r="GK23" s="104" t="str">
        <f>IF($B$2=1,IF(ต.ค.!U23="","",ต.ค.!U23),IF(ต.ค.!U53="","",ต.ค.!U53))</f>
        <v/>
      </c>
      <c r="GL23" s="104" t="str">
        <f>IF($B$2=1,IF(ต.ค.!V23="","",ต.ค.!V23),IF(ต.ค.!V53="","",ต.ค.!V53))</f>
        <v/>
      </c>
      <c r="GM23" s="104" t="str">
        <f>IF($B$2=1,IF(ต.ค.!W23="","",ต.ค.!W23),IF(ต.ค.!W53="","",ต.ค.!W53))</f>
        <v/>
      </c>
      <c r="GN23" s="104" t="str">
        <f>IF($B$2=1,IF(ต.ค.!X23="","",ต.ค.!X23),IF(ต.ค.!X53="","",ต.ค.!X53))</f>
        <v/>
      </c>
      <c r="GO23" s="104" t="str">
        <f>IF($B$2=1,IF(ต.ค.!Y23="","",ต.ค.!Y23),IF(ต.ค.!Y53="","",ต.ค.!Y53))</f>
        <v/>
      </c>
      <c r="GP23" s="104" t="str">
        <f>IF($B$2=1,IF(ต.ค.!Z23="","",ต.ค.!Z23),IF(ต.ค.!Z53="","",ต.ค.!Z53))</f>
        <v/>
      </c>
      <c r="GQ23" s="104" t="str">
        <f>IF($B$2=1,IF(ต.ค.!AA23="","",ต.ค.!AA23),IF(ต.ค.!AA53="","",ต.ค.!AA53))</f>
        <v/>
      </c>
      <c r="GR23" s="104" t="str">
        <f>IF($B$2=1,IF(ต.ค.!AB23="","",ต.ค.!AB23),IF(ต.ค.!AB53="","",ต.ค.!AB53))</f>
        <v/>
      </c>
      <c r="GS23" s="104" t="str">
        <f>IF($B$2=1,IF(ต.ค.!AC23="","",ต.ค.!AC23),IF(ต.ค.!AC53="","",ต.ค.!AC53))</f>
        <v/>
      </c>
      <c r="GT23" s="104" t="str">
        <f>IF($B$2=1,IF(ต.ค.!AD23="","",ต.ค.!AD23),IF(ต.ค.!AD53="","",ต.ค.!AD53))</f>
        <v/>
      </c>
      <c r="GU23" s="104" t="str">
        <f>IF($B$2=1,IF(ต.ค.!AE23="","",ต.ค.!AE23),IF(ต.ค.!AE53="","",ต.ค.!AE53))</f>
        <v/>
      </c>
      <c r="GV23" s="104" t="str">
        <f>IF($B$2=1,IF(ต.ค.!AF23="","",ต.ค.!AF23),IF(ต.ค.!AF53="","",ต.ค.!AF53))</f>
        <v/>
      </c>
      <c r="GW23" s="104" t="str">
        <f>IF($B$2=1,IF(ต.ค.!AG23="","",ต.ค.!AG23),IF(ต.ค.!AG53="","",ต.ค.!AG53))</f>
        <v/>
      </c>
      <c r="GX23" s="104" t="str">
        <f>IF($B$2=1,IF(ต.ค.!AH23="","",ต.ค.!AH23),IF(ต.ค.!AH53="","",ต.ค.!AH53))</f>
        <v/>
      </c>
      <c r="GY23" s="104" t="str">
        <f>IF($B$2=1,IF(ต.ค.!AI23="","",ต.ค.!AI23),IF(ต.ค.!AI53="","",ต.ค.!AI53))</f>
        <v/>
      </c>
      <c r="GZ23" s="103">
        <f t="shared" si="16"/>
        <v>20</v>
      </c>
      <c r="HA23" s="104"/>
      <c r="HB23" s="104" t="str">
        <f>IF($B$2=1,IF(พ.ย.!D23="","",พ.ย.!D23),IF(พ.ย.!D53="","",พ.ย.!D53))</f>
        <v/>
      </c>
      <c r="HC23" s="104" t="str">
        <f>IF($B$2=1,IF(พ.ย.!E23="","",พ.ย.!E23),IF(พ.ย.!E53="","",พ.ย.!E53))</f>
        <v/>
      </c>
      <c r="HD23" s="104" t="str">
        <f>IF($B$2=1,IF(พ.ย.!F23="","",พ.ย.!F23),IF(พ.ย.!F53="","",พ.ย.!F53))</f>
        <v/>
      </c>
      <c r="HE23" s="104" t="str">
        <f>IF($B$2=1,IF(พ.ย.!G23="","",พ.ย.!G23),IF(พ.ย.!G53="","",พ.ย.!G53))</f>
        <v/>
      </c>
      <c r="HF23" s="104" t="str">
        <f>IF($B$2=1,IF(พ.ย.!H23="","",พ.ย.!H23),IF(พ.ย.!H53="","",พ.ย.!H53))</f>
        <v/>
      </c>
      <c r="HG23" s="104" t="str">
        <f>IF($B$2=1,IF(พ.ย.!I23="","",พ.ย.!I23),IF(พ.ย.!I53="","",พ.ย.!I53))</f>
        <v/>
      </c>
      <c r="HH23" s="104" t="str">
        <f>IF($B$2=1,IF(พ.ย.!J23="","",พ.ย.!J23),IF(พ.ย.!J53="","",พ.ย.!J53))</f>
        <v/>
      </c>
      <c r="HI23" s="104" t="str">
        <f>IF($B$2=1,IF(พ.ย.!K23="","",พ.ย.!K23),IF(พ.ย.!K53="","",พ.ย.!K53))</f>
        <v/>
      </c>
      <c r="HJ23" s="104" t="str">
        <f>IF($B$2=1,IF(พ.ย.!L23="","",พ.ย.!L23),IF(พ.ย.!L53="","",พ.ย.!L53))</f>
        <v/>
      </c>
      <c r="HK23" s="104" t="str">
        <f>IF($B$2=1,IF(พ.ย.!M23="","",พ.ย.!M23),IF(พ.ย.!M53="","",พ.ย.!M53))</f>
        <v/>
      </c>
      <c r="HL23" s="104" t="str">
        <f>IF($B$2=1,IF(พ.ย.!N23="","",พ.ย.!N23),IF(พ.ย.!N53="","",พ.ย.!N53))</f>
        <v/>
      </c>
      <c r="HM23" s="104" t="str">
        <f>IF($B$2=1,IF(พ.ย.!O23="","",พ.ย.!O23),IF(พ.ย.!O53="","",พ.ย.!O53))</f>
        <v/>
      </c>
      <c r="HN23" s="104" t="str">
        <f>IF($B$2=1,IF(พ.ย.!P23="","",พ.ย.!P23),IF(พ.ย.!P53="","",พ.ย.!P53))</f>
        <v/>
      </c>
      <c r="HO23" s="104" t="str">
        <f>IF($B$2=1,IF(พ.ย.!Q23="","",พ.ย.!Q23),IF(พ.ย.!Q53="","",พ.ย.!Q53))</f>
        <v/>
      </c>
      <c r="HP23" s="104" t="str">
        <f>IF($B$2=1,IF(พ.ย.!R23="","",พ.ย.!R23),IF(พ.ย.!R53="","",พ.ย.!R53))</f>
        <v/>
      </c>
      <c r="HQ23" s="104" t="str">
        <f>IF($B$2=1,IF(พ.ย.!S23="","",พ.ย.!S23),IF(พ.ย.!S53="","",พ.ย.!S53))</f>
        <v/>
      </c>
      <c r="HR23" s="104" t="str">
        <f>IF($B$2=1,IF(พ.ย.!T23="","",พ.ย.!T23),IF(พ.ย.!T53="","",พ.ย.!T53))</f>
        <v/>
      </c>
      <c r="HS23" s="104" t="str">
        <f>IF($B$2=1,IF(พ.ย.!U23="","",พ.ย.!U23),IF(พ.ย.!U53="","",พ.ย.!U53))</f>
        <v/>
      </c>
      <c r="HT23" s="104" t="str">
        <f>IF($B$2=1,IF(พ.ย.!V23="","",พ.ย.!V23),IF(พ.ย.!V53="","",พ.ย.!V53))</f>
        <v/>
      </c>
      <c r="HU23" s="104" t="str">
        <f>IF($B$2=1,IF(พ.ย.!W23="","",พ.ย.!W23),IF(พ.ย.!W53="","",พ.ย.!W53))</f>
        <v/>
      </c>
      <c r="HV23" s="104" t="str">
        <f>IF($B$2=1,IF(พ.ย.!X23="","",พ.ย.!X23),IF(พ.ย.!X53="","",พ.ย.!X53))</f>
        <v/>
      </c>
      <c r="HW23" s="104" t="str">
        <f>IF($B$2=1,IF(พ.ย.!Y23="","",พ.ย.!Y23),IF(พ.ย.!Y53="","",พ.ย.!Y53))</f>
        <v/>
      </c>
      <c r="HX23" s="104" t="str">
        <f>IF($B$2=1,IF(พ.ย.!Z23="","",พ.ย.!Z23),IF(พ.ย.!Z53="","",พ.ย.!Z53))</f>
        <v/>
      </c>
      <c r="HY23" s="104" t="str">
        <f>IF($B$2=1,IF(พ.ย.!AA23="","",พ.ย.!AA23),IF(พ.ย.!AA53="","",พ.ย.!AA53))</f>
        <v/>
      </c>
      <c r="HZ23" s="104" t="str">
        <f>IF($B$2=1,IF(พ.ย.!AB23="","",พ.ย.!AB23),IF(พ.ย.!AB53="","",พ.ย.!AB53))</f>
        <v/>
      </c>
      <c r="IA23" s="104" t="str">
        <f>IF($B$2=1,IF(พ.ย.!AC23="","",พ.ย.!AC23),IF(พ.ย.!AC53="","",พ.ย.!AC53))</f>
        <v/>
      </c>
      <c r="IB23" s="104" t="str">
        <f>IF($B$2=1,IF(พ.ย.!AD23="","",พ.ย.!AD23),IF(พ.ย.!AD53="","",พ.ย.!AD53))</f>
        <v/>
      </c>
      <c r="IC23" s="104" t="str">
        <f>IF($B$2=1,IF(พ.ย.!AE23="","",พ.ย.!AE23),IF(พ.ย.!AE53="","",พ.ย.!AE53))</f>
        <v/>
      </c>
      <c r="ID23" s="104" t="str">
        <f>IF($B$2=1,IF(พ.ย.!AF23="","",พ.ย.!AF23),IF(พ.ย.!AF53="","",พ.ย.!AF53))</f>
        <v/>
      </c>
      <c r="IE23" s="104" t="str">
        <f>IF($B$2=1,IF(พ.ย.!AG23="","",พ.ย.!AG23),IF(พ.ย.!AG53="","",พ.ย.!AG53))</f>
        <v/>
      </c>
      <c r="IF23" s="104" t="str">
        <f>IF($B$2=1,IF(พ.ย.!AH23="","",พ.ย.!AH23),IF(พ.ย.!AH53="","",พ.ย.!AH53))</f>
        <v/>
      </c>
      <c r="IG23" s="104" t="str">
        <f>IF($B$2=1,IF(พ.ย.!AI23="","",พ.ย.!AI23),IF(พ.ย.!AI53="","",พ.ย.!AI53))</f>
        <v/>
      </c>
      <c r="IH23" s="103">
        <f t="shared" si="17"/>
        <v>20</v>
      </c>
      <c r="II23" s="104"/>
      <c r="IJ23" s="104" t="str">
        <f>IF($B$2=1,IF(ธ.ค.!D23="","",ธ.ค.!D23),IF(ธ.ค.!D53="","",ธ.ค.!D53))</f>
        <v/>
      </c>
      <c r="IK23" s="104" t="str">
        <f>IF($B$2=1,IF(ธ.ค.!E23="","",ธ.ค.!E23),IF(ธ.ค.!E53="","",ธ.ค.!E53))</f>
        <v/>
      </c>
      <c r="IL23" s="104" t="str">
        <f>IF($B$2=1,IF(ธ.ค.!F23="","",ธ.ค.!F23),IF(ธ.ค.!F53="","",ธ.ค.!F53))</f>
        <v/>
      </c>
      <c r="IM23" s="104" t="str">
        <f>IF($B$2=1,IF(ธ.ค.!G23="","",ธ.ค.!G23),IF(ธ.ค.!G53="","",ธ.ค.!G53))</f>
        <v/>
      </c>
      <c r="IN23" s="104" t="str">
        <f>IF($B$2=1,IF(ธ.ค.!H23="","",ธ.ค.!H23),IF(ธ.ค.!H53="","",ธ.ค.!H53))</f>
        <v/>
      </c>
      <c r="IO23" s="104" t="str">
        <f>IF($B$2=1,IF(ธ.ค.!I23="","",ธ.ค.!I23),IF(ธ.ค.!I53="","",ธ.ค.!I53))</f>
        <v/>
      </c>
      <c r="IP23" s="104" t="str">
        <f>IF($B$2=1,IF(ธ.ค.!J23="","",ธ.ค.!J23),IF(ธ.ค.!J53="","",ธ.ค.!J53))</f>
        <v/>
      </c>
      <c r="IQ23" s="104" t="str">
        <f>IF($B$2=1,IF(ธ.ค.!K23="","",ธ.ค.!K23),IF(ธ.ค.!K53="","",ธ.ค.!K53))</f>
        <v/>
      </c>
      <c r="IR23" s="104" t="str">
        <f>IF($B$2=1,IF(ธ.ค.!L23="","",ธ.ค.!L23),IF(ธ.ค.!L53="","",ธ.ค.!L53))</f>
        <v/>
      </c>
      <c r="IS23" s="104" t="str">
        <f>IF($B$2=1,IF(ธ.ค.!M23="","",ธ.ค.!M23),IF(ธ.ค.!M53="","",ธ.ค.!M53))</f>
        <v/>
      </c>
      <c r="IT23" s="104" t="str">
        <f>IF($B$2=1,IF(ธ.ค.!N23="","",ธ.ค.!N23),IF(ธ.ค.!N53="","",ธ.ค.!N53))</f>
        <v/>
      </c>
      <c r="IU23" s="104" t="str">
        <f>IF($B$2=1,IF(ธ.ค.!O23="","",ธ.ค.!O23),IF(ธ.ค.!O53="","",ธ.ค.!O53))</f>
        <v/>
      </c>
      <c r="IV23" s="104" t="str">
        <f>IF($B$2=1,IF(ธ.ค.!P23="","",ธ.ค.!P23),IF(ธ.ค.!P53="","",ธ.ค.!P53))</f>
        <v/>
      </c>
      <c r="IW23" s="104" t="str">
        <f>IF($B$2=1,IF(ธ.ค.!Q23="","",ธ.ค.!Q23),IF(ธ.ค.!Q53="","",ธ.ค.!Q53))</f>
        <v/>
      </c>
      <c r="IX23" s="104" t="str">
        <f>IF($B$2=1,IF(ธ.ค.!R23="","",ธ.ค.!R23),IF(ธ.ค.!R53="","",ธ.ค.!R53))</f>
        <v/>
      </c>
      <c r="IY23" s="104" t="str">
        <f>IF($B$2=1,IF(ธ.ค.!S23="","",ธ.ค.!S23),IF(ธ.ค.!S53="","",ธ.ค.!S53))</f>
        <v/>
      </c>
      <c r="IZ23" s="104" t="str">
        <f>IF($B$2=1,IF(ธ.ค.!T23="","",ธ.ค.!T23),IF(ธ.ค.!T53="","",ธ.ค.!T53))</f>
        <v/>
      </c>
      <c r="JA23" s="104" t="str">
        <f>IF($B$2=1,IF(ธ.ค.!U23="","",ธ.ค.!U23),IF(ธ.ค.!U53="","",ธ.ค.!U53))</f>
        <v/>
      </c>
      <c r="JB23" s="104" t="str">
        <f>IF($B$2=1,IF(ธ.ค.!V23="","",ธ.ค.!V23),IF(ธ.ค.!V53="","",ธ.ค.!V53))</f>
        <v/>
      </c>
      <c r="JC23" s="104" t="str">
        <f>IF($B$2=1,IF(ธ.ค.!W23="","",ธ.ค.!W23),IF(ธ.ค.!W53="","",ธ.ค.!W53))</f>
        <v/>
      </c>
      <c r="JD23" s="104" t="str">
        <f>IF($B$2=1,IF(ธ.ค.!X23="","",ธ.ค.!X23),IF(ธ.ค.!X53="","",ธ.ค.!X53))</f>
        <v/>
      </c>
      <c r="JE23" s="104" t="str">
        <f>IF($B$2=1,IF(ธ.ค.!Y23="","",ธ.ค.!Y23),IF(ธ.ค.!Y53="","",ธ.ค.!Y53))</f>
        <v/>
      </c>
      <c r="JF23" s="104" t="str">
        <f>IF($B$2=1,IF(ธ.ค.!Z23="","",ธ.ค.!Z23),IF(ธ.ค.!Z53="","",ธ.ค.!Z53))</f>
        <v/>
      </c>
      <c r="JG23" s="104" t="str">
        <f>IF($B$2=1,IF(ธ.ค.!AA23="","",ธ.ค.!AA23),IF(ธ.ค.!AA53="","",ธ.ค.!AA53))</f>
        <v/>
      </c>
      <c r="JH23" s="104" t="str">
        <f>IF($B$2=1,IF(ธ.ค.!AB23="","",ธ.ค.!AB23),IF(ธ.ค.!AB53="","",ธ.ค.!AB53))</f>
        <v/>
      </c>
      <c r="JI23" s="104" t="str">
        <f>IF($B$2=1,IF(ธ.ค.!AC23="","",ธ.ค.!AC23),IF(ธ.ค.!AC53="","",ธ.ค.!AC53))</f>
        <v/>
      </c>
      <c r="JJ23" s="104" t="str">
        <f>IF($B$2=1,IF(ธ.ค.!AD23="","",ธ.ค.!AD23),IF(ธ.ค.!AD53="","",ธ.ค.!AD53))</f>
        <v/>
      </c>
      <c r="JK23" s="104" t="str">
        <f>IF($B$2=1,IF(ธ.ค.!AE23="","",ธ.ค.!AE23),IF(ธ.ค.!AE53="","",ธ.ค.!AE53))</f>
        <v/>
      </c>
      <c r="JL23" s="104" t="str">
        <f>IF($B$2=1,IF(ธ.ค.!AF23="","",ธ.ค.!AF23),IF(ธ.ค.!AF53="","",ธ.ค.!AF53))</f>
        <v/>
      </c>
      <c r="JM23" s="104" t="str">
        <f>IF($B$2=1,IF(ธ.ค.!AG23="","",ธ.ค.!AG23),IF(ธ.ค.!AG53="","",ธ.ค.!AG53))</f>
        <v/>
      </c>
      <c r="JN23" s="104" t="str">
        <f>IF($B$2=1,IF(ธ.ค.!AH23="","",ธ.ค.!AH23),IF(ธ.ค.!AH53="","",ธ.ค.!AH53))</f>
        <v/>
      </c>
      <c r="JO23" s="104" t="str">
        <f>IF($B$2=1,IF(ธ.ค.!AI23="","",ธ.ค.!AI23),IF(ธ.ค.!AI53="","",ธ.ค.!AI53))</f>
        <v/>
      </c>
      <c r="JP23" s="103">
        <f t="shared" si="18"/>
        <v>20</v>
      </c>
      <c r="JQ23" s="104"/>
      <c r="JR23" s="104" t="str">
        <f>IF($B$2=1,IF(ม.ค.!D23="","",ม.ค.!D23),IF(ม.ค.!D53="","",ม.ค.!D53))</f>
        <v/>
      </c>
      <c r="JS23" s="104" t="str">
        <f>IF($B$2=1,IF(ม.ค.!E23="","",ม.ค.!E23),IF(ม.ค.!E53="","",ม.ค.!E53))</f>
        <v/>
      </c>
      <c r="JT23" s="104" t="str">
        <f>IF($B$2=1,IF(ม.ค.!F23="","",ม.ค.!F23),IF(ม.ค.!F53="","",ม.ค.!F53))</f>
        <v/>
      </c>
      <c r="JU23" s="104" t="str">
        <f>IF($B$2=1,IF(ม.ค.!G23="","",ม.ค.!G23),IF(ม.ค.!G53="","",ม.ค.!G53))</f>
        <v/>
      </c>
      <c r="JV23" s="104" t="str">
        <f>IF($B$2=1,IF(ม.ค.!H23="","",ม.ค.!H23),IF(ม.ค.!H53="","",ม.ค.!H53))</f>
        <v/>
      </c>
      <c r="JW23" s="104" t="str">
        <f>IF($B$2=1,IF(ม.ค.!I23="","",ม.ค.!I23),IF(ม.ค.!I53="","",ม.ค.!I53))</f>
        <v/>
      </c>
      <c r="JX23" s="104" t="str">
        <f>IF($B$2=1,IF(ม.ค.!J23="","",ม.ค.!J23),IF(ม.ค.!J53="","",ม.ค.!J53))</f>
        <v/>
      </c>
      <c r="JY23" s="104" t="str">
        <f>IF($B$2=1,IF(ม.ค.!K23="","",ม.ค.!K23),IF(ม.ค.!K53="","",ม.ค.!K53))</f>
        <v/>
      </c>
      <c r="JZ23" s="104" t="str">
        <f>IF($B$2=1,IF(ม.ค.!L23="","",ม.ค.!L23),IF(ม.ค.!L53="","",ม.ค.!L53))</f>
        <v/>
      </c>
      <c r="KA23" s="104" t="str">
        <f>IF($B$2=1,IF(ม.ค.!M23="","",ม.ค.!M23),IF(ม.ค.!M53="","",ม.ค.!M53))</f>
        <v/>
      </c>
      <c r="KB23" s="104" t="str">
        <f>IF($B$2=1,IF(ม.ค.!N23="","",ม.ค.!N23),IF(ม.ค.!N53="","",ม.ค.!N53))</f>
        <v/>
      </c>
      <c r="KC23" s="104" t="str">
        <f>IF($B$2=1,IF(ม.ค.!O23="","",ม.ค.!O23),IF(ม.ค.!O53="","",ม.ค.!O53))</f>
        <v/>
      </c>
      <c r="KD23" s="104" t="str">
        <f>IF($B$2=1,IF(ม.ค.!P23="","",ม.ค.!P23),IF(ม.ค.!P53="","",ม.ค.!P53))</f>
        <v/>
      </c>
      <c r="KE23" s="104" t="str">
        <f>IF($B$2=1,IF(ม.ค.!Q23="","",ม.ค.!Q23),IF(ม.ค.!Q53="","",ม.ค.!Q53))</f>
        <v/>
      </c>
      <c r="KF23" s="104" t="str">
        <f>IF($B$2=1,IF(ม.ค.!R23="","",ม.ค.!R23),IF(ม.ค.!R53="","",ม.ค.!R53))</f>
        <v/>
      </c>
      <c r="KG23" s="104" t="str">
        <f>IF($B$2=1,IF(ม.ค.!S23="","",ม.ค.!S23),IF(ม.ค.!S53="","",ม.ค.!S53))</f>
        <v/>
      </c>
      <c r="KH23" s="104" t="str">
        <f>IF($B$2=1,IF(ม.ค.!T23="","",ม.ค.!T23),IF(ม.ค.!T53="","",ม.ค.!T53))</f>
        <v/>
      </c>
      <c r="KI23" s="104" t="str">
        <f>IF($B$2=1,IF(ม.ค.!U23="","",ม.ค.!U23),IF(ม.ค.!U53="","",ม.ค.!U53))</f>
        <v/>
      </c>
      <c r="KJ23" s="104" t="str">
        <f>IF($B$2=1,IF(ม.ค.!V23="","",ม.ค.!V23),IF(ม.ค.!V53="","",ม.ค.!V53))</f>
        <v/>
      </c>
      <c r="KK23" s="104" t="str">
        <f>IF($B$2=1,IF(ม.ค.!W23="","",ม.ค.!W23),IF(ม.ค.!W53="","",ม.ค.!W53))</f>
        <v/>
      </c>
      <c r="KL23" s="104" t="str">
        <f>IF($B$2=1,IF(ม.ค.!X23="","",ม.ค.!X23),IF(ม.ค.!X53="","",ม.ค.!X53))</f>
        <v/>
      </c>
      <c r="KM23" s="104" t="str">
        <f>IF($B$2=1,IF(ม.ค.!Y23="","",ม.ค.!Y23),IF(ม.ค.!Y53="","",ม.ค.!Y53))</f>
        <v/>
      </c>
      <c r="KN23" s="104" t="str">
        <f>IF($B$2=1,IF(ม.ค.!Z23="","",ม.ค.!Z23),IF(ม.ค.!Z53="","",ม.ค.!Z53))</f>
        <v/>
      </c>
      <c r="KO23" s="104" t="str">
        <f>IF($B$2=1,IF(ม.ค.!AA23="","",ม.ค.!AA23),IF(ม.ค.!AA53="","",ม.ค.!AA53))</f>
        <v/>
      </c>
      <c r="KP23" s="104" t="str">
        <f>IF($B$2=1,IF(ม.ค.!AB23="","",ม.ค.!AB23),IF(ม.ค.!AB53="","",ม.ค.!AB53))</f>
        <v/>
      </c>
      <c r="KQ23" s="104" t="str">
        <f>IF($B$2=1,IF(ม.ค.!AC23="","",ม.ค.!AC23),IF(ม.ค.!AC53="","",ม.ค.!AC53))</f>
        <v/>
      </c>
      <c r="KR23" s="104" t="str">
        <f>IF($B$2=1,IF(ม.ค.!AD23="","",ม.ค.!AD23),IF(ม.ค.!AD53="","",ม.ค.!AD53))</f>
        <v/>
      </c>
      <c r="KS23" s="104" t="str">
        <f>IF($B$2=1,IF(ม.ค.!AE23="","",ม.ค.!AE23),IF(ม.ค.!AE53="","",ม.ค.!AE53))</f>
        <v/>
      </c>
      <c r="KT23" s="104" t="str">
        <f>IF($B$2=1,IF(ม.ค.!AF23="","",ม.ค.!AF23),IF(ม.ค.!AF53="","",ม.ค.!AF53))</f>
        <v/>
      </c>
      <c r="KU23" s="104" t="str">
        <f>IF($B$2=1,IF(ม.ค.!AG23="","",ม.ค.!AG23),IF(ม.ค.!AG53="","",ม.ค.!AG53))</f>
        <v/>
      </c>
      <c r="KV23" s="104" t="str">
        <f>IF($B$2=1,IF(ม.ค.!AH23="","",ม.ค.!AH23),IF(ม.ค.!AH53="","",ม.ค.!AH53))</f>
        <v/>
      </c>
      <c r="KW23" s="104" t="str">
        <f>IF($B$2=1,IF(ม.ค.!AI23="","",ม.ค.!AI23),IF(ม.ค.!AI53="","",ม.ค.!AI53))</f>
        <v/>
      </c>
      <c r="KX23" s="103">
        <f t="shared" si="19"/>
        <v>20</v>
      </c>
      <c r="KY23" s="104"/>
      <c r="KZ23" s="104" t="str">
        <f>IF($B$2=1,IF(ก.พ.!D23="","",ก.พ.!D23),IF(ก.พ.!D53="","",ก.พ.!D53))</f>
        <v/>
      </c>
      <c r="LA23" s="104" t="str">
        <f>IF($B$2=1,IF(ก.พ.!E23="","",ก.พ.!E23),IF(ก.พ.!E53="","",ก.พ.!E53))</f>
        <v/>
      </c>
      <c r="LB23" s="104" t="str">
        <f>IF($B$2=1,IF(ก.พ.!F23="","",ก.พ.!F23),IF(ก.พ.!F53="","",ก.พ.!F53))</f>
        <v/>
      </c>
      <c r="LC23" s="104" t="str">
        <f>IF($B$2=1,IF(ก.พ.!G23="","",ก.พ.!G23),IF(ก.พ.!G53="","",ก.พ.!G53))</f>
        <v/>
      </c>
      <c r="LD23" s="104" t="str">
        <f>IF($B$2=1,IF(ก.พ.!H23="","",ก.พ.!H23),IF(ก.พ.!H53="","",ก.พ.!H53))</f>
        <v/>
      </c>
      <c r="LE23" s="104" t="str">
        <f>IF($B$2=1,IF(ก.พ.!I23="","",ก.พ.!I23),IF(ก.พ.!I53="","",ก.พ.!I53))</f>
        <v/>
      </c>
      <c r="LF23" s="104" t="str">
        <f>IF($B$2=1,IF(ก.พ.!J23="","",ก.พ.!J23),IF(ก.พ.!J53="","",ก.พ.!J53))</f>
        <v/>
      </c>
      <c r="LG23" s="104" t="str">
        <f>IF($B$2=1,IF(ก.พ.!K23="","",ก.พ.!K23),IF(ก.พ.!K53="","",ก.พ.!K53))</f>
        <v/>
      </c>
      <c r="LH23" s="104" t="str">
        <f>IF($B$2=1,IF(ก.พ.!L23="","",ก.พ.!L23),IF(ก.พ.!L53="","",ก.พ.!L53))</f>
        <v/>
      </c>
      <c r="LI23" s="104" t="str">
        <f>IF($B$2=1,IF(ก.พ.!M23="","",ก.พ.!M23),IF(ก.พ.!M53="","",ก.พ.!M53))</f>
        <v/>
      </c>
      <c r="LJ23" s="104" t="str">
        <f>IF($B$2=1,IF(ก.พ.!N23="","",ก.พ.!N23),IF(ก.พ.!N53="","",ก.พ.!N53))</f>
        <v/>
      </c>
      <c r="LK23" s="104" t="str">
        <f>IF($B$2=1,IF(ก.พ.!O23="","",ก.พ.!O23),IF(ก.พ.!O53="","",ก.พ.!O53))</f>
        <v/>
      </c>
      <c r="LL23" s="104" t="str">
        <f>IF($B$2=1,IF(ก.พ.!P23="","",ก.พ.!P23),IF(ก.พ.!P53="","",ก.พ.!P53))</f>
        <v/>
      </c>
      <c r="LM23" s="104" t="str">
        <f>IF($B$2=1,IF(ก.พ.!Q23="","",ก.พ.!Q23),IF(ก.พ.!Q53="","",ก.พ.!Q53))</f>
        <v/>
      </c>
      <c r="LN23" s="104" t="str">
        <f>IF($B$2=1,IF(ก.พ.!R23="","",ก.พ.!R23),IF(ก.พ.!R53="","",ก.พ.!R53))</f>
        <v/>
      </c>
      <c r="LO23" s="104" t="str">
        <f>IF($B$2=1,IF(ก.พ.!S23="","",ก.พ.!S23),IF(ก.พ.!S53="","",ก.พ.!S53))</f>
        <v/>
      </c>
      <c r="LP23" s="104" t="str">
        <f>IF($B$2=1,IF(ก.พ.!T23="","",ก.พ.!T23),IF(ก.พ.!T53="","",ก.พ.!T53))</f>
        <v/>
      </c>
      <c r="LQ23" s="104" t="str">
        <f>IF($B$2=1,IF(ก.พ.!U23="","",ก.พ.!U23),IF(ก.พ.!U53="","",ก.พ.!U53))</f>
        <v/>
      </c>
      <c r="LR23" s="104" t="str">
        <f>IF($B$2=1,IF(ก.พ.!V23="","",ก.พ.!V23),IF(ก.พ.!V53="","",ก.พ.!V53))</f>
        <v/>
      </c>
      <c r="LS23" s="104" t="str">
        <f>IF($B$2=1,IF(ก.พ.!W23="","",ก.พ.!W23),IF(ก.พ.!W53="","",ก.พ.!W53))</f>
        <v/>
      </c>
      <c r="LT23" s="104" t="str">
        <f>IF($B$2=1,IF(ก.พ.!X23="","",ก.พ.!X23),IF(ก.พ.!X53="","",ก.พ.!X53))</f>
        <v/>
      </c>
      <c r="LU23" s="104" t="str">
        <f>IF($B$2=1,IF(ก.พ.!Y23="","",ก.พ.!Y23),IF(ก.พ.!Y53="","",ก.พ.!Y53))</f>
        <v/>
      </c>
      <c r="LV23" s="104" t="str">
        <f>IF($B$2=1,IF(ก.พ.!Z23="","",ก.พ.!Z23),IF(ก.พ.!Z53="","",ก.พ.!Z53))</f>
        <v/>
      </c>
      <c r="LW23" s="104" t="str">
        <f>IF($B$2=1,IF(ก.พ.!AA23="","",ก.พ.!AA23),IF(ก.พ.!AA53="","",ก.พ.!AA53))</f>
        <v/>
      </c>
      <c r="LX23" s="104" t="str">
        <f>IF($B$2=1,IF(ก.พ.!AB23="","",ก.พ.!AB23),IF(ก.พ.!AB53="","",ก.พ.!AB53))</f>
        <v/>
      </c>
      <c r="LY23" s="104" t="str">
        <f>IF($B$2=1,IF(ก.พ.!AC23="","",ก.พ.!AC23),IF(ก.พ.!AC53="","",ก.พ.!AC53))</f>
        <v/>
      </c>
      <c r="LZ23" s="104" t="str">
        <f>IF($B$2=1,IF(ก.พ.!AD23="","",ก.พ.!AD23),IF(ก.พ.!AD53="","",ก.พ.!AD53))</f>
        <v/>
      </c>
      <c r="MA23" s="104" t="str">
        <f>IF($B$2=1,IF(ก.พ.!AE23="","",ก.พ.!AE23),IF(ก.พ.!AE53="","",ก.พ.!AE53))</f>
        <v/>
      </c>
      <c r="MB23" s="104" t="str">
        <f>IF($B$2=1,IF(ก.พ.!AF23="","",ก.พ.!AF23),IF(ก.พ.!AF53="","",ก.พ.!AF53))</f>
        <v/>
      </c>
      <c r="MC23" s="104" t="str">
        <f>IF($B$2=1,IF(ก.พ.!AG23="","",ก.พ.!AG23),IF(ก.พ.!AG53="","",ก.พ.!AG53))</f>
        <v/>
      </c>
      <c r="MD23" s="104" t="str">
        <f>IF($B$2=1,IF(ก.พ.!AH23="","",ก.พ.!AH23),IF(ก.พ.!AH53="","",ก.พ.!AH53))</f>
        <v/>
      </c>
      <c r="ME23" s="104" t="str">
        <f>IF($B$2=1,IF(ก.พ.!AI23="","",ก.พ.!AI23),IF(ก.พ.!AI53="","",ก.พ.!AI53))</f>
        <v/>
      </c>
      <c r="MF23" s="103">
        <f t="shared" si="20"/>
        <v>20</v>
      </c>
      <c r="MG23" s="104"/>
      <c r="MH23" s="104" t="str">
        <f>IF($B$2=1,IF(มี.ค.!D23="","",มี.ค.!D23),IF(มี.ค.!D53="","",มี.ค.!D53))</f>
        <v/>
      </c>
      <c r="MI23" s="104" t="str">
        <f>IF($B$2=1,IF(มี.ค.!E23="","",มี.ค.!E23),IF(มี.ค.!E53="","",มี.ค.!E53))</f>
        <v/>
      </c>
      <c r="MJ23" s="104" t="str">
        <f>IF($B$2=1,IF(มี.ค.!F23="","",มี.ค.!F23),IF(มี.ค.!F53="","",มี.ค.!F53))</f>
        <v/>
      </c>
      <c r="MK23" s="104" t="str">
        <f>IF($B$2=1,IF(มี.ค.!G23="","",มี.ค.!G23),IF(มี.ค.!G53="","",มี.ค.!G53))</f>
        <v/>
      </c>
      <c r="ML23" s="104" t="str">
        <f>IF($B$2=1,IF(มี.ค.!H23="","",มี.ค.!H23),IF(มี.ค.!H53="","",มี.ค.!H53))</f>
        <v/>
      </c>
      <c r="MM23" s="104" t="str">
        <f>IF($B$2=1,IF(มี.ค.!I23="","",มี.ค.!I23),IF(มี.ค.!I53="","",มี.ค.!I53))</f>
        <v/>
      </c>
      <c r="MN23" s="104" t="str">
        <f>IF($B$2=1,IF(มี.ค.!J23="","",มี.ค.!J23),IF(มี.ค.!J53="","",มี.ค.!J53))</f>
        <v/>
      </c>
      <c r="MO23" s="104" t="str">
        <f>IF($B$2=1,IF(มี.ค.!K23="","",มี.ค.!K23),IF(มี.ค.!K53="","",มี.ค.!K53))</f>
        <v/>
      </c>
      <c r="MP23" s="104" t="str">
        <f>IF($B$2=1,IF(มี.ค.!L23="","",มี.ค.!L23),IF(มี.ค.!L53="","",มี.ค.!L53))</f>
        <v/>
      </c>
      <c r="MQ23" s="104" t="str">
        <f>IF($B$2=1,IF(มี.ค.!M23="","",มี.ค.!M23),IF(มี.ค.!M53="","",มี.ค.!M53))</f>
        <v/>
      </c>
      <c r="MR23" s="104" t="str">
        <f>IF($B$2=1,IF(มี.ค.!N23="","",มี.ค.!N23),IF(มี.ค.!N53="","",มี.ค.!N53))</f>
        <v/>
      </c>
      <c r="MS23" s="104" t="str">
        <f>IF($B$2=1,IF(มี.ค.!O23="","",มี.ค.!O23),IF(มี.ค.!O53="","",มี.ค.!O53))</f>
        <v/>
      </c>
      <c r="MT23" s="104" t="str">
        <f>IF($B$2=1,IF(มี.ค.!P23="","",มี.ค.!P23),IF(มี.ค.!P53="","",มี.ค.!P53))</f>
        <v/>
      </c>
      <c r="MU23" s="104" t="str">
        <f>IF($B$2=1,IF(มี.ค.!Q23="","",มี.ค.!Q23),IF(มี.ค.!Q53="","",มี.ค.!Q53))</f>
        <v/>
      </c>
      <c r="MV23" s="104" t="str">
        <f>IF($B$2=1,IF(มี.ค.!R23="","",มี.ค.!R23),IF(มี.ค.!R53="","",มี.ค.!R53))</f>
        <v/>
      </c>
      <c r="MW23" s="104" t="str">
        <f>IF($B$2=1,IF(มี.ค.!S23="","",มี.ค.!S23),IF(มี.ค.!S53="","",มี.ค.!S53))</f>
        <v/>
      </c>
      <c r="MX23" s="104" t="str">
        <f>IF($B$2=1,IF(มี.ค.!T23="","",มี.ค.!T23),IF(มี.ค.!T53="","",มี.ค.!T53))</f>
        <v/>
      </c>
      <c r="MY23" s="104" t="str">
        <f>IF($B$2=1,IF(มี.ค.!U23="","",มี.ค.!U23),IF(มี.ค.!U53="","",มี.ค.!U53))</f>
        <v/>
      </c>
      <c r="MZ23" s="104" t="str">
        <f>IF($B$2=1,IF(มี.ค.!V23="","",มี.ค.!V23),IF(มี.ค.!V53="","",มี.ค.!V53))</f>
        <v/>
      </c>
      <c r="NA23" s="104" t="str">
        <f>IF($B$2=1,IF(มี.ค.!W23="","",มี.ค.!W23),IF(มี.ค.!W53="","",มี.ค.!W53))</f>
        <v/>
      </c>
      <c r="NB23" s="104" t="str">
        <f>IF($B$2=1,IF(มี.ค.!X23="","",มี.ค.!X23),IF(มี.ค.!X53="","",มี.ค.!X53))</f>
        <v/>
      </c>
      <c r="NC23" s="104" t="str">
        <f>IF($B$2=1,IF(มี.ค.!Y23="","",มี.ค.!Y23),IF(มี.ค.!Y53="","",มี.ค.!Y53))</f>
        <v/>
      </c>
      <c r="ND23" s="104" t="str">
        <f>IF($B$2=1,IF(มี.ค.!Z23="","",มี.ค.!Z23),IF(มี.ค.!Z53="","",มี.ค.!Z53))</f>
        <v/>
      </c>
      <c r="NE23" s="104" t="str">
        <f>IF($B$2=1,IF(มี.ค.!AA23="","",มี.ค.!AA23),IF(มี.ค.!AA53="","",มี.ค.!AA53))</f>
        <v/>
      </c>
      <c r="NF23" s="104" t="str">
        <f>IF($B$2=1,IF(มี.ค.!AB23="","",มี.ค.!AB23),IF(มี.ค.!AB53="","",มี.ค.!AB53))</f>
        <v/>
      </c>
      <c r="NG23" s="104" t="str">
        <f>IF($B$2=1,IF(มี.ค.!AC23="","",มี.ค.!AC23),IF(มี.ค.!AC53="","",มี.ค.!AC53))</f>
        <v/>
      </c>
      <c r="NH23" s="104" t="str">
        <f>IF($B$2=1,IF(มี.ค.!AD23="","",มี.ค.!AD23),IF(มี.ค.!AD53="","",มี.ค.!AD53))</f>
        <v/>
      </c>
      <c r="NI23" s="104" t="str">
        <f>IF($B$2=1,IF(มี.ค.!AE23="","",มี.ค.!AE23),IF(มี.ค.!AE53="","",มี.ค.!AE53))</f>
        <v/>
      </c>
      <c r="NJ23" s="104" t="str">
        <f>IF($B$2=1,IF(มี.ค.!AF23="","",มี.ค.!AF23),IF(มี.ค.!AF53="","",มี.ค.!AF53))</f>
        <v/>
      </c>
      <c r="NK23" s="104" t="str">
        <f>IF($B$2=1,IF(มี.ค.!AG23="","",มี.ค.!AG23),IF(มี.ค.!AG53="","",มี.ค.!AG53))</f>
        <v/>
      </c>
      <c r="NL23" s="104" t="str">
        <f>IF($B$2=1,IF(มี.ค.!AH23="","",มี.ค.!AH23),IF(มี.ค.!AH53="","",มี.ค.!AH53))</f>
        <v/>
      </c>
      <c r="NM23" s="104" t="str">
        <f>IF($B$2=1,IF(มี.ค.!AI23="","",มี.ค.!AI23),IF(มี.ค.!AI53="","",มี.ค.!AI53))</f>
        <v/>
      </c>
    </row>
    <row r="24" spans="1:377" ht="21" customHeight="1" x14ac:dyDescent="0.35">
      <c r="A24" s="90"/>
      <c r="B24" s="90"/>
      <c r="C24" s="90"/>
      <c r="D24" s="103">
        <f t="shared" si="21"/>
        <v>21</v>
      </c>
      <c r="E24" s="104"/>
      <c r="F24" s="104" t="str">
        <f>IF($B$2=1,IF(พ.ค.!D24="","",พ.ค.!D24),IF(พ.ค.!D54="","",พ.ค.!D54))</f>
        <v/>
      </c>
      <c r="G24" s="104" t="str">
        <f>IF($B$2=1,IF(พ.ค.!E24="","",พ.ค.!E24),IF(พ.ค.!E54="","",พ.ค.!E54))</f>
        <v/>
      </c>
      <c r="H24" s="104" t="str">
        <f>IF($B$2=1,IF(พ.ค.!F24="","",พ.ค.!F24),IF(พ.ค.!F54="","",พ.ค.!F54))</f>
        <v/>
      </c>
      <c r="I24" s="104" t="str">
        <f>IF($B$2=1,IF(พ.ค.!G24="","",พ.ค.!G24),IF(พ.ค.!G54="","",พ.ค.!G54))</f>
        <v/>
      </c>
      <c r="J24" s="104" t="str">
        <f>IF($B$2=1,IF(พ.ค.!H24="","",พ.ค.!H24),IF(พ.ค.!H54="","",พ.ค.!H54))</f>
        <v/>
      </c>
      <c r="K24" s="104" t="str">
        <f>IF($B$2=1,IF(พ.ค.!I24="","",พ.ค.!I24),IF(พ.ค.!I54="","",พ.ค.!I54))</f>
        <v/>
      </c>
      <c r="L24" s="104" t="str">
        <f>IF($B$2=1,IF(พ.ค.!J24="","",พ.ค.!J24),IF(พ.ค.!J54="","",พ.ค.!J54))</f>
        <v/>
      </c>
      <c r="M24" s="104" t="str">
        <f>IF($B$2=1,IF(พ.ค.!K24="","",พ.ค.!K24),IF(พ.ค.!K54="","",พ.ค.!K54))</f>
        <v/>
      </c>
      <c r="N24" s="104" t="str">
        <f>IF($B$2=1,IF(พ.ค.!L24="","",พ.ค.!L24),IF(พ.ค.!L54="","",พ.ค.!L54))</f>
        <v/>
      </c>
      <c r="O24" s="104" t="str">
        <f>IF($B$2=1,IF(พ.ค.!M24="","",พ.ค.!M24),IF(พ.ค.!M54="","",พ.ค.!M54))</f>
        <v/>
      </c>
      <c r="P24" s="104" t="str">
        <f>IF($B$2=1,IF(พ.ค.!N24="","",พ.ค.!N24),IF(พ.ค.!N54="","",พ.ค.!N54))</f>
        <v/>
      </c>
      <c r="Q24" s="104" t="str">
        <f>IF($B$2=1,IF(พ.ค.!O24="","",พ.ค.!O24),IF(พ.ค.!O54="","",พ.ค.!O54))</f>
        <v/>
      </c>
      <c r="R24" s="104" t="str">
        <f>IF($B$2=1,IF(พ.ค.!P24="","",พ.ค.!P24),IF(พ.ค.!P54="","",พ.ค.!P54))</f>
        <v/>
      </c>
      <c r="S24" s="104" t="str">
        <f>IF($B$2=1,IF(พ.ค.!Q24="","",พ.ค.!Q24),IF(พ.ค.!Q54="","",พ.ค.!Q54))</f>
        <v/>
      </c>
      <c r="T24" s="104" t="str">
        <f>IF($B$2=1,IF(พ.ค.!R24="","",พ.ค.!R24),IF(พ.ค.!R54="","",พ.ค.!R54))</f>
        <v/>
      </c>
      <c r="U24" s="104" t="str">
        <f>IF($B$2=1,IF(พ.ค.!S24="","",พ.ค.!S24),IF(พ.ค.!S54="","",พ.ค.!S54))</f>
        <v/>
      </c>
      <c r="V24" s="104" t="str">
        <f>IF($B$2=1,IF(พ.ค.!T24="","",พ.ค.!T24),IF(พ.ค.!T54="","",พ.ค.!T54))</f>
        <v/>
      </c>
      <c r="W24" s="104" t="str">
        <f>IF($B$2=1,IF(พ.ค.!U24="","",พ.ค.!U24),IF(พ.ค.!U54="","",พ.ค.!U54))</f>
        <v/>
      </c>
      <c r="X24" s="104" t="str">
        <f>IF($B$2=1,IF(พ.ค.!V24="","",พ.ค.!V24),IF(พ.ค.!V54="","",พ.ค.!V54))</f>
        <v/>
      </c>
      <c r="Y24" s="104" t="str">
        <f>IF($B$2=1,IF(พ.ค.!W24="","",พ.ค.!W24),IF(พ.ค.!W54="","",พ.ค.!W54))</f>
        <v/>
      </c>
      <c r="Z24" s="104" t="str">
        <f>IF($B$2=1,IF(พ.ค.!X24="","",พ.ค.!X24),IF(พ.ค.!X54="","",พ.ค.!X54))</f>
        <v/>
      </c>
      <c r="AA24" s="104" t="str">
        <f>IF($B$2=1,IF(พ.ค.!Y24="","",พ.ค.!Y24),IF(พ.ค.!Y54="","",พ.ค.!Y54))</f>
        <v/>
      </c>
      <c r="AB24" s="104" t="str">
        <f>IF($B$2=1,IF(พ.ค.!Z24="","",พ.ค.!Z24),IF(พ.ค.!Z54="","",พ.ค.!Z54))</f>
        <v/>
      </c>
      <c r="AC24" s="104" t="str">
        <f>IF($B$2=1,IF(พ.ค.!AA24="","",พ.ค.!AA24),IF(พ.ค.!AA54="","",พ.ค.!AA54))</f>
        <v/>
      </c>
      <c r="AD24" s="104" t="str">
        <f>IF($B$2=1,IF(พ.ค.!AB24="","",พ.ค.!AB24),IF(พ.ค.!AB54="","",พ.ค.!AB54))</f>
        <v/>
      </c>
      <c r="AE24" s="104" t="str">
        <f>IF($B$2=1,IF(พ.ค.!AC24="","",พ.ค.!AC24),IF(พ.ค.!AC54="","",พ.ค.!AC54))</f>
        <v/>
      </c>
      <c r="AF24" s="104" t="str">
        <f>IF($B$2=1,IF(พ.ค.!AD24="","",พ.ค.!AD24),IF(พ.ค.!AD54="","",พ.ค.!AD54))</f>
        <v/>
      </c>
      <c r="AG24" s="104" t="str">
        <f>IF($B$2=1,IF(พ.ค.!AE24="","",พ.ค.!AE24),IF(พ.ค.!AE54="","",พ.ค.!AE54))</f>
        <v/>
      </c>
      <c r="AH24" s="104" t="str">
        <f>IF($B$2=1,IF(พ.ค.!AF24="","",พ.ค.!AF24),IF(พ.ค.!AF54="","",พ.ค.!AF54))</f>
        <v/>
      </c>
      <c r="AI24" s="104" t="str">
        <f>IF($B$2=1,IF(พ.ค.!AG24="","",พ.ค.!AG24),IF(พ.ค.!AG54="","",พ.ค.!AG54))</f>
        <v/>
      </c>
      <c r="AJ24" s="104" t="str">
        <f>IF($B$2=1,IF(พ.ค.!AH24="","",พ.ค.!AH24),IF(พ.ค.!AH54="","",พ.ค.!AH54))</f>
        <v/>
      </c>
      <c r="AK24" s="104" t="str">
        <f>IF($B$2=1,IF(พ.ค.!AI24="","",พ.ค.!AI24),IF(พ.ค.!AI54="","",พ.ค.!AI54))</f>
        <v/>
      </c>
      <c r="AL24" s="103">
        <f t="shared" si="11"/>
        <v>21</v>
      </c>
      <c r="AM24" s="104"/>
      <c r="AN24" s="104" t="str">
        <f>IF($B$2=1,IF(มิ.ย.!D24="","",มิ.ย.!D24),IF(มิ.ย.!D54="","",มิ.ย.!D54))</f>
        <v/>
      </c>
      <c r="AO24" s="104" t="str">
        <f>IF($B$2=1,IF(มิ.ย.!E24="","",มิ.ย.!E24),IF(มิ.ย.!E54="","",มิ.ย.!E54))</f>
        <v/>
      </c>
      <c r="AP24" s="104" t="str">
        <f>IF($B$2=1,IF(มิ.ย.!F24="","",มิ.ย.!F24),IF(มิ.ย.!F54="","",มิ.ย.!F54))</f>
        <v/>
      </c>
      <c r="AQ24" s="104" t="str">
        <f>IF($B$2=1,IF(มิ.ย.!G24="","",มิ.ย.!G24),IF(มิ.ย.!G54="","",มิ.ย.!G54))</f>
        <v/>
      </c>
      <c r="AR24" s="104" t="str">
        <f>IF($B$2=1,IF(มิ.ย.!H24="","",มิ.ย.!H24),IF(มิ.ย.!H54="","",มิ.ย.!H54))</f>
        <v/>
      </c>
      <c r="AS24" s="104" t="str">
        <f>IF($B$2=1,IF(มิ.ย.!I24="","",มิ.ย.!I24),IF(มิ.ย.!I54="","",มิ.ย.!I54))</f>
        <v/>
      </c>
      <c r="AT24" s="104" t="str">
        <f>IF($B$2=1,IF(มิ.ย.!J24="","",มิ.ย.!J24),IF(มิ.ย.!J54="","",มิ.ย.!J54))</f>
        <v/>
      </c>
      <c r="AU24" s="104" t="str">
        <f>IF($B$2=1,IF(มิ.ย.!K24="","",มิ.ย.!K24),IF(มิ.ย.!K54="","",มิ.ย.!K54))</f>
        <v/>
      </c>
      <c r="AV24" s="104" t="str">
        <f>IF($B$2=1,IF(มิ.ย.!L24="","",มิ.ย.!L24),IF(มิ.ย.!L54="","",มิ.ย.!L54))</f>
        <v/>
      </c>
      <c r="AW24" s="104" t="str">
        <f>IF($B$2=1,IF(มิ.ย.!M24="","",มิ.ย.!M24),IF(มิ.ย.!M54="","",มิ.ย.!M54))</f>
        <v/>
      </c>
      <c r="AX24" s="104" t="str">
        <f>IF($B$2=1,IF(มิ.ย.!N24="","",มิ.ย.!N24),IF(มิ.ย.!N54="","",มิ.ย.!N54))</f>
        <v/>
      </c>
      <c r="AY24" s="104" t="str">
        <f>IF($B$2=1,IF(มิ.ย.!O24="","",มิ.ย.!O24),IF(มิ.ย.!O54="","",มิ.ย.!O54))</f>
        <v/>
      </c>
      <c r="AZ24" s="104" t="str">
        <f>IF($B$2=1,IF(มิ.ย.!P24="","",มิ.ย.!P24),IF(มิ.ย.!P54="","",มิ.ย.!P54))</f>
        <v/>
      </c>
      <c r="BA24" s="104" t="str">
        <f>IF($B$2=1,IF(มิ.ย.!Q24="","",มิ.ย.!Q24),IF(มิ.ย.!Q54="","",มิ.ย.!Q54))</f>
        <v/>
      </c>
      <c r="BB24" s="104" t="str">
        <f>IF($B$2=1,IF(มิ.ย.!R24="","",มิ.ย.!R24),IF(มิ.ย.!R54="","",มิ.ย.!R54))</f>
        <v/>
      </c>
      <c r="BC24" s="104" t="str">
        <f>IF($B$2=1,IF(มิ.ย.!S24="","",มิ.ย.!S24),IF(มิ.ย.!S54="","",มิ.ย.!S54))</f>
        <v/>
      </c>
      <c r="BD24" s="104" t="str">
        <f>IF($B$2=1,IF(มิ.ย.!T24="","",มิ.ย.!T24),IF(มิ.ย.!T54="","",มิ.ย.!T54))</f>
        <v/>
      </c>
      <c r="BE24" s="104" t="str">
        <f>IF($B$2=1,IF(มิ.ย.!U24="","",มิ.ย.!U24),IF(มิ.ย.!U54="","",มิ.ย.!U54))</f>
        <v/>
      </c>
      <c r="BF24" s="104" t="str">
        <f>IF($B$2=1,IF(มิ.ย.!V24="","",มิ.ย.!V24),IF(มิ.ย.!V54="","",มิ.ย.!V54))</f>
        <v/>
      </c>
      <c r="BG24" s="104" t="str">
        <f>IF($B$2=1,IF(มิ.ย.!W24="","",มิ.ย.!W24),IF(มิ.ย.!W54="","",มิ.ย.!W54))</f>
        <v/>
      </c>
      <c r="BH24" s="104" t="str">
        <f>IF($B$2=1,IF(มิ.ย.!X24="","",มิ.ย.!X24),IF(มิ.ย.!X54="","",มิ.ย.!X54))</f>
        <v/>
      </c>
      <c r="BI24" s="104" t="str">
        <f>IF($B$2=1,IF(มิ.ย.!Y24="","",มิ.ย.!Y24),IF(มิ.ย.!Y54="","",มิ.ย.!Y54))</f>
        <v/>
      </c>
      <c r="BJ24" s="104" t="str">
        <f>IF($B$2=1,IF(มิ.ย.!Z24="","",มิ.ย.!Z24),IF(มิ.ย.!Z54="","",มิ.ย.!Z54))</f>
        <v/>
      </c>
      <c r="BK24" s="104" t="str">
        <f>IF($B$2=1,IF(มิ.ย.!AA24="","",มิ.ย.!AA24),IF(มิ.ย.!AA54="","",มิ.ย.!AA54))</f>
        <v/>
      </c>
      <c r="BL24" s="104" t="str">
        <f>IF($B$2=1,IF(มิ.ย.!AB24="","",มิ.ย.!AB24),IF(มิ.ย.!AB54="","",มิ.ย.!AB54))</f>
        <v/>
      </c>
      <c r="BM24" s="104" t="str">
        <f>IF($B$2=1,IF(มิ.ย.!AC24="","",มิ.ย.!AC24),IF(มิ.ย.!AC54="","",มิ.ย.!AC54))</f>
        <v/>
      </c>
      <c r="BN24" s="104" t="str">
        <f>IF($B$2=1,IF(มิ.ย.!AD24="","",มิ.ย.!AD24),IF(มิ.ย.!AD54="","",มิ.ย.!AD54))</f>
        <v/>
      </c>
      <c r="BO24" s="104" t="str">
        <f>IF($B$2=1,IF(มิ.ย.!AE24="","",มิ.ย.!AE24),IF(มิ.ย.!AE54="","",มิ.ย.!AE54))</f>
        <v/>
      </c>
      <c r="BP24" s="104" t="str">
        <f>IF($B$2=1,IF(มิ.ย.!AF24="","",มิ.ย.!AF24),IF(มิ.ย.!AF54="","",มิ.ย.!AF54))</f>
        <v/>
      </c>
      <c r="BQ24" s="104" t="str">
        <f>IF($B$2=1,IF(มิ.ย.!AG24="","",มิ.ย.!AG24),IF(มิ.ย.!AG54="","",มิ.ย.!AG54))</f>
        <v/>
      </c>
      <c r="BR24" s="104" t="str">
        <f>IF($B$2=1,IF(มิ.ย.!AH24="","",มิ.ย.!AH24),IF(มิ.ย.!AH54="","",มิ.ย.!AH54))</f>
        <v/>
      </c>
      <c r="BS24" s="104" t="str">
        <f>IF($B$2=1,IF(มิ.ย.!AI24="","",มิ.ย.!AI24),IF(มิ.ย.!AI54="","",มิ.ย.!AI54))</f>
        <v/>
      </c>
      <c r="BT24" s="103">
        <f t="shared" si="12"/>
        <v>21</v>
      </c>
      <c r="BU24" s="104"/>
      <c r="BV24" s="104" t="str">
        <f>IF($B$2=1,IF(ก.ค.!D24="","",ก.ค.!D24),IF(ก.ค.!D54="","",ก.ค.!D54))</f>
        <v/>
      </c>
      <c r="BW24" s="104" t="str">
        <f>IF($B$2=1,IF(ก.ค.!E24="","",ก.ค.!E24),IF(ก.ค.!E54="","",ก.ค.!E54))</f>
        <v/>
      </c>
      <c r="BX24" s="104" t="str">
        <f>IF($B$2=1,IF(ก.ค.!F24="","",ก.ค.!F24),IF(ก.ค.!F54="","",ก.ค.!F54))</f>
        <v/>
      </c>
      <c r="BY24" s="104" t="str">
        <f>IF($B$2=1,IF(ก.ค.!G24="","",ก.ค.!G24),IF(ก.ค.!G54="","",ก.ค.!G54))</f>
        <v/>
      </c>
      <c r="BZ24" s="104" t="str">
        <f>IF($B$2=1,IF(ก.ค.!H24="","",ก.ค.!H24),IF(ก.ค.!H54="","",ก.ค.!H54))</f>
        <v/>
      </c>
      <c r="CA24" s="104" t="str">
        <f>IF($B$2=1,IF(ก.ค.!I24="","",ก.ค.!I24),IF(ก.ค.!I54="","",ก.ค.!I54))</f>
        <v/>
      </c>
      <c r="CB24" s="104" t="str">
        <f>IF($B$2=1,IF(ก.ค.!J24="","",ก.ค.!J24),IF(ก.ค.!J54="","",ก.ค.!J54))</f>
        <v/>
      </c>
      <c r="CC24" s="104" t="str">
        <f>IF($B$2=1,IF(ก.ค.!K24="","",ก.ค.!K24),IF(ก.ค.!K54="","",ก.ค.!K54))</f>
        <v/>
      </c>
      <c r="CD24" s="104" t="str">
        <f>IF($B$2=1,IF(ก.ค.!L24="","",ก.ค.!L24),IF(ก.ค.!L54="","",ก.ค.!L54))</f>
        <v/>
      </c>
      <c r="CE24" s="104" t="str">
        <f>IF($B$2=1,IF(ก.ค.!M24="","",ก.ค.!M24),IF(ก.ค.!M54="","",ก.ค.!M54))</f>
        <v/>
      </c>
      <c r="CF24" s="104" t="str">
        <f>IF($B$2=1,IF(ก.ค.!N24="","",ก.ค.!N24),IF(ก.ค.!N54="","",ก.ค.!N54))</f>
        <v/>
      </c>
      <c r="CG24" s="104" t="str">
        <f>IF($B$2=1,IF(ก.ค.!O24="","",ก.ค.!O24),IF(ก.ค.!O54="","",ก.ค.!O54))</f>
        <v/>
      </c>
      <c r="CH24" s="104" t="str">
        <f>IF($B$2=1,IF(ก.ค.!P24="","",ก.ค.!P24),IF(ก.ค.!P54="","",ก.ค.!P54))</f>
        <v/>
      </c>
      <c r="CI24" s="104" t="str">
        <f>IF($B$2=1,IF(ก.ค.!Q24="","",ก.ค.!Q24),IF(ก.ค.!Q54="","",ก.ค.!Q54))</f>
        <v/>
      </c>
      <c r="CJ24" s="104" t="str">
        <f>IF($B$2=1,IF(ก.ค.!R24="","",ก.ค.!R24),IF(ก.ค.!R54="","",ก.ค.!R54))</f>
        <v/>
      </c>
      <c r="CK24" s="104" t="str">
        <f>IF($B$2=1,IF(ก.ค.!S24="","",ก.ค.!S24),IF(ก.ค.!S54="","",ก.ค.!S54))</f>
        <v/>
      </c>
      <c r="CL24" s="104" t="str">
        <f>IF($B$2=1,IF(ก.ค.!T24="","",ก.ค.!T24),IF(ก.ค.!T54="","",ก.ค.!T54))</f>
        <v/>
      </c>
      <c r="CM24" s="104" t="str">
        <f>IF($B$2=1,IF(ก.ค.!U24="","",ก.ค.!U24),IF(ก.ค.!U54="","",ก.ค.!U54))</f>
        <v/>
      </c>
      <c r="CN24" s="104" t="str">
        <f>IF($B$2=1,IF(ก.ค.!V24="","",ก.ค.!V24),IF(ก.ค.!V54="","",ก.ค.!V54))</f>
        <v/>
      </c>
      <c r="CO24" s="104" t="str">
        <f>IF($B$2=1,IF(ก.ค.!W24="","",ก.ค.!W24),IF(ก.ค.!W54="","",ก.ค.!W54))</f>
        <v/>
      </c>
      <c r="CP24" s="104" t="str">
        <f>IF($B$2=1,IF(ก.ค.!X24="","",ก.ค.!X24),IF(ก.ค.!X54="","",ก.ค.!X54))</f>
        <v/>
      </c>
      <c r="CQ24" s="104" t="str">
        <f>IF($B$2=1,IF(ก.ค.!Y24="","",ก.ค.!Y24),IF(ก.ค.!Y54="","",ก.ค.!Y54))</f>
        <v/>
      </c>
      <c r="CR24" s="104" t="str">
        <f>IF($B$2=1,IF(ก.ค.!Z24="","",ก.ค.!Z24),IF(ก.ค.!Z54="","",ก.ค.!Z54))</f>
        <v/>
      </c>
      <c r="CS24" s="104" t="str">
        <f>IF($B$2=1,IF(ก.ค.!AA24="","",ก.ค.!AA24),IF(ก.ค.!AA54="","",ก.ค.!AA54))</f>
        <v/>
      </c>
      <c r="CT24" s="104" t="str">
        <f>IF($B$2=1,IF(ก.ค.!AB24="","",ก.ค.!AB24),IF(ก.ค.!AB54="","",ก.ค.!AB54))</f>
        <v/>
      </c>
      <c r="CU24" s="104" t="str">
        <f>IF($B$2=1,IF(ก.ค.!AC24="","",ก.ค.!AC24),IF(ก.ค.!AC54="","",ก.ค.!AC54))</f>
        <v/>
      </c>
      <c r="CV24" s="104" t="str">
        <f>IF($B$2=1,IF(ก.ค.!AD24="","",ก.ค.!AD24),IF(ก.ค.!AD54="","",ก.ค.!AD54))</f>
        <v/>
      </c>
      <c r="CW24" s="104" t="str">
        <f>IF($B$2=1,IF(ก.ค.!AE24="","",ก.ค.!AE24),IF(ก.ค.!AE54="","",ก.ค.!AE54))</f>
        <v/>
      </c>
      <c r="CX24" s="104" t="str">
        <f>IF($B$2=1,IF(ก.ค.!AF24="","",ก.ค.!AF24),IF(ก.ค.!AF54="","",ก.ค.!AF54))</f>
        <v/>
      </c>
      <c r="CY24" s="104" t="str">
        <f>IF($B$2=1,IF(ก.ค.!AG24="","",ก.ค.!AG24),IF(ก.ค.!AG54="","",ก.ค.!AG54))</f>
        <v/>
      </c>
      <c r="CZ24" s="104" t="str">
        <f>IF($B$2=1,IF(ก.ค.!AH24="","",ก.ค.!AH24),IF(ก.ค.!AH54="","",ก.ค.!AH54))</f>
        <v/>
      </c>
      <c r="DA24" s="104" t="str">
        <f>IF($B$2=1,IF(ก.ค.!AI24="","",ก.ค.!AI24),IF(ก.ค.!AI54="","",ก.ค.!AI54))</f>
        <v/>
      </c>
      <c r="DB24" s="103">
        <f t="shared" si="13"/>
        <v>21</v>
      </c>
      <c r="DC24" s="104"/>
      <c r="DD24" s="104" t="str">
        <f>IF($B$2=1,IF(ส.ค.!D24="","",ส.ค.!D24),IF(ส.ค.!D54="","",ส.ค.!D54))</f>
        <v/>
      </c>
      <c r="DE24" s="104" t="str">
        <f>IF($B$2=1,IF(ส.ค.!E24="","",ส.ค.!E24),IF(ส.ค.!E54="","",ส.ค.!E54))</f>
        <v/>
      </c>
      <c r="DF24" s="104" t="str">
        <f>IF($B$2=1,IF(ส.ค.!F24="","",ส.ค.!F24),IF(ส.ค.!F54="","",ส.ค.!F54))</f>
        <v/>
      </c>
      <c r="DG24" s="104" t="str">
        <f>IF($B$2=1,IF(ส.ค.!G24="","",ส.ค.!G24),IF(ส.ค.!G54="","",ส.ค.!G54))</f>
        <v/>
      </c>
      <c r="DH24" s="104" t="str">
        <f>IF($B$2=1,IF(ส.ค.!H24="","",ส.ค.!H24),IF(ส.ค.!H54="","",ส.ค.!H54))</f>
        <v/>
      </c>
      <c r="DI24" s="104" t="str">
        <f>IF($B$2=1,IF(ส.ค.!I24="","",ส.ค.!I24),IF(ส.ค.!I54="","",ส.ค.!I54))</f>
        <v/>
      </c>
      <c r="DJ24" s="104" t="str">
        <f>IF($B$2=1,IF(ส.ค.!J24="","",ส.ค.!J24),IF(ส.ค.!J54="","",ส.ค.!J54))</f>
        <v/>
      </c>
      <c r="DK24" s="104" t="str">
        <f>IF($B$2=1,IF(ส.ค.!K24="","",ส.ค.!K24),IF(ส.ค.!K54="","",ส.ค.!K54))</f>
        <v/>
      </c>
      <c r="DL24" s="104" t="str">
        <f>IF($B$2=1,IF(ส.ค.!L24="","",ส.ค.!L24),IF(ส.ค.!L54="","",ส.ค.!L54))</f>
        <v/>
      </c>
      <c r="DM24" s="104" t="str">
        <f>IF($B$2=1,IF(ส.ค.!M24="","",ส.ค.!M24),IF(ส.ค.!M54="","",ส.ค.!M54))</f>
        <v/>
      </c>
      <c r="DN24" s="104" t="str">
        <f>IF($B$2=1,IF(ส.ค.!N24="","",ส.ค.!N24),IF(ส.ค.!N54="","",ส.ค.!N54))</f>
        <v/>
      </c>
      <c r="DO24" s="104" t="str">
        <f>IF($B$2=1,IF(ส.ค.!O24="","",ส.ค.!O24),IF(ส.ค.!O54="","",ส.ค.!O54))</f>
        <v/>
      </c>
      <c r="DP24" s="104" t="str">
        <f>IF($B$2=1,IF(ส.ค.!P24="","",ส.ค.!P24),IF(ส.ค.!P54="","",ส.ค.!P54))</f>
        <v/>
      </c>
      <c r="DQ24" s="104" t="str">
        <f>IF($B$2=1,IF(ส.ค.!Q24="","",ส.ค.!Q24),IF(ส.ค.!Q54="","",ส.ค.!Q54))</f>
        <v/>
      </c>
      <c r="DR24" s="104" t="str">
        <f>IF($B$2=1,IF(ส.ค.!R24="","",ส.ค.!R24),IF(ส.ค.!R54="","",ส.ค.!R54))</f>
        <v/>
      </c>
      <c r="DS24" s="104" t="str">
        <f>IF($B$2=1,IF(ส.ค.!S24="","",ส.ค.!S24),IF(ส.ค.!S54="","",ส.ค.!S54))</f>
        <v/>
      </c>
      <c r="DT24" s="104" t="str">
        <f>IF($B$2=1,IF(ส.ค.!T24="","",ส.ค.!T24),IF(ส.ค.!T54="","",ส.ค.!T54))</f>
        <v/>
      </c>
      <c r="DU24" s="104" t="str">
        <f>IF($B$2=1,IF(ส.ค.!U24="","",ส.ค.!U24),IF(ส.ค.!U54="","",ส.ค.!U54))</f>
        <v/>
      </c>
      <c r="DV24" s="104" t="str">
        <f>IF($B$2=1,IF(ส.ค.!V24="","",ส.ค.!V24),IF(ส.ค.!V54="","",ส.ค.!V54))</f>
        <v/>
      </c>
      <c r="DW24" s="104" t="str">
        <f>IF($B$2=1,IF(ส.ค.!W24="","",ส.ค.!W24),IF(ส.ค.!W54="","",ส.ค.!W54))</f>
        <v/>
      </c>
      <c r="DX24" s="104" t="str">
        <f>IF($B$2=1,IF(ส.ค.!X24="","",ส.ค.!X24),IF(ส.ค.!X54="","",ส.ค.!X54))</f>
        <v/>
      </c>
      <c r="DY24" s="104" t="str">
        <f>IF($B$2=1,IF(ส.ค.!Y24="","",ส.ค.!Y24),IF(ส.ค.!Y54="","",ส.ค.!Y54))</f>
        <v/>
      </c>
      <c r="DZ24" s="104" t="str">
        <f>IF($B$2=1,IF(ส.ค.!Z24="","",ส.ค.!Z24),IF(ส.ค.!Z54="","",ส.ค.!Z54))</f>
        <v/>
      </c>
      <c r="EA24" s="104" t="str">
        <f>IF($B$2=1,IF(ส.ค.!AA24="","",ส.ค.!AA24),IF(ส.ค.!AA54="","",ส.ค.!AA54))</f>
        <v/>
      </c>
      <c r="EB24" s="104" t="str">
        <f>IF($B$2=1,IF(ส.ค.!AB24="","",ส.ค.!AB24),IF(ส.ค.!AB54="","",ส.ค.!AB54))</f>
        <v/>
      </c>
      <c r="EC24" s="104" t="str">
        <f>IF($B$2=1,IF(ส.ค.!AC24="","",ส.ค.!AC24),IF(ส.ค.!AC54="","",ส.ค.!AC54))</f>
        <v/>
      </c>
      <c r="ED24" s="104" t="str">
        <f>IF($B$2=1,IF(ส.ค.!AD24="","",ส.ค.!AD24),IF(ส.ค.!AD54="","",ส.ค.!AD54))</f>
        <v/>
      </c>
      <c r="EE24" s="104" t="str">
        <f>IF($B$2=1,IF(ส.ค.!AE24="","",ส.ค.!AE24),IF(ส.ค.!AE54="","",ส.ค.!AE54))</f>
        <v/>
      </c>
      <c r="EF24" s="104" t="str">
        <f>IF($B$2=1,IF(ส.ค.!AF24="","",ส.ค.!AF24),IF(ส.ค.!AF54="","",ส.ค.!AF54))</f>
        <v/>
      </c>
      <c r="EG24" s="104" t="str">
        <f>IF($B$2=1,IF(ส.ค.!AG24="","",ส.ค.!AG24),IF(ส.ค.!AG54="","",ส.ค.!AG54))</f>
        <v/>
      </c>
      <c r="EH24" s="104" t="str">
        <f>IF($B$2=1,IF(ส.ค.!AH24="","",ส.ค.!AH24),IF(ส.ค.!AH54="","",ส.ค.!AH54))</f>
        <v/>
      </c>
      <c r="EI24" s="104" t="str">
        <f>IF($B$2=1,IF(ส.ค.!AI24="","",ส.ค.!AI24),IF(ส.ค.!AI54="","",ส.ค.!AI54))</f>
        <v/>
      </c>
      <c r="EJ24" s="103">
        <f t="shared" si="14"/>
        <v>21</v>
      </c>
      <c r="EK24" s="104"/>
      <c r="EL24" s="104" t="str">
        <f>IF($B$2=1,IF(ก.ย.!D24="","",ก.ย.!D24),IF(ก.ย.!D54="","",ก.ย.!D54))</f>
        <v/>
      </c>
      <c r="EM24" s="104" t="str">
        <f>IF($B$2=1,IF(ก.ย.!E24="","",ก.ย.!E24),IF(ก.ย.!E54="","",ก.ย.!E54))</f>
        <v/>
      </c>
      <c r="EN24" s="104" t="str">
        <f>IF($B$2=1,IF(ก.ย.!F24="","",ก.ย.!F24),IF(ก.ย.!F54="","",ก.ย.!F54))</f>
        <v/>
      </c>
      <c r="EO24" s="104" t="str">
        <f>IF($B$2=1,IF(ก.ย.!G24="","",ก.ย.!G24),IF(ก.ย.!G54="","",ก.ย.!G54))</f>
        <v/>
      </c>
      <c r="EP24" s="104" t="str">
        <f>IF($B$2=1,IF(ก.ย.!H24="","",ก.ย.!H24),IF(ก.ย.!H54="","",ก.ย.!H54))</f>
        <v/>
      </c>
      <c r="EQ24" s="104" t="str">
        <f>IF($B$2=1,IF(ก.ย.!I24="","",ก.ย.!I24),IF(ก.ย.!I54="","",ก.ย.!I54))</f>
        <v/>
      </c>
      <c r="ER24" s="104" t="str">
        <f>IF($B$2=1,IF(ก.ย.!J24="","",ก.ย.!J24),IF(ก.ย.!J54="","",ก.ย.!J54))</f>
        <v/>
      </c>
      <c r="ES24" s="104" t="str">
        <f>IF($B$2=1,IF(ก.ย.!K24="","",ก.ย.!K24),IF(ก.ย.!K54="","",ก.ย.!K54))</f>
        <v/>
      </c>
      <c r="ET24" s="104" t="str">
        <f>IF($B$2=1,IF(ก.ย.!L24="","",ก.ย.!L24),IF(ก.ย.!L54="","",ก.ย.!L54))</f>
        <v/>
      </c>
      <c r="EU24" s="104" t="str">
        <f>IF($B$2=1,IF(ก.ย.!M24="","",ก.ย.!M24),IF(ก.ย.!M54="","",ก.ย.!M54))</f>
        <v/>
      </c>
      <c r="EV24" s="104" t="str">
        <f>IF($B$2=1,IF(ก.ย.!N24="","",ก.ย.!N24),IF(ก.ย.!N54="","",ก.ย.!N54))</f>
        <v/>
      </c>
      <c r="EW24" s="104" t="str">
        <f>IF($B$2=1,IF(ก.ย.!O24="","",ก.ย.!O24),IF(ก.ย.!O54="","",ก.ย.!O54))</f>
        <v/>
      </c>
      <c r="EX24" s="104" t="str">
        <f>IF($B$2=1,IF(ก.ย.!P24="","",ก.ย.!P24),IF(ก.ย.!P54="","",ก.ย.!P54))</f>
        <v/>
      </c>
      <c r="EY24" s="104" t="str">
        <f>IF($B$2=1,IF(ก.ย.!Q24="","",ก.ย.!Q24),IF(ก.ย.!Q54="","",ก.ย.!Q54))</f>
        <v/>
      </c>
      <c r="EZ24" s="104" t="str">
        <f>IF($B$2=1,IF(ก.ย.!R24="","",ก.ย.!R24),IF(ก.ย.!R54="","",ก.ย.!R54))</f>
        <v/>
      </c>
      <c r="FA24" s="104" t="str">
        <f>IF($B$2=1,IF(ก.ย.!S24="","",ก.ย.!S24),IF(ก.ย.!S54="","",ก.ย.!S54))</f>
        <v/>
      </c>
      <c r="FB24" s="104" t="str">
        <f>IF($B$2=1,IF(ก.ย.!T24="","",ก.ย.!T24),IF(ก.ย.!T54="","",ก.ย.!T54))</f>
        <v/>
      </c>
      <c r="FC24" s="104" t="str">
        <f>IF($B$2=1,IF(ก.ย.!U24="","",ก.ย.!U24),IF(ก.ย.!U54="","",ก.ย.!U54))</f>
        <v/>
      </c>
      <c r="FD24" s="104" t="str">
        <f>IF($B$2=1,IF(ก.ย.!V24="","",ก.ย.!V24),IF(ก.ย.!V54="","",ก.ย.!V54))</f>
        <v/>
      </c>
      <c r="FE24" s="104" t="str">
        <f>IF($B$2=1,IF(ก.ย.!W24="","",ก.ย.!W24),IF(ก.ย.!W54="","",ก.ย.!W54))</f>
        <v/>
      </c>
      <c r="FF24" s="104" t="str">
        <f>IF($B$2=1,IF(ก.ย.!X24="","",ก.ย.!X24),IF(ก.ย.!X54="","",ก.ย.!X54))</f>
        <v/>
      </c>
      <c r="FG24" s="104" t="str">
        <f>IF($B$2=1,IF(ก.ย.!Y24="","",ก.ย.!Y24),IF(ก.ย.!Y54="","",ก.ย.!Y54))</f>
        <v/>
      </c>
      <c r="FH24" s="104" t="str">
        <f>IF($B$2=1,IF(ก.ย.!Z24="","",ก.ย.!Z24),IF(ก.ย.!Z54="","",ก.ย.!Z54))</f>
        <v/>
      </c>
      <c r="FI24" s="104" t="str">
        <f>IF($B$2=1,IF(ก.ย.!AA24="","",ก.ย.!AA24),IF(ก.ย.!AA54="","",ก.ย.!AA54))</f>
        <v/>
      </c>
      <c r="FJ24" s="104" t="str">
        <f>IF($B$2=1,IF(ก.ย.!AB24="","",ก.ย.!AB24),IF(ก.ย.!AB54="","",ก.ย.!AB54))</f>
        <v/>
      </c>
      <c r="FK24" s="104" t="str">
        <f>IF($B$2=1,IF(ก.ย.!AC24="","",ก.ย.!AC24),IF(ก.ย.!AC54="","",ก.ย.!AC54))</f>
        <v/>
      </c>
      <c r="FL24" s="104" t="str">
        <f>IF($B$2=1,IF(ก.ย.!AD24="","",ก.ย.!AD24),IF(ก.ย.!AD54="","",ก.ย.!AD54))</f>
        <v/>
      </c>
      <c r="FM24" s="104" t="str">
        <f>IF($B$2=1,IF(ก.ย.!AE24="","",ก.ย.!AE24),IF(ก.ย.!AE54="","",ก.ย.!AE54))</f>
        <v/>
      </c>
      <c r="FN24" s="104" t="str">
        <f>IF($B$2=1,IF(ก.ย.!AF24="","",ก.ย.!AF24),IF(ก.ย.!AF54="","",ก.ย.!AF54))</f>
        <v/>
      </c>
      <c r="FO24" s="104" t="str">
        <f>IF($B$2=1,IF(ก.ย.!AG24="","",ก.ย.!AG24),IF(ก.ย.!AG54="","",ก.ย.!AG54))</f>
        <v/>
      </c>
      <c r="FP24" s="104" t="str">
        <f>IF($B$2=1,IF(ก.ย.!AH24="","",ก.ย.!AH24),IF(ก.ย.!AH54="","",ก.ย.!AH54))</f>
        <v/>
      </c>
      <c r="FQ24" s="104" t="str">
        <f>IF($B$2=1,IF(ก.ย.!AI24="","",ก.ย.!AI24),IF(ก.ย.!AI54="","",ก.ย.!AI54))</f>
        <v/>
      </c>
      <c r="FR24" s="103">
        <f t="shared" si="15"/>
        <v>21</v>
      </c>
      <c r="FS24" s="104"/>
      <c r="FT24" s="104" t="str">
        <f>IF($B$2=1,IF(ต.ค.!D24="","",ต.ค.!D24),IF(ต.ค.!D54="","",ต.ค.!D54))</f>
        <v/>
      </c>
      <c r="FU24" s="104" t="str">
        <f>IF($B$2=1,IF(ต.ค.!E24="","",ต.ค.!E24),IF(ต.ค.!E54="","",ต.ค.!E54))</f>
        <v/>
      </c>
      <c r="FV24" s="104" t="str">
        <f>IF($B$2=1,IF(ต.ค.!F24="","",ต.ค.!F24),IF(ต.ค.!F54="","",ต.ค.!F54))</f>
        <v/>
      </c>
      <c r="FW24" s="104" t="str">
        <f>IF($B$2=1,IF(ต.ค.!G24="","",ต.ค.!G24),IF(ต.ค.!G54="","",ต.ค.!G54))</f>
        <v/>
      </c>
      <c r="FX24" s="104" t="str">
        <f>IF($B$2=1,IF(ต.ค.!H24="","",ต.ค.!H24),IF(ต.ค.!H54="","",ต.ค.!H54))</f>
        <v/>
      </c>
      <c r="FY24" s="104" t="str">
        <f>IF($B$2=1,IF(ต.ค.!I24="","",ต.ค.!I24),IF(ต.ค.!I54="","",ต.ค.!I54))</f>
        <v/>
      </c>
      <c r="FZ24" s="104" t="str">
        <f>IF($B$2=1,IF(ต.ค.!J24="","",ต.ค.!J24),IF(ต.ค.!J54="","",ต.ค.!J54))</f>
        <v/>
      </c>
      <c r="GA24" s="104" t="str">
        <f>IF($B$2=1,IF(ต.ค.!K24="","",ต.ค.!K24),IF(ต.ค.!K54="","",ต.ค.!K54))</f>
        <v/>
      </c>
      <c r="GB24" s="104" t="str">
        <f>IF($B$2=1,IF(ต.ค.!L24="","",ต.ค.!L24),IF(ต.ค.!L54="","",ต.ค.!L54))</f>
        <v/>
      </c>
      <c r="GC24" s="104" t="str">
        <f>IF($B$2=1,IF(ต.ค.!M24="","",ต.ค.!M24),IF(ต.ค.!M54="","",ต.ค.!M54))</f>
        <v/>
      </c>
      <c r="GD24" s="104" t="str">
        <f>IF($B$2=1,IF(ต.ค.!N24="","",ต.ค.!N24),IF(ต.ค.!N54="","",ต.ค.!N54))</f>
        <v/>
      </c>
      <c r="GE24" s="104" t="str">
        <f>IF($B$2=1,IF(ต.ค.!O24="","",ต.ค.!O24),IF(ต.ค.!O54="","",ต.ค.!O54))</f>
        <v/>
      </c>
      <c r="GF24" s="104" t="str">
        <f>IF($B$2=1,IF(ต.ค.!P24="","",ต.ค.!P24),IF(ต.ค.!P54="","",ต.ค.!P54))</f>
        <v/>
      </c>
      <c r="GG24" s="104" t="str">
        <f>IF($B$2=1,IF(ต.ค.!Q24="","",ต.ค.!Q24),IF(ต.ค.!Q54="","",ต.ค.!Q54))</f>
        <v/>
      </c>
      <c r="GH24" s="104" t="str">
        <f>IF($B$2=1,IF(ต.ค.!R24="","",ต.ค.!R24),IF(ต.ค.!R54="","",ต.ค.!R54))</f>
        <v/>
      </c>
      <c r="GI24" s="104" t="str">
        <f>IF($B$2=1,IF(ต.ค.!S24="","",ต.ค.!S24),IF(ต.ค.!S54="","",ต.ค.!S54))</f>
        <v/>
      </c>
      <c r="GJ24" s="104" t="str">
        <f>IF($B$2=1,IF(ต.ค.!T24="","",ต.ค.!T24),IF(ต.ค.!T54="","",ต.ค.!T54))</f>
        <v/>
      </c>
      <c r="GK24" s="104" t="str">
        <f>IF($B$2=1,IF(ต.ค.!U24="","",ต.ค.!U24),IF(ต.ค.!U54="","",ต.ค.!U54))</f>
        <v/>
      </c>
      <c r="GL24" s="104" t="str">
        <f>IF($B$2=1,IF(ต.ค.!V24="","",ต.ค.!V24),IF(ต.ค.!V54="","",ต.ค.!V54))</f>
        <v/>
      </c>
      <c r="GM24" s="104" t="str">
        <f>IF($B$2=1,IF(ต.ค.!W24="","",ต.ค.!W24),IF(ต.ค.!W54="","",ต.ค.!W54))</f>
        <v/>
      </c>
      <c r="GN24" s="104" t="str">
        <f>IF($B$2=1,IF(ต.ค.!X24="","",ต.ค.!X24),IF(ต.ค.!X54="","",ต.ค.!X54))</f>
        <v/>
      </c>
      <c r="GO24" s="104" t="str">
        <f>IF($B$2=1,IF(ต.ค.!Y24="","",ต.ค.!Y24),IF(ต.ค.!Y54="","",ต.ค.!Y54))</f>
        <v/>
      </c>
      <c r="GP24" s="104" t="str">
        <f>IF($B$2=1,IF(ต.ค.!Z24="","",ต.ค.!Z24),IF(ต.ค.!Z54="","",ต.ค.!Z54))</f>
        <v/>
      </c>
      <c r="GQ24" s="104" t="str">
        <f>IF($B$2=1,IF(ต.ค.!AA24="","",ต.ค.!AA24),IF(ต.ค.!AA54="","",ต.ค.!AA54))</f>
        <v/>
      </c>
      <c r="GR24" s="104" t="str">
        <f>IF($B$2=1,IF(ต.ค.!AB24="","",ต.ค.!AB24),IF(ต.ค.!AB54="","",ต.ค.!AB54))</f>
        <v/>
      </c>
      <c r="GS24" s="104" t="str">
        <f>IF($B$2=1,IF(ต.ค.!AC24="","",ต.ค.!AC24),IF(ต.ค.!AC54="","",ต.ค.!AC54))</f>
        <v/>
      </c>
      <c r="GT24" s="104" t="str">
        <f>IF($B$2=1,IF(ต.ค.!AD24="","",ต.ค.!AD24),IF(ต.ค.!AD54="","",ต.ค.!AD54))</f>
        <v/>
      </c>
      <c r="GU24" s="104" t="str">
        <f>IF($B$2=1,IF(ต.ค.!AE24="","",ต.ค.!AE24),IF(ต.ค.!AE54="","",ต.ค.!AE54))</f>
        <v/>
      </c>
      <c r="GV24" s="104" t="str">
        <f>IF($B$2=1,IF(ต.ค.!AF24="","",ต.ค.!AF24),IF(ต.ค.!AF54="","",ต.ค.!AF54))</f>
        <v/>
      </c>
      <c r="GW24" s="104" t="str">
        <f>IF($B$2=1,IF(ต.ค.!AG24="","",ต.ค.!AG24),IF(ต.ค.!AG54="","",ต.ค.!AG54))</f>
        <v/>
      </c>
      <c r="GX24" s="104" t="str">
        <f>IF($B$2=1,IF(ต.ค.!AH24="","",ต.ค.!AH24),IF(ต.ค.!AH54="","",ต.ค.!AH54))</f>
        <v/>
      </c>
      <c r="GY24" s="104" t="str">
        <f>IF($B$2=1,IF(ต.ค.!AI24="","",ต.ค.!AI24),IF(ต.ค.!AI54="","",ต.ค.!AI54))</f>
        <v/>
      </c>
      <c r="GZ24" s="103">
        <f t="shared" si="16"/>
        <v>21</v>
      </c>
      <c r="HA24" s="104"/>
      <c r="HB24" s="104" t="str">
        <f>IF($B$2=1,IF(พ.ย.!D24="","",พ.ย.!D24),IF(พ.ย.!D54="","",พ.ย.!D54))</f>
        <v/>
      </c>
      <c r="HC24" s="104" t="str">
        <f>IF($B$2=1,IF(พ.ย.!E24="","",พ.ย.!E24),IF(พ.ย.!E54="","",พ.ย.!E54))</f>
        <v/>
      </c>
      <c r="HD24" s="104" t="str">
        <f>IF($B$2=1,IF(พ.ย.!F24="","",พ.ย.!F24),IF(พ.ย.!F54="","",พ.ย.!F54))</f>
        <v/>
      </c>
      <c r="HE24" s="104" t="str">
        <f>IF($B$2=1,IF(พ.ย.!G24="","",พ.ย.!G24),IF(พ.ย.!G54="","",พ.ย.!G54))</f>
        <v/>
      </c>
      <c r="HF24" s="104" t="str">
        <f>IF($B$2=1,IF(พ.ย.!H24="","",พ.ย.!H24),IF(พ.ย.!H54="","",พ.ย.!H54))</f>
        <v/>
      </c>
      <c r="HG24" s="104" t="str">
        <f>IF($B$2=1,IF(พ.ย.!I24="","",พ.ย.!I24),IF(พ.ย.!I54="","",พ.ย.!I54))</f>
        <v/>
      </c>
      <c r="HH24" s="104" t="str">
        <f>IF($B$2=1,IF(พ.ย.!J24="","",พ.ย.!J24),IF(พ.ย.!J54="","",พ.ย.!J54))</f>
        <v/>
      </c>
      <c r="HI24" s="104" t="str">
        <f>IF($B$2=1,IF(พ.ย.!K24="","",พ.ย.!K24),IF(พ.ย.!K54="","",พ.ย.!K54))</f>
        <v/>
      </c>
      <c r="HJ24" s="104" t="str">
        <f>IF($B$2=1,IF(พ.ย.!L24="","",พ.ย.!L24),IF(พ.ย.!L54="","",พ.ย.!L54))</f>
        <v/>
      </c>
      <c r="HK24" s="104" t="str">
        <f>IF($B$2=1,IF(พ.ย.!M24="","",พ.ย.!M24),IF(พ.ย.!M54="","",พ.ย.!M54))</f>
        <v/>
      </c>
      <c r="HL24" s="104" t="str">
        <f>IF($B$2=1,IF(พ.ย.!N24="","",พ.ย.!N24),IF(พ.ย.!N54="","",พ.ย.!N54))</f>
        <v/>
      </c>
      <c r="HM24" s="104" t="str">
        <f>IF($B$2=1,IF(พ.ย.!O24="","",พ.ย.!O24),IF(พ.ย.!O54="","",พ.ย.!O54))</f>
        <v/>
      </c>
      <c r="HN24" s="104" t="str">
        <f>IF($B$2=1,IF(พ.ย.!P24="","",พ.ย.!P24),IF(พ.ย.!P54="","",พ.ย.!P54))</f>
        <v/>
      </c>
      <c r="HO24" s="104" t="str">
        <f>IF($B$2=1,IF(พ.ย.!Q24="","",พ.ย.!Q24),IF(พ.ย.!Q54="","",พ.ย.!Q54))</f>
        <v/>
      </c>
      <c r="HP24" s="104" t="str">
        <f>IF($B$2=1,IF(พ.ย.!R24="","",พ.ย.!R24),IF(พ.ย.!R54="","",พ.ย.!R54))</f>
        <v/>
      </c>
      <c r="HQ24" s="104" t="str">
        <f>IF($B$2=1,IF(พ.ย.!S24="","",พ.ย.!S24),IF(พ.ย.!S54="","",พ.ย.!S54))</f>
        <v/>
      </c>
      <c r="HR24" s="104" t="str">
        <f>IF($B$2=1,IF(พ.ย.!T24="","",พ.ย.!T24),IF(พ.ย.!T54="","",พ.ย.!T54))</f>
        <v/>
      </c>
      <c r="HS24" s="104" t="str">
        <f>IF($B$2=1,IF(พ.ย.!U24="","",พ.ย.!U24),IF(พ.ย.!U54="","",พ.ย.!U54))</f>
        <v/>
      </c>
      <c r="HT24" s="104" t="str">
        <f>IF($B$2=1,IF(พ.ย.!V24="","",พ.ย.!V24),IF(พ.ย.!V54="","",พ.ย.!V54))</f>
        <v/>
      </c>
      <c r="HU24" s="104" t="str">
        <f>IF($B$2=1,IF(พ.ย.!W24="","",พ.ย.!W24),IF(พ.ย.!W54="","",พ.ย.!W54))</f>
        <v/>
      </c>
      <c r="HV24" s="104" t="str">
        <f>IF($B$2=1,IF(พ.ย.!X24="","",พ.ย.!X24),IF(พ.ย.!X54="","",พ.ย.!X54))</f>
        <v/>
      </c>
      <c r="HW24" s="104" t="str">
        <f>IF($B$2=1,IF(พ.ย.!Y24="","",พ.ย.!Y24),IF(พ.ย.!Y54="","",พ.ย.!Y54))</f>
        <v/>
      </c>
      <c r="HX24" s="104" t="str">
        <f>IF($B$2=1,IF(พ.ย.!Z24="","",พ.ย.!Z24),IF(พ.ย.!Z54="","",พ.ย.!Z54))</f>
        <v/>
      </c>
      <c r="HY24" s="104" t="str">
        <f>IF($B$2=1,IF(พ.ย.!AA24="","",พ.ย.!AA24),IF(พ.ย.!AA54="","",พ.ย.!AA54))</f>
        <v/>
      </c>
      <c r="HZ24" s="104" t="str">
        <f>IF($B$2=1,IF(พ.ย.!AB24="","",พ.ย.!AB24),IF(พ.ย.!AB54="","",พ.ย.!AB54))</f>
        <v/>
      </c>
      <c r="IA24" s="104" t="str">
        <f>IF($B$2=1,IF(พ.ย.!AC24="","",พ.ย.!AC24),IF(พ.ย.!AC54="","",พ.ย.!AC54))</f>
        <v/>
      </c>
      <c r="IB24" s="104" t="str">
        <f>IF($B$2=1,IF(พ.ย.!AD24="","",พ.ย.!AD24),IF(พ.ย.!AD54="","",พ.ย.!AD54))</f>
        <v/>
      </c>
      <c r="IC24" s="104" t="str">
        <f>IF($B$2=1,IF(พ.ย.!AE24="","",พ.ย.!AE24),IF(พ.ย.!AE54="","",พ.ย.!AE54))</f>
        <v/>
      </c>
      <c r="ID24" s="104" t="str">
        <f>IF($B$2=1,IF(พ.ย.!AF24="","",พ.ย.!AF24),IF(พ.ย.!AF54="","",พ.ย.!AF54))</f>
        <v/>
      </c>
      <c r="IE24" s="104" t="str">
        <f>IF($B$2=1,IF(พ.ย.!AG24="","",พ.ย.!AG24),IF(พ.ย.!AG54="","",พ.ย.!AG54))</f>
        <v/>
      </c>
      <c r="IF24" s="104" t="str">
        <f>IF($B$2=1,IF(พ.ย.!AH24="","",พ.ย.!AH24),IF(พ.ย.!AH54="","",พ.ย.!AH54))</f>
        <v/>
      </c>
      <c r="IG24" s="104" t="str">
        <f>IF($B$2=1,IF(พ.ย.!AI24="","",พ.ย.!AI24),IF(พ.ย.!AI54="","",พ.ย.!AI54))</f>
        <v/>
      </c>
      <c r="IH24" s="103">
        <f t="shared" si="17"/>
        <v>21</v>
      </c>
      <c r="II24" s="104"/>
      <c r="IJ24" s="104" t="str">
        <f>IF($B$2=1,IF(ธ.ค.!D24="","",ธ.ค.!D24),IF(ธ.ค.!D54="","",ธ.ค.!D54))</f>
        <v/>
      </c>
      <c r="IK24" s="104" t="str">
        <f>IF($B$2=1,IF(ธ.ค.!E24="","",ธ.ค.!E24),IF(ธ.ค.!E54="","",ธ.ค.!E54))</f>
        <v/>
      </c>
      <c r="IL24" s="104" t="str">
        <f>IF($B$2=1,IF(ธ.ค.!F24="","",ธ.ค.!F24),IF(ธ.ค.!F54="","",ธ.ค.!F54))</f>
        <v/>
      </c>
      <c r="IM24" s="104" t="str">
        <f>IF($B$2=1,IF(ธ.ค.!G24="","",ธ.ค.!G24),IF(ธ.ค.!G54="","",ธ.ค.!G54))</f>
        <v/>
      </c>
      <c r="IN24" s="104" t="str">
        <f>IF($B$2=1,IF(ธ.ค.!H24="","",ธ.ค.!H24),IF(ธ.ค.!H54="","",ธ.ค.!H54))</f>
        <v/>
      </c>
      <c r="IO24" s="104" t="str">
        <f>IF($B$2=1,IF(ธ.ค.!I24="","",ธ.ค.!I24),IF(ธ.ค.!I54="","",ธ.ค.!I54))</f>
        <v/>
      </c>
      <c r="IP24" s="104" t="str">
        <f>IF($B$2=1,IF(ธ.ค.!J24="","",ธ.ค.!J24),IF(ธ.ค.!J54="","",ธ.ค.!J54))</f>
        <v/>
      </c>
      <c r="IQ24" s="104" t="str">
        <f>IF($B$2=1,IF(ธ.ค.!K24="","",ธ.ค.!K24),IF(ธ.ค.!K54="","",ธ.ค.!K54))</f>
        <v/>
      </c>
      <c r="IR24" s="104" t="str">
        <f>IF($B$2=1,IF(ธ.ค.!L24="","",ธ.ค.!L24),IF(ธ.ค.!L54="","",ธ.ค.!L54))</f>
        <v/>
      </c>
      <c r="IS24" s="104" t="str">
        <f>IF($B$2=1,IF(ธ.ค.!M24="","",ธ.ค.!M24),IF(ธ.ค.!M54="","",ธ.ค.!M54))</f>
        <v/>
      </c>
      <c r="IT24" s="104" t="str">
        <f>IF($B$2=1,IF(ธ.ค.!N24="","",ธ.ค.!N24),IF(ธ.ค.!N54="","",ธ.ค.!N54))</f>
        <v/>
      </c>
      <c r="IU24" s="104" t="str">
        <f>IF($B$2=1,IF(ธ.ค.!O24="","",ธ.ค.!O24),IF(ธ.ค.!O54="","",ธ.ค.!O54))</f>
        <v/>
      </c>
      <c r="IV24" s="104" t="str">
        <f>IF($B$2=1,IF(ธ.ค.!P24="","",ธ.ค.!P24),IF(ธ.ค.!P54="","",ธ.ค.!P54))</f>
        <v/>
      </c>
      <c r="IW24" s="104" t="str">
        <f>IF($B$2=1,IF(ธ.ค.!Q24="","",ธ.ค.!Q24),IF(ธ.ค.!Q54="","",ธ.ค.!Q54))</f>
        <v/>
      </c>
      <c r="IX24" s="104" t="str">
        <f>IF($B$2=1,IF(ธ.ค.!R24="","",ธ.ค.!R24),IF(ธ.ค.!R54="","",ธ.ค.!R54))</f>
        <v/>
      </c>
      <c r="IY24" s="104" t="str">
        <f>IF($B$2=1,IF(ธ.ค.!S24="","",ธ.ค.!S24),IF(ธ.ค.!S54="","",ธ.ค.!S54))</f>
        <v/>
      </c>
      <c r="IZ24" s="104" t="str">
        <f>IF($B$2=1,IF(ธ.ค.!T24="","",ธ.ค.!T24),IF(ธ.ค.!T54="","",ธ.ค.!T54))</f>
        <v/>
      </c>
      <c r="JA24" s="104" t="str">
        <f>IF($B$2=1,IF(ธ.ค.!U24="","",ธ.ค.!U24),IF(ธ.ค.!U54="","",ธ.ค.!U54))</f>
        <v/>
      </c>
      <c r="JB24" s="104" t="str">
        <f>IF($B$2=1,IF(ธ.ค.!V24="","",ธ.ค.!V24),IF(ธ.ค.!V54="","",ธ.ค.!V54))</f>
        <v/>
      </c>
      <c r="JC24" s="104" t="str">
        <f>IF($B$2=1,IF(ธ.ค.!W24="","",ธ.ค.!W24),IF(ธ.ค.!W54="","",ธ.ค.!W54))</f>
        <v/>
      </c>
      <c r="JD24" s="104" t="str">
        <f>IF($B$2=1,IF(ธ.ค.!X24="","",ธ.ค.!X24),IF(ธ.ค.!X54="","",ธ.ค.!X54))</f>
        <v/>
      </c>
      <c r="JE24" s="104" t="str">
        <f>IF($B$2=1,IF(ธ.ค.!Y24="","",ธ.ค.!Y24),IF(ธ.ค.!Y54="","",ธ.ค.!Y54))</f>
        <v/>
      </c>
      <c r="JF24" s="104" t="str">
        <f>IF($B$2=1,IF(ธ.ค.!Z24="","",ธ.ค.!Z24),IF(ธ.ค.!Z54="","",ธ.ค.!Z54))</f>
        <v/>
      </c>
      <c r="JG24" s="104" t="str">
        <f>IF($B$2=1,IF(ธ.ค.!AA24="","",ธ.ค.!AA24),IF(ธ.ค.!AA54="","",ธ.ค.!AA54))</f>
        <v/>
      </c>
      <c r="JH24" s="104" t="str">
        <f>IF($B$2=1,IF(ธ.ค.!AB24="","",ธ.ค.!AB24),IF(ธ.ค.!AB54="","",ธ.ค.!AB54))</f>
        <v/>
      </c>
      <c r="JI24" s="104" t="str">
        <f>IF($B$2=1,IF(ธ.ค.!AC24="","",ธ.ค.!AC24),IF(ธ.ค.!AC54="","",ธ.ค.!AC54))</f>
        <v/>
      </c>
      <c r="JJ24" s="104" t="str">
        <f>IF($B$2=1,IF(ธ.ค.!AD24="","",ธ.ค.!AD24),IF(ธ.ค.!AD54="","",ธ.ค.!AD54))</f>
        <v/>
      </c>
      <c r="JK24" s="104" t="str">
        <f>IF($B$2=1,IF(ธ.ค.!AE24="","",ธ.ค.!AE24),IF(ธ.ค.!AE54="","",ธ.ค.!AE54))</f>
        <v/>
      </c>
      <c r="JL24" s="104" t="str">
        <f>IF($B$2=1,IF(ธ.ค.!AF24="","",ธ.ค.!AF24),IF(ธ.ค.!AF54="","",ธ.ค.!AF54))</f>
        <v/>
      </c>
      <c r="JM24" s="104" t="str">
        <f>IF($B$2=1,IF(ธ.ค.!AG24="","",ธ.ค.!AG24),IF(ธ.ค.!AG54="","",ธ.ค.!AG54))</f>
        <v/>
      </c>
      <c r="JN24" s="104" t="str">
        <f>IF($B$2=1,IF(ธ.ค.!AH24="","",ธ.ค.!AH24),IF(ธ.ค.!AH54="","",ธ.ค.!AH54))</f>
        <v/>
      </c>
      <c r="JO24" s="104" t="str">
        <f>IF($B$2=1,IF(ธ.ค.!AI24="","",ธ.ค.!AI24),IF(ธ.ค.!AI54="","",ธ.ค.!AI54))</f>
        <v/>
      </c>
      <c r="JP24" s="103">
        <f t="shared" si="18"/>
        <v>21</v>
      </c>
      <c r="JQ24" s="104"/>
      <c r="JR24" s="104" t="str">
        <f>IF($B$2=1,IF(ม.ค.!D24="","",ม.ค.!D24),IF(ม.ค.!D54="","",ม.ค.!D54))</f>
        <v/>
      </c>
      <c r="JS24" s="104" t="str">
        <f>IF($B$2=1,IF(ม.ค.!E24="","",ม.ค.!E24),IF(ม.ค.!E54="","",ม.ค.!E54))</f>
        <v/>
      </c>
      <c r="JT24" s="104" t="str">
        <f>IF($B$2=1,IF(ม.ค.!F24="","",ม.ค.!F24),IF(ม.ค.!F54="","",ม.ค.!F54))</f>
        <v/>
      </c>
      <c r="JU24" s="104" t="str">
        <f>IF($B$2=1,IF(ม.ค.!G24="","",ม.ค.!G24),IF(ม.ค.!G54="","",ม.ค.!G54))</f>
        <v/>
      </c>
      <c r="JV24" s="104" t="str">
        <f>IF($B$2=1,IF(ม.ค.!H24="","",ม.ค.!H24),IF(ม.ค.!H54="","",ม.ค.!H54))</f>
        <v/>
      </c>
      <c r="JW24" s="104" t="str">
        <f>IF($B$2=1,IF(ม.ค.!I24="","",ม.ค.!I24),IF(ม.ค.!I54="","",ม.ค.!I54))</f>
        <v/>
      </c>
      <c r="JX24" s="104" t="str">
        <f>IF($B$2=1,IF(ม.ค.!J24="","",ม.ค.!J24),IF(ม.ค.!J54="","",ม.ค.!J54))</f>
        <v/>
      </c>
      <c r="JY24" s="104" t="str">
        <f>IF($B$2=1,IF(ม.ค.!K24="","",ม.ค.!K24),IF(ม.ค.!K54="","",ม.ค.!K54))</f>
        <v/>
      </c>
      <c r="JZ24" s="104" t="str">
        <f>IF($B$2=1,IF(ม.ค.!L24="","",ม.ค.!L24),IF(ม.ค.!L54="","",ม.ค.!L54))</f>
        <v/>
      </c>
      <c r="KA24" s="104" t="str">
        <f>IF($B$2=1,IF(ม.ค.!M24="","",ม.ค.!M24),IF(ม.ค.!M54="","",ม.ค.!M54))</f>
        <v/>
      </c>
      <c r="KB24" s="104" t="str">
        <f>IF($B$2=1,IF(ม.ค.!N24="","",ม.ค.!N24),IF(ม.ค.!N54="","",ม.ค.!N54))</f>
        <v/>
      </c>
      <c r="KC24" s="104" t="str">
        <f>IF($B$2=1,IF(ม.ค.!O24="","",ม.ค.!O24),IF(ม.ค.!O54="","",ม.ค.!O54))</f>
        <v/>
      </c>
      <c r="KD24" s="104" t="str">
        <f>IF($B$2=1,IF(ม.ค.!P24="","",ม.ค.!P24),IF(ม.ค.!P54="","",ม.ค.!P54))</f>
        <v/>
      </c>
      <c r="KE24" s="104" t="str">
        <f>IF($B$2=1,IF(ม.ค.!Q24="","",ม.ค.!Q24),IF(ม.ค.!Q54="","",ม.ค.!Q54))</f>
        <v/>
      </c>
      <c r="KF24" s="104" t="str">
        <f>IF($B$2=1,IF(ม.ค.!R24="","",ม.ค.!R24),IF(ม.ค.!R54="","",ม.ค.!R54))</f>
        <v/>
      </c>
      <c r="KG24" s="104" t="str">
        <f>IF($B$2=1,IF(ม.ค.!S24="","",ม.ค.!S24),IF(ม.ค.!S54="","",ม.ค.!S54))</f>
        <v/>
      </c>
      <c r="KH24" s="104" t="str">
        <f>IF($B$2=1,IF(ม.ค.!T24="","",ม.ค.!T24),IF(ม.ค.!T54="","",ม.ค.!T54))</f>
        <v/>
      </c>
      <c r="KI24" s="104" t="str">
        <f>IF($B$2=1,IF(ม.ค.!U24="","",ม.ค.!U24),IF(ม.ค.!U54="","",ม.ค.!U54))</f>
        <v/>
      </c>
      <c r="KJ24" s="104" t="str">
        <f>IF($B$2=1,IF(ม.ค.!V24="","",ม.ค.!V24),IF(ม.ค.!V54="","",ม.ค.!V54))</f>
        <v/>
      </c>
      <c r="KK24" s="104" t="str">
        <f>IF($B$2=1,IF(ม.ค.!W24="","",ม.ค.!W24),IF(ม.ค.!W54="","",ม.ค.!W54))</f>
        <v/>
      </c>
      <c r="KL24" s="104" t="str">
        <f>IF($B$2=1,IF(ม.ค.!X24="","",ม.ค.!X24),IF(ม.ค.!X54="","",ม.ค.!X54))</f>
        <v/>
      </c>
      <c r="KM24" s="104" t="str">
        <f>IF($B$2=1,IF(ม.ค.!Y24="","",ม.ค.!Y24),IF(ม.ค.!Y54="","",ม.ค.!Y54))</f>
        <v/>
      </c>
      <c r="KN24" s="104" t="str">
        <f>IF($B$2=1,IF(ม.ค.!Z24="","",ม.ค.!Z24),IF(ม.ค.!Z54="","",ม.ค.!Z54))</f>
        <v/>
      </c>
      <c r="KO24" s="104" t="str">
        <f>IF($B$2=1,IF(ม.ค.!AA24="","",ม.ค.!AA24),IF(ม.ค.!AA54="","",ม.ค.!AA54))</f>
        <v/>
      </c>
      <c r="KP24" s="104" t="str">
        <f>IF($B$2=1,IF(ม.ค.!AB24="","",ม.ค.!AB24),IF(ม.ค.!AB54="","",ม.ค.!AB54))</f>
        <v/>
      </c>
      <c r="KQ24" s="104" t="str">
        <f>IF($B$2=1,IF(ม.ค.!AC24="","",ม.ค.!AC24),IF(ม.ค.!AC54="","",ม.ค.!AC54))</f>
        <v/>
      </c>
      <c r="KR24" s="104" t="str">
        <f>IF($B$2=1,IF(ม.ค.!AD24="","",ม.ค.!AD24),IF(ม.ค.!AD54="","",ม.ค.!AD54))</f>
        <v/>
      </c>
      <c r="KS24" s="104" t="str">
        <f>IF($B$2=1,IF(ม.ค.!AE24="","",ม.ค.!AE24),IF(ม.ค.!AE54="","",ม.ค.!AE54))</f>
        <v/>
      </c>
      <c r="KT24" s="104" t="str">
        <f>IF($B$2=1,IF(ม.ค.!AF24="","",ม.ค.!AF24),IF(ม.ค.!AF54="","",ม.ค.!AF54))</f>
        <v/>
      </c>
      <c r="KU24" s="104" t="str">
        <f>IF($B$2=1,IF(ม.ค.!AG24="","",ม.ค.!AG24),IF(ม.ค.!AG54="","",ม.ค.!AG54))</f>
        <v/>
      </c>
      <c r="KV24" s="104" t="str">
        <f>IF($B$2=1,IF(ม.ค.!AH24="","",ม.ค.!AH24),IF(ม.ค.!AH54="","",ม.ค.!AH54))</f>
        <v/>
      </c>
      <c r="KW24" s="104" t="str">
        <f>IF($B$2=1,IF(ม.ค.!AI24="","",ม.ค.!AI24),IF(ม.ค.!AI54="","",ม.ค.!AI54))</f>
        <v/>
      </c>
      <c r="KX24" s="103">
        <f t="shared" si="19"/>
        <v>21</v>
      </c>
      <c r="KY24" s="104"/>
      <c r="KZ24" s="104" t="str">
        <f>IF($B$2=1,IF(ก.พ.!D24="","",ก.พ.!D24),IF(ก.พ.!D54="","",ก.พ.!D54))</f>
        <v/>
      </c>
      <c r="LA24" s="104" t="str">
        <f>IF($B$2=1,IF(ก.พ.!E24="","",ก.พ.!E24),IF(ก.พ.!E54="","",ก.พ.!E54))</f>
        <v/>
      </c>
      <c r="LB24" s="104" t="str">
        <f>IF($B$2=1,IF(ก.พ.!F24="","",ก.พ.!F24),IF(ก.พ.!F54="","",ก.พ.!F54))</f>
        <v/>
      </c>
      <c r="LC24" s="104" t="str">
        <f>IF($B$2=1,IF(ก.พ.!G24="","",ก.พ.!G24),IF(ก.พ.!G54="","",ก.พ.!G54))</f>
        <v/>
      </c>
      <c r="LD24" s="104" t="str">
        <f>IF($B$2=1,IF(ก.พ.!H24="","",ก.พ.!H24),IF(ก.พ.!H54="","",ก.พ.!H54))</f>
        <v/>
      </c>
      <c r="LE24" s="104" t="str">
        <f>IF($B$2=1,IF(ก.พ.!I24="","",ก.พ.!I24),IF(ก.พ.!I54="","",ก.พ.!I54))</f>
        <v/>
      </c>
      <c r="LF24" s="104" t="str">
        <f>IF($B$2=1,IF(ก.พ.!J24="","",ก.พ.!J24),IF(ก.พ.!J54="","",ก.พ.!J54))</f>
        <v/>
      </c>
      <c r="LG24" s="104" t="str">
        <f>IF($B$2=1,IF(ก.พ.!K24="","",ก.พ.!K24),IF(ก.พ.!K54="","",ก.พ.!K54))</f>
        <v/>
      </c>
      <c r="LH24" s="104" t="str">
        <f>IF($B$2=1,IF(ก.พ.!L24="","",ก.พ.!L24),IF(ก.พ.!L54="","",ก.พ.!L54))</f>
        <v/>
      </c>
      <c r="LI24" s="104" t="str">
        <f>IF($B$2=1,IF(ก.พ.!M24="","",ก.พ.!M24),IF(ก.พ.!M54="","",ก.พ.!M54))</f>
        <v/>
      </c>
      <c r="LJ24" s="104" t="str">
        <f>IF($B$2=1,IF(ก.พ.!N24="","",ก.พ.!N24),IF(ก.พ.!N54="","",ก.พ.!N54))</f>
        <v/>
      </c>
      <c r="LK24" s="104" t="str">
        <f>IF($B$2=1,IF(ก.พ.!O24="","",ก.พ.!O24),IF(ก.พ.!O54="","",ก.พ.!O54))</f>
        <v/>
      </c>
      <c r="LL24" s="104" t="str">
        <f>IF($B$2=1,IF(ก.พ.!P24="","",ก.พ.!P24),IF(ก.พ.!P54="","",ก.พ.!P54))</f>
        <v/>
      </c>
      <c r="LM24" s="104" t="str">
        <f>IF($B$2=1,IF(ก.พ.!Q24="","",ก.พ.!Q24),IF(ก.พ.!Q54="","",ก.พ.!Q54))</f>
        <v/>
      </c>
      <c r="LN24" s="104" t="str">
        <f>IF($B$2=1,IF(ก.พ.!R24="","",ก.พ.!R24),IF(ก.พ.!R54="","",ก.พ.!R54))</f>
        <v/>
      </c>
      <c r="LO24" s="104" t="str">
        <f>IF($B$2=1,IF(ก.พ.!S24="","",ก.พ.!S24),IF(ก.พ.!S54="","",ก.พ.!S54))</f>
        <v/>
      </c>
      <c r="LP24" s="104" t="str">
        <f>IF($B$2=1,IF(ก.พ.!T24="","",ก.พ.!T24),IF(ก.พ.!T54="","",ก.พ.!T54))</f>
        <v/>
      </c>
      <c r="LQ24" s="104" t="str">
        <f>IF($B$2=1,IF(ก.พ.!U24="","",ก.พ.!U24),IF(ก.พ.!U54="","",ก.พ.!U54))</f>
        <v/>
      </c>
      <c r="LR24" s="104" t="str">
        <f>IF($B$2=1,IF(ก.พ.!V24="","",ก.พ.!V24),IF(ก.พ.!V54="","",ก.พ.!V54))</f>
        <v/>
      </c>
      <c r="LS24" s="104" t="str">
        <f>IF($B$2=1,IF(ก.พ.!W24="","",ก.พ.!W24),IF(ก.พ.!W54="","",ก.พ.!W54))</f>
        <v/>
      </c>
      <c r="LT24" s="104" t="str">
        <f>IF($B$2=1,IF(ก.พ.!X24="","",ก.พ.!X24),IF(ก.พ.!X54="","",ก.พ.!X54))</f>
        <v/>
      </c>
      <c r="LU24" s="104" t="str">
        <f>IF($B$2=1,IF(ก.พ.!Y24="","",ก.พ.!Y24),IF(ก.พ.!Y54="","",ก.พ.!Y54))</f>
        <v/>
      </c>
      <c r="LV24" s="104" t="str">
        <f>IF($B$2=1,IF(ก.พ.!Z24="","",ก.พ.!Z24),IF(ก.พ.!Z54="","",ก.พ.!Z54))</f>
        <v/>
      </c>
      <c r="LW24" s="104" t="str">
        <f>IF($B$2=1,IF(ก.พ.!AA24="","",ก.พ.!AA24),IF(ก.พ.!AA54="","",ก.พ.!AA54))</f>
        <v/>
      </c>
      <c r="LX24" s="104" t="str">
        <f>IF($B$2=1,IF(ก.พ.!AB24="","",ก.พ.!AB24),IF(ก.พ.!AB54="","",ก.พ.!AB54))</f>
        <v/>
      </c>
      <c r="LY24" s="104" t="str">
        <f>IF($B$2=1,IF(ก.พ.!AC24="","",ก.พ.!AC24),IF(ก.พ.!AC54="","",ก.พ.!AC54))</f>
        <v/>
      </c>
      <c r="LZ24" s="104" t="str">
        <f>IF($B$2=1,IF(ก.พ.!AD24="","",ก.พ.!AD24),IF(ก.พ.!AD54="","",ก.พ.!AD54))</f>
        <v/>
      </c>
      <c r="MA24" s="104" t="str">
        <f>IF($B$2=1,IF(ก.พ.!AE24="","",ก.พ.!AE24),IF(ก.พ.!AE54="","",ก.พ.!AE54))</f>
        <v/>
      </c>
      <c r="MB24" s="104" t="str">
        <f>IF($B$2=1,IF(ก.พ.!AF24="","",ก.พ.!AF24),IF(ก.พ.!AF54="","",ก.พ.!AF54))</f>
        <v/>
      </c>
      <c r="MC24" s="104" t="str">
        <f>IF($B$2=1,IF(ก.พ.!AG24="","",ก.พ.!AG24),IF(ก.พ.!AG54="","",ก.พ.!AG54))</f>
        <v/>
      </c>
      <c r="MD24" s="104" t="str">
        <f>IF($B$2=1,IF(ก.พ.!AH24="","",ก.พ.!AH24),IF(ก.พ.!AH54="","",ก.พ.!AH54))</f>
        <v/>
      </c>
      <c r="ME24" s="104" t="str">
        <f>IF($B$2=1,IF(ก.พ.!AI24="","",ก.พ.!AI24),IF(ก.พ.!AI54="","",ก.พ.!AI54))</f>
        <v/>
      </c>
      <c r="MF24" s="103">
        <f t="shared" si="20"/>
        <v>21</v>
      </c>
      <c r="MG24" s="104"/>
      <c r="MH24" s="104" t="str">
        <f>IF($B$2=1,IF(มี.ค.!D24="","",มี.ค.!D24),IF(มี.ค.!D54="","",มี.ค.!D54))</f>
        <v/>
      </c>
      <c r="MI24" s="104" t="str">
        <f>IF($B$2=1,IF(มี.ค.!E24="","",มี.ค.!E24),IF(มี.ค.!E54="","",มี.ค.!E54))</f>
        <v/>
      </c>
      <c r="MJ24" s="104" t="str">
        <f>IF($B$2=1,IF(มี.ค.!F24="","",มี.ค.!F24),IF(มี.ค.!F54="","",มี.ค.!F54))</f>
        <v/>
      </c>
      <c r="MK24" s="104" t="str">
        <f>IF($B$2=1,IF(มี.ค.!G24="","",มี.ค.!G24),IF(มี.ค.!G54="","",มี.ค.!G54))</f>
        <v/>
      </c>
      <c r="ML24" s="104" t="str">
        <f>IF($B$2=1,IF(มี.ค.!H24="","",มี.ค.!H24),IF(มี.ค.!H54="","",มี.ค.!H54))</f>
        <v/>
      </c>
      <c r="MM24" s="104" t="str">
        <f>IF($B$2=1,IF(มี.ค.!I24="","",มี.ค.!I24),IF(มี.ค.!I54="","",มี.ค.!I54))</f>
        <v/>
      </c>
      <c r="MN24" s="104" t="str">
        <f>IF($B$2=1,IF(มี.ค.!J24="","",มี.ค.!J24),IF(มี.ค.!J54="","",มี.ค.!J54))</f>
        <v/>
      </c>
      <c r="MO24" s="104" t="str">
        <f>IF($B$2=1,IF(มี.ค.!K24="","",มี.ค.!K24),IF(มี.ค.!K54="","",มี.ค.!K54))</f>
        <v/>
      </c>
      <c r="MP24" s="104" t="str">
        <f>IF($B$2=1,IF(มี.ค.!L24="","",มี.ค.!L24),IF(มี.ค.!L54="","",มี.ค.!L54))</f>
        <v/>
      </c>
      <c r="MQ24" s="104" t="str">
        <f>IF($B$2=1,IF(มี.ค.!M24="","",มี.ค.!M24),IF(มี.ค.!M54="","",มี.ค.!M54))</f>
        <v/>
      </c>
      <c r="MR24" s="104" t="str">
        <f>IF($B$2=1,IF(มี.ค.!N24="","",มี.ค.!N24),IF(มี.ค.!N54="","",มี.ค.!N54))</f>
        <v/>
      </c>
      <c r="MS24" s="104" t="str">
        <f>IF($B$2=1,IF(มี.ค.!O24="","",มี.ค.!O24),IF(มี.ค.!O54="","",มี.ค.!O54))</f>
        <v/>
      </c>
      <c r="MT24" s="104" t="str">
        <f>IF($B$2=1,IF(มี.ค.!P24="","",มี.ค.!P24),IF(มี.ค.!P54="","",มี.ค.!P54))</f>
        <v/>
      </c>
      <c r="MU24" s="104" t="str">
        <f>IF($B$2=1,IF(มี.ค.!Q24="","",มี.ค.!Q24),IF(มี.ค.!Q54="","",มี.ค.!Q54))</f>
        <v/>
      </c>
      <c r="MV24" s="104" t="str">
        <f>IF($B$2=1,IF(มี.ค.!R24="","",มี.ค.!R24),IF(มี.ค.!R54="","",มี.ค.!R54))</f>
        <v/>
      </c>
      <c r="MW24" s="104" t="str">
        <f>IF($B$2=1,IF(มี.ค.!S24="","",มี.ค.!S24),IF(มี.ค.!S54="","",มี.ค.!S54))</f>
        <v/>
      </c>
      <c r="MX24" s="104" t="str">
        <f>IF($B$2=1,IF(มี.ค.!T24="","",มี.ค.!T24),IF(มี.ค.!T54="","",มี.ค.!T54))</f>
        <v/>
      </c>
      <c r="MY24" s="104" t="str">
        <f>IF($B$2=1,IF(มี.ค.!U24="","",มี.ค.!U24),IF(มี.ค.!U54="","",มี.ค.!U54))</f>
        <v/>
      </c>
      <c r="MZ24" s="104" t="str">
        <f>IF($B$2=1,IF(มี.ค.!V24="","",มี.ค.!V24),IF(มี.ค.!V54="","",มี.ค.!V54))</f>
        <v/>
      </c>
      <c r="NA24" s="104" t="str">
        <f>IF($B$2=1,IF(มี.ค.!W24="","",มี.ค.!W24),IF(มี.ค.!W54="","",มี.ค.!W54))</f>
        <v/>
      </c>
      <c r="NB24" s="104" t="str">
        <f>IF($B$2=1,IF(มี.ค.!X24="","",มี.ค.!X24),IF(มี.ค.!X54="","",มี.ค.!X54))</f>
        <v/>
      </c>
      <c r="NC24" s="104" t="str">
        <f>IF($B$2=1,IF(มี.ค.!Y24="","",มี.ค.!Y24),IF(มี.ค.!Y54="","",มี.ค.!Y54))</f>
        <v/>
      </c>
      <c r="ND24" s="104" t="str">
        <f>IF($B$2=1,IF(มี.ค.!Z24="","",มี.ค.!Z24),IF(มี.ค.!Z54="","",มี.ค.!Z54))</f>
        <v/>
      </c>
      <c r="NE24" s="104" t="str">
        <f>IF($B$2=1,IF(มี.ค.!AA24="","",มี.ค.!AA24),IF(มี.ค.!AA54="","",มี.ค.!AA54))</f>
        <v/>
      </c>
      <c r="NF24" s="104" t="str">
        <f>IF($B$2=1,IF(มี.ค.!AB24="","",มี.ค.!AB24),IF(มี.ค.!AB54="","",มี.ค.!AB54))</f>
        <v/>
      </c>
      <c r="NG24" s="104" t="str">
        <f>IF($B$2=1,IF(มี.ค.!AC24="","",มี.ค.!AC24),IF(มี.ค.!AC54="","",มี.ค.!AC54))</f>
        <v/>
      </c>
      <c r="NH24" s="104" t="str">
        <f>IF($B$2=1,IF(มี.ค.!AD24="","",มี.ค.!AD24),IF(มี.ค.!AD54="","",มี.ค.!AD54))</f>
        <v/>
      </c>
      <c r="NI24" s="104" t="str">
        <f>IF($B$2=1,IF(มี.ค.!AE24="","",มี.ค.!AE24),IF(มี.ค.!AE54="","",มี.ค.!AE54))</f>
        <v/>
      </c>
      <c r="NJ24" s="104" t="str">
        <f>IF($B$2=1,IF(มี.ค.!AF24="","",มี.ค.!AF24),IF(มี.ค.!AF54="","",มี.ค.!AF54))</f>
        <v/>
      </c>
      <c r="NK24" s="104" t="str">
        <f>IF($B$2=1,IF(มี.ค.!AG24="","",มี.ค.!AG24),IF(มี.ค.!AG54="","",มี.ค.!AG54))</f>
        <v/>
      </c>
      <c r="NL24" s="104" t="str">
        <f>IF($B$2=1,IF(มี.ค.!AH24="","",มี.ค.!AH24),IF(มี.ค.!AH54="","",มี.ค.!AH54))</f>
        <v/>
      </c>
      <c r="NM24" s="104" t="str">
        <f>IF($B$2=1,IF(มี.ค.!AI24="","",มี.ค.!AI24),IF(มี.ค.!AI54="","",มี.ค.!AI54))</f>
        <v/>
      </c>
    </row>
    <row r="25" spans="1:377" ht="21" customHeight="1" x14ac:dyDescent="0.35">
      <c r="A25" s="90"/>
      <c r="B25" s="90"/>
      <c r="C25" s="90"/>
      <c r="D25" s="103">
        <f t="shared" si="21"/>
        <v>22</v>
      </c>
      <c r="E25" s="104"/>
      <c r="F25" s="104" t="str">
        <f>IF($B$2=1,IF(พ.ค.!D25="","",พ.ค.!D25),IF(พ.ค.!D55="","",พ.ค.!D55))</f>
        <v/>
      </c>
      <c r="G25" s="104" t="str">
        <f>IF($B$2=1,IF(พ.ค.!E25="","",พ.ค.!E25),IF(พ.ค.!E55="","",พ.ค.!E55))</f>
        <v/>
      </c>
      <c r="H25" s="104" t="str">
        <f>IF($B$2=1,IF(พ.ค.!F25="","",พ.ค.!F25),IF(พ.ค.!F55="","",พ.ค.!F55))</f>
        <v/>
      </c>
      <c r="I25" s="104" t="str">
        <f>IF($B$2=1,IF(พ.ค.!G25="","",พ.ค.!G25),IF(พ.ค.!G55="","",พ.ค.!G55))</f>
        <v/>
      </c>
      <c r="J25" s="104" t="str">
        <f>IF($B$2=1,IF(พ.ค.!H25="","",พ.ค.!H25),IF(พ.ค.!H55="","",พ.ค.!H55))</f>
        <v/>
      </c>
      <c r="K25" s="104" t="str">
        <f>IF($B$2=1,IF(พ.ค.!I25="","",พ.ค.!I25),IF(พ.ค.!I55="","",พ.ค.!I55))</f>
        <v/>
      </c>
      <c r="L25" s="104" t="str">
        <f>IF($B$2=1,IF(พ.ค.!J25="","",พ.ค.!J25),IF(พ.ค.!J55="","",พ.ค.!J55))</f>
        <v/>
      </c>
      <c r="M25" s="104" t="str">
        <f>IF($B$2=1,IF(พ.ค.!K25="","",พ.ค.!K25),IF(พ.ค.!K55="","",พ.ค.!K55))</f>
        <v/>
      </c>
      <c r="N25" s="104" t="str">
        <f>IF($B$2=1,IF(พ.ค.!L25="","",พ.ค.!L25),IF(พ.ค.!L55="","",พ.ค.!L55))</f>
        <v/>
      </c>
      <c r="O25" s="104" t="str">
        <f>IF($B$2=1,IF(พ.ค.!M25="","",พ.ค.!M25),IF(พ.ค.!M55="","",พ.ค.!M55))</f>
        <v/>
      </c>
      <c r="P25" s="104" t="str">
        <f>IF($B$2=1,IF(พ.ค.!N25="","",พ.ค.!N25),IF(พ.ค.!N55="","",พ.ค.!N55))</f>
        <v/>
      </c>
      <c r="Q25" s="104" t="str">
        <f>IF($B$2=1,IF(พ.ค.!O25="","",พ.ค.!O25),IF(พ.ค.!O55="","",พ.ค.!O55))</f>
        <v/>
      </c>
      <c r="R25" s="104" t="str">
        <f>IF($B$2=1,IF(พ.ค.!P25="","",พ.ค.!P25),IF(พ.ค.!P55="","",พ.ค.!P55))</f>
        <v/>
      </c>
      <c r="S25" s="104" t="str">
        <f>IF($B$2=1,IF(พ.ค.!Q25="","",พ.ค.!Q25),IF(พ.ค.!Q55="","",พ.ค.!Q55))</f>
        <v/>
      </c>
      <c r="T25" s="104" t="str">
        <f>IF($B$2=1,IF(พ.ค.!R25="","",พ.ค.!R25),IF(พ.ค.!R55="","",พ.ค.!R55))</f>
        <v/>
      </c>
      <c r="U25" s="104" t="str">
        <f>IF($B$2=1,IF(พ.ค.!S25="","",พ.ค.!S25),IF(พ.ค.!S55="","",พ.ค.!S55))</f>
        <v/>
      </c>
      <c r="V25" s="104" t="str">
        <f>IF($B$2=1,IF(พ.ค.!T25="","",พ.ค.!T25),IF(พ.ค.!T55="","",พ.ค.!T55))</f>
        <v/>
      </c>
      <c r="W25" s="104" t="str">
        <f>IF($B$2=1,IF(พ.ค.!U25="","",พ.ค.!U25),IF(พ.ค.!U55="","",พ.ค.!U55))</f>
        <v/>
      </c>
      <c r="X25" s="104" t="str">
        <f>IF($B$2=1,IF(พ.ค.!V25="","",พ.ค.!V25),IF(พ.ค.!V55="","",พ.ค.!V55))</f>
        <v/>
      </c>
      <c r="Y25" s="104" t="str">
        <f>IF($B$2=1,IF(พ.ค.!W25="","",พ.ค.!W25),IF(พ.ค.!W55="","",พ.ค.!W55))</f>
        <v/>
      </c>
      <c r="Z25" s="104" t="str">
        <f>IF($B$2=1,IF(พ.ค.!X25="","",พ.ค.!X25),IF(พ.ค.!X55="","",พ.ค.!X55))</f>
        <v/>
      </c>
      <c r="AA25" s="104" t="str">
        <f>IF($B$2=1,IF(พ.ค.!Y25="","",พ.ค.!Y25),IF(พ.ค.!Y55="","",พ.ค.!Y55))</f>
        <v/>
      </c>
      <c r="AB25" s="104" t="str">
        <f>IF($B$2=1,IF(พ.ค.!Z25="","",พ.ค.!Z25),IF(พ.ค.!Z55="","",พ.ค.!Z55))</f>
        <v/>
      </c>
      <c r="AC25" s="104" t="str">
        <f>IF($B$2=1,IF(พ.ค.!AA25="","",พ.ค.!AA25),IF(พ.ค.!AA55="","",พ.ค.!AA55))</f>
        <v/>
      </c>
      <c r="AD25" s="104" t="str">
        <f>IF($B$2=1,IF(พ.ค.!AB25="","",พ.ค.!AB25),IF(พ.ค.!AB55="","",พ.ค.!AB55))</f>
        <v/>
      </c>
      <c r="AE25" s="104" t="str">
        <f>IF($B$2=1,IF(พ.ค.!AC25="","",พ.ค.!AC25),IF(พ.ค.!AC55="","",พ.ค.!AC55))</f>
        <v/>
      </c>
      <c r="AF25" s="104" t="str">
        <f>IF($B$2=1,IF(พ.ค.!AD25="","",พ.ค.!AD25),IF(พ.ค.!AD55="","",พ.ค.!AD55))</f>
        <v/>
      </c>
      <c r="AG25" s="104" t="str">
        <f>IF($B$2=1,IF(พ.ค.!AE25="","",พ.ค.!AE25),IF(พ.ค.!AE55="","",พ.ค.!AE55))</f>
        <v/>
      </c>
      <c r="AH25" s="104" t="str">
        <f>IF($B$2=1,IF(พ.ค.!AF25="","",พ.ค.!AF25),IF(พ.ค.!AF55="","",พ.ค.!AF55))</f>
        <v/>
      </c>
      <c r="AI25" s="104" t="str">
        <f>IF($B$2=1,IF(พ.ค.!AG25="","",พ.ค.!AG25),IF(พ.ค.!AG55="","",พ.ค.!AG55))</f>
        <v/>
      </c>
      <c r="AJ25" s="104" t="str">
        <f>IF($B$2=1,IF(พ.ค.!AH25="","",พ.ค.!AH25),IF(พ.ค.!AH55="","",พ.ค.!AH55))</f>
        <v/>
      </c>
      <c r="AK25" s="104" t="str">
        <f>IF($B$2=1,IF(พ.ค.!AI25="","",พ.ค.!AI25),IF(พ.ค.!AI55="","",พ.ค.!AI55))</f>
        <v/>
      </c>
      <c r="AL25" s="103">
        <f t="shared" si="11"/>
        <v>22</v>
      </c>
      <c r="AM25" s="104"/>
      <c r="AN25" s="104" t="str">
        <f>IF($B$2=1,IF(มิ.ย.!D25="","",มิ.ย.!D25),IF(มิ.ย.!D55="","",มิ.ย.!D55))</f>
        <v/>
      </c>
      <c r="AO25" s="104" t="str">
        <f>IF($B$2=1,IF(มิ.ย.!E25="","",มิ.ย.!E25),IF(มิ.ย.!E55="","",มิ.ย.!E55))</f>
        <v/>
      </c>
      <c r="AP25" s="104" t="str">
        <f>IF($B$2=1,IF(มิ.ย.!F25="","",มิ.ย.!F25),IF(มิ.ย.!F55="","",มิ.ย.!F55))</f>
        <v/>
      </c>
      <c r="AQ25" s="104" t="str">
        <f>IF($B$2=1,IF(มิ.ย.!G25="","",มิ.ย.!G25),IF(มิ.ย.!G55="","",มิ.ย.!G55))</f>
        <v/>
      </c>
      <c r="AR25" s="104" t="str">
        <f>IF($B$2=1,IF(มิ.ย.!H25="","",มิ.ย.!H25),IF(มิ.ย.!H55="","",มิ.ย.!H55))</f>
        <v/>
      </c>
      <c r="AS25" s="104" t="str">
        <f>IF($B$2=1,IF(มิ.ย.!I25="","",มิ.ย.!I25),IF(มิ.ย.!I55="","",มิ.ย.!I55))</f>
        <v/>
      </c>
      <c r="AT25" s="104" t="str">
        <f>IF($B$2=1,IF(มิ.ย.!J25="","",มิ.ย.!J25),IF(มิ.ย.!J55="","",มิ.ย.!J55))</f>
        <v/>
      </c>
      <c r="AU25" s="104" t="str">
        <f>IF($B$2=1,IF(มิ.ย.!K25="","",มิ.ย.!K25),IF(มิ.ย.!K55="","",มิ.ย.!K55))</f>
        <v/>
      </c>
      <c r="AV25" s="104" t="str">
        <f>IF($B$2=1,IF(มิ.ย.!L25="","",มิ.ย.!L25),IF(มิ.ย.!L55="","",มิ.ย.!L55))</f>
        <v/>
      </c>
      <c r="AW25" s="104" t="str">
        <f>IF($B$2=1,IF(มิ.ย.!M25="","",มิ.ย.!M25),IF(มิ.ย.!M55="","",มิ.ย.!M55))</f>
        <v/>
      </c>
      <c r="AX25" s="104" t="str">
        <f>IF($B$2=1,IF(มิ.ย.!N25="","",มิ.ย.!N25),IF(มิ.ย.!N55="","",มิ.ย.!N55))</f>
        <v/>
      </c>
      <c r="AY25" s="104" t="str">
        <f>IF($B$2=1,IF(มิ.ย.!O25="","",มิ.ย.!O25),IF(มิ.ย.!O55="","",มิ.ย.!O55))</f>
        <v/>
      </c>
      <c r="AZ25" s="104" t="str">
        <f>IF($B$2=1,IF(มิ.ย.!P25="","",มิ.ย.!P25),IF(มิ.ย.!P55="","",มิ.ย.!P55))</f>
        <v/>
      </c>
      <c r="BA25" s="104" t="str">
        <f>IF($B$2=1,IF(มิ.ย.!Q25="","",มิ.ย.!Q25),IF(มิ.ย.!Q55="","",มิ.ย.!Q55))</f>
        <v/>
      </c>
      <c r="BB25" s="104" t="str">
        <f>IF($B$2=1,IF(มิ.ย.!R25="","",มิ.ย.!R25),IF(มิ.ย.!R55="","",มิ.ย.!R55))</f>
        <v/>
      </c>
      <c r="BC25" s="104" t="str">
        <f>IF($B$2=1,IF(มิ.ย.!S25="","",มิ.ย.!S25),IF(มิ.ย.!S55="","",มิ.ย.!S55))</f>
        <v/>
      </c>
      <c r="BD25" s="104" t="str">
        <f>IF($B$2=1,IF(มิ.ย.!T25="","",มิ.ย.!T25),IF(มิ.ย.!T55="","",มิ.ย.!T55))</f>
        <v/>
      </c>
      <c r="BE25" s="104" t="str">
        <f>IF($B$2=1,IF(มิ.ย.!U25="","",มิ.ย.!U25),IF(มิ.ย.!U55="","",มิ.ย.!U55))</f>
        <v/>
      </c>
      <c r="BF25" s="104" t="str">
        <f>IF($B$2=1,IF(มิ.ย.!V25="","",มิ.ย.!V25),IF(มิ.ย.!V55="","",มิ.ย.!V55))</f>
        <v/>
      </c>
      <c r="BG25" s="104" t="str">
        <f>IF($B$2=1,IF(มิ.ย.!W25="","",มิ.ย.!W25),IF(มิ.ย.!W55="","",มิ.ย.!W55))</f>
        <v/>
      </c>
      <c r="BH25" s="104" t="str">
        <f>IF($B$2=1,IF(มิ.ย.!X25="","",มิ.ย.!X25),IF(มิ.ย.!X55="","",มิ.ย.!X55))</f>
        <v/>
      </c>
      <c r="BI25" s="104" t="str">
        <f>IF($B$2=1,IF(มิ.ย.!Y25="","",มิ.ย.!Y25),IF(มิ.ย.!Y55="","",มิ.ย.!Y55))</f>
        <v/>
      </c>
      <c r="BJ25" s="104" t="str">
        <f>IF($B$2=1,IF(มิ.ย.!Z25="","",มิ.ย.!Z25),IF(มิ.ย.!Z55="","",มิ.ย.!Z55))</f>
        <v/>
      </c>
      <c r="BK25" s="104" t="str">
        <f>IF($B$2=1,IF(มิ.ย.!AA25="","",มิ.ย.!AA25),IF(มิ.ย.!AA55="","",มิ.ย.!AA55))</f>
        <v/>
      </c>
      <c r="BL25" s="104" t="str">
        <f>IF($B$2=1,IF(มิ.ย.!AB25="","",มิ.ย.!AB25),IF(มิ.ย.!AB55="","",มิ.ย.!AB55))</f>
        <v/>
      </c>
      <c r="BM25" s="104" t="str">
        <f>IF($B$2=1,IF(มิ.ย.!AC25="","",มิ.ย.!AC25),IF(มิ.ย.!AC55="","",มิ.ย.!AC55))</f>
        <v/>
      </c>
      <c r="BN25" s="104" t="str">
        <f>IF($B$2=1,IF(มิ.ย.!AD25="","",มิ.ย.!AD25),IF(มิ.ย.!AD55="","",มิ.ย.!AD55))</f>
        <v/>
      </c>
      <c r="BO25" s="104" t="str">
        <f>IF($B$2=1,IF(มิ.ย.!AE25="","",มิ.ย.!AE25),IF(มิ.ย.!AE55="","",มิ.ย.!AE55))</f>
        <v/>
      </c>
      <c r="BP25" s="104" t="str">
        <f>IF($B$2=1,IF(มิ.ย.!AF25="","",มิ.ย.!AF25),IF(มิ.ย.!AF55="","",มิ.ย.!AF55))</f>
        <v/>
      </c>
      <c r="BQ25" s="104" t="str">
        <f>IF($B$2=1,IF(มิ.ย.!AG25="","",มิ.ย.!AG25),IF(มิ.ย.!AG55="","",มิ.ย.!AG55))</f>
        <v/>
      </c>
      <c r="BR25" s="104" t="str">
        <f>IF($B$2=1,IF(มิ.ย.!AH25="","",มิ.ย.!AH25),IF(มิ.ย.!AH55="","",มิ.ย.!AH55))</f>
        <v/>
      </c>
      <c r="BS25" s="104" t="str">
        <f>IF($B$2=1,IF(มิ.ย.!AI25="","",มิ.ย.!AI25),IF(มิ.ย.!AI55="","",มิ.ย.!AI55))</f>
        <v/>
      </c>
      <c r="BT25" s="103">
        <f t="shared" si="12"/>
        <v>22</v>
      </c>
      <c r="BU25" s="104"/>
      <c r="BV25" s="104" t="str">
        <f>IF($B$2=1,IF(ก.ค.!D25="","",ก.ค.!D25),IF(ก.ค.!D55="","",ก.ค.!D55))</f>
        <v/>
      </c>
      <c r="BW25" s="104" t="str">
        <f>IF($B$2=1,IF(ก.ค.!E25="","",ก.ค.!E25),IF(ก.ค.!E55="","",ก.ค.!E55))</f>
        <v/>
      </c>
      <c r="BX25" s="104" t="str">
        <f>IF($B$2=1,IF(ก.ค.!F25="","",ก.ค.!F25),IF(ก.ค.!F55="","",ก.ค.!F55))</f>
        <v/>
      </c>
      <c r="BY25" s="104" t="str">
        <f>IF($B$2=1,IF(ก.ค.!G25="","",ก.ค.!G25),IF(ก.ค.!G55="","",ก.ค.!G55))</f>
        <v/>
      </c>
      <c r="BZ25" s="104" t="str">
        <f>IF($B$2=1,IF(ก.ค.!H25="","",ก.ค.!H25),IF(ก.ค.!H55="","",ก.ค.!H55))</f>
        <v/>
      </c>
      <c r="CA25" s="104" t="str">
        <f>IF($B$2=1,IF(ก.ค.!I25="","",ก.ค.!I25),IF(ก.ค.!I55="","",ก.ค.!I55))</f>
        <v/>
      </c>
      <c r="CB25" s="104" t="str">
        <f>IF($B$2=1,IF(ก.ค.!J25="","",ก.ค.!J25),IF(ก.ค.!J55="","",ก.ค.!J55))</f>
        <v/>
      </c>
      <c r="CC25" s="104" t="str">
        <f>IF($B$2=1,IF(ก.ค.!K25="","",ก.ค.!K25),IF(ก.ค.!K55="","",ก.ค.!K55))</f>
        <v/>
      </c>
      <c r="CD25" s="104" t="str">
        <f>IF($B$2=1,IF(ก.ค.!L25="","",ก.ค.!L25),IF(ก.ค.!L55="","",ก.ค.!L55))</f>
        <v/>
      </c>
      <c r="CE25" s="104" t="str">
        <f>IF($B$2=1,IF(ก.ค.!M25="","",ก.ค.!M25),IF(ก.ค.!M55="","",ก.ค.!M55))</f>
        <v/>
      </c>
      <c r="CF25" s="104" t="str">
        <f>IF($B$2=1,IF(ก.ค.!N25="","",ก.ค.!N25),IF(ก.ค.!N55="","",ก.ค.!N55))</f>
        <v/>
      </c>
      <c r="CG25" s="104" t="str">
        <f>IF($B$2=1,IF(ก.ค.!O25="","",ก.ค.!O25),IF(ก.ค.!O55="","",ก.ค.!O55))</f>
        <v/>
      </c>
      <c r="CH25" s="104" t="str">
        <f>IF($B$2=1,IF(ก.ค.!P25="","",ก.ค.!P25),IF(ก.ค.!P55="","",ก.ค.!P55))</f>
        <v/>
      </c>
      <c r="CI25" s="104" t="str">
        <f>IF($B$2=1,IF(ก.ค.!Q25="","",ก.ค.!Q25),IF(ก.ค.!Q55="","",ก.ค.!Q55))</f>
        <v/>
      </c>
      <c r="CJ25" s="104" t="str">
        <f>IF($B$2=1,IF(ก.ค.!R25="","",ก.ค.!R25),IF(ก.ค.!R55="","",ก.ค.!R55))</f>
        <v/>
      </c>
      <c r="CK25" s="104" t="str">
        <f>IF($B$2=1,IF(ก.ค.!S25="","",ก.ค.!S25),IF(ก.ค.!S55="","",ก.ค.!S55))</f>
        <v/>
      </c>
      <c r="CL25" s="104" t="str">
        <f>IF($B$2=1,IF(ก.ค.!T25="","",ก.ค.!T25),IF(ก.ค.!T55="","",ก.ค.!T55))</f>
        <v/>
      </c>
      <c r="CM25" s="104" t="str">
        <f>IF($B$2=1,IF(ก.ค.!U25="","",ก.ค.!U25),IF(ก.ค.!U55="","",ก.ค.!U55))</f>
        <v/>
      </c>
      <c r="CN25" s="104" t="str">
        <f>IF($B$2=1,IF(ก.ค.!V25="","",ก.ค.!V25),IF(ก.ค.!V55="","",ก.ค.!V55))</f>
        <v/>
      </c>
      <c r="CO25" s="104" t="str">
        <f>IF($B$2=1,IF(ก.ค.!W25="","",ก.ค.!W25),IF(ก.ค.!W55="","",ก.ค.!W55))</f>
        <v/>
      </c>
      <c r="CP25" s="104" t="str">
        <f>IF($B$2=1,IF(ก.ค.!X25="","",ก.ค.!X25),IF(ก.ค.!X55="","",ก.ค.!X55))</f>
        <v/>
      </c>
      <c r="CQ25" s="104" t="str">
        <f>IF($B$2=1,IF(ก.ค.!Y25="","",ก.ค.!Y25),IF(ก.ค.!Y55="","",ก.ค.!Y55))</f>
        <v/>
      </c>
      <c r="CR25" s="104" t="str">
        <f>IF($B$2=1,IF(ก.ค.!Z25="","",ก.ค.!Z25),IF(ก.ค.!Z55="","",ก.ค.!Z55))</f>
        <v/>
      </c>
      <c r="CS25" s="104" t="str">
        <f>IF($B$2=1,IF(ก.ค.!AA25="","",ก.ค.!AA25),IF(ก.ค.!AA55="","",ก.ค.!AA55))</f>
        <v/>
      </c>
      <c r="CT25" s="104" t="str">
        <f>IF($B$2=1,IF(ก.ค.!AB25="","",ก.ค.!AB25),IF(ก.ค.!AB55="","",ก.ค.!AB55))</f>
        <v/>
      </c>
      <c r="CU25" s="104" t="str">
        <f>IF($B$2=1,IF(ก.ค.!AC25="","",ก.ค.!AC25),IF(ก.ค.!AC55="","",ก.ค.!AC55))</f>
        <v/>
      </c>
      <c r="CV25" s="104" t="str">
        <f>IF($B$2=1,IF(ก.ค.!AD25="","",ก.ค.!AD25),IF(ก.ค.!AD55="","",ก.ค.!AD55))</f>
        <v/>
      </c>
      <c r="CW25" s="104" t="str">
        <f>IF($B$2=1,IF(ก.ค.!AE25="","",ก.ค.!AE25),IF(ก.ค.!AE55="","",ก.ค.!AE55))</f>
        <v/>
      </c>
      <c r="CX25" s="104" t="str">
        <f>IF($B$2=1,IF(ก.ค.!AF25="","",ก.ค.!AF25),IF(ก.ค.!AF55="","",ก.ค.!AF55))</f>
        <v/>
      </c>
      <c r="CY25" s="104" t="str">
        <f>IF($B$2=1,IF(ก.ค.!AG25="","",ก.ค.!AG25),IF(ก.ค.!AG55="","",ก.ค.!AG55))</f>
        <v/>
      </c>
      <c r="CZ25" s="104" t="str">
        <f>IF($B$2=1,IF(ก.ค.!AH25="","",ก.ค.!AH25),IF(ก.ค.!AH55="","",ก.ค.!AH55))</f>
        <v/>
      </c>
      <c r="DA25" s="104" t="str">
        <f>IF($B$2=1,IF(ก.ค.!AI25="","",ก.ค.!AI25),IF(ก.ค.!AI55="","",ก.ค.!AI55))</f>
        <v/>
      </c>
      <c r="DB25" s="103">
        <f t="shared" si="13"/>
        <v>22</v>
      </c>
      <c r="DC25" s="104"/>
      <c r="DD25" s="104" t="str">
        <f>IF($B$2=1,IF(ส.ค.!D25="","",ส.ค.!D25),IF(ส.ค.!D55="","",ส.ค.!D55))</f>
        <v/>
      </c>
      <c r="DE25" s="104" t="str">
        <f>IF($B$2=1,IF(ส.ค.!E25="","",ส.ค.!E25),IF(ส.ค.!E55="","",ส.ค.!E55))</f>
        <v/>
      </c>
      <c r="DF25" s="104" t="str">
        <f>IF($B$2=1,IF(ส.ค.!F25="","",ส.ค.!F25),IF(ส.ค.!F55="","",ส.ค.!F55))</f>
        <v/>
      </c>
      <c r="DG25" s="104" t="str">
        <f>IF($B$2=1,IF(ส.ค.!G25="","",ส.ค.!G25),IF(ส.ค.!G55="","",ส.ค.!G55))</f>
        <v/>
      </c>
      <c r="DH25" s="104" t="str">
        <f>IF($B$2=1,IF(ส.ค.!H25="","",ส.ค.!H25),IF(ส.ค.!H55="","",ส.ค.!H55))</f>
        <v/>
      </c>
      <c r="DI25" s="104" t="str">
        <f>IF($B$2=1,IF(ส.ค.!I25="","",ส.ค.!I25),IF(ส.ค.!I55="","",ส.ค.!I55))</f>
        <v/>
      </c>
      <c r="DJ25" s="104" t="str">
        <f>IF($B$2=1,IF(ส.ค.!J25="","",ส.ค.!J25),IF(ส.ค.!J55="","",ส.ค.!J55))</f>
        <v/>
      </c>
      <c r="DK25" s="104" t="str">
        <f>IF($B$2=1,IF(ส.ค.!K25="","",ส.ค.!K25),IF(ส.ค.!K55="","",ส.ค.!K55))</f>
        <v/>
      </c>
      <c r="DL25" s="104" t="str">
        <f>IF($B$2=1,IF(ส.ค.!L25="","",ส.ค.!L25),IF(ส.ค.!L55="","",ส.ค.!L55))</f>
        <v/>
      </c>
      <c r="DM25" s="104" t="str">
        <f>IF($B$2=1,IF(ส.ค.!M25="","",ส.ค.!M25),IF(ส.ค.!M55="","",ส.ค.!M55))</f>
        <v/>
      </c>
      <c r="DN25" s="104" t="str">
        <f>IF($B$2=1,IF(ส.ค.!N25="","",ส.ค.!N25),IF(ส.ค.!N55="","",ส.ค.!N55))</f>
        <v/>
      </c>
      <c r="DO25" s="104" t="str">
        <f>IF($B$2=1,IF(ส.ค.!O25="","",ส.ค.!O25),IF(ส.ค.!O55="","",ส.ค.!O55))</f>
        <v/>
      </c>
      <c r="DP25" s="104" t="str">
        <f>IF($B$2=1,IF(ส.ค.!P25="","",ส.ค.!P25),IF(ส.ค.!P55="","",ส.ค.!P55))</f>
        <v/>
      </c>
      <c r="DQ25" s="104" t="str">
        <f>IF($B$2=1,IF(ส.ค.!Q25="","",ส.ค.!Q25),IF(ส.ค.!Q55="","",ส.ค.!Q55))</f>
        <v/>
      </c>
      <c r="DR25" s="104" t="str">
        <f>IF($B$2=1,IF(ส.ค.!R25="","",ส.ค.!R25),IF(ส.ค.!R55="","",ส.ค.!R55))</f>
        <v/>
      </c>
      <c r="DS25" s="104" t="str">
        <f>IF($B$2=1,IF(ส.ค.!S25="","",ส.ค.!S25),IF(ส.ค.!S55="","",ส.ค.!S55))</f>
        <v/>
      </c>
      <c r="DT25" s="104" t="str">
        <f>IF($B$2=1,IF(ส.ค.!T25="","",ส.ค.!T25),IF(ส.ค.!T55="","",ส.ค.!T55))</f>
        <v/>
      </c>
      <c r="DU25" s="104" t="str">
        <f>IF($B$2=1,IF(ส.ค.!U25="","",ส.ค.!U25),IF(ส.ค.!U55="","",ส.ค.!U55))</f>
        <v/>
      </c>
      <c r="DV25" s="104" t="str">
        <f>IF($B$2=1,IF(ส.ค.!V25="","",ส.ค.!V25),IF(ส.ค.!V55="","",ส.ค.!V55))</f>
        <v/>
      </c>
      <c r="DW25" s="104" t="str">
        <f>IF($B$2=1,IF(ส.ค.!W25="","",ส.ค.!W25),IF(ส.ค.!W55="","",ส.ค.!W55))</f>
        <v/>
      </c>
      <c r="DX25" s="104" t="str">
        <f>IF($B$2=1,IF(ส.ค.!X25="","",ส.ค.!X25),IF(ส.ค.!X55="","",ส.ค.!X55))</f>
        <v/>
      </c>
      <c r="DY25" s="104" t="str">
        <f>IF($B$2=1,IF(ส.ค.!Y25="","",ส.ค.!Y25),IF(ส.ค.!Y55="","",ส.ค.!Y55))</f>
        <v/>
      </c>
      <c r="DZ25" s="104" t="str">
        <f>IF($B$2=1,IF(ส.ค.!Z25="","",ส.ค.!Z25),IF(ส.ค.!Z55="","",ส.ค.!Z55))</f>
        <v/>
      </c>
      <c r="EA25" s="104" t="str">
        <f>IF($B$2=1,IF(ส.ค.!AA25="","",ส.ค.!AA25),IF(ส.ค.!AA55="","",ส.ค.!AA55))</f>
        <v/>
      </c>
      <c r="EB25" s="104" t="str">
        <f>IF($B$2=1,IF(ส.ค.!AB25="","",ส.ค.!AB25),IF(ส.ค.!AB55="","",ส.ค.!AB55))</f>
        <v/>
      </c>
      <c r="EC25" s="104" t="str">
        <f>IF($B$2=1,IF(ส.ค.!AC25="","",ส.ค.!AC25),IF(ส.ค.!AC55="","",ส.ค.!AC55))</f>
        <v/>
      </c>
      <c r="ED25" s="104" t="str">
        <f>IF($B$2=1,IF(ส.ค.!AD25="","",ส.ค.!AD25),IF(ส.ค.!AD55="","",ส.ค.!AD55))</f>
        <v/>
      </c>
      <c r="EE25" s="104" t="str">
        <f>IF($B$2=1,IF(ส.ค.!AE25="","",ส.ค.!AE25),IF(ส.ค.!AE55="","",ส.ค.!AE55))</f>
        <v/>
      </c>
      <c r="EF25" s="104" t="str">
        <f>IF($B$2=1,IF(ส.ค.!AF25="","",ส.ค.!AF25),IF(ส.ค.!AF55="","",ส.ค.!AF55))</f>
        <v/>
      </c>
      <c r="EG25" s="104" t="str">
        <f>IF($B$2=1,IF(ส.ค.!AG25="","",ส.ค.!AG25),IF(ส.ค.!AG55="","",ส.ค.!AG55))</f>
        <v/>
      </c>
      <c r="EH25" s="104" t="str">
        <f>IF($B$2=1,IF(ส.ค.!AH25="","",ส.ค.!AH25),IF(ส.ค.!AH55="","",ส.ค.!AH55))</f>
        <v/>
      </c>
      <c r="EI25" s="104" t="str">
        <f>IF($B$2=1,IF(ส.ค.!AI25="","",ส.ค.!AI25),IF(ส.ค.!AI55="","",ส.ค.!AI55))</f>
        <v/>
      </c>
      <c r="EJ25" s="103">
        <f t="shared" si="14"/>
        <v>22</v>
      </c>
      <c r="EK25" s="104"/>
      <c r="EL25" s="104" t="str">
        <f>IF($B$2=1,IF(ก.ย.!D25="","",ก.ย.!D25),IF(ก.ย.!D55="","",ก.ย.!D55))</f>
        <v/>
      </c>
      <c r="EM25" s="104" t="str">
        <f>IF($B$2=1,IF(ก.ย.!E25="","",ก.ย.!E25),IF(ก.ย.!E55="","",ก.ย.!E55))</f>
        <v/>
      </c>
      <c r="EN25" s="104" t="str">
        <f>IF($B$2=1,IF(ก.ย.!F25="","",ก.ย.!F25),IF(ก.ย.!F55="","",ก.ย.!F55))</f>
        <v/>
      </c>
      <c r="EO25" s="104" t="str">
        <f>IF($B$2=1,IF(ก.ย.!G25="","",ก.ย.!G25),IF(ก.ย.!G55="","",ก.ย.!G55))</f>
        <v/>
      </c>
      <c r="EP25" s="104" t="str">
        <f>IF($B$2=1,IF(ก.ย.!H25="","",ก.ย.!H25),IF(ก.ย.!H55="","",ก.ย.!H55))</f>
        <v/>
      </c>
      <c r="EQ25" s="104" t="str">
        <f>IF($B$2=1,IF(ก.ย.!I25="","",ก.ย.!I25),IF(ก.ย.!I55="","",ก.ย.!I55))</f>
        <v/>
      </c>
      <c r="ER25" s="104" t="str">
        <f>IF($B$2=1,IF(ก.ย.!J25="","",ก.ย.!J25),IF(ก.ย.!J55="","",ก.ย.!J55))</f>
        <v/>
      </c>
      <c r="ES25" s="104" t="str">
        <f>IF($B$2=1,IF(ก.ย.!K25="","",ก.ย.!K25),IF(ก.ย.!K55="","",ก.ย.!K55))</f>
        <v/>
      </c>
      <c r="ET25" s="104" t="str">
        <f>IF($B$2=1,IF(ก.ย.!L25="","",ก.ย.!L25),IF(ก.ย.!L55="","",ก.ย.!L55))</f>
        <v/>
      </c>
      <c r="EU25" s="104" t="str">
        <f>IF($B$2=1,IF(ก.ย.!M25="","",ก.ย.!M25),IF(ก.ย.!M55="","",ก.ย.!M55))</f>
        <v/>
      </c>
      <c r="EV25" s="104" t="str">
        <f>IF($B$2=1,IF(ก.ย.!N25="","",ก.ย.!N25),IF(ก.ย.!N55="","",ก.ย.!N55))</f>
        <v/>
      </c>
      <c r="EW25" s="104" t="str">
        <f>IF($B$2=1,IF(ก.ย.!O25="","",ก.ย.!O25),IF(ก.ย.!O55="","",ก.ย.!O55))</f>
        <v/>
      </c>
      <c r="EX25" s="104" t="str">
        <f>IF($B$2=1,IF(ก.ย.!P25="","",ก.ย.!P25),IF(ก.ย.!P55="","",ก.ย.!P55))</f>
        <v/>
      </c>
      <c r="EY25" s="104" t="str">
        <f>IF($B$2=1,IF(ก.ย.!Q25="","",ก.ย.!Q25),IF(ก.ย.!Q55="","",ก.ย.!Q55))</f>
        <v/>
      </c>
      <c r="EZ25" s="104" t="str">
        <f>IF($B$2=1,IF(ก.ย.!R25="","",ก.ย.!R25),IF(ก.ย.!R55="","",ก.ย.!R55))</f>
        <v/>
      </c>
      <c r="FA25" s="104" t="str">
        <f>IF($B$2=1,IF(ก.ย.!S25="","",ก.ย.!S25),IF(ก.ย.!S55="","",ก.ย.!S55))</f>
        <v/>
      </c>
      <c r="FB25" s="104" t="str">
        <f>IF($B$2=1,IF(ก.ย.!T25="","",ก.ย.!T25),IF(ก.ย.!T55="","",ก.ย.!T55))</f>
        <v/>
      </c>
      <c r="FC25" s="104" t="str">
        <f>IF($B$2=1,IF(ก.ย.!U25="","",ก.ย.!U25),IF(ก.ย.!U55="","",ก.ย.!U55))</f>
        <v/>
      </c>
      <c r="FD25" s="104" t="str">
        <f>IF($B$2=1,IF(ก.ย.!V25="","",ก.ย.!V25),IF(ก.ย.!V55="","",ก.ย.!V55))</f>
        <v/>
      </c>
      <c r="FE25" s="104" t="str">
        <f>IF($B$2=1,IF(ก.ย.!W25="","",ก.ย.!W25),IF(ก.ย.!W55="","",ก.ย.!W55))</f>
        <v/>
      </c>
      <c r="FF25" s="104" t="str">
        <f>IF($B$2=1,IF(ก.ย.!X25="","",ก.ย.!X25),IF(ก.ย.!X55="","",ก.ย.!X55))</f>
        <v/>
      </c>
      <c r="FG25" s="104" t="str">
        <f>IF($B$2=1,IF(ก.ย.!Y25="","",ก.ย.!Y25),IF(ก.ย.!Y55="","",ก.ย.!Y55))</f>
        <v/>
      </c>
      <c r="FH25" s="104" t="str">
        <f>IF($B$2=1,IF(ก.ย.!Z25="","",ก.ย.!Z25),IF(ก.ย.!Z55="","",ก.ย.!Z55))</f>
        <v/>
      </c>
      <c r="FI25" s="104" t="str">
        <f>IF($B$2=1,IF(ก.ย.!AA25="","",ก.ย.!AA25),IF(ก.ย.!AA55="","",ก.ย.!AA55))</f>
        <v/>
      </c>
      <c r="FJ25" s="104" t="str">
        <f>IF($B$2=1,IF(ก.ย.!AB25="","",ก.ย.!AB25),IF(ก.ย.!AB55="","",ก.ย.!AB55))</f>
        <v/>
      </c>
      <c r="FK25" s="104" t="str">
        <f>IF($B$2=1,IF(ก.ย.!AC25="","",ก.ย.!AC25),IF(ก.ย.!AC55="","",ก.ย.!AC55))</f>
        <v/>
      </c>
      <c r="FL25" s="104" t="str">
        <f>IF($B$2=1,IF(ก.ย.!AD25="","",ก.ย.!AD25),IF(ก.ย.!AD55="","",ก.ย.!AD55))</f>
        <v/>
      </c>
      <c r="FM25" s="104" t="str">
        <f>IF($B$2=1,IF(ก.ย.!AE25="","",ก.ย.!AE25),IF(ก.ย.!AE55="","",ก.ย.!AE55))</f>
        <v/>
      </c>
      <c r="FN25" s="104" t="str">
        <f>IF($B$2=1,IF(ก.ย.!AF25="","",ก.ย.!AF25),IF(ก.ย.!AF55="","",ก.ย.!AF55))</f>
        <v/>
      </c>
      <c r="FO25" s="104" t="str">
        <f>IF($B$2=1,IF(ก.ย.!AG25="","",ก.ย.!AG25),IF(ก.ย.!AG55="","",ก.ย.!AG55))</f>
        <v/>
      </c>
      <c r="FP25" s="104" t="str">
        <f>IF($B$2=1,IF(ก.ย.!AH25="","",ก.ย.!AH25),IF(ก.ย.!AH55="","",ก.ย.!AH55))</f>
        <v/>
      </c>
      <c r="FQ25" s="104" t="str">
        <f>IF($B$2=1,IF(ก.ย.!AI25="","",ก.ย.!AI25),IF(ก.ย.!AI55="","",ก.ย.!AI55))</f>
        <v/>
      </c>
      <c r="FR25" s="103">
        <f t="shared" si="15"/>
        <v>22</v>
      </c>
      <c r="FS25" s="104"/>
      <c r="FT25" s="104" t="str">
        <f>IF($B$2=1,IF(ต.ค.!D25="","",ต.ค.!D25),IF(ต.ค.!D55="","",ต.ค.!D55))</f>
        <v/>
      </c>
      <c r="FU25" s="104" t="str">
        <f>IF($B$2=1,IF(ต.ค.!E25="","",ต.ค.!E25),IF(ต.ค.!E55="","",ต.ค.!E55))</f>
        <v/>
      </c>
      <c r="FV25" s="104" t="str">
        <f>IF($B$2=1,IF(ต.ค.!F25="","",ต.ค.!F25),IF(ต.ค.!F55="","",ต.ค.!F55))</f>
        <v/>
      </c>
      <c r="FW25" s="104" t="str">
        <f>IF($B$2=1,IF(ต.ค.!G25="","",ต.ค.!G25),IF(ต.ค.!G55="","",ต.ค.!G55))</f>
        <v/>
      </c>
      <c r="FX25" s="104" t="str">
        <f>IF($B$2=1,IF(ต.ค.!H25="","",ต.ค.!H25),IF(ต.ค.!H55="","",ต.ค.!H55))</f>
        <v/>
      </c>
      <c r="FY25" s="104" t="str">
        <f>IF($B$2=1,IF(ต.ค.!I25="","",ต.ค.!I25),IF(ต.ค.!I55="","",ต.ค.!I55))</f>
        <v/>
      </c>
      <c r="FZ25" s="104" t="str">
        <f>IF($B$2=1,IF(ต.ค.!J25="","",ต.ค.!J25),IF(ต.ค.!J55="","",ต.ค.!J55))</f>
        <v/>
      </c>
      <c r="GA25" s="104" t="str">
        <f>IF($B$2=1,IF(ต.ค.!K25="","",ต.ค.!K25),IF(ต.ค.!K55="","",ต.ค.!K55))</f>
        <v/>
      </c>
      <c r="GB25" s="104" t="str">
        <f>IF($B$2=1,IF(ต.ค.!L25="","",ต.ค.!L25),IF(ต.ค.!L55="","",ต.ค.!L55))</f>
        <v/>
      </c>
      <c r="GC25" s="104" t="str">
        <f>IF($B$2=1,IF(ต.ค.!M25="","",ต.ค.!M25),IF(ต.ค.!M55="","",ต.ค.!M55))</f>
        <v/>
      </c>
      <c r="GD25" s="104" t="str">
        <f>IF($B$2=1,IF(ต.ค.!N25="","",ต.ค.!N25),IF(ต.ค.!N55="","",ต.ค.!N55))</f>
        <v/>
      </c>
      <c r="GE25" s="104" t="str">
        <f>IF($B$2=1,IF(ต.ค.!O25="","",ต.ค.!O25),IF(ต.ค.!O55="","",ต.ค.!O55))</f>
        <v/>
      </c>
      <c r="GF25" s="104" t="str">
        <f>IF($B$2=1,IF(ต.ค.!P25="","",ต.ค.!P25),IF(ต.ค.!P55="","",ต.ค.!P55))</f>
        <v/>
      </c>
      <c r="GG25" s="104" t="str">
        <f>IF($B$2=1,IF(ต.ค.!Q25="","",ต.ค.!Q25),IF(ต.ค.!Q55="","",ต.ค.!Q55))</f>
        <v/>
      </c>
      <c r="GH25" s="104" t="str">
        <f>IF($B$2=1,IF(ต.ค.!R25="","",ต.ค.!R25),IF(ต.ค.!R55="","",ต.ค.!R55))</f>
        <v/>
      </c>
      <c r="GI25" s="104" t="str">
        <f>IF($B$2=1,IF(ต.ค.!S25="","",ต.ค.!S25),IF(ต.ค.!S55="","",ต.ค.!S55))</f>
        <v/>
      </c>
      <c r="GJ25" s="104" t="str">
        <f>IF($B$2=1,IF(ต.ค.!T25="","",ต.ค.!T25),IF(ต.ค.!T55="","",ต.ค.!T55))</f>
        <v/>
      </c>
      <c r="GK25" s="104" t="str">
        <f>IF($B$2=1,IF(ต.ค.!U25="","",ต.ค.!U25),IF(ต.ค.!U55="","",ต.ค.!U55))</f>
        <v/>
      </c>
      <c r="GL25" s="104" t="str">
        <f>IF($B$2=1,IF(ต.ค.!V25="","",ต.ค.!V25),IF(ต.ค.!V55="","",ต.ค.!V55))</f>
        <v/>
      </c>
      <c r="GM25" s="104" t="str">
        <f>IF($B$2=1,IF(ต.ค.!W25="","",ต.ค.!W25),IF(ต.ค.!W55="","",ต.ค.!W55))</f>
        <v/>
      </c>
      <c r="GN25" s="104" t="str">
        <f>IF($B$2=1,IF(ต.ค.!X25="","",ต.ค.!X25),IF(ต.ค.!X55="","",ต.ค.!X55))</f>
        <v/>
      </c>
      <c r="GO25" s="104" t="str">
        <f>IF($B$2=1,IF(ต.ค.!Y25="","",ต.ค.!Y25),IF(ต.ค.!Y55="","",ต.ค.!Y55))</f>
        <v/>
      </c>
      <c r="GP25" s="104" t="str">
        <f>IF($B$2=1,IF(ต.ค.!Z25="","",ต.ค.!Z25),IF(ต.ค.!Z55="","",ต.ค.!Z55))</f>
        <v/>
      </c>
      <c r="GQ25" s="104" t="str">
        <f>IF($B$2=1,IF(ต.ค.!AA25="","",ต.ค.!AA25),IF(ต.ค.!AA55="","",ต.ค.!AA55))</f>
        <v/>
      </c>
      <c r="GR25" s="104" t="str">
        <f>IF($B$2=1,IF(ต.ค.!AB25="","",ต.ค.!AB25),IF(ต.ค.!AB55="","",ต.ค.!AB55))</f>
        <v/>
      </c>
      <c r="GS25" s="104" t="str">
        <f>IF($B$2=1,IF(ต.ค.!AC25="","",ต.ค.!AC25),IF(ต.ค.!AC55="","",ต.ค.!AC55))</f>
        <v/>
      </c>
      <c r="GT25" s="104" t="str">
        <f>IF($B$2=1,IF(ต.ค.!AD25="","",ต.ค.!AD25),IF(ต.ค.!AD55="","",ต.ค.!AD55))</f>
        <v/>
      </c>
      <c r="GU25" s="104" t="str">
        <f>IF($B$2=1,IF(ต.ค.!AE25="","",ต.ค.!AE25),IF(ต.ค.!AE55="","",ต.ค.!AE55))</f>
        <v/>
      </c>
      <c r="GV25" s="104" t="str">
        <f>IF($B$2=1,IF(ต.ค.!AF25="","",ต.ค.!AF25),IF(ต.ค.!AF55="","",ต.ค.!AF55))</f>
        <v/>
      </c>
      <c r="GW25" s="104" t="str">
        <f>IF($B$2=1,IF(ต.ค.!AG25="","",ต.ค.!AG25),IF(ต.ค.!AG55="","",ต.ค.!AG55))</f>
        <v/>
      </c>
      <c r="GX25" s="104" t="str">
        <f>IF($B$2=1,IF(ต.ค.!AH25="","",ต.ค.!AH25),IF(ต.ค.!AH55="","",ต.ค.!AH55))</f>
        <v/>
      </c>
      <c r="GY25" s="104" t="str">
        <f>IF($B$2=1,IF(ต.ค.!AI25="","",ต.ค.!AI25),IF(ต.ค.!AI55="","",ต.ค.!AI55))</f>
        <v/>
      </c>
      <c r="GZ25" s="103">
        <f t="shared" si="16"/>
        <v>22</v>
      </c>
      <c r="HA25" s="104"/>
      <c r="HB25" s="104" t="str">
        <f>IF($B$2=1,IF(พ.ย.!D25="","",พ.ย.!D25),IF(พ.ย.!D55="","",พ.ย.!D55))</f>
        <v/>
      </c>
      <c r="HC25" s="104" t="str">
        <f>IF($B$2=1,IF(พ.ย.!E25="","",พ.ย.!E25),IF(พ.ย.!E55="","",พ.ย.!E55))</f>
        <v/>
      </c>
      <c r="HD25" s="104" t="str">
        <f>IF($B$2=1,IF(พ.ย.!F25="","",พ.ย.!F25),IF(พ.ย.!F55="","",พ.ย.!F55))</f>
        <v/>
      </c>
      <c r="HE25" s="104" t="str">
        <f>IF($B$2=1,IF(พ.ย.!G25="","",พ.ย.!G25),IF(พ.ย.!G55="","",พ.ย.!G55))</f>
        <v/>
      </c>
      <c r="HF25" s="104" t="str">
        <f>IF($B$2=1,IF(พ.ย.!H25="","",พ.ย.!H25),IF(พ.ย.!H55="","",พ.ย.!H55))</f>
        <v/>
      </c>
      <c r="HG25" s="104" t="str">
        <f>IF($B$2=1,IF(พ.ย.!I25="","",พ.ย.!I25),IF(พ.ย.!I55="","",พ.ย.!I55))</f>
        <v/>
      </c>
      <c r="HH25" s="104" t="str">
        <f>IF($B$2=1,IF(พ.ย.!J25="","",พ.ย.!J25),IF(พ.ย.!J55="","",พ.ย.!J55))</f>
        <v/>
      </c>
      <c r="HI25" s="104" t="str">
        <f>IF($B$2=1,IF(พ.ย.!K25="","",พ.ย.!K25),IF(พ.ย.!K55="","",พ.ย.!K55))</f>
        <v/>
      </c>
      <c r="HJ25" s="104" t="str">
        <f>IF($B$2=1,IF(พ.ย.!L25="","",พ.ย.!L25),IF(พ.ย.!L55="","",พ.ย.!L55))</f>
        <v/>
      </c>
      <c r="HK25" s="104" t="str">
        <f>IF($B$2=1,IF(พ.ย.!M25="","",พ.ย.!M25),IF(พ.ย.!M55="","",พ.ย.!M55))</f>
        <v/>
      </c>
      <c r="HL25" s="104" t="str">
        <f>IF($B$2=1,IF(พ.ย.!N25="","",พ.ย.!N25),IF(พ.ย.!N55="","",พ.ย.!N55))</f>
        <v/>
      </c>
      <c r="HM25" s="104" t="str">
        <f>IF($B$2=1,IF(พ.ย.!O25="","",พ.ย.!O25),IF(พ.ย.!O55="","",พ.ย.!O55))</f>
        <v/>
      </c>
      <c r="HN25" s="104" t="str">
        <f>IF($B$2=1,IF(พ.ย.!P25="","",พ.ย.!P25),IF(พ.ย.!P55="","",พ.ย.!P55))</f>
        <v/>
      </c>
      <c r="HO25" s="104" t="str">
        <f>IF($B$2=1,IF(พ.ย.!Q25="","",พ.ย.!Q25),IF(พ.ย.!Q55="","",พ.ย.!Q55))</f>
        <v/>
      </c>
      <c r="HP25" s="104" t="str">
        <f>IF($B$2=1,IF(พ.ย.!R25="","",พ.ย.!R25),IF(พ.ย.!R55="","",พ.ย.!R55))</f>
        <v/>
      </c>
      <c r="HQ25" s="104" t="str">
        <f>IF($B$2=1,IF(พ.ย.!S25="","",พ.ย.!S25),IF(พ.ย.!S55="","",พ.ย.!S55))</f>
        <v/>
      </c>
      <c r="HR25" s="104" t="str">
        <f>IF($B$2=1,IF(พ.ย.!T25="","",พ.ย.!T25),IF(พ.ย.!T55="","",พ.ย.!T55))</f>
        <v/>
      </c>
      <c r="HS25" s="104" t="str">
        <f>IF($B$2=1,IF(พ.ย.!U25="","",พ.ย.!U25),IF(พ.ย.!U55="","",พ.ย.!U55))</f>
        <v/>
      </c>
      <c r="HT25" s="104" t="str">
        <f>IF($B$2=1,IF(พ.ย.!V25="","",พ.ย.!V25),IF(พ.ย.!V55="","",พ.ย.!V55))</f>
        <v/>
      </c>
      <c r="HU25" s="104" t="str">
        <f>IF($B$2=1,IF(พ.ย.!W25="","",พ.ย.!W25),IF(พ.ย.!W55="","",พ.ย.!W55))</f>
        <v/>
      </c>
      <c r="HV25" s="104" t="str">
        <f>IF($B$2=1,IF(พ.ย.!X25="","",พ.ย.!X25),IF(พ.ย.!X55="","",พ.ย.!X55))</f>
        <v/>
      </c>
      <c r="HW25" s="104" t="str">
        <f>IF($B$2=1,IF(พ.ย.!Y25="","",พ.ย.!Y25),IF(พ.ย.!Y55="","",พ.ย.!Y55))</f>
        <v/>
      </c>
      <c r="HX25" s="104" t="str">
        <f>IF($B$2=1,IF(พ.ย.!Z25="","",พ.ย.!Z25),IF(พ.ย.!Z55="","",พ.ย.!Z55))</f>
        <v/>
      </c>
      <c r="HY25" s="104" t="str">
        <f>IF($B$2=1,IF(พ.ย.!AA25="","",พ.ย.!AA25),IF(พ.ย.!AA55="","",พ.ย.!AA55))</f>
        <v/>
      </c>
      <c r="HZ25" s="104" t="str">
        <f>IF($B$2=1,IF(พ.ย.!AB25="","",พ.ย.!AB25),IF(พ.ย.!AB55="","",พ.ย.!AB55))</f>
        <v/>
      </c>
      <c r="IA25" s="104" t="str">
        <f>IF($B$2=1,IF(พ.ย.!AC25="","",พ.ย.!AC25),IF(พ.ย.!AC55="","",พ.ย.!AC55))</f>
        <v/>
      </c>
      <c r="IB25" s="104" t="str">
        <f>IF($B$2=1,IF(พ.ย.!AD25="","",พ.ย.!AD25),IF(พ.ย.!AD55="","",พ.ย.!AD55))</f>
        <v/>
      </c>
      <c r="IC25" s="104" t="str">
        <f>IF($B$2=1,IF(พ.ย.!AE25="","",พ.ย.!AE25),IF(พ.ย.!AE55="","",พ.ย.!AE55))</f>
        <v/>
      </c>
      <c r="ID25" s="104" t="str">
        <f>IF($B$2=1,IF(พ.ย.!AF25="","",พ.ย.!AF25),IF(พ.ย.!AF55="","",พ.ย.!AF55))</f>
        <v/>
      </c>
      <c r="IE25" s="104" t="str">
        <f>IF($B$2=1,IF(พ.ย.!AG25="","",พ.ย.!AG25),IF(พ.ย.!AG55="","",พ.ย.!AG55))</f>
        <v/>
      </c>
      <c r="IF25" s="104" t="str">
        <f>IF($B$2=1,IF(พ.ย.!AH25="","",พ.ย.!AH25),IF(พ.ย.!AH55="","",พ.ย.!AH55))</f>
        <v/>
      </c>
      <c r="IG25" s="104" t="str">
        <f>IF($B$2=1,IF(พ.ย.!AI25="","",พ.ย.!AI25),IF(พ.ย.!AI55="","",พ.ย.!AI55))</f>
        <v/>
      </c>
      <c r="IH25" s="103">
        <f t="shared" si="17"/>
        <v>22</v>
      </c>
      <c r="II25" s="104"/>
      <c r="IJ25" s="104" t="str">
        <f>IF($B$2=1,IF(ธ.ค.!D25="","",ธ.ค.!D25),IF(ธ.ค.!D55="","",ธ.ค.!D55))</f>
        <v/>
      </c>
      <c r="IK25" s="104" t="str">
        <f>IF($B$2=1,IF(ธ.ค.!E25="","",ธ.ค.!E25),IF(ธ.ค.!E55="","",ธ.ค.!E55))</f>
        <v/>
      </c>
      <c r="IL25" s="104" t="str">
        <f>IF($B$2=1,IF(ธ.ค.!F25="","",ธ.ค.!F25),IF(ธ.ค.!F55="","",ธ.ค.!F55))</f>
        <v/>
      </c>
      <c r="IM25" s="104" t="str">
        <f>IF($B$2=1,IF(ธ.ค.!G25="","",ธ.ค.!G25),IF(ธ.ค.!G55="","",ธ.ค.!G55))</f>
        <v/>
      </c>
      <c r="IN25" s="104" t="str">
        <f>IF($B$2=1,IF(ธ.ค.!H25="","",ธ.ค.!H25),IF(ธ.ค.!H55="","",ธ.ค.!H55))</f>
        <v/>
      </c>
      <c r="IO25" s="104" t="str">
        <f>IF($B$2=1,IF(ธ.ค.!I25="","",ธ.ค.!I25),IF(ธ.ค.!I55="","",ธ.ค.!I55))</f>
        <v/>
      </c>
      <c r="IP25" s="104" t="str">
        <f>IF($B$2=1,IF(ธ.ค.!J25="","",ธ.ค.!J25),IF(ธ.ค.!J55="","",ธ.ค.!J55))</f>
        <v/>
      </c>
      <c r="IQ25" s="104" t="str">
        <f>IF($B$2=1,IF(ธ.ค.!K25="","",ธ.ค.!K25),IF(ธ.ค.!K55="","",ธ.ค.!K55))</f>
        <v/>
      </c>
      <c r="IR25" s="104" t="str">
        <f>IF($B$2=1,IF(ธ.ค.!L25="","",ธ.ค.!L25),IF(ธ.ค.!L55="","",ธ.ค.!L55))</f>
        <v/>
      </c>
      <c r="IS25" s="104" t="str">
        <f>IF($B$2=1,IF(ธ.ค.!M25="","",ธ.ค.!M25),IF(ธ.ค.!M55="","",ธ.ค.!M55))</f>
        <v/>
      </c>
      <c r="IT25" s="104" t="str">
        <f>IF($B$2=1,IF(ธ.ค.!N25="","",ธ.ค.!N25),IF(ธ.ค.!N55="","",ธ.ค.!N55))</f>
        <v/>
      </c>
      <c r="IU25" s="104" t="str">
        <f>IF($B$2=1,IF(ธ.ค.!O25="","",ธ.ค.!O25),IF(ธ.ค.!O55="","",ธ.ค.!O55))</f>
        <v/>
      </c>
      <c r="IV25" s="104" t="str">
        <f>IF($B$2=1,IF(ธ.ค.!P25="","",ธ.ค.!P25),IF(ธ.ค.!P55="","",ธ.ค.!P55))</f>
        <v/>
      </c>
      <c r="IW25" s="104" t="str">
        <f>IF($B$2=1,IF(ธ.ค.!Q25="","",ธ.ค.!Q25),IF(ธ.ค.!Q55="","",ธ.ค.!Q55))</f>
        <v/>
      </c>
      <c r="IX25" s="104" t="str">
        <f>IF($B$2=1,IF(ธ.ค.!R25="","",ธ.ค.!R25),IF(ธ.ค.!R55="","",ธ.ค.!R55))</f>
        <v/>
      </c>
      <c r="IY25" s="104" t="str">
        <f>IF($B$2=1,IF(ธ.ค.!S25="","",ธ.ค.!S25),IF(ธ.ค.!S55="","",ธ.ค.!S55))</f>
        <v/>
      </c>
      <c r="IZ25" s="104" t="str">
        <f>IF($B$2=1,IF(ธ.ค.!T25="","",ธ.ค.!T25),IF(ธ.ค.!T55="","",ธ.ค.!T55))</f>
        <v/>
      </c>
      <c r="JA25" s="104" t="str">
        <f>IF($B$2=1,IF(ธ.ค.!U25="","",ธ.ค.!U25),IF(ธ.ค.!U55="","",ธ.ค.!U55))</f>
        <v/>
      </c>
      <c r="JB25" s="104" t="str">
        <f>IF($B$2=1,IF(ธ.ค.!V25="","",ธ.ค.!V25),IF(ธ.ค.!V55="","",ธ.ค.!V55))</f>
        <v/>
      </c>
      <c r="JC25" s="104" t="str">
        <f>IF($B$2=1,IF(ธ.ค.!W25="","",ธ.ค.!W25),IF(ธ.ค.!W55="","",ธ.ค.!W55))</f>
        <v/>
      </c>
      <c r="JD25" s="104" t="str">
        <f>IF($B$2=1,IF(ธ.ค.!X25="","",ธ.ค.!X25),IF(ธ.ค.!X55="","",ธ.ค.!X55))</f>
        <v/>
      </c>
      <c r="JE25" s="104" t="str">
        <f>IF($B$2=1,IF(ธ.ค.!Y25="","",ธ.ค.!Y25),IF(ธ.ค.!Y55="","",ธ.ค.!Y55))</f>
        <v/>
      </c>
      <c r="JF25" s="104" t="str">
        <f>IF($B$2=1,IF(ธ.ค.!Z25="","",ธ.ค.!Z25),IF(ธ.ค.!Z55="","",ธ.ค.!Z55))</f>
        <v/>
      </c>
      <c r="JG25" s="104" t="str">
        <f>IF($B$2=1,IF(ธ.ค.!AA25="","",ธ.ค.!AA25),IF(ธ.ค.!AA55="","",ธ.ค.!AA55))</f>
        <v/>
      </c>
      <c r="JH25" s="104" t="str">
        <f>IF($B$2=1,IF(ธ.ค.!AB25="","",ธ.ค.!AB25),IF(ธ.ค.!AB55="","",ธ.ค.!AB55))</f>
        <v/>
      </c>
      <c r="JI25" s="104" t="str">
        <f>IF($B$2=1,IF(ธ.ค.!AC25="","",ธ.ค.!AC25),IF(ธ.ค.!AC55="","",ธ.ค.!AC55))</f>
        <v/>
      </c>
      <c r="JJ25" s="104" t="str">
        <f>IF($B$2=1,IF(ธ.ค.!AD25="","",ธ.ค.!AD25),IF(ธ.ค.!AD55="","",ธ.ค.!AD55))</f>
        <v/>
      </c>
      <c r="JK25" s="104" t="str">
        <f>IF($B$2=1,IF(ธ.ค.!AE25="","",ธ.ค.!AE25),IF(ธ.ค.!AE55="","",ธ.ค.!AE55))</f>
        <v/>
      </c>
      <c r="JL25" s="104" t="str">
        <f>IF($B$2=1,IF(ธ.ค.!AF25="","",ธ.ค.!AF25),IF(ธ.ค.!AF55="","",ธ.ค.!AF55))</f>
        <v/>
      </c>
      <c r="JM25" s="104" t="str">
        <f>IF($B$2=1,IF(ธ.ค.!AG25="","",ธ.ค.!AG25),IF(ธ.ค.!AG55="","",ธ.ค.!AG55))</f>
        <v/>
      </c>
      <c r="JN25" s="104" t="str">
        <f>IF($B$2=1,IF(ธ.ค.!AH25="","",ธ.ค.!AH25),IF(ธ.ค.!AH55="","",ธ.ค.!AH55))</f>
        <v/>
      </c>
      <c r="JO25" s="104" t="str">
        <f>IF($B$2=1,IF(ธ.ค.!AI25="","",ธ.ค.!AI25),IF(ธ.ค.!AI55="","",ธ.ค.!AI55))</f>
        <v/>
      </c>
      <c r="JP25" s="103">
        <f t="shared" si="18"/>
        <v>22</v>
      </c>
      <c r="JQ25" s="104"/>
      <c r="JR25" s="104" t="str">
        <f>IF($B$2=1,IF(ม.ค.!D25="","",ม.ค.!D25),IF(ม.ค.!D55="","",ม.ค.!D55))</f>
        <v/>
      </c>
      <c r="JS25" s="104" t="str">
        <f>IF($B$2=1,IF(ม.ค.!E25="","",ม.ค.!E25),IF(ม.ค.!E55="","",ม.ค.!E55))</f>
        <v/>
      </c>
      <c r="JT25" s="104" t="str">
        <f>IF($B$2=1,IF(ม.ค.!F25="","",ม.ค.!F25),IF(ม.ค.!F55="","",ม.ค.!F55))</f>
        <v/>
      </c>
      <c r="JU25" s="104" t="str">
        <f>IF($B$2=1,IF(ม.ค.!G25="","",ม.ค.!G25),IF(ม.ค.!G55="","",ม.ค.!G55))</f>
        <v/>
      </c>
      <c r="JV25" s="104" t="str">
        <f>IF($B$2=1,IF(ม.ค.!H25="","",ม.ค.!H25),IF(ม.ค.!H55="","",ม.ค.!H55))</f>
        <v/>
      </c>
      <c r="JW25" s="104" t="str">
        <f>IF($B$2=1,IF(ม.ค.!I25="","",ม.ค.!I25),IF(ม.ค.!I55="","",ม.ค.!I55))</f>
        <v/>
      </c>
      <c r="JX25" s="104" t="str">
        <f>IF($B$2=1,IF(ม.ค.!J25="","",ม.ค.!J25),IF(ม.ค.!J55="","",ม.ค.!J55))</f>
        <v/>
      </c>
      <c r="JY25" s="104" t="str">
        <f>IF($B$2=1,IF(ม.ค.!K25="","",ม.ค.!K25),IF(ม.ค.!K55="","",ม.ค.!K55))</f>
        <v/>
      </c>
      <c r="JZ25" s="104" t="str">
        <f>IF($B$2=1,IF(ม.ค.!L25="","",ม.ค.!L25),IF(ม.ค.!L55="","",ม.ค.!L55))</f>
        <v/>
      </c>
      <c r="KA25" s="104" t="str">
        <f>IF($B$2=1,IF(ม.ค.!M25="","",ม.ค.!M25),IF(ม.ค.!M55="","",ม.ค.!M55))</f>
        <v/>
      </c>
      <c r="KB25" s="104" t="str">
        <f>IF($B$2=1,IF(ม.ค.!N25="","",ม.ค.!N25),IF(ม.ค.!N55="","",ม.ค.!N55))</f>
        <v/>
      </c>
      <c r="KC25" s="104" t="str">
        <f>IF($B$2=1,IF(ม.ค.!O25="","",ม.ค.!O25),IF(ม.ค.!O55="","",ม.ค.!O55))</f>
        <v/>
      </c>
      <c r="KD25" s="104" t="str">
        <f>IF($B$2=1,IF(ม.ค.!P25="","",ม.ค.!P25),IF(ม.ค.!P55="","",ม.ค.!P55))</f>
        <v/>
      </c>
      <c r="KE25" s="104" t="str">
        <f>IF($B$2=1,IF(ม.ค.!Q25="","",ม.ค.!Q25),IF(ม.ค.!Q55="","",ม.ค.!Q55))</f>
        <v/>
      </c>
      <c r="KF25" s="104" t="str">
        <f>IF($B$2=1,IF(ม.ค.!R25="","",ม.ค.!R25),IF(ม.ค.!R55="","",ม.ค.!R55))</f>
        <v/>
      </c>
      <c r="KG25" s="104" t="str">
        <f>IF($B$2=1,IF(ม.ค.!S25="","",ม.ค.!S25),IF(ม.ค.!S55="","",ม.ค.!S55))</f>
        <v/>
      </c>
      <c r="KH25" s="104" t="str">
        <f>IF($B$2=1,IF(ม.ค.!T25="","",ม.ค.!T25),IF(ม.ค.!T55="","",ม.ค.!T55))</f>
        <v/>
      </c>
      <c r="KI25" s="104" t="str">
        <f>IF($B$2=1,IF(ม.ค.!U25="","",ม.ค.!U25),IF(ม.ค.!U55="","",ม.ค.!U55))</f>
        <v/>
      </c>
      <c r="KJ25" s="104" t="str">
        <f>IF($B$2=1,IF(ม.ค.!V25="","",ม.ค.!V25),IF(ม.ค.!V55="","",ม.ค.!V55))</f>
        <v/>
      </c>
      <c r="KK25" s="104" t="str">
        <f>IF($B$2=1,IF(ม.ค.!W25="","",ม.ค.!W25),IF(ม.ค.!W55="","",ม.ค.!W55))</f>
        <v/>
      </c>
      <c r="KL25" s="104" t="str">
        <f>IF($B$2=1,IF(ม.ค.!X25="","",ม.ค.!X25),IF(ม.ค.!X55="","",ม.ค.!X55))</f>
        <v/>
      </c>
      <c r="KM25" s="104" t="str">
        <f>IF($B$2=1,IF(ม.ค.!Y25="","",ม.ค.!Y25),IF(ม.ค.!Y55="","",ม.ค.!Y55))</f>
        <v/>
      </c>
      <c r="KN25" s="104" t="str">
        <f>IF($B$2=1,IF(ม.ค.!Z25="","",ม.ค.!Z25),IF(ม.ค.!Z55="","",ม.ค.!Z55))</f>
        <v/>
      </c>
      <c r="KO25" s="104" t="str">
        <f>IF($B$2=1,IF(ม.ค.!AA25="","",ม.ค.!AA25),IF(ม.ค.!AA55="","",ม.ค.!AA55))</f>
        <v/>
      </c>
      <c r="KP25" s="104" t="str">
        <f>IF($B$2=1,IF(ม.ค.!AB25="","",ม.ค.!AB25),IF(ม.ค.!AB55="","",ม.ค.!AB55))</f>
        <v/>
      </c>
      <c r="KQ25" s="104" t="str">
        <f>IF($B$2=1,IF(ม.ค.!AC25="","",ม.ค.!AC25),IF(ม.ค.!AC55="","",ม.ค.!AC55))</f>
        <v/>
      </c>
      <c r="KR25" s="104" t="str">
        <f>IF($B$2=1,IF(ม.ค.!AD25="","",ม.ค.!AD25),IF(ม.ค.!AD55="","",ม.ค.!AD55))</f>
        <v/>
      </c>
      <c r="KS25" s="104" t="str">
        <f>IF($B$2=1,IF(ม.ค.!AE25="","",ม.ค.!AE25),IF(ม.ค.!AE55="","",ม.ค.!AE55))</f>
        <v/>
      </c>
      <c r="KT25" s="104" t="str">
        <f>IF($B$2=1,IF(ม.ค.!AF25="","",ม.ค.!AF25),IF(ม.ค.!AF55="","",ม.ค.!AF55))</f>
        <v/>
      </c>
      <c r="KU25" s="104" t="str">
        <f>IF($B$2=1,IF(ม.ค.!AG25="","",ม.ค.!AG25),IF(ม.ค.!AG55="","",ม.ค.!AG55))</f>
        <v/>
      </c>
      <c r="KV25" s="104" t="str">
        <f>IF($B$2=1,IF(ม.ค.!AH25="","",ม.ค.!AH25),IF(ม.ค.!AH55="","",ม.ค.!AH55))</f>
        <v/>
      </c>
      <c r="KW25" s="104" t="str">
        <f>IF($B$2=1,IF(ม.ค.!AI25="","",ม.ค.!AI25),IF(ม.ค.!AI55="","",ม.ค.!AI55))</f>
        <v/>
      </c>
      <c r="KX25" s="103">
        <f t="shared" si="19"/>
        <v>22</v>
      </c>
      <c r="KY25" s="104"/>
      <c r="KZ25" s="104" t="str">
        <f>IF($B$2=1,IF(ก.พ.!D25="","",ก.พ.!D25),IF(ก.พ.!D55="","",ก.พ.!D55))</f>
        <v/>
      </c>
      <c r="LA25" s="104" t="str">
        <f>IF($B$2=1,IF(ก.พ.!E25="","",ก.พ.!E25),IF(ก.พ.!E55="","",ก.พ.!E55))</f>
        <v/>
      </c>
      <c r="LB25" s="104" t="str">
        <f>IF($B$2=1,IF(ก.พ.!F25="","",ก.พ.!F25),IF(ก.พ.!F55="","",ก.พ.!F55))</f>
        <v/>
      </c>
      <c r="LC25" s="104" t="str">
        <f>IF($B$2=1,IF(ก.พ.!G25="","",ก.พ.!G25),IF(ก.พ.!G55="","",ก.พ.!G55))</f>
        <v/>
      </c>
      <c r="LD25" s="104" t="str">
        <f>IF($B$2=1,IF(ก.พ.!H25="","",ก.พ.!H25),IF(ก.พ.!H55="","",ก.พ.!H55))</f>
        <v/>
      </c>
      <c r="LE25" s="104" t="str">
        <f>IF($B$2=1,IF(ก.พ.!I25="","",ก.พ.!I25),IF(ก.พ.!I55="","",ก.พ.!I55))</f>
        <v/>
      </c>
      <c r="LF25" s="104" t="str">
        <f>IF($B$2=1,IF(ก.พ.!J25="","",ก.พ.!J25),IF(ก.พ.!J55="","",ก.พ.!J55))</f>
        <v/>
      </c>
      <c r="LG25" s="104" t="str">
        <f>IF($B$2=1,IF(ก.พ.!K25="","",ก.พ.!K25),IF(ก.พ.!K55="","",ก.พ.!K55))</f>
        <v/>
      </c>
      <c r="LH25" s="104" t="str">
        <f>IF($B$2=1,IF(ก.พ.!L25="","",ก.พ.!L25),IF(ก.พ.!L55="","",ก.พ.!L55))</f>
        <v/>
      </c>
      <c r="LI25" s="104" t="str">
        <f>IF($B$2=1,IF(ก.พ.!M25="","",ก.พ.!M25),IF(ก.พ.!M55="","",ก.พ.!M55))</f>
        <v/>
      </c>
      <c r="LJ25" s="104" t="str">
        <f>IF($B$2=1,IF(ก.พ.!N25="","",ก.พ.!N25),IF(ก.พ.!N55="","",ก.พ.!N55))</f>
        <v/>
      </c>
      <c r="LK25" s="104" t="str">
        <f>IF($B$2=1,IF(ก.พ.!O25="","",ก.พ.!O25),IF(ก.พ.!O55="","",ก.พ.!O55))</f>
        <v/>
      </c>
      <c r="LL25" s="104" t="str">
        <f>IF($B$2=1,IF(ก.พ.!P25="","",ก.พ.!P25),IF(ก.พ.!P55="","",ก.พ.!P55))</f>
        <v/>
      </c>
      <c r="LM25" s="104" t="str">
        <f>IF($B$2=1,IF(ก.พ.!Q25="","",ก.พ.!Q25),IF(ก.พ.!Q55="","",ก.พ.!Q55))</f>
        <v/>
      </c>
      <c r="LN25" s="104" t="str">
        <f>IF($B$2=1,IF(ก.พ.!R25="","",ก.พ.!R25),IF(ก.พ.!R55="","",ก.พ.!R55))</f>
        <v/>
      </c>
      <c r="LO25" s="104" t="str">
        <f>IF($B$2=1,IF(ก.พ.!S25="","",ก.พ.!S25),IF(ก.พ.!S55="","",ก.พ.!S55))</f>
        <v/>
      </c>
      <c r="LP25" s="104" t="str">
        <f>IF($B$2=1,IF(ก.พ.!T25="","",ก.พ.!T25),IF(ก.พ.!T55="","",ก.พ.!T55))</f>
        <v/>
      </c>
      <c r="LQ25" s="104" t="str">
        <f>IF($B$2=1,IF(ก.พ.!U25="","",ก.พ.!U25),IF(ก.พ.!U55="","",ก.พ.!U55))</f>
        <v/>
      </c>
      <c r="LR25" s="104" t="str">
        <f>IF($B$2=1,IF(ก.พ.!V25="","",ก.พ.!V25),IF(ก.พ.!V55="","",ก.พ.!V55))</f>
        <v/>
      </c>
      <c r="LS25" s="104" t="str">
        <f>IF($B$2=1,IF(ก.พ.!W25="","",ก.พ.!W25),IF(ก.พ.!W55="","",ก.พ.!W55))</f>
        <v/>
      </c>
      <c r="LT25" s="104" t="str">
        <f>IF($B$2=1,IF(ก.พ.!X25="","",ก.พ.!X25),IF(ก.พ.!X55="","",ก.พ.!X55))</f>
        <v/>
      </c>
      <c r="LU25" s="104" t="str">
        <f>IF($B$2=1,IF(ก.พ.!Y25="","",ก.พ.!Y25),IF(ก.พ.!Y55="","",ก.พ.!Y55))</f>
        <v/>
      </c>
      <c r="LV25" s="104" t="str">
        <f>IF($B$2=1,IF(ก.พ.!Z25="","",ก.พ.!Z25),IF(ก.พ.!Z55="","",ก.พ.!Z55))</f>
        <v/>
      </c>
      <c r="LW25" s="104" t="str">
        <f>IF($B$2=1,IF(ก.พ.!AA25="","",ก.พ.!AA25),IF(ก.พ.!AA55="","",ก.พ.!AA55))</f>
        <v/>
      </c>
      <c r="LX25" s="104" t="str">
        <f>IF($B$2=1,IF(ก.พ.!AB25="","",ก.พ.!AB25),IF(ก.พ.!AB55="","",ก.พ.!AB55))</f>
        <v/>
      </c>
      <c r="LY25" s="104" t="str">
        <f>IF($B$2=1,IF(ก.พ.!AC25="","",ก.พ.!AC25),IF(ก.พ.!AC55="","",ก.พ.!AC55))</f>
        <v/>
      </c>
      <c r="LZ25" s="104" t="str">
        <f>IF($B$2=1,IF(ก.พ.!AD25="","",ก.พ.!AD25),IF(ก.พ.!AD55="","",ก.พ.!AD55))</f>
        <v/>
      </c>
      <c r="MA25" s="104" t="str">
        <f>IF($B$2=1,IF(ก.พ.!AE25="","",ก.พ.!AE25),IF(ก.พ.!AE55="","",ก.พ.!AE55))</f>
        <v/>
      </c>
      <c r="MB25" s="104" t="str">
        <f>IF($B$2=1,IF(ก.พ.!AF25="","",ก.พ.!AF25),IF(ก.พ.!AF55="","",ก.พ.!AF55))</f>
        <v/>
      </c>
      <c r="MC25" s="104" t="str">
        <f>IF($B$2=1,IF(ก.พ.!AG25="","",ก.พ.!AG25),IF(ก.พ.!AG55="","",ก.พ.!AG55))</f>
        <v/>
      </c>
      <c r="MD25" s="104" t="str">
        <f>IF($B$2=1,IF(ก.พ.!AH25="","",ก.พ.!AH25),IF(ก.พ.!AH55="","",ก.พ.!AH55))</f>
        <v/>
      </c>
      <c r="ME25" s="104" t="str">
        <f>IF($B$2=1,IF(ก.พ.!AI25="","",ก.พ.!AI25),IF(ก.พ.!AI55="","",ก.พ.!AI55))</f>
        <v/>
      </c>
      <c r="MF25" s="103">
        <f t="shared" si="20"/>
        <v>22</v>
      </c>
      <c r="MG25" s="104"/>
      <c r="MH25" s="104" t="str">
        <f>IF($B$2=1,IF(มี.ค.!D25="","",มี.ค.!D25),IF(มี.ค.!D55="","",มี.ค.!D55))</f>
        <v/>
      </c>
      <c r="MI25" s="104" t="str">
        <f>IF($B$2=1,IF(มี.ค.!E25="","",มี.ค.!E25),IF(มี.ค.!E55="","",มี.ค.!E55))</f>
        <v/>
      </c>
      <c r="MJ25" s="104" t="str">
        <f>IF($B$2=1,IF(มี.ค.!F25="","",มี.ค.!F25),IF(มี.ค.!F55="","",มี.ค.!F55))</f>
        <v/>
      </c>
      <c r="MK25" s="104" t="str">
        <f>IF($B$2=1,IF(มี.ค.!G25="","",มี.ค.!G25),IF(มี.ค.!G55="","",มี.ค.!G55))</f>
        <v/>
      </c>
      <c r="ML25" s="104" t="str">
        <f>IF($B$2=1,IF(มี.ค.!H25="","",มี.ค.!H25),IF(มี.ค.!H55="","",มี.ค.!H55))</f>
        <v/>
      </c>
      <c r="MM25" s="104" t="str">
        <f>IF($B$2=1,IF(มี.ค.!I25="","",มี.ค.!I25),IF(มี.ค.!I55="","",มี.ค.!I55))</f>
        <v/>
      </c>
      <c r="MN25" s="104" t="str">
        <f>IF($B$2=1,IF(มี.ค.!J25="","",มี.ค.!J25),IF(มี.ค.!J55="","",มี.ค.!J55))</f>
        <v/>
      </c>
      <c r="MO25" s="104" t="str">
        <f>IF($B$2=1,IF(มี.ค.!K25="","",มี.ค.!K25),IF(มี.ค.!K55="","",มี.ค.!K55))</f>
        <v/>
      </c>
      <c r="MP25" s="104" t="str">
        <f>IF($B$2=1,IF(มี.ค.!L25="","",มี.ค.!L25),IF(มี.ค.!L55="","",มี.ค.!L55))</f>
        <v/>
      </c>
      <c r="MQ25" s="104" t="str">
        <f>IF($B$2=1,IF(มี.ค.!M25="","",มี.ค.!M25),IF(มี.ค.!M55="","",มี.ค.!M55))</f>
        <v/>
      </c>
      <c r="MR25" s="104" t="str">
        <f>IF($B$2=1,IF(มี.ค.!N25="","",มี.ค.!N25),IF(มี.ค.!N55="","",มี.ค.!N55))</f>
        <v/>
      </c>
      <c r="MS25" s="104" t="str">
        <f>IF($B$2=1,IF(มี.ค.!O25="","",มี.ค.!O25),IF(มี.ค.!O55="","",มี.ค.!O55))</f>
        <v/>
      </c>
      <c r="MT25" s="104" t="str">
        <f>IF($B$2=1,IF(มี.ค.!P25="","",มี.ค.!P25),IF(มี.ค.!P55="","",มี.ค.!P55))</f>
        <v/>
      </c>
      <c r="MU25" s="104" t="str">
        <f>IF($B$2=1,IF(มี.ค.!Q25="","",มี.ค.!Q25),IF(มี.ค.!Q55="","",มี.ค.!Q55))</f>
        <v/>
      </c>
      <c r="MV25" s="104" t="str">
        <f>IF($B$2=1,IF(มี.ค.!R25="","",มี.ค.!R25),IF(มี.ค.!R55="","",มี.ค.!R55))</f>
        <v/>
      </c>
      <c r="MW25" s="104" t="str">
        <f>IF($B$2=1,IF(มี.ค.!S25="","",มี.ค.!S25),IF(มี.ค.!S55="","",มี.ค.!S55))</f>
        <v/>
      </c>
      <c r="MX25" s="104" t="str">
        <f>IF($B$2=1,IF(มี.ค.!T25="","",มี.ค.!T25),IF(มี.ค.!T55="","",มี.ค.!T55))</f>
        <v/>
      </c>
      <c r="MY25" s="104" t="str">
        <f>IF($B$2=1,IF(มี.ค.!U25="","",มี.ค.!U25),IF(มี.ค.!U55="","",มี.ค.!U55))</f>
        <v/>
      </c>
      <c r="MZ25" s="104" t="str">
        <f>IF($B$2=1,IF(มี.ค.!V25="","",มี.ค.!V25),IF(มี.ค.!V55="","",มี.ค.!V55))</f>
        <v/>
      </c>
      <c r="NA25" s="104" t="str">
        <f>IF($B$2=1,IF(มี.ค.!W25="","",มี.ค.!W25),IF(มี.ค.!W55="","",มี.ค.!W55))</f>
        <v/>
      </c>
      <c r="NB25" s="104" t="str">
        <f>IF($B$2=1,IF(มี.ค.!X25="","",มี.ค.!X25),IF(มี.ค.!X55="","",มี.ค.!X55))</f>
        <v/>
      </c>
      <c r="NC25" s="104" t="str">
        <f>IF($B$2=1,IF(มี.ค.!Y25="","",มี.ค.!Y25),IF(มี.ค.!Y55="","",มี.ค.!Y55))</f>
        <v/>
      </c>
      <c r="ND25" s="104" t="str">
        <f>IF($B$2=1,IF(มี.ค.!Z25="","",มี.ค.!Z25),IF(มี.ค.!Z55="","",มี.ค.!Z55))</f>
        <v/>
      </c>
      <c r="NE25" s="104" t="str">
        <f>IF($B$2=1,IF(มี.ค.!AA25="","",มี.ค.!AA25),IF(มี.ค.!AA55="","",มี.ค.!AA55))</f>
        <v/>
      </c>
      <c r="NF25" s="104" t="str">
        <f>IF($B$2=1,IF(มี.ค.!AB25="","",มี.ค.!AB25),IF(มี.ค.!AB55="","",มี.ค.!AB55))</f>
        <v/>
      </c>
      <c r="NG25" s="104" t="str">
        <f>IF($B$2=1,IF(มี.ค.!AC25="","",มี.ค.!AC25),IF(มี.ค.!AC55="","",มี.ค.!AC55))</f>
        <v/>
      </c>
      <c r="NH25" s="104" t="str">
        <f>IF($B$2=1,IF(มี.ค.!AD25="","",มี.ค.!AD25),IF(มี.ค.!AD55="","",มี.ค.!AD55))</f>
        <v/>
      </c>
      <c r="NI25" s="104" t="str">
        <f>IF($B$2=1,IF(มี.ค.!AE25="","",มี.ค.!AE25),IF(มี.ค.!AE55="","",มี.ค.!AE55))</f>
        <v/>
      </c>
      <c r="NJ25" s="104" t="str">
        <f>IF($B$2=1,IF(มี.ค.!AF25="","",มี.ค.!AF25),IF(มี.ค.!AF55="","",มี.ค.!AF55))</f>
        <v/>
      </c>
      <c r="NK25" s="104" t="str">
        <f>IF($B$2=1,IF(มี.ค.!AG25="","",มี.ค.!AG25),IF(มี.ค.!AG55="","",มี.ค.!AG55))</f>
        <v/>
      </c>
      <c r="NL25" s="104" t="str">
        <f>IF($B$2=1,IF(มี.ค.!AH25="","",มี.ค.!AH25),IF(มี.ค.!AH55="","",มี.ค.!AH55))</f>
        <v/>
      </c>
      <c r="NM25" s="104" t="str">
        <f>IF($B$2=1,IF(มี.ค.!AI25="","",มี.ค.!AI25),IF(มี.ค.!AI55="","",มี.ค.!AI55))</f>
        <v/>
      </c>
    </row>
    <row r="26" spans="1:377" ht="21" customHeight="1" x14ac:dyDescent="0.35">
      <c r="A26" s="90"/>
      <c r="B26" s="90"/>
      <c r="C26" s="90"/>
      <c r="D26" s="103">
        <f t="shared" si="21"/>
        <v>23</v>
      </c>
      <c r="E26" s="104"/>
      <c r="F26" s="104" t="str">
        <f>IF($B$2=1,IF(พ.ค.!D26="","",พ.ค.!D26),IF(พ.ค.!D56="","",พ.ค.!D56))</f>
        <v/>
      </c>
      <c r="G26" s="104" t="str">
        <f>IF($B$2=1,IF(พ.ค.!E26="","",พ.ค.!E26),IF(พ.ค.!E56="","",พ.ค.!E56))</f>
        <v/>
      </c>
      <c r="H26" s="104" t="str">
        <f>IF($B$2=1,IF(พ.ค.!F26="","",พ.ค.!F26),IF(พ.ค.!F56="","",พ.ค.!F56))</f>
        <v/>
      </c>
      <c r="I26" s="104" t="str">
        <f>IF($B$2=1,IF(พ.ค.!G26="","",พ.ค.!G26),IF(พ.ค.!G56="","",พ.ค.!G56))</f>
        <v/>
      </c>
      <c r="J26" s="104" t="str">
        <f>IF($B$2=1,IF(พ.ค.!H26="","",พ.ค.!H26),IF(พ.ค.!H56="","",พ.ค.!H56))</f>
        <v/>
      </c>
      <c r="K26" s="104" t="str">
        <f>IF($B$2=1,IF(พ.ค.!I26="","",พ.ค.!I26),IF(พ.ค.!I56="","",พ.ค.!I56))</f>
        <v/>
      </c>
      <c r="L26" s="104" t="str">
        <f>IF($B$2=1,IF(พ.ค.!J26="","",พ.ค.!J26),IF(พ.ค.!J56="","",พ.ค.!J56))</f>
        <v/>
      </c>
      <c r="M26" s="104" t="str">
        <f>IF($B$2=1,IF(พ.ค.!K26="","",พ.ค.!K26),IF(พ.ค.!K56="","",พ.ค.!K56))</f>
        <v/>
      </c>
      <c r="N26" s="104" t="str">
        <f>IF($B$2=1,IF(พ.ค.!L26="","",พ.ค.!L26),IF(พ.ค.!L56="","",พ.ค.!L56))</f>
        <v/>
      </c>
      <c r="O26" s="104" t="str">
        <f>IF($B$2=1,IF(พ.ค.!M26="","",พ.ค.!M26),IF(พ.ค.!M56="","",พ.ค.!M56))</f>
        <v/>
      </c>
      <c r="P26" s="104" t="str">
        <f>IF($B$2=1,IF(พ.ค.!N26="","",พ.ค.!N26),IF(พ.ค.!N56="","",พ.ค.!N56))</f>
        <v/>
      </c>
      <c r="Q26" s="104" t="str">
        <f>IF($B$2=1,IF(พ.ค.!O26="","",พ.ค.!O26),IF(พ.ค.!O56="","",พ.ค.!O56))</f>
        <v/>
      </c>
      <c r="R26" s="104" t="str">
        <f>IF($B$2=1,IF(พ.ค.!P26="","",พ.ค.!P26),IF(พ.ค.!P56="","",พ.ค.!P56))</f>
        <v/>
      </c>
      <c r="S26" s="104" t="str">
        <f>IF($B$2=1,IF(พ.ค.!Q26="","",พ.ค.!Q26),IF(พ.ค.!Q56="","",พ.ค.!Q56))</f>
        <v/>
      </c>
      <c r="T26" s="104" t="str">
        <f>IF($B$2=1,IF(พ.ค.!R26="","",พ.ค.!R26),IF(พ.ค.!R56="","",พ.ค.!R56))</f>
        <v/>
      </c>
      <c r="U26" s="104" t="str">
        <f>IF($B$2=1,IF(พ.ค.!S26="","",พ.ค.!S26),IF(พ.ค.!S56="","",พ.ค.!S56))</f>
        <v/>
      </c>
      <c r="V26" s="104" t="str">
        <f>IF($B$2=1,IF(พ.ค.!T26="","",พ.ค.!T26),IF(พ.ค.!T56="","",พ.ค.!T56))</f>
        <v/>
      </c>
      <c r="W26" s="104" t="str">
        <f>IF($B$2=1,IF(พ.ค.!U26="","",พ.ค.!U26),IF(พ.ค.!U56="","",พ.ค.!U56))</f>
        <v/>
      </c>
      <c r="X26" s="104" t="str">
        <f>IF($B$2=1,IF(พ.ค.!V26="","",พ.ค.!V26),IF(พ.ค.!V56="","",พ.ค.!V56))</f>
        <v/>
      </c>
      <c r="Y26" s="104" t="str">
        <f>IF($B$2=1,IF(พ.ค.!W26="","",พ.ค.!W26),IF(พ.ค.!W56="","",พ.ค.!W56))</f>
        <v/>
      </c>
      <c r="Z26" s="104" t="str">
        <f>IF($B$2=1,IF(พ.ค.!X26="","",พ.ค.!X26),IF(พ.ค.!X56="","",พ.ค.!X56))</f>
        <v/>
      </c>
      <c r="AA26" s="104" t="str">
        <f>IF($B$2=1,IF(พ.ค.!Y26="","",พ.ค.!Y26),IF(พ.ค.!Y56="","",พ.ค.!Y56))</f>
        <v/>
      </c>
      <c r="AB26" s="104" t="str">
        <f>IF($B$2=1,IF(พ.ค.!Z26="","",พ.ค.!Z26),IF(พ.ค.!Z56="","",พ.ค.!Z56))</f>
        <v/>
      </c>
      <c r="AC26" s="104" t="str">
        <f>IF($B$2=1,IF(พ.ค.!AA26="","",พ.ค.!AA26),IF(พ.ค.!AA56="","",พ.ค.!AA56))</f>
        <v/>
      </c>
      <c r="AD26" s="104" t="str">
        <f>IF($B$2=1,IF(พ.ค.!AB26="","",พ.ค.!AB26),IF(พ.ค.!AB56="","",พ.ค.!AB56))</f>
        <v/>
      </c>
      <c r="AE26" s="104" t="str">
        <f>IF($B$2=1,IF(พ.ค.!AC26="","",พ.ค.!AC26),IF(พ.ค.!AC56="","",พ.ค.!AC56))</f>
        <v/>
      </c>
      <c r="AF26" s="104" t="str">
        <f>IF($B$2=1,IF(พ.ค.!AD26="","",พ.ค.!AD26),IF(พ.ค.!AD56="","",พ.ค.!AD56))</f>
        <v/>
      </c>
      <c r="AG26" s="104" t="str">
        <f>IF($B$2=1,IF(พ.ค.!AE26="","",พ.ค.!AE26),IF(พ.ค.!AE56="","",พ.ค.!AE56))</f>
        <v/>
      </c>
      <c r="AH26" s="104" t="str">
        <f>IF($B$2=1,IF(พ.ค.!AF26="","",พ.ค.!AF26),IF(พ.ค.!AF56="","",พ.ค.!AF56))</f>
        <v/>
      </c>
      <c r="AI26" s="104" t="str">
        <f>IF($B$2=1,IF(พ.ค.!AG26="","",พ.ค.!AG26),IF(พ.ค.!AG56="","",พ.ค.!AG56))</f>
        <v/>
      </c>
      <c r="AJ26" s="104" t="str">
        <f>IF($B$2=1,IF(พ.ค.!AH26="","",พ.ค.!AH26),IF(พ.ค.!AH56="","",พ.ค.!AH56))</f>
        <v/>
      </c>
      <c r="AK26" s="104" t="str">
        <f>IF($B$2=1,IF(พ.ค.!AI26="","",พ.ค.!AI26),IF(พ.ค.!AI56="","",พ.ค.!AI56))</f>
        <v/>
      </c>
      <c r="AL26" s="103">
        <f t="shared" si="11"/>
        <v>23</v>
      </c>
      <c r="AM26" s="104"/>
      <c r="AN26" s="104" t="str">
        <f>IF($B$2=1,IF(มิ.ย.!D26="","",มิ.ย.!D26),IF(มิ.ย.!D56="","",มิ.ย.!D56))</f>
        <v/>
      </c>
      <c r="AO26" s="104" t="str">
        <f>IF($B$2=1,IF(มิ.ย.!E26="","",มิ.ย.!E26),IF(มิ.ย.!E56="","",มิ.ย.!E56))</f>
        <v/>
      </c>
      <c r="AP26" s="104" t="str">
        <f>IF($B$2=1,IF(มิ.ย.!F26="","",มิ.ย.!F26),IF(มิ.ย.!F56="","",มิ.ย.!F56))</f>
        <v/>
      </c>
      <c r="AQ26" s="104" t="str">
        <f>IF($B$2=1,IF(มิ.ย.!G26="","",มิ.ย.!G26),IF(มิ.ย.!G56="","",มิ.ย.!G56))</f>
        <v/>
      </c>
      <c r="AR26" s="104" t="str">
        <f>IF($B$2=1,IF(มิ.ย.!H26="","",มิ.ย.!H26),IF(มิ.ย.!H56="","",มิ.ย.!H56))</f>
        <v/>
      </c>
      <c r="AS26" s="104" t="str">
        <f>IF($B$2=1,IF(มิ.ย.!I26="","",มิ.ย.!I26),IF(มิ.ย.!I56="","",มิ.ย.!I56))</f>
        <v/>
      </c>
      <c r="AT26" s="104" t="str">
        <f>IF($B$2=1,IF(มิ.ย.!J26="","",มิ.ย.!J26),IF(มิ.ย.!J56="","",มิ.ย.!J56))</f>
        <v/>
      </c>
      <c r="AU26" s="104" t="str">
        <f>IF($B$2=1,IF(มิ.ย.!K26="","",มิ.ย.!K26),IF(มิ.ย.!K56="","",มิ.ย.!K56))</f>
        <v/>
      </c>
      <c r="AV26" s="104" t="str">
        <f>IF($B$2=1,IF(มิ.ย.!L26="","",มิ.ย.!L26),IF(มิ.ย.!L56="","",มิ.ย.!L56))</f>
        <v/>
      </c>
      <c r="AW26" s="104" t="str">
        <f>IF($B$2=1,IF(มิ.ย.!M26="","",มิ.ย.!M26),IF(มิ.ย.!M56="","",มิ.ย.!M56))</f>
        <v/>
      </c>
      <c r="AX26" s="104" t="str">
        <f>IF($B$2=1,IF(มิ.ย.!N26="","",มิ.ย.!N26),IF(มิ.ย.!N56="","",มิ.ย.!N56))</f>
        <v/>
      </c>
      <c r="AY26" s="104" t="str">
        <f>IF($B$2=1,IF(มิ.ย.!O26="","",มิ.ย.!O26),IF(มิ.ย.!O56="","",มิ.ย.!O56))</f>
        <v/>
      </c>
      <c r="AZ26" s="104" t="str">
        <f>IF($B$2=1,IF(มิ.ย.!P26="","",มิ.ย.!P26),IF(มิ.ย.!P56="","",มิ.ย.!P56))</f>
        <v/>
      </c>
      <c r="BA26" s="104" t="str">
        <f>IF($B$2=1,IF(มิ.ย.!Q26="","",มิ.ย.!Q26),IF(มิ.ย.!Q56="","",มิ.ย.!Q56))</f>
        <v/>
      </c>
      <c r="BB26" s="104" t="str">
        <f>IF($B$2=1,IF(มิ.ย.!R26="","",มิ.ย.!R26),IF(มิ.ย.!R56="","",มิ.ย.!R56))</f>
        <v/>
      </c>
      <c r="BC26" s="104" t="str">
        <f>IF($B$2=1,IF(มิ.ย.!S26="","",มิ.ย.!S26),IF(มิ.ย.!S56="","",มิ.ย.!S56))</f>
        <v/>
      </c>
      <c r="BD26" s="104" t="str">
        <f>IF($B$2=1,IF(มิ.ย.!T26="","",มิ.ย.!T26),IF(มิ.ย.!T56="","",มิ.ย.!T56))</f>
        <v/>
      </c>
      <c r="BE26" s="104" t="str">
        <f>IF($B$2=1,IF(มิ.ย.!U26="","",มิ.ย.!U26),IF(มิ.ย.!U56="","",มิ.ย.!U56))</f>
        <v/>
      </c>
      <c r="BF26" s="104" t="str">
        <f>IF($B$2=1,IF(มิ.ย.!V26="","",มิ.ย.!V26),IF(มิ.ย.!V56="","",มิ.ย.!V56))</f>
        <v/>
      </c>
      <c r="BG26" s="104" t="str">
        <f>IF($B$2=1,IF(มิ.ย.!W26="","",มิ.ย.!W26),IF(มิ.ย.!W56="","",มิ.ย.!W56))</f>
        <v/>
      </c>
      <c r="BH26" s="104" t="str">
        <f>IF($B$2=1,IF(มิ.ย.!X26="","",มิ.ย.!X26),IF(มิ.ย.!X56="","",มิ.ย.!X56))</f>
        <v/>
      </c>
      <c r="BI26" s="104" t="str">
        <f>IF($B$2=1,IF(มิ.ย.!Y26="","",มิ.ย.!Y26),IF(มิ.ย.!Y56="","",มิ.ย.!Y56))</f>
        <v/>
      </c>
      <c r="BJ26" s="104" t="str">
        <f>IF($B$2=1,IF(มิ.ย.!Z26="","",มิ.ย.!Z26),IF(มิ.ย.!Z56="","",มิ.ย.!Z56))</f>
        <v/>
      </c>
      <c r="BK26" s="104" t="str">
        <f>IF($B$2=1,IF(มิ.ย.!AA26="","",มิ.ย.!AA26),IF(มิ.ย.!AA56="","",มิ.ย.!AA56))</f>
        <v/>
      </c>
      <c r="BL26" s="104" t="str">
        <f>IF($B$2=1,IF(มิ.ย.!AB26="","",มิ.ย.!AB26),IF(มิ.ย.!AB56="","",มิ.ย.!AB56))</f>
        <v/>
      </c>
      <c r="BM26" s="104" t="str">
        <f>IF($B$2=1,IF(มิ.ย.!AC26="","",มิ.ย.!AC26),IF(มิ.ย.!AC56="","",มิ.ย.!AC56))</f>
        <v/>
      </c>
      <c r="BN26" s="104" t="str">
        <f>IF($B$2=1,IF(มิ.ย.!AD26="","",มิ.ย.!AD26),IF(มิ.ย.!AD56="","",มิ.ย.!AD56))</f>
        <v/>
      </c>
      <c r="BO26" s="104" t="str">
        <f>IF($B$2=1,IF(มิ.ย.!AE26="","",มิ.ย.!AE26),IF(มิ.ย.!AE56="","",มิ.ย.!AE56))</f>
        <v/>
      </c>
      <c r="BP26" s="104" t="str">
        <f>IF($B$2=1,IF(มิ.ย.!AF26="","",มิ.ย.!AF26),IF(มิ.ย.!AF56="","",มิ.ย.!AF56))</f>
        <v/>
      </c>
      <c r="BQ26" s="104" t="str">
        <f>IF($B$2=1,IF(มิ.ย.!AG26="","",มิ.ย.!AG26),IF(มิ.ย.!AG56="","",มิ.ย.!AG56))</f>
        <v/>
      </c>
      <c r="BR26" s="104" t="str">
        <f>IF($B$2=1,IF(มิ.ย.!AH26="","",มิ.ย.!AH26),IF(มิ.ย.!AH56="","",มิ.ย.!AH56))</f>
        <v/>
      </c>
      <c r="BS26" s="104" t="str">
        <f>IF($B$2=1,IF(มิ.ย.!AI26="","",มิ.ย.!AI26),IF(มิ.ย.!AI56="","",มิ.ย.!AI56))</f>
        <v/>
      </c>
      <c r="BT26" s="103">
        <f t="shared" si="12"/>
        <v>23</v>
      </c>
      <c r="BU26" s="104"/>
      <c r="BV26" s="104" t="str">
        <f>IF($B$2=1,IF(ก.ค.!D26="","",ก.ค.!D26),IF(ก.ค.!D56="","",ก.ค.!D56))</f>
        <v/>
      </c>
      <c r="BW26" s="104" t="str">
        <f>IF($B$2=1,IF(ก.ค.!E26="","",ก.ค.!E26),IF(ก.ค.!E56="","",ก.ค.!E56))</f>
        <v/>
      </c>
      <c r="BX26" s="104" t="str">
        <f>IF($B$2=1,IF(ก.ค.!F26="","",ก.ค.!F26),IF(ก.ค.!F56="","",ก.ค.!F56))</f>
        <v/>
      </c>
      <c r="BY26" s="104" t="str">
        <f>IF($B$2=1,IF(ก.ค.!G26="","",ก.ค.!G26),IF(ก.ค.!G56="","",ก.ค.!G56))</f>
        <v/>
      </c>
      <c r="BZ26" s="104" t="str">
        <f>IF($B$2=1,IF(ก.ค.!H26="","",ก.ค.!H26),IF(ก.ค.!H56="","",ก.ค.!H56))</f>
        <v/>
      </c>
      <c r="CA26" s="104" t="str">
        <f>IF($B$2=1,IF(ก.ค.!I26="","",ก.ค.!I26),IF(ก.ค.!I56="","",ก.ค.!I56))</f>
        <v/>
      </c>
      <c r="CB26" s="104" t="str">
        <f>IF($B$2=1,IF(ก.ค.!J26="","",ก.ค.!J26),IF(ก.ค.!J56="","",ก.ค.!J56))</f>
        <v/>
      </c>
      <c r="CC26" s="104" t="str">
        <f>IF($B$2=1,IF(ก.ค.!K26="","",ก.ค.!K26),IF(ก.ค.!K56="","",ก.ค.!K56))</f>
        <v/>
      </c>
      <c r="CD26" s="104" t="str">
        <f>IF($B$2=1,IF(ก.ค.!L26="","",ก.ค.!L26),IF(ก.ค.!L56="","",ก.ค.!L56))</f>
        <v/>
      </c>
      <c r="CE26" s="104" t="str">
        <f>IF($B$2=1,IF(ก.ค.!M26="","",ก.ค.!M26),IF(ก.ค.!M56="","",ก.ค.!M56))</f>
        <v/>
      </c>
      <c r="CF26" s="104" t="str">
        <f>IF($B$2=1,IF(ก.ค.!N26="","",ก.ค.!N26),IF(ก.ค.!N56="","",ก.ค.!N56))</f>
        <v/>
      </c>
      <c r="CG26" s="104" t="str">
        <f>IF($B$2=1,IF(ก.ค.!O26="","",ก.ค.!O26),IF(ก.ค.!O56="","",ก.ค.!O56))</f>
        <v/>
      </c>
      <c r="CH26" s="104" t="str">
        <f>IF($B$2=1,IF(ก.ค.!P26="","",ก.ค.!P26),IF(ก.ค.!P56="","",ก.ค.!P56))</f>
        <v/>
      </c>
      <c r="CI26" s="104" t="str">
        <f>IF($B$2=1,IF(ก.ค.!Q26="","",ก.ค.!Q26),IF(ก.ค.!Q56="","",ก.ค.!Q56))</f>
        <v/>
      </c>
      <c r="CJ26" s="104" t="str">
        <f>IF($B$2=1,IF(ก.ค.!R26="","",ก.ค.!R26),IF(ก.ค.!R56="","",ก.ค.!R56))</f>
        <v/>
      </c>
      <c r="CK26" s="104" t="str">
        <f>IF($B$2=1,IF(ก.ค.!S26="","",ก.ค.!S26),IF(ก.ค.!S56="","",ก.ค.!S56))</f>
        <v/>
      </c>
      <c r="CL26" s="104" t="str">
        <f>IF($B$2=1,IF(ก.ค.!T26="","",ก.ค.!T26),IF(ก.ค.!T56="","",ก.ค.!T56))</f>
        <v/>
      </c>
      <c r="CM26" s="104" t="str">
        <f>IF($B$2=1,IF(ก.ค.!U26="","",ก.ค.!U26),IF(ก.ค.!U56="","",ก.ค.!U56))</f>
        <v/>
      </c>
      <c r="CN26" s="104" t="str">
        <f>IF($B$2=1,IF(ก.ค.!V26="","",ก.ค.!V26),IF(ก.ค.!V56="","",ก.ค.!V56))</f>
        <v/>
      </c>
      <c r="CO26" s="104" t="str">
        <f>IF($B$2=1,IF(ก.ค.!W26="","",ก.ค.!W26),IF(ก.ค.!W56="","",ก.ค.!W56))</f>
        <v/>
      </c>
      <c r="CP26" s="104" t="str">
        <f>IF($B$2=1,IF(ก.ค.!X26="","",ก.ค.!X26),IF(ก.ค.!X56="","",ก.ค.!X56))</f>
        <v/>
      </c>
      <c r="CQ26" s="104" t="str">
        <f>IF($B$2=1,IF(ก.ค.!Y26="","",ก.ค.!Y26),IF(ก.ค.!Y56="","",ก.ค.!Y56))</f>
        <v/>
      </c>
      <c r="CR26" s="104" t="str">
        <f>IF($B$2=1,IF(ก.ค.!Z26="","",ก.ค.!Z26),IF(ก.ค.!Z56="","",ก.ค.!Z56))</f>
        <v/>
      </c>
      <c r="CS26" s="104" t="str">
        <f>IF($B$2=1,IF(ก.ค.!AA26="","",ก.ค.!AA26),IF(ก.ค.!AA56="","",ก.ค.!AA56))</f>
        <v/>
      </c>
      <c r="CT26" s="104" t="str">
        <f>IF($B$2=1,IF(ก.ค.!AB26="","",ก.ค.!AB26),IF(ก.ค.!AB56="","",ก.ค.!AB56))</f>
        <v/>
      </c>
      <c r="CU26" s="104" t="str">
        <f>IF($B$2=1,IF(ก.ค.!AC26="","",ก.ค.!AC26),IF(ก.ค.!AC56="","",ก.ค.!AC56))</f>
        <v/>
      </c>
      <c r="CV26" s="104" t="str">
        <f>IF($B$2=1,IF(ก.ค.!AD26="","",ก.ค.!AD26),IF(ก.ค.!AD56="","",ก.ค.!AD56))</f>
        <v/>
      </c>
      <c r="CW26" s="104" t="str">
        <f>IF($B$2=1,IF(ก.ค.!AE26="","",ก.ค.!AE26),IF(ก.ค.!AE56="","",ก.ค.!AE56))</f>
        <v/>
      </c>
      <c r="CX26" s="104" t="str">
        <f>IF($B$2=1,IF(ก.ค.!AF26="","",ก.ค.!AF26),IF(ก.ค.!AF56="","",ก.ค.!AF56))</f>
        <v/>
      </c>
      <c r="CY26" s="104" t="str">
        <f>IF($B$2=1,IF(ก.ค.!AG26="","",ก.ค.!AG26),IF(ก.ค.!AG56="","",ก.ค.!AG56))</f>
        <v/>
      </c>
      <c r="CZ26" s="104" t="str">
        <f>IF($B$2=1,IF(ก.ค.!AH26="","",ก.ค.!AH26),IF(ก.ค.!AH56="","",ก.ค.!AH56))</f>
        <v/>
      </c>
      <c r="DA26" s="104" t="str">
        <f>IF($B$2=1,IF(ก.ค.!AI26="","",ก.ค.!AI26),IF(ก.ค.!AI56="","",ก.ค.!AI56))</f>
        <v/>
      </c>
      <c r="DB26" s="103">
        <f t="shared" si="13"/>
        <v>23</v>
      </c>
      <c r="DC26" s="104"/>
      <c r="DD26" s="104" t="str">
        <f>IF($B$2=1,IF(ส.ค.!D26="","",ส.ค.!D26),IF(ส.ค.!D56="","",ส.ค.!D56))</f>
        <v/>
      </c>
      <c r="DE26" s="104" t="str">
        <f>IF($B$2=1,IF(ส.ค.!E26="","",ส.ค.!E26),IF(ส.ค.!E56="","",ส.ค.!E56))</f>
        <v/>
      </c>
      <c r="DF26" s="104" t="str">
        <f>IF($B$2=1,IF(ส.ค.!F26="","",ส.ค.!F26),IF(ส.ค.!F56="","",ส.ค.!F56))</f>
        <v/>
      </c>
      <c r="DG26" s="104" t="str">
        <f>IF($B$2=1,IF(ส.ค.!G26="","",ส.ค.!G26),IF(ส.ค.!G56="","",ส.ค.!G56))</f>
        <v/>
      </c>
      <c r="DH26" s="104" t="str">
        <f>IF($B$2=1,IF(ส.ค.!H26="","",ส.ค.!H26),IF(ส.ค.!H56="","",ส.ค.!H56))</f>
        <v/>
      </c>
      <c r="DI26" s="104" t="str">
        <f>IF($B$2=1,IF(ส.ค.!I26="","",ส.ค.!I26),IF(ส.ค.!I56="","",ส.ค.!I56))</f>
        <v/>
      </c>
      <c r="DJ26" s="104" t="str">
        <f>IF($B$2=1,IF(ส.ค.!J26="","",ส.ค.!J26),IF(ส.ค.!J56="","",ส.ค.!J56))</f>
        <v/>
      </c>
      <c r="DK26" s="104" t="str">
        <f>IF($B$2=1,IF(ส.ค.!K26="","",ส.ค.!K26),IF(ส.ค.!K56="","",ส.ค.!K56))</f>
        <v/>
      </c>
      <c r="DL26" s="104" t="str">
        <f>IF($B$2=1,IF(ส.ค.!L26="","",ส.ค.!L26),IF(ส.ค.!L56="","",ส.ค.!L56))</f>
        <v/>
      </c>
      <c r="DM26" s="104" t="str">
        <f>IF($B$2=1,IF(ส.ค.!M26="","",ส.ค.!M26),IF(ส.ค.!M56="","",ส.ค.!M56))</f>
        <v/>
      </c>
      <c r="DN26" s="104" t="str">
        <f>IF($B$2=1,IF(ส.ค.!N26="","",ส.ค.!N26),IF(ส.ค.!N56="","",ส.ค.!N56))</f>
        <v/>
      </c>
      <c r="DO26" s="104" t="str">
        <f>IF($B$2=1,IF(ส.ค.!O26="","",ส.ค.!O26),IF(ส.ค.!O56="","",ส.ค.!O56))</f>
        <v/>
      </c>
      <c r="DP26" s="104" t="str">
        <f>IF($B$2=1,IF(ส.ค.!P26="","",ส.ค.!P26),IF(ส.ค.!P56="","",ส.ค.!P56))</f>
        <v/>
      </c>
      <c r="DQ26" s="104" t="str">
        <f>IF($B$2=1,IF(ส.ค.!Q26="","",ส.ค.!Q26),IF(ส.ค.!Q56="","",ส.ค.!Q56))</f>
        <v/>
      </c>
      <c r="DR26" s="104" t="str">
        <f>IF($B$2=1,IF(ส.ค.!R26="","",ส.ค.!R26),IF(ส.ค.!R56="","",ส.ค.!R56))</f>
        <v/>
      </c>
      <c r="DS26" s="104" t="str">
        <f>IF($B$2=1,IF(ส.ค.!S26="","",ส.ค.!S26),IF(ส.ค.!S56="","",ส.ค.!S56))</f>
        <v/>
      </c>
      <c r="DT26" s="104" t="str">
        <f>IF($B$2=1,IF(ส.ค.!T26="","",ส.ค.!T26),IF(ส.ค.!T56="","",ส.ค.!T56))</f>
        <v/>
      </c>
      <c r="DU26" s="104" t="str">
        <f>IF($B$2=1,IF(ส.ค.!U26="","",ส.ค.!U26),IF(ส.ค.!U56="","",ส.ค.!U56))</f>
        <v/>
      </c>
      <c r="DV26" s="104" t="str">
        <f>IF($B$2=1,IF(ส.ค.!V26="","",ส.ค.!V26),IF(ส.ค.!V56="","",ส.ค.!V56))</f>
        <v/>
      </c>
      <c r="DW26" s="104" t="str">
        <f>IF($B$2=1,IF(ส.ค.!W26="","",ส.ค.!W26),IF(ส.ค.!W56="","",ส.ค.!W56))</f>
        <v/>
      </c>
      <c r="DX26" s="104" t="str">
        <f>IF($B$2=1,IF(ส.ค.!X26="","",ส.ค.!X26),IF(ส.ค.!X56="","",ส.ค.!X56))</f>
        <v/>
      </c>
      <c r="DY26" s="104" t="str">
        <f>IF($B$2=1,IF(ส.ค.!Y26="","",ส.ค.!Y26),IF(ส.ค.!Y56="","",ส.ค.!Y56))</f>
        <v/>
      </c>
      <c r="DZ26" s="104" t="str">
        <f>IF($B$2=1,IF(ส.ค.!Z26="","",ส.ค.!Z26),IF(ส.ค.!Z56="","",ส.ค.!Z56))</f>
        <v/>
      </c>
      <c r="EA26" s="104" t="str">
        <f>IF($B$2=1,IF(ส.ค.!AA26="","",ส.ค.!AA26),IF(ส.ค.!AA56="","",ส.ค.!AA56))</f>
        <v/>
      </c>
      <c r="EB26" s="104" t="str">
        <f>IF($B$2=1,IF(ส.ค.!AB26="","",ส.ค.!AB26),IF(ส.ค.!AB56="","",ส.ค.!AB56))</f>
        <v/>
      </c>
      <c r="EC26" s="104" t="str">
        <f>IF($B$2=1,IF(ส.ค.!AC26="","",ส.ค.!AC26),IF(ส.ค.!AC56="","",ส.ค.!AC56))</f>
        <v/>
      </c>
      <c r="ED26" s="104" t="str">
        <f>IF($B$2=1,IF(ส.ค.!AD26="","",ส.ค.!AD26),IF(ส.ค.!AD56="","",ส.ค.!AD56))</f>
        <v/>
      </c>
      <c r="EE26" s="104" t="str">
        <f>IF($B$2=1,IF(ส.ค.!AE26="","",ส.ค.!AE26),IF(ส.ค.!AE56="","",ส.ค.!AE56))</f>
        <v/>
      </c>
      <c r="EF26" s="104" t="str">
        <f>IF($B$2=1,IF(ส.ค.!AF26="","",ส.ค.!AF26),IF(ส.ค.!AF56="","",ส.ค.!AF56))</f>
        <v/>
      </c>
      <c r="EG26" s="104" t="str">
        <f>IF($B$2=1,IF(ส.ค.!AG26="","",ส.ค.!AG26),IF(ส.ค.!AG56="","",ส.ค.!AG56))</f>
        <v/>
      </c>
      <c r="EH26" s="104" t="str">
        <f>IF($B$2=1,IF(ส.ค.!AH26="","",ส.ค.!AH26),IF(ส.ค.!AH56="","",ส.ค.!AH56))</f>
        <v/>
      </c>
      <c r="EI26" s="104" t="str">
        <f>IF($B$2=1,IF(ส.ค.!AI26="","",ส.ค.!AI26),IF(ส.ค.!AI56="","",ส.ค.!AI56))</f>
        <v/>
      </c>
      <c r="EJ26" s="103">
        <f t="shared" si="14"/>
        <v>23</v>
      </c>
      <c r="EK26" s="104"/>
      <c r="EL26" s="104" t="str">
        <f>IF($B$2=1,IF(ก.ย.!D26="","",ก.ย.!D26),IF(ก.ย.!D56="","",ก.ย.!D56))</f>
        <v/>
      </c>
      <c r="EM26" s="104" t="str">
        <f>IF($B$2=1,IF(ก.ย.!E26="","",ก.ย.!E26),IF(ก.ย.!E56="","",ก.ย.!E56))</f>
        <v/>
      </c>
      <c r="EN26" s="104" t="str">
        <f>IF($B$2=1,IF(ก.ย.!F26="","",ก.ย.!F26),IF(ก.ย.!F56="","",ก.ย.!F56))</f>
        <v/>
      </c>
      <c r="EO26" s="104" t="str">
        <f>IF($B$2=1,IF(ก.ย.!G26="","",ก.ย.!G26),IF(ก.ย.!G56="","",ก.ย.!G56))</f>
        <v/>
      </c>
      <c r="EP26" s="104" t="str">
        <f>IF($B$2=1,IF(ก.ย.!H26="","",ก.ย.!H26),IF(ก.ย.!H56="","",ก.ย.!H56))</f>
        <v/>
      </c>
      <c r="EQ26" s="104" t="str">
        <f>IF($B$2=1,IF(ก.ย.!I26="","",ก.ย.!I26),IF(ก.ย.!I56="","",ก.ย.!I56))</f>
        <v/>
      </c>
      <c r="ER26" s="104" t="str">
        <f>IF($B$2=1,IF(ก.ย.!J26="","",ก.ย.!J26),IF(ก.ย.!J56="","",ก.ย.!J56))</f>
        <v/>
      </c>
      <c r="ES26" s="104" t="str">
        <f>IF($B$2=1,IF(ก.ย.!K26="","",ก.ย.!K26),IF(ก.ย.!K56="","",ก.ย.!K56))</f>
        <v/>
      </c>
      <c r="ET26" s="104" t="str">
        <f>IF($B$2=1,IF(ก.ย.!L26="","",ก.ย.!L26),IF(ก.ย.!L56="","",ก.ย.!L56))</f>
        <v/>
      </c>
      <c r="EU26" s="104" t="str">
        <f>IF($B$2=1,IF(ก.ย.!M26="","",ก.ย.!M26),IF(ก.ย.!M56="","",ก.ย.!M56))</f>
        <v/>
      </c>
      <c r="EV26" s="104" t="str">
        <f>IF($B$2=1,IF(ก.ย.!N26="","",ก.ย.!N26),IF(ก.ย.!N56="","",ก.ย.!N56))</f>
        <v/>
      </c>
      <c r="EW26" s="104" t="str">
        <f>IF($B$2=1,IF(ก.ย.!O26="","",ก.ย.!O26),IF(ก.ย.!O56="","",ก.ย.!O56))</f>
        <v/>
      </c>
      <c r="EX26" s="104" t="str">
        <f>IF($B$2=1,IF(ก.ย.!P26="","",ก.ย.!P26),IF(ก.ย.!P56="","",ก.ย.!P56))</f>
        <v/>
      </c>
      <c r="EY26" s="104" t="str">
        <f>IF($B$2=1,IF(ก.ย.!Q26="","",ก.ย.!Q26),IF(ก.ย.!Q56="","",ก.ย.!Q56))</f>
        <v/>
      </c>
      <c r="EZ26" s="104" t="str">
        <f>IF($B$2=1,IF(ก.ย.!R26="","",ก.ย.!R26),IF(ก.ย.!R56="","",ก.ย.!R56))</f>
        <v/>
      </c>
      <c r="FA26" s="104" t="str">
        <f>IF($B$2=1,IF(ก.ย.!S26="","",ก.ย.!S26),IF(ก.ย.!S56="","",ก.ย.!S56))</f>
        <v/>
      </c>
      <c r="FB26" s="104" t="str">
        <f>IF($B$2=1,IF(ก.ย.!T26="","",ก.ย.!T26),IF(ก.ย.!T56="","",ก.ย.!T56))</f>
        <v/>
      </c>
      <c r="FC26" s="104" t="str">
        <f>IF($B$2=1,IF(ก.ย.!U26="","",ก.ย.!U26),IF(ก.ย.!U56="","",ก.ย.!U56))</f>
        <v/>
      </c>
      <c r="FD26" s="104" t="str">
        <f>IF($B$2=1,IF(ก.ย.!V26="","",ก.ย.!V26),IF(ก.ย.!V56="","",ก.ย.!V56))</f>
        <v/>
      </c>
      <c r="FE26" s="104" t="str">
        <f>IF($B$2=1,IF(ก.ย.!W26="","",ก.ย.!W26),IF(ก.ย.!W56="","",ก.ย.!W56))</f>
        <v/>
      </c>
      <c r="FF26" s="104" t="str">
        <f>IF($B$2=1,IF(ก.ย.!X26="","",ก.ย.!X26),IF(ก.ย.!X56="","",ก.ย.!X56))</f>
        <v/>
      </c>
      <c r="FG26" s="104" t="str">
        <f>IF($B$2=1,IF(ก.ย.!Y26="","",ก.ย.!Y26),IF(ก.ย.!Y56="","",ก.ย.!Y56))</f>
        <v/>
      </c>
      <c r="FH26" s="104" t="str">
        <f>IF($B$2=1,IF(ก.ย.!Z26="","",ก.ย.!Z26),IF(ก.ย.!Z56="","",ก.ย.!Z56))</f>
        <v/>
      </c>
      <c r="FI26" s="104" t="str">
        <f>IF($B$2=1,IF(ก.ย.!AA26="","",ก.ย.!AA26),IF(ก.ย.!AA56="","",ก.ย.!AA56))</f>
        <v/>
      </c>
      <c r="FJ26" s="104" t="str">
        <f>IF($B$2=1,IF(ก.ย.!AB26="","",ก.ย.!AB26),IF(ก.ย.!AB56="","",ก.ย.!AB56))</f>
        <v/>
      </c>
      <c r="FK26" s="104" t="str">
        <f>IF($B$2=1,IF(ก.ย.!AC26="","",ก.ย.!AC26),IF(ก.ย.!AC56="","",ก.ย.!AC56))</f>
        <v/>
      </c>
      <c r="FL26" s="104" t="str">
        <f>IF($B$2=1,IF(ก.ย.!AD26="","",ก.ย.!AD26),IF(ก.ย.!AD56="","",ก.ย.!AD56))</f>
        <v/>
      </c>
      <c r="FM26" s="104" t="str">
        <f>IF($B$2=1,IF(ก.ย.!AE26="","",ก.ย.!AE26),IF(ก.ย.!AE56="","",ก.ย.!AE56))</f>
        <v/>
      </c>
      <c r="FN26" s="104" t="str">
        <f>IF($B$2=1,IF(ก.ย.!AF26="","",ก.ย.!AF26),IF(ก.ย.!AF56="","",ก.ย.!AF56))</f>
        <v/>
      </c>
      <c r="FO26" s="104" t="str">
        <f>IF($B$2=1,IF(ก.ย.!AG26="","",ก.ย.!AG26),IF(ก.ย.!AG56="","",ก.ย.!AG56))</f>
        <v/>
      </c>
      <c r="FP26" s="104" t="str">
        <f>IF($B$2=1,IF(ก.ย.!AH26="","",ก.ย.!AH26),IF(ก.ย.!AH56="","",ก.ย.!AH56))</f>
        <v/>
      </c>
      <c r="FQ26" s="104" t="str">
        <f>IF($B$2=1,IF(ก.ย.!AI26="","",ก.ย.!AI26),IF(ก.ย.!AI56="","",ก.ย.!AI56))</f>
        <v/>
      </c>
      <c r="FR26" s="103">
        <f t="shared" si="15"/>
        <v>23</v>
      </c>
      <c r="FS26" s="104"/>
      <c r="FT26" s="104" t="str">
        <f>IF($B$2=1,IF(ต.ค.!D26="","",ต.ค.!D26),IF(ต.ค.!D56="","",ต.ค.!D56))</f>
        <v/>
      </c>
      <c r="FU26" s="104" t="str">
        <f>IF($B$2=1,IF(ต.ค.!E26="","",ต.ค.!E26),IF(ต.ค.!E56="","",ต.ค.!E56))</f>
        <v/>
      </c>
      <c r="FV26" s="104" t="str">
        <f>IF($B$2=1,IF(ต.ค.!F26="","",ต.ค.!F26),IF(ต.ค.!F56="","",ต.ค.!F56))</f>
        <v/>
      </c>
      <c r="FW26" s="104" t="str">
        <f>IF($B$2=1,IF(ต.ค.!G26="","",ต.ค.!G26),IF(ต.ค.!G56="","",ต.ค.!G56))</f>
        <v/>
      </c>
      <c r="FX26" s="104" t="str">
        <f>IF($B$2=1,IF(ต.ค.!H26="","",ต.ค.!H26),IF(ต.ค.!H56="","",ต.ค.!H56))</f>
        <v/>
      </c>
      <c r="FY26" s="104" t="str">
        <f>IF($B$2=1,IF(ต.ค.!I26="","",ต.ค.!I26),IF(ต.ค.!I56="","",ต.ค.!I56))</f>
        <v/>
      </c>
      <c r="FZ26" s="104" t="str">
        <f>IF($B$2=1,IF(ต.ค.!J26="","",ต.ค.!J26),IF(ต.ค.!J56="","",ต.ค.!J56))</f>
        <v/>
      </c>
      <c r="GA26" s="104" t="str">
        <f>IF($B$2=1,IF(ต.ค.!K26="","",ต.ค.!K26),IF(ต.ค.!K56="","",ต.ค.!K56))</f>
        <v/>
      </c>
      <c r="GB26" s="104" t="str">
        <f>IF($B$2=1,IF(ต.ค.!L26="","",ต.ค.!L26),IF(ต.ค.!L56="","",ต.ค.!L56))</f>
        <v/>
      </c>
      <c r="GC26" s="104" t="str">
        <f>IF($B$2=1,IF(ต.ค.!M26="","",ต.ค.!M26),IF(ต.ค.!M56="","",ต.ค.!M56))</f>
        <v/>
      </c>
      <c r="GD26" s="104" t="str">
        <f>IF($B$2=1,IF(ต.ค.!N26="","",ต.ค.!N26),IF(ต.ค.!N56="","",ต.ค.!N56))</f>
        <v/>
      </c>
      <c r="GE26" s="104" t="str">
        <f>IF($B$2=1,IF(ต.ค.!O26="","",ต.ค.!O26),IF(ต.ค.!O56="","",ต.ค.!O56))</f>
        <v/>
      </c>
      <c r="GF26" s="104" t="str">
        <f>IF($B$2=1,IF(ต.ค.!P26="","",ต.ค.!P26),IF(ต.ค.!P56="","",ต.ค.!P56))</f>
        <v/>
      </c>
      <c r="GG26" s="104" t="str">
        <f>IF($B$2=1,IF(ต.ค.!Q26="","",ต.ค.!Q26),IF(ต.ค.!Q56="","",ต.ค.!Q56))</f>
        <v/>
      </c>
      <c r="GH26" s="104" t="str">
        <f>IF($B$2=1,IF(ต.ค.!R26="","",ต.ค.!R26),IF(ต.ค.!R56="","",ต.ค.!R56))</f>
        <v/>
      </c>
      <c r="GI26" s="104" t="str">
        <f>IF($B$2=1,IF(ต.ค.!S26="","",ต.ค.!S26),IF(ต.ค.!S56="","",ต.ค.!S56))</f>
        <v/>
      </c>
      <c r="GJ26" s="104" t="str">
        <f>IF($B$2=1,IF(ต.ค.!T26="","",ต.ค.!T26),IF(ต.ค.!T56="","",ต.ค.!T56))</f>
        <v/>
      </c>
      <c r="GK26" s="104" t="str">
        <f>IF($B$2=1,IF(ต.ค.!U26="","",ต.ค.!U26),IF(ต.ค.!U56="","",ต.ค.!U56))</f>
        <v/>
      </c>
      <c r="GL26" s="104" t="str">
        <f>IF($B$2=1,IF(ต.ค.!V26="","",ต.ค.!V26),IF(ต.ค.!V56="","",ต.ค.!V56))</f>
        <v/>
      </c>
      <c r="GM26" s="104" t="str">
        <f>IF($B$2=1,IF(ต.ค.!W26="","",ต.ค.!W26),IF(ต.ค.!W56="","",ต.ค.!W56))</f>
        <v/>
      </c>
      <c r="GN26" s="104" t="str">
        <f>IF($B$2=1,IF(ต.ค.!X26="","",ต.ค.!X26),IF(ต.ค.!X56="","",ต.ค.!X56))</f>
        <v/>
      </c>
      <c r="GO26" s="104" t="str">
        <f>IF($B$2=1,IF(ต.ค.!Y26="","",ต.ค.!Y26),IF(ต.ค.!Y56="","",ต.ค.!Y56))</f>
        <v/>
      </c>
      <c r="GP26" s="104" t="str">
        <f>IF($B$2=1,IF(ต.ค.!Z26="","",ต.ค.!Z26),IF(ต.ค.!Z56="","",ต.ค.!Z56))</f>
        <v/>
      </c>
      <c r="GQ26" s="104" t="str">
        <f>IF($B$2=1,IF(ต.ค.!AA26="","",ต.ค.!AA26),IF(ต.ค.!AA56="","",ต.ค.!AA56))</f>
        <v/>
      </c>
      <c r="GR26" s="104" t="str">
        <f>IF($B$2=1,IF(ต.ค.!AB26="","",ต.ค.!AB26),IF(ต.ค.!AB56="","",ต.ค.!AB56))</f>
        <v/>
      </c>
      <c r="GS26" s="104" t="str">
        <f>IF($B$2=1,IF(ต.ค.!AC26="","",ต.ค.!AC26),IF(ต.ค.!AC56="","",ต.ค.!AC56))</f>
        <v/>
      </c>
      <c r="GT26" s="104" t="str">
        <f>IF($B$2=1,IF(ต.ค.!AD26="","",ต.ค.!AD26),IF(ต.ค.!AD56="","",ต.ค.!AD56))</f>
        <v/>
      </c>
      <c r="GU26" s="104" t="str">
        <f>IF($B$2=1,IF(ต.ค.!AE26="","",ต.ค.!AE26),IF(ต.ค.!AE56="","",ต.ค.!AE56))</f>
        <v/>
      </c>
      <c r="GV26" s="104" t="str">
        <f>IF($B$2=1,IF(ต.ค.!AF26="","",ต.ค.!AF26),IF(ต.ค.!AF56="","",ต.ค.!AF56))</f>
        <v/>
      </c>
      <c r="GW26" s="104" t="str">
        <f>IF($B$2=1,IF(ต.ค.!AG26="","",ต.ค.!AG26),IF(ต.ค.!AG56="","",ต.ค.!AG56))</f>
        <v/>
      </c>
      <c r="GX26" s="104" t="str">
        <f>IF($B$2=1,IF(ต.ค.!AH26="","",ต.ค.!AH26),IF(ต.ค.!AH56="","",ต.ค.!AH56))</f>
        <v/>
      </c>
      <c r="GY26" s="104" t="str">
        <f>IF($B$2=1,IF(ต.ค.!AI26="","",ต.ค.!AI26),IF(ต.ค.!AI56="","",ต.ค.!AI56))</f>
        <v/>
      </c>
      <c r="GZ26" s="103">
        <f t="shared" si="16"/>
        <v>23</v>
      </c>
      <c r="HA26" s="104"/>
      <c r="HB26" s="104" t="str">
        <f>IF($B$2=1,IF(พ.ย.!D26="","",พ.ย.!D26),IF(พ.ย.!D56="","",พ.ย.!D56))</f>
        <v/>
      </c>
      <c r="HC26" s="104" t="str">
        <f>IF($B$2=1,IF(พ.ย.!E26="","",พ.ย.!E26),IF(พ.ย.!E56="","",พ.ย.!E56))</f>
        <v/>
      </c>
      <c r="HD26" s="104" t="str">
        <f>IF($B$2=1,IF(พ.ย.!F26="","",พ.ย.!F26),IF(พ.ย.!F56="","",พ.ย.!F56))</f>
        <v/>
      </c>
      <c r="HE26" s="104" t="str">
        <f>IF($B$2=1,IF(พ.ย.!G26="","",พ.ย.!G26),IF(พ.ย.!G56="","",พ.ย.!G56))</f>
        <v/>
      </c>
      <c r="HF26" s="104" t="str">
        <f>IF($B$2=1,IF(พ.ย.!H26="","",พ.ย.!H26),IF(พ.ย.!H56="","",พ.ย.!H56))</f>
        <v/>
      </c>
      <c r="HG26" s="104" t="str">
        <f>IF($B$2=1,IF(พ.ย.!I26="","",พ.ย.!I26),IF(พ.ย.!I56="","",พ.ย.!I56))</f>
        <v/>
      </c>
      <c r="HH26" s="104" t="str">
        <f>IF($B$2=1,IF(พ.ย.!J26="","",พ.ย.!J26),IF(พ.ย.!J56="","",พ.ย.!J56))</f>
        <v/>
      </c>
      <c r="HI26" s="104" t="str">
        <f>IF($B$2=1,IF(พ.ย.!K26="","",พ.ย.!K26),IF(พ.ย.!K56="","",พ.ย.!K56))</f>
        <v/>
      </c>
      <c r="HJ26" s="104" t="str">
        <f>IF($B$2=1,IF(พ.ย.!L26="","",พ.ย.!L26),IF(พ.ย.!L56="","",พ.ย.!L56))</f>
        <v/>
      </c>
      <c r="HK26" s="104" t="str">
        <f>IF($B$2=1,IF(พ.ย.!M26="","",พ.ย.!M26),IF(พ.ย.!M56="","",พ.ย.!M56))</f>
        <v/>
      </c>
      <c r="HL26" s="104" t="str">
        <f>IF($B$2=1,IF(พ.ย.!N26="","",พ.ย.!N26),IF(พ.ย.!N56="","",พ.ย.!N56))</f>
        <v/>
      </c>
      <c r="HM26" s="104" t="str">
        <f>IF($B$2=1,IF(พ.ย.!O26="","",พ.ย.!O26),IF(พ.ย.!O56="","",พ.ย.!O56))</f>
        <v/>
      </c>
      <c r="HN26" s="104" t="str">
        <f>IF($B$2=1,IF(พ.ย.!P26="","",พ.ย.!P26),IF(พ.ย.!P56="","",พ.ย.!P56))</f>
        <v/>
      </c>
      <c r="HO26" s="104" t="str">
        <f>IF($B$2=1,IF(พ.ย.!Q26="","",พ.ย.!Q26),IF(พ.ย.!Q56="","",พ.ย.!Q56))</f>
        <v/>
      </c>
      <c r="HP26" s="104" t="str">
        <f>IF($B$2=1,IF(พ.ย.!R26="","",พ.ย.!R26),IF(พ.ย.!R56="","",พ.ย.!R56))</f>
        <v/>
      </c>
      <c r="HQ26" s="104" t="str">
        <f>IF($B$2=1,IF(พ.ย.!S26="","",พ.ย.!S26),IF(พ.ย.!S56="","",พ.ย.!S56))</f>
        <v/>
      </c>
      <c r="HR26" s="104" t="str">
        <f>IF($B$2=1,IF(พ.ย.!T26="","",พ.ย.!T26),IF(พ.ย.!T56="","",พ.ย.!T56))</f>
        <v/>
      </c>
      <c r="HS26" s="104" t="str">
        <f>IF($B$2=1,IF(พ.ย.!U26="","",พ.ย.!U26),IF(พ.ย.!U56="","",พ.ย.!U56))</f>
        <v/>
      </c>
      <c r="HT26" s="104" t="str">
        <f>IF($B$2=1,IF(พ.ย.!V26="","",พ.ย.!V26),IF(พ.ย.!V56="","",พ.ย.!V56))</f>
        <v/>
      </c>
      <c r="HU26" s="104" t="str">
        <f>IF($B$2=1,IF(พ.ย.!W26="","",พ.ย.!W26),IF(พ.ย.!W56="","",พ.ย.!W56))</f>
        <v/>
      </c>
      <c r="HV26" s="104" t="str">
        <f>IF($B$2=1,IF(พ.ย.!X26="","",พ.ย.!X26),IF(พ.ย.!X56="","",พ.ย.!X56))</f>
        <v/>
      </c>
      <c r="HW26" s="104" t="str">
        <f>IF($B$2=1,IF(พ.ย.!Y26="","",พ.ย.!Y26),IF(พ.ย.!Y56="","",พ.ย.!Y56))</f>
        <v/>
      </c>
      <c r="HX26" s="104" t="str">
        <f>IF($B$2=1,IF(พ.ย.!Z26="","",พ.ย.!Z26),IF(พ.ย.!Z56="","",พ.ย.!Z56))</f>
        <v/>
      </c>
      <c r="HY26" s="104" t="str">
        <f>IF($B$2=1,IF(พ.ย.!AA26="","",พ.ย.!AA26),IF(พ.ย.!AA56="","",พ.ย.!AA56))</f>
        <v/>
      </c>
      <c r="HZ26" s="104" t="str">
        <f>IF($B$2=1,IF(พ.ย.!AB26="","",พ.ย.!AB26),IF(พ.ย.!AB56="","",พ.ย.!AB56))</f>
        <v/>
      </c>
      <c r="IA26" s="104" t="str">
        <f>IF($B$2=1,IF(พ.ย.!AC26="","",พ.ย.!AC26),IF(พ.ย.!AC56="","",พ.ย.!AC56))</f>
        <v/>
      </c>
      <c r="IB26" s="104" t="str">
        <f>IF($B$2=1,IF(พ.ย.!AD26="","",พ.ย.!AD26),IF(พ.ย.!AD56="","",พ.ย.!AD56))</f>
        <v/>
      </c>
      <c r="IC26" s="104" t="str">
        <f>IF($B$2=1,IF(พ.ย.!AE26="","",พ.ย.!AE26),IF(พ.ย.!AE56="","",พ.ย.!AE56))</f>
        <v/>
      </c>
      <c r="ID26" s="104" t="str">
        <f>IF($B$2=1,IF(พ.ย.!AF26="","",พ.ย.!AF26),IF(พ.ย.!AF56="","",พ.ย.!AF56))</f>
        <v/>
      </c>
      <c r="IE26" s="104" t="str">
        <f>IF($B$2=1,IF(พ.ย.!AG26="","",พ.ย.!AG26),IF(พ.ย.!AG56="","",พ.ย.!AG56))</f>
        <v/>
      </c>
      <c r="IF26" s="104" t="str">
        <f>IF($B$2=1,IF(พ.ย.!AH26="","",พ.ย.!AH26),IF(พ.ย.!AH56="","",พ.ย.!AH56))</f>
        <v/>
      </c>
      <c r="IG26" s="104" t="str">
        <f>IF($B$2=1,IF(พ.ย.!AI26="","",พ.ย.!AI26),IF(พ.ย.!AI56="","",พ.ย.!AI56))</f>
        <v/>
      </c>
      <c r="IH26" s="103">
        <f t="shared" si="17"/>
        <v>23</v>
      </c>
      <c r="II26" s="104"/>
      <c r="IJ26" s="104" t="str">
        <f>IF($B$2=1,IF(ธ.ค.!D26="","",ธ.ค.!D26),IF(ธ.ค.!D56="","",ธ.ค.!D56))</f>
        <v/>
      </c>
      <c r="IK26" s="104" t="str">
        <f>IF($B$2=1,IF(ธ.ค.!E26="","",ธ.ค.!E26),IF(ธ.ค.!E56="","",ธ.ค.!E56))</f>
        <v/>
      </c>
      <c r="IL26" s="104" t="str">
        <f>IF($B$2=1,IF(ธ.ค.!F26="","",ธ.ค.!F26),IF(ธ.ค.!F56="","",ธ.ค.!F56))</f>
        <v/>
      </c>
      <c r="IM26" s="104" t="str">
        <f>IF($B$2=1,IF(ธ.ค.!G26="","",ธ.ค.!G26),IF(ธ.ค.!G56="","",ธ.ค.!G56))</f>
        <v/>
      </c>
      <c r="IN26" s="104" t="str">
        <f>IF($B$2=1,IF(ธ.ค.!H26="","",ธ.ค.!H26),IF(ธ.ค.!H56="","",ธ.ค.!H56))</f>
        <v/>
      </c>
      <c r="IO26" s="104" t="str">
        <f>IF($B$2=1,IF(ธ.ค.!I26="","",ธ.ค.!I26),IF(ธ.ค.!I56="","",ธ.ค.!I56))</f>
        <v/>
      </c>
      <c r="IP26" s="104" t="str">
        <f>IF($B$2=1,IF(ธ.ค.!J26="","",ธ.ค.!J26),IF(ธ.ค.!J56="","",ธ.ค.!J56))</f>
        <v/>
      </c>
      <c r="IQ26" s="104" t="str">
        <f>IF($B$2=1,IF(ธ.ค.!K26="","",ธ.ค.!K26),IF(ธ.ค.!K56="","",ธ.ค.!K56))</f>
        <v/>
      </c>
      <c r="IR26" s="104" t="str">
        <f>IF($B$2=1,IF(ธ.ค.!L26="","",ธ.ค.!L26),IF(ธ.ค.!L56="","",ธ.ค.!L56))</f>
        <v/>
      </c>
      <c r="IS26" s="104" t="str">
        <f>IF($B$2=1,IF(ธ.ค.!M26="","",ธ.ค.!M26),IF(ธ.ค.!M56="","",ธ.ค.!M56))</f>
        <v/>
      </c>
      <c r="IT26" s="104" t="str">
        <f>IF($B$2=1,IF(ธ.ค.!N26="","",ธ.ค.!N26),IF(ธ.ค.!N56="","",ธ.ค.!N56))</f>
        <v/>
      </c>
      <c r="IU26" s="104" t="str">
        <f>IF($B$2=1,IF(ธ.ค.!O26="","",ธ.ค.!O26),IF(ธ.ค.!O56="","",ธ.ค.!O56))</f>
        <v/>
      </c>
      <c r="IV26" s="104" t="str">
        <f>IF($B$2=1,IF(ธ.ค.!P26="","",ธ.ค.!P26),IF(ธ.ค.!P56="","",ธ.ค.!P56))</f>
        <v/>
      </c>
      <c r="IW26" s="104" t="str">
        <f>IF($B$2=1,IF(ธ.ค.!Q26="","",ธ.ค.!Q26),IF(ธ.ค.!Q56="","",ธ.ค.!Q56))</f>
        <v/>
      </c>
      <c r="IX26" s="104" t="str">
        <f>IF($B$2=1,IF(ธ.ค.!R26="","",ธ.ค.!R26),IF(ธ.ค.!R56="","",ธ.ค.!R56))</f>
        <v/>
      </c>
      <c r="IY26" s="104" t="str">
        <f>IF($B$2=1,IF(ธ.ค.!S26="","",ธ.ค.!S26),IF(ธ.ค.!S56="","",ธ.ค.!S56))</f>
        <v/>
      </c>
      <c r="IZ26" s="104" t="str">
        <f>IF($B$2=1,IF(ธ.ค.!T26="","",ธ.ค.!T26),IF(ธ.ค.!T56="","",ธ.ค.!T56))</f>
        <v/>
      </c>
      <c r="JA26" s="104" t="str">
        <f>IF($B$2=1,IF(ธ.ค.!U26="","",ธ.ค.!U26),IF(ธ.ค.!U56="","",ธ.ค.!U56))</f>
        <v/>
      </c>
      <c r="JB26" s="104" t="str">
        <f>IF($B$2=1,IF(ธ.ค.!V26="","",ธ.ค.!V26),IF(ธ.ค.!V56="","",ธ.ค.!V56))</f>
        <v/>
      </c>
      <c r="JC26" s="104" t="str">
        <f>IF($B$2=1,IF(ธ.ค.!W26="","",ธ.ค.!W26),IF(ธ.ค.!W56="","",ธ.ค.!W56))</f>
        <v/>
      </c>
      <c r="JD26" s="104" t="str">
        <f>IF($B$2=1,IF(ธ.ค.!X26="","",ธ.ค.!X26),IF(ธ.ค.!X56="","",ธ.ค.!X56))</f>
        <v/>
      </c>
      <c r="JE26" s="104" t="str">
        <f>IF($B$2=1,IF(ธ.ค.!Y26="","",ธ.ค.!Y26),IF(ธ.ค.!Y56="","",ธ.ค.!Y56))</f>
        <v/>
      </c>
      <c r="JF26" s="104" t="str">
        <f>IF($B$2=1,IF(ธ.ค.!Z26="","",ธ.ค.!Z26),IF(ธ.ค.!Z56="","",ธ.ค.!Z56))</f>
        <v/>
      </c>
      <c r="JG26" s="104" t="str">
        <f>IF($B$2=1,IF(ธ.ค.!AA26="","",ธ.ค.!AA26),IF(ธ.ค.!AA56="","",ธ.ค.!AA56))</f>
        <v/>
      </c>
      <c r="JH26" s="104" t="str">
        <f>IF($B$2=1,IF(ธ.ค.!AB26="","",ธ.ค.!AB26),IF(ธ.ค.!AB56="","",ธ.ค.!AB56))</f>
        <v/>
      </c>
      <c r="JI26" s="104" t="str">
        <f>IF($B$2=1,IF(ธ.ค.!AC26="","",ธ.ค.!AC26),IF(ธ.ค.!AC56="","",ธ.ค.!AC56))</f>
        <v/>
      </c>
      <c r="JJ26" s="104" t="str">
        <f>IF($B$2=1,IF(ธ.ค.!AD26="","",ธ.ค.!AD26),IF(ธ.ค.!AD56="","",ธ.ค.!AD56))</f>
        <v/>
      </c>
      <c r="JK26" s="104" t="str">
        <f>IF($B$2=1,IF(ธ.ค.!AE26="","",ธ.ค.!AE26),IF(ธ.ค.!AE56="","",ธ.ค.!AE56))</f>
        <v/>
      </c>
      <c r="JL26" s="104" t="str">
        <f>IF($B$2=1,IF(ธ.ค.!AF26="","",ธ.ค.!AF26),IF(ธ.ค.!AF56="","",ธ.ค.!AF56))</f>
        <v/>
      </c>
      <c r="JM26" s="104" t="str">
        <f>IF($B$2=1,IF(ธ.ค.!AG26="","",ธ.ค.!AG26),IF(ธ.ค.!AG56="","",ธ.ค.!AG56))</f>
        <v/>
      </c>
      <c r="JN26" s="104" t="str">
        <f>IF($B$2=1,IF(ธ.ค.!AH26="","",ธ.ค.!AH26),IF(ธ.ค.!AH56="","",ธ.ค.!AH56))</f>
        <v/>
      </c>
      <c r="JO26" s="104" t="str">
        <f>IF($B$2=1,IF(ธ.ค.!AI26="","",ธ.ค.!AI26),IF(ธ.ค.!AI56="","",ธ.ค.!AI56))</f>
        <v/>
      </c>
      <c r="JP26" s="103">
        <f t="shared" si="18"/>
        <v>23</v>
      </c>
      <c r="JQ26" s="104"/>
      <c r="JR26" s="104" t="str">
        <f>IF($B$2=1,IF(ม.ค.!D26="","",ม.ค.!D26),IF(ม.ค.!D56="","",ม.ค.!D56))</f>
        <v/>
      </c>
      <c r="JS26" s="104" t="str">
        <f>IF($B$2=1,IF(ม.ค.!E26="","",ม.ค.!E26),IF(ม.ค.!E56="","",ม.ค.!E56))</f>
        <v/>
      </c>
      <c r="JT26" s="104" t="str">
        <f>IF($B$2=1,IF(ม.ค.!F26="","",ม.ค.!F26),IF(ม.ค.!F56="","",ม.ค.!F56))</f>
        <v/>
      </c>
      <c r="JU26" s="104" t="str">
        <f>IF($B$2=1,IF(ม.ค.!G26="","",ม.ค.!G26),IF(ม.ค.!G56="","",ม.ค.!G56))</f>
        <v/>
      </c>
      <c r="JV26" s="104" t="str">
        <f>IF($B$2=1,IF(ม.ค.!H26="","",ม.ค.!H26),IF(ม.ค.!H56="","",ม.ค.!H56))</f>
        <v/>
      </c>
      <c r="JW26" s="104" t="str">
        <f>IF($B$2=1,IF(ม.ค.!I26="","",ม.ค.!I26),IF(ม.ค.!I56="","",ม.ค.!I56))</f>
        <v/>
      </c>
      <c r="JX26" s="104" t="str">
        <f>IF($B$2=1,IF(ม.ค.!J26="","",ม.ค.!J26),IF(ม.ค.!J56="","",ม.ค.!J56))</f>
        <v/>
      </c>
      <c r="JY26" s="104" t="str">
        <f>IF($B$2=1,IF(ม.ค.!K26="","",ม.ค.!K26),IF(ม.ค.!K56="","",ม.ค.!K56))</f>
        <v/>
      </c>
      <c r="JZ26" s="104" t="str">
        <f>IF($B$2=1,IF(ม.ค.!L26="","",ม.ค.!L26),IF(ม.ค.!L56="","",ม.ค.!L56))</f>
        <v/>
      </c>
      <c r="KA26" s="104" t="str">
        <f>IF($B$2=1,IF(ม.ค.!M26="","",ม.ค.!M26),IF(ม.ค.!M56="","",ม.ค.!M56))</f>
        <v/>
      </c>
      <c r="KB26" s="104" t="str">
        <f>IF($B$2=1,IF(ม.ค.!N26="","",ม.ค.!N26),IF(ม.ค.!N56="","",ม.ค.!N56))</f>
        <v/>
      </c>
      <c r="KC26" s="104" t="str">
        <f>IF($B$2=1,IF(ม.ค.!O26="","",ม.ค.!O26),IF(ม.ค.!O56="","",ม.ค.!O56))</f>
        <v/>
      </c>
      <c r="KD26" s="104" t="str">
        <f>IF($B$2=1,IF(ม.ค.!P26="","",ม.ค.!P26),IF(ม.ค.!P56="","",ม.ค.!P56))</f>
        <v/>
      </c>
      <c r="KE26" s="104" t="str">
        <f>IF($B$2=1,IF(ม.ค.!Q26="","",ม.ค.!Q26),IF(ม.ค.!Q56="","",ม.ค.!Q56))</f>
        <v/>
      </c>
      <c r="KF26" s="104" t="str">
        <f>IF($B$2=1,IF(ม.ค.!R26="","",ม.ค.!R26),IF(ม.ค.!R56="","",ม.ค.!R56))</f>
        <v/>
      </c>
      <c r="KG26" s="104" t="str">
        <f>IF($B$2=1,IF(ม.ค.!S26="","",ม.ค.!S26),IF(ม.ค.!S56="","",ม.ค.!S56))</f>
        <v/>
      </c>
      <c r="KH26" s="104" t="str">
        <f>IF($B$2=1,IF(ม.ค.!T26="","",ม.ค.!T26),IF(ม.ค.!T56="","",ม.ค.!T56))</f>
        <v/>
      </c>
      <c r="KI26" s="104" t="str">
        <f>IF($B$2=1,IF(ม.ค.!U26="","",ม.ค.!U26),IF(ม.ค.!U56="","",ม.ค.!U56))</f>
        <v/>
      </c>
      <c r="KJ26" s="104" t="str">
        <f>IF($B$2=1,IF(ม.ค.!V26="","",ม.ค.!V26),IF(ม.ค.!V56="","",ม.ค.!V56))</f>
        <v/>
      </c>
      <c r="KK26" s="104" t="str">
        <f>IF($B$2=1,IF(ม.ค.!W26="","",ม.ค.!W26),IF(ม.ค.!W56="","",ม.ค.!W56))</f>
        <v/>
      </c>
      <c r="KL26" s="104" t="str">
        <f>IF($B$2=1,IF(ม.ค.!X26="","",ม.ค.!X26),IF(ม.ค.!X56="","",ม.ค.!X56))</f>
        <v/>
      </c>
      <c r="KM26" s="104" t="str">
        <f>IF($B$2=1,IF(ม.ค.!Y26="","",ม.ค.!Y26),IF(ม.ค.!Y56="","",ม.ค.!Y56))</f>
        <v/>
      </c>
      <c r="KN26" s="104" t="str">
        <f>IF($B$2=1,IF(ม.ค.!Z26="","",ม.ค.!Z26),IF(ม.ค.!Z56="","",ม.ค.!Z56))</f>
        <v/>
      </c>
      <c r="KO26" s="104" t="str">
        <f>IF($B$2=1,IF(ม.ค.!AA26="","",ม.ค.!AA26),IF(ม.ค.!AA56="","",ม.ค.!AA56))</f>
        <v/>
      </c>
      <c r="KP26" s="104" t="str">
        <f>IF($B$2=1,IF(ม.ค.!AB26="","",ม.ค.!AB26),IF(ม.ค.!AB56="","",ม.ค.!AB56))</f>
        <v/>
      </c>
      <c r="KQ26" s="104" t="str">
        <f>IF($B$2=1,IF(ม.ค.!AC26="","",ม.ค.!AC26),IF(ม.ค.!AC56="","",ม.ค.!AC56))</f>
        <v/>
      </c>
      <c r="KR26" s="104" t="str">
        <f>IF($B$2=1,IF(ม.ค.!AD26="","",ม.ค.!AD26),IF(ม.ค.!AD56="","",ม.ค.!AD56))</f>
        <v/>
      </c>
      <c r="KS26" s="104" t="str">
        <f>IF($B$2=1,IF(ม.ค.!AE26="","",ม.ค.!AE26),IF(ม.ค.!AE56="","",ม.ค.!AE56))</f>
        <v/>
      </c>
      <c r="KT26" s="104" t="str">
        <f>IF($B$2=1,IF(ม.ค.!AF26="","",ม.ค.!AF26),IF(ม.ค.!AF56="","",ม.ค.!AF56))</f>
        <v/>
      </c>
      <c r="KU26" s="104" t="str">
        <f>IF($B$2=1,IF(ม.ค.!AG26="","",ม.ค.!AG26),IF(ม.ค.!AG56="","",ม.ค.!AG56))</f>
        <v/>
      </c>
      <c r="KV26" s="104" t="str">
        <f>IF($B$2=1,IF(ม.ค.!AH26="","",ม.ค.!AH26),IF(ม.ค.!AH56="","",ม.ค.!AH56))</f>
        <v/>
      </c>
      <c r="KW26" s="104" t="str">
        <f>IF($B$2=1,IF(ม.ค.!AI26="","",ม.ค.!AI26),IF(ม.ค.!AI56="","",ม.ค.!AI56))</f>
        <v/>
      </c>
      <c r="KX26" s="103">
        <f t="shared" si="19"/>
        <v>23</v>
      </c>
      <c r="KY26" s="104"/>
      <c r="KZ26" s="104" t="str">
        <f>IF($B$2=1,IF(ก.พ.!D26="","",ก.พ.!D26),IF(ก.พ.!D56="","",ก.พ.!D56))</f>
        <v/>
      </c>
      <c r="LA26" s="104" t="str">
        <f>IF($B$2=1,IF(ก.พ.!E26="","",ก.พ.!E26),IF(ก.พ.!E56="","",ก.พ.!E56))</f>
        <v/>
      </c>
      <c r="LB26" s="104" t="str">
        <f>IF($B$2=1,IF(ก.พ.!F26="","",ก.พ.!F26),IF(ก.พ.!F56="","",ก.พ.!F56))</f>
        <v/>
      </c>
      <c r="LC26" s="104" t="str">
        <f>IF($B$2=1,IF(ก.พ.!G26="","",ก.พ.!G26),IF(ก.พ.!G56="","",ก.พ.!G56))</f>
        <v/>
      </c>
      <c r="LD26" s="104" t="str">
        <f>IF($B$2=1,IF(ก.พ.!H26="","",ก.พ.!H26),IF(ก.พ.!H56="","",ก.พ.!H56))</f>
        <v/>
      </c>
      <c r="LE26" s="104" t="str">
        <f>IF($B$2=1,IF(ก.พ.!I26="","",ก.พ.!I26),IF(ก.พ.!I56="","",ก.พ.!I56))</f>
        <v/>
      </c>
      <c r="LF26" s="104" t="str">
        <f>IF($B$2=1,IF(ก.พ.!J26="","",ก.พ.!J26),IF(ก.พ.!J56="","",ก.พ.!J56))</f>
        <v/>
      </c>
      <c r="LG26" s="104" t="str">
        <f>IF($B$2=1,IF(ก.พ.!K26="","",ก.พ.!K26),IF(ก.พ.!K56="","",ก.พ.!K56))</f>
        <v/>
      </c>
      <c r="LH26" s="104" t="str">
        <f>IF($B$2=1,IF(ก.พ.!L26="","",ก.พ.!L26),IF(ก.พ.!L56="","",ก.พ.!L56))</f>
        <v/>
      </c>
      <c r="LI26" s="104" t="str">
        <f>IF($B$2=1,IF(ก.พ.!M26="","",ก.พ.!M26),IF(ก.พ.!M56="","",ก.พ.!M56))</f>
        <v/>
      </c>
      <c r="LJ26" s="104" t="str">
        <f>IF($B$2=1,IF(ก.พ.!N26="","",ก.พ.!N26),IF(ก.พ.!N56="","",ก.พ.!N56))</f>
        <v/>
      </c>
      <c r="LK26" s="104" t="str">
        <f>IF($B$2=1,IF(ก.พ.!O26="","",ก.พ.!O26),IF(ก.พ.!O56="","",ก.พ.!O56))</f>
        <v/>
      </c>
      <c r="LL26" s="104" t="str">
        <f>IF($B$2=1,IF(ก.พ.!P26="","",ก.พ.!P26),IF(ก.พ.!P56="","",ก.พ.!P56))</f>
        <v/>
      </c>
      <c r="LM26" s="104" t="str">
        <f>IF($B$2=1,IF(ก.พ.!Q26="","",ก.พ.!Q26),IF(ก.พ.!Q56="","",ก.พ.!Q56))</f>
        <v/>
      </c>
      <c r="LN26" s="104" t="str">
        <f>IF($B$2=1,IF(ก.พ.!R26="","",ก.พ.!R26),IF(ก.พ.!R56="","",ก.พ.!R56))</f>
        <v/>
      </c>
      <c r="LO26" s="104" t="str">
        <f>IF($B$2=1,IF(ก.พ.!S26="","",ก.พ.!S26),IF(ก.พ.!S56="","",ก.พ.!S56))</f>
        <v/>
      </c>
      <c r="LP26" s="104" t="str">
        <f>IF($B$2=1,IF(ก.พ.!T26="","",ก.พ.!T26),IF(ก.พ.!T56="","",ก.พ.!T56))</f>
        <v/>
      </c>
      <c r="LQ26" s="104" t="str">
        <f>IF($B$2=1,IF(ก.พ.!U26="","",ก.พ.!U26),IF(ก.พ.!U56="","",ก.พ.!U56))</f>
        <v/>
      </c>
      <c r="LR26" s="104" t="str">
        <f>IF($B$2=1,IF(ก.พ.!V26="","",ก.พ.!V26),IF(ก.พ.!V56="","",ก.พ.!V56))</f>
        <v/>
      </c>
      <c r="LS26" s="104" t="str">
        <f>IF($B$2=1,IF(ก.พ.!W26="","",ก.พ.!W26),IF(ก.พ.!W56="","",ก.พ.!W56))</f>
        <v/>
      </c>
      <c r="LT26" s="104" t="str">
        <f>IF($B$2=1,IF(ก.พ.!X26="","",ก.พ.!X26),IF(ก.พ.!X56="","",ก.พ.!X56))</f>
        <v/>
      </c>
      <c r="LU26" s="104" t="str">
        <f>IF($B$2=1,IF(ก.พ.!Y26="","",ก.พ.!Y26),IF(ก.พ.!Y56="","",ก.พ.!Y56))</f>
        <v/>
      </c>
      <c r="LV26" s="104" t="str">
        <f>IF($B$2=1,IF(ก.พ.!Z26="","",ก.พ.!Z26),IF(ก.พ.!Z56="","",ก.พ.!Z56))</f>
        <v/>
      </c>
      <c r="LW26" s="104" t="str">
        <f>IF($B$2=1,IF(ก.พ.!AA26="","",ก.พ.!AA26),IF(ก.พ.!AA56="","",ก.พ.!AA56))</f>
        <v/>
      </c>
      <c r="LX26" s="104" t="str">
        <f>IF($B$2=1,IF(ก.พ.!AB26="","",ก.พ.!AB26),IF(ก.พ.!AB56="","",ก.พ.!AB56))</f>
        <v/>
      </c>
      <c r="LY26" s="104" t="str">
        <f>IF($B$2=1,IF(ก.พ.!AC26="","",ก.พ.!AC26),IF(ก.พ.!AC56="","",ก.พ.!AC56))</f>
        <v/>
      </c>
      <c r="LZ26" s="104" t="str">
        <f>IF($B$2=1,IF(ก.พ.!AD26="","",ก.พ.!AD26),IF(ก.พ.!AD56="","",ก.พ.!AD56))</f>
        <v/>
      </c>
      <c r="MA26" s="104" t="str">
        <f>IF($B$2=1,IF(ก.พ.!AE26="","",ก.พ.!AE26),IF(ก.พ.!AE56="","",ก.พ.!AE56))</f>
        <v/>
      </c>
      <c r="MB26" s="104" t="str">
        <f>IF($B$2=1,IF(ก.พ.!AF26="","",ก.พ.!AF26),IF(ก.พ.!AF56="","",ก.พ.!AF56))</f>
        <v/>
      </c>
      <c r="MC26" s="104" t="str">
        <f>IF($B$2=1,IF(ก.พ.!AG26="","",ก.พ.!AG26),IF(ก.พ.!AG56="","",ก.พ.!AG56))</f>
        <v/>
      </c>
      <c r="MD26" s="104" t="str">
        <f>IF($B$2=1,IF(ก.พ.!AH26="","",ก.พ.!AH26),IF(ก.พ.!AH56="","",ก.พ.!AH56))</f>
        <v/>
      </c>
      <c r="ME26" s="104" t="str">
        <f>IF($B$2=1,IF(ก.พ.!AI26="","",ก.พ.!AI26),IF(ก.พ.!AI56="","",ก.พ.!AI56))</f>
        <v/>
      </c>
      <c r="MF26" s="103">
        <f t="shared" si="20"/>
        <v>23</v>
      </c>
      <c r="MG26" s="104"/>
      <c r="MH26" s="104" t="str">
        <f>IF($B$2=1,IF(มี.ค.!D26="","",มี.ค.!D26),IF(มี.ค.!D56="","",มี.ค.!D56))</f>
        <v/>
      </c>
      <c r="MI26" s="104" t="str">
        <f>IF($B$2=1,IF(มี.ค.!E26="","",มี.ค.!E26),IF(มี.ค.!E56="","",มี.ค.!E56))</f>
        <v/>
      </c>
      <c r="MJ26" s="104" t="str">
        <f>IF($B$2=1,IF(มี.ค.!F26="","",มี.ค.!F26),IF(มี.ค.!F56="","",มี.ค.!F56))</f>
        <v/>
      </c>
      <c r="MK26" s="104" t="str">
        <f>IF($B$2=1,IF(มี.ค.!G26="","",มี.ค.!G26),IF(มี.ค.!G56="","",มี.ค.!G56))</f>
        <v/>
      </c>
      <c r="ML26" s="104" t="str">
        <f>IF($B$2=1,IF(มี.ค.!H26="","",มี.ค.!H26),IF(มี.ค.!H56="","",มี.ค.!H56))</f>
        <v/>
      </c>
      <c r="MM26" s="104" t="str">
        <f>IF($B$2=1,IF(มี.ค.!I26="","",มี.ค.!I26),IF(มี.ค.!I56="","",มี.ค.!I56))</f>
        <v/>
      </c>
      <c r="MN26" s="104" t="str">
        <f>IF($B$2=1,IF(มี.ค.!J26="","",มี.ค.!J26),IF(มี.ค.!J56="","",มี.ค.!J56))</f>
        <v/>
      </c>
      <c r="MO26" s="104" t="str">
        <f>IF($B$2=1,IF(มี.ค.!K26="","",มี.ค.!K26),IF(มี.ค.!K56="","",มี.ค.!K56))</f>
        <v/>
      </c>
      <c r="MP26" s="104" t="str">
        <f>IF($B$2=1,IF(มี.ค.!L26="","",มี.ค.!L26),IF(มี.ค.!L56="","",มี.ค.!L56))</f>
        <v/>
      </c>
      <c r="MQ26" s="104" t="str">
        <f>IF($B$2=1,IF(มี.ค.!M26="","",มี.ค.!M26),IF(มี.ค.!M56="","",มี.ค.!M56))</f>
        <v/>
      </c>
      <c r="MR26" s="104" t="str">
        <f>IF($B$2=1,IF(มี.ค.!N26="","",มี.ค.!N26),IF(มี.ค.!N56="","",มี.ค.!N56))</f>
        <v/>
      </c>
      <c r="MS26" s="104" t="str">
        <f>IF($B$2=1,IF(มี.ค.!O26="","",มี.ค.!O26),IF(มี.ค.!O56="","",มี.ค.!O56))</f>
        <v/>
      </c>
      <c r="MT26" s="104" t="str">
        <f>IF($B$2=1,IF(มี.ค.!P26="","",มี.ค.!P26),IF(มี.ค.!P56="","",มี.ค.!P56))</f>
        <v/>
      </c>
      <c r="MU26" s="104" t="str">
        <f>IF($B$2=1,IF(มี.ค.!Q26="","",มี.ค.!Q26),IF(มี.ค.!Q56="","",มี.ค.!Q56))</f>
        <v/>
      </c>
      <c r="MV26" s="104" t="str">
        <f>IF($B$2=1,IF(มี.ค.!R26="","",มี.ค.!R26),IF(มี.ค.!R56="","",มี.ค.!R56))</f>
        <v/>
      </c>
      <c r="MW26" s="104" t="str">
        <f>IF($B$2=1,IF(มี.ค.!S26="","",มี.ค.!S26),IF(มี.ค.!S56="","",มี.ค.!S56))</f>
        <v/>
      </c>
      <c r="MX26" s="104" t="str">
        <f>IF($B$2=1,IF(มี.ค.!T26="","",มี.ค.!T26),IF(มี.ค.!T56="","",มี.ค.!T56))</f>
        <v/>
      </c>
      <c r="MY26" s="104" t="str">
        <f>IF($B$2=1,IF(มี.ค.!U26="","",มี.ค.!U26),IF(มี.ค.!U56="","",มี.ค.!U56))</f>
        <v/>
      </c>
      <c r="MZ26" s="104" t="str">
        <f>IF($B$2=1,IF(มี.ค.!V26="","",มี.ค.!V26),IF(มี.ค.!V56="","",มี.ค.!V56))</f>
        <v/>
      </c>
      <c r="NA26" s="104" t="str">
        <f>IF($B$2=1,IF(มี.ค.!W26="","",มี.ค.!W26),IF(มี.ค.!W56="","",มี.ค.!W56))</f>
        <v/>
      </c>
      <c r="NB26" s="104" t="str">
        <f>IF($B$2=1,IF(มี.ค.!X26="","",มี.ค.!X26),IF(มี.ค.!X56="","",มี.ค.!X56))</f>
        <v/>
      </c>
      <c r="NC26" s="104" t="str">
        <f>IF($B$2=1,IF(มี.ค.!Y26="","",มี.ค.!Y26),IF(มี.ค.!Y56="","",มี.ค.!Y56))</f>
        <v/>
      </c>
      <c r="ND26" s="104" t="str">
        <f>IF($B$2=1,IF(มี.ค.!Z26="","",มี.ค.!Z26),IF(มี.ค.!Z56="","",มี.ค.!Z56))</f>
        <v/>
      </c>
      <c r="NE26" s="104" t="str">
        <f>IF($B$2=1,IF(มี.ค.!AA26="","",มี.ค.!AA26),IF(มี.ค.!AA56="","",มี.ค.!AA56))</f>
        <v/>
      </c>
      <c r="NF26" s="104" t="str">
        <f>IF($B$2=1,IF(มี.ค.!AB26="","",มี.ค.!AB26),IF(มี.ค.!AB56="","",มี.ค.!AB56))</f>
        <v/>
      </c>
      <c r="NG26" s="104" t="str">
        <f>IF($B$2=1,IF(มี.ค.!AC26="","",มี.ค.!AC26),IF(มี.ค.!AC56="","",มี.ค.!AC56))</f>
        <v/>
      </c>
      <c r="NH26" s="104" t="str">
        <f>IF($B$2=1,IF(มี.ค.!AD26="","",มี.ค.!AD26),IF(มี.ค.!AD56="","",มี.ค.!AD56))</f>
        <v/>
      </c>
      <c r="NI26" s="104" t="str">
        <f>IF($B$2=1,IF(มี.ค.!AE26="","",มี.ค.!AE26),IF(มี.ค.!AE56="","",มี.ค.!AE56))</f>
        <v/>
      </c>
      <c r="NJ26" s="104" t="str">
        <f>IF($B$2=1,IF(มี.ค.!AF26="","",มี.ค.!AF26),IF(มี.ค.!AF56="","",มี.ค.!AF56))</f>
        <v/>
      </c>
      <c r="NK26" s="104" t="str">
        <f>IF($B$2=1,IF(มี.ค.!AG26="","",มี.ค.!AG26),IF(มี.ค.!AG56="","",มี.ค.!AG56))</f>
        <v/>
      </c>
      <c r="NL26" s="104" t="str">
        <f>IF($B$2=1,IF(มี.ค.!AH26="","",มี.ค.!AH26),IF(มี.ค.!AH56="","",มี.ค.!AH56))</f>
        <v/>
      </c>
      <c r="NM26" s="104" t="str">
        <f>IF($B$2=1,IF(มี.ค.!AI26="","",มี.ค.!AI26),IF(มี.ค.!AI56="","",มี.ค.!AI56))</f>
        <v/>
      </c>
    </row>
    <row r="27" spans="1:377" ht="21" customHeight="1" x14ac:dyDescent="0.35">
      <c r="A27" s="90"/>
      <c r="B27" s="90"/>
      <c r="C27" s="90"/>
      <c r="D27" s="103">
        <f t="shared" si="21"/>
        <v>24</v>
      </c>
      <c r="E27" s="104"/>
      <c r="F27" s="104" t="str">
        <f>IF($B$2=1,IF(พ.ค.!D27="","",พ.ค.!D27),IF(พ.ค.!D57="","",พ.ค.!D57))</f>
        <v/>
      </c>
      <c r="G27" s="104" t="str">
        <f>IF($B$2=1,IF(พ.ค.!E27="","",พ.ค.!E27),IF(พ.ค.!E57="","",พ.ค.!E57))</f>
        <v/>
      </c>
      <c r="H27" s="104" t="str">
        <f>IF($B$2=1,IF(พ.ค.!F27="","",พ.ค.!F27),IF(พ.ค.!F57="","",พ.ค.!F57))</f>
        <v/>
      </c>
      <c r="I27" s="104" t="str">
        <f>IF($B$2=1,IF(พ.ค.!G27="","",พ.ค.!G27),IF(พ.ค.!G57="","",พ.ค.!G57))</f>
        <v/>
      </c>
      <c r="J27" s="104" t="str">
        <f>IF($B$2=1,IF(พ.ค.!H27="","",พ.ค.!H27),IF(พ.ค.!H57="","",พ.ค.!H57))</f>
        <v/>
      </c>
      <c r="K27" s="104" t="str">
        <f>IF($B$2=1,IF(พ.ค.!I27="","",พ.ค.!I27),IF(พ.ค.!I57="","",พ.ค.!I57))</f>
        <v/>
      </c>
      <c r="L27" s="104" t="str">
        <f>IF($B$2=1,IF(พ.ค.!J27="","",พ.ค.!J27),IF(พ.ค.!J57="","",พ.ค.!J57))</f>
        <v/>
      </c>
      <c r="M27" s="104" t="str">
        <f>IF($B$2=1,IF(พ.ค.!K27="","",พ.ค.!K27),IF(พ.ค.!K57="","",พ.ค.!K57))</f>
        <v/>
      </c>
      <c r="N27" s="104" t="str">
        <f>IF($B$2=1,IF(พ.ค.!L27="","",พ.ค.!L27),IF(พ.ค.!L57="","",พ.ค.!L57))</f>
        <v/>
      </c>
      <c r="O27" s="104" t="str">
        <f>IF($B$2=1,IF(พ.ค.!M27="","",พ.ค.!M27),IF(พ.ค.!M57="","",พ.ค.!M57))</f>
        <v/>
      </c>
      <c r="P27" s="104" t="str">
        <f>IF($B$2=1,IF(พ.ค.!N27="","",พ.ค.!N27),IF(พ.ค.!N57="","",พ.ค.!N57))</f>
        <v/>
      </c>
      <c r="Q27" s="104" t="str">
        <f>IF($B$2=1,IF(พ.ค.!O27="","",พ.ค.!O27),IF(พ.ค.!O57="","",พ.ค.!O57))</f>
        <v/>
      </c>
      <c r="R27" s="104" t="str">
        <f>IF($B$2=1,IF(พ.ค.!P27="","",พ.ค.!P27),IF(พ.ค.!P57="","",พ.ค.!P57))</f>
        <v/>
      </c>
      <c r="S27" s="104" t="str">
        <f>IF($B$2=1,IF(พ.ค.!Q27="","",พ.ค.!Q27),IF(พ.ค.!Q57="","",พ.ค.!Q57))</f>
        <v/>
      </c>
      <c r="T27" s="104" t="str">
        <f>IF($B$2=1,IF(พ.ค.!R27="","",พ.ค.!R27),IF(พ.ค.!R57="","",พ.ค.!R57))</f>
        <v/>
      </c>
      <c r="U27" s="104" t="str">
        <f>IF($B$2=1,IF(พ.ค.!S27="","",พ.ค.!S27),IF(พ.ค.!S57="","",พ.ค.!S57))</f>
        <v/>
      </c>
      <c r="V27" s="104" t="str">
        <f>IF($B$2=1,IF(พ.ค.!T27="","",พ.ค.!T27),IF(พ.ค.!T57="","",พ.ค.!T57))</f>
        <v/>
      </c>
      <c r="W27" s="104" t="str">
        <f>IF($B$2=1,IF(พ.ค.!U27="","",พ.ค.!U27),IF(พ.ค.!U57="","",พ.ค.!U57))</f>
        <v/>
      </c>
      <c r="X27" s="104" t="str">
        <f>IF($B$2=1,IF(พ.ค.!V27="","",พ.ค.!V27),IF(พ.ค.!V57="","",พ.ค.!V57))</f>
        <v/>
      </c>
      <c r="Y27" s="104" t="str">
        <f>IF($B$2=1,IF(พ.ค.!W27="","",พ.ค.!W27),IF(พ.ค.!W57="","",พ.ค.!W57))</f>
        <v/>
      </c>
      <c r="Z27" s="104" t="str">
        <f>IF($B$2=1,IF(พ.ค.!X27="","",พ.ค.!X27),IF(พ.ค.!X57="","",พ.ค.!X57))</f>
        <v/>
      </c>
      <c r="AA27" s="104" t="str">
        <f>IF($B$2=1,IF(พ.ค.!Y27="","",พ.ค.!Y27),IF(พ.ค.!Y57="","",พ.ค.!Y57))</f>
        <v/>
      </c>
      <c r="AB27" s="104" t="str">
        <f>IF($B$2=1,IF(พ.ค.!Z27="","",พ.ค.!Z27),IF(พ.ค.!Z57="","",พ.ค.!Z57))</f>
        <v/>
      </c>
      <c r="AC27" s="104" t="str">
        <f>IF($B$2=1,IF(พ.ค.!AA27="","",พ.ค.!AA27),IF(พ.ค.!AA57="","",พ.ค.!AA57))</f>
        <v/>
      </c>
      <c r="AD27" s="104" t="str">
        <f>IF($B$2=1,IF(พ.ค.!AB27="","",พ.ค.!AB27),IF(พ.ค.!AB57="","",พ.ค.!AB57))</f>
        <v/>
      </c>
      <c r="AE27" s="104" t="str">
        <f>IF($B$2=1,IF(พ.ค.!AC27="","",พ.ค.!AC27),IF(พ.ค.!AC57="","",พ.ค.!AC57))</f>
        <v/>
      </c>
      <c r="AF27" s="104" t="str">
        <f>IF($B$2=1,IF(พ.ค.!AD27="","",พ.ค.!AD27),IF(พ.ค.!AD57="","",พ.ค.!AD57))</f>
        <v/>
      </c>
      <c r="AG27" s="104" t="str">
        <f>IF($B$2=1,IF(พ.ค.!AE27="","",พ.ค.!AE27),IF(พ.ค.!AE57="","",พ.ค.!AE57))</f>
        <v/>
      </c>
      <c r="AH27" s="104" t="str">
        <f>IF($B$2=1,IF(พ.ค.!AF27="","",พ.ค.!AF27),IF(พ.ค.!AF57="","",พ.ค.!AF57))</f>
        <v/>
      </c>
      <c r="AI27" s="104" t="str">
        <f>IF($B$2=1,IF(พ.ค.!AG27="","",พ.ค.!AG27),IF(พ.ค.!AG57="","",พ.ค.!AG57))</f>
        <v/>
      </c>
      <c r="AJ27" s="104" t="str">
        <f>IF($B$2=1,IF(พ.ค.!AH27="","",พ.ค.!AH27),IF(พ.ค.!AH57="","",พ.ค.!AH57))</f>
        <v/>
      </c>
      <c r="AK27" s="104" t="str">
        <f>IF($B$2=1,IF(พ.ค.!AI27="","",พ.ค.!AI27),IF(พ.ค.!AI57="","",พ.ค.!AI57))</f>
        <v/>
      </c>
      <c r="AL27" s="103">
        <f t="shared" si="11"/>
        <v>24</v>
      </c>
      <c r="AM27" s="104"/>
      <c r="AN27" s="104" t="str">
        <f>IF($B$2=1,IF(มิ.ย.!D27="","",มิ.ย.!D27),IF(มิ.ย.!D57="","",มิ.ย.!D57))</f>
        <v/>
      </c>
      <c r="AO27" s="104" t="str">
        <f>IF($B$2=1,IF(มิ.ย.!E27="","",มิ.ย.!E27),IF(มิ.ย.!E57="","",มิ.ย.!E57))</f>
        <v/>
      </c>
      <c r="AP27" s="104" t="str">
        <f>IF($B$2=1,IF(มิ.ย.!F27="","",มิ.ย.!F27),IF(มิ.ย.!F57="","",มิ.ย.!F57))</f>
        <v/>
      </c>
      <c r="AQ27" s="104" t="str">
        <f>IF($B$2=1,IF(มิ.ย.!G27="","",มิ.ย.!G27),IF(มิ.ย.!G57="","",มิ.ย.!G57))</f>
        <v/>
      </c>
      <c r="AR27" s="104" t="str">
        <f>IF($B$2=1,IF(มิ.ย.!H27="","",มิ.ย.!H27),IF(มิ.ย.!H57="","",มิ.ย.!H57))</f>
        <v/>
      </c>
      <c r="AS27" s="104" t="str">
        <f>IF($B$2=1,IF(มิ.ย.!I27="","",มิ.ย.!I27),IF(มิ.ย.!I57="","",มิ.ย.!I57))</f>
        <v/>
      </c>
      <c r="AT27" s="104" t="str">
        <f>IF($B$2=1,IF(มิ.ย.!J27="","",มิ.ย.!J27),IF(มิ.ย.!J57="","",มิ.ย.!J57))</f>
        <v/>
      </c>
      <c r="AU27" s="104" t="str">
        <f>IF($B$2=1,IF(มิ.ย.!K27="","",มิ.ย.!K27),IF(มิ.ย.!K57="","",มิ.ย.!K57))</f>
        <v/>
      </c>
      <c r="AV27" s="104" t="str">
        <f>IF($B$2=1,IF(มิ.ย.!L27="","",มิ.ย.!L27),IF(มิ.ย.!L57="","",มิ.ย.!L57))</f>
        <v/>
      </c>
      <c r="AW27" s="104" t="str">
        <f>IF($B$2=1,IF(มิ.ย.!M27="","",มิ.ย.!M27),IF(มิ.ย.!M57="","",มิ.ย.!M57))</f>
        <v/>
      </c>
      <c r="AX27" s="104" t="str">
        <f>IF($B$2=1,IF(มิ.ย.!N27="","",มิ.ย.!N27),IF(มิ.ย.!N57="","",มิ.ย.!N57))</f>
        <v/>
      </c>
      <c r="AY27" s="104" t="str">
        <f>IF($B$2=1,IF(มิ.ย.!O27="","",มิ.ย.!O27),IF(มิ.ย.!O57="","",มิ.ย.!O57))</f>
        <v/>
      </c>
      <c r="AZ27" s="104" t="str">
        <f>IF($B$2=1,IF(มิ.ย.!P27="","",มิ.ย.!P27),IF(มิ.ย.!P57="","",มิ.ย.!P57))</f>
        <v/>
      </c>
      <c r="BA27" s="104" t="str">
        <f>IF($B$2=1,IF(มิ.ย.!Q27="","",มิ.ย.!Q27),IF(มิ.ย.!Q57="","",มิ.ย.!Q57))</f>
        <v/>
      </c>
      <c r="BB27" s="104" t="str">
        <f>IF($B$2=1,IF(มิ.ย.!R27="","",มิ.ย.!R27),IF(มิ.ย.!R57="","",มิ.ย.!R57))</f>
        <v/>
      </c>
      <c r="BC27" s="104" t="str">
        <f>IF($B$2=1,IF(มิ.ย.!S27="","",มิ.ย.!S27),IF(มิ.ย.!S57="","",มิ.ย.!S57))</f>
        <v/>
      </c>
      <c r="BD27" s="104" t="str">
        <f>IF($B$2=1,IF(มิ.ย.!T27="","",มิ.ย.!T27),IF(มิ.ย.!T57="","",มิ.ย.!T57))</f>
        <v/>
      </c>
      <c r="BE27" s="104" t="str">
        <f>IF($B$2=1,IF(มิ.ย.!U27="","",มิ.ย.!U27),IF(มิ.ย.!U57="","",มิ.ย.!U57))</f>
        <v/>
      </c>
      <c r="BF27" s="104" t="str">
        <f>IF($B$2=1,IF(มิ.ย.!V27="","",มิ.ย.!V27),IF(มิ.ย.!V57="","",มิ.ย.!V57))</f>
        <v/>
      </c>
      <c r="BG27" s="104" t="str">
        <f>IF($B$2=1,IF(มิ.ย.!W27="","",มิ.ย.!W27),IF(มิ.ย.!W57="","",มิ.ย.!W57))</f>
        <v/>
      </c>
      <c r="BH27" s="104" t="str">
        <f>IF($B$2=1,IF(มิ.ย.!X27="","",มิ.ย.!X27),IF(มิ.ย.!X57="","",มิ.ย.!X57))</f>
        <v/>
      </c>
      <c r="BI27" s="104" t="str">
        <f>IF($B$2=1,IF(มิ.ย.!Y27="","",มิ.ย.!Y27),IF(มิ.ย.!Y57="","",มิ.ย.!Y57))</f>
        <v/>
      </c>
      <c r="BJ27" s="104" t="str">
        <f>IF($B$2=1,IF(มิ.ย.!Z27="","",มิ.ย.!Z27),IF(มิ.ย.!Z57="","",มิ.ย.!Z57))</f>
        <v/>
      </c>
      <c r="BK27" s="104" t="str">
        <f>IF($B$2=1,IF(มิ.ย.!AA27="","",มิ.ย.!AA27),IF(มิ.ย.!AA57="","",มิ.ย.!AA57))</f>
        <v/>
      </c>
      <c r="BL27" s="104" t="str">
        <f>IF($B$2=1,IF(มิ.ย.!AB27="","",มิ.ย.!AB27),IF(มิ.ย.!AB57="","",มิ.ย.!AB57))</f>
        <v/>
      </c>
      <c r="BM27" s="104" t="str">
        <f>IF($B$2=1,IF(มิ.ย.!AC27="","",มิ.ย.!AC27),IF(มิ.ย.!AC57="","",มิ.ย.!AC57))</f>
        <v/>
      </c>
      <c r="BN27" s="104" t="str">
        <f>IF($B$2=1,IF(มิ.ย.!AD27="","",มิ.ย.!AD27),IF(มิ.ย.!AD57="","",มิ.ย.!AD57))</f>
        <v/>
      </c>
      <c r="BO27" s="104" t="str">
        <f>IF($B$2=1,IF(มิ.ย.!AE27="","",มิ.ย.!AE27),IF(มิ.ย.!AE57="","",มิ.ย.!AE57))</f>
        <v/>
      </c>
      <c r="BP27" s="104" t="str">
        <f>IF($B$2=1,IF(มิ.ย.!AF27="","",มิ.ย.!AF27),IF(มิ.ย.!AF57="","",มิ.ย.!AF57))</f>
        <v/>
      </c>
      <c r="BQ27" s="104" t="str">
        <f>IF($B$2=1,IF(มิ.ย.!AG27="","",มิ.ย.!AG27),IF(มิ.ย.!AG57="","",มิ.ย.!AG57))</f>
        <v/>
      </c>
      <c r="BR27" s="104" t="str">
        <f>IF($B$2=1,IF(มิ.ย.!AH27="","",มิ.ย.!AH27),IF(มิ.ย.!AH57="","",มิ.ย.!AH57))</f>
        <v/>
      </c>
      <c r="BS27" s="104" t="str">
        <f>IF($B$2=1,IF(มิ.ย.!AI27="","",มิ.ย.!AI27),IF(มิ.ย.!AI57="","",มิ.ย.!AI57))</f>
        <v/>
      </c>
      <c r="BT27" s="103">
        <f t="shared" si="12"/>
        <v>24</v>
      </c>
      <c r="BU27" s="104"/>
      <c r="BV27" s="104" t="str">
        <f>IF($B$2=1,IF(ก.ค.!D27="","",ก.ค.!D27),IF(ก.ค.!D57="","",ก.ค.!D57))</f>
        <v/>
      </c>
      <c r="BW27" s="104" t="str">
        <f>IF($B$2=1,IF(ก.ค.!E27="","",ก.ค.!E27),IF(ก.ค.!E57="","",ก.ค.!E57))</f>
        <v/>
      </c>
      <c r="BX27" s="104" t="str">
        <f>IF($B$2=1,IF(ก.ค.!F27="","",ก.ค.!F27),IF(ก.ค.!F57="","",ก.ค.!F57))</f>
        <v/>
      </c>
      <c r="BY27" s="104" t="str">
        <f>IF($B$2=1,IF(ก.ค.!G27="","",ก.ค.!G27),IF(ก.ค.!G57="","",ก.ค.!G57))</f>
        <v/>
      </c>
      <c r="BZ27" s="104" t="str">
        <f>IF($B$2=1,IF(ก.ค.!H27="","",ก.ค.!H27),IF(ก.ค.!H57="","",ก.ค.!H57))</f>
        <v/>
      </c>
      <c r="CA27" s="104" t="str">
        <f>IF($B$2=1,IF(ก.ค.!I27="","",ก.ค.!I27),IF(ก.ค.!I57="","",ก.ค.!I57))</f>
        <v/>
      </c>
      <c r="CB27" s="104" t="str">
        <f>IF($B$2=1,IF(ก.ค.!J27="","",ก.ค.!J27),IF(ก.ค.!J57="","",ก.ค.!J57))</f>
        <v/>
      </c>
      <c r="CC27" s="104" t="str">
        <f>IF($B$2=1,IF(ก.ค.!K27="","",ก.ค.!K27),IF(ก.ค.!K57="","",ก.ค.!K57))</f>
        <v/>
      </c>
      <c r="CD27" s="104" t="str">
        <f>IF($B$2=1,IF(ก.ค.!L27="","",ก.ค.!L27),IF(ก.ค.!L57="","",ก.ค.!L57))</f>
        <v/>
      </c>
      <c r="CE27" s="104" t="str">
        <f>IF($B$2=1,IF(ก.ค.!M27="","",ก.ค.!M27),IF(ก.ค.!M57="","",ก.ค.!M57))</f>
        <v/>
      </c>
      <c r="CF27" s="104" t="str">
        <f>IF($B$2=1,IF(ก.ค.!N27="","",ก.ค.!N27),IF(ก.ค.!N57="","",ก.ค.!N57))</f>
        <v/>
      </c>
      <c r="CG27" s="104" t="str">
        <f>IF($B$2=1,IF(ก.ค.!O27="","",ก.ค.!O27),IF(ก.ค.!O57="","",ก.ค.!O57))</f>
        <v/>
      </c>
      <c r="CH27" s="104" t="str">
        <f>IF($B$2=1,IF(ก.ค.!P27="","",ก.ค.!P27),IF(ก.ค.!P57="","",ก.ค.!P57))</f>
        <v/>
      </c>
      <c r="CI27" s="104" t="str">
        <f>IF($B$2=1,IF(ก.ค.!Q27="","",ก.ค.!Q27),IF(ก.ค.!Q57="","",ก.ค.!Q57))</f>
        <v/>
      </c>
      <c r="CJ27" s="104" t="str">
        <f>IF($B$2=1,IF(ก.ค.!R27="","",ก.ค.!R27),IF(ก.ค.!R57="","",ก.ค.!R57))</f>
        <v/>
      </c>
      <c r="CK27" s="104" t="str">
        <f>IF($B$2=1,IF(ก.ค.!S27="","",ก.ค.!S27),IF(ก.ค.!S57="","",ก.ค.!S57))</f>
        <v/>
      </c>
      <c r="CL27" s="104" t="str">
        <f>IF($B$2=1,IF(ก.ค.!T27="","",ก.ค.!T27),IF(ก.ค.!T57="","",ก.ค.!T57))</f>
        <v/>
      </c>
      <c r="CM27" s="104" t="str">
        <f>IF($B$2=1,IF(ก.ค.!U27="","",ก.ค.!U27),IF(ก.ค.!U57="","",ก.ค.!U57))</f>
        <v/>
      </c>
      <c r="CN27" s="104" t="str">
        <f>IF($B$2=1,IF(ก.ค.!V27="","",ก.ค.!V27),IF(ก.ค.!V57="","",ก.ค.!V57))</f>
        <v/>
      </c>
      <c r="CO27" s="104" t="str">
        <f>IF($B$2=1,IF(ก.ค.!W27="","",ก.ค.!W27),IF(ก.ค.!W57="","",ก.ค.!W57))</f>
        <v/>
      </c>
      <c r="CP27" s="104" t="str">
        <f>IF($B$2=1,IF(ก.ค.!X27="","",ก.ค.!X27),IF(ก.ค.!X57="","",ก.ค.!X57))</f>
        <v/>
      </c>
      <c r="CQ27" s="104" t="str">
        <f>IF($B$2=1,IF(ก.ค.!Y27="","",ก.ค.!Y27),IF(ก.ค.!Y57="","",ก.ค.!Y57))</f>
        <v/>
      </c>
      <c r="CR27" s="104" t="str">
        <f>IF($B$2=1,IF(ก.ค.!Z27="","",ก.ค.!Z27),IF(ก.ค.!Z57="","",ก.ค.!Z57))</f>
        <v/>
      </c>
      <c r="CS27" s="104" t="str">
        <f>IF($B$2=1,IF(ก.ค.!AA27="","",ก.ค.!AA27),IF(ก.ค.!AA57="","",ก.ค.!AA57))</f>
        <v/>
      </c>
      <c r="CT27" s="104" t="str">
        <f>IF($B$2=1,IF(ก.ค.!AB27="","",ก.ค.!AB27),IF(ก.ค.!AB57="","",ก.ค.!AB57))</f>
        <v/>
      </c>
      <c r="CU27" s="104" t="str">
        <f>IF($B$2=1,IF(ก.ค.!AC27="","",ก.ค.!AC27),IF(ก.ค.!AC57="","",ก.ค.!AC57))</f>
        <v/>
      </c>
      <c r="CV27" s="104" t="str">
        <f>IF($B$2=1,IF(ก.ค.!AD27="","",ก.ค.!AD27),IF(ก.ค.!AD57="","",ก.ค.!AD57))</f>
        <v/>
      </c>
      <c r="CW27" s="104" t="str">
        <f>IF($B$2=1,IF(ก.ค.!AE27="","",ก.ค.!AE27),IF(ก.ค.!AE57="","",ก.ค.!AE57))</f>
        <v/>
      </c>
      <c r="CX27" s="104" t="str">
        <f>IF($B$2=1,IF(ก.ค.!AF27="","",ก.ค.!AF27),IF(ก.ค.!AF57="","",ก.ค.!AF57))</f>
        <v/>
      </c>
      <c r="CY27" s="104" t="str">
        <f>IF($B$2=1,IF(ก.ค.!AG27="","",ก.ค.!AG27),IF(ก.ค.!AG57="","",ก.ค.!AG57))</f>
        <v/>
      </c>
      <c r="CZ27" s="104" t="str">
        <f>IF($B$2=1,IF(ก.ค.!AH27="","",ก.ค.!AH27),IF(ก.ค.!AH57="","",ก.ค.!AH57))</f>
        <v/>
      </c>
      <c r="DA27" s="104" t="str">
        <f>IF($B$2=1,IF(ก.ค.!AI27="","",ก.ค.!AI27),IF(ก.ค.!AI57="","",ก.ค.!AI57))</f>
        <v/>
      </c>
      <c r="DB27" s="103">
        <f t="shared" si="13"/>
        <v>24</v>
      </c>
      <c r="DC27" s="104"/>
      <c r="DD27" s="104" t="str">
        <f>IF($B$2=1,IF(ส.ค.!D27="","",ส.ค.!D27),IF(ส.ค.!D57="","",ส.ค.!D57))</f>
        <v/>
      </c>
      <c r="DE27" s="104" t="str">
        <f>IF($B$2=1,IF(ส.ค.!E27="","",ส.ค.!E27),IF(ส.ค.!E57="","",ส.ค.!E57))</f>
        <v/>
      </c>
      <c r="DF27" s="104" t="str">
        <f>IF($B$2=1,IF(ส.ค.!F27="","",ส.ค.!F27),IF(ส.ค.!F57="","",ส.ค.!F57))</f>
        <v/>
      </c>
      <c r="DG27" s="104" t="str">
        <f>IF($B$2=1,IF(ส.ค.!G27="","",ส.ค.!G27),IF(ส.ค.!G57="","",ส.ค.!G57))</f>
        <v/>
      </c>
      <c r="DH27" s="104" t="str">
        <f>IF($B$2=1,IF(ส.ค.!H27="","",ส.ค.!H27),IF(ส.ค.!H57="","",ส.ค.!H57))</f>
        <v/>
      </c>
      <c r="DI27" s="104" t="str">
        <f>IF($B$2=1,IF(ส.ค.!I27="","",ส.ค.!I27),IF(ส.ค.!I57="","",ส.ค.!I57))</f>
        <v/>
      </c>
      <c r="DJ27" s="104" t="str">
        <f>IF($B$2=1,IF(ส.ค.!J27="","",ส.ค.!J27),IF(ส.ค.!J57="","",ส.ค.!J57))</f>
        <v/>
      </c>
      <c r="DK27" s="104" t="str">
        <f>IF($B$2=1,IF(ส.ค.!K27="","",ส.ค.!K27),IF(ส.ค.!K57="","",ส.ค.!K57))</f>
        <v/>
      </c>
      <c r="DL27" s="104" t="str">
        <f>IF($B$2=1,IF(ส.ค.!L27="","",ส.ค.!L27),IF(ส.ค.!L57="","",ส.ค.!L57))</f>
        <v/>
      </c>
      <c r="DM27" s="104" t="str">
        <f>IF($B$2=1,IF(ส.ค.!M27="","",ส.ค.!M27),IF(ส.ค.!M57="","",ส.ค.!M57))</f>
        <v/>
      </c>
      <c r="DN27" s="104" t="str">
        <f>IF($B$2=1,IF(ส.ค.!N27="","",ส.ค.!N27),IF(ส.ค.!N57="","",ส.ค.!N57))</f>
        <v/>
      </c>
      <c r="DO27" s="104" t="str">
        <f>IF($B$2=1,IF(ส.ค.!O27="","",ส.ค.!O27),IF(ส.ค.!O57="","",ส.ค.!O57))</f>
        <v/>
      </c>
      <c r="DP27" s="104" t="str">
        <f>IF($B$2=1,IF(ส.ค.!P27="","",ส.ค.!P27),IF(ส.ค.!P57="","",ส.ค.!P57))</f>
        <v/>
      </c>
      <c r="DQ27" s="104" t="str">
        <f>IF($B$2=1,IF(ส.ค.!Q27="","",ส.ค.!Q27),IF(ส.ค.!Q57="","",ส.ค.!Q57))</f>
        <v/>
      </c>
      <c r="DR27" s="104" t="str">
        <f>IF($B$2=1,IF(ส.ค.!R27="","",ส.ค.!R27),IF(ส.ค.!R57="","",ส.ค.!R57))</f>
        <v/>
      </c>
      <c r="DS27" s="104" t="str">
        <f>IF($B$2=1,IF(ส.ค.!S27="","",ส.ค.!S27),IF(ส.ค.!S57="","",ส.ค.!S57))</f>
        <v/>
      </c>
      <c r="DT27" s="104" t="str">
        <f>IF($B$2=1,IF(ส.ค.!T27="","",ส.ค.!T27),IF(ส.ค.!T57="","",ส.ค.!T57))</f>
        <v/>
      </c>
      <c r="DU27" s="104" t="str">
        <f>IF($B$2=1,IF(ส.ค.!U27="","",ส.ค.!U27),IF(ส.ค.!U57="","",ส.ค.!U57))</f>
        <v/>
      </c>
      <c r="DV27" s="104" t="str">
        <f>IF($B$2=1,IF(ส.ค.!V27="","",ส.ค.!V27),IF(ส.ค.!V57="","",ส.ค.!V57))</f>
        <v/>
      </c>
      <c r="DW27" s="104" t="str">
        <f>IF($B$2=1,IF(ส.ค.!W27="","",ส.ค.!W27),IF(ส.ค.!W57="","",ส.ค.!W57))</f>
        <v/>
      </c>
      <c r="DX27" s="104" t="str">
        <f>IF($B$2=1,IF(ส.ค.!X27="","",ส.ค.!X27),IF(ส.ค.!X57="","",ส.ค.!X57))</f>
        <v/>
      </c>
      <c r="DY27" s="104" t="str">
        <f>IF($B$2=1,IF(ส.ค.!Y27="","",ส.ค.!Y27),IF(ส.ค.!Y57="","",ส.ค.!Y57))</f>
        <v/>
      </c>
      <c r="DZ27" s="104" t="str">
        <f>IF($B$2=1,IF(ส.ค.!Z27="","",ส.ค.!Z27),IF(ส.ค.!Z57="","",ส.ค.!Z57))</f>
        <v/>
      </c>
      <c r="EA27" s="104" t="str">
        <f>IF($B$2=1,IF(ส.ค.!AA27="","",ส.ค.!AA27),IF(ส.ค.!AA57="","",ส.ค.!AA57))</f>
        <v/>
      </c>
      <c r="EB27" s="104" t="str">
        <f>IF($B$2=1,IF(ส.ค.!AB27="","",ส.ค.!AB27),IF(ส.ค.!AB57="","",ส.ค.!AB57))</f>
        <v/>
      </c>
      <c r="EC27" s="104" t="str">
        <f>IF($B$2=1,IF(ส.ค.!AC27="","",ส.ค.!AC27),IF(ส.ค.!AC57="","",ส.ค.!AC57))</f>
        <v/>
      </c>
      <c r="ED27" s="104" t="str">
        <f>IF($B$2=1,IF(ส.ค.!AD27="","",ส.ค.!AD27),IF(ส.ค.!AD57="","",ส.ค.!AD57))</f>
        <v/>
      </c>
      <c r="EE27" s="104" t="str">
        <f>IF($B$2=1,IF(ส.ค.!AE27="","",ส.ค.!AE27),IF(ส.ค.!AE57="","",ส.ค.!AE57))</f>
        <v/>
      </c>
      <c r="EF27" s="104" t="str">
        <f>IF($B$2=1,IF(ส.ค.!AF27="","",ส.ค.!AF27),IF(ส.ค.!AF57="","",ส.ค.!AF57))</f>
        <v/>
      </c>
      <c r="EG27" s="104" t="str">
        <f>IF($B$2=1,IF(ส.ค.!AG27="","",ส.ค.!AG27),IF(ส.ค.!AG57="","",ส.ค.!AG57))</f>
        <v/>
      </c>
      <c r="EH27" s="104" t="str">
        <f>IF($B$2=1,IF(ส.ค.!AH27="","",ส.ค.!AH27),IF(ส.ค.!AH57="","",ส.ค.!AH57))</f>
        <v/>
      </c>
      <c r="EI27" s="104" t="str">
        <f>IF($B$2=1,IF(ส.ค.!AI27="","",ส.ค.!AI27),IF(ส.ค.!AI57="","",ส.ค.!AI57))</f>
        <v/>
      </c>
      <c r="EJ27" s="103">
        <f t="shared" si="14"/>
        <v>24</v>
      </c>
      <c r="EK27" s="104"/>
      <c r="EL27" s="104" t="str">
        <f>IF($B$2=1,IF(ก.ย.!D27="","",ก.ย.!D27),IF(ก.ย.!D57="","",ก.ย.!D57))</f>
        <v/>
      </c>
      <c r="EM27" s="104" t="str">
        <f>IF($B$2=1,IF(ก.ย.!E27="","",ก.ย.!E27),IF(ก.ย.!E57="","",ก.ย.!E57))</f>
        <v/>
      </c>
      <c r="EN27" s="104" t="str">
        <f>IF($B$2=1,IF(ก.ย.!F27="","",ก.ย.!F27),IF(ก.ย.!F57="","",ก.ย.!F57))</f>
        <v/>
      </c>
      <c r="EO27" s="104" t="str">
        <f>IF($B$2=1,IF(ก.ย.!G27="","",ก.ย.!G27),IF(ก.ย.!G57="","",ก.ย.!G57))</f>
        <v/>
      </c>
      <c r="EP27" s="104" t="str">
        <f>IF($B$2=1,IF(ก.ย.!H27="","",ก.ย.!H27),IF(ก.ย.!H57="","",ก.ย.!H57))</f>
        <v/>
      </c>
      <c r="EQ27" s="104" t="str">
        <f>IF($B$2=1,IF(ก.ย.!I27="","",ก.ย.!I27),IF(ก.ย.!I57="","",ก.ย.!I57))</f>
        <v/>
      </c>
      <c r="ER27" s="104" t="str">
        <f>IF($B$2=1,IF(ก.ย.!J27="","",ก.ย.!J27),IF(ก.ย.!J57="","",ก.ย.!J57))</f>
        <v/>
      </c>
      <c r="ES27" s="104" t="str">
        <f>IF($B$2=1,IF(ก.ย.!K27="","",ก.ย.!K27),IF(ก.ย.!K57="","",ก.ย.!K57))</f>
        <v/>
      </c>
      <c r="ET27" s="104" t="str">
        <f>IF($B$2=1,IF(ก.ย.!L27="","",ก.ย.!L27),IF(ก.ย.!L57="","",ก.ย.!L57))</f>
        <v/>
      </c>
      <c r="EU27" s="104" t="str">
        <f>IF($B$2=1,IF(ก.ย.!M27="","",ก.ย.!M27),IF(ก.ย.!M57="","",ก.ย.!M57))</f>
        <v/>
      </c>
      <c r="EV27" s="104" t="str">
        <f>IF($B$2=1,IF(ก.ย.!N27="","",ก.ย.!N27),IF(ก.ย.!N57="","",ก.ย.!N57))</f>
        <v/>
      </c>
      <c r="EW27" s="104" t="str">
        <f>IF($B$2=1,IF(ก.ย.!O27="","",ก.ย.!O27),IF(ก.ย.!O57="","",ก.ย.!O57))</f>
        <v/>
      </c>
      <c r="EX27" s="104" t="str">
        <f>IF($B$2=1,IF(ก.ย.!P27="","",ก.ย.!P27),IF(ก.ย.!P57="","",ก.ย.!P57))</f>
        <v/>
      </c>
      <c r="EY27" s="104" t="str">
        <f>IF($B$2=1,IF(ก.ย.!Q27="","",ก.ย.!Q27),IF(ก.ย.!Q57="","",ก.ย.!Q57))</f>
        <v/>
      </c>
      <c r="EZ27" s="104" t="str">
        <f>IF($B$2=1,IF(ก.ย.!R27="","",ก.ย.!R27),IF(ก.ย.!R57="","",ก.ย.!R57))</f>
        <v/>
      </c>
      <c r="FA27" s="104" t="str">
        <f>IF($B$2=1,IF(ก.ย.!S27="","",ก.ย.!S27),IF(ก.ย.!S57="","",ก.ย.!S57))</f>
        <v/>
      </c>
      <c r="FB27" s="104" t="str">
        <f>IF($B$2=1,IF(ก.ย.!T27="","",ก.ย.!T27),IF(ก.ย.!T57="","",ก.ย.!T57))</f>
        <v/>
      </c>
      <c r="FC27" s="104" t="str">
        <f>IF($B$2=1,IF(ก.ย.!U27="","",ก.ย.!U27),IF(ก.ย.!U57="","",ก.ย.!U57))</f>
        <v/>
      </c>
      <c r="FD27" s="104" t="str">
        <f>IF($B$2=1,IF(ก.ย.!V27="","",ก.ย.!V27),IF(ก.ย.!V57="","",ก.ย.!V57))</f>
        <v/>
      </c>
      <c r="FE27" s="104" t="str">
        <f>IF($B$2=1,IF(ก.ย.!W27="","",ก.ย.!W27),IF(ก.ย.!W57="","",ก.ย.!W57))</f>
        <v/>
      </c>
      <c r="FF27" s="104" t="str">
        <f>IF($B$2=1,IF(ก.ย.!X27="","",ก.ย.!X27),IF(ก.ย.!X57="","",ก.ย.!X57))</f>
        <v/>
      </c>
      <c r="FG27" s="104" t="str">
        <f>IF($B$2=1,IF(ก.ย.!Y27="","",ก.ย.!Y27),IF(ก.ย.!Y57="","",ก.ย.!Y57))</f>
        <v/>
      </c>
      <c r="FH27" s="104" t="str">
        <f>IF($B$2=1,IF(ก.ย.!Z27="","",ก.ย.!Z27),IF(ก.ย.!Z57="","",ก.ย.!Z57))</f>
        <v/>
      </c>
      <c r="FI27" s="104" t="str">
        <f>IF($B$2=1,IF(ก.ย.!AA27="","",ก.ย.!AA27),IF(ก.ย.!AA57="","",ก.ย.!AA57))</f>
        <v/>
      </c>
      <c r="FJ27" s="104" t="str">
        <f>IF($B$2=1,IF(ก.ย.!AB27="","",ก.ย.!AB27),IF(ก.ย.!AB57="","",ก.ย.!AB57))</f>
        <v/>
      </c>
      <c r="FK27" s="104" t="str">
        <f>IF($B$2=1,IF(ก.ย.!AC27="","",ก.ย.!AC27),IF(ก.ย.!AC57="","",ก.ย.!AC57))</f>
        <v/>
      </c>
      <c r="FL27" s="104" t="str">
        <f>IF($B$2=1,IF(ก.ย.!AD27="","",ก.ย.!AD27),IF(ก.ย.!AD57="","",ก.ย.!AD57))</f>
        <v/>
      </c>
      <c r="FM27" s="104" t="str">
        <f>IF($B$2=1,IF(ก.ย.!AE27="","",ก.ย.!AE27),IF(ก.ย.!AE57="","",ก.ย.!AE57))</f>
        <v/>
      </c>
      <c r="FN27" s="104" t="str">
        <f>IF($B$2=1,IF(ก.ย.!AF27="","",ก.ย.!AF27),IF(ก.ย.!AF57="","",ก.ย.!AF57))</f>
        <v/>
      </c>
      <c r="FO27" s="104" t="str">
        <f>IF($B$2=1,IF(ก.ย.!AG27="","",ก.ย.!AG27),IF(ก.ย.!AG57="","",ก.ย.!AG57))</f>
        <v/>
      </c>
      <c r="FP27" s="104" t="str">
        <f>IF($B$2=1,IF(ก.ย.!AH27="","",ก.ย.!AH27),IF(ก.ย.!AH57="","",ก.ย.!AH57))</f>
        <v/>
      </c>
      <c r="FQ27" s="104" t="str">
        <f>IF($B$2=1,IF(ก.ย.!AI27="","",ก.ย.!AI27),IF(ก.ย.!AI57="","",ก.ย.!AI57))</f>
        <v/>
      </c>
      <c r="FR27" s="103">
        <f t="shared" si="15"/>
        <v>24</v>
      </c>
      <c r="FS27" s="104"/>
      <c r="FT27" s="104" t="str">
        <f>IF($B$2=1,IF(ต.ค.!D27="","",ต.ค.!D27),IF(ต.ค.!D57="","",ต.ค.!D57))</f>
        <v/>
      </c>
      <c r="FU27" s="104" t="str">
        <f>IF($B$2=1,IF(ต.ค.!E27="","",ต.ค.!E27),IF(ต.ค.!E57="","",ต.ค.!E57))</f>
        <v/>
      </c>
      <c r="FV27" s="104" t="str">
        <f>IF($B$2=1,IF(ต.ค.!F27="","",ต.ค.!F27),IF(ต.ค.!F57="","",ต.ค.!F57))</f>
        <v/>
      </c>
      <c r="FW27" s="104" t="str">
        <f>IF($B$2=1,IF(ต.ค.!G27="","",ต.ค.!G27),IF(ต.ค.!G57="","",ต.ค.!G57))</f>
        <v/>
      </c>
      <c r="FX27" s="104" t="str">
        <f>IF($B$2=1,IF(ต.ค.!H27="","",ต.ค.!H27),IF(ต.ค.!H57="","",ต.ค.!H57))</f>
        <v/>
      </c>
      <c r="FY27" s="104" t="str">
        <f>IF($B$2=1,IF(ต.ค.!I27="","",ต.ค.!I27),IF(ต.ค.!I57="","",ต.ค.!I57))</f>
        <v/>
      </c>
      <c r="FZ27" s="104" t="str">
        <f>IF($B$2=1,IF(ต.ค.!J27="","",ต.ค.!J27),IF(ต.ค.!J57="","",ต.ค.!J57))</f>
        <v/>
      </c>
      <c r="GA27" s="104" t="str">
        <f>IF($B$2=1,IF(ต.ค.!K27="","",ต.ค.!K27),IF(ต.ค.!K57="","",ต.ค.!K57))</f>
        <v/>
      </c>
      <c r="GB27" s="104" t="str">
        <f>IF($B$2=1,IF(ต.ค.!L27="","",ต.ค.!L27),IF(ต.ค.!L57="","",ต.ค.!L57))</f>
        <v/>
      </c>
      <c r="GC27" s="104" t="str">
        <f>IF($B$2=1,IF(ต.ค.!M27="","",ต.ค.!M27),IF(ต.ค.!M57="","",ต.ค.!M57))</f>
        <v/>
      </c>
      <c r="GD27" s="104" t="str">
        <f>IF($B$2=1,IF(ต.ค.!N27="","",ต.ค.!N27),IF(ต.ค.!N57="","",ต.ค.!N57))</f>
        <v/>
      </c>
      <c r="GE27" s="104" t="str">
        <f>IF($B$2=1,IF(ต.ค.!O27="","",ต.ค.!O27),IF(ต.ค.!O57="","",ต.ค.!O57))</f>
        <v/>
      </c>
      <c r="GF27" s="104" t="str">
        <f>IF($B$2=1,IF(ต.ค.!P27="","",ต.ค.!P27),IF(ต.ค.!P57="","",ต.ค.!P57))</f>
        <v/>
      </c>
      <c r="GG27" s="104" t="str">
        <f>IF($B$2=1,IF(ต.ค.!Q27="","",ต.ค.!Q27),IF(ต.ค.!Q57="","",ต.ค.!Q57))</f>
        <v/>
      </c>
      <c r="GH27" s="104" t="str">
        <f>IF($B$2=1,IF(ต.ค.!R27="","",ต.ค.!R27),IF(ต.ค.!R57="","",ต.ค.!R57))</f>
        <v/>
      </c>
      <c r="GI27" s="104" t="str">
        <f>IF($B$2=1,IF(ต.ค.!S27="","",ต.ค.!S27),IF(ต.ค.!S57="","",ต.ค.!S57))</f>
        <v/>
      </c>
      <c r="GJ27" s="104" t="str">
        <f>IF($B$2=1,IF(ต.ค.!T27="","",ต.ค.!T27),IF(ต.ค.!T57="","",ต.ค.!T57))</f>
        <v/>
      </c>
      <c r="GK27" s="104" t="str">
        <f>IF($B$2=1,IF(ต.ค.!U27="","",ต.ค.!U27),IF(ต.ค.!U57="","",ต.ค.!U57))</f>
        <v/>
      </c>
      <c r="GL27" s="104" t="str">
        <f>IF($B$2=1,IF(ต.ค.!V27="","",ต.ค.!V27),IF(ต.ค.!V57="","",ต.ค.!V57))</f>
        <v/>
      </c>
      <c r="GM27" s="104" t="str">
        <f>IF($B$2=1,IF(ต.ค.!W27="","",ต.ค.!W27),IF(ต.ค.!W57="","",ต.ค.!W57))</f>
        <v/>
      </c>
      <c r="GN27" s="104" t="str">
        <f>IF($B$2=1,IF(ต.ค.!X27="","",ต.ค.!X27),IF(ต.ค.!X57="","",ต.ค.!X57))</f>
        <v/>
      </c>
      <c r="GO27" s="104" t="str">
        <f>IF($B$2=1,IF(ต.ค.!Y27="","",ต.ค.!Y27),IF(ต.ค.!Y57="","",ต.ค.!Y57))</f>
        <v/>
      </c>
      <c r="GP27" s="104" t="str">
        <f>IF($B$2=1,IF(ต.ค.!Z27="","",ต.ค.!Z27),IF(ต.ค.!Z57="","",ต.ค.!Z57))</f>
        <v/>
      </c>
      <c r="GQ27" s="104" t="str">
        <f>IF($B$2=1,IF(ต.ค.!AA27="","",ต.ค.!AA27),IF(ต.ค.!AA57="","",ต.ค.!AA57))</f>
        <v/>
      </c>
      <c r="GR27" s="104" t="str">
        <f>IF($B$2=1,IF(ต.ค.!AB27="","",ต.ค.!AB27),IF(ต.ค.!AB57="","",ต.ค.!AB57))</f>
        <v/>
      </c>
      <c r="GS27" s="104" t="str">
        <f>IF($B$2=1,IF(ต.ค.!AC27="","",ต.ค.!AC27),IF(ต.ค.!AC57="","",ต.ค.!AC57))</f>
        <v/>
      </c>
      <c r="GT27" s="104" t="str">
        <f>IF($B$2=1,IF(ต.ค.!AD27="","",ต.ค.!AD27),IF(ต.ค.!AD57="","",ต.ค.!AD57))</f>
        <v/>
      </c>
      <c r="GU27" s="104" t="str">
        <f>IF($B$2=1,IF(ต.ค.!AE27="","",ต.ค.!AE27),IF(ต.ค.!AE57="","",ต.ค.!AE57))</f>
        <v/>
      </c>
      <c r="GV27" s="104" t="str">
        <f>IF($B$2=1,IF(ต.ค.!AF27="","",ต.ค.!AF27),IF(ต.ค.!AF57="","",ต.ค.!AF57))</f>
        <v/>
      </c>
      <c r="GW27" s="104" t="str">
        <f>IF($B$2=1,IF(ต.ค.!AG27="","",ต.ค.!AG27),IF(ต.ค.!AG57="","",ต.ค.!AG57))</f>
        <v/>
      </c>
      <c r="GX27" s="104" t="str">
        <f>IF($B$2=1,IF(ต.ค.!AH27="","",ต.ค.!AH27),IF(ต.ค.!AH57="","",ต.ค.!AH57))</f>
        <v/>
      </c>
      <c r="GY27" s="104" t="str">
        <f>IF($B$2=1,IF(ต.ค.!AI27="","",ต.ค.!AI27),IF(ต.ค.!AI57="","",ต.ค.!AI57))</f>
        <v/>
      </c>
      <c r="GZ27" s="103">
        <f t="shared" si="16"/>
        <v>24</v>
      </c>
      <c r="HA27" s="104"/>
      <c r="HB27" s="104" t="str">
        <f>IF($B$2=1,IF(พ.ย.!D27="","",พ.ย.!D27),IF(พ.ย.!D57="","",พ.ย.!D57))</f>
        <v/>
      </c>
      <c r="HC27" s="104" t="str">
        <f>IF($B$2=1,IF(พ.ย.!E27="","",พ.ย.!E27),IF(พ.ย.!E57="","",พ.ย.!E57))</f>
        <v/>
      </c>
      <c r="HD27" s="104" t="str">
        <f>IF($B$2=1,IF(พ.ย.!F27="","",พ.ย.!F27),IF(พ.ย.!F57="","",พ.ย.!F57))</f>
        <v/>
      </c>
      <c r="HE27" s="104" t="str">
        <f>IF($B$2=1,IF(พ.ย.!G27="","",พ.ย.!G27),IF(พ.ย.!G57="","",พ.ย.!G57))</f>
        <v/>
      </c>
      <c r="HF27" s="104" t="str">
        <f>IF($B$2=1,IF(พ.ย.!H27="","",พ.ย.!H27),IF(พ.ย.!H57="","",พ.ย.!H57))</f>
        <v/>
      </c>
      <c r="HG27" s="104" t="str">
        <f>IF($B$2=1,IF(พ.ย.!I27="","",พ.ย.!I27),IF(พ.ย.!I57="","",พ.ย.!I57))</f>
        <v/>
      </c>
      <c r="HH27" s="104" t="str">
        <f>IF($B$2=1,IF(พ.ย.!J27="","",พ.ย.!J27),IF(พ.ย.!J57="","",พ.ย.!J57))</f>
        <v/>
      </c>
      <c r="HI27" s="104" t="str">
        <f>IF($B$2=1,IF(พ.ย.!K27="","",พ.ย.!K27),IF(พ.ย.!K57="","",พ.ย.!K57))</f>
        <v/>
      </c>
      <c r="HJ27" s="104" t="str">
        <f>IF($B$2=1,IF(พ.ย.!L27="","",พ.ย.!L27),IF(พ.ย.!L57="","",พ.ย.!L57))</f>
        <v/>
      </c>
      <c r="HK27" s="104" t="str">
        <f>IF($B$2=1,IF(พ.ย.!M27="","",พ.ย.!M27),IF(พ.ย.!M57="","",พ.ย.!M57))</f>
        <v/>
      </c>
      <c r="HL27" s="104" t="str">
        <f>IF($B$2=1,IF(พ.ย.!N27="","",พ.ย.!N27),IF(พ.ย.!N57="","",พ.ย.!N57))</f>
        <v/>
      </c>
      <c r="HM27" s="104" t="str">
        <f>IF($B$2=1,IF(พ.ย.!O27="","",พ.ย.!O27),IF(พ.ย.!O57="","",พ.ย.!O57))</f>
        <v/>
      </c>
      <c r="HN27" s="104" t="str">
        <f>IF($B$2=1,IF(พ.ย.!P27="","",พ.ย.!P27),IF(พ.ย.!P57="","",พ.ย.!P57))</f>
        <v/>
      </c>
      <c r="HO27" s="104" t="str">
        <f>IF($B$2=1,IF(พ.ย.!Q27="","",พ.ย.!Q27),IF(พ.ย.!Q57="","",พ.ย.!Q57))</f>
        <v/>
      </c>
      <c r="HP27" s="104" t="str">
        <f>IF($B$2=1,IF(พ.ย.!R27="","",พ.ย.!R27),IF(พ.ย.!R57="","",พ.ย.!R57))</f>
        <v/>
      </c>
      <c r="HQ27" s="104" t="str">
        <f>IF($B$2=1,IF(พ.ย.!S27="","",พ.ย.!S27),IF(พ.ย.!S57="","",พ.ย.!S57))</f>
        <v/>
      </c>
      <c r="HR27" s="104" t="str">
        <f>IF($B$2=1,IF(พ.ย.!T27="","",พ.ย.!T27),IF(พ.ย.!T57="","",พ.ย.!T57))</f>
        <v/>
      </c>
      <c r="HS27" s="104" t="str">
        <f>IF($B$2=1,IF(พ.ย.!U27="","",พ.ย.!U27),IF(พ.ย.!U57="","",พ.ย.!U57))</f>
        <v/>
      </c>
      <c r="HT27" s="104" t="str">
        <f>IF($B$2=1,IF(พ.ย.!V27="","",พ.ย.!V27),IF(พ.ย.!V57="","",พ.ย.!V57))</f>
        <v/>
      </c>
      <c r="HU27" s="104" t="str">
        <f>IF($B$2=1,IF(พ.ย.!W27="","",พ.ย.!W27),IF(พ.ย.!W57="","",พ.ย.!W57))</f>
        <v/>
      </c>
      <c r="HV27" s="104" t="str">
        <f>IF($B$2=1,IF(พ.ย.!X27="","",พ.ย.!X27),IF(พ.ย.!X57="","",พ.ย.!X57))</f>
        <v/>
      </c>
      <c r="HW27" s="104" t="str">
        <f>IF($B$2=1,IF(พ.ย.!Y27="","",พ.ย.!Y27),IF(พ.ย.!Y57="","",พ.ย.!Y57))</f>
        <v/>
      </c>
      <c r="HX27" s="104" t="str">
        <f>IF($B$2=1,IF(พ.ย.!Z27="","",พ.ย.!Z27),IF(พ.ย.!Z57="","",พ.ย.!Z57))</f>
        <v/>
      </c>
      <c r="HY27" s="104" t="str">
        <f>IF($B$2=1,IF(พ.ย.!AA27="","",พ.ย.!AA27),IF(พ.ย.!AA57="","",พ.ย.!AA57))</f>
        <v/>
      </c>
      <c r="HZ27" s="104" t="str">
        <f>IF($B$2=1,IF(พ.ย.!AB27="","",พ.ย.!AB27),IF(พ.ย.!AB57="","",พ.ย.!AB57))</f>
        <v/>
      </c>
      <c r="IA27" s="104" t="str">
        <f>IF($B$2=1,IF(พ.ย.!AC27="","",พ.ย.!AC27),IF(พ.ย.!AC57="","",พ.ย.!AC57))</f>
        <v/>
      </c>
      <c r="IB27" s="104" t="str">
        <f>IF($B$2=1,IF(พ.ย.!AD27="","",พ.ย.!AD27),IF(พ.ย.!AD57="","",พ.ย.!AD57))</f>
        <v/>
      </c>
      <c r="IC27" s="104" t="str">
        <f>IF($B$2=1,IF(พ.ย.!AE27="","",พ.ย.!AE27),IF(พ.ย.!AE57="","",พ.ย.!AE57))</f>
        <v/>
      </c>
      <c r="ID27" s="104" t="str">
        <f>IF($B$2=1,IF(พ.ย.!AF27="","",พ.ย.!AF27),IF(พ.ย.!AF57="","",พ.ย.!AF57))</f>
        <v/>
      </c>
      <c r="IE27" s="104" t="str">
        <f>IF($B$2=1,IF(พ.ย.!AG27="","",พ.ย.!AG27),IF(พ.ย.!AG57="","",พ.ย.!AG57))</f>
        <v/>
      </c>
      <c r="IF27" s="104" t="str">
        <f>IF($B$2=1,IF(พ.ย.!AH27="","",พ.ย.!AH27),IF(พ.ย.!AH57="","",พ.ย.!AH57))</f>
        <v/>
      </c>
      <c r="IG27" s="104" t="str">
        <f>IF($B$2=1,IF(พ.ย.!AI27="","",พ.ย.!AI27),IF(พ.ย.!AI57="","",พ.ย.!AI57))</f>
        <v/>
      </c>
      <c r="IH27" s="103">
        <f t="shared" si="17"/>
        <v>24</v>
      </c>
      <c r="II27" s="104"/>
      <c r="IJ27" s="104" t="str">
        <f>IF($B$2=1,IF(ธ.ค.!D27="","",ธ.ค.!D27),IF(ธ.ค.!D57="","",ธ.ค.!D57))</f>
        <v/>
      </c>
      <c r="IK27" s="104" t="str">
        <f>IF($B$2=1,IF(ธ.ค.!E27="","",ธ.ค.!E27),IF(ธ.ค.!E57="","",ธ.ค.!E57))</f>
        <v/>
      </c>
      <c r="IL27" s="104" t="str">
        <f>IF($B$2=1,IF(ธ.ค.!F27="","",ธ.ค.!F27),IF(ธ.ค.!F57="","",ธ.ค.!F57))</f>
        <v/>
      </c>
      <c r="IM27" s="104" t="str">
        <f>IF($B$2=1,IF(ธ.ค.!G27="","",ธ.ค.!G27),IF(ธ.ค.!G57="","",ธ.ค.!G57))</f>
        <v/>
      </c>
      <c r="IN27" s="104" t="str">
        <f>IF($B$2=1,IF(ธ.ค.!H27="","",ธ.ค.!H27),IF(ธ.ค.!H57="","",ธ.ค.!H57))</f>
        <v/>
      </c>
      <c r="IO27" s="104" t="str">
        <f>IF($B$2=1,IF(ธ.ค.!I27="","",ธ.ค.!I27),IF(ธ.ค.!I57="","",ธ.ค.!I57))</f>
        <v/>
      </c>
      <c r="IP27" s="104" t="str">
        <f>IF($B$2=1,IF(ธ.ค.!J27="","",ธ.ค.!J27),IF(ธ.ค.!J57="","",ธ.ค.!J57))</f>
        <v/>
      </c>
      <c r="IQ27" s="104" t="str">
        <f>IF($B$2=1,IF(ธ.ค.!K27="","",ธ.ค.!K27),IF(ธ.ค.!K57="","",ธ.ค.!K57))</f>
        <v/>
      </c>
      <c r="IR27" s="104" t="str">
        <f>IF($B$2=1,IF(ธ.ค.!L27="","",ธ.ค.!L27),IF(ธ.ค.!L57="","",ธ.ค.!L57))</f>
        <v/>
      </c>
      <c r="IS27" s="104" t="str">
        <f>IF($B$2=1,IF(ธ.ค.!M27="","",ธ.ค.!M27),IF(ธ.ค.!M57="","",ธ.ค.!M57))</f>
        <v/>
      </c>
      <c r="IT27" s="104" t="str">
        <f>IF($B$2=1,IF(ธ.ค.!N27="","",ธ.ค.!N27),IF(ธ.ค.!N57="","",ธ.ค.!N57))</f>
        <v/>
      </c>
      <c r="IU27" s="104" t="str">
        <f>IF($B$2=1,IF(ธ.ค.!O27="","",ธ.ค.!O27),IF(ธ.ค.!O57="","",ธ.ค.!O57))</f>
        <v/>
      </c>
      <c r="IV27" s="104" t="str">
        <f>IF($B$2=1,IF(ธ.ค.!P27="","",ธ.ค.!P27),IF(ธ.ค.!P57="","",ธ.ค.!P57))</f>
        <v/>
      </c>
      <c r="IW27" s="104" t="str">
        <f>IF($B$2=1,IF(ธ.ค.!Q27="","",ธ.ค.!Q27),IF(ธ.ค.!Q57="","",ธ.ค.!Q57))</f>
        <v/>
      </c>
      <c r="IX27" s="104" t="str">
        <f>IF($B$2=1,IF(ธ.ค.!R27="","",ธ.ค.!R27),IF(ธ.ค.!R57="","",ธ.ค.!R57))</f>
        <v/>
      </c>
      <c r="IY27" s="104" t="str">
        <f>IF($B$2=1,IF(ธ.ค.!S27="","",ธ.ค.!S27),IF(ธ.ค.!S57="","",ธ.ค.!S57))</f>
        <v/>
      </c>
      <c r="IZ27" s="104" t="str">
        <f>IF($B$2=1,IF(ธ.ค.!T27="","",ธ.ค.!T27),IF(ธ.ค.!T57="","",ธ.ค.!T57))</f>
        <v/>
      </c>
      <c r="JA27" s="104" t="str">
        <f>IF($B$2=1,IF(ธ.ค.!U27="","",ธ.ค.!U27),IF(ธ.ค.!U57="","",ธ.ค.!U57))</f>
        <v/>
      </c>
      <c r="JB27" s="104" t="str">
        <f>IF($B$2=1,IF(ธ.ค.!V27="","",ธ.ค.!V27),IF(ธ.ค.!V57="","",ธ.ค.!V57))</f>
        <v/>
      </c>
      <c r="JC27" s="104" t="str">
        <f>IF($B$2=1,IF(ธ.ค.!W27="","",ธ.ค.!W27),IF(ธ.ค.!W57="","",ธ.ค.!W57))</f>
        <v/>
      </c>
      <c r="JD27" s="104" t="str">
        <f>IF($B$2=1,IF(ธ.ค.!X27="","",ธ.ค.!X27),IF(ธ.ค.!X57="","",ธ.ค.!X57))</f>
        <v/>
      </c>
      <c r="JE27" s="104" t="str">
        <f>IF($B$2=1,IF(ธ.ค.!Y27="","",ธ.ค.!Y27),IF(ธ.ค.!Y57="","",ธ.ค.!Y57))</f>
        <v/>
      </c>
      <c r="JF27" s="104" t="str">
        <f>IF($B$2=1,IF(ธ.ค.!Z27="","",ธ.ค.!Z27),IF(ธ.ค.!Z57="","",ธ.ค.!Z57))</f>
        <v/>
      </c>
      <c r="JG27" s="104" t="str">
        <f>IF($B$2=1,IF(ธ.ค.!AA27="","",ธ.ค.!AA27),IF(ธ.ค.!AA57="","",ธ.ค.!AA57))</f>
        <v/>
      </c>
      <c r="JH27" s="104" t="str">
        <f>IF($B$2=1,IF(ธ.ค.!AB27="","",ธ.ค.!AB27),IF(ธ.ค.!AB57="","",ธ.ค.!AB57))</f>
        <v/>
      </c>
      <c r="JI27" s="104" t="str">
        <f>IF($B$2=1,IF(ธ.ค.!AC27="","",ธ.ค.!AC27),IF(ธ.ค.!AC57="","",ธ.ค.!AC57))</f>
        <v/>
      </c>
      <c r="JJ27" s="104" t="str">
        <f>IF($B$2=1,IF(ธ.ค.!AD27="","",ธ.ค.!AD27),IF(ธ.ค.!AD57="","",ธ.ค.!AD57))</f>
        <v/>
      </c>
      <c r="JK27" s="104" t="str">
        <f>IF($B$2=1,IF(ธ.ค.!AE27="","",ธ.ค.!AE27),IF(ธ.ค.!AE57="","",ธ.ค.!AE57))</f>
        <v/>
      </c>
      <c r="JL27" s="104" t="str">
        <f>IF($B$2=1,IF(ธ.ค.!AF27="","",ธ.ค.!AF27),IF(ธ.ค.!AF57="","",ธ.ค.!AF57))</f>
        <v/>
      </c>
      <c r="JM27" s="104" t="str">
        <f>IF($B$2=1,IF(ธ.ค.!AG27="","",ธ.ค.!AG27),IF(ธ.ค.!AG57="","",ธ.ค.!AG57))</f>
        <v/>
      </c>
      <c r="JN27" s="104" t="str">
        <f>IF($B$2=1,IF(ธ.ค.!AH27="","",ธ.ค.!AH27),IF(ธ.ค.!AH57="","",ธ.ค.!AH57))</f>
        <v/>
      </c>
      <c r="JO27" s="104" t="str">
        <f>IF($B$2=1,IF(ธ.ค.!AI27="","",ธ.ค.!AI27),IF(ธ.ค.!AI57="","",ธ.ค.!AI57))</f>
        <v/>
      </c>
      <c r="JP27" s="103">
        <f t="shared" si="18"/>
        <v>24</v>
      </c>
      <c r="JQ27" s="104"/>
      <c r="JR27" s="104" t="str">
        <f>IF($B$2=1,IF(ม.ค.!D27="","",ม.ค.!D27),IF(ม.ค.!D57="","",ม.ค.!D57))</f>
        <v/>
      </c>
      <c r="JS27" s="104" t="str">
        <f>IF($B$2=1,IF(ม.ค.!E27="","",ม.ค.!E27),IF(ม.ค.!E57="","",ม.ค.!E57))</f>
        <v/>
      </c>
      <c r="JT27" s="104" t="str">
        <f>IF($B$2=1,IF(ม.ค.!F27="","",ม.ค.!F27),IF(ม.ค.!F57="","",ม.ค.!F57))</f>
        <v/>
      </c>
      <c r="JU27" s="104" t="str">
        <f>IF($B$2=1,IF(ม.ค.!G27="","",ม.ค.!G27),IF(ม.ค.!G57="","",ม.ค.!G57))</f>
        <v/>
      </c>
      <c r="JV27" s="104" t="str">
        <f>IF($B$2=1,IF(ม.ค.!H27="","",ม.ค.!H27),IF(ม.ค.!H57="","",ม.ค.!H57))</f>
        <v/>
      </c>
      <c r="JW27" s="104" t="str">
        <f>IF($B$2=1,IF(ม.ค.!I27="","",ม.ค.!I27),IF(ม.ค.!I57="","",ม.ค.!I57))</f>
        <v/>
      </c>
      <c r="JX27" s="104" t="str">
        <f>IF($B$2=1,IF(ม.ค.!J27="","",ม.ค.!J27),IF(ม.ค.!J57="","",ม.ค.!J57))</f>
        <v/>
      </c>
      <c r="JY27" s="104" t="str">
        <f>IF($B$2=1,IF(ม.ค.!K27="","",ม.ค.!K27),IF(ม.ค.!K57="","",ม.ค.!K57))</f>
        <v/>
      </c>
      <c r="JZ27" s="104" t="str">
        <f>IF($B$2=1,IF(ม.ค.!L27="","",ม.ค.!L27),IF(ม.ค.!L57="","",ม.ค.!L57))</f>
        <v/>
      </c>
      <c r="KA27" s="104" t="str">
        <f>IF($B$2=1,IF(ม.ค.!M27="","",ม.ค.!M27),IF(ม.ค.!M57="","",ม.ค.!M57))</f>
        <v/>
      </c>
      <c r="KB27" s="104" t="str">
        <f>IF($B$2=1,IF(ม.ค.!N27="","",ม.ค.!N27),IF(ม.ค.!N57="","",ม.ค.!N57))</f>
        <v/>
      </c>
      <c r="KC27" s="104" t="str">
        <f>IF($B$2=1,IF(ม.ค.!O27="","",ม.ค.!O27),IF(ม.ค.!O57="","",ม.ค.!O57))</f>
        <v/>
      </c>
      <c r="KD27" s="104" t="str">
        <f>IF($B$2=1,IF(ม.ค.!P27="","",ม.ค.!P27),IF(ม.ค.!P57="","",ม.ค.!P57))</f>
        <v/>
      </c>
      <c r="KE27" s="104" t="str">
        <f>IF($B$2=1,IF(ม.ค.!Q27="","",ม.ค.!Q27),IF(ม.ค.!Q57="","",ม.ค.!Q57))</f>
        <v/>
      </c>
      <c r="KF27" s="104" t="str">
        <f>IF($B$2=1,IF(ม.ค.!R27="","",ม.ค.!R27),IF(ม.ค.!R57="","",ม.ค.!R57))</f>
        <v/>
      </c>
      <c r="KG27" s="104" t="str">
        <f>IF($B$2=1,IF(ม.ค.!S27="","",ม.ค.!S27),IF(ม.ค.!S57="","",ม.ค.!S57))</f>
        <v/>
      </c>
      <c r="KH27" s="104" t="str">
        <f>IF($B$2=1,IF(ม.ค.!T27="","",ม.ค.!T27),IF(ม.ค.!T57="","",ม.ค.!T57))</f>
        <v/>
      </c>
      <c r="KI27" s="104" t="str">
        <f>IF($B$2=1,IF(ม.ค.!U27="","",ม.ค.!U27),IF(ม.ค.!U57="","",ม.ค.!U57))</f>
        <v/>
      </c>
      <c r="KJ27" s="104" t="str">
        <f>IF($B$2=1,IF(ม.ค.!V27="","",ม.ค.!V27),IF(ม.ค.!V57="","",ม.ค.!V57))</f>
        <v/>
      </c>
      <c r="KK27" s="104" t="str">
        <f>IF($B$2=1,IF(ม.ค.!W27="","",ม.ค.!W27),IF(ม.ค.!W57="","",ม.ค.!W57))</f>
        <v/>
      </c>
      <c r="KL27" s="104" t="str">
        <f>IF($B$2=1,IF(ม.ค.!X27="","",ม.ค.!X27),IF(ม.ค.!X57="","",ม.ค.!X57))</f>
        <v/>
      </c>
      <c r="KM27" s="104" t="str">
        <f>IF($B$2=1,IF(ม.ค.!Y27="","",ม.ค.!Y27),IF(ม.ค.!Y57="","",ม.ค.!Y57))</f>
        <v/>
      </c>
      <c r="KN27" s="104" t="str">
        <f>IF($B$2=1,IF(ม.ค.!Z27="","",ม.ค.!Z27),IF(ม.ค.!Z57="","",ม.ค.!Z57))</f>
        <v/>
      </c>
      <c r="KO27" s="104" t="str">
        <f>IF($B$2=1,IF(ม.ค.!AA27="","",ม.ค.!AA27),IF(ม.ค.!AA57="","",ม.ค.!AA57))</f>
        <v/>
      </c>
      <c r="KP27" s="104" t="str">
        <f>IF($B$2=1,IF(ม.ค.!AB27="","",ม.ค.!AB27),IF(ม.ค.!AB57="","",ม.ค.!AB57))</f>
        <v/>
      </c>
      <c r="KQ27" s="104" t="str">
        <f>IF($B$2=1,IF(ม.ค.!AC27="","",ม.ค.!AC27),IF(ม.ค.!AC57="","",ม.ค.!AC57))</f>
        <v/>
      </c>
      <c r="KR27" s="104" t="str">
        <f>IF($B$2=1,IF(ม.ค.!AD27="","",ม.ค.!AD27),IF(ม.ค.!AD57="","",ม.ค.!AD57))</f>
        <v/>
      </c>
      <c r="KS27" s="104" t="str">
        <f>IF($B$2=1,IF(ม.ค.!AE27="","",ม.ค.!AE27),IF(ม.ค.!AE57="","",ม.ค.!AE57))</f>
        <v/>
      </c>
      <c r="KT27" s="104" t="str">
        <f>IF($B$2=1,IF(ม.ค.!AF27="","",ม.ค.!AF27),IF(ม.ค.!AF57="","",ม.ค.!AF57))</f>
        <v/>
      </c>
      <c r="KU27" s="104" t="str">
        <f>IF($B$2=1,IF(ม.ค.!AG27="","",ม.ค.!AG27),IF(ม.ค.!AG57="","",ม.ค.!AG57))</f>
        <v/>
      </c>
      <c r="KV27" s="104" t="str">
        <f>IF($B$2=1,IF(ม.ค.!AH27="","",ม.ค.!AH27),IF(ม.ค.!AH57="","",ม.ค.!AH57))</f>
        <v/>
      </c>
      <c r="KW27" s="104" t="str">
        <f>IF($B$2=1,IF(ม.ค.!AI27="","",ม.ค.!AI27),IF(ม.ค.!AI57="","",ม.ค.!AI57))</f>
        <v/>
      </c>
      <c r="KX27" s="103">
        <f t="shared" si="19"/>
        <v>24</v>
      </c>
      <c r="KY27" s="104"/>
      <c r="KZ27" s="104" t="str">
        <f>IF($B$2=1,IF(ก.พ.!D27="","",ก.พ.!D27),IF(ก.พ.!D57="","",ก.พ.!D57))</f>
        <v/>
      </c>
      <c r="LA27" s="104" t="str">
        <f>IF($B$2=1,IF(ก.พ.!E27="","",ก.พ.!E27),IF(ก.พ.!E57="","",ก.พ.!E57))</f>
        <v/>
      </c>
      <c r="LB27" s="104" t="str">
        <f>IF($B$2=1,IF(ก.พ.!F27="","",ก.พ.!F27),IF(ก.พ.!F57="","",ก.พ.!F57))</f>
        <v/>
      </c>
      <c r="LC27" s="104" t="str">
        <f>IF($B$2=1,IF(ก.พ.!G27="","",ก.พ.!G27),IF(ก.พ.!G57="","",ก.พ.!G57))</f>
        <v/>
      </c>
      <c r="LD27" s="104" t="str">
        <f>IF($B$2=1,IF(ก.พ.!H27="","",ก.พ.!H27),IF(ก.พ.!H57="","",ก.พ.!H57))</f>
        <v/>
      </c>
      <c r="LE27" s="104" t="str">
        <f>IF($B$2=1,IF(ก.พ.!I27="","",ก.พ.!I27),IF(ก.พ.!I57="","",ก.พ.!I57))</f>
        <v/>
      </c>
      <c r="LF27" s="104" t="str">
        <f>IF($B$2=1,IF(ก.พ.!J27="","",ก.พ.!J27),IF(ก.พ.!J57="","",ก.พ.!J57))</f>
        <v/>
      </c>
      <c r="LG27" s="104" t="str">
        <f>IF($B$2=1,IF(ก.พ.!K27="","",ก.พ.!K27),IF(ก.พ.!K57="","",ก.พ.!K57))</f>
        <v/>
      </c>
      <c r="LH27" s="104" t="str">
        <f>IF($B$2=1,IF(ก.พ.!L27="","",ก.พ.!L27),IF(ก.พ.!L57="","",ก.พ.!L57))</f>
        <v/>
      </c>
      <c r="LI27" s="104" t="str">
        <f>IF($B$2=1,IF(ก.พ.!M27="","",ก.พ.!M27),IF(ก.พ.!M57="","",ก.พ.!M57))</f>
        <v/>
      </c>
      <c r="LJ27" s="104" t="str">
        <f>IF($B$2=1,IF(ก.พ.!N27="","",ก.พ.!N27),IF(ก.พ.!N57="","",ก.พ.!N57))</f>
        <v/>
      </c>
      <c r="LK27" s="104" t="str">
        <f>IF($B$2=1,IF(ก.พ.!O27="","",ก.พ.!O27),IF(ก.พ.!O57="","",ก.พ.!O57))</f>
        <v/>
      </c>
      <c r="LL27" s="104" t="str">
        <f>IF($B$2=1,IF(ก.พ.!P27="","",ก.พ.!P27),IF(ก.พ.!P57="","",ก.พ.!P57))</f>
        <v/>
      </c>
      <c r="LM27" s="104" t="str">
        <f>IF($B$2=1,IF(ก.พ.!Q27="","",ก.พ.!Q27),IF(ก.พ.!Q57="","",ก.พ.!Q57))</f>
        <v/>
      </c>
      <c r="LN27" s="104" t="str">
        <f>IF($B$2=1,IF(ก.พ.!R27="","",ก.พ.!R27),IF(ก.พ.!R57="","",ก.พ.!R57))</f>
        <v/>
      </c>
      <c r="LO27" s="104" t="str">
        <f>IF($B$2=1,IF(ก.พ.!S27="","",ก.พ.!S27),IF(ก.พ.!S57="","",ก.พ.!S57))</f>
        <v/>
      </c>
      <c r="LP27" s="104" t="str">
        <f>IF($B$2=1,IF(ก.พ.!T27="","",ก.พ.!T27),IF(ก.พ.!T57="","",ก.พ.!T57))</f>
        <v/>
      </c>
      <c r="LQ27" s="104" t="str">
        <f>IF($B$2=1,IF(ก.พ.!U27="","",ก.พ.!U27),IF(ก.พ.!U57="","",ก.พ.!U57))</f>
        <v/>
      </c>
      <c r="LR27" s="104" t="str">
        <f>IF($B$2=1,IF(ก.พ.!V27="","",ก.พ.!V27),IF(ก.พ.!V57="","",ก.พ.!V57))</f>
        <v/>
      </c>
      <c r="LS27" s="104" t="str">
        <f>IF($B$2=1,IF(ก.พ.!W27="","",ก.พ.!W27),IF(ก.พ.!W57="","",ก.พ.!W57))</f>
        <v/>
      </c>
      <c r="LT27" s="104" t="str">
        <f>IF($B$2=1,IF(ก.พ.!X27="","",ก.พ.!X27),IF(ก.พ.!X57="","",ก.พ.!X57))</f>
        <v/>
      </c>
      <c r="LU27" s="104" t="str">
        <f>IF($B$2=1,IF(ก.พ.!Y27="","",ก.พ.!Y27),IF(ก.พ.!Y57="","",ก.พ.!Y57))</f>
        <v/>
      </c>
      <c r="LV27" s="104" t="str">
        <f>IF($B$2=1,IF(ก.พ.!Z27="","",ก.พ.!Z27),IF(ก.พ.!Z57="","",ก.พ.!Z57))</f>
        <v/>
      </c>
      <c r="LW27" s="104" t="str">
        <f>IF($B$2=1,IF(ก.พ.!AA27="","",ก.พ.!AA27),IF(ก.พ.!AA57="","",ก.พ.!AA57))</f>
        <v/>
      </c>
      <c r="LX27" s="104" t="str">
        <f>IF($B$2=1,IF(ก.พ.!AB27="","",ก.พ.!AB27),IF(ก.พ.!AB57="","",ก.พ.!AB57))</f>
        <v/>
      </c>
      <c r="LY27" s="104" t="str">
        <f>IF($B$2=1,IF(ก.พ.!AC27="","",ก.พ.!AC27),IF(ก.พ.!AC57="","",ก.พ.!AC57))</f>
        <v/>
      </c>
      <c r="LZ27" s="104" t="str">
        <f>IF($B$2=1,IF(ก.พ.!AD27="","",ก.พ.!AD27),IF(ก.พ.!AD57="","",ก.พ.!AD57))</f>
        <v/>
      </c>
      <c r="MA27" s="104" t="str">
        <f>IF($B$2=1,IF(ก.พ.!AE27="","",ก.พ.!AE27),IF(ก.พ.!AE57="","",ก.พ.!AE57))</f>
        <v/>
      </c>
      <c r="MB27" s="104" t="str">
        <f>IF($B$2=1,IF(ก.พ.!AF27="","",ก.พ.!AF27),IF(ก.พ.!AF57="","",ก.พ.!AF57))</f>
        <v/>
      </c>
      <c r="MC27" s="104" t="str">
        <f>IF($B$2=1,IF(ก.พ.!AG27="","",ก.พ.!AG27),IF(ก.พ.!AG57="","",ก.พ.!AG57))</f>
        <v/>
      </c>
      <c r="MD27" s="104" t="str">
        <f>IF($B$2=1,IF(ก.พ.!AH27="","",ก.พ.!AH27),IF(ก.พ.!AH57="","",ก.พ.!AH57))</f>
        <v/>
      </c>
      <c r="ME27" s="104" t="str">
        <f>IF($B$2=1,IF(ก.พ.!AI27="","",ก.พ.!AI27),IF(ก.พ.!AI57="","",ก.พ.!AI57))</f>
        <v/>
      </c>
      <c r="MF27" s="103">
        <f t="shared" si="20"/>
        <v>24</v>
      </c>
      <c r="MG27" s="104"/>
      <c r="MH27" s="104" t="str">
        <f>IF($B$2=1,IF(มี.ค.!D27="","",มี.ค.!D27),IF(มี.ค.!D57="","",มี.ค.!D57))</f>
        <v/>
      </c>
      <c r="MI27" s="104" t="str">
        <f>IF($B$2=1,IF(มี.ค.!E27="","",มี.ค.!E27),IF(มี.ค.!E57="","",มี.ค.!E57))</f>
        <v/>
      </c>
      <c r="MJ27" s="104" t="str">
        <f>IF($B$2=1,IF(มี.ค.!F27="","",มี.ค.!F27),IF(มี.ค.!F57="","",มี.ค.!F57))</f>
        <v/>
      </c>
      <c r="MK27" s="104" t="str">
        <f>IF($B$2=1,IF(มี.ค.!G27="","",มี.ค.!G27),IF(มี.ค.!G57="","",มี.ค.!G57))</f>
        <v/>
      </c>
      <c r="ML27" s="104" t="str">
        <f>IF($B$2=1,IF(มี.ค.!H27="","",มี.ค.!H27),IF(มี.ค.!H57="","",มี.ค.!H57))</f>
        <v/>
      </c>
      <c r="MM27" s="104" t="str">
        <f>IF($B$2=1,IF(มี.ค.!I27="","",มี.ค.!I27),IF(มี.ค.!I57="","",มี.ค.!I57))</f>
        <v/>
      </c>
      <c r="MN27" s="104" t="str">
        <f>IF($B$2=1,IF(มี.ค.!J27="","",มี.ค.!J27),IF(มี.ค.!J57="","",มี.ค.!J57))</f>
        <v/>
      </c>
      <c r="MO27" s="104" t="str">
        <f>IF($B$2=1,IF(มี.ค.!K27="","",มี.ค.!K27),IF(มี.ค.!K57="","",มี.ค.!K57))</f>
        <v/>
      </c>
      <c r="MP27" s="104" t="str">
        <f>IF($B$2=1,IF(มี.ค.!L27="","",มี.ค.!L27),IF(มี.ค.!L57="","",มี.ค.!L57))</f>
        <v/>
      </c>
      <c r="MQ27" s="104" t="str">
        <f>IF($B$2=1,IF(มี.ค.!M27="","",มี.ค.!M27),IF(มี.ค.!M57="","",มี.ค.!M57))</f>
        <v/>
      </c>
      <c r="MR27" s="104" t="str">
        <f>IF($B$2=1,IF(มี.ค.!N27="","",มี.ค.!N27),IF(มี.ค.!N57="","",มี.ค.!N57))</f>
        <v/>
      </c>
      <c r="MS27" s="104" t="str">
        <f>IF($B$2=1,IF(มี.ค.!O27="","",มี.ค.!O27),IF(มี.ค.!O57="","",มี.ค.!O57))</f>
        <v/>
      </c>
      <c r="MT27" s="104" t="str">
        <f>IF($B$2=1,IF(มี.ค.!P27="","",มี.ค.!P27),IF(มี.ค.!P57="","",มี.ค.!P57))</f>
        <v/>
      </c>
      <c r="MU27" s="104" t="str">
        <f>IF($B$2=1,IF(มี.ค.!Q27="","",มี.ค.!Q27),IF(มี.ค.!Q57="","",มี.ค.!Q57))</f>
        <v/>
      </c>
      <c r="MV27" s="104" t="str">
        <f>IF($B$2=1,IF(มี.ค.!R27="","",มี.ค.!R27),IF(มี.ค.!R57="","",มี.ค.!R57))</f>
        <v/>
      </c>
      <c r="MW27" s="104" t="str">
        <f>IF($B$2=1,IF(มี.ค.!S27="","",มี.ค.!S27),IF(มี.ค.!S57="","",มี.ค.!S57))</f>
        <v/>
      </c>
      <c r="MX27" s="104" t="str">
        <f>IF($B$2=1,IF(มี.ค.!T27="","",มี.ค.!T27),IF(มี.ค.!T57="","",มี.ค.!T57))</f>
        <v/>
      </c>
      <c r="MY27" s="104" t="str">
        <f>IF($B$2=1,IF(มี.ค.!U27="","",มี.ค.!U27),IF(มี.ค.!U57="","",มี.ค.!U57))</f>
        <v/>
      </c>
      <c r="MZ27" s="104" t="str">
        <f>IF($B$2=1,IF(มี.ค.!V27="","",มี.ค.!V27),IF(มี.ค.!V57="","",มี.ค.!V57))</f>
        <v/>
      </c>
      <c r="NA27" s="104" t="str">
        <f>IF($B$2=1,IF(มี.ค.!W27="","",มี.ค.!W27),IF(มี.ค.!W57="","",มี.ค.!W57))</f>
        <v/>
      </c>
      <c r="NB27" s="104" t="str">
        <f>IF($B$2=1,IF(มี.ค.!X27="","",มี.ค.!X27),IF(มี.ค.!X57="","",มี.ค.!X57))</f>
        <v/>
      </c>
      <c r="NC27" s="104" t="str">
        <f>IF($B$2=1,IF(มี.ค.!Y27="","",มี.ค.!Y27),IF(มี.ค.!Y57="","",มี.ค.!Y57))</f>
        <v/>
      </c>
      <c r="ND27" s="104" t="str">
        <f>IF($B$2=1,IF(มี.ค.!Z27="","",มี.ค.!Z27),IF(มี.ค.!Z57="","",มี.ค.!Z57))</f>
        <v/>
      </c>
      <c r="NE27" s="104" t="str">
        <f>IF($B$2=1,IF(มี.ค.!AA27="","",มี.ค.!AA27),IF(มี.ค.!AA57="","",มี.ค.!AA57))</f>
        <v/>
      </c>
      <c r="NF27" s="104" t="str">
        <f>IF($B$2=1,IF(มี.ค.!AB27="","",มี.ค.!AB27),IF(มี.ค.!AB57="","",มี.ค.!AB57))</f>
        <v/>
      </c>
      <c r="NG27" s="104" t="str">
        <f>IF($B$2=1,IF(มี.ค.!AC27="","",มี.ค.!AC27),IF(มี.ค.!AC57="","",มี.ค.!AC57))</f>
        <v/>
      </c>
      <c r="NH27" s="104" t="str">
        <f>IF($B$2=1,IF(มี.ค.!AD27="","",มี.ค.!AD27),IF(มี.ค.!AD57="","",มี.ค.!AD57))</f>
        <v/>
      </c>
      <c r="NI27" s="104" t="str">
        <f>IF($B$2=1,IF(มี.ค.!AE27="","",มี.ค.!AE27),IF(มี.ค.!AE57="","",มี.ค.!AE57))</f>
        <v/>
      </c>
      <c r="NJ27" s="104" t="str">
        <f>IF($B$2=1,IF(มี.ค.!AF27="","",มี.ค.!AF27),IF(มี.ค.!AF57="","",มี.ค.!AF57))</f>
        <v/>
      </c>
      <c r="NK27" s="104" t="str">
        <f>IF($B$2=1,IF(มี.ค.!AG27="","",มี.ค.!AG27),IF(มี.ค.!AG57="","",มี.ค.!AG57))</f>
        <v/>
      </c>
      <c r="NL27" s="104" t="str">
        <f>IF($B$2=1,IF(มี.ค.!AH27="","",มี.ค.!AH27),IF(มี.ค.!AH57="","",มี.ค.!AH57))</f>
        <v/>
      </c>
      <c r="NM27" s="104" t="str">
        <f>IF($B$2=1,IF(มี.ค.!AI27="","",มี.ค.!AI27),IF(มี.ค.!AI57="","",มี.ค.!AI57))</f>
        <v/>
      </c>
    </row>
    <row r="28" spans="1:377" ht="21" customHeight="1" x14ac:dyDescent="0.35">
      <c r="A28" s="90"/>
      <c r="B28" s="90"/>
      <c r="C28" s="90"/>
      <c r="D28" s="103">
        <f t="shared" si="21"/>
        <v>25</v>
      </c>
      <c r="E28" s="104"/>
      <c r="F28" s="104" t="str">
        <f>IF($B$2=1,IF(พ.ค.!D28="","",พ.ค.!D28),IF(พ.ค.!D58="","",พ.ค.!D58))</f>
        <v/>
      </c>
      <c r="G28" s="104" t="str">
        <f>IF($B$2=1,IF(พ.ค.!E28="","",พ.ค.!E28),IF(พ.ค.!E58="","",พ.ค.!E58))</f>
        <v/>
      </c>
      <c r="H28" s="104" t="str">
        <f>IF($B$2=1,IF(พ.ค.!F28="","",พ.ค.!F28),IF(พ.ค.!F58="","",พ.ค.!F58))</f>
        <v/>
      </c>
      <c r="I28" s="104" t="str">
        <f>IF($B$2=1,IF(พ.ค.!G28="","",พ.ค.!G28),IF(พ.ค.!G58="","",พ.ค.!G58))</f>
        <v/>
      </c>
      <c r="J28" s="104" t="str">
        <f>IF($B$2=1,IF(พ.ค.!H28="","",พ.ค.!H28),IF(พ.ค.!H58="","",พ.ค.!H58))</f>
        <v/>
      </c>
      <c r="K28" s="104" t="str">
        <f>IF($B$2=1,IF(พ.ค.!I28="","",พ.ค.!I28),IF(พ.ค.!I58="","",พ.ค.!I58))</f>
        <v/>
      </c>
      <c r="L28" s="104" t="str">
        <f>IF($B$2=1,IF(พ.ค.!J28="","",พ.ค.!J28),IF(พ.ค.!J58="","",พ.ค.!J58))</f>
        <v/>
      </c>
      <c r="M28" s="104" t="str">
        <f>IF($B$2=1,IF(พ.ค.!K28="","",พ.ค.!K28),IF(พ.ค.!K58="","",พ.ค.!K58))</f>
        <v/>
      </c>
      <c r="N28" s="104" t="str">
        <f>IF($B$2=1,IF(พ.ค.!L28="","",พ.ค.!L28),IF(พ.ค.!L58="","",พ.ค.!L58))</f>
        <v/>
      </c>
      <c r="O28" s="104" t="str">
        <f>IF($B$2=1,IF(พ.ค.!M28="","",พ.ค.!M28),IF(พ.ค.!M58="","",พ.ค.!M58))</f>
        <v/>
      </c>
      <c r="P28" s="104" t="str">
        <f>IF($B$2=1,IF(พ.ค.!N28="","",พ.ค.!N28),IF(พ.ค.!N58="","",พ.ค.!N58))</f>
        <v/>
      </c>
      <c r="Q28" s="104" t="str">
        <f>IF($B$2=1,IF(พ.ค.!O28="","",พ.ค.!O28),IF(พ.ค.!O58="","",พ.ค.!O58))</f>
        <v/>
      </c>
      <c r="R28" s="104" t="str">
        <f>IF($B$2=1,IF(พ.ค.!P28="","",พ.ค.!P28),IF(พ.ค.!P58="","",พ.ค.!P58))</f>
        <v/>
      </c>
      <c r="S28" s="104" t="str">
        <f>IF($B$2=1,IF(พ.ค.!Q28="","",พ.ค.!Q28),IF(พ.ค.!Q58="","",พ.ค.!Q58))</f>
        <v/>
      </c>
      <c r="T28" s="104" t="str">
        <f>IF($B$2=1,IF(พ.ค.!R28="","",พ.ค.!R28),IF(พ.ค.!R58="","",พ.ค.!R58))</f>
        <v/>
      </c>
      <c r="U28" s="104" t="str">
        <f>IF($B$2=1,IF(พ.ค.!S28="","",พ.ค.!S28),IF(พ.ค.!S58="","",พ.ค.!S58))</f>
        <v/>
      </c>
      <c r="V28" s="104" t="str">
        <f>IF($B$2=1,IF(พ.ค.!T28="","",พ.ค.!T28),IF(พ.ค.!T58="","",พ.ค.!T58))</f>
        <v/>
      </c>
      <c r="W28" s="104" t="str">
        <f>IF($B$2=1,IF(พ.ค.!U28="","",พ.ค.!U28),IF(พ.ค.!U58="","",พ.ค.!U58))</f>
        <v/>
      </c>
      <c r="X28" s="104" t="str">
        <f>IF($B$2=1,IF(พ.ค.!V28="","",พ.ค.!V28),IF(พ.ค.!V58="","",พ.ค.!V58))</f>
        <v/>
      </c>
      <c r="Y28" s="104" t="str">
        <f>IF($B$2=1,IF(พ.ค.!W28="","",พ.ค.!W28),IF(พ.ค.!W58="","",พ.ค.!W58))</f>
        <v/>
      </c>
      <c r="Z28" s="104" t="str">
        <f>IF($B$2=1,IF(พ.ค.!X28="","",พ.ค.!X28),IF(พ.ค.!X58="","",พ.ค.!X58))</f>
        <v/>
      </c>
      <c r="AA28" s="104" t="str">
        <f>IF($B$2=1,IF(พ.ค.!Y28="","",พ.ค.!Y28),IF(พ.ค.!Y58="","",พ.ค.!Y58))</f>
        <v/>
      </c>
      <c r="AB28" s="104" t="str">
        <f>IF($B$2=1,IF(พ.ค.!Z28="","",พ.ค.!Z28),IF(พ.ค.!Z58="","",พ.ค.!Z58))</f>
        <v/>
      </c>
      <c r="AC28" s="104" t="str">
        <f>IF($B$2=1,IF(พ.ค.!AA28="","",พ.ค.!AA28),IF(พ.ค.!AA58="","",พ.ค.!AA58))</f>
        <v/>
      </c>
      <c r="AD28" s="104" t="str">
        <f>IF($B$2=1,IF(พ.ค.!AB28="","",พ.ค.!AB28),IF(พ.ค.!AB58="","",พ.ค.!AB58))</f>
        <v/>
      </c>
      <c r="AE28" s="104" t="str">
        <f>IF($B$2=1,IF(พ.ค.!AC28="","",พ.ค.!AC28),IF(พ.ค.!AC58="","",พ.ค.!AC58))</f>
        <v/>
      </c>
      <c r="AF28" s="104" t="str">
        <f>IF($B$2=1,IF(พ.ค.!AD28="","",พ.ค.!AD28),IF(พ.ค.!AD58="","",พ.ค.!AD58))</f>
        <v/>
      </c>
      <c r="AG28" s="104" t="str">
        <f>IF($B$2=1,IF(พ.ค.!AE28="","",พ.ค.!AE28),IF(พ.ค.!AE58="","",พ.ค.!AE58))</f>
        <v/>
      </c>
      <c r="AH28" s="104" t="str">
        <f>IF($B$2=1,IF(พ.ค.!AF28="","",พ.ค.!AF28),IF(พ.ค.!AF58="","",พ.ค.!AF58))</f>
        <v/>
      </c>
      <c r="AI28" s="104" t="str">
        <f>IF($B$2=1,IF(พ.ค.!AG28="","",พ.ค.!AG28),IF(พ.ค.!AG58="","",พ.ค.!AG58))</f>
        <v/>
      </c>
      <c r="AJ28" s="104" t="str">
        <f>IF($B$2=1,IF(พ.ค.!AH28="","",พ.ค.!AH28),IF(พ.ค.!AH58="","",พ.ค.!AH58))</f>
        <v/>
      </c>
      <c r="AK28" s="104" t="str">
        <f>IF($B$2=1,IF(พ.ค.!AI28="","",พ.ค.!AI28),IF(พ.ค.!AI58="","",พ.ค.!AI58))</f>
        <v/>
      </c>
      <c r="AL28" s="103">
        <f t="shared" si="11"/>
        <v>25</v>
      </c>
      <c r="AM28" s="104"/>
      <c r="AN28" s="104" t="str">
        <f>IF($B$2=1,IF(มิ.ย.!D28="","",มิ.ย.!D28),IF(มิ.ย.!D58="","",มิ.ย.!D58))</f>
        <v/>
      </c>
      <c r="AO28" s="104" t="str">
        <f>IF($B$2=1,IF(มิ.ย.!E28="","",มิ.ย.!E28),IF(มิ.ย.!E58="","",มิ.ย.!E58))</f>
        <v/>
      </c>
      <c r="AP28" s="104" t="str">
        <f>IF($B$2=1,IF(มิ.ย.!F28="","",มิ.ย.!F28),IF(มิ.ย.!F58="","",มิ.ย.!F58))</f>
        <v/>
      </c>
      <c r="AQ28" s="104" t="str">
        <f>IF($B$2=1,IF(มิ.ย.!G28="","",มิ.ย.!G28),IF(มิ.ย.!G58="","",มิ.ย.!G58))</f>
        <v/>
      </c>
      <c r="AR28" s="104" t="str">
        <f>IF($B$2=1,IF(มิ.ย.!H28="","",มิ.ย.!H28),IF(มิ.ย.!H58="","",มิ.ย.!H58))</f>
        <v/>
      </c>
      <c r="AS28" s="104" t="str">
        <f>IF($B$2=1,IF(มิ.ย.!I28="","",มิ.ย.!I28),IF(มิ.ย.!I58="","",มิ.ย.!I58))</f>
        <v/>
      </c>
      <c r="AT28" s="104" t="str">
        <f>IF($B$2=1,IF(มิ.ย.!J28="","",มิ.ย.!J28),IF(มิ.ย.!J58="","",มิ.ย.!J58))</f>
        <v/>
      </c>
      <c r="AU28" s="104" t="str">
        <f>IF($B$2=1,IF(มิ.ย.!K28="","",มิ.ย.!K28),IF(มิ.ย.!K58="","",มิ.ย.!K58))</f>
        <v/>
      </c>
      <c r="AV28" s="104" t="str">
        <f>IF($B$2=1,IF(มิ.ย.!L28="","",มิ.ย.!L28),IF(มิ.ย.!L58="","",มิ.ย.!L58))</f>
        <v/>
      </c>
      <c r="AW28" s="104" t="str">
        <f>IF($B$2=1,IF(มิ.ย.!M28="","",มิ.ย.!M28),IF(มิ.ย.!M58="","",มิ.ย.!M58))</f>
        <v/>
      </c>
      <c r="AX28" s="104" t="str">
        <f>IF($B$2=1,IF(มิ.ย.!N28="","",มิ.ย.!N28),IF(มิ.ย.!N58="","",มิ.ย.!N58))</f>
        <v/>
      </c>
      <c r="AY28" s="104" t="str">
        <f>IF($B$2=1,IF(มิ.ย.!O28="","",มิ.ย.!O28),IF(มิ.ย.!O58="","",มิ.ย.!O58))</f>
        <v/>
      </c>
      <c r="AZ28" s="104" t="str">
        <f>IF($B$2=1,IF(มิ.ย.!P28="","",มิ.ย.!P28),IF(มิ.ย.!P58="","",มิ.ย.!P58))</f>
        <v/>
      </c>
      <c r="BA28" s="104" t="str">
        <f>IF($B$2=1,IF(มิ.ย.!Q28="","",มิ.ย.!Q28),IF(มิ.ย.!Q58="","",มิ.ย.!Q58))</f>
        <v/>
      </c>
      <c r="BB28" s="104" t="str">
        <f>IF($B$2=1,IF(มิ.ย.!R28="","",มิ.ย.!R28),IF(มิ.ย.!R58="","",มิ.ย.!R58))</f>
        <v/>
      </c>
      <c r="BC28" s="104" t="str">
        <f>IF($B$2=1,IF(มิ.ย.!S28="","",มิ.ย.!S28),IF(มิ.ย.!S58="","",มิ.ย.!S58))</f>
        <v/>
      </c>
      <c r="BD28" s="104" t="str">
        <f>IF($B$2=1,IF(มิ.ย.!T28="","",มิ.ย.!T28),IF(มิ.ย.!T58="","",มิ.ย.!T58))</f>
        <v/>
      </c>
      <c r="BE28" s="104" t="str">
        <f>IF($B$2=1,IF(มิ.ย.!U28="","",มิ.ย.!U28),IF(มิ.ย.!U58="","",มิ.ย.!U58))</f>
        <v/>
      </c>
      <c r="BF28" s="104" t="str">
        <f>IF($B$2=1,IF(มิ.ย.!V28="","",มิ.ย.!V28),IF(มิ.ย.!V58="","",มิ.ย.!V58))</f>
        <v/>
      </c>
      <c r="BG28" s="104" t="str">
        <f>IF($B$2=1,IF(มิ.ย.!W28="","",มิ.ย.!W28),IF(มิ.ย.!W58="","",มิ.ย.!W58))</f>
        <v/>
      </c>
      <c r="BH28" s="104" t="str">
        <f>IF($B$2=1,IF(มิ.ย.!X28="","",มิ.ย.!X28),IF(มิ.ย.!X58="","",มิ.ย.!X58))</f>
        <v/>
      </c>
      <c r="BI28" s="104" t="str">
        <f>IF($B$2=1,IF(มิ.ย.!Y28="","",มิ.ย.!Y28),IF(มิ.ย.!Y58="","",มิ.ย.!Y58))</f>
        <v/>
      </c>
      <c r="BJ28" s="104" t="str">
        <f>IF($B$2=1,IF(มิ.ย.!Z28="","",มิ.ย.!Z28),IF(มิ.ย.!Z58="","",มิ.ย.!Z58))</f>
        <v/>
      </c>
      <c r="BK28" s="104" t="str">
        <f>IF($B$2=1,IF(มิ.ย.!AA28="","",มิ.ย.!AA28),IF(มิ.ย.!AA58="","",มิ.ย.!AA58))</f>
        <v/>
      </c>
      <c r="BL28" s="104" t="str">
        <f>IF($B$2=1,IF(มิ.ย.!AB28="","",มิ.ย.!AB28),IF(มิ.ย.!AB58="","",มิ.ย.!AB58))</f>
        <v/>
      </c>
      <c r="BM28" s="104" t="str">
        <f>IF($B$2=1,IF(มิ.ย.!AC28="","",มิ.ย.!AC28),IF(มิ.ย.!AC58="","",มิ.ย.!AC58))</f>
        <v/>
      </c>
      <c r="BN28" s="104" t="str">
        <f>IF($B$2=1,IF(มิ.ย.!AD28="","",มิ.ย.!AD28),IF(มิ.ย.!AD58="","",มิ.ย.!AD58))</f>
        <v/>
      </c>
      <c r="BO28" s="104" t="str">
        <f>IF($B$2=1,IF(มิ.ย.!AE28="","",มิ.ย.!AE28),IF(มิ.ย.!AE58="","",มิ.ย.!AE58))</f>
        <v/>
      </c>
      <c r="BP28" s="104" t="str">
        <f>IF($B$2=1,IF(มิ.ย.!AF28="","",มิ.ย.!AF28),IF(มิ.ย.!AF58="","",มิ.ย.!AF58))</f>
        <v/>
      </c>
      <c r="BQ28" s="104" t="str">
        <f>IF($B$2=1,IF(มิ.ย.!AG28="","",มิ.ย.!AG28),IF(มิ.ย.!AG58="","",มิ.ย.!AG58))</f>
        <v/>
      </c>
      <c r="BR28" s="104" t="str">
        <f>IF($B$2=1,IF(มิ.ย.!AH28="","",มิ.ย.!AH28),IF(มิ.ย.!AH58="","",มิ.ย.!AH58))</f>
        <v/>
      </c>
      <c r="BS28" s="104" t="str">
        <f>IF($B$2=1,IF(มิ.ย.!AI28="","",มิ.ย.!AI28),IF(มิ.ย.!AI58="","",มิ.ย.!AI58))</f>
        <v/>
      </c>
      <c r="BT28" s="103">
        <f t="shared" si="12"/>
        <v>25</v>
      </c>
      <c r="BU28" s="104"/>
      <c r="BV28" s="104" t="str">
        <f>IF($B$2=1,IF(ก.ค.!D28="","",ก.ค.!D28),IF(ก.ค.!D58="","",ก.ค.!D58))</f>
        <v/>
      </c>
      <c r="BW28" s="104" t="str">
        <f>IF($B$2=1,IF(ก.ค.!E28="","",ก.ค.!E28),IF(ก.ค.!E58="","",ก.ค.!E58))</f>
        <v/>
      </c>
      <c r="BX28" s="104" t="str">
        <f>IF($B$2=1,IF(ก.ค.!F28="","",ก.ค.!F28),IF(ก.ค.!F58="","",ก.ค.!F58))</f>
        <v/>
      </c>
      <c r="BY28" s="104" t="str">
        <f>IF($B$2=1,IF(ก.ค.!G28="","",ก.ค.!G28),IF(ก.ค.!G58="","",ก.ค.!G58))</f>
        <v/>
      </c>
      <c r="BZ28" s="104" t="str">
        <f>IF($B$2=1,IF(ก.ค.!H28="","",ก.ค.!H28),IF(ก.ค.!H58="","",ก.ค.!H58))</f>
        <v/>
      </c>
      <c r="CA28" s="104" t="str">
        <f>IF($B$2=1,IF(ก.ค.!I28="","",ก.ค.!I28),IF(ก.ค.!I58="","",ก.ค.!I58))</f>
        <v/>
      </c>
      <c r="CB28" s="104" t="str">
        <f>IF($B$2=1,IF(ก.ค.!J28="","",ก.ค.!J28),IF(ก.ค.!J58="","",ก.ค.!J58))</f>
        <v/>
      </c>
      <c r="CC28" s="104" t="str">
        <f>IF($B$2=1,IF(ก.ค.!K28="","",ก.ค.!K28),IF(ก.ค.!K58="","",ก.ค.!K58))</f>
        <v/>
      </c>
      <c r="CD28" s="104" t="str">
        <f>IF($B$2=1,IF(ก.ค.!L28="","",ก.ค.!L28),IF(ก.ค.!L58="","",ก.ค.!L58))</f>
        <v/>
      </c>
      <c r="CE28" s="104" t="str">
        <f>IF($B$2=1,IF(ก.ค.!M28="","",ก.ค.!M28),IF(ก.ค.!M58="","",ก.ค.!M58))</f>
        <v/>
      </c>
      <c r="CF28" s="104" t="str">
        <f>IF($B$2=1,IF(ก.ค.!N28="","",ก.ค.!N28),IF(ก.ค.!N58="","",ก.ค.!N58))</f>
        <v/>
      </c>
      <c r="CG28" s="104" t="str">
        <f>IF($B$2=1,IF(ก.ค.!O28="","",ก.ค.!O28),IF(ก.ค.!O58="","",ก.ค.!O58))</f>
        <v/>
      </c>
      <c r="CH28" s="104" t="str">
        <f>IF($B$2=1,IF(ก.ค.!P28="","",ก.ค.!P28),IF(ก.ค.!P58="","",ก.ค.!P58))</f>
        <v/>
      </c>
      <c r="CI28" s="104" t="str">
        <f>IF($B$2=1,IF(ก.ค.!Q28="","",ก.ค.!Q28),IF(ก.ค.!Q58="","",ก.ค.!Q58))</f>
        <v/>
      </c>
      <c r="CJ28" s="104" t="str">
        <f>IF($B$2=1,IF(ก.ค.!R28="","",ก.ค.!R28),IF(ก.ค.!R58="","",ก.ค.!R58))</f>
        <v/>
      </c>
      <c r="CK28" s="104" t="str">
        <f>IF($B$2=1,IF(ก.ค.!S28="","",ก.ค.!S28),IF(ก.ค.!S58="","",ก.ค.!S58))</f>
        <v/>
      </c>
      <c r="CL28" s="104" t="str">
        <f>IF($B$2=1,IF(ก.ค.!T28="","",ก.ค.!T28),IF(ก.ค.!T58="","",ก.ค.!T58))</f>
        <v/>
      </c>
      <c r="CM28" s="104" t="str">
        <f>IF($B$2=1,IF(ก.ค.!U28="","",ก.ค.!U28),IF(ก.ค.!U58="","",ก.ค.!U58))</f>
        <v/>
      </c>
      <c r="CN28" s="104" t="str">
        <f>IF($B$2=1,IF(ก.ค.!V28="","",ก.ค.!V28),IF(ก.ค.!V58="","",ก.ค.!V58))</f>
        <v/>
      </c>
      <c r="CO28" s="104" t="str">
        <f>IF($B$2=1,IF(ก.ค.!W28="","",ก.ค.!W28),IF(ก.ค.!W58="","",ก.ค.!W58))</f>
        <v/>
      </c>
      <c r="CP28" s="104" t="str">
        <f>IF($B$2=1,IF(ก.ค.!X28="","",ก.ค.!X28),IF(ก.ค.!X58="","",ก.ค.!X58))</f>
        <v/>
      </c>
      <c r="CQ28" s="104" t="str">
        <f>IF($B$2=1,IF(ก.ค.!Y28="","",ก.ค.!Y28),IF(ก.ค.!Y58="","",ก.ค.!Y58))</f>
        <v/>
      </c>
      <c r="CR28" s="104" t="str">
        <f>IF($B$2=1,IF(ก.ค.!Z28="","",ก.ค.!Z28),IF(ก.ค.!Z58="","",ก.ค.!Z58))</f>
        <v/>
      </c>
      <c r="CS28" s="104" t="str">
        <f>IF($B$2=1,IF(ก.ค.!AA28="","",ก.ค.!AA28),IF(ก.ค.!AA58="","",ก.ค.!AA58))</f>
        <v/>
      </c>
      <c r="CT28" s="104" t="str">
        <f>IF($B$2=1,IF(ก.ค.!AB28="","",ก.ค.!AB28),IF(ก.ค.!AB58="","",ก.ค.!AB58))</f>
        <v/>
      </c>
      <c r="CU28" s="104" t="str">
        <f>IF($B$2=1,IF(ก.ค.!AC28="","",ก.ค.!AC28),IF(ก.ค.!AC58="","",ก.ค.!AC58))</f>
        <v/>
      </c>
      <c r="CV28" s="104" t="str">
        <f>IF($B$2=1,IF(ก.ค.!AD28="","",ก.ค.!AD28),IF(ก.ค.!AD58="","",ก.ค.!AD58))</f>
        <v/>
      </c>
      <c r="CW28" s="104" t="str">
        <f>IF($B$2=1,IF(ก.ค.!AE28="","",ก.ค.!AE28),IF(ก.ค.!AE58="","",ก.ค.!AE58))</f>
        <v/>
      </c>
      <c r="CX28" s="104" t="str">
        <f>IF($B$2=1,IF(ก.ค.!AF28="","",ก.ค.!AF28),IF(ก.ค.!AF58="","",ก.ค.!AF58))</f>
        <v/>
      </c>
      <c r="CY28" s="104" t="str">
        <f>IF($B$2=1,IF(ก.ค.!AG28="","",ก.ค.!AG28),IF(ก.ค.!AG58="","",ก.ค.!AG58))</f>
        <v/>
      </c>
      <c r="CZ28" s="104" t="str">
        <f>IF($B$2=1,IF(ก.ค.!AH28="","",ก.ค.!AH28),IF(ก.ค.!AH58="","",ก.ค.!AH58))</f>
        <v/>
      </c>
      <c r="DA28" s="104" t="str">
        <f>IF($B$2=1,IF(ก.ค.!AI28="","",ก.ค.!AI28),IF(ก.ค.!AI58="","",ก.ค.!AI58))</f>
        <v/>
      </c>
      <c r="DB28" s="103">
        <f t="shared" si="13"/>
        <v>25</v>
      </c>
      <c r="DC28" s="104"/>
      <c r="DD28" s="104" t="str">
        <f>IF($B$2=1,IF(ส.ค.!D28="","",ส.ค.!D28),IF(ส.ค.!D58="","",ส.ค.!D58))</f>
        <v/>
      </c>
      <c r="DE28" s="104" t="str">
        <f>IF($B$2=1,IF(ส.ค.!E28="","",ส.ค.!E28),IF(ส.ค.!E58="","",ส.ค.!E58))</f>
        <v/>
      </c>
      <c r="DF28" s="104" t="str">
        <f>IF($B$2=1,IF(ส.ค.!F28="","",ส.ค.!F28),IF(ส.ค.!F58="","",ส.ค.!F58))</f>
        <v/>
      </c>
      <c r="DG28" s="104" t="str">
        <f>IF($B$2=1,IF(ส.ค.!G28="","",ส.ค.!G28),IF(ส.ค.!G58="","",ส.ค.!G58))</f>
        <v/>
      </c>
      <c r="DH28" s="104" t="str">
        <f>IF($B$2=1,IF(ส.ค.!H28="","",ส.ค.!H28),IF(ส.ค.!H58="","",ส.ค.!H58))</f>
        <v/>
      </c>
      <c r="DI28" s="104" t="str">
        <f>IF($B$2=1,IF(ส.ค.!I28="","",ส.ค.!I28),IF(ส.ค.!I58="","",ส.ค.!I58))</f>
        <v/>
      </c>
      <c r="DJ28" s="104" t="str">
        <f>IF($B$2=1,IF(ส.ค.!J28="","",ส.ค.!J28),IF(ส.ค.!J58="","",ส.ค.!J58))</f>
        <v/>
      </c>
      <c r="DK28" s="104" t="str">
        <f>IF($B$2=1,IF(ส.ค.!K28="","",ส.ค.!K28),IF(ส.ค.!K58="","",ส.ค.!K58))</f>
        <v/>
      </c>
      <c r="DL28" s="104" t="str">
        <f>IF($B$2=1,IF(ส.ค.!L28="","",ส.ค.!L28),IF(ส.ค.!L58="","",ส.ค.!L58))</f>
        <v/>
      </c>
      <c r="DM28" s="104" t="str">
        <f>IF($B$2=1,IF(ส.ค.!M28="","",ส.ค.!M28),IF(ส.ค.!M58="","",ส.ค.!M58))</f>
        <v/>
      </c>
      <c r="DN28" s="104" t="str">
        <f>IF($B$2=1,IF(ส.ค.!N28="","",ส.ค.!N28),IF(ส.ค.!N58="","",ส.ค.!N58))</f>
        <v/>
      </c>
      <c r="DO28" s="104" t="str">
        <f>IF($B$2=1,IF(ส.ค.!O28="","",ส.ค.!O28),IF(ส.ค.!O58="","",ส.ค.!O58))</f>
        <v/>
      </c>
      <c r="DP28" s="104" t="str">
        <f>IF($B$2=1,IF(ส.ค.!P28="","",ส.ค.!P28),IF(ส.ค.!P58="","",ส.ค.!P58))</f>
        <v/>
      </c>
      <c r="DQ28" s="104" t="str">
        <f>IF($B$2=1,IF(ส.ค.!Q28="","",ส.ค.!Q28),IF(ส.ค.!Q58="","",ส.ค.!Q58))</f>
        <v/>
      </c>
      <c r="DR28" s="104" t="str">
        <f>IF($B$2=1,IF(ส.ค.!R28="","",ส.ค.!R28),IF(ส.ค.!R58="","",ส.ค.!R58))</f>
        <v/>
      </c>
      <c r="DS28" s="104" t="str">
        <f>IF($B$2=1,IF(ส.ค.!S28="","",ส.ค.!S28),IF(ส.ค.!S58="","",ส.ค.!S58))</f>
        <v/>
      </c>
      <c r="DT28" s="104" t="str">
        <f>IF($B$2=1,IF(ส.ค.!T28="","",ส.ค.!T28),IF(ส.ค.!T58="","",ส.ค.!T58))</f>
        <v/>
      </c>
      <c r="DU28" s="104" t="str">
        <f>IF($B$2=1,IF(ส.ค.!U28="","",ส.ค.!U28),IF(ส.ค.!U58="","",ส.ค.!U58))</f>
        <v/>
      </c>
      <c r="DV28" s="104" t="str">
        <f>IF($B$2=1,IF(ส.ค.!V28="","",ส.ค.!V28),IF(ส.ค.!V58="","",ส.ค.!V58))</f>
        <v/>
      </c>
      <c r="DW28" s="104" t="str">
        <f>IF($B$2=1,IF(ส.ค.!W28="","",ส.ค.!W28),IF(ส.ค.!W58="","",ส.ค.!W58))</f>
        <v/>
      </c>
      <c r="DX28" s="104" t="str">
        <f>IF($B$2=1,IF(ส.ค.!X28="","",ส.ค.!X28),IF(ส.ค.!X58="","",ส.ค.!X58))</f>
        <v/>
      </c>
      <c r="DY28" s="104" t="str">
        <f>IF($B$2=1,IF(ส.ค.!Y28="","",ส.ค.!Y28),IF(ส.ค.!Y58="","",ส.ค.!Y58))</f>
        <v/>
      </c>
      <c r="DZ28" s="104" t="str">
        <f>IF($B$2=1,IF(ส.ค.!Z28="","",ส.ค.!Z28),IF(ส.ค.!Z58="","",ส.ค.!Z58))</f>
        <v/>
      </c>
      <c r="EA28" s="104" t="str">
        <f>IF($B$2=1,IF(ส.ค.!AA28="","",ส.ค.!AA28),IF(ส.ค.!AA58="","",ส.ค.!AA58))</f>
        <v/>
      </c>
      <c r="EB28" s="104" t="str">
        <f>IF($B$2=1,IF(ส.ค.!AB28="","",ส.ค.!AB28),IF(ส.ค.!AB58="","",ส.ค.!AB58))</f>
        <v/>
      </c>
      <c r="EC28" s="104" t="str">
        <f>IF($B$2=1,IF(ส.ค.!AC28="","",ส.ค.!AC28),IF(ส.ค.!AC58="","",ส.ค.!AC58))</f>
        <v/>
      </c>
      <c r="ED28" s="104" t="str">
        <f>IF($B$2=1,IF(ส.ค.!AD28="","",ส.ค.!AD28),IF(ส.ค.!AD58="","",ส.ค.!AD58))</f>
        <v/>
      </c>
      <c r="EE28" s="104" t="str">
        <f>IF($B$2=1,IF(ส.ค.!AE28="","",ส.ค.!AE28),IF(ส.ค.!AE58="","",ส.ค.!AE58))</f>
        <v/>
      </c>
      <c r="EF28" s="104" t="str">
        <f>IF($B$2=1,IF(ส.ค.!AF28="","",ส.ค.!AF28),IF(ส.ค.!AF58="","",ส.ค.!AF58))</f>
        <v/>
      </c>
      <c r="EG28" s="104" t="str">
        <f>IF($B$2=1,IF(ส.ค.!AG28="","",ส.ค.!AG28),IF(ส.ค.!AG58="","",ส.ค.!AG58))</f>
        <v/>
      </c>
      <c r="EH28" s="104" t="str">
        <f>IF($B$2=1,IF(ส.ค.!AH28="","",ส.ค.!AH28),IF(ส.ค.!AH58="","",ส.ค.!AH58))</f>
        <v/>
      </c>
      <c r="EI28" s="104" t="str">
        <f>IF($B$2=1,IF(ส.ค.!AI28="","",ส.ค.!AI28),IF(ส.ค.!AI58="","",ส.ค.!AI58))</f>
        <v/>
      </c>
      <c r="EJ28" s="103">
        <f t="shared" si="14"/>
        <v>25</v>
      </c>
      <c r="EK28" s="104"/>
      <c r="EL28" s="104" t="str">
        <f>IF($B$2=1,IF(ก.ย.!D28="","",ก.ย.!D28),IF(ก.ย.!D58="","",ก.ย.!D58))</f>
        <v/>
      </c>
      <c r="EM28" s="104" t="str">
        <f>IF($B$2=1,IF(ก.ย.!E28="","",ก.ย.!E28),IF(ก.ย.!E58="","",ก.ย.!E58))</f>
        <v/>
      </c>
      <c r="EN28" s="104" t="str">
        <f>IF($B$2=1,IF(ก.ย.!F28="","",ก.ย.!F28),IF(ก.ย.!F58="","",ก.ย.!F58))</f>
        <v/>
      </c>
      <c r="EO28" s="104" t="str">
        <f>IF($B$2=1,IF(ก.ย.!G28="","",ก.ย.!G28),IF(ก.ย.!G58="","",ก.ย.!G58))</f>
        <v/>
      </c>
      <c r="EP28" s="104" t="str">
        <f>IF($B$2=1,IF(ก.ย.!H28="","",ก.ย.!H28),IF(ก.ย.!H58="","",ก.ย.!H58))</f>
        <v/>
      </c>
      <c r="EQ28" s="104" t="str">
        <f>IF($B$2=1,IF(ก.ย.!I28="","",ก.ย.!I28),IF(ก.ย.!I58="","",ก.ย.!I58))</f>
        <v/>
      </c>
      <c r="ER28" s="104" t="str">
        <f>IF($B$2=1,IF(ก.ย.!J28="","",ก.ย.!J28),IF(ก.ย.!J58="","",ก.ย.!J58))</f>
        <v/>
      </c>
      <c r="ES28" s="104" t="str">
        <f>IF($B$2=1,IF(ก.ย.!K28="","",ก.ย.!K28),IF(ก.ย.!K58="","",ก.ย.!K58))</f>
        <v/>
      </c>
      <c r="ET28" s="104" t="str">
        <f>IF($B$2=1,IF(ก.ย.!L28="","",ก.ย.!L28),IF(ก.ย.!L58="","",ก.ย.!L58))</f>
        <v/>
      </c>
      <c r="EU28" s="104" t="str">
        <f>IF($B$2=1,IF(ก.ย.!M28="","",ก.ย.!M28),IF(ก.ย.!M58="","",ก.ย.!M58))</f>
        <v/>
      </c>
      <c r="EV28" s="104" t="str">
        <f>IF($B$2=1,IF(ก.ย.!N28="","",ก.ย.!N28),IF(ก.ย.!N58="","",ก.ย.!N58))</f>
        <v/>
      </c>
      <c r="EW28" s="104" t="str">
        <f>IF($B$2=1,IF(ก.ย.!O28="","",ก.ย.!O28),IF(ก.ย.!O58="","",ก.ย.!O58))</f>
        <v/>
      </c>
      <c r="EX28" s="104" t="str">
        <f>IF($B$2=1,IF(ก.ย.!P28="","",ก.ย.!P28),IF(ก.ย.!P58="","",ก.ย.!P58))</f>
        <v/>
      </c>
      <c r="EY28" s="104" t="str">
        <f>IF($B$2=1,IF(ก.ย.!Q28="","",ก.ย.!Q28),IF(ก.ย.!Q58="","",ก.ย.!Q58))</f>
        <v/>
      </c>
      <c r="EZ28" s="104" t="str">
        <f>IF($B$2=1,IF(ก.ย.!R28="","",ก.ย.!R28),IF(ก.ย.!R58="","",ก.ย.!R58))</f>
        <v/>
      </c>
      <c r="FA28" s="104" t="str">
        <f>IF($B$2=1,IF(ก.ย.!S28="","",ก.ย.!S28),IF(ก.ย.!S58="","",ก.ย.!S58))</f>
        <v/>
      </c>
      <c r="FB28" s="104" t="str">
        <f>IF($B$2=1,IF(ก.ย.!T28="","",ก.ย.!T28),IF(ก.ย.!T58="","",ก.ย.!T58))</f>
        <v/>
      </c>
      <c r="FC28" s="104" t="str">
        <f>IF($B$2=1,IF(ก.ย.!U28="","",ก.ย.!U28),IF(ก.ย.!U58="","",ก.ย.!U58))</f>
        <v/>
      </c>
      <c r="FD28" s="104" t="str">
        <f>IF($B$2=1,IF(ก.ย.!V28="","",ก.ย.!V28),IF(ก.ย.!V58="","",ก.ย.!V58))</f>
        <v/>
      </c>
      <c r="FE28" s="104" t="str">
        <f>IF($B$2=1,IF(ก.ย.!W28="","",ก.ย.!W28),IF(ก.ย.!W58="","",ก.ย.!W58))</f>
        <v/>
      </c>
      <c r="FF28" s="104" t="str">
        <f>IF($B$2=1,IF(ก.ย.!X28="","",ก.ย.!X28),IF(ก.ย.!X58="","",ก.ย.!X58))</f>
        <v/>
      </c>
      <c r="FG28" s="104" t="str">
        <f>IF($B$2=1,IF(ก.ย.!Y28="","",ก.ย.!Y28),IF(ก.ย.!Y58="","",ก.ย.!Y58))</f>
        <v/>
      </c>
      <c r="FH28" s="104" t="str">
        <f>IF($B$2=1,IF(ก.ย.!Z28="","",ก.ย.!Z28),IF(ก.ย.!Z58="","",ก.ย.!Z58))</f>
        <v/>
      </c>
      <c r="FI28" s="104" t="str">
        <f>IF($B$2=1,IF(ก.ย.!AA28="","",ก.ย.!AA28),IF(ก.ย.!AA58="","",ก.ย.!AA58))</f>
        <v/>
      </c>
      <c r="FJ28" s="104" t="str">
        <f>IF($B$2=1,IF(ก.ย.!AB28="","",ก.ย.!AB28),IF(ก.ย.!AB58="","",ก.ย.!AB58))</f>
        <v/>
      </c>
      <c r="FK28" s="104" t="str">
        <f>IF($B$2=1,IF(ก.ย.!AC28="","",ก.ย.!AC28),IF(ก.ย.!AC58="","",ก.ย.!AC58))</f>
        <v/>
      </c>
      <c r="FL28" s="104" t="str">
        <f>IF($B$2=1,IF(ก.ย.!AD28="","",ก.ย.!AD28),IF(ก.ย.!AD58="","",ก.ย.!AD58))</f>
        <v/>
      </c>
      <c r="FM28" s="104" t="str">
        <f>IF($B$2=1,IF(ก.ย.!AE28="","",ก.ย.!AE28),IF(ก.ย.!AE58="","",ก.ย.!AE58))</f>
        <v/>
      </c>
      <c r="FN28" s="104" t="str">
        <f>IF($B$2=1,IF(ก.ย.!AF28="","",ก.ย.!AF28),IF(ก.ย.!AF58="","",ก.ย.!AF58))</f>
        <v/>
      </c>
      <c r="FO28" s="104" t="str">
        <f>IF($B$2=1,IF(ก.ย.!AG28="","",ก.ย.!AG28),IF(ก.ย.!AG58="","",ก.ย.!AG58))</f>
        <v/>
      </c>
      <c r="FP28" s="104" t="str">
        <f>IF($B$2=1,IF(ก.ย.!AH28="","",ก.ย.!AH28),IF(ก.ย.!AH58="","",ก.ย.!AH58))</f>
        <v/>
      </c>
      <c r="FQ28" s="104" t="str">
        <f>IF($B$2=1,IF(ก.ย.!AI28="","",ก.ย.!AI28),IF(ก.ย.!AI58="","",ก.ย.!AI58))</f>
        <v/>
      </c>
      <c r="FR28" s="103">
        <f t="shared" si="15"/>
        <v>25</v>
      </c>
      <c r="FS28" s="104"/>
      <c r="FT28" s="104" t="str">
        <f>IF($B$2=1,IF(ต.ค.!D28="","",ต.ค.!D28),IF(ต.ค.!D58="","",ต.ค.!D58))</f>
        <v/>
      </c>
      <c r="FU28" s="104" t="str">
        <f>IF($B$2=1,IF(ต.ค.!E28="","",ต.ค.!E28),IF(ต.ค.!E58="","",ต.ค.!E58))</f>
        <v/>
      </c>
      <c r="FV28" s="104" t="str">
        <f>IF($B$2=1,IF(ต.ค.!F28="","",ต.ค.!F28),IF(ต.ค.!F58="","",ต.ค.!F58))</f>
        <v/>
      </c>
      <c r="FW28" s="104" t="str">
        <f>IF($B$2=1,IF(ต.ค.!G28="","",ต.ค.!G28),IF(ต.ค.!G58="","",ต.ค.!G58))</f>
        <v/>
      </c>
      <c r="FX28" s="104" t="str">
        <f>IF($B$2=1,IF(ต.ค.!H28="","",ต.ค.!H28),IF(ต.ค.!H58="","",ต.ค.!H58))</f>
        <v/>
      </c>
      <c r="FY28" s="104" t="str">
        <f>IF($B$2=1,IF(ต.ค.!I28="","",ต.ค.!I28),IF(ต.ค.!I58="","",ต.ค.!I58))</f>
        <v/>
      </c>
      <c r="FZ28" s="104" t="str">
        <f>IF($B$2=1,IF(ต.ค.!J28="","",ต.ค.!J28),IF(ต.ค.!J58="","",ต.ค.!J58))</f>
        <v/>
      </c>
      <c r="GA28" s="104" t="str">
        <f>IF($B$2=1,IF(ต.ค.!K28="","",ต.ค.!K28),IF(ต.ค.!K58="","",ต.ค.!K58))</f>
        <v/>
      </c>
      <c r="GB28" s="104" t="str">
        <f>IF($B$2=1,IF(ต.ค.!L28="","",ต.ค.!L28),IF(ต.ค.!L58="","",ต.ค.!L58))</f>
        <v/>
      </c>
      <c r="GC28" s="104" t="str">
        <f>IF($B$2=1,IF(ต.ค.!M28="","",ต.ค.!M28),IF(ต.ค.!M58="","",ต.ค.!M58))</f>
        <v/>
      </c>
      <c r="GD28" s="104" t="str">
        <f>IF($B$2=1,IF(ต.ค.!N28="","",ต.ค.!N28),IF(ต.ค.!N58="","",ต.ค.!N58))</f>
        <v/>
      </c>
      <c r="GE28" s="104" t="str">
        <f>IF($B$2=1,IF(ต.ค.!O28="","",ต.ค.!O28),IF(ต.ค.!O58="","",ต.ค.!O58))</f>
        <v/>
      </c>
      <c r="GF28" s="104" t="str">
        <f>IF($B$2=1,IF(ต.ค.!P28="","",ต.ค.!P28),IF(ต.ค.!P58="","",ต.ค.!P58))</f>
        <v/>
      </c>
      <c r="GG28" s="104" t="str">
        <f>IF($B$2=1,IF(ต.ค.!Q28="","",ต.ค.!Q28),IF(ต.ค.!Q58="","",ต.ค.!Q58))</f>
        <v/>
      </c>
      <c r="GH28" s="104" t="str">
        <f>IF($B$2=1,IF(ต.ค.!R28="","",ต.ค.!R28),IF(ต.ค.!R58="","",ต.ค.!R58))</f>
        <v/>
      </c>
      <c r="GI28" s="104" t="str">
        <f>IF($B$2=1,IF(ต.ค.!S28="","",ต.ค.!S28),IF(ต.ค.!S58="","",ต.ค.!S58))</f>
        <v/>
      </c>
      <c r="GJ28" s="104" t="str">
        <f>IF($B$2=1,IF(ต.ค.!T28="","",ต.ค.!T28),IF(ต.ค.!T58="","",ต.ค.!T58))</f>
        <v/>
      </c>
      <c r="GK28" s="104" t="str">
        <f>IF($B$2=1,IF(ต.ค.!U28="","",ต.ค.!U28),IF(ต.ค.!U58="","",ต.ค.!U58))</f>
        <v/>
      </c>
      <c r="GL28" s="104" t="str">
        <f>IF($B$2=1,IF(ต.ค.!V28="","",ต.ค.!V28),IF(ต.ค.!V58="","",ต.ค.!V58))</f>
        <v/>
      </c>
      <c r="GM28" s="104" t="str">
        <f>IF($B$2=1,IF(ต.ค.!W28="","",ต.ค.!W28),IF(ต.ค.!W58="","",ต.ค.!W58))</f>
        <v/>
      </c>
      <c r="GN28" s="104" t="str">
        <f>IF($B$2=1,IF(ต.ค.!X28="","",ต.ค.!X28),IF(ต.ค.!X58="","",ต.ค.!X58))</f>
        <v/>
      </c>
      <c r="GO28" s="104" t="str">
        <f>IF($B$2=1,IF(ต.ค.!Y28="","",ต.ค.!Y28),IF(ต.ค.!Y58="","",ต.ค.!Y58))</f>
        <v/>
      </c>
      <c r="GP28" s="104" t="str">
        <f>IF($B$2=1,IF(ต.ค.!Z28="","",ต.ค.!Z28),IF(ต.ค.!Z58="","",ต.ค.!Z58))</f>
        <v/>
      </c>
      <c r="GQ28" s="104" t="str">
        <f>IF($B$2=1,IF(ต.ค.!AA28="","",ต.ค.!AA28),IF(ต.ค.!AA58="","",ต.ค.!AA58))</f>
        <v/>
      </c>
      <c r="GR28" s="104" t="str">
        <f>IF($B$2=1,IF(ต.ค.!AB28="","",ต.ค.!AB28),IF(ต.ค.!AB58="","",ต.ค.!AB58))</f>
        <v/>
      </c>
      <c r="GS28" s="104" t="str">
        <f>IF($B$2=1,IF(ต.ค.!AC28="","",ต.ค.!AC28),IF(ต.ค.!AC58="","",ต.ค.!AC58))</f>
        <v/>
      </c>
      <c r="GT28" s="104" t="str">
        <f>IF($B$2=1,IF(ต.ค.!AD28="","",ต.ค.!AD28),IF(ต.ค.!AD58="","",ต.ค.!AD58))</f>
        <v/>
      </c>
      <c r="GU28" s="104" t="str">
        <f>IF($B$2=1,IF(ต.ค.!AE28="","",ต.ค.!AE28),IF(ต.ค.!AE58="","",ต.ค.!AE58))</f>
        <v/>
      </c>
      <c r="GV28" s="104" t="str">
        <f>IF($B$2=1,IF(ต.ค.!AF28="","",ต.ค.!AF28),IF(ต.ค.!AF58="","",ต.ค.!AF58))</f>
        <v/>
      </c>
      <c r="GW28" s="104" t="str">
        <f>IF($B$2=1,IF(ต.ค.!AG28="","",ต.ค.!AG28),IF(ต.ค.!AG58="","",ต.ค.!AG58))</f>
        <v/>
      </c>
      <c r="GX28" s="104" t="str">
        <f>IF($B$2=1,IF(ต.ค.!AH28="","",ต.ค.!AH28),IF(ต.ค.!AH58="","",ต.ค.!AH58))</f>
        <v/>
      </c>
      <c r="GY28" s="104" t="str">
        <f>IF($B$2=1,IF(ต.ค.!AI28="","",ต.ค.!AI28),IF(ต.ค.!AI58="","",ต.ค.!AI58))</f>
        <v/>
      </c>
      <c r="GZ28" s="103">
        <f t="shared" si="16"/>
        <v>25</v>
      </c>
      <c r="HA28" s="104"/>
      <c r="HB28" s="104" t="str">
        <f>IF($B$2=1,IF(พ.ย.!D28="","",พ.ย.!D28),IF(พ.ย.!D58="","",พ.ย.!D58))</f>
        <v/>
      </c>
      <c r="HC28" s="104" t="str">
        <f>IF($B$2=1,IF(พ.ย.!E28="","",พ.ย.!E28),IF(พ.ย.!E58="","",พ.ย.!E58))</f>
        <v/>
      </c>
      <c r="HD28" s="104" t="str">
        <f>IF($B$2=1,IF(พ.ย.!F28="","",พ.ย.!F28),IF(พ.ย.!F58="","",พ.ย.!F58))</f>
        <v/>
      </c>
      <c r="HE28" s="104" t="str">
        <f>IF($B$2=1,IF(พ.ย.!G28="","",พ.ย.!G28),IF(พ.ย.!G58="","",พ.ย.!G58))</f>
        <v/>
      </c>
      <c r="HF28" s="104" t="str">
        <f>IF($B$2=1,IF(พ.ย.!H28="","",พ.ย.!H28),IF(พ.ย.!H58="","",พ.ย.!H58))</f>
        <v/>
      </c>
      <c r="HG28" s="104" t="str">
        <f>IF($B$2=1,IF(พ.ย.!I28="","",พ.ย.!I28),IF(พ.ย.!I58="","",พ.ย.!I58))</f>
        <v/>
      </c>
      <c r="HH28" s="104" t="str">
        <f>IF($B$2=1,IF(พ.ย.!J28="","",พ.ย.!J28),IF(พ.ย.!J58="","",พ.ย.!J58))</f>
        <v/>
      </c>
      <c r="HI28" s="104" t="str">
        <f>IF($B$2=1,IF(พ.ย.!K28="","",พ.ย.!K28),IF(พ.ย.!K58="","",พ.ย.!K58))</f>
        <v/>
      </c>
      <c r="HJ28" s="104" t="str">
        <f>IF($B$2=1,IF(พ.ย.!L28="","",พ.ย.!L28),IF(พ.ย.!L58="","",พ.ย.!L58))</f>
        <v/>
      </c>
      <c r="HK28" s="104" t="str">
        <f>IF($B$2=1,IF(พ.ย.!M28="","",พ.ย.!M28),IF(พ.ย.!M58="","",พ.ย.!M58))</f>
        <v/>
      </c>
      <c r="HL28" s="104" t="str">
        <f>IF($B$2=1,IF(พ.ย.!N28="","",พ.ย.!N28),IF(พ.ย.!N58="","",พ.ย.!N58))</f>
        <v/>
      </c>
      <c r="HM28" s="104" t="str">
        <f>IF($B$2=1,IF(พ.ย.!O28="","",พ.ย.!O28),IF(พ.ย.!O58="","",พ.ย.!O58))</f>
        <v/>
      </c>
      <c r="HN28" s="104" t="str">
        <f>IF($B$2=1,IF(พ.ย.!P28="","",พ.ย.!P28),IF(พ.ย.!P58="","",พ.ย.!P58))</f>
        <v/>
      </c>
      <c r="HO28" s="104" t="str">
        <f>IF($B$2=1,IF(พ.ย.!Q28="","",พ.ย.!Q28),IF(พ.ย.!Q58="","",พ.ย.!Q58))</f>
        <v/>
      </c>
      <c r="HP28" s="104" t="str">
        <f>IF($B$2=1,IF(พ.ย.!R28="","",พ.ย.!R28),IF(พ.ย.!R58="","",พ.ย.!R58))</f>
        <v/>
      </c>
      <c r="HQ28" s="104" t="str">
        <f>IF($B$2=1,IF(พ.ย.!S28="","",พ.ย.!S28),IF(พ.ย.!S58="","",พ.ย.!S58))</f>
        <v/>
      </c>
      <c r="HR28" s="104" t="str">
        <f>IF($B$2=1,IF(พ.ย.!T28="","",พ.ย.!T28),IF(พ.ย.!T58="","",พ.ย.!T58))</f>
        <v/>
      </c>
      <c r="HS28" s="104" t="str">
        <f>IF($B$2=1,IF(พ.ย.!U28="","",พ.ย.!U28),IF(พ.ย.!U58="","",พ.ย.!U58))</f>
        <v/>
      </c>
      <c r="HT28" s="104" t="str">
        <f>IF($B$2=1,IF(พ.ย.!V28="","",พ.ย.!V28),IF(พ.ย.!V58="","",พ.ย.!V58))</f>
        <v/>
      </c>
      <c r="HU28" s="104" t="str">
        <f>IF($B$2=1,IF(พ.ย.!W28="","",พ.ย.!W28),IF(พ.ย.!W58="","",พ.ย.!W58))</f>
        <v/>
      </c>
      <c r="HV28" s="104" t="str">
        <f>IF($B$2=1,IF(พ.ย.!X28="","",พ.ย.!X28),IF(พ.ย.!X58="","",พ.ย.!X58))</f>
        <v/>
      </c>
      <c r="HW28" s="104" t="str">
        <f>IF($B$2=1,IF(พ.ย.!Y28="","",พ.ย.!Y28),IF(พ.ย.!Y58="","",พ.ย.!Y58))</f>
        <v/>
      </c>
      <c r="HX28" s="104" t="str">
        <f>IF($B$2=1,IF(พ.ย.!Z28="","",พ.ย.!Z28),IF(พ.ย.!Z58="","",พ.ย.!Z58))</f>
        <v/>
      </c>
      <c r="HY28" s="104" t="str">
        <f>IF($B$2=1,IF(พ.ย.!AA28="","",พ.ย.!AA28),IF(พ.ย.!AA58="","",พ.ย.!AA58))</f>
        <v/>
      </c>
      <c r="HZ28" s="104" t="str">
        <f>IF($B$2=1,IF(พ.ย.!AB28="","",พ.ย.!AB28),IF(พ.ย.!AB58="","",พ.ย.!AB58))</f>
        <v/>
      </c>
      <c r="IA28" s="104" t="str">
        <f>IF($B$2=1,IF(พ.ย.!AC28="","",พ.ย.!AC28),IF(พ.ย.!AC58="","",พ.ย.!AC58))</f>
        <v/>
      </c>
      <c r="IB28" s="104" t="str">
        <f>IF($B$2=1,IF(พ.ย.!AD28="","",พ.ย.!AD28),IF(พ.ย.!AD58="","",พ.ย.!AD58))</f>
        <v/>
      </c>
      <c r="IC28" s="104" t="str">
        <f>IF($B$2=1,IF(พ.ย.!AE28="","",พ.ย.!AE28),IF(พ.ย.!AE58="","",พ.ย.!AE58))</f>
        <v/>
      </c>
      <c r="ID28" s="104" t="str">
        <f>IF($B$2=1,IF(พ.ย.!AF28="","",พ.ย.!AF28),IF(พ.ย.!AF58="","",พ.ย.!AF58))</f>
        <v/>
      </c>
      <c r="IE28" s="104" t="str">
        <f>IF($B$2=1,IF(พ.ย.!AG28="","",พ.ย.!AG28),IF(พ.ย.!AG58="","",พ.ย.!AG58))</f>
        <v/>
      </c>
      <c r="IF28" s="104" t="str">
        <f>IF($B$2=1,IF(พ.ย.!AH28="","",พ.ย.!AH28),IF(พ.ย.!AH58="","",พ.ย.!AH58))</f>
        <v/>
      </c>
      <c r="IG28" s="104" t="str">
        <f>IF($B$2=1,IF(พ.ย.!AI28="","",พ.ย.!AI28),IF(พ.ย.!AI58="","",พ.ย.!AI58))</f>
        <v/>
      </c>
      <c r="IH28" s="103">
        <f t="shared" si="17"/>
        <v>25</v>
      </c>
      <c r="II28" s="104"/>
      <c r="IJ28" s="104" t="str">
        <f>IF($B$2=1,IF(ธ.ค.!D28="","",ธ.ค.!D28),IF(ธ.ค.!D58="","",ธ.ค.!D58))</f>
        <v/>
      </c>
      <c r="IK28" s="104" t="str">
        <f>IF($B$2=1,IF(ธ.ค.!E28="","",ธ.ค.!E28),IF(ธ.ค.!E58="","",ธ.ค.!E58))</f>
        <v/>
      </c>
      <c r="IL28" s="104" t="str">
        <f>IF($B$2=1,IF(ธ.ค.!F28="","",ธ.ค.!F28),IF(ธ.ค.!F58="","",ธ.ค.!F58))</f>
        <v/>
      </c>
      <c r="IM28" s="104" t="str">
        <f>IF($B$2=1,IF(ธ.ค.!G28="","",ธ.ค.!G28),IF(ธ.ค.!G58="","",ธ.ค.!G58))</f>
        <v/>
      </c>
      <c r="IN28" s="104" t="str">
        <f>IF($B$2=1,IF(ธ.ค.!H28="","",ธ.ค.!H28),IF(ธ.ค.!H58="","",ธ.ค.!H58))</f>
        <v/>
      </c>
      <c r="IO28" s="104" t="str">
        <f>IF($B$2=1,IF(ธ.ค.!I28="","",ธ.ค.!I28),IF(ธ.ค.!I58="","",ธ.ค.!I58))</f>
        <v/>
      </c>
      <c r="IP28" s="104" t="str">
        <f>IF($B$2=1,IF(ธ.ค.!J28="","",ธ.ค.!J28),IF(ธ.ค.!J58="","",ธ.ค.!J58))</f>
        <v/>
      </c>
      <c r="IQ28" s="104" t="str">
        <f>IF($B$2=1,IF(ธ.ค.!K28="","",ธ.ค.!K28),IF(ธ.ค.!K58="","",ธ.ค.!K58))</f>
        <v/>
      </c>
      <c r="IR28" s="104" t="str">
        <f>IF($B$2=1,IF(ธ.ค.!L28="","",ธ.ค.!L28),IF(ธ.ค.!L58="","",ธ.ค.!L58))</f>
        <v/>
      </c>
      <c r="IS28" s="104" t="str">
        <f>IF($B$2=1,IF(ธ.ค.!M28="","",ธ.ค.!M28),IF(ธ.ค.!M58="","",ธ.ค.!M58))</f>
        <v/>
      </c>
      <c r="IT28" s="104" t="str">
        <f>IF($B$2=1,IF(ธ.ค.!N28="","",ธ.ค.!N28),IF(ธ.ค.!N58="","",ธ.ค.!N58))</f>
        <v/>
      </c>
      <c r="IU28" s="104" t="str">
        <f>IF($B$2=1,IF(ธ.ค.!O28="","",ธ.ค.!O28),IF(ธ.ค.!O58="","",ธ.ค.!O58))</f>
        <v/>
      </c>
      <c r="IV28" s="104" t="str">
        <f>IF($B$2=1,IF(ธ.ค.!P28="","",ธ.ค.!P28),IF(ธ.ค.!P58="","",ธ.ค.!P58))</f>
        <v/>
      </c>
      <c r="IW28" s="104" t="str">
        <f>IF($B$2=1,IF(ธ.ค.!Q28="","",ธ.ค.!Q28),IF(ธ.ค.!Q58="","",ธ.ค.!Q58))</f>
        <v/>
      </c>
      <c r="IX28" s="104" t="str">
        <f>IF($B$2=1,IF(ธ.ค.!R28="","",ธ.ค.!R28),IF(ธ.ค.!R58="","",ธ.ค.!R58))</f>
        <v/>
      </c>
      <c r="IY28" s="104" t="str">
        <f>IF($B$2=1,IF(ธ.ค.!S28="","",ธ.ค.!S28),IF(ธ.ค.!S58="","",ธ.ค.!S58))</f>
        <v/>
      </c>
      <c r="IZ28" s="104" t="str">
        <f>IF($B$2=1,IF(ธ.ค.!T28="","",ธ.ค.!T28),IF(ธ.ค.!T58="","",ธ.ค.!T58))</f>
        <v/>
      </c>
      <c r="JA28" s="104" t="str">
        <f>IF($B$2=1,IF(ธ.ค.!U28="","",ธ.ค.!U28),IF(ธ.ค.!U58="","",ธ.ค.!U58))</f>
        <v/>
      </c>
      <c r="JB28" s="104" t="str">
        <f>IF($B$2=1,IF(ธ.ค.!V28="","",ธ.ค.!V28),IF(ธ.ค.!V58="","",ธ.ค.!V58))</f>
        <v/>
      </c>
      <c r="JC28" s="104" t="str">
        <f>IF($B$2=1,IF(ธ.ค.!W28="","",ธ.ค.!W28),IF(ธ.ค.!W58="","",ธ.ค.!W58))</f>
        <v/>
      </c>
      <c r="JD28" s="104" t="str">
        <f>IF($B$2=1,IF(ธ.ค.!X28="","",ธ.ค.!X28),IF(ธ.ค.!X58="","",ธ.ค.!X58))</f>
        <v/>
      </c>
      <c r="JE28" s="104" t="str">
        <f>IF($B$2=1,IF(ธ.ค.!Y28="","",ธ.ค.!Y28),IF(ธ.ค.!Y58="","",ธ.ค.!Y58))</f>
        <v/>
      </c>
      <c r="JF28" s="104" t="str">
        <f>IF($B$2=1,IF(ธ.ค.!Z28="","",ธ.ค.!Z28),IF(ธ.ค.!Z58="","",ธ.ค.!Z58))</f>
        <v/>
      </c>
      <c r="JG28" s="104" t="str">
        <f>IF($B$2=1,IF(ธ.ค.!AA28="","",ธ.ค.!AA28),IF(ธ.ค.!AA58="","",ธ.ค.!AA58))</f>
        <v/>
      </c>
      <c r="JH28" s="104" t="str">
        <f>IF($B$2=1,IF(ธ.ค.!AB28="","",ธ.ค.!AB28),IF(ธ.ค.!AB58="","",ธ.ค.!AB58))</f>
        <v/>
      </c>
      <c r="JI28" s="104" t="str">
        <f>IF($B$2=1,IF(ธ.ค.!AC28="","",ธ.ค.!AC28),IF(ธ.ค.!AC58="","",ธ.ค.!AC58))</f>
        <v/>
      </c>
      <c r="JJ28" s="104" t="str">
        <f>IF($B$2=1,IF(ธ.ค.!AD28="","",ธ.ค.!AD28),IF(ธ.ค.!AD58="","",ธ.ค.!AD58))</f>
        <v/>
      </c>
      <c r="JK28" s="104" t="str">
        <f>IF($B$2=1,IF(ธ.ค.!AE28="","",ธ.ค.!AE28),IF(ธ.ค.!AE58="","",ธ.ค.!AE58))</f>
        <v/>
      </c>
      <c r="JL28" s="104" t="str">
        <f>IF($B$2=1,IF(ธ.ค.!AF28="","",ธ.ค.!AF28),IF(ธ.ค.!AF58="","",ธ.ค.!AF58))</f>
        <v/>
      </c>
      <c r="JM28" s="104" t="str">
        <f>IF($B$2=1,IF(ธ.ค.!AG28="","",ธ.ค.!AG28),IF(ธ.ค.!AG58="","",ธ.ค.!AG58))</f>
        <v/>
      </c>
      <c r="JN28" s="104" t="str">
        <f>IF($B$2=1,IF(ธ.ค.!AH28="","",ธ.ค.!AH28),IF(ธ.ค.!AH58="","",ธ.ค.!AH58))</f>
        <v/>
      </c>
      <c r="JO28" s="104" t="str">
        <f>IF($B$2=1,IF(ธ.ค.!AI28="","",ธ.ค.!AI28),IF(ธ.ค.!AI58="","",ธ.ค.!AI58))</f>
        <v/>
      </c>
      <c r="JP28" s="103">
        <f t="shared" si="18"/>
        <v>25</v>
      </c>
      <c r="JQ28" s="104"/>
      <c r="JR28" s="104" t="str">
        <f>IF($B$2=1,IF(ม.ค.!D28="","",ม.ค.!D28),IF(ม.ค.!D58="","",ม.ค.!D58))</f>
        <v/>
      </c>
      <c r="JS28" s="104" t="str">
        <f>IF($B$2=1,IF(ม.ค.!E28="","",ม.ค.!E28),IF(ม.ค.!E58="","",ม.ค.!E58))</f>
        <v/>
      </c>
      <c r="JT28" s="104" t="str">
        <f>IF($B$2=1,IF(ม.ค.!F28="","",ม.ค.!F28),IF(ม.ค.!F58="","",ม.ค.!F58))</f>
        <v/>
      </c>
      <c r="JU28" s="104" t="str">
        <f>IF($B$2=1,IF(ม.ค.!G28="","",ม.ค.!G28),IF(ม.ค.!G58="","",ม.ค.!G58))</f>
        <v/>
      </c>
      <c r="JV28" s="104" t="str">
        <f>IF($B$2=1,IF(ม.ค.!H28="","",ม.ค.!H28),IF(ม.ค.!H58="","",ม.ค.!H58))</f>
        <v/>
      </c>
      <c r="JW28" s="104" t="str">
        <f>IF($B$2=1,IF(ม.ค.!I28="","",ม.ค.!I28),IF(ม.ค.!I58="","",ม.ค.!I58))</f>
        <v/>
      </c>
      <c r="JX28" s="104" t="str">
        <f>IF($B$2=1,IF(ม.ค.!J28="","",ม.ค.!J28),IF(ม.ค.!J58="","",ม.ค.!J58))</f>
        <v/>
      </c>
      <c r="JY28" s="104" t="str">
        <f>IF($B$2=1,IF(ม.ค.!K28="","",ม.ค.!K28),IF(ม.ค.!K58="","",ม.ค.!K58))</f>
        <v/>
      </c>
      <c r="JZ28" s="104" t="str">
        <f>IF($B$2=1,IF(ม.ค.!L28="","",ม.ค.!L28),IF(ม.ค.!L58="","",ม.ค.!L58))</f>
        <v/>
      </c>
      <c r="KA28" s="104" t="str">
        <f>IF($B$2=1,IF(ม.ค.!M28="","",ม.ค.!M28),IF(ม.ค.!M58="","",ม.ค.!M58))</f>
        <v/>
      </c>
      <c r="KB28" s="104" t="str">
        <f>IF($B$2=1,IF(ม.ค.!N28="","",ม.ค.!N28),IF(ม.ค.!N58="","",ม.ค.!N58))</f>
        <v/>
      </c>
      <c r="KC28" s="104" t="str">
        <f>IF($B$2=1,IF(ม.ค.!O28="","",ม.ค.!O28),IF(ม.ค.!O58="","",ม.ค.!O58))</f>
        <v/>
      </c>
      <c r="KD28" s="104" t="str">
        <f>IF($B$2=1,IF(ม.ค.!P28="","",ม.ค.!P28),IF(ม.ค.!P58="","",ม.ค.!P58))</f>
        <v/>
      </c>
      <c r="KE28" s="104" t="str">
        <f>IF($B$2=1,IF(ม.ค.!Q28="","",ม.ค.!Q28),IF(ม.ค.!Q58="","",ม.ค.!Q58))</f>
        <v/>
      </c>
      <c r="KF28" s="104" t="str">
        <f>IF($B$2=1,IF(ม.ค.!R28="","",ม.ค.!R28),IF(ม.ค.!R58="","",ม.ค.!R58))</f>
        <v/>
      </c>
      <c r="KG28" s="104" t="str">
        <f>IF($B$2=1,IF(ม.ค.!S28="","",ม.ค.!S28),IF(ม.ค.!S58="","",ม.ค.!S58))</f>
        <v/>
      </c>
      <c r="KH28" s="104" t="str">
        <f>IF($B$2=1,IF(ม.ค.!T28="","",ม.ค.!T28),IF(ม.ค.!T58="","",ม.ค.!T58))</f>
        <v/>
      </c>
      <c r="KI28" s="104" t="str">
        <f>IF($B$2=1,IF(ม.ค.!U28="","",ม.ค.!U28),IF(ม.ค.!U58="","",ม.ค.!U58))</f>
        <v/>
      </c>
      <c r="KJ28" s="104" t="str">
        <f>IF($B$2=1,IF(ม.ค.!V28="","",ม.ค.!V28),IF(ม.ค.!V58="","",ม.ค.!V58))</f>
        <v/>
      </c>
      <c r="KK28" s="104" t="str">
        <f>IF($B$2=1,IF(ม.ค.!W28="","",ม.ค.!W28),IF(ม.ค.!W58="","",ม.ค.!W58))</f>
        <v/>
      </c>
      <c r="KL28" s="104" t="str">
        <f>IF($B$2=1,IF(ม.ค.!X28="","",ม.ค.!X28),IF(ม.ค.!X58="","",ม.ค.!X58))</f>
        <v/>
      </c>
      <c r="KM28" s="104" t="str">
        <f>IF($B$2=1,IF(ม.ค.!Y28="","",ม.ค.!Y28),IF(ม.ค.!Y58="","",ม.ค.!Y58))</f>
        <v/>
      </c>
      <c r="KN28" s="104" t="str">
        <f>IF($B$2=1,IF(ม.ค.!Z28="","",ม.ค.!Z28),IF(ม.ค.!Z58="","",ม.ค.!Z58))</f>
        <v/>
      </c>
      <c r="KO28" s="104" t="str">
        <f>IF($B$2=1,IF(ม.ค.!AA28="","",ม.ค.!AA28),IF(ม.ค.!AA58="","",ม.ค.!AA58))</f>
        <v/>
      </c>
      <c r="KP28" s="104" t="str">
        <f>IF($B$2=1,IF(ม.ค.!AB28="","",ม.ค.!AB28),IF(ม.ค.!AB58="","",ม.ค.!AB58))</f>
        <v/>
      </c>
      <c r="KQ28" s="104" t="str">
        <f>IF($B$2=1,IF(ม.ค.!AC28="","",ม.ค.!AC28),IF(ม.ค.!AC58="","",ม.ค.!AC58))</f>
        <v/>
      </c>
      <c r="KR28" s="104" t="str">
        <f>IF($B$2=1,IF(ม.ค.!AD28="","",ม.ค.!AD28),IF(ม.ค.!AD58="","",ม.ค.!AD58))</f>
        <v/>
      </c>
      <c r="KS28" s="104" t="str">
        <f>IF($B$2=1,IF(ม.ค.!AE28="","",ม.ค.!AE28),IF(ม.ค.!AE58="","",ม.ค.!AE58))</f>
        <v/>
      </c>
      <c r="KT28" s="104" t="str">
        <f>IF($B$2=1,IF(ม.ค.!AF28="","",ม.ค.!AF28),IF(ม.ค.!AF58="","",ม.ค.!AF58))</f>
        <v/>
      </c>
      <c r="KU28" s="104" t="str">
        <f>IF($B$2=1,IF(ม.ค.!AG28="","",ม.ค.!AG28),IF(ม.ค.!AG58="","",ม.ค.!AG58))</f>
        <v/>
      </c>
      <c r="KV28" s="104" t="str">
        <f>IF($B$2=1,IF(ม.ค.!AH28="","",ม.ค.!AH28),IF(ม.ค.!AH58="","",ม.ค.!AH58))</f>
        <v/>
      </c>
      <c r="KW28" s="104" t="str">
        <f>IF($B$2=1,IF(ม.ค.!AI28="","",ม.ค.!AI28),IF(ม.ค.!AI58="","",ม.ค.!AI58))</f>
        <v/>
      </c>
      <c r="KX28" s="103">
        <f t="shared" si="19"/>
        <v>25</v>
      </c>
      <c r="KY28" s="104"/>
      <c r="KZ28" s="104" t="str">
        <f>IF($B$2=1,IF(ก.พ.!D28="","",ก.พ.!D28),IF(ก.พ.!D58="","",ก.พ.!D58))</f>
        <v/>
      </c>
      <c r="LA28" s="104" t="str">
        <f>IF($B$2=1,IF(ก.พ.!E28="","",ก.พ.!E28),IF(ก.พ.!E58="","",ก.พ.!E58))</f>
        <v/>
      </c>
      <c r="LB28" s="104" t="str">
        <f>IF($B$2=1,IF(ก.พ.!F28="","",ก.พ.!F28),IF(ก.พ.!F58="","",ก.พ.!F58))</f>
        <v/>
      </c>
      <c r="LC28" s="104" t="str">
        <f>IF($B$2=1,IF(ก.พ.!G28="","",ก.พ.!G28),IF(ก.พ.!G58="","",ก.พ.!G58))</f>
        <v/>
      </c>
      <c r="LD28" s="104" t="str">
        <f>IF($B$2=1,IF(ก.พ.!H28="","",ก.พ.!H28),IF(ก.พ.!H58="","",ก.พ.!H58))</f>
        <v/>
      </c>
      <c r="LE28" s="104" t="str">
        <f>IF($B$2=1,IF(ก.พ.!I28="","",ก.พ.!I28),IF(ก.พ.!I58="","",ก.พ.!I58))</f>
        <v/>
      </c>
      <c r="LF28" s="104" t="str">
        <f>IF($B$2=1,IF(ก.พ.!J28="","",ก.พ.!J28),IF(ก.พ.!J58="","",ก.พ.!J58))</f>
        <v/>
      </c>
      <c r="LG28" s="104" t="str">
        <f>IF($B$2=1,IF(ก.พ.!K28="","",ก.พ.!K28),IF(ก.พ.!K58="","",ก.พ.!K58))</f>
        <v/>
      </c>
      <c r="LH28" s="104" t="str">
        <f>IF($B$2=1,IF(ก.พ.!L28="","",ก.พ.!L28),IF(ก.พ.!L58="","",ก.พ.!L58))</f>
        <v/>
      </c>
      <c r="LI28" s="104" t="str">
        <f>IF($B$2=1,IF(ก.พ.!M28="","",ก.พ.!M28),IF(ก.พ.!M58="","",ก.พ.!M58))</f>
        <v/>
      </c>
      <c r="LJ28" s="104" t="str">
        <f>IF($B$2=1,IF(ก.พ.!N28="","",ก.พ.!N28),IF(ก.พ.!N58="","",ก.พ.!N58))</f>
        <v/>
      </c>
      <c r="LK28" s="104" t="str">
        <f>IF($B$2=1,IF(ก.พ.!O28="","",ก.พ.!O28),IF(ก.พ.!O58="","",ก.พ.!O58))</f>
        <v/>
      </c>
      <c r="LL28" s="104" t="str">
        <f>IF($B$2=1,IF(ก.พ.!P28="","",ก.พ.!P28),IF(ก.พ.!P58="","",ก.พ.!P58))</f>
        <v/>
      </c>
      <c r="LM28" s="104" t="str">
        <f>IF($B$2=1,IF(ก.พ.!Q28="","",ก.พ.!Q28),IF(ก.พ.!Q58="","",ก.พ.!Q58))</f>
        <v/>
      </c>
      <c r="LN28" s="104" t="str">
        <f>IF($B$2=1,IF(ก.พ.!R28="","",ก.พ.!R28),IF(ก.พ.!R58="","",ก.พ.!R58))</f>
        <v/>
      </c>
      <c r="LO28" s="104" t="str">
        <f>IF($B$2=1,IF(ก.พ.!S28="","",ก.พ.!S28),IF(ก.พ.!S58="","",ก.พ.!S58))</f>
        <v/>
      </c>
      <c r="LP28" s="104" t="str">
        <f>IF($B$2=1,IF(ก.พ.!T28="","",ก.พ.!T28),IF(ก.พ.!T58="","",ก.พ.!T58))</f>
        <v/>
      </c>
      <c r="LQ28" s="104" t="str">
        <f>IF($B$2=1,IF(ก.พ.!U28="","",ก.พ.!U28),IF(ก.พ.!U58="","",ก.พ.!U58))</f>
        <v/>
      </c>
      <c r="LR28" s="104" t="str">
        <f>IF($B$2=1,IF(ก.พ.!V28="","",ก.พ.!V28),IF(ก.พ.!V58="","",ก.พ.!V58))</f>
        <v/>
      </c>
      <c r="LS28" s="104" t="str">
        <f>IF($B$2=1,IF(ก.พ.!W28="","",ก.พ.!W28),IF(ก.พ.!W58="","",ก.พ.!W58))</f>
        <v/>
      </c>
      <c r="LT28" s="104" t="str">
        <f>IF($B$2=1,IF(ก.พ.!X28="","",ก.พ.!X28),IF(ก.พ.!X58="","",ก.พ.!X58))</f>
        <v/>
      </c>
      <c r="LU28" s="104" t="str">
        <f>IF($B$2=1,IF(ก.พ.!Y28="","",ก.พ.!Y28),IF(ก.พ.!Y58="","",ก.พ.!Y58))</f>
        <v/>
      </c>
      <c r="LV28" s="104" t="str">
        <f>IF($B$2=1,IF(ก.พ.!Z28="","",ก.พ.!Z28),IF(ก.พ.!Z58="","",ก.พ.!Z58))</f>
        <v/>
      </c>
      <c r="LW28" s="104" t="str">
        <f>IF($B$2=1,IF(ก.พ.!AA28="","",ก.พ.!AA28),IF(ก.พ.!AA58="","",ก.พ.!AA58))</f>
        <v/>
      </c>
      <c r="LX28" s="104" t="str">
        <f>IF($B$2=1,IF(ก.พ.!AB28="","",ก.พ.!AB28),IF(ก.พ.!AB58="","",ก.พ.!AB58))</f>
        <v/>
      </c>
      <c r="LY28" s="104" t="str">
        <f>IF($B$2=1,IF(ก.พ.!AC28="","",ก.พ.!AC28),IF(ก.พ.!AC58="","",ก.พ.!AC58))</f>
        <v/>
      </c>
      <c r="LZ28" s="104" t="str">
        <f>IF($B$2=1,IF(ก.พ.!AD28="","",ก.พ.!AD28),IF(ก.พ.!AD58="","",ก.พ.!AD58))</f>
        <v/>
      </c>
      <c r="MA28" s="104" t="str">
        <f>IF($B$2=1,IF(ก.พ.!AE28="","",ก.พ.!AE28),IF(ก.พ.!AE58="","",ก.พ.!AE58))</f>
        <v/>
      </c>
      <c r="MB28" s="104" t="str">
        <f>IF($B$2=1,IF(ก.พ.!AF28="","",ก.พ.!AF28),IF(ก.พ.!AF58="","",ก.พ.!AF58))</f>
        <v/>
      </c>
      <c r="MC28" s="104" t="str">
        <f>IF($B$2=1,IF(ก.พ.!AG28="","",ก.พ.!AG28),IF(ก.พ.!AG58="","",ก.พ.!AG58))</f>
        <v/>
      </c>
      <c r="MD28" s="104" t="str">
        <f>IF($B$2=1,IF(ก.พ.!AH28="","",ก.พ.!AH28),IF(ก.พ.!AH58="","",ก.พ.!AH58))</f>
        <v/>
      </c>
      <c r="ME28" s="104" t="str">
        <f>IF($B$2=1,IF(ก.พ.!AI28="","",ก.พ.!AI28),IF(ก.พ.!AI58="","",ก.พ.!AI58))</f>
        <v/>
      </c>
      <c r="MF28" s="103">
        <f t="shared" si="20"/>
        <v>25</v>
      </c>
      <c r="MG28" s="104"/>
      <c r="MH28" s="104" t="str">
        <f>IF($B$2=1,IF(มี.ค.!D28="","",มี.ค.!D28),IF(มี.ค.!D58="","",มี.ค.!D58))</f>
        <v/>
      </c>
      <c r="MI28" s="104" t="str">
        <f>IF($B$2=1,IF(มี.ค.!E28="","",มี.ค.!E28),IF(มี.ค.!E58="","",มี.ค.!E58))</f>
        <v/>
      </c>
      <c r="MJ28" s="104" t="str">
        <f>IF($B$2=1,IF(มี.ค.!F28="","",มี.ค.!F28),IF(มี.ค.!F58="","",มี.ค.!F58))</f>
        <v/>
      </c>
      <c r="MK28" s="104" t="str">
        <f>IF($B$2=1,IF(มี.ค.!G28="","",มี.ค.!G28),IF(มี.ค.!G58="","",มี.ค.!G58))</f>
        <v/>
      </c>
      <c r="ML28" s="104" t="str">
        <f>IF($B$2=1,IF(มี.ค.!H28="","",มี.ค.!H28),IF(มี.ค.!H58="","",มี.ค.!H58))</f>
        <v/>
      </c>
      <c r="MM28" s="104" t="str">
        <f>IF($B$2=1,IF(มี.ค.!I28="","",มี.ค.!I28),IF(มี.ค.!I58="","",มี.ค.!I58))</f>
        <v/>
      </c>
      <c r="MN28" s="104" t="str">
        <f>IF($B$2=1,IF(มี.ค.!J28="","",มี.ค.!J28),IF(มี.ค.!J58="","",มี.ค.!J58))</f>
        <v/>
      </c>
      <c r="MO28" s="104" t="str">
        <f>IF($B$2=1,IF(มี.ค.!K28="","",มี.ค.!K28),IF(มี.ค.!K58="","",มี.ค.!K58))</f>
        <v/>
      </c>
      <c r="MP28" s="104" t="str">
        <f>IF($B$2=1,IF(มี.ค.!L28="","",มี.ค.!L28),IF(มี.ค.!L58="","",มี.ค.!L58))</f>
        <v/>
      </c>
      <c r="MQ28" s="104" t="str">
        <f>IF($B$2=1,IF(มี.ค.!M28="","",มี.ค.!M28),IF(มี.ค.!M58="","",มี.ค.!M58))</f>
        <v/>
      </c>
      <c r="MR28" s="104" t="str">
        <f>IF($B$2=1,IF(มี.ค.!N28="","",มี.ค.!N28),IF(มี.ค.!N58="","",มี.ค.!N58))</f>
        <v/>
      </c>
      <c r="MS28" s="104" t="str">
        <f>IF($B$2=1,IF(มี.ค.!O28="","",มี.ค.!O28),IF(มี.ค.!O58="","",มี.ค.!O58))</f>
        <v/>
      </c>
      <c r="MT28" s="104" t="str">
        <f>IF($B$2=1,IF(มี.ค.!P28="","",มี.ค.!P28),IF(มี.ค.!P58="","",มี.ค.!P58))</f>
        <v/>
      </c>
      <c r="MU28" s="104" t="str">
        <f>IF($B$2=1,IF(มี.ค.!Q28="","",มี.ค.!Q28),IF(มี.ค.!Q58="","",มี.ค.!Q58))</f>
        <v/>
      </c>
      <c r="MV28" s="104" t="str">
        <f>IF($B$2=1,IF(มี.ค.!R28="","",มี.ค.!R28),IF(มี.ค.!R58="","",มี.ค.!R58))</f>
        <v/>
      </c>
      <c r="MW28" s="104" t="str">
        <f>IF($B$2=1,IF(มี.ค.!S28="","",มี.ค.!S28),IF(มี.ค.!S58="","",มี.ค.!S58))</f>
        <v/>
      </c>
      <c r="MX28" s="104" t="str">
        <f>IF($B$2=1,IF(มี.ค.!T28="","",มี.ค.!T28),IF(มี.ค.!T58="","",มี.ค.!T58))</f>
        <v/>
      </c>
      <c r="MY28" s="104" t="str">
        <f>IF($B$2=1,IF(มี.ค.!U28="","",มี.ค.!U28),IF(มี.ค.!U58="","",มี.ค.!U58))</f>
        <v/>
      </c>
      <c r="MZ28" s="104" t="str">
        <f>IF($B$2=1,IF(มี.ค.!V28="","",มี.ค.!V28),IF(มี.ค.!V58="","",มี.ค.!V58))</f>
        <v/>
      </c>
      <c r="NA28" s="104" t="str">
        <f>IF($B$2=1,IF(มี.ค.!W28="","",มี.ค.!W28),IF(มี.ค.!W58="","",มี.ค.!W58))</f>
        <v/>
      </c>
      <c r="NB28" s="104" t="str">
        <f>IF($B$2=1,IF(มี.ค.!X28="","",มี.ค.!X28),IF(มี.ค.!X58="","",มี.ค.!X58))</f>
        <v/>
      </c>
      <c r="NC28" s="104" t="str">
        <f>IF($B$2=1,IF(มี.ค.!Y28="","",มี.ค.!Y28),IF(มี.ค.!Y58="","",มี.ค.!Y58))</f>
        <v/>
      </c>
      <c r="ND28" s="104" t="str">
        <f>IF($B$2=1,IF(มี.ค.!Z28="","",มี.ค.!Z28),IF(มี.ค.!Z58="","",มี.ค.!Z58))</f>
        <v/>
      </c>
      <c r="NE28" s="104" t="str">
        <f>IF($B$2=1,IF(มี.ค.!AA28="","",มี.ค.!AA28),IF(มี.ค.!AA58="","",มี.ค.!AA58))</f>
        <v/>
      </c>
      <c r="NF28" s="104" t="str">
        <f>IF($B$2=1,IF(มี.ค.!AB28="","",มี.ค.!AB28),IF(มี.ค.!AB58="","",มี.ค.!AB58))</f>
        <v/>
      </c>
      <c r="NG28" s="104" t="str">
        <f>IF($B$2=1,IF(มี.ค.!AC28="","",มี.ค.!AC28),IF(มี.ค.!AC58="","",มี.ค.!AC58))</f>
        <v/>
      </c>
      <c r="NH28" s="104" t="str">
        <f>IF($B$2=1,IF(มี.ค.!AD28="","",มี.ค.!AD28),IF(มี.ค.!AD58="","",มี.ค.!AD58))</f>
        <v/>
      </c>
      <c r="NI28" s="104" t="str">
        <f>IF($B$2=1,IF(มี.ค.!AE28="","",มี.ค.!AE28),IF(มี.ค.!AE58="","",มี.ค.!AE58))</f>
        <v/>
      </c>
      <c r="NJ28" s="104" t="str">
        <f>IF($B$2=1,IF(มี.ค.!AF28="","",มี.ค.!AF28),IF(มี.ค.!AF58="","",มี.ค.!AF58))</f>
        <v/>
      </c>
      <c r="NK28" s="104" t="str">
        <f>IF($B$2=1,IF(มี.ค.!AG28="","",มี.ค.!AG28),IF(มี.ค.!AG58="","",มี.ค.!AG58))</f>
        <v/>
      </c>
      <c r="NL28" s="104" t="str">
        <f>IF($B$2=1,IF(มี.ค.!AH28="","",มี.ค.!AH28),IF(มี.ค.!AH58="","",มี.ค.!AH58))</f>
        <v/>
      </c>
      <c r="NM28" s="104" t="str">
        <f>IF($B$2=1,IF(มี.ค.!AI28="","",มี.ค.!AI28),IF(มี.ค.!AI58="","",มี.ค.!AI58))</f>
        <v/>
      </c>
    </row>
    <row r="29" spans="1:377" ht="21" customHeight="1" x14ac:dyDescent="0.35">
      <c r="A29" s="90"/>
      <c r="B29" s="90"/>
      <c r="C29" s="90"/>
      <c r="D29" s="103">
        <f t="shared" si="21"/>
        <v>26</v>
      </c>
      <c r="E29" s="104"/>
      <c r="F29" s="104" t="str">
        <f>IF($B$2=1,IF(พ.ค.!D29="","",พ.ค.!D29),IF(พ.ค.!D59="","",พ.ค.!D59))</f>
        <v/>
      </c>
      <c r="G29" s="104" t="str">
        <f>IF($B$2=1,IF(พ.ค.!E29="","",พ.ค.!E29),IF(พ.ค.!E59="","",พ.ค.!E59))</f>
        <v/>
      </c>
      <c r="H29" s="104" t="str">
        <f>IF($B$2=1,IF(พ.ค.!F29="","",พ.ค.!F29),IF(พ.ค.!F59="","",พ.ค.!F59))</f>
        <v/>
      </c>
      <c r="I29" s="104" t="str">
        <f>IF($B$2=1,IF(พ.ค.!G29="","",พ.ค.!G29),IF(พ.ค.!G59="","",พ.ค.!G59))</f>
        <v/>
      </c>
      <c r="J29" s="104" t="str">
        <f>IF($B$2=1,IF(พ.ค.!H29="","",พ.ค.!H29),IF(พ.ค.!H59="","",พ.ค.!H59))</f>
        <v/>
      </c>
      <c r="K29" s="104" t="str">
        <f>IF($B$2=1,IF(พ.ค.!I29="","",พ.ค.!I29),IF(พ.ค.!I59="","",พ.ค.!I59))</f>
        <v/>
      </c>
      <c r="L29" s="104" t="str">
        <f>IF($B$2=1,IF(พ.ค.!J29="","",พ.ค.!J29),IF(พ.ค.!J59="","",พ.ค.!J59))</f>
        <v/>
      </c>
      <c r="M29" s="104" t="str">
        <f>IF($B$2=1,IF(พ.ค.!K29="","",พ.ค.!K29),IF(พ.ค.!K59="","",พ.ค.!K59))</f>
        <v/>
      </c>
      <c r="N29" s="104" t="str">
        <f>IF($B$2=1,IF(พ.ค.!L29="","",พ.ค.!L29),IF(พ.ค.!L59="","",พ.ค.!L59))</f>
        <v/>
      </c>
      <c r="O29" s="104" t="str">
        <f>IF($B$2=1,IF(พ.ค.!M29="","",พ.ค.!M29),IF(พ.ค.!M59="","",พ.ค.!M59))</f>
        <v/>
      </c>
      <c r="P29" s="104" t="str">
        <f>IF($B$2=1,IF(พ.ค.!N29="","",พ.ค.!N29),IF(พ.ค.!N59="","",พ.ค.!N59))</f>
        <v/>
      </c>
      <c r="Q29" s="104" t="str">
        <f>IF($B$2=1,IF(พ.ค.!O29="","",พ.ค.!O29),IF(พ.ค.!O59="","",พ.ค.!O59))</f>
        <v/>
      </c>
      <c r="R29" s="104" t="str">
        <f>IF($B$2=1,IF(พ.ค.!P29="","",พ.ค.!P29),IF(พ.ค.!P59="","",พ.ค.!P59))</f>
        <v/>
      </c>
      <c r="S29" s="104" t="str">
        <f>IF($B$2=1,IF(พ.ค.!Q29="","",พ.ค.!Q29),IF(พ.ค.!Q59="","",พ.ค.!Q59))</f>
        <v/>
      </c>
      <c r="T29" s="104" t="str">
        <f>IF($B$2=1,IF(พ.ค.!R29="","",พ.ค.!R29),IF(พ.ค.!R59="","",พ.ค.!R59))</f>
        <v/>
      </c>
      <c r="U29" s="104" t="str">
        <f>IF($B$2=1,IF(พ.ค.!S29="","",พ.ค.!S29),IF(พ.ค.!S59="","",พ.ค.!S59))</f>
        <v/>
      </c>
      <c r="V29" s="104" t="str">
        <f>IF($B$2=1,IF(พ.ค.!T29="","",พ.ค.!T29),IF(พ.ค.!T59="","",พ.ค.!T59))</f>
        <v/>
      </c>
      <c r="W29" s="104" t="str">
        <f>IF($B$2=1,IF(พ.ค.!U29="","",พ.ค.!U29),IF(พ.ค.!U59="","",พ.ค.!U59))</f>
        <v/>
      </c>
      <c r="X29" s="104" t="str">
        <f>IF($B$2=1,IF(พ.ค.!V29="","",พ.ค.!V29),IF(พ.ค.!V59="","",พ.ค.!V59))</f>
        <v/>
      </c>
      <c r="Y29" s="104" t="str">
        <f>IF($B$2=1,IF(พ.ค.!W29="","",พ.ค.!W29),IF(พ.ค.!W59="","",พ.ค.!W59))</f>
        <v/>
      </c>
      <c r="Z29" s="104" t="str">
        <f>IF($B$2=1,IF(พ.ค.!X29="","",พ.ค.!X29),IF(พ.ค.!X59="","",พ.ค.!X59))</f>
        <v/>
      </c>
      <c r="AA29" s="104" t="str">
        <f>IF($B$2=1,IF(พ.ค.!Y29="","",พ.ค.!Y29),IF(พ.ค.!Y59="","",พ.ค.!Y59))</f>
        <v/>
      </c>
      <c r="AB29" s="104" t="str">
        <f>IF($B$2=1,IF(พ.ค.!Z29="","",พ.ค.!Z29),IF(พ.ค.!Z59="","",พ.ค.!Z59))</f>
        <v/>
      </c>
      <c r="AC29" s="104" t="str">
        <f>IF($B$2=1,IF(พ.ค.!AA29="","",พ.ค.!AA29),IF(พ.ค.!AA59="","",พ.ค.!AA59))</f>
        <v/>
      </c>
      <c r="AD29" s="104" t="str">
        <f>IF($B$2=1,IF(พ.ค.!AB29="","",พ.ค.!AB29),IF(พ.ค.!AB59="","",พ.ค.!AB59))</f>
        <v/>
      </c>
      <c r="AE29" s="104" t="str">
        <f>IF($B$2=1,IF(พ.ค.!AC29="","",พ.ค.!AC29),IF(พ.ค.!AC59="","",พ.ค.!AC59))</f>
        <v/>
      </c>
      <c r="AF29" s="104" t="str">
        <f>IF($B$2=1,IF(พ.ค.!AD29="","",พ.ค.!AD29),IF(พ.ค.!AD59="","",พ.ค.!AD59))</f>
        <v/>
      </c>
      <c r="AG29" s="104" t="str">
        <f>IF($B$2=1,IF(พ.ค.!AE29="","",พ.ค.!AE29),IF(พ.ค.!AE59="","",พ.ค.!AE59))</f>
        <v/>
      </c>
      <c r="AH29" s="104" t="str">
        <f>IF($B$2=1,IF(พ.ค.!AF29="","",พ.ค.!AF29),IF(พ.ค.!AF59="","",พ.ค.!AF59))</f>
        <v/>
      </c>
      <c r="AI29" s="104" t="str">
        <f>IF($B$2=1,IF(พ.ค.!AG29="","",พ.ค.!AG29),IF(พ.ค.!AG59="","",พ.ค.!AG59))</f>
        <v/>
      </c>
      <c r="AJ29" s="104" t="str">
        <f>IF($B$2=1,IF(พ.ค.!AH29="","",พ.ค.!AH29),IF(พ.ค.!AH59="","",พ.ค.!AH59))</f>
        <v/>
      </c>
      <c r="AK29" s="104" t="str">
        <f>IF($B$2=1,IF(พ.ค.!AI29="","",พ.ค.!AI29),IF(พ.ค.!AI59="","",พ.ค.!AI59))</f>
        <v/>
      </c>
      <c r="AL29" s="103">
        <f t="shared" si="11"/>
        <v>26</v>
      </c>
      <c r="AM29" s="104"/>
      <c r="AN29" s="104" t="str">
        <f>IF($B$2=1,IF(มิ.ย.!D29="","",มิ.ย.!D29),IF(มิ.ย.!D59="","",มิ.ย.!D59))</f>
        <v/>
      </c>
      <c r="AO29" s="104" t="str">
        <f>IF($B$2=1,IF(มิ.ย.!E29="","",มิ.ย.!E29),IF(มิ.ย.!E59="","",มิ.ย.!E59))</f>
        <v/>
      </c>
      <c r="AP29" s="104" t="str">
        <f>IF($B$2=1,IF(มิ.ย.!F29="","",มิ.ย.!F29),IF(มิ.ย.!F59="","",มิ.ย.!F59))</f>
        <v/>
      </c>
      <c r="AQ29" s="104" t="str">
        <f>IF($B$2=1,IF(มิ.ย.!G29="","",มิ.ย.!G29),IF(มิ.ย.!G59="","",มิ.ย.!G59))</f>
        <v/>
      </c>
      <c r="AR29" s="104" t="str">
        <f>IF($B$2=1,IF(มิ.ย.!H29="","",มิ.ย.!H29),IF(มิ.ย.!H59="","",มิ.ย.!H59))</f>
        <v/>
      </c>
      <c r="AS29" s="104" t="str">
        <f>IF($B$2=1,IF(มิ.ย.!I29="","",มิ.ย.!I29),IF(มิ.ย.!I59="","",มิ.ย.!I59))</f>
        <v/>
      </c>
      <c r="AT29" s="104" t="str">
        <f>IF($B$2=1,IF(มิ.ย.!J29="","",มิ.ย.!J29),IF(มิ.ย.!J59="","",มิ.ย.!J59))</f>
        <v/>
      </c>
      <c r="AU29" s="104" t="str">
        <f>IF($B$2=1,IF(มิ.ย.!K29="","",มิ.ย.!K29),IF(มิ.ย.!K59="","",มิ.ย.!K59))</f>
        <v/>
      </c>
      <c r="AV29" s="104" t="str">
        <f>IF($B$2=1,IF(มิ.ย.!L29="","",มิ.ย.!L29),IF(มิ.ย.!L59="","",มิ.ย.!L59))</f>
        <v/>
      </c>
      <c r="AW29" s="104" t="str">
        <f>IF($B$2=1,IF(มิ.ย.!M29="","",มิ.ย.!M29),IF(มิ.ย.!M59="","",มิ.ย.!M59))</f>
        <v/>
      </c>
      <c r="AX29" s="104" t="str">
        <f>IF($B$2=1,IF(มิ.ย.!N29="","",มิ.ย.!N29),IF(มิ.ย.!N59="","",มิ.ย.!N59))</f>
        <v/>
      </c>
      <c r="AY29" s="104" t="str">
        <f>IF($B$2=1,IF(มิ.ย.!O29="","",มิ.ย.!O29),IF(มิ.ย.!O59="","",มิ.ย.!O59))</f>
        <v/>
      </c>
      <c r="AZ29" s="104" t="str">
        <f>IF($B$2=1,IF(มิ.ย.!P29="","",มิ.ย.!P29),IF(มิ.ย.!P59="","",มิ.ย.!P59))</f>
        <v/>
      </c>
      <c r="BA29" s="104" t="str">
        <f>IF($B$2=1,IF(มิ.ย.!Q29="","",มิ.ย.!Q29),IF(มิ.ย.!Q59="","",มิ.ย.!Q59))</f>
        <v/>
      </c>
      <c r="BB29" s="104" t="str">
        <f>IF($B$2=1,IF(มิ.ย.!R29="","",มิ.ย.!R29),IF(มิ.ย.!R59="","",มิ.ย.!R59))</f>
        <v/>
      </c>
      <c r="BC29" s="104" t="str">
        <f>IF($B$2=1,IF(มิ.ย.!S29="","",มิ.ย.!S29),IF(มิ.ย.!S59="","",มิ.ย.!S59))</f>
        <v/>
      </c>
      <c r="BD29" s="104" t="str">
        <f>IF($B$2=1,IF(มิ.ย.!T29="","",มิ.ย.!T29),IF(มิ.ย.!T59="","",มิ.ย.!T59))</f>
        <v/>
      </c>
      <c r="BE29" s="104" t="str">
        <f>IF($B$2=1,IF(มิ.ย.!U29="","",มิ.ย.!U29),IF(มิ.ย.!U59="","",มิ.ย.!U59))</f>
        <v/>
      </c>
      <c r="BF29" s="104" t="str">
        <f>IF($B$2=1,IF(มิ.ย.!V29="","",มิ.ย.!V29),IF(มิ.ย.!V59="","",มิ.ย.!V59))</f>
        <v/>
      </c>
      <c r="BG29" s="104" t="str">
        <f>IF($B$2=1,IF(มิ.ย.!W29="","",มิ.ย.!W29),IF(มิ.ย.!W59="","",มิ.ย.!W59))</f>
        <v/>
      </c>
      <c r="BH29" s="104" t="str">
        <f>IF($B$2=1,IF(มิ.ย.!X29="","",มิ.ย.!X29),IF(มิ.ย.!X59="","",มิ.ย.!X59))</f>
        <v/>
      </c>
      <c r="BI29" s="104" t="str">
        <f>IF($B$2=1,IF(มิ.ย.!Y29="","",มิ.ย.!Y29),IF(มิ.ย.!Y59="","",มิ.ย.!Y59))</f>
        <v/>
      </c>
      <c r="BJ29" s="104" t="str">
        <f>IF($B$2=1,IF(มิ.ย.!Z29="","",มิ.ย.!Z29),IF(มิ.ย.!Z59="","",มิ.ย.!Z59))</f>
        <v/>
      </c>
      <c r="BK29" s="104" t="str">
        <f>IF($B$2=1,IF(มิ.ย.!AA29="","",มิ.ย.!AA29),IF(มิ.ย.!AA59="","",มิ.ย.!AA59))</f>
        <v/>
      </c>
      <c r="BL29" s="104" t="str">
        <f>IF($B$2=1,IF(มิ.ย.!AB29="","",มิ.ย.!AB29),IF(มิ.ย.!AB59="","",มิ.ย.!AB59))</f>
        <v/>
      </c>
      <c r="BM29" s="104" t="str">
        <f>IF($B$2=1,IF(มิ.ย.!AC29="","",มิ.ย.!AC29),IF(มิ.ย.!AC59="","",มิ.ย.!AC59))</f>
        <v/>
      </c>
      <c r="BN29" s="104" t="str">
        <f>IF($B$2=1,IF(มิ.ย.!AD29="","",มิ.ย.!AD29),IF(มิ.ย.!AD59="","",มิ.ย.!AD59))</f>
        <v/>
      </c>
      <c r="BO29" s="104" t="str">
        <f>IF($B$2=1,IF(มิ.ย.!AE29="","",มิ.ย.!AE29),IF(มิ.ย.!AE59="","",มิ.ย.!AE59))</f>
        <v/>
      </c>
      <c r="BP29" s="104" t="str">
        <f>IF($B$2=1,IF(มิ.ย.!AF29="","",มิ.ย.!AF29),IF(มิ.ย.!AF59="","",มิ.ย.!AF59))</f>
        <v/>
      </c>
      <c r="BQ29" s="104" t="str">
        <f>IF($B$2=1,IF(มิ.ย.!AG29="","",มิ.ย.!AG29),IF(มิ.ย.!AG59="","",มิ.ย.!AG59))</f>
        <v/>
      </c>
      <c r="BR29" s="104" t="str">
        <f>IF($B$2=1,IF(มิ.ย.!AH29="","",มิ.ย.!AH29),IF(มิ.ย.!AH59="","",มิ.ย.!AH59))</f>
        <v/>
      </c>
      <c r="BS29" s="104" t="str">
        <f>IF($B$2=1,IF(มิ.ย.!AI29="","",มิ.ย.!AI29),IF(มิ.ย.!AI59="","",มิ.ย.!AI59))</f>
        <v/>
      </c>
      <c r="BT29" s="103">
        <f t="shared" si="12"/>
        <v>26</v>
      </c>
      <c r="BU29" s="104"/>
      <c r="BV29" s="104" t="str">
        <f>IF($B$2=1,IF(ก.ค.!D29="","",ก.ค.!D29),IF(ก.ค.!D59="","",ก.ค.!D59))</f>
        <v/>
      </c>
      <c r="BW29" s="104" t="str">
        <f>IF($B$2=1,IF(ก.ค.!E29="","",ก.ค.!E29),IF(ก.ค.!E59="","",ก.ค.!E59))</f>
        <v/>
      </c>
      <c r="BX29" s="104" t="str">
        <f>IF($B$2=1,IF(ก.ค.!F29="","",ก.ค.!F29),IF(ก.ค.!F59="","",ก.ค.!F59))</f>
        <v/>
      </c>
      <c r="BY29" s="104" t="str">
        <f>IF($B$2=1,IF(ก.ค.!G29="","",ก.ค.!G29),IF(ก.ค.!G59="","",ก.ค.!G59))</f>
        <v/>
      </c>
      <c r="BZ29" s="104" t="str">
        <f>IF($B$2=1,IF(ก.ค.!H29="","",ก.ค.!H29),IF(ก.ค.!H59="","",ก.ค.!H59))</f>
        <v/>
      </c>
      <c r="CA29" s="104" t="str">
        <f>IF($B$2=1,IF(ก.ค.!I29="","",ก.ค.!I29),IF(ก.ค.!I59="","",ก.ค.!I59))</f>
        <v/>
      </c>
      <c r="CB29" s="104" t="str">
        <f>IF($B$2=1,IF(ก.ค.!J29="","",ก.ค.!J29),IF(ก.ค.!J59="","",ก.ค.!J59))</f>
        <v/>
      </c>
      <c r="CC29" s="104" t="str">
        <f>IF($B$2=1,IF(ก.ค.!K29="","",ก.ค.!K29),IF(ก.ค.!K59="","",ก.ค.!K59))</f>
        <v/>
      </c>
      <c r="CD29" s="104" t="str">
        <f>IF($B$2=1,IF(ก.ค.!L29="","",ก.ค.!L29),IF(ก.ค.!L59="","",ก.ค.!L59))</f>
        <v/>
      </c>
      <c r="CE29" s="104" t="str">
        <f>IF($B$2=1,IF(ก.ค.!M29="","",ก.ค.!M29),IF(ก.ค.!M59="","",ก.ค.!M59))</f>
        <v/>
      </c>
      <c r="CF29" s="104" t="str">
        <f>IF($B$2=1,IF(ก.ค.!N29="","",ก.ค.!N29),IF(ก.ค.!N59="","",ก.ค.!N59))</f>
        <v/>
      </c>
      <c r="CG29" s="104" t="str">
        <f>IF($B$2=1,IF(ก.ค.!O29="","",ก.ค.!O29),IF(ก.ค.!O59="","",ก.ค.!O59))</f>
        <v/>
      </c>
      <c r="CH29" s="104" t="str">
        <f>IF($B$2=1,IF(ก.ค.!P29="","",ก.ค.!P29),IF(ก.ค.!P59="","",ก.ค.!P59))</f>
        <v/>
      </c>
      <c r="CI29" s="104" t="str">
        <f>IF($B$2=1,IF(ก.ค.!Q29="","",ก.ค.!Q29),IF(ก.ค.!Q59="","",ก.ค.!Q59))</f>
        <v/>
      </c>
      <c r="CJ29" s="104" t="str">
        <f>IF($B$2=1,IF(ก.ค.!R29="","",ก.ค.!R29),IF(ก.ค.!R59="","",ก.ค.!R59))</f>
        <v/>
      </c>
      <c r="CK29" s="104" t="str">
        <f>IF($B$2=1,IF(ก.ค.!S29="","",ก.ค.!S29),IF(ก.ค.!S59="","",ก.ค.!S59))</f>
        <v/>
      </c>
      <c r="CL29" s="104" t="str">
        <f>IF($B$2=1,IF(ก.ค.!T29="","",ก.ค.!T29),IF(ก.ค.!T59="","",ก.ค.!T59))</f>
        <v/>
      </c>
      <c r="CM29" s="104" t="str">
        <f>IF($B$2=1,IF(ก.ค.!U29="","",ก.ค.!U29),IF(ก.ค.!U59="","",ก.ค.!U59))</f>
        <v/>
      </c>
      <c r="CN29" s="104" t="str">
        <f>IF($B$2=1,IF(ก.ค.!V29="","",ก.ค.!V29),IF(ก.ค.!V59="","",ก.ค.!V59))</f>
        <v/>
      </c>
      <c r="CO29" s="104" t="str">
        <f>IF($B$2=1,IF(ก.ค.!W29="","",ก.ค.!W29),IF(ก.ค.!W59="","",ก.ค.!W59))</f>
        <v/>
      </c>
      <c r="CP29" s="104" t="str">
        <f>IF($B$2=1,IF(ก.ค.!X29="","",ก.ค.!X29),IF(ก.ค.!X59="","",ก.ค.!X59))</f>
        <v/>
      </c>
      <c r="CQ29" s="104" t="str">
        <f>IF($B$2=1,IF(ก.ค.!Y29="","",ก.ค.!Y29),IF(ก.ค.!Y59="","",ก.ค.!Y59))</f>
        <v/>
      </c>
      <c r="CR29" s="104" t="str">
        <f>IF($B$2=1,IF(ก.ค.!Z29="","",ก.ค.!Z29),IF(ก.ค.!Z59="","",ก.ค.!Z59))</f>
        <v/>
      </c>
      <c r="CS29" s="104" t="str">
        <f>IF($B$2=1,IF(ก.ค.!AA29="","",ก.ค.!AA29),IF(ก.ค.!AA59="","",ก.ค.!AA59))</f>
        <v/>
      </c>
      <c r="CT29" s="104" t="str">
        <f>IF($B$2=1,IF(ก.ค.!AB29="","",ก.ค.!AB29),IF(ก.ค.!AB59="","",ก.ค.!AB59))</f>
        <v/>
      </c>
      <c r="CU29" s="104" t="str">
        <f>IF($B$2=1,IF(ก.ค.!AC29="","",ก.ค.!AC29),IF(ก.ค.!AC59="","",ก.ค.!AC59))</f>
        <v/>
      </c>
      <c r="CV29" s="104" t="str">
        <f>IF($B$2=1,IF(ก.ค.!AD29="","",ก.ค.!AD29),IF(ก.ค.!AD59="","",ก.ค.!AD59))</f>
        <v/>
      </c>
      <c r="CW29" s="104" t="str">
        <f>IF($B$2=1,IF(ก.ค.!AE29="","",ก.ค.!AE29),IF(ก.ค.!AE59="","",ก.ค.!AE59))</f>
        <v/>
      </c>
      <c r="CX29" s="104" t="str">
        <f>IF($B$2=1,IF(ก.ค.!AF29="","",ก.ค.!AF29),IF(ก.ค.!AF59="","",ก.ค.!AF59))</f>
        <v/>
      </c>
      <c r="CY29" s="104" t="str">
        <f>IF($B$2=1,IF(ก.ค.!AG29="","",ก.ค.!AG29),IF(ก.ค.!AG59="","",ก.ค.!AG59))</f>
        <v/>
      </c>
      <c r="CZ29" s="104" t="str">
        <f>IF($B$2=1,IF(ก.ค.!AH29="","",ก.ค.!AH29),IF(ก.ค.!AH59="","",ก.ค.!AH59))</f>
        <v/>
      </c>
      <c r="DA29" s="104" t="str">
        <f>IF($B$2=1,IF(ก.ค.!AI29="","",ก.ค.!AI29),IF(ก.ค.!AI59="","",ก.ค.!AI59))</f>
        <v/>
      </c>
      <c r="DB29" s="103">
        <f t="shared" si="13"/>
        <v>26</v>
      </c>
      <c r="DC29" s="104"/>
      <c r="DD29" s="104" t="str">
        <f>IF($B$2=1,IF(ส.ค.!D29="","",ส.ค.!D29),IF(ส.ค.!D59="","",ส.ค.!D59))</f>
        <v/>
      </c>
      <c r="DE29" s="104" t="str">
        <f>IF($B$2=1,IF(ส.ค.!E29="","",ส.ค.!E29),IF(ส.ค.!E59="","",ส.ค.!E59))</f>
        <v/>
      </c>
      <c r="DF29" s="104" t="str">
        <f>IF($B$2=1,IF(ส.ค.!F29="","",ส.ค.!F29),IF(ส.ค.!F59="","",ส.ค.!F59))</f>
        <v/>
      </c>
      <c r="DG29" s="104" t="str">
        <f>IF($B$2=1,IF(ส.ค.!G29="","",ส.ค.!G29),IF(ส.ค.!G59="","",ส.ค.!G59))</f>
        <v/>
      </c>
      <c r="DH29" s="104" t="str">
        <f>IF($B$2=1,IF(ส.ค.!H29="","",ส.ค.!H29),IF(ส.ค.!H59="","",ส.ค.!H59))</f>
        <v/>
      </c>
      <c r="DI29" s="104" t="str">
        <f>IF($B$2=1,IF(ส.ค.!I29="","",ส.ค.!I29),IF(ส.ค.!I59="","",ส.ค.!I59))</f>
        <v/>
      </c>
      <c r="DJ29" s="104" t="str">
        <f>IF($B$2=1,IF(ส.ค.!J29="","",ส.ค.!J29),IF(ส.ค.!J59="","",ส.ค.!J59))</f>
        <v/>
      </c>
      <c r="DK29" s="104" t="str">
        <f>IF($B$2=1,IF(ส.ค.!K29="","",ส.ค.!K29),IF(ส.ค.!K59="","",ส.ค.!K59))</f>
        <v/>
      </c>
      <c r="DL29" s="104" t="str">
        <f>IF($B$2=1,IF(ส.ค.!L29="","",ส.ค.!L29),IF(ส.ค.!L59="","",ส.ค.!L59))</f>
        <v/>
      </c>
      <c r="DM29" s="104" t="str">
        <f>IF($B$2=1,IF(ส.ค.!M29="","",ส.ค.!M29),IF(ส.ค.!M59="","",ส.ค.!M59))</f>
        <v/>
      </c>
      <c r="DN29" s="104" t="str">
        <f>IF($B$2=1,IF(ส.ค.!N29="","",ส.ค.!N29),IF(ส.ค.!N59="","",ส.ค.!N59))</f>
        <v/>
      </c>
      <c r="DO29" s="104" t="str">
        <f>IF($B$2=1,IF(ส.ค.!O29="","",ส.ค.!O29),IF(ส.ค.!O59="","",ส.ค.!O59))</f>
        <v/>
      </c>
      <c r="DP29" s="104" t="str">
        <f>IF($B$2=1,IF(ส.ค.!P29="","",ส.ค.!P29),IF(ส.ค.!P59="","",ส.ค.!P59))</f>
        <v/>
      </c>
      <c r="DQ29" s="104" t="str">
        <f>IF($B$2=1,IF(ส.ค.!Q29="","",ส.ค.!Q29),IF(ส.ค.!Q59="","",ส.ค.!Q59))</f>
        <v/>
      </c>
      <c r="DR29" s="104" t="str">
        <f>IF($B$2=1,IF(ส.ค.!R29="","",ส.ค.!R29),IF(ส.ค.!R59="","",ส.ค.!R59))</f>
        <v/>
      </c>
      <c r="DS29" s="104" t="str">
        <f>IF($B$2=1,IF(ส.ค.!S29="","",ส.ค.!S29),IF(ส.ค.!S59="","",ส.ค.!S59))</f>
        <v/>
      </c>
      <c r="DT29" s="104" t="str">
        <f>IF($B$2=1,IF(ส.ค.!T29="","",ส.ค.!T29),IF(ส.ค.!T59="","",ส.ค.!T59))</f>
        <v/>
      </c>
      <c r="DU29" s="104" t="str">
        <f>IF($B$2=1,IF(ส.ค.!U29="","",ส.ค.!U29),IF(ส.ค.!U59="","",ส.ค.!U59))</f>
        <v/>
      </c>
      <c r="DV29" s="104" t="str">
        <f>IF($B$2=1,IF(ส.ค.!V29="","",ส.ค.!V29),IF(ส.ค.!V59="","",ส.ค.!V59))</f>
        <v/>
      </c>
      <c r="DW29" s="104" t="str">
        <f>IF($B$2=1,IF(ส.ค.!W29="","",ส.ค.!W29),IF(ส.ค.!W59="","",ส.ค.!W59))</f>
        <v/>
      </c>
      <c r="DX29" s="104" t="str">
        <f>IF($B$2=1,IF(ส.ค.!X29="","",ส.ค.!X29),IF(ส.ค.!X59="","",ส.ค.!X59))</f>
        <v/>
      </c>
      <c r="DY29" s="104" t="str">
        <f>IF($B$2=1,IF(ส.ค.!Y29="","",ส.ค.!Y29),IF(ส.ค.!Y59="","",ส.ค.!Y59))</f>
        <v/>
      </c>
      <c r="DZ29" s="104" t="str">
        <f>IF($B$2=1,IF(ส.ค.!Z29="","",ส.ค.!Z29),IF(ส.ค.!Z59="","",ส.ค.!Z59))</f>
        <v/>
      </c>
      <c r="EA29" s="104" t="str">
        <f>IF($B$2=1,IF(ส.ค.!AA29="","",ส.ค.!AA29),IF(ส.ค.!AA59="","",ส.ค.!AA59))</f>
        <v/>
      </c>
      <c r="EB29" s="104" t="str">
        <f>IF($B$2=1,IF(ส.ค.!AB29="","",ส.ค.!AB29),IF(ส.ค.!AB59="","",ส.ค.!AB59))</f>
        <v/>
      </c>
      <c r="EC29" s="104" t="str">
        <f>IF($B$2=1,IF(ส.ค.!AC29="","",ส.ค.!AC29),IF(ส.ค.!AC59="","",ส.ค.!AC59))</f>
        <v/>
      </c>
      <c r="ED29" s="104" t="str">
        <f>IF($B$2=1,IF(ส.ค.!AD29="","",ส.ค.!AD29),IF(ส.ค.!AD59="","",ส.ค.!AD59))</f>
        <v/>
      </c>
      <c r="EE29" s="104" t="str">
        <f>IF($B$2=1,IF(ส.ค.!AE29="","",ส.ค.!AE29),IF(ส.ค.!AE59="","",ส.ค.!AE59))</f>
        <v/>
      </c>
      <c r="EF29" s="104" t="str">
        <f>IF($B$2=1,IF(ส.ค.!AF29="","",ส.ค.!AF29),IF(ส.ค.!AF59="","",ส.ค.!AF59))</f>
        <v/>
      </c>
      <c r="EG29" s="104" t="str">
        <f>IF($B$2=1,IF(ส.ค.!AG29="","",ส.ค.!AG29),IF(ส.ค.!AG59="","",ส.ค.!AG59))</f>
        <v/>
      </c>
      <c r="EH29" s="104" t="str">
        <f>IF($B$2=1,IF(ส.ค.!AH29="","",ส.ค.!AH29),IF(ส.ค.!AH59="","",ส.ค.!AH59))</f>
        <v/>
      </c>
      <c r="EI29" s="104" t="str">
        <f>IF($B$2=1,IF(ส.ค.!AI29="","",ส.ค.!AI29),IF(ส.ค.!AI59="","",ส.ค.!AI59))</f>
        <v/>
      </c>
      <c r="EJ29" s="103">
        <f t="shared" si="14"/>
        <v>26</v>
      </c>
      <c r="EK29" s="104"/>
      <c r="EL29" s="104" t="str">
        <f>IF($B$2=1,IF(ก.ย.!D29="","",ก.ย.!D29),IF(ก.ย.!D59="","",ก.ย.!D59))</f>
        <v/>
      </c>
      <c r="EM29" s="104" t="str">
        <f>IF($B$2=1,IF(ก.ย.!E29="","",ก.ย.!E29),IF(ก.ย.!E59="","",ก.ย.!E59))</f>
        <v/>
      </c>
      <c r="EN29" s="104" t="str">
        <f>IF($B$2=1,IF(ก.ย.!F29="","",ก.ย.!F29),IF(ก.ย.!F59="","",ก.ย.!F59))</f>
        <v/>
      </c>
      <c r="EO29" s="104" t="str">
        <f>IF($B$2=1,IF(ก.ย.!G29="","",ก.ย.!G29),IF(ก.ย.!G59="","",ก.ย.!G59))</f>
        <v/>
      </c>
      <c r="EP29" s="104" t="str">
        <f>IF($B$2=1,IF(ก.ย.!H29="","",ก.ย.!H29),IF(ก.ย.!H59="","",ก.ย.!H59))</f>
        <v/>
      </c>
      <c r="EQ29" s="104" t="str">
        <f>IF($B$2=1,IF(ก.ย.!I29="","",ก.ย.!I29),IF(ก.ย.!I59="","",ก.ย.!I59))</f>
        <v/>
      </c>
      <c r="ER29" s="104" t="str">
        <f>IF($B$2=1,IF(ก.ย.!J29="","",ก.ย.!J29),IF(ก.ย.!J59="","",ก.ย.!J59))</f>
        <v/>
      </c>
      <c r="ES29" s="104" t="str">
        <f>IF($B$2=1,IF(ก.ย.!K29="","",ก.ย.!K29),IF(ก.ย.!K59="","",ก.ย.!K59))</f>
        <v/>
      </c>
      <c r="ET29" s="104" t="str">
        <f>IF($B$2=1,IF(ก.ย.!L29="","",ก.ย.!L29),IF(ก.ย.!L59="","",ก.ย.!L59))</f>
        <v/>
      </c>
      <c r="EU29" s="104" t="str">
        <f>IF($B$2=1,IF(ก.ย.!M29="","",ก.ย.!M29),IF(ก.ย.!M59="","",ก.ย.!M59))</f>
        <v/>
      </c>
      <c r="EV29" s="104" t="str">
        <f>IF($B$2=1,IF(ก.ย.!N29="","",ก.ย.!N29),IF(ก.ย.!N59="","",ก.ย.!N59))</f>
        <v/>
      </c>
      <c r="EW29" s="104" t="str">
        <f>IF($B$2=1,IF(ก.ย.!O29="","",ก.ย.!O29),IF(ก.ย.!O59="","",ก.ย.!O59))</f>
        <v/>
      </c>
      <c r="EX29" s="104" t="str">
        <f>IF($B$2=1,IF(ก.ย.!P29="","",ก.ย.!P29),IF(ก.ย.!P59="","",ก.ย.!P59))</f>
        <v/>
      </c>
      <c r="EY29" s="104" t="str">
        <f>IF($B$2=1,IF(ก.ย.!Q29="","",ก.ย.!Q29),IF(ก.ย.!Q59="","",ก.ย.!Q59))</f>
        <v/>
      </c>
      <c r="EZ29" s="104" t="str">
        <f>IF($B$2=1,IF(ก.ย.!R29="","",ก.ย.!R29),IF(ก.ย.!R59="","",ก.ย.!R59))</f>
        <v/>
      </c>
      <c r="FA29" s="104" t="str">
        <f>IF($B$2=1,IF(ก.ย.!S29="","",ก.ย.!S29),IF(ก.ย.!S59="","",ก.ย.!S59))</f>
        <v/>
      </c>
      <c r="FB29" s="104" t="str">
        <f>IF($B$2=1,IF(ก.ย.!T29="","",ก.ย.!T29),IF(ก.ย.!T59="","",ก.ย.!T59))</f>
        <v/>
      </c>
      <c r="FC29" s="104" t="str">
        <f>IF($B$2=1,IF(ก.ย.!U29="","",ก.ย.!U29),IF(ก.ย.!U59="","",ก.ย.!U59))</f>
        <v/>
      </c>
      <c r="FD29" s="104" t="str">
        <f>IF($B$2=1,IF(ก.ย.!V29="","",ก.ย.!V29),IF(ก.ย.!V59="","",ก.ย.!V59))</f>
        <v/>
      </c>
      <c r="FE29" s="104" t="str">
        <f>IF($B$2=1,IF(ก.ย.!W29="","",ก.ย.!W29),IF(ก.ย.!W59="","",ก.ย.!W59))</f>
        <v/>
      </c>
      <c r="FF29" s="104" t="str">
        <f>IF($B$2=1,IF(ก.ย.!X29="","",ก.ย.!X29),IF(ก.ย.!X59="","",ก.ย.!X59))</f>
        <v/>
      </c>
      <c r="FG29" s="104" t="str">
        <f>IF($B$2=1,IF(ก.ย.!Y29="","",ก.ย.!Y29),IF(ก.ย.!Y59="","",ก.ย.!Y59))</f>
        <v/>
      </c>
      <c r="FH29" s="104" t="str">
        <f>IF($B$2=1,IF(ก.ย.!Z29="","",ก.ย.!Z29),IF(ก.ย.!Z59="","",ก.ย.!Z59))</f>
        <v/>
      </c>
      <c r="FI29" s="104" t="str">
        <f>IF($B$2=1,IF(ก.ย.!AA29="","",ก.ย.!AA29),IF(ก.ย.!AA59="","",ก.ย.!AA59))</f>
        <v/>
      </c>
      <c r="FJ29" s="104" t="str">
        <f>IF($B$2=1,IF(ก.ย.!AB29="","",ก.ย.!AB29),IF(ก.ย.!AB59="","",ก.ย.!AB59))</f>
        <v/>
      </c>
      <c r="FK29" s="104" t="str">
        <f>IF($B$2=1,IF(ก.ย.!AC29="","",ก.ย.!AC29),IF(ก.ย.!AC59="","",ก.ย.!AC59))</f>
        <v/>
      </c>
      <c r="FL29" s="104" t="str">
        <f>IF($B$2=1,IF(ก.ย.!AD29="","",ก.ย.!AD29),IF(ก.ย.!AD59="","",ก.ย.!AD59))</f>
        <v/>
      </c>
      <c r="FM29" s="104" t="str">
        <f>IF($B$2=1,IF(ก.ย.!AE29="","",ก.ย.!AE29),IF(ก.ย.!AE59="","",ก.ย.!AE59))</f>
        <v/>
      </c>
      <c r="FN29" s="104" t="str">
        <f>IF($B$2=1,IF(ก.ย.!AF29="","",ก.ย.!AF29),IF(ก.ย.!AF59="","",ก.ย.!AF59))</f>
        <v/>
      </c>
      <c r="FO29" s="104" t="str">
        <f>IF($B$2=1,IF(ก.ย.!AG29="","",ก.ย.!AG29),IF(ก.ย.!AG59="","",ก.ย.!AG59))</f>
        <v/>
      </c>
      <c r="FP29" s="104" t="str">
        <f>IF($B$2=1,IF(ก.ย.!AH29="","",ก.ย.!AH29),IF(ก.ย.!AH59="","",ก.ย.!AH59))</f>
        <v/>
      </c>
      <c r="FQ29" s="104" t="str">
        <f>IF($B$2=1,IF(ก.ย.!AI29="","",ก.ย.!AI29),IF(ก.ย.!AI59="","",ก.ย.!AI59))</f>
        <v/>
      </c>
      <c r="FR29" s="103">
        <f t="shared" si="15"/>
        <v>26</v>
      </c>
      <c r="FS29" s="104"/>
      <c r="FT29" s="104" t="str">
        <f>IF($B$2=1,IF(ต.ค.!D29="","",ต.ค.!D29),IF(ต.ค.!D59="","",ต.ค.!D59))</f>
        <v/>
      </c>
      <c r="FU29" s="104" t="str">
        <f>IF($B$2=1,IF(ต.ค.!E29="","",ต.ค.!E29),IF(ต.ค.!E59="","",ต.ค.!E59))</f>
        <v/>
      </c>
      <c r="FV29" s="104" t="str">
        <f>IF($B$2=1,IF(ต.ค.!F29="","",ต.ค.!F29),IF(ต.ค.!F59="","",ต.ค.!F59))</f>
        <v/>
      </c>
      <c r="FW29" s="104" t="str">
        <f>IF($B$2=1,IF(ต.ค.!G29="","",ต.ค.!G29),IF(ต.ค.!G59="","",ต.ค.!G59))</f>
        <v/>
      </c>
      <c r="FX29" s="104" t="str">
        <f>IF($B$2=1,IF(ต.ค.!H29="","",ต.ค.!H29),IF(ต.ค.!H59="","",ต.ค.!H59))</f>
        <v/>
      </c>
      <c r="FY29" s="104" t="str">
        <f>IF($B$2=1,IF(ต.ค.!I29="","",ต.ค.!I29),IF(ต.ค.!I59="","",ต.ค.!I59))</f>
        <v/>
      </c>
      <c r="FZ29" s="104" t="str">
        <f>IF($B$2=1,IF(ต.ค.!J29="","",ต.ค.!J29),IF(ต.ค.!J59="","",ต.ค.!J59))</f>
        <v/>
      </c>
      <c r="GA29" s="104" t="str">
        <f>IF($B$2=1,IF(ต.ค.!K29="","",ต.ค.!K29),IF(ต.ค.!K59="","",ต.ค.!K59))</f>
        <v/>
      </c>
      <c r="GB29" s="104" t="str">
        <f>IF($B$2=1,IF(ต.ค.!L29="","",ต.ค.!L29),IF(ต.ค.!L59="","",ต.ค.!L59))</f>
        <v/>
      </c>
      <c r="GC29" s="104" t="str">
        <f>IF($B$2=1,IF(ต.ค.!M29="","",ต.ค.!M29),IF(ต.ค.!M59="","",ต.ค.!M59))</f>
        <v/>
      </c>
      <c r="GD29" s="104" t="str">
        <f>IF($B$2=1,IF(ต.ค.!N29="","",ต.ค.!N29),IF(ต.ค.!N59="","",ต.ค.!N59))</f>
        <v/>
      </c>
      <c r="GE29" s="104" t="str">
        <f>IF($B$2=1,IF(ต.ค.!O29="","",ต.ค.!O29),IF(ต.ค.!O59="","",ต.ค.!O59))</f>
        <v/>
      </c>
      <c r="GF29" s="104" t="str">
        <f>IF($B$2=1,IF(ต.ค.!P29="","",ต.ค.!P29),IF(ต.ค.!P59="","",ต.ค.!P59))</f>
        <v/>
      </c>
      <c r="GG29" s="104" t="str">
        <f>IF($B$2=1,IF(ต.ค.!Q29="","",ต.ค.!Q29),IF(ต.ค.!Q59="","",ต.ค.!Q59))</f>
        <v/>
      </c>
      <c r="GH29" s="104" t="str">
        <f>IF($B$2=1,IF(ต.ค.!R29="","",ต.ค.!R29),IF(ต.ค.!R59="","",ต.ค.!R59))</f>
        <v/>
      </c>
      <c r="GI29" s="104" t="str">
        <f>IF($B$2=1,IF(ต.ค.!S29="","",ต.ค.!S29),IF(ต.ค.!S59="","",ต.ค.!S59))</f>
        <v/>
      </c>
      <c r="GJ29" s="104" t="str">
        <f>IF($B$2=1,IF(ต.ค.!T29="","",ต.ค.!T29),IF(ต.ค.!T59="","",ต.ค.!T59))</f>
        <v/>
      </c>
      <c r="GK29" s="104" t="str">
        <f>IF($B$2=1,IF(ต.ค.!U29="","",ต.ค.!U29),IF(ต.ค.!U59="","",ต.ค.!U59))</f>
        <v/>
      </c>
      <c r="GL29" s="104" t="str">
        <f>IF($B$2=1,IF(ต.ค.!V29="","",ต.ค.!V29),IF(ต.ค.!V59="","",ต.ค.!V59))</f>
        <v/>
      </c>
      <c r="GM29" s="104" t="str">
        <f>IF($B$2=1,IF(ต.ค.!W29="","",ต.ค.!W29),IF(ต.ค.!W59="","",ต.ค.!W59))</f>
        <v/>
      </c>
      <c r="GN29" s="104" t="str">
        <f>IF($B$2=1,IF(ต.ค.!X29="","",ต.ค.!X29),IF(ต.ค.!X59="","",ต.ค.!X59))</f>
        <v/>
      </c>
      <c r="GO29" s="104" t="str">
        <f>IF($B$2=1,IF(ต.ค.!Y29="","",ต.ค.!Y29),IF(ต.ค.!Y59="","",ต.ค.!Y59))</f>
        <v/>
      </c>
      <c r="GP29" s="104" t="str">
        <f>IF($B$2=1,IF(ต.ค.!Z29="","",ต.ค.!Z29),IF(ต.ค.!Z59="","",ต.ค.!Z59))</f>
        <v/>
      </c>
      <c r="GQ29" s="104" t="str">
        <f>IF($B$2=1,IF(ต.ค.!AA29="","",ต.ค.!AA29),IF(ต.ค.!AA59="","",ต.ค.!AA59))</f>
        <v/>
      </c>
      <c r="GR29" s="104" t="str">
        <f>IF($B$2=1,IF(ต.ค.!AB29="","",ต.ค.!AB29),IF(ต.ค.!AB59="","",ต.ค.!AB59))</f>
        <v/>
      </c>
      <c r="GS29" s="104" t="str">
        <f>IF($B$2=1,IF(ต.ค.!AC29="","",ต.ค.!AC29),IF(ต.ค.!AC59="","",ต.ค.!AC59))</f>
        <v/>
      </c>
      <c r="GT29" s="104" t="str">
        <f>IF($B$2=1,IF(ต.ค.!AD29="","",ต.ค.!AD29),IF(ต.ค.!AD59="","",ต.ค.!AD59))</f>
        <v/>
      </c>
      <c r="GU29" s="104" t="str">
        <f>IF($B$2=1,IF(ต.ค.!AE29="","",ต.ค.!AE29),IF(ต.ค.!AE59="","",ต.ค.!AE59))</f>
        <v/>
      </c>
      <c r="GV29" s="104" t="str">
        <f>IF($B$2=1,IF(ต.ค.!AF29="","",ต.ค.!AF29),IF(ต.ค.!AF59="","",ต.ค.!AF59))</f>
        <v/>
      </c>
      <c r="GW29" s="104" t="str">
        <f>IF($B$2=1,IF(ต.ค.!AG29="","",ต.ค.!AG29),IF(ต.ค.!AG59="","",ต.ค.!AG59))</f>
        <v/>
      </c>
      <c r="GX29" s="104" t="str">
        <f>IF($B$2=1,IF(ต.ค.!AH29="","",ต.ค.!AH29),IF(ต.ค.!AH59="","",ต.ค.!AH59))</f>
        <v/>
      </c>
      <c r="GY29" s="104" t="str">
        <f>IF($B$2=1,IF(ต.ค.!AI29="","",ต.ค.!AI29),IF(ต.ค.!AI59="","",ต.ค.!AI59))</f>
        <v/>
      </c>
      <c r="GZ29" s="103">
        <f t="shared" si="16"/>
        <v>26</v>
      </c>
      <c r="HA29" s="104"/>
      <c r="HB29" s="104" t="str">
        <f>IF($B$2=1,IF(พ.ย.!D29="","",พ.ย.!D29),IF(พ.ย.!D59="","",พ.ย.!D59))</f>
        <v/>
      </c>
      <c r="HC29" s="104" t="str">
        <f>IF($B$2=1,IF(พ.ย.!E29="","",พ.ย.!E29),IF(พ.ย.!E59="","",พ.ย.!E59))</f>
        <v/>
      </c>
      <c r="HD29" s="104" t="str">
        <f>IF($B$2=1,IF(พ.ย.!F29="","",พ.ย.!F29),IF(พ.ย.!F59="","",พ.ย.!F59))</f>
        <v/>
      </c>
      <c r="HE29" s="104" t="str">
        <f>IF($B$2=1,IF(พ.ย.!G29="","",พ.ย.!G29),IF(พ.ย.!G59="","",พ.ย.!G59))</f>
        <v/>
      </c>
      <c r="HF29" s="104" t="str">
        <f>IF($B$2=1,IF(พ.ย.!H29="","",พ.ย.!H29),IF(พ.ย.!H59="","",พ.ย.!H59))</f>
        <v/>
      </c>
      <c r="HG29" s="104" t="str">
        <f>IF($B$2=1,IF(พ.ย.!I29="","",พ.ย.!I29),IF(พ.ย.!I59="","",พ.ย.!I59))</f>
        <v/>
      </c>
      <c r="HH29" s="104" t="str">
        <f>IF($B$2=1,IF(พ.ย.!J29="","",พ.ย.!J29),IF(พ.ย.!J59="","",พ.ย.!J59))</f>
        <v/>
      </c>
      <c r="HI29" s="104" t="str">
        <f>IF($B$2=1,IF(พ.ย.!K29="","",พ.ย.!K29),IF(พ.ย.!K59="","",พ.ย.!K59))</f>
        <v/>
      </c>
      <c r="HJ29" s="104" t="str">
        <f>IF($B$2=1,IF(พ.ย.!L29="","",พ.ย.!L29),IF(พ.ย.!L59="","",พ.ย.!L59))</f>
        <v/>
      </c>
      <c r="HK29" s="104" t="str">
        <f>IF($B$2=1,IF(พ.ย.!M29="","",พ.ย.!M29),IF(พ.ย.!M59="","",พ.ย.!M59))</f>
        <v/>
      </c>
      <c r="HL29" s="104" t="str">
        <f>IF($B$2=1,IF(พ.ย.!N29="","",พ.ย.!N29),IF(พ.ย.!N59="","",พ.ย.!N59))</f>
        <v/>
      </c>
      <c r="HM29" s="104" t="str">
        <f>IF($B$2=1,IF(พ.ย.!O29="","",พ.ย.!O29),IF(พ.ย.!O59="","",พ.ย.!O59))</f>
        <v/>
      </c>
      <c r="HN29" s="104" t="str">
        <f>IF($B$2=1,IF(พ.ย.!P29="","",พ.ย.!P29),IF(พ.ย.!P59="","",พ.ย.!P59))</f>
        <v/>
      </c>
      <c r="HO29" s="104" t="str">
        <f>IF($B$2=1,IF(พ.ย.!Q29="","",พ.ย.!Q29),IF(พ.ย.!Q59="","",พ.ย.!Q59))</f>
        <v/>
      </c>
      <c r="HP29" s="104" t="str">
        <f>IF($B$2=1,IF(พ.ย.!R29="","",พ.ย.!R29),IF(พ.ย.!R59="","",พ.ย.!R59))</f>
        <v/>
      </c>
      <c r="HQ29" s="104" t="str">
        <f>IF($B$2=1,IF(พ.ย.!S29="","",พ.ย.!S29),IF(พ.ย.!S59="","",พ.ย.!S59))</f>
        <v/>
      </c>
      <c r="HR29" s="104" t="str">
        <f>IF($B$2=1,IF(พ.ย.!T29="","",พ.ย.!T29),IF(พ.ย.!T59="","",พ.ย.!T59))</f>
        <v/>
      </c>
      <c r="HS29" s="104" t="str">
        <f>IF($B$2=1,IF(พ.ย.!U29="","",พ.ย.!U29),IF(พ.ย.!U59="","",พ.ย.!U59))</f>
        <v/>
      </c>
      <c r="HT29" s="104" t="str">
        <f>IF($B$2=1,IF(พ.ย.!V29="","",พ.ย.!V29),IF(พ.ย.!V59="","",พ.ย.!V59))</f>
        <v/>
      </c>
      <c r="HU29" s="104" t="str">
        <f>IF($B$2=1,IF(พ.ย.!W29="","",พ.ย.!W29),IF(พ.ย.!W59="","",พ.ย.!W59))</f>
        <v/>
      </c>
      <c r="HV29" s="104" t="str">
        <f>IF($B$2=1,IF(พ.ย.!X29="","",พ.ย.!X29),IF(พ.ย.!X59="","",พ.ย.!X59))</f>
        <v/>
      </c>
      <c r="HW29" s="104" t="str">
        <f>IF($B$2=1,IF(พ.ย.!Y29="","",พ.ย.!Y29),IF(พ.ย.!Y59="","",พ.ย.!Y59))</f>
        <v/>
      </c>
      <c r="HX29" s="104" t="str">
        <f>IF($B$2=1,IF(พ.ย.!Z29="","",พ.ย.!Z29),IF(พ.ย.!Z59="","",พ.ย.!Z59))</f>
        <v/>
      </c>
      <c r="HY29" s="104" t="str">
        <f>IF($B$2=1,IF(พ.ย.!AA29="","",พ.ย.!AA29),IF(พ.ย.!AA59="","",พ.ย.!AA59))</f>
        <v/>
      </c>
      <c r="HZ29" s="104" t="str">
        <f>IF($B$2=1,IF(พ.ย.!AB29="","",พ.ย.!AB29),IF(พ.ย.!AB59="","",พ.ย.!AB59))</f>
        <v/>
      </c>
      <c r="IA29" s="104" t="str">
        <f>IF($B$2=1,IF(พ.ย.!AC29="","",พ.ย.!AC29),IF(พ.ย.!AC59="","",พ.ย.!AC59))</f>
        <v/>
      </c>
      <c r="IB29" s="104" t="str">
        <f>IF($B$2=1,IF(พ.ย.!AD29="","",พ.ย.!AD29),IF(พ.ย.!AD59="","",พ.ย.!AD59))</f>
        <v/>
      </c>
      <c r="IC29" s="104" t="str">
        <f>IF($B$2=1,IF(พ.ย.!AE29="","",พ.ย.!AE29),IF(พ.ย.!AE59="","",พ.ย.!AE59))</f>
        <v/>
      </c>
      <c r="ID29" s="104" t="str">
        <f>IF($B$2=1,IF(พ.ย.!AF29="","",พ.ย.!AF29),IF(พ.ย.!AF59="","",พ.ย.!AF59))</f>
        <v/>
      </c>
      <c r="IE29" s="104" t="str">
        <f>IF($B$2=1,IF(พ.ย.!AG29="","",พ.ย.!AG29),IF(พ.ย.!AG59="","",พ.ย.!AG59))</f>
        <v/>
      </c>
      <c r="IF29" s="104" t="str">
        <f>IF($B$2=1,IF(พ.ย.!AH29="","",พ.ย.!AH29),IF(พ.ย.!AH59="","",พ.ย.!AH59))</f>
        <v/>
      </c>
      <c r="IG29" s="104" t="str">
        <f>IF($B$2=1,IF(พ.ย.!AI29="","",พ.ย.!AI29),IF(พ.ย.!AI59="","",พ.ย.!AI59))</f>
        <v/>
      </c>
      <c r="IH29" s="103">
        <f t="shared" si="17"/>
        <v>26</v>
      </c>
      <c r="II29" s="104"/>
      <c r="IJ29" s="104" t="str">
        <f>IF($B$2=1,IF(ธ.ค.!D29="","",ธ.ค.!D29),IF(ธ.ค.!D59="","",ธ.ค.!D59))</f>
        <v/>
      </c>
      <c r="IK29" s="104" t="str">
        <f>IF($B$2=1,IF(ธ.ค.!E29="","",ธ.ค.!E29),IF(ธ.ค.!E59="","",ธ.ค.!E59))</f>
        <v/>
      </c>
      <c r="IL29" s="104" t="str">
        <f>IF($B$2=1,IF(ธ.ค.!F29="","",ธ.ค.!F29),IF(ธ.ค.!F59="","",ธ.ค.!F59))</f>
        <v/>
      </c>
      <c r="IM29" s="104" t="str">
        <f>IF($B$2=1,IF(ธ.ค.!G29="","",ธ.ค.!G29),IF(ธ.ค.!G59="","",ธ.ค.!G59))</f>
        <v/>
      </c>
      <c r="IN29" s="104" t="str">
        <f>IF($B$2=1,IF(ธ.ค.!H29="","",ธ.ค.!H29),IF(ธ.ค.!H59="","",ธ.ค.!H59))</f>
        <v/>
      </c>
      <c r="IO29" s="104" t="str">
        <f>IF($B$2=1,IF(ธ.ค.!I29="","",ธ.ค.!I29),IF(ธ.ค.!I59="","",ธ.ค.!I59))</f>
        <v/>
      </c>
      <c r="IP29" s="104" t="str">
        <f>IF($B$2=1,IF(ธ.ค.!J29="","",ธ.ค.!J29),IF(ธ.ค.!J59="","",ธ.ค.!J59))</f>
        <v/>
      </c>
      <c r="IQ29" s="104" t="str">
        <f>IF($B$2=1,IF(ธ.ค.!K29="","",ธ.ค.!K29),IF(ธ.ค.!K59="","",ธ.ค.!K59))</f>
        <v/>
      </c>
      <c r="IR29" s="104" t="str">
        <f>IF($B$2=1,IF(ธ.ค.!L29="","",ธ.ค.!L29),IF(ธ.ค.!L59="","",ธ.ค.!L59))</f>
        <v/>
      </c>
      <c r="IS29" s="104" t="str">
        <f>IF($B$2=1,IF(ธ.ค.!M29="","",ธ.ค.!M29),IF(ธ.ค.!M59="","",ธ.ค.!M59))</f>
        <v/>
      </c>
      <c r="IT29" s="104" t="str">
        <f>IF($B$2=1,IF(ธ.ค.!N29="","",ธ.ค.!N29),IF(ธ.ค.!N59="","",ธ.ค.!N59))</f>
        <v/>
      </c>
      <c r="IU29" s="104" t="str">
        <f>IF($B$2=1,IF(ธ.ค.!O29="","",ธ.ค.!O29),IF(ธ.ค.!O59="","",ธ.ค.!O59))</f>
        <v/>
      </c>
      <c r="IV29" s="104" t="str">
        <f>IF($B$2=1,IF(ธ.ค.!P29="","",ธ.ค.!P29),IF(ธ.ค.!P59="","",ธ.ค.!P59))</f>
        <v/>
      </c>
      <c r="IW29" s="104" t="str">
        <f>IF($B$2=1,IF(ธ.ค.!Q29="","",ธ.ค.!Q29),IF(ธ.ค.!Q59="","",ธ.ค.!Q59))</f>
        <v/>
      </c>
      <c r="IX29" s="104" t="str">
        <f>IF($B$2=1,IF(ธ.ค.!R29="","",ธ.ค.!R29),IF(ธ.ค.!R59="","",ธ.ค.!R59))</f>
        <v/>
      </c>
      <c r="IY29" s="104" t="str">
        <f>IF($B$2=1,IF(ธ.ค.!S29="","",ธ.ค.!S29),IF(ธ.ค.!S59="","",ธ.ค.!S59))</f>
        <v/>
      </c>
      <c r="IZ29" s="104" t="str">
        <f>IF($B$2=1,IF(ธ.ค.!T29="","",ธ.ค.!T29),IF(ธ.ค.!T59="","",ธ.ค.!T59))</f>
        <v/>
      </c>
      <c r="JA29" s="104" t="str">
        <f>IF($B$2=1,IF(ธ.ค.!U29="","",ธ.ค.!U29),IF(ธ.ค.!U59="","",ธ.ค.!U59))</f>
        <v/>
      </c>
      <c r="JB29" s="104" t="str">
        <f>IF($B$2=1,IF(ธ.ค.!V29="","",ธ.ค.!V29),IF(ธ.ค.!V59="","",ธ.ค.!V59))</f>
        <v/>
      </c>
      <c r="JC29" s="104" t="str">
        <f>IF($B$2=1,IF(ธ.ค.!W29="","",ธ.ค.!W29),IF(ธ.ค.!W59="","",ธ.ค.!W59))</f>
        <v/>
      </c>
      <c r="JD29" s="104" t="str">
        <f>IF($B$2=1,IF(ธ.ค.!X29="","",ธ.ค.!X29),IF(ธ.ค.!X59="","",ธ.ค.!X59))</f>
        <v/>
      </c>
      <c r="JE29" s="104" t="str">
        <f>IF($B$2=1,IF(ธ.ค.!Y29="","",ธ.ค.!Y29),IF(ธ.ค.!Y59="","",ธ.ค.!Y59))</f>
        <v/>
      </c>
      <c r="JF29" s="104" t="str">
        <f>IF($B$2=1,IF(ธ.ค.!Z29="","",ธ.ค.!Z29),IF(ธ.ค.!Z59="","",ธ.ค.!Z59))</f>
        <v/>
      </c>
      <c r="JG29" s="104" t="str">
        <f>IF($B$2=1,IF(ธ.ค.!AA29="","",ธ.ค.!AA29),IF(ธ.ค.!AA59="","",ธ.ค.!AA59))</f>
        <v/>
      </c>
      <c r="JH29" s="104" t="str">
        <f>IF($B$2=1,IF(ธ.ค.!AB29="","",ธ.ค.!AB29),IF(ธ.ค.!AB59="","",ธ.ค.!AB59))</f>
        <v/>
      </c>
      <c r="JI29" s="104" t="str">
        <f>IF($B$2=1,IF(ธ.ค.!AC29="","",ธ.ค.!AC29),IF(ธ.ค.!AC59="","",ธ.ค.!AC59))</f>
        <v/>
      </c>
      <c r="JJ29" s="104" t="str">
        <f>IF($B$2=1,IF(ธ.ค.!AD29="","",ธ.ค.!AD29),IF(ธ.ค.!AD59="","",ธ.ค.!AD59))</f>
        <v/>
      </c>
      <c r="JK29" s="104" t="str">
        <f>IF($B$2=1,IF(ธ.ค.!AE29="","",ธ.ค.!AE29),IF(ธ.ค.!AE59="","",ธ.ค.!AE59))</f>
        <v/>
      </c>
      <c r="JL29" s="104" t="str">
        <f>IF($B$2=1,IF(ธ.ค.!AF29="","",ธ.ค.!AF29),IF(ธ.ค.!AF59="","",ธ.ค.!AF59))</f>
        <v/>
      </c>
      <c r="JM29" s="104" t="str">
        <f>IF($B$2=1,IF(ธ.ค.!AG29="","",ธ.ค.!AG29),IF(ธ.ค.!AG59="","",ธ.ค.!AG59))</f>
        <v/>
      </c>
      <c r="JN29" s="104" t="str">
        <f>IF($B$2=1,IF(ธ.ค.!AH29="","",ธ.ค.!AH29),IF(ธ.ค.!AH59="","",ธ.ค.!AH59))</f>
        <v/>
      </c>
      <c r="JO29" s="104" t="str">
        <f>IF($B$2=1,IF(ธ.ค.!AI29="","",ธ.ค.!AI29),IF(ธ.ค.!AI59="","",ธ.ค.!AI59))</f>
        <v/>
      </c>
      <c r="JP29" s="103">
        <f t="shared" si="18"/>
        <v>26</v>
      </c>
      <c r="JQ29" s="104"/>
      <c r="JR29" s="104" t="str">
        <f>IF($B$2=1,IF(ม.ค.!D29="","",ม.ค.!D29),IF(ม.ค.!D59="","",ม.ค.!D59))</f>
        <v/>
      </c>
      <c r="JS29" s="104" t="str">
        <f>IF($B$2=1,IF(ม.ค.!E29="","",ม.ค.!E29),IF(ม.ค.!E59="","",ม.ค.!E59))</f>
        <v/>
      </c>
      <c r="JT29" s="104" t="str">
        <f>IF($B$2=1,IF(ม.ค.!F29="","",ม.ค.!F29),IF(ม.ค.!F59="","",ม.ค.!F59))</f>
        <v/>
      </c>
      <c r="JU29" s="104" t="str">
        <f>IF($B$2=1,IF(ม.ค.!G29="","",ม.ค.!G29),IF(ม.ค.!G59="","",ม.ค.!G59))</f>
        <v/>
      </c>
      <c r="JV29" s="104" t="str">
        <f>IF($B$2=1,IF(ม.ค.!H29="","",ม.ค.!H29),IF(ม.ค.!H59="","",ม.ค.!H59))</f>
        <v/>
      </c>
      <c r="JW29" s="104" t="str">
        <f>IF($B$2=1,IF(ม.ค.!I29="","",ม.ค.!I29),IF(ม.ค.!I59="","",ม.ค.!I59))</f>
        <v/>
      </c>
      <c r="JX29" s="104" t="str">
        <f>IF($B$2=1,IF(ม.ค.!J29="","",ม.ค.!J29),IF(ม.ค.!J59="","",ม.ค.!J59))</f>
        <v/>
      </c>
      <c r="JY29" s="104" t="str">
        <f>IF($B$2=1,IF(ม.ค.!K29="","",ม.ค.!K29),IF(ม.ค.!K59="","",ม.ค.!K59))</f>
        <v/>
      </c>
      <c r="JZ29" s="104" t="str">
        <f>IF($B$2=1,IF(ม.ค.!L29="","",ม.ค.!L29),IF(ม.ค.!L59="","",ม.ค.!L59))</f>
        <v/>
      </c>
      <c r="KA29" s="104" t="str">
        <f>IF($B$2=1,IF(ม.ค.!M29="","",ม.ค.!M29),IF(ม.ค.!M59="","",ม.ค.!M59))</f>
        <v/>
      </c>
      <c r="KB29" s="104" t="str">
        <f>IF($B$2=1,IF(ม.ค.!N29="","",ม.ค.!N29),IF(ม.ค.!N59="","",ม.ค.!N59))</f>
        <v/>
      </c>
      <c r="KC29" s="104" t="str">
        <f>IF($B$2=1,IF(ม.ค.!O29="","",ม.ค.!O29),IF(ม.ค.!O59="","",ม.ค.!O59))</f>
        <v/>
      </c>
      <c r="KD29" s="104" t="str">
        <f>IF($B$2=1,IF(ม.ค.!P29="","",ม.ค.!P29),IF(ม.ค.!P59="","",ม.ค.!P59))</f>
        <v/>
      </c>
      <c r="KE29" s="104" t="str">
        <f>IF($B$2=1,IF(ม.ค.!Q29="","",ม.ค.!Q29),IF(ม.ค.!Q59="","",ม.ค.!Q59))</f>
        <v/>
      </c>
      <c r="KF29" s="104" t="str">
        <f>IF($B$2=1,IF(ม.ค.!R29="","",ม.ค.!R29),IF(ม.ค.!R59="","",ม.ค.!R59))</f>
        <v/>
      </c>
      <c r="KG29" s="104" t="str">
        <f>IF($B$2=1,IF(ม.ค.!S29="","",ม.ค.!S29),IF(ม.ค.!S59="","",ม.ค.!S59))</f>
        <v/>
      </c>
      <c r="KH29" s="104" t="str">
        <f>IF($B$2=1,IF(ม.ค.!T29="","",ม.ค.!T29),IF(ม.ค.!T59="","",ม.ค.!T59))</f>
        <v/>
      </c>
      <c r="KI29" s="104" t="str">
        <f>IF($B$2=1,IF(ม.ค.!U29="","",ม.ค.!U29),IF(ม.ค.!U59="","",ม.ค.!U59))</f>
        <v/>
      </c>
      <c r="KJ29" s="104" t="str">
        <f>IF($B$2=1,IF(ม.ค.!V29="","",ม.ค.!V29),IF(ม.ค.!V59="","",ม.ค.!V59))</f>
        <v/>
      </c>
      <c r="KK29" s="104" t="str">
        <f>IF($B$2=1,IF(ม.ค.!W29="","",ม.ค.!W29),IF(ม.ค.!W59="","",ม.ค.!W59))</f>
        <v/>
      </c>
      <c r="KL29" s="104" t="str">
        <f>IF($B$2=1,IF(ม.ค.!X29="","",ม.ค.!X29),IF(ม.ค.!X59="","",ม.ค.!X59))</f>
        <v/>
      </c>
      <c r="KM29" s="104" t="str">
        <f>IF($B$2=1,IF(ม.ค.!Y29="","",ม.ค.!Y29),IF(ม.ค.!Y59="","",ม.ค.!Y59))</f>
        <v/>
      </c>
      <c r="KN29" s="104" t="str">
        <f>IF($B$2=1,IF(ม.ค.!Z29="","",ม.ค.!Z29),IF(ม.ค.!Z59="","",ม.ค.!Z59))</f>
        <v/>
      </c>
      <c r="KO29" s="104" t="str">
        <f>IF($B$2=1,IF(ม.ค.!AA29="","",ม.ค.!AA29),IF(ม.ค.!AA59="","",ม.ค.!AA59))</f>
        <v/>
      </c>
      <c r="KP29" s="104" t="str">
        <f>IF($B$2=1,IF(ม.ค.!AB29="","",ม.ค.!AB29),IF(ม.ค.!AB59="","",ม.ค.!AB59))</f>
        <v/>
      </c>
      <c r="KQ29" s="104" t="str">
        <f>IF($B$2=1,IF(ม.ค.!AC29="","",ม.ค.!AC29),IF(ม.ค.!AC59="","",ม.ค.!AC59))</f>
        <v/>
      </c>
      <c r="KR29" s="104" t="str">
        <f>IF($B$2=1,IF(ม.ค.!AD29="","",ม.ค.!AD29),IF(ม.ค.!AD59="","",ม.ค.!AD59))</f>
        <v/>
      </c>
      <c r="KS29" s="104" t="str">
        <f>IF($B$2=1,IF(ม.ค.!AE29="","",ม.ค.!AE29),IF(ม.ค.!AE59="","",ม.ค.!AE59))</f>
        <v/>
      </c>
      <c r="KT29" s="104" t="str">
        <f>IF($B$2=1,IF(ม.ค.!AF29="","",ม.ค.!AF29),IF(ม.ค.!AF59="","",ม.ค.!AF59))</f>
        <v/>
      </c>
      <c r="KU29" s="104" t="str">
        <f>IF($B$2=1,IF(ม.ค.!AG29="","",ม.ค.!AG29),IF(ม.ค.!AG59="","",ม.ค.!AG59))</f>
        <v/>
      </c>
      <c r="KV29" s="104" t="str">
        <f>IF($B$2=1,IF(ม.ค.!AH29="","",ม.ค.!AH29),IF(ม.ค.!AH59="","",ม.ค.!AH59))</f>
        <v/>
      </c>
      <c r="KW29" s="104" t="str">
        <f>IF($B$2=1,IF(ม.ค.!AI29="","",ม.ค.!AI29),IF(ม.ค.!AI59="","",ม.ค.!AI59))</f>
        <v/>
      </c>
      <c r="KX29" s="103">
        <f t="shared" si="19"/>
        <v>26</v>
      </c>
      <c r="KY29" s="104"/>
      <c r="KZ29" s="104" t="str">
        <f>IF($B$2=1,IF(ก.พ.!D29="","",ก.พ.!D29),IF(ก.พ.!D59="","",ก.พ.!D59))</f>
        <v/>
      </c>
      <c r="LA29" s="104" t="str">
        <f>IF($B$2=1,IF(ก.พ.!E29="","",ก.พ.!E29),IF(ก.พ.!E59="","",ก.พ.!E59))</f>
        <v/>
      </c>
      <c r="LB29" s="104" t="str">
        <f>IF($B$2=1,IF(ก.พ.!F29="","",ก.พ.!F29),IF(ก.พ.!F59="","",ก.พ.!F59))</f>
        <v/>
      </c>
      <c r="LC29" s="104" t="str">
        <f>IF($B$2=1,IF(ก.พ.!G29="","",ก.พ.!G29),IF(ก.พ.!G59="","",ก.พ.!G59))</f>
        <v/>
      </c>
      <c r="LD29" s="104" t="str">
        <f>IF($B$2=1,IF(ก.พ.!H29="","",ก.พ.!H29),IF(ก.พ.!H59="","",ก.พ.!H59))</f>
        <v/>
      </c>
      <c r="LE29" s="104" t="str">
        <f>IF($B$2=1,IF(ก.พ.!I29="","",ก.พ.!I29),IF(ก.พ.!I59="","",ก.พ.!I59))</f>
        <v/>
      </c>
      <c r="LF29" s="104" t="str">
        <f>IF($B$2=1,IF(ก.พ.!J29="","",ก.พ.!J29),IF(ก.พ.!J59="","",ก.พ.!J59))</f>
        <v/>
      </c>
      <c r="LG29" s="104" t="str">
        <f>IF($B$2=1,IF(ก.พ.!K29="","",ก.พ.!K29),IF(ก.พ.!K59="","",ก.พ.!K59))</f>
        <v/>
      </c>
      <c r="LH29" s="104" t="str">
        <f>IF($B$2=1,IF(ก.พ.!L29="","",ก.พ.!L29),IF(ก.พ.!L59="","",ก.พ.!L59))</f>
        <v/>
      </c>
      <c r="LI29" s="104" t="str">
        <f>IF($B$2=1,IF(ก.พ.!M29="","",ก.พ.!M29),IF(ก.พ.!M59="","",ก.พ.!M59))</f>
        <v/>
      </c>
      <c r="LJ29" s="104" t="str">
        <f>IF($B$2=1,IF(ก.พ.!N29="","",ก.พ.!N29),IF(ก.พ.!N59="","",ก.พ.!N59))</f>
        <v/>
      </c>
      <c r="LK29" s="104" t="str">
        <f>IF($B$2=1,IF(ก.พ.!O29="","",ก.พ.!O29),IF(ก.พ.!O59="","",ก.พ.!O59))</f>
        <v/>
      </c>
      <c r="LL29" s="104" t="str">
        <f>IF($B$2=1,IF(ก.พ.!P29="","",ก.พ.!P29),IF(ก.พ.!P59="","",ก.พ.!P59))</f>
        <v/>
      </c>
      <c r="LM29" s="104" t="str">
        <f>IF($B$2=1,IF(ก.พ.!Q29="","",ก.พ.!Q29),IF(ก.พ.!Q59="","",ก.พ.!Q59))</f>
        <v/>
      </c>
      <c r="LN29" s="104" t="str">
        <f>IF($B$2=1,IF(ก.พ.!R29="","",ก.พ.!R29),IF(ก.พ.!R59="","",ก.พ.!R59))</f>
        <v/>
      </c>
      <c r="LO29" s="104" t="str">
        <f>IF($B$2=1,IF(ก.พ.!S29="","",ก.พ.!S29),IF(ก.พ.!S59="","",ก.พ.!S59))</f>
        <v/>
      </c>
      <c r="LP29" s="104" t="str">
        <f>IF($B$2=1,IF(ก.พ.!T29="","",ก.พ.!T29),IF(ก.พ.!T59="","",ก.พ.!T59))</f>
        <v/>
      </c>
      <c r="LQ29" s="104" t="str">
        <f>IF($B$2=1,IF(ก.พ.!U29="","",ก.พ.!U29),IF(ก.พ.!U59="","",ก.พ.!U59))</f>
        <v/>
      </c>
      <c r="LR29" s="104" t="str">
        <f>IF($B$2=1,IF(ก.พ.!V29="","",ก.พ.!V29),IF(ก.พ.!V59="","",ก.พ.!V59))</f>
        <v/>
      </c>
      <c r="LS29" s="104" t="str">
        <f>IF($B$2=1,IF(ก.พ.!W29="","",ก.พ.!W29),IF(ก.พ.!W59="","",ก.พ.!W59))</f>
        <v/>
      </c>
      <c r="LT29" s="104" t="str">
        <f>IF($B$2=1,IF(ก.พ.!X29="","",ก.พ.!X29),IF(ก.พ.!X59="","",ก.พ.!X59))</f>
        <v/>
      </c>
      <c r="LU29" s="104" t="str">
        <f>IF($B$2=1,IF(ก.พ.!Y29="","",ก.พ.!Y29),IF(ก.พ.!Y59="","",ก.พ.!Y59))</f>
        <v/>
      </c>
      <c r="LV29" s="104" t="str">
        <f>IF($B$2=1,IF(ก.พ.!Z29="","",ก.พ.!Z29),IF(ก.พ.!Z59="","",ก.พ.!Z59))</f>
        <v/>
      </c>
      <c r="LW29" s="104" t="str">
        <f>IF($B$2=1,IF(ก.พ.!AA29="","",ก.พ.!AA29),IF(ก.พ.!AA59="","",ก.พ.!AA59))</f>
        <v/>
      </c>
      <c r="LX29" s="104" t="str">
        <f>IF($B$2=1,IF(ก.พ.!AB29="","",ก.พ.!AB29),IF(ก.พ.!AB59="","",ก.พ.!AB59))</f>
        <v/>
      </c>
      <c r="LY29" s="104" t="str">
        <f>IF($B$2=1,IF(ก.พ.!AC29="","",ก.พ.!AC29),IF(ก.พ.!AC59="","",ก.พ.!AC59))</f>
        <v/>
      </c>
      <c r="LZ29" s="104" t="str">
        <f>IF($B$2=1,IF(ก.พ.!AD29="","",ก.พ.!AD29),IF(ก.พ.!AD59="","",ก.พ.!AD59))</f>
        <v/>
      </c>
      <c r="MA29" s="104" t="str">
        <f>IF($B$2=1,IF(ก.พ.!AE29="","",ก.พ.!AE29),IF(ก.พ.!AE59="","",ก.พ.!AE59))</f>
        <v/>
      </c>
      <c r="MB29" s="104" t="str">
        <f>IF($B$2=1,IF(ก.พ.!AF29="","",ก.พ.!AF29),IF(ก.พ.!AF59="","",ก.พ.!AF59))</f>
        <v/>
      </c>
      <c r="MC29" s="104" t="str">
        <f>IF($B$2=1,IF(ก.พ.!AG29="","",ก.พ.!AG29),IF(ก.พ.!AG59="","",ก.พ.!AG59))</f>
        <v/>
      </c>
      <c r="MD29" s="104" t="str">
        <f>IF($B$2=1,IF(ก.พ.!AH29="","",ก.พ.!AH29),IF(ก.พ.!AH59="","",ก.พ.!AH59))</f>
        <v/>
      </c>
      <c r="ME29" s="104" t="str">
        <f>IF($B$2=1,IF(ก.พ.!AI29="","",ก.พ.!AI29),IF(ก.พ.!AI59="","",ก.พ.!AI59))</f>
        <v/>
      </c>
      <c r="MF29" s="103">
        <f t="shared" si="20"/>
        <v>26</v>
      </c>
      <c r="MG29" s="104"/>
      <c r="MH29" s="104" t="str">
        <f>IF($B$2=1,IF(มี.ค.!D29="","",มี.ค.!D29),IF(มี.ค.!D59="","",มี.ค.!D59))</f>
        <v/>
      </c>
      <c r="MI29" s="104" t="str">
        <f>IF($B$2=1,IF(มี.ค.!E29="","",มี.ค.!E29),IF(มี.ค.!E59="","",มี.ค.!E59))</f>
        <v/>
      </c>
      <c r="MJ29" s="104" t="str">
        <f>IF($B$2=1,IF(มี.ค.!F29="","",มี.ค.!F29),IF(มี.ค.!F59="","",มี.ค.!F59))</f>
        <v/>
      </c>
      <c r="MK29" s="104" t="str">
        <f>IF($B$2=1,IF(มี.ค.!G29="","",มี.ค.!G29),IF(มี.ค.!G59="","",มี.ค.!G59))</f>
        <v/>
      </c>
      <c r="ML29" s="104" t="str">
        <f>IF($B$2=1,IF(มี.ค.!H29="","",มี.ค.!H29),IF(มี.ค.!H59="","",มี.ค.!H59))</f>
        <v/>
      </c>
      <c r="MM29" s="104" t="str">
        <f>IF($B$2=1,IF(มี.ค.!I29="","",มี.ค.!I29),IF(มี.ค.!I59="","",มี.ค.!I59))</f>
        <v/>
      </c>
      <c r="MN29" s="104" t="str">
        <f>IF($B$2=1,IF(มี.ค.!J29="","",มี.ค.!J29),IF(มี.ค.!J59="","",มี.ค.!J59))</f>
        <v/>
      </c>
      <c r="MO29" s="104" t="str">
        <f>IF($B$2=1,IF(มี.ค.!K29="","",มี.ค.!K29),IF(มี.ค.!K59="","",มี.ค.!K59))</f>
        <v/>
      </c>
      <c r="MP29" s="104" t="str">
        <f>IF($B$2=1,IF(มี.ค.!L29="","",มี.ค.!L29),IF(มี.ค.!L59="","",มี.ค.!L59))</f>
        <v/>
      </c>
      <c r="MQ29" s="104" t="str">
        <f>IF($B$2=1,IF(มี.ค.!M29="","",มี.ค.!M29),IF(มี.ค.!M59="","",มี.ค.!M59))</f>
        <v/>
      </c>
      <c r="MR29" s="104" t="str">
        <f>IF($B$2=1,IF(มี.ค.!N29="","",มี.ค.!N29),IF(มี.ค.!N59="","",มี.ค.!N59))</f>
        <v/>
      </c>
      <c r="MS29" s="104" t="str">
        <f>IF($B$2=1,IF(มี.ค.!O29="","",มี.ค.!O29),IF(มี.ค.!O59="","",มี.ค.!O59))</f>
        <v/>
      </c>
      <c r="MT29" s="104" t="str">
        <f>IF($B$2=1,IF(มี.ค.!P29="","",มี.ค.!P29),IF(มี.ค.!P59="","",มี.ค.!P59))</f>
        <v/>
      </c>
      <c r="MU29" s="104" t="str">
        <f>IF($B$2=1,IF(มี.ค.!Q29="","",มี.ค.!Q29),IF(มี.ค.!Q59="","",มี.ค.!Q59))</f>
        <v/>
      </c>
      <c r="MV29" s="104" t="str">
        <f>IF($B$2=1,IF(มี.ค.!R29="","",มี.ค.!R29),IF(มี.ค.!R59="","",มี.ค.!R59))</f>
        <v/>
      </c>
      <c r="MW29" s="104" t="str">
        <f>IF($B$2=1,IF(มี.ค.!S29="","",มี.ค.!S29),IF(มี.ค.!S59="","",มี.ค.!S59))</f>
        <v/>
      </c>
      <c r="MX29" s="104" t="str">
        <f>IF($B$2=1,IF(มี.ค.!T29="","",มี.ค.!T29),IF(มี.ค.!T59="","",มี.ค.!T59))</f>
        <v/>
      </c>
      <c r="MY29" s="104" t="str">
        <f>IF($B$2=1,IF(มี.ค.!U29="","",มี.ค.!U29),IF(มี.ค.!U59="","",มี.ค.!U59))</f>
        <v/>
      </c>
      <c r="MZ29" s="104" t="str">
        <f>IF($B$2=1,IF(มี.ค.!V29="","",มี.ค.!V29),IF(มี.ค.!V59="","",มี.ค.!V59))</f>
        <v/>
      </c>
      <c r="NA29" s="104" t="str">
        <f>IF($B$2=1,IF(มี.ค.!W29="","",มี.ค.!W29),IF(มี.ค.!W59="","",มี.ค.!W59))</f>
        <v/>
      </c>
      <c r="NB29" s="104" t="str">
        <f>IF($B$2=1,IF(มี.ค.!X29="","",มี.ค.!X29),IF(มี.ค.!X59="","",มี.ค.!X59))</f>
        <v/>
      </c>
      <c r="NC29" s="104" t="str">
        <f>IF($B$2=1,IF(มี.ค.!Y29="","",มี.ค.!Y29),IF(มี.ค.!Y59="","",มี.ค.!Y59))</f>
        <v/>
      </c>
      <c r="ND29" s="104" t="str">
        <f>IF($B$2=1,IF(มี.ค.!Z29="","",มี.ค.!Z29),IF(มี.ค.!Z59="","",มี.ค.!Z59))</f>
        <v/>
      </c>
      <c r="NE29" s="104" t="str">
        <f>IF($B$2=1,IF(มี.ค.!AA29="","",มี.ค.!AA29),IF(มี.ค.!AA59="","",มี.ค.!AA59))</f>
        <v/>
      </c>
      <c r="NF29" s="104" t="str">
        <f>IF($B$2=1,IF(มี.ค.!AB29="","",มี.ค.!AB29),IF(มี.ค.!AB59="","",มี.ค.!AB59))</f>
        <v/>
      </c>
      <c r="NG29" s="104" t="str">
        <f>IF($B$2=1,IF(มี.ค.!AC29="","",มี.ค.!AC29),IF(มี.ค.!AC59="","",มี.ค.!AC59))</f>
        <v/>
      </c>
      <c r="NH29" s="104" t="str">
        <f>IF($B$2=1,IF(มี.ค.!AD29="","",มี.ค.!AD29),IF(มี.ค.!AD59="","",มี.ค.!AD59))</f>
        <v/>
      </c>
      <c r="NI29" s="104" t="str">
        <f>IF($B$2=1,IF(มี.ค.!AE29="","",มี.ค.!AE29),IF(มี.ค.!AE59="","",มี.ค.!AE59))</f>
        <v/>
      </c>
      <c r="NJ29" s="104" t="str">
        <f>IF($B$2=1,IF(มี.ค.!AF29="","",มี.ค.!AF29),IF(มี.ค.!AF59="","",มี.ค.!AF59))</f>
        <v/>
      </c>
      <c r="NK29" s="104" t="str">
        <f>IF($B$2=1,IF(มี.ค.!AG29="","",มี.ค.!AG29),IF(มี.ค.!AG59="","",มี.ค.!AG59))</f>
        <v/>
      </c>
      <c r="NL29" s="104" t="str">
        <f>IF($B$2=1,IF(มี.ค.!AH29="","",มี.ค.!AH29),IF(มี.ค.!AH59="","",มี.ค.!AH59))</f>
        <v/>
      </c>
      <c r="NM29" s="104" t="str">
        <f>IF($B$2=1,IF(มี.ค.!AI29="","",มี.ค.!AI29),IF(มี.ค.!AI59="","",มี.ค.!AI59))</f>
        <v/>
      </c>
    </row>
    <row r="30" spans="1:377" ht="21" customHeight="1" x14ac:dyDescent="0.35">
      <c r="A30" s="90"/>
      <c r="B30" s="90"/>
      <c r="C30" s="90"/>
      <c r="D30" s="103">
        <f t="shared" si="21"/>
        <v>27</v>
      </c>
      <c r="E30" s="104"/>
      <c r="F30" s="104" t="str">
        <f>IF($B$2=1,IF(พ.ค.!D30="","",พ.ค.!D30),IF(พ.ค.!D60="","",พ.ค.!D60))</f>
        <v/>
      </c>
      <c r="G30" s="104" t="str">
        <f>IF($B$2=1,IF(พ.ค.!E30="","",พ.ค.!E30),IF(พ.ค.!E60="","",พ.ค.!E60))</f>
        <v/>
      </c>
      <c r="H30" s="104" t="str">
        <f>IF($B$2=1,IF(พ.ค.!F30="","",พ.ค.!F30),IF(พ.ค.!F60="","",พ.ค.!F60))</f>
        <v/>
      </c>
      <c r="I30" s="104" t="str">
        <f>IF($B$2=1,IF(พ.ค.!G30="","",พ.ค.!G30),IF(พ.ค.!G60="","",พ.ค.!G60))</f>
        <v/>
      </c>
      <c r="J30" s="104" t="str">
        <f>IF($B$2=1,IF(พ.ค.!H30="","",พ.ค.!H30),IF(พ.ค.!H60="","",พ.ค.!H60))</f>
        <v/>
      </c>
      <c r="K30" s="104" t="str">
        <f>IF($B$2=1,IF(พ.ค.!I30="","",พ.ค.!I30),IF(พ.ค.!I60="","",พ.ค.!I60))</f>
        <v/>
      </c>
      <c r="L30" s="104" t="str">
        <f>IF($B$2=1,IF(พ.ค.!J30="","",พ.ค.!J30),IF(พ.ค.!J60="","",พ.ค.!J60))</f>
        <v/>
      </c>
      <c r="M30" s="104" t="str">
        <f>IF($B$2=1,IF(พ.ค.!K30="","",พ.ค.!K30),IF(พ.ค.!K60="","",พ.ค.!K60))</f>
        <v/>
      </c>
      <c r="N30" s="104" t="str">
        <f>IF($B$2=1,IF(พ.ค.!L30="","",พ.ค.!L30),IF(พ.ค.!L60="","",พ.ค.!L60))</f>
        <v/>
      </c>
      <c r="O30" s="104" t="str">
        <f>IF($B$2=1,IF(พ.ค.!M30="","",พ.ค.!M30),IF(พ.ค.!M60="","",พ.ค.!M60))</f>
        <v/>
      </c>
      <c r="P30" s="104" t="str">
        <f>IF($B$2=1,IF(พ.ค.!N30="","",พ.ค.!N30),IF(พ.ค.!N60="","",พ.ค.!N60))</f>
        <v/>
      </c>
      <c r="Q30" s="104" t="str">
        <f>IF($B$2=1,IF(พ.ค.!O30="","",พ.ค.!O30),IF(พ.ค.!O60="","",พ.ค.!O60))</f>
        <v/>
      </c>
      <c r="R30" s="104" t="str">
        <f>IF($B$2=1,IF(พ.ค.!P30="","",พ.ค.!P30),IF(พ.ค.!P60="","",พ.ค.!P60))</f>
        <v/>
      </c>
      <c r="S30" s="104" t="str">
        <f>IF($B$2=1,IF(พ.ค.!Q30="","",พ.ค.!Q30),IF(พ.ค.!Q60="","",พ.ค.!Q60))</f>
        <v/>
      </c>
      <c r="T30" s="104" t="str">
        <f>IF($B$2=1,IF(พ.ค.!R30="","",พ.ค.!R30),IF(พ.ค.!R60="","",พ.ค.!R60))</f>
        <v/>
      </c>
      <c r="U30" s="104" t="str">
        <f>IF($B$2=1,IF(พ.ค.!S30="","",พ.ค.!S30),IF(พ.ค.!S60="","",พ.ค.!S60))</f>
        <v/>
      </c>
      <c r="V30" s="104" t="str">
        <f>IF($B$2=1,IF(พ.ค.!T30="","",พ.ค.!T30),IF(พ.ค.!T60="","",พ.ค.!T60))</f>
        <v/>
      </c>
      <c r="W30" s="104" t="str">
        <f>IF($B$2=1,IF(พ.ค.!U30="","",พ.ค.!U30),IF(พ.ค.!U60="","",พ.ค.!U60))</f>
        <v/>
      </c>
      <c r="X30" s="104" t="str">
        <f>IF($B$2=1,IF(พ.ค.!V30="","",พ.ค.!V30),IF(พ.ค.!V60="","",พ.ค.!V60))</f>
        <v/>
      </c>
      <c r="Y30" s="104" t="str">
        <f>IF($B$2=1,IF(พ.ค.!W30="","",พ.ค.!W30),IF(พ.ค.!W60="","",พ.ค.!W60))</f>
        <v/>
      </c>
      <c r="Z30" s="104" t="str">
        <f>IF($B$2=1,IF(พ.ค.!X30="","",พ.ค.!X30),IF(พ.ค.!X60="","",พ.ค.!X60))</f>
        <v/>
      </c>
      <c r="AA30" s="104" t="str">
        <f>IF($B$2=1,IF(พ.ค.!Y30="","",พ.ค.!Y30),IF(พ.ค.!Y60="","",พ.ค.!Y60))</f>
        <v/>
      </c>
      <c r="AB30" s="104" t="str">
        <f>IF($B$2=1,IF(พ.ค.!Z30="","",พ.ค.!Z30),IF(พ.ค.!Z60="","",พ.ค.!Z60))</f>
        <v/>
      </c>
      <c r="AC30" s="104" t="str">
        <f>IF($B$2=1,IF(พ.ค.!AA30="","",พ.ค.!AA30),IF(พ.ค.!AA60="","",พ.ค.!AA60))</f>
        <v/>
      </c>
      <c r="AD30" s="104" t="str">
        <f>IF($B$2=1,IF(พ.ค.!AB30="","",พ.ค.!AB30),IF(พ.ค.!AB60="","",พ.ค.!AB60))</f>
        <v/>
      </c>
      <c r="AE30" s="104" t="str">
        <f>IF($B$2=1,IF(พ.ค.!AC30="","",พ.ค.!AC30),IF(พ.ค.!AC60="","",พ.ค.!AC60))</f>
        <v/>
      </c>
      <c r="AF30" s="104" t="str">
        <f>IF($B$2=1,IF(พ.ค.!AD30="","",พ.ค.!AD30),IF(พ.ค.!AD60="","",พ.ค.!AD60))</f>
        <v/>
      </c>
      <c r="AG30" s="104" t="str">
        <f>IF($B$2=1,IF(พ.ค.!AE30="","",พ.ค.!AE30),IF(พ.ค.!AE60="","",พ.ค.!AE60))</f>
        <v/>
      </c>
      <c r="AH30" s="104" t="str">
        <f>IF($B$2=1,IF(พ.ค.!AF30="","",พ.ค.!AF30),IF(พ.ค.!AF60="","",พ.ค.!AF60))</f>
        <v/>
      </c>
      <c r="AI30" s="104" t="str">
        <f>IF($B$2=1,IF(พ.ค.!AG30="","",พ.ค.!AG30),IF(พ.ค.!AG60="","",พ.ค.!AG60))</f>
        <v/>
      </c>
      <c r="AJ30" s="104" t="str">
        <f>IF($B$2=1,IF(พ.ค.!AH30="","",พ.ค.!AH30),IF(พ.ค.!AH60="","",พ.ค.!AH60))</f>
        <v/>
      </c>
      <c r="AK30" s="104" t="str">
        <f>IF($B$2=1,IF(พ.ค.!AI30="","",พ.ค.!AI30),IF(พ.ค.!AI60="","",พ.ค.!AI60))</f>
        <v/>
      </c>
      <c r="AL30" s="103">
        <f t="shared" si="11"/>
        <v>27</v>
      </c>
      <c r="AM30" s="104"/>
      <c r="AN30" s="104" t="str">
        <f>IF($B$2=1,IF(มิ.ย.!D30="","",มิ.ย.!D30),IF(มิ.ย.!D60="","",มิ.ย.!D60))</f>
        <v/>
      </c>
      <c r="AO30" s="104" t="str">
        <f>IF($B$2=1,IF(มิ.ย.!E30="","",มิ.ย.!E30),IF(มิ.ย.!E60="","",มิ.ย.!E60))</f>
        <v/>
      </c>
      <c r="AP30" s="104" t="str">
        <f>IF($B$2=1,IF(มิ.ย.!F30="","",มิ.ย.!F30),IF(มิ.ย.!F60="","",มิ.ย.!F60))</f>
        <v/>
      </c>
      <c r="AQ30" s="104" t="str">
        <f>IF($B$2=1,IF(มิ.ย.!G30="","",มิ.ย.!G30),IF(มิ.ย.!G60="","",มิ.ย.!G60))</f>
        <v/>
      </c>
      <c r="AR30" s="104" t="str">
        <f>IF($B$2=1,IF(มิ.ย.!H30="","",มิ.ย.!H30),IF(มิ.ย.!H60="","",มิ.ย.!H60))</f>
        <v/>
      </c>
      <c r="AS30" s="104" t="str">
        <f>IF($B$2=1,IF(มิ.ย.!I30="","",มิ.ย.!I30),IF(มิ.ย.!I60="","",มิ.ย.!I60))</f>
        <v/>
      </c>
      <c r="AT30" s="104" t="str">
        <f>IF($B$2=1,IF(มิ.ย.!J30="","",มิ.ย.!J30),IF(มิ.ย.!J60="","",มิ.ย.!J60))</f>
        <v/>
      </c>
      <c r="AU30" s="104" t="str">
        <f>IF($B$2=1,IF(มิ.ย.!K30="","",มิ.ย.!K30),IF(มิ.ย.!K60="","",มิ.ย.!K60))</f>
        <v/>
      </c>
      <c r="AV30" s="104" t="str">
        <f>IF($B$2=1,IF(มิ.ย.!L30="","",มิ.ย.!L30),IF(มิ.ย.!L60="","",มิ.ย.!L60))</f>
        <v/>
      </c>
      <c r="AW30" s="104" t="str">
        <f>IF($B$2=1,IF(มิ.ย.!M30="","",มิ.ย.!M30),IF(มิ.ย.!M60="","",มิ.ย.!M60))</f>
        <v/>
      </c>
      <c r="AX30" s="104" t="str">
        <f>IF($B$2=1,IF(มิ.ย.!N30="","",มิ.ย.!N30),IF(มิ.ย.!N60="","",มิ.ย.!N60))</f>
        <v/>
      </c>
      <c r="AY30" s="104" t="str">
        <f>IF($B$2=1,IF(มิ.ย.!O30="","",มิ.ย.!O30),IF(มิ.ย.!O60="","",มิ.ย.!O60))</f>
        <v/>
      </c>
      <c r="AZ30" s="104" t="str">
        <f>IF($B$2=1,IF(มิ.ย.!P30="","",มิ.ย.!P30),IF(มิ.ย.!P60="","",มิ.ย.!P60))</f>
        <v/>
      </c>
      <c r="BA30" s="104" t="str">
        <f>IF($B$2=1,IF(มิ.ย.!Q30="","",มิ.ย.!Q30),IF(มิ.ย.!Q60="","",มิ.ย.!Q60))</f>
        <v/>
      </c>
      <c r="BB30" s="104" t="str">
        <f>IF($B$2=1,IF(มิ.ย.!R30="","",มิ.ย.!R30),IF(มิ.ย.!R60="","",มิ.ย.!R60))</f>
        <v/>
      </c>
      <c r="BC30" s="104" t="str">
        <f>IF($B$2=1,IF(มิ.ย.!S30="","",มิ.ย.!S30),IF(มิ.ย.!S60="","",มิ.ย.!S60))</f>
        <v/>
      </c>
      <c r="BD30" s="104" t="str">
        <f>IF($B$2=1,IF(มิ.ย.!T30="","",มิ.ย.!T30),IF(มิ.ย.!T60="","",มิ.ย.!T60))</f>
        <v/>
      </c>
      <c r="BE30" s="104" t="str">
        <f>IF($B$2=1,IF(มิ.ย.!U30="","",มิ.ย.!U30),IF(มิ.ย.!U60="","",มิ.ย.!U60))</f>
        <v/>
      </c>
      <c r="BF30" s="104" t="str">
        <f>IF($B$2=1,IF(มิ.ย.!V30="","",มิ.ย.!V30),IF(มิ.ย.!V60="","",มิ.ย.!V60))</f>
        <v/>
      </c>
      <c r="BG30" s="104" t="str">
        <f>IF($B$2=1,IF(มิ.ย.!W30="","",มิ.ย.!W30),IF(มิ.ย.!W60="","",มิ.ย.!W60))</f>
        <v/>
      </c>
      <c r="BH30" s="104" t="str">
        <f>IF($B$2=1,IF(มิ.ย.!X30="","",มิ.ย.!X30),IF(มิ.ย.!X60="","",มิ.ย.!X60))</f>
        <v/>
      </c>
      <c r="BI30" s="104" t="str">
        <f>IF($B$2=1,IF(มิ.ย.!Y30="","",มิ.ย.!Y30),IF(มิ.ย.!Y60="","",มิ.ย.!Y60))</f>
        <v/>
      </c>
      <c r="BJ30" s="104" t="str">
        <f>IF($B$2=1,IF(มิ.ย.!Z30="","",มิ.ย.!Z30),IF(มิ.ย.!Z60="","",มิ.ย.!Z60))</f>
        <v/>
      </c>
      <c r="BK30" s="104" t="str">
        <f>IF($B$2=1,IF(มิ.ย.!AA30="","",มิ.ย.!AA30),IF(มิ.ย.!AA60="","",มิ.ย.!AA60))</f>
        <v/>
      </c>
      <c r="BL30" s="104" t="str">
        <f>IF($B$2=1,IF(มิ.ย.!AB30="","",มิ.ย.!AB30),IF(มิ.ย.!AB60="","",มิ.ย.!AB60))</f>
        <v/>
      </c>
      <c r="BM30" s="104" t="str">
        <f>IF($B$2=1,IF(มิ.ย.!AC30="","",มิ.ย.!AC30),IF(มิ.ย.!AC60="","",มิ.ย.!AC60))</f>
        <v/>
      </c>
      <c r="BN30" s="104" t="str">
        <f>IF($B$2=1,IF(มิ.ย.!AD30="","",มิ.ย.!AD30),IF(มิ.ย.!AD60="","",มิ.ย.!AD60))</f>
        <v/>
      </c>
      <c r="BO30" s="104" t="str">
        <f>IF($B$2=1,IF(มิ.ย.!AE30="","",มิ.ย.!AE30),IF(มิ.ย.!AE60="","",มิ.ย.!AE60))</f>
        <v/>
      </c>
      <c r="BP30" s="104" t="str">
        <f>IF($B$2=1,IF(มิ.ย.!AF30="","",มิ.ย.!AF30),IF(มิ.ย.!AF60="","",มิ.ย.!AF60))</f>
        <v/>
      </c>
      <c r="BQ30" s="104" t="str">
        <f>IF($B$2=1,IF(มิ.ย.!AG30="","",มิ.ย.!AG30),IF(มิ.ย.!AG60="","",มิ.ย.!AG60))</f>
        <v/>
      </c>
      <c r="BR30" s="104" t="str">
        <f>IF($B$2=1,IF(มิ.ย.!AH30="","",มิ.ย.!AH30),IF(มิ.ย.!AH60="","",มิ.ย.!AH60))</f>
        <v/>
      </c>
      <c r="BS30" s="104" t="str">
        <f>IF($B$2=1,IF(มิ.ย.!AI30="","",มิ.ย.!AI30),IF(มิ.ย.!AI60="","",มิ.ย.!AI60))</f>
        <v/>
      </c>
      <c r="BT30" s="103">
        <f t="shared" si="12"/>
        <v>27</v>
      </c>
      <c r="BU30" s="104"/>
      <c r="BV30" s="104" t="str">
        <f>IF($B$2=1,IF(ก.ค.!D30="","",ก.ค.!D30),IF(ก.ค.!D60="","",ก.ค.!D60))</f>
        <v/>
      </c>
      <c r="BW30" s="104" t="str">
        <f>IF($B$2=1,IF(ก.ค.!E30="","",ก.ค.!E30),IF(ก.ค.!E60="","",ก.ค.!E60))</f>
        <v/>
      </c>
      <c r="BX30" s="104" t="str">
        <f>IF($B$2=1,IF(ก.ค.!F30="","",ก.ค.!F30),IF(ก.ค.!F60="","",ก.ค.!F60))</f>
        <v/>
      </c>
      <c r="BY30" s="104" t="str">
        <f>IF($B$2=1,IF(ก.ค.!G30="","",ก.ค.!G30),IF(ก.ค.!G60="","",ก.ค.!G60))</f>
        <v/>
      </c>
      <c r="BZ30" s="104" t="str">
        <f>IF($B$2=1,IF(ก.ค.!H30="","",ก.ค.!H30),IF(ก.ค.!H60="","",ก.ค.!H60))</f>
        <v/>
      </c>
      <c r="CA30" s="104" t="str">
        <f>IF($B$2=1,IF(ก.ค.!I30="","",ก.ค.!I30),IF(ก.ค.!I60="","",ก.ค.!I60))</f>
        <v/>
      </c>
      <c r="CB30" s="104" t="str">
        <f>IF($B$2=1,IF(ก.ค.!J30="","",ก.ค.!J30),IF(ก.ค.!J60="","",ก.ค.!J60))</f>
        <v/>
      </c>
      <c r="CC30" s="104" t="str">
        <f>IF($B$2=1,IF(ก.ค.!K30="","",ก.ค.!K30),IF(ก.ค.!K60="","",ก.ค.!K60))</f>
        <v/>
      </c>
      <c r="CD30" s="104" t="str">
        <f>IF($B$2=1,IF(ก.ค.!L30="","",ก.ค.!L30),IF(ก.ค.!L60="","",ก.ค.!L60))</f>
        <v/>
      </c>
      <c r="CE30" s="104" t="str">
        <f>IF($B$2=1,IF(ก.ค.!M30="","",ก.ค.!M30),IF(ก.ค.!M60="","",ก.ค.!M60))</f>
        <v/>
      </c>
      <c r="CF30" s="104" t="str">
        <f>IF($B$2=1,IF(ก.ค.!N30="","",ก.ค.!N30),IF(ก.ค.!N60="","",ก.ค.!N60))</f>
        <v/>
      </c>
      <c r="CG30" s="104" t="str">
        <f>IF($B$2=1,IF(ก.ค.!O30="","",ก.ค.!O30),IF(ก.ค.!O60="","",ก.ค.!O60))</f>
        <v/>
      </c>
      <c r="CH30" s="104" t="str">
        <f>IF($B$2=1,IF(ก.ค.!P30="","",ก.ค.!P30),IF(ก.ค.!P60="","",ก.ค.!P60))</f>
        <v/>
      </c>
      <c r="CI30" s="104" t="str">
        <f>IF($B$2=1,IF(ก.ค.!Q30="","",ก.ค.!Q30),IF(ก.ค.!Q60="","",ก.ค.!Q60))</f>
        <v/>
      </c>
      <c r="CJ30" s="104" t="str">
        <f>IF($B$2=1,IF(ก.ค.!R30="","",ก.ค.!R30),IF(ก.ค.!R60="","",ก.ค.!R60))</f>
        <v/>
      </c>
      <c r="CK30" s="104" t="str">
        <f>IF($B$2=1,IF(ก.ค.!S30="","",ก.ค.!S30),IF(ก.ค.!S60="","",ก.ค.!S60))</f>
        <v/>
      </c>
      <c r="CL30" s="104" t="str">
        <f>IF($B$2=1,IF(ก.ค.!T30="","",ก.ค.!T30),IF(ก.ค.!T60="","",ก.ค.!T60))</f>
        <v/>
      </c>
      <c r="CM30" s="104" t="str">
        <f>IF($B$2=1,IF(ก.ค.!U30="","",ก.ค.!U30),IF(ก.ค.!U60="","",ก.ค.!U60))</f>
        <v/>
      </c>
      <c r="CN30" s="104" t="str">
        <f>IF($B$2=1,IF(ก.ค.!V30="","",ก.ค.!V30),IF(ก.ค.!V60="","",ก.ค.!V60))</f>
        <v/>
      </c>
      <c r="CO30" s="104" t="str">
        <f>IF($B$2=1,IF(ก.ค.!W30="","",ก.ค.!W30),IF(ก.ค.!W60="","",ก.ค.!W60))</f>
        <v/>
      </c>
      <c r="CP30" s="104" t="str">
        <f>IF($B$2=1,IF(ก.ค.!X30="","",ก.ค.!X30),IF(ก.ค.!X60="","",ก.ค.!X60))</f>
        <v/>
      </c>
      <c r="CQ30" s="104" t="str">
        <f>IF($B$2=1,IF(ก.ค.!Y30="","",ก.ค.!Y30),IF(ก.ค.!Y60="","",ก.ค.!Y60))</f>
        <v/>
      </c>
      <c r="CR30" s="104" t="str">
        <f>IF($B$2=1,IF(ก.ค.!Z30="","",ก.ค.!Z30),IF(ก.ค.!Z60="","",ก.ค.!Z60))</f>
        <v/>
      </c>
      <c r="CS30" s="104" t="str">
        <f>IF($B$2=1,IF(ก.ค.!AA30="","",ก.ค.!AA30),IF(ก.ค.!AA60="","",ก.ค.!AA60))</f>
        <v/>
      </c>
      <c r="CT30" s="104" t="str">
        <f>IF($B$2=1,IF(ก.ค.!AB30="","",ก.ค.!AB30),IF(ก.ค.!AB60="","",ก.ค.!AB60))</f>
        <v/>
      </c>
      <c r="CU30" s="104" t="str">
        <f>IF($B$2=1,IF(ก.ค.!AC30="","",ก.ค.!AC30),IF(ก.ค.!AC60="","",ก.ค.!AC60))</f>
        <v/>
      </c>
      <c r="CV30" s="104" t="str">
        <f>IF($B$2=1,IF(ก.ค.!AD30="","",ก.ค.!AD30),IF(ก.ค.!AD60="","",ก.ค.!AD60))</f>
        <v/>
      </c>
      <c r="CW30" s="104" t="str">
        <f>IF($B$2=1,IF(ก.ค.!AE30="","",ก.ค.!AE30),IF(ก.ค.!AE60="","",ก.ค.!AE60))</f>
        <v/>
      </c>
      <c r="CX30" s="104" t="str">
        <f>IF($B$2=1,IF(ก.ค.!AF30="","",ก.ค.!AF30),IF(ก.ค.!AF60="","",ก.ค.!AF60))</f>
        <v/>
      </c>
      <c r="CY30" s="104" t="str">
        <f>IF($B$2=1,IF(ก.ค.!AG30="","",ก.ค.!AG30),IF(ก.ค.!AG60="","",ก.ค.!AG60))</f>
        <v/>
      </c>
      <c r="CZ30" s="104" t="str">
        <f>IF($B$2=1,IF(ก.ค.!AH30="","",ก.ค.!AH30),IF(ก.ค.!AH60="","",ก.ค.!AH60))</f>
        <v/>
      </c>
      <c r="DA30" s="104" t="str">
        <f>IF($B$2=1,IF(ก.ค.!AI30="","",ก.ค.!AI30),IF(ก.ค.!AI60="","",ก.ค.!AI60))</f>
        <v/>
      </c>
      <c r="DB30" s="103">
        <f t="shared" si="13"/>
        <v>27</v>
      </c>
      <c r="DC30" s="104"/>
      <c r="DD30" s="104" t="str">
        <f>IF($B$2=1,IF(ส.ค.!D30="","",ส.ค.!D30),IF(ส.ค.!D60="","",ส.ค.!D60))</f>
        <v/>
      </c>
      <c r="DE30" s="104" t="str">
        <f>IF($B$2=1,IF(ส.ค.!E30="","",ส.ค.!E30),IF(ส.ค.!E60="","",ส.ค.!E60))</f>
        <v/>
      </c>
      <c r="DF30" s="104" t="str">
        <f>IF($B$2=1,IF(ส.ค.!F30="","",ส.ค.!F30),IF(ส.ค.!F60="","",ส.ค.!F60))</f>
        <v/>
      </c>
      <c r="DG30" s="104" t="str">
        <f>IF($B$2=1,IF(ส.ค.!G30="","",ส.ค.!G30),IF(ส.ค.!G60="","",ส.ค.!G60))</f>
        <v/>
      </c>
      <c r="DH30" s="104" t="str">
        <f>IF($B$2=1,IF(ส.ค.!H30="","",ส.ค.!H30),IF(ส.ค.!H60="","",ส.ค.!H60))</f>
        <v/>
      </c>
      <c r="DI30" s="104" t="str">
        <f>IF($B$2=1,IF(ส.ค.!I30="","",ส.ค.!I30),IF(ส.ค.!I60="","",ส.ค.!I60))</f>
        <v/>
      </c>
      <c r="DJ30" s="104" t="str">
        <f>IF($B$2=1,IF(ส.ค.!J30="","",ส.ค.!J30),IF(ส.ค.!J60="","",ส.ค.!J60))</f>
        <v/>
      </c>
      <c r="DK30" s="104" t="str">
        <f>IF($B$2=1,IF(ส.ค.!K30="","",ส.ค.!K30),IF(ส.ค.!K60="","",ส.ค.!K60))</f>
        <v/>
      </c>
      <c r="DL30" s="104" t="str">
        <f>IF($B$2=1,IF(ส.ค.!L30="","",ส.ค.!L30),IF(ส.ค.!L60="","",ส.ค.!L60))</f>
        <v/>
      </c>
      <c r="DM30" s="104" t="str">
        <f>IF($B$2=1,IF(ส.ค.!M30="","",ส.ค.!M30),IF(ส.ค.!M60="","",ส.ค.!M60))</f>
        <v/>
      </c>
      <c r="DN30" s="104" t="str">
        <f>IF($B$2=1,IF(ส.ค.!N30="","",ส.ค.!N30),IF(ส.ค.!N60="","",ส.ค.!N60))</f>
        <v/>
      </c>
      <c r="DO30" s="104" t="str">
        <f>IF($B$2=1,IF(ส.ค.!O30="","",ส.ค.!O30),IF(ส.ค.!O60="","",ส.ค.!O60))</f>
        <v/>
      </c>
      <c r="DP30" s="104" t="str">
        <f>IF($B$2=1,IF(ส.ค.!P30="","",ส.ค.!P30),IF(ส.ค.!P60="","",ส.ค.!P60))</f>
        <v/>
      </c>
      <c r="DQ30" s="104" t="str">
        <f>IF($B$2=1,IF(ส.ค.!Q30="","",ส.ค.!Q30),IF(ส.ค.!Q60="","",ส.ค.!Q60))</f>
        <v/>
      </c>
      <c r="DR30" s="104" t="str">
        <f>IF($B$2=1,IF(ส.ค.!R30="","",ส.ค.!R30),IF(ส.ค.!R60="","",ส.ค.!R60))</f>
        <v/>
      </c>
      <c r="DS30" s="104" t="str">
        <f>IF($B$2=1,IF(ส.ค.!S30="","",ส.ค.!S30),IF(ส.ค.!S60="","",ส.ค.!S60))</f>
        <v/>
      </c>
      <c r="DT30" s="104" t="str">
        <f>IF($B$2=1,IF(ส.ค.!T30="","",ส.ค.!T30),IF(ส.ค.!T60="","",ส.ค.!T60))</f>
        <v/>
      </c>
      <c r="DU30" s="104" t="str">
        <f>IF($B$2=1,IF(ส.ค.!U30="","",ส.ค.!U30),IF(ส.ค.!U60="","",ส.ค.!U60))</f>
        <v/>
      </c>
      <c r="DV30" s="104" t="str">
        <f>IF($B$2=1,IF(ส.ค.!V30="","",ส.ค.!V30),IF(ส.ค.!V60="","",ส.ค.!V60))</f>
        <v/>
      </c>
      <c r="DW30" s="104" t="str">
        <f>IF($B$2=1,IF(ส.ค.!W30="","",ส.ค.!W30),IF(ส.ค.!W60="","",ส.ค.!W60))</f>
        <v/>
      </c>
      <c r="DX30" s="104" t="str">
        <f>IF($B$2=1,IF(ส.ค.!X30="","",ส.ค.!X30),IF(ส.ค.!X60="","",ส.ค.!X60))</f>
        <v/>
      </c>
      <c r="DY30" s="104" t="str">
        <f>IF($B$2=1,IF(ส.ค.!Y30="","",ส.ค.!Y30),IF(ส.ค.!Y60="","",ส.ค.!Y60))</f>
        <v/>
      </c>
      <c r="DZ30" s="104" t="str">
        <f>IF($B$2=1,IF(ส.ค.!Z30="","",ส.ค.!Z30),IF(ส.ค.!Z60="","",ส.ค.!Z60))</f>
        <v/>
      </c>
      <c r="EA30" s="104" t="str">
        <f>IF($B$2=1,IF(ส.ค.!AA30="","",ส.ค.!AA30),IF(ส.ค.!AA60="","",ส.ค.!AA60))</f>
        <v/>
      </c>
      <c r="EB30" s="104" t="str">
        <f>IF($B$2=1,IF(ส.ค.!AB30="","",ส.ค.!AB30),IF(ส.ค.!AB60="","",ส.ค.!AB60))</f>
        <v/>
      </c>
      <c r="EC30" s="104" t="str">
        <f>IF($B$2=1,IF(ส.ค.!AC30="","",ส.ค.!AC30),IF(ส.ค.!AC60="","",ส.ค.!AC60))</f>
        <v/>
      </c>
      <c r="ED30" s="104" t="str">
        <f>IF($B$2=1,IF(ส.ค.!AD30="","",ส.ค.!AD30),IF(ส.ค.!AD60="","",ส.ค.!AD60))</f>
        <v/>
      </c>
      <c r="EE30" s="104" t="str">
        <f>IF($B$2=1,IF(ส.ค.!AE30="","",ส.ค.!AE30),IF(ส.ค.!AE60="","",ส.ค.!AE60))</f>
        <v/>
      </c>
      <c r="EF30" s="104" t="str">
        <f>IF($B$2=1,IF(ส.ค.!AF30="","",ส.ค.!AF30),IF(ส.ค.!AF60="","",ส.ค.!AF60))</f>
        <v/>
      </c>
      <c r="EG30" s="104" t="str">
        <f>IF($B$2=1,IF(ส.ค.!AG30="","",ส.ค.!AG30),IF(ส.ค.!AG60="","",ส.ค.!AG60))</f>
        <v/>
      </c>
      <c r="EH30" s="104" t="str">
        <f>IF($B$2=1,IF(ส.ค.!AH30="","",ส.ค.!AH30),IF(ส.ค.!AH60="","",ส.ค.!AH60))</f>
        <v/>
      </c>
      <c r="EI30" s="104" t="str">
        <f>IF($B$2=1,IF(ส.ค.!AI30="","",ส.ค.!AI30),IF(ส.ค.!AI60="","",ส.ค.!AI60))</f>
        <v/>
      </c>
      <c r="EJ30" s="103">
        <f t="shared" si="14"/>
        <v>27</v>
      </c>
      <c r="EK30" s="104"/>
      <c r="EL30" s="104" t="str">
        <f>IF($B$2=1,IF(ก.ย.!D30="","",ก.ย.!D30),IF(ก.ย.!D60="","",ก.ย.!D60))</f>
        <v/>
      </c>
      <c r="EM30" s="104" t="str">
        <f>IF($B$2=1,IF(ก.ย.!E30="","",ก.ย.!E30),IF(ก.ย.!E60="","",ก.ย.!E60))</f>
        <v/>
      </c>
      <c r="EN30" s="104" t="str">
        <f>IF($B$2=1,IF(ก.ย.!F30="","",ก.ย.!F30),IF(ก.ย.!F60="","",ก.ย.!F60))</f>
        <v/>
      </c>
      <c r="EO30" s="104" t="str">
        <f>IF($B$2=1,IF(ก.ย.!G30="","",ก.ย.!G30),IF(ก.ย.!G60="","",ก.ย.!G60))</f>
        <v/>
      </c>
      <c r="EP30" s="104" t="str">
        <f>IF($B$2=1,IF(ก.ย.!H30="","",ก.ย.!H30),IF(ก.ย.!H60="","",ก.ย.!H60))</f>
        <v/>
      </c>
      <c r="EQ30" s="104" t="str">
        <f>IF($B$2=1,IF(ก.ย.!I30="","",ก.ย.!I30),IF(ก.ย.!I60="","",ก.ย.!I60))</f>
        <v/>
      </c>
      <c r="ER30" s="104" t="str">
        <f>IF($B$2=1,IF(ก.ย.!J30="","",ก.ย.!J30),IF(ก.ย.!J60="","",ก.ย.!J60))</f>
        <v/>
      </c>
      <c r="ES30" s="104" t="str">
        <f>IF($B$2=1,IF(ก.ย.!K30="","",ก.ย.!K30),IF(ก.ย.!K60="","",ก.ย.!K60))</f>
        <v/>
      </c>
      <c r="ET30" s="104" t="str">
        <f>IF($B$2=1,IF(ก.ย.!L30="","",ก.ย.!L30),IF(ก.ย.!L60="","",ก.ย.!L60))</f>
        <v/>
      </c>
      <c r="EU30" s="104" t="str">
        <f>IF($B$2=1,IF(ก.ย.!M30="","",ก.ย.!M30),IF(ก.ย.!M60="","",ก.ย.!M60))</f>
        <v/>
      </c>
      <c r="EV30" s="104" t="str">
        <f>IF($B$2=1,IF(ก.ย.!N30="","",ก.ย.!N30),IF(ก.ย.!N60="","",ก.ย.!N60))</f>
        <v/>
      </c>
      <c r="EW30" s="104" t="str">
        <f>IF($B$2=1,IF(ก.ย.!O30="","",ก.ย.!O30),IF(ก.ย.!O60="","",ก.ย.!O60))</f>
        <v/>
      </c>
      <c r="EX30" s="104" t="str">
        <f>IF($B$2=1,IF(ก.ย.!P30="","",ก.ย.!P30),IF(ก.ย.!P60="","",ก.ย.!P60))</f>
        <v/>
      </c>
      <c r="EY30" s="104" t="str">
        <f>IF($B$2=1,IF(ก.ย.!Q30="","",ก.ย.!Q30),IF(ก.ย.!Q60="","",ก.ย.!Q60))</f>
        <v/>
      </c>
      <c r="EZ30" s="104" t="str">
        <f>IF($B$2=1,IF(ก.ย.!R30="","",ก.ย.!R30),IF(ก.ย.!R60="","",ก.ย.!R60))</f>
        <v/>
      </c>
      <c r="FA30" s="104" t="str">
        <f>IF($B$2=1,IF(ก.ย.!S30="","",ก.ย.!S30),IF(ก.ย.!S60="","",ก.ย.!S60))</f>
        <v/>
      </c>
      <c r="FB30" s="104" t="str">
        <f>IF($B$2=1,IF(ก.ย.!T30="","",ก.ย.!T30),IF(ก.ย.!T60="","",ก.ย.!T60))</f>
        <v/>
      </c>
      <c r="FC30" s="104" t="str">
        <f>IF($B$2=1,IF(ก.ย.!U30="","",ก.ย.!U30),IF(ก.ย.!U60="","",ก.ย.!U60))</f>
        <v/>
      </c>
      <c r="FD30" s="104" t="str">
        <f>IF($B$2=1,IF(ก.ย.!V30="","",ก.ย.!V30),IF(ก.ย.!V60="","",ก.ย.!V60))</f>
        <v/>
      </c>
      <c r="FE30" s="104" t="str">
        <f>IF($B$2=1,IF(ก.ย.!W30="","",ก.ย.!W30),IF(ก.ย.!W60="","",ก.ย.!W60))</f>
        <v/>
      </c>
      <c r="FF30" s="104" t="str">
        <f>IF($B$2=1,IF(ก.ย.!X30="","",ก.ย.!X30),IF(ก.ย.!X60="","",ก.ย.!X60))</f>
        <v/>
      </c>
      <c r="FG30" s="104" t="str">
        <f>IF($B$2=1,IF(ก.ย.!Y30="","",ก.ย.!Y30),IF(ก.ย.!Y60="","",ก.ย.!Y60))</f>
        <v/>
      </c>
      <c r="FH30" s="104" t="str">
        <f>IF($B$2=1,IF(ก.ย.!Z30="","",ก.ย.!Z30),IF(ก.ย.!Z60="","",ก.ย.!Z60))</f>
        <v/>
      </c>
      <c r="FI30" s="104" t="str">
        <f>IF($B$2=1,IF(ก.ย.!AA30="","",ก.ย.!AA30),IF(ก.ย.!AA60="","",ก.ย.!AA60))</f>
        <v/>
      </c>
      <c r="FJ30" s="104" t="str">
        <f>IF($B$2=1,IF(ก.ย.!AB30="","",ก.ย.!AB30),IF(ก.ย.!AB60="","",ก.ย.!AB60))</f>
        <v/>
      </c>
      <c r="FK30" s="104" t="str">
        <f>IF($B$2=1,IF(ก.ย.!AC30="","",ก.ย.!AC30),IF(ก.ย.!AC60="","",ก.ย.!AC60))</f>
        <v/>
      </c>
      <c r="FL30" s="104" t="str">
        <f>IF($B$2=1,IF(ก.ย.!AD30="","",ก.ย.!AD30),IF(ก.ย.!AD60="","",ก.ย.!AD60))</f>
        <v/>
      </c>
      <c r="FM30" s="104" t="str">
        <f>IF($B$2=1,IF(ก.ย.!AE30="","",ก.ย.!AE30),IF(ก.ย.!AE60="","",ก.ย.!AE60))</f>
        <v/>
      </c>
      <c r="FN30" s="104" t="str">
        <f>IF($B$2=1,IF(ก.ย.!AF30="","",ก.ย.!AF30),IF(ก.ย.!AF60="","",ก.ย.!AF60))</f>
        <v/>
      </c>
      <c r="FO30" s="104" t="str">
        <f>IF($B$2=1,IF(ก.ย.!AG30="","",ก.ย.!AG30),IF(ก.ย.!AG60="","",ก.ย.!AG60))</f>
        <v/>
      </c>
      <c r="FP30" s="104" t="str">
        <f>IF($B$2=1,IF(ก.ย.!AH30="","",ก.ย.!AH30),IF(ก.ย.!AH60="","",ก.ย.!AH60))</f>
        <v/>
      </c>
      <c r="FQ30" s="104" t="str">
        <f>IF($B$2=1,IF(ก.ย.!AI30="","",ก.ย.!AI30),IF(ก.ย.!AI60="","",ก.ย.!AI60))</f>
        <v/>
      </c>
      <c r="FR30" s="103">
        <f t="shared" si="15"/>
        <v>27</v>
      </c>
      <c r="FS30" s="104"/>
      <c r="FT30" s="104" t="str">
        <f>IF($B$2=1,IF(ต.ค.!D30="","",ต.ค.!D30),IF(ต.ค.!D60="","",ต.ค.!D60))</f>
        <v/>
      </c>
      <c r="FU30" s="104" t="str">
        <f>IF($B$2=1,IF(ต.ค.!E30="","",ต.ค.!E30),IF(ต.ค.!E60="","",ต.ค.!E60))</f>
        <v/>
      </c>
      <c r="FV30" s="104" t="str">
        <f>IF($B$2=1,IF(ต.ค.!F30="","",ต.ค.!F30),IF(ต.ค.!F60="","",ต.ค.!F60))</f>
        <v/>
      </c>
      <c r="FW30" s="104" t="str">
        <f>IF($B$2=1,IF(ต.ค.!G30="","",ต.ค.!G30),IF(ต.ค.!G60="","",ต.ค.!G60))</f>
        <v/>
      </c>
      <c r="FX30" s="104" t="str">
        <f>IF($B$2=1,IF(ต.ค.!H30="","",ต.ค.!H30),IF(ต.ค.!H60="","",ต.ค.!H60))</f>
        <v/>
      </c>
      <c r="FY30" s="104" t="str">
        <f>IF($B$2=1,IF(ต.ค.!I30="","",ต.ค.!I30),IF(ต.ค.!I60="","",ต.ค.!I60))</f>
        <v/>
      </c>
      <c r="FZ30" s="104" t="str">
        <f>IF($B$2=1,IF(ต.ค.!J30="","",ต.ค.!J30),IF(ต.ค.!J60="","",ต.ค.!J60))</f>
        <v/>
      </c>
      <c r="GA30" s="104" t="str">
        <f>IF($B$2=1,IF(ต.ค.!K30="","",ต.ค.!K30),IF(ต.ค.!K60="","",ต.ค.!K60))</f>
        <v/>
      </c>
      <c r="GB30" s="104" t="str">
        <f>IF($B$2=1,IF(ต.ค.!L30="","",ต.ค.!L30),IF(ต.ค.!L60="","",ต.ค.!L60))</f>
        <v/>
      </c>
      <c r="GC30" s="104" t="str">
        <f>IF($B$2=1,IF(ต.ค.!M30="","",ต.ค.!M30),IF(ต.ค.!M60="","",ต.ค.!M60))</f>
        <v/>
      </c>
      <c r="GD30" s="104" t="str">
        <f>IF($B$2=1,IF(ต.ค.!N30="","",ต.ค.!N30),IF(ต.ค.!N60="","",ต.ค.!N60))</f>
        <v/>
      </c>
      <c r="GE30" s="104" t="str">
        <f>IF($B$2=1,IF(ต.ค.!O30="","",ต.ค.!O30),IF(ต.ค.!O60="","",ต.ค.!O60))</f>
        <v/>
      </c>
      <c r="GF30" s="104" t="str">
        <f>IF($B$2=1,IF(ต.ค.!P30="","",ต.ค.!P30),IF(ต.ค.!P60="","",ต.ค.!P60))</f>
        <v/>
      </c>
      <c r="GG30" s="104" t="str">
        <f>IF($B$2=1,IF(ต.ค.!Q30="","",ต.ค.!Q30),IF(ต.ค.!Q60="","",ต.ค.!Q60))</f>
        <v/>
      </c>
      <c r="GH30" s="104" t="str">
        <f>IF($B$2=1,IF(ต.ค.!R30="","",ต.ค.!R30),IF(ต.ค.!R60="","",ต.ค.!R60))</f>
        <v/>
      </c>
      <c r="GI30" s="104" t="str">
        <f>IF($B$2=1,IF(ต.ค.!S30="","",ต.ค.!S30),IF(ต.ค.!S60="","",ต.ค.!S60))</f>
        <v/>
      </c>
      <c r="GJ30" s="104" t="str">
        <f>IF($B$2=1,IF(ต.ค.!T30="","",ต.ค.!T30),IF(ต.ค.!T60="","",ต.ค.!T60))</f>
        <v/>
      </c>
      <c r="GK30" s="104" t="str">
        <f>IF($B$2=1,IF(ต.ค.!U30="","",ต.ค.!U30),IF(ต.ค.!U60="","",ต.ค.!U60))</f>
        <v/>
      </c>
      <c r="GL30" s="104" t="str">
        <f>IF($B$2=1,IF(ต.ค.!V30="","",ต.ค.!V30),IF(ต.ค.!V60="","",ต.ค.!V60))</f>
        <v/>
      </c>
      <c r="GM30" s="104" t="str">
        <f>IF($B$2=1,IF(ต.ค.!W30="","",ต.ค.!W30),IF(ต.ค.!W60="","",ต.ค.!W60))</f>
        <v/>
      </c>
      <c r="GN30" s="104" t="str">
        <f>IF($B$2=1,IF(ต.ค.!X30="","",ต.ค.!X30),IF(ต.ค.!X60="","",ต.ค.!X60))</f>
        <v/>
      </c>
      <c r="GO30" s="104" t="str">
        <f>IF($B$2=1,IF(ต.ค.!Y30="","",ต.ค.!Y30),IF(ต.ค.!Y60="","",ต.ค.!Y60))</f>
        <v/>
      </c>
      <c r="GP30" s="104" t="str">
        <f>IF($B$2=1,IF(ต.ค.!Z30="","",ต.ค.!Z30),IF(ต.ค.!Z60="","",ต.ค.!Z60))</f>
        <v/>
      </c>
      <c r="GQ30" s="104" t="str">
        <f>IF($B$2=1,IF(ต.ค.!AA30="","",ต.ค.!AA30),IF(ต.ค.!AA60="","",ต.ค.!AA60))</f>
        <v/>
      </c>
      <c r="GR30" s="104" t="str">
        <f>IF($B$2=1,IF(ต.ค.!AB30="","",ต.ค.!AB30),IF(ต.ค.!AB60="","",ต.ค.!AB60))</f>
        <v/>
      </c>
      <c r="GS30" s="104" t="str">
        <f>IF($B$2=1,IF(ต.ค.!AC30="","",ต.ค.!AC30),IF(ต.ค.!AC60="","",ต.ค.!AC60))</f>
        <v/>
      </c>
      <c r="GT30" s="104" t="str">
        <f>IF($B$2=1,IF(ต.ค.!AD30="","",ต.ค.!AD30),IF(ต.ค.!AD60="","",ต.ค.!AD60))</f>
        <v/>
      </c>
      <c r="GU30" s="104" t="str">
        <f>IF($B$2=1,IF(ต.ค.!AE30="","",ต.ค.!AE30),IF(ต.ค.!AE60="","",ต.ค.!AE60))</f>
        <v/>
      </c>
      <c r="GV30" s="104" t="str">
        <f>IF($B$2=1,IF(ต.ค.!AF30="","",ต.ค.!AF30),IF(ต.ค.!AF60="","",ต.ค.!AF60))</f>
        <v/>
      </c>
      <c r="GW30" s="104" t="str">
        <f>IF($B$2=1,IF(ต.ค.!AG30="","",ต.ค.!AG30),IF(ต.ค.!AG60="","",ต.ค.!AG60))</f>
        <v/>
      </c>
      <c r="GX30" s="104" t="str">
        <f>IF($B$2=1,IF(ต.ค.!AH30="","",ต.ค.!AH30),IF(ต.ค.!AH60="","",ต.ค.!AH60))</f>
        <v/>
      </c>
      <c r="GY30" s="104" t="str">
        <f>IF($B$2=1,IF(ต.ค.!AI30="","",ต.ค.!AI30),IF(ต.ค.!AI60="","",ต.ค.!AI60))</f>
        <v/>
      </c>
      <c r="GZ30" s="103">
        <f t="shared" si="16"/>
        <v>27</v>
      </c>
      <c r="HA30" s="104"/>
      <c r="HB30" s="104" t="str">
        <f>IF($B$2=1,IF(พ.ย.!D30="","",พ.ย.!D30),IF(พ.ย.!D60="","",พ.ย.!D60))</f>
        <v/>
      </c>
      <c r="HC30" s="104" t="str">
        <f>IF($B$2=1,IF(พ.ย.!E30="","",พ.ย.!E30),IF(พ.ย.!E60="","",พ.ย.!E60))</f>
        <v/>
      </c>
      <c r="HD30" s="104" t="str">
        <f>IF($B$2=1,IF(พ.ย.!F30="","",พ.ย.!F30),IF(พ.ย.!F60="","",พ.ย.!F60))</f>
        <v/>
      </c>
      <c r="HE30" s="104" t="str">
        <f>IF($B$2=1,IF(พ.ย.!G30="","",พ.ย.!G30),IF(พ.ย.!G60="","",พ.ย.!G60))</f>
        <v/>
      </c>
      <c r="HF30" s="104" t="str">
        <f>IF($B$2=1,IF(พ.ย.!H30="","",พ.ย.!H30),IF(พ.ย.!H60="","",พ.ย.!H60))</f>
        <v/>
      </c>
      <c r="HG30" s="104" t="str">
        <f>IF($B$2=1,IF(พ.ย.!I30="","",พ.ย.!I30),IF(พ.ย.!I60="","",พ.ย.!I60))</f>
        <v/>
      </c>
      <c r="HH30" s="104" t="str">
        <f>IF($B$2=1,IF(พ.ย.!J30="","",พ.ย.!J30),IF(พ.ย.!J60="","",พ.ย.!J60))</f>
        <v/>
      </c>
      <c r="HI30" s="104" t="str">
        <f>IF($B$2=1,IF(พ.ย.!K30="","",พ.ย.!K30),IF(พ.ย.!K60="","",พ.ย.!K60))</f>
        <v/>
      </c>
      <c r="HJ30" s="104" t="str">
        <f>IF($B$2=1,IF(พ.ย.!L30="","",พ.ย.!L30),IF(พ.ย.!L60="","",พ.ย.!L60))</f>
        <v/>
      </c>
      <c r="HK30" s="104" t="str">
        <f>IF($B$2=1,IF(พ.ย.!M30="","",พ.ย.!M30),IF(พ.ย.!M60="","",พ.ย.!M60))</f>
        <v/>
      </c>
      <c r="HL30" s="104" t="str">
        <f>IF($B$2=1,IF(พ.ย.!N30="","",พ.ย.!N30),IF(พ.ย.!N60="","",พ.ย.!N60))</f>
        <v/>
      </c>
      <c r="HM30" s="104" t="str">
        <f>IF($B$2=1,IF(พ.ย.!O30="","",พ.ย.!O30),IF(พ.ย.!O60="","",พ.ย.!O60))</f>
        <v/>
      </c>
      <c r="HN30" s="104" t="str">
        <f>IF($B$2=1,IF(พ.ย.!P30="","",พ.ย.!P30),IF(พ.ย.!P60="","",พ.ย.!P60))</f>
        <v/>
      </c>
      <c r="HO30" s="104" t="str">
        <f>IF($B$2=1,IF(พ.ย.!Q30="","",พ.ย.!Q30),IF(พ.ย.!Q60="","",พ.ย.!Q60))</f>
        <v/>
      </c>
      <c r="HP30" s="104" t="str">
        <f>IF($B$2=1,IF(พ.ย.!R30="","",พ.ย.!R30),IF(พ.ย.!R60="","",พ.ย.!R60))</f>
        <v/>
      </c>
      <c r="HQ30" s="104" t="str">
        <f>IF($B$2=1,IF(พ.ย.!S30="","",พ.ย.!S30),IF(พ.ย.!S60="","",พ.ย.!S60))</f>
        <v/>
      </c>
      <c r="HR30" s="104" t="str">
        <f>IF($B$2=1,IF(พ.ย.!T30="","",พ.ย.!T30),IF(พ.ย.!T60="","",พ.ย.!T60))</f>
        <v/>
      </c>
      <c r="HS30" s="104" t="str">
        <f>IF($B$2=1,IF(พ.ย.!U30="","",พ.ย.!U30),IF(พ.ย.!U60="","",พ.ย.!U60))</f>
        <v/>
      </c>
      <c r="HT30" s="104" t="str">
        <f>IF($B$2=1,IF(พ.ย.!V30="","",พ.ย.!V30),IF(พ.ย.!V60="","",พ.ย.!V60))</f>
        <v/>
      </c>
      <c r="HU30" s="104" t="str">
        <f>IF($B$2=1,IF(พ.ย.!W30="","",พ.ย.!W30),IF(พ.ย.!W60="","",พ.ย.!W60))</f>
        <v/>
      </c>
      <c r="HV30" s="104" t="str">
        <f>IF($B$2=1,IF(พ.ย.!X30="","",พ.ย.!X30),IF(พ.ย.!X60="","",พ.ย.!X60))</f>
        <v/>
      </c>
      <c r="HW30" s="104" t="str">
        <f>IF($B$2=1,IF(พ.ย.!Y30="","",พ.ย.!Y30),IF(พ.ย.!Y60="","",พ.ย.!Y60))</f>
        <v/>
      </c>
      <c r="HX30" s="104" t="str">
        <f>IF($B$2=1,IF(พ.ย.!Z30="","",พ.ย.!Z30),IF(พ.ย.!Z60="","",พ.ย.!Z60))</f>
        <v/>
      </c>
      <c r="HY30" s="104" t="str">
        <f>IF($B$2=1,IF(พ.ย.!AA30="","",พ.ย.!AA30),IF(พ.ย.!AA60="","",พ.ย.!AA60))</f>
        <v/>
      </c>
      <c r="HZ30" s="104" t="str">
        <f>IF($B$2=1,IF(พ.ย.!AB30="","",พ.ย.!AB30),IF(พ.ย.!AB60="","",พ.ย.!AB60))</f>
        <v/>
      </c>
      <c r="IA30" s="104" t="str">
        <f>IF($B$2=1,IF(พ.ย.!AC30="","",พ.ย.!AC30),IF(พ.ย.!AC60="","",พ.ย.!AC60))</f>
        <v/>
      </c>
      <c r="IB30" s="104" t="str">
        <f>IF($B$2=1,IF(พ.ย.!AD30="","",พ.ย.!AD30),IF(พ.ย.!AD60="","",พ.ย.!AD60))</f>
        <v/>
      </c>
      <c r="IC30" s="104" t="str">
        <f>IF($B$2=1,IF(พ.ย.!AE30="","",พ.ย.!AE30),IF(พ.ย.!AE60="","",พ.ย.!AE60))</f>
        <v/>
      </c>
      <c r="ID30" s="104" t="str">
        <f>IF($B$2=1,IF(พ.ย.!AF30="","",พ.ย.!AF30),IF(พ.ย.!AF60="","",พ.ย.!AF60))</f>
        <v/>
      </c>
      <c r="IE30" s="104" t="str">
        <f>IF($B$2=1,IF(พ.ย.!AG30="","",พ.ย.!AG30),IF(พ.ย.!AG60="","",พ.ย.!AG60))</f>
        <v/>
      </c>
      <c r="IF30" s="104" t="str">
        <f>IF($B$2=1,IF(พ.ย.!AH30="","",พ.ย.!AH30),IF(พ.ย.!AH60="","",พ.ย.!AH60))</f>
        <v/>
      </c>
      <c r="IG30" s="104" t="str">
        <f>IF($B$2=1,IF(พ.ย.!AI30="","",พ.ย.!AI30),IF(พ.ย.!AI60="","",พ.ย.!AI60))</f>
        <v/>
      </c>
      <c r="IH30" s="103">
        <f t="shared" si="17"/>
        <v>27</v>
      </c>
      <c r="II30" s="104"/>
      <c r="IJ30" s="104" t="str">
        <f>IF($B$2=1,IF(ธ.ค.!D30="","",ธ.ค.!D30),IF(ธ.ค.!D60="","",ธ.ค.!D60))</f>
        <v/>
      </c>
      <c r="IK30" s="104" t="str">
        <f>IF($B$2=1,IF(ธ.ค.!E30="","",ธ.ค.!E30),IF(ธ.ค.!E60="","",ธ.ค.!E60))</f>
        <v/>
      </c>
      <c r="IL30" s="104" t="str">
        <f>IF($B$2=1,IF(ธ.ค.!F30="","",ธ.ค.!F30),IF(ธ.ค.!F60="","",ธ.ค.!F60))</f>
        <v/>
      </c>
      <c r="IM30" s="104" t="str">
        <f>IF($B$2=1,IF(ธ.ค.!G30="","",ธ.ค.!G30),IF(ธ.ค.!G60="","",ธ.ค.!G60))</f>
        <v/>
      </c>
      <c r="IN30" s="104" t="str">
        <f>IF($B$2=1,IF(ธ.ค.!H30="","",ธ.ค.!H30),IF(ธ.ค.!H60="","",ธ.ค.!H60))</f>
        <v/>
      </c>
      <c r="IO30" s="104" t="str">
        <f>IF($B$2=1,IF(ธ.ค.!I30="","",ธ.ค.!I30),IF(ธ.ค.!I60="","",ธ.ค.!I60))</f>
        <v/>
      </c>
      <c r="IP30" s="104" t="str">
        <f>IF($B$2=1,IF(ธ.ค.!J30="","",ธ.ค.!J30),IF(ธ.ค.!J60="","",ธ.ค.!J60))</f>
        <v/>
      </c>
      <c r="IQ30" s="104" t="str">
        <f>IF($B$2=1,IF(ธ.ค.!K30="","",ธ.ค.!K30),IF(ธ.ค.!K60="","",ธ.ค.!K60))</f>
        <v/>
      </c>
      <c r="IR30" s="104" t="str">
        <f>IF($B$2=1,IF(ธ.ค.!L30="","",ธ.ค.!L30),IF(ธ.ค.!L60="","",ธ.ค.!L60))</f>
        <v/>
      </c>
      <c r="IS30" s="104" t="str">
        <f>IF($B$2=1,IF(ธ.ค.!M30="","",ธ.ค.!M30),IF(ธ.ค.!M60="","",ธ.ค.!M60))</f>
        <v/>
      </c>
      <c r="IT30" s="104" t="str">
        <f>IF($B$2=1,IF(ธ.ค.!N30="","",ธ.ค.!N30),IF(ธ.ค.!N60="","",ธ.ค.!N60))</f>
        <v/>
      </c>
      <c r="IU30" s="104" t="str">
        <f>IF($B$2=1,IF(ธ.ค.!O30="","",ธ.ค.!O30),IF(ธ.ค.!O60="","",ธ.ค.!O60))</f>
        <v/>
      </c>
      <c r="IV30" s="104" t="str">
        <f>IF($B$2=1,IF(ธ.ค.!P30="","",ธ.ค.!P30),IF(ธ.ค.!P60="","",ธ.ค.!P60))</f>
        <v/>
      </c>
      <c r="IW30" s="104" t="str">
        <f>IF($B$2=1,IF(ธ.ค.!Q30="","",ธ.ค.!Q30),IF(ธ.ค.!Q60="","",ธ.ค.!Q60))</f>
        <v/>
      </c>
      <c r="IX30" s="104" t="str">
        <f>IF($B$2=1,IF(ธ.ค.!R30="","",ธ.ค.!R30),IF(ธ.ค.!R60="","",ธ.ค.!R60))</f>
        <v/>
      </c>
      <c r="IY30" s="104" t="str">
        <f>IF($B$2=1,IF(ธ.ค.!S30="","",ธ.ค.!S30),IF(ธ.ค.!S60="","",ธ.ค.!S60))</f>
        <v/>
      </c>
      <c r="IZ30" s="104" t="str">
        <f>IF($B$2=1,IF(ธ.ค.!T30="","",ธ.ค.!T30),IF(ธ.ค.!T60="","",ธ.ค.!T60))</f>
        <v/>
      </c>
      <c r="JA30" s="104" t="str">
        <f>IF($B$2=1,IF(ธ.ค.!U30="","",ธ.ค.!U30),IF(ธ.ค.!U60="","",ธ.ค.!U60))</f>
        <v/>
      </c>
      <c r="JB30" s="104" t="str">
        <f>IF($B$2=1,IF(ธ.ค.!V30="","",ธ.ค.!V30),IF(ธ.ค.!V60="","",ธ.ค.!V60))</f>
        <v/>
      </c>
      <c r="JC30" s="104" t="str">
        <f>IF($B$2=1,IF(ธ.ค.!W30="","",ธ.ค.!W30),IF(ธ.ค.!W60="","",ธ.ค.!W60))</f>
        <v/>
      </c>
      <c r="JD30" s="104" t="str">
        <f>IF($B$2=1,IF(ธ.ค.!X30="","",ธ.ค.!X30),IF(ธ.ค.!X60="","",ธ.ค.!X60))</f>
        <v/>
      </c>
      <c r="JE30" s="104" t="str">
        <f>IF($B$2=1,IF(ธ.ค.!Y30="","",ธ.ค.!Y30),IF(ธ.ค.!Y60="","",ธ.ค.!Y60))</f>
        <v/>
      </c>
      <c r="JF30" s="104" t="str">
        <f>IF($B$2=1,IF(ธ.ค.!Z30="","",ธ.ค.!Z30),IF(ธ.ค.!Z60="","",ธ.ค.!Z60))</f>
        <v/>
      </c>
      <c r="JG30" s="104" t="str">
        <f>IF($B$2=1,IF(ธ.ค.!AA30="","",ธ.ค.!AA30),IF(ธ.ค.!AA60="","",ธ.ค.!AA60))</f>
        <v/>
      </c>
      <c r="JH30" s="104" t="str">
        <f>IF($B$2=1,IF(ธ.ค.!AB30="","",ธ.ค.!AB30),IF(ธ.ค.!AB60="","",ธ.ค.!AB60))</f>
        <v/>
      </c>
      <c r="JI30" s="104" t="str">
        <f>IF($B$2=1,IF(ธ.ค.!AC30="","",ธ.ค.!AC30),IF(ธ.ค.!AC60="","",ธ.ค.!AC60))</f>
        <v/>
      </c>
      <c r="JJ30" s="104" t="str">
        <f>IF($B$2=1,IF(ธ.ค.!AD30="","",ธ.ค.!AD30),IF(ธ.ค.!AD60="","",ธ.ค.!AD60))</f>
        <v/>
      </c>
      <c r="JK30" s="104" t="str">
        <f>IF($B$2=1,IF(ธ.ค.!AE30="","",ธ.ค.!AE30),IF(ธ.ค.!AE60="","",ธ.ค.!AE60))</f>
        <v/>
      </c>
      <c r="JL30" s="104" t="str">
        <f>IF($B$2=1,IF(ธ.ค.!AF30="","",ธ.ค.!AF30),IF(ธ.ค.!AF60="","",ธ.ค.!AF60))</f>
        <v/>
      </c>
      <c r="JM30" s="104" t="str">
        <f>IF($B$2=1,IF(ธ.ค.!AG30="","",ธ.ค.!AG30),IF(ธ.ค.!AG60="","",ธ.ค.!AG60))</f>
        <v/>
      </c>
      <c r="JN30" s="104" t="str">
        <f>IF($B$2=1,IF(ธ.ค.!AH30="","",ธ.ค.!AH30),IF(ธ.ค.!AH60="","",ธ.ค.!AH60))</f>
        <v/>
      </c>
      <c r="JO30" s="104" t="str">
        <f>IF($B$2=1,IF(ธ.ค.!AI30="","",ธ.ค.!AI30),IF(ธ.ค.!AI60="","",ธ.ค.!AI60))</f>
        <v/>
      </c>
      <c r="JP30" s="103">
        <f t="shared" si="18"/>
        <v>27</v>
      </c>
      <c r="JQ30" s="104"/>
      <c r="JR30" s="104" t="str">
        <f>IF($B$2=1,IF(ม.ค.!D30="","",ม.ค.!D30),IF(ม.ค.!D60="","",ม.ค.!D60))</f>
        <v/>
      </c>
      <c r="JS30" s="104" t="str">
        <f>IF($B$2=1,IF(ม.ค.!E30="","",ม.ค.!E30),IF(ม.ค.!E60="","",ม.ค.!E60))</f>
        <v/>
      </c>
      <c r="JT30" s="104" t="str">
        <f>IF($B$2=1,IF(ม.ค.!F30="","",ม.ค.!F30),IF(ม.ค.!F60="","",ม.ค.!F60))</f>
        <v/>
      </c>
      <c r="JU30" s="104" t="str">
        <f>IF($B$2=1,IF(ม.ค.!G30="","",ม.ค.!G30),IF(ม.ค.!G60="","",ม.ค.!G60))</f>
        <v/>
      </c>
      <c r="JV30" s="104" t="str">
        <f>IF($B$2=1,IF(ม.ค.!H30="","",ม.ค.!H30),IF(ม.ค.!H60="","",ม.ค.!H60))</f>
        <v/>
      </c>
      <c r="JW30" s="104" t="str">
        <f>IF($B$2=1,IF(ม.ค.!I30="","",ม.ค.!I30),IF(ม.ค.!I60="","",ม.ค.!I60))</f>
        <v/>
      </c>
      <c r="JX30" s="104" t="str">
        <f>IF($B$2=1,IF(ม.ค.!J30="","",ม.ค.!J30),IF(ม.ค.!J60="","",ม.ค.!J60))</f>
        <v/>
      </c>
      <c r="JY30" s="104" t="str">
        <f>IF($B$2=1,IF(ม.ค.!K30="","",ม.ค.!K30),IF(ม.ค.!K60="","",ม.ค.!K60))</f>
        <v/>
      </c>
      <c r="JZ30" s="104" t="str">
        <f>IF($B$2=1,IF(ม.ค.!L30="","",ม.ค.!L30),IF(ม.ค.!L60="","",ม.ค.!L60))</f>
        <v/>
      </c>
      <c r="KA30" s="104" t="str">
        <f>IF($B$2=1,IF(ม.ค.!M30="","",ม.ค.!M30),IF(ม.ค.!M60="","",ม.ค.!M60))</f>
        <v/>
      </c>
      <c r="KB30" s="104" t="str">
        <f>IF($B$2=1,IF(ม.ค.!N30="","",ม.ค.!N30),IF(ม.ค.!N60="","",ม.ค.!N60))</f>
        <v/>
      </c>
      <c r="KC30" s="104" t="str">
        <f>IF($B$2=1,IF(ม.ค.!O30="","",ม.ค.!O30),IF(ม.ค.!O60="","",ม.ค.!O60))</f>
        <v/>
      </c>
      <c r="KD30" s="104" t="str">
        <f>IF($B$2=1,IF(ม.ค.!P30="","",ม.ค.!P30),IF(ม.ค.!P60="","",ม.ค.!P60))</f>
        <v/>
      </c>
      <c r="KE30" s="104" t="str">
        <f>IF($B$2=1,IF(ม.ค.!Q30="","",ม.ค.!Q30),IF(ม.ค.!Q60="","",ม.ค.!Q60))</f>
        <v/>
      </c>
      <c r="KF30" s="104" t="str">
        <f>IF($B$2=1,IF(ม.ค.!R30="","",ม.ค.!R30),IF(ม.ค.!R60="","",ม.ค.!R60))</f>
        <v/>
      </c>
      <c r="KG30" s="104" t="str">
        <f>IF($B$2=1,IF(ม.ค.!S30="","",ม.ค.!S30),IF(ม.ค.!S60="","",ม.ค.!S60))</f>
        <v/>
      </c>
      <c r="KH30" s="104" t="str">
        <f>IF($B$2=1,IF(ม.ค.!T30="","",ม.ค.!T30),IF(ม.ค.!T60="","",ม.ค.!T60))</f>
        <v/>
      </c>
      <c r="KI30" s="104" t="str">
        <f>IF($B$2=1,IF(ม.ค.!U30="","",ม.ค.!U30),IF(ม.ค.!U60="","",ม.ค.!U60))</f>
        <v/>
      </c>
      <c r="KJ30" s="104" t="str">
        <f>IF($B$2=1,IF(ม.ค.!V30="","",ม.ค.!V30),IF(ม.ค.!V60="","",ม.ค.!V60))</f>
        <v/>
      </c>
      <c r="KK30" s="104" t="str">
        <f>IF($B$2=1,IF(ม.ค.!W30="","",ม.ค.!W30),IF(ม.ค.!W60="","",ม.ค.!W60))</f>
        <v/>
      </c>
      <c r="KL30" s="104" t="str">
        <f>IF($B$2=1,IF(ม.ค.!X30="","",ม.ค.!X30),IF(ม.ค.!X60="","",ม.ค.!X60))</f>
        <v/>
      </c>
      <c r="KM30" s="104" t="str">
        <f>IF($B$2=1,IF(ม.ค.!Y30="","",ม.ค.!Y30),IF(ม.ค.!Y60="","",ม.ค.!Y60))</f>
        <v/>
      </c>
      <c r="KN30" s="104" t="str">
        <f>IF($B$2=1,IF(ม.ค.!Z30="","",ม.ค.!Z30),IF(ม.ค.!Z60="","",ม.ค.!Z60))</f>
        <v/>
      </c>
      <c r="KO30" s="104" t="str">
        <f>IF($B$2=1,IF(ม.ค.!AA30="","",ม.ค.!AA30),IF(ม.ค.!AA60="","",ม.ค.!AA60))</f>
        <v/>
      </c>
      <c r="KP30" s="104" t="str">
        <f>IF($B$2=1,IF(ม.ค.!AB30="","",ม.ค.!AB30),IF(ม.ค.!AB60="","",ม.ค.!AB60))</f>
        <v/>
      </c>
      <c r="KQ30" s="104" t="str">
        <f>IF($B$2=1,IF(ม.ค.!AC30="","",ม.ค.!AC30),IF(ม.ค.!AC60="","",ม.ค.!AC60))</f>
        <v/>
      </c>
      <c r="KR30" s="104" t="str">
        <f>IF($B$2=1,IF(ม.ค.!AD30="","",ม.ค.!AD30),IF(ม.ค.!AD60="","",ม.ค.!AD60))</f>
        <v/>
      </c>
      <c r="KS30" s="104" t="str">
        <f>IF($B$2=1,IF(ม.ค.!AE30="","",ม.ค.!AE30),IF(ม.ค.!AE60="","",ม.ค.!AE60))</f>
        <v/>
      </c>
      <c r="KT30" s="104" t="str">
        <f>IF($B$2=1,IF(ม.ค.!AF30="","",ม.ค.!AF30),IF(ม.ค.!AF60="","",ม.ค.!AF60))</f>
        <v/>
      </c>
      <c r="KU30" s="104" t="str">
        <f>IF($B$2=1,IF(ม.ค.!AG30="","",ม.ค.!AG30),IF(ม.ค.!AG60="","",ม.ค.!AG60))</f>
        <v/>
      </c>
      <c r="KV30" s="104" t="str">
        <f>IF($B$2=1,IF(ม.ค.!AH30="","",ม.ค.!AH30),IF(ม.ค.!AH60="","",ม.ค.!AH60))</f>
        <v/>
      </c>
      <c r="KW30" s="104" t="str">
        <f>IF($B$2=1,IF(ม.ค.!AI30="","",ม.ค.!AI30),IF(ม.ค.!AI60="","",ม.ค.!AI60))</f>
        <v/>
      </c>
      <c r="KX30" s="103">
        <f t="shared" si="19"/>
        <v>27</v>
      </c>
      <c r="KY30" s="104"/>
      <c r="KZ30" s="104" t="str">
        <f>IF($B$2=1,IF(ก.พ.!D30="","",ก.พ.!D30),IF(ก.พ.!D60="","",ก.พ.!D60))</f>
        <v/>
      </c>
      <c r="LA30" s="104" t="str">
        <f>IF($B$2=1,IF(ก.พ.!E30="","",ก.พ.!E30),IF(ก.พ.!E60="","",ก.พ.!E60))</f>
        <v/>
      </c>
      <c r="LB30" s="104" t="str">
        <f>IF($B$2=1,IF(ก.พ.!F30="","",ก.พ.!F30),IF(ก.พ.!F60="","",ก.พ.!F60))</f>
        <v/>
      </c>
      <c r="LC30" s="104" t="str">
        <f>IF($B$2=1,IF(ก.พ.!G30="","",ก.พ.!G30),IF(ก.พ.!G60="","",ก.พ.!G60))</f>
        <v/>
      </c>
      <c r="LD30" s="104" t="str">
        <f>IF($B$2=1,IF(ก.พ.!H30="","",ก.พ.!H30),IF(ก.พ.!H60="","",ก.พ.!H60))</f>
        <v/>
      </c>
      <c r="LE30" s="104" t="str">
        <f>IF($B$2=1,IF(ก.พ.!I30="","",ก.พ.!I30),IF(ก.พ.!I60="","",ก.พ.!I60))</f>
        <v/>
      </c>
      <c r="LF30" s="104" t="str">
        <f>IF($B$2=1,IF(ก.พ.!J30="","",ก.พ.!J30),IF(ก.พ.!J60="","",ก.พ.!J60))</f>
        <v/>
      </c>
      <c r="LG30" s="104" t="str">
        <f>IF($B$2=1,IF(ก.พ.!K30="","",ก.พ.!K30),IF(ก.พ.!K60="","",ก.พ.!K60))</f>
        <v/>
      </c>
      <c r="LH30" s="104" t="str">
        <f>IF($B$2=1,IF(ก.พ.!L30="","",ก.พ.!L30),IF(ก.พ.!L60="","",ก.พ.!L60))</f>
        <v/>
      </c>
      <c r="LI30" s="104" t="str">
        <f>IF($B$2=1,IF(ก.พ.!M30="","",ก.พ.!M30),IF(ก.พ.!M60="","",ก.พ.!M60))</f>
        <v/>
      </c>
      <c r="LJ30" s="104" t="str">
        <f>IF($B$2=1,IF(ก.พ.!N30="","",ก.พ.!N30),IF(ก.พ.!N60="","",ก.พ.!N60))</f>
        <v/>
      </c>
      <c r="LK30" s="104" t="str">
        <f>IF($B$2=1,IF(ก.พ.!O30="","",ก.พ.!O30),IF(ก.พ.!O60="","",ก.พ.!O60))</f>
        <v/>
      </c>
      <c r="LL30" s="104" t="str">
        <f>IF($B$2=1,IF(ก.พ.!P30="","",ก.พ.!P30),IF(ก.พ.!P60="","",ก.พ.!P60))</f>
        <v/>
      </c>
      <c r="LM30" s="104" t="str">
        <f>IF($B$2=1,IF(ก.พ.!Q30="","",ก.พ.!Q30),IF(ก.พ.!Q60="","",ก.พ.!Q60))</f>
        <v/>
      </c>
      <c r="LN30" s="104" t="str">
        <f>IF($B$2=1,IF(ก.พ.!R30="","",ก.พ.!R30),IF(ก.พ.!R60="","",ก.พ.!R60))</f>
        <v/>
      </c>
      <c r="LO30" s="104" t="str">
        <f>IF($B$2=1,IF(ก.พ.!S30="","",ก.พ.!S30),IF(ก.พ.!S60="","",ก.พ.!S60))</f>
        <v/>
      </c>
      <c r="LP30" s="104" t="str">
        <f>IF($B$2=1,IF(ก.พ.!T30="","",ก.พ.!T30),IF(ก.พ.!T60="","",ก.พ.!T60))</f>
        <v/>
      </c>
      <c r="LQ30" s="104" t="str">
        <f>IF($B$2=1,IF(ก.พ.!U30="","",ก.พ.!U30),IF(ก.พ.!U60="","",ก.พ.!U60))</f>
        <v/>
      </c>
      <c r="LR30" s="104" t="str">
        <f>IF($B$2=1,IF(ก.พ.!V30="","",ก.พ.!V30),IF(ก.พ.!V60="","",ก.พ.!V60))</f>
        <v/>
      </c>
      <c r="LS30" s="104" t="str">
        <f>IF($B$2=1,IF(ก.พ.!W30="","",ก.พ.!W30),IF(ก.พ.!W60="","",ก.พ.!W60))</f>
        <v/>
      </c>
      <c r="LT30" s="104" t="str">
        <f>IF($B$2=1,IF(ก.พ.!X30="","",ก.พ.!X30),IF(ก.พ.!X60="","",ก.พ.!X60))</f>
        <v/>
      </c>
      <c r="LU30" s="104" t="str">
        <f>IF($B$2=1,IF(ก.พ.!Y30="","",ก.พ.!Y30),IF(ก.พ.!Y60="","",ก.พ.!Y60))</f>
        <v/>
      </c>
      <c r="LV30" s="104" t="str">
        <f>IF($B$2=1,IF(ก.พ.!Z30="","",ก.พ.!Z30),IF(ก.พ.!Z60="","",ก.พ.!Z60))</f>
        <v/>
      </c>
      <c r="LW30" s="104" t="str">
        <f>IF($B$2=1,IF(ก.พ.!AA30="","",ก.พ.!AA30),IF(ก.พ.!AA60="","",ก.พ.!AA60))</f>
        <v/>
      </c>
      <c r="LX30" s="104" t="str">
        <f>IF($B$2=1,IF(ก.พ.!AB30="","",ก.พ.!AB30),IF(ก.พ.!AB60="","",ก.พ.!AB60))</f>
        <v/>
      </c>
      <c r="LY30" s="104" t="str">
        <f>IF($B$2=1,IF(ก.พ.!AC30="","",ก.พ.!AC30),IF(ก.พ.!AC60="","",ก.พ.!AC60))</f>
        <v/>
      </c>
      <c r="LZ30" s="104" t="str">
        <f>IF($B$2=1,IF(ก.พ.!AD30="","",ก.พ.!AD30),IF(ก.พ.!AD60="","",ก.พ.!AD60))</f>
        <v/>
      </c>
      <c r="MA30" s="104" t="str">
        <f>IF($B$2=1,IF(ก.พ.!AE30="","",ก.พ.!AE30),IF(ก.พ.!AE60="","",ก.พ.!AE60))</f>
        <v/>
      </c>
      <c r="MB30" s="104" t="str">
        <f>IF($B$2=1,IF(ก.พ.!AF30="","",ก.พ.!AF30),IF(ก.พ.!AF60="","",ก.พ.!AF60))</f>
        <v/>
      </c>
      <c r="MC30" s="104" t="str">
        <f>IF($B$2=1,IF(ก.พ.!AG30="","",ก.พ.!AG30),IF(ก.พ.!AG60="","",ก.พ.!AG60))</f>
        <v/>
      </c>
      <c r="MD30" s="104" t="str">
        <f>IF($B$2=1,IF(ก.พ.!AH30="","",ก.พ.!AH30),IF(ก.พ.!AH60="","",ก.พ.!AH60))</f>
        <v/>
      </c>
      <c r="ME30" s="104" t="str">
        <f>IF($B$2=1,IF(ก.พ.!AI30="","",ก.พ.!AI30),IF(ก.พ.!AI60="","",ก.พ.!AI60))</f>
        <v/>
      </c>
      <c r="MF30" s="103">
        <f t="shared" si="20"/>
        <v>27</v>
      </c>
      <c r="MG30" s="104"/>
      <c r="MH30" s="104" t="str">
        <f>IF($B$2=1,IF(มี.ค.!D30="","",มี.ค.!D30),IF(มี.ค.!D60="","",มี.ค.!D60))</f>
        <v/>
      </c>
      <c r="MI30" s="104" t="str">
        <f>IF($B$2=1,IF(มี.ค.!E30="","",มี.ค.!E30),IF(มี.ค.!E60="","",มี.ค.!E60))</f>
        <v/>
      </c>
      <c r="MJ30" s="104" t="str">
        <f>IF($B$2=1,IF(มี.ค.!F30="","",มี.ค.!F30),IF(มี.ค.!F60="","",มี.ค.!F60))</f>
        <v/>
      </c>
      <c r="MK30" s="104" t="str">
        <f>IF($B$2=1,IF(มี.ค.!G30="","",มี.ค.!G30),IF(มี.ค.!G60="","",มี.ค.!G60))</f>
        <v/>
      </c>
      <c r="ML30" s="104" t="str">
        <f>IF($B$2=1,IF(มี.ค.!H30="","",มี.ค.!H30),IF(มี.ค.!H60="","",มี.ค.!H60))</f>
        <v/>
      </c>
      <c r="MM30" s="104" t="str">
        <f>IF($B$2=1,IF(มี.ค.!I30="","",มี.ค.!I30),IF(มี.ค.!I60="","",มี.ค.!I60))</f>
        <v/>
      </c>
      <c r="MN30" s="104" t="str">
        <f>IF($B$2=1,IF(มี.ค.!J30="","",มี.ค.!J30),IF(มี.ค.!J60="","",มี.ค.!J60))</f>
        <v/>
      </c>
      <c r="MO30" s="104" t="str">
        <f>IF($B$2=1,IF(มี.ค.!K30="","",มี.ค.!K30),IF(มี.ค.!K60="","",มี.ค.!K60))</f>
        <v/>
      </c>
      <c r="MP30" s="104" t="str">
        <f>IF($B$2=1,IF(มี.ค.!L30="","",มี.ค.!L30),IF(มี.ค.!L60="","",มี.ค.!L60))</f>
        <v/>
      </c>
      <c r="MQ30" s="104" t="str">
        <f>IF($B$2=1,IF(มี.ค.!M30="","",มี.ค.!M30),IF(มี.ค.!M60="","",มี.ค.!M60))</f>
        <v/>
      </c>
      <c r="MR30" s="104" t="str">
        <f>IF($B$2=1,IF(มี.ค.!N30="","",มี.ค.!N30),IF(มี.ค.!N60="","",มี.ค.!N60))</f>
        <v/>
      </c>
      <c r="MS30" s="104" t="str">
        <f>IF($B$2=1,IF(มี.ค.!O30="","",มี.ค.!O30),IF(มี.ค.!O60="","",มี.ค.!O60))</f>
        <v/>
      </c>
      <c r="MT30" s="104" t="str">
        <f>IF($B$2=1,IF(มี.ค.!P30="","",มี.ค.!P30),IF(มี.ค.!P60="","",มี.ค.!P60))</f>
        <v/>
      </c>
      <c r="MU30" s="104" t="str">
        <f>IF($B$2=1,IF(มี.ค.!Q30="","",มี.ค.!Q30),IF(มี.ค.!Q60="","",มี.ค.!Q60))</f>
        <v/>
      </c>
      <c r="MV30" s="104" t="str">
        <f>IF($B$2=1,IF(มี.ค.!R30="","",มี.ค.!R30),IF(มี.ค.!R60="","",มี.ค.!R60))</f>
        <v/>
      </c>
      <c r="MW30" s="104" t="str">
        <f>IF($B$2=1,IF(มี.ค.!S30="","",มี.ค.!S30),IF(มี.ค.!S60="","",มี.ค.!S60))</f>
        <v/>
      </c>
      <c r="MX30" s="104" t="str">
        <f>IF($B$2=1,IF(มี.ค.!T30="","",มี.ค.!T30),IF(มี.ค.!T60="","",มี.ค.!T60))</f>
        <v/>
      </c>
      <c r="MY30" s="104" t="str">
        <f>IF($B$2=1,IF(มี.ค.!U30="","",มี.ค.!U30),IF(มี.ค.!U60="","",มี.ค.!U60))</f>
        <v/>
      </c>
      <c r="MZ30" s="104" t="str">
        <f>IF($B$2=1,IF(มี.ค.!V30="","",มี.ค.!V30),IF(มี.ค.!V60="","",มี.ค.!V60))</f>
        <v/>
      </c>
      <c r="NA30" s="104" t="str">
        <f>IF($B$2=1,IF(มี.ค.!W30="","",มี.ค.!W30),IF(มี.ค.!W60="","",มี.ค.!W60))</f>
        <v/>
      </c>
      <c r="NB30" s="104" t="str">
        <f>IF($B$2=1,IF(มี.ค.!X30="","",มี.ค.!X30),IF(มี.ค.!X60="","",มี.ค.!X60))</f>
        <v/>
      </c>
      <c r="NC30" s="104" t="str">
        <f>IF($B$2=1,IF(มี.ค.!Y30="","",มี.ค.!Y30),IF(มี.ค.!Y60="","",มี.ค.!Y60))</f>
        <v/>
      </c>
      <c r="ND30" s="104" t="str">
        <f>IF($B$2=1,IF(มี.ค.!Z30="","",มี.ค.!Z30),IF(มี.ค.!Z60="","",มี.ค.!Z60))</f>
        <v/>
      </c>
      <c r="NE30" s="104" t="str">
        <f>IF($B$2=1,IF(มี.ค.!AA30="","",มี.ค.!AA30),IF(มี.ค.!AA60="","",มี.ค.!AA60))</f>
        <v/>
      </c>
      <c r="NF30" s="104" t="str">
        <f>IF($B$2=1,IF(มี.ค.!AB30="","",มี.ค.!AB30),IF(มี.ค.!AB60="","",มี.ค.!AB60))</f>
        <v/>
      </c>
      <c r="NG30" s="104" t="str">
        <f>IF($B$2=1,IF(มี.ค.!AC30="","",มี.ค.!AC30),IF(มี.ค.!AC60="","",มี.ค.!AC60))</f>
        <v/>
      </c>
      <c r="NH30" s="104" t="str">
        <f>IF($B$2=1,IF(มี.ค.!AD30="","",มี.ค.!AD30),IF(มี.ค.!AD60="","",มี.ค.!AD60))</f>
        <v/>
      </c>
      <c r="NI30" s="104" t="str">
        <f>IF($B$2=1,IF(มี.ค.!AE30="","",มี.ค.!AE30),IF(มี.ค.!AE60="","",มี.ค.!AE60))</f>
        <v/>
      </c>
      <c r="NJ30" s="104" t="str">
        <f>IF($B$2=1,IF(มี.ค.!AF30="","",มี.ค.!AF30),IF(มี.ค.!AF60="","",มี.ค.!AF60))</f>
        <v/>
      </c>
      <c r="NK30" s="104" t="str">
        <f>IF($B$2=1,IF(มี.ค.!AG30="","",มี.ค.!AG30),IF(มี.ค.!AG60="","",มี.ค.!AG60))</f>
        <v/>
      </c>
      <c r="NL30" s="104" t="str">
        <f>IF($B$2=1,IF(มี.ค.!AH30="","",มี.ค.!AH30),IF(มี.ค.!AH60="","",มี.ค.!AH60))</f>
        <v/>
      </c>
      <c r="NM30" s="104" t="str">
        <f>IF($B$2=1,IF(มี.ค.!AI30="","",มี.ค.!AI30),IF(มี.ค.!AI60="","",มี.ค.!AI60))</f>
        <v/>
      </c>
    </row>
    <row r="31" spans="1:377" ht="21" customHeight="1" x14ac:dyDescent="0.35">
      <c r="A31" s="90"/>
      <c r="B31" s="90"/>
      <c r="C31" s="90"/>
      <c r="D31" s="103">
        <f t="shared" si="21"/>
        <v>28</v>
      </c>
      <c r="E31" s="104"/>
      <c r="F31" s="104" t="str">
        <f>IF($B$2=1,IF(พ.ค.!D31="","",พ.ค.!D31),IF(พ.ค.!D61="","",พ.ค.!D61))</f>
        <v/>
      </c>
      <c r="G31" s="104" t="str">
        <f>IF($B$2=1,IF(พ.ค.!E31="","",พ.ค.!E31),IF(พ.ค.!E61="","",พ.ค.!E61))</f>
        <v/>
      </c>
      <c r="H31" s="104" t="str">
        <f>IF($B$2=1,IF(พ.ค.!F31="","",พ.ค.!F31),IF(พ.ค.!F61="","",พ.ค.!F61))</f>
        <v/>
      </c>
      <c r="I31" s="104" t="str">
        <f>IF($B$2=1,IF(พ.ค.!G31="","",พ.ค.!G31),IF(พ.ค.!G61="","",พ.ค.!G61))</f>
        <v/>
      </c>
      <c r="J31" s="104" t="str">
        <f>IF($B$2=1,IF(พ.ค.!H31="","",พ.ค.!H31),IF(พ.ค.!H61="","",พ.ค.!H61))</f>
        <v/>
      </c>
      <c r="K31" s="104" t="str">
        <f>IF($B$2=1,IF(พ.ค.!I31="","",พ.ค.!I31),IF(พ.ค.!I61="","",พ.ค.!I61))</f>
        <v/>
      </c>
      <c r="L31" s="104" t="str">
        <f>IF($B$2=1,IF(พ.ค.!J31="","",พ.ค.!J31),IF(พ.ค.!J61="","",พ.ค.!J61))</f>
        <v/>
      </c>
      <c r="M31" s="104" t="str">
        <f>IF($B$2=1,IF(พ.ค.!K31="","",พ.ค.!K31),IF(พ.ค.!K61="","",พ.ค.!K61))</f>
        <v/>
      </c>
      <c r="N31" s="104" t="str">
        <f>IF($B$2=1,IF(พ.ค.!L31="","",พ.ค.!L31),IF(พ.ค.!L61="","",พ.ค.!L61))</f>
        <v/>
      </c>
      <c r="O31" s="104" t="str">
        <f>IF($B$2=1,IF(พ.ค.!M31="","",พ.ค.!M31),IF(พ.ค.!M61="","",พ.ค.!M61))</f>
        <v/>
      </c>
      <c r="P31" s="104" t="str">
        <f>IF($B$2=1,IF(พ.ค.!N31="","",พ.ค.!N31),IF(พ.ค.!N61="","",พ.ค.!N61))</f>
        <v/>
      </c>
      <c r="Q31" s="104" t="str">
        <f>IF($B$2=1,IF(พ.ค.!O31="","",พ.ค.!O31),IF(พ.ค.!O61="","",พ.ค.!O61))</f>
        <v/>
      </c>
      <c r="R31" s="104" t="str">
        <f>IF($B$2=1,IF(พ.ค.!P31="","",พ.ค.!P31),IF(พ.ค.!P61="","",พ.ค.!P61))</f>
        <v/>
      </c>
      <c r="S31" s="104" t="str">
        <f>IF($B$2=1,IF(พ.ค.!Q31="","",พ.ค.!Q31),IF(พ.ค.!Q61="","",พ.ค.!Q61))</f>
        <v/>
      </c>
      <c r="T31" s="104" t="str">
        <f>IF($B$2=1,IF(พ.ค.!R31="","",พ.ค.!R31),IF(พ.ค.!R61="","",พ.ค.!R61))</f>
        <v/>
      </c>
      <c r="U31" s="104" t="str">
        <f>IF($B$2=1,IF(พ.ค.!S31="","",พ.ค.!S31),IF(พ.ค.!S61="","",พ.ค.!S61))</f>
        <v/>
      </c>
      <c r="V31" s="104" t="str">
        <f>IF($B$2=1,IF(พ.ค.!T31="","",พ.ค.!T31),IF(พ.ค.!T61="","",พ.ค.!T61))</f>
        <v/>
      </c>
      <c r="W31" s="104" t="str">
        <f>IF($B$2=1,IF(พ.ค.!U31="","",พ.ค.!U31),IF(พ.ค.!U61="","",พ.ค.!U61))</f>
        <v/>
      </c>
      <c r="X31" s="104" t="str">
        <f>IF($B$2=1,IF(พ.ค.!V31="","",พ.ค.!V31),IF(พ.ค.!V61="","",พ.ค.!V61))</f>
        <v/>
      </c>
      <c r="Y31" s="104" t="str">
        <f>IF($B$2=1,IF(พ.ค.!W31="","",พ.ค.!W31),IF(พ.ค.!W61="","",พ.ค.!W61))</f>
        <v/>
      </c>
      <c r="Z31" s="104" t="str">
        <f>IF($B$2=1,IF(พ.ค.!X31="","",พ.ค.!X31),IF(พ.ค.!X61="","",พ.ค.!X61))</f>
        <v/>
      </c>
      <c r="AA31" s="104" t="str">
        <f>IF($B$2=1,IF(พ.ค.!Y31="","",พ.ค.!Y31),IF(พ.ค.!Y61="","",พ.ค.!Y61))</f>
        <v/>
      </c>
      <c r="AB31" s="104" t="str">
        <f>IF($B$2=1,IF(พ.ค.!Z31="","",พ.ค.!Z31),IF(พ.ค.!Z61="","",พ.ค.!Z61))</f>
        <v/>
      </c>
      <c r="AC31" s="104" t="str">
        <f>IF($B$2=1,IF(พ.ค.!AA31="","",พ.ค.!AA31),IF(พ.ค.!AA61="","",พ.ค.!AA61))</f>
        <v/>
      </c>
      <c r="AD31" s="104" t="str">
        <f>IF($B$2=1,IF(พ.ค.!AB31="","",พ.ค.!AB31),IF(พ.ค.!AB61="","",พ.ค.!AB61))</f>
        <v/>
      </c>
      <c r="AE31" s="104" t="str">
        <f>IF($B$2=1,IF(พ.ค.!AC31="","",พ.ค.!AC31),IF(พ.ค.!AC61="","",พ.ค.!AC61))</f>
        <v/>
      </c>
      <c r="AF31" s="104" t="str">
        <f>IF($B$2=1,IF(พ.ค.!AD31="","",พ.ค.!AD31),IF(พ.ค.!AD61="","",พ.ค.!AD61))</f>
        <v/>
      </c>
      <c r="AG31" s="104" t="str">
        <f>IF($B$2=1,IF(พ.ค.!AE31="","",พ.ค.!AE31),IF(พ.ค.!AE61="","",พ.ค.!AE61))</f>
        <v/>
      </c>
      <c r="AH31" s="104" t="str">
        <f>IF($B$2=1,IF(พ.ค.!AF31="","",พ.ค.!AF31),IF(พ.ค.!AF61="","",พ.ค.!AF61))</f>
        <v/>
      </c>
      <c r="AI31" s="104" t="str">
        <f>IF($B$2=1,IF(พ.ค.!AG31="","",พ.ค.!AG31),IF(พ.ค.!AG61="","",พ.ค.!AG61))</f>
        <v/>
      </c>
      <c r="AJ31" s="104" t="str">
        <f>IF($B$2=1,IF(พ.ค.!AH31="","",พ.ค.!AH31),IF(พ.ค.!AH61="","",พ.ค.!AH61))</f>
        <v/>
      </c>
      <c r="AK31" s="104" t="str">
        <f>IF($B$2=1,IF(พ.ค.!AI31="","",พ.ค.!AI31),IF(พ.ค.!AI61="","",พ.ค.!AI61))</f>
        <v/>
      </c>
      <c r="AL31" s="103">
        <f t="shared" si="11"/>
        <v>28</v>
      </c>
      <c r="AM31" s="104"/>
      <c r="AN31" s="104" t="str">
        <f>IF($B$2=1,IF(มิ.ย.!D31="","",มิ.ย.!D31),IF(มิ.ย.!D61="","",มิ.ย.!D61))</f>
        <v/>
      </c>
      <c r="AO31" s="104" t="str">
        <f>IF($B$2=1,IF(มิ.ย.!E31="","",มิ.ย.!E31),IF(มิ.ย.!E61="","",มิ.ย.!E61))</f>
        <v/>
      </c>
      <c r="AP31" s="104" t="str">
        <f>IF($B$2=1,IF(มิ.ย.!F31="","",มิ.ย.!F31),IF(มิ.ย.!F61="","",มิ.ย.!F61))</f>
        <v/>
      </c>
      <c r="AQ31" s="104" t="str">
        <f>IF($B$2=1,IF(มิ.ย.!G31="","",มิ.ย.!G31),IF(มิ.ย.!G61="","",มิ.ย.!G61))</f>
        <v/>
      </c>
      <c r="AR31" s="104" t="str">
        <f>IF($B$2=1,IF(มิ.ย.!H31="","",มิ.ย.!H31),IF(มิ.ย.!H61="","",มิ.ย.!H61))</f>
        <v/>
      </c>
      <c r="AS31" s="104" t="str">
        <f>IF($B$2=1,IF(มิ.ย.!I31="","",มิ.ย.!I31),IF(มิ.ย.!I61="","",มิ.ย.!I61))</f>
        <v/>
      </c>
      <c r="AT31" s="104" t="str">
        <f>IF($B$2=1,IF(มิ.ย.!J31="","",มิ.ย.!J31),IF(มิ.ย.!J61="","",มิ.ย.!J61))</f>
        <v/>
      </c>
      <c r="AU31" s="104" t="str">
        <f>IF($B$2=1,IF(มิ.ย.!K31="","",มิ.ย.!K31),IF(มิ.ย.!K61="","",มิ.ย.!K61))</f>
        <v/>
      </c>
      <c r="AV31" s="104" t="str">
        <f>IF($B$2=1,IF(มิ.ย.!L31="","",มิ.ย.!L31),IF(มิ.ย.!L61="","",มิ.ย.!L61))</f>
        <v/>
      </c>
      <c r="AW31" s="104" t="str">
        <f>IF($B$2=1,IF(มิ.ย.!M31="","",มิ.ย.!M31),IF(มิ.ย.!M61="","",มิ.ย.!M61))</f>
        <v/>
      </c>
      <c r="AX31" s="104" t="str">
        <f>IF($B$2=1,IF(มิ.ย.!N31="","",มิ.ย.!N31),IF(มิ.ย.!N61="","",มิ.ย.!N61))</f>
        <v/>
      </c>
      <c r="AY31" s="104" t="str">
        <f>IF($B$2=1,IF(มิ.ย.!O31="","",มิ.ย.!O31),IF(มิ.ย.!O61="","",มิ.ย.!O61))</f>
        <v/>
      </c>
      <c r="AZ31" s="104" t="str">
        <f>IF($B$2=1,IF(มิ.ย.!P31="","",มิ.ย.!P31),IF(มิ.ย.!P61="","",มิ.ย.!P61))</f>
        <v/>
      </c>
      <c r="BA31" s="104" t="str">
        <f>IF($B$2=1,IF(มิ.ย.!Q31="","",มิ.ย.!Q31),IF(มิ.ย.!Q61="","",มิ.ย.!Q61))</f>
        <v/>
      </c>
      <c r="BB31" s="104" t="str">
        <f>IF($B$2=1,IF(มิ.ย.!R31="","",มิ.ย.!R31),IF(มิ.ย.!R61="","",มิ.ย.!R61))</f>
        <v/>
      </c>
      <c r="BC31" s="104" t="str">
        <f>IF($B$2=1,IF(มิ.ย.!S31="","",มิ.ย.!S31),IF(มิ.ย.!S61="","",มิ.ย.!S61))</f>
        <v/>
      </c>
      <c r="BD31" s="104" t="str">
        <f>IF($B$2=1,IF(มิ.ย.!T31="","",มิ.ย.!T31),IF(มิ.ย.!T61="","",มิ.ย.!T61))</f>
        <v/>
      </c>
      <c r="BE31" s="104" t="str">
        <f>IF($B$2=1,IF(มิ.ย.!U31="","",มิ.ย.!U31),IF(มิ.ย.!U61="","",มิ.ย.!U61))</f>
        <v/>
      </c>
      <c r="BF31" s="104" t="str">
        <f>IF($B$2=1,IF(มิ.ย.!V31="","",มิ.ย.!V31),IF(มิ.ย.!V61="","",มิ.ย.!V61))</f>
        <v/>
      </c>
      <c r="BG31" s="104" t="str">
        <f>IF($B$2=1,IF(มิ.ย.!W31="","",มิ.ย.!W31),IF(มิ.ย.!W61="","",มิ.ย.!W61))</f>
        <v/>
      </c>
      <c r="BH31" s="104" t="str">
        <f>IF($B$2=1,IF(มิ.ย.!X31="","",มิ.ย.!X31),IF(มิ.ย.!X61="","",มิ.ย.!X61))</f>
        <v/>
      </c>
      <c r="BI31" s="104" t="str">
        <f>IF($B$2=1,IF(มิ.ย.!Y31="","",มิ.ย.!Y31),IF(มิ.ย.!Y61="","",มิ.ย.!Y61))</f>
        <v/>
      </c>
      <c r="BJ31" s="104" t="str">
        <f>IF($B$2=1,IF(มิ.ย.!Z31="","",มิ.ย.!Z31),IF(มิ.ย.!Z61="","",มิ.ย.!Z61))</f>
        <v/>
      </c>
      <c r="BK31" s="104" t="str">
        <f>IF($B$2=1,IF(มิ.ย.!AA31="","",มิ.ย.!AA31),IF(มิ.ย.!AA61="","",มิ.ย.!AA61))</f>
        <v/>
      </c>
      <c r="BL31" s="104" t="str">
        <f>IF($B$2=1,IF(มิ.ย.!AB31="","",มิ.ย.!AB31),IF(มิ.ย.!AB61="","",มิ.ย.!AB61))</f>
        <v/>
      </c>
      <c r="BM31" s="104" t="str">
        <f>IF($B$2=1,IF(มิ.ย.!AC31="","",มิ.ย.!AC31),IF(มิ.ย.!AC61="","",มิ.ย.!AC61))</f>
        <v/>
      </c>
      <c r="BN31" s="104" t="str">
        <f>IF($B$2=1,IF(มิ.ย.!AD31="","",มิ.ย.!AD31),IF(มิ.ย.!AD61="","",มิ.ย.!AD61))</f>
        <v/>
      </c>
      <c r="BO31" s="104" t="str">
        <f>IF($B$2=1,IF(มิ.ย.!AE31="","",มิ.ย.!AE31),IF(มิ.ย.!AE61="","",มิ.ย.!AE61))</f>
        <v/>
      </c>
      <c r="BP31" s="104" t="str">
        <f>IF($B$2=1,IF(มิ.ย.!AF31="","",มิ.ย.!AF31),IF(มิ.ย.!AF61="","",มิ.ย.!AF61))</f>
        <v/>
      </c>
      <c r="BQ31" s="104" t="str">
        <f>IF($B$2=1,IF(มิ.ย.!AG31="","",มิ.ย.!AG31),IF(มิ.ย.!AG61="","",มิ.ย.!AG61))</f>
        <v/>
      </c>
      <c r="BR31" s="104" t="str">
        <f>IF($B$2=1,IF(มิ.ย.!AH31="","",มิ.ย.!AH31),IF(มิ.ย.!AH61="","",มิ.ย.!AH61))</f>
        <v/>
      </c>
      <c r="BS31" s="104" t="str">
        <f>IF($B$2=1,IF(มิ.ย.!AI31="","",มิ.ย.!AI31),IF(มิ.ย.!AI61="","",มิ.ย.!AI61))</f>
        <v/>
      </c>
      <c r="BT31" s="103">
        <f t="shared" si="12"/>
        <v>28</v>
      </c>
      <c r="BU31" s="104"/>
      <c r="BV31" s="104" t="str">
        <f>IF($B$2=1,IF(ก.ค.!D31="","",ก.ค.!D31),IF(ก.ค.!D61="","",ก.ค.!D61))</f>
        <v/>
      </c>
      <c r="BW31" s="104" t="str">
        <f>IF($B$2=1,IF(ก.ค.!E31="","",ก.ค.!E31),IF(ก.ค.!E61="","",ก.ค.!E61))</f>
        <v/>
      </c>
      <c r="BX31" s="104" t="str">
        <f>IF($B$2=1,IF(ก.ค.!F31="","",ก.ค.!F31),IF(ก.ค.!F61="","",ก.ค.!F61))</f>
        <v/>
      </c>
      <c r="BY31" s="104" t="str">
        <f>IF($B$2=1,IF(ก.ค.!G31="","",ก.ค.!G31),IF(ก.ค.!G61="","",ก.ค.!G61))</f>
        <v/>
      </c>
      <c r="BZ31" s="104" t="str">
        <f>IF($B$2=1,IF(ก.ค.!H31="","",ก.ค.!H31),IF(ก.ค.!H61="","",ก.ค.!H61))</f>
        <v/>
      </c>
      <c r="CA31" s="104" t="str">
        <f>IF($B$2=1,IF(ก.ค.!I31="","",ก.ค.!I31),IF(ก.ค.!I61="","",ก.ค.!I61))</f>
        <v/>
      </c>
      <c r="CB31" s="104" t="str">
        <f>IF($B$2=1,IF(ก.ค.!J31="","",ก.ค.!J31),IF(ก.ค.!J61="","",ก.ค.!J61))</f>
        <v/>
      </c>
      <c r="CC31" s="104" t="str">
        <f>IF($B$2=1,IF(ก.ค.!K31="","",ก.ค.!K31),IF(ก.ค.!K61="","",ก.ค.!K61))</f>
        <v/>
      </c>
      <c r="CD31" s="104" t="str">
        <f>IF($B$2=1,IF(ก.ค.!L31="","",ก.ค.!L31),IF(ก.ค.!L61="","",ก.ค.!L61))</f>
        <v/>
      </c>
      <c r="CE31" s="104" t="str">
        <f>IF($B$2=1,IF(ก.ค.!M31="","",ก.ค.!M31),IF(ก.ค.!M61="","",ก.ค.!M61))</f>
        <v/>
      </c>
      <c r="CF31" s="104" t="str">
        <f>IF($B$2=1,IF(ก.ค.!N31="","",ก.ค.!N31),IF(ก.ค.!N61="","",ก.ค.!N61))</f>
        <v/>
      </c>
      <c r="CG31" s="104" t="str">
        <f>IF($B$2=1,IF(ก.ค.!O31="","",ก.ค.!O31),IF(ก.ค.!O61="","",ก.ค.!O61))</f>
        <v/>
      </c>
      <c r="CH31" s="104" t="str">
        <f>IF($B$2=1,IF(ก.ค.!P31="","",ก.ค.!P31),IF(ก.ค.!P61="","",ก.ค.!P61))</f>
        <v/>
      </c>
      <c r="CI31" s="104" t="str">
        <f>IF($B$2=1,IF(ก.ค.!Q31="","",ก.ค.!Q31),IF(ก.ค.!Q61="","",ก.ค.!Q61))</f>
        <v/>
      </c>
      <c r="CJ31" s="104" t="str">
        <f>IF($B$2=1,IF(ก.ค.!R31="","",ก.ค.!R31),IF(ก.ค.!R61="","",ก.ค.!R61))</f>
        <v/>
      </c>
      <c r="CK31" s="104" t="str">
        <f>IF($B$2=1,IF(ก.ค.!S31="","",ก.ค.!S31),IF(ก.ค.!S61="","",ก.ค.!S61))</f>
        <v/>
      </c>
      <c r="CL31" s="104" t="str">
        <f>IF($B$2=1,IF(ก.ค.!T31="","",ก.ค.!T31),IF(ก.ค.!T61="","",ก.ค.!T61))</f>
        <v/>
      </c>
      <c r="CM31" s="104" t="str">
        <f>IF($B$2=1,IF(ก.ค.!U31="","",ก.ค.!U31),IF(ก.ค.!U61="","",ก.ค.!U61))</f>
        <v/>
      </c>
      <c r="CN31" s="104" t="str">
        <f>IF($B$2=1,IF(ก.ค.!V31="","",ก.ค.!V31),IF(ก.ค.!V61="","",ก.ค.!V61))</f>
        <v/>
      </c>
      <c r="CO31" s="104" t="str">
        <f>IF($B$2=1,IF(ก.ค.!W31="","",ก.ค.!W31),IF(ก.ค.!W61="","",ก.ค.!W61))</f>
        <v/>
      </c>
      <c r="CP31" s="104" t="str">
        <f>IF($B$2=1,IF(ก.ค.!X31="","",ก.ค.!X31),IF(ก.ค.!X61="","",ก.ค.!X61))</f>
        <v/>
      </c>
      <c r="CQ31" s="104" t="str">
        <f>IF($B$2=1,IF(ก.ค.!Y31="","",ก.ค.!Y31),IF(ก.ค.!Y61="","",ก.ค.!Y61))</f>
        <v/>
      </c>
      <c r="CR31" s="104" t="str">
        <f>IF($B$2=1,IF(ก.ค.!Z31="","",ก.ค.!Z31),IF(ก.ค.!Z61="","",ก.ค.!Z61))</f>
        <v/>
      </c>
      <c r="CS31" s="104" t="str">
        <f>IF($B$2=1,IF(ก.ค.!AA31="","",ก.ค.!AA31),IF(ก.ค.!AA61="","",ก.ค.!AA61))</f>
        <v/>
      </c>
      <c r="CT31" s="104" t="str">
        <f>IF($B$2=1,IF(ก.ค.!AB31="","",ก.ค.!AB31),IF(ก.ค.!AB61="","",ก.ค.!AB61))</f>
        <v/>
      </c>
      <c r="CU31" s="104" t="str">
        <f>IF($B$2=1,IF(ก.ค.!AC31="","",ก.ค.!AC31),IF(ก.ค.!AC61="","",ก.ค.!AC61))</f>
        <v/>
      </c>
      <c r="CV31" s="104" t="str">
        <f>IF($B$2=1,IF(ก.ค.!AD31="","",ก.ค.!AD31),IF(ก.ค.!AD61="","",ก.ค.!AD61))</f>
        <v/>
      </c>
      <c r="CW31" s="104" t="str">
        <f>IF($B$2=1,IF(ก.ค.!AE31="","",ก.ค.!AE31),IF(ก.ค.!AE61="","",ก.ค.!AE61))</f>
        <v/>
      </c>
      <c r="CX31" s="104" t="str">
        <f>IF($B$2=1,IF(ก.ค.!AF31="","",ก.ค.!AF31),IF(ก.ค.!AF61="","",ก.ค.!AF61))</f>
        <v/>
      </c>
      <c r="CY31" s="104" t="str">
        <f>IF($B$2=1,IF(ก.ค.!AG31="","",ก.ค.!AG31),IF(ก.ค.!AG61="","",ก.ค.!AG61))</f>
        <v/>
      </c>
      <c r="CZ31" s="104" t="str">
        <f>IF($B$2=1,IF(ก.ค.!AH31="","",ก.ค.!AH31),IF(ก.ค.!AH61="","",ก.ค.!AH61))</f>
        <v/>
      </c>
      <c r="DA31" s="104" t="str">
        <f>IF($B$2=1,IF(ก.ค.!AI31="","",ก.ค.!AI31),IF(ก.ค.!AI61="","",ก.ค.!AI61))</f>
        <v/>
      </c>
      <c r="DB31" s="103">
        <f t="shared" si="13"/>
        <v>28</v>
      </c>
      <c r="DC31" s="104"/>
      <c r="DD31" s="104" t="str">
        <f>IF($B$2=1,IF(ส.ค.!D31="","",ส.ค.!D31),IF(ส.ค.!D61="","",ส.ค.!D61))</f>
        <v/>
      </c>
      <c r="DE31" s="104" t="str">
        <f>IF($B$2=1,IF(ส.ค.!E31="","",ส.ค.!E31),IF(ส.ค.!E61="","",ส.ค.!E61))</f>
        <v/>
      </c>
      <c r="DF31" s="104" t="str">
        <f>IF($B$2=1,IF(ส.ค.!F31="","",ส.ค.!F31),IF(ส.ค.!F61="","",ส.ค.!F61))</f>
        <v/>
      </c>
      <c r="DG31" s="104" t="str">
        <f>IF($B$2=1,IF(ส.ค.!G31="","",ส.ค.!G31),IF(ส.ค.!G61="","",ส.ค.!G61))</f>
        <v/>
      </c>
      <c r="DH31" s="104" t="str">
        <f>IF($B$2=1,IF(ส.ค.!H31="","",ส.ค.!H31),IF(ส.ค.!H61="","",ส.ค.!H61))</f>
        <v/>
      </c>
      <c r="DI31" s="104" t="str">
        <f>IF($B$2=1,IF(ส.ค.!I31="","",ส.ค.!I31),IF(ส.ค.!I61="","",ส.ค.!I61))</f>
        <v/>
      </c>
      <c r="DJ31" s="104" t="str">
        <f>IF($B$2=1,IF(ส.ค.!J31="","",ส.ค.!J31),IF(ส.ค.!J61="","",ส.ค.!J61))</f>
        <v/>
      </c>
      <c r="DK31" s="104" t="str">
        <f>IF($B$2=1,IF(ส.ค.!K31="","",ส.ค.!K31),IF(ส.ค.!K61="","",ส.ค.!K61))</f>
        <v/>
      </c>
      <c r="DL31" s="104" t="str">
        <f>IF($B$2=1,IF(ส.ค.!L31="","",ส.ค.!L31),IF(ส.ค.!L61="","",ส.ค.!L61))</f>
        <v/>
      </c>
      <c r="DM31" s="104" t="str">
        <f>IF($B$2=1,IF(ส.ค.!M31="","",ส.ค.!M31),IF(ส.ค.!M61="","",ส.ค.!M61))</f>
        <v/>
      </c>
      <c r="DN31" s="104" t="str">
        <f>IF($B$2=1,IF(ส.ค.!N31="","",ส.ค.!N31),IF(ส.ค.!N61="","",ส.ค.!N61))</f>
        <v/>
      </c>
      <c r="DO31" s="104" t="str">
        <f>IF($B$2=1,IF(ส.ค.!O31="","",ส.ค.!O31),IF(ส.ค.!O61="","",ส.ค.!O61))</f>
        <v/>
      </c>
      <c r="DP31" s="104" t="str">
        <f>IF($B$2=1,IF(ส.ค.!P31="","",ส.ค.!P31),IF(ส.ค.!P61="","",ส.ค.!P61))</f>
        <v/>
      </c>
      <c r="DQ31" s="104" t="str">
        <f>IF($B$2=1,IF(ส.ค.!Q31="","",ส.ค.!Q31),IF(ส.ค.!Q61="","",ส.ค.!Q61))</f>
        <v/>
      </c>
      <c r="DR31" s="104" t="str">
        <f>IF($B$2=1,IF(ส.ค.!R31="","",ส.ค.!R31),IF(ส.ค.!R61="","",ส.ค.!R61))</f>
        <v/>
      </c>
      <c r="DS31" s="104" t="str">
        <f>IF($B$2=1,IF(ส.ค.!S31="","",ส.ค.!S31),IF(ส.ค.!S61="","",ส.ค.!S61))</f>
        <v/>
      </c>
      <c r="DT31" s="104" t="str">
        <f>IF($B$2=1,IF(ส.ค.!T31="","",ส.ค.!T31),IF(ส.ค.!T61="","",ส.ค.!T61))</f>
        <v/>
      </c>
      <c r="DU31" s="104" t="str">
        <f>IF($B$2=1,IF(ส.ค.!U31="","",ส.ค.!U31),IF(ส.ค.!U61="","",ส.ค.!U61))</f>
        <v/>
      </c>
      <c r="DV31" s="104" t="str">
        <f>IF($B$2=1,IF(ส.ค.!V31="","",ส.ค.!V31),IF(ส.ค.!V61="","",ส.ค.!V61))</f>
        <v/>
      </c>
      <c r="DW31" s="104" t="str">
        <f>IF($B$2=1,IF(ส.ค.!W31="","",ส.ค.!W31),IF(ส.ค.!W61="","",ส.ค.!W61))</f>
        <v/>
      </c>
      <c r="DX31" s="104" t="str">
        <f>IF($B$2=1,IF(ส.ค.!X31="","",ส.ค.!X31),IF(ส.ค.!X61="","",ส.ค.!X61))</f>
        <v/>
      </c>
      <c r="DY31" s="104" t="str">
        <f>IF($B$2=1,IF(ส.ค.!Y31="","",ส.ค.!Y31),IF(ส.ค.!Y61="","",ส.ค.!Y61))</f>
        <v/>
      </c>
      <c r="DZ31" s="104" t="str">
        <f>IF($B$2=1,IF(ส.ค.!Z31="","",ส.ค.!Z31),IF(ส.ค.!Z61="","",ส.ค.!Z61))</f>
        <v/>
      </c>
      <c r="EA31" s="104" t="str">
        <f>IF($B$2=1,IF(ส.ค.!AA31="","",ส.ค.!AA31),IF(ส.ค.!AA61="","",ส.ค.!AA61))</f>
        <v/>
      </c>
      <c r="EB31" s="104" t="str">
        <f>IF($B$2=1,IF(ส.ค.!AB31="","",ส.ค.!AB31),IF(ส.ค.!AB61="","",ส.ค.!AB61))</f>
        <v/>
      </c>
      <c r="EC31" s="104" t="str">
        <f>IF($B$2=1,IF(ส.ค.!AC31="","",ส.ค.!AC31),IF(ส.ค.!AC61="","",ส.ค.!AC61))</f>
        <v/>
      </c>
      <c r="ED31" s="104" t="str">
        <f>IF($B$2=1,IF(ส.ค.!AD31="","",ส.ค.!AD31),IF(ส.ค.!AD61="","",ส.ค.!AD61))</f>
        <v/>
      </c>
      <c r="EE31" s="104" t="str">
        <f>IF($B$2=1,IF(ส.ค.!AE31="","",ส.ค.!AE31),IF(ส.ค.!AE61="","",ส.ค.!AE61))</f>
        <v/>
      </c>
      <c r="EF31" s="104" t="str">
        <f>IF($B$2=1,IF(ส.ค.!AF31="","",ส.ค.!AF31),IF(ส.ค.!AF61="","",ส.ค.!AF61))</f>
        <v/>
      </c>
      <c r="EG31" s="104" t="str">
        <f>IF($B$2=1,IF(ส.ค.!AG31="","",ส.ค.!AG31),IF(ส.ค.!AG61="","",ส.ค.!AG61))</f>
        <v/>
      </c>
      <c r="EH31" s="104" t="str">
        <f>IF($B$2=1,IF(ส.ค.!AH31="","",ส.ค.!AH31),IF(ส.ค.!AH61="","",ส.ค.!AH61))</f>
        <v/>
      </c>
      <c r="EI31" s="104" t="str">
        <f>IF($B$2=1,IF(ส.ค.!AI31="","",ส.ค.!AI31),IF(ส.ค.!AI61="","",ส.ค.!AI61))</f>
        <v/>
      </c>
      <c r="EJ31" s="103">
        <f t="shared" si="14"/>
        <v>28</v>
      </c>
      <c r="EK31" s="104"/>
      <c r="EL31" s="104" t="str">
        <f>IF($B$2=1,IF(ก.ย.!D31="","",ก.ย.!D31),IF(ก.ย.!D61="","",ก.ย.!D61))</f>
        <v/>
      </c>
      <c r="EM31" s="104" t="str">
        <f>IF($B$2=1,IF(ก.ย.!E31="","",ก.ย.!E31),IF(ก.ย.!E61="","",ก.ย.!E61))</f>
        <v/>
      </c>
      <c r="EN31" s="104" t="str">
        <f>IF($B$2=1,IF(ก.ย.!F31="","",ก.ย.!F31),IF(ก.ย.!F61="","",ก.ย.!F61))</f>
        <v/>
      </c>
      <c r="EO31" s="104" t="str">
        <f>IF($B$2=1,IF(ก.ย.!G31="","",ก.ย.!G31),IF(ก.ย.!G61="","",ก.ย.!G61))</f>
        <v/>
      </c>
      <c r="EP31" s="104" t="str">
        <f>IF($B$2=1,IF(ก.ย.!H31="","",ก.ย.!H31),IF(ก.ย.!H61="","",ก.ย.!H61))</f>
        <v/>
      </c>
      <c r="EQ31" s="104" t="str">
        <f>IF($B$2=1,IF(ก.ย.!I31="","",ก.ย.!I31),IF(ก.ย.!I61="","",ก.ย.!I61))</f>
        <v/>
      </c>
      <c r="ER31" s="104" t="str">
        <f>IF($B$2=1,IF(ก.ย.!J31="","",ก.ย.!J31),IF(ก.ย.!J61="","",ก.ย.!J61))</f>
        <v/>
      </c>
      <c r="ES31" s="104" t="str">
        <f>IF($B$2=1,IF(ก.ย.!K31="","",ก.ย.!K31),IF(ก.ย.!K61="","",ก.ย.!K61))</f>
        <v/>
      </c>
      <c r="ET31" s="104" t="str">
        <f>IF($B$2=1,IF(ก.ย.!L31="","",ก.ย.!L31),IF(ก.ย.!L61="","",ก.ย.!L61))</f>
        <v/>
      </c>
      <c r="EU31" s="104" t="str">
        <f>IF($B$2=1,IF(ก.ย.!M31="","",ก.ย.!M31),IF(ก.ย.!M61="","",ก.ย.!M61))</f>
        <v/>
      </c>
      <c r="EV31" s="104" t="str">
        <f>IF($B$2=1,IF(ก.ย.!N31="","",ก.ย.!N31),IF(ก.ย.!N61="","",ก.ย.!N61))</f>
        <v/>
      </c>
      <c r="EW31" s="104" t="str">
        <f>IF($B$2=1,IF(ก.ย.!O31="","",ก.ย.!O31),IF(ก.ย.!O61="","",ก.ย.!O61))</f>
        <v/>
      </c>
      <c r="EX31" s="104" t="str">
        <f>IF($B$2=1,IF(ก.ย.!P31="","",ก.ย.!P31),IF(ก.ย.!P61="","",ก.ย.!P61))</f>
        <v/>
      </c>
      <c r="EY31" s="104" t="str">
        <f>IF($B$2=1,IF(ก.ย.!Q31="","",ก.ย.!Q31),IF(ก.ย.!Q61="","",ก.ย.!Q61))</f>
        <v/>
      </c>
      <c r="EZ31" s="104" t="str">
        <f>IF($B$2=1,IF(ก.ย.!R31="","",ก.ย.!R31),IF(ก.ย.!R61="","",ก.ย.!R61))</f>
        <v/>
      </c>
      <c r="FA31" s="104" t="str">
        <f>IF($B$2=1,IF(ก.ย.!S31="","",ก.ย.!S31),IF(ก.ย.!S61="","",ก.ย.!S61))</f>
        <v/>
      </c>
      <c r="FB31" s="104" t="str">
        <f>IF($B$2=1,IF(ก.ย.!T31="","",ก.ย.!T31),IF(ก.ย.!T61="","",ก.ย.!T61))</f>
        <v/>
      </c>
      <c r="FC31" s="104" t="str">
        <f>IF($B$2=1,IF(ก.ย.!U31="","",ก.ย.!U31),IF(ก.ย.!U61="","",ก.ย.!U61))</f>
        <v/>
      </c>
      <c r="FD31" s="104" t="str">
        <f>IF($B$2=1,IF(ก.ย.!V31="","",ก.ย.!V31),IF(ก.ย.!V61="","",ก.ย.!V61))</f>
        <v/>
      </c>
      <c r="FE31" s="104" t="str">
        <f>IF($B$2=1,IF(ก.ย.!W31="","",ก.ย.!W31),IF(ก.ย.!W61="","",ก.ย.!W61))</f>
        <v/>
      </c>
      <c r="FF31" s="104" t="str">
        <f>IF($B$2=1,IF(ก.ย.!X31="","",ก.ย.!X31),IF(ก.ย.!X61="","",ก.ย.!X61))</f>
        <v/>
      </c>
      <c r="FG31" s="104" t="str">
        <f>IF($B$2=1,IF(ก.ย.!Y31="","",ก.ย.!Y31),IF(ก.ย.!Y61="","",ก.ย.!Y61))</f>
        <v/>
      </c>
      <c r="FH31" s="104" t="str">
        <f>IF($B$2=1,IF(ก.ย.!Z31="","",ก.ย.!Z31),IF(ก.ย.!Z61="","",ก.ย.!Z61))</f>
        <v/>
      </c>
      <c r="FI31" s="104" t="str">
        <f>IF($B$2=1,IF(ก.ย.!AA31="","",ก.ย.!AA31),IF(ก.ย.!AA61="","",ก.ย.!AA61))</f>
        <v/>
      </c>
      <c r="FJ31" s="104" t="str">
        <f>IF($B$2=1,IF(ก.ย.!AB31="","",ก.ย.!AB31),IF(ก.ย.!AB61="","",ก.ย.!AB61))</f>
        <v/>
      </c>
      <c r="FK31" s="104" t="str">
        <f>IF($B$2=1,IF(ก.ย.!AC31="","",ก.ย.!AC31),IF(ก.ย.!AC61="","",ก.ย.!AC61))</f>
        <v/>
      </c>
      <c r="FL31" s="104" t="str">
        <f>IF($B$2=1,IF(ก.ย.!AD31="","",ก.ย.!AD31),IF(ก.ย.!AD61="","",ก.ย.!AD61))</f>
        <v/>
      </c>
      <c r="FM31" s="104" t="str">
        <f>IF($B$2=1,IF(ก.ย.!AE31="","",ก.ย.!AE31),IF(ก.ย.!AE61="","",ก.ย.!AE61))</f>
        <v/>
      </c>
      <c r="FN31" s="104" t="str">
        <f>IF($B$2=1,IF(ก.ย.!AF31="","",ก.ย.!AF31),IF(ก.ย.!AF61="","",ก.ย.!AF61))</f>
        <v/>
      </c>
      <c r="FO31" s="104" t="str">
        <f>IF($B$2=1,IF(ก.ย.!AG31="","",ก.ย.!AG31),IF(ก.ย.!AG61="","",ก.ย.!AG61))</f>
        <v/>
      </c>
      <c r="FP31" s="104" t="str">
        <f>IF($B$2=1,IF(ก.ย.!AH31="","",ก.ย.!AH31),IF(ก.ย.!AH61="","",ก.ย.!AH61))</f>
        <v/>
      </c>
      <c r="FQ31" s="104" t="str">
        <f>IF($B$2=1,IF(ก.ย.!AI31="","",ก.ย.!AI31),IF(ก.ย.!AI61="","",ก.ย.!AI61))</f>
        <v/>
      </c>
      <c r="FR31" s="103">
        <f t="shared" si="15"/>
        <v>28</v>
      </c>
      <c r="FS31" s="104"/>
      <c r="FT31" s="104" t="str">
        <f>IF($B$2=1,IF(ต.ค.!D31="","",ต.ค.!D31),IF(ต.ค.!D61="","",ต.ค.!D61))</f>
        <v/>
      </c>
      <c r="FU31" s="104" t="str">
        <f>IF($B$2=1,IF(ต.ค.!E31="","",ต.ค.!E31),IF(ต.ค.!E61="","",ต.ค.!E61))</f>
        <v/>
      </c>
      <c r="FV31" s="104" t="str">
        <f>IF($B$2=1,IF(ต.ค.!F31="","",ต.ค.!F31),IF(ต.ค.!F61="","",ต.ค.!F61))</f>
        <v/>
      </c>
      <c r="FW31" s="104" t="str">
        <f>IF($B$2=1,IF(ต.ค.!G31="","",ต.ค.!G31),IF(ต.ค.!G61="","",ต.ค.!G61))</f>
        <v/>
      </c>
      <c r="FX31" s="104" t="str">
        <f>IF($B$2=1,IF(ต.ค.!H31="","",ต.ค.!H31),IF(ต.ค.!H61="","",ต.ค.!H61))</f>
        <v/>
      </c>
      <c r="FY31" s="104" t="str">
        <f>IF($B$2=1,IF(ต.ค.!I31="","",ต.ค.!I31),IF(ต.ค.!I61="","",ต.ค.!I61))</f>
        <v/>
      </c>
      <c r="FZ31" s="104" t="str">
        <f>IF($B$2=1,IF(ต.ค.!J31="","",ต.ค.!J31),IF(ต.ค.!J61="","",ต.ค.!J61))</f>
        <v/>
      </c>
      <c r="GA31" s="104" t="str">
        <f>IF($B$2=1,IF(ต.ค.!K31="","",ต.ค.!K31),IF(ต.ค.!K61="","",ต.ค.!K61))</f>
        <v/>
      </c>
      <c r="GB31" s="104" t="str">
        <f>IF($B$2=1,IF(ต.ค.!L31="","",ต.ค.!L31),IF(ต.ค.!L61="","",ต.ค.!L61))</f>
        <v/>
      </c>
      <c r="GC31" s="104" t="str">
        <f>IF($B$2=1,IF(ต.ค.!M31="","",ต.ค.!M31),IF(ต.ค.!M61="","",ต.ค.!M61))</f>
        <v/>
      </c>
      <c r="GD31" s="104" t="str">
        <f>IF($B$2=1,IF(ต.ค.!N31="","",ต.ค.!N31),IF(ต.ค.!N61="","",ต.ค.!N61))</f>
        <v/>
      </c>
      <c r="GE31" s="104" t="str">
        <f>IF($B$2=1,IF(ต.ค.!O31="","",ต.ค.!O31),IF(ต.ค.!O61="","",ต.ค.!O61))</f>
        <v/>
      </c>
      <c r="GF31" s="104" t="str">
        <f>IF($B$2=1,IF(ต.ค.!P31="","",ต.ค.!P31),IF(ต.ค.!P61="","",ต.ค.!P61))</f>
        <v/>
      </c>
      <c r="GG31" s="104" t="str">
        <f>IF($B$2=1,IF(ต.ค.!Q31="","",ต.ค.!Q31),IF(ต.ค.!Q61="","",ต.ค.!Q61))</f>
        <v/>
      </c>
      <c r="GH31" s="104" t="str">
        <f>IF($B$2=1,IF(ต.ค.!R31="","",ต.ค.!R31),IF(ต.ค.!R61="","",ต.ค.!R61))</f>
        <v/>
      </c>
      <c r="GI31" s="104" t="str">
        <f>IF($B$2=1,IF(ต.ค.!S31="","",ต.ค.!S31),IF(ต.ค.!S61="","",ต.ค.!S61))</f>
        <v/>
      </c>
      <c r="GJ31" s="104" t="str">
        <f>IF($B$2=1,IF(ต.ค.!T31="","",ต.ค.!T31),IF(ต.ค.!T61="","",ต.ค.!T61))</f>
        <v/>
      </c>
      <c r="GK31" s="104" t="str">
        <f>IF($B$2=1,IF(ต.ค.!U31="","",ต.ค.!U31),IF(ต.ค.!U61="","",ต.ค.!U61))</f>
        <v/>
      </c>
      <c r="GL31" s="104" t="str">
        <f>IF($B$2=1,IF(ต.ค.!V31="","",ต.ค.!V31),IF(ต.ค.!V61="","",ต.ค.!V61))</f>
        <v/>
      </c>
      <c r="GM31" s="104" t="str">
        <f>IF($B$2=1,IF(ต.ค.!W31="","",ต.ค.!W31),IF(ต.ค.!W61="","",ต.ค.!W61))</f>
        <v/>
      </c>
      <c r="GN31" s="104" t="str">
        <f>IF($B$2=1,IF(ต.ค.!X31="","",ต.ค.!X31),IF(ต.ค.!X61="","",ต.ค.!X61))</f>
        <v/>
      </c>
      <c r="GO31" s="104" t="str">
        <f>IF($B$2=1,IF(ต.ค.!Y31="","",ต.ค.!Y31),IF(ต.ค.!Y61="","",ต.ค.!Y61))</f>
        <v/>
      </c>
      <c r="GP31" s="104" t="str">
        <f>IF($B$2=1,IF(ต.ค.!Z31="","",ต.ค.!Z31),IF(ต.ค.!Z61="","",ต.ค.!Z61))</f>
        <v/>
      </c>
      <c r="GQ31" s="104" t="str">
        <f>IF($B$2=1,IF(ต.ค.!AA31="","",ต.ค.!AA31),IF(ต.ค.!AA61="","",ต.ค.!AA61))</f>
        <v/>
      </c>
      <c r="GR31" s="104" t="str">
        <f>IF($B$2=1,IF(ต.ค.!AB31="","",ต.ค.!AB31),IF(ต.ค.!AB61="","",ต.ค.!AB61))</f>
        <v/>
      </c>
      <c r="GS31" s="104" t="str">
        <f>IF($B$2=1,IF(ต.ค.!AC31="","",ต.ค.!AC31),IF(ต.ค.!AC61="","",ต.ค.!AC61))</f>
        <v/>
      </c>
      <c r="GT31" s="104" t="str">
        <f>IF($B$2=1,IF(ต.ค.!AD31="","",ต.ค.!AD31),IF(ต.ค.!AD61="","",ต.ค.!AD61))</f>
        <v/>
      </c>
      <c r="GU31" s="104" t="str">
        <f>IF($B$2=1,IF(ต.ค.!AE31="","",ต.ค.!AE31),IF(ต.ค.!AE61="","",ต.ค.!AE61))</f>
        <v/>
      </c>
      <c r="GV31" s="104" t="str">
        <f>IF($B$2=1,IF(ต.ค.!AF31="","",ต.ค.!AF31),IF(ต.ค.!AF61="","",ต.ค.!AF61))</f>
        <v/>
      </c>
      <c r="GW31" s="104" t="str">
        <f>IF($B$2=1,IF(ต.ค.!AG31="","",ต.ค.!AG31),IF(ต.ค.!AG61="","",ต.ค.!AG61))</f>
        <v/>
      </c>
      <c r="GX31" s="104" t="str">
        <f>IF($B$2=1,IF(ต.ค.!AH31="","",ต.ค.!AH31),IF(ต.ค.!AH61="","",ต.ค.!AH61))</f>
        <v/>
      </c>
      <c r="GY31" s="104" t="str">
        <f>IF($B$2=1,IF(ต.ค.!AI31="","",ต.ค.!AI31),IF(ต.ค.!AI61="","",ต.ค.!AI61))</f>
        <v/>
      </c>
      <c r="GZ31" s="103">
        <f t="shared" si="16"/>
        <v>28</v>
      </c>
      <c r="HA31" s="104"/>
      <c r="HB31" s="104" t="str">
        <f>IF($B$2=1,IF(พ.ย.!D31="","",พ.ย.!D31),IF(พ.ย.!D61="","",พ.ย.!D61))</f>
        <v/>
      </c>
      <c r="HC31" s="104" t="str">
        <f>IF($B$2=1,IF(พ.ย.!E31="","",พ.ย.!E31),IF(พ.ย.!E61="","",พ.ย.!E61))</f>
        <v/>
      </c>
      <c r="HD31" s="104" t="str">
        <f>IF($B$2=1,IF(พ.ย.!F31="","",พ.ย.!F31),IF(พ.ย.!F61="","",พ.ย.!F61))</f>
        <v/>
      </c>
      <c r="HE31" s="104" t="str">
        <f>IF($B$2=1,IF(พ.ย.!G31="","",พ.ย.!G31),IF(พ.ย.!G61="","",พ.ย.!G61))</f>
        <v/>
      </c>
      <c r="HF31" s="104" t="str">
        <f>IF($B$2=1,IF(พ.ย.!H31="","",พ.ย.!H31),IF(พ.ย.!H61="","",พ.ย.!H61))</f>
        <v/>
      </c>
      <c r="HG31" s="104" t="str">
        <f>IF($B$2=1,IF(พ.ย.!I31="","",พ.ย.!I31),IF(พ.ย.!I61="","",พ.ย.!I61))</f>
        <v/>
      </c>
      <c r="HH31" s="104" t="str">
        <f>IF($B$2=1,IF(พ.ย.!J31="","",พ.ย.!J31),IF(พ.ย.!J61="","",พ.ย.!J61))</f>
        <v/>
      </c>
      <c r="HI31" s="104" t="str">
        <f>IF($B$2=1,IF(พ.ย.!K31="","",พ.ย.!K31),IF(พ.ย.!K61="","",พ.ย.!K61))</f>
        <v/>
      </c>
      <c r="HJ31" s="104" t="str">
        <f>IF($B$2=1,IF(พ.ย.!L31="","",พ.ย.!L31),IF(พ.ย.!L61="","",พ.ย.!L61))</f>
        <v/>
      </c>
      <c r="HK31" s="104" t="str">
        <f>IF($B$2=1,IF(พ.ย.!M31="","",พ.ย.!M31),IF(พ.ย.!M61="","",พ.ย.!M61))</f>
        <v/>
      </c>
      <c r="HL31" s="104" t="str">
        <f>IF($B$2=1,IF(พ.ย.!N31="","",พ.ย.!N31),IF(พ.ย.!N61="","",พ.ย.!N61))</f>
        <v/>
      </c>
      <c r="HM31" s="104" t="str">
        <f>IF($B$2=1,IF(พ.ย.!O31="","",พ.ย.!O31),IF(พ.ย.!O61="","",พ.ย.!O61))</f>
        <v/>
      </c>
      <c r="HN31" s="104" t="str">
        <f>IF($B$2=1,IF(พ.ย.!P31="","",พ.ย.!P31),IF(พ.ย.!P61="","",พ.ย.!P61))</f>
        <v/>
      </c>
      <c r="HO31" s="104" t="str">
        <f>IF($B$2=1,IF(พ.ย.!Q31="","",พ.ย.!Q31),IF(พ.ย.!Q61="","",พ.ย.!Q61))</f>
        <v/>
      </c>
      <c r="HP31" s="104" t="str">
        <f>IF($B$2=1,IF(พ.ย.!R31="","",พ.ย.!R31),IF(พ.ย.!R61="","",พ.ย.!R61))</f>
        <v/>
      </c>
      <c r="HQ31" s="104" t="str">
        <f>IF($B$2=1,IF(พ.ย.!S31="","",พ.ย.!S31),IF(พ.ย.!S61="","",พ.ย.!S61))</f>
        <v/>
      </c>
      <c r="HR31" s="104" t="str">
        <f>IF($B$2=1,IF(พ.ย.!T31="","",พ.ย.!T31),IF(พ.ย.!T61="","",พ.ย.!T61))</f>
        <v/>
      </c>
      <c r="HS31" s="104" t="str">
        <f>IF($B$2=1,IF(พ.ย.!U31="","",พ.ย.!U31),IF(พ.ย.!U61="","",พ.ย.!U61))</f>
        <v/>
      </c>
      <c r="HT31" s="104" t="str">
        <f>IF($B$2=1,IF(พ.ย.!V31="","",พ.ย.!V31),IF(พ.ย.!V61="","",พ.ย.!V61))</f>
        <v/>
      </c>
      <c r="HU31" s="104" t="str">
        <f>IF($B$2=1,IF(พ.ย.!W31="","",พ.ย.!W31),IF(พ.ย.!W61="","",พ.ย.!W61))</f>
        <v/>
      </c>
      <c r="HV31" s="104" t="str">
        <f>IF($B$2=1,IF(พ.ย.!X31="","",พ.ย.!X31),IF(พ.ย.!X61="","",พ.ย.!X61))</f>
        <v/>
      </c>
      <c r="HW31" s="104" t="str">
        <f>IF($B$2=1,IF(พ.ย.!Y31="","",พ.ย.!Y31),IF(พ.ย.!Y61="","",พ.ย.!Y61))</f>
        <v/>
      </c>
      <c r="HX31" s="104" t="str">
        <f>IF($B$2=1,IF(พ.ย.!Z31="","",พ.ย.!Z31),IF(พ.ย.!Z61="","",พ.ย.!Z61))</f>
        <v/>
      </c>
      <c r="HY31" s="104" t="str">
        <f>IF($B$2=1,IF(พ.ย.!AA31="","",พ.ย.!AA31),IF(พ.ย.!AA61="","",พ.ย.!AA61))</f>
        <v/>
      </c>
      <c r="HZ31" s="104" t="str">
        <f>IF($B$2=1,IF(พ.ย.!AB31="","",พ.ย.!AB31),IF(พ.ย.!AB61="","",พ.ย.!AB61))</f>
        <v/>
      </c>
      <c r="IA31" s="104" t="str">
        <f>IF($B$2=1,IF(พ.ย.!AC31="","",พ.ย.!AC31),IF(พ.ย.!AC61="","",พ.ย.!AC61))</f>
        <v/>
      </c>
      <c r="IB31" s="104" t="str">
        <f>IF($B$2=1,IF(พ.ย.!AD31="","",พ.ย.!AD31),IF(พ.ย.!AD61="","",พ.ย.!AD61))</f>
        <v/>
      </c>
      <c r="IC31" s="104" t="str">
        <f>IF($B$2=1,IF(พ.ย.!AE31="","",พ.ย.!AE31),IF(พ.ย.!AE61="","",พ.ย.!AE61))</f>
        <v/>
      </c>
      <c r="ID31" s="104" t="str">
        <f>IF($B$2=1,IF(พ.ย.!AF31="","",พ.ย.!AF31),IF(พ.ย.!AF61="","",พ.ย.!AF61))</f>
        <v/>
      </c>
      <c r="IE31" s="104" t="str">
        <f>IF($B$2=1,IF(พ.ย.!AG31="","",พ.ย.!AG31),IF(พ.ย.!AG61="","",พ.ย.!AG61))</f>
        <v/>
      </c>
      <c r="IF31" s="104" t="str">
        <f>IF($B$2=1,IF(พ.ย.!AH31="","",พ.ย.!AH31),IF(พ.ย.!AH61="","",พ.ย.!AH61))</f>
        <v/>
      </c>
      <c r="IG31" s="104" t="str">
        <f>IF($B$2=1,IF(พ.ย.!AI31="","",พ.ย.!AI31),IF(พ.ย.!AI61="","",พ.ย.!AI61))</f>
        <v/>
      </c>
      <c r="IH31" s="103">
        <f t="shared" si="17"/>
        <v>28</v>
      </c>
      <c r="II31" s="104"/>
      <c r="IJ31" s="104" t="str">
        <f>IF($B$2=1,IF(ธ.ค.!D31="","",ธ.ค.!D31),IF(ธ.ค.!D61="","",ธ.ค.!D61))</f>
        <v/>
      </c>
      <c r="IK31" s="104" t="str">
        <f>IF($B$2=1,IF(ธ.ค.!E31="","",ธ.ค.!E31),IF(ธ.ค.!E61="","",ธ.ค.!E61))</f>
        <v/>
      </c>
      <c r="IL31" s="104" t="str">
        <f>IF($B$2=1,IF(ธ.ค.!F31="","",ธ.ค.!F31),IF(ธ.ค.!F61="","",ธ.ค.!F61))</f>
        <v/>
      </c>
      <c r="IM31" s="104" t="str">
        <f>IF($B$2=1,IF(ธ.ค.!G31="","",ธ.ค.!G31),IF(ธ.ค.!G61="","",ธ.ค.!G61))</f>
        <v/>
      </c>
      <c r="IN31" s="104" t="str">
        <f>IF($B$2=1,IF(ธ.ค.!H31="","",ธ.ค.!H31),IF(ธ.ค.!H61="","",ธ.ค.!H61))</f>
        <v/>
      </c>
      <c r="IO31" s="104" t="str">
        <f>IF($B$2=1,IF(ธ.ค.!I31="","",ธ.ค.!I31),IF(ธ.ค.!I61="","",ธ.ค.!I61))</f>
        <v/>
      </c>
      <c r="IP31" s="104" t="str">
        <f>IF($B$2=1,IF(ธ.ค.!J31="","",ธ.ค.!J31),IF(ธ.ค.!J61="","",ธ.ค.!J61))</f>
        <v/>
      </c>
      <c r="IQ31" s="104" t="str">
        <f>IF($B$2=1,IF(ธ.ค.!K31="","",ธ.ค.!K31),IF(ธ.ค.!K61="","",ธ.ค.!K61))</f>
        <v/>
      </c>
      <c r="IR31" s="104" t="str">
        <f>IF($B$2=1,IF(ธ.ค.!L31="","",ธ.ค.!L31),IF(ธ.ค.!L61="","",ธ.ค.!L61))</f>
        <v/>
      </c>
      <c r="IS31" s="104" t="str">
        <f>IF($B$2=1,IF(ธ.ค.!M31="","",ธ.ค.!M31),IF(ธ.ค.!M61="","",ธ.ค.!M61))</f>
        <v/>
      </c>
      <c r="IT31" s="104" t="str">
        <f>IF($B$2=1,IF(ธ.ค.!N31="","",ธ.ค.!N31),IF(ธ.ค.!N61="","",ธ.ค.!N61))</f>
        <v/>
      </c>
      <c r="IU31" s="104" t="str">
        <f>IF($B$2=1,IF(ธ.ค.!O31="","",ธ.ค.!O31),IF(ธ.ค.!O61="","",ธ.ค.!O61))</f>
        <v/>
      </c>
      <c r="IV31" s="104" t="str">
        <f>IF($B$2=1,IF(ธ.ค.!P31="","",ธ.ค.!P31),IF(ธ.ค.!P61="","",ธ.ค.!P61))</f>
        <v/>
      </c>
      <c r="IW31" s="104" t="str">
        <f>IF($B$2=1,IF(ธ.ค.!Q31="","",ธ.ค.!Q31),IF(ธ.ค.!Q61="","",ธ.ค.!Q61))</f>
        <v/>
      </c>
      <c r="IX31" s="104" t="str">
        <f>IF($B$2=1,IF(ธ.ค.!R31="","",ธ.ค.!R31),IF(ธ.ค.!R61="","",ธ.ค.!R61))</f>
        <v/>
      </c>
      <c r="IY31" s="104" t="str">
        <f>IF($B$2=1,IF(ธ.ค.!S31="","",ธ.ค.!S31),IF(ธ.ค.!S61="","",ธ.ค.!S61))</f>
        <v/>
      </c>
      <c r="IZ31" s="104" t="str">
        <f>IF($B$2=1,IF(ธ.ค.!T31="","",ธ.ค.!T31),IF(ธ.ค.!T61="","",ธ.ค.!T61))</f>
        <v/>
      </c>
      <c r="JA31" s="104" t="str">
        <f>IF($B$2=1,IF(ธ.ค.!U31="","",ธ.ค.!U31),IF(ธ.ค.!U61="","",ธ.ค.!U61))</f>
        <v/>
      </c>
      <c r="JB31" s="104" t="str">
        <f>IF($B$2=1,IF(ธ.ค.!V31="","",ธ.ค.!V31),IF(ธ.ค.!V61="","",ธ.ค.!V61))</f>
        <v/>
      </c>
      <c r="JC31" s="104" t="str">
        <f>IF($B$2=1,IF(ธ.ค.!W31="","",ธ.ค.!W31),IF(ธ.ค.!W61="","",ธ.ค.!W61))</f>
        <v/>
      </c>
      <c r="JD31" s="104" t="str">
        <f>IF($B$2=1,IF(ธ.ค.!X31="","",ธ.ค.!X31),IF(ธ.ค.!X61="","",ธ.ค.!X61))</f>
        <v/>
      </c>
      <c r="JE31" s="104" t="str">
        <f>IF($B$2=1,IF(ธ.ค.!Y31="","",ธ.ค.!Y31),IF(ธ.ค.!Y61="","",ธ.ค.!Y61))</f>
        <v/>
      </c>
      <c r="JF31" s="104" t="str">
        <f>IF($B$2=1,IF(ธ.ค.!Z31="","",ธ.ค.!Z31),IF(ธ.ค.!Z61="","",ธ.ค.!Z61))</f>
        <v/>
      </c>
      <c r="JG31" s="104" t="str">
        <f>IF($B$2=1,IF(ธ.ค.!AA31="","",ธ.ค.!AA31),IF(ธ.ค.!AA61="","",ธ.ค.!AA61))</f>
        <v/>
      </c>
      <c r="JH31" s="104" t="str">
        <f>IF($B$2=1,IF(ธ.ค.!AB31="","",ธ.ค.!AB31),IF(ธ.ค.!AB61="","",ธ.ค.!AB61))</f>
        <v/>
      </c>
      <c r="JI31" s="104" t="str">
        <f>IF($B$2=1,IF(ธ.ค.!AC31="","",ธ.ค.!AC31),IF(ธ.ค.!AC61="","",ธ.ค.!AC61))</f>
        <v/>
      </c>
      <c r="JJ31" s="104" t="str">
        <f>IF($B$2=1,IF(ธ.ค.!AD31="","",ธ.ค.!AD31),IF(ธ.ค.!AD61="","",ธ.ค.!AD61))</f>
        <v/>
      </c>
      <c r="JK31" s="104" t="str">
        <f>IF($B$2=1,IF(ธ.ค.!AE31="","",ธ.ค.!AE31),IF(ธ.ค.!AE61="","",ธ.ค.!AE61))</f>
        <v/>
      </c>
      <c r="JL31" s="104" t="str">
        <f>IF($B$2=1,IF(ธ.ค.!AF31="","",ธ.ค.!AF31),IF(ธ.ค.!AF61="","",ธ.ค.!AF61))</f>
        <v/>
      </c>
      <c r="JM31" s="104" t="str">
        <f>IF($B$2=1,IF(ธ.ค.!AG31="","",ธ.ค.!AG31),IF(ธ.ค.!AG61="","",ธ.ค.!AG61))</f>
        <v/>
      </c>
      <c r="JN31" s="104" t="str">
        <f>IF($B$2=1,IF(ธ.ค.!AH31="","",ธ.ค.!AH31),IF(ธ.ค.!AH61="","",ธ.ค.!AH61))</f>
        <v/>
      </c>
      <c r="JO31" s="104" t="str">
        <f>IF($B$2=1,IF(ธ.ค.!AI31="","",ธ.ค.!AI31),IF(ธ.ค.!AI61="","",ธ.ค.!AI61))</f>
        <v/>
      </c>
      <c r="JP31" s="103">
        <f t="shared" si="18"/>
        <v>28</v>
      </c>
      <c r="JQ31" s="104"/>
      <c r="JR31" s="104" t="str">
        <f>IF($B$2=1,IF(ม.ค.!D31="","",ม.ค.!D31),IF(ม.ค.!D61="","",ม.ค.!D61))</f>
        <v/>
      </c>
      <c r="JS31" s="104" t="str">
        <f>IF($B$2=1,IF(ม.ค.!E31="","",ม.ค.!E31),IF(ม.ค.!E61="","",ม.ค.!E61))</f>
        <v/>
      </c>
      <c r="JT31" s="104" t="str">
        <f>IF($B$2=1,IF(ม.ค.!F31="","",ม.ค.!F31),IF(ม.ค.!F61="","",ม.ค.!F61))</f>
        <v/>
      </c>
      <c r="JU31" s="104" t="str">
        <f>IF($B$2=1,IF(ม.ค.!G31="","",ม.ค.!G31),IF(ม.ค.!G61="","",ม.ค.!G61))</f>
        <v/>
      </c>
      <c r="JV31" s="104" t="str">
        <f>IF($B$2=1,IF(ม.ค.!H31="","",ม.ค.!H31),IF(ม.ค.!H61="","",ม.ค.!H61))</f>
        <v/>
      </c>
      <c r="JW31" s="104" t="str">
        <f>IF($B$2=1,IF(ม.ค.!I31="","",ม.ค.!I31),IF(ม.ค.!I61="","",ม.ค.!I61))</f>
        <v/>
      </c>
      <c r="JX31" s="104" t="str">
        <f>IF($B$2=1,IF(ม.ค.!J31="","",ม.ค.!J31),IF(ม.ค.!J61="","",ม.ค.!J61))</f>
        <v/>
      </c>
      <c r="JY31" s="104" t="str">
        <f>IF($B$2=1,IF(ม.ค.!K31="","",ม.ค.!K31),IF(ม.ค.!K61="","",ม.ค.!K61))</f>
        <v/>
      </c>
      <c r="JZ31" s="104" t="str">
        <f>IF($B$2=1,IF(ม.ค.!L31="","",ม.ค.!L31),IF(ม.ค.!L61="","",ม.ค.!L61))</f>
        <v/>
      </c>
      <c r="KA31" s="104" t="str">
        <f>IF($B$2=1,IF(ม.ค.!M31="","",ม.ค.!M31),IF(ม.ค.!M61="","",ม.ค.!M61))</f>
        <v/>
      </c>
      <c r="KB31" s="104" t="str">
        <f>IF($B$2=1,IF(ม.ค.!N31="","",ม.ค.!N31),IF(ม.ค.!N61="","",ม.ค.!N61))</f>
        <v/>
      </c>
      <c r="KC31" s="104" t="str">
        <f>IF($B$2=1,IF(ม.ค.!O31="","",ม.ค.!O31),IF(ม.ค.!O61="","",ม.ค.!O61))</f>
        <v/>
      </c>
      <c r="KD31" s="104" t="str">
        <f>IF($B$2=1,IF(ม.ค.!P31="","",ม.ค.!P31),IF(ม.ค.!P61="","",ม.ค.!P61))</f>
        <v/>
      </c>
      <c r="KE31" s="104" t="str">
        <f>IF($B$2=1,IF(ม.ค.!Q31="","",ม.ค.!Q31),IF(ม.ค.!Q61="","",ม.ค.!Q61))</f>
        <v/>
      </c>
      <c r="KF31" s="104" t="str">
        <f>IF($B$2=1,IF(ม.ค.!R31="","",ม.ค.!R31),IF(ม.ค.!R61="","",ม.ค.!R61))</f>
        <v/>
      </c>
      <c r="KG31" s="104" t="str">
        <f>IF($B$2=1,IF(ม.ค.!S31="","",ม.ค.!S31),IF(ม.ค.!S61="","",ม.ค.!S61))</f>
        <v/>
      </c>
      <c r="KH31" s="104" t="str">
        <f>IF($B$2=1,IF(ม.ค.!T31="","",ม.ค.!T31),IF(ม.ค.!T61="","",ม.ค.!T61))</f>
        <v/>
      </c>
      <c r="KI31" s="104" t="str">
        <f>IF($B$2=1,IF(ม.ค.!U31="","",ม.ค.!U31),IF(ม.ค.!U61="","",ม.ค.!U61))</f>
        <v/>
      </c>
      <c r="KJ31" s="104" t="str">
        <f>IF($B$2=1,IF(ม.ค.!V31="","",ม.ค.!V31),IF(ม.ค.!V61="","",ม.ค.!V61))</f>
        <v/>
      </c>
      <c r="KK31" s="104" t="str">
        <f>IF($B$2=1,IF(ม.ค.!W31="","",ม.ค.!W31),IF(ม.ค.!W61="","",ม.ค.!W61))</f>
        <v/>
      </c>
      <c r="KL31" s="104" t="str">
        <f>IF($B$2=1,IF(ม.ค.!X31="","",ม.ค.!X31),IF(ม.ค.!X61="","",ม.ค.!X61))</f>
        <v/>
      </c>
      <c r="KM31" s="104" t="str">
        <f>IF($B$2=1,IF(ม.ค.!Y31="","",ม.ค.!Y31),IF(ม.ค.!Y61="","",ม.ค.!Y61))</f>
        <v/>
      </c>
      <c r="KN31" s="104" t="str">
        <f>IF($B$2=1,IF(ม.ค.!Z31="","",ม.ค.!Z31),IF(ม.ค.!Z61="","",ม.ค.!Z61))</f>
        <v/>
      </c>
      <c r="KO31" s="104" t="str">
        <f>IF($B$2=1,IF(ม.ค.!AA31="","",ม.ค.!AA31),IF(ม.ค.!AA61="","",ม.ค.!AA61))</f>
        <v/>
      </c>
      <c r="KP31" s="104" t="str">
        <f>IF($B$2=1,IF(ม.ค.!AB31="","",ม.ค.!AB31),IF(ม.ค.!AB61="","",ม.ค.!AB61))</f>
        <v/>
      </c>
      <c r="KQ31" s="104" t="str">
        <f>IF($B$2=1,IF(ม.ค.!AC31="","",ม.ค.!AC31),IF(ม.ค.!AC61="","",ม.ค.!AC61))</f>
        <v/>
      </c>
      <c r="KR31" s="104" t="str">
        <f>IF($B$2=1,IF(ม.ค.!AD31="","",ม.ค.!AD31),IF(ม.ค.!AD61="","",ม.ค.!AD61))</f>
        <v/>
      </c>
      <c r="KS31" s="104" t="str">
        <f>IF($B$2=1,IF(ม.ค.!AE31="","",ม.ค.!AE31),IF(ม.ค.!AE61="","",ม.ค.!AE61))</f>
        <v/>
      </c>
      <c r="KT31" s="104" t="str">
        <f>IF($B$2=1,IF(ม.ค.!AF31="","",ม.ค.!AF31),IF(ม.ค.!AF61="","",ม.ค.!AF61))</f>
        <v/>
      </c>
      <c r="KU31" s="104" t="str">
        <f>IF($B$2=1,IF(ม.ค.!AG31="","",ม.ค.!AG31),IF(ม.ค.!AG61="","",ม.ค.!AG61))</f>
        <v/>
      </c>
      <c r="KV31" s="104" t="str">
        <f>IF($B$2=1,IF(ม.ค.!AH31="","",ม.ค.!AH31),IF(ม.ค.!AH61="","",ม.ค.!AH61))</f>
        <v/>
      </c>
      <c r="KW31" s="104" t="str">
        <f>IF($B$2=1,IF(ม.ค.!AI31="","",ม.ค.!AI31),IF(ม.ค.!AI61="","",ม.ค.!AI61))</f>
        <v/>
      </c>
      <c r="KX31" s="103">
        <f t="shared" si="19"/>
        <v>28</v>
      </c>
      <c r="KY31" s="104"/>
      <c r="KZ31" s="104" t="str">
        <f>IF($B$2=1,IF(ก.พ.!D31="","",ก.พ.!D31),IF(ก.พ.!D61="","",ก.พ.!D61))</f>
        <v/>
      </c>
      <c r="LA31" s="104" t="str">
        <f>IF($B$2=1,IF(ก.พ.!E31="","",ก.พ.!E31),IF(ก.พ.!E61="","",ก.พ.!E61))</f>
        <v/>
      </c>
      <c r="LB31" s="104" t="str">
        <f>IF($B$2=1,IF(ก.พ.!F31="","",ก.พ.!F31),IF(ก.พ.!F61="","",ก.พ.!F61))</f>
        <v/>
      </c>
      <c r="LC31" s="104" t="str">
        <f>IF($B$2=1,IF(ก.พ.!G31="","",ก.พ.!G31),IF(ก.พ.!G61="","",ก.พ.!G61))</f>
        <v/>
      </c>
      <c r="LD31" s="104" t="str">
        <f>IF($B$2=1,IF(ก.พ.!H31="","",ก.พ.!H31),IF(ก.พ.!H61="","",ก.พ.!H61))</f>
        <v/>
      </c>
      <c r="LE31" s="104" t="str">
        <f>IF($B$2=1,IF(ก.พ.!I31="","",ก.พ.!I31),IF(ก.พ.!I61="","",ก.พ.!I61))</f>
        <v/>
      </c>
      <c r="LF31" s="104" t="str">
        <f>IF($B$2=1,IF(ก.พ.!J31="","",ก.พ.!J31),IF(ก.พ.!J61="","",ก.พ.!J61))</f>
        <v/>
      </c>
      <c r="LG31" s="104" t="str">
        <f>IF($B$2=1,IF(ก.พ.!K31="","",ก.พ.!K31),IF(ก.พ.!K61="","",ก.พ.!K61))</f>
        <v/>
      </c>
      <c r="LH31" s="104" t="str">
        <f>IF($B$2=1,IF(ก.พ.!L31="","",ก.พ.!L31),IF(ก.พ.!L61="","",ก.พ.!L61))</f>
        <v/>
      </c>
      <c r="LI31" s="104" t="str">
        <f>IF($B$2=1,IF(ก.พ.!M31="","",ก.พ.!M31),IF(ก.พ.!M61="","",ก.พ.!M61))</f>
        <v/>
      </c>
      <c r="LJ31" s="104" t="str">
        <f>IF($B$2=1,IF(ก.พ.!N31="","",ก.พ.!N31),IF(ก.พ.!N61="","",ก.พ.!N61))</f>
        <v/>
      </c>
      <c r="LK31" s="104" t="str">
        <f>IF($B$2=1,IF(ก.พ.!O31="","",ก.พ.!O31),IF(ก.พ.!O61="","",ก.พ.!O61))</f>
        <v/>
      </c>
      <c r="LL31" s="104" t="str">
        <f>IF($B$2=1,IF(ก.พ.!P31="","",ก.พ.!P31),IF(ก.พ.!P61="","",ก.พ.!P61))</f>
        <v/>
      </c>
      <c r="LM31" s="104" t="str">
        <f>IF($B$2=1,IF(ก.พ.!Q31="","",ก.พ.!Q31),IF(ก.พ.!Q61="","",ก.พ.!Q61))</f>
        <v/>
      </c>
      <c r="LN31" s="104" t="str">
        <f>IF($B$2=1,IF(ก.พ.!R31="","",ก.พ.!R31),IF(ก.พ.!R61="","",ก.พ.!R61))</f>
        <v/>
      </c>
      <c r="LO31" s="104" t="str">
        <f>IF($B$2=1,IF(ก.พ.!S31="","",ก.พ.!S31),IF(ก.พ.!S61="","",ก.พ.!S61))</f>
        <v/>
      </c>
      <c r="LP31" s="104" t="str">
        <f>IF($B$2=1,IF(ก.พ.!T31="","",ก.พ.!T31),IF(ก.พ.!T61="","",ก.พ.!T61))</f>
        <v/>
      </c>
      <c r="LQ31" s="104" t="str">
        <f>IF($B$2=1,IF(ก.พ.!U31="","",ก.พ.!U31),IF(ก.พ.!U61="","",ก.พ.!U61))</f>
        <v/>
      </c>
      <c r="LR31" s="104" t="str">
        <f>IF($B$2=1,IF(ก.พ.!V31="","",ก.พ.!V31),IF(ก.พ.!V61="","",ก.พ.!V61))</f>
        <v/>
      </c>
      <c r="LS31" s="104" t="str">
        <f>IF($B$2=1,IF(ก.พ.!W31="","",ก.พ.!W31),IF(ก.พ.!W61="","",ก.พ.!W61))</f>
        <v/>
      </c>
      <c r="LT31" s="104" t="str">
        <f>IF($B$2=1,IF(ก.พ.!X31="","",ก.พ.!X31),IF(ก.พ.!X61="","",ก.พ.!X61))</f>
        <v/>
      </c>
      <c r="LU31" s="104" t="str">
        <f>IF($B$2=1,IF(ก.พ.!Y31="","",ก.พ.!Y31),IF(ก.พ.!Y61="","",ก.พ.!Y61))</f>
        <v/>
      </c>
      <c r="LV31" s="104" t="str">
        <f>IF($B$2=1,IF(ก.พ.!Z31="","",ก.พ.!Z31),IF(ก.พ.!Z61="","",ก.พ.!Z61))</f>
        <v/>
      </c>
      <c r="LW31" s="104" t="str">
        <f>IF($B$2=1,IF(ก.พ.!AA31="","",ก.พ.!AA31),IF(ก.พ.!AA61="","",ก.พ.!AA61))</f>
        <v/>
      </c>
      <c r="LX31" s="104" t="str">
        <f>IF($B$2=1,IF(ก.พ.!AB31="","",ก.พ.!AB31),IF(ก.พ.!AB61="","",ก.พ.!AB61))</f>
        <v/>
      </c>
      <c r="LY31" s="104" t="str">
        <f>IF($B$2=1,IF(ก.พ.!AC31="","",ก.พ.!AC31),IF(ก.พ.!AC61="","",ก.พ.!AC61))</f>
        <v/>
      </c>
      <c r="LZ31" s="104" t="str">
        <f>IF($B$2=1,IF(ก.พ.!AD31="","",ก.พ.!AD31),IF(ก.พ.!AD61="","",ก.พ.!AD61))</f>
        <v/>
      </c>
      <c r="MA31" s="104" t="str">
        <f>IF($B$2=1,IF(ก.พ.!AE31="","",ก.พ.!AE31),IF(ก.พ.!AE61="","",ก.พ.!AE61))</f>
        <v/>
      </c>
      <c r="MB31" s="104" t="str">
        <f>IF($B$2=1,IF(ก.พ.!AF31="","",ก.พ.!AF31),IF(ก.พ.!AF61="","",ก.พ.!AF61))</f>
        <v/>
      </c>
      <c r="MC31" s="104" t="str">
        <f>IF($B$2=1,IF(ก.พ.!AG31="","",ก.พ.!AG31),IF(ก.พ.!AG61="","",ก.พ.!AG61))</f>
        <v/>
      </c>
      <c r="MD31" s="104" t="str">
        <f>IF($B$2=1,IF(ก.พ.!AH31="","",ก.พ.!AH31),IF(ก.พ.!AH61="","",ก.พ.!AH61))</f>
        <v/>
      </c>
      <c r="ME31" s="104" t="str">
        <f>IF($B$2=1,IF(ก.พ.!AI31="","",ก.พ.!AI31),IF(ก.พ.!AI61="","",ก.พ.!AI61))</f>
        <v/>
      </c>
      <c r="MF31" s="103">
        <f t="shared" si="20"/>
        <v>28</v>
      </c>
      <c r="MG31" s="104"/>
      <c r="MH31" s="104" t="str">
        <f>IF($B$2=1,IF(มี.ค.!D31="","",มี.ค.!D31),IF(มี.ค.!D61="","",มี.ค.!D61))</f>
        <v/>
      </c>
      <c r="MI31" s="104" t="str">
        <f>IF($B$2=1,IF(มี.ค.!E31="","",มี.ค.!E31),IF(มี.ค.!E61="","",มี.ค.!E61))</f>
        <v/>
      </c>
      <c r="MJ31" s="104" t="str">
        <f>IF($B$2=1,IF(มี.ค.!F31="","",มี.ค.!F31),IF(มี.ค.!F61="","",มี.ค.!F61))</f>
        <v/>
      </c>
      <c r="MK31" s="104" t="str">
        <f>IF($B$2=1,IF(มี.ค.!G31="","",มี.ค.!G31),IF(มี.ค.!G61="","",มี.ค.!G61))</f>
        <v/>
      </c>
      <c r="ML31" s="104" t="str">
        <f>IF($B$2=1,IF(มี.ค.!H31="","",มี.ค.!H31),IF(มี.ค.!H61="","",มี.ค.!H61))</f>
        <v/>
      </c>
      <c r="MM31" s="104" t="str">
        <f>IF($B$2=1,IF(มี.ค.!I31="","",มี.ค.!I31),IF(มี.ค.!I61="","",มี.ค.!I61))</f>
        <v/>
      </c>
      <c r="MN31" s="104" t="str">
        <f>IF($B$2=1,IF(มี.ค.!J31="","",มี.ค.!J31),IF(มี.ค.!J61="","",มี.ค.!J61))</f>
        <v/>
      </c>
      <c r="MO31" s="104" t="str">
        <f>IF($B$2=1,IF(มี.ค.!K31="","",มี.ค.!K31),IF(มี.ค.!K61="","",มี.ค.!K61))</f>
        <v/>
      </c>
      <c r="MP31" s="104" t="str">
        <f>IF($B$2=1,IF(มี.ค.!L31="","",มี.ค.!L31),IF(มี.ค.!L61="","",มี.ค.!L61))</f>
        <v/>
      </c>
      <c r="MQ31" s="104" t="str">
        <f>IF($B$2=1,IF(มี.ค.!M31="","",มี.ค.!M31),IF(มี.ค.!M61="","",มี.ค.!M61))</f>
        <v/>
      </c>
      <c r="MR31" s="104" t="str">
        <f>IF($B$2=1,IF(มี.ค.!N31="","",มี.ค.!N31),IF(มี.ค.!N61="","",มี.ค.!N61))</f>
        <v/>
      </c>
      <c r="MS31" s="104" t="str">
        <f>IF($B$2=1,IF(มี.ค.!O31="","",มี.ค.!O31),IF(มี.ค.!O61="","",มี.ค.!O61))</f>
        <v/>
      </c>
      <c r="MT31" s="104" t="str">
        <f>IF($B$2=1,IF(มี.ค.!P31="","",มี.ค.!P31),IF(มี.ค.!P61="","",มี.ค.!P61))</f>
        <v/>
      </c>
      <c r="MU31" s="104" t="str">
        <f>IF($B$2=1,IF(มี.ค.!Q31="","",มี.ค.!Q31),IF(มี.ค.!Q61="","",มี.ค.!Q61))</f>
        <v/>
      </c>
      <c r="MV31" s="104" t="str">
        <f>IF($B$2=1,IF(มี.ค.!R31="","",มี.ค.!R31),IF(มี.ค.!R61="","",มี.ค.!R61))</f>
        <v/>
      </c>
      <c r="MW31" s="104" t="str">
        <f>IF($B$2=1,IF(มี.ค.!S31="","",มี.ค.!S31),IF(มี.ค.!S61="","",มี.ค.!S61))</f>
        <v/>
      </c>
      <c r="MX31" s="104" t="str">
        <f>IF($B$2=1,IF(มี.ค.!T31="","",มี.ค.!T31),IF(มี.ค.!T61="","",มี.ค.!T61))</f>
        <v/>
      </c>
      <c r="MY31" s="104" t="str">
        <f>IF($B$2=1,IF(มี.ค.!U31="","",มี.ค.!U31),IF(มี.ค.!U61="","",มี.ค.!U61))</f>
        <v/>
      </c>
      <c r="MZ31" s="104" t="str">
        <f>IF($B$2=1,IF(มี.ค.!V31="","",มี.ค.!V31),IF(มี.ค.!V61="","",มี.ค.!V61))</f>
        <v/>
      </c>
      <c r="NA31" s="104" t="str">
        <f>IF($B$2=1,IF(มี.ค.!W31="","",มี.ค.!W31),IF(มี.ค.!W61="","",มี.ค.!W61))</f>
        <v/>
      </c>
      <c r="NB31" s="104" t="str">
        <f>IF($B$2=1,IF(มี.ค.!X31="","",มี.ค.!X31),IF(มี.ค.!X61="","",มี.ค.!X61))</f>
        <v/>
      </c>
      <c r="NC31" s="104" t="str">
        <f>IF($B$2=1,IF(มี.ค.!Y31="","",มี.ค.!Y31),IF(มี.ค.!Y61="","",มี.ค.!Y61))</f>
        <v/>
      </c>
      <c r="ND31" s="104" t="str">
        <f>IF($B$2=1,IF(มี.ค.!Z31="","",มี.ค.!Z31),IF(มี.ค.!Z61="","",มี.ค.!Z61))</f>
        <v/>
      </c>
      <c r="NE31" s="104" t="str">
        <f>IF($B$2=1,IF(มี.ค.!AA31="","",มี.ค.!AA31),IF(มี.ค.!AA61="","",มี.ค.!AA61))</f>
        <v/>
      </c>
      <c r="NF31" s="104" t="str">
        <f>IF($B$2=1,IF(มี.ค.!AB31="","",มี.ค.!AB31),IF(มี.ค.!AB61="","",มี.ค.!AB61))</f>
        <v/>
      </c>
      <c r="NG31" s="104" t="str">
        <f>IF($B$2=1,IF(มี.ค.!AC31="","",มี.ค.!AC31),IF(มี.ค.!AC61="","",มี.ค.!AC61))</f>
        <v/>
      </c>
      <c r="NH31" s="104" t="str">
        <f>IF($B$2=1,IF(มี.ค.!AD31="","",มี.ค.!AD31),IF(มี.ค.!AD61="","",มี.ค.!AD61))</f>
        <v/>
      </c>
      <c r="NI31" s="104" t="str">
        <f>IF($B$2=1,IF(มี.ค.!AE31="","",มี.ค.!AE31),IF(มี.ค.!AE61="","",มี.ค.!AE61))</f>
        <v/>
      </c>
      <c r="NJ31" s="104" t="str">
        <f>IF($B$2=1,IF(มี.ค.!AF31="","",มี.ค.!AF31),IF(มี.ค.!AF61="","",มี.ค.!AF61))</f>
        <v/>
      </c>
      <c r="NK31" s="104" t="str">
        <f>IF($B$2=1,IF(มี.ค.!AG31="","",มี.ค.!AG31),IF(มี.ค.!AG61="","",มี.ค.!AG61))</f>
        <v/>
      </c>
      <c r="NL31" s="104" t="str">
        <f>IF($B$2=1,IF(มี.ค.!AH31="","",มี.ค.!AH31),IF(มี.ค.!AH61="","",มี.ค.!AH61))</f>
        <v/>
      </c>
      <c r="NM31" s="104" t="str">
        <f>IF($B$2=1,IF(มี.ค.!AI31="","",มี.ค.!AI31),IF(มี.ค.!AI61="","",มี.ค.!AI61))</f>
        <v/>
      </c>
    </row>
    <row r="32" spans="1:377" ht="21" customHeight="1" x14ac:dyDescent="0.35">
      <c r="A32" s="90"/>
      <c r="B32" s="90"/>
      <c r="C32" s="90"/>
      <c r="D32" s="103">
        <f t="shared" si="21"/>
        <v>29</v>
      </c>
      <c r="E32" s="104"/>
      <c r="F32" s="104" t="str">
        <f>IF($B$2=1,IF(พ.ค.!D32="","",พ.ค.!D32),IF(พ.ค.!D62="","",พ.ค.!D62))</f>
        <v/>
      </c>
      <c r="G32" s="104" t="str">
        <f>IF($B$2=1,IF(พ.ค.!E32="","",พ.ค.!E32),IF(พ.ค.!E62="","",พ.ค.!E62))</f>
        <v/>
      </c>
      <c r="H32" s="104" t="str">
        <f>IF($B$2=1,IF(พ.ค.!F32="","",พ.ค.!F32),IF(พ.ค.!F62="","",พ.ค.!F62))</f>
        <v/>
      </c>
      <c r="I32" s="104" t="str">
        <f>IF($B$2=1,IF(พ.ค.!G32="","",พ.ค.!G32),IF(พ.ค.!G62="","",พ.ค.!G62))</f>
        <v/>
      </c>
      <c r="J32" s="104" t="str">
        <f>IF($B$2=1,IF(พ.ค.!H32="","",พ.ค.!H32),IF(พ.ค.!H62="","",พ.ค.!H62))</f>
        <v/>
      </c>
      <c r="K32" s="104" t="str">
        <f>IF($B$2=1,IF(พ.ค.!I32="","",พ.ค.!I32),IF(พ.ค.!I62="","",พ.ค.!I62))</f>
        <v/>
      </c>
      <c r="L32" s="104" t="str">
        <f>IF($B$2=1,IF(พ.ค.!J32="","",พ.ค.!J32),IF(พ.ค.!J62="","",พ.ค.!J62))</f>
        <v/>
      </c>
      <c r="M32" s="104" t="str">
        <f>IF($B$2=1,IF(พ.ค.!K32="","",พ.ค.!K32),IF(พ.ค.!K62="","",พ.ค.!K62))</f>
        <v/>
      </c>
      <c r="N32" s="104" t="str">
        <f>IF($B$2=1,IF(พ.ค.!L32="","",พ.ค.!L32),IF(พ.ค.!L62="","",พ.ค.!L62))</f>
        <v/>
      </c>
      <c r="O32" s="104" t="str">
        <f>IF($B$2=1,IF(พ.ค.!M32="","",พ.ค.!M32),IF(พ.ค.!M62="","",พ.ค.!M62))</f>
        <v/>
      </c>
      <c r="P32" s="104" t="str">
        <f>IF($B$2=1,IF(พ.ค.!N32="","",พ.ค.!N32),IF(พ.ค.!N62="","",พ.ค.!N62))</f>
        <v/>
      </c>
      <c r="Q32" s="104" t="str">
        <f>IF($B$2=1,IF(พ.ค.!O32="","",พ.ค.!O32),IF(พ.ค.!O62="","",พ.ค.!O62))</f>
        <v/>
      </c>
      <c r="R32" s="104" t="str">
        <f>IF($B$2=1,IF(พ.ค.!P32="","",พ.ค.!P32),IF(พ.ค.!P62="","",พ.ค.!P62))</f>
        <v/>
      </c>
      <c r="S32" s="104" t="str">
        <f>IF($B$2=1,IF(พ.ค.!Q32="","",พ.ค.!Q32),IF(พ.ค.!Q62="","",พ.ค.!Q62))</f>
        <v/>
      </c>
      <c r="T32" s="104" t="str">
        <f>IF($B$2=1,IF(พ.ค.!R32="","",พ.ค.!R32),IF(พ.ค.!R62="","",พ.ค.!R62))</f>
        <v/>
      </c>
      <c r="U32" s="104" t="str">
        <f>IF($B$2=1,IF(พ.ค.!S32="","",พ.ค.!S32),IF(พ.ค.!S62="","",พ.ค.!S62))</f>
        <v/>
      </c>
      <c r="V32" s="104" t="str">
        <f>IF($B$2=1,IF(พ.ค.!T32="","",พ.ค.!T32),IF(พ.ค.!T62="","",พ.ค.!T62))</f>
        <v/>
      </c>
      <c r="W32" s="104" t="str">
        <f>IF($B$2=1,IF(พ.ค.!U32="","",พ.ค.!U32),IF(พ.ค.!U62="","",พ.ค.!U62))</f>
        <v/>
      </c>
      <c r="X32" s="104" t="str">
        <f>IF($B$2=1,IF(พ.ค.!V32="","",พ.ค.!V32),IF(พ.ค.!V62="","",พ.ค.!V62))</f>
        <v/>
      </c>
      <c r="Y32" s="104" t="str">
        <f>IF($B$2=1,IF(พ.ค.!W32="","",พ.ค.!W32),IF(พ.ค.!W62="","",พ.ค.!W62))</f>
        <v/>
      </c>
      <c r="Z32" s="104" t="str">
        <f>IF($B$2=1,IF(พ.ค.!X32="","",พ.ค.!X32),IF(พ.ค.!X62="","",พ.ค.!X62))</f>
        <v/>
      </c>
      <c r="AA32" s="104" t="str">
        <f>IF($B$2=1,IF(พ.ค.!Y32="","",พ.ค.!Y32),IF(พ.ค.!Y62="","",พ.ค.!Y62))</f>
        <v/>
      </c>
      <c r="AB32" s="104" t="str">
        <f>IF($B$2=1,IF(พ.ค.!Z32="","",พ.ค.!Z32),IF(พ.ค.!Z62="","",พ.ค.!Z62))</f>
        <v/>
      </c>
      <c r="AC32" s="104" t="str">
        <f>IF($B$2=1,IF(พ.ค.!AA32="","",พ.ค.!AA32),IF(พ.ค.!AA62="","",พ.ค.!AA62))</f>
        <v/>
      </c>
      <c r="AD32" s="104" t="str">
        <f>IF($B$2=1,IF(พ.ค.!AB32="","",พ.ค.!AB32),IF(พ.ค.!AB62="","",พ.ค.!AB62))</f>
        <v/>
      </c>
      <c r="AE32" s="104" t="str">
        <f>IF($B$2=1,IF(พ.ค.!AC32="","",พ.ค.!AC32),IF(พ.ค.!AC62="","",พ.ค.!AC62))</f>
        <v/>
      </c>
      <c r="AF32" s="104" t="str">
        <f>IF($B$2=1,IF(พ.ค.!AD32="","",พ.ค.!AD32),IF(พ.ค.!AD62="","",พ.ค.!AD62))</f>
        <v/>
      </c>
      <c r="AG32" s="104" t="str">
        <f>IF($B$2=1,IF(พ.ค.!AE32="","",พ.ค.!AE32),IF(พ.ค.!AE62="","",พ.ค.!AE62))</f>
        <v/>
      </c>
      <c r="AH32" s="104" t="str">
        <f>IF($B$2=1,IF(พ.ค.!AF32="","",พ.ค.!AF32),IF(พ.ค.!AF62="","",พ.ค.!AF62))</f>
        <v/>
      </c>
      <c r="AI32" s="104" t="str">
        <f>IF($B$2=1,IF(พ.ค.!AG32="","",พ.ค.!AG32),IF(พ.ค.!AG62="","",พ.ค.!AG62))</f>
        <v/>
      </c>
      <c r="AJ32" s="104" t="str">
        <f>IF($B$2=1,IF(พ.ค.!AH32="","",พ.ค.!AH32),IF(พ.ค.!AH62="","",พ.ค.!AH62))</f>
        <v/>
      </c>
      <c r="AK32" s="104" t="str">
        <f>IF($B$2=1,IF(พ.ค.!AI32="","",พ.ค.!AI32),IF(พ.ค.!AI62="","",พ.ค.!AI62))</f>
        <v/>
      </c>
      <c r="AL32" s="103">
        <f t="shared" si="11"/>
        <v>29</v>
      </c>
      <c r="AM32" s="104"/>
      <c r="AN32" s="104" t="str">
        <f>IF($B$2=1,IF(มิ.ย.!D32="","",มิ.ย.!D32),IF(มิ.ย.!D62="","",มิ.ย.!D62))</f>
        <v/>
      </c>
      <c r="AO32" s="104" t="str">
        <f>IF($B$2=1,IF(มิ.ย.!E32="","",มิ.ย.!E32),IF(มิ.ย.!E62="","",มิ.ย.!E62))</f>
        <v/>
      </c>
      <c r="AP32" s="104" t="str">
        <f>IF($B$2=1,IF(มิ.ย.!F32="","",มิ.ย.!F32),IF(มิ.ย.!F62="","",มิ.ย.!F62))</f>
        <v/>
      </c>
      <c r="AQ32" s="104" t="str">
        <f>IF($B$2=1,IF(มิ.ย.!G32="","",มิ.ย.!G32),IF(มิ.ย.!G62="","",มิ.ย.!G62))</f>
        <v/>
      </c>
      <c r="AR32" s="104" t="str">
        <f>IF($B$2=1,IF(มิ.ย.!H32="","",มิ.ย.!H32),IF(มิ.ย.!H62="","",มิ.ย.!H62))</f>
        <v/>
      </c>
      <c r="AS32" s="104" t="str">
        <f>IF($B$2=1,IF(มิ.ย.!I32="","",มิ.ย.!I32),IF(มิ.ย.!I62="","",มิ.ย.!I62))</f>
        <v/>
      </c>
      <c r="AT32" s="104" t="str">
        <f>IF($B$2=1,IF(มิ.ย.!J32="","",มิ.ย.!J32),IF(มิ.ย.!J62="","",มิ.ย.!J62))</f>
        <v/>
      </c>
      <c r="AU32" s="104" t="str">
        <f>IF($B$2=1,IF(มิ.ย.!K32="","",มิ.ย.!K32),IF(มิ.ย.!K62="","",มิ.ย.!K62))</f>
        <v/>
      </c>
      <c r="AV32" s="104" t="str">
        <f>IF($B$2=1,IF(มิ.ย.!L32="","",มิ.ย.!L32),IF(มิ.ย.!L62="","",มิ.ย.!L62))</f>
        <v/>
      </c>
      <c r="AW32" s="104" t="str">
        <f>IF($B$2=1,IF(มิ.ย.!M32="","",มิ.ย.!M32),IF(มิ.ย.!M62="","",มิ.ย.!M62))</f>
        <v/>
      </c>
      <c r="AX32" s="104" t="str">
        <f>IF($B$2=1,IF(มิ.ย.!N32="","",มิ.ย.!N32),IF(มิ.ย.!N62="","",มิ.ย.!N62))</f>
        <v/>
      </c>
      <c r="AY32" s="104" t="str">
        <f>IF($B$2=1,IF(มิ.ย.!O32="","",มิ.ย.!O32),IF(มิ.ย.!O62="","",มิ.ย.!O62))</f>
        <v/>
      </c>
      <c r="AZ32" s="104" t="str">
        <f>IF($B$2=1,IF(มิ.ย.!P32="","",มิ.ย.!P32),IF(มิ.ย.!P62="","",มิ.ย.!P62))</f>
        <v/>
      </c>
      <c r="BA32" s="104" t="str">
        <f>IF($B$2=1,IF(มิ.ย.!Q32="","",มิ.ย.!Q32),IF(มิ.ย.!Q62="","",มิ.ย.!Q62))</f>
        <v/>
      </c>
      <c r="BB32" s="104" t="str">
        <f>IF($B$2=1,IF(มิ.ย.!R32="","",มิ.ย.!R32),IF(มิ.ย.!R62="","",มิ.ย.!R62))</f>
        <v/>
      </c>
      <c r="BC32" s="104" t="str">
        <f>IF($B$2=1,IF(มิ.ย.!S32="","",มิ.ย.!S32),IF(มิ.ย.!S62="","",มิ.ย.!S62))</f>
        <v/>
      </c>
      <c r="BD32" s="104" t="str">
        <f>IF($B$2=1,IF(มิ.ย.!T32="","",มิ.ย.!T32),IF(มิ.ย.!T62="","",มิ.ย.!T62))</f>
        <v/>
      </c>
      <c r="BE32" s="104" t="str">
        <f>IF($B$2=1,IF(มิ.ย.!U32="","",มิ.ย.!U32),IF(มิ.ย.!U62="","",มิ.ย.!U62))</f>
        <v/>
      </c>
      <c r="BF32" s="104" t="str">
        <f>IF($B$2=1,IF(มิ.ย.!V32="","",มิ.ย.!V32),IF(มิ.ย.!V62="","",มิ.ย.!V62))</f>
        <v/>
      </c>
      <c r="BG32" s="104" t="str">
        <f>IF($B$2=1,IF(มิ.ย.!W32="","",มิ.ย.!W32),IF(มิ.ย.!W62="","",มิ.ย.!W62))</f>
        <v/>
      </c>
      <c r="BH32" s="104" t="str">
        <f>IF($B$2=1,IF(มิ.ย.!X32="","",มิ.ย.!X32),IF(มิ.ย.!X62="","",มิ.ย.!X62))</f>
        <v/>
      </c>
      <c r="BI32" s="104" t="str">
        <f>IF($B$2=1,IF(มิ.ย.!Y32="","",มิ.ย.!Y32),IF(มิ.ย.!Y62="","",มิ.ย.!Y62))</f>
        <v/>
      </c>
      <c r="BJ32" s="104" t="str">
        <f>IF($B$2=1,IF(มิ.ย.!Z32="","",มิ.ย.!Z32),IF(มิ.ย.!Z62="","",มิ.ย.!Z62))</f>
        <v/>
      </c>
      <c r="BK32" s="104" t="str">
        <f>IF($B$2=1,IF(มิ.ย.!AA32="","",มิ.ย.!AA32),IF(มิ.ย.!AA62="","",มิ.ย.!AA62))</f>
        <v/>
      </c>
      <c r="BL32" s="104" t="str">
        <f>IF($B$2=1,IF(มิ.ย.!AB32="","",มิ.ย.!AB32),IF(มิ.ย.!AB62="","",มิ.ย.!AB62))</f>
        <v/>
      </c>
      <c r="BM32" s="104" t="str">
        <f>IF($B$2=1,IF(มิ.ย.!AC32="","",มิ.ย.!AC32),IF(มิ.ย.!AC62="","",มิ.ย.!AC62))</f>
        <v/>
      </c>
      <c r="BN32" s="104" t="str">
        <f>IF($B$2=1,IF(มิ.ย.!AD32="","",มิ.ย.!AD32),IF(มิ.ย.!AD62="","",มิ.ย.!AD62))</f>
        <v/>
      </c>
      <c r="BO32" s="104" t="str">
        <f>IF($B$2=1,IF(มิ.ย.!AE32="","",มิ.ย.!AE32),IF(มิ.ย.!AE62="","",มิ.ย.!AE62))</f>
        <v/>
      </c>
      <c r="BP32" s="104" t="str">
        <f>IF($B$2=1,IF(มิ.ย.!AF32="","",มิ.ย.!AF32),IF(มิ.ย.!AF62="","",มิ.ย.!AF62))</f>
        <v/>
      </c>
      <c r="BQ32" s="104" t="str">
        <f>IF($B$2=1,IF(มิ.ย.!AG32="","",มิ.ย.!AG32),IF(มิ.ย.!AG62="","",มิ.ย.!AG62))</f>
        <v/>
      </c>
      <c r="BR32" s="104" t="str">
        <f>IF($B$2=1,IF(มิ.ย.!AH32="","",มิ.ย.!AH32),IF(มิ.ย.!AH62="","",มิ.ย.!AH62))</f>
        <v/>
      </c>
      <c r="BS32" s="104" t="str">
        <f>IF($B$2=1,IF(มิ.ย.!AI32="","",มิ.ย.!AI32),IF(มิ.ย.!AI62="","",มิ.ย.!AI62))</f>
        <v/>
      </c>
      <c r="BT32" s="103">
        <f t="shared" si="12"/>
        <v>29</v>
      </c>
      <c r="BU32" s="104"/>
      <c r="BV32" s="104" t="str">
        <f>IF($B$2=1,IF(ก.ค.!D32="","",ก.ค.!D32),IF(ก.ค.!D62="","",ก.ค.!D62))</f>
        <v/>
      </c>
      <c r="BW32" s="104" t="str">
        <f>IF($B$2=1,IF(ก.ค.!E32="","",ก.ค.!E32),IF(ก.ค.!E62="","",ก.ค.!E62))</f>
        <v/>
      </c>
      <c r="BX32" s="104" t="str">
        <f>IF($B$2=1,IF(ก.ค.!F32="","",ก.ค.!F32),IF(ก.ค.!F62="","",ก.ค.!F62))</f>
        <v/>
      </c>
      <c r="BY32" s="104" t="str">
        <f>IF($B$2=1,IF(ก.ค.!G32="","",ก.ค.!G32),IF(ก.ค.!G62="","",ก.ค.!G62))</f>
        <v/>
      </c>
      <c r="BZ32" s="104" t="str">
        <f>IF($B$2=1,IF(ก.ค.!H32="","",ก.ค.!H32),IF(ก.ค.!H62="","",ก.ค.!H62))</f>
        <v/>
      </c>
      <c r="CA32" s="104" t="str">
        <f>IF($B$2=1,IF(ก.ค.!I32="","",ก.ค.!I32),IF(ก.ค.!I62="","",ก.ค.!I62))</f>
        <v/>
      </c>
      <c r="CB32" s="104" t="str">
        <f>IF($B$2=1,IF(ก.ค.!J32="","",ก.ค.!J32),IF(ก.ค.!J62="","",ก.ค.!J62))</f>
        <v/>
      </c>
      <c r="CC32" s="104" t="str">
        <f>IF($B$2=1,IF(ก.ค.!K32="","",ก.ค.!K32),IF(ก.ค.!K62="","",ก.ค.!K62))</f>
        <v/>
      </c>
      <c r="CD32" s="104" t="str">
        <f>IF($B$2=1,IF(ก.ค.!L32="","",ก.ค.!L32),IF(ก.ค.!L62="","",ก.ค.!L62))</f>
        <v/>
      </c>
      <c r="CE32" s="104" t="str">
        <f>IF($B$2=1,IF(ก.ค.!M32="","",ก.ค.!M32),IF(ก.ค.!M62="","",ก.ค.!M62))</f>
        <v/>
      </c>
      <c r="CF32" s="104" t="str">
        <f>IF($B$2=1,IF(ก.ค.!N32="","",ก.ค.!N32),IF(ก.ค.!N62="","",ก.ค.!N62))</f>
        <v/>
      </c>
      <c r="CG32" s="104" t="str">
        <f>IF($B$2=1,IF(ก.ค.!O32="","",ก.ค.!O32),IF(ก.ค.!O62="","",ก.ค.!O62))</f>
        <v/>
      </c>
      <c r="CH32" s="104" t="str">
        <f>IF($B$2=1,IF(ก.ค.!P32="","",ก.ค.!P32),IF(ก.ค.!P62="","",ก.ค.!P62))</f>
        <v/>
      </c>
      <c r="CI32" s="104" t="str">
        <f>IF($B$2=1,IF(ก.ค.!Q32="","",ก.ค.!Q32),IF(ก.ค.!Q62="","",ก.ค.!Q62))</f>
        <v/>
      </c>
      <c r="CJ32" s="104" t="str">
        <f>IF($B$2=1,IF(ก.ค.!R32="","",ก.ค.!R32),IF(ก.ค.!R62="","",ก.ค.!R62))</f>
        <v/>
      </c>
      <c r="CK32" s="104" t="str">
        <f>IF($B$2=1,IF(ก.ค.!S32="","",ก.ค.!S32),IF(ก.ค.!S62="","",ก.ค.!S62))</f>
        <v/>
      </c>
      <c r="CL32" s="104" t="str">
        <f>IF($B$2=1,IF(ก.ค.!T32="","",ก.ค.!T32),IF(ก.ค.!T62="","",ก.ค.!T62))</f>
        <v/>
      </c>
      <c r="CM32" s="104" t="str">
        <f>IF($B$2=1,IF(ก.ค.!U32="","",ก.ค.!U32),IF(ก.ค.!U62="","",ก.ค.!U62))</f>
        <v/>
      </c>
      <c r="CN32" s="104" t="str">
        <f>IF($B$2=1,IF(ก.ค.!V32="","",ก.ค.!V32),IF(ก.ค.!V62="","",ก.ค.!V62))</f>
        <v/>
      </c>
      <c r="CO32" s="104" t="str">
        <f>IF($B$2=1,IF(ก.ค.!W32="","",ก.ค.!W32),IF(ก.ค.!W62="","",ก.ค.!W62))</f>
        <v/>
      </c>
      <c r="CP32" s="104" t="str">
        <f>IF($B$2=1,IF(ก.ค.!X32="","",ก.ค.!X32),IF(ก.ค.!X62="","",ก.ค.!X62))</f>
        <v/>
      </c>
      <c r="CQ32" s="104" t="str">
        <f>IF($B$2=1,IF(ก.ค.!Y32="","",ก.ค.!Y32),IF(ก.ค.!Y62="","",ก.ค.!Y62))</f>
        <v/>
      </c>
      <c r="CR32" s="104" t="str">
        <f>IF($B$2=1,IF(ก.ค.!Z32="","",ก.ค.!Z32),IF(ก.ค.!Z62="","",ก.ค.!Z62))</f>
        <v/>
      </c>
      <c r="CS32" s="104" t="str">
        <f>IF($B$2=1,IF(ก.ค.!AA32="","",ก.ค.!AA32),IF(ก.ค.!AA62="","",ก.ค.!AA62))</f>
        <v/>
      </c>
      <c r="CT32" s="104" t="str">
        <f>IF($B$2=1,IF(ก.ค.!AB32="","",ก.ค.!AB32),IF(ก.ค.!AB62="","",ก.ค.!AB62))</f>
        <v/>
      </c>
      <c r="CU32" s="104" t="str">
        <f>IF($B$2=1,IF(ก.ค.!AC32="","",ก.ค.!AC32),IF(ก.ค.!AC62="","",ก.ค.!AC62))</f>
        <v/>
      </c>
      <c r="CV32" s="104" t="str">
        <f>IF($B$2=1,IF(ก.ค.!AD32="","",ก.ค.!AD32),IF(ก.ค.!AD62="","",ก.ค.!AD62))</f>
        <v/>
      </c>
      <c r="CW32" s="104" t="str">
        <f>IF($B$2=1,IF(ก.ค.!AE32="","",ก.ค.!AE32),IF(ก.ค.!AE62="","",ก.ค.!AE62))</f>
        <v/>
      </c>
      <c r="CX32" s="104" t="str">
        <f>IF($B$2=1,IF(ก.ค.!AF32="","",ก.ค.!AF32),IF(ก.ค.!AF62="","",ก.ค.!AF62))</f>
        <v/>
      </c>
      <c r="CY32" s="104" t="str">
        <f>IF($B$2=1,IF(ก.ค.!AG32="","",ก.ค.!AG32),IF(ก.ค.!AG62="","",ก.ค.!AG62))</f>
        <v/>
      </c>
      <c r="CZ32" s="104" t="str">
        <f>IF($B$2=1,IF(ก.ค.!AH32="","",ก.ค.!AH32),IF(ก.ค.!AH62="","",ก.ค.!AH62))</f>
        <v/>
      </c>
      <c r="DA32" s="104" t="str">
        <f>IF($B$2=1,IF(ก.ค.!AI32="","",ก.ค.!AI32),IF(ก.ค.!AI62="","",ก.ค.!AI62))</f>
        <v/>
      </c>
      <c r="DB32" s="103">
        <f t="shared" si="13"/>
        <v>29</v>
      </c>
      <c r="DC32" s="104"/>
      <c r="DD32" s="104" t="str">
        <f>IF($B$2=1,IF(ส.ค.!D32="","",ส.ค.!D32),IF(ส.ค.!D62="","",ส.ค.!D62))</f>
        <v/>
      </c>
      <c r="DE32" s="104" t="str">
        <f>IF($B$2=1,IF(ส.ค.!E32="","",ส.ค.!E32),IF(ส.ค.!E62="","",ส.ค.!E62))</f>
        <v/>
      </c>
      <c r="DF32" s="104" t="str">
        <f>IF($B$2=1,IF(ส.ค.!F32="","",ส.ค.!F32),IF(ส.ค.!F62="","",ส.ค.!F62))</f>
        <v/>
      </c>
      <c r="DG32" s="104" t="str">
        <f>IF($B$2=1,IF(ส.ค.!G32="","",ส.ค.!G32),IF(ส.ค.!G62="","",ส.ค.!G62))</f>
        <v/>
      </c>
      <c r="DH32" s="104" t="str">
        <f>IF($B$2=1,IF(ส.ค.!H32="","",ส.ค.!H32),IF(ส.ค.!H62="","",ส.ค.!H62))</f>
        <v/>
      </c>
      <c r="DI32" s="104" t="str">
        <f>IF($B$2=1,IF(ส.ค.!I32="","",ส.ค.!I32),IF(ส.ค.!I62="","",ส.ค.!I62))</f>
        <v/>
      </c>
      <c r="DJ32" s="104" t="str">
        <f>IF($B$2=1,IF(ส.ค.!J32="","",ส.ค.!J32),IF(ส.ค.!J62="","",ส.ค.!J62))</f>
        <v/>
      </c>
      <c r="DK32" s="104" t="str">
        <f>IF($B$2=1,IF(ส.ค.!K32="","",ส.ค.!K32),IF(ส.ค.!K62="","",ส.ค.!K62))</f>
        <v/>
      </c>
      <c r="DL32" s="104" t="str">
        <f>IF($B$2=1,IF(ส.ค.!L32="","",ส.ค.!L32),IF(ส.ค.!L62="","",ส.ค.!L62))</f>
        <v/>
      </c>
      <c r="DM32" s="104" t="str">
        <f>IF($B$2=1,IF(ส.ค.!M32="","",ส.ค.!M32),IF(ส.ค.!M62="","",ส.ค.!M62))</f>
        <v/>
      </c>
      <c r="DN32" s="104" t="str">
        <f>IF($B$2=1,IF(ส.ค.!N32="","",ส.ค.!N32),IF(ส.ค.!N62="","",ส.ค.!N62))</f>
        <v/>
      </c>
      <c r="DO32" s="104" t="str">
        <f>IF($B$2=1,IF(ส.ค.!O32="","",ส.ค.!O32),IF(ส.ค.!O62="","",ส.ค.!O62))</f>
        <v/>
      </c>
      <c r="DP32" s="104" t="str">
        <f>IF($B$2=1,IF(ส.ค.!P32="","",ส.ค.!P32),IF(ส.ค.!P62="","",ส.ค.!P62))</f>
        <v/>
      </c>
      <c r="DQ32" s="104" t="str">
        <f>IF($B$2=1,IF(ส.ค.!Q32="","",ส.ค.!Q32),IF(ส.ค.!Q62="","",ส.ค.!Q62))</f>
        <v/>
      </c>
      <c r="DR32" s="104" t="str">
        <f>IF($B$2=1,IF(ส.ค.!R32="","",ส.ค.!R32),IF(ส.ค.!R62="","",ส.ค.!R62))</f>
        <v/>
      </c>
      <c r="DS32" s="104" t="str">
        <f>IF($B$2=1,IF(ส.ค.!S32="","",ส.ค.!S32),IF(ส.ค.!S62="","",ส.ค.!S62))</f>
        <v/>
      </c>
      <c r="DT32" s="104" t="str">
        <f>IF($B$2=1,IF(ส.ค.!T32="","",ส.ค.!T32),IF(ส.ค.!T62="","",ส.ค.!T62))</f>
        <v/>
      </c>
      <c r="DU32" s="104" t="str">
        <f>IF($B$2=1,IF(ส.ค.!U32="","",ส.ค.!U32),IF(ส.ค.!U62="","",ส.ค.!U62))</f>
        <v/>
      </c>
      <c r="DV32" s="104" t="str">
        <f>IF($B$2=1,IF(ส.ค.!V32="","",ส.ค.!V32),IF(ส.ค.!V62="","",ส.ค.!V62))</f>
        <v/>
      </c>
      <c r="DW32" s="104" t="str">
        <f>IF($B$2=1,IF(ส.ค.!W32="","",ส.ค.!W32),IF(ส.ค.!W62="","",ส.ค.!W62))</f>
        <v/>
      </c>
      <c r="DX32" s="104" t="str">
        <f>IF($B$2=1,IF(ส.ค.!X32="","",ส.ค.!X32),IF(ส.ค.!X62="","",ส.ค.!X62))</f>
        <v/>
      </c>
      <c r="DY32" s="104" t="str">
        <f>IF($B$2=1,IF(ส.ค.!Y32="","",ส.ค.!Y32),IF(ส.ค.!Y62="","",ส.ค.!Y62))</f>
        <v/>
      </c>
      <c r="DZ32" s="104" t="str">
        <f>IF($B$2=1,IF(ส.ค.!Z32="","",ส.ค.!Z32),IF(ส.ค.!Z62="","",ส.ค.!Z62))</f>
        <v/>
      </c>
      <c r="EA32" s="104" t="str">
        <f>IF($B$2=1,IF(ส.ค.!AA32="","",ส.ค.!AA32),IF(ส.ค.!AA62="","",ส.ค.!AA62))</f>
        <v/>
      </c>
      <c r="EB32" s="104" t="str">
        <f>IF($B$2=1,IF(ส.ค.!AB32="","",ส.ค.!AB32),IF(ส.ค.!AB62="","",ส.ค.!AB62))</f>
        <v/>
      </c>
      <c r="EC32" s="104" t="str">
        <f>IF($B$2=1,IF(ส.ค.!AC32="","",ส.ค.!AC32),IF(ส.ค.!AC62="","",ส.ค.!AC62))</f>
        <v/>
      </c>
      <c r="ED32" s="104" t="str">
        <f>IF($B$2=1,IF(ส.ค.!AD32="","",ส.ค.!AD32),IF(ส.ค.!AD62="","",ส.ค.!AD62))</f>
        <v/>
      </c>
      <c r="EE32" s="104" t="str">
        <f>IF($B$2=1,IF(ส.ค.!AE32="","",ส.ค.!AE32),IF(ส.ค.!AE62="","",ส.ค.!AE62))</f>
        <v/>
      </c>
      <c r="EF32" s="104" t="str">
        <f>IF($B$2=1,IF(ส.ค.!AF32="","",ส.ค.!AF32),IF(ส.ค.!AF62="","",ส.ค.!AF62))</f>
        <v/>
      </c>
      <c r="EG32" s="104" t="str">
        <f>IF($B$2=1,IF(ส.ค.!AG32="","",ส.ค.!AG32),IF(ส.ค.!AG62="","",ส.ค.!AG62))</f>
        <v/>
      </c>
      <c r="EH32" s="104" t="str">
        <f>IF($B$2=1,IF(ส.ค.!AH32="","",ส.ค.!AH32),IF(ส.ค.!AH62="","",ส.ค.!AH62))</f>
        <v/>
      </c>
      <c r="EI32" s="104" t="str">
        <f>IF($B$2=1,IF(ส.ค.!AI32="","",ส.ค.!AI32),IF(ส.ค.!AI62="","",ส.ค.!AI62))</f>
        <v/>
      </c>
      <c r="EJ32" s="103">
        <f t="shared" si="14"/>
        <v>29</v>
      </c>
      <c r="EK32" s="104"/>
      <c r="EL32" s="104" t="str">
        <f>IF($B$2=1,IF(ก.ย.!D32="","",ก.ย.!D32),IF(ก.ย.!D62="","",ก.ย.!D62))</f>
        <v/>
      </c>
      <c r="EM32" s="104" t="str">
        <f>IF($B$2=1,IF(ก.ย.!E32="","",ก.ย.!E32),IF(ก.ย.!E62="","",ก.ย.!E62))</f>
        <v/>
      </c>
      <c r="EN32" s="104" t="str">
        <f>IF($B$2=1,IF(ก.ย.!F32="","",ก.ย.!F32),IF(ก.ย.!F62="","",ก.ย.!F62))</f>
        <v/>
      </c>
      <c r="EO32" s="104" t="str">
        <f>IF($B$2=1,IF(ก.ย.!G32="","",ก.ย.!G32),IF(ก.ย.!G62="","",ก.ย.!G62))</f>
        <v/>
      </c>
      <c r="EP32" s="104" t="str">
        <f>IF($B$2=1,IF(ก.ย.!H32="","",ก.ย.!H32),IF(ก.ย.!H62="","",ก.ย.!H62))</f>
        <v/>
      </c>
      <c r="EQ32" s="104" t="str">
        <f>IF($B$2=1,IF(ก.ย.!I32="","",ก.ย.!I32),IF(ก.ย.!I62="","",ก.ย.!I62))</f>
        <v/>
      </c>
      <c r="ER32" s="104" t="str">
        <f>IF($B$2=1,IF(ก.ย.!J32="","",ก.ย.!J32),IF(ก.ย.!J62="","",ก.ย.!J62))</f>
        <v/>
      </c>
      <c r="ES32" s="104" t="str">
        <f>IF($B$2=1,IF(ก.ย.!K32="","",ก.ย.!K32),IF(ก.ย.!K62="","",ก.ย.!K62))</f>
        <v/>
      </c>
      <c r="ET32" s="104" t="str">
        <f>IF($B$2=1,IF(ก.ย.!L32="","",ก.ย.!L32),IF(ก.ย.!L62="","",ก.ย.!L62))</f>
        <v/>
      </c>
      <c r="EU32" s="104" t="str">
        <f>IF($B$2=1,IF(ก.ย.!M32="","",ก.ย.!M32),IF(ก.ย.!M62="","",ก.ย.!M62))</f>
        <v/>
      </c>
      <c r="EV32" s="104" t="str">
        <f>IF($B$2=1,IF(ก.ย.!N32="","",ก.ย.!N32),IF(ก.ย.!N62="","",ก.ย.!N62))</f>
        <v/>
      </c>
      <c r="EW32" s="104" t="str">
        <f>IF($B$2=1,IF(ก.ย.!O32="","",ก.ย.!O32),IF(ก.ย.!O62="","",ก.ย.!O62))</f>
        <v/>
      </c>
      <c r="EX32" s="104" t="str">
        <f>IF($B$2=1,IF(ก.ย.!P32="","",ก.ย.!P32),IF(ก.ย.!P62="","",ก.ย.!P62))</f>
        <v/>
      </c>
      <c r="EY32" s="104" t="str">
        <f>IF($B$2=1,IF(ก.ย.!Q32="","",ก.ย.!Q32),IF(ก.ย.!Q62="","",ก.ย.!Q62))</f>
        <v/>
      </c>
      <c r="EZ32" s="104" t="str">
        <f>IF($B$2=1,IF(ก.ย.!R32="","",ก.ย.!R32),IF(ก.ย.!R62="","",ก.ย.!R62))</f>
        <v/>
      </c>
      <c r="FA32" s="104" t="str">
        <f>IF($B$2=1,IF(ก.ย.!S32="","",ก.ย.!S32),IF(ก.ย.!S62="","",ก.ย.!S62))</f>
        <v/>
      </c>
      <c r="FB32" s="104" t="str">
        <f>IF($B$2=1,IF(ก.ย.!T32="","",ก.ย.!T32),IF(ก.ย.!T62="","",ก.ย.!T62))</f>
        <v/>
      </c>
      <c r="FC32" s="104" t="str">
        <f>IF($B$2=1,IF(ก.ย.!U32="","",ก.ย.!U32),IF(ก.ย.!U62="","",ก.ย.!U62))</f>
        <v/>
      </c>
      <c r="FD32" s="104" t="str">
        <f>IF($B$2=1,IF(ก.ย.!V32="","",ก.ย.!V32),IF(ก.ย.!V62="","",ก.ย.!V62))</f>
        <v/>
      </c>
      <c r="FE32" s="104" t="str">
        <f>IF($B$2=1,IF(ก.ย.!W32="","",ก.ย.!W32),IF(ก.ย.!W62="","",ก.ย.!W62))</f>
        <v/>
      </c>
      <c r="FF32" s="104" t="str">
        <f>IF($B$2=1,IF(ก.ย.!X32="","",ก.ย.!X32),IF(ก.ย.!X62="","",ก.ย.!X62))</f>
        <v/>
      </c>
      <c r="FG32" s="104" t="str">
        <f>IF($B$2=1,IF(ก.ย.!Y32="","",ก.ย.!Y32),IF(ก.ย.!Y62="","",ก.ย.!Y62))</f>
        <v/>
      </c>
      <c r="FH32" s="104" t="str">
        <f>IF($B$2=1,IF(ก.ย.!Z32="","",ก.ย.!Z32),IF(ก.ย.!Z62="","",ก.ย.!Z62))</f>
        <v/>
      </c>
      <c r="FI32" s="104" t="str">
        <f>IF($B$2=1,IF(ก.ย.!AA32="","",ก.ย.!AA32),IF(ก.ย.!AA62="","",ก.ย.!AA62))</f>
        <v/>
      </c>
      <c r="FJ32" s="104" t="str">
        <f>IF($B$2=1,IF(ก.ย.!AB32="","",ก.ย.!AB32),IF(ก.ย.!AB62="","",ก.ย.!AB62))</f>
        <v/>
      </c>
      <c r="FK32" s="104" t="str">
        <f>IF($B$2=1,IF(ก.ย.!AC32="","",ก.ย.!AC32),IF(ก.ย.!AC62="","",ก.ย.!AC62))</f>
        <v/>
      </c>
      <c r="FL32" s="104" t="str">
        <f>IF($B$2=1,IF(ก.ย.!AD32="","",ก.ย.!AD32),IF(ก.ย.!AD62="","",ก.ย.!AD62))</f>
        <v/>
      </c>
      <c r="FM32" s="104" t="str">
        <f>IF($B$2=1,IF(ก.ย.!AE32="","",ก.ย.!AE32),IF(ก.ย.!AE62="","",ก.ย.!AE62))</f>
        <v/>
      </c>
      <c r="FN32" s="104" t="str">
        <f>IF($B$2=1,IF(ก.ย.!AF32="","",ก.ย.!AF32),IF(ก.ย.!AF62="","",ก.ย.!AF62))</f>
        <v/>
      </c>
      <c r="FO32" s="104" t="str">
        <f>IF($B$2=1,IF(ก.ย.!AG32="","",ก.ย.!AG32),IF(ก.ย.!AG62="","",ก.ย.!AG62))</f>
        <v/>
      </c>
      <c r="FP32" s="104" t="str">
        <f>IF($B$2=1,IF(ก.ย.!AH32="","",ก.ย.!AH32),IF(ก.ย.!AH62="","",ก.ย.!AH62))</f>
        <v/>
      </c>
      <c r="FQ32" s="104" t="str">
        <f>IF($B$2=1,IF(ก.ย.!AI32="","",ก.ย.!AI32),IF(ก.ย.!AI62="","",ก.ย.!AI62))</f>
        <v/>
      </c>
      <c r="FR32" s="103">
        <f t="shared" si="15"/>
        <v>29</v>
      </c>
      <c r="FS32" s="104"/>
      <c r="FT32" s="104" t="str">
        <f>IF($B$2=1,IF(ต.ค.!D32="","",ต.ค.!D32),IF(ต.ค.!D62="","",ต.ค.!D62))</f>
        <v/>
      </c>
      <c r="FU32" s="104" t="str">
        <f>IF($B$2=1,IF(ต.ค.!E32="","",ต.ค.!E32),IF(ต.ค.!E62="","",ต.ค.!E62))</f>
        <v/>
      </c>
      <c r="FV32" s="104" t="str">
        <f>IF($B$2=1,IF(ต.ค.!F32="","",ต.ค.!F32),IF(ต.ค.!F62="","",ต.ค.!F62))</f>
        <v/>
      </c>
      <c r="FW32" s="104" t="str">
        <f>IF($B$2=1,IF(ต.ค.!G32="","",ต.ค.!G32),IF(ต.ค.!G62="","",ต.ค.!G62))</f>
        <v/>
      </c>
      <c r="FX32" s="104" t="str">
        <f>IF($B$2=1,IF(ต.ค.!H32="","",ต.ค.!H32),IF(ต.ค.!H62="","",ต.ค.!H62))</f>
        <v/>
      </c>
      <c r="FY32" s="104" t="str">
        <f>IF($B$2=1,IF(ต.ค.!I32="","",ต.ค.!I32),IF(ต.ค.!I62="","",ต.ค.!I62))</f>
        <v/>
      </c>
      <c r="FZ32" s="104" t="str">
        <f>IF($B$2=1,IF(ต.ค.!J32="","",ต.ค.!J32),IF(ต.ค.!J62="","",ต.ค.!J62))</f>
        <v/>
      </c>
      <c r="GA32" s="104" t="str">
        <f>IF($B$2=1,IF(ต.ค.!K32="","",ต.ค.!K32),IF(ต.ค.!K62="","",ต.ค.!K62))</f>
        <v/>
      </c>
      <c r="GB32" s="104" t="str">
        <f>IF($B$2=1,IF(ต.ค.!L32="","",ต.ค.!L32),IF(ต.ค.!L62="","",ต.ค.!L62))</f>
        <v/>
      </c>
      <c r="GC32" s="104" t="str">
        <f>IF($B$2=1,IF(ต.ค.!M32="","",ต.ค.!M32),IF(ต.ค.!M62="","",ต.ค.!M62))</f>
        <v/>
      </c>
      <c r="GD32" s="104" t="str">
        <f>IF($B$2=1,IF(ต.ค.!N32="","",ต.ค.!N32),IF(ต.ค.!N62="","",ต.ค.!N62))</f>
        <v/>
      </c>
      <c r="GE32" s="104" t="str">
        <f>IF($B$2=1,IF(ต.ค.!O32="","",ต.ค.!O32),IF(ต.ค.!O62="","",ต.ค.!O62))</f>
        <v/>
      </c>
      <c r="GF32" s="104" t="str">
        <f>IF($B$2=1,IF(ต.ค.!P32="","",ต.ค.!P32),IF(ต.ค.!P62="","",ต.ค.!P62))</f>
        <v/>
      </c>
      <c r="GG32" s="104" t="str">
        <f>IF($B$2=1,IF(ต.ค.!Q32="","",ต.ค.!Q32),IF(ต.ค.!Q62="","",ต.ค.!Q62))</f>
        <v/>
      </c>
      <c r="GH32" s="104" t="str">
        <f>IF($B$2=1,IF(ต.ค.!R32="","",ต.ค.!R32),IF(ต.ค.!R62="","",ต.ค.!R62))</f>
        <v/>
      </c>
      <c r="GI32" s="104" t="str">
        <f>IF($B$2=1,IF(ต.ค.!S32="","",ต.ค.!S32),IF(ต.ค.!S62="","",ต.ค.!S62))</f>
        <v/>
      </c>
      <c r="GJ32" s="104" t="str">
        <f>IF($B$2=1,IF(ต.ค.!T32="","",ต.ค.!T32),IF(ต.ค.!T62="","",ต.ค.!T62))</f>
        <v/>
      </c>
      <c r="GK32" s="104" t="str">
        <f>IF($B$2=1,IF(ต.ค.!U32="","",ต.ค.!U32),IF(ต.ค.!U62="","",ต.ค.!U62))</f>
        <v/>
      </c>
      <c r="GL32" s="104" t="str">
        <f>IF($B$2=1,IF(ต.ค.!V32="","",ต.ค.!V32),IF(ต.ค.!V62="","",ต.ค.!V62))</f>
        <v/>
      </c>
      <c r="GM32" s="104" t="str">
        <f>IF($B$2=1,IF(ต.ค.!W32="","",ต.ค.!W32),IF(ต.ค.!W62="","",ต.ค.!W62))</f>
        <v/>
      </c>
      <c r="GN32" s="104" t="str">
        <f>IF($B$2=1,IF(ต.ค.!X32="","",ต.ค.!X32),IF(ต.ค.!X62="","",ต.ค.!X62))</f>
        <v/>
      </c>
      <c r="GO32" s="104" t="str">
        <f>IF($B$2=1,IF(ต.ค.!Y32="","",ต.ค.!Y32),IF(ต.ค.!Y62="","",ต.ค.!Y62))</f>
        <v/>
      </c>
      <c r="GP32" s="104" t="str">
        <f>IF($B$2=1,IF(ต.ค.!Z32="","",ต.ค.!Z32),IF(ต.ค.!Z62="","",ต.ค.!Z62))</f>
        <v/>
      </c>
      <c r="GQ32" s="104" t="str">
        <f>IF($B$2=1,IF(ต.ค.!AA32="","",ต.ค.!AA32),IF(ต.ค.!AA62="","",ต.ค.!AA62))</f>
        <v/>
      </c>
      <c r="GR32" s="104" t="str">
        <f>IF($B$2=1,IF(ต.ค.!AB32="","",ต.ค.!AB32),IF(ต.ค.!AB62="","",ต.ค.!AB62))</f>
        <v/>
      </c>
      <c r="GS32" s="104" t="str">
        <f>IF($B$2=1,IF(ต.ค.!AC32="","",ต.ค.!AC32),IF(ต.ค.!AC62="","",ต.ค.!AC62))</f>
        <v/>
      </c>
      <c r="GT32" s="104" t="str">
        <f>IF($B$2=1,IF(ต.ค.!AD32="","",ต.ค.!AD32),IF(ต.ค.!AD62="","",ต.ค.!AD62))</f>
        <v/>
      </c>
      <c r="GU32" s="104" t="str">
        <f>IF($B$2=1,IF(ต.ค.!AE32="","",ต.ค.!AE32),IF(ต.ค.!AE62="","",ต.ค.!AE62))</f>
        <v/>
      </c>
      <c r="GV32" s="104" t="str">
        <f>IF($B$2=1,IF(ต.ค.!AF32="","",ต.ค.!AF32),IF(ต.ค.!AF62="","",ต.ค.!AF62))</f>
        <v/>
      </c>
      <c r="GW32" s="104" t="str">
        <f>IF($B$2=1,IF(ต.ค.!AG32="","",ต.ค.!AG32),IF(ต.ค.!AG62="","",ต.ค.!AG62))</f>
        <v/>
      </c>
      <c r="GX32" s="104" t="str">
        <f>IF($B$2=1,IF(ต.ค.!AH32="","",ต.ค.!AH32),IF(ต.ค.!AH62="","",ต.ค.!AH62))</f>
        <v/>
      </c>
      <c r="GY32" s="104" t="str">
        <f>IF($B$2=1,IF(ต.ค.!AI32="","",ต.ค.!AI32),IF(ต.ค.!AI62="","",ต.ค.!AI62))</f>
        <v/>
      </c>
      <c r="GZ32" s="103">
        <f t="shared" si="16"/>
        <v>29</v>
      </c>
      <c r="HA32" s="104"/>
      <c r="HB32" s="104" t="str">
        <f>IF($B$2=1,IF(พ.ย.!D32="","",พ.ย.!D32),IF(พ.ย.!D62="","",พ.ย.!D62))</f>
        <v/>
      </c>
      <c r="HC32" s="104" t="str">
        <f>IF($B$2=1,IF(พ.ย.!E32="","",พ.ย.!E32),IF(พ.ย.!E62="","",พ.ย.!E62))</f>
        <v/>
      </c>
      <c r="HD32" s="104" t="str">
        <f>IF($B$2=1,IF(พ.ย.!F32="","",พ.ย.!F32),IF(พ.ย.!F62="","",พ.ย.!F62))</f>
        <v/>
      </c>
      <c r="HE32" s="104" t="str">
        <f>IF($B$2=1,IF(พ.ย.!G32="","",พ.ย.!G32),IF(พ.ย.!G62="","",พ.ย.!G62))</f>
        <v/>
      </c>
      <c r="HF32" s="104" t="str">
        <f>IF($B$2=1,IF(พ.ย.!H32="","",พ.ย.!H32),IF(พ.ย.!H62="","",พ.ย.!H62))</f>
        <v/>
      </c>
      <c r="HG32" s="104" t="str">
        <f>IF($B$2=1,IF(พ.ย.!I32="","",พ.ย.!I32),IF(พ.ย.!I62="","",พ.ย.!I62))</f>
        <v/>
      </c>
      <c r="HH32" s="104" t="str">
        <f>IF($B$2=1,IF(พ.ย.!J32="","",พ.ย.!J32),IF(พ.ย.!J62="","",พ.ย.!J62))</f>
        <v/>
      </c>
      <c r="HI32" s="104" t="str">
        <f>IF($B$2=1,IF(พ.ย.!K32="","",พ.ย.!K32),IF(พ.ย.!K62="","",พ.ย.!K62))</f>
        <v/>
      </c>
      <c r="HJ32" s="104" t="str">
        <f>IF($B$2=1,IF(พ.ย.!L32="","",พ.ย.!L32),IF(พ.ย.!L62="","",พ.ย.!L62))</f>
        <v/>
      </c>
      <c r="HK32" s="104" t="str">
        <f>IF($B$2=1,IF(พ.ย.!M32="","",พ.ย.!M32),IF(พ.ย.!M62="","",พ.ย.!M62))</f>
        <v/>
      </c>
      <c r="HL32" s="104" t="str">
        <f>IF($B$2=1,IF(พ.ย.!N32="","",พ.ย.!N32),IF(พ.ย.!N62="","",พ.ย.!N62))</f>
        <v/>
      </c>
      <c r="HM32" s="104" t="str">
        <f>IF($B$2=1,IF(พ.ย.!O32="","",พ.ย.!O32),IF(พ.ย.!O62="","",พ.ย.!O62))</f>
        <v/>
      </c>
      <c r="HN32" s="104" t="str">
        <f>IF($B$2=1,IF(พ.ย.!P32="","",พ.ย.!P32),IF(พ.ย.!P62="","",พ.ย.!P62))</f>
        <v/>
      </c>
      <c r="HO32" s="104" t="str">
        <f>IF($B$2=1,IF(พ.ย.!Q32="","",พ.ย.!Q32),IF(พ.ย.!Q62="","",พ.ย.!Q62))</f>
        <v/>
      </c>
      <c r="HP32" s="104" t="str">
        <f>IF($B$2=1,IF(พ.ย.!R32="","",พ.ย.!R32),IF(พ.ย.!R62="","",พ.ย.!R62))</f>
        <v/>
      </c>
      <c r="HQ32" s="104" t="str">
        <f>IF($B$2=1,IF(พ.ย.!S32="","",พ.ย.!S32),IF(พ.ย.!S62="","",พ.ย.!S62))</f>
        <v/>
      </c>
      <c r="HR32" s="104" t="str">
        <f>IF($B$2=1,IF(พ.ย.!T32="","",พ.ย.!T32),IF(พ.ย.!T62="","",พ.ย.!T62))</f>
        <v/>
      </c>
      <c r="HS32" s="104" t="str">
        <f>IF($B$2=1,IF(พ.ย.!U32="","",พ.ย.!U32),IF(พ.ย.!U62="","",พ.ย.!U62))</f>
        <v/>
      </c>
      <c r="HT32" s="104" t="str">
        <f>IF($B$2=1,IF(พ.ย.!V32="","",พ.ย.!V32),IF(พ.ย.!V62="","",พ.ย.!V62))</f>
        <v/>
      </c>
      <c r="HU32" s="104" t="str">
        <f>IF($B$2=1,IF(พ.ย.!W32="","",พ.ย.!W32),IF(พ.ย.!W62="","",พ.ย.!W62))</f>
        <v/>
      </c>
      <c r="HV32" s="104" t="str">
        <f>IF($B$2=1,IF(พ.ย.!X32="","",พ.ย.!X32),IF(พ.ย.!X62="","",พ.ย.!X62))</f>
        <v/>
      </c>
      <c r="HW32" s="104" t="str">
        <f>IF($B$2=1,IF(พ.ย.!Y32="","",พ.ย.!Y32),IF(พ.ย.!Y62="","",พ.ย.!Y62))</f>
        <v/>
      </c>
      <c r="HX32" s="104" t="str">
        <f>IF($B$2=1,IF(พ.ย.!Z32="","",พ.ย.!Z32),IF(พ.ย.!Z62="","",พ.ย.!Z62))</f>
        <v/>
      </c>
      <c r="HY32" s="104" t="str">
        <f>IF($B$2=1,IF(พ.ย.!AA32="","",พ.ย.!AA32),IF(พ.ย.!AA62="","",พ.ย.!AA62))</f>
        <v/>
      </c>
      <c r="HZ32" s="104" t="str">
        <f>IF($B$2=1,IF(พ.ย.!AB32="","",พ.ย.!AB32),IF(พ.ย.!AB62="","",พ.ย.!AB62))</f>
        <v/>
      </c>
      <c r="IA32" s="104" t="str">
        <f>IF($B$2=1,IF(พ.ย.!AC32="","",พ.ย.!AC32),IF(พ.ย.!AC62="","",พ.ย.!AC62))</f>
        <v/>
      </c>
      <c r="IB32" s="104" t="str">
        <f>IF($B$2=1,IF(พ.ย.!AD32="","",พ.ย.!AD32),IF(พ.ย.!AD62="","",พ.ย.!AD62))</f>
        <v/>
      </c>
      <c r="IC32" s="104" t="str">
        <f>IF($B$2=1,IF(พ.ย.!AE32="","",พ.ย.!AE32),IF(พ.ย.!AE62="","",พ.ย.!AE62))</f>
        <v/>
      </c>
      <c r="ID32" s="104" t="str">
        <f>IF($B$2=1,IF(พ.ย.!AF32="","",พ.ย.!AF32),IF(พ.ย.!AF62="","",พ.ย.!AF62))</f>
        <v/>
      </c>
      <c r="IE32" s="104" t="str">
        <f>IF($B$2=1,IF(พ.ย.!AG32="","",พ.ย.!AG32),IF(พ.ย.!AG62="","",พ.ย.!AG62))</f>
        <v/>
      </c>
      <c r="IF32" s="104" t="str">
        <f>IF($B$2=1,IF(พ.ย.!AH32="","",พ.ย.!AH32),IF(พ.ย.!AH62="","",พ.ย.!AH62))</f>
        <v/>
      </c>
      <c r="IG32" s="104" t="str">
        <f>IF($B$2=1,IF(พ.ย.!AI32="","",พ.ย.!AI32),IF(พ.ย.!AI62="","",พ.ย.!AI62))</f>
        <v/>
      </c>
      <c r="IH32" s="103">
        <f t="shared" si="17"/>
        <v>29</v>
      </c>
      <c r="II32" s="104"/>
      <c r="IJ32" s="104" t="str">
        <f>IF($B$2=1,IF(ธ.ค.!D32="","",ธ.ค.!D32),IF(ธ.ค.!D62="","",ธ.ค.!D62))</f>
        <v/>
      </c>
      <c r="IK32" s="104" t="str">
        <f>IF($B$2=1,IF(ธ.ค.!E32="","",ธ.ค.!E32),IF(ธ.ค.!E62="","",ธ.ค.!E62))</f>
        <v/>
      </c>
      <c r="IL32" s="104" t="str">
        <f>IF($B$2=1,IF(ธ.ค.!F32="","",ธ.ค.!F32),IF(ธ.ค.!F62="","",ธ.ค.!F62))</f>
        <v/>
      </c>
      <c r="IM32" s="104" t="str">
        <f>IF($B$2=1,IF(ธ.ค.!G32="","",ธ.ค.!G32),IF(ธ.ค.!G62="","",ธ.ค.!G62))</f>
        <v/>
      </c>
      <c r="IN32" s="104" t="str">
        <f>IF($B$2=1,IF(ธ.ค.!H32="","",ธ.ค.!H32),IF(ธ.ค.!H62="","",ธ.ค.!H62))</f>
        <v/>
      </c>
      <c r="IO32" s="104" t="str">
        <f>IF($B$2=1,IF(ธ.ค.!I32="","",ธ.ค.!I32),IF(ธ.ค.!I62="","",ธ.ค.!I62))</f>
        <v/>
      </c>
      <c r="IP32" s="104" t="str">
        <f>IF($B$2=1,IF(ธ.ค.!J32="","",ธ.ค.!J32),IF(ธ.ค.!J62="","",ธ.ค.!J62))</f>
        <v/>
      </c>
      <c r="IQ32" s="104" t="str">
        <f>IF($B$2=1,IF(ธ.ค.!K32="","",ธ.ค.!K32),IF(ธ.ค.!K62="","",ธ.ค.!K62))</f>
        <v/>
      </c>
      <c r="IR32" s="104" t="str">
        <f>IF($B$2=1,IF(ธ.ค.!L32="","",ธ.ค.!L32),IF(ธ.ค.!L62="","",ธ.ค.!L62))</f>
        <v/>
      </c>
      <c r="IS32" s="104" t="str">
        <f>IF($B$2=1,IF(ธ.ค.!M32="","",ธ.ค.!M32),IF(ธ.ค.!M62="","",ธ.ค.!M62))</f>
        <v/>
      </c>
      <c r="IT32" s="104" t="str">
        <f>IF($B$2=1,IF(ธ.ค.!N32="","",ธ.ค.!N32),IF(ธ.ค.!N62="","",ธ.ค.!N62))</f>
        <v/>
      </c>
      <c r="IU32" s="104" t="str">
        <f>IF($B$2=1,IF(ธ.ค.!O32="","",ธ.ค.!O32),IF(ธ.ค.!O62="","",ธ.ค.!O62))</f>
        <v/>
      </c>
      <c r="IV32" s="104" t="str">
        <f>IF($B$2=1,IF(ธ.ค.!P32="","",ธ.ค.!P32),IF(ธ.ค.!P62="","",ธ.ค.!P62))</f>
        <v/>
      </c>
      <c r="IW32" s="104" t="str">
        <f>IF($B$2=1,IF(ธ.ค.!Q32="","",ธ.ค.!Q32),IF(ธ.ค.!Q62="","",ธ.ค.!Q62))</f>
        <v/>
      </c>
      <c r="IX32" s="104" t="str">
        <f>IF($B$2=1,IF(ธ.ค.!R32="","",ธ.ค.!R32),IF(ธ.ค.!R62="","",ธ.ค.!R62))</f>
        <v/>
      </c>
      <c r="IY32" s="104" t="str">
        <f>IF($B$2=1,IF(ธ.ค.!S32="","",ธ.ค.!S32),IF(ธ.ค.!S62="","",ธ.ค.!S62))</f>
        <v/>
      </c>
      <c r="IZ32" s="104" t="str">
        <f>IF($B$2=1,IF(ธ.ค.!T32="","",ธ.ค.!T32),IF(ธ.ค.!T62="","",ธ.ค.!T62))</f>
        <v/>
      </c>
      <c r="JA32" s="104" t="str">
        <f>IF($B$2=1,IF(ธ.ค.!U32="","",ธ.ค.!U32),IF(ธ.ค.!U62="","",ธ.ค.!U62))</f>
        <v/>
      </c>
      <c r="JB32" s="104" t="str">
        <f>IF($B$2=1,IF(ธ.ค.!V32="","",ธ.ค.!V32),IF(ธ.ค.!V62="","",ธ.ค.!V62))</f>
        <v/>
      </c>
      <c r="JC32" s="104" t="str">
        <f>IF($B$2=1,IF(ธ.ค.!W32="","",ธ.ค.!W32),IF(ธ.ค.!W62="","",ธ.ค.!W62))</f>
        <v/>
      </c>
      <c r="JD32" s="104" t="str">
        <f>IF($B$2=1,IF(ธ.ค.!X32="","",ธ.ค.!X32),IF(ธ.ค.!X62="","",ธ.ค.!X62))</f>
        <v/>
      </c>
      <c r="JE32" s="104" t="str">
        <f>IF($B$2=1,IF(ธ.ค.!Y32="","",ธ.ค.!Y32),IF(ธ.ค.!Y62="","",ธ.ค.!Y62))</f>
        <v/>
      </c>
      <c r="JF32" s="104" t="str">
        <f>IF($B$2=1,IF(ธ.ค.!Z32="","",ธ.ค.!Z32),IF(ธ.ค.!Z62="","",ธ.ค.!Z62))</f>
        <v/>
      </c>
      <c r="JG32" s="104" t="str">
        <f>IF($B$2=1,IF(ธ.ค.!AA32="","",ธ.ค.!AA32),IF(ธ.ค.!AA62="","",ธ.ค.!AA62))</f>
        <v/>
      </c>
      <c r="JH32" s="104" t="str">
        <f>IF($B$2=1,IF(ธ.ค.!AB32="","",ธ.ค.!AB32),IF(ธ.ค.!AB62="","",ธ.ค.!AB62))</f>
        <v/>
      </c>
      <c r="JI32" s="104" t="str">
        <f>IF($B$2=1,IF(ธ.ค.!AC32="","",ธ.ค.!AC32),IF(ธ.ค.!AC62="","",ธ.ค.!AC62))</f>
        <v/>
      </c>
      <c r="JJ32" s="104" t="str">
        <f>IF($B$2=1,IF(ธ.ค.!AD32="","",ธ.ค.!AD32),IF(ธ.ค.!AD62="","",ธ.ค.!AD62))</f>
        <v/>
      </c>
      <c r="JK32" s="104" t="str">
        <f>IF($B$2=1,IF(ธ.ค.!AE32="","",ธ.ค.!AE32),IF(ธ.ค.!AE62="","",ธ.ค.!AE62))</f>
        <v/>
      </c>
      <c r="JL32" s="104" t="str">
        <f>IF($B$2=1,IF(ธ.ค.!AF32="","",ธ.ค.!AF32),IF(ธ.ค.!AF62="","",ธ.ค.!AF62))</f>
        <v/>
      </c>
      <c r="JM32" s="104" t="str">
        <f>IF($B$2=1,IF(ธ.ค.!AG32="","",ธ.ค.!AG32),IF(ธ.ค.!AG62="","",ธ.ค.!AG62))</f>
        <v/>
      </c>
      <c r="JN32" s="104" t="str">
        <f>IF($B$2=1,IF(ธ.ค.!AH32="","",ธ.ค.!AH32),IF(ธ.ค.!AH62="","",ธ.ค.!AH62))</f>
        <v/>
      </c>
      <c r="JO32" s="104" t="str">
        <f>IF($B$2=1,IF(ธ.ค.!AI32="","",ธ.ค.!AI32),IF(ธ.ค.!AI62="","",ธ.ค.!AI62))</f>
        <v/>
      </c>
      <c r="JP32" s="103">
        <f t="shared" si="18"/>
        <v>29</v>
      </c>
      <c r="JQ32" s="104"/>
      <c r="JR32" s="104" t="str">
        <f>IF($B$2=1,IF(ม.ค.!D32="","",ม.ค.!D32),IF(ม.ค.!D62="","",ม.ค.!D62))</f>
        <v/>
      </c>
      <c r="JS32" s="104" t="str">
        <f>IF($B$2=1,IF(ม.ค.!E32="","",ม.ค.!E32),IF(ม.ค.!E62="","",ม.ค.!E62))</f>
        <v/>
      </c>
      <c r="JT32" s="104" t="str">
        <f>IF($B$2=1,IF(ม.ค.!F32="","",ม.ค.!F32),IF(ม.ค.!F62="","",ม.ค.!F62))</f>
        <v/>
      </c>
      <c r="JU32" s="104" t="str">
        <f>IF($B$2=1,IF(ม.ค.!G32="","",ม.ค.!G32),IF(ม.ค.!G62="","",ม.ค.!G62))</f>
        <v/>
      </c>
      <c r="JV32" s="104" t="str">
        <f>IF($B$2=1,IF(ม.ค.!H32="","",ม.ค.!H32),IF(ม.ค.!H62="","",ม.ค.!H62))</f>
        <v/>
      </c>
      <c r="JW32" s="104" t="str">
        <f>IF($B$2=1,IF(ม.ค.!I32="","",ม.ค.!I32),IF(ม.ค.!I62="","",ม.ค.!I62))</f>
        <v/>
      </c>
      <c r="JX32" s="104" t="str">
        <f>IF($B$2=1,IF(ม.ค.!J32="","",ม.ค.!J32),IF(ม.ค.!J62="","",ม.ค.!J62))</f>
        <v/>
      </c>
      <c r="JY32" s="104" t="str">
        <f>IF($B$2=1,IF(ม.ค.!K32="","",ม.ค.!K32),IF(ม.ค.!K62="","",ม.ค.!K62))</f>
        <v/>
      </c>
      <c r="JZ32" s="104" t="str">
        <f>IF($B$2=1,IF(ม.ค.!L32="","",ม.ค.!L32),IF(ม.ค.!L62="","",ม.ค.!L62))</f>
        <v/>
      </c>
      <c r="KA32" s="104" t="str">
        <f>IF($B$2=1,IF(ม.ค.!M32="","",ม.ค.!M32),IF(ม.ค.!M62="","",ม.ค.!M62))</f>
        <v/>
      </c>
      <c r="KB32" s="104" t="str">
        <f>IF($B$2=1,IF(ม.ค.!N32="","",ม.ค.!N32),IF(ม.ค.!N62="","",ม.ค.!N62))</f>
        <v/>
      </c>
      <c r="KC32" s="104" t="str">
        <f>IF($B$2=1,IF(ม.ค.!O32="","",ม.ค.!O32),IF(ม.ค.!O62="","",ม.ค.!O62))</f>
        <v/>
      </c>
      <c r="KD32" s="104" t="str">
        <f>IF($B$2=1,IF(ม.ค.!P32="","",ม.ค.!P32),IF(ม.ค.!P62="","",ม.ค.!P62))</f>
        <v/>
      </c>
      <c r="KE32" s="104" t="str">
        <f>IF($B$2=1,IF(ม.ค.!Q32="","",ม.ค.!Q32),IF(ม.ค.!Q62="","",ม.ค.!Q62))</f>
        <v/>
      </c>
      <c r="KF32" s="104" t="str">
        <f>IF($B$2=1,IF(ม.ค.!R32="","",ม.ค.!R32),IF(ม.ค.!R62="","",ม.ค.!R62))</f>
        <v/>
      </c>
      <c r="KG32" s="104" t="str">
        <f>IF($B$2=1,IF(ม.ค.!S32="","",ม.ค.!S32),IF(ม.ค.!S62="","",ม.ค.!S62))</f>
        <v/>
      </c>
      <c r="KH32" s="104" t="str">
        <f>IF($B$2=1,IF(ม.ค.!T32="","",ม.ค.!T32),IF(ม.ค.!T62="","",ม.ค.!T62))</f>
        <v/>
      </c>
      <c r="KI32" s="104" t="str">
        <f>IF($B$2=1,IF(ม.ค.!U32="","",ม.ค.!U32),IF(ม.ค.!U62="","",ม.ค.!U62))</f>
        <v/>
      </c>
      <c r="KJ32" s="104" t="str">
        <f>IF($B$2=1,IF(ม.ค.!V32="","",ม.ค.!V32),IF(ม.ค.!V62="","",ม.ค.!V62))</f>
        <v/>
      </c>
      <c r="KK32" s="104" t="str">
        <f>IF($B$2=1,IF(ม.ค.!W32="","",ม.ค.!W32),IF(ม.ค.!W62="","",ม.ค.!W62))</f>
        <v/>
      </c>
      <c r="KL32" s="104" t="str">
        <f>IF($B$2=1,IF(ม.ค.!X32="","",ม.ค.!X32),IF(ม.ค.!X62="","",ม.ค.!X62))</f>
        <v/>
      </c>
      <c r="KM32" s="104" t="str">
        <f>IF($B$2=1,IF(ม.ค.!Y32="","",ม.ค.!Y32),IF(ม.ค.!Y62="","",ม.ค.!Y62))</f>
        <v/>
      </c>
      <c r="KN32" s="104" t="str">
        <f>IF($B$2=1,IF(ม.ค.!Z32="","",ม.ค.!Z32),IF(ม.ค.!Z62="","",ม.ค.!Z62))</f>
        <v/>
      </c>
      <c r="KO32" s="104" t="str">
        <f>IF($B$2=1,IF(ม.ค.!AA32="","",ม.ค.!AA32),IF(ม.ค.!AA62="","",ม.ค.!AA62))</f>
        <v/>
      </c>
      <c r="KP32" s="104" t="str">
        <f>IF($B$2=1,IF(ม.ค.!AB32="","",ม.ค.!AB32),IF(ม.ค.!AB62="","",ม.ค.!AB62))</f>
        <v/>
      </c>
      <c r="KQ32" s="104" t="str">
        <f>IF($B$2=1,IF(ม.ค.!AC32="","",ม.ค.!AC32),IF(ม.ค.!AC62="","",ม.ค.!AC62))</f>
        <v/>
      </c>
      <c r="KR32" s="104" t="str">
        <f>IF($B$2=1,IF(ม.ค.!AD32="","",ม.ค.!AD32),IF(ม.ค.!AD62="","",ม.ค.!AD62))</f>
        <v/>
      </c>
      <c r="KS32" s="104" t="str">
        <f>IF($B$2=1,IF(ม.ค.!AE32="","",ม.ค.!AE32),IF(ม.ค.!AE62="","",ม.ค.!AE62))</f>
        <v/>
      </c>
      <c r="KT32" s="104" t="str">
        <f>IF($B$2=1,IF(ม.ค.!AF32="","",ม.ค.!AF32),IF(ม.ค.!AF62="","",ม.ค.!AF62))</f>
        <v/>
      </c>
      <c r="KU32" s="104" t="str">
        <f>IF($B$2=1,IF(ม.ค.!AG32="","",ม.ค.!AG32),IF(ม.ค.!AG62="","",ม.ค.!AG62))</f>
        <v/>
      </c>
      <c r="KV32" s="104" t="str">
        <f>IF($B$2=1,IF(ม.ค.!AH32="","",ม.ค.!AH32),IF(ม.ค.!AH62="","",ม.ค.!AH62))</f>
        <v/>
      </c>
      <c r="KW32" s="104" t="str">
        <f>IF($B$2=1,IF(ม.ค.!AI32="","",ม.ค.!AI32),IF(ม.ค.!AI62="","",ม.ค.!AI62))</f>
        <v/>
      </c>
      <c r="KX32" s="103">
        <f t="shared" si="19"/>
        <v>29</v>
      </c>
      <c r="KY32" s="104"/>
      <c r="KZ32" s="104" t="str">
        <f>IF($B$2=1,IF(ก.พ.!D32="","",ก.พ.!D32),IF(ก.พ.!D62="","",ก.พ.!D62))</f>
        <v/>
      </c>
      <c r="LA32" s="104" t="str">
        <f>IF($B$2=1,IF(ก.พ.!E32="","",ก.พ.!E32),IF(ก.พ.!E62="","",ก.พ.!E62))</f>
        <v/>
      </c>
      <c r="LB32" s="104" t="str">
        <f>IF($B$2=1,IF(ก.พ.!F32="","",ก.พ.!F32),IF(ก.พ.!F62="","",ก.พ.!F62))</f>
        <v/>
      </c>
      <c r="LC32" s="104" t="str">
        <f>IF($B$2=1,IF(ก.พ.!G32="","",ก.พ.!G32),IF(ก.พ.!G62="","",ก.พ.!G62))</f>
        <v/>
      </c>
      <c r="LD32" s="104" t="str">
        <f>IF($B$2=1,IF(ก.พ.!H32="","",ก.พ.!H32),IF(ก.พ.!H62="","",ก.พ.!H62))</f>
        <v/>
      </c>
      <c r="LE32" s="104" t="str">
        <f>IF($B$2=1,IF(ก.พ.!I32="","",ก.พ.!I32),IF(ก.พ.!I62="","",ก.พ.!I62))</f>
        <v/>
      </c>
      <c r="LF32" s="104" t="str">
        <f>IF($B$2=1,IF(ก.พ.!J32="","",ก.พ.!J32),IF(ก.พ.!J62="","",ก.พ.!J62))</f>
        <v/>
      </c>
      <c r="LG32" s="104" t="str">
        <f>IF($B$2=1,IF(ก.พ.!K32="","",ก.พ.!K32),IF(ก.พ.!K62="","",ก.พ.!K62))</f>
        <v/>
      </c>
      <c r="LH32" s="104" t="str">
        <f>IF($B$2=1,IF(ก.พ.!L32="","",ก.พ.!L32),IF(ก.พ.!L62="","",ก.พ.!L62))</f>
        <v/>
      </c>
      <c r="LI32" s="104" t="str">
        <f>IF($B$2=1,IF(ก.พ.!M32="","",ก.พ.!M32),IF(ก.พ.!M62="","",ก.พ.!M62))</f>
        <v/>
      </c>
      <c r="LJ32" s="104" t="str">
        <f>IF($B$2=1,IF(ก.พ.!N32="","",ก.พ.!N32),IF(ก.พ.!N62="","",ก.พ.!N62))</f>
        <v/>
      </c>
      <c r="LK32" s="104" t="str">
        <f>IF($B$2=1,IF(ก.พ.!O32="","",ก.พ.!O32),IF(ก.พ.!O62="","",ก.พ.!O62))</f>
        <v/>
      </c>
      <c r="LL32" s="104" t="str">
        <f>IF($B$2=1,IF(ก.พ.!P32="","",ก.พ.!P32),IF(ก.พ.!P62="","",ก.พ.!P62))</f>
        <v/>
      </c>
      <c r="LM32" s="104" t="str">
        <f>IF($B$2=1,IF(ก.พ.!Q32="","",ก.พ.!Q32),IF(ก.พ.!Q62="","",ก.พ.!Q62))</f>
        <v/>
      </c>
      <c r="LN32" s="104" t="str">
        <f>IF($B$2=1,IF(ก.พ.!R32="","",ก.พ.!R32),IF(ก.พ.!R62="","",ก.พ.!R62))</f>
        <v/>
      </c>
      <c r="LO32" s="104" t="str">
        <f>IF($B$2=1,IF(ก.พ.!S32="","",ก.พ.!S32),IF(ก.พ.!S62="","",ก.พ.!S62))</f>
        <v/>
      </c>
      <c r="LP32" s="104" t="str">
        <f>IF($B$2=1,IF(ก.พ.!T32="","",ก.พ.!T32),IF(ก.พ.!T62="","",ก.พ.!T62))</f>
        <v/>
      </c>
      <c r="LQ32" s="104" t="str">
        <f>IF($B$2=1,IF(ก.พ.!U32="","",ก.พ.!U32),IF(ก.พ.!U62="","",ก.พ.!U62))</f>
        <v/>
      </c>
      <c r="LR32" s="104" t="str">
        <f>IF($B$2=1,IF(ก.พ.!V32="","",ก.พ.!V32),IF(ก.พ.!V62="","",ก.พ.!V62))</f>
        <v/>
      </c>
      <c r="LS32" s="104" t="str">
        <f>IF($B$2=1,IF(ก.พ.!W32="","",ก.พ.!W32),IF(ก.พ.!W62="","",ก.พ.!W62))</f>
        <v/>
      </c>
      <c r="LT32" s="104" t="str">
        <f>IF($B$2=1,IF(ก.พ.!X32="","",ก.พ.!X32),IF(ก.พ.!X62="","",ก.พ.!X62))</f>
        <v/>
      </c>
      <c r="LU32" s="104" t="str">
        <f>IF($B$2=1,IF(ก.พ.!Y32="","",ก.พ.!Y32),IF(ก.พ.!Y62="","",ก.พ.!Y62))</f>
        <v/>
      </c>
      <c r="LV32" s="104" t="str">
        <f>IF($B$2=1,IF(ก.พ.!Z32="","",ก.พ.!Z32),IF(ก.พ.!Z62="","",ก.พ.!Z62))</f>
        <v/>
      </c>
      <c r="LW32" s="104" t="str">
        <f>IF($B$2=1,IF(ก.พ.!AA32="","",ก.พ.!AA32),IF(ก.พ.!AA62="","",ก.พ.!AA62))</f>
        <v/>
      </c>
      <c r="LX32" s="104" t="str">
        <f>IF($B$2=1,IF(ก.พ.!AB32="","",ก.พ.!AB32),IF(ก.พ.!AB62="","",ก.พ.!AB62))</f>
        <v/>
      </c>
      <c r="LY32" s="104" t="str">
        <f>IF($B$2=1,IF(ก.พ.!AC32="","",ก.พ.!AC32),IF(ก.พ.!AC62="","",ก.พ.!AC62))</f>
        <v/>
      </c>
      <c r="LZ32" s="104" t="str">
        <f>IF($B$2=1,IF(ก.พ.!AD32="","",ก.พ.!AD32),IF(ก.พ.!AD62="","",ก.พ.!AD62))</f>
        <v/>
      </c>
      <c r="MA32" s="104" t="str">
        <f>IF($B$2=1,IF(ก.พ.!AE32="","",ก.พ.!AE32),IF(ก.พ.!AE62="","",ก.พ.!AE62))</f>
        <v/>
      </c>
      <c r="MB32" s="104" t="str">
        <f>IF($B$2=1,IF(ก.พ.!AF32="","",ก.พ.!AF32),IF(ก.พ.!AF62="","",ก.พ.!AF62))</f>
        <v/>
      </c>
      <c r="MC32" s="104" t="str">
        <f>IF($B$2=1,IF(ก.พ.!AG32="","",ก.พ.!AG32),IF(ก.พ.!AG62="","",ก.พ.!AG62))</f>
        <v/>
      </c>
      <c r="MD32" s="104" t="str">
        <f>IF($B$2=1,IF(ก.พ.!AH32="","",ก.พ.!AH32),IF(ก.พ.!AH62="","",ก.พ.!AH62))</f>
        <v/>
      </c>
      <c r="ME32" s="104" t="str">
        <f>IF($B$2=1,IF(ก.พ.!AI32="","",ก.พ.!AI32),IF(ก.พ.!AI62="","",ก.พ.!AI62))</f>
        <v/>
      </c>
      <c r="MF32" s="103">
        <f t="shared" si="20"/>
        <v>29</v>
      </c>
      <c r="MG32" s="104"/>
      <c r="MH32" s="104" t="str">
        <f>IF($B$2=1,IF(มี.ค.!D32="","",มี.ค.!D32),IF(มี.ค.!D62="","",มี.ค.!D62))</f>
        <v/>
      </c>
      <c r="MI32" s="104" t="str">
        <f>IF($B$2=1,IF(มี.ค.!E32="","",มี.ค.!E32),IF(มี.ค.!E62="","",มี.ค.!E62))</f>
        <v/>
      </c>
      <c r="MJ32" s="104" t="str">
        <f>IF($B$2=1,IF(มี.ค.!F32="","",มี.ค.!F32),IF(มี.ค.!F62="","",มี.ค.!F62))</f>
        <v/>
      </c>
      <c r="MK32" s="104" t="str">
        <f>IF($B$2=1,IF(มี.ค.!G32="","",มี.ค.!G32),IF(มี.ค.!G62="","",มี.ค.!G62))</f>
        <v/>
      </c>
      <c r="ML32" s="104" t="str">
        <f>IF($B$2=1,IF(มี.ค.!H32="","",มี.ค.!H32),IF(มี.ค.!H62="","",มี.ค.!H62))</f>
        <v/>
      </c>
      <c r="MM32" s="104" t="str">
        <f>IF($B$2=1,IF(มี.ค.!I32="","",มี.ค.!I32),IF(มี.ค.!I62="","",มี.ค.!I62))</f>
        <v/>
      </c>
      <c r="MN32" s="104" t="str">
        <f>IF($B$2=1,IF(มี.ค.!J32="","",มี.ค.!J32),IF(มี.ค.!J62="","",มี.ค.!J62))</f>
        <v/>
      </c>
      <c r="MO32" s="104" t="str">
        <f>IF($B$2=1,IF(มี.ค.!K32="","",มี.ค.!K32),IF(มี.ค.!K62="","",มี.ค.!K62))</f>
        <v/>
      </c>
      <c r="MP32" s="104" t="str">
        <f>IF($B$2=1,IF(มี.ค.!L32="","",มี.ค.!L32),IF(มี.ค.!L62="","",มี.ค.!L62))</f>
        <v/>
      </c>
      <c r="MQ32" s="104" t="str">
        <f>IF($B$2=1,IF(มี.ค.!M32="","",มี.ค.!M32),IF(มี.ค.!M62="","",มี.ค.!M62))</f>
        <v/>
      </c>
      <c r="MR32" s="104" t="str">
        <f>IF($B$2=1,IF(มี.ค.!N32="","",มี.ค.!N32),IF(มี.ค.!N62="","",มี.ค.!N62))</f>
        <v/>
      </c>
      <c r="MS32" s="104" t="str">
        <f>IF($B$2=1,IF(มี.ค.!O32="","",มี.ค.!O32),IF(มี.ค.!O62="","",มี.ค.!O62))</f>
        <v/>
      </c>
      <c r="MT32" s="104" t="str">
        <f>IF($B$2=1,IF(มี.ค.!P32="","",มี.ค.!P32),IF(มี.ค.!P62="","",มี.ค.!P62))</f>
        <v/>
      </c>
      <c r="MU32" s="104" t="str">
        <f>IF($B$2=1,IF(มี.ค.!Q32="","",มี.ค.!Q32),IF(มี.ค.!Q62="","",มี.ค.!Q62))</f>
        <v/>
      </c>
      <c r="MV32" s="104" t="str">
        <f>IF($B$2=1,IF(มี.ค.!R32="","",มี.ค.!R32),IF(มี.ค.!R62="","",มี.ค.!R62))</f>
        <v/>
      </c>
      <c r="MW32" s="104" t="str">
        <f>IF($B$2=1,IF(มี.ค.!S32="","",มี.ค.!S32),IF(มี.ค.!S62="","",มี.ค.!S62))</f>
        <v/>
      </c>
      <c r="MX32" s="104" t="str">
        <f>IF($B$2=1,IF(มี.ค.!T32="","",มี.ค.!T32),IF(มี.ค.!T62="","",มี.ค.!T62))</f>
        <v/>
      </c>
      <c r="MY32" s="104" t="str">
        <f>IF($B$2=1,IF(มี.ค.!U32="","",มี.ค.!U32),IF(มี.ค.!U62="","",มี.ค.!U62))</f>
        <v/>
      </c>
      <c r="MZ32" s="104" t="str">
        <f>IF($B$2=1,IF(มี.ค.!V32="","",มี.ค.!V32),IF(มี.ค.!V62="","",มี.ค.!V62))</f>
        <v/>
      </c>
      <c r="NA32" s="104" t="str">
        <f>IF($B$2=1,IF(มี.ค.!W32="","",มี.ค.!W32),IF(มี.ค.!W62="","",มี.ค.!W62))</f>
        <v/>
      </c>
      <c r="NB32" s="104" t="str">
        <f>IF($B$2=1,IF(มี.ค.!X32="","",มี.ค.!X32),IF(มี.ค.!X62="","",มี.ค.!X62))</f>
        <v/>
      </c>
      <c r="NC32" s="104" t="str">
        <f>IF($B$2=1,IF(มี.ค.!Y32="","",มี.ค.!Y32),IF(มี.ค.!Y62="","",มี.ค.!Y62))</f>
        <v/>
      </c>
      <c r="ND32" s="104" t="str">
        <f>IF($B$2=1,IF(มี.ค.!Z32="","",มี.ค.!Z32),IF(มี.ค.!Z62="","",มี.ค.!Z62))</f>
        <v/>
      </c>
      <c r="NE32" s="104" t="str">
        <f>IF($B$2=1,IF(มี.ค.!AA32="","",มี.ค.!AA32),IF(มี.ค.!AA62="","",มี.ค.!AA62))</f>
        <v/>
      </c>
      <c r="NF32" s="104" t="str">
        <f>IF($B$2=1,IF(มี.ค.!AB32="","",มี.ค.!AB32),IF(มี.ค.!AB62="","",มี.ค.!AB62))</f>
        <v/>
      </c>
      <c r="NG32" s="104" t="str">
        <f>IF($B$2=1,IF(มี.ค.!AC32="","",มี.ค.!AC32),IF(มี.ค.!AC62="","",มี.ค.!AC62))</f>
        <v/>
      </c>
      <c r="NH32" s="104" t="str">
        <f>IF($B$2=1,IF(มี.ค.!AD32="","",มี.ค.!AD32),IF(มี.ค.!AD62="","",มี.ค.!AD62))</f>
        <v/>
      </c>
      <c r="NI32" s="104" t="str">
        <f>IF($B$2=1,IF(มี.ค.!AE32="","",มี.ค.!AE32),IF(มี.ค.!AE62="","",มี.ค.!AE62))</f>
        <v/>
      </c>
      <c r="NJ32" s="104" t="str">
        <f>IF($B$2=1,IF(มี.ค.!AF32="","",มี.ค.!AF32),IF(มี.ค.!AF62="","",มี.ค.!AF62))</f>
        <v/>
      </c>
      <c r="NK32" s="104" t="str">
        <f>IF($B$2=1,IF(มี.ค.!AG32="","",มี.ค.!AG32),IF(มี.ค.!AG62="","",มี.ค.!AG62))</f>
        <v/>
      </c>
      <c r="NL32" s="104" t="str">
        <f>IF($B$2=1,IF(มี.ค.!AH32="","",มี.ค.!AH32),IF(มี.ค.!AH62="","",มี.ค.!AH62))</f>
        <v/>
      </c>
      <c r="NM32" s="104" t="str">
        <f>IF($B$2=1,IF(มี.ค.!AI32="","",มี.ค.!AI32),IF(มี.ค.!AI62="","",มี.ค.!AI62))</f>
        <v/>
      </c>
    </row>
    <row r="33" spans="1:377" ht="21" customHeight="1" x14ac:dyDescent="0.35">
      <c r="A33" s="90"/>
      <c r="B33" s="90"/>
      <c r="C33" s="90"/>
      <c r="D33" s="103">
        <f t="shared" si="21"/>
        <v>30</v>
      </c>
      <c r="E33" s="104"/>
      <c r="F33" s="104" t="str">
        <f>IF($B$2=1,IF(พ.ค.!D33="","",พ.ค.!D33),IF(พ.ค.!D63="","",พ.ค.!D63))</f>
        <v/>
      </c>
      <c r="G33" s="104" t="str">
        <f>IF($B$2=1,IF(พ.ค.!E33="","",พ.ค.!E33),IF(พ.ค.!E63="","",พ.ค.!E63))</f>
        <v/>
      </c>
      <c r="H33" s="104" t="str">
        <f>IF($B$2=1,IF(พ.ค.!F33="","",พ.ค.!F33),IF(พ.ค.!F63="","",พ.ค.!F63))</f>
        <v/>
      </c>
      <c r="I33" s="104" t="str">
        <f>IF($B$2=1,IF(พ.ค.!G33="","",พ.ค.!G33),IF(พ.ค.!G63="","",พ.ค.!G63))</f>
        <v/>
      </c>
      <c r="J33" s="104" t="str">
        <f>IF($B$2=1,IF(พ.ค.!H33="","",พ.ค.!H33),IF(พ.ค.!H63="","",พ.ค.!H63))</f>
        <v/>
      </c>
      <c r="K33" s="104" t="str">
        <f>IF($B$2=1,IF(พ.ค.!I33="","",พ.ค.!I33),IF(พ.ค.!I63="","",พ.ค.!I63))</f>
        <v/>
      </c>
      <c r="L33" s="104" t="str">
        <f>IF($B$2=1,IF(พ.ค.!J33="","",พ.ค.!J33),IF(พ.ค.!J63="","",พ.ค.!J63))</f>
        <v/>
      </c>
      <c r="M33" s="104" t="str">
        <f>IF($B$2=1,IF(พ.ค.!K33="","",พ.ค.!K33),IF(พ.ค.!K63="","",พ.ค.!K63))</f>
        <v/>
      </c>
      <c r="N33" s="104" t="str">
        <f>IF($B$2=1,IF(พ.ค.!L33="","",พ.ค.!L33),IF(พ.ค.!L63="","",พ.ค.!L63))</f>
        <v/>
      </c>
      <c r="O33" s="104" t="str">
        <f>IF($B$2=1,IF(พ.ค.!M33="","",พ.ค.!M33),IF(พ.ค.!M63="","",พ.ค.!M63))</f>
        <v/>
      </c>
      <c r="P33" s="104" t="str">
        <f>IF($B$2=1,IF(พ.ค.!N33="","",พ.ค.!N33),IF(พ.ค.!N63="","",พ.ค.!N63))</f>
        <v/>
      </c>
      <c r="Q33" s="104" t="str">
        <f>IF($B$2=1,IF(พ.ค.!O33="","",พ.ค.!O33),IF(พ.ค.!O63="","",พ.ค.!O63))</f>
        <v/>
      </c>
      <c r="R33" s="104" t="str">
        <f>IF($B$2=1,IF(พ.ค.!P33="","",พ.ค.!P33),IF(พ.ค.!P63="","",พ.ค.!P63))</f>
        <v/>
      </c>
      <c r="S33" s="104" t="str">
        <f>IF($B$2=1,IF(พ.ค.!Q33="","",พ.ค.!Q33),IF(พ.ค.!Q63="","",พ.ค.!Q63))</f>
        <v/>
      </c>
      <c r="T33" s="104" t="str">
        <f>IF($B$2=1,IF(พ.ค.!R33="","",พ.ค.!R33),IF(พ.ค.!R63="","",พ.ค.!R63))</f>
        <v/>
      </c>
      <c r="U33" s="104" t="str">
        <f>IF($B$2=1,IF(พ.ค.!S33="","",พ.ค.!S33),IF(พ.ค.!S63="","",พ.ค.!S63))</f>
        <v/>
      </c>
      <c r="V33" s="104" t="str">
        <f>IF($B$2=1,IF(พ.ค.!T33="","",พ.ค.!T33),IF(พ.ค.!T63="","",พ.ค.!T63))</f>
        <v/>
      </c>
      <c r="W33" s="104" t="str">
        <f>IF($B$2=1,IF(พ.ค.!U33="","",พ.ค.!U33),IF(พ.ค.!U63="","",พ.ค.!U63))</f>
        <v/>
      </c>
      <c r="X33" s="104" t="str">
        <f>IF($B$2=1,IF(พ.ค.!V33="","",พ.ค.!V33),IF(พ.ค.!V63="","",พ.ค.!V63))</f>
        <v/>
      </c>
      <c r="Y33" s="104" t="str">
        <f>IF($B$2=1,IF(พ.ค.!W33="","",พ.ค.!W33),IF(พ.ค.!W63="","",พ.ค.!W63))</f>
        <v/>
      </c>
      <c r="Z33" s="104" t="str">
        <f>IF($B$2=1,IF(พ.ค.!X33="","",พ.ค.!X33),IF(พ.ค.!X63="","",พ.ค.!X63))</f>
        <v/>
      </c>
      <c r="AA33" s="104" t="str">
        <f>IF($B$2=1,IF(พ.ค.!Y33="","",พ.ค.!Y33),IF(พ.ค.!Y63="","",พ.ค.!Y63))</f>
        <v/>
      </c>
      <c r="AB33" s="104" t="str">
        <f>IF($B$2=1,IF(พ.ค.!Z33="","",พ.ค.!Z33),IF(พ.ค.!Z63="","",พ.ค.!Z63))</f>
        <v/>
      </c>
      <c r="AC33" s="104" t="str">
        <f>IF($B$2=1,IF(พ.ค.!AA33="","",พ.ค.!AA33),IF(พ.ค.!AA63="","",พ.ค.!AA63))</f>
        <v/>
      </c>
      <c r="AD33" s="104" t="str">
        <f>IF($B$2=1,IF(พ.ค.!AB33="","",พ.ค.!AB33),IF(พ.ค.!AB63="","",พ.ค.!AB63))</f>
        <v/>
      </c>
      <c r="AE33" s="104" t="str">
        <f>IF($B$2=1,IF(พ.ค.!AC33="","",พ.ค.!AC33),IF(พ.ค.!AC63="","",พ.ค.!AC63))</f>
        <v/>
      </c>
      <c r="AF33" s="104" t="str">
        <f>IF($B$2=1,IF(พ.ค.!AD33="","",พ.ค.!AD33),IF(พ.ค.!AD63="","",พ.ค.!AD63))</f>
        <v/>
      </c>
      <c r="AG33" s="104" t="str">
        <f>IF($B$2=1,IF(พ.ค.!AE33="","",พ.ค.!AE33),IF(พ.ค.!AE63="","",พ.ค.!AE63))</f>
        <v/>
      </c>
      <c r="AH33" s="104" t="str">
        <f>IF($B$2=1,IF(พ.ค.!AF33="","",พ.ค.!AF33),IF(พ.ค.!AF63="","",พ.ค.!AF63))</f>
        <v/>
      </c>
      <c r="AI33" s="104" t="str">
        <f>IF($B$2=1,IF(พ.ค.!AG33="","",พ.ค.!AG33),IF(พ.ค.!AG63="","",พ.ค.!AG63))</f>
        <v/>
      </c>
      <c r="AJ33" s="104" t="str">
        <f>IF($B$2=1,IF(พ.ค.!AH33="","",พ.ค.!AH33),IF(พ.ค.!AH63="","",พ.ค.!AH63))</f>
        <v/>
      </c>
      <c r="AK33" s="104" t="str">
        <f>IF($B$2=1,IF(พ.ค.!AI33="","",พ.ค.!AI33),IF(พ.ค.!AI63="","",พ.ค.!AI63))</f>
        <v/>
      </c>
      <c r="AL33" s="103">
        <f t="shared" si="11"/>
        <v>30</v>
      </c>
      <c r="AM33" s="104"/>
      <c r="AN33" s="104" t="str">
        <f>IF($B$2=1,IF(มิ.ย.!D33="","",มิ.ย.!D33),IF(มิ.ย.!D63="","",มิ.ย.!D63))</f>
        <v/>
      </c>
      <c r="AO33" s="104" t="str">
        <f>IF($B$2=1,IF(มิ.ย.!E33="","",มิ.ย.!E33),IF(มิ.ย.!E63="","",มิ.ย.!E63))</f>
        <v/>
      </c>
      <c r="AP33" s="104" t="str">
        <f>IF($B$2=1,IF(มิ.ย.!F33="","",มิ.ย.!F33),IF(มิ.ย.!F63="","",มิ.ย.!F63))</f>
        <v/>
      </c>
      <c r="AQ33" s="104" t="str">
        <f>IF($B$2=1,IF(มิ.ย.!G33="","",มิ.ย.!G33),IF(มิ.ย.!G63="","",มิ.ย.!G63))</f>
        <v/>
      </c>
      <c r="AR33" s="104" t="str">
        <f>IF($B$2=1,IF(มิ.ย.!H33="","",มิ.ย.!H33),IF(มิ.ย.!H63="","",มิ.ย.!H63))</f>
        <v/>
      </c>
      <c r="AS33" s="104" t="str">
        <f>IF($B$2=1,IF(มิ.ย.!I33="","",มิ.ย.!I33),IF(มิ.ย.!I63="","",มิ.ย.!I63))</f>
        <v/>
      </c>
      <c r="AT33" s="104" t="str">
        <f>IF($B$2=1,IF(มิ.ย.!J33="","",มิ.ย.!J33),IF(มิ.ย.!J63="","",มิ.ย.!J63))</f>
        <v/>
      </c>
      <c r="AU33" s="104" t="str">
        <f>IF($B$2=1,IF(มิ.ย.!K33="","",มิ.ย.!K33),IF(มิ.ย.!K63="","",มิ.ย.!K63))</f>
        <v/>
      </c>
      <c r="AV33" s="104" t="str">
        <f>IF($B$2=1,IF(มิ.ย.!L33="","",มิ.ย.!L33),IF(มิ.ย.!L63="","",มิ.ย.!L63))</f>
        <v/>
      </c>
      <c r="AW33" s="104" t="str">
        <f>IF($B$2=1,IF(มิ.ย.!M33="","",มิ.ย.!M33),IF(มิ.ย.!M63="","",มิ.ย.!M63))</f>
        <v/>
      </c>
      <c r="AX33" s="104" t="str">
        <f>IF($B$2=1,IF(มิ.ย.!N33="","",มิ.ย.!N33),IF(มิ.ย.!N63="","",มิ.ย.!N63))</f>
        <v/>
      </c>
      <c r="AY33" s="104" t="str">
        <f>IF($B$2=1,IF(มิ.ย.!O33="","",มิ.ย.!O33),IF(มิ.ย.!O63="","",มิ.ย.!O63))</f>
        <v/>
      </c>
      <c r="AZ33" s="104" t="str">
        <f>IF($B$2=1,IF(มิ.ย.!P33="","",มิ.ย.!P33),IF(มิ.ย.!P63="","",มิ.ย.!P63))</f>
        <v/>
      </c>
      <c r="BA33" s="104" t="str">
        <f>IF($B$2=1,IF(มิ.ย.!Q33="","",มิ.ย.!Q33),IF(มิ.ย.!Q63="","",มิ.ย.!Q63))</f>
        <v/>
      </c>
      <c r="BB33" s="104" t="str">
        <f>IF($B$2=1,IF(มิ.ย.!R33="","",มิ.ย.!R33),IF(มิ.ย.!R63="","",มิ.ย.!R63))</f>
        <v/>
      </c>
      <c r="BC33" s="104" t="str">
        <f>IF($B$2=1,IF(มิ.ย.!S33="","",มิ.ย.!S33),IF(มิ.ย.!S63="","",มิ.ย.!S63))</f>
        <v/>
      </c>
      <c r="BD33" s="104" t="str">
        <f>IF($B$2=1,IF(มิ.ย.!T33="","",มิ.ย.!T33),IF(มิ.ย.!T63="","",มิ.ย.!T63))</f>
        <v/>
      </c>
      <c r="BE33" s="104" t="str">
        <f>IF($B$2=1,IF(มิ.ย.!U33="","",มิ.ย.!U33),IF(มิ.ย.!U63="","",มิ.ย.!U63))</f>
        <v/>
      </c>
      <c r="BF33" s="104" t="str">
        <f>IF($B$2=1,IF(มิ.ย.!V33="","",มิ.ย.!V33),IF(มิ.ย.!V63="","",มิ.ย.!V63))</f>
        <v/>
      </c>
      <c r="BG33" s="104" t="str">
        <f>IF($B$2=1,IF(มิ.ย.!W33="","",มิ.ย.!W33),IF(มิ.ย.!W63="","",มิ.ย.!W63))</f>
        <v/>
      </c>
      <c r="BH33" s="104" t="str">
        <f>IF($B$2=1,IF(มิ.ย.!X33="","",มิ.ย.!X33),IF(มิ.ย.!X63="","",มิ.ย.!X63))</f>
        <v/>
      </c>
      <c r="BI33" s="104" t="str">
        <f>IF($B$2=1,IF(มิ.ย.!Y33="","",มิ.ย.!Y33),IF(มิ.ย.!Y63="","",มิ.ย.!Y63))</f>
        <v/>
      </c>
      <c r="BJ33" s="104" t="str">
        <f>IF($B$2=1,IF(มิ.ย.!Z33="","",มิ.ย.!Z33),IF(มิ.ย.!Z63="","",มิ.ย.!Z63))</f>
        <v/>
      </c>
      <c r="BK33" s="104" t="str">
        <f>IF($B$2=1,IF(มิ.ย.!AA33="","",มิ.ย.!AA33),IF(มิ.ย.!AA63="","",มิ.ย.!AA63))</f>
        <v/>
      </c>
      <c r="BL33" s="104" t="str">
        <f>IF($B$2=1,IF(มิ.ย.!AB33="","",มิ.ย.!AB33),IF(มิ.ย.!AB63="","",มิ.ย.!AB63))</f>
        <v/>
      </c>
      <c r="BM33" s="104" t="str">
        <f>IF($B$2=1,IF(มิ.ย.!AC33="","",มิ.ย.!AC33),IF(มิ.ย.!AC63="","",มิ.ย.!AC63))</f>
        <v/>
      </c>
      <c r="BN33" s="104" t="str">
        <f>IF($B$2=1,IF(มิ.ย.!AD33="","",มิ.ย.!AD33),IF(มิ.ย.!AD63="","",มิ.ย.!AD63))</f>
        <v/>
      </c>
      <c r="BO33" s="104" t="str">
        <f>IF($B$2=1,IF(มิ.ย.!AE33="","",มิ.ย.!AE33),IF(มิ.ย.!AE63="","",มิ.ย.!AE63))</f>
        <v/>
      </c>
      <c r="BP33" s="104" t="str">
        <f>IF($B$2=1,IF(มิ.ย.!AF33="","",มิ.ย.!AF33),IF(มิ.ย.!AF63="","",มิ.ย.!AF63))</f>
        <v/>
      </c>
      <c r="BQ33" s="104" t="str">
        <f>IF($B$2=1,IF(มิ.ย.!AG33="","",มิ.ย.!AG33),IF(มิ.ย.!AG63="","",มิ.ย.!AG63))</f>
        <v/>
      </c>
      <c r="BR33" s="104" t="str">
        <f>IF($B$2=1,IF(มิ.ย.!AH33="","",มิ.ย.!AH33),IF(มิ.ย.!AH63="","",มิ.ย.!AH63))</f>
        <v/>
      </c>
      <c r="BS33" s="104" t="str">
        <f>IF($B$2=1,IF(มิ.ย.!AI33="","",มิ.ย.!AI33),IF(มิ.ย.!AI63="","",มิ.ย.!AI63))</f>
        <v/>
      </c>
      <c r="BT33" s="103">
        <f t="shared" si="12"/>
        <v>30</v>
      </c>
      <c r="BU33" s="104"/>
      <c r="BV33" s="104" t="str">
        <f>IF($B$2=1,IF(ก.ค.!D33="","",ก.ค.!D33),IF(ก.ค.!D63="","",ก.ค.!D63))</f>
        <v/>
      </c>
      <c r="BW33" s="104" t="str">
        <f>IF($B$2=1,IF(ก.ค.!E33="","",ก.ค.!E33),IF(ก.ค.!E63="","",ก.ค.!E63))</f>
        <v/>
      </c>
      <c r="BX33" s="104" t="str">
        <f>IF($B$2=1,IF(ก.ค.!F33="","",ก.ค.!F33),IF(ก.ค.!F63="","",ก.ค.!F63))</f>
        <v/>
      </c>
      <c r="BY33" s="104" t="str">
        <f>IF($B$2=1,IF(ก.ค.!G33="","",ก.ค.!G33),IF(ก.ค.!G63="","",ก.ค.!G63))</f>
        <v/>
      </c>
      <c r="BZ33" s="104" t="str">
        <f>IF($B$2=1,IF(ก.ค.!H33="","",ก.ค.!H33),IF(ก.ค.!H63="","",ก.ค.!H63))</f>
        <v/>
      </c>
      <c r="CA33" s="104" t="str">
        <f>IF($B$2=1,IF(ก.ค.!I33="","",ก.ค.!I33),IF(ก.ค.!I63="","",ก.ค.!I63))</f>
        <v/>
      </c>
      <c r="CB33" s="104" t="str">
        <f>IF($B$2=1,IF(ก.ค.!J33="","",ก.ค.!J33),IF(ก.ค.!J63="","",ก.ค.!J63))</f>
        <v/>
      </c>
      <c r="CC33" s="104" t="str">
        <f>IF($B$2=1,IF(ก.ค.!K33="","",ก.ค.!K33),IF(ก.ค.!K63="","",ก.ค.!K63))</f>
        <v/>
      </c>
      <c r="CD33" s="104" t="str">
        <f>IF($B$2=1,IF(ก.ค.!L33="","",ก.ค.!L33),IF(ก.ค.!L63="","",ก.ค.!L63))</f>
        <v/>
      </c>
      <c r="CE33" s="104" t="str">
        <f>IF($B$2=1,IF(ก.ค.!M33="","",ก.ค.!M33),IF(ก.ค.!M63="","",ก.ค.!M63))</f>
        <v/>
      </c>
      <c r="CF33" s="104" t="str">
        <f>IF($B$2=1,IF(ก.ค.!N33="","",ก.ค.!N33),IF(ก.ค.!N63="","",ก.ค.!N63))</f>
        <v/>
      </c>
      <c r="CG33" s="104" t="str">
        <f>IF($B$2=1,IF(ก.ค.!O33="","",ก.ค.!O33),IF(ก.ค.!O63="","",ก.ค.!O63))</f>
        <v/>
      </c>
      <c r="CH33" s="104" t="str">
        <f>IF($B$2=1,IF(ก.ค.!P33="","",ก.ค.!P33),IF(ก.ค.!P63="","",ก.ค.!P63))</f>
        <v/>
      </c>
      <c r="CI33" s="104" t="str">
        <f>IF($B$2=1,IF(ก.ค.!Q33="","",ก.ค.!Q33),IF(ก.ค.!Q63="","",ก.ค.!Q63))</f>
        <v/>
      </c>
      <c r="CJ33" s="104" t="str">
        <f>IF($B$2=1,IF(ก.ค.!R33="","",ก.ค.!R33),IF(ก.ค.!R63="","",ก.ค.!R63))</f>
        <v/>
      </c>
      <c r="CK33" s="104" t="str">
        <f>IF($B$2=1,IF(ก.ค.!S33="","",ก.ค.!S33),IF(ก.ค.!S63="","",ก.ค.!S63))</f>
        <v/>
      </c>
      <c r="CL33" s="104" t="str">
        <f>IF($B$2=1,IF(ก.ค.!T33="","",ก.ค.!T33),IF(ก.ค.!T63="","",ก.ค.!T63))</f>
        <v/>
      </c>
      <c r="CM33" s="104" t="str">
        <f>IF($B$2=1,IF(ก.ค.!U33="","",ก.ค.!U33),IF(ก.ค.!U63="","",ก.ค.!U63))</f>
        <v/>
      </c>
      <c r="CN33" s="104" t="str">
        <f>IF($B$2=1,IF(ก.ค.!V33="","",ก.ค.!V33),IF(ก.ค.!V63="","",ก.ค.!V63))</f>
        <v/>
      </c>
      <c r="CO33" s="104" t="str">
        <f>IF($B$2=1,IF(ก.ค.!W33="","",ก.ค.!W33),IF(ก.ค.!W63="","",ก.ค.!W63))</f>
        <v/>
      </c>
      <c r="CP33" s="104" t="str">
        <f>IF($B$2=1,IF(ก.ค.!X33="","",ก.ค.!X33),IF(ก.ค.!X63="","",ก.ค.!X63))</f>
        <v/>
      </c>
      <c r="CQ33" s="104" t="str">
        <f>IF($B$2=1,IF(ก.ค.!Y33="","",ก.ค.!Y33),IF(ก.ค.!Y63="","",ก.ค.!Y63))</f>
        <v/>
      </c>
      <c r="CR33" s="104" t="str">
        <f>IF($B$2=1,IF(ก.ค.!Z33="","",ก.ค.!Z33),IF(ก.ค.!Z63="","",ก.ค.!Z63))</f>
        <v/>
      </c>
      <c r="CS33" s="104" t="str">
        <f>IF($B$2=1,IF(ก.ค.!AA33="","",ก.ค.!AA33),IF(ก.ค.!AA63="","",ก.ค.!AA63))</f>
        <v/>
      </c>
      <c r="CT33" s="104" t="str">
        <f>IF($B$2=1,IF(ก.ค.!AB33="","",ก.ค.!AB33),IF(ก.ค.!AB63="","",ก.ค.!AB63))</f>
        <v/>
      </c>
      <c r="CU33" s="104" t="str">
        <f>IF($B$2=1,IF(ก.ค.!AC33="","",ก.ค.!AC33),IF(ก.ค.!AC63="","",ก.ค.!AC63))</f>
        <v/>
      </c>
      <c r="CV33" s="104" t="str">
        <f>IF($B$2=1,IF(ก.ค.!AD33="","",ก.ค.!AD33),IF(ก.ค.!AD63="","",ก.ค.!AD63))</f>
        <v/>
      </c>
      <c r="CW33" s="104" t="str">
        <f>IF($B$2=1,IF(ก.ค.!AE33="","",ก.ค.!AE33),IF(ก.ค.!AE63="","",ก.ค.!AE63))</f>
        <v/>
      </c>
      <c r="CX33" s="104" t="str">
        <f>IF($B$2=1,IF(ก.ค.!AF33="","",ก.ค.!AF33),IF(ก.ค.!AF63="","",ก.ค.!AF63))</f>
        <v/>
      </c>
      <c r="CY33" s="104" t="str">
        <f>IF($B$2=1,IF(ก.ค.!AG33="","",ก.ค.!AG33),IF(ก.ค.!AG63="","",ก.ค.!AG63))</f>
        <v/>
      </c>
      <c r="CZ33" s="104" t="str">
        <f>IF($B$2=1,IF(ก.ค.!AH33="","",ก.ค.!AH33),IF(ก.ค.!AH63="","",ก.ค.!AH63))</f>
        <v/>
      </c>
      <c r="DA33" s="104" t="str">
        <f>IF($B$2=1,IF(ก.ค.!AI33="","",ก.ค.!AI33),IF(ก.ค.!AI63="","",ก.ค.!AI63))</f>
        <v/>
      </c>
      <c r="DB33" s="103">
        <f t="shared" si="13"/>
        <v>30</v>
      </c>
      <c r="DC33" s="104"/>
      <c r="DD33" s="104" t="str">
        <f>IF($B$2=1,IF(ส.ค.!D33="","",ส.ค.!D33),IF(ส.ค.!D63="","",ส.ค.!D63))</f>
        <v/>
      </c>
      <c r="DE33" s="104" t="str">
        <f>IF($B$2=1,IF(ส.ค.!E33="","",ส.ค.!E33),IF(ส.ค.!E63="","",ส.ค.!E63))</f>
        <v/>
      </c>
      <c r="DF33" s="104" t="str">
        <f>IF($B$2=1,IF(ส.ค.!F33="","",ส.ค.!F33),IF(ส.ค.!F63="","",ส.ค.!F63))</f>
        <v/>
      </c>
      <c r="DG33" s="104" t="str">
        <f>IF($B$2=1,IF(ส.ค.!G33="","",ส.ค.!G33),IF(ส.ค.!G63="","",ส.ค.!G63))</f>
        <v/>
      </c>
      <c r="DH33" s="104" t="str">
        <f>IF($B$2=1,IF(ส.ค.!H33="","",ส.ค.!H33),IF(ส.ค.!H63="","",ส.ค.!H63))</f>
        <v/>
      </c>
      <c r="DI33" s="104" t="str">
        <f>IF($B$2=1,IF(ส.ค.!I33="","",ส.ค.!I33),IF(ส.ค.!I63="","",ส.ค.!I63))</f>
        <v/>
      </c>
      <c r="DJ33" s="104" t="str">
        <f>IF($B$2=1,IF(ส.ค.!J33="","",ส.ค.!J33),IF(ส.ค.!J63="","",ส.ค.!J63))</f>
        <v/>
      </c>
      <c r="DK33" s="104" t="str">
        <f>IF($B$2=1,IF(ส.ค.!K33="","",ส.ค.!K33),IF(ส.ค.!K63="","",ส.ค.!K63))</f>
        <v/>
      </c>
      <c r="DL33" s="104" t="str">
        <f>IF($B$2=1,IF(ส.ค.!L33="","",ส.ค.!L33),IF(ส.ค.!L63="","",ส.ค.!L63))</f>
        <v/>
      </c>
      <c r="DM33" s="104" t="str">
        <f>IF($B$2=1,IF(ส.ค.!M33="","",ส.ค.!M33),IF(ส.ค.!M63="","",ส.ค.!M63))</f>
        <v/>
      </c>
      <c r="DN33" s="104" t="str">
        <f>IF($B$2=1,IF(ส.ค.!N33="","",ส.ค.!N33),IF(ส.ค.!N63="","",ส.ค.!N63))</f>
        <v/>
      </c>
      <c r="DO33" s="104" t="str">
        <f>IF($B$2=1,IF(ส.ค.!O33="","",ส.ค.!O33),IF(ส.ค.!O63="","",ส.ค.!O63))</f>
        <v/>
      </c>
      <c r="DP33" s="104" t="str">
        <f>IF($B$2=1,IF(ส.ค.!P33="","",ส.ค.!P33),IF(ส.ค.!P63="","",ส.ค.!P63))</f>
        <v/>
      </c>
      <c r="DQ33" s="104" t="str">
        <f>IF($B$2=1,IF(ส.ค.!Q33="","",ส.ค.!Q33),IF(ส.ค.!Q63="","",ส.ค.!Q63))</f>
        <v/>
      </c>
      <c r="DR33" s="104" t="str">
        <f>IF($B$2=1,IF(ส.ค.!R33="","",ส.ค.!R33),IF(ส.ค.!R63="","",ส.ค.!R63))</f>
        <v/>
      </c>
      <c r="DS33" s="104" t="str">
        <f>IF($B$2=1,IF(ส.ค.!S33="","",ส.ค.!S33),IF(ส.ค.!S63="","",ส.ค.!S63))</f>
        <v/>
      </c>
      <c r="DT33" s="104" t="str">
        <f>IF($B$2=1,IF(ส.ค.!T33="","",ส.ค.!T33),IF(ส.ค.!T63="","",ส.ค.!T63))</f>
        <v/>
      </c>
      <c r="DU33" s="104" t="str">
        <f>IF($B$2=1,IF(ส.ค.!U33="","",ส.ค.!U33),IF(ส.ค.!U63="","",ส.ค.!U63))</f>
        <v/>
      </c>
      <c r="DV33" s="104" t="str">
        <f>IF($B$2=1,IF(ส.ค.!V33="","",ส.ค.!V33),IF(ส.ค.!V63="","",ส.ค.!V63))</f>
        <v/>
      </c>
      <c r="DW33" s="104" t="str">
        <f>IF($B$2=1,IF(ส.ค.!W33="","",ส.ค.!W33),IF(ส.ค.!W63="","",ส.ค.!W63))</f>
        <v/>
      </c>
      <c r="DX33" s="104" t="str">
        <f>IF($B$2=1,IF(ส.ค.!X33="","",ส.ค.!X33),IF(ส.ค.!X63="","",ส.ค.!X63))</f>
        <v/>
      </c>
      <c r="DY33" s="104" t="str">
        <f>IF($B$2=1,IF(ส.ค.!Y33="","",ส.ค.!Y33),IF(ส.ค.!Y63="","",ส.ค.!Y63))</f>
        <v/>
      </c>
      <c r="DZ33" s="104" t="str">
        <f>IF($B$2=1,IF(ส.ค.!Z33="","",ส.ค.!Z33),IF(ส.ค.!Z63="","",ส.ค.!Z63))</f>
        <v/>
      </c>
      <c r="EA33" s="104" t="str">
        <f>IF($B$2=1,IF(ส.ค.!AA33="","",ส.ค.!AA33),IF(ส.ค.!AA63="","",ส.ค.!AA63))</f>
        <v/>
      </c>
      <c r="EB33" s="104" t="str">
        <f>IF($B$2=1,IF(ส.ค.!AB33="","",ส.ค.!AB33),IF(ส.ค.!AB63="","",ส.ค.!AB63))</f>
        <v/>
      </c>
      <c r="EC33" s="104" t="str">
        <f>IF($B$2=1,IF(ส.ค.!AC33="","",ส.ค.!AC33),IF(ส.ค.!AC63="","",ส.ค.!AC63))</f>
        <v/>
      </c>
      <c r="ED33" s="104" t="str">
        <f>IF($B$2=1,IF(ส.ค.!AD33="","",ส.ค.!AD33),IF(ส.ค.!AD63="","",ส.ค.!AD63))</f>
        <v/>
      </c>
      <c r="EE33" s="104" t="str">
        <f>IF($B$2=1,IF(ส.ค.!AE33="","",ส.ค.!AE33),IF(ส.ค.!AE63="","",ส.ค.!AE63))</f>
        <v/>
      </c>
      <c r="EF33" s="104" t="str">
        <f>IF($B$2=1,IF(ส.ค.!AF33="","",ส.ค.!AF33),IF(ส.ค.!AF63="","",ส.ค.!AF63))</f>
        <v/>
      </c>
      <c r="EG33" s="104" t="str">
        <f>IF($B$2=1,IF(ส.ค.!AG33="","",ส.ค.!AG33),IF(ส.ค.!AG63="","",ส.ค.!AG63))</f>
        <v/>
      </c>
      <c r="EH33" s="104" t="str">
        <f>IF($B$2=1,IF(ส.ค.!AH33="","",ส.ค.!AH33),IF(ส.ค.!AH63="","",ส.ค.!AH63))</f>
        <v/>
      </c>
      <c r="EI33" s="104" t="str">
        <f>IF($B$2=1,IF(ส.ค.!AI33="","",ส.ค.!AI33),IF(ส.ค.!AI63="","",ส.ค.!AI63))</f>
        <v/>
      </c>
      <c r="EJ33" s="103">
        <f t="shared" si="14"/>
        <v>30</v>
      </c>
      <c r="EK33" s="104"/>
      <c r="EL33" s="104" t="str">
        <f>IF($B$2=1,IF(ก.ย.!D33="","",ก.ย.!D33),IF(ก.ย.!D63="","",ก.ย.!D63))</f>
        <v/>
      </c>
      <c r="EM33" s="104" t="str">
        <f>IF($B$2=1,IF(ก.ย.!E33="","",ก.ย.!E33),IF(ก.ย.!E63="","",ก.ย.!E63))</f>
        <v/>
      </c>
      <c r="EN33" s="104" t="str">
        <f>IF($B$2=1,IF(ก.ย.!F33="","",ก.ย.!F33),IF(ก.ย.!F63="","",ก.ย.!F63))</f>
        <v/>
      </c>
      <c r="EO33" s="104" t="str">
        <f>IF($B$2=1,IF(ก.ย.!G33="","",ก.ย.!G33),IF(ก.ย.!G63="","",ก.ย.!G63))</f>
        <v/>
      </c>
      <c r="EP33" s="104" t="str">
        <f>IF($B$2=1,IF(ก.ย.!H33="","",ก.ย.!H33),IF(ก.ย.!H63="","",ก.ย.!H63))</f>
        <v/>
      </c>
      <c r="EQ33" s="104" t="str">
        <f>IF($B$2=1,IF(ก.ย.!I33="","",ก.ย.!I33),IF(ก.ย.!I63="","",ก.ย.!I63))</f>
        <v/>
      </c>
      <c r="ER33" s="104" t="str">
        <f>IF($B$2=1,IF(ก.ย.!J33="","",ก.ย.!J33),IF(ก.ย.!J63="","",ก.ย.!J63))</f>
        <v/>
      </c>
      <c r="ES33" s="104" t="str">
        <f>IF($B$2=1,IF(ก.ย.!K33="","",ก.ย.!K33),IF(ก.ย.!K63="","",ก.ย.!K63))</f>
        <v/>
      </c>
      <c r="ET33" s="104" t="str">
        <f>IF($B$2=1,IF(ก.ย.!L33="","",ก.ย.!L33),IF(ก.ย.!L63="","",ก.ย.!L63))</f>
        <v/>
      </c>
      <c r="EU33" s="104" t="str">
        <f>IF($B$2=1,IF(ก.ย.!M33="","",ก.ย.!M33),IF(ก.ย.!M63="","",ก.ย.!M63))</f>
        <v/>
      </c>
      <c r="EV33" s="104" t="str">
        <f>IF($B$2=1,IF(ก.ย.!N33="","",ก.ย.!N33),IF(ก.ย.!N63="","",ก.ย.!N63))</f>
        <v/>
      </c>
      <c r="EW33" s="104" t="str">
        <f>IF($B$2=1,IF(ก.ย.!O33="","",ก.ย.!O33),IF(ก.ย.!O63="","",ก.ย.!O63))</f>
        <v/>
      </c>
      <c r="EX33" s="104" t="str">
        <f>IF($B$2=1,IF(ก.ย.!P33="","",ก.ย.!P33),IF(ก.ย.!P63="","",ก.ย.!P63))</f>
        <v/>
      </c>
      <c r="EY33" s="104" t="str">
        <f>IF($B$2=1,IF(ก.ย.!Q33="","",ก.ย.!Q33),IF(ก.ย.!Q63="","",ก.ย.!Q63))</f>
        <v/>
      </c>
      <c r="EZ33" s="104" t="str">
        <f>IF($B$2=1,IF(ก.ย.!R33="","",ก.ย.!R33),IF(ก.ย.!R63="","",ก.ย.!R63))</f>
        <v/>
      </c>
      <c r="FA33" s="104" t="str">
        <f>IF($B$2=1,IF(ก.ย.!S33="","",ก.ย.!S33),IF(ก.ย.!S63="","",ก.ย.!S63))</f>
        <v/>
      </c>
      <c r="FB33" s="104" t="str">
        <f>IF($B$2=1,IF(ก.ย.!T33="","",ก.ย.!T33),IF(ก.ย.!T63="","",ก.ย.!T63))</f>
        <v/>
      </c>
      <c r="FC33" s="104" t="str">
        <f>IF($B$2=1,IF(ก.ย.!U33="","",ก.ย.!U33),IF(ก.ย.!U63="","",ก.ย.!U63))</f>
        <v/>
      </c>
      <c r="FD33" s="104" t="str">
        <f>IF($B$2=1,IF(ก.ย.!V33="","",ก.ย.!V33),IF(ก.ย.!V63="","",ก.ย.!V63))</f>
        <v/>
      </c>
      <c r="FE33" s="104" t="str">
        <f>IF($B$2=1,IF(ก.ย.!W33="","",ก.ย.!W33),IF(ก.ย.!W63="","",ก.ย.!W63))</f>
        <v/>
      </c>
      <c r="FF33" s="104" t="str">
        <f>IF($B$2=1,IF(ก.ย.!X33="","",ก.ย.!X33),IF(ก.ย.!X63="","",ก.ย.!X63))</f>
        <v/>
      </c>
      <c r="FG33" s="104" t="str">
        <f>IF($B$2=1,IF(ก.ย.!Y33="","",ก.ย.!Y33),IF(ก.ย.!Y63="","",ก.ย.!Y63))</f>
        <v/>
      </c>
      <c r="FH33" s="104" t="str">
        <f>IF($B$2=1,IF(ก.ย.!Z33="","",ก.ย.!Z33),IF(ก.ย.!Z63="","",ก.ย.!Z63))</f>
        <v/>
      </c>
      <c r="FI33" s="104" t="str">
        <f>IF($B$2=1,IF(ก.ย.!AA33="","",ก.ย.!AA33),IF(ก.ย.!AA63="","",ก.ย.!AA63))</f>
        <v/>
      </c>
      <c r="FJ33" s="104" t="str">
        <f>IF($B$2=1,IF(ก.ย.!AB33="","",ก.ย.!AB33),IF(ก.ย.!AB63="","",ก.ย.!AB63))</f>
        <v/>
      </c>
      <c r="FK33" s="104" t="str">
        <f>IF($B$2=1,IF(ก.ย.!AC33="","",ก.ย.!AC33),IF(ก.ย.!AC63="","",ก.ย.!AC63))</f>
        <v/>
      </c>
      <c r="FL33" s="104" t="str">
        <f>IF($B$2=1,IF(ก.ย.!AD33="","",ก.ย.!AD33),IF(ก.ย.!AD63="","",ก.ย.!AD63))</f>
        <v/>
      </c>
      <c r="FM33" s="104" t="str">
        <f>IF($B$2=1,IF(ก.ย.!AE33="","",ก.ย.!AE33),IF(ก.ย.!AE63="","",ก.ย.!AE63))</f>
        <v/>
      </c>
      <c r="FN33" s="104" t="str">
        <f>IF($B$2=1,IF(ก.ย.!AF33="","",ก.ย.!AF33),IF(ก.ย.!AF63="","",ก.ย.!AF63))</f>
        <v/>
      </c>
      <c r="FO33" s="104" t="str">
        <f>IF($B$2=1,IF(ก.ย.!AG33="","",ก.ย.!AG33),IF(ก.ย.!AG63="","",ก.ย.!AG63))</f>
        <v/>
      </c>
      <c r="FP33" s="104" t="str">
        <f>IF($B$2=1,IF(ก.ย.!AH33="","",ก.ย.!AH33),IF(ก.ย.!AH63="","",ก.ย.!AH63))</f>
        <v/>
      </c>
      <c r="FQ33" s="104" t="str">
        <f>IF($B$2=1,IF(ก.ย.!AI33="","",ก.ย.!AI33),IF(ก.ย.!AI63="","",ก.ย.!AI63))</f>
        <v/>
      </c>
      <c r="FR33" s="103">
        <f t="shared" si="15"/>
        <v>30</v>
      </c>
      <c r="FS33" s="104"/>
      <c r="FT33" s="104" t="str">
        <f>IF($B$2=1,IF(ต.ค.!D33="","",ต.ค.!D33),IF(ต.ค.!D63="","",ต.ค.!D63))</f>
        <v/>
      </c>
      <c r="FU33" s="104" t="str">
        <f>IF($B$2=1,IF(ต.ค.!E33="","",ต.ค.!E33),IF(ต.ค.!E63="","",ต.ค.!E63))</f>
        <v/>
      </c>
      <c r="FV33" s="104" t="str">
        <f>IF($B$2=1,IF(ต.ค.!F33="","",ต.ค.!F33),IF(ต.ค.!F63="","",ต.ค.!F63))</f>
        <v/>
      </c>
      <c r="FW33" s="104" t="str">
        <f>IF($B$2=1,IF(ต.ค.!G33="","",ต.ค.!G33),IF(ต.ค.!G63="","",ต.ค.!G63))</f>
        <v/>
      </c>
      <c r="FX33" s="104" t="str">
        <f>IF($B$2=1,IF(ต.ค.!H33="","",ต.ค.!H33),IF(ต.ค.!H63="","",ต.ค.!H63))</f>
        <v/>
      </c>
      <c r="FY33" s="104" t="str">
        <f>IF($B$2=1,IF(ต.ค.!I33="","",ต.ค.!I33),IF(ต.ค.!I63="","",ต.ค.!I63))</f>
        <v/>
      </c>
      <c r="FZ33" s="104" t="str">
        <f>IF($B$2=1,IF(ต.ค.!J33="","",ต.ค.!J33),IF(ต.ค.!J63="","",ต.ค.!J63))</f>
        <v/>
      </c>
      <c r="GA33" s="104" t="str">
        <f>IF($B$2=1,IF(ต.ค.!K33="","",ต.ค.!K33),IF(ต.ค.!K63="","",ต.ค.!K63))</f>
        <v/>
      </c>
      <c r="GB33" s="104" t="str">
        <f>IF($B$2=1,IF(ต.ค.!L33="","",ต.ค.!L33),IF(ต.ค.!L63="","",ต.ค.!L63))</f>
        <v/>
      </c>
      <c r="GC33" s="104" t="str">
        <f>IF($B$2=1,IF(ต.ค.!M33="","",ต.ค.!M33),IF(ต.ค.!M63="","",ต.ค.!M63))</f>
        <v/>
      </c>
      <c r="GD33" s="104" t="str">
        <f>IF($B$2=1,IF(ต.ค.!N33="","",ต.ค.!N33),IF(ต.ค.!N63="","",ต.ค.!N63))</f>
        <v/>
      </c>
      <c r="GE33" s="104" t="str">
        <f>IF($B$2=1,IF(ต.ค.!O33="","",ต.ค.!O33),IF(ต.ค.!O63="","",ต.ค.!O63))</f>
        <v/>
      </c>
      <c r="GF33" s="104" t="str">
        <f>IF($B$2=1,IF(ต.ค.!P33="","",ต.ค.!P33),IF(ต.ค.!P63="","",ต.ค.!P63))</f>
        <v/>
      </c>
      <c r="GG33" s="104" t="str">
        <f>IF($B$2=1,IF(ต.ค.!Q33="","",ต.ค.!Q33),IF(ต.ค.!Q63="","",ต.ค.!Q63))</f>
        <v/>
      </c>
      <c r="GH33" s="104" t="str">
        <f>IF($B$2=1,IF(ต.ค.!R33="","",ต.ค.!R33),IF(ต.ค.!R63="","",ต.ค.!R63))</f>
        <v/>
      </c>
      <c r="GI33" s="104" t="str">
        <f>IF($B$2=1,IF(ต.ค.!S33="","",ต.ค.!S33),IF(ต.ค.!S63="","",ต.ค.!S63))</f>
        <v/>
      </c>
      <c r="GJ33" s="104" t="str">
        <f>IF($B$2=1,IF(ต.ค.!T33="","",ต.ค.!T33),IF(ต.ค.!T63="","",ต.ค.!T63))</f>
        <v/>
      </c>
      <c r="GK33" s="104" t="str">
        <f>IF($B$2=1,IF(ต.ค.!U33="","",ต.ค.!U33),IF(ต.ค.!U63="","",ต.ค.!U63))</f>
        <v/>
      </c>
      <c r="GL33" s="104" t="str">
        <f>IF($B$2=1,IF(ต.ค.!V33="","",ต.ค.!V33),IF(ต.ค.!V63="","",ต.ค.!V63))</f>
        <v/>
      </c>
      <c r="GM33" s="104" t="str">
        <f>IF($B$2=1,IF(ต.ค.!W33="","",ต.ค.!W33),IF(ต.ค.!W63="","",ต.ค.!W63))</f>
        <v/>
      </c>
      <c r="GN33" s="104" t="str">
        <f>IF($B$2=1,IF(ต.ค.!X33="","",ต.ค.!X33),IF(ต.ค.!X63="","",ต.ค.!X63))</f>
        <v/>
      </c>
      <c r="GO33" s="104" t="str">
        <f>IF($B$2=1,IF(ต.ค.!Y33="","",ต.ค.!Y33),IF(ต.ค.!Y63="","",ต.ค.!Y63))</f>
        <v/>
      </c>
      <c r="GP33" s="104" t="str">
        <f>IF($B$2=1,IF(ต.ค.!Z33="","",ต.ค.!Z33),IF(ต.ค.!Z63="","",ต.ค.!Z63))</f>
        <v/>
      </c>
      <c r="GQ33" s="104" t="str">
        <f>IF($B$2=1,IF(ต.ค.!AA33="","",ต.ค.!AA33),IF(ต.ค.!AA63="","",ต.ค.!AA63))</f>
        <v/>
      </c>
      <c r="GR33" s="104" t="str">
        <f>IF($B$2=1,IF(ต.ค.!AB33="","",ต.ค.!AB33),IF(ต.ค.!AB63="","",ต.ค.!AB63))</f>
        <v/>
      </c>
      <c r="GS33" s="104" t="str">
        <f>IF($B$2=1,IF(ต.ค.!AC33="","",ต.ค.!AC33),IF(ต.ค.!AC63="","",ต.ค.!AC63))</f>
        <v/>
      </c>
      <c r="GT33" s="104" t="str">
        <f>IF($B$2=1,IF(ต.ค.!AD33="","",ต.ค.!AD33),IF(ต.ค.!AD63="","",ต.ค.!AD63))</f>
        <v/>
      </c>
      <c r="GU33" s="104" t="str">
        <f>IF($B$2=1,IF(ต.ค.!AE33="","",ต.ค.!AE33),IF(ต.ค.!AE63="","",ต.ค.!AE63))</f>
        <v/>
      </c>
      <c r="GV33" s="104" t="str">
        <f>IF($B$2=1,IF(ต.ค.!AF33="","",ต.ค.!AF33),IF(ต.ค.!AF63="","",ต.ค.!AF63))</f>
        <v/>
      </c>
      <c r="GW33" s="104" t="str">
        <f>IF($B$2=1,IF(ต.ค.!AG33="","",ต.ค.!AG33),IF(ต.ค.!AG63="","",ต.ค.!AG63))</f>
        <v/>
      </c>
      <c r="GX33" s="104" t="str">
        <f>IF($B$2=1,IF(ต.ค.!AH33="","",ต.ค.!AH33),IF(ต.ค.!AH63="","",ต.ค.!AH63))</f>
        <v/>
      </c>
      <c r="GY33" s="104" t="str">
        <f>IF($B$2=1,IF(ต.ค.!AI33="","",ต.ค.!AI33),IF(ต.ค.!AI63="","",ต.ค.!AI63))</f>
        <v/>
      </c>
      <c r="GZ33" s="103">
        <f t="shared" si="16"/>
        <v>30</v>
      </c>
      <c r="HA33" s="104"/>
      <c r="HB33" s="104" t="str">
        <f>IF($B$2=1,IF(พ.ย.!D33="","",พ.ย.!D33),IF(พ.ย.!D63="","",พ.ย.!D63))</f>
        <v/>
      </c>
      <c r="HC33" s="104" t="str">
        <f>IF($B$2=1,IF(พ.ย.!E33="","",พ.ย.!E33),IF(พ.ย.!E63="","",พ.ย.!E63))</f>
        <v/>
      </c>
      <c r="HD33" s="104" t="str">
        <f>IF($B$2=1,IF(พ.ย.!F33="","",พ.ย.!F33),IF(พ.ย.!F63="","",พ.ย.!F63))</f>
        <v/>
      </c>
      <c r="HE33" s="104" t="str">
        <f>IF($B$2=1,IF(พ.ย.!G33="","",พ.ย.!G33),IF(พ.ย.!G63="","",พ.ย.!G63))</f>
        <v/>
      </c>
      <c r="HF33" s="104" t="str">
        <f>IF($B$2=1,IF(พ.ย.!H33="","",พ.ย.!H33),IF(พ.ย.!H63="","",พ.ย.!H63))</f>
        <v/>
      </c>
      <c r="HG33" s="104" t="str">
        <f>IF($B$2=1,IF(พ.ย.!I33="","",พ.ย.!I33),IF(พ.ย.!I63="","",พ.ย.!I63))</f>
        <v/>
      </c>
      <c r="HH33" s="104" t="str">
        <f>IF($B$2=1,IF(พ.ย.!J33="","",พ.ย.!J33),IF(พ.ย.!J63="","",พ.ย.!J63))</f>
        <v/>
      </c>
      <c r="HI33" s="104" t="str">
        <f>IF($B$2=1,IF(พ.ย.!K33="","",พ.ย.!K33),IF(พ.ย.!K63="","",พ.ย.!K63))</f>
        <v/>
      </c>
      <c r="HJ33" s="104" t="str">
        <f>IF($B$2=1,IF(พ.ย.!L33="","",พ.ย.!L33),IF(พ.ย.!L63="","",พ.ย.!L63))</f>
        <v/>
      </c>
      <c r="HK33" s="104" t="str">
        <f>IF($B$2=1,IF(พ.ย.!M33="","",พ.ย.!M33),IF(พ.ย.!M63="","",พ.ย.!M63))</f>
        <v/>
      </c>
      <c r="HL33" s="104" t="str">
        <f>IF($B$2=1,IF(พ.ย.!N33="","",พ.ย.!N33),IF(พ.ย.!N63="","",พ.ย.!N63))</f>
        <v/>
      </c>
      <c r="HM33" s="104" t="str">
        <f>IF($B$2=1,IF(พ.ย.!O33="","",พ.ย.!O33),IF(พ.ย.!O63="","",พ.ย.!O63))</f>
        <v/>
      </c>
      <c r="HN33" s="104" t="str">
        <f>IF($B$2=1,IF(พ.ย.!P33="","",พ.ย.!P33),IF(พ.ย.!P63="","",พ.ย.!P63))</f>
        <v/>
      </c>
      <c r="HO33" s="104" t="str">
        <f>IF($B$2=1,IF(พ.ย.!Q33="","",พ.ย.!Q33),IF(พ.ย.!Q63="","",พ.ย.!Q63))</f>
        <v/>
      </c>
      <c r="HP33" s="104" t="str">
        <f>IF($B$2=1,IF(พ.ย.!R33="","",พ.ย.!R33),IF(พ.ย.!R63="","",พ.ย.!R63))</f>
        <v/>
      </c>
      <c r="HQ33" s="104" t="str">
        <f>IF($B$2=1,IF(พ.ย.!S33="","",พ.ย.!S33),IF(พ.ย.!S63="","",พ.ย.!S63))</f>
        <v/>
      </c>
      <c r="HR33" s="104" t="str">
        <f>IF($B$2=1,IF(พ.ย.!T33="","",พ.ย.!T33),IF(พ.ย.!T63="","",พ.ย.!T63))</f>
        <v/>
      </c>
      <c r="HS33" s="104" t="str">
        <f>IF($B$2=1,IF(พ.ย.!U33="","",พ.ย.!U33),IF(พ.ย.!U63="","",พ.ย.!U63))</f>
        <v/>
      </c>
      <c r="HT33" s="104" t="str">
        <f>IF($B$2=1,IF(พ.ย.!V33="","",พ.ย.!V33),IF(พ.ย.!V63="","",พ.ย.!V63))</f>
        <v/>
      </c>
      <c r="HU33" s="104" t="str">
        <f>IF($B$2=1,IF(พ.ย.!W33="","",พ.ย.!W33),IF(พ.ย.!W63="","",พ.ย.!W63))</f>
        <v/>
      </c>
      <c r="HV33" s="104" t="str">
        <f>IF($B$2=1,IF(พ.ย.!X33="","",พ.ย.!X33),IF(พ.ย.!X63="","",พ.ย.!X63))</f>
        <v/>
      </c>
      <c r="HW33" s="104" t="str">
        <f>IF($B$2=1,IF(พ.ย.!Y33="","",พ.ย.!Y33),IF(พ.ย.!Y63="","",พ.ย.!Y63))</f>
        <v/>
      </c>
      <c r="HX33" s="104" t="str">
        <f>IF($B$2=1,IF(พ.ย.!Z33="","",พ.ย.!Z33),IF(พ.ย.!Z63="","",พ.ย.!Z63))</f>
        <v/>
      </c>
      <c r="HY33" s="104" t="str">
        <f>IF($B$2=1,IF(พ.ย.!AA33="","",พ.ย.!AA33),IF(พ.ย.!AA63="","",พ.ย.!AA63))</f>
        <v/>
      </c>
      <c r="HZ33" s="104" t="str">
        <f>IF($B$2=1,IF(พ.ย.!AB33="","",พ.ย.!AB33),IF(พ.ย.!AB63="","",พ.ย.!AB63))</f>
        <v/>
      </c>
      <c r="IA33" s="104" t="str">
        <f>IF($B$2=1,IF(พ.ย.!AC33="","",พ.ย.!AC33),IF(พ.ย.!AC63="","",พ.ย.!AC63))</f>
        <v/>
      </c>
      <c r="IB33" s="104" t="str">
        <f>IF($B$2=1,IF(พ.ย.!AD33="","",พ.ย.!AD33),IF(พ.ย.!AD63="","",พ.ย.!AD63))</f>
        <v/>
      </c>
      <c r="IC33" s="104" t="str">
        <f>IF($B$2=1,IF(พ.ย.!AE33="","",พ.ย.!AE33),IF(พ.ย.!AE63="","",พ.ย.!AE63))</f>
        <v/>
      </c>
      <c r="ID33" s="104" t="str">
        <f>IF($B$2=1,IF(พ.ย.!AF33="","",พ.ย.!AF33),IF(พ.ย.!AF63="","",พ.ย.!AF63))</f>
        <v/>
      </c>
      <c r="IE33" s="104" t="str">
        <f>IF($B$2=1,IF(พ.ย.!AG33="","",พ.ย.!AG33),IF(พ.ย.!AG63="","",พ.ย.!AG63))</f>
        <v/>
      </c>
      <c r="IF33" s="104" t="str">
        <f>IF($B$2=1,IF(พ.ย.!AH33="","",พ.ย.!AH33),IF(พ.ย.!AH63="","",พ.ย.!AH63))</f>
        <v/>
      </c>
      <c r="IG33" s="104" t="str">
        <f>IF($B$2=1,IF(พ.ย.!AI33="","",พ.ย.!AI33),IF(พ.ย.!AI63="","",พ.ย.!AI63))</f>
        <v/>
      </c>
      <c r="IH33" s="103">
        <f t="shared" si="17"/>
        <v>30</v>
      </c>
      <c r="II33" s="104"/>
      <c r="IJ33" s="104" t="str">
        <f>IF($B$2=1,IF(ธ.ค.!D33="","",ธ.ค.!D33),IF(ธ.ค.!D63="","",ธ.ค.!D63))</f>
        <v/>
      </c>
      <c r="IK33" s="104" t="str">
        <f>IF($B$2=1,IF(ธ.ค.!E33="","",ธ.ค.!E33),IF(ธ.ค.!E63="","",ธ.ค.!E63))</f>
        <v/>
      </c>
      <c r="IL33" s="104" t="str">
        <f>IF($B$2=1,IF(ธ.ค.!F33="","",ธ.ค.!F33),IF(ธ.ค.!F63="","",ธ.ค.!F63))</f>
        <v/>
      </c>
      <c r="IM33" s="104" t="str">
        <f>IF($B$2=1,IF(ธ.ค.!G33="","",ธ.ค.!G33),IF(ธ.ค.!G63="","",ธ.ค.!G63))</f>
        <v/>
      </c>
      <c r="IN33" s="104" t="str">
        <f>IF($B$2=1,IF(ธ.ค.!H33="","",ธ.ค.!H33),IF(ธ.ค.!H63="","",ธ.ค.!H63))</f>
        <v/>
      </c>
      <c r="IO33" s="104" t="str">
        <f>IF($B$2=1,IF(ธ.ค.!I33="","",ธ.ค.!I33),IF(ธ.ค.!I63="","",ธ.ค.!I63))</f>
        <v/>
      </c>
      <c r="IP33" s="104" t="str">
        <f>IF($B$2=1,IF(ธ.ค.!J33="","",ธ.ค.!J33),IF(ธ.ค.!J63="","",ธ.ค.!J63))</f>
        <v/>
      </c>
      <c r="IQ33" s="104" t="str">
        <f>IF($B$2=1,IF(ธ.ค.!K33="","",ธ.ค.!K33),IF(ธ.ค.!K63="","",ธ.ค.!K63))</f>
        <v/>
      </c>
      <c r="IR33" s="104" t="str">
        <f>IF($B$2=1,IF(ธ.ค.!L33="","",ธ.ค.!L33),IF(ธ.ค.!L63="","",ธ.ค.!L63))</f>
        <v/>
      </c>
      <c r="IS33" s="104" t="str">
        <f>IF($B$2=1,IF(ธ.ค.!M33="","",ธ.ค.!M33),IF(ธ.ค.!M63="","",ธ.ค.!M63))</f>
        <v/>
      </c>
      <c r="IT33" s="104" t="str">
        <f>IF($B$2=1,IF(ธ.ค.!N33="","",ธ.ค.!N33),IF(ธ.ค.!N63="","",ธ.ค.!N63))</f>
        <v/>
      </c>
      <c r="IU33" s="104" t="str">
        <f>IF($B$2=1,IF(ธ.ค.!O33="","",ธ.ค.!O33),IF(ธ.ค.!O63="","",ธ.ค.!O63))</f>
        <v/>
      </c>
      <c r="IV33" s="104" t="str">
        <f>IF($B$2=1,IF(ธ.ค.!P33="","",ธ.ค.!P33),IF(ธ.ค.!P63="","",ธ.ค.!P63))</f>
        <v/>
      </c>
      <c r="IW33" s="104" t="str">
        <f>IF($B$2=1,IF(ธ.ค.!Q33="","",ธ.ค.!Q33),IF(ธ.ค.!Q63="","",ธ.ค.!Q63))</f>
        <v/>
      </c>
      <c r="IX33" s="104" t="str">
        <f>IF($B$2=1,IF(ธ.ค.!R33="","",ธ.ค.!R33),IF(ธ.ค.!R63="","",ธ.ค.!R63))</f>
        <v/>
      </c>
      <c r="IY33" s="104" t="str">
        <f>IF($B$2=1,IF(ธ.ค.!S33="","",ธ.ค.!S33),IF(ธ.ค.!S63="","",ธ.ค.!S63))</f>
        <v/>
      </c>
      <c r="IZ33" s="104" t="str">
        <f>IF($B$2=1,IF(ธ.ค.!T33="","",ธ.ค.!T33),IF(ธ.ค.!T63="","",ธ.ค.!T63))</f>
        <v/>
      </c>
      <c r="JA33" s="104" t="str">
        <f>IF($B$2=1,IF(ธ.ค.!U33="","",ธ.ค.!U33),IF(ธ.ค.!U63="","",ธ.ค.!U63))</f>
        <v/>
      </c>
      <c r="JB33" s="104" t="str">
        <f>IF($B$2=1,IF(ธ.ค.!V33="","",ธ.ค.!V33),IF(ธ.ค.!V63="","",ธ.ค.!V63))</f>
        <v/>
      </c>
      <c r="JC33" s="104" t="str">
        <f>IF($B$2=1,IF(ธ.ค.!W33="","",ธ.ค.!W33),IF(ธ.ค.!W63="","",ธ.ค.!W63))</f>
        <v/>
      </c>
      <c r="JD33" s="104" t="str">
        <f>IF($B$2=1,IF(ธ.ค.!X33="","",ธ.ค.!X33),IF(ธ.ค.!X63="","",ธ.ค.!X63))</f>
        <v/>
      </c>
      <c r="JE33" s="104" t="str">
        <f>IF($B$2=1,IF(ธ.ค.!Y33="","",ธ.ค.!Y33),IF(ธ.ค.!Y63="","",ธ.ค.!Y63))</f>
        <v/>
      </c>
      <c r="JF33" s="104" t="str">
        <f>IF($B$2=1,IF(ธ.ค.!Z33="","",ธ.ค.!Z33),IF(ธ.ค.!Z63="","",ธ.ค.!Z63))</f>
        <v/>
      </c>
      <c r="JG33" s="104" t="str">
        <f>IF($B$2=1,IF(ธ.ค.!AA33="","",ธ.ค.!AA33),IF(ธ.ค.!AA63="","",ธ.ค.!AA63))</f>
        <v/>
      </c>
      <c r="JH33" s="104" t="str">
        <f>IF($B$2=1,IF(ธ.ค.!AB33="","",ธ.ค.!AB33),IF(ธ.ค.!AB63="","",ธ.ค.!AB63))</f>
        <v/>
      </c>
      <c r="JI33" s="104" t="str">
        <f>IF($B$2=1,IF(ธ.ค.!AC33="","",ธ.ค.!AC33),IF(ธ.ค.!AC63="","",ธ.ค.!AC63))</f>
        <v/>
      </c>
      <c r="JJ33" s="104" t="str">
        <f>IF($B$2=1,IF(ธ.ค.!AD33="","",ธ.ค.!AD33),IF(ธ.ค.!AD63="","",ธ.ค.!AD63))</f>
        <v/>
      </c>
      <c r="JK33" s="104" t="str">
        <f>IF($B$2=1,IF(ธ.ค.!AE33="","",ธ.ค.!AE33),IF(ธ.ค.!AE63="","",ธ.ค.!AE63))</f>
        <v/>
      </c>
      <c r="JL33" s="104" t="str">
        <f>IF($B$2=1,IF(ธ.ค.!AF33="","",ธ.ค.!AF33),IF(ธ.ค.!AF63="","",ธ.ค.!AF63))</f>
        <v/>
      </c>
      <c r="JM33" s="104" t="str">
        <f>IF($B$2=1,IF(ธ.ค.!AG33="","",ธ.ค.!AG33),IF(ธ.ค.!AG63="","",ธ.ค.!AG63))</f>
        <v/>
      </c>
      <c r="JN33" s="104" t="str">
        <f>IF($B$2=1,IF(ธ.ค.!AH33="","",ธ.ค.!AH33),IF(ธ.ค.!AH63="","",ธ.ค.!AH63))</f>
        <v/>
      </c>
      <c r="JO33" s="104" t="str">
        <f>IF($B$2=1,IF(ธ.ค.!AI33="","",ธ.ค.!AI33),IF(ธ.ค.!AI63="","",ธ.ค.!AI63))</f>
        <v/>
      </c>
      <c r="JP33" s="103">
        <f t="shared" si="18"/>
        <v>30</v>
      </c>
      <c r="JQ33" s="104"/>
      <c r="JR33" s="104" t="str">
        <f>IF($B$2=1,IF(ม.ค.!D33="","",ม.ค.!D33),IF(ม.ค.!D63="","",ม.ค.!D63))</f>
        <v/>
      </c>
      <c r="JS33" s="104" t="str">
        <f>IF($B$2=1,IF(ม.ค.!E33="","",ม.ค.!E33),IF(ม.ค.!E63="","",ม.ค.!E63))</f>
        <v/>
      </c>
      <c r="JT33" s="104" t="str">
        <f>IF($B$2=1,IF(ม.ค.!F33="","",ม.ค.!F33),IF(ม.ค.!F63="","",ม.ค.!F63))</f>
        <v/>
      </c>
      <c r="JU33" s="104" t="str">
        <f>IF($B$2=1,IF(ม.ค.!G33="","",ม.ค.!G33),IF(ม.ค.!G63="","",ม.ค.!G63))</f>
        <v/>
      </c>
      <c r="JV33" s="104" t="str">
        <f>IF($B$2=1,IF(ม.ค.!H33="","",ม.ค.!H33),IF(ม.ค.!H63="","",ม.ค.!H63))</f>
        <v/>
      </c>
      <c r="JW33" s="104" t="str">
        <f>IF($B$2=1,IF(ม.ค.!I33="","",ม.ค.!I33),IF(ม.ค.!I63="","",ม.ค.!I63))</f>
        <v/>
      </c>
      <c r="JX33" s="104" t="str">
        <f>IF($B$2=1,IF(ม.ค.!J33="","",ม.ค.!J33),IF(ม.ค.!J63="","",ม.ค.!J63))</f>
        <v/>
      </c>
      <c r="JY33" s="104" t="str">
        <f>IF($B$2=1,IF(ม.ค.!K33="","",ม.ค.!K33),IF(ม.ค.!K63="","",ม.ค.!K63))</f>
        <v/>
      </c>
      <c r="JZ33" s="104" t="str">
        <f>IF($B$2=1,IF(ม.ค.!L33="","",ม.ค.!L33),IF(ม.ค.!L63="","",ม.ค.!L63))</f>
        <v/>
      </c>
      <c r="KA33" s="104" t="str">
        <f>IF($B$2=1,IF(ม.ค.!M33="","",ม.ค.!M33),IF(ม.ค.!M63="","",ม.ค.!M63))</f>
        <v/>
      </c>
      <c r="KB33" s="104" t="str">
        <f>IF($B$2=1,IF(ม.ค.!N33="","",ม.ค.!N33),IF(ม.ค.!N63="","",ม.ค.!N63))</f>
        <v/>
      </c>
      <c r="KC33" s="104" t="str">
        <f>IF($B$2=1,IF(ม.ค.!O33="","",ม.ค.!O33),IF(ม.ค.!O63="","",ม.ค.!O63))</f>
        <v/>
      </c>
      <c r="KD33" s="104" t="str">
        <f>IF($B$2=1,IF(ม.ค.!P33="","",ม.ค.!P33),IF(ม.ค.!P63="","",ม.ค.!P63))</f>
        <v/>
      </c>
      <c r="KE33" s="104" t="str">
        <f>IF($B$2=1,IF(ม.ค.!Q33="","",ม.ค.!Q33),IF(ม.ค.!Q63="","",ม.ค.!Q63))</f>
        <v/>
      </c>
      <c r="KF33" s="104" t="str">
        <f>IF($B$2=1,IF(ม.ค.!R33="","",ม.ค.!R33),IF(ม.ค.!R63="","",ม.ค.!R63))</f>
        <v/>
      </c>
      <c r="KG33" s="104" t="str">
        <f>IF($B$2=1,IF(ม.ค.!S33="","",ม.ค.!S33),IF(ม.ค.!S63="","",ม.ค.!S63))</f>
        <v/>
      </c>
      <c r="KH33" s="104" t="str">
        <f>IF($B$2=1,IF(ม.ค.!T33="","",ม.ค.!T33),IF(ม.ค.!T63="","",ม.ค.!T63))</f>
        <v/>
      </c>
      <c r="KI33" s="104" t="str">
        <f>IF($B$2=1,IF(ม.ค.!U33="","",ม.ค.!U33),IF(ม.ค.!U63="","",ม.ค.!U63))</f>
        <v/>
      </c>
      <c r="KJ33" s="104" t="str">
        <f>IF($B$2=1,IF(ม.ค.!V33="","",ม.ค.!V33),IF(ม.ค.!V63="","",ม.ค.!V63))</f>
        <v/>
      </c>
      <c r="KK33" s="104" t="str">
        <f>IF($B$2=1,IF(ม.ค.!W33="","",ม.ค.!W33),IF(ม.ค.!W63="","",ม.ค.!W63))</f>
        <v/>
      </c>
      <c r="KL33" s="104" t="str">
        <f>IF($B$2=1,IF(ม.ค.!X33="","",ม.ค.!X33),IF(ม.ค.!X63="","",ม.ค.!X63))</f>
        <v/>
      </c>
      <c r="KM33" s="104" t="str">
        <f>IF($B$2=1,IF(ม.ค.!Y33="","",ม.ค.!Y33),IF(ม.ค.!Y63="","",ม.ค.!Y63))</f>
        <v/>
      </c>
      <c r="KN33" s="104" t="str">
        <f>IF($B$2=1,IF(ม.ค.!Z33="","",ม.ค.!Z33),IF(ม.ค.!Z63="","",ม.ค.!Z63))</f>
        <v/>
      </c>
      <c r="KO33" s="104" t="str">
        <f>IF($B$2=1,IF(ม.ค.!AA33="","",ม.ค.!AA33),IF(ม.ค.!AA63="","",ม.ค.!AA63))</f>
        <v/>
      </c>
      <c r="KP33" s="104" t="str">
        <f>IF($B$2=1,IF(ม.ค.!AB33="","",ม.ค.!AB33),IF(ม.ค.!AB63="","",ม.ค.!AB63))</f>
        <v/>
      </c>
      <c r="KQ33" s="104" t="str">
        <f>IF($B$2=1,IF(ม.ค.!AC33="","",ม.ค.!AC33),IF(ม.ค.!AC63="","",ม.ค.!AC63))</f>
        <v/>
      </c>
      <c r="KR33" s="104" t="str">
        <f>IF($B$2=1,IF(ม.ค.!AD33="","",ม.ค.!AD33),IF(ม.ค.!AD63="","",ม.ค.!AD63))</f>
        <v/>
      </c>
      <c r="KS33" s="104" t="str">
        <f>IF($B$2=1,IF(ม.ค.!AE33="","",ม.ค.!AE33),IF(ม.ค.!AE63="","",ม.ค.!AE63))</f>
        <v/>
      </c>
      <c r="KT33" s="104" t="str">
        <f>IF($B$2=1,IF(ม.ค.!AF33="","",ม.ค.!AF33),IF(ม.ค.!AF63="","",ม.ค.!AF63))</f>
        <v/>
      </c>
      <c r="KU33" s="104" t="str">
        <f>IF($B$2=1,IF(ม.ค.!AG33="","",ม.ค.!AG33),IF(ม.ค.!AG63="","",ม.ค.!AG63))</f>
        <v/>
      </c>
      <c r="KV33" s="104" t="str">
        <f>IF($B$2=1,IF(ม.ค.!AH33="","",ม.ค.!AH33),IF(ม.ค.!AH63="","",ม.ค.!AH63))</f>
        <v/>
      </c>
      <c r="KW33" s="104" t="str">
        <f>IF($B$2=1,IF(ม.ค.!AI33="","",ม.ค.!AI33),IF(ม.ค.!AI63="","",ม.ค.!AI63))</f>
        <v/>
      </c>
      <c r="KX33" s="103">
        <f t="shared" si="19"/>
        <v>30</v>
      </c>
      <c r="KY33" s="104"/>
      <c r="KZ33" s="104" t="str">
        <f>IF($B$2=1,IF(ก.พ.!D33="","",ก.พ.!D33),IF(ก.พ.!D63="","",ก.พ.!D63))</f>
        <v/>
      </c>
      <c r="LA33" s="104" t="str">
        <f>IF($B$2=1,IF(ก.พ.!E33="","",ก.พ.!E33),IF(ก.พ.!E63="","",ก.พ.!E63))</f>
        <v/>
      </c>
      <c r="LB33" s="104" t="str">
        <f>IF($B$2=1,IF(ก.พ.!F33="","",ก.พ.!F33),IF(ก.พ.!F63="","",ก.พ.!F63))</f>
        <v/>
      </c>
      <c r="LC33" s="104" t="str">
        <f>IF($B$2=1,IF(ก.พ.!G33="","",ก.พ.!G33),IF(ก.พ.!G63="","",ก.พ.!G63))</f>
        <v/>
      </c>
      <c r="LD33" s="104" t="str">
        <f>IF($B$2=1,IF(ก.พ.!H33="","",ก.พ.!H33),IF(ก.พ.!H63="","",ก.พ.!H63))</f>
        <v/>
      </c>
      <c r="LE33" s="104" t="str">
        <f>IF($B$2=1,IF(ก.พ.!I33="","",ก.พ.!I33),IF(ก.พ.!I63="","",ก.พ.!I63))</f>
        <v/>
      </c>
      <c r="LF33" s="104" t="str">
        <f>IF($B$2=1,IF(ก.พ.!J33="","",ก.พ.!J33),IF(ก.พ.!J63="","",ก.พ.!J63))</f>
        <v/>
      </c>
      <c r="LG33" s="104" t="str">
        <f>IF($B$2=1,IF(ก.พ.!K33="","",ก.พ.!K33),IF(ก.พ.!K63="","",ก.พ.!K63))</f>
        <v/>
      </c>
      <c r="LH33" s="104" t="str">
        <f>IF($B$2=1,IF(ก.พ.!L33="","",ก.พ.!L33),IF(ก.พ.!L63="","",ก.พ.!L63))</f>
        <v/>
      </c>
      <c r="LI33" s="104" t="str">
        <f>IF($B$2=1,IF(ก.พ.!M33="","",ก.พ.!M33),IF(ก.พ.!M63="","",ก.พ.!M63))</f>
        <v/>
      </c>
      <c r="LJ33" s="104" t="str">
        <f>IF($B$2=1,IF(ก.พ.!N33="","",ก.พ.!N33),IF(ก.พ.!N63="","",ก.พ.!N63))</f>
        <v/>
      </c>
      <c r="LK33" s="104" t="str">
        <f>IF($B$2=1,IF(ก.พ.!O33="","",ก.พ.!O33),IF(ก.พ.!O63="","",ก.พ.!O63))</f>
        <v/>
      </c>
      <c r="LL33" s="104" t="str">
        <f>IF($B$2=1,IF(ก.พ.!P33="","",ก.พ.!P33),IF(ก.พ.!P63="","",ก.พ.!P63))</f>
        <v/>
      </c>
      <c r="LM33" s="104" t="str">
        <f>IF($B$2=1,IF(ก.พ.!Q33="","",ก.พ.!Q33),IF(ก.พ.!Q63="","",ก.พ.!Q63))</f>
        <v/>
      </c>
      <c r="LN33" s="104" t="str">
        <f>IF($B$2=1,IF(ก.พ.!R33="","",ก.พ.!R33),IF(ก.พ.!R63="","",ก.พ.!R63))</f>
        <v/>
      </c>
      <c r="LO33" s="104" t="str">
        <f>IF($B$2=1,IF(ก.พ.!S33="","",ก.พ.!S33),IF(ก.พ.!S63="","",ก.พ.!S63))</f>
        <v/>
      </c>
      <c r="LP33" s="104" t="str">
        <f>IF($B$2=1,IF(ก.พ.!T33="","",ก.พ.!T33),IF(ก.พ.!T63="","",ก.พ.!T63))</f>
        <v/>
      </c>
      <c r="LQ33" s="104" t="str">
        <f>IF($B$2=1,IF(ก.พ.!U33="","",ก.พ.!U33),IF(ก.พ.!U63="","",ก.พ.!U63))</f>
        <v/>
      </c>
      <c r="LR33" s="104" t="str">
        <f>IF($B$2=1,IF(ก.พ.!V33="","",ก.พ.!V33),IF(ก.พ.!V63="","",ก.พ.!V63))</f>
        <v/>
      </c>
      <c r="LS33" s="104" t="str">
        <f>IF($B$2=1,IF(ก.พ.!W33="","",ก.พ.!W33),IF(ก.พ.!W63="","",ก.พ.!W63))</f>
        <v/>
      </c>
      <c r="LT33" s="104" t="str">
        <f>IF($B$2=1,IF(ก.พ.!X33="","",ก.พ.!X33),IF(ก.พ.!X63="","",ก.พ.!X63))</f>
        <v/>
      </c>
      <c r="LU33" s="104" t="str">
        <f>IF($B$2=1,IF(ก.พ.!Y33="","",ก.พ.!Y33),IF(ก.พ.!Y63="","",ก.พ.!Y63))</f>
        <v/>
      </c>
      <c r="LV33" s="104" t="str">
        <f>IF($B$2=1,IF(ก.พ.!Z33="","",ก.พ.!Z33),IF(ก.พ.!Z63="","",ก.พ.!Z63))</f>
        <v/>
      </c>
      <c r="LW33" s="104" t="str">
        <f>IF($B$2=1,IF(ก.พ.!AA33="","",ก.พ.!AA33),IF(ก.พ.!AA63="","",ก.พ.!AA63))</f>
        <v/>
      </c>
      <c r="LX33" s="104" t="str">
        <f>IF($B$2=1,IF(ก.พ.!AB33="","",ก.พ.!AB33),IF(ก.พ.!AB63="","",ก.พ.!AB63))</f>
        <v/>
      </c>
      <c r="LY33" s="104" t="str">
        <f>IF($B$2=1,IF(ก.พ.!AC33="","",ก.พ.!AC33),IF(ก.พ.!AC63="","",ก.พ.!AC63))</f>
        <v/>
      </c>
      <c r="LZ33" s="104" t="str">
        <f>IF($B$2=1,IF(ก.พ.!AD33="","",ก.พ.!AD33),IF(ก.พ.!AD63="","",ก.พ.!AD63))</f>
        <v/>
      </c>
      <c r="MA33" s="104" t="str">
        <f>IF($B$2=1,IF(ก.พ.!AE33="","",ก.พ.!AE33),IF(ก.พ.!AE63="","",ก.พ.!AE63))</f>
        <v/>
      </c>
      <c r="MB33" s="104" t="str">
        <f>IF($B$2=1,IF(ก.พ.!AF33="","",ก.พ.!AF33),IF(ก.พ.!AF63="","",ก.พ.!AF63))</f>
        <v/>
      </c>
      <c r="MC33" s="104" t="str">
        <f>IF($B$2=1,IF(ก.พ.!AG33="","",ก.พ.!AG33),IF(ก.พ.!AG63="","",ก.พ.!AG63))</f>
        <v/>
      </c>
      <c r="MD33" s="104" t="str">
        <f>IF($B$2=1,IF(ก.พ.!AH33="","",ก.พ.!AH33),IF(ก.พ.!AH63="","",ก.พ.!AH63))</f>
        <v/>
      </c>
      <c r="ME33" s="104" t="str">
        <f>IF($B$2=1,IF(ก.พ.!AI33="","",ก.พ.!AI33),IF(ก.พ.!AI63="","",ก.พ.!AI63))</f>
        <v/>
      </c>
      <c r="MF33" s="103">
        <f t="shared" si="20"/>
        <v>30</v>
      </c>
      <c r="MG33" s="104"/>
      <c r="MH33" s="104" t="str">
        <f>IF($B$2=1,IF(มี.ค.!D33="","",มี.ค.!D33),IF(มี.ค.!D63="","",มี.ค.!D63))</f>
        <v/>
      </c>
      <c r="MI33" s="104" t="str">
        <f>IF($B$2=1,IF(มี.ค.!E33="","",มี.ค.!E33),IF(มี.ค.!E63="","",มี.ค.!E63))</f>
        <v/>
      </c>
      <c r="MJ33" s="104" t="str">
        <f>IF($B$2=1,IF(มี.ค.!F33="","",มี.ค.!F33),IF(มี.ค.!F63="","",มี.ค.!F63))</f>
        <v/>
      </c>
      <c r="MK33" s="104" t="str">
        <f>IF($B$2=1,IF(มี.ค.!G33="","",มี.ค.!G33),IF(มี.ค.!G63="","",มี.ค.!G63))</f>
        <v/>
      </c>
      <c r="ML33" s="104" t="str">
        <f>IF($B$2=1,IF(มี.ค.!H33="","",มี.ค.!H33),IF(มี.ค.!H63="","",มี.ค.!H63))</f>
        <v/>
      </c>
      <c r="MM33" s="104" t="str">
        <f>IF($B$2=1,IF(มี.ค.!I33="","",มี.ค.!I33),IF(มี.ค.!I63="","",มี.ค.!I63))</f>
        <v/>
      </c>
      <c r="MN33" s="104" t="str">
        <f>IF($B$2=1,IF(มี.ค.!J33="","",มี.ค.!J33),IF(มี.ค.!J63="","",มี.ค.!J63))</f>
        <v/>
      </c>
      <c r="MO33" s="104" t="str">
        <f>IF($B$2=1,IF(มี.ค.!K33="","",มี.ค.!K33),IF(มี.ค.!K63="","",มี.ค.!K63))</f>
        <v/>
      </c>
      <c r="MP33" s="104" t="str">
        <f>IF($B$2=1,IF(มี.ค.!L33="","",มี.ค.!L33),IF(มี.ค.!L63="","",มี.ค.!L63))</f>
        <v/>
      </c>
      <c r="MQ33" s="104" t="str">
        <f>IF($B$2=1,IF(มี.ค.!M33="","",มี.ค.!M33),IF(มี.ค.!M63="","",มี.ค.!M63))</f>
        <v/>
      </c>
      <c r="MR33" s="104" t="str">
        <f>IF($B$2=1,IF(มี.ค.!N33="","",มี.ค.!N33),IF(มี.ค.!N63="","",มี.ค.!N63))</f>
        <v/>
      </c>
      <c r="MS33" s="104" t="str">
        <f>IF($B$2=1,IF(มี.ค.!O33="","",มี.ค.!O33),IF(มี.ค.!O63="","",มี.ค.!O63))</f>
        <v/>
      </c>
      <c r="MT33" s="104" t="str">
        <f>IF($B$2=1,IF(มี.ค.!P33="","",มี.ค.!P33),IF(มี.ค.!P63="","",มี.ค.!P63))</f>
        <v/>
      </c>
      <c r="MU33" s="104" t="str">
        <f>IF($B$2=1,IF(มี.ค.!Q33="","",มี.ค.!Q33),IF(มี.ค.!Q63="","",มี.ค.!Q63))</f>
        <v/>
      </c>
      <c r="MV33" s="104" t="str">
        <f>IF($B$2=1,IF(มี.ค.!R33="","",มี.ค.!R33),IF(มี.ค.!R63="","",มี.ค.!R63))</f>
        <v/>
      </c>
      <c r="MW33" s="104" t="str">
        <f>IF($B$2=1,IF(มี.ค.!S33="","",มี.ค.!S33),IF(มี.ค.!S63="","",มี.ค.!S63))</f>
        <v/>
      </c>
      <c r="MX33" s="104" t="str">
        <f>IF($B$2=1,IF(มี.ค.!T33="","",มี.ค.!T33),IF(มี.ค.!T63="","",มี.ค.!T63))</f>
        <v/>
      </c>
      <c r="MY33" s="104" t="str">
        <f>IF($B$2=1,IF(มี.ค.!U33="","",มี.ค.!U33),IF(มี.ค.!U63="","",มี.ค.!U63))</f>
        <v/>
      </c>
      <c r="MZ33" s="104" t="str">
        <f>IF($B$2=1,IF(มี.ค.!V33="","",มี.ค.!V33),IF(มี.ค.!V63="","",มี.ค.!V63))</f>
        <v/>
      </c>
      <c r="NA33" s="104" t="str">
        <f>IF($B$2=1,IF(มี.ค.!W33="","",มี.ค.!W33),IF(มี.ค.!W63="","",มี.ค.!W63))</f>
        <v/>
      </c>
      <c r="NB33" s="104" t="str">
        <f>IF($B$2=1,IF(มี.ค.!X33="","",มี.ค.!X33),IF(มี.ค.!X63="","",มี.ค.!X63))</f>
        <v/>
      </c>
      <c r="NC33" s="104" t="str">
        <f>IF($B$2=1,IF(มี.ค.!Y33="","",มี.ค.!Y33),IF(มี.ค.!Y63="","",มี.ค.!Y63))</f>
        <v/>
      </c>
      <c r="ND33" s="104" t="str">
        <f>IF($B$2=1,IF(มี.ค.!Z33="","",มี.ค.!Z33),IF(มี.ค.!Z63="","",มี.ค.!Z63))</f>
        <v/>
      </c>
      <c r="NE33" s="104" t="str">
        <f>IF($B$2=1,IF(มี.ค.!AA33="","",มี.ค.!AA33),IF(มี.ค.!AA63="","",มี.ค.!AA63))</f>
        <v/>
      </c>
      <c r="NF33" s="104" t="str">
        <f>IF($B$2=1,IF(มี.ค.!AB33="","",มี.ค.!AB33),IF(มี.ค.!AB63="","",มี.ค.!AB63))</f>
        <v/>
      </c>
      <c r="NG33" s="104" t="str">
        <f>IF($B$2=1,IF(มี.ค.!AC33="","",มี.ค.!AC33),IF(มี.ค.!AC63="","",มี.ค.!AC63))</f>
        <v/>
      </c>
      <c r="NH33" s="104" t="str">
        <f>IF($B$2=1,IF(มี.ค.!AD33="","",มี.ค.!AD33),IF(มี.ค.!AD63="","",มี.ค.!AD63))</f>
        <v/>
      </c>
      <c r="NI33" s="104" t="str">
        <f>IF($B$2=1,IF(มี.ค.!AE33="","",มี.ค.!AE33),IF(มี.ค.!AE63="","",มี.ค.!AE63))</f>
        <v/>
      </c>
      <c r="NJ33" s="104" t="str">
        <f>IF($B$2=1,IF(มี.ค.!AF33="","",มี.ค.!AF33),IF(มี.ค.!AF63="","",มี.ค.!AF63))</f>
        <v/>
      </c>
      <c r="NK33" s="104" t="str">
        <f>IF($B$2=1,IF(มี.ค.!AG33="","",มี.ค.!AG33),IF(มี.ค.!AG63="","",มี.ค.!AG63))</f>
        <v/>
      </c>
      <c r="NL33" s="104" t="str">
        <f>IF($B$2=1,IF(มี.ค.!AH33="","",มี.ค.!AH33),IF(มี.ค.!AH63="","",มี.ค.!AH63))</f>
        <v/>
      </c>
      <c r="NM33" s="104" t="str">
        <f>IF($B$2=1,IF(มี.ค.!AI33="","",มี.ค.!AI33),IF(มี.ค.!AI63="","",มี.ค.!AI63))</f>
        <v/>
      </c>
    </row>
    <row r="34" spans="1:377" ht="21" customHeight="1" x14ac:dyDescent="0.35">
      <c r="A34" s="90"/>
      <c r="B34" s="90"/>
      <c r="C34" s="90"/>
      <c r="D34" s="918" t="s">
        <v>156</v>
      </c>
      <c r="E34" s="919"/>
      <c r="F34" s="919"/>
      <c r="G34" s="920"/>
      <c r="H34" s="921" t="str">
        <f>IF(พ.ค.!D64="","",พ.ค.!D64)</f>
        <v/>
      </c>
      <c r="I34" s="922"/>
      <c r="J34" s="922"/>
      <c r="K34" s="922"/>
      <c r="L34" s="922"/>
      <c r="M34" s="922"/>
      <c r="N34" s="922"/>
      <c r="O34" s="922"/>
      <c r="P34" s="922"/>
      <c r="Q34" s="922"/>
      <c r="R34" s="922"/>
      <c r="S34" s="922"/>
      <c r="T34" s="922"/>
      <c r="U34" s="922"/>
      <c r="V34" s="922"/>
      <c r="W34" s="922"/>
      <c r="X34" s="922"/>
      <c r="Y34" s="922"/>
      <c r="Z34" s="922"/>
      <c r="AA34" s="922"/>
      <c r="AB34" s="922"/>
      <c r="AC34" s="922"/>
      <c r="AD34" s="922"/>
      <c r="AE34" s="922"/>
      <c r="AF34" s="922"/>
      <c r="AG34" s="922"/>
      <c r="AH34" s="922"/>
      <c r="AI34" s="922"/>
      <c r="AJ34" s="922"/>
      <c r="AK34" s="923"/>
      <c r="AL34" s="918" t="s">
        <v>156</v>
      </c>
      <c r="AM34" s="919"/>
      <c r="AN34" s="919"/>
      <c r="AO34" s="920"/>
      <c r="AP34" s="921" t="str">
        <f>IF(มิ.ย.!D64="","",มิ.ย.!D64)</f>
        <v/>
      </c>
      <c r="AQ34" s="922"/>
      <c r="AR34" s="922"/>
      <c r="AS34" s="922"/>
      <c r="AT34" s="922"/>
      <c r="AU34" s="922"/>
      <c r="AV34" s="922"/>
      <c r="AW34" s="922"/>
      <c r="AX34" s="922"/>
      <c r="AY34" s="922"/>
      <c r="AZ34" s="922"/>
      <c r="BA34" s="922"/>
      <c r="BB34" s="922"/>
      <c r="BC34" s="922"/>
      <c r="BD34" s="922"/>
      <c r="BE34" s="922"/>
      <c r="BF34" s="922"/>
      <c r="BG34" s="922"/>
      <c r="BH34" s="922"/>
      <c r="BI34" s="922"/>
      <c r="BJ34" s="922"/>
      <c r="BK34" s="922"/>
      <c r="BL34" s="922"/>
      <c r="BM34" s="922"/>
      <c r="BN34" s="922"/>
      <c r="BO34" s="922"/>
      <c r="BP34" s="922"/>
      <c r="BQ34" s="922"/>
      <c r="BR34" s="922"/>
      <c r="BS34" s="923"/>
      <c r="BT34" s="918" t="s">
        <v>156</v>
      </c>
      <c r="BU34" s="919"/>
      <c r="BV34" s="919"/>
      <c r="BW34" s="920"/>
      <c r="BX34" s="921" t="str">
        <f>IF(ก.ค.!D64="","",ก.ค.!D64)</f>
        <v/>
      </c>
      <c r="BY34" s="922"/>
      <c r="BZ34" s="922"/>
      <c r="CA34" s="922"/>
      <c r="CB34" s="922"/>
      <c r="CC34" s="922"/>
      <c r="CD34" s="922"/>
      <c r="CE34" s="922"/>
      <c r="CF34" s="922"/>
      <c r="CG34" s="922"/>
      <c r="CH34" s="922"/>
      <c r="CI34" s="922"/>
      <c r="CJ34" s="922"/>
      <c r="CK34" s="922"/>
      <c r="CL34" s="922"/>
      <c r="CM34" s="922"/>
      <c r="CN34" s="922"/>
      <c r="CO34" s="922"/>
      <c r="CP34" s="922"/>
      <c r="CQ34" s="922"/>
      <c r="CR34" s="922"/>
      <c r="CS34" s="922"/>
      <c r="CT34" s="922"/>
      <c r="CU34" s="922"/>
      <c r="CV34" s="922"/>
      <c r="CW34" s="922"/>
      <c r="CX34" s="922"/>
      <c r="CY34" s="922"/>
      <c r="CZ34" s="922"/>
      <c r="DA34" s="923"/>
      <c r="DB34" s="918" t="s">
        <v>156</v>
      </c>
      <c r="DC34" s="919"/>
      <c r="DD34" s="919"/>
      <c r="DE34" s="920"/>
      <c r="DF34" s="921" t="str">
        <f>IF(ส.ค.!D64="","",ส.ค.!D64)</f>
        <v/>
      </c>
      <c r="DG34" s="922"/>
      <c r="DH34" s="922"/>
      <c r="DI34" s="922"/>
      <c r="DJ34" s="922"/>
      <c r="DK34" s="922"/>
      <c r="DL34" s="922"/>
      <c r="DM34" s="922"/>
      <c r="DN34" s="922"/>
      <c r="DO34" s="922"/>
      <c r="DP34" s="922"/>
      <c r="DQ34" s="922"/>
      <c r="DR34" s="922"/>
      <c r="DS34" s="922"/>
      <c r="DT34" s="922"/>
      <c r="DU34" s="922"/>
      <c r="DV34" s="922"/>
      <c r="DW34" s="922"/>
      <c r="DX34" s="922"/>
      <c r="DY34" s="922"/>
      <c r="DZ34" s="922"/>
      <c r="EA34" s="922"/>
      <c r="EB34" s="922"/>
      <c r="EC34" s="922"/>
      <c r="ED34" s="922"/>
      <c r="EE34" s="922"/>
      <c r="EF34" s="922"/>
      <c r="EG34" s="922"/>
      <c r="EH34" s="922"/>
      <c r="EI34" s="923"/>
      <c r="EJ34" s="918" t="s">
        <v>156</v>
      </c>
      <c r="EK34" s="919"/>
      <c r="EL34" s="919"/>
      <c r="EM34" s="920"/>
      <c r="EN34" s="921" t="str">
        <f>IF(ก.ย.!D64="","",ก.ย.!D64)</f>
        <v/>
      </c>
      <c r="EO34" s="922"/>
      <c r="EP34" s="922"/>
      <c r="EQ34" s="922"/>
      <c r="ER34" s="922"/>
      <c r="ES34" s="922"/>
      <c r="ET34" s="922"/>
      <c r="EU34" s="922"/>
      <c r="EV34" s="922"/>
      <c r="EW34" s="922"/>
      <c r="EX34" s="922"/>
      <c r="EY34" s="922"/>
      <c r="EZ34" s="922"/>
      <c r="FA34" s="922"/>
      <c r="FB34" s="922"/>
      <c r="FC34" s="922"/>
      <c r="FD34" s="922"/>
      <c r="FE34" s="922"/>
      <c r="FF34" s="922"/>
      <c r="FG34" s="922"/>
      <c r="FH34" s="922"/>
      <c r="FI34" s="922"/>
      <c r="FJ34" s="922"/>
      <c r="FK34" s="922"/>
      <c r="FL34" s="922"/>
      <c r="FM34" s="922"/>
      <c r="FN34" s="922"/>
      <c r="FO34" s="922"/>
      <c r="FP34" s="922"/>
      <c r="FQ34" s="923"/>
      <c r="FR34" s="918" t="s">
        <v>156</v>
      </c>
      <c r="FS34" s="919"/>
      <c r="FT34" s="919"/>
      <c r="FU34" s="920"/>
      <c r="FV34" s="921" t="str">
        <f>IF(ต.ค.!D64="","",ต.ค.!D64)</f>
        <v/>
      </c>
      <c r="FW34" s="922"/>
      <c r="FX34" s="922"/>
      <c r="FY34" s="922"/>
      <c r="FZ34" s="922"/>
      <c r="GA34" s="922"/>
      <c r="GB34" s="922"/>
      <c r="GC34" s="922"/>
      <c r="GD34" s="922"/>
      <c r="GE34" s="922"/>
      <c r="GF34" s="922"/>
      <c r="GG34" s="922"/>
      <c r="GH34" s="922"/>
      <c r="GI34" s="922"/>
      <c r="GJ34" s="922"/>
      <c r="GK34" s="922"/>
      <c r="GL34" s="922"/>
      <c r="GM34" s="922"/>
      <c r="GN34" s="922"/>
      <c r="GO34" s="922"/>
      <c r="GP34" s="922"/>
      <c r="GQ34" s="922"/>
      <c r="GR34" s="922"/>
      <c r="GS34" s="922"/>
      <c r="GT34" s="922"/>
      <c r="GU34" s="922"/>
      <c r="GV34" s="922"/>
      <c r="GW34" s="922"/>
      <c r="GX34" s="922"/>
      <c r="GY34" s="923"/>
      <c r="GZ34" s="918" t="s">
        <v>156</v>
      </c>
      <c r="HA34" s="919"/>
      <c r="HB34" s="919"/>
      <c r="HC34" s="920"/>
      <c r="HD34" s="921" t="str">
        <f>IF(พ.ย.!D64="","",พ.ย.!D64)</f>
        <v/>
      </c>
      <c r="HE34" s="922"/>
      <c r="HF34" s="922"/>
      <c r="HG34" s="922"/>
      <c r="HH34" s="922"/>
      <c r="HI34" s="922"/>
      <c r="HJ34" s="922"/>
      <c r="HK34" s="922"/>
      <c r="HL34" s="922"/>
      <c r="HM34" s="922"/>
      <c r="HN34" s="922"/>
      <c r="HO34" s="922"/>
      <c r="HP34" s="922"/>
      <c r="HQ34" s="922"/>
      <c r="HR34" s="922"/>
      <c r="HS34" s="922"/>
      <c r="HT34" s="922"/>
      <c r="HU34" s="922"/>
      <c r="HV34" s="922"/>
      <c r="HW34" s="922"/>
      <c r="HX34" s="922"/>
      <c r="HY34" s="922"/>
      <c r="HZ34" s="922"/>
      <c r="IA34" s="922"/>
      <c r="IB34" s="922"/>
      <c r="IC34" s="922"/>
      <c r="ID34" s="922"/>
      <c r="IE34" s="922"/>
      <c r="IF34" s="922"/>
      <c r="IG34" s="923"/>
      <c r="IH34" s="918" t="s">
        <v>156</v>
      </c>
      <c r="II34" s="919"/>
      <c r="IJ34" s="919"/>
      <c r="IK34" s="920"/>
      <c r="IL34" s="921" t="str">
        <f>IF(ธ.ค.!D64="","",ธ.ค.!D64)</f>
        <v/>
      </c>
      <c r="IM34" s="922"/>
      <c r="IN34" s="922"/>
      <c r="IO34" s="922"/>
      <c r="IP34" s="922"/>
      <c r="IQ34" s="922"/>
      <c r="IR34" s="922"/>
      <c r="IS34" s="922"/>
      <c r="IT34" s="922"/>
      <c r="IU34" s="922"/>
      <c r="IV34" s="922"/>
      <c r="IW34" s="922"/>
      <c r="IX34" s="922"/>
      <c r="IY34" s="922"/>
      <c r="IZ34" s="922"/>
      <c r="JA34" s="922"/>
      <c r="JB34" s="922"/>
      <c r="JC34" s="922"/>
      <c r="JD34" s="922"/>
      <c r="JE34" s="922"/>
      <c r="JF34" s="922"/>
      <c r="JG34" s="922"/>
      <c r="JH34" s="922"/>
      <c r="JI34" s="922"/>
      <c r="JJ34" s="922"/>
      <c r="JK34" s="922"/>
      <c r="JL34" s="922"/>
      <c r="JM34" s="922"/>
      <c r="JN34" s="922"/>
      <c r="JO34" s="923"/>
      <c r="JP34" s="918" t="s">
        <v>156</v>
      </c>
      <c r="JQ34" s="919"/>
      <c r="JR34" s="919"/>
      <c r="JS34" s="920"/>
      <c r="JT34" s="921" t="str">
        <f>IF(ม.ค.!D64="","",ม.ค.!D64)</f>
        <v/>
      </c>
      <c r="JU34" s="922"/>
      <c r="JV34" s="922"/>
      <c r="JW34" s="922"/>
      <c r="JX34" s="922"/>
      <c r="JY34" s="922"/>
      <c r="JZ34" s="922"/>
      <c r="KA34" s="922"/>
      <c r="KB34" s="922"/>
      <c r="KC34" s="922"/>
      <c r="KD34" s="922"/>
      <c r="KE34" s="922"/>
      <c r="KF34" s="922"/>
      <c r="KG34" s="922"/>
      <c r="KH34" s="922"/>
      <c r="KI34" s="922"/>
      <c r="KJ34" s="922"/>
      <c r="KK34" s="922"/>
      <c r="KL34" s="922"/>
      <c r="KM34" s="922"/>
      <c r="KN34" s="922"/>
      <c r="KO34" s="922"/>
      <c r="KP34" s="922"/>
      <c r="KQ34" s="922"/>
      <c r="KR34" s="922"/>
      <c r="KS34" s="922"/>
      <c r="KT34" s="922"/>
      <c r="KU34" s="922"/>
      <c r="KV34" s="922"/>
      <c r="KW34" s="923"/>
      <c r="KX34" s="918" t="s">
        <v>156</v>
      </c>
      <c r="KY34" s="919"/>
      <c r="KZ34" s="919"/>
      <c r="LA34" s="920"/>
      <c r="LB34" s="921" t="str">
        <f>IF(ก.พ.!D64="","",ก.พ.!D64)</f>
        <v/>
      </c>
      <c r="LC34" s="922"/>
      <c r="LD34" s="922"/>
      <c r="LE34" s="922"/>
      <c r="LF34" s="922"/>
      <c r="LG34" s="922"/>
      <c r="LH34" s="922"/>
      <c r="LI34" s="922"/>
      <c r="LJ34" s="922"/>
      <c r="LK34" s="922"/>
      <c r="LL34" s="922"/>
      <c r="LM34" s="922"/>
      <c r="LN34" s="922"/>
      <c r="LO34" s="922"/>
      <c r="LP34" s="922"/>
      <c r="LQ34" s="922"/>
      <c r="LR34" s="922"/>
      <c r="LS34" s="922"/>
      <c r="LT34" s="922"/>
      <c r="LU34" s="922"/>
      <c r="LV34" s="922"/>
      <c r="LW34" s="922"/>
      <c r="LX34" s="922"/>
      <c r="LY34" s="922"/>
      <c r="LZ34" s="922"/>
      <c r="MA34" s="922"/>
      <c r="MB34" s="922"/>
      <c r="MC34" s="922"/>
      <c r="MD34" s="922"/>
      <c r="ME34" s="923"/>
      <c r="MF34" s="918" t="s">
        <v>156</v>
      </c>
      <c r="MG34" s="919"/>
      <c r="MH34" s="919"/>
      <c r="MI34" s="920"/>
      <c r="MJ34" s="921" t="str">
        <f>IF(มี.ค.!D64="","",มี.ค.!D64)</f>
        <v/>
      </c>
      <c r="MK34" s="922"/>
      <c r="ML34" s="922"/>
      <c r="MM34" s="922"/>
      <c r="MN34" s="922"/>
      <c r="MO34" s="922"/>
      <c r="MP34" s="922"/>
      <c r="MQ34" s="922"/>
      <c r="MR34" s="922"/>
      <c r="MS34" s="922"/>
      <c r="MT34" s="922"/>
      <c r="MU34" s="922"/>
      <c r="MV34" s="922"/>
      <c r="MW34" s="922"/>
      <c r="MX34" s="922"/>
      <c r="MY34" s="922"/>
      <c r="MZ34" s="922"/>
      <c r="NA34" s="922"/>
      <c r="NB34" s="922"/>
      <c r="NC34" s="922"/>
      <c r="ND34" s="922"/>
      <c r="NE34" s="922"/>
      <c r="NF34" s="922"/>
      <c r="NG34" s="922"/>
      <c r="NH34" s="922"/>
      <c r="NI34" s="922"/>
      <c r="NJ34" s="922"/>
      <c r="NK34" s="922"/>
      <c r="NL34" s="922"/>
      <c r="NM34" s="923"/>
    </row>
  </sheetData>
  <sheetProtection algorithmName="SHA-512" hashValue="GBANG7u0WIGW+9kmG3GhFc9oXh2ghOvbufE0t9U27x92TkBKRkA65yJk9YsU9Gbni/AHqsMMZjM6i2QHc+IOgQ==" saltValue="78fa6NTz3TIPavGy0h8vzg==" spinCount="100000" sheet="1" formatColumns="0" formatRows="0"/>
  <protectedRanges>
    <protectedRange sqref="B1:B2" name="ช่วง1"/>
  </protectedRanges>
  <mergeCells count="110">
    <mergeCell ref="D1:D3"/>
    <mergeCell ref="E1:J1"/>
    <mergeCell ref="K1:M1"/>
    <mergeCell ref="N1:T1"/>
    <mergeCell ref="U1:V1"/>
    <mergeCell ref="W1:Z1"/>
    <mergeCell ref="BC1:BD1"/>
    <mergeCell ref="BE1:BH1"/>
    <mergeCell ref="BI1:BR1"/>
    <mergeCell ref="BS1:BS3"/>
    <mergeCell ref="BT1:BT3"/>
    <mergeCell ref="BU1:BZ1"/>
    <mergeCell ref="AA1:AJ1"/>
    <mergeCell ref="AK1:AK3"/>
    <mergeCell ref="AL1:AL3"/>
    <mergeCell ref="AM1:AR1"/>
    <mergeCell ref="AS1:AU1"/>
    <mergeCell ref="AV1:BB1"/>
    <mergeCell ref="DB1:DB3"/>
    <mergeCell ref="DC1:DH1"/>
    <mergeCell ref="DI1:DK1"/>
    <mergeCell ref="DL1:DR1"/>
    <mergeCell ref="DS1:DT1"/>
    <mergeCell ref="DU1:DX1"/>
    <mergeCell ref="CA1:CC1"/>
    <mergeCell ref="CD1:CJ1"/>
    <mergeCell ref="CK1:CL1"/>
    <mergeCell ref="CM1:CP1"/>
    <mergeCell ref="CQ1:CZ1"/>
    <mergeCell ref="DA1:DA3"/>
    <mergeCell ref="FA1:FB1"/>
    <mergeCell ref="FC1:FF1"/>
    <mergeCell ref="FG1:FP1"/>
    <mergeCell ref="FQ1:FQ3"/>
    <mergeCell ref="FR1:FR3"/>
    <mergeCell ref="FS1:FX1"/>
    <mergeCell ref="DY1:EH1"/>
    <mergeCell ref="EI1:EI3"/>
    <mergeCell ref="EJ1:EJ3"/>
    <mergeCell ref="EK1:EP1"/>
    <mergeCell ref="EQ1:ES1"/>
    <mergeCell ref="ET1:EZ1"/>
    <mergeCell ref="HG1:HI1"/>
    <mergeCell ref="HJ1:HP1"/>
    <mergeCell ref="HQ1:HR1"/>
    <mergeCell ref="HS1:HV1"/>
    <mergeCell ref="FY1:GA1"/>
    <mergeCell ref="GB1:GH1"/>
    <mergeCell ref="GI1:GJ1"/>
    <mergeCell ref="GK1:GN1"/>
    <mergeCell ref="GO1:GX1"/>
    <mergeCell ref="GY1:GY3"/>
    <mergeCell ref="NM1:NM3"/>
    <mergeCell ref="D34:G34"/>
    <mergeCell ref="H34:AK34"/>
    <mergeCell ref="AL34:AO34"/>
    <mergeCell ref="AP34:BS34"/>
    <mergeCell ref="BT34:BW34"/>
    <mergeCell ref="BX34:DA34"/>
    <mergeCell ref="LU1:MD1"/>
    <mergeCell ref="ME1:ME3"/>
    <mergeCell ref="MF1:MF3"/>
    <mergeCell ref="MG1:ML1"/>
    <mergeCell ref="MM1:MO1"/>
    <mergeCell ref="MP1:MV1"/>
    <mergeCell ref="KX1:KX3"/>
    <mergeCell ref="KY1:LD1"/>
    <mergeCell ref="LE1:LG1"/>
    <mergeCell ref="LH1:LN1"/>
    <mergeCell ref="LO1:LP1"/>
    <mergeCell ref="LQ1:LT1"/>
    <mergeCell ref="JW1:JY1"/>
    <mergeCell ref="JZ1:KF1"/>
    <mergeCell ref="KG1:KH1"/>
    <mergeCell ref="KI1:KL1"/>
    <mergeCell ref="KM1:KV1"/>
    <mergeCell ref="DB34:DE34"/>
    <mergeCell ref="DF34:EI34"/>
    <mergeCell ref="EJ34:EM34"/>
    <mergeCell ref="EN34:FQ34"/>
    <mergeCell ref="FR34:FU34"/>
    <mergeCell ref="FV34:GY34"/>
    <mergeCell ref="MW1:MX1"/>
    <mergeCell ref="MY1:NB1"/>
    <mergeCell ref="NC1:NL1"/>
    <mergeCell ref="KW1:KW3"/>
    <mergeCell ref="IY1:IZ1"/>
    <mergeCell ref="JA1:JD1"/>
    <mergeCell ref="JE1:JN1"/>
    <mergeCell ref="JO1:JO3"/>
    <mergeCell ref="JP1:JP3"/>
    <mergeCell ref="JQ1:JV1"/>
    <mergeCell ref="HW1:IF1"/>
    <mergeCell ref="IG1:IG3"/>
    <mergeCell ref="IH1:IH3"/>
    <mergeCell ref="II1:IN1"/>
    <mergeCell ref="IO1:IQ1"/>
    <mergeCell ref="IR1:IX1"/>
    <mergeCell ref="GZ1:GZ3"/>
    <mergeCell ref="HA1:HF1"/>
    <mergeCell ref="KX34:LA34"/>
    <mergeCell ref="LB34:ME34"/>
    <mergeCell ref="MF34:MI34"/>
    <mergeCell ref="MJ34:NM34"/>
    <mergeCell ref="GZ34:HC34"/>
    <mergeCell ref="HD34:IG34"/>
    <mergeCell ref="IH34:IK34"/>
    <mergeCell ref="IL34:JO34"/>
    <mergeCell ref="JP34:JS34"/>
    <mergeCell ref="JT34:KW34"/>
  </mergeCells>
  <pageMargins left="0.23622047244094491" right="0.23622047244094491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07A8B75-4037-440B-BA4E-0D81DCF84996}">
          <x14:formula1>
            <xm:f>รายการ!$M$2:$M$3</xm:f>
          </x14:formula1>
          <xm:sqref>B2</xm:sqref>
        </x14:dataValidation>
        <x14:dataValidation type="list" allowBlank="1" showInputMessage="1" showErrorMessage="1" xr:uid="{9DE102F2-965A-4A27-9CC9-9DB7A26148E6}">
          <x14:formula1>
            <xm:f>รายการ!$K$2:$K$37</xm:f>
          </x14:formula1>
          <xm:sqref>B1</xm:sqref>
        </x14:dataValidation>
      </x14:dataValidations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9C621-1D82-42E7-80CA-78ACD9589700}">
  <sheetPr codeName="Sheet88">
    <pageSetUpPr fitToPage="1"/>
  </sheetPr>
  <dimension ref="A1:V33"/>
  <sheetViews>
    <sheetView showGridLines="0" workbookViewId="0">
      <selection activeCell="V1" sqref="V1"/>
    </sheetView>
  </sheetViews>
  <sheetFormatPr defaultRowHeight="21" x14ac:dyDescent="0.35"/>
  <cols>
    <col min="1" max="1" width="3.875" style="92" customWidth="1"/>
    <col min="2" max="2" width="22.375" style="92" customWidth="1"/>
    <col min="3" max="13" width="4.125" style="92" customWidth="1"/>
    <col min="14" max="17" width="3.625" style="92" customWidth="1"/>
    <col min="18" max="18" width="6.5" style="92" customWidth="1"/>
    <col min="19" max="19" width="6.75" style="92" customWidth="1"/>
    <col min="20" max="20" width="8.625" style="92" customWidth="1"/>
    <col min="21" max="21" width="23.75" style="92" customWidth="1"/>
    <col min="22" max="22" width="9.75" style="92" customWidth="1"/>
    <col min="23" max="16384" width="9" style="92"/>
  </cols>
  <sheetData>
    <row r="1" spans="1:22" ht="24" customHeight="1" x14ac:dyDescent="0.35">
      <c r="A1" s="930" t="s">
        <v>160</v>
      </c>
      <c r="B1" s="931" t="s">
        <v>162</v>
      </c>
      <c r="C1" s="934" t="s">
        <v>36</v>
      </c>
      <c r="D1" s="935"/>
      <c r="E1" s="935"/>
      <c r="F1" s="935"/>
      <c r="G1" s="935"/>
      <c r="H1" s="935"/>
      <c r="I1" s="935"/>
      <c r="J1" s="935"/>
      <c r="K1" s="935"/>
      <c r="L1" s="935"/>
      <c r="M1" s="936"/>
      <c r="N1" s="934" t="s">
        <v>163</v>
      </c>
      <c r="O1" s="935"/>
      <c r="P1" s="935"/>
      <c r="Q1" s="936"/>
      <c r="R1" s="929" t="s">
        <v>164</v>
      </c>
      <c r="S1" s="929" t="s">
        <v>100</v>
      </c>
      <c r="T1" s="469" t="s">
        <v>179</v>
      </c>
      <c r="U1" s="465" t="s">
        <v>177</v>
      </c>
      <c r="V1" s="453" t="str">
        <f>_xlfn.IFNA(IF(VLOOKUP(U1,รายการ!$K$1:$L$37,2,FALSE)="","",HYPERLINK("#" &amp; VLOOKUP(U1,รายการ!$K$1:$L$37,2,FALSE)  &amp; "","คลิก")),"")</f>
        <v>คลิก</v>
      </c>
    </row>
    <row r="2" spans="1:22" ht="28.5" customHeight="1" x14ac:dyDescent="0.35">
      <c r="A2" s="930"/>
      <c r="B2" s="932"/>
      <c r="C2" s="105" t="s">
        <v>165</v>
      </c>
      <c r="D2" s="105" t="s">
        <v>166</v>
      </c>
      <c r="E2" s="105" t="s">
        <v>167</v>
      </c>
      <c r="F2" s="105" t="s">
        <v>168</v>
      </c>
      <c r="G2" s="105" t="s">
        <v>169</v>
      </c>
      <c r="H2" s="105" t="s">
        <v>170</v>
      </c>
      <c r="I2" s="105" t="s">
        <v>171</v>
      </c>
      <c r="J2" s="105" t="s">
        <v>172</v>
      </c>
      <c r="K2" s="105" t="s">
        <v>173</v>
      </c>
      <c r="L2" s="105" t="s">
        <v>174</v>
      </c>
      <c r="M2" s="105" t="s">
        <v>175</v>
      </c>
      <c r="N2" s="937">
        <f>SUM(C3:M3)</f>
        <v>205</v>
      </c>
      <c r="O2" s="938"/>
      <c r="P2" s="939"/>
      <c r="Q2" s="105" t="s">
        <v>51</v>
      </c>
      <c r="R2" s="929"/>
      <c r="S2" s="929"/>
      <c r="T2" s="141" t="s">
        <v>198</v>
      </c>
      <c r="U2" s="140">
        <v>1</v>
      </c>
      <c r="V2" s="142"/>
    </row>
    <row r="3" spans="1:22" x14ac:dyDescent="0.35">
      <c r="A3" s="930"/>
      <c r="B3" s="933"/>
      <c r="C3" s="106">
        <f>IF(สรุปเวลาเรียน!D5="","",สรุปเวลาเรียน!D5)</f>
        <v>11</v>
      </c>
      <c r="D3" s="106">
        <f>IF(สรุปเวลาเรียน!E5="","",สรุปเวลาเรียน!E5)</f>
        <v>21</v>
      </c>
      <c r="E3" s="106">
        <f>IF(สรุปเวลาเรียน!F5="","",สรุปเวลาเรียน!F5)</f>
        <v>18</v>
      </c>
      <c r="F3" s="106">
        <f>IF(สรุปเวลาเรียน!G5="","",สรุปเวลาเรียน!G5)</f>
        <v>22</v>
      </c>
      <c r="G3" s="106">
        <f>IF(สรุปเวลาเรียน!H5="","",สรุปเวลาเรียน!H5)</f>
        <v>22</v>
      </c>
      <c r="H3" s="106">
        <f>IF(สรุปเวลาเรียน!I5="","",สรุปเวลาเรียน!I5)</f>
        <v>6</v>
      </c>
      <c r="I3" s="106">
        <f>IF(สรุปเวลาเรียน!J5="","",สรุปเวลาเรียน!J5)</f>
        <v>22</v>
      </c>
      <c r="J3" s="106">
        <f>IF(สรุปเวลาเรียน!K5="","",สรุปเวลาเรียน!K5)</f>
        <v>20</v>
      </c>
      <c r="K3" s="106">
        <f>IF(สรุปเวลาเรียน!L5="","",สรุปเวลาเรียน!L5)</f>
        <v>21</v>
      </c>
      <c r="L3" s="106">
        <f>IF(สรุปเวลาเรียน!M5="","",สรุปเวลาเรียน!M5)</f>
        <v>20</v>
      </c>
      <c r="M3" s="106">
        <f>IF(สรุปเวลาเรียน!N5="","",สรุปเวลาเรียน!N5)</f>
        <v>22</v>
      </c>
      <c r="N3" s="105" t="s">
        <v>79</v>
      </c>
      <c r="O3" s="105" t="s">
        <v>76</v>
      </c>
      <c r="P3" s="105" t="s">
        <v>77</v>
      </c>
      <c r="Q3" s="105" t="s">
        <v>78</v>
      </c>
      <c r="R3" s="929"/>
      <c r="S3" s="929"/>
      <c r="T3" s="90"/>
      <c r="U3" s="90"/>
      <c r="V3" s="90"/>
    </row>
    <row r="4" spans="1:22" ht="21.75" customHeight="1" x14ac:dyDescent="0.35">
      <c r="A4" s="107">
        <f>IF(U2="","",IF(U2=1,1,31))</f>
        <v>1</v>
      </c>
      <c r="B4" s="110" t="str">
        <f>IF($U$2=1,IF(สรุปเวลาเรียน!C6="","",สรุปเวลาเรียน!C6),IF(สรุปเวลาเรียน!C36="","",สรุปเวลาเรียน!C36))</f>
        <v/>
      </c>
      <c r="C4" s="108" t="str">
        <f>IF($U$2=1,IF(สรุปเวลาเรียน!D6="","",สรุปเวลาเรียน!D6),IF(สรุปเวลาเรียน!D36="","",สรุปเวลาเรียน!D36))</f>
        <v/>
      </c>
      <c r="D4" s="108" t="str">
        <f>IF($U$2=1,IF(สรุปเวลาเรียน!E6="","",สรุปเวลาเรียน!E6),IF(สรุปเวลาเรียน!E36="","",สรุปเวลาเรียน!E36))</f>
        <v/>
      </c>
      <c r="E4" s="108" t="str">
        <f>IF($U$2=1,IF(สรุปเวลาเรียน!F6="","",สรุปเวลาเรียน!F6),IF(สรุปเวลาเรียน!F36="","",สรุปเวลาเรียน!F36))</f>
        <v/>
      </c>
      <c r="F4" s="108" t="str">
        <f>IF($U$2=1,IF(สรุปเวลาเรียน!G6="","",สรุปเวลาเรียน!G6),IF(สรุปเวลาเรียน!G36="","",สรุปเวลาเรียน!G36))</f>
        <v/>
      </c>
      <c r="G4" s="108" t="str">
        <f>IF($U$2=1,IF(สรุปเวลาเรียน!H6="","",สรุปเวลาเรียน!H6),IF(สรุปเวลาเรียน!H36="","",สรุปเวลาเรียน!H36))</f>
        <v/>
      </c>
      <c r="H4" s="108" t="str">
        <f>IF($U$2=1,IF(สรุปเวลาเรียน!I6="","",สรุปเวลาเรียน!I6),IF(สรุปเวลาเรียน!I36="","",สรุปเวลาเรียน!I36))</f>
        <v/>
      </c>
      <c r="I4" s="108" t="str">
        <f>IF($U$2=1,IF(สรุปเวลาเรียน!J6="","",สรุปเวลาเรียน!J6),IF(สรุปเวลาเรียน!J36="","",สรุปเวลาเรียน!J36))</f>
        <v/>
      </c>
      <c r="J4" s="108" t="str">
        <f>IF($U$2=1,IF(สรุปเวลาเรียน!K6="","",สรุปเวลาเรียน!K6),IF(สรุปเวลาเรียน!K36="","",สรุปเวลาเรียน!K36))</f>
        <v/>
      </c>
      <c r="K4" s="108" t="str">
        <f>IF($U$2=1,IF(สรุปเวลาเรียน!L6="","",สรุปเวลาเรียน!L6),IF(สรุปเวลาเรียน!L36="","",สรุปเวลาเรียน!L36))</f>
        <v/>
      </c>
      <c r="L4" s="108" t="str">
        <f>IF($U$2=1,IF(สรุปเวลาเรียน!M6="","",สรุปเวลาเรียน!M6),IF(สรุปเวลาเรียน!M36="","",สรุปเวลาเรียน!M36))</f>
        <v/>
      </c>
      <c r="M4" s="108" t="str">
        <f>IF($U$2=1,IF(สรุปเวลาเรียน!N6="","",สรุปเวลาเรียน!N6),IF(สรุปเวลาเรียน!N36="","",สรุปเวลาเรียน!N36))</f>
        <v/>
      </c>
      <c r="N4" s="108" t="str">
        <f>IF($U$2=1,IF(สรุปเวลาเรียน!Q6="","",สรุปเวลาเรียน!Q6),IF(สรุปเวลาเรียน!Q36="","",สรุปเวลาเรียน!Q36))</f>
        <v/>
      </c>
      <c r="O4" s="108" t="str">
        <f>IF($U$2=1,IF(สรุปเวลาเรียน!R6="","",สรุปเวลาเรียน!R6),IF(สรุปเวลาเรียน!R36="","",สรุปเวลาเรียน!R36))</f>
        <v/>
      </c>
      <c r="P4" s="108" t="str">
        <f>IF($U$2=1,IF(สรุปเวลาเรียน!S6="","",สรุปเวลาเรียน!S6),IF(สรุปเวลาเรียน!S36="","",สรุปเวลาเรียน!S36))</f>
        <v/>
      </c>
      <c r="Q4" s="108" t="str">
        <f>IF($U$2=1,IF(สรุปเวลาเรียน!T6="","",สรุปเวลาเรียน!T6),IF(สรุปเวลาเรียน!T36="","",สรุปเวลาเรียน!T36))</f>
        <v/>
      </c>
      <c r="R4" s="109" t="str">
        <f>IF($U$2=1,IF(สรุปเวลาเรียน!U6="","",สรุปเวลาเรียน!U6),IF(สรุปเวลาเรียน!U36="","",สรุปเวลาเรียน!U36))</f>
        <v/>
      </c>
      <c r="S4" s="109" t="str">
        <f>IF($U$2=1,IF(สรุปเวลาเรียน!V6="","",สรุปเวลาเรียน!V6),IF(สรุปเวลาเรียน!V36="","",สรุปเวลาเรียน!V36))</f>
        <v/>
      </c>
      <c r="T4" s="90"/>
      <c r="U4" s="90"/>
      <c r="V4" s="90"/>
    </row>
    <row r="5" spans="1:22" ht="21.75" customHeight="1" x14ac:dyDescent="0.35">
      <c r="A5" s="107">
        <f>A4+1</f>
        <v>2</v>
      </c>
      <c r="B5" s="110" t="str">
        <f>IF($U$2=1,IF(สรุปเวลาเรียน!C7="","",สรุปเวลาเรียน!C7),IF(สรุปเวลาเรียน!C37="","",สรุปเวลาเรียน!C37))</f>
        <v/>
      </c>
      <c r="C5" s="108" t="str">
        <f>IF($U$2=1,IF(สรุปเวลาเรียน!D7="","",สรุปเวลาเรียน!D7),IF(สรุปเวลาเรียน!D37="","",สรุปเวลาเรียน!D37))</f>
        <v/>
      </c>
      <c r="D5" s="108" t="str">
        <f>IF($U$2=1,IF(สรุปเวลาเรียน!E7="","",สรุปเวลาเรียน!E7),IF(สรุปเวลาเรียน!E37="","",สรุปเวลาเรียน!E37))</f>
        <v/>
      </c>
      <c r="E5" s="108" t="str">
        <f>IF($U$2=1,IF(สรุปเวลาเรียน!F7="","",สรุปเวลาเรียน!F7),IF(สรุปเวลาเรียน!F37="","",สรุปเวลาเรียน!F37))</f>
        <v/>
      </c>
      <c r="F5" s="108" t="str">
        <f>IF($U$2=1,IF(สรุปเวลาเรียน!G7="","",สรุปเวลาเรียน!G7),IF(สรุปเวลาเรียน!G37="","",สรุปเวลาเรียน!G37))</f>
        <v/>
      </c>
      <c r="G5" s="108" t="str">
        <f>IF($U$2=1,IF(สรุปเวลาเรียน!H7="","",สรุปเวลาเรียน!H7),IF(สรุปเวลาเรียน!H37="","",สรุปเวลาเรียน!H37))</f>
        <v/>
      </c>
      <c r="H5" s="108" t="str">
        <f>IF($U$2=1,IF(สรุปเวลาเรียน!I7="","",สรุปเวลาเรียน!I7),IF(สรุปเวลาเรียน!I37="","",สรุปเวลาเรียน!I37))</f>
        <v/>
      </c>
      <c r="I5" s="108" t="str">
        <f>IF($U$2=1,IF(สรุปเวลาเรียน!J7="","",สรุปเวลาเรียน!J7),IF(สรุปเวลาเรียน!J37="","",สรุปเวลาเรียน!J37))</f>
        <v/>
      </c>
      <c r="J5" s="108" t="str">
        <f>IF($U$2=1,IF(สรุปเวลาเรียน!K7="","",สรุปเวลาเรียน!K7),IF(สรุปเวลาเรียน!K37="","",สรุปเวลาเรียน!K37))</f>
        <v/>
      </c>
      <c r="K5" s="108" t="str">
        <f>IF($U$2=1,IF(สรุปเวลาเรียน!L7="","",สรุปเวลาเรียน!L7),IF(สรุปเวลาเรียน!L37="","",สรุปเวลาเรียน!L37))</f>
        <v/>
      </c>
      <c r="L5" s="108" t="str">
        <f>IF($U$2=1,IF(สรุปเวลาเรียน!M7="","",สรุปเวลาเรียน!M7),IF(สรุปเวลาเรียน!M37="","",สรุปเวลาเรียน!M37))</f>
        <v/>
      </c>
      <c r="M5" s="108" t="str">
        <f>IF($U$2=1,IF(สรุปเวลาเรียน!N7="","",สรุปเวลาเรียน!N7),IF(สรุปเวลาเรียน!N37="","",สรุปเวลาเรียน!N37))</f>
        <v/>
      </c>
      <c r="N5" s="108" t="str">
        <f>IF($U$2=1,IF(สรุปเวลาเรียน!Q7="","",สรุปเวลาเรียน!Q7),IF(สรุปเวลาเรียน!Q37="","",สรุปเวลาเรียน!Q37))</f>
        <v/>
      </c>
      <c r="O5" s="108" t="str">
        <f>IF($U$2=1,IF(สรุปเวลาเรียน!R7="","",สรุปเวลาเรียน!R7),IF(สรุปเวลาเรียน!R37="","",สรุปเวลาเรียน!R37))</f>
        <v/>
      </c>
      <c r="P5" s="108" t="str">
        <f>IF($U$2=1,IF(สรุปเวลาเรียน!S7="","",สรุปเวลาเรียน!S7),IF(สรุปเวลาเรียน!S37="","",สรุปเวลาเรียน!S37))</f>
        <v/>
      </c>
      <c r="Q5" s="108" t="str">
        <f>IF($U$2=1,IF(สรุปเวลาเรียน!T7="","",สรุปเวลาเรียน!T7),IF(สรุปเวลาเรียน!T37="","",สรุปเวลาเรียน!T37))</f>
        <v/>
      </c>
      <c r="R5" s="109" t="str">
        <f>IF($U$2=1,IF(สรุปเวลาเรียน!U7="","",สรุปเวลาเรียน!U7),IF(สรุปเวลาเรียน!U37="","",สรุปเวลาเรียน!U37))</f>
        <v/>
      </c>
      <c r="S5" s="109" t="str">
        <f>IF($U$2=1,IF(สรุปเวลาเรียน!V7="","",สรุปเวลาเรียน!V7),IF(สรุปเวลาเรียน!V37="","",สรุปเวลาเรียน!V37))</f>
        <v/>
      </c>
      <c r="T5" s="90"/>
      <c r="U5" s="90"/>
      <c r="V5" s="90"/>
    </row>
    <row r="6" spans="1:22" ht="21.75" customHeight="1" x14ac:dyDescent="0.35">
      <c r="A6" s="107">
        <f t="shared" ref="A6:A33" si="0">A5+1</f>
        <v>3</v>
      </c>
      <c r="B6" s="110" t="str">
        <f>IF($U$2=1,IF(สรุปเวลาเรียน!C8="","",สรุปเวลาเรียน!C8),IF(สรุปเวลาเรียน!C38="","",สรุปเวลาเรียน!C38))</f>
        <v/>
      </c>
      <c r="C6" s="108" t="str">
        <f>IF($U$2=1,IF(สรุปเวลาเรียน!D8="","",สรุปเวลาเรียน!D8),IF(สรุปเวลาเรียน!D38="","",สรุปเวลาเรียน!D38))</f>
        <v/>
      </c>
      <c r="D6" s="108" t="str">
        <f>IF($U$2=1,IF(สรุปเวลาเรียน!E8="","",สรุปเวลาเรียน!E8),IF(สรุปเวลาเรียน!E38="","",สรุปเวลาเรียน!E38))</f>
        <v/>
      </c>
      <c r="E6" s="108" t="str">
        <f>IF($U$2=1,IF(สรุปเวลาเรียน!F8="","",สรุปเวลาเรียน!F8),IF(สรุปเวลาเรียน!F38="","",สรุปเวลาเรียน!F38))</f>
        <v/>
      </c>
      <c r="F6" s="108" t="str">
        <f>IF($U$2=1,IF(สรุปเวลาเรียน!G8="","",สรุปเวลาเรียน!G8),IF(สรุปเวลาเรียน!G38="","",สรุปเวลาเรียน!G38))</f>
        <v/>
      </c>
      <c r="G6" s="108" t="str">
        <f>IF($U$2=1,IF(สรุปเวลาเรียน!H8="","",สรุปเวลาเรียน!H8),IF(สรุปเวลาเรียน!H38="","",สรุปเวลาเรียน!H38))</f>
        <v/>
      </c>
      <c r="H6" s="108" t="str">
        <f>IF($U$2=1,IF(สรุปเวลาเรียน!I8="","",สรุปเวลาเรียน!I8),IF(สรุปเวลาเรียน!I38="","",สรุปเวลาเรียน!I38))</f>
        <v/>
      </c>
      <c r="I6" s="108" t="str">
        <f>IF($U$2=1,IF(สรุปเวลาเรียน!J8="","",สรุปเวลาเรียน!J8),IF(สรุปเวลาเรียน!J38="","",สรุปเวลาเรียน!J38))</f>
        <v/>
      </c>
      <c r="J6" s="108" t="str">
        <f>IF($U$2=1,IF(สรุปเวลาเรียน!K8="","",สรุปเวลาเรียน!K8),IF(สรุปเวลาเรียน!K38="","",สรุปเวลาเรียน!K38))</f>
        <v/>
      </c>
      <c r="K6" s="108" t="str">
        <f>IF($U$2=1,IF(สรุปเวลาเรียน!L8="","",สรุปเวลาเรียน!L8),IF(สรุปเวลาเรียน!L38="","",สรุปเวลาเรียน!L38))</f>
        <v/>
      </c>
      <c r="L6" s="108" t="str">
        <f>IF($U$2=1,IF(สรุปเวลาเรียน!M8="","",สรุปเวลาเรียน!M8),IF(สรุปเวลาเรียน!M38="","",สรุปเวลาเรียน!M38))</f>
        <v/>
      </c>
      <c r="M6" s="108" t="str">
        <f>IF($U$2=1,IF(สรุปเวลาเรียน!N8="","",สรุปเวลาเรียน!N8),IF(สรุปเวลาเรียน!N38="","",สรุปเวลาเรียน!N38))</f>
        <v/>
      </c>
      <c r="N6" s="108" t="str">
        <f>IF($U$2=1,IF(สรุปเวลาเรียน!Q8="","",สรุปเวลาเรียน!Q8),IF(สรุปเวลาเรียน!Q38="","",สรุปเวลาเรียน!Q38))</f>
        <v/>
      </c>
      <c r="O6" s="108" t="str">
        <f>IF($U$2=1,IF(สรุปเวลาเรียน!R8="","",สรุปเวลาเรียน!R8),IF(สรุปเวลาเรียน!R38="","",สรุปเวลาเรียน!R38))</f>
        <v/>
      </c>
      <c r="P6" s="108" t="str">
        <f>IF($U$2=1,IF(สรุปเวลาเรียน!S8="","",สรุปเวลาเรียน!S8),IF(สรุปเวลาเรียน!S38="","",สรุปเวลาเรียน!S38))</f>
        <v/>
      </c>
      <c r="Q6" s="108" t="str">
        <f>IF($U$2=1,IF(สรุปเวลาเรียน!T8="","",สรุปเวลาเรียน!T8),IF(สรุปเวลาเรียน!T38="","",สรุปเวลาเรียน!T38))</f>
        <v/>
      </c>
      <c r="R6" s="109" t="str">
        <f>IF($U$2=1,IF(สรุปเวลาเรียน!U8="","",สรุปเวลาเรียน!U8),IF(สรุปเวลาเรียน!U38="","",สรุปเวลาเรียน!U38))</f>
        <v/>
      </c>
      <c r="S6" s="109" t="str">
        <f>IF($U$2=1,IF(สรุปเวลาเรียน!V8="","",สรุปเวลาเรียน!V8),IF(สรุปเวลาเรียน!V38="","",สรุปเวลาเรียน!V38))</f>
        <v/>
      </c>
      <c r="T6" s="90"/>
      <c r="U6" s="90"/>
      <c r="V6" s="90"/>
    </row>
    <row r="7" spans="1:22" ht="21.75" customHeight="1" x14ac:dyDescent="0.35">
      <c r="A7" s="107">
        <f t="shared" si="0"/>
        <v>4</v>
      </c>
      <c r="B7" s="110" t="str">
        <f>IF($U$2=1,IF(สรุปเวลาเรียน!C9="","",สรุปเวลาเรียน!C9),IF(สรุปเวลาเรียน!C39="","",สรุปเวลาเรียน!C39))</f>
        <v/>
      </c>
      <c r="C7" s="108" t="str">
        <f>IF($U$2=1,IF(สรุปเวลาเรียน!D9="","",สรุปเวลาเรียน!D9),IF(สรุปเวลาเรียน!D39="","",สรุปเวลาเรียน!D39))</f>
        <v/>
      </c>
      <c r="D7" s="108" t="str">
        <f>IF($U$2=1,IF(สรุปเวลาเรียน!E9="","",สรุปเวลาเรียน!E9),IF(สรุปเวลาเรียน!E39="","",สรุปเวลาเรียน!E39))</f>
        <v/>
      </c>
      <c r="E7" s="108" t="str">
        <f>IF($U$2=1,IF(สรุปเวลาเรียน!F9="","",สรุปเวลาเรียน!F9),IF(สรุปเวลาเรียน!F39="","",สรุปเวลาเรียน!F39))</f>
        <v/>
      </c>
      <c r="F7" s="108" t="str">
        <f>IF($U$2=1,IF(สรุปเวลาเรียน!G9="","",สรุปเวลาเรียน!G9),IF(สรุปเวลาเรียน!G39="","",สรุปเวลาเรียน!G39))</f>
        <v/>
      </c>
      <c r="G7" s="108" t="str">
        <f>IF($U$2=1,IF(สรุปเวลาเรียน!H9="","",สรุปเวลาเรียน!H9),IF(สรุปเวลาเรียน!H39="","",สรุปเวลาเรียน!H39))</f>
        <v/>
      </c>
      <c r="H7" s="108" t="str">
        <f>IF($U$2=1,IF(สรุปเวลาเรียน!I9="","",สรุปเวลาเรียน!I9),IF(สรุปเวลาเรียน!I39="","",สรุปเวลาเรียน!I39))</f>
        <v/>
      </c>
      <c r="I7" s="108" t="str">
        <f>IF($U$2=1,IF(สรุปเวลาเรียน!J9="","",สรุปเวลาเรียน!J9),IF(สรุปเวลาเรียน!J39="","",สรุปเวลาเรียน!J39))</f>
        <v/>
      </c>
      <c r="J7" s="108" t="str">
        <f>IF($U$2=1,IF(สรุปเวลาเรียน!K9="","",สรุปเวลาเรียน!K9),IF(สรุปเวลาเรียน!K39="","",สรุปเวลาเรียน!K39))</f>
        <v/>
      </c>
      <c r="K7" s="108" t="str">
        <f>IF($U$2=1,IF(สรุปเวลาเรียน!L9="","",สรุปเวลาเรียน!L9),IF(สรุปเวลาเรียน!L39="","",สรุปเวลาเรียน!L39))</f>
        <v/>
      </c>
      <c r="L7" s="108" t="str">
        <f>IF($U$2=1,IF(สรุปเวลาเรียน!M9="","",สรุปเวลาเรียน!M9),IF(สรุปเวลาเรียน!M39="","",สรุปเวลาเรียน!M39))</f>
        <v/>
      </c>
      <c r="M7" s="108" t="str">
        <f>IF($U$2=1,IF(สรุปเวลาเรียน!N9="","",สรุปเวลาเรียน!N9),IF(สรุปเวลาเรียน!N39="","",สรุปเวลาเรียน!N39))</f>
        <v/>
      </c>
      <c r="N7" s="108" t="str">
        <f>IF($U$2=1,IF(สรุปเวลาเรียน!Q9="","",สรุปเวลาเรียน!Q9),IF(สรุปเวลาเรียน!Q39="","",สรุปเวลาเรียน!Q39))</f>
        <v/>
      </c>
      <c r="O7" s="108" t="str">
        <f>IF($U$2=1,IF(สรุปเวลาเรียน!R9="","",สรุปเวลาเรียน!R9),IF(สรุปเวลาเรียน!R39="","",สรุปเวลาเรียน!R39))</f>
        <v/>
      </c>
      <c r="P7" s="108" t="str">
        <f>IF($U$2=1,IF(สรุปเวลาเรียน!S9="","",สรุปเวลาเรียน!S9),IF(สรุปเวลาเรียน!S39="","",สรุปเวลาเรียน!S39))</f>
        <v/>
      </c>
      <c r="Q7" s="108" t="str">
        <f>IF($U$2=1,IF(สรุปเวลาเรียน!T9="","",สรุปเวลาเรียน!T9),IF(สรุปเวลาเรียน!T39="","",สรุปเวลาเรียน!T39))</f>
        <v/>
      </c>
      <c r="R7" s="109" t="str">
        <f>IF($U$2=1,IF(สรุปเวลาเรียน!U9="","",สรุปเวลาเรียน!U9),IF(สรุปเวลาเรียน!U39="","",สรุปเวลาเรียน!U39))</f>
        <v/>
      </c>
      <c r="S7" s="109" t="str">
        <f>IF($U$2=1,IF(สรุปเวลาเรียน!V9="","",สรุปเวลาเรียน!V9),IF(สรุปเวลาเรียน!V39="","",สรุปเวลาเรียน!V39))</f>
        <v/>
      </c>
      <c r="T7" s="90"/>
      <c r="U7" s="90"/>
      <c r="V7" s="90"/>
    </row>
    <row r="8" spans="1:22" ht="21.75" customHeight="1" x14ac:dyDescent="0.35">
      <c r="A8" s="107">
        <f t="shared" si="0"/>
        <v>5</v>
      </c>
      <c r="B8" s="110" t="str">
        <f>IF($U$2=1,IF(สรุปเวลาเรียน!C10="","",สรุปเวลาเรียน!C10),IF(สรุปเวลาเรียน!C40="","",สรุปเวลาเรียน!C40))</f>
        <v/>
      </c>
      <c r="C8" s="108" t="str">
        <f>IF($U$2=1,IF(สรุปเวลาเรียน!D10="","",สรุปเวลาเรียน!D10),IF(สรุปเวลาเรียน!D40="","",สรุปเวลาเรียน!D40))</f>
        <v/>
      </c>
      <c r="D8" s="108" t="str">
        <f>IF($U$2=1,IF(สรุปเวลาเรียน!E10="","",สรุปเวลาเรียน!E10),IF(สรุปเวลาเรียน!E40="","",สรุปเวลาเรียน!E40))</f>
        <v/>
      </c>
      <c r="E8" s="108" t="str">
        <f>IF($U$2=1,IF(สรุปเวลาเรียน!F10="","",สรุปเวลาเรียน!F10),IF(สรุปเวลาเรียน!F40="","",สรุปเวลาเรียน!F40))</f>
        <v/>
      </c>
      <c r="F8" s="108" t="str">
        <f>IF($U$2=1,IF(สรุปเวลาเรียน!G10="","",สรุปเวลาเรียน!G10),IF(สรุปเวลาเรียน!G40="","",สรุปเวลาเรียน!G40))</f>
        <v/>
      </c>
      <c r="G8" s="108" t="str">
        <f>IF($U$2=1,IF(สรุปเวลาเรียน!H10="","",สรุปเวลาเรียน!H10),IF(สรุปเวลาเรียน!H40="","",สรุปเวลาเรียน!H40))</f>
        <v/>
      </c>
      <c r="H8" s="108" t="str">
        <f>IF($U$2=1,IF(สรุปเวลาเรียน!I10="","",สรุปเวลาเรียน!I10),IF(สรุปเวลาเรียน!I40="","",สรุปเวลาเรียน!I40))</f>
        <v/>
      </c>
      <c r="I8" s="108" t="str">
        <f>IF($U$2=1,IF(สรุปเวลาเรียน!J10="","",สรุปเวลาเรียน!J10),IF(สรุปเวลาเรียน!J40="","",สรุปเวลาเรียน!J40))</f>
        <v/>
      </c>
      <c r="J8" s="108" t="str">
        <f>IF($U$2=1,IF(สรุปเวลาเรียน!K10="","",สรุปเวลาเรียน!K10),IF(สรุปเวลาเรียน!K40="","",สรุปเวลาเรียน!K40))</f>
        <v/>
      </c>
      <c r="K8" s="108" t="str">
        <f>IF($U$2=1,IF(สรุปเวลาเรียน!L10="","",สรุปเวลาเรียน!L10),IF(สรุปเวลาเรียน!L40="","",สรุปเวลาเรียน!L40))</f>
        <v/>
      </c>
      <c r="L8" s="108" t="str">
        <f>IF($U$2=1,IF(สรุปเวลาเรียน!M10="","",สรุปเวลาเรียน!M10),IF(สรุปเวลาเรียน!M40="","",สรุปเวลาเรียน!M40))</f>
        <v/>
      </c>
      <c r="M8" s="108" t="str">
        <f>IF($U$2=1,IF(สรุปเวลาเรียน!N10="","",สรุปเวลาเรียน!N10),IF(สรุปเวลาเรียน!N40="","",สรุปเวลาเรียน!N40))</f>
        <v/>
      </c>
      <c r="N8" s="108" t="str">
        <f>IF($U$2=1,IF(สรุปเวลาเรียน!Q10="","",สรุปเวลาเรียน!Q10),IF(สรุปเวลาเรียน!Q40="","",สรุปเวลาเรียน!Q40))</f>
        <v/>
      </c>
      <c r="O8" s="108" t="str">
        <f>IF($U$2=1,IF(สรุปเวลาเรียน!R10="","",สรุปเวลาเรียน!R10),IF(สรุปเวลาเรียน!R40="","",สรุปเวลาเรียน!R40))</f>
        <v/>
      </c>
      <c r="P8" s="108" t="str">
        <f>IF($U$2=1,IF(สรุปเวลาเรียน!S10="","",สรุปเวลาเรียน!S10),IF(สรุปเวลาเรียน!S40="","",สรุปเวลาเรียน!S40))</f>
        <v/>
      </c>
      <c r="Q8" s="108" t="str">
        <f>IF($U$2=1,IF(สรุปเวลาเรียน!T10="","",สรุปเวลาเรียน!T10),IF(สรุปเวลาเรียน!T40="","",สรุปเวลาเรียน!T40))</f>
        <v/>
      </c>
      <c r="R8" s="109" t="str">
        <f>IF($U$2=1,IF(สรุปเวลาเรียน!U10="","",สรุปเวลาเรียน!U10),IF(สรุปเวลาเรียน!U40="","",สรุปเวลาเรียน!U40))</f>
        <v/>
      </c>
      <c r="S8" s="109" t="str">
        <f>IF($U$2=1,IF(สรุปเวลาเรียน!V10="","",สรุปเวลาเรียน!V10),IF(สรุปเวลาเรียน!V40="","",สรุปเวลาเรียน!V40))</f>
        <v/>
      </c>
      <c r="T8" s="90"/>
      <c r="U8" s="90"/>
      <c r="V8" s="90"/>
    </row>
    <row r="9" spans="1:22" ht="21.75" customHeight="1" x14ac:dyDescent="0.35">
      <c r="A9" s="107">
        <f t="shared" si="0"/>
        <v>6</v>
      </c>
      <c r="B9" s="110" t="str">
        <f>IF($U$2=1,IF(สรุปเวลาเรียน!C11="","",สรุปเวลาเรียน!C11),IF(สรุปเวลาเรียน!C41="","",สรุปเวลาเรียน!C41))</f>
        <v/>
      </c>
      <c r="C9" s="108" t="str">
        <f>IF($U$2=1,IF(สรุปเวลาเรียน!D11="","",สรุปเวลาเรียน!D11),IF(สรุปเวลาเรียน!D41="","",สรุปเวลาเรียน!D41))</f>
        <v/>
      </c>
      <c r="D9" s="108" t="str">
        <f>IF($U$2=1,IF(สรุปเวลาเรียน!E11="","",สรุปเวลาเรียน!E11),IF(สรุปเวลาเรียน!E41="","",สรุปเวลาเรียน!E41))</f>
        <v/>
      </c>
      <c r="E9" s="108" t="str">
        <f>IF($U$2=1,IF(สรุปเวลาเรียน!F11="","",สรุปเวลาเรียน!F11),IF(สรุปเวลาเรียน!F41="","",สรุปเวลาเรียน!F41))</f>
        <v/>
      </c>
      <c r="F9" s="108" t="str">
        <f>IF($U$2=1,IF(สรุปเวลาเรียน!G11="","",สรุปเวลาเรียน!G11),IF(สรุปเวลาเรียน!G41="","",สรุปเวลาเรียน!G41))</f>
        <v/>
      </c>
      <c r="G9" s="108" t="str">
        <f>IF($U$2=1,IF(สรุปเวลาเรียน!H11="","",สรุปเวลาเรียน!H11),IF(สรุปเวลาเรียน!H41="","",สรุปเวลาเรียน!H41))</f>
        <v/>
      </c>
      <c r="H9" s="108" t="str">
        <f>IF($U$2=1,IF(สรุปเวลาเรียน!I11="","",สรุปเวลาเรียน!I11),IF(สรุปเวลาเรียน!I41="","",สรุปเวลาเรียน!I41))</f>
        <v/>
      </c>
      <c r="I9" s="108" t="str">
        <f>IF($U$2=1,IF(สรุปเวลาเรียน!J11="","",สรุปเวลาเรียน!J11),IF(สรุปเวลาเรียน!J41="","",สรุปเวลาเรียน!J41))</f>
        <v/>
      </c>
      <c r="J9" s="108" t="str">
        <f>IF($U$2=1,IF(สรุปเวลาเรียน!K11="","",สรุปเวลาเรียน!K11),IF(สรุปเวลาเรียน!K41="","",สรุปเวลาเรียน!K41))</f>
        <v/>
      </c>
      <c r="K9" s="108" t="str">
        <f>IF($U$2=1,IF(สรุปเวลาเรียน!L11="","",สรุปเวลาเรียน!L11),IF(สรุปเวลาเรียน!L41="","",สรุปเวลาเรียน!L41))</f>
        <v/>
      </c>
      <c r="L9" s="108" t="str">
        <f>IF($U$2=1,IF(สรุปเวลาเรียน!M11="","",สรุปเวลาเรียน!M11),IF(สรุปเวลาเรียน!M41="","",สรุปเวลาเรียน!M41))</f>
        <v/>
      </c>
      <c r="M9" s="108" t="str">
        <f>IF($U$2=1,IF(สรุปเวลาเรียน!N11="","",สรุปเวลาเรียน!N11),IF(สรุปเวลาเรียน!N41="","",สรุปเวลาเรียน!N41))</f>
        <v/>
      </c>
      <c r="N9" s="108" t="str">
        <f>IF($U$2=1,IF(สรุปเวลาเรียน!Q11="","",สรุปเวลาเรียน!Q11),IF(สรุปเวลาเรียน!Q41="","",สรุปเวลาเรียน!Q41))</f>
        <v/>
      </c>
      <c r="O9" s="108" t="str">
        <f>IF($U$2=1,IF(สรุปเวลาเรียน!R11="","",สรุปเวลาเรียน!R11),IF(สรุปเวลาเรียน!R41="","",สรุปเวลาเรียน!R41))</f>
        <v/>
      </c>
      <c r="P9" s="108" t="str">
        <f>IF($U$2=1,IF(สรุปเวลาเรียน!S11="","",สรุปเวลาเรียน!S11),IF(สรุปเวลาเรียน!S41="","",สรุปเวลาเรียน!S41))</f>
        <v/>
      </c>
      <c r="Q9" s="108" t="str">
        <f>IF($U$2=1,IF(สรุปเวลาเรียน!T11="","",สรุปเวลาเรียน!T11),IF(สรุปเวลาเรียน!T41="","",สรุปเวลาเรียน!T41))</f>
        <v/>
      </c>
      <c r="R9" s="109" t="str">
        <f>IF($U$2=1,IF(สรุปเวลาเรียน!U11="","",สรุปเวลาเรียน!U11),IF(สรุปเวลาเรียน!U41="","",สรุปเวลาเรียน!U41))</f>
        <v/>
      </c>
      <c r="S9" s="109" t="str">
        <f>IF($U$2=1,IF(สรุปเวลาเรียน!V11="","",สรุปเวลาเรียน!V11),IF(สรุปเวลาเรียน!V41="","",สรุปเวลาเรียน!V41))</f>
        <v/>
      </c>
      <c r="T9" s="90"/>
      <c r="U9" s="90"/>
      <c r="V9" s="90"/>
    </row>
    <row r="10" spans="1:22" ht="21.75" customHeight="1" x14ac:dyDescent="0.35">
      <c r="A10" s="107">
        <f t="shared" si="0"/>
        <v>7</v>
      </c>
      <c r="B10" s="110" t="str">
        <f>IF($U$2=1,IF(สรุปเวลาเรียน!C12="","",สรุปเวลาเรียน!C12),IF(สรุปเวลาเรียน!C42="","",สรุปเวลาเรียน!C42))</f>
        <v/>
      </c>
      <c r="C10" s="108" t="str">
        <f>IF($U$2=1,IF(สรุปเวลาเรียน!D12="","",สรุปเวลาเรียน!D12),IF(สรุปเวลาเรียน!D42="","",สรุปเวลาเรียน!D42))</f>
        <v/>
      </c>
      <c r="D10" s="108" t="str">
        <f>IF($U$2=1,IF(สรุปเวลาเรียน!E12="","",สรุปเวลาเรียน!E12),IF(สรุปเวลาเรียน!E42="","",สรุปเวลาเรียน!E42))</f>
        <v/>
      </c>
      <c r="E10" s="108" t="str">
        <f>IF($U$2=1,IF(สรุปเวลาเรียน!F12="","",สรุปเวลาเรียน!F12),IF(สรุปเวลาเรียน!F42="","",สรุปเวลาเรียน!F42))</f>
        <v/>
      </c>
      <c r="F10" s="108" t="str">
        <f>IF($U$2=1,IF(สรุปเวลาเรียน!G12="","",สรุปเวลาเรียน!G12),IF(สรุปเวลาเรียน!G42="","",สรุปเวลาเรียน!G42))</f>
        <v/>
      </c>
      <c r="G10" s="108" t="str">
        <f>IF($U$2=1,IF(สรุปเวลาเรียน!H12="","",สรุปเวลาเรียน!H12),IF(สรุปเวลาเรียน!H42="","",สรุปเวลาเรียน!H42))</f>
        <v/>
      </c>
      <c r="H10" s="108" t="str">
        <f>IF($U$2=1,IF(สรุปเวลาเรียน!I12="","",สรุปเวลาเรียน!I12),IF(สรุปเวลาเรียน!I42="","",สรุปเวลาเรียน!I42))</f>
        <v/>
      </c>
      <c r="I10" s="108" t="str">
        <f>IF($U$2=1,IF(สรุปเวลาเรียน!J12="","",สรุปเวลาเรียน!J12),IF(สรุปเวลาเรียน!J42="","",สรุปเวลาเรียน!J42))</f>
        <v/>
      </c>
      <c r="J10" s="108" t="str">
        <f>IF($U$2=1,IF(สรุปเวลาเรียน!K12="","",สรุปเวลาเรียน!K12),IF(สรุปเวลาเรียน!K42="","",สรุปเวลาเรียน!K42))</f>
        <v/>
      </c>
      <c r="K10" s="108" t="str">
        <f>IF($U$2=1,IF(สรุปเวลาเรียน!L12="","",สรุปเวลาเรียน!L12),IF(สรุปเวลาเรียน!L42="","",สรุปเวลาเรียน!L42))</f>
        <v/>
      </c>
      <c r="L10" s="108" t="str">
        <f>IF($U$2=1,IF(สรุปเวลาเรียน!M12="","",สรุปเวลาเรียน!M12),IF(สรุปเวลาเรียน!M42="","",สรุปเวลาเรียน!M42))</f>
        <v/>
      </c>
      <c r="M10" s="108" t="str">
        <f>IF($U$2=1,IF(สรุปเวลาเรียน!N12="","",สรุปเวลาเรียน!N12),IF(สรุปเวลาเรียน!N42="","",สรุปเวลาเรียน!N42))</f>
        <v/>
      </c>
      <c r="N10" s="108" t="str">
        <f>IF($U$2=1,IF(สรุปเวลาเรียน!Q12="","",สรุปเวลาเรียน!Q12),IF(สรุปเวลาเรียน!Q42="","",สรุปเวลาเรียน!Q42))</f>
        <v/>
      </c>
      <c r="O10" s="108" t="str">
        <f>IF($U$2=1,IF(สรุปเวลาเรียน!R12="","",สรุปเวลาเรียน!R12),IF(สรุปเวลาเรียน!R42="","",สรุปเวลาเรียน!R42))</f>
        <v/>
      </c>
      <c r="P10" s="108" t="str">
        <f>IF($U$2=1,IF(สรุปเวลาเรียน!S12="","",สรุปเวลาเรียน!S12),IF(สรุปเวลาเรียน!S42="","",สรุปเวลาเรียน!S42))</f>
        <v/>
      </c>
      <c r="Q10" s="108" t="str">
        <f>IF($U$2=1,IF(สรุปเวลาเรียน!T12="","",สรุปเวลาเรียน!T12),IF(สรุปเวลาเรียน!T42="","",สรุปเวลาเรียน!T42))</f>
        <v/>
      </c>
      <c r="R10" s="109" t="str">
        <f>IF($U$2=1,IF(สรุปเวลาเรียน!U12="","",สรุปเวลาเรียน!U12),IF(สรุปเวลาเรียน!U42="","",สรุปเวลาเรียน!U42))</f>
        <v/>
      </c>
      <c r="S10" s="109" t="str">
        <f>IF($U$2=1,IF(สรุปเวลาเรียน!V12="","",สรุปเวลาเรียน!V12),IF(สรุปเวลาเรียน!V42="","",สรุปเวลาเรียน!V42))</f>
        <v/>
      </c>
      <c r="T10" s="90"/>
      <c r="U10" s="90"/>
      <c r="V10" s="90"/>
    </row>
    <row r="11" spans="1:22" ht="21.75" customHeight="1" x14ac:dyDescent="0.35">
      <c r="A11" s="107">
        <f t="shared" si="0"/>
        <v>8</v>
      </c>
      <c r="B11" s="110" t="str">
        <f>IF($U$2=1,IF(สรุปเวลาเรียน!C13="","",สรุปเวลาเรียน!C13),IF(สรุปเวลาเรียน!C43="","",สรุปเวลาเรียน!C43))</f>
        <v/>
      </c>
      <c r="C11" s="108" t="str">
        <f>IF($U$2=1,IF(สรุปเวลาเรียน!D13="","",สรุปเวลาเรียน!D13),IF(สรุปเวลาเรียน!D43="","",สรุปเวลาเรียน!D43))</f>
        <v/>
      </c>
      <c r="D11" s="108" t="str">
        <f>IF($U$2=1,IF(สรุปเวลาเรียน!E13="","",สรุปเวลาเรียน!E13),IF(สรุปเวลาเรียน!E43="","",สรุปเวลาเรียน!E43))</f>
        <v/>
      </c>
      <c r="E11" s="108" t="str">
        <f>IF($U$2=1,IF(สรุปเวลาเรียน!F13="","",สรุปเวลาเรียน!F13),IF(สรุปเวลาเรียน!F43="","",สรุปเวลาเรียน!F43))</f>
        <v/>
      </c>
      <c r="F11" s="108" t="str">
        <f>IF($U$2=1,IF(สรุปเวลาเรียน!G13="","",สรุปเวลาเรียน!G13),IF(สรุปเวลาเรียน!G43="","",สรุปเวลาเรียน!G43))</f>
        <v/>
      </c>
      <c r="G11" s="108" t="str">
        <f>IF($U$2=1,IF(สรุปเวลาเรียน!H13="","",สรุปเวลาเรียน!H13),IF(สรุปเวลาเรียน!H43="","",สรุปเวลาเรียน!H43))</f>
        <v/>
      </c>
      <c r="H11" s="108" t="str">
        <f>IF($U$2=1,IF(สรุปเวลาเรียน!I13="","",สรุปเวลาเรียน!I13),IF(สรุปเวลาเรียน!I43="","",สรุปเวลาเรียน!I43))</f>
        <v/>
      </c>
      <c r="I11" s="108" t="str">
        <f>IF($U$2=1,IF(สรุปเวลาเรียน!J13="","",สรุปเวลาเรียน!J13),IF(สรุปเวลาเรียน!J43="","",สรุปเวลาเรียน!J43))</f>
        <v/>
      </c>
      <c r="J11" s="108" t="str">
        <f>IF($U$2=1,IF(สรุปเวลาเรียน!K13="","",สรุปเวลาเรียน!K13),IF(สรุปเวลาเรียน!K43="","",สรุปเวลาเรียน!K43))</f>
        <v/>
      </c>
      <c r="K11" s="108" t="str">
        <f>IF($U$2=1,IF(สรุปเวลาเรียน!L13="","",สรุปเวลาเรียน!L13),IF(สรุปเวลาเรียน!L43="","",สรุปเวลาเรียน!L43))</f>
        <v/>
      </c>
      <c r="L11" s="108" t="str">
        <f>IF($U$2=1,IF(สรุปเวลาเรียน!M13="","",สรุปเวลาเรียน!M13),IF(สรุปเวลาเรียน!M43="","",สรุปเวลาเรียน!M43))</f>
        <v/>
      </c>
      <c r="M11" s="108" t="str">
        <f>IF($U$2=1,IF(สรุปเวลาเรียน!N13="","",สรุปเวลาเรียน!N13),IF(สรุปเวลาเรียน!N43="","",สรุปเวลาเรียน!N43))</f>
        <v/>
      </c>
      <c r="N11" s="108" t="str">
        <f>IF($U$2=1,IF(สรุปเวลาเรียน!Q13="","",สรุปเวลาเรียน!Q13),IF(สรุปเวลาเรียน!Q43="","",สรุปเวลาเรียน!Q43))</f>
        <v/>
      </c>
      <c r="O11" s="108" t="str">
        <f>IF($U$2=1,IF(สรุปเวลาเรียน!R13="","",สรุปเวลาเรียน!R13),IF(สรุปเวลาเรียน!R43="","",สรุปเวลาเรียน!R43))</f>
        <v/>
      </c>
      <c r="P11" s="108" t="str">
        <f>IF($U$2=1,IF(สรุปเวลาเรียน!S13="","",สรุปเวลาเรียน!S13),IF(สรุปเวลาเรียน!S43="","",สรุปเวลาเรียน!S43))</f>
        <v/>
      </c>
      <c r="Q11" s="108" t="str">
        <f>IF($U$2=1,IF(สรุปเวลาเรียน!T13="","",สรุปเวลาเรียน!T13),IF(สรุปเวลาเรียน!T43="","",สรุปเวลาเรียน!T43))</f>
        <v/>
      </c>
      <c r="R11" s="109" t="str">
        <f>IF($U$2=1,IF(สรุปเวลาเรียน!U13="","",สรุปเวลาเรียน!U13),IF(สรุปเวลาเรียน!U43="","",สรุปเวลาเรียน!U43))</f>
        <v/>
      </c>
      <c r="S11" s="109" t="str">
        <f>IF($U$2=1,IF(สรุปเวลาเรียน!V13="","",สรุปเวลาเรียน!V13),IF(สรุปเวลาเรียน!V43="","",สรุปเวลาเรียน!V43))</f>
        <v/>
      </c>
      <c r="T11" s="90"/>
      <c r="U11" s="90"/>
      <c r="V11" s="90"/>
    </row>
    <row r="12" spans="1:22" ht="21.75" customHeight="1" x14ac:dyDescent="0.35">
      <c r="A12" s="107">
        <f t="shared" si="0"/>
        <v>9</v>
      </c>
      <c r="B12" s="110" t="str">
        <f>IF($U$2=1,IF(สรุปเวลาเรียน!C14="","",สรุปเวลาเรียน!C14),IF(สรุปเวลาเรียน!C44="","",สรุปเวลาเรียน!C44))</f>
        <v/>
      </c>
      <c r="C12" s="108" t="str">
        <f>IF($U$2=1,IF(สรุปเวลาเรียน!D14="","",สรุปเวลาเรียน!D14),IF(สรุปเวลาเรียน!D44="","",สรุปเวลาเรียน!D44))</f>
        <v/>
      </c>
      <c r="D12" s="108" t="str">
        <f>IF($U$2=1,IF(สรุปเวลาเรียน!E14="","",สรุปเวลาเรียน!E14),IF(สรุปเวลาเรียน!E44="","",สรุปเวลาเรียน!E44))</f>
        <v/>
      </c>
      <c r="E12" s="108" t="str">
        <f>IF($U$2=1,IF(สรุปเวลาเรียน!F14="","",สรุปเวลาเรียน!F14),IF(สรุปเวลาเรียน!F44="","",สรุปเวลาเรียน!F44))</f>
        <v/>
      </c>
      <c r="F12" s="108" t="str">
        <f>IF($U$2=1,IF(สรุปเวลาเรียน!G14="","",สรุปเวลาเรียน!G14),IF(สรุปเวลาเรียน!G44="","",สรุปเวลาเรียน!G44))</f>
        <v/>
      </c>
      <c r="G12" s="108" t="str">
        <f>IF($U$2=1,IF(สรุปเวลาเรียน!H14="","",สรุปเวลาเรียน!H14),IF(สรุปเวลาเรียน!H44="","",สรุปเวลาเรียน!H44))</f>
        <v/>
      </c>
      <c r="H12" s="108" t="str">
        <f>IF($U$2=1,IF(สรุปเวลาเรียน!I14="","",สรุปเวลาเรียน!I14),IF(สรุปเวลาเรียน!I44="","",สรุปเวลาเรียน!I44))</f>
        <v/>
      </c>
      <c r="I12" s="108" t="str">
        <f>IF($U$2=1,IF(สรุปเวลาเรียน!J14="","",สรุปเวลาเรียน!J14),IF(สรุปเวลาเรียน!J44="","",สรุปเวลาเรียน!J44))</f>
        <v/>
      </c>
      <c r="J12" s="108" t="str">
        <f>IF($U$2=1,IF(สรุปเวลาเรียน!K14="","",สรุปเวลาเรียน!K14),IF(สรุปเวลาเรียน!K44="","",สรุปเวลาเรียน!K44))</f>
        <v/>
      </c>
      <c r="K12" s="108" t="str">
        <f>IF($U$2=1,IF(สรุปเวลาเรียน!L14="","",สรุปเวลาเรียน!L14),IF(สรุปเวลาเรียน!L44="","",สรุปเวลาเรียน!L44))</f>
        <v/>
      </c>
      <c r="L12" s="108" t="str">
        <f>IF($U$2=1,IF(สรุปเวลาเรียน!M14="","",สรุปเวลาเรียน!M14),IF(สรุปเวลาเรียน!M44="","",สรุปเวลาเรียน!M44))</f>
        <v/>
      </c>
      <c r="M12" s="108" t="str">
        <f>IF($U$2=1,IF(สรุปเวลาเรียน!N14="","",สรุปเวลาเรียน!N14),IF(สรุปเวลาเรียน!N44="","",สรุปเวลาเรียน!N44))</f>
        <v/>
      </c>
      <c r="N12" s="108" t="str">
        <f>IF($U$2=1,IF(สรุปเวลาเรียน!Q14="","",สรุปเวลาเรียน!Q14),IF(สรุปเวลาเรียน!Q44="","",สรุปเวลาเรียน!Q44))</f>
        <v/>
      </c>
      <c r="O12" s="108" t="str">
        <f>IF($U$2=1,IF(สรุปเวลาเรียน!R14="","",สรุปเวลาเรียน!R14),IF(สรุปเวลาเรียน!R44="","",สรุปเวลาเรียน!R44))</f>
        <v/>
      </c>
      <c r="P12" s="108" t="str">
        <f>IF($U$2=1,IF(สรุปเวลาเรียน!S14="","",สรุปเวลาเรียน!S14),IF(สรุปเวลาเรียน!S44="","",สรุปเวลาเรียน!S44))</f>
        <v/>
      </c>
      <c r="Q12" s="108" t="str">
        <f>IF($U$2=1,IF(สรุปเวลาเรียน!T14="","",สรุปเวลาเรียน!T14),IF(สรุปเวลาเรียน!T44="","",สรุปเวลาเรียน!T44))</f>
        <v/>
      </c>
      <c r="R12" s="109" t="str">
        <f>IF($U$2=1,IF(สรุปเวลาเรียน!U14="","",สรุปเวลาเรียน!U14),IF(สรุปเวลาเรียน!U44="","",สรุปเวลาเรียน!U44))</f>
        <v/>
      </c>
      <c r="S12" s="109" t="str">
        <f>IF($U$2=1,IF(สรุปเวลาเรียน!V14="","",สรุปเวลาเรียน!V14),IF(สรุปเวลาเรียน!V44="","",สรุปเวลาเรียน!V44))</f>
        <v/>
      </c>
      <c r="T12" s="90"/>
      <c r="U12" s="90"/>
      <c r="V12" s="90"/>
    </row>
    <row r="13" spans="1:22" ht="21.75" customHeight="1" x14ac:dyDescent="0.35">
      <c r="A13" s="107">
        <f t="shared" si="0"/>
        <v>10</v>
      </c>
      <c r="B13" s="110" t="str">
        <f>IF($U$2=1,IF(สรุปเวลาเรียน!C15="","",สรุปเวลาเรียน!C15),IF(สรุปเวลาเรียน!C45="","",สรุปเวลาเรียน!C45))</f>
        <v/>
      </c>
      <c r="C13" s="108" t="str">
        <f>IF($U$2=1,IF(สรุปเวลาเรียน!D15="","",สรุปเวลาเรียน!D15),IF(สรุปเวลาเรียน!D45="","",สรุปเวลาเรียน!D45))</f>
        <v/>
      </c>
      <c r="D13" s="108" t="str">
        <f>IF($U$2=1,IF(สรุปเวลาเรียน!E15="","",สรุปเวลาเรียน!E15),IF(สรุปเวลาเรียน!E45="","",สรุปเวลาเรียน!E45))</f>
        <v/>
      </c>
      <c r="E13" s="108" t="str">
        <f>IF($U$2=1,IF(สรุปเวลาเรียน!F15="","",สรุปเวลาเรียน!F15),IF(สรุปเวลาเรียน!F45="","",สรุปเวลาเรียน!F45))</f>
        <v/>
      </c>
      <c r="F13" s="108" t="str">
        <f>IF($U$2=1,IF(สรุปเวลาเรียน!G15="","",สรุปเวลาเรียน!G15),IF(สรุปเวลาเรียน!G45="","",สรุปเวลาเรียน!G45))</f>
        <v/>
      </c>
      <c r="G13" s="108" t="str">
        <f>IF($U$2=1,IF(สรุปเวลาเรียน!H15="","",สรุปเวลาเรียน!H15),IF(สรุปเวลาเรียน!H45="","",สรุปเวลาเรียน!H45))</f>
        <v/>
      </c>
      <c r="H13" s="108" t="str">
        <f>IF($U$2=1,IF(สรุปเวลาเรียน!I15="","",สรุปเวลาเรียน!I15),IF(สรุปเวลาเรียน!I45="","",สรุปเวลาเรียน!I45))</f>
        <v/>
      </c>
      <c r="I13" s="108" t="str">
        <f>IF($U$2=1,IF(สรุปเวลาเรียน!J15="","",สรุปเวลาเรียน!J15),IF(สรุปเวลาเรียน!J45="","",สรุปเวลาเรียน!J45))</f>
        <v/>
      </c>
      <c r="J13" s="108" t="str">
        <f>IF($U$2=1,IF(สรุปเวลาเรียน!K15="","",สรุปเวลาเรียน!K15),IF(สรุปเวลาเรียน!K45="","",สรุปเวลาเรียน!K45))</f>
        <v/>
      </c>
      <c r="K13" s="108" t="str">
        <f>IF($U$2=1,IF(สรุปเวลาเรียน!L15="","",สรุปเวลาเรียน!L15),IF(สรุปเวลาเรียน!L45="","",สรุปเวลาเรียน!L45))</f>
        <v/>
      </c>
      <c r="L13" s="108" t="str">
        <f>IF($U$2=1,IF(สรุปเวลาเรียน!M15="","",สรุปเวลาเรียน!M15),IF(สรุปเวลาเรียน!M45="","",สรุปเวลาเรียน!M45))</f>
        <v/>
      </c>
      <c r="M13" s="108" t="str">
        <f>IF($U$2=1,IF(สรุปเวลาเรียน!N15="","",สรุปเวลาเรียน!N15),IF(สรุปเวลาเรียน!N45="","",สรุปเวลาเรียน!N45))</f>
        <v/>
      </c>
      <c r="N13" s="108" t="str">
        <f>IF($U$2=1,IF(สรุปเวลาเรียน!Q15="","",สรุปเวลาเรียน!Q15),IF(สรุปเวลาเรียน!Q45="","",สรุปเวลาเรียน!Q45))</f>
        <v/>
      </c>
      <c r="O13" s="108" t="str">
        <f>IF($U$2=1,IF(สรุปเวลาเรียน!R15="","",สรุปเวลาเรียน!R15),IF(สรุปเวลาเรียน!R45="","",สรุปเวลาเรียน!R45))</f>
        <v/>
      </c>
      <c r="P13" s="108" t="str">
        <f>IF($U$2=1,IF(สรุปเวลาเรียน!S15="","",สรุปเวลาเรียน!S15),IF(สรุปเวลาเรียน!S45="","",สรุปเวลาเรียน!S45))</f>
        <v/>
      </c>
      <c r="Q13" s="108" t="str">
        <f>IF($U$2=1,IF(สรุปเวลาเรียน!T15="","",สรุปเวลาเรียน!T15),IF(สรุปเวลาเรียน!T45="","",สรุปเวลาเรียน!T45))</f>
        <v/>
      </c>
      <c r="R13" s="109" t="str">
        <f>IF($U$2=1,IF(สรุปเวลาเรียน!U15="","",สรุปเวลาเรียน!U15),IF(สรุปเวลาเรียน!U45="","",สรุปเวลาเรียน!U45))</f>
        <v/>
      </c>
      <c r="S13" s="109" t="str">
        <f>IF($U$2=1,IF(สรุปเวลาเรียน!V15="","",สรุปเวลาเรียน!V15),IF(สรุปเวลาเรียน!V45="","",สรุปเวลาเรียน!V45))</f>
        <v/>
      </c>
      <c r="T13" s="90"/>
      <c r="U13" s="90"/>
      <c r="V13" s="90"/>
    </row>
    <row r="14" spans="1:22" ht="21.75" customHeight="1" x14ac:dyDescent="0.35">
      <c r="A14" s="107">
        <f t="shared" si="0"/>
        <v>11</v>
      </c>
      <c r="B14" s="110" t="str">
        <f>IF($U$2=1,IF(สรุปเวลาเรียน!C16="","",สรุปเวลาเรียน!C16),IF(สรุปเวลาเรียน!C46="","",สรุปเวลาเรียน!C46))</f>
        <v/>
      </c>
      <c r="C14" s="108" t="str">
        <f>IF($U$2=1,IF(สรุปเวลาเรียน!D16="","",สรุปเวลาเรียน!D16),IF(สรุปเวลาเรียน!D46="","",สรุปเวลาเรียน!D46))</f>
        <v/>
      </c>
      <c r="D14" s="108" t="str">
        <f>IF($U$2=1,IF(สรุปเวลาเรียน!E16="","",สรุปเวลาเรียน!E16),IF(สรุปเวลาเรียน!E46="","",สรุปเวลาเรียน!E46))</f>
        <v/>
      </c>
      <c r="E14" s="108" t="str">
        <f>IF($U$2=1,IF(สรุปเวลาเรียน!F16="","",สรุปเวลาเรียน!F16),IF(สรุปเวลาเรียน!F46="","",สรุปเวลาเรียน!F46))</f>
        <v/>
      </c>
      <c r="F14" s="108" t="str">
        <f>IF($U$2=1,IF(สรุปเวลาเรียน!G16="","",สรุปเวลาเรียน!G16),IF(สรุปเวลาเรียน!G46="","",สรุปเวลาเรียน!G46))</f>
        <v/>
      </c>
      <c r="G14" s="108" t="str">
        <f>IF($U$2=1,IF(สรุปเวลาเรียน!H16="","",สรุปเวลาเรียน!H16),IF(สรุปเวลาเรียน!H46="","",สรุปเวลาเรียน!H46))</f>
        <v/>
      </c>
      <c r="H14" s="108" t="str">
        <f>IF($U$2=1,IF(สรุปเวลาเรียน!I16="","",สรุปเวลาเรียน!I16),IF(สรุปเวลาเรียน!I46="","",สรุปเวลาเรียน!I46))</f>
        <v/>
      </c>
      <c r="I14" s="108" t="str">
        <f>IF($U$2=1,IF(สรุปเวลาเรียน!J16="","",สรุปเวลาเรียน!J16),IF(สรุปเวลาเรียน!J46="","",สรุปเวลาเรียน!J46))</f>
        <v/>
      </c>
      <c r="J14" s="108" t="str">
        <f>IF($U$2=1,IF(สรุปเวลาเรียน!K16="","",สรุปเวลาเรียน!K16),IF(สรุปเวลาเรียน!K46="","",สรุปเวลาเรียน!K46))</f>
        <v/>
      </c>
      <c r="K14" s="108" t="str">
        <f>IF($U$2=1,IF(สรุปเวลาเรียน!L16="","",สรุปเวลาเรียน!L16),IF(สรุปเวลาเรียน!L46="","",สรุปเวลาเรียน!L46))</f>
        <v/>
      </c>
      <c r="L14" s="108" t="str">
        <f>IF($U$2=1,IF(สรุปเวลาเรียน!M16="","",สรุปเวลาเรียน!M16),IF(สรุปเวลาเรียน!M46="","",สรุปเวลาเรียน!M46))</f>
        <v/>
      </c>
      <c r="M14" s="108" t="str">
        <f>IF($U$2=1,IF(สรุปเวลาเรียน!N16="","",สรุปเวลาเรียน!N16),IF(สรุปเวลาเรียน!N46="","",สรุปเวลาเรียน!N46))</f>
        <v/>
      </c>
      <c r="N14" s="108" t="str">
        <f>IF($U$2=1,IF(สรุปเวลาเรียน!Q16="","",สรุปเวลาเรียน!Q16),IF(สรุปเวลาเรียน!Q46="","",สรุปเวลาเรียน!Q46))</f>
        <v/>
      </c>
      <c r="O14" s="108" t="str">
        <f>IF($U$2=1,IF(สรุปเวลาเรียน!R16="","",สรุปเวลาเรียน!R16),IF(สรุปเวลาเรียน!R46="","",สรุปเวลาเรียน!R46))</f>
        <v/>
      </c>
      <c r="P14" s="108" t="str">
        <f>IF($U$2=1,IF(สรุปเวลาเรียน!S16="","",สรุปเวลาเรียน!S16),IF(สรุปเวลาเรียน!S46="","",สรุปเวลาเรียน!S46))</f>
        <v/>
      </c>
      <c r="Q14" s="108" t="str">
        <f>IF($U$2=1,IF(สรุปเวลาเรียน!T16="","",สรุปเวลาเรียน!T16),IF(สรุปเวลาเรียน!T46="","",สรุปเวลาเรียน!T46))</f>
        <v/>
      </c>
      <c r="R14" s="109" t="str">
        <f>IF($U$2=1,IF(สรุปเวลาเรียน!U16="","",สรุปเวลาเรียน!U16),IF(สรุปเวลาเรียน!U46="","",สรุปเวลาเรียน!U46))</f>
        <v/>
      </c>
      <c r="S14" s="109" t="str">
        <f>IF($U$2=1,IF(สรุปเวลาเรียน!V16="","",สรุปเวลาเรียน!V16),IF(สรุปเวลาเรียน!V46="","",สรุปเวลาเรียน!V46))</f>
        <v/>
      </c>
      <c r="T14" s="90"/>
      <c r="U14" s="90"/>
      <c r="V14" s="90"/>
    </row>
    <row r="15" spans="1:22" ht="21.75" customHeight="1" x14ac:dyDescent="0.35">
      <c r="A15" s="107">
        <f t="shared" si="0"/>
        <v>12</v>
      </c>
      <c r="B15" s="110" t="str">
        <f>IF($U$2=1,IF(สรุปเวลาเรียน!C17="","",สรุปเวลาเรียน!C17),IF(สรุปเวลาเรียน!C47="","",สรุปเวลาเรียน!C47))</f>
        <v/>
      </c>
      <c r="C15" s="108" t="str">
        <f>IF($U$2=1,IF(สรุปเวลาเรียน!D17="","",สรุปเวลาเรียน!D17),IF(สรุปเวลาเรียน!D47="","",สรุปเวลาเรียน!D47))</f>
        <v/>
      </c>
      <c r="D15" s="108" t="str">
        <f>IF($U$2=1,IF(สรุปเวลาเรียน!E17="","",สรุปเวลาเรียน!E17),IF(สรุปเวลาเรียน!E47="","",สรุปเวลาเรียน!E47))</f>
        <v/>
      </c>
      <c r="E15" s="108" t="str">
        <f>IF($U$2=1,IF(สรุปเวลาเรียน!F17="","",สรุปเวลาเรียน!F17),IF(สรุปเวลาเรียน!F47="","",สรุปเวลาเรียน!F47))</f>
        <v/>
      </c>
      <c r="F15" s="108" t="str">
        <f>IF($U$2=1,IF(สรุปเวลาเรียน!G17="","",สรุปเวลาเรียน!G17),IF(สรุปเวลาเรียน!G47="","",สรุปเวลาเรียน!G47))</f>
        <v/>
      </c>
      <c r="G15" s="108" t="str">
        <f>IF($U$2=1,IF(สรุปเวลาเรียน!H17="","",สรุปเวลาเรียน!H17),IF(สรุปเวลาเรียน!H47="","",สรุปเวลาเรียน!H47))</f>
        <v/>
      </c>
      <c r="H15" s="108" t="str">
        <f>IF($U$2=1,IF(สรุปเวลาเรียน!I17="","",สรุปเวลาเรียน!I17),IF(สรุปเวลาเรียน!I47="","",สรุปเวลาเรียน!I47))</f>
        <v/>
      </c>
      <c r="I15" s="108" t="str">
        <f>IF($U$2=1,IF(สรุปเวลาเรียน!J17="","",สรุปเวลาเรียน!J17),IF(สรุปเวลาเรียน!J47="","",สรุปเวลาเรียน!J47))</f>
        <v/>
      </c>
      <c r="J15" s="108" t="str">
        <f>IF($U$2=1,IF(สรุปเวลาเรียน!K17="","",สรุปเวลาเรียน!K17),IF(สรุปเวลาเรียน!K47="","",สรุปเวลาเรียน!K47))</f>
        <v/>
      </c>
      <c r="K15" s="108" t="str">
        <f>IF($U$2=1,IF(สรุปเวลาเรียน!L17="","",สรุปเวลาเรียน!L17),IF(สรุปเวลาเรียน!L47="","",สรุปเวลาเรียน!L47))</f>
        <v/>
      </c>
      <c r="L15" s="108" t="str">
        <f>IF($U$2=1,IF(สรุปเวลาเรียน!M17="","",สรุปเวลาเรียน!M17),IF(สรุปเวลาเรียน!M47="","",สรุปเวลาเรียน!M47))</f>
        <v/>
      </c>
      <c r="M15" s="108" t="str">
        <f>IF($U$2=1,IF(สรุปเวลาเรียน!N17="","",สรุปเวลาเรียน!N17),IF(สรุปเวลาเรียน!N47="","",สรุปเวลาเรียน!N47))</f>
        <v/>
      </c>
      <c r="N15" s="108" t="str">
        <f>IF($U$2=1,IF(สรุปเวลาเรียน!Q17="","",สรุปเวลาเรียน!Q17),IF(สรุปเวลาเรียน!Q47="","",สรุปเวลาเรียน!Q47))</f>
        <v/>
      </c>
      <c r="O15" s="108" t="str">
        <f>IF($U$2=1,IF(สรุปเวลาเรียน!R17="","",สรุปเวลาเรียน!R17),IF(สรุปเวลาเรียน!R47="","",สรุปเวลาเรียน!R47))</f>
        <v/>
      </c>
      <c r="P15" s="108" t="str">
        <f>IF($U$2=1,IF(สรุปเวลาเรียน!S17="","",สรุปเวลาเรียน!S17),IF(สรุปเวลาเรียน!S47="","",สรุปเวลาเรียน!S47))</f>
        <v/>
      </c>
      <c r="Q15" s="108" t="str">
        <f>IF($U$2=1,IF(สรุปเวลาเรียน!T17="","",สรุปเวลาเรียน!T17),IF(สรุปเวลาเรียน!T47="","",สรุปเวลาเรียน!T47))</f>
        <v/>
      </c>
      <c r="R15" s="109" t="str">
        <f>IF($U$2=1,IF(สรุปเวลาเรียน!U17="","",สรุปเวลาเรียน!U17),IF(สรุปเวลาเรียน!U47="","",สรุปเวลาเรียน!U47))</f>
        <v/>
      </c>
      <c r="S15" s="109" t="str">
        <f>IF($U$2=1,IF(สรุปเวลาเรียน!V17="","",สรุปเวลาเรียน!V17),IF(สรุปเวลาเรียน!V47="","",สรุปเวลาเรียน!V47))</f>
        <v/>
      </c>
      <c r="T15" s="90"/>
      <c r="U15" s="90"/>
      <c r="V15" s="90"/>
    </row>
    <row r="16" spans="1:22" ht="21.75" customHeight="1" x14ac:dyDescent="0.35">
      <c r="A16" s="107">
        <f t="shared" si="0"/>
        <v>13</v>
      </c>
      <c r="B16" s="110" t="str">
        <f>IF($U$2=1,IF(สรุปเวลาเรียน!C18="","",สรุปเวลาเรียน!C18),IF(สรุปเวลาเรียน!C48="","",สรุปเวลาเรียน!C48))</f>
        <v/>
      </c>
      <c r="C16" s="108" t="str">
        <f>IF($U$2=1,IF(สรุปเวลาเรียน!D18="","",สรุปเวลาเรียน!D18),IF(สรุปเวลาเรียน!D48="","",สรุปเวลาเรียน!D48))</f>
        <v/>
      </c>
      <c r="D16" s="108" t="str">
        <f>IF($U$2=1,IF(สรุปเวลาเรียน!E18="","",สรุปเวลาเรียน!E18),IF(สรุปเวลาเรียน!E48="","",สรุปเวลาเรียน!E48))</f>
        <v/>
      </c>
      <c r="E16" s="108" t="str">
        <f>IF($U$2=1,IF(สรุปเวลาเรียน!F18="","",สรุปเวลาเรียน!F18),IF(สรุปเวลาเรียน!F48="","",สรุปเวลาเรียน!F48))</f>
        <v/>
      </c>
      <c r="F16" s="108" t="str">
        <f>IF($U$2=1,IF(สรุปเวลาเรียน!G18="","",สรุปเวลาเรียน!G18),IF(สรุปเวลาเรียน!G48="","",สรุปเวลาเรียน!G48))</f>
        <v/>
      </c>
      <c r="G16" s="108" t="str">
        <f>IF($U$2=1,IF(สรุปเวลาเรียน!H18="","",สรุปเวลาเรียน!H18),IF(สรุปเวลาเรียน!H48="","",สรุปเวลาเรียน!H48))</f>
        <v/>
      </c>
      <c r="H16" s="108" t="str">
        <f>IF($U$2=1,IF(สรุปเวลาเรียน!I18="","",สรุปเวลาเรียน!I18),IF(สรุปเวลาเรียน!I48="","",สรุปเวลาเรียน!I48))</f>
        <v/>
      </c>
      <c r="I16" s="108" t="str">
        <f>IF($U$2=1,IF(สรุปเวลาเรียน!J18="","",สรุปเวลาเรียน!J18),IF(สรุปเวลาเรียน!J48="","",สรุปเวลาเรียน!J48))</f>
        <v/>
      </c>
      <c r="J16" s="108" t="str">
        <f>IF($U$2=1,IF(สรุปเวลาเรียน!K18="","",สรุปเวลาเรียน!K18),IF(สรุปเวลาเรียน!K48="","",สรุปเวลาเรียน!K48))</f>
        <v/>
      </c>
      <c r="K16" s="108" t="str">
        <f>IF($U$2=1,IF(สรุปเวลาเรียน!L18="","",สรุปเวลาเรียน!L18),IF(สรุปเวลาเรียน!L48="","",สรุปเวลาเรียน!L48))</f>
        <v/>
      </c>
      <c r="L16" s="108" t="str">
        <f>IF($U$2=1,IF(สรุปเวลาเรียน!M18="","",สรุปเวลาเรียน!M18),IF(สรุปเวลาเรียน!M48="","",สรุปเวลาเรียน!M48))</f>
        <v/>
      </c>
      <c r="M16" s="108" t="str">
        <f>IF($U$2=1,IF(สรุปเวลาเรียน!N18="","",สรุปเวลาเรียน!N18),IF(สรุปเวลาเรียน!N48="","",สรุปเวลาเรียน!N48))</f>
        <v/>
      </c>
      <c r="N16" s="108" t="str">
        <f>IF($U$2=1,IF(สรุปเวลาเรียน!Q18="","",สรุปเวลาเรียน!Q18),IF(สรุปเวลาเรียน!Q48="","",สรุปเวลาเรียน!Q48))</f>
        <v/>
      </c>
      <c r="O16" s="108" t="str">
        <f>IF($U$2=1,IF(สรุปเวลาเรียน!R18="","",สรุปเวลาเรียน!R18),IF(สรุปเวลาเรียน!R48="","",สรุปเวลาเรียน!R48))</f>
        <v/>
      </c>
      <c r="P16" s="108" t="str">
        <f>IF($U$2=1,IF(สรุปเวลาเรียน!S18="","",สรุปเวลาเรียน!S18),IF(สรุปเวลาเรียน!S48="","",สรุปเวลาเรียน!S48))</f>
        <v/>
      </c>
      <c r="Q16" s="108" t="str">
        <f>IF($U$2=1,IF(สรุปเวลาเรียน!T18="","",สรุปเวลาเรียน!T18),IF(สรุปเวลาเรียน!T48="","",สรุปเวลาเรียน!T48))</f>
        <v/>
      </c>
      <c r="R16" s="109" t="str">
        <f>IF($U$2=1,IF(สรุปเวลาเรียน!U18="","",สรุปเวลาเรียน!U18),IF(สรุปเวลาเรียน!U48="","",สรุปเวลาเรียน!U48))</f>
        <v/>
      </c>
      <c r="S16" s="109" t="str">
        <f>IF($U$2=1,IF(สรุปเวลาเรียน!V18="","",สรุปเวลาเรียน!V18),IF(สรุปเวลาเรียน!V48="","",สรุปเวลาเรียน!V48))</f>
        <v/>
      </c>
      <c r="T16" s="90"/>
      <c r="U16" s="90"/>
      <c r="V16" s="90"/>
    </row>
    <row r="17" spans="1:22" ht="21.75" customHeight="1" x14ac:dyDescent="0.35">
      <c r="A17" s="107">
        <f t="shared" si="0"/>
        <v>14</v>
      </c>
      <c r="B17" s="110" t="str">
        <f>IF($U$2=1,IF(สรุปเวลาเรียน!C19="","",สรุปเวลาเรียน!C19),IF(สรุปเวลาเรียน!C49="","",สรุปเวลาเรียน!C49))</f>
        <v/>
      </c>
      <c r="C17" s="108" t="str">
        <f>IF($U$2=1,IF(สรุปเวลาเรียน!D19="","",สรุปเวลาเรียน!D19),IF(สรุปเวลาเรียน!D49="","",สรุปเวลาเรียน!D49))</f>
        <v/>
      </c>
      <c r="D17" s="108" t="str">
        <f>IF($U$2=1,IF(สรุปเวลาเรียน!E19="","",สรุปเวลาเรียน!E19),IF(สรุปเวลาเรียน!E49="","",สรุปเวลาเรียน!E49))</f>
        <v/>
      </c>
      <c r="E17" s="108" t="str">
        <f>IF($U$2=1,IF(สรุปเวลาเรียน!F19="","",สรุปเวลาเรียน!F19),IF(สรุปเวลาเรียน!F49="","",สรุปเวลาเรียน!F49))</f>
        <v/>
      </c>
      <c r="F17" s="108" t="str">
        <f>IF($U$2=1,IF(สรุปเวลาเรียน!G19="","",สรุปเวลาเรียน!G19),IF(สรุปเวลาเรียน!G49="","",สรุปเวลาเรียน!G49))</f>
        <v/>
      </c>
      <c r="G17" s="108" t="str">
        <f>IF($U$2=1,IF(สรุปเวลาเรียน!H19="","",สรุปเวลาเรียน!H19),IF(สรุปเวลาเรียน!H49="","",สรุปเวลาเรียน!H49))</f>
        <v/>
      </c>
      <c r="H17" s="108" t="str">
        <f>IF($U$2=1,IF(สรุปเวลาเรียน!I19="","",สรุปเวลาเรียน!I19),IF(สรุปเวลาเรียน!I49="","",สรุปเวลาเรียน!I49))</f>
        <v/>
      </c>
      <c r="I17" s="108" t="str">
        <f>IF($U$2=1,IF(สรุปเวลาเรียน!J19="","",สรุปเวลาเรียน!J19),IF(สรุปเวลาเรียน!J49="","",สรุปเวลาเรียน!J49))</f>
        <v/>
      </c>
      <c r="J17" s="108" t="str">
        <f>IF($U$2=1,IF(สรุปเวลาเรียน!K19="","",สรุปเวลาเรียน!K19),IF(สรุปเวลาเรียน!K49="","",สรุปเวลาเรียน!K49))</f>
        <v/>
      </c>
      <c r="K17" s="108" t="str">
        <f>IF($U$2=1,IF(สรุปเวลาเรียน!L19="","",สรุปเวลาเรียน!L19),IF(สรุปเวลาเรียน!L49="","",สรุปเวลาเรียน!L49))</f>
        <v/>
      </c>
      <c r="L17" s="108" t="str">
        <f>IF($U$2=1,IF(สรุปเวลาเรียน!M19="","",สรุปเวลาเรียน!M19),IF(สรุปเวลาเรียน!M49="","",สรุปเวลาเรียน!M49))</f>
        <v/>
      </c>
      <c r="M17" s="108" t="str">
        <f>IF($U$2=1,IF(สรุปเวลาเรียน!N19="","",สรุปเวลาเรียน!N19),IF(สรุปเวลาเรียน!N49="","",สรุปเวลาเรียน!N49))</f>
        <v/>
      </c>
      <c r="N17" s="108" t="str">
        <f>IF($U$2=1,IF(สรุปเวลาเรียน!Q19="","",สรุปเวลาเรียน!Q19),IF(สรุปเวลาเรียน!Q49="","",สรุปเวลาเรียน!Q49))</f>
        <v/>
      </c>
      <c r="O17" s="108" t="str">
        <f>IF($U$2=1,IF(สรุปเวลาเรียน!R19="","",สรุปเวลาเรียน!R19),IF(สรุปเวลาเรียน!R49="","",สรุปเวลาเรียน!R49))</f>
        <v/>
      </c>
      <c r="P17" s="108" t="str">
        <f>IF($U$2=1,IF(สรุปเวลาเรียน!S19="","",สรุปเวลาเรียน!S19),IF(สรุปเวลาเรียน!S49="","",สรุปเวลาเรียน!S49))</f>
        <v/>
      </c>
      <c r="Q17" s="108" t="str">
        <f>IF($U$2=1,IF(สรุปเวลาเรียน!T19="","",สรุปเวลาเรียน!T19),IF(สรุปเวลาเรียน!T49="","",สรุปเวลาเรียน!T49))</f>
        <v/>
      </c>
      <c r="R17" s="109" t="str">
        <f>IF($U$2=1,IF(สรุปเวลาเรียน!U19="","",สรุปเวลาเรียน!U19),IF(สรุปเวลาเรียน!U49="","",สรุปเวลาเรียน!U49))</f>
        <v/>
      </c>
      <c r="S17" s="109" t="str">
        <f>IF($U$2=1,IF(สรุปเวลาเรียน!V19="","",สรุปเวลาเรียน!V19),IF(สรุปเวลาเรียน!V49="","",สรุปเวลาเรียน!V49))</f>
        <v/>
      </c>
      <c r="T17" s="90"/>
      <c r="U17" s="90"/>
      <c r="V17" s="90"/>
    </row>
    <row r="18" spans="1:22" ht="21.75" customHeight="1" x14ac:dyDescent="0.35">
      <c r="A18" s="107">
        <f t="shared" si="0"/>
        <v>15</v>
      </c>
      <c r="B18" s="110" t="str">
        <f>IF($U$2=1,IF(สรุปเวลาเรียน!C20="","",สรุปเวลาเรียน!C20),IF(สรุปเวลาเรียน!C50="","",สรุปเวลาเรียน!C50))</f>
        <v/>
      </c>
      <c r="C18" s="108" t="str">
        <f>IF($U$2=1,IF(สรุปเวลาเรียน!D20="","",สรุปเวลาเรียน!D20),IF(สรุปเวลาเรียน!D50="","",สรุปเวลาเรียน!D50))</f>
        <v/>
      </c>
      <c r="D18" s="108" t="str">
        <f>IF($U$2=1,IF(สรุปเวลาเรียน!E20="","",สรุปเวลาเรียน!E20),IF(สรุปเวลาเรียน!E50="","",สรุปเวลาเรียน!E50))</f>
        <v/>
      </c>
      <c r="E18" s="108" t="str">
        <f>IF($U$2=1,IF(สรุปเวลาเรียน!F20="","",สรุปเวลาเรียน!F20),IF(สรุปเวลาเรียน!F50="","",สรุปเวลาเรียน!F50))</f>
        <v/>
      </c>
      <c r="F18" s="108" t="str">
        <f>IF($U$2=1,IF(สรุปเวลาเรียน!G20="","",สรุปเวลาเรียน!G20),IF(สรุปเวลาเรียน!G50="","",สรุปเวลาเรียน!G50))</f>
        <v/>
      </c>
      <c r="G18" s="108" t="str">
        <f>IF($U$2=1,IF(สรุปเวลาเรียน!H20="","",สรุปเวลาเรียน!H20),IF(สรุปเวลาเรียน!H50="","",สรุปเวลาเรียน!H50))</f>
        <v/>
      </c>
      <c r="H18" s="108" t="str">
        <f>IF($U$2=1,IF(สรุปเวลาเรียน!I20="","",สรุปเวลาเรียน!I20),IF(สรุปเวลาเรียน!I50="","",สรุปเวลาเรียน!I50))</f>
        <v/>
      </c>
      <c r="I18" s="108" t="str">
        <f>IF($U$2=1,IF(สรุปเวลาเรียน!J20="","",สรุปเวลาเรียน!J20),IF(สรุปเวลาเรียน!J50="","",สรุปเวลาเรียน!J50))</f>
        <v/>
      </c>
      <c r="J18" s="108" t="str">
        <f>IF($U$2=1,IF(สรุปเวลาเรียน!K20="","",สรุปเวลาเรียน!K20),IF(สรุปเวลาเรียน!K50="","",สรุปเวลาเรียน!K50))</f>
        <v/>
      </c>
      <c r="K18" s="108" t="str">
        <f>IF($U$2=1,IF(สรุปเวลาเรียน!L20="","",สรุปเวลาเรียน!L20),IF(สรุปเวลาเรียน!L50="","",สรุปเวลาเรียน!L50))</f>
        <v/>
      </c>
      <c r="L18" s="108" t="str">
        <f>IF($U$2=1,IF(สรุปเวลาเรียน!M20="","",สรุปเวลาเรียน!M20),IF(สรุปเวลาเรียน!M50="","",สรุปเวลาเรียน!M50))</f>
        <v/>
      </c>
      <c r="M18" s="108" t="str">
        <f>IF($U$2=1,IF(สรุปเวลาเรียน!N20="","",สรุปเวลาเรียน!N20),IF(สรุปเวลาเรียน!N50="","",สรุปเวลาเรียน!N50))</f>
        <v/>
      </c>
      <c r="N18" s="108" t="str">
        <f>IF($U$2=1,IF(สรุปเวลาเรียน!Q20="","",สรุปเวลาเรียน!Q20),IF(สรุปเวลาเรียน!Q50="","",สรุปเวลาเรียน!Q50))</f>
        <v/>
      </c>
      <c r="O18" s="108" t="str">
        <f>IF($U$2=1,IF(สรุปเวลาเรียน!R20="","",สรุปเวลาเรียน!R20),IF(สรุปเวลาเรียน!R50="","",สรุปเวลาเรียน!R50))</f>
        <v/>
      </c>
      <c r="P18" s="108" t="str">
        <f>IF($U$2=1,IF(สรุปเวลาเรียน!S20="","",สรุปเวลาเรียน!S20),IF(สรุปเวลาเรียน!S50="","",สรุปเวลาเรียน!S50))</f>
        <v/>
      </c>
      <c r="Q18" s="108" t="str">
        <f>IF($U$2=1,IF(สรุปเวลาเรียน!T20="","",สรุปเวลาเรียน!T20),IF(สรุปเวลาเรียน!T50="","",สรุปเวลาเรียน!T50))</f>
        <v/>
      </c>
      <c r="R18" s="109" t="str">
        <f>IF($U$2=1,IF(สรุปเวลาเรียน!U20="","",สรุปเวลาเรียน!U20),IF(สรุปเวลาเรียน!U50="","",สรุปเวลาเรียน!U50))</f>
        <v/>
      </c>
      <c r="S18" s="109" t="str">
        <f>IF($U$2=1,IF(สรุปเวลาเรียน!V20="","",สรุปเวลาเรียน!V20),IF(สรุปเวลาเรียน!V50="","",สรุปเวลาเรียน!V50))</f>
        <v/>
      </c>
      <c r="T18" s="90"/>
      <c r="U18" s="90"/>
      <c r="V18" s="90"/>
    </row>
    <row r="19" spans="1:22" ht="21.75" customHeight="1" x14ac:dyDescent="0.35">
      <c r="A19" s="107">
        <f t="shared" si="0"/>
        <v>16</v>
      </c>
      <c r="B19" s="110" t="str">
        <f>IF($U$2=1,IF(สรุปเวลาเรียน!C21="","",สรุปเวลาเรียน!C21),IF(สรุปเวลาเรียน!C51="","",สรุปเวลาเรียน!C51))</f>
        <v/>
      </c>
      <c r="C19" s="108" t="str">
        <f>IF($U$2=1,IF(สรุปเวลาเรียน!D21="","",สรุปเวลาเรียน!D21),IF(สรุปเวลาเรียน!D51="","",สรุปเวลาเรียน!D51))</f>
        <v/>
      </c>
      <c r="D19" s="108" t="str">
        <f>IF($U$2=1,IF(สรุปเวลาเรียน!E21="","",สรุปเวลาเรียน!E21),IF(สรุปเวลาเรียน!E51="","",สรุปเวลาเรียน!E51))</f>
        <v/>
      </c>
      <c r="E19" s="108" t="str">
        <f>IF($U$2=1,IF(สรุปเวลาเรียน!F21="","",สรุปเวลาเรียน!F21),IF(สรุปเวลาเรียน!F51="","",สรุปเวลาเรียน!F51))</f>
        <v/>
      </c>
      <c r="F19" s="108" t="str">
        <f>IF($U$2=1,IF(สรุปเวลาเรียน!G21="","",สรุปเวลาเรียน!G21),IF(สรุปเวลาเรียน!G51="","",สรุปเวลาเรียน!G51))</f>
        <v/>
      </c>
      <c r="G19" s="108" t="str">
        <f>IF($U$2=1,IF(สรุปเวลาเรียน!H21="","",สรุปเวลาเรียน!H21),IF(สรุปเวลาเรียน!H51="","",สรุปเวลาเรียน!H51))</f>
        <v/>
      </c>
      <c r="H19" s="108" t="str">
        <f>IF($U$2=1,IF(สรุปเวลาเรียน!I21="","",สรุปเวลาเรียน!I21),IF(สรุปเวลาเรียน!I51="","",สรุปเวลาเรียน!I51))</f>
        <v/>
      </c>
      <c r="I19" s="108" t="str">
        <f>IF($U$2=1,IF(สรุปเวลาเรียน!J21="","",สรุปเวลาเรียน!J21),IF(สรุปเวลาเรียน!J51="","",สรุปเวลาเรียน!J51))</f>
        <v/>
      </c>
      <c r="J19" s="108" t="str">
        <f>IF($U$2=1,IF(สรุปเวลาเรียน!K21="","",สรุปเวลาเรียน!K21),IF(สรุปเวลาเรียน!K51="","",สรุปเวลาเรียน!K51))</f>
        <v/>
      </c>
      <c r="K19" s="108" t="str">
        <f>IF($U$2=1,IF(สรุปเวลาเรียน!L21="","",สรุปเวลาเรียน!L21),IF(สรุปเวลาเรียน!L51="","",สรุปเวลาเรียน!L51))</f>
        <v/>
      </c>
      <c r="L19" s="108" t="str">
        <f>IF($U$2=1,IF(สรุปเวลาเรียน!M21="","",สรุปเวลาเรียน!M21),IF(สรุปเวลาเรียน!M51="","",สรุปเวลาเรียน!M51))</f>
        <v/>
      </c>
      <c r="M19" s="108" t="str">
        <f>IF($U$2=1,IF(สรุปเวลาเรียน!N21="","",สรุปเวลาเรียน!N21),IF(สรุปเวลาเรียน!N51="","",สรุปเวลาเรียน!N51))</f>
        <v/>
      </c>
      <c r="N19" s="108" t="str">
        <f>IF($U$2=1,IF(สรุปเวลาเรียน!Q21="","",สรุปเวลาเรียน!Q21),IF(สรุปเวลาเรียน!Q51="","",สรุปเวลาเรียน!Q51))</f>
        <v/>
      </c>
      <c r="O19" s="108" t="str">
        <f>IF($U$2=1,IF(สรุปเวลาเรียน!R21="","",สรุปเวลาเรียน!R21),IF(สรุปเวลาเรียน!R51="","",สรุปเวลาเรียน!R51))</f>
        <v/>
      </c>
      <c r="P19" s="108" t="str">
        <f>IF($U$2=1,IF(สรุปเวลาเรียน!S21="","",สรุปเวลาเรียน!S21),IF(สรุปเวลาเรียน!S51="","",สรุปเวลาเรียน!S51))</f>
        <v/>
      </c>
      <c r="Q19" s="108" t="str">
        <f>IF($U$2=1,IF(สรุปเวลาเรียน!T21="","",สรุปเวลาเรียน!T21),IF(สรุปเวลาเรียน!T51="","",สรุปเวลาเรียน!T51))</f>
        <v/>
      </c>
      <c r="R19" s="109" t="str">
        <f>IF($U$2=1,IF(สรุปเวลาเรียน!U21="","",สรุปเวลาเรียน!U21),IF(สรุปเวลาเรียน!U51="","",สรุปเวลาเรียน!U51))</f>
        <v/>
      </c>
      <c r="S19" s="109" t="str">
        <f>IF($U$2=1,IF(สรุปเวลาเรียน!V21="","",สรุปเวลาเรียน!V21),IF(สรุปเวลาเรียน!V51="","",สรุปเวลาเรียน!V51))</f>
        <v/>
      </c>
      <c r="T19" s="90"/>
      <c r="U19" s="90"/>
      <c r="V19" s="90"/>
    </row>
    <row r="20" spans="1:22" ht="21.75" customHeight="1" x14ac:dyDescent="0.35">
      <c r="A20" s="107">
        <f t="shared" si="0"/>
        <v>17</v>
      </c>
      <c r="B20" s="110" t="str">
        <f>IF($U$2=1,IF(สรุปเวลาเรียน!C22="","",สรุปเวลาเรียน!C22),IF(สรุปเวลาเรียน!C52="","",สรุปเวลาเรียน!C52))</f>
        <v/>
      </c>
      <c r="C20" s="108" t="str">
        <f>IF($U$2=1,IF(สรุปเวลาเรียน!D22="","",สรุปเวลาเรียน!D22),IF(สรุปเวลาเรียน!D52="","",สรุปเวลาเรียน!D52))</f>
        <v/>
      </c>
      <c r="D20" s="108" t="str">
        <f>IF($U$2=1,IF(สรุปเวลาเรียน!E22="","",สรุปเวลาเรียน!E22),IF(สรุปเวลาเรียน!E52="","",สรุปเวลาเรียน!E52))</f>
        <v/>
      </c>
      <c r="E20" s="108" t="str">
        <f>IF($U$2=1,IF(สรุปเวลาเรียน!F22="","",สรุปเวลาเรียน!F22),IF(สรุปเวลาเรียน!F52="","",สรุปเวลาเรียน!F52))</f>
        <v/>
      </c>
      <c r="F20" s="108" t="str">
        <f>IF($U$2=1,IF(สรุปเวลาเรียน!G22="","",สรุปเวลาเรียน!G22),IF(สรุปเวลาเรียน!G52="","",สรุปเวลาเรียน!G52))</f>
        <v/>
      </c>
      <c r="G20" s="108" t="str">
        <f>IF($U$2=1,IF(สรุปเวลาเรียน!H22="","",สรุปเวลาเรียน!H22),IF(สรุปเวลาเรียน!H52="","",สรุปเวลาเรียน!H52))</f>
        <v/>
      </c>
      <c r="H20" s="108" t="str">
        <f>IF($U$2=1,IF(สรุปเวลาเรียน!I22="","",สรุปเวลาเรียน!I22),IF(สรุปเวลาเรียน!I52="","",สรุปเวลาเรียน!I52))</f>
        <v/>
      </c>
      <c r="I20" s="108" t="str">
        <f>IF($U$2=1,IF(สรุปเวลาเรียน!J22="","",สรุปเวลาเรียน!J22),IF(สรุปเวลาเรียน!J52="","",สรุปเวลาเรียน!J52))</f>
        <v/>
      </c>
      <c r="J20" s="108" t="str">
        <f>IF($U$2=1,IF(สรุปเวลาเรียน!K22="","",สรุปเวลาเรียน!K22),IF(สรุปเวลาเรียน!K52="","",สรุปเวลาเรียน!K52))</f>
        <v/>
      </c>
      <c r="K20" s="108" t="str">
        <f>IF($U$2=1,IF(สรุปเวลาเรียน!L22="","",สรุปเวลาเรียน!L22),IF(สรุปเวลาเรียน!L52="","",สรุปเวลาเรียน!L52))</f>
        <v/>
      </c>
      <c r="L20" s="108" t="str">
        <f>IF($U$2=1,IF(สรุปเวลาเรียน!M22="","",สรุปเวลาเรียน!M22),IF(สรุปเวลาเรียน!M52="","",สรุปเวลาเรียน!M52))</f>
        <v/>
      </c>
      <c r="M20" s="108" t="str">
        <f>IF($U$2=1,IF(สรุปเวลาเรียน!N22="","",สรุปเวลาเรียน!N22),IF(สรุปเวลาเรียน!N52="","",สรุปเวลาเรียน!N52))</f>
        <v/>
      </c>
      <c r="N20" s="108" t="str">
        <f>IF($U$2=1,IF(สรุปเวลาเรียน!Q22="","",สรุปเวลาเรียน!Q22),IF(สรุปเวลาเรียน!Q52="","",สรุปเวลาเรียน!Q52))</f>
        <v/>
      </c>
      <c r="O20" s="108" t="str">
        <f>IF($U$2=1,IF(สรุปเวลาเรียน!R22="","",สรุปเวลาเรียน!R22),IF(สรุปเวลาเรียน!R52="","",สรุปเวลาเรียน!R52))</f>
        <v/>
      </c>
      <c r="P20" s="108" t="str">
        <f>IF($U$2=1,IF(สรุปเวลาเรียน!S22="","",สรุปเวลาเรียน!S22),IF(สรุปเวลาเรียน!S52="","",สรุปเวลาเรียน!S52))</f>
        <v/>
      </c>
      <c r="Q20" s="108" t="str">
        <f>IF($U$2=1,IF(สรุปเวลาเรียน!T22="","",สรุปเวลาเรียน!T22),IF(สรุปเวลาเรียน!T52="","",สรุปเวลาเรียน!T52))</f>
        <v/>
      </c>
      <c r="R20" s="109" t="str">
        <f>IF($U$2=1,IF(สรุปเวลาเรียน!U22="","",สรุปเวลาเรียน!U22),IF(สรุปเวลาเรียน!U52="","",สรุปเวลาเรียน!U52))</f>
        <v/>
      </c>
      <c r="S20" s="109" t="str">
        <f>IF($U$2=1,IF(สรุปเวลาเรียน!V22="","",สรุปเวลาเรียน!V22),IF(สรุปเวลาเรียน!V52="","",สรุปเวลาเรียน!V52))</f>
        <v/>
      </c>
      <c r="T20" s="90"/>
      <c r="U20" s="90"/>
      <c r="V20" s="90"/>
    </row>
    <row r="21" spans="1:22" ht="21.75" customHeight="1" x14ac:dyDescent="0.35">
      <c r="A21" s="107">
        <f t="shared" si="0"/>
        <v>18</v>
      </c>
      <c r="B21" s="110" t="str">
        <f>IF($U$2=1,IF(สรุปเวลาเรียน!C23="","",สรุปเวลาเรียน!C23),IF(สรุปเวลาเรียน!C53="","",สรุปเวลาเรียน!C53))</f>
        <v/>
      </c>
      <c r="C21" s="108" t="str">
        <f>IF($U$2=1,IF(สรุปเวลาเรียน!D23="","",สรุปเวลาเรียน!D23),IF(สรุปเวลาเรียน!D53="","",สรุปเวลาเรียน!D53))</f>
        <v/>
      </c>
      <c r="D21" s="108" t="str">
        <f>IF($U$2=1,IF(สรุปเวลาเรียน!E23="","",สรุปเวลาเรียน!E23),IF(สรุปเวลาเรียน!E53="","",สรุปเวลาเรียน!E53))</f>
        <v/>
      </c>
      <c r="E21" s="108" t="str">
        <f>IF($U$2=1,IF(สรุปเวลาเรียน!F23="","",สรุปเวลาเรียน!F23),IF(สรุปเวลาเรียน!F53="","",สรุปเวลาเรียน!F53))</f>
        <v/>
      </c>
      <c r="F21" s="108" t="str">
        <f>IF($U$2=1,IF(สรุปเวลาเรียน!G23="","",สรุปเวลาเรียน!G23),IF(สรุปเวลาเรียน!G53="","",สรุปเวลาเรียน!G53))</f>
        <v/>
      </c>
      <c r="G21" s="108" t="str">
        <f>IF($U$2=1,IF(สรุปเวลาเรียน!H23="","",สรุปเวลาเรียน!H23),IF(สรุปเวลาเรียน!H53="","",สรุปเวลาเรียน!H53))</f>
        <v/>
      </c>
      <c r="H21" s="108" t="str">
        <f>IF($U$2=1,IF(สรุปเวลาเรียน!I23="","",สรุปเวลาเรียน!I23),IF(สรุปเวลาเรียน!I53="","",สรุปเวลาเรียน!I53))</f>
        <v/>
      </c>
      <c r="I21" s="108" t="str">
        <f>IF($U$2=1,IF(สรุปเวลาเรียน!J23="","",สรุปเวลาเรียน!J23),IF(สรุปเวลาเรียน!J53="","",สรุปเวลาเรียน!J53))</f>
        <v/>
      </c>
      <c r="J21" s="108" t="str">
        <f>IF($U$2=1,IF(สรุปเวลาเรียน!K23="","",สรุปเวลาเรียน!K23),IF(สรุปเวลาเรียน!K53="","",สรุปเวลาเรียน!K53))</f>
        <v/>
      </c>
      <c r="K21" s="108" t="str">
        <f>IF($U$2=1,IF(สรุปเวลาเรียน!L23="","",สรุปเวลาเรียน!L23),IF(สรุปเวลาเรียน!L53="","",สรุปเวลาเรียน!L53))</f>
        <v/>
      </c>
      <c r="L21" s="108" t="str">
        <f>IF($U$2=1,IF(สรุปเวลาเรียน!M23="","",สรุปเวลาเรียน!M23),IF(สรุปเวลาเรียน!M53="","",สรุปเวลาเรียน!M53))</f>
        <v/>
      </c>
      <c r="M21" s="108" t="str">
        <f>IF($U$2=1,IF(สรุปเวลาเรียน!N23="","",สรุปเวลาเรียน!N23),IF(สรุปเวลาเรียน!N53="","",สรุปเวลาเรียน!N53))</f>
        <v/>
      </c>
      <c r="N21" s="108" t="str">
        <f>IF($U$2=1,IF(สรุปเวลาเรียน!Q23="","",สรุปเวลาเรียน!Q23),IF(สรุปเวลาเรียน!Q53="","",สรุปเวลาเรียน!Q53))</f>
        <v/>
      </c>
      <c r="O21" s="108" t="str">
        <f>IF($U$2=1,IF(สรุปเวลาเรียน!R23="","",สรุปเวลาเรียน!R23),IF(สรุปเวลาเรียน!R53="","",สรุปเวลาเรียน!R53))</f>
        <v/>
      </c>
      <c r="P21" s="108" t="str">
        <f>IF($U$2=1,IF(สรุปเวลาเรียน!S23="","",สรุปเวลาเรียน!S23),IF(สรุปเวลาเรียน!S53="","",สรุปเวลาเรียน!S53))</f>
        <v/>
      </c>
      <c r="Q21" s="108" t="str">
        <f>IF($U$2=1,IF(สรุปเวลาเรียน!T23="","",สรุปเวลาเรียน!T23),IF(สรุปเวลาเรียน!T53="","",สรุปเวลาเรียน!T53))</f>
        <v/>
      </c>
      <c r="R21" s="109" t="str">
        <f>IF($U$2=1,IF(สรุปเวลาเรียน!U23="","",สรุปเวลาเรียน!U23),IF(สรุปเวลาเรียน!U53="","",สรุปเวลาเรียน!U53))</f>
        <v/>
      </c>
      <c r="S21" s="109" t="str">
        <f>IF($U$2=1,IF(สรุปเวลาเรียน!V23="","",สรุปเวลาเรียน!V23),IF(สรุปเวลาเรียน!V53="","",สรุปเวลาเรียน!V53))</f>
        <v/>
      </c>
      <c r="T21" s="90"/>
      <c r="U21" s="90"/>
      <c r="V21" s="90"/>
    </row>
    <row r="22" spans="1:22" ht="21.75" customHeight="1" x14ac:dyDescent="0.35">
      <c r="A22" s="107">
        <f t="shared" si="0"/>
        <v>19</v>
      </c>
      <c r="B22" s="110" t="str">
        <f>IF($U$2=1,IF(สรุปเวลาเรียน!C24="","",สรุปเวลาเรียน!C24),IF(สรุปเวลาเรียน!C54="","",สรุปเวลาเรียน!C54))</f>
        <v/>
      </c>
      <c r="C22" s="108" t="str">
        <f>IF($U$2=1,IF(สรุปเวลาเรียน!D24="","",สรุปเวลาเรียน!D24),IF(สรุปเวลาเรียน!D54="","",สรุปเวลาเรียน!D54))</f>
        <v/>
      </c>
      <c r="D22" s="108" t="str">
        <f>IF($U$2=1,IF(สรุปเวลาเรียน!E24="","",สรุปเวลาเรียน!E24),IF(สรุปเวลาเรียน!E54="","",สรุปเวลาเรียน!E54))</f>
        <v/>
      </c>
      <c r="E22" s="108" t="str">
        <f>IF($U$2=1,IF(สรุปเวลาเรียน!F24="","",สรุปเวลาเรียน!F24),IF(สรุปเวลาเรียน!F54="","",สรุปเวลาเรียน!F54))</f>
        <v/>
      </c>
      <c r="F22" s="108" t="str">
        <f>IF($U$2=1,IF(สรุปเวลาเรียน!G24="","",สรุปเวลาเรียน!G24),IF(สรุปเวลาเรียน!G54="","",สรุปเวลาเรียน!G54))</f>
        <v/>
      </c>
      <c r="G22" s="108" t="str">
        <f>IF($U$2=1,IF(สรุปเวลาเรียน!H24="","",สรุปเวลาเรียน!H24),IF(สรุปเวลาเรียน!H54="","",สรุปเวลาเรียน!H54))</f>
        <v/>
      </c>
      <c r="H22" s="108" t="str">
        <f>IF($U$2=1,IF(สรุปเวลาเรียน!I24="","",สรุปเวลาเรียน!I24),IF(สรุปเวลาเรียน!I54="","",สรุปเวลาเรียน!I54))</f>
        <v/>
      </c>
      <c r="I22" s="108" t="str">
        <f>IF($U$2=1,IF(สรุปเวลาเรียน!J24="","",สรุปเวลาเรียน!J24),IF(สรุปเวลาเรียน!J54="","",สรุปเวลาเรียน!J54))</f>
        <v/>
      </c>
      <c r="J22" s="108" t="str">
        <f>IF($U$2=1,IF(สรุปเวลาเรียน!K24="","",สรุปเวลาเรียน!K24),IF(สรุปเวลาเรียน!K54="","",สรุปเวลาเรียน!K54))</f>
        <v/>
      </c>
      <c r="K22" s="108" t="str">
        <f>IF($U$2=1,IF(สรุปเวลาเรียน!L24="","",สรุปเวลาเรียน!L24),IF(สรุปเวลาเรียน!L54="","",สรุปเวลาเรียน!L54))</f>
        <v/>
      </c>
      <c r="L22" s="108" t="str">
        <f>IF($U$2=1,IF(สรุปเวลาเรียน!M24="","",สรุปเวลาเรียน!M24),IF(สรุปเวลาเรียน!M54="","",สรุปเวลาเรียน!M54))</f>
        <v/>
      </c>
      <c r="M22" s="108" t="str">
        <f>IF($U$2=1,IF(สรุปเวลาเรียน!N24="","",สรุปเวลาเรียน!N24),IF(สรุปเวลาเรียน!N54="","",สรุปเวลาเรียน!N54))</f>
        <v/>
      </c>
      <c r="N22" s="108" t="str">
        <f>IF($U$2=1,IF(สรุปเวลาเรียน!Q24="","",สรุปเวลาเรียน!Q24),IF(สรุปเวลาเรียน!Q54="","",สรุปเวลาเรียน!Q54))</f>
        <v/>
      </c>
      <c r="O22" s="108" t="str">
        <f>IF($U$2=1,IF(สรุปเวลาเรียน!R24="","",สรุปเวลาเรียน!R24),IF(สรุปเวลาเรียน!R54="","",สรุปเวลาเรียน!R54))</f>
        <v/>
      </c>
      <c r="P22" s="108" t="str">
        <f>IF($U$2=1,IF(สรุปเวลาเรียน!S24="","",สรุปเวลาเรียน!S24),IF(สรุปเวลาเรียน!S54="","",สรุปเวลาเรียน!S54))</f>
        <v/>
      </c>
      <c r="Q22" s="108" t="str">
        <f>IF($U$2=1,IF(สรุปเวลาเรียน!T24="","",สรุปเวลาเรียน!T24),IF(สรุปเวลาเรียน!T54="","",สรุปเวลาเรียน!T54))</f>
        <v/>
      </c>
      <c r="R22" s="109" t="str">
        <f>IF($U$2=1,IF(สรุปเวลาเรียน!U24="","",สรุปเวลาเรียน!U24),IF(สรุปเวลาเรียน!U54="","",สรุปเวลาเรียน!U54))</f>
        <v/>
      </c>
      <c r="S22" s="109" t="str">
        <f>IF($U$2=1,IF(สรุปเวลาเรียน!V24="","",สรุปเวลาเรียน!V24),IF(สรุปเวลาเรียน!V54="","",สรุปเวลาเรียน!V54))</f>
        <v/>
      </c>
      <c r="T22" s="90"/>
      <c r="U22" s="90"/>
      <c r="V22" s="90"/>
    </row>
    <row r="23" spans="1:22" ht="21.75" customHeight="1" x14ac:dyDescent="0.35">
      <c r="A23" s="107">
        <f t="shared" si="0"/>
        <v>20</v>
      </c>
      <c r="B23" s="110" t="str">
        <f>IF($U$2=1,IF(สรุปเวลาเรียน!C25="","",สรุปเวลาเรียน!C25),IF(สรุปเวลาเรียน!C55="","",สรุปเวลาเรียน!C55))</f>
        <v/>
      </c>
      <c r="C23" s="108" t="str">
        <f>IF($U$2=1,IF(สรุปเวลาเรียน!D25="","",สรุปเวลาเรียน!D25),IF(สรุปเวลาเรียน!D55="","",สรุปเวลาเรียน!D55))</f>
        <v/>
      </c>
      <c r="D23" s="108" t="str">
        <f>IF($U$2=1,IF(สรุปเวลาเรียน!E25="","",สรุปเวลาเรียน!E25),IF(สรุปเวลาเรียน!E55="","",สรุปเวลาเรียน!E55))</f>
        <v/>
      </c>
      <c r="E23" s="108" t="str">
        <f>IF($U$2=1,IF(สรุปเวลาเรียน!F25="","",สรุปเวลาเรียน!F25),IF(สรุปเวลาเรียน!F55="","",สรุปเวลาเรียน!F55))</f>
        <v/>
      </c>
      <c r="F23" s="108" t="str">
        <f>IF($U$2=1,IF(สรุปเวลาเรียน!G25="","",สรุปเวลาเรียน!G25),IF(สรุปเวลาเรียน!G55="","",สรุปเวลาเรียน!G55))</f>
        <v/>
      </c>
      <c r="G23" s="108" t="str">
        <f>IF($U$2=1,IF(สรุปเวลาเรียน!H25="","",สรุปเวลาเรียน!H25),IF(สรุปเวลาเรียน!H55="","",สรุปเวลาเรียน!H55))</f>
        <v/>
      </c>
      <c r="H23" s="108" t="str">
        <f>IF($U$2=1,IF(สรุปเวลาเรียน!I25="","",สรุปเวลาเรียน!I25),IF(สรุปเวลาเรียน!I55="","",สรุปเวลาเรียน!I55))</f>
        <v/>
      </c>
      <c r="I23" s="108" t="str">
        <f>IF($U$2=1,IF(สรุปเวลาเรียน!J25="","",สรุปเวลาเรียน!J25),IF(สรุปเวลาเรียน!J55="","",สรุปเวลาเรียน!J55))</f>
        <v/>
      </c>
      <c r="J23" s="108" t="str">
        <f>IF($U$2=1,IF(สรุปเวลาเรียน!K25="","",สรุปเวลาเรียน!K25),IF(สรุปเวลาเรียน!K55="","",สรุปเวลาเรียน!K55))</f>
        <v/>
      </c>
      <c r="K23" s="108" t="str">
        <f>IF($U$2=1,IF(สรุปเวลาเรียน!L25="","",สรุปเวลาเรียน!L25),IF(สรุปเวลาเรียน!L55="","",สรุปเวลาเรียน!L55))</f>
        <v/>
      </c>
      <c r="L23" s="108" t="str">
        <f>IF($U$2=1,IF(สรุปเวลาเรียน!M25="","",สรุปเวลาเรียน!M25),IF(สรุปเวลาเรียน!M55="","",สรุปเวลาเรียน!M55))</f>
        <v/>
      </c>
      <c r="M23" s="108" t="str">
        <f>IF($U$2=1,IF(สรุปเวลาเรียน!N25="","",สรุปเวลาเรียน!N25),IF(สรุปเวลาเรียน!N55="","",สรุปเวลาเรียน!N55))</f>
        <v/>
      </c>
      <c r="N23" s="108" t="str">
        <f>IF($U$2=1,IF(สรุปเวลาเรียน!Q25="","",สรุปเวลาเรียน!Q25),IF(สรุปเวลาเรียน!Q55="","",สรุปเวลาเรียน!Q55))</f>
        <v/>
      </c>
      <c r="O23" s="108" t="str">
        <f>IF($U$2=1,IF(สรุปเวลาเรียน!R25="","",สรุปเวลาเรียน!R25),IF(สรุปเวลาเรียน!R55="","",สรุปเวลาเรียน!R55))</f>
        <v/>
      </c>
      <c r="P23" s="108" t="str">
        <f>IF($U$2=1,IF(สรุปเวลาเรียน!S25="","",สรุปเวลาเรียน!S25),IF(สรุปเวลาเรียน!S55="","",สรุปเวลาเรียน!S55))</f>
        <v/>
      </c>
      <c r="Q23" s="108" t="str">
        <f>IF($U$2=1,IF(สรุปเวลาเรียน!T25="","",สรุปเวลาเรียน!T25),IF(สรุปเวลาเรียน!T55="","",สรุปเวลาเรียน!T55))</f>
        <v/>
      </c>
      <c r="R23" s="109" t="str">
        <f>IF($U$2=1,IF(สรุปเวลาเรียน!U25="","",สรุปเวลาเรียน!U25),IF(สรุปเวลาเรียน!U55="","",สรุปเวลาเรียน!U55))</f>
        <v/>
      </c>
      <c r="S23" s="109" t="str">
        <f>IF($U$2=1,IF(สรุปเวลาเรียน!V25="","",สรุปเวลาเรียน!V25),IF(สรุปเวลาเรียน!V55="","",สรุปเวลาเรียน!V55))</f>
        <v/>
      </c>
      <c r="T23" s="90"/>
      <c r="U23" s="90"/>
      <c r="V23" s="90"/>
    </row>
    <row r="24" spans="1:22" ht="21.75" customHeight="1" x14ac:dyDescent="0.35">
      <c r="A24" s="107">
        <f t="shared" si="0"/>
        <v>21</v>
      </c>
      <c r="B24" s="110" t="str">
        <f>IF($U$2=1,IF(สรุปเวลาเรียน!C26="","",สรุปเวลาเรียน!C26),IF(สรุปเวลาเรียน!C56="","",สรุปเวลาเรียน!C56))</f>
        <v/>
      </c>
      <c r="C24" s="108" t="str">
        <f>IF($U$2=1,IF(สรุปเวลาเรียน!D26="","",สรุปเวลาเรียน!D26),IF(สรุปเวลาเรียน!D56="","",สรุปเวลาเรียน!D56))</f>
        <v/>
      </c>
      <c r="D24" s="108" t="str">
        <f>IF($U$2=1,IF(สรุปเวลาเรียน!E26="","",สรุปเวลาเรียน!E26),IF(สรุปเวลาเรียน!E56="","",สรุปเวลาเรียน!E56))</f>
        <v/>
      </c>
      <c r="E24" s="108" t="str">
        <f>IF($U$2=1,IF(สรุปเวลาเรียน!F26="","",สรุปเวลาเรียน!F26),IF(สรุปเวลาเรียน!F56="","",สรุปเวลาเรียน!F56))</f>
        <v/>
      </c>
      <c r="F24" s="108" t="str">
        <f>IF($U$2=1,IF(สรุปเวลาเรียน!G26="","",สรุปเวลาเรียน!G26),IF(สรุปเวลาเรียน!G56="","",สรุปเวลาเรียน!G56))</f>
        <v/>
      </c>
      <c r="G24" s="108" t="str">
        <f>IF($U$2=1,IF(สรุปเวลาเรียน!H26="","",สรุปเวลาเรียน!H26),IF(สรุปเวลาเรียน!H56="","",สรุปเวลาเรียน!H56))</f>
        <v/>
      </c>
      <c r="H24" s="108" t="str">
        <f>IF($U$2=1,IF(สรุปเวลาเรียน!I26="","",สรุปเวลาเรียน!I26),IF(สรุปเวลาเรียน!I56="","",สรุปเวลาเรียน!I56))</f>
        <v/>
      </c>
      <c r="I24" s="108" t="str">
        <f>IF($U$2=1,IF(สรุปเวลาเรียน!J26="","",สรุปเวลาเรียน!J26),IF(สรุปเวลาเรียน!J56="","",สรุปเวลาเรียน!J56))</f>
        <v/>
      </c>
      <c r="J24" s="108" t="str">
        <f>IF($U$2=1,IF(สรุปเวลาเรียน!K26="","",สรุปเวลาเรียน!K26),IF(สรุปเวลาเรียน!K56="","",สรุปเวลาเรียน!K56))</f>
        <v/>
      </c>
      <c r="K24" s="108" t="str">
        <f>IF($U$2=1,IF(สรุปเวลาเรียน!L26="","",สรุปเวลาเรียน!L26),IF(สรุปเวลาเรียน!L56="","",สรุปเวลาเรียน!L56))</f>
        <v/>
      </c>
      <c r="L24" s="108" t="str">
        <f>IF($U$2=1,IF(สรุปเวลาเรียน!M26="","",สรุปเวลาเรียน!M26),IF(สรุปเวลาเรียน!M56="","",สรุปเวลาเรียน!M56))</f>
        <v/>
      </c>
      <c r="M24" s="108" t="str">
        <f>IF($U$2=1,IF(สรุปเวลาเรียน!N26="","",สรุปเวลาเรียน!N26),IF(สรุปเวลาเรียน!N56="","",สรุปเวลาเรียน!N56))</f>
        <v/>
      </c>
      <c r="N24" s="108" t="str">
        <f>IF($U$2=1,IF(สรุปเวลาเรียน!Q26="","",สรุปเวลาเรียน!Q26),IF(สรุปเวลาเรียน!Q56="","",สรุปเวลาเรียน!Q56))</f>
        <v/>
      </c>
      <c r="O24" s="108" t="str">
        <f>IF($U$2=1,IF(สรุปเวลาเรียน!R26="","",สรุปเวลาเรียน!R26),IF(สรุปเวลาเรียน!R56="","",สรุปเวลาเรียน!R56))</f>
        <v/>
      </c>
      <c r="P24" s="108" t="str">
        <f>IF($U$2=1,IF(สรุปเวลาเรียน!S26="","",สรุปเวลาเรียน!S26),IF(สรุปเวลาเรียน!S56="","",สรุปเวลาเรียน!S56))</f>
        <v/>
      </c>
      <c r="Q24" s="108" t="str">
        <f>IF($U$2=1,IF(สรุปเวลาเรียน!T26="","",สรุปเวลาเรียน!T26),IF(สรุปเวลาเรียน!T56="","",สรุปเวลาเรียน!T56))</f>
        <v/>
      </c>
      <c r="R24" s="109" t="str">
        <f>IF($U$2=1,IF(สรุปเวลาเรียน!U26="","",สรุปเวลาเรียน!U26),IF(สรุปเวลาเรียน!U56="","",สรุปเวลาเรียน!U56))</f>
        <v/>
      </c>
      <c r="S24" s="109" t="str">
        <f>IF($U$2=1,IF(สรุปเวลาเรียน!V26="","",สรุปเวลาเรียน!V26),IF(สรุปเวลาเรียน!V56="","",สรุปเวลาเรียน!V56))</f>
        <v/>
      </c>
      <c r="T24" s="90"/>
      <c r="U24" s="90"/>
      <c r="V24" s="90"/>
    </row>
    <row r="25" spans="1:22" ht="21.75" customHeight="1" x14ac:dyDescent="0.35">
      <c r="A25" s="107">
        <f t="shared" si="0"/>
        <v>22</v>
      </c>
      <c r="B25" s="110" t="str">
        <f>IF($U$2=1,IF(สรุปเวลาเรียน!C27="","",สรุปเวลาเรียน!C27),IF(สรุปเวลาเรียน!C57="","",สรุปเวลาเรียน!C57))</f>
        <v/>
      </c>
      <c r="C25" s="108" t="str">
        <f>IF($U$2=1,IF(สรุปเวลาเรียน!D27="","",สรุปเวลาเรียน!D27),IF(สรุปเวลาเรียน!D57="","",สรุปเวลาเรียน!D57))</f>
        <v/>
      </c>
      <c r="D25" s="108" t="str">
        <f>IF($U$2=1,IF(สรุปเวลาเรียน!E27="","",สรุปเวลาเรียน!E27),IF(สรุปเวลาเรียน!E57="","",สรุปเวลาเรียน!E57))</f>
        <v/>
      </c>
      <c r="E25" s="108" t="str">
        <f>IF($U$2=1,IF(สรุปเวลาเรียน!F27="","",สรุปเวลาเรียน!F27),IF(สรุปเวลาเรียน!F57="","",สรุปเวลาเรียน!F57))</f>
        <v/>
      </c>
      <c r="F25" s="108" t="str">
        <f>IF($U$2=1,IF(สรุปเวลาเรียน!G27="","",สรุปเวลาเรียน!G27),IF(สรุปเวลาเรียน!G57="","",สรุปเวลาเรียน!G57))</f>
        <v/>
      </c>
      <c r="G25" s="108" t="str">
        <f>IF($U$2=1,IF(สรุปเวลาเรียน!H27="","",สรุปเวลาเรียน!H27),IF(สรุปเวลาเรียน!H57="","",สรุปเวลาเรียน!H57))</f>
        <v/>
      </c>
      <c r="H25" s="108" t="str">
        <f>IF($U$2=1,IF(สรุปเวลาเรียน!I27="","",สรุปเวลาเรียน!I27),IF(สรุปเวลาเรียน!I57="","",สรุปเวลาเรียน!I57))</f>
        <v/>
      </c>
      <c r="I25" s="108" t="str">
        <f>IF($U$2=1,IF(สรุปเวลาเรียน!J27="","",สรุปเวลาเรียน!J27),IF(สรุปเวลาเรียน!J57="","",สรุปเวลาเรียน!J57))</f>
        <v/>
      </c>
      <c r="J25" s="108" t="str">
        <f>IF($U$2=1,IF(สรุปเวลาเรียน!K27="","",สรุปเวลาเรียน!K27),IF(สรุปเวลาเรียน!K57="","",สรุปเวลาเรียน!K57))</f>
        <v/>
      </c>
      <c r="K25" s="108" t="str">
        <f>IF($U$2=1,IF(สรุปเวลาเรียน!L27="","",สรุปเวลาเรียน!L27),IF(สรุปเวลาเรียน!L57="","",สรุปเวลาเรียน!L57))</f>
        <v/>
      </c>
      <c r="L25" s="108" t="str">
        <f>IF($U$2=1,IF(สรุปเวลาเรียน!M27="","",สรุปเวลาเรียน!M27),IF(สรุปเวลาเรียน!M57="","",สรุปเวลาเรียน!M57))</f>
        <v/>
      </c>
      <c r="M25" s="108" t="str">
        <f>IF($U$2=1,IF(สรุปเวลาเรียน!N27="","",สรุปเวลาเรียน!N27),IF(สรุปเวลาเรียน!N57="","",สรุปเวลาเรียน!N57))</f>
        <v/>
      </c>
      <c r="N25" s="108" t="str">
        <f>IF($U$2=1,IF(สรุปเวลาเรียน!Q27="","",สรุปเวลาเรียน!Q27),IF(สรุปเวลาเรียน!Q57="","",สรุปเวลาเรียน!Q57))</f>
        <v/>
      </c>
      <c r="O25" s="108" t="str">
        <f>IF($U$2=1,IF(สรุปเวลาเรียน!R27="","",สรุปเวลาเรียน!R27),IF(สรุปเวลาเรียน!R57="","",สรุปเวลาเรียน!R57))</f>
        <v/>
      </c>
      <c r="P25" s="108" t="str">
        <f>IF($U$2=1,IF(สรุปเวลาเรียน!S27="","",สรุปเวลาเรียน!S27),IF(สรุปเวลาเรียน!S57="","",สรุปเวลาเรียน!S57))</f>
        <v/>
      </c>
      <c r="Q25" s="108" t="str">
        <f>IF($U$2=1,IF(สรุปเวลาเรียน!T27="","",สรุปเวลาเรียน!T27),IF(สรุปเวลาเรียน!T57="","",สรุปเวลาเรียน!T57))</f>
        <v/>
      </c>
      <c r="R25" s="109" t="str">
        <f>IF($U$2=1,IF(สรุปเวลาเรียน!U27="","",สรุปเวลาเรียน!U27),IF(สรุปเวลาเรียน!U57="","",สรุปเวลาเรียน!U57))</f>
        <v/>
      </c>
      <c r="S25" s="109" t="str">
        <f>IF($U$2=1,IF(สรุปเวลาเรียน!V27="","",สรุปเวลาเรียน!V27),IF(สรุปเวลาเรียน!V57="","",สรุปเวลาเรียน!V57))</f>
        <v/>
      </c>
      <c r="T25" s="90"/>
      <c r="U25" s="90"/>
      <c r="V25" s="90"/>
    </row>
    <row r="26" spans="1:22" ht="21.75" customHeight="1" x14ac:dyDescent="0.35">
      <c r="A26" s="107">
        <f t="shared" si="0"/>
        <v>23</v>
      </c>
      <c r="B26" s="110" t="str">
        <f>IF($U$2=1,IF(สรุปเวลาเรียน!C28="","",สรุปเวลาเรียน!C28),IF(สรุปเวลาเรียน!C58="","",สรุปเวลาเรียน!C58))</f>
        <v/>
      </c>
      <c r="C26" s="108" t="str">
        <f>IF($U$2=1,IF(สรุปเวลาเรียน!D28="","",สรุปเวลาเรียน!D28),IF(สรุปเวลาเรียน!D58="","",สรุปเวลาเรียน!D58))</f>
        <v/>
      </c>
      <c r="D26" s="108" t="str">
        <f>IF($U$2=1,IF(สรุปเวลาเรียน!E28="","",สรุปเวลาเรียน!E28),IF(สรุปเวลาเรียน!E58="","",สรุปเวลาเรียน!E58))</f>
        <v/>
      </c>
      <c r="E26" s="108" t="str">
        <f>IF($U$2=1,IF(สรุปเวลาเรียน!F28="","",สรุปเวลาเรียน!F28),IF(สรุปเวลาเรียน!F58="","",สรุปเวลาเรียน!F58))</f>
        <v/>
      </c>
      <c r="F26" s="108" t="str">
        <f>IF($U$2=1,IF(สรุปเวลาเรียน!G28="","",สรุปเวลาเรียน!G28),IF(สรุปเวลาเรียน!G58="","",สรุปเวลาเรียน!G58))</f>
        <v/>
      </c>
      <c r="G26" s="108" t="str">
        <f>IF($U$2=1,IF(สรุปเวลาเรียน!H28="","",สรุปเวลาเรียน!H28),IF(สรุปเวลาเรียน!H58="","",สรุปเวลาเรียน!H58))</f>
        <v/>
      </c>
      <c r="H26" s="108" t="str">
        <f>IF($U$2=1,IF(สรุปเวลาเรียน!I28="","",สรุปเวลาเรียน!I28),IF(สรุปเวลาเรียน!I58="","",สรุปเวลาเรียน!I58))</f>
        <v/>
      </c>
      <c r="I26" s="108" t="str">
        <f>IF($U$2=1,IF(สรุปเวลาเรียน!J28="","",สรุปเวลาเรียน!J28),IF(สรุปเวลาเรียน!J58="","",สรุปเวลาเรียน!J58))</f>
        <v/>
      </c>
      <c r="J26" s="108" t="str">
        <f>IF($U$2=1,IF(สรุปเวลาเรียน!K28="","",สรุปเวลาเรียน!K28),IF(สรุปเวลาเรียน!K58="","",สรุปเวลาเรียน!K58))</f>
        <v/>
      </c>
      <c r="K26" s="108" t="str">
        <f>IF($U$2=1,IF(สรุปเวลาเรียน!L28="","",สรุปเวลาเรียน!L28),IF(สรุปเวลาเรียน!L58="","",สรุปเวลาเรียน!L58))</f>
        <v/>
      </c>
      <c r="L26" s="108" t="str">
        <f>IF($U$2=1,IF(สรุปเวลาเรียน!M28="","",สรุปเวลาเรียน!M28),IF(สรุปเวลาเรียน!M58="","",สรุปเวลาเรียน!M58))</f>
        <v/>
      </c>
      <c r="M26" s="108" t="str">
        <f>IF($U$2=1,IF(สรุปเวลาเรียน!N28="","",สรุปเวลาเรียน!N28),IF(สรุปเวลาเรียน!N58="","",สรุปเวลาเรียน!N58))</f>
        <v/>
      </c>
      <c r="N26" s="108" t="str">
        <f>IF($U$2=1,IF(สรุปเวลาเรียน!Q28="","",สรุปเวลาเรียน!Q28),IF(สรุปเวลาเรียน!Q58="","",สรุปเวลาเรียน!Q58))</f>
        <v/>
      </c>
      <c r="O26" s="108" t="str">
        <f>IF($U$2=1,IF(สรุปเวลาเรียน!R28="","",สรุปเวลาเรียน!R28),IF(สรุปเวลาเรียน!R58="","",สรุปเวลาเรียน!R58))</f>
        <v/>
      </c>
      <c r="P26" s="108" t="str">
        <f>IF($U$2=1,IF(สรุปเวลาเรียน!S28="","",สรุปเวลาเรียน!S28),IF(สรุปเวลาเรียน!S58="","",สรุปเวลาเรียน!S58))</f>
        <v/>
      </c>
      <c r="Q26" s="108" t="str">
        <f>IF($U$2=1,IF(สรุปเวลาเรียน!T28="","",สรุปเวลาเรียน!T28),IF(สรุปเวลาเรียน!T58="","",สรุปเวลาเรียน!T58))</f>
        <v/>
      </c>
      <c r="R26" s="109" t="str">
        <f>IF($U$2=1,IF(สรุปเวลาเรียน!U28="","",สรุปเวลาเรียน!U28),IF(สรุปเวลาเรียน!U58="","",สรุปเวลาเรียน!U58))</f>
        <v/>
      </c>
      <c r="S26" s="109" t="str">
        <f>IF($U$2=1,IF(สรุปเวลาเรียน!V28="","",สรุปเวลาเรียน!V28),IF(สรุปเวลาเรียน!V58="","",สรุปเวลาเรียน!V58))</f>
        <v/>
      </c>
      <c r="T26" s="90"/>
      <c r="U26" s="90"/>
      <c r="V26" s="90"/>
    </row>
    <row r="27" spans="1:22" ht="21.75" customHeight="1" x14ac:dyDescent="0.35">
      <c r="A27" s="107">
        <f t="shared" si="0"/>
        <v>24</v>
      </c>
      <c r="B27" s="110" t="str">
        <f>IF($U$2=1,IF(สรุปเวลาเรียน!C29="","",สรุปเวลาเรียน!C29),IF(สรุปเวลาเรียน!C59="","",สรุปเวลาเรียน!C59))</f>
        <v/>
      </c>
      <c r="C27" s="108" t="str">
        <f>IF($U$2=1,IF(สรุปเวลาเรียน!D29="","",สรุปเวลาเรียน!D29),IF(สรุปเวลาเรียน!D59="","",สรุปเวลาเรียน!D59))</f>
        <v/>
      </c>
      <c r="D27" s="108" t="str">
        <f>IF($U$2=1,IF(สรุปเวลาเรียน!E29="","",สรุปเวลาเรียน!E29),IF(สรุปเวลาเรียน!E59="","",สรุปเวลาเรียน!E59))</f>
        <v/>
      </c>
      <c r="E27" s="108" t="str">
        <f>IF($U$2=1,IF(สรุปเวลาเรียน!F29="","",สรุปเวลาเรียน!F29),IF(สรุปเวลาเรียน!F59="","",สรุปเวลาเรียน!F59))</f>
        <v/>
      </c>
      <c r="F27" s="108" t="str">
        <f>IF($U$2=1,IF(สรุปเวลาเรียน!G29="","",สรุปเวลาเรียน!G29),IF(สรุปเวลาเรียน!G59="","",สรุปเวลาเรียน!G59))</f>
        <v/>
      </c>
      <c r="G27" s="108" t="str">
        <f>IF($U$2=1,IF(สรุปเวลาเรียน!H29="","",สรุปเวลาเรียน!H29),IF(สรุปเวลาเรียน!H59="","",สรุปเวลาเรียน!H59))</f>
        <v/>
      </c>
      <c r="H27" s="108" t="str">
        <f>IF($U$2=1,IF(สรุปเวลาเรียน!I29="","",สรุปเวลาเรียน!I29),IF(สรุปเวลาเรียน!I59="","",สรุปเวลาเรียน!I59))</f>
        <v/>
      </c>
      <c r="I27" s="108" t="str">
        <f>IF($U$2=1,IF(สรุปเวลาเรียน!J29="","",สรุปเวลาเรียน!J29),IF(สรุปเวลาเรียน!J59="","",สรุปเวลาเรียน!J59))</f>
        <v/>
      </c>
      <c r="J27" s="108" t="str">
        <f>IF($U$2=1,IF(สรุปเวลาเรียน!K29="","",สรุปเวลาเรียน!K29),IF(สรุปเวลาเรียน!K59="","",สรุปเวลาเรียน!K59))</f>
        <v/>
      </c>
      <c r="K27" s="108" t="str">
        <f>IF($U$2=1,IF(สรุปเวลาเรียน!L29="","",สรุปเวลาเรียน!L29),IF(สรุปเวลาเรียน!L59="","",สรุปเวลาเรียน!L59))</f>
        <v/>
      </c>
      <c r="L27" s="108" t="str">
        <f>IF($U$2=1,IF(สรุปเวลาเรียน!M29="","",สรุปเวลาเรียน!M29),IF(สรุปเวลาเรียน!M59="","",สรุปเวลาเรียน!M59))</f>
        <v/>
      </c>
      <c r="M27" s="108" t="str">
        <f>IF($U$2=1,IF(สรุปเวลาเรียน!N29="","",สรุปเวลาเรียน!N29),IF(สรุปเวลาเรียน!N59="","",สรุปเวลาเรียน!N59))</f>
        <v/>
      </c>
      <c r="N27" s="108" t="str">
        <f>IF($U$2=1,IF(สรุปเวลาเรียน!Q29="","",สรุปเวลาเรียน!Q29),IF(สรุปเวลาเรียน!Q59="","",สรุปเวลาเรียน!Q59))</f>
        <v/>
      </c>
      <c r="O27" s="108" t="str">
        <f>IF($U$2=1,IF(สรุปเวลาเรียน!R29="","",สรุปเวลาเรียน!R29),IF(สรุปเวลาเรียน!R59="","",สรุปเวลาเรียน!R59))</f>
        <v/>
      </c>
      <c r="P27" s="108" t="str">
        <f>IF($U$2=1,IF(สรุปเวลาเรียน!S29="","",สรุปเวลาเรียน!S29),IF(สรุปเวลาเรียน!S59="","",สรุปเวลาเรียน!S59))</f>
        <v/>
      </c>
      <c r="Q27" s="108" t="str">
        <f>IF($U$2=1,IF(สรุปเวลาเรียน!T29="","",สรุปเวลาเรียน!T29),IF(สรุปเวลาเรียน!T59="","",สรุปเวลาเรียน!T59))</f>
        <v/>
      </c>
      <c r="R27" s="109" t="str">
        <f>IF($U$2=1,IF(สรุปเวลาเรียน!U29="","",สรุปเวลาเรียน!U29),IF(สรุปเวลาเรียน!U59="","",สรุปเวลาเรียน!U59))</f>
        <v/>
      </c>
      <c r="S27" s="109" t="str">
        <f>IF($U$2=1,IF(สรุปเวลาเรียน!V29="","",สรุปเวลาเรียน!V29),IF(สรุปเวลาเรียน!V59="","",สรุปเวลาเรียน!V59))</f>
        <v/>
      </c>
      <c r="T27" s="90"/>
      <c r="U27" s="90"/>
      <c r="V27" s="90"/>
    </row>
    <row r="28" spans="1:22" ht="21.75" customHeight="1" x14ac:dyDescent="0.35">
      <c r="A28" s="107">
        <f t="shared" si="0"/>
        <v>25</v>
      </c>
      <c r="B28" s="110" t="str">
        <f>IF($U$2=1,IF(สรุปเวลาเรียน!C30="","",สรุปเวลาเรียน!C30),IF(สรุปเวลาเรียน!C60="","",สรุปเวลาเรียน!C60))</f>
        <v/>
      </c>
      <c r="C28" s="108" t="str">
        <f>IF($U$2=1,IF(สรุปเวลาเรียน!D30="","",สรุปเวลาเรียน!D30),IF(สรุปเวลาเรียน!D60="","",สรุปเวลาเรียน!D60))</f>
        <v/>
      </c>
      <c r="D28" s="108" t="str">
        <f>IF($U$2=1,IF(สรุปเวลาเรียน!E30="","",สรุปเวลาเรียน!E30),IF(สรุปเวลาเรียน!E60="","",สรุปเวลาเรียน!E60))</f>
        <v/>
      </c>
      <c r="E28" s="108" t="str">
        <f>IF($U$2=1,IF(สรุปเวลาเรียน!F30="","",สรุปเวลาเรียน!F30),IF(สรุปเวลาเรียน!F60="","",สรุปเวลาเรียน!F60))</f>
        <v/>
      </c>
      <c r="F28" s="108" t="str">
        <f>IF($U$2=1,IF(สรุปเวลาเรียน!G30="","",สรุปเวลาเรียน!G30),IF(สรุปเวลาเรียน!G60="","",สรุปเวลาเรียน!G60))</f>
        <v/>
      </c>
      <c r="G28" s="108" t="str">
        <f>IF($U$2=1,IF(สรุปเวลาเรียน!H30="","",สรุปเวลาเรียน!H30),IF(สรุปเวลาเรียน!H60="","",สรุปเวลาเรียน!H60))</f>
        <v/>
      </c>
      <c r="H28" s="108" t="str">
        <f>IF($U$2=1,IF(สรุปเวลาเรียน!I30="","",สรุปเวลาเรียน!I30),IF(สรุปเวลาเรียน!I60="","",สรุปเวลาเรียน!I60))</f>
        <v/>
      </c>
      <c r="I28" s="108" t="str">
        <f>IF($U$2=1,IF(สรุปเวลาเรียน!J30="","",สรุปเวลาเรียน!J30),IF(สรุปเวลาเรียน!J60="","",สรุปเวลาเรียน!J60))</f>
        <v/>
      </c>
      <c r="J28" s="108" t="str">
        <f>IF($U$2=1,IF(สรุปเวลาเรียน!K30="","",สรุปเวลาเรียน!K30),IF(สรุปเวลาเรียน!K60="","",สรุปเวลาเรียน!K60))</f>
        <v/>
      </c>
      <c r="K28" s="108" t="str">
        <f>IF($U$2=1,IF(สรุปเวลาเรียน!L30="","",สรุปเวลาเรียน!L30),IF(สรุปเวลาเรียน!L60="","",สรุปเวลาเรียน!L60))</f>
        <v/>
      </c>
      <c r="L28" s="108" t="str">
        <f>IF($U$2=1,IF(สรุปเวลาเรียน!M30="","",สรุปเวลาเรียน!M30),IF(สรุปเวลาเรียน!M60="","",สรุปเวลาเรียน!M60))</f>
        <v/>
      </c>
      <c r="M28" s="108" t="str">
        <f>IF($U$2=1,IF(สรุปเวลาเรียน!N30="","",สรุปเวลาเรียน!N30),IF(สรุปเวลาเรียน!N60="","",สรุปเวลาเรียน!N60))</f>
        <v/>
      </c>
      <c r="N28" s="108" t="str">
        <f>IF($U$2=1,IF(สรุปเวลาเรียน!Q30="","",สรุปเวลาเรียน!Q30),IF(สรุปเวลาเรียน!Q60="","",สรุปเวลาเรียน!Q60))</f>
        <v/>
      </c>
      <c r="O28" s="108" t="str">
        <f>IF($U$2=1,IF(สรุปเวลาเรียน!R30="","",สรุปเวลาเรียน!R30),IF(สรุปเวลาเรียน!R60="","",สรุปเวลาเรียน!R60))</f>
        <v/>
      </c>
      <c r="P28" s="108" t="str">
        <f>IF($U$2=1,IF(สรุปเวลาเรียน!S30="","",สรุปเวลาเรียน!S30),IF(สรุปเวลาเรียน!S60="","",สรุปเวลาเรียน!S60))</f>
        <v/>
      </c>
      <c r="Q28" s="108" t="str">
        <f>IF($U$2=1,IF(สรุปเวลาเรียน!T30="","",สรุปเวลาเรียน!T30),IF(สรุปเวลาเรียน!T60="","",สรุปเวลาเรียน!T60))</f>
        <v/>
      </c>
      <c r="R28" s="109" t="str">
        <f>IF($U$2=1,IF(สรุปเวลาเรียน!U30="","",สรุปเวลาเรียน!U30),IF(สรุปเวลาเรียน!U60="","",สรุปเวลาเรียน!U60))</f>
        <v/>
      </c>
      <c r="S28" s="109" t="str">
        <f>IF($U$2=1,IF(สรุปเวลาเรียน!V30="","",สรุปเวลาเรียน!V30),IF(สรุปเวลาเรียน!V60="","",สรุปเวลาเรียน!V60))</f>
        <v/>
      </c>
      <c r="T28" s="90"/>
      <c r="U28" s="90"/>
      <c r="V28" s="90"/>
    </row>
    <row r="29" spans="1:22" ht="21.75" customHeight="1" x14ac:dyDescent="0.35">
      <c r="A29" s="107">
        <f t="shared" si="0"/>
        <v>26</v>
      </c>
      <c r="B29" s="110" t="str">
        <f>IF($U$2=1,IF(สรุปเวลาเรียน!C31="","",สรุปเวลาเรียน!C31),IF(สรุปเวลาเรียน!C61="","",สรุปเวลาเรียน!C61))</f>
        <v/>
      </c>
      <c r="C29" s="108" t="str">
        <f>IF($U$2=1,IF(สรุปเวลาเรียน!D31="","",สรุปเวลาเรียน!D31),IF(สรุปเวลาเรียน!D61="","",สรุปเวลาเรียน!D61))</f>
        <v/>
      </c>
      <c r="D29" s="108" t="str">
        <f>IF($U$2=1,IF(สรุปเวลาเรียน!E31="","",สรุปเวลาเรียน!E31),IF(สรุปเวลาเรียน!E61="","",สรุปเวลาเรียน!E61))</f>
        <v/>
      </c>
      <c r="E29" s="108" t="str">
        <f>IF($U$2=1,IF(สรุปเวลาเรียน!F31="","",สรุปเวลาเรียน!F31),IF(สรุปเวลาเรียน!F61="","",สรุปเวลาเรียน!F61))</f>
        <v/>
      </c>
      <c r="F29" s="108" t="str">
        <f>IF($U$2=1,IF(สรุปเวลาเรียน!G31="","",สรุปเวลาเรียน!G31),IF(สรุปเวลาเรียน!G61="","",สรุปเวลาเรียน!G61))</f>
        <v/>
      </c>
      <c r="G29" s="108" t="str">
        <f>IF($U$2=1,IF(สรุปเวลาเรียน!H31="","",สรุปเวลาเรียน!H31),IF(สรุปเวลาเรียน!H61="","",สรุปเวลาเรียน!H61))</f>
        <v/>
      </c>
      <c r="H29" s="108" t="str">
        <f>IF($U$2=1,IF(สรุปเวลาเรียน!I31="","",สรุปเวลาเรียน!I31),IF(สรุปเวลาเรียน!I61="","",สรุปเวลาเรียน!I61))</f>
        <v/>
      </c>
      <c r="I29" s="108" t="str">
        <f>IF($U$2=1,IF(สรุปเวลาเรียน!J31="","",สรุปเวลาเรียน!J31),IF(สรุปเวลาเรียน!J61="","",สรุปเวลาเรียน!J61))</f>
        <v/>
      </c>
      <c r="J29" s="108" t="str">
        <f>IF($U$2=1,IF(สรุปเวลาเรียน!K31="","",สรุปเวลาเรียน!K31),IF(สรุปเวลาเรียน!K61="","",สรุปเวลาเรียน!K61))</f>
        <v/>
      </c>
      <c r="K29" s="108" t="str">
        <f>IF($U$2=1,IF(สรุปเวลาเรียน!L31="","",สรุปเวลาเรียน!L31),IF(สรุปเวลาเรียน!L61="","",สรุปเวลาเรียน!L61))</f>
        <v/>
      </c>
      <c r="L29" s="108" t="str">
        <f>IF($U$2=1,IF(สรุปเวลาเรียน!M31="","",สรุปเวลาเรียน!M31),IF(สรุปเวลาเรียน!M61="","",สรุปเวลาเรียน!M61))</f>
        <v/>
      </c>
      <c r="M29" s="108" t="str">
        <f>IF($U$2=1,IF(สรุปเวลาเรียน!N31="","",สรุปเวลาเรียน!N31),IF(สรุปเวลาเรียน!N61="","",สรุปเวลาเรียน!N61))</f>
        <v/>
      </c>
      <c r="N29" s="108" t="str">
        <f>IF($U$2=1,IF(สรุปเวลาเรียน!Q31="","",สรุปเวลาเรียน!Q31),IF(สรุปเวลาเรียน!Q61="","",สรุปเวลาเรียน!Q61))</f>
        <v/>
      </c>
      <c r="O29" s="108" t="str">
        <f>IF($U$2=1,IF(สรุปเวลาเรียน!R31="","",สรุปเวลาเรียน!R31),IF(สรุปเวลาเรียน!R61="","",สรุปเวลาเรียน!R61))</f>
        <v/>
      </c>
      <c r="P29" s="108" t="str">
        <f>IF($U$2=1,IF(สรุปเวลาเรียน!S31="","",สรุปเวลาเรียน!S31),IF(สรุปเวลาเรียน!S61="","",สรุปเวลาเรียน!S61))</f>
        <v/>
      </c>
      <c r="Q29" s="108" t="str">
        <f>IF($U$2=1,IF(สรุปเวลาเรียน!T31="","",สรุปเวลาเรียน!T31),IF(สรุปเวลาเรียน!T61="","",สรุปเวลาเรียน!T61))</f>
        <v/>
      </c>
      <c r="R29" s="109" t="str">
        <f>IF($U$2=1,IF(สรุปเวลาเรียน!U31="","",สรุปเวลาเรียน!U31),IF(สรุปเวลาเรียน!U61="","",สรุปเวลาเรียน!U61))</f>
        <v/>
      </c>
      <c r="S29" s="109" t="str">
        <f>IF($U$2=1,IF(สรุปเวลาเรียน!V31="","",สรุปเวลาเรียน!V31),IF(สรุปเวลาเรียน!V61="","",สรุปเวลาเรียน!V61))</f>
        <v/>
      </c>
      <c r="T29" s="90"/>
      <c r="U29" s="90"/>
      <c r="V29" s="90"/>
    </row>
    <row r="30" spans="1:22" ht="21.75" customHeight="1" x14ac:dyDescent="0.35">
      <c r="A30" s="107">
        <f t="shared" si="0"/>
        <v>27</v>
      </c>
      <c r="B30" s="110" t="str">
        <f>IF($U$2=1,IF(สรุปเวลาเรียน!C32="","",สรุปเวลาเรียน!C32),IF(สรุปเวลาเรียน!C62="","",สรุปเวลาเรียน!C62))</f>
        <v/>
      </c>
      <c r="C30" s="108" t="str">
        <f>IF($U$2=1,IF(สรุปเวลาเรียน!D32="","",สรุปเวลาเรียน!D32),IF(สรุปเวลาเรียน!D62="","",สรุปเวลาเรียน!D62))</f>
        <v/>
      </c>
      <c r="D30" s="108" t="str">
        <f>IF($U$2=1,IF(สรุปเวลาเรียน!E32="","",สรุปเวลาเรียน!E32),IF(สรุปเวลาเรียน!E62="","",สรุปเวลาเรียน!E62))</f>
        <v/>
      </c>
      <c r="E30" s="108" t="str">
        <f>IF($U$2=1,IF(สรุปเวลาเรียน!F32="","",สรุปเวลาเรียน!F32),IF(สรุปเวลาเรียน!F62="","",สรุปเวลาเรียน!F62))</f>
        <v/>
      </c>
      <c r="F30" s="108" t="str">
        <f>IF($U$2=1,IF(สรุปเวลาเรียน!G32="","",สรุปเวลาเรียน!G32),IF(สรุปเวลาเรียน!G62="","",สรุปเวลาเรียน!G62))</f>
        <v/>
      </c>
      <c r="G30" s="108" t="str">
        <f>IF($U$2=1,IF(สรุปเวลาเรียน!H32="","",สรุปเวลาเรียน!H32),IF(สรุปเวลาเรียน!H62="","",สรุปเวลาเรียน!H62))</f>
        <v/>
      </c>
      <c r="H30" s="108" t="str">
        <f>IF($U$2=1,IF(สรุปเวลาเรียน!I32="","",สรุปเวลาเรียน!I32),IF(สรุปเวลาเรียน!I62="","",สรุปเวลาเรียน!I62))</f>
        <v/>
      </c>
      <c r="I30" s="108" t="str">
        <f>IF($U$2=1,IF(สรุปเวลาเรียน!J32="","",สรุปเวลาเรียน!J32),IF(สรุปเวลาเรียน!J62="","",สรุปเวลาเรียน!J62))</f>
        <v/>
      </c>
      <c r="J30" s="108" t="str">
        <f>IF($U$2=1,IF(สรุปเวลาเรียน!K32="","",สรุปเวลาเรียน!K32),IF(สรุปเวลาเรียน!K62="","",สรุปเวลาเรียน!K62))</f>
        <v/>
      </c>
      <c r="K30" s="108" t="str">
        <f>IF($U$2=1,IF(สรุปเวลาเรียน!L32="","",สรุปเวลาเรียน!L32),IF(สรุปเวลาเรียน!L62="","",สรุปเวลาเรียน!L62))</f>
        <v/>
      </c>
      <c r="L30" s="108" t="str">
        <f>IF($U$2=1,IF(สรุปเวลาเรียน!M32="","",สรุปเวลาเรียน!M32),IF(สรุปเวลาเรียน!M62="","",สรุปเวลาเรียน!M62))</f>
        <v/>
      </c>
      <c r="M30" s="108" t="str">
        <f>IF($U$2=1,IF(สรุปเวลาเรียน!N32="","",สรุปเวลาเรียน!N32),IF(สรุปเวลาเรียน!N62="","",สรุปเวลาเรียน!N62))</f>
        <v/>
      </c>
      <c r="N30" s="108" t="str">
        <f>IF($U$2=1,IF(สรุปเวลาเรียน!Q32="","",สรุปเวลาเรียน!Q32),IF(สรุปเวลาเรียน!Q62="","",สรุปเวลาเรียน!Q62))</f>
        <v/>
      </c>
      <c r="O30" s="108" t="str">
        <f>IF($U$2=1,IF(สรุปเวลาเรียน!R32="","",สรุปเวลาเรียน!R32),IF(สรุปเวลาเรียน!R62="","",สรุปเวลาเรียน!R62))</f>
        <v/>
      </c>
      <c r="P30" s="108" t="str">
        <f>IF($U$2=1,IF(สรุปเวลาเรียน!S32="","",สรุปเวลาเรียน!S32),IF(สรุปเวลาเรียน!S62="","",สรุปเวลาเรียน!S62))</f>
        <v/>
      </c>
      <c r="Q30" s="108" t="str">
        <f>IF($U$2=1,IF(สรุปเวลาเรียน!T32="","",สรุปเวลาเรียน!T32),IF(สรุปเวลาเรียน!T62="","",สรุปเวลาเรียน!T62))</f>
        <v/>
      </c>
      <c r="R30" s="109" t="str">
        <f>IF($U$2=1,IF(สรุปเวลาเรียน!U32="","",สรุปเวลาเรียน!U32),IF(สรุปเวลาเรียน!U62="","",สรุปเวลาเรียน!U62))</f>
        <v/>
      </c>
      <c r="S30" s="109" t="str">
        <f>IF($U$2=1,IF(สรุปเวลาเรียน!V32="","",สรุปเวลาเรียน!V32),IF(สรุปเวลาเรียน!V62="","",สรุปเวลาเรียน!V62))</f>
        <v/>
      </c>
      <c r="T30" s="90"/>
      <c r="U30" s="90"/>
      <c r="V30" s="90"/>
    </row>
    <row r="31" spans="1:22" ht="21.75" customHeight="1" x14ac:dyDescent="0.35">
      <c r="A31" s="107">
        <f t="shared" si="0"/>
        <v>28</v>
      </c>
      <c r="B31" s="110" t="str">
        <f>IF($U$2=1,IF(สรุปเวลาเรียน!C33="","",สรุปเวลาเรียน!C33),IF(สรุปเวลาเรียน!C63="","",สรุปเวลาเรียน!C63))</f>
        <v/>
      </c>
      <c r="C31" s="108" t="str">
        <f>IF($U$2=1,IF(สรุปเวลาเรียน!D33="","",สรุปเวลาเรียน!D33),IF(สรุปเวลาเรียน!D63="","",สรุปเวลาเรียน!D63))</f>
        <v/>
      </c>
      <c r="D31" s="108" t="str">
        <f>IF($U$2=1,IF(สรุปเวลาเรียน!E33="","",สรุปเวลาเรียน!E33),IF(สรุปเวลาเรียน!E63="","",สรุปเวลาเรียน!E63))</f>
        <v/>
      </c>
      <c r="E31" s="108" t="str">
        <f>IF($U$2=1,IF(สรุปเวลาเรียน!F33="","",สรุปเวลาเรียน!F33),IF(สรุปเวลาเรียน!F63="","",สรุปเวลาเรียน!F63))</f>
        <v/>
      </c>
      <c r="F31" s="108" t="str">
        <f>IF($U$2=1,IF(สรุปเวลาเรียน!G33="","",สรุปเวลาเรียน!G33),IF(สรุปเวลาเรียน!G63="","",สรุปเวลาเรียน!G63))</f>
        <v/>
      </c>
      <c r="G31" s="108" t="str">
        <f>IF($U$2=1,IF(สรุปเวลาเรียน!H33="","",สรุปเวลาเรียน!H33),IF(สรุปเวลาเรียน!H63="","",สรุปเวลาเรียน!H63))</f>
        <v/>
      </c>
      <c r="H31" s="108" t="str">
        <f>IF($U$2=1,IF(สรุปเวลาเรียน!I33="","",สรุปเวลาเรียน!I33),IF(สรุปเวลาเรียน!I63="","",สรุปเวลาเรียน!I63))</f>
        <v/>
      </c>
      <c r="I31" s="108" t="str">
        <f>IF($U$2=1,IF(สรุปเวลาเรียน!J33="","",สรุปเวลาเรียน!J33),IF(สรุปเวลาเรียน!J63="","",สรุปเวลาเรียน!J63))</f>
        <v/>
      </c>
      <c r="J31" s="108" t="str">
        <f>IF($U$2=1,IF(สรุปเวลาเรียน!K33="","",สรุปเวลาเรียน!K33),IF(สรุปเวลาเรียน!K63="","",สรุปเวลาเรียน!K63))</f>
        <v/>
      </c>
      <c r="K31" s="108" t="str">
        <f>IF($U$2=1,IF(สรุปเวลาเรียน!L33="","",สรุปเวลาเรียน!L33),IF(สรุปเวลาเรียน!L63="","",สรุปเวลาเรียน!L63))</f>
        <v/>
      </c>
      <c r="L31" s="108" t="str">
        <f>IF($U$2=1,IF(สรุปเวลาเรียน!M33="","",สรุปเวลาเรียน!M33),IF(สรุปเวลาเรียน!M63="","",สรุปเวลาเรียน!M63))</f>
        <v/>
      </c>
      <c r="M31" s="108" t="str">
        <f>IF($U$2=1,IF(สรุปเวลาเรียน!N33="","",สรุปเวลาเรียน!N33),IF(สรุปเวลาเรียน!N63="","",สรุปเวลาเรียน!N63))</f>
        <v/>
      </c>
      <c r="N31" s="108" t="str">
        <f>IF($U$2=1,IF(สรุปเวลาเรียน!Q33="","",สรุปเวลาเรียน!Q33),IF(สรุปเวลาเรียน!Q63="","",สรุปเวลาเรียน!Q63))</f>
        <v/>
      </c>
      <c r="O31" s="108" t="str">
        <f>IF($U$2=1,IF(สรุปเวลาเรียน!R33="","",สรุปเวลาเรียน!R33),IF(สรุปเวลาเรียน!R63="","",สรุปเวลาเรียน!R63))</f>
        <v/>
      </c>
      <c r="P31" s="108" t="str">
        <f>IF($U$2=1,IF(สรุปเวลาเรียน!S33="","",สรุปเวลาเรียน!S33),IF(สรุปเวลาเรียน!S63="","",สรุปเวลาเรียน!S63))</f>
        <v/>
      </c>
      <c r="Q31" s="108" t="str">
        <f>IF($U$2=1,IF(สรุปเวลาเรียน!T33="","",สรุปเวลาเรียน!T33),IF(สรุปเวลาเรียน!T63="","",สรุปเวลาเรียน!T63))</f>
        <v/>
      </c>
      <c r="R31" s="109" t="str">
        <f>IF($U$2=1,IF(สรุปเวลาเรียน!U33="","",สรุปเวลาเรียน!U33),IF(สรุปเวลาเรียน!U63="","",สรุปเวลาเรียน!U63))</f>
        <v/>
      </c>
      <c r="S31" s="109" t="str">
        <f>IF($U$2=1,IF(สรุปเวลาเรียน!V33="","",สรุปเวลาเรียน!V33),IF(สรุปเวลาเรียน!V63="","",สรุปเวลาเรียน!V63))</f>
        <v/>
      </c>
      <c r="T31" s="90"/>
      <c r="U31" s="90"/>
      <c r="V31" s="90"/>
    </row>
    <row r="32" spans="1:22" ht="21.75" customHeight="1" x14ac:dyDescent="0.35">
      <c r="A32" s="107">
        <f t="shared" si="0"/>
        <v>29</v>
      </c>
      <c r="B32" s="110" t="str">
        <f>IF($U$2=1,IF(สรุปเวลาเรียน!C34="","",สรุปเวลาเรียน!C34),IF(สรุปเวลาเรียน!C64="","",สรุปเวลาเรียน!C64))</f>
        <v/>
      </c>
      <c r="C32" s="108" t="str">
        <f>IF($U$2=1,IF(สรุปเวลาเรียน!D34="","",สรุปเวลาเรียน!D34),IF(สรุปเวลาเรียน!D64="","",สรุปเวลาเรียน!D64))</f>
        <v/>
      </c>
      <c r="D32" s="108" t="str">
        <f>IF($U$2=1,IF(สรุปเวลาเรียน!E34="","",สรุปเวลาเรียน!E34),IF(สรุปเวลาเรียน!E64="","",สรุปเวลาเรียน!E64))</f>
        <v/>
      </c>
      <c r="E32" s="108" t="str">
        <f>IF($U$2=1,IF(สรุปเวลาเรียน!F34="","",สรุปเวลาเรียน!F34),IF(สรุปเวลาเรียน!F64="","",สรุปเวลาเรียน!F64))</f>
        <v/>
      </c>
      <c r="F32" s="108" t="str">
        <f>IF($U$2=1,IF(สรุปเวลาเรียน!G34="","",สรุปเวลาเรียน!G34),IF(สรุปเวลาเรียน!G64="","",สรุปเวลาเรียน!G64))</f>
        <v/>
      </c>
      <c r="G32" s="108" t="str">
        <f>IF($U$2=1,IF(สรุปเวลาเรียน!H34="","",สรุปเวลาเรียน!H34),IF(สรุปเวลาเรียน!H64="","",สรุปเวลาเรียน!H64))</f>
        <v/>
      </c>
      <c r="H32" s="108" t="str">
        <f>IF($U$2=1,IF(สรุปเวลาเรียน!I34="","",สรุปเวลาเรียน!I34),IF(สรุปเวลาเรียน!I64="","",สรุปเวลาเรียน!I64))</f>
        <v/>
      </c>
      <c r="I32" s="108" t="str">
        <f>IF($U$2=1,IF(สรุปเวลาเรียน!J34="","",สรุปเวลาเรียน!J34),IF(สรุปเวลาเรียน!J64="","",สรุปเวลาเรียน!J64))</f>
        <v/>
      </c>
      <c r="J32" s="108" t="str">
        <f>IF($U$2=1,IF(สรุปเวลาเรียน!K34="","",สรุปเวลาเรียน!K34),IF(สรุปเวลาเรียน!K64="","",สรุปเวลาเรียน!K64))</f>
        <v/>
      </c>
      <c r="K32" s="108" t="str">
        <f>IF($U$2=1,IF(สรุปเวลาเรียน!L34="","",สรุปเวลาเรียน!L34),IF(สรุปเวลาเรียน!L64="","",สรุปเวลาเรียน!L64))</f>
        <v/>
      </c>
      <c r="L32" s="108" t="str">
        <f>IF($U$2=1,IF(สรุปเวลาเรียน!M34="","",สรุปเวลาเรียน!M34),IF(สรุปเวลาเรียน!M64="","",สรุปเวลาเรียน!M64))</f>
        <v/>
      </c>
      <c r="M32" s="108" t="str">
        <f>IF($U$2=1,IF(สรุปเวลาเรียน!N34="","",สรุปเวลาเรียน!N34),IF(สรุปเวลาเรียน!N64="","",สรุปเวลาเรียน!N64))</f>
        <v/>
      </c>
      <c r="N32" s="108" t="str">
        <f>IF($U$2=1,IF(สรุปเวลาเรียน!Q34="","",สรุปเวลาเรียน!Q34),IF(สรุปเวลาเรียน!Q64="","",สรุปเวลาเรียน!Q64))</f>
        <v/>
      </c>
      <c r="O32" s="108" t="str">
        <f>IF($U$2=1,IF(สรุปเวลาเรียน!R34="","",สรุปเวลาเรียน!R34),IF(สรุปเวลาเรียน!R64="","",สรุปเวลาเรียน!R64))</f>
        <v/>
      </c>
      <c r="P32" s="108" t="str">
        <f>IF($U$2=1,IF(สรุปเวลาเรียน!S34="","",สรุปเวลาเรียน!S34),IF(สรุปเวลาเรียน!S64="","",สรุปเวลาเรียน!S64))</f>
        <v/>
      </c>
      <c r="Q32" s="108" t="str">
        <f>IF($U$2=1,IF(สรุปเวลาเรียน!T34="","",สรุปเวลาเรียน!T34),IF(สรุปเวลาเรียน!T64="","",สรุปเวลาเรียน!T64))</f>
        <v/>
      </c>
      <c r="R32" s="109" t="str">
        <f>IF($U$2=1,IF(สรุปเวลาเรียน!U34="","",สรุปเวลาเรียน!U34),IF(สรุปเวลาเรียน!U64="","",สรุปเวลาเรียน!U64))</f>
        <v/>
      </c>
      <c r="S32" s="109" t="str">
        <f>IF($U$2=1,IF(สรุปเวลาเรียน!V34="","",สรุปเวลาเรียน!V34),IF(สรุปเวลาเรียน!V64="","",สรุปเวลาเรียน!V64))</f>
        <v/>
      </c>
      <c r="T32" s="90"/>
      <c r="U32" s="90"/>
      <c r="V32" s="90"/>
    </row>
    <row r="33" spans="1:22" ht="21.75" customHeight="1" x14ac:dyDescent="0.35">
      <c r="A33" s="107">
        <f t="shared" si="0"/>
        <v>30</v>
      </c>
      <c r="B33" s="110" t="str">
        <f>IF($U$2=1,IF(สรุปเวลาเรียน!C35="","",สรุปเวลาเรียน!C35),IF(สรุปเวลาเรียน!C65="","",สรุปเวลาเรียน!C65))</f>
        <v/>
      </c>
      <c r="C33" s="108" t="str">
        <f>IF($U$2=1,IF(สรุปเวลาเรียน!D35="","",สรุปเวลาเรียน!D35),IF(สรุปเวลาเรียน!D65="","",สรุปเวลาเรียน!D65))</f>
        <v/>
      </c>
      <c r="D33" s="108" t="str">
        <f>IF($U$2=1,IF(สรุปเวลาเรียน!E35="","",สรุปเวลาเรียน!E35),IF(สรุปเวลาเรียน!E65="","",สรุปเวลาเรียน!E65))</f>
        <v/>
      </c>
      <c r="E33" s="108" t="str">
        <f>IF($U$2=1,IF(สรุปเวลาเรียน!F35="","",สรุปเวลาเรียน!F35),IF(สรุปเวลาเรียน!F65="","",สรุปเวลาเรียน!F65))</f>
        <v/>
      </c>
      <c r="F33" s="108" t="str">
        <f>IF($U$2=1,IF(สรุปเวลาเรียน!G35="","",สรุปเวลาเรียน!G35),IF(สรุปเวลาเรียน!G65="","",สรุปเวลาเรียน!G65))</f>
        <v/>
      </c>
      <c r="G33" s="108" t="str">
        <f>IF($U$2=1,IF(สรุปเวลาเรียน!H35="","",สรุปเวลาเรียน!H35),IF(สรุปเวลาเรียน!H65="","",สรุปเวลาเรียน!H65))</f>
        <v/>
      </c>
      <c r="H33" s="108" t="str">
        <f>IF($U$2=1,IF(สรุปเวลาเรียน!I35="","",สรุปเวลาเรียน!I35),IF(สรุปเวลาเรียน!I65="","",สรุปเวลาเรียน!I65))</f>
        <v/>
      </c>
      <c r="I33" s="108" t="str">
        <f>IF($U$2=1,IF(สรุปเวลาเรียน!J35="","",สรุปเวลาเรียน!J35),IF(สรุปเวลาเรียน!J65="","",สรุปเวลาเรียน!J65))</f>
        <v/>
      </c>
      <c r="J33" s="108" t="str">
        <f>IF($U$2=1,IF(สรุปเวลาเรียน!K35="","",สรุปเวลาเรียน!K35),IF(สรุปเวลาเรียน!K65="","",สรุปเวลาเรียน!K65))</f>
        <v/>
      </c>
      <c r="K33" s="108" t="str">
        <f>IF($U$2=1,IF(สรุปเวลาเรียน!L35="","",สรุปเวลาเรียน!L35),IF(สรุปเวลาเรียน!L65="","",สรุปเวลาเรียน!L65))</f>
        <v/>
      </c>
      <c r="L33" s="108" t="str">
        <f>IF($U$2=1,IF(สรุปเวลาเรียน!M35="","",สรุปเวลาเรียน!M35),IF(สรุปเวลาเรียน!M65="","",สรุปเวลาเรียน!M65))</f>
        <v/>
      </c>
      <c r="M33" s="108" t="str">
        <f>IF($U$2=1,IF(สรุปเวลาเรียน!N35="","",สรุปเวลาเรียน!N35),IF(สรุปเวลาเรียน!N65="","",สรุปเวลาเรียน!N65))</f>
        <v/>
      </c>
      <c r="N33" s="108" t="str">
        <f>IF($U$2=1,IF(สรุปเวลาเรียน!Q35="","",สรุปเวลาเรียน!Q35),IF(สรุปเวลาเรียน!Q65="","",สรุปเวลาเรียน!Q65))</f>
        <v/>
      </c>
      <c r="O33" s="108" t="str">
        <f>IF($U$2=1,IF(สรุปเวลาเรียน!R35="","",สรุปเวลาเรียน!R35),IF(สรุปเวลาเรียน!R65="","",สรุปเวลาเรียน!R65))</f>
        <v/>
      </c>
      <c r="P33" s="108" t="str">
        <f>IF($U$2=1,IF(สรุปเวลาเรียน!S35="","",สรุปเวลาเรียน!S35),IF(สรุปเวลาเรียน!S65="","",สรุปเวลาเรียน!S65))</f>
        <v/>
      </c>
      <c r="Q33" s="108" t="str">
        <f>IF($U$2=1,IF(สรุปเวลาเรียน!T35="","",สรุปเวลาเรียน!T35),IF(สรุปเวลาเรียน!T65="","",สรุปเวลาเรียน!T65))</f>
        <v/>
      </c>
      <c r="R33" s="109" t="str">
        <f>IF($U$2=1,IF(สรุปเวลาเรียน!U35="","",สรุปเวลาเรียน!U35),IF(สรุปเวลาเรียน!U65="","",สรุปเวลาเรียน!U65))</f>
        <v/>
      </c>
      <c r="S33" s="109" t="str">
        <f>IF($U$2=1,IF(สรุปเวลาเรียน!V35="","",สรุปเวลาเรียน!V35),IF(สรุปเวลาเรียน!V65="","",สรุปเวลาเรียน!V65))</f>
        <v/>
      </c>
      <c r="T33" s="90"/>
      <c r="U33" s="90"/>
      <c r="V33" s="90"/>
    </row>
  </sheetData>
  <sheetProtection algorithmName="SHA-512" hashValue="0G0Egg68sR503B48C6/McOsmuXAtTu6RYxBCs2+Ux/3mqHIPOGDybvvO1OgbAhbvrwEAWp72VIp5DzYZugzikQ==" saltValue="5WMAyhtCHr5bnO9MDbhc7Q==" spinCount="100000" sheet="1" formatColumns="0" formatRows="0"/>
  <protectedRanges>
    <protectedRange sqref="U1:U2" name="ช่วง1"/>
  </protectedRanges>
  <mergeCells count="7">
    <mergeCell ref="S1:S3"/>
    <mergeCell ref="A1:A3"/>
    <mergeCell ref="B1:B3"/>
    <mergeCell ref="C1:M1"/>
    <mergeCell ref="N1:Q1"/>
    <mergeCell ref="R1:R3"/>
    <mergeCell ref="N2:P2"/>
  </mergeCells>
  <conditionalFormatting sqref="R4:S33">
    <cfRule type="cellIs" dxfId="50" priority="2" operator="equal">
      <formula>"ย้ายออก"</formula>
    </cfRule>
  </conditionalFormatting>
  <conditionalFormatting sqref="S4:S33">
    <cfRule type="cellIs" dxfId="49" priority="1" operator="equal">
      <formula>"ไม่ผ่าน"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3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2745798-6604-4BF3-950F-AB76F23A51BF}">
          <x14:formula1>
            <xm:f>รายการ!$M$2:$M$3</xm:f>
          </x14:formula1>
          <xm:sqref>U2</xm:sqref>
        </x14:dataValidation>
        <x14:dataValidation type="list" allowBlank="1" showInputMessage="1" showErrorMessage="1" xr:uid="{635D5D73-242A-43E9-929F-199387F3BFB0}">
          <x14:formula1>
            <xm:f>รายการ!$K$2:$K$37</xm:f>
          </x14:formula1>
          <xm:sqref>U1</xm:sqref>
        </x14:dataValidation>
      </x14:dataValidations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0ABE-3FC7-4618-8FE4-4BF54DDB86F1}">
  <sheetPr codeName="Sheet89"/>
  <dimension ref="A1:BF34"/>
  <sheetViews>
    <sheetView workbookViewId="0">
      <selection activeCell="AS4" sqref="AS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IF(ชี้วัด1!B3="","",ชี้วัด1!B3)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IF(ชี้วัด1!G2="","",ชี้วัด1!G2)</f>
        <v>ท 1.1</v>
      </c>
      <c r="H2" s="116" t="str">
        <f>IF(ชี้วัด1!H2="","",ชี้วัด1!H2)</f>
        <v>ท 1.1</v>
      </c>
      <c r="I2" s="116" t="str">
        <f>IF(ชี้วัด1!I2="","",ชี้วัด1!I2)</f>
        <v>ท 1.1</v>
      </c>
      <c r="J2" s="116" t="str">
        <f>IF(ชี้วัด1!J2="","",ชี้วัด1!J2)</f>
        <v>ท 1.1</v>
      </c>
      <c r="K2" s="116" t="str">
        <f>IF(ชี้วัด1!K2="","",ชี้วัด1!K2)</f>
        <v>ท 1.1</v>
      </c>
      <c r="L2" s="116" t="str">
        <f>IF(ชี้วัด1!L2="","",ชี้วัด1!L2)</f>
        <v>ท 1.1</v>
      </c>
      <c r="M2" s="116" t="str">
        <f>IF(ชี้วัด1!M2="","",ชี้วัด1!M2)</f>
        <v>ท 1.1</v>
      </c>
      <c r="N2" s="116" t="str">
        <f>IF(ชี้วัด1!N2="","",ชี้วัด1!N2)</f>
        <v>ท 1.1</v>
      </c>
      <c r="O2" s="116" t="str">
        <f>IF(ชี้วัด1!O2="","",ชี้วัด1!O2)</f>
        <v>ท 1.1</v>
      </c>
      <c r="P2" s="116" t="str">
        <f>IF(ชี้วัด1!P2="","",ชี้วัด1!P2)</f>
        <v>ท 2.1</v>
      </c>
      <c r="Q2" s="116" t="str">
        <f>IF(ชี้วัด1!Q2="","",ชี้วัด1!Q2)</f>
        <v>ท 2.1</v>
      </c>
      <c r="R2" s="116" t="str">
        <f>IF(ชี้วัด1!R2="","",ชี้วัด1!R2)</f>
        <v>ท 2.1</v>
      </c>
      <c r="S2" s="116" t="str">
        <f>IF(ชี้วัด1!S2="","",ชี้วัด1!S2)</f>
        <v>ท 2.1</v>
      </c>
      <c r="T2" s="116" t="str">
        <f>IF(ชี้วัด1!T2="","",ชี้วัด1!T2)</f>
        <v>ท 2.1</v>
      </c>
      <c r="U2" s="116" t="str">
        <f>IF(ชี้วัด1!U2="","",ชี้วัด1!U2)</f>
        <v>ท 2.1</v>
      </c>
      <c r="V2" s="116" t="str">
        <f>IF(ชี้วัด1!V2="","",ชี้วัด1!V2)</f>
        <v>ท 2.1</v>
      </c>
      <c r="W2" s="116" t="str">
        <f>IF(ชี้วัด1!W2="","",ชี้วัด1!W2)</f>
        <v>ท 2.1</v>
      </c>
      <c r="X2" s="116" t="str">
        <f>IF(ชี้วัด1!X2="","",ชี้วัด1!X2)</f>
        <v>ท 2.1</v>
      </c>
      <c r="Y2" s="116" t="str">
        <f>IF(ชี้วัด1!Y2="","",ชี้วัด1!Y2)</f>
        <v>ท 3.1</v>
      </c>
      <c r="Z2" s="116" t="str">
        <f>IF(ชี้วัด1!Z2="","",ชี้วัด1!Z2)</f>
        <v>ท 3.1</v>
      </c>
      <c r="AA2" s="116" t="str">
        <f>IF(ชี้วัด1!AA2="","",ชี้วัด1!AA2)</f>
        <v>ท 3.1</v>
      </c>
      <c r="AB2" s="116" t="str">
        <f>IF(ชี้วัด1!AB2="","",ชี้วัด1!AB2)</f>
        <v>ท 3.1</v>
      </c>
      <c r="AC2" s="116" t="str">
        <f>IF(ชี้วัด1!AC2="","",ชี้วัด1!AC2)</f>
        <v>ท 3.1</v>
      </c>
      <c r="AD2" s="116" t="str">
        <f>IF(ชี้วัด1!AD2="","",ชี้วัด1!AD2)</f>
        <v>ท 3.1</v>
      </c>
      <c r="AE2" s="116" t="str">
        <f>IF(ชี้วัด1!AE2="","",ชี้วัด1!AE2)</f>
        <v>ท 4.1</v>
      </c>
      <c r="AF2" s="116" t="str">
        <f>IF(ชี้วัด1!AF2="","",ชี้วัด1!AF2)</f>
        <v>ท 4.1</v>
      </c>
      <c r="AG2" s="116" t="str">
        <f>IF(ชี้วัด1!AG2="","",ชี้วัด1!AG2)</f>
        <v>ท 4.1</v>
      </c>
      <c r="AH2" s="116" t="str">
        <f>IF(ชี้วัด1!AH2="","",ชี้วัด1!AH2)</f>
        <v>ท 4.1</v>
      </c>
      <c r="AI2" s="116" t="str">
        <f>IF(ชี้วัด1!AI2="","",ชี้วัด1!AI2)</f>
        <v>ท 4.1</v>
      </c>
      <c r="AJ2" s="116" t="str">
        <f>IF(ชี้วัด1!AJ2="","",ชี้วัด1!AJ2)</f>
        <v>ท 4.1</v>
      </c>
      <c r="AK2" s="116" t="str">
        <f>IF(ชี้วัด1!AK2="","",ชี้วัด1!AK2)</f>
        <v>ท 5.1</v>
      </c>
      <c r="AL2" s="116" t="str">
        <f>IF(ชี้วัด1!AL2="","",ชี้วัด1!AL2)</f>
        <v>ท 5.1</v>
      </c>
      <c r="AM2" s="116" t="str">
        <f>IF(ชี้วัด1!AM2="","",ชี้วัด1!AM2)</f>
        <v>ท 5.1</v>
      </c>
      <c r="AN2" s="116" t="str">
        <f>IF(ชี้วัด1!AN2="","",ชี้วัด1!AN2)</f>
        <v>ท 5.1</v>
      </c>
      <c r="AO2" s="116" t="str">
        <f>IF(ชี้วัด1!AO2="","",ชี้วัด1!AO2)</f>
        <v/>
      </c>
      <c r="AP2" s="116" t="str">
        <f>IF(ชี้วัด1!AP2="","",ชี้วัด1!AP2)</f>
        <v/>
      </c>
      <c r="AQ2" s="116" t="str">
        <f>IF(ชี้วัด1!AQ2="","",ชี้วัด1!AQ2)</f>
        <v/>
      </c>
      <c r="AR2" s="116" t="str">
        <f>IF(ชี้วัด1!AR2="","",ชี้วัด1!AR2)</f>
        <v/>
      </c>
      <c r="AS2" s="116" t="str">
        <f>IF(ชี้วัด1!AS2="","",ชี้วัด1!AS2)</f>
        <v/>
      </c>
      <c r="AT2" s="116" t="str">
        <f>IF(ชี้วัด1!AT2="","",ชี้วัด1!AT2)</f>
        <v/>
      </c>
      <c r="AU2" s="116" t="str">
        <f>IF(ชี้วัด1!AU2="","",ชี้วัด1!AU2)</f>
        <v/>
      </c>
      <c r="AV2" s="116" t="str">
        <f>IF(ชี้วัด1!AV2="","",ชี้วัด1!AV2)</f>
        <v/>
      </c>
      <c r="AW2" s="116" t="str">
        <f>IF(ชี้วัด1!AW2="","",ชี้วัด1!AW2)</f>
        <v/>
      </c>
      <c r="AX2" s="116" t="str">
        <f>IF(ชี้วัด1!AX2="","",ชี้วัด1!AX2)</f>
        <v/>
      </c>
      <c r="AY2" s="116" t="str">
        <f>IF(ชี้วัด1!AY2="","",ชี้วัด1!AY2)</f>
        <v/>
      </c>
      <c r="AZ2" s="116" t="str">
        <f>IF(ชี้วัด1!AZ2="","",ชี้วัด1!AZ2)</f>
        <v/>
      </c>
      <c r="BA2" s="116" t="str">
        <f>IF(ชี้วัด1!BA2="","",ชี้วัด1!BA2)</f>
        <v/>
      </c>
      <c r="BB2" s="116" t="str">
        <f>IF(ชี้วัด1!BB2="","",ชี้วัด1!BB2)</f>
        <v/>
      </c>
      <c r="BC2" s="116" t="str">
        <f>IF(ชี้วัด1!BC2="","",ชี้วัด1!BC2)</f>
        <v/>
      </c>
      <c r="BD2" s="116" t="str">
        <f>IF(ชี้วัด1!BD2="","",ชี้วัด1!BD2)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IF(ชี้วัด1!G3="","",ชี้วัด1!G3)</f>
        <v xml:space="preserve">ป. 6/1  </v>
      </c>
      <c r="H3" s="116" t="str">
        <f>IF(ชี้วัด1!H3="","",ชี้วัด1!H3)</f>
        <v xml:space="preserve">ป. 6/3  </v>
      </c>
      <c r="I3" s="116" t="str">
        <f>IF(ชี้วัด1!I3="","",ชี้วัด1!I3)</f>
        <v xml:space="preserve">ป. 6/4  </v>
      </c>
      <c r="J3" s="116" t="str">
        <f>IF(ชี้วัด1!J3="","",ชี้วัด1!J3)</f>
        <v>ป. 6/7</v>
      </c>
      <c r="K3" s="116" t="str">
        <f>IF(ชี้วัด1!K3="","",ชี้วัด1!K3)</f>
        <v>ป. 6/8</v>
      </c>
      <c r="L3" s="116" t="str">
        <f>IF(ชี้วัด1!L3="","",ชี้วัด1!L3)</f>
        <v>ป. 6/2</v>
      </c>
      <c r="M3" s="116" t="str">
        <f>IF(ชี้วัด1!M3="","",ชี้วัด1!M3)</f>
        <v>ป. 6/5</v>
      </c>
      <c r="N3" s="116" t="str">
        <f>IF(ชี้วัด1!N3="","",ชี้วัด1!N3)</f>
        <v>ป. 6/6</v>
      </c>
      <c r="O3" s="116" t="str">
        <f>IF(ชี้วัด1!O3="","",ชี้วัด1!O3)</f>
        <v>ป. 6/9</v>
      </c>
      <c r="P3" s="116" t="str">
        <f>IF(ชี้วัด1!P3="","",ชี้วัด1!P3)</f>
        <v>ป. 6/4</v>
      </c>
      <c r="Q3" s="116" t="str">
        <f>IF(ชี้วัด1!Q3="","",ชี้วัด1!Q3)</f>
        <v>ป. 6/6</v>
      </c>
      <c r="R3" s="116" t="str">
        <f>IF(ชี้วัด1!R3="","",ชี้วัด1!R3)</f>
        <v>ป. 6/8</v>
      </c>
      <c r="S3" s="116" t="str">
        <f>IF(ชี้วัด1!S3="","",ชี้วัด1!S3)</f>
        <v>ป. 6/9</v>
      </c>
      <c r="T3" s="116" t="str">
        <f>IF(ชี้วัด1!T3="","",ชี้วัด1!T3)</f>
        <v>ป. 6/1</v>
      </c>
      <c r="U3" s="116" t="str">
        <f>IF(ชี้วัด1!U3="","",ชี้วัด1!U3)</f>
        <v>ป. 6/2</v>
      </c>
      <c r="V3" s="116" t="str">
        <f>IF(ชี้วัด1!V3="","",ชี้วัด1!V3)</f>
        <v>ป. 6/3</v>
      </c>
      <c r="W3" s="116" t="str">
        <f>IF(ชี้วัด1!W3="","",ชี้วัด1!W3)</f>
        <v>ป. 6/5</v>
      </c>
      <c r="X3" s="116" t="str">
        <f>IF(ชี้วัด1!X3="","",ชี้วัด1!X3)</f>
        <v>ป. 6/7</v>
      </c>
      <c r="Y3" s="116" t="str">
        <f>IF(ชี้วัด1!Y3="","",ชี้วัด1!Y3)</f>
        <v>ป. 6/1</v>
      </c>
      <c r="Z3" s="116" t="str">
        <f>IF(ชี้วัด1!Z3="","",ชี้วัด1!Z3)</f>
        <v>ป. 6/2</v>
      </c>
      <c r="AA3" s="116" t="str">
        <f>IF(ชี้วัด1!AA3="","",ชี้วัด1!AA3)</f>
        <v>ป. 6/4</v>
      </c>
      <c r="AB3" s="116" t="str">
        <f>IF(ชี้วัด1!AB3="","",ชี้วัด1!AB3)</f>
        <v>ป. 6/5</v>
      </c>
      <c r="AC3" s="116" t="str">
        <f>IF(ชี้วัด1!AC3="","",ชี้วัด1!AC3)</f>
        <v>ป. 6/3</v>
      </c>
      <c r="AD3" s="116" t="str">
        <f>IF(ชี้วัด1!AD3="","",ชี้วัด1!AD3)</f>
        <v>ป. 6/6</v>
      </c>
      <c r="AE3" s="116" t="str">
        <f>IF(ชี้วัด1!AE3="","",ชี้วัด1!AE3)</f>
        <v>ป. 6/6</v>
      </c>
      <c r="AF3" s="116" t="str">
        <f>IF(ชี้วัด1!AF3="","",ชี้วัด1!AF3)</f>
        <v>ป. 6/1</v>
      </c>
      <c r="AG3" s="116" t="str">
        <f>IF(ชี้วัด1!AG3="","",ชี้วัด1!AG3)</f>
        <v>ป. 6/2</v>
      </c>
      <c r="AH3" s="116" t="str">
        <f>IF(ชี้วัด1!AH3="","",ชี้วัด1!AH3)</f>
        <v>ป. 6/3</v>
      </c>
      <c r="AI3" s="116" t="str">
        <f>IF(ชี้วัด1!AI3="","",ชี้วัด1!AI3)</f>
        <v>ป. 6/4</v>
      </c>
      <c r="AJ3" s="116" t="str">
        <f>IF(ชี้วัด1!AJ3="","",ชี้วัด1!AJ3)</f>
        <v>ป. 6/5</v>
      </c>
      <c r="AK3" s="116" t="str">
        <f>IF(ชี้วัด1!AK3="","",ชี้วัด1!AK3)</f>
        <v>ป. 6/3</v>
      </c>
      <c r="AL3" s="116" t="str">
        <f>IF(ชี้วัด1!AL3="","",ชี้วัด1!AL3)</f>
        <v>ป. 6/1</v>
      </c>
      <c r="AM3" s="116" t="str">
        <f>IF(ชี้วัด1!AM3="","",ชี้วัด1!AM3)</f>
        <v>ป. 6/2</v>
      </c>
      <c r="AN3" s="116" t="str">
        <f>IF(ชี้วัด1!AN3="","",ชี้วัด1!AN3)</f>
        <v>ป. 6/4</v>
      </c>
      <c r="AO3" s="116" t="str">
        <f>IF(ชี้วัด1!AO3="","",ชี้วัด1!AO3)</f>
        <v/>
      </c>
      <c r="AP3" s="116" t="str">
        <f>IF(ชี้วัด1!AP3="","",ชี้วัด1!AP3)</f>
        <v/>
      </c>
      <c r="AQ3" s="116" t="str">
        <f>IF(ชี้วัด1!AQ3="","",ชี้วัด1!AQ3)</f>
        <v/>
      </c>
      <c r="AR3" s="116" t="str">
        <f>IF(ชี้วัด1!AR3="","",ชี้วัด1!AR3)</f>
        <v/>
      </c>
      <c r="AS3" s="116" t="str">
        <f>IF(ชี้วัด1!AS3="","",ชี้วัด1!AS3)</f>
        <v/>
      </c>
      <c r="AT3" s="116" t="str">
        <f>IF(ชี้วัด1!AT3="","",ชี้วัด1!AT3)</f>
        <v/>
      </c>
      <c r="AU3" s="116" t="str">
        <f>IF(ชี้วัด1!AU3="","",ชี้วัด1!AU3)</f>
        <v/>
      </c>
      <c r="AV3" s="116" t="str">
        <f>IF(ชี้วัด1!AV3="","",ชี้วัด1!AV3)</f>
        <v/>
      </c>
      <c r="AW3" s="116" t="str">
        <f>IF(ชี้วัด1!AW3="","",ชี้วัด1!AW3)</f>
        <v/>
      </c>
      <c r="AX3" s="116" t="str">
        <f>IF(ชี้วัด1!AX3="","",ชี้วัด1!AX3)</f>
        <v/>
      </c>
      <c r="AY3" s="116" t="str">
        <f>IF(ชี้วัด1!AY3="","",ชี้วัด1!AY3)</f>
        <v/>
      </c>
      <c r="AZ3" s="116" t="str">
        <f>IF(ชี้วัด1!AZ3="","",ชี้วัด1!AZ3)</f>
        <v/>
      </c>
      <c r="BA3" s="116" t="str">
        <f>IF(ชี้วัด1!BA3="","",ชี้วัด1!BA3)</f>
        <v/>
      </c>
      <c r="BB3" s="116" t="str">
        <f>IF(ชี้วัด1!BB3="","",ชี้วัด1!BB3)</f>
        <v/>
      </c>
      <c r="BC3" s="116" t="str">
        <f>IF(ชี้วัด1!BC3="","",ชี้วัด1!BC3)</f>
        <v/>
      </c>
      <c r="BD3" s="116" t="str">
        <f>IF(ชี้วัด1!BD3="","",ชี้วัด1!BD3)</f>
        <v/>
      </c>
      <c r="BE3" s="112">
        <f>IF(ชี้วัด1!BE3="","",ชี้วัด1!BE3)</f>
        <v>34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IF(ชี้วัด1!G4="","",ชี้วัด1!G4)</f>
        <v>อ่านออกเสียงบทร้อยแก้วและ บทร้อยกรองได้ถูกต้อง</v>
      </c>
      <c r="H4" s="119" t="str">
        <f>IF(ชี้วัด1!H4="","",ชี้วัด1!H4)</f>
        <v>อ่านเรื่องสั้นๆ อย่างหลากหลาย โดยจับเวลาแล้วถามเกี่ยวกับเรื่องที่อ่าน</v>
      </c>
      <c r="I4" s="119" t="str">
        <f>IF(ชี้วัด1!I4="","",ชี้วัด1!I4)</f>
        <v>แยกข้อเท็จจริงและข้อคิดเห็นจากเรื่องที่อ่าน</v>
      </c>
      <c r="J4" s="119" t="str">
        <f>IF(ชี้วัด1!J4="","",ชี้วัด1!J4)</f>
        <v>อธิบายความหมายของข้อมูล จากการอ่านแผนผัง แผนที่ แผนภูมิ และกราฟ</v>
      </c>
      <c r="K4" s="119" t="str">
        <f>IF(ชี้วัด1!K4="","",ชี้วัด1!K4)</f>
        <v>อ่านหนังสือตามความสนใจ และอธิบายคุณค่าที่ได้รับ</v>
      </c>
      <c r="L4" s="119" t="str">
        <f>IF(ชี้วัด1!L4="","",ชี้วัด1!L4)</f>
        <v>อธิบายความหมายของคำ ประโยคและข้อความที่เป็นโวหาร</v>
      </c>
      <c r="M4" s="119" t="str">
        <f>IF(ชี้วัด1!M4="","",ชี้วัด1!M4)</f>
        <v>อธิบายการนำความรู้และความคิด จากเรื่องที่อ่านไปตัดสินใจแก้ปัญหา ในการดำเนินชีวิต</v>
      </c>
      <c r="N4" s="119" t="str">
        <f>IF(ชี้วัด1!N4="","",ชี้วัด1!N4)</f>
        <v>อ่านงานเขียนเชิงอธิบาย คำสั่ง ข้อแนะนำ และปฏิบัติตาม</v>
      </c>
      <c r="O4" s="119" t="str">
        <f>IF(ชี้วัด1!O4="","",ชี้วัด1!O4)</f>
        <v>มีมารยาทในการอ่าน</v>
      </c>
      <c r="P4" s="119" t="str">
        <f>IF(ชี้วัด1!P4="","",ชี้วัด1!P4)</f>
        <v>เขียนเรียงความ</v>
      </c>
      <c r="Q4" s="119" t="str">
        <f>IF(ชี้วัด1!Q4="","",ชี้วัด1!Q4)</f>
        <v>เขียนจดหมายส่วนตัว</v>
      </c>
      <c r="R4" s="119" t="str">
        <f>IF(ชี้วัด1!R4="","",ชี้วัด1!R4)</f>
        <v>เขียนเรื่องตามจินตนาการและสร้างสรรค์</v>
      </c>
      <c r="S4" s="119" t="str">
        <f>IF(ชี้วัด1!S4="","",ชี้วัด1!S4)</f>
        <v>มีมารยาทในการเขียน</v>
      </c>
      <c r="T4" s="119" t="str">
        <f>IF(ชี้วัด1!T4="","",ชี้วัด1!T4)</f>
        <v>คัดลายมือตัวบรรจงเต็มบรรทัด และครึ่งบรรทัด</v>
      </c>
      <c r="U4" s="119" t="str">
        <f>IF(ชี้วัด1!U4="","",ชี้วัด1!U4)</f>
        <v>เขียนสื่อสารโดยใช้คำได้ถูกต้องชัดเจน และเหมาะสม</v>
      </c>
      <c r="V4" s="119" t="str">
        <f>IF(ชี้วัด1!V4="","",ชี้วัด1!V4)</f>
        <v>เขียนแผนภาพโครงเรื่องและแผนภาพความคิดเพื่อใช้พัฒนางานเขียน</v>
      </c>
      <c r="W4" s="119" t="str">
        <f>IF(ชี้วัด1!W4="","",ชี้วัด1!W4)</f>
        <v>เขียนย่อความจากเรื่องที่อ่าน</v>
      </c>
      <c r="X4" s="119" t="str">
        <f>IF(ชี้วัด1!X4="","",ชี้วัด1!X4)</f>
        <v>กรอกแบบรายการต่างๆ</v>
      </c>
      <c r="Y4" s="119" t="str">
        <f>IF(ชี้วัด1!Y4="","",ชี้วัด1!Y4)</f>
        <v>พูดแสดงความรู้ ความเข้าใจจุดประสงค์ของเรื่องที่ฟังและดู</v>
      </c>
      <c r="Z4" s="119" t="str">
        <f>IF(ชี้วัด1!Z4="","",ชี้วัด1!Z4)</f>
        <v>ตั้งคำถามและตอบคำถามเชิงเหตุผล จากเรื่องที่ฟังและดู</v>
      </c>
      <c r="AA4" s="119" t="str">
        <f>IF(ชี้วัด1!AA4="","",ชี้วัด1!AA4)</f>
        <v>พูดรายงานเรื่องหรือประเด็นที่ศึกษาค้นคว้าจากการฟัง การดู และการสนทนา</v>
      </c>
      <c r="AB4" s="119" t="str">
        <f>IF(ชี้วัด1!AB4="","",ชี้วัด1!AB4)</f>
        <v>พูดโน้มน้าวอย่างมีเหตุผล และน่าเชื่อถือ</v>
      </c>
      <c r="AC4" s="119" t="str">
        <f>IF(ชี้วัด1!AC4="","",ชี้วัด1!AC4)</f>
        <v>วิเคราะห์ความน่าเชื่อถือจากการฟังและดูสื่อโฆษณาอย่างมีเหตุผล</v>
      </c>
      <c r="AD4" s="119" t="str">
        <f>IF(ชี้วัด1!AD4="","",ชี้วัด1!AD4)</f>
        <v>มีมารยาทในการฟัง การดู และการพูด</v>
      </c>
      <c r="AE4" s="119" t="str">
        <f>IF(ชี้วัด1!AE4="","",ชี้วัด1!AE4)</f>
        <v>วิเคราะห์และเปรียบเทียบสำนวนที่เป็นคำพังเพย และสุภาษิต</v>
      </c>
      <c r="AF4" s="119" t="str">
        <f>IF(ชี้วัด1!AF4="","",ชี้วัด1!AF4)</f>
        <v>วิเคราะห์ชนิดและหน้าที่ของคำในประโยค</v>
      </c>
      <c r="AG4" s="119" t="str">
        <f>IF(ชี้วัด1!AG4="","",ชี้วัด1!AG4)</f>
        <v>ใช้คำได้เหมาะสมกับกาลเทศะและบุคคล</v>
      </c>
      <c r="AH4" s="119" t="str">
        <f>IF(ชี้วัด1!AH4="","",ชี้วัด1!AH4)</f>
        <v>รวบรวมและบอกความหมายของ คำภาษาต่างประเทศที่ใช้ในภาษาไทย</v>
      </c>
      <c r="AI4" s="119" t="str">
        <f>IF(ชี้วัด1!AI4="","",ชี้วัด1!AI4)</f>
        <v>ระบุลักษณะของประโยค</v>
      </c>
      <c r="AJ4" s="119" t="str">
        <f>IF(ชี้วัด1!AJ4="","",ชี้วัด1!AJ4)</f>
        <v>แต่งบทร้อยกรอง</v>
      </c>
      <c r="AK4" s="119" t="str">
        <f>IF(ชี้วัด1!AK4="","",ชี้วัด1!AK4)</f>
        <v>อธิบายคุณค่าของวรรณคดี และวรรณกรรมที่อ่านและนำไป ประยุกต์ใช้ในชีวิตจริง</v>
      </c>
      <c r="AL4" s="119" t="str">
        <f>IF(ชี้วัด1!AL4="","",ชี้วัด1!AL4)</f>
        <v>แสดงความคิดเห็นจากวรรณคดี หรือวรรณกรรมที่อ่าน</v>
      </c>
      <c r="AM4" s="119" t="str">
        <f>IF(ชี้วัด1!AM4="","",ชี้วัด1!AM4)</f>
        <v>เล่านิทานพื้นบ้านท้องถิ่นตนเอง และนิทานพื้นบ้านของท้องถิ่นอื่น</v>
      </c>
      <c r="AN4" s="119" t="str">
        <f>IF(ชี้วัด1!AN4="","",ชี้วัด1!AN4)</f>
        <v>ท่องจำบทอาขยานตามที่กำหนด และบทร้อยกรองที่มีคุณค่าตามความสนใจ</v>
      </c>
      <c r="AO4" s="119" t="str">
        <f>IF(ชี้วัด1!AO4="","",ชี้วัด1!AO4)</f>
        <v/>
      </c>
      <c r="AP4" s="119" t="str">
        <f>IF(ชี้วัด1!AP4="","",ชี้วัด1!AP4)</f>
        <v/>
      </c>
      <c r="AQ4" s="119" t="str">
        <f>IF(ชี้วัด1!AQ4="","",ชี้วัด1!AQ4)</f>
        <v/>
      </c>
      <c r="AR4" s="119" t="str">
        <f>IF(ชี้วัด1!AR4="","",ชี้วัด1!AR4)</f>
        <v/>
      </c>
      <c r="AS4" s="119" t="str">
        <f>IF(ชี้วัด1!AS4="","",ชี้วัด1!AS4)</f>
        <v/>
      </c>
      <c r="AT4" s="119" t="str">
        <f>IF(ชี้วัด1!AT4="","",ชี้วัด1!AT4)</f>
        <v/>
      </c>
      <c r="AU4" s="119" t="str">
        <f>IF(ชี้วัด1!AU4="","",ชี้วัด1!AU4)</f>
        <v/>
      </c>
      <c r="AV4" s="119" t="str">
        <f>IF(ชี้วัด1!AV4="","",ชี้วัด1!AV4)</f>
        <v/>
      </c>
      <c r="AW4" s="119" t="str">
        <f>IF(ชี้วัด1!AW4="","",ชี้วัด1!AW4)</f>
        <v/>
      </c>
      <c r="AX4" s="119" t="str">
        <f>IF(ชี้วัด1!AX4="","",ชี้วัด1!AX4)</f>
        <v/>
      </c>
      <c r="AY4" s="119" t="str">
        <f>IF(ชี้วัด1!AY4="","",ชี้วัด1!AY4)</f>
        <v/>
      </c>
      <c r="AZ4" s="119" t="str">
        <f>IF(ชี้วัด1!AZ4="","",ชี้วัด1!AZ4)</f>
        <v/>
      </c>
      <c r="BA4" s="119" t="str">
        <f>IF(ชี้วัด1!BA4="","",ชี้วัด1!BA4)</f>
        <v/>
      </c>
      <c r="BB4" s="119" t="str">
        <f>IF(ชี้วัด1!BB4="","",ชี้วัด1!BB4)</f>
        <v/>
      </c>
      <c r="BC4" s="119" t="str">
        <f>IF(ชี้วัด1!BC4="","",ชี้วัด1!BC4)</f>
        <v/>
      </c>
      <c r="BD4" s="119" t="str">
        <f>IF(ชี้วัด1!BD4="","",ชี้วัด1!BD4)</f>
        <v/>
      </c>
      <c r="BE4" s="115" t="s">
        <v>120</v>
      </c>
      <c r="BF4" s="943"/>
    </row>
    <row r="5" spans="1:58" ht="18" customHeight="1" x14ac:dyDescent="0.3">
      <c r="A5" s="111"/>
      <c r="B5" s="111"/>
      <c r="C5" s="111"/>
      <c r="D5" s="50">
        <f>IF(B2="","",IF(B2=1,1,31))</f>
        <v>1</v>
      </c>
      <c r="E5" s="110" t="str">
        <f>IF($B$2=1,IF(ชี้วัด1!E5="","",ชี้วัด1!E5),IF(ชี้วัด1!E35="","",ชี้วัด1!E35))</f>
        <v/>
      </c>
      <c r="F5" s="118"/>
      <c r="G5" s="314" t="str">
        <f>IF($B$2=1,IF(ชี้วัด1!G5="","",ชี้วัด1!G5),IF(ชี้วัด1!G35="","",ชี้วัด1!G35))</f>
        <v/>
      </c>
      <c r="H5" s="314" t="str">
        <f>IF($B$2=1,IF(ชี้วัด1!H5="","",ชี้วัด1!H5),IF(ชี้วัด1!H35="","",ชี้วัด1!H35))</f>
        <v/>
      </c>
      <c r="I5" s="314" t="str">
        <f>IF($B$2=1,IF(ชี้วัด1!I5="","",ชี้วัด1!I5),IF(ชี้วัด1!I35="","",ชี้วัด1!I35))</f>
        <v/>
      </c>
      <c r="J5" s="314" t="str">
        <f>IF($B$2=1,IF(ชี้วัด1!J5="","",ชี้วัด1!J5),IF(ชี้วัด1!J35="","",ชี้วัด1!J35))</f>
        <v/>
      </c>
      <c r="K5" s="314" t="str">
        <f>IF($B$2=1,IF(ชี้วัด1!K5="","",ชี้วัด1!K5),IF(ชี้วัด1!K35="","",ชี้วัด1!K35))</f>
        <v/>
      </c>
      <c r="L5" s="314" t="str">
        <f>IF($B$2=1,IF(ชี้วัด1!L5="","",ชี้วัด1!L5),IF(ชี้วัด1!L35="","",ชี้วัด1!L35))</f>
        <v/>
      </c>
      <c r="M5" s="314" t="str">
        <f>IF($B$2=1,IF(ชี้วัด1!M5="","",ชี้วัด1!M5),IF(ชี้วัด1!M35="","",ชี้วัด1!M35))</f>
        <v/>
      </c>
      <c r="N5" s="314" t="str">
        <f>IF($B$2=1,IF(ชี้วัด1!N5="","",ชี้วัด1!N5),IF(ชี้วัด1!N35="","",ชี้วัด1!N35))</f>
        <v/>
      </c>
      <c r="O5" s="314" t="str">
        <f>IF($B$2=1,IF(ชี้วัด1!O5="","",ชี้วัด1!O5),IF(ชี้วัด1!O35="","",ชี้วัด1!O35))</f>
        <v/>
      </c>
      <c r="P5" s="314" t="str">
        <f>IF($B$2=1,IF(ชี้วัด1!P5="","",ชี้วัด1!P5),IF(ชี้วัด1!P35="","",ชี้วัด1!P35))</f>
        <v/>
      </c>
      <c r="Q5" s="314" t="str">
        <f>IF($B$2=1,IF(ชี้วัด1!Q5="","",ชี้วัด1!Q5),IF(ชี้วัด1!Q35="","",ชี้วัด1!Q35))</f>
        <v/>
      </c>
      <c r="R5" s="314" t="str">
        <f>IF($B$2=1,IF(ชี้วัด1!R5="","",ชี้วัด1!R5),IF(ชี้วัด1!R35="","",ชี้วัด1!R35))</f>
        <v/>
      </c>
      <c r="S5" s="314" t="str">
        <f>IF($B$2=1,IF(ชี้วัด1!S5="","",ชี้วัด1!S5),IF(ชี้วัด1!S35="","",ชี้วัด1!S35))</f>
        <v/>
      </c>
      <c r="T5" s="314" t="str">
        <f>IF($B$2=1,IF(ชี้วัด1!T5="","",ชี้วัด1!T5),IF(ชี้วัด1!T35="","",ชี้วัด1!T35))</f>
        <v/>
      </c>
      <c r="U5" s="314" t="str">
        <f>IF($B$2=1,IF(ชี้วัด1!U5="","",ชี้วัด1!U5),IF(ชี้วัด1!U35="","",ชี้วัด1!U35))</f>
        <v/>
      </c>
      <c r="V5" s="314" t="str">
        <f>IF($B$2=1,IF(ชี้วัด1!V5="","",ชี้วัด1!V5),IF(ชี้วัด1!V35="","",ชี้วัด1!V35))</f>
        <v/>
      </c>
      <c r="W5" s="314" t="str">
        <f>IF($B$2=1,IF(ชี้วัด1!W5="","",ชี้วัด1!W5),IF(ชี้วัด1!W35="","",ชี้วัด1!W35))</f>
        <v/>
      </c>
      <c r="X5" s="314" t="str">
        <f>IF($B$2=1,IF(ชี้วัด1!X5="","",ชี้วัด1!X5),IF(ชี้วัด1!X35="","",ชี้วัด1!X35))</f>
        <v/>
      </c>
      <c r="Y5" s="314" t="str">
        <f>IF($B$2=1,IF(ชี้วัด1!Y5="","",ชี้วัด1!Y5),IF(ชี้วัด1!Y35="","",ชี้วัด1!Y35))</f>
        <v/>
      </c>
      <c r="Z5" s="314" t="str">
        <f>IF($B$2=1,IF(ชี้วัด1!Z5="","",ชี้วัด1!Z5),IF(ชี้วัด1!Z35="","",ชี้วัด1!Z35))</f>
        <v/>
      </c>
      <c r="AA5" s="314" t="str">
        <f>IF($B$2=1,IF(ชี้วัด1!AA5="","",ชี้วัด1!AA5),IF(ชี้วัด1!AA35="","",ชี้วัด1!AA35))</f>
        <v/>
      </c>
      <c r="AB5" s="314" t="str">
        <f>IF($B$2=1,IF(ชี้วัด1!AB5="","",ชี้วัด1!AB5),IF(ชี้วัด1!AB35="","",ชี้วัด1!AB35))</f>
        <v/>
      </c>
      <c r="AC5" s="314" t="str">
        <f>IF($B$2=1,IF(ชี้วัด1!AC5="","",ชี้วัด1!AC5),IF(ชี้วัด1!AC35="","",ชี้วัด1!AC35))</f>
        <v/>
      </c>
      <c r="AD5" s="314" t="str">
        <f>IF($B$2=1,IF(ชี้วัด1!AD5="","",ชี้วัด1!AD5),IF(ชี้วัด1!AD35="","",ชี้วัด1!AD35))</f>
        <v/>
      </c>
      <c r="AE5" s="314" t="str">
        <f>IF($B$2=1,IF(ชี้วัด1!AE5="","",ชี้วัด1!AE5),IF(ชี้วัด1!AE35="","",ชี้วัด1!AE35))</f>
        <v/>
      </c>
      <c r="AF5" s="314" t="str">
        <f>IF($B$2=1,IF(ชี้วัด1!AF5="","",ชี้วัด1!AF5),IF(ชี้วัด1!AF35="","",ชี้วัด1!AF35))</f>
        <v/>
      </c>
      <c r="AG5" s="314" t="str">
        <f>IF($B$2=1,IF(ชี้วัด1!AG5="","",ชี้วัด1!AG5),IF(ชี้วัด1!AG35="","",ชี้วัด1!AG35))</f>
        <v/>
      </c>
      <c r="AH5" s="314" t="str">
        <f>IF($B$2=1,IF(ชี้วัด1!AH5="","",ชี้วัด1!AH5),IF(ชี้วัด1!AH35="","",ชี้วัด1!AH35))</f>
        <v/>
      </c>
      <c r="AI5" s="314" t="str">
        <f>IF($B$2=1,IF(ชี้วัด1!AI5="","",ชี้วัด1!AI5),IF(ชี้วัด1!AI35="","",ชี้วัด1!AI35))</f>
        <v/>
      </c>
      <c r="AJ5" s="314" t="str">
        <f>IF($B$2=1,IF(ชี้วัด1!AJ5="","",ชี้วัด1!AJ5),IF(ชี้วัด1!AJ35="","",ชี้วัด1!AJ35))</f>
        <v/>
      </c>
      <c r="AK5" s="314" t="str">
        <f>IF($B$2=1,IF(ชี้วัด1!AK5="","",ชี้วัด1!AK5),IF(ชี้วัด1!AK35="","",ชี้วัด1!AK35))</f>
        <v/>
      </c>
      <c r="AL5" s="314" t="str">
        <f>IF($B$2=1,IF(ชี้วัด1!AL5="","",ชี้วัด1!AL5),IF(ชี้วัด1!AL35="","",ชี้วัด1!AL35))</f>
        <v/>
      </c>
      <c r="AM5" s="314" t="str">
        <f>IF($B$2=1,IF(ชี้วัด1!AM5="","",ชี้วัด1!AM5),IF(ชี้วัด1!AM35="","",ชี้วัด1!AM35))</f>
        <v/>
      </c>
      <c r="AN5" s="314" t="str">
        <f>IF($B$2=1,IF(ชี้วัด1!AN5="","",ชี้วัด1!AN5),IF(ชี้วัด1!AN35="","",ชี้วัด1!AN35))</f>
        <v/>
      </c>
      <c r="AO5" s="314" t="str">
        <f>IF($B$2=1,IF(ชี้วัด1!AO5="","",ชี้วัด1!AO5),IF(ชี้วัด1!AO35="","",ชี้วัด1!AO35))</f>
        <v/>
      </c>
      <c r="AP5" s="314" t="str">
        <f>IF($B$2=1,IF(ชี้วัด1!AP5="","",ชี้วัด1!AP5),IF(ชี้วัด1!AP35="","",ชี้วัด1!AP35))</f>
        <v/>
      </c>
      <c r="AQ5" s="314" t="str">
        <f>IF($B$2=1,IF(ชี้วัด1!AQ5="","",ชี้วัด1!AQ5),IF(ชี้วัด1!AQ35="","",ชี้วัด1!AQ35))</f>
        <v/>
      </c>
      <c r="AR5" s="314" t="str">
        <f>IF($B$2=1,IF(ชี้วัด1!AR5="","",ชี้วัด1!AR5),IF(ชี้วัด1!AR35="","",ชี้วัด1!AR35))</f>
        <v/>
      </c>
      <c r="AS5" s="314" t="str">
        <f>IF($B$2=1,IF(ชี้วัด1!AS5="","",ชี้วัด1!AS5),IF(ชี้วัด1!AS35="","",ชี้วัด1!AS35))</f>
        <v/>
      </c>
      <c r="AT5" s="314" t="str">
        <f>IF($B$2=1,IF(ชี้วัด1!AT5="","",ชี้วัด1!AT5),IF(ชี้วัด1!AT35="","",ชี้วัด1!AT35))</f>
        <v/>
      </c>
      <c r="AU5" s="314" t="str">
        <f>IF($B$2=1,IF(ชี้วัด1!AU5="","",ชี้วัด1!AU5),IF(ชี้วัด1!AU35="","",ชี้วัด1!AU35))</f>
        <v/>
      </c>
      <c r="AV5" s="314" t="str">
        <f>IF($B$2=1,IF(ชี้วัด1!AV5="","",ชี้วัด1!AV5),IF(ชี้วัด1!AV35="","",ชี้วัด1!AV35))</f>
        <v/>
      </c>
      <c r="AW5" s="314" t="str">
        <f>IF($B$2=1,IF(ชี้วัด1!AW5="","",ชี้วัด1!AW5),IF(ชี้วัด1!AW35="","",ชี้วัด1!AW35))</f>
        <v/>
      </c>
      <c r="AX5" s="314" t="str">
        <f>IF($B$2=1,IF(ชี้วัด1!AX5="","",ชี้วัด1!AX5),IF(ชี้วัด1!AX35="","",ชี้วัด1!AX35))</f>
        <v/>
      </c>
      <c r="AY5" s="314" t="str">
        <f>IF($B$2=1,IF(ชี้วัด1!AY5="","",ชี้วัด1!AY5),IF(ชี้วัด1!AY35="","",ชี้วัด1!AY35))</f>
        <v/>
      </c>
      <c r="AZ5" s="314" t="str">
        <f>IF($B$2=1,IF(ชี้วัด1!AZ5="","",ชี้วัด1!AZ5),IF(ชี้วัด1!AZ35="","",ชี้วัด1!AZ35))</f>
        <v/>
      </c>
      <c r="BA5" s="314" t="str">
        <f>IF($B$2=1,IF(ชี้วัด1!BA5="","",ชี้วัด1!BA5),IF(ชี้วัด1!BA35="","",ชี้วัด1!BA35))</f>
        <v/>
      </c>
      <c r="BB5" s="314" t="str">
        <f>IF($B$2=1,IF(ชี้วัด1!BB5="","",ชี้วัด1!BB5),IF(ชี้วัด1!BB35="","",ชี้วัด1!BB35))</f>
        <v/>
      </c>
      <c r="BC5" s="314" t="str">
        <f>IF($B$2=1,IF(ชี้วัด1!BC5="","",ชี้วัด1!BC5),IF(ชี้วัด1!BC35="","",ชี้วัด1!BC35))</f>
        <v/>
      </c>
      <c r="BD5" s="314" t="str">
        <f>IF($B$2=1,IF(ชี้วัด1!BD5="","",ชี้วัด1!BD5),IF(ชี้วัด1!BD35="","",ชี้วัด1!BD35))</f>
        <v/>
      </c>
      <c r="BE5" s="116" t="str">
        <f>IF($B$2=1,IF(ชี้วัด1!BE5="","",ชี้วัด1!BE5),IF(ชี้วัด1!BE35="","",ชี้วัด1!BE35))</f>
        <v/>
      </c>
      <c r="BF5" s="116" t="str">
        <f>IF($B$2=1,IF(ชี้วัด1!BF5="","",ชี้วัด1!BF5),IF(ชี้วัด1!BF35="","",ชี้วัด1!BF35))</f>
        <v/>
      </c>
    </row>
    <row r="6" spans="1:58" ht="18" customHeight="1" x14ac:dyDescent="0.3">
      <c r="A6" s="111"/>
      <c r="B6" s="111"/>
      <c r="C6" s="111"/>
      <c r="D6" s="50">
        <f>D5+1</f>
        <v>2</v>
      </c>
      <c r="E6" s="110" t="str">
        <f>IF($B$2=1,IF(ชี้วัด1!E6="","",ชี้วัด1!E6),IF(ชี้วัด1!E36="","",ชี้วัด1!E36))</f>
        <v/>
      </c>
      <c r="F6" s="118"/>
      <c r="G6" s="314" t="str">
        <f>IF($B$2=1,IF(ชี้วัด1!G6="","",ชี้วัด1!G6),IF(ชี้วัด1!G36="","",ชี้วัด1!G36))</f>
        <v/>
      </c>
      <c r="H6" s="314" t="str">
        <f>IF($B$2=1,IF(ชี้วัด1!H6="","",ชี้วัด1!H6),IF(ชี้วัด1!H36="","",ชี้วัด1!H36))</f>
        <v/>
      </c>
      <c r="I6" s="314" t="str">
        <f>IF($B$2=1,IF(ชี้วัด1!I6="","",ชี้วัด1!I6),IF(ชี้วัด1!I36="","",ชี้วัด1!I36))</f>
        <v/>
      </c>
      <c r="J6" s="314" t="str">
        <f>IF($B$2=1,IF(ชี้วัด1!J6="","",ชี้วัด1!J6),IF(ชี้วัด1!J36="","",ชี้วัด1!J36))</f>
        <v/>
      </c>
      <c r="K6" s="314" t="str">
        <f>IF($B$2=1,IF(ชี้วัด1!K6="","",ชี้วัด1!K6),IF(ชี้วัด1!K36="","",ชี้วัด1!K36))</f>
        <v/>
      </c>
      <c r="L6" s="314" t="str">
        <f>IF($B$2=1,IF(ชี้วัด1!L6="","",ชี้วัด1!L6),IF(ชี้วัด1!L36="","",ชี้วัด1!L36))</f>
        <v/>
      </c>
      <c r="M6" s="314" t="str">
        <f>IF($B$2=1,IF(ชี้วัด1!M6="","",ชี้วัด1!M6),IF(ชี้วัด1!M36="","",ชี้วัด1!M36))</f>
        <v/>
      </c>
      <c r="N6" s="314" t="str">
        <f>IF($B$2=1,IF(ชี้วัด1!N6="","",ชี้วัด1!N6),IF(ชี้วัด1!N36="","",ชี้วัด1!N36))</f>
        <v/>
      </c>
      <c r="O6" s="314" t="str">
        <f>IF($B$2=1,IF(ชี้วัด1!O6="","",ชี้วัด1!O6),IF(ชี้วัด1!O36="","",ชี้วัด1!O36))</f>
        <v/>
      </c>
      <c r="P6" s="314" t="str">
        <f>IF($B$2=1,IF(ชี้วัด1!P6="","",ชี้วัด1!P6),IF(ชี้วัด1!P36="","",ชี้วัด1!P36))</f>
        <v/>
      </c>
      <c r="Q6" s="314" t="str">
        <f>IF($B$2=1,IF(ชี้วัด1!Q6="","",ชี้วัด1!Q6),IF(ชี้วัด1!Q36="","",ชี้วัด1!Q36))</f>
        <v/>
      </c>
      <c r="R6" s="314" t="str">
        <f>IF($B$2=1,IF(ชี้วัด1!R6="","",ชี้วัด1!R6),IF(ชี้วัด1!R36="","",ชี้วัด1!R36))</f>
        <v/>
      </c>
      <c r="S6" s="314" t="str">
        <f>IF($B$2=1,IF(ชี้วัด1!S6="","",ชี้วัด1!S6),IF(ชี้วัด1!S36="","",ชี้วัด1!S36))</f>
        <v/>
      </c>
      <c r="T6" s="314" t="str">
        <f>IF($B$2=1,IF(ชี้วัด1!T6="","",ชี้วัด1!T6),IF(ชี้วัด1!T36="","",ชี้วัด1!T36))</f>
        <v/>
      </c>
      <c r="U6" s="314" t="str">
        <f>IF($B$2=1,IF(ชี้วัด1!U6="","",ชี้วัด1!U6),IF(ชี้วัด1!U36="","",ชี้วัด1!U36))</f>
        <v/>
      </c>
      <c r="V6" s="314" t="str">
        <f>IF($B$2=1,IF(ชี้วัด1!V6="","",ชี้วัด1!V6),IF(ชี้วัด1!V36="","",ชี้วัด1!V36))</f>
        <v/>
      </c>
      <c r="W6" s="314" t="str">
        <f>IF($B$2=1,IF(ชี้วัด1!W6="","",ชี้วัด1!W6),IF(ชี้วัด1!W36="","",ชี้วัด1!W36))</f>
        <v/>
      </c>
      <c r="X6" s="314" t="str">
        <f>IF($B$2=1,IF(ชี้วัด1!X6="","",ชี้วัด1!X6),IF(ชี้วัด1!X36="","",ชี้วัด1!X36))</f>
        <v/>
      </c>
      <c r="Y6" s="314" t="str">
        <f>IF($B$2=1,IF(ชี้วัด1!Y6="","",ชี้วัด1!Y6),IF(ชี้วัด1!Y36="","",ชี้วัด1!Y36))</f>
        <v/>
      </c>
      <c r="Z6" s="314" t="str">
        <f>IF($B$2=1,IF(ชี้วัด1!Z6="","",ชี้วัด1!Z6),IF(ชี้วัด1!Z36="","",ชี้วัด1!Z36))</f>
        <v/>
      </c>
      <c r="AA6" s="314" t="str">
        <f>IF($B$2=1,IF(ชี้วัด1!AA6="","",ชี้วัด1!AA6),IF(ชี้วัด1!AA36="","",ชี้วัด1!AA36))</f>
        <v/>
      </c>
      <c r="AB6" s="314" t="str">
        <f>IF($B$2=1,IF(ชี้วัด1!AB6="","",ชี้วัด1!AB6),IF(ชี้วัด1!AB36="","",ชี้วัด1!AB36))</f>
        <v/>
      </c>
      <c r="AC6" s="314" t="str">
        <f>IF($B$2=1,IF(ชี้วัด1!AC6="","",ชี้วัด1!AC6),IF(ชี้วัด1!AC36="","",ชี้วัด1!AC36))</f>
        <v/>
      </c>
      <c r="AD6" s="314" t="str">
        <f>IF($B$2=1,IF(ชี้วัด1!AD6="","",ชี้วัด1!AD6),IF(ชี้วัด1!AD36="","",ชี้วัด1!AD36))</f>
        <v/>
      </c>
      <c r="AE6" s="314" t="str">
        <f>IF($B$2=1,IF(ชี้วัด1!AE6="","",ชี้วัด1!AE6),IF(ชี้วัด1!AE36="","",ชี้วัด1!AE36))</f>
        <v/>
      </c>
      <c r="AF6" s="314" t="str">
        <f>IF($B$2=1,IF(ชี้วัด1!AF6="","",ชี้วัด1!AF6),IF(ชี้วัด1!AF36="","",ชี้วัด1!AF36))</f>
        <v/>
      </c>
      <c r="AG6" s="314" t="str">
        <f>IF($B$2=1,IF(ชี้วัด1!AG6="","",ชี้วัด1!AG6),IF(ชี้วัด1!AG36="","",ชี้วัด1!AG36))</f>
        <v/>
      </c>
      <c r="AH6" s="314" t="str">
        <f>IF($B$2=1,IF(ชี้วัด1!AH6="","",ชี้วัด1!AH6),IF(ชี้วัด1!AH36="","",ชี้วัด1!AH36))</f>
        <v/>
      </c>
      <c r="AI6" s="314" t="str">
        <f>IF($B$2=1,IF(ชี้วัด1!AI6="","",ชี้วัด1!AI6),IF(ชี้วัด1!AI36="","",ชี้วัด1!AI36))</f>
        <v/>
      </c>
      <c r="AJ6" s="314" t="str">
        <f>IF($B$2=1,IF(ชี้วัด1!AJ6="","",ชี้วัด1!AJ6),IF(ชี้วัด1!AJ36="","",ชี้วัด1!AJ36))</f>
        <v/>
      </c>
      <c r="AK6" s="314" t="str">
        <f>IF($B$2=1,IF(ชี้วัด1!AK6="","",ชี้วัด1!AK6),IF(ชี้วัด1!AK36="","",ชี้วัด1!AK36))</f>
        <v/>
      </c>
      <c r="AL6" s="314" t="str">
        <f>IF($B$2=1,IF(ชี้วัด1!AL6="","",ชี้วัด1!AL6),IF(ชี้วัด1!AL36="","",ชี้วัด1!AL36))</f>
        <v/>
      </c>
      <c r="AM6" s="314" t="str">
        <f>IF($B$2=1,IF(ชี้วัด1!AM6="","",ชี้วัด1!AM6),IF(ชี้วัด1!AM36="","",ชี้วัด1!AM36))</f>
        <v/>
      </c>
      <c r="AN6" s="314" t="str">
        <f>IF($B$2=1,IF(ชี้วัด1!AN6="","",ชี้วัด1!AN6),IF(ชี้วัด1!AN36="","",ชี้วัด1!AN36))</f>
        <v/>
      </c>
      <c r="AO6" s="314" t="str">
        <f>IF($B$2=1,IF(ชี้วัด1!AO6="","",ชี้วัด1!AO6),IF(ชี้วัด1!AO36="","",ชี้วัด1!AO36))</f>
        <v/>
      </c>
      <c r="AP6" s="314" t="str">
        <f>IF($B$2=1,IF(ชี้วัด1!AP6="","",ชี้วัด1!AP6),IF(ชี้วัด1!AP36="","",ชี้วัด1!AP36))</f>
        <v/>
      </c>
      <c r="AQ6" s="314" t="str">
        <f>IF($B$2=1,IF(ชี้วัด1!AQ6="","",ชี้วัด1!AQ6),IF(ชี้วัด1!AQ36="","",ชี้วัด1!AQ36))</f>
        <v/>
      </c>
      <c r="AR6" s="314" t="str">
        <f>IF($B$2=1,IF(ชี้วัด1!AR6="","",ชี้วัด1!AR6),IF(ชี้วัด1!AR36="","",ชี้วัด1!AR36))</f>
        <v/>
      </c>
      <c r="AS6" s="314" t="str">
        <f>IF($B$2=1,IF(ชี้วัด1!AS6="","",ชี้วัด1!AS6),IF(ชี้วัด1!AS36="","",ชี้วัด1!AS36))</f>
        <v/>
      </c>
      <c r="AT6" s="314" t="str">
        <f>IF($B$2=1,IF(ชี้วัด1!AT6="","",ชี้วัด1!AT6),IF(ชี้วัด1!AT36="","",ชี้วัด1!AT36))</f>
        <v/>
      </c>
      <c r="AU6" s="314" t="str">
        <f>IF($B$2=1,IF(ชี้วัด1!AU6="","",ชี้วัด1!AU6),IF(ชี้วัด1!AU36="","",ชี้วัด1!AU36))</f>
        <v/>
      </c>
      <c r="AV6" s="314" t="str">
        <f>IF($B$2=1,IF(ชี้วัด1!AV6="","",ชี้วัด1!AV6),IF(ชี้วัด1!AV36="","",ชี้วัด1!AV36))</f>
        <v/>
      </c>
      <c r="AW6" s="314" t="str">
        <f>IF($B$2=1,IF(ชี้วัด1!AW6="","",ชี้วัด1!AW6),IF(ชี้วัด1!AW36="","",ชี้วัด1!AW36))</f>
        <v/>
      </c>
      <c r="AX6" s="314" t="str">
        <f>IF($B$2=1,IF(ชี้วัด1!AX6="","",ชี้วัด1!AX6),IF(ชี้วัด1!AX36="","",ชี้วัด1!AX36))</f>
        <v/>
      </c>
      <c r="AY6" s="314" t="str">
        <f>IF($B$2=1,IF(ชี้วัด1!AY6="","",ชี้วัด1!AY6),IF(ชี้วัด1!AY36="","",ชี้วัด1!AY36))</f>
        <v/>
      </c>
      <c r="AZ6" s="314" t="str">
        <f>IF($B$2=1,IF(ชี้วัด1!AZ6="","",ชี้วัด1!AZ6),IF(ชี้วัด1!AZ36="","",ชี้วัด1!AZ36))</f>
        <v/>
      </c>
      <c r="BA6" s="314" t="str">
        <f>IF($B$2=1,IF(ชี้วัด1!BA6="","",ชี้วัด1!BA6),IF(ชี้วัด1!BA36="","",ชี้วัด1!BA36))</f>
        <v/>
      </c>
      <c r="BB6" s="314" t="str">
        <f>IF($B$2=1,IF(ชี้วัด1!BB6="","",ชี้วัด1!BB6),IF(ชี้วัด1!BB36="","",ชี้วัด1!BB36))</f>
        <v/>
      </c>
      <c r="BC6" s="314" t="str">
        <f>IF($B$2=1,IF(ชี้วัด1!BC6="","",ชี้วัด1!BC6),IF(ชี้วัด1!BC36="","",ชี้วัด1!BC36))</f>
        <v/>
      </c>
      <c r="BD6" s="314" t="str">
        <f>IF($B$2=1,IF(ชี้วัด1!BD6="","",ชี้วัด1!BD6),IF(ชี้วัด1!BD36="","",ชี้วัด1!BD36))</f>
        <v/>
      </c>
      <c r="BE6" s="116" t="str">
        <f>IF($B$2=1,IF(ชี้วัด1!BE6="","",ชี้วัด1!BE6),IF(ชี้วัด1!BE36="","",ชี้วัด1!BE36))</f>
        <v/>
      </c>
      <c r="BF6" s="116" t="str">
        <f>IF($B$2=1,IF(ชี้วัด1!BF6="","",ชี้วัด1!BF6),IF(ชี้วัด1!BF36="","",ชี้วัด1!BF36))</f>
        <v/>
      </c>
    </row>
    <row r="7" spans="1:58" ht="18" customHeight="1" x14ac:dyDescent="0.3">
      <c r="A7" s="111"/>
      <c r="B7" s="111"/>
      <c r="C7" s="111"/>
      <c r="D7" s="138">
        <f t="shared" ref="D7:D34" si="3">D6+1</f>
        <v>3</v>
      </c>
      <c r="E7" s="110" t="str">
        <f>IF($B$2=1,IF(ชี้วัด1!E7="","",ชี้วัด1!E7),IF(ชี้วัด1!E37="","",ชี้วัด1!E37))</f>
        <v/>
      </c>
      <c r="F7" s="118"/>
      <c r="G7" s="314" t="str">
        <f>IF($B$2=1,IF(ชี้วัด1!G7="","",ชี้วัด1!G7),IF(ชี้วัด1!G37="","",ชี้วัด1!G37))</f>
        <v/>
      </c>
      <c r="H7" s="314" t="str">
        <f>IF($B$2=1,IF(ชี้วัด1!H7="","",ชี้วัด1!H7),IF(ชี้วัด1!H37="","",ชี้วัด1!H37))</f>
        <v/>
      </c>
      <c r="I7" s="314" t="str">
        <f>IF($B$2=1,IF(ชี้วัด1!I7="","",ชี้วัด1!I7),IF(ชี้วัด1!I37="","",ชี้วัด1!I37))</f>
        <v/>
      </c>
      <c r="J7" s="314" t="str">
        <f>IF($B$2=1,IF(ชี้วัด1!J7="","",ชี้วัด1!J7),IF(ชี้วัด1!J37="","",ชี้วัด1!J37))</f>
        <v/>
      </c>
      <c r="K7" s="314" t="str">
        <f>IF($B$2=1,IF(ชี้วัด1!K7="","",ชี้วัด1!K7),IF(ชี้วัด1!K37="","",ชี้วัด1!K37))</f>
        <v/>
      </c>
      <c r="L7" s="314" t="str">
        <f>IF($B$2=1,IF(ชี้วัด1!L7="","",ชี้วัด1!L7),IF(ชี้วัด1!L37="","",ชี้วัด1!L37))</f>
        <v/>
      </c>
      <c r="M7" s="314" t="str">
        <f>IF($B$2=1,IF(ชี้วัด1!M7="","",ชี้วัด1!M7),IF(ชี้วัด1!M37="","",ชี้วัด1!M37))</f>
        <v/>
      </c>
      <c r="N7" s="314" t="str">
        <f>IF($B$2=1,IF(ชี้วัด1!N7="","",ชี้วัด1!N7),IF(ชี้วัด1!N37="","",ชี้วัด1!N37))</f>
        <v/>
      </c>
      <c r="O7" s="314" t="str">
        <f>IF($B$2=1,IF(ชี้วัด1!O7="","",ชี้วัด1!O7),IF(ชี้วัด1!O37="","",ชี้วัด1!O37))</f>
        <v/>
      </c>
      <c r="P7" s="314" t="str">
        <f>IF($B$2=1,IF(ชี้วัด1!P7="","",ชี้วัด1!P7),IF(ชี้วัด1!P37="","",ชี้วัด1!P37))</f>
        <v/>
      </c>
      <c r="Q7" s="314" t="str">
        <f>IF($B$2=1,IF(ชี้วัด1!Q7="","",ชี้วัด1!Q7),IF(ชี้วัด1!Q37="","",ชี้วัด1!Q37))</f>
        <v/>
      </c>
      <c r="R7" s="314" t="str">
        <f>IF($B$2=1,IF(ชี้วัด1!R7="","",ชี้วัด1!R7),IF(ชี้วัด1!R37="","",ชี้วัด1!R37))</f>
        <v/>
      </c>
      <c r="S7" s="314" t="str">
        <f>IF($B$2=1,IF(ชี้วัด1!S7="","",ชี้วัด1!S7),IF(ชี้วัด1!S37="","",ชี้วัด1!S37))</f>
        <v/>
      </c>
      <c r="T7" s="314" t="str">
        <f>IF($B$2=1,IF(ชี้วัด1!T7="","",ชี้วัด1!T7),IF(ชี้วัด1!T37="","",ชี้วัด1!T37))</f>
        <v/>
      </c>
      <c r="U7" s="314" t="str">
        <f>IF($B$2=1,IF(ชี้วัด1!U7="","",ชี้วัด1!U7),IF(ชี้วัด1!U37="","",ชี้วัด1!U37))</f>
        <v/>
      </c>
      <c r="V7" s="314" t="str">
        <f>IF($B$2=1,IF(ชี้วัด1!V7="","",ชี้วัด1!V7),IF(ชี้วัด1!V37="","",ชี้วัด1!V37))</f>
        <v/>
      </c>
      <c r="W7" s="314" t="str">
        <f>IF($B$2=1,IF(ชี้วัด1!W7="","",ชี้วัด1!W7),IF(ชี้วัด1!W37="","",ชี้วัด1!W37))</f>
        <v/>
      </c>
      <c r="X7" s="314" t="str">
        <f>IF($B$2=1,IF(ชี้วัด1!X7="","",ชี้วัด1!X7),IF(ชี้วัด1!X37="","",ชี้วัด1!X37))</f>
        <v/>
      </c>
      <c r="Y7" s="314" t="str">
        <f>IF($B$2=1,IF(ชี้วัด1!Y7="","",ชี้วัด1!Y7),IF(ชี้วัด1!Y37="","",ชี้วัด1!Y37))</f>
        <v/>
      </c>
      <c r="Z7" s="314" t="str">
        <f>IF($B$2=1,IF(ชี้วัด1!Z7="","",ชี้วัด1!Z7),IF(ชี้วัด1!Z37="","",ชี้วัด1!Z37))</f>
        <v/>
      </c>
      <c r="AA7" s="314" t="str">
        <f>IF($B$2=1,IF(ชี้วัด1!AA7="","",ชี้วัด1!AA7),IF(ชี้วัด1!AA37="","",ชี้วัด1!AA37))</f>
        <v/>
      </c>
      <c r="AB7" s="314" t="str">
        <f>IF($B$2=1,IF(ชี้วัด1!AB7="","",ชี้วัด1!AB7),IF(ชี้วัด1!AB37="","",ชี้วัด1!AB37))</f>
        <v/>
      </c>
      <c r="AC7" s="314" t="str">
        <f>IF($B$2=1,IF(ชี้วัด1!AC7="","",ชี้วัด1!AC7),IF(ชี้วัด1!AC37="","",ชี้วัด1!AC37))</f>
        <v/>
      </c>
      <c r="AD7" s="314" t="str">
        <f>IF($B$2=1,IF(ชี้วัด1!AD7="","",ชี้วัด1!AD7),IF(ชี้วัด1!AD37="","",ชี้วัด1!AD37))</f>
        <v/>
      </c>
      <c r="AE7" s="314" t="str">
        <f>IF($B$2=1,IF(ชี้วัด1!AE7="","",ชี้วัด1!AE7),IF(ชี้วัด1!AE37="","",ชี้วัด1!AE37))</f>
        <v/>
      </c>
      <c r="AF7" s="314" t="str">
        <f>IF($B$2=1,IF(ชี้วัด1!AF7="","",ชี้วัด1!AF7),IF(ชี้วัด1!AF37="","",ชี้วัด1!AF37))</f>
        <v/>
      </c>
      <c r="AG7" s="314" t="str">
        <f>IF($B$2=1,IF(ชี้วัด1!AG7="","",ชี้วัด1!AG7),IF(ชี้วัด1!AG37="","",ชี้วัด1!AG37))</f>
        <v/>
      </c>
      <c r="AH7" s="314" t="str">
        <f>IF($B$2=1,IF(ชี้วัด1!AH7="","",ชี้วัด1!AH7),IF(ชี้วัด1!AH37="","",ชี้วัด1!AH37))</f>
        <v/>
      </c>
      <c r="AI7" s="314" t="str">
        <f>IF($B$2=1,IF(ชี้วัด1!AI7="","",ชี้วัด1!AI7),IF(ชี้วัด1!AI37="","",ชี้วัด1!AI37))</f>
        <v/>
      </c>
      <c r="AJ7" s="314" t="str">
        <f>IF($B$2=1,IF(ชี้วัด1!AJ7="","",ชี้วัด1!AJ7),IF(ชี้วัด1!AJ37="","",ชี้วัด1!AJ37))</f>
        <v/>
      </c>
      <c r="AK7" s="314" t="str">
        <f>IF($B$2=1,IF(ชี้วัด1!AK7="","",ชี้วัด1!AK7),IF(ชี้วัด1!AK37="","",ชี้วัด1!AK37))</f>
        <v/>
      </c>
      <c r="AL7" s="314" t="str">
        <f>IF($B$2=1,IF(ชี้วัด1!AL7="","",ชี้วัด1!AL7),IF(ชี้วัด1!AL37="","",ชี้วัด1!AL37))</f>
        <v/>
      </c>
      <c r="AM7" s="314" t="str">
        <f>IF($B$2=1,IF(ชี้วัด1!AM7="","",ชี้วัด1!AM7),IF(ชี้วัด1!AM37="","",ชี้วัด1!AM37))</f>
        <v/>
      </c>
      <c r="AN7" s="314" t="str">
        <f>IF($B$2=1,IF(ชี้วัด1!AN7="","",ชี้วัด1!AN7),IF(ชี้วัด1!AN37="","",ชี้วัด1!AN37))</f>
        <v/>
      </c>
      <c r="AO7" s="314" t="str">
        <f>IF($B$2=1,IF(ชี้วัด1!AO7="","",ชี้วัด1!AO7),IF(ชี้วัด1!AO37="","",ชี้วัด1!AO37))</f>
        <v/>
      </c>
      <c r="AP7" s="314" t="str">
        <f>IF($B$2=1,IF(ชี้วัด1!AP7="","",ชี้วัด1!AP7),IF(ชี้วัด1!AP37="","",ชี้วัด1!AP37))</f>
        <v/>
      </c>
      <c r="AQ7" s="314" t="str">
        <f>IF($B$2=1,IF(ชี้วัด1!AQ7="","",ชี้วัด1!AQ7),IF(ชี้วัด1!AQ37="","",ชี้วัด1!AQ37))</f>
        <v/>
      </c>
      <c r="AR7" s="314" t="str">
        <f>IF($B$2=1,IF(ชี้วัด1!AR7="","",ชี้วัด1!AR7),IF(ชี้วัด1!AR37="","",ชี้วัด1!AR37))</f>
        <v/>
      </c>
      <c r="AS7" s="314" t="str">
        <f>IF($B$2=1,IF(ชี้วัด1!AS7="","",ชี้วัด1!AS7),IF(ชี้วัด1!AS37="","",ชี้วัด1!AS37))</f>
        <v/>
      </c>
      <c r="AT7" s="314" t="str">
        <f>IF($B$2=1,IF(ชี้วัด1!AT7="","",ชี้วัด1!AT7),IF(ชี้วัด1!AT37="","",ชี้วัด1!AT37))</f>
        <v/>
      </c>
      <c r="AU7" s="314" t="str">
        <f>IF($B$2=1,IF(ชี้วัด1!AU7="","",ชี้วัด1!AU7),IF(ชี้วัด1!AU37="","",ชี้วัด1!AU37))</f>
        <v/>
      </c>
      <c r="AV7" s="314" t="str">
        <f>IF($B$2=1,IF(ชี้วัด1!AV7="","",ชี้วัด1!AV7),IF(ชี้วัด1!AV37="","",ชี้วัด1!AV37))</f>
        <v/>
      </c>
      <c r="AW7" s="314" t="str">
        <f>IF($B$2=1,IF(ชี้วัด1!AW7="","",ชี้วัด1!AW7),IF(ชี้วัด1!AW37="","",ชี้วัด1!AW37))</f>
        <v/>
      </c>
      <c r="AX7" s="314" t="str">
        <f>IF($B$2=1,IF(ชี้วัด1!AX7="","",ชี้วัด1!AX7),IF(ชี้วัด1!AX37="","",ชี้วัด1!AX37))</f>
        <v/>
      </c>
      <c r="AY7" s="314" t="str">
        <f>IF($B$2=1,IF(ชี้วัด1!AY7="","",ชี้วัด1!AY7),IF(ชี้วัด1!AY37="","",ชี้วัด1!AY37))</f>
        <v/>
      </c>
      <c r="AZ7" s="314" t="str">
        <f>IF($B$2=1,IF(ชี้วัด1!AZ7="","",ชี้วัด1!AZ7),IF(ชี้วัด1!AZ37="","",ชี้วัด1!AZ37))</f>
        <v/>
      </c>
      <c r="BA7" s="314" t="str">
        <f>IF($B$2=1,IF(ชี้วัด1!BA7="","",ชี้วัด1!BA7),IF(ชี้วัด1!BA37="","",ชี้วัด1!BA37))</f>
        <v/>
      </c>
      <c r="BB7" s="314" t="str">
        <f>IF($B$2=1,IF(ชี้วัด1!BB7="","",ชี้วัด1!BB7),IF(ชี้วัด1!BB37="","",ชี้วัด1!BB37))</f>
        <v/>
      </c>
      <c r="BC7" s="314" t="str">
        <f>IF($B$2=1,IF(ชี้วัด1!BC7="","",ชี้วัด1!BC7),IF(ชี้วัด1!BC37="","",ชี้วัด1!BC37))</f>
        <v/>
      </c>
      <c r="BD7" s="314" t="str">
        <f>IF($B$2=1,IF(ชี้วัด1!BD7="","",ชี้วัด1!BD7),IF(ชี้วัด1!BD37="","",ชี้วัด1!BD37))</f>
        <v/>
      </c>
      <c r="BE7" s="116" t="str">
        <f>IF($B$2=1,IF(ชี้วัด1!BE7="","",ชี้วัด1!BE7),IF(ชี้วัด1!BE37="","",ชี้วัด1!BE37))</f>
        <v/>
      </c>
      <c r="BF7" s="116" t="str">
        <f>IF($B$2=1,IF(ชี้วัด1!BF7="","",ชี้วัด1!BF7),IF(ชี้วัด1!BF37="","",ชี้วัด1!BF37))</f>
        <v/>
      </c>
    </row>
    <row r="8" spans="1:58" ht="18" customHeight="1" x14ac:dyDescent="0.3">
      <c r="A8" s="111"/>
      <c r="B8" s="111"/>
      <c r="C8" s="111"/>
      <c r="D8" s="138">
        <f t="shared" si="3"/>
        <v>4</v>
      </c>
      <c r="E8" s="110" t="str">
        <f>IF($B$2=1,IF(ชี้วัด1!E8="","",ชี้วัด1!E8),IF(ชี้วัด1!E38="","",ชี้วัด1!E38))</f>
        <v/>
      </c>
      <c r="F8" s="118"/>
      <c r="G8" s="314" t="str">
        <f>IF($B$2=1,IF(ชี้วัด1!G8="","",ชี้วัด1!G8),IF(ชี้วัด1!G38="","",ชี้วัด1!G38))</f>
        <v/>
      </c>
      <c r="H8" s="314" t="str">
        <f>IF($B$2=1,IF(ชี้วัด1!H8="","",ชี้วัด1!H8),IF(ชี้วัด1!H38="","",ชี้วัด1!H38))</f>
        <v/>
      </c>
      <c r="I8" s="314" t="str">
        <f>IF($B$2=1,IF(ชี้วัด1!I8="","",ชี้วัด1!I8),IF(ชี้วัด1!I38="","",ชี้วัด1!I38))</f>
        <v/>
      </c>
      <c r="J8" s="314" t="str">
        <f>IF($B$2=1,IF(ชี้วัด1!J8="","",ชี้วัด1!J8),IF(ชี้วัด1!J38="","",ชี้วัด1!J38))</f>
        <v/>
      </c>
      <c r="K8" s="314" t="str">
        <f>IF($B$2=1,IF(ชี้วัด1!K8="","",ชี้วัด1!K8),IF(ชี้วัด1!K38="","",ชี้วัด1!K38))</f>
        <v/>
      </c>
      <c r="L8" s="314" t="str">
        <f>IF($B$2=1,IF(ชี้วัด1!L8="","",ชี้วัด1!L8),IF(ชี้วัด1!L38="","",ชี้วัด1!L38))</f>
        <v/>
      </c>
      <c r="M8" s="314" t="str">
        <f>IF($B$2=1,IF(ชี้วัด1!M8="","",ชี้วัด1!M8),IF(ชี้วัด1!M38="","",ชี้วัด1!M38))</f>
        <v/>
      </c>
      <c r="N8" s="314" t="str">
        <f>IF($B$2=1,IF(ชี้วัด1!N8="","",ชี้วัด1!N8),IF(ชี้วัด1!N38="","",ชี้วัด1!N38))</f>
        <v/>
      </c>
      <c r="O8" s="314" t="str">
        <f>IF($B$2=1,IF(ชี้วัด1!O8="","",ชี้วัด1!O8),IF(ชี้วัด1!O38="","",ชี้วัด1!O38))</f>
        <v/>
      </c>
      <c r="P8" s="314" t="str">
        <f>IF($B$2=1,IF(ชี้วัด1!P8="","",ชี้วัด1!P8),IF(ชี้วัด1!P38="","",ชี้วัด1!P38))</f>
        <v/>
      </c>
      <c r="Q8" s="314" t="str">
        <f>IF($B$2=1,IF(ชี้วัด1!Q8="","",ชี้วัด1!Q8),IF(ชี้วัด1!Q38="","",ชี้วัด1!Q38))</f>
        <v/>
      </c>
      <c r="R8" s="314" t="str">
        <f>IF($B$2=1,IF(ชี้วัด1!R8="","",ชี้วัด1!R8),IF(ชี้วัด1!R38="","",ชี้วัด1!R38))</f>
        <v/>
      </c>
      <c r="S8" s="314" t="str">
        <f>IF($B$2=1,IF(ชี้วัด1!S8="","",ชี้วัด1!S8),IF(ชี้วัด1!S38="","",ชี้วัด1!S38))</f>
        <v/>
      </c>
      <c r="T8" s="314" t="str">
        <f>IF($B$2=1,IF(ชี้วัด1!T8="","",ชี้วัด1!T8),IF(ชี้วัด1!T38="","",ชี้วัด1!T38))</f>
        <v/>
      </c>
      <c r="U8" s="314" t="str">
        <f>IF($B$2=1,IF(ชี้วัด1!U8="","",ชี้วัด1!U8),IF(ชี้วัด1!U38="","",ชี้วัด1!U38))</f>
        <v/>
      </c>
      <c r="V8" s="314" t="str">
        <f>IF($B$2=1,IF(ชี้วัด1!V8="","",ชี้วัด1!V8),IF(ชี้วัด1!V38="","",ชี้วัด1!V38))</f>
        <v/>
      </c>
      <c r="W8" s="314" t="str">
        <f>IF($B$2=1,IF(ชี้วัด1!W8="","",ชี้วัด1!W8),IF(ชี้วัด1!W38="","",ชี้วัด1!W38))</f>
        <v/>
      </c>
      <c r="X8" s="314" t="str">
        <f>IF($B$2=1,IF(ชี้วัด1!X8="","",ชี้วัด1!X8),IF(ชี้วัด1!X38="","",ชี้วัด1!X38))</f>
        <v/>
      </c>
      <c r="Y8" s="314" t="str">
        <f>IF($B$2=1,IF(ชี้วัด1!Y8="","",ชี้วัด1!Y8),IF(ชี้วัด1!Y38="","",ชี้วัด1!Y38))</f>
        <v/>
      </c>
      <c r="Z8" s="314" t="str">
        <f>IF($B$2=1,IF(ชี้วัด1!Z8="","",ชี้วัด1!Z8),IF(ชี้วัด1!Z38="","",ชี้วัด1!Z38))</f>
        <v/>
      </c>
      <c r="AA8" s="314" t="str">
        <f>IF($B$2=1,IF(ชี้วัด1!AA8="","",ชี้วัด1!AA8),IF(ชี้วัด1!AA38="","",ชี้วัด1!AA38))</f>
        <v/>
      </c>
      <c r="AB8" s="314" t="str">
        <f>IF($B$2=1,IF(ชี้วัด1!AB8="","",ชี้วัด1!AB8),IF(ชี้วัด1!AB38="","",ชี้วัด1!AB38))</f>
        <v/>
      </c>
      <c r="AC8" s="314" t="str">
        <f>IF($B$2=1,IF(ชี้วัด1!AC8="","",ชี้วัด1!AC8),IF(ชี้วัด1!AC38="","",ชี้วัด1!AC38))</f>
        <v/>
      </c>
      <c r="AD8" s="314" t="str">
        <f>IF($B$2=1,IF(ชี้วัด1!AD8="","",ชี้วัด1!AD8),IF(ชี้วัด1!AD38="","",ชี้วัด1!AD38))</f>
        <v/>
      </c>
      <c r="AE8" s="314" t="str">
        <f>IF($B$2=1,IF(ชี้วัด1!AE8="","",ชี้วัด1!AE8),IF(ชี้วัด1!AE38="","",ชี้วัด1!AE38))</f>
        <v/>
      </c>
      <c r="AF8" s="314" t="str">
        <f>IF($B$2=1,IF(ชี้วัด1!AF8="","",ชี้วัด1!AF8),IF(ชี้วัด1!AF38="","",ชี้วัด1!AF38))</f>
        <v/>
      </c>
      <c r="AG8" s="314" t="str">
        <f>IF($B$2=1,IF(ชี้วัด1!AG8="","",ชี้วัด1!AG8),IF(ชี้วัด1!AG38="","",ชี้วัด1!AG38))</f>
        <v/>
      </c>
      <c r="AH8" s="314" t="str">
        <f>IF($B$2=1,IF(ชี้วัด1!AH8="","",ชี้วัด1!AH8),IF(ชี้วัด1!AH38="","",ชี้วัด1!AH38))</f>
        <v/>
      </c>
      <c r="AI8" s="314" t="str">
        <f>IF($B$2=1,IF(ชี้วัด1!AI8="","",ชี้วัด1!AI8),IF(ชี้วัด1!AI38="","",ชี้วัด1!AI38))</f>
        <v/>
      </c>
      <c r="AJ8" s="314" t="str">
        <f>IF($B$2=1,IF(ชี้วัด1!AJ8="","",ชี้วัด1!AJ8),IF(ชี้วัด1!AJ38="","",ชี้วัด1!AJ38))</f>
        <v/>
      </c>
      <c r="AK8" s="314" t="str">
        <f>IF($B$2=1,IF(ชี้วัด1!AK8="","",ชี้วัด1!AK8),IF(ชี้วัด1!AK38="","",ชี้วัด1!AK38))</f>
        <v/>
      </c>
      <c r="AL8" s="314" t="str">
        <f>IF($B$2=1,IF(ชี้วัด1!AL8="","",ชี้วัด1!AL8),IF(ชี้วัด1!AL38="","",ชี้วัด1!AL38))</f>
        <v/>
      </c>
      <c r="AM8" s="314" t="str">
        <f>IF($B$2=1,IF(ชี้วัด1!AM8="","",ชี้วัด1!AM8),IF(ชี้วัด1!AM38="","",ชี้วัด1!AM38))</f>
        <v/>
      </c>
      <c r="AN8" s="314" t="str">
        <f>IF($B$2=1,IF(ชี้วัด1!AN8="","",ชี้วัด1!AN8),IF(ชี้วัด1!AN38="","",ชี้วัด1!AN38))</f>
        <v/>
      </c>
      <c r="AO8" s="314" t="str">
        <f>IF($B$2=1,IF(ชี้วัด1!AO8="","",ชี้วัด1!AO8),IF(ชี้วัด1!AO38="","",ชี้วัด1!AO38))</f>
        <v/>
      </c>
      <c r="AP8" s="314" t="str">
        <f>IF($B$2=1,IF(ชี้วัด1!AP8="","",ชี้วัด1!AP8),IF(ชี้วัด1!AP38="","",ชี้วัด1!AP38))</f>
        <v/>
      </c>
      <c r="AQ8" s="314" t="str">
        <f>IF($B$2=1,IF(ชี้วัด1!AQ8="","",ชี้วัด1!AQ8),IF(ชี้วัด1!AQ38="","",ชี้วัด1!AQ38))</f>
        <v/>
      </c>
      <c r="AR8" s="314" t="str">
        <f>IF($B$2=1,IF(ชี้วัด1!AR8="","",ชี้วัด1!AR8),IF(ชี้วัด1!AR38="","",ชี้วัด1!AR38))</f>
        <v/>
      </c>
      <c r="AS8" s="314" t="str">
        <f>IF($B$2=1,IF(ชี้วัด1!AS8="","",ชี้วัด1!AS8),IF(ชี้วัด1!AS38="","",ชี้วัด1!AS38))</f>
        <v/>
      </c>
      <c r="AT8" s="314" t="str">
        <f>IF($B$2=1,IF(ชี้วัด1!AT8="","",ชี้วัด1!AT8),IF(ชี้วัด1!AT38="","",ชี้วัด1!AT38))</f>
        <v/>
      </c>
      <c r="AU8" s="314" t="str">
        <f>IF($B$2=1,IF(ชี้วัด1!AU8="","",ชี้วัด1!AU8),IF(ชี้วัด1!AU38="","",ชี้วัด1!AU38))</f>
        <v/>
      </c>
      <c r="AV8" s="314" t="str">
        <f>IF($B$2=1,IF(ชี้วัด1!AV8="","",ชี้วัด1!AV8),IF(ชี้วัด1!AV38="","",ชี้วัด1!AV38))</f>
        <v/>
      </c>
      <c r="AW8" s="314" t="str">
        <f>IF($B$2=1,IF(ชี้วัด1!AW8="","",ชี้วัด1!AW8),IF(ชี้วัด1!AW38="","",ชี้วัด1!AW38))</f>
        <v/>
      </c>
      <c r="AX8" s="314" t="str">
        <f>IF($B$2=1,IF(ชี้วัด1!AX8="","",ชี้วัด1!AX8),IF(ชี้วัด1!AX38="","",ชี้วัด1!AX38))</f>
        <v/>
      </c>
      <c r="AY8" s="314" t="str">
        <f>IF($B$2=1,IF(ชี้วัด1!AY8="","",ชี้วัด1!AY8),IF(ชี้วัด1!AY38="","",ชี้วัด1!AY38))</f>
        <v/>
      </c>
      <c r="AZ8" s="314" t="str">
        <f>IF($B$2=1,IF(ชี้วัด1!AZ8="","",ชี้วัด1!AZ8),IF(ชี้วัด1!AZ38="","",ชี้วัด1!AZ38))</f>
        <v/>
      </c>
      <c r="BA8" s="314" t="str">
        <f>IF($B$2=1,IF(ชี้วัด1!BA8="","",ชี้วัด1!BA8),IF(ชี้วัด1!BA38="","",ชี้วัด1!BA38))</f>
        <v/>
      </c>
      <c r="BB8" s="314" t="str">
        <f>IF($B$2=1,IF(ชี้วัด1!BB8="","",ชี้วัด1!BB8),IF(ชี้วัด1!BB38="","",ชี้วัด1!BB38))</f>
        <v/>
      </c>
      <c r="BC8" s="314" t="str">
        <f>IF($B$2=1,IF(ชี้วัด1!BC8="","",ชี้วัด1!BC8),IF(ชี้วัด1!BC38="","",ชี้วัด1!BC38))</f>
        <v/>
      </c>
      <c r="BD8" s="314" t="str">
        <f>IF($B$2=1,IF(ชี้วัด1!BD8="","",ชี้วัด1!BD8),IF(ชี้วัด1!BD38="","",ชี้วัด1!BD38))</f>
        <v/>
      </c>
      <c r="BE8" s="116" t="str">
        <f>IF($B$2=1,IF(ชี้วัด1!BE8="","",ชี้วัด1!BE8),IF(ชี้วัด1!BE38="","",ชี้วัด1!BE38))</f>
        <v/>
      </c>
      <c r="BF8" s="116" t="str">
        <f>IF($B$2=1,IF(ชี้วัด1!BF8="","",ชี้วัด1!BF8),IF(ชี้วัด1!BF38="","",ชี้วัด1!BF38))</f>
        <v/>
      </c>
    </row>
    <row r="9" spans="1:58" ht="18" customHeight="1" x14ac:dyDescent="0.3">
      <c r="A9" s="111"/>
      <c r="B9" s="111"/>
      <c r="C9" s="111"/>
      <c r="D9" s="138">
        <f t="shared" si="3"/>
        <v>5</v>
      </c>
      <c r="E9" s="110" t="str">
        <f>IF($B$2=1,IF(ชี้วัด1!E9="","",ชี้วัด1!E9),IF(ชี้วัด1!E39="","",ชี้วัด1!E39))</f>
        <v/>
      </c>
      <c r="F9" s="118"/>
      <c r="G9" s="314" t="str">
        <f>IF($B$2=1,IF(ชี้วัด1!G9="","",ชี้วัด1!G9),IF(ชี้วัด1!G39="","",ชี้วัด1!G39))</f>
        <v/>
      </c>
      <c r="H9" s="314" t="str">
        <f>IF($B$2=1,IF(ชี้วัด1!H9="","",ชี้วัด1!H9),IF(ชี้วัด1!H39="","",ชี้วัด1!H39))</f>
        <v/>
      </c>
      <c r="I9" s="314" t="str">
        <f>IF($B$2=1,IF(ชี้วัด1!I9="","",ชี้วัด1!I9),IF(ชี้วัด1!I39="","",ชี้วัด1!I39))</f>
        <v/>
      </c>
      <c r="J9" s="314" t="str">
        <f>IF($B$2=1,IF(ชี้วัด1!J9="","",ชี้วัด1!J9),IF(ชี้วัด1!J39="","",ชี้วัด1!J39))</f>
        <v/>
      </c>
      <c r="K9" s="314" t="str">
        <f>IF($B$2=1,IF(ชี้วัด1!K9="","",ชี้วัด1!K9),IF(ชี้วัด1!K39="","",ชี้วัด1!K39))</f>
        <v/>
      </c>
      <c r="L9" s="314" t="str">
        <f>IF($B$2=1,IF(ชี้วัด1!L9="","",ชี้วัด1!L9),IF(ชี้วัด1!L39="","",ชี้วัด1!L39))</f>
        <v/>
      </c>
      <c r="M9" s="314" t="str">
        <f>IF($B$2=1,IF(ชี้วัด1!M9="","",ชี้วัด1!M9),IF(ชี้วัด1!M39="","",ชี้วัด1!M39))</f>
        <v/>
      </c>
      <c r="N9" s="314" t="str">
        <f>IF($B$2=1,IF(ชี้วัด1!N9="","",ชี้วัด1!N9),IF(ชี้วัด1!N39="","",ชี้วัด1!N39))</f>
        <v/>
      </c>
      <c r="O9" s="314" t="str">
        <f>IF($B$2=1,IF(ชี้วัด1!O9="","",ชี้วัด1!O9),IF(ชี้วัด1!O39="","",ชี้วัด1!O39))</f>
        <v/>
      </c>
      <c r="P9" s="314" t="str">
        <f>IF($B$2=1,IF(ชี้วัด1!P9="","",ชี้วัด1!P9),IF(ชี้วัด1!P39="","",ชี้วัด1!P39))</f>
        <v/>
      </c>
      <c r="Q9" s="314" t="str">
        <f>IF($B$2=1,IF(ชี้วัด1!Q9="","",ชี้วัด1!Q9),IF(ชี้วัด1!Q39="","",ชี้วัด1!Q39))</f>
        <v/>
      </c>
      <c r="R9" s="314" t="str">
        <f>IF($B$2=1,IF(ชี้วัด1!R9="","",ชี้วัด1!R9),IF(ชี้วัด1!R39="","",ชี้วัด1!R39))</f>
        <v/>
      </c>
      <c r="S9" s="314" t="str">
        <f>IF($B$2=1,IF(ชี้วัด1!S9="","",ชี้วัด1!S9),IF(ชี้วัด1!S39="","",ชี้วัด1!S39))</f>
        <v/>
      </c>
      <c r="T9" s="314" t="str">
        <f>IF($B$2=1,IF(ชี้วัด1!T9="","",ชี้วัด1!T9),IF(ชี้วัด1!T39="","",ชี้วัด1!T39))</f>
        <v/>
      </c>
      <c r="U9" s="314" t="str">
        <f>IF($B$2=1,IF(ชี้วัด1!U9="","",ชี้วัด1!U9),IF(ชี้วัด1!U39="","",ชี้วัด1!U39))</f>
        <v/>
      </c>
      <c r="V9" s="314" t="str">
        <f>IF($B$2=1,IF(ชี้วัด1!V9="","",ชี้วัด1!V9),IF(ชี้วัด1!V39="","",ชี้วัด1!V39))</f>
        <v/>
      </c>
      <c r="W9" s="314" t="str">
        <f>IF($B$2=1,IF(ชี้วัด1!W9="","",ชี้วัด1!W9),IF(ชี้วัด1!W39="","",ชี้วัด1!W39))</f>
        <v/>
      </c>
      <c r="X9" s="314" t="str">
        <f>IF($B$2=1,IF(ชี้วัด1!X9="","",ชี้วัด1!X9),IF(ชี้วัด1!X39="","",ชี้วัด1!X39))</f>
        <v/>
      </c>
      <c r="Y9" s="314" t="str">
        <f>IF($B$2=1,IF(ชี้วัด1!Y9="","",ชี้วัด1!Y9),IF(ชี้วัด1!Y39="","",ชี้วัด1!Y39))</f>
        <v/>
      </c>
      <c r="Z9" s="314" t="str">
        <f>IF($B$2=1,IF(ชี้วัด1!Z9="","",ชี้วัด1!Z9),IF(ชี้วัด1!Z39="","",ชี้วัด1!Z39))</f>
        <v/>
      </c>
      <c r="AA9" s="314" t="str">
        <f>IF($B$2=1,IF(ชี้วัด1!AA9="","",ชี้วัด1!AA9),IF(ชี้วัด1!AA39="","",ชี้วัด1!AA39))</f>
        <v/>
      </c>
      <c r="AB9" s="314" t="str">
        <f>IF($B$2=1,IF(ชี้วัด1!AB9="","",ชี้วัด1!AB9),IF(ชี้วัด1!AB39="","",ชี้วัด1!AB39))</f>
        <v/>
      </c>
      <c r="AC9" s="314" t="str">
        <f>IF($B$2=1,IF(ชี้วัด1!AC9="","",ชี้วัด1!AC9),IF(ชี้วัด1!AC39="","",ชี้วัด1!AC39))</f>
        <v/>
      </c>
      <c r="AD9" s="314" t="str">
        <f>IF($B$2=1,IF(ชี้วัด1!AD9="","",ชี้วัด1!AD9),IF(ชี้วัด1!AD39="","",ชี้วัด1!AD39))</f>
        <v/>
      </c>
      <c r="AE9" s="314" t="str">
        <f>IF($B$2=1,IF(ชี้วัด1!AE9="","",ชี้วัด1!AE9),IF(ชี้วัด1!AE39="","",ชี้วัด1!AE39))</f>
        <v/>
      </c>
      <c r="AF9" s="314" t="str">
        <f>IF($B$2=1,IF(ชี้วัด1!AF9="","",ชี้วัด1!AF9),IF(ชี้วัด1!AF39="","",ชี้วัด1!AF39))</f>
        <v/>
      </c>
      <c r="AG9" s="314" t="str">
        <f>IF($B$2=1,IF(ชี้วัด1!AG9="","",ชี้วัด1!AG9),IF(ชี้วัด1!AG39="","",ชี้วัด1!AG39))</f>
        <v/>
      </c>
      <c r="AH9" s="314" t="str">
        <f>IF($B$2=1,IF(ชี้วัด1!AH9="","",ชี้วัด1!AH9),IF(ชี้วัด1!AH39="","",ชี้วัด1!AH39))</f>
        <v/>
      </c>
      <c r="AI9" s="314" t="str">
        <f>IF($B$2=1,IF(ชี้วัด1!AI9="","",ชี้วัด1!AI9),IF(ชี้วัด1!AI39="","",ชี้วัด1!AI39))</f>
        <v/>
      </c>
      <c r="AJ9" s="314" t="str">
        <f>IF($B$2=1,IF(ชี้วัด1!AJ9="","",ชี้วัด1!AJ9),IF(ชี้วัด1!AJ39="","",ชี้วัด1!AJ39))</f>
        <v/>
      </c>
      <c r="AK9" s="314" t="str">
        <f>IF($B$2=1,IF(ชี้วัด1!AK9="","",ชี้วัด1!AK9),IF(ชี้วัด1!AK39="","",ชี้วัด1!AK39))</f>
        <v/>
      </c>
      <c r="AL9" s="314" t="str">
        <f>IF($B$2=1,IF(ชี้วัด1!AL9="","",ชี้วัด1!AL9),IF(ชี้วัด1!AL39="","",ชี้วัด1!AL39))</f>
        <v/>
      </c>
      <c r="AM9" s="314" t="str">
        <f>IF($B$2=1,IF(ชี้วัด1!AM9="","",ชี้วัด1!AM9),IF(ชี้วัด1!AM39="","",ชี้วัด1!AM39))</f>
        <v/>
      </c>
      <c r="AN9" s="314" t="str">
        <f>IF($B$2=1,IF(ชี้วัด1!AN9="","",ชี้วัด1!AN9),IF(ชี้วัด1!AN39="","",ชี้วัด1!AN39))</f>
        <v/>
      </c>
      <c r="AO9" s="314" t="str">
        <f>IF($B$2=1,IF(ชี้วัด1!AO9="","",ชี้วัด1!AO9),IF(ชี้วัด1!AO39="","",ชี้วัด1!AO39))</f>
        <v/>
      </c>
      <c r="AP9" s="314" t="str">
        <f>IF($B$2=1,IF(ชี้วัด1!AP9="","",ชี้วัด1!AP9),IF(ชี้วัด1!AP39="","",ชี้วัด1!AP39))</f>
        <v/>
      </c>
      <c r="AQ9" s="314" t="str">
        <f>IF($B$2=1,IF(ชี้วัด1!AQ9="","",ชี้วัด1!AQ9),IF(ชี้วัด1!AQ39="","",ชี้วัด1!AQ39))</f>
        <v/>
      </c>
      <c r="AR9" s="314" t="str">
        <f>IF($B$2=1,IF(ชี้วัด1!AR9="","",ชี้วัด1!AR9),IF(ชี้วัด1!AR39="","",ชี้วัด1!AR39))</f>
        <v/>
      </c>
      <c r="AS9" s="314" t="str">
        <f>IF($B$2=1,IF(ชี้วัด1!AS9="","",ชี้วัด1!AS9),IF(ชี้วัด1!AS39="","",ชี้วัด1!AS39))</f>
        <v/>
      </c>
      <c r="AT9" s="314" t="str">
        <f>IF($B$2=1,IF(ชี้วัด1!AT9="","",ชี้วัด1!AT9),IF(ชี้วัด1!AT39="","",ชี้วัด1!AT39))</f>
        <v/>
      </c>
      <c r="AU9" s="314" t="str">
        <f>IF($B$2=1,IF(ชี้วัด1!AU9="","",ชี้วัด1!AU9),IF(ชี้วัด1!AU39="","",ชี้วัด1!AU39))</f>
        <v/>
      </c>
      <c r="AV9" s="314" t="str">
        <f>IF($B$2=1,IF(ชี้วัด1!AV9="","",ชี้วัด1!AV9),IF(ชี้วัด1!AV39="","",ชี้วัด1!AV39))</f>
        <v/>
      </c>
      <c r="AW9" s="314" t="str">
        <f>IF($B$2=1,IF(ชี้วัด1!AW9="","",ชี้วัด1!AW9),IF(ชี้วัด1!AW39="","",ชี้วัด1!AW39))</f>
        <v/>
      </c>
      <c r="AX9" s="314" t="str">
        <f>IF($B$2=1,IF(ชี้วัด1!AX9="","",ชี้วัด1!AX9),IF(ชี้วัด1!AX39="","",ชี้วัด1!AX39))</f>
        <v/>
      </c>
      <c r="AY9" s="314" t="str">
        <f>IF($B$2=1,IF(ชี้วัด1!AY9="","",ชี้วัด1!AY9),IF(ชี้วัด1!AY39="","",ชี้วัด1!AY39))</f>
        <v/>
      </c>
      <c r="AZ9" s="314" t="str">
        <f>IF($B$2=1,IF(ชี้วัด1!AZ9="","",ชี้วัด1!AZ9),IF(ชี้วัด1!AZ39="","",ชี้วัด1!AZ39))</f>
        <v/>
      </c>
      <c r="BA9" s="314" t="str">
        <f>IF($B$2=1,IF(ชี้วัด1!BA9="","",ชี้วัด1!BA9),IF(ชี้วัด1!BA39="","",ชี้วัด1!BA39))</f>
        <v/>
      </c>
      <c r="BB9" s="314" t="str">
        <f>IF($B$2=1,IF(ชี้วัด1!BB9="","",ชี้วัด1!BB9),IF(ชี้วัด1!BB39="","",ชี้วัด1!BB39))</f>
        <v/>
      </c>
      <c r="BC9" s="314" t="str">
        <f>IF($B$2=1,IF(ชี้วัด1!BC9="","",ชี้วัด1!BC9),IF(ชี้วัด1!BC39="","",ชี้วัด1!BC39))</f>
        <v/>
      </c>
      <c r="BD9" s="314" t="str">
        <f>IF($B$2=1,IF(ชี้วัด1!BD9="","",ชี้วัด1!BD9),IF(ชี้วัด1!BD39="","",ชี้วัด1!BD39))</f>
        <v/>
      </c>
      <c r="BE9" s="116" t="str">
        <f>IF($B$2=1,IF(ชี้วัด1!BE9="","",ชี้วัด1!BE9),IF(ชี้วัด1!BE39="","",ชี้วัด1!BE39))</f>
        <v/>
      </c>
      <c r="BF9" s="116" t="str">
        <f>IF($B$2=1,IF(ชี้วัด1!BF9="","",ชี้วัด1!BF9),IF(ชี้วัด1!BF39="","",ชี้วัด1!BF39))</f>
        <v/>
      </c>
    </row>
    <row r="10" spans="1:58" ht="18" customHeight="1" x14ac:dyDescent="0.3">
      <c r="A10" s="111"/>
      <c r="B10" s="111"/>
      <c r="C10" s="111"/>
      <c r="D10" s="138">
        <f t="shared" si="3"/>
        <v>6</v>
      </c>
      <c r="E10" s="110" t="str">
        <f>IF($B$2=1,IF(ชี้วัด1!E10="","",ชี้วัด1!E10),IF(ชี้วัด1!E40="","",ชี้วัด1!E40))</f>
        <v/>
      </c>
      <c r="F10" s="118"/>
      <c r="G10" s="314" t="str">
        <f>IF($B$2=1,IF(ชี้วัด1!G10="","",ชี้วัด1!G10),IF(ชี้วัด1!G40="","",ชี้วัด1!G40))</f>
        <v/>
      </c>
      <c r="H10" s="314" t="str">
        <f>IF($B$2=1,IF(ชี้วัด1!H10="","",ชี้วัด1!H10),IF(ชี้วัด1!H40="","",ชี้วัด1!H40))</f>
        <v/>
      </c>
      <c r="I10" s="314" t="str">
        <f>IF($B$2=1,IF(ชี้วัด1!I10="","",ชี้วัด1!I10),IF(ชี้วัด1!I40="","",ชี้วัด1!I40))</f>
        <v/>
      </c>
      <c r="J10" s="314" t="str">
        <f>IF($B$2=1,IF(ชี้วัด1!J10="","",ชี้วัด1!J10),IF(ชี้วัด1!J40="","",ชี้วัด1!J40))</f>
        <v/>
      </c>
      <c r="K10" s="314" t="str">
        <f>IF($B$2=1,IF(ชี้วัด1!K10="","",ชี้วัด1!K10),IF(ชี้วัด1!K40="","",ชี้วัด1!K40))</f>
        <v/>
      </c>
      <c r="L10" s="314" t="str">
        <f>IF($B$2=1,IF(ชี้วัด1!L10="","",ชี้วัด1!L10),IF(ชี้วัด1!L40="","",ชี้วัด1!L40))</f>
        <v/>
      </c>
      <c r="M10" s="314" t="str">
        <f>IF($B$2=1,IF(ชี้วัด1!M10="","",ชี้วัด1!M10),IF(ชี้วัด1!M40="","",ชี้วัด1!M40))</f>
        <v/>
      </c>
      <c r="N10" s="314" t="str">
        <f>IF($B$2=1,IF(ชี้วัด1!N10="","",ชี้วัด1!N10),IF(ชี้วัด1!N40="","",ชี้วัด1!N40))</f>
        <v/>
      </c>
      <c r="O10" s="314" t="str">
        <f>IF($B$2=1,IF(ชี้วัด1!O10="","",ชี้วัด1!O10),IF(ชี้วัด1!O40="","",ชี้วัด1!O40))</f>
        <v/>
      </c>
      <c r="P10" s="314" t="str">
        <f>IF($B$2=1,IF(ชี้วัด1!P10="","",ชี้วัด1!P10),IF(ชี้วัด1!P40="","",ชี้วัด1!P40))</f>
        <v/>
      </c>
      <c r="Q10" s="314" t="str">
        <f>IF($B$2=1,IF(ชี้วัด1!Q10="","",ชี้วัด1!Q10),IF(ชี้วัด1!Q40="","",ชี้วัด1!Q40))</f>
        <v/>
      </c>
      <c r="R10" s="314" t="str">
        <f>IF($B$2=1,IF(ชี้วัด1!R10="","",ชี้วัด1!R10),IF(ชี้วัด1!R40="","",ชี้วัด1!R40))</f>
        <v/>
      </c>
      <c r="S10" s="314" t="str">
        <f>IF($B$2=1,IF(ชี้วัด1!S10="","",ชี้วัด1!S10),IF(ชี้วัด1!S40="","",ชี้วัด1!S40))</f>
        <v/>
      </c>
      <c r="T10" s="314" t="str">
        <f>IF($B$2=1,IF(ชี้วัด1!T10="","",ชี้วัด1!T10),IF(ชี้วัด1!T40="","",ชี้วัด1!T40))</f>
        <v/>
      </c>
      <c r="U10" s="314" t="str">
        <f>IF($B$2=1,IF(ชี้วัด1!U10="","",ชี้วัด1!U10),IF(ชี้วัด1!U40="","",ชี้วัด1!U40))</f>
        <v/>
      </c>
      <c r="V10" s="314" t="str">
        <f>IF($B$2=1,IF(ชี้วัด1!V10="","",ชี้วัด1!V10),IF(ชี้วัด1!V40="","",ชี้วัด1!V40))</f>
        <v/>
      </c>
      <c r="W10" s="314" t="str">
        <f>IF($B$2=1,IF(ชี้วัด1!W10="","",ชี้วัด1!W10),IF(ชี้วัด1!W40="","",ชี้วัด1!W40))</f>
        <v/>
      </c>
      <c r="X10" s="314" t="str">
        <f>IF($B$2=1,IF(ชี้วัด1!X10="","",ชี้วัด1!X10),IF(ชี้วัด1!X40="","",ชี้วัด1!X40))</f>
        <v/>
      </c>
      <c r="Y10" s="314" t="str">
        <f>IF($B$2=1,IF(ชี้วัด1!Y10="","",ชี้วัด1!Y10),IF(ชี้วัด1!Y40="","",ชี้วัด1!Y40))</f>
        <v/>
      </c>
      <c r="Z10" s="314" t="str">
        <f>IF($B$2=1,IF(ชี้วัด1!Z10="","",ชี้วัด1!Z10),IF(ชี้วัด1!Z40="","",ชี้วัด1!Z40))</f>
        <v/>
      </c>
      <c r="AA10" s="314" t="str">
        <f>IF($B$2=1,IF(ชี้วัด1!AA10="","",ชี้วัด1!AA10),IF(ชี้วัด1!AA40="","",ชี้วัด1!AA40))</f>
        <v/>
      </c>
      <c r="AB10" s="314" t="str">
        <f>IF($B$2=1,IF(ชี้วัด1!AB10="","",ชี้วัด1!AB10),IF(ชี้วัด1!AB40="","",ชี้วัด1!AB40))</f>
        <v/>
      </c>
      <c r="AC10" s="314" t="str">
        <f>IF($B$2=1,IF(ชี้วัด1!AC10="","",ชี้วัด1!AC10),IF(ชี้วัด1!AC40="","",ชี้วัด1!AC40))</f>
        <v/>
      </c>
      <c r="AD10" s="314" t="str">
        <f>IF($B$2=1,IF(ชี้วัด1!AD10="","",ชี้วัด1!AD10),IF(ชี้วัด1!AD40="","",ชี้วัด1!AD40))</f>
        <v/>
      </c>
      <c r="AE10" s="314" t="str">
        <f>IF($B$2=1,IF(ชี้วัด1!AE10="","",ชี้วัด1!AE10),IF(ชี้วัด1!AE40="","",ชี้วัด1!AE40))</f>
        <v/>
      </c>
      <c r="AF10" s="314" t="str">
        <f>IF($B$2=1,IF(ชี้วัด1!AF10="","",ชี้วัด1!AF10),IF(ชี้วัด1!AF40="","",ชี้วัด1!AF40))</f>
        <v/>
      </c>
      <c r="AG10" s="314" t="str">
        <f>IF($B$2=1,IF(ชี้วัด1!AG10="","",ชี้วัด1!AG10),IF(ชี้วัด1!AG40="","",ชี้วัด1!AG40))</f>
        <v/>
      </c>
      <c r="AH10" s="314" t="str">
        <f>IF($B$2=1,IF(ชี้วัด1!AH10="","",ชี้วัด1!AH10),IF(ชี้วัด1!AH40="","",ชี้วัด1!AH40))</f>
        <v/>
      </c>
      <c r="AI10" s="314" t="str">
        <f>IF($B$2=1,IF(ชี้วัด1!AI10="","",ชี้วัด1!AI10),IF(ชี้วัด1!AI40="","",ชี้วัด1!AI40))</f>
        <v/>
      </c>
      <c r="AJ10" s="314" t="str">
        <f>IF($B$2=1,IF(ชี้วัด1!AJ10="","",ชี้วัด1!AJ10),IF(ชี้วัด1!AJ40="","",ชี้วัด1!AJ40))</f>
        <v/>
      </c>
      <c r="AK10" s="314" t="str">
        <f>IF($B$2=1,IF(ชี้วัด1!AK10="","",ชี้วัด1!AK10),IF(ชี้วัด1!AK40="","",ชี้วัด1!AK40))</f>
        <v/>
      </c>
      <c r="AL10" s="314" t="str">
        <f>IF($B$2=1,IF(ชี้วัด1!AL10="","",ชี้วัด1!AL10),IF(ชี้วัด1!AL40="","",ชี้วัด1!AL40))</f>
        <v/>
      </c>
      <c r="AM10" s="314" t="str">
        <f>IF($B$2=1,IF(ชี้วัด1!AM10="","",ชี้วัด1!AM10),IF(ชี้วัด1!AM40="","",ชี้วัด1!AM40))</f>
        <v/>
      </c>
      <c r="AN10" s="314" t="str">
        <f>IF($B$2=1,IF(ชี้วัด1!AN10="","",ชี้วัด1!AN10),IF(ชี้วัด1!AN40="","",ชี้วัด1!AN40))</f>
        <v/>
      </c>
      <c r="AO10" s="314" t="str">
        <f>IF($B$2=1,IF(ชี้วัด1!AO10="","",ชี้วัด1!AO10),IF(ชี้วัด1!AO40="","",ชี้วัด1!AO40))</f>
        <v/>
      </c>
      <c r="AP10" s="314" t="str">
        <f>IF($B$2=1,IF(ชี้วัด1!AP10="","",ชี้วัด1!AP10),IF(ชี้วัด1!AP40="","",ชี้วัด1!AP40))</f>
        <v/>
      </c>
      <c r="AQ10" s="314" t="str">
        <f>IF($B$2=1,IF(ชี้วัด1!AQ10="","",ชี้วัด1!AQ10),IF(ชี้วัด1!AQ40="","",ชี้วัด1!AQ40))</f>
        <v/>
      </c>
      <c r="AR10" s="314" t="str">
        <f>IF($B$2=1,IF(ชี้วัด1!AR10="","",ชี้วัด1!AR10),IF(ชี้วัด1!AR40="","",ชี้วัด1!AR40))</f>
        <v/>
      </c>
      <c r="AS10" s="314" t="str">
        <f>IF($B$2=1,IF(ชี้วัด1!AS10="","",ชี้วัด1!AS10),IF(ชี้วัด1!AS40="","",ชี้วัด1!AS40))</f>
        <v/>
      </c>
      <c r="AT10" s="314" t="str">
        <f>IF($B$2=1,IF(ชี้วัด1!AT10="","",ชี้วัด1!AT10),IF(ชี้วัด1!AT40="","",ชี้วัด1!AT40))</f>
        <v/>
      </c>
      <c r="AU10" s="314" t="str">
        <f>IF($B$2=1,IF(ชี้วัด1!AU10="","",ชี้วัด1!AU10),IF(ชี้วัด1!AU40="","",ชี้วัด1!AU40))</f>
        <v/>
      </c>
      <c r="AV10" s="314" t="str">
        <f>IF($B$2=1,IF(ชี้วัด1!AV10="","",ชี้วัด1!AV10),IF(ชี้วัด1!AV40="","",ชี้วัด1!AV40))</f>
        <v/>
      </c>
      <c r="AW10" s="314" t="str">
        <f>IF($B$2=1,IF(ชี้วัด1!AW10="","",ชี้วัด1!AW10),IF(ชี้วัด1!AW40="","",ชี้วัด1!AW40))</f>
        <v/>
      </c>
      <c r="AX10" s="314" t="str">
        <f>IF($B$2=1,IF(ชี้วัด1!AX10="","",ชี้วัด1!AX10),IF(ชี้วัด1!AX40="","",ชี้วัด1!AX40))</f>
        <v/>
      </c>
      <c r="AY10" s="314" t="str">
        <f>IF($B$2=1,IF(ชี้วัด1!AY10="","",ชี้วัด1!AY10),IF(ชี้วัด1!AY40="","",ชี้วัด1!AY40))</f>
        <v/>
      </c>
      <c r="AZ10" s="314" t="str">
        <f>IF($B$2=1,IF(ชี้วัด1!AZ10="","",ชี้วัด1!AZ10),IF(ชี้วัด1!AZ40="","",ชี้วัด1!AZ40))</f>
        <v/>
      </c>
      <c r="BA10" s="314" t="str">
        <f>IF($B$2=1,IF(ชี้วัด1!BA10="","",ชี้วัด1!BA10),IF(ชี้วัด1!BA40="","",ชี้วัด1!BA40))</f>
        <v/>
      </c>
      <c r="BB10" s="314" t="str">
        <f>IF($B$2=1,IF(ชี้วัด1!BB10="","",ชี้วัด1!BB10),IF(ชี้วัด1!BB40="","",ชี้วัด1!BB40))</f>
        <v/>
      </c>
      <c r="BC10" s="314" t="str">
        <f>IF($B$2=1,IF(ชี้วัด1!BC10="","",ชี้วัด1!BC10),IF(ชี้วัด1!BC40="","",ชี้วัด1!BC40))</f>
        <v/>
      </c>
      <c r="BD10" s="314" t="str">
        <f>IF($B$2=1,IF(ชี้วัด1!BD10="","",ชี้วัด1!BD10),IF(ชี้วัด1!BD40="","",ชี้วัด1!BD40))</f>
        <v/>
      </c>
      <c r="BE10" s="116" t="str">
        <f>IF($B$2=1,IF(ชี้วัด1!BE10="","",ชี้วัด1!BE10),IF(ชี้วัด1!BE40="","",ชี้วัด1!BE40))</f>
        <v/>
      </c>
      <c r="BF10" s="116" t="str">
        <f>IF($B$2=1,IF(ชี้วัด1!BF10="","",ชี้วัด1!BF10),IF(ชี้วัด1!BF40="","",ชี้วัด1!BF40))</f>
        <v/>
      </c>
    </row>
    <row r="11" spans="1:58" ht="18" customHeight="1" x14ac:dyDescent="0.3">
      <c r="A11" s="111"/>
      <c r="B11" s="111"/>
      <c r="C11" s="111"/>
      <c r="D11" s="138">
        <f t="shared" si="3"/>
        <v>7</v>
      </c>
      <c r="E11" s="110" t="str">
        <f>IF($B$2=1,IF(ชี้วัด1!E11="","",ชี้วัด1!E11),IF(ชี้วัด1!E41="","",ชี้วัด1!E41))</f>
        <v/>
      </c>
      <c r="F11" s="118"/>
      <c r="G11" s="314" t="str">
        <f>IF($B$2=1,IF(ชี้วัด1!G11="","",ชี้วัด1!G11),IF(ชี้วัด1!G41="","",ชี้วัด1!G41))</f>
        <v/>
      </c>
      <c r="H11" s="314" t="str">
        <f>IF($B$2=1,IF(ชี้วัด1!H11="","",ชี้วัด1!H11),IF(ชี้วัด1!H41="","",ชี้วัด1!H41))</f>
        <v/>
      </c>
      <c r="I11" s="314" t="str">
        <f>IF($B$2=1,IF(ชี้วัด1!I11="","",ชี้วัด1!I11),IF(ชี้วัด1!I41="","",ชี้วัด1!I41))</f>
        <v/>
      </c>
      <c r="J11" s="314" t="str">
        <f>IF($B$2=1,IF(ชี้วัด1!J11="","",ชี้วัด1!J11),IF(ชี้วัด1!J41="","",ชี้วัด1!J41))</f>
        <v/>
      </c>
      <c r="K11" s="314" t="str">
        <f>IF($B$2=1,IF(ชี้วัด1!K11="","",ชี้วัด1!K11),IF(ชี้วัด1!K41="","",ชี้วัด1!K41))</f>
        <v/>
      </c>
      <c r="L11" s="314" t="str">
        <f>IF($B$2=1,IF(ชี้วัด1!L11="","",ชี้วัด1!L11),IF(ชี้วัด1!L41="","",ชี้วัด1!L41))</f>
        <v/>
      </c>
      <c r="M11" s="314" t="str">
        <f>IF($B$2=1,IF(ชี้วัด1!M11="","",ชี้วัด1!M11),IF(ชี้วัด1!M41="","",ชี้วัด1!M41))</f>
        <v/>
      </c>
      <c r="N11" s="314" t="str">
        <f>IF($B$2=1,IF(ชี้วัด1!N11="","",ชี้วัด1!N11),IF(ชี้วัด1!N41="","",ชี้วัด1!N41))</f>
        <v/>
      </c>
      <c r="O11" s="314" t="str">
        <f>IF($B$2=1,IF(ชี้วัด1!O11="","",ชี้วัด1!O11),IF(ชี้วัด1!O41="","",ชี้วัด1!O41))</f>
        <v/>
      </c>
      <c r="P11" s="314" t="str">
        <f>IF($B$2=1,IF(ชี้วัด1!P11="","",ชี้วัด1!P11),IF(ชี้วัด1!P41="","",ชี้วัด1!P41))</f>
        <v/>
      </c>
      <c r="Q11" s="314" t="str">
        <f>IF($B$2=1,IF(ชี้วัด1!Q11="","",ชี้วัด1!Q11),IF(ชี้วัด1!Q41="","",ชี้วัด1!Q41))</f>
        <v/>
      </c>
      <c r="R11" s="314" t="str">
        <f>IF($B$2=1,IF(ชี้วัด1!R11="","",ชี้วัด1!R11),IF(ชี้วัด1!R41="","",ชี้วัด1!R41))</f>
        <v/>
      </c>
      <c r="S11" s="314" t="str">
        <f>IF($B$2=1,IF(ชี้วัด1!S11="","",ชี้วัด1!S11),IF(ชี้วัด1!S41="","",ชี้วัด1!S41))</f>
        <v/>
      </c>
      <c r="T11" s="314" t="str">
        <f>IF($B$2=1,IF(ชี้วัด1!T11="","",ชี้วัด1!T11),IF(ชี้วัด1!T41="","",ชี้วัด1!T41))</f>
        <v/>
      </c>
      <c r="U11" s="314" t="str">
        <f>IF($B$2=1,IF(ชี้วัด1!U11="","",ชี้วัด1!U11),IF(ชี้วัด1!U41="","",ชี้วัด1!U41))</f>
        <v/>
      </c>
      <c r="V11" s="314" t="str">
        <f>IF($B$2=1,IF(ชี้วัด1!V11="","",ชี้วัด1!V11),IF(ชี้วัด1!V41="","",ชี้วัด1!V41))</f>
        <v/>
      </c>
      <c r="W11" s="314" t="str">
        <f>IF($B$2=1,IF(ชี้วัด1!W11="","",ชี้วัด1!W11),IF(ชี้วัด1!W41="","",ชี้วัด1!W41))</f>
        <v/>
      </c>
      <c r="X11" s="314" t="str">
        <f>IF($B$2=1,IF(ชี้วัด1!X11="","",ชี้วัด1!X11),IF(ชี้วัด1!X41="","",ชี้วัด1!X41))</f>
        <v/>
      </c>
      <c r="Y11" s="314" t="str">
        <f>IF($B$2=1,IF(ชี้วัด1!Y11="","",ชี้วัด1!Y11),IF(ชี้วัด1!Y41="","",ชี้วัด1!Y41))</f>
        <v/>
      </c>
      <c r="Z11" s="314" t="str">
        <f>IF($B$2=1,IF(ชี้วัด1!Z11="","",ชี้วัด1!Z11),IF(ชี้วัด1!Z41="","",ชี้วัด1!Z41))</f>
        <v/>
      </c>
      <c r="AA11" s="314" t="str">
        <f>IF($B$2=1,IF(ชี้วัด1!AA11="","",ชี้วัด1!AA11),IF(ชี้วัด1!AA41="","",ชี้วัด1!AA41))</f>
        <v/>
      </c>
      <c r="AB11" s="314" t="str">
        <f>IF($B$2=1,IF(ชี้วัด1!AB11="","",ชี้วัด1!AB11),IF(ชี้วัด1!AB41="","",ชี้วัด1!AB41))</f>
        <v/>
      </c>
      <c r="AC11" s="314" t="str">
        <f>IF($B$2=1,IF(ชี้วัด1!AC11="","",ชี้วัด1!AC11),IF(ชี้วัด1!AC41="","",ชี้วัด1!AC41))</f>
        <v/>
      </c>
      <c r="AD11" s="314" t="str">
        <f>IF($B$2=1,IF(ชี้วัด1!AD11="","",ชี้วัด1!AD11),IF(ชี้วัด1!AD41="","",ชี้วัด1!AD41))</f>
        <v/>
      </c>
      <c r="AE11" s="314" t="str">
        <f>IF($B$2=1,IF(ชี้วัด1!AE11="","",ชี้วัด1!AE11),IF(ชี้วัด1!AE41="","",ชี้วัด1!AE41))</f>
        <v/>
      </c>
      <c r="AF11" s="314" t="str">
        <f>IF($B$2=1,IF(ชี้วัด1!AF11="","",ชี้วัด1!AF11),IF(ชี้วัด1!AF41="","",ชี้วัด1!AF41))</f>
        <v/>
      </c>
      <c r="AG11" s="314" t="str">
        <f>IF($B$2=1,IF(ชี้วัด1!AG11="","",ชี้วัด1!AG11),IF(ชี้วัด1!AG41="","",ชี้วัด1!AG41))</f>
        <v/>
      </c>
      <c r="AH11" s="314" t="str">
        <f>IF($B$2=1,IF(ชี้วัด1!AH11="","",ชี้วัด1!AH11),IF(ชี้วัด1!AH41="","",ชี้วัด1!AH41))</f>
        <v/>
      </c>
      <c r="AI11" s="314" t="str">
        <f>IF($B$2=1,IF(ชี้วัด1!AI11="","",ชี้วัด1!AI11),IF(ชี้วัด1!AI41="","",ชี้วัด1!AI41))</f>
        <v/>
      </c>
      <c r="AJ11" s="314" t="str">
        <f>IF($B$2=1,IF(ชี้วัด1!AJ11="","",ชี้วัด1!AJ11),IF(ชี้วัด1!AJ41="","",ชี้วัด1!AJ41))</f>
        <v/>
      </c>
      <c r="AK11" s="314" t="str">
        <f>IF($B$2=1,IF(ชี้วัด1!AK11="","",ชี้วัด1!AK11),IF(ชี้วัด1!AK41="","",ชี้วัด1!AK41))</f>
        <v/>
      </c>
      <c r="AL11" s="314" t="str">
        <f>IF($B$2=1,IF(ชี้วัด1!AL11="","",ชี้วัด1!AL11),IF(ชี้วัด1!AL41="","",ชี้วัด1!AL41))</f>
        <v/>
      </c>
      <c r="AM11" s="314" t="str">
        <f>IF($B$2=1,IF(ชี้วัด1!AM11="","",ชี้วัด1!AM11),IF(ชี้วัด1!AM41="","",ชี้วัด1!AM41))</f>
        <v/>
      </c>
      <c r="AN11" s="314" t="str">
        <f>IF($B$2=1,IF(ชี้วัด1!AN11="","",ชี้วัด1!AN11),IF(ชี้วัด1!AN41="","",ชี้วัด1!AN41))</f>
        <v/>
      </c>
      <c r="AO11" s="314" t="str">
        <f>IF($B$2=1,IF(ชี้วัด1!AO11="","",ชี้วัด1!AO11),IF(ชี้วัด1!AO41="","",ชี้วัด1!AO41))</f>
        <v/>
      </c>
      <c r="AP11" s="314" t="str">
        <f>IF($B$2=1,IF(ชี้วัด1!AP11="","",ชี้วัด1!AP11),IF(ชี้วัด1!AP41="","",ชี้วัด1!AP41))</f>
        <v/>
      </c>
      <c r="AQ11" s="314" t="str">
        <f>IF($B$2=1,IF(ชี้วัด1!AQ11="","",ชี้วัด1!AQ11),IF(ชี้วัด1!AQ41="","",ชี้วัด1!AQ41))</f>
        <v/>
      </c>
      <c r="AR11" s="314" t="str">
        <f>IF($B$2=1,IF(ชี้วัด1!AR11="","",ชี้วัด1!AR11),IF(ชี้วัด1!AR41="","",ชี้วัด1!AR41))</f>
        <v/>
      </c>
      <c r="AS11" s="314" t="str">
        <f>IF($B$2=1,IF(ชี้วัด1!AS11="","",ชี้วัด1!AS11),IF(ชี้วัด1!AS41="","",ชี้วัด1!AS41))</f>
        <v/>
      </c>
      <c r="AT11" s="314" t="str">
        <f>IF($B$2=1,IF(ชี้วัด1!AT11="","",ชี้วัด1!AT11),IF(ชี้วัด1!AT41="","",ชี้วัด1!AT41))</f>
        <v/>
      </c>
      <c r="AU11" s="314" t="str">
        <f>IF($B$2=1,IF(ชี้วัด1!AU11="","",ชี้วัด1!AU11),IF(ชี้วัด1!AU41="","",ชี้วัด1!AU41))</f>
        <v/>
      </c>
      <c r="AV11" s="314" t="str">
        <f>IF($B$2=1,IF(ชี้วัด1!AV11="","",ชี้วัด1!AV11),IF(ชี้วัด1!AV41="","",ชี้วัด1!AV41))</f>
        <v/>
      </c>
      <c r="AW11" s="314" t="str">
        <f>IF($B$2=1,IF(ชี้วัด1!AW11="","",ชี้วัด1!AW11),IF(ชี้วัด1!AW41="","",ชี้วัด1!AW41))</f>
        <v/>
      </c>
      <c r="AX11" s="314" t="str">
        <f>IF($B$2=1,IF(ชี้วัด1!AX11="","",ชี้วัด1!AX11),IF(ชี้วัด1!AX41="","",ชี้วัด1!AX41))</f>
        <v/>
      </c>
      <c r="AY11" s="314" t="str">
        <f>IF($B$2=1,IF(ชี้วัด1!AY11="","",ชี้วัด1!AY11),IF(ชี้วัด1!AY41="","",ชี้วัด1!AY41))</f>
        <v/>
      </c>
      <c r="AZ11" s="314" t="str">
        <f>IF($B$2=1,IF(ชี้วัด1!AZ11="","",ชี้วัด1!AZ11),IF(ชี้วัด1!AZ41="","",ชี้วัด1!AZ41))</f>
        <v/>
      </c>
      <c r="BA11" s="314" t="str">
        <f>IF($B$2=1,IF(ชี้วัด1!BA11="","",ชี้วัด1!BA11),IF(ชี้วัด1!BA41="","",ชี้วัด1!BA41))</f>
        <v/>
      </c>
      <c r="BB11" s="314" t="str">
        <f>IF($B$2=1,IF(ชี้วัด1!BB11="","",ชี้วัด1!BB11),IF(ชี้วัด1!BB41="","",ชี้วัด1!BB41))</f>
        <v/>
      </c>
      <c r="BC11" s="314" t="str">
        <f>IF($B$2=1,IF(ชี้วัด1!BC11="","",ชี้วัด1!BC11),IF(ชี้วัด1!BC41="","",ชี้วัด1!BC41))</f>
        <v/>
      </c>
      <c r="BD11" s="314" t="str">
        <f>IF($B$2=1,IF(ชี้วัด1!BD11="","",ชี้วัด1!BD11),IF(ชี้วัด1!BD41="","",ชี้วัด1!BD41))</f>
        <v/>
      </c>
      <c r="BE11" s="116" t="str">
        <f>IF($B$2=1,IF(ชี้วัด1!BE11="","",ชี้วัด1!BE11),IF(ชี้วัด1!BE41="","",ชี้วัด1!BE41))</f>
        <v/>
      </c>
      <c r="BF11" s="116" t="str">
        <f>IF($B$2=1,IF(ชี้วัด1!BF11="","",ชี้วัด1!BF11),IF(ชี้วัด1!BF41="","",ชี้วัด1!BF41))</f>
        <v/>
      </c>
    </row>
    <row r="12" spans="1:58" ht="18" customHeight="1" x14ac:dyDescent="0.3">
      <c r="A12" s="111"/>
      <c r="B12" s="111"/>
      <c r="C12" s="111"/>
      <c r="D12" s="138">
        <f t="shared" si="3"/>
        <v>8</v>
      </c>
      <c r="E12" s="110" t="str">
        <f>IF($B$2=1,IF(ชี้วัด1!E12="","",ชี้วัด1!E12),IF(ชี้วัด1!E42="","",ชี้วัด1!E42))</f>
        <v/>
      </c>
      <c r="F12" s="118"/>
      <c r="G12" s="314" t="str">
        <f>IF($B$2=1,IF(ชี้วัด1!G12="","",ชี้วัด1!G12),IF(ชี้วัด1!G42="","",ชี้วัด1!G42))</f>
        <v/>
      </c>
      <c r="H12" s="314" t="str">
        <f>IF($B$2=1,IF(ชี้วัด1!H12="","",ชี้วัด1!H12),IF(ชี้วัด1!H42="","",ชี้วัด1!H42))</f>
        <v/>
      </c>
      <c r="I12" s="314" t="str">
        <f>IF($B$2=1,IF(ชี้วัด1!I12="","",ชี้วัด1!I12),IF(ชี้วัด1!I42="","",ชี้วัด1!I42))</f>
        <v/>
      </c>
      <c r="J12" s="314" t="str">
        <f>IF($B$2=1,IF(ชี้วัด1!J12="","",ชี้วัด1!J12),IF(ชี้วัด1!J42="","",ชี้วัด1!J42))</f>
        <v/>
      </c>
      <c r="K12" s="314" t="str">
        <f>IF($B$2=1,IF(ชี้วัด1!K12="","",ชี้วัด1!K12),IF(ชี้วัด1!K42="","",ชี้วัด1!K42))</f>
        <v/>
      </c>
      <c r="L12" s="314" t="str">
        <f>IF($B$2=1,IF(ชี้วัด1!L12="","",ชี้วัด1!L12),IF(ชี้วัด1!L42="","",ชี้วัด1!L42))</f>
        <v/>
      </c>
      <c r="M12" s="314" t="str">
        <f>IF($B$2=1,IF(ชี้วัด1!M12="","",ชี้วัด1!M12),IF(ชี้วัด1!M42="","",ชี้วัด1!M42))</f>
        <v/>
      </c>
      <c r="N12" s="314" t="str">
        <f>IF($B$2=1,IF(ชี้วัด1!N12="","",ชี้วัด1!N12),IF(ชี้วัด1!N42="","",ชี้วัด1!N42))</f>
        <v/>
      </c>
      <c r="O12" s="314" t="str">
        <f>IF($B$2=1,IF(ชี้วัด1!O12="","",ชี้วัด1!O12),IF(ชี้วัด1!O42="","",ชี้วัด1!O42))</f>
        <v/>
      </c>
      <c r="P12" s="314" t="str">
        <f>IF($B$2=1,IF(ชี้วัด1!P12="","",ชี้วัด1!P12),IF(ชี้วัด1!P42="","",ชี้วัด1!P42))</f>
        <v/>
      </c>
      <c r="Q12" s="314" t="str">
        <f>IF($B$2=1,IF(ชี้วัด1!Q12="","",ชี้วัด1!Q12),IF(ชี้วัด1!Q42="","",ชี้วัด1!Q42))</f>
        <v/>
      </c>
      <c r="R12" s="314" t="str">
        <f>IF($B$2=1,IF(ชี้วัด1!R12="","",ชี้วัด1!R12),IF(ชี้วัด1!R42="","",ชี้วัด1!R42))</f>
        <v/>
      </c>
      <c r="S12" s="314" t="str">
        <f>IF($B$2=1,IF(ชี้วัด1!S12="","",ชี้วัด1!S12),IF(ชี้วัด1!S42="","",ชี้วัด1!S42))</f>
        <v/>
      </c>
      <c r="T12" s="314" t="str">
        <f>IF($B$2=1,IF(ชี้วัด1!T12="","",ชี้วัด1!T12),IF(ชี้วัด1!T42="","",ชี้วัด1!T42))</f>
        <v/>
      </c>
      <c r="U12" s="314" t="str">
        <f>IF($B$2=1,IF(ชี้วัด1!U12="","",ชี้วัด1!U12),IF(ชี้วัด1!U42="","",ชี้วัด1!U42))</f>
        <v/>
      </c>
      <c r="V12" s="314" t="str">
        <f>IF($B$2=1,IF(ชี้วัด1!V12="","",ชี้วัด1!V12),IF(ชี้วัด1!V42="","",ชี้วัด1!V42))</f>
        <v/>
      </c>
      <c r="W12" s="314" t="str">
        <f>IF($B$2=1,IF(ชี้วัด1!W12="","",ชี้วัด1!W12),IF(ชี้วัด1!W42="","",ชี้วัด1!W42))</f>
        <v/>
      </c>
      <c r="X12" s="314" t="str">
        <f>IF($B$2=1,IF(ชี้วัด1!X12="","",ชี้วัด1!X12),IF(ชี้วัด1!X42="","",ชี้วัด1!X42))</f>
        <v/>
      </c>
      <c r="Y12" s="314" t="str">
        <f>IF($B$2=1,IF(ชี้วัด1!Y12="","",ชี้วัด1!Y12),IF(ชี้วัด1!Y42="","",ชี้วัด1!Y42))</f>
        <v/>
      </c>
      <c r="Z12" s="314" t="str">
        <f>IF($B$2=1,IF(ชี้วัด1!Z12="","",ชี้วัด1!Z12),IF(ชี้วัด1!Z42="","",ชี้วัด1!Z42))</f>
        <v/>
      </c>
      <c r="AA12" s="314" t="str">
        <f>IF($B$2=1,IF(ชี้วัด1!AA12="","",ชี้วัด1!AA12),IF(ชี้วัด1!AA42="","",ชี้วัด1!AA42))</f>
        <v/>
      </c>
      <c r="AB12" s="314" t="str">
        <f>IF($B$2=1,IF(ชี้วัด1!AB12="","",ชี้วัด1!AB12),IF(ชี้วัด1!AB42="","",ชี้วัด1!AB42))</f>
        <v/>
      </c>
      <c r="AC12" s="314" t="str">
        <f>IF($B$2=1,IF(ชี้วัด1!AC12="","",ชี้วัด1!AC12),IF(ชี้วัด1!AC42="","",ชี้วัด1!AC42))</f>
        <v/>
      </c>
      <c r="AD12" s="314" t="str">
        <f>IF($B$2=1,IF(ชี้วัด1!AD12="","",ชี้วัด1!AD12),IF(ชี้วัด1!AD42="","",ชี้วัด1!AD42))</f>
        <v/>
      </c>
      <c r="AE12" s="314" t="str">
        <f>IF($B$2=1,IF(ชี้วัด1!AE12="","",ชี้วัด1!AE12),IF(ชี้วัด1!AE42="","",ชี้วัด1!AE42))</f>
        <v/>
      </c>
      <c r="AF12" s="314" t="str">
        <f>IF($B$2=1,IF(ชี้วัด1!AF12="","",ชี้วัด1!AF12),IF(ชี้วัด1!AF42="","",ชี้วัด1!AF42))</f>
        <v/>
      </c>
      <c r="AG12" s="314" t="str">
        <f>IF($B$2=1,IF(ชี้วัด1!AG12="","",ชี้วัด1!AG12),IF(ชี้วัด1!AG42="","",ชี้วัด1!AG42))</f>
        <v/>
      </c>
      <c r="AH12" s="314" t="str">
        <f>IF($B$2=1,IF(ชี้วัด1!AH12="","",ชี้วัด1!AH12),IF(ชี้วัด1!AH42="","",ชี้วัด1!AH42))</f>
        <v/>
      </c>
      <c r="AI12" s="314" t="str">
        <f>IF($B$2=1,IF(ชี้วัด1!AI12="","",ชี้วัด1!AI12),IF(ชี้วัด1!AI42="","",ชี้วัด1!AI42))</f>
        <v/>
      </c>
      <c r="AJ12" s="314" t="str">
        <f>IF($B$2=1,IF(ชี้วัด1!AJ12="","",ชี้วัด1!AJ12),IF(ชี้วัด1!AJ42="","",ชี้วัด1!AJ42))</f>
        <v/>
      </c>
      <c r="AK12" s="314" t="str">
        <f>IF($B$2=1,IF(ชี้วัด1!AK12="","",ชี้วัด1!AK12),IF(ชี้วัด1!AK42="","",ชี้วัด1!AK42))</f>
        <v/>
      </c>
      <c r="AL12" s="314" t="str">
        <f>IF($B$2=1,IF(ชี้วัด1!AL12="","",ชี้วัด1!AL12),IF(ชี้วัด1!AL42="","",ชี้วัด1!AL42))</f>
        <v/>
      </c>
      <c r="AM12" s="314" t="str">
        <f>IF($B$2=1,IF(ชี้วัด1!AM12="","",ชี้วัด1!AM12),IF(ชี้วัด1!AM42="","",ชี้วัด1!AM42))</f>
        <v/>
      </c>
      <c r="AN12" s="314" t="str">
        <f>IF($B$2=1,IF(ชี้วัด1!AN12="","",ชี้วัด1!AN12),IF(ชี้วัด1!AN42="","",ชี้วัด1!AN42))</f>
        <v/>
      </c>
      <c r="AO12" s="314" t="str">
        <f>IF($B$2=1,IF(ชี้วัด1!AO12="","",ชี้วัด1!AO12),IF(ชี้วัด1!AO42="","",ชี้วัด1!AO42))</f>
        <v/>
      </c>
      <c r="AP12" s="314" t="str">
        <f>IF($B$2=1,IF(ชี้วัด1!AP12="","",ชี้วัด1!AP12),IF(ชี้วัด1!AP42="","",ชี้วัด1!AP42))</f>
        <v/>
      </c>
      <c r="AQ12" s="314" t="str">
        <f>IF($B$2=1,IF(ชี้วัด1!AQ12="","",ชี้วัด1!AQ12),IF(ชี้วัด1!AQ42="","",ชี้วัด1!AQ42))</f>
        <v/>
      </c>
      <c r="AR12" s="314" t="str">
        <f>IF($B$2=1,IF(ชี้วัด1!AR12="","",ชี้วัด1!AR12),IF(ชี้วัด1!AR42="","",ชี้วัด1!AR42))</f>
        <v/>
      </c>
      <c r="AS12" s="314" t="str">
        <f>IF($B$2=1,IF(ชี้วัด1!AS12="","",ชี้วัด1!AS12),IF(ชี้วัด1!AS42="","",ชี้วัด1!AS42))</f>
        <v/>
      </c>
      <c r="AT12" s="314" t="str">
        <f>IF($B$2=1,IF(ชี้วัด1!AT12="","",ชี้วัด1!AT12),IF(ชี้วัด1!AT42="","",ชี้วัด1!AT42))</f>
        <v/>
      </c>
      <c r="AU12" s="314" t="str">
        <f>IF($B$2=1,IF(ชี้วัด1!AU12="","",ชี้วัด1!AU12),IF(ชี้วัด1!AU42="","",ชี้วัด1!AU42))</f>
        <v/>
      </c>
      <c r="AV12" s="314" t="str">
        <f>IF($B$2=1,IF(ชี้วัด1!AV12="","",ชี้วัด1!AV12),IF(ชี้วัด1!AV42="","",ชี้วัด1!AV42))</f>
        <v/>
      </c>
      <c r="AW12" s="314" t="str">
        <f>IF($B$2=1,IF(ชี้วัด1!AW12="","",ชี้วัด1!AW12),IF(ชี้วัด1!AW42="","",ชี้วัด1!AW42))</f>
        <v/>
      </c>
      <c r="AX12" s="314" t="str">
        <f>IF($B$2=1,IF(ชี้วัด1!AX12="","",ชี้วัด1!AX12),IF(ชี้วัด1!AX42="","",ชี้วัด1!AX42))</f>
        <v/>
      </c>
      <c r="AY12" s="314" t="str">
        <f>IF($B$2=1,IF(ชี้วัด1!AY12="","",ชี้วัด1!AY12),IF(ชี้วัด1!AY42="","",ชี้วัด1!AY42))</f>
        <v/>
      </c>
      <c r="AZ12" s="314" t="str">
        <f>IF($B$2=1,IF(ชี้วัด1!AZ12="","",ชี้วัด1!AZ12),IF(ชี้วัด1!AZ42="","",ชี้วัด1!AZ42))</f>
        <v/>
      </c>
      <c r="BA12" s="314" t="str">
        <f>IF($B$2=1,IF(ชี้วัด1!BA12="","",ชี้วัด1!BA12),IF(ชี้วัด1!BA42="","",ชี้วัด1!BA42))</f>
        <v/>
      </c>
      <c r="BB12" s="314" t="str">
        <f>IF($B$2=1,IF(ชี้วัด1!BB12="","",ชี้วัด1!BB12),IF(ชี้วัด1!BB42="","",ชี้วัด1!BB42))</f>
        <v/>
      </c>
      <c r="BC12" s="314" t="str">
        <f>IF($B$2=1,IF(ชี้วัด1!BC12="","",ชี้วัด1!BC12),IF(ชี้วัด1!BC42="","",ชี้วัด1!BC42))</f>
        <v/>
      </c>
      <c r="BD12" s="314" t="str">
        <f>IF($B$2=1,IF(ชี้วัด1!BD12="","",ชี้วัด1!BD12),IF(ชี้วัด1!BD42="","",ชี้วัด1!BD42))</f>
        <v/>
      </c>
      <c r="BE12" s="116" t="str">
        <f>IF($B$2=1,IF(ชี้วัด1!BE12="","",ชี้วัด1!BE12),IF(ชี้วัด1!BE42="","",ชี้วัด1!BE42))</f>
        <v/>
      </c>
      <c r="BF12" s="116" t="str">
        <f>IF($B$2=1,IF(ชี้วัด1!BF12="","",ชี้วัด1!BF12),IF(ชี้วัด1!BF42="","",ชี้วัด1!BF42))</f>
        <v/>
      </c>
    </row>
    <row r="13" spans="1:58" ht="18" customHeight="1" x14ac:dyDescent="0.3">
      <c r="A13" s="111"/>
      <c r="B13" s="111"/>
      <c r="C13" s="111"/>
      <c r="D13" s="138">
        <f t="shared" si="3"/>
        <v>9</v>
      </c>
      <c r="E13" s="110" t="str">
        <f>IF($B$2=1,IF(ชี้วัด1!E13="","",ชี้วัด1!E13),IF(ชี้วัด1!E43="","",ชี้วัด1!E43))</f>
        <v/>
      </c>
      <c r="F13" s="118"/>
      <c r="G13" s="314" t="str">
        <f>IF($B$2=1,IF(ชี้วัด1!G13="","",ชี้วัด1!G13),IF(ชี้วัด1!G43="","",ชี้วัด1!G43))</f>
        <v/>
      </c>
      <c r="H13" s="314" t="str">
        <f>IF($B$2=1,IF(ชี้วัด1!H13="","",ชี้วัด1!H13),IF(ชี้วัด1!H43="","",ชี้วัด1!H43))</f>
        <v/>
      </c>
      <c r="I13" s="314" t="str">
        <f>IF($B$2=1,IF(ชี้วัด1!I13="","",ชี้วัด1!I13),IF(ชี้วัด1!I43="","",ชี้วัด1!I43))</f>
        <v/>
      </c>
      <c r="J13" s="314" t="str">
        <f>IF($B$2=1,IF(ชี้วัด1!J13="","",ชี้วัด1!J13),IF(ชี้วัด1!J43="","",ชี้วัด1!J43))</f>
        <v/>
      </c>
      <c r="K13" s="314" t="str">
        <f>IF($B$2=1,IF(ชี้วัด1!K13="","",ชี้วัด1!K13),IF(ชี้วัด1!K43="","",ชี้วัด1!K43))</f>
        <v/>
      </c>
      <c r="L13" s="314" t="str">
        <f>IF($B$2=1,IF(ชี้วัด1!L13="","",ชี้วัด1!L13),IF(ชี้วัด1!L43="","",ชี้วัด1!L43))</f>
        <v/>
      </c>
      <c r="M13" s="314" t="str">
        <f>IF($B$2=1,IF(ชี้วัด1!M13="","",ชี้วัด1!M13),IF(ชี้วัด1!M43="","",ชี้วัด1!M43))</f>
        <v/>
      </c>
      <c r="N13" s="314" t="str">
        <f>IF($B$2=1,IF(ชี้วัด1!N13="","",ชี้วัด1!N13),IF(ชี้วัด1!N43="","",ชี้วัด1!N43))</f>
        <v/>
      </c>
      <c r="O13" s="314" t="str">
        <f>IF($B$2=1,IF(ชี้วัด1!O13="","",ชี้วัด1!O13),IF(ชี้วัด1!O43="","",ชี้วัด1!O43))</f>
        <v/>
      </c>
      <c r="P13" s="314" t="str">
        <f>IF($B$2=1,IF(ชี้วัด1!P13="","",ชี้วัด1!P13),IF(ชี้วัด1!P43="","",ชี้วัด1!P43))</f>
        <v/>
      </c>
      <c r="Q13" s="314" t="str">
        <f>IF($B$2=1,IF(ชี้วัด1!Q13="","",ชี้วัด1!Q13),IF(ชี้วัด1!Q43="","",ชี้วัด1!Q43))</f>
        <v/>
      </c>
      <c r="R13" s="314" t="str">
        <f>IF($B$2=1,IF(ชี้วัด1!R13="","",ชี้วัด1!R13),IF(ชี้วัด1!R43="","",ชี้วัด1!R43))</f>
        <v/>
      </c>
      <c r="S13" s="314" t="str">
        <f>IF($B$2=1,IF(ชี้วัด1!S13="","",ชี้วัด1!S13),IF(ชี้วัด1!S43="","",ชี้วัด1!S43))</f>
        <v/>
      </c>
      <c r="T13" s="314" t="str">
        <f>IF($B$2=1,IF(ชี้วัด1!T13="","",ชี้วัด1!T13),IF(ชี้วัด1!T43="","",ชี้วัด1!T43))</f>
        <v/>
      </c>
      <c r="U13" s="314" t="str">
        <f>IF($B$2=1,IF(ชี้วัด1!U13="","",ชี้วัด1!U13),IF(ชี้วัด1!U43="","",ชี้วัด1!U43))</f>
        <v/>
      </c>
      <c r="V13" s="314" t="str">
        <f>IF($B$2=1,IF(ชี้วัด1!V13="","",ชี้วัด1!V13),IF(ชี้วัด1!V43="","",ชี้วัด1!V43))</f>
        <v/>
      </c>
      <c r="W13" s="314" t="str">
        <f>IF($B$2=1,IF(ชี้วัด1!W13="","",ชี้วัด1!W13),IF(ชี้วัด1!W43="","",ชี้วัด1!W43))</f>
        <v/>
      </c>
      <c r="X13" s="314" t="str">
        <f>IF($B$2=1,IF(ชี้วัด1!X13="","",ชี้วัด1!X13),IF(ชี้วัด1!X43="","",ชี้วัด1!X43))</f>
        <v/>
      </c>
      <c r="Y13" s="314" t="str">
        <f>IF($B$2=1,IF(ชี้วัด1!Y13="","",ชี้วัด1!Y13),IF(ชี้วัด1!Y43="","",ชี้วัด1!Y43))</f>
        <v/>
      </c>
      <c r="Z13" s="314" t="str">
        <f>IF($B$2=1,IF(ชี้วัด1!Z13="","",ชี้วัด1!Z13),IF(ชี้วัด1!Z43="","",ชี้วัด1!Z43))</f>
        <v/>
      </c>
      <c r="AA13" s="314" t="str">
        <f>IF($B$2=1,IF(ชี้วัด1!AA13="","",ชี้วัด1!AA13),IF(ชี้วัด1!AA43="","",ชี้วัด1!AA43))</f>
        <v/>
      </c>
      <c r="AB13" s="314" t="str">
        <f>IF($B$2=1,IF(ชี้วัด1!AB13="","",ชี้วัด1!AB13),IF(ชี้วัด1!AB43="","",ชี้วัด1!AB43))</f>
        <v/>
      </c>
      <c r="AC13" s="314" t="str">
        <f>IF($B$2=1,IF(ชี้วัด1!AC13="","",ชี้วัด1!AC13),IF(ชี้วัด1!AC43="","",ชี้วัด1!AC43))</f>
        <v/>
      </c>
      <c r="AD13" s="314" t="str">
        <f>IF($B$2=1,IF(ชี้วัด1!AD13="","",ชี้วัด1!AD13),IF(ชี้วัด1!AD43="","",ชี้วัด1!AD43))</f>
        <v/>
      </c>
      <c r="AE13" s="314" t="str">
        <f>IF($B$2=1,IF(ชี้วัด1!AE13="","",ชี้วัด1!AE13),IF(ชี้วัด1!AE43="","",ชี้วัด1!AE43))</f>
        <v/>
      </c>
      <c r="AF13" s="314" t="str">
        <f>IF($B$2=1,IF(ชี้วัด1!AF13="","",ชี้วัด1!AF13),IF(ชี้วัด1!AF43="","",ชี้วัด1!AF43))</f>
        <v/>
      </c>
      <c r="AG13" s="314" t="str">
        <f>IF($B$2=1,IF(ชี้วัด1!AG13="","",ชี้วัด1!AG13),IF(ชี้วัด1!AG43="","",ชี้วัด1!AG43))</f>
        <v/>
      </c>
      <c r="AH13" s="314" t="str">
        <f>IF($B$2=1,IF(ชี้วัด1!AH13="","",ชี้วัด1!AH13),IF(ชี้วัด1!AH43="","",ชี้วัด1!AH43))</f>
        <v/>
      </c>
      <c r="AI13" s="314" t="str">
        <f>IF($B$2=1,IF(ชี้วัด1!AI13="","",ชี้วัด1!AI13),IF(ชี้วัด1!AI43="","",ชี้วัด1!AI43))</f>
        <v/>
      </c>
      <c r="AJ13" s="314" t="str">
        <f>IF($B$2=1,IF(ชี้วัด1!AJ13="","",ชี้วัด1!AJ13),IF(ชี้วัด1!AJ43="","",ชี้วัด1!AJ43))</f>
        <v/>
      </c>
      <c r="AK13" s="314" t="str">
        <f>IF($B$2=1,IF(ชี้วัด1!AK13="","",ชี้วัด1!AK13),IF(ชี้วัด1!AK43="","",ชี้วัด1!AK43))</f>
        <v/>
      </c>
      <c r="AL13" s="314" t="str">
        <f>IF($B$2=1,IF(ชี้วัด1!AL13="","",ชี้วัด1!AL13),IF(ชี้วัด1!AL43="","",ชี้วัด1!AL43))</f>
        <v/>
      </c>
      <c r="AM13" s="314" t="str">
        <f>IF($B$2=1,IF(ชี้วัด1!AM13="","",ชี้วัด1!AM13),IF(ชี้วัด1!AM43="","",ชี้วัด1!AM43))</f>
        <v/>
      </c>
      <c r="AN13" s="314" t="str">
        <f>IF($B$2=1,IF(ชี้วัด1!AN13="","",ชี้วัด1!AN13),IF(ชี้วัด1!AN43="","",ชี้วัด1!AN43))</f>
        <v/>
      </c>
      <c r="AO13" s="314" t="str">
        <f>IF($B$2=1,IF(ชี้วัด1!AO13="","",ชี้วัด1!AO13),IF(ชี้วัด1!AO43="","",ชี้วัด1!AO43))</f>
        <v/>
      </c>
      <c r="AP13" s="314" t="str">
        <f>IF($B$2=1,IF(ชี้วัด1!AP13="","",ชี้วัด1!AP13),IF(ชี้วัด1!AP43="","",ชี้วัด1!AP43))</f>
        <v/>
      </c>
      <c r="AQ13" s="314" t="str">
        <f>IF($B$2=1,IF(ชี้วัด1!AQ13="","",ชี้วัด1!AQ13),IF(ชี้วัด1!AQ43="","",ชี้วัด1!AQ43))</f>
        <v/>
      </c>
      <c r="AR13" s="314" t="str">
        <f>IF($B$2=1,IF(ชี้วัด1!AR13="","",ชี้วัด1!AR13),IF(ชี้วัด1!AR43="","",ชี้วัด1!AR43))</f>
        <v/>
      </c>
      <c r="AS13" s="314" t="str">
        <f>IF($B$2=1,IF(ชี้วัด1!AS13="","",ชี้วัด1!AS13),IF(ชี้วัด1!AS43="","",ชี้วัด1!AS43))</f>
        <v/>
      </c>
      <c r="AT13" s="314" t="str">
        <f>IF($B$2=1,IF(ชี้วัด1!AT13="","",ชี้วัด1!AT13),IF(ชี้วัด1!AT43="","",ชี้วัด1!AT43))</f>
        <v/>
      </c>
      <c r="AU13" s="314" t="str">
        <f>IF($B$2=1,IF(ชี้วัด1!AU13="","",ชี้วัด1!AU13),IF(ชี้วัด1!AU43="","",ชี้วัด1!AU43))</f>
        <v/>
      </c>
      <c r="AV13" s="314" t="str">
        <f>IF($B$2=1,IF(ชี้วัด1!AV13="","",ชี้วัด1!AV13),IF(ชี้วัด1!AV43="","",ชี้วัด1!AV43))</f>
        <v/>
      </c>
      <c r="AW13" s="314" t="str">
        <f>IF($B$2=1,IF(ชี้วัด1!AW13="","",ชี้วัด1!AW13),IF(ชี้วัด1!AW43="","",ชี้วัด1!AW43))</f>
        <v/>
      </c>
      <c r="AX13" s="314" t="str">
        <f>IF($B$2=1,IF(ชี้วัด1!AX13="","",ชี้วัด1!AX13),IF(ชี้วัด1!AX43="","",ชี้วัด1!AX43))</f>
        <v/>
      </c>
      <c r="AY13" s="314" t="str">
        <f>IF($B$2=1,IF(ชี้วัด1!AY13="","",ชี้วัด1!AY13),IF(ชี้วัด1!AY43="","",ชี้วัด1!AY43))</f>
        <v/>
      </c>
      <c r="AZ13" s="314" t="str">
        <f>IF($B$2=1,IF(ชี้วัด1!AZ13="","",ชี้วัด1!AZ13),IF(ชี้วัด1!AZ43="","",ชี้วัด1!AZ43))</f>
        <v/>
      </c>
      <c r="BA13" s="314" t="str">
        <f>IF($B$2=1,IF(ชี้วัด1!BA13="","",ชี้วัด1!BA13),IF(ชี้วัด1!BA43="","",ชี้วัด1!BA43))</f>
        <v/>
      </c>
      <c r="BB13" s="314" t="str">
        <f>IF($B$2=1,IF(ชี้วัด1!BB13="","",ชี้วัด1!BB13),IF(ชี้วัด1!BB43="","",ชี้วัด1!BB43))</f>
        <v/>
      </c>
      <c r="BC13" s="314" t="str">
        <f>IF($B$2=1,IF(ชี้วัด1!BC13="","",ชี้วัด1!BC13),IF(ชี้วัด1!BC43="","",ชี้วัด1!BC43))</f>
        <v/>
      </c>
      <c r="BD13" s="314" t="str">
        <f>IF($B$2=1,IF(ชี้วัด1!BD13="","",ชี้วัด1!BD13),IF(ชี้วัด1!BD43="","",ชี้วัด1!BD43))</f>
        <v/>
      </c>
      <c r="BE13" s="116" t="str">
        <f>IF($B$2=1,IF(ชี้วัด1!BE13="","",ชี้วัด1!BE13),IF(ชี้วัด1!BE43="","",ชี้วัด1!BE43))</f>
        <v/>
      </c>
      <c r="BF13" s="116" t="str">
        <f>IF($B$2=1,IF(ชี้วัด1!BF13="","",ชี้วัด1!BF13),IF(ชี้วัด1!BF43="","",ชี้วัด1!BF43))</f>
        <v/>
      </c>
    </row>
    <row r="14" spans="1:58" ht="18" customHeight="1" x14ac:dyDescent="0.3">
      <c r="A14" s="111"/>
      <c r="B14" s="111"/>
      <c r="C14" s="111"/>
      <c r="D14" s="138">
        <f t="shared" si="3"/>
        <v>10</v>
      </c>
      <c r="E14" s="110" t="str">
        <f>IF($B$2=1,IF(ชี้วัด1!E14="","",ชี้วัด1!E14),IF(ชี้วัด1!E44="","",ชี้วัด1!E44))</f>
        <v/>
      </c>
      <c r="F14" s="118"/>
      <c r="G14" s="314" t="str">
        <f>IF($B$2=1,IF(ชี้วัด1!G14="","",ชี้วัด1!G14),IF(ชี้วัด1!G44="","",ชี้วัด1!G44))</f>
        <v/>
      </c>
      <c r="H14" s="314" t="str">
        <f>IF($B$2=1,IF(ชี้วัด1!H14="","",ชี้วัด1!H14),IF(ชี้วัด1!H44="","",ชี้วัด1!H44))</f>
        <v/>
      </c>
      <c r="I14" s="314" t="str">
        <f>IF($B$2=1,IF(ชี้วัด1!I14="","",ชี้วัด1!I14),IF(ชี้วัด1!I44="","",ชี้วัด1!I44))</f>
        <v/>
      </c>
      <c r="J14" s="314" t="str">
        <f>IF($B$2=1,IF(ชี้วัด1!J14="","",ชี้วัด1!J14),IF(ชี้วัด1!J44="","",ชี้วัด1!J44))</f>
        <v/>
      </c>
      <c r="K14" s="314" t="str">
        <f>IF($B$2=1,IF(ชี้วัด1!K14="","",ชี้วัด1!K14),IF(ชี้วัด1!K44="","",ชี้วัด1!K44))</f>
        <v/>
      </c>
      <c r="L14" s="314" t="str">
        <f>IF($B$2=1,IF(ชี้วัด1!L14="","",ชี้วัด1!L14),IF(ชี้วัด1!L44="","",ชี้วัด1!L44))</f>
        <v/>
      </c>
      <c r="M14" s="314" t="str">
        <f>IF($B$2=1,IF(ชี้วัด1!M14="","",ชี้วัด1!M14),IF(ชี้วัด1!M44="","",ชี้วัด1!M44))</f>
        <v/>
      </c>
      <c r="N14" s="314" t="str">
        <f>IF($B$2=1,IF(ชี้วัด1!N14="","",ชี้วัด1!N14),IF(ชี้วัด1!N44="","",ชี้วัด1!N44))</f>
        <v/>
      </c>
      <c r="O14" s="314" t="str">
        <f>IF($B$2=1,IF(ชี้วัด1!O14="","",ชี้วัด1!O14),IF(ชี้วัด1!O44="","",ชี้วัด1!O44))</f>
        <v/>
      </c>
      <c r="P14" s="314" t="str">
        <f>IF($B$2=1,IF(ชี้วัด1!P14="","",ชี้วัด1!P14),IF(ชี้วัด1!P44="","",ชี้วัด1!P44))</f>
        <v/>
      </c>
      <c r="Q14" s="314" t="str">
        <f>IF($B$2=1,IF(ชี้วัด1!Q14="","",ชี้วัด1!Q14),IF(ชี้วัด1!Q44="","",ชี้วัด1!Q44))</f>
        <v/>
      </c>
      <c r="R14" s="314" t="str">
        <f>IF($B$2=1,IF(ชี้วัด1!R14="","",ชี้วัด1!R14),IF(ชี้วัด1!R44="","",ชี้วัด1!R44))</f>
        <v/>
      </c>
      <c r="S14" s="314" t="str">
        <f>IF($B$2=1,IF(ชี้วัด1!S14="","",ชี้วัด1!S14),IF(ชี้วัด1!S44="","",ชี้วัด1!S44))</f>
        <v/>
      </c>
      <c r="T14" s="314" t="str">
        <f>IF($B$2=1,IF(ชี้วัด1!T14="","",ชี้วัด1!T14),IF(ชี้วัด1!T44="","",ชี้วัด1!T44))</f>
        <v/>
      </c>
      <c r="U14" s="314" t="str">
        <f>IF($B$2=1,IF(ชี้วัด1!U14="","",ชี้วัด1!U14),IF(ชี้วัด1!U44="","",ชี้วัด1!U44))</f>
        <v/>
      </c>
      <c r="V14" s="314" t="str">
        <f>IF($B$2=1,IF(ชี้วัด1!V14="","",ชี้วัด1!V14),IF(ชี้วัด1!V44="","",ชี้วัด1!V44))</f>
        <v/>
      </c>
      <c r="W14" s="314" t="str">
        <f>IF($B$2=1,IF(ชี้วัด1!W14="","",ชี้วัด1!W14),IF(ชี้วัด1!W44="","",ชี้วัด1!W44))</f>
        <v/>
      </c>
      <c r="X14" s="314" t="str">
        <f>IF($B$2=1,IF(ชี้วัด1!X14="","",ชี้วัด1!X14),IF(ชี้วัด1!X44="","",ชี้วัด1!X44))</f>
        <v/>
      </c>
      <c r="Y14" s="314" t="str">
        <f>IF($B$2=1,IF(ชี้วัด1!Y14="","",ชี้วัด1!Y14),IF(ชี้วัด1!Y44="","",ชี้วัด1!Y44))</f>
        <v/>
      </c>
      <c r="Z14" s="314" t="str">
        <f>IF($B$2=1,IF(ชี้วัด1!Z14="","",ชี้วัด1!Z14),IF(ชี้วัด1!Z44="","",ชี้วัด1!Z44))</f>
        <v/>
      </c>
      <c r="AA14" s="314" t="str">
        <f>IF($B$2=1,IF(ชี้วัด1!AA14="","",ชี้วัด1!AA14),IF(ชี้วัด1!AA44="","",ชี้วัด1!AA44))</f>
        <v/>
      </c>
      <c r="AB14" s="314" t="str">
        <f>IF($B$2=1,IF(ชี้วัด1!AB14="","",ชี้วัด1!AB14),IF(ชี้วัด1!AB44="","",ชี้วัด1!AB44))</f>
        <v/>
      </c>
      <c r="AC14" s="314" t="str">
        <f>IF($B$2=1,IF(ชี้วัด1!AC14="","",ชี้วัด1!AC14),IF(ชี้วัด1!AC44="","",ชี้วัด1!AC44))</f>
        <v/>
      </c>
      <c r="AD14" s="314" t="str">
        <f>IF($B$2=1,IF(ชี้วัด1!AD14="","",ชี้วัด1!AD14),IF(ชี้วัด1!AD44="","",ชี้วัด1!AD44))</f>
        <v/>
      </c>
      <c r="AE14" s="314" t="str">
        <f>IF($B$2=1,IF(ชี้วัด1!AE14="","",ชี้วัด1!AE14),IF(ชี้วัด1!AE44="","",ชี้วัด1!AE44))</f>
        <v/>
      </c>
      <c r="AF14" s="314" t="str">
        <f>IF($B$2=1,IF(ชี้วัด1!AF14="","",ชี้วัด1!AF14),IF(ชี้วัด1!AF44="","",ชี้วัด1!AF44))</f>
        <v/>
      </c>
      <c r="AG14" s="314" t="str">
        <f>IF($B$2=1,IF(ชี้วัด1!AG14="","",ชี้วัด1!AG14),IF(ชี้วัด1!AG44="","",ชี้วัด1!AG44))</f>
        <v/>
      </c>
      <c r="AH14" s="314" t="str">
        <f>IF($B$2=1,IF(ชี้วัด1!AH14="","",ชี้วัด1!AH14),IF(ชี้วัด1!AH44="","",ชี้วัด1!AH44))</f>
        <v/>
      </c>
      <c r="AI14" s="314" t="str">
        <f>IF($B$2=1,IF(ชี้วัด1!AI14="","",ชี้วัด1!AI14),IF(ชี้วัด1!AI44="","",ชี้วัด1!AI44))</f>
        <v/>
      </c>
      <c r="AJ14" s="314" t="str">
        <f>IF($B$2=1,IF(ชี้วัด1!AJ14="","",ชี้วัด1!AJ14),IF(ชี้วัด1!AJ44="","",ชี้วัด1!AJ44))</f>
        <v/>
      </c>
      <c r="AK14" s="314" t="str">
        <f>IF($B$2=1,IF(ชี้วัด1!AK14="","",ชี้วัด1!AK14),IF(ชี้วัด1!AK44="","",ชี้วัด1!AK44))</f>
        <v/>
      </c>
      <c r="AL14" s="314" t="str">
        <f>IF($B$2=1,IF(ชี้วัด1!AL14="","",ชี้วัด1!AL14),IF(ชี้วัด1!AL44="","",ชี้วัด1!AL44))</f>
        <v/>
      </c>
      <c r="AM14" s="314" t="str">
        <f>IF($B$2=1,IF(ชี้วัด1!AM14="","",ชี้วัด1!AM14),IF(ชี้วัด1!AM44="","",ชี้วัด1!AM44))</f>
        <v/>
      </c>
      <c r="AN14" s="314" t="str">
        <f>IF($B$2=1,IF(ชี้วัด1!AN14="","",ชี้วัด1!AN14),IF(ชี้วัด1!AN44="","",ชี้วัด1!AN44))</f>
        <v/>
      </c>
      <c r="AO14" s="314" t="str">
        <f>IF($B$2=1,IF(ชี้วัด1!AO14="","",ชี้วัด1!AO14),IF(ชี้วัด1!AO44="","",ชี้วัด1!AO44))</f>
        <v/>
      </c>
      <c r="AP14" s="314" t="str">
        <f>IF($B$2=1,IF(ชี้วัด1!AP14="","",ชี้วัด1!AP14),IF(ชี้วัด1!AP44="","",ชี้วัด1!AP44))</f>
        <v/>
      </c>
      <c r="AQ14" s="314" t="str">
        <f>IF($B$2=1,IF(ชี้วัด1!AQ14="","",ชี้วัด1!AQ14),IF(ชี้วัด1!AQ44="","",ชี้วัด1!AQ44))</f>
        <v/>
      </c>
      <c r="AR14" s="314" t="str">
        <f>IF($B$2=1,IF(ชี้วัด1!AR14="","",ชี้วัด1!AR14),IF(ชี้วัด1!AR44="","",ชี้วัด1!AR44))</f>
        <v/>
      </c>
      <c r="AS14" s="314" t="str">
        <f>IF($B$2=1,IF(ชี้วัด1!AS14="","",ชี้วัด1!AS14),IF(ชี้วัด1!AS44="","",ชี้วัด1!AS44))</f>
        <v/>
      </c>
      <c r="AT14" s="314" t="str">
        <f>IF($B$2=1,IF(ชี้วัด1!AT14="","",ชี้วัด1!AT14),IF(ชี้วัด1!AT44="","",ชี้วัด1!AT44))</f>
        <v/>
      </c>
      <c r="AU14" s="314" t="str">
        <f>IF($B$2=1,IF(ชี้วัด1!AU14="","",ชี้วัด1!AU14),IF(ชี้วัด1!AU44="","",ชี้วัด1!AU44))</f>
        <v/>
      </c>
      <c r="AV14" s="314" t="str">
        <f>IF($B$2=1,IF(ชี้วัด1!AV14="","",ชี้วัด1!AV14),IF(ชี้วัด1!AV44="","",ชี้วัด1!AV44))</f>
        <v/>
      </c>
      <c r="AW14" s="314" t="str">
        <f>IF($B$2=1,IF(ชี้วัด1!AW14="","",ชี้วัด1!AW14),IF(ชี้วัด1!AW44="","",ชี้วัด1!AW44))</f>
        <v/>
      </c>
      <c r="AX14" s="314" t="str">
        <f>IF($B$2=1,IF(ชี้วัด1!AX14="","",ชี้วัด1!AX14),IF(ชี้วัด1!AX44="","",ชี้วัด1!AX44))</f>
        <v/>
      </c>
      <c r="AY14" s="314" t="str">
        <f>IF($B$2=1,IF(ชี้วัด1!AY14="","",ชี้วัด1!AY14),IF(ชี้วัด1!AY44="","",ชี้วัด1!AY44))</f>
        <v/>
      </c>
      <c r="AZ14" s="314" t="str">
        <f>IF($B$2=1,IF(ชี้วัด1!AZ14="","",ชี้วัด1!AZ14),IF(ชี้วัด1!AZ44="","",ชี้วัด1!AZ44))</f>
        <v/>
      </c>
      <c r="BA14" s="314" t="str">
        <f>IF($B$2=1,IF(ชี้วัด1!BA14="","",ชี้วัด1!BA14),IF(ชี้วัด1!BA44="","",ชี้วัด1!BA44))</f>
        <v/>
      </c>
      <c r="BB14" s="314" t="str">
        <f>IF($B$2=1,IF(ชี้วัด1!BB14="","",ชี้วัด1!BB14),IF(ชี้วัด1!BB44="","",ชี้วัด1!BB44))</f>
        <v/>
      </c>
      <c r="BC14" s="314" t="str">
        <f>IF($B$2=1,IF(ชี้วัด1!BC14="","",ชี้วัด1!BC14),IF(ชี้วัด1!BC44="","",ชี้วัด1!BC44))</f>
        <v/>
      </c>
      <c r="BD14" s="314" t="str">
        <f>IF($B$2=1,IF(ชี้วัด1!BD14="","",ชี้วัด1!BD14),IF(ชี้วัด1!BD44="","",ชี้วัด1!BD44))</f>
        <v/>
      </c>
      <c r="BE14" s="116" t="str">
        <f>IF($B$2=1,IF(ชี้วัด1!BE14="","",ชี้วัด1!BE14),IF(ชี้วัด1!BE44="","",ชี้วัด1!BE44))</f>
        <v/>
      </c>
      <c r="BF14" s="116" t="str">
        <f>IF($B$2=1,IF(ชี้วัด1!BF14="","",ชี้วัด1!BF14),IF(ชี้วัด1!BF44="","",ชี้วัด1!BF44))</f>
        <v/>
      </c>
    </row>
    <row r="15" spans="1:58" ht="18" customHeight="1" x14ac:dyDescent="0.3">
      <c r="A15" s="111"/>
      <c r="B15" s="111"/>
      <c r="C15" s="111"/>
      <c r="D15" s="138">
        <f t="shared" si="3"/>
        <v>11</v>
      </c>
      <c r="E15" s="110" t="str">
        <f>IF($B$2=1,IF(ชี้วัด1!E15="","",ชี้วัด1!E15),IF(ชี้วัด1!E45="","",ชี้วัด1!E45))</f>
        <v/>
      </c>
      <c r="F15" s="118"/>
      <c r="G15" s="314" t="str">
        <f>IF($B$2=1,IF(ชี้วัด1!G15="","",ชี้วัด1!G15),IF(ชี้วัด1!G45="","",ชี้วัด1!G45))</f>
        <v/>
      </c>
      <c r="H15" s="314" t="str">
        <f>IF($B$2=1,IF(ชี้วัด1!H15="","",ชี้วัด1!H15),IF(ชี้วัด1!H45="","",ชี้วัด1!H45))</f>
        <v/>
      </c>
      <c r="I15" s="314" t="str">
        <f>IF($B$2=1,IF(ชี้วัด1!I15="","",ชี้วัด1!I15),IF(ชี้วัด1!I45="","",ชี้วัด1!I45))</f>
        <v/>
      </c>
      <c r="J15" s="314" t="str">
        <f>IF($B$2=1,IF(ชี้วัด1!J15="","",ชี้วัด1!J15),IF(ชี้วัด1!J45="","",ชี้วัด1!J45))</f>
        <v/>
      </c>
      <c r="K15" s="314" t="str">
        <f>IF($B$2=1,IF(ชี้วัด1!K15="","",ชี้วัด1!K15),IF(ชี้วัด1!K45="","",ชี้วัด1!K45))</f>
        <v/>
      </c>
      <c r="L15" s="314" t="str">
        <f>IF($B$2=1,IF(ชี้วัด1!L15="","",ชี้วัด1!L15),IF(ชี้วัด1!L45="","",ชี้วัด1!L45))</f>
        <v/>
      </c>
      <c r="M15" s="314" t="str">
        <f>IF($B$2=1,IF(ชี้วัด1!M15="","",ชี้วัด1!M15),IF(ชี้วัด1!M45="","",ชี้วัด1!M45))</f>
        <v/>
      </c>
      <c r="N15" s="314" t="str">
        <f>IF($B$2=1,IF(ชี้วัด1!N15="","",ชี้วัด1!N15),IF(ชี้วัด1!N45="","",ชี้วัด1!N45))</f>
        <v/>
      </c>
      <c r="O15" s="314" t="str">
        <f>IF($B$2=1,IF(ชี้วัด1!O15="","",ชี้วัด1!O15),IF(ชี้วัด1!O45="","",ชี้วัด1!O45))</f>
        <v/>
      </c>
      <c r="P15" s="314" t="str">
        <f>IF($B$2=1,IF(ชี้วัด1!P15="","",ชี้วัด1!P15),IF(ชี้วัด1!P45="","",ชี้วัด1!P45))</f>
        <v/>
      </c>
      <c r="Q15" s="314" t="str">
        <f>IF($B$2=1,IF(ชี้วัด1!Q15="","",ชี้วัด1!Q15),IF(ชี้วัด1!Q45="","",ชี้วัด1!Q45))</f>
        <v/>
      </c>
      <c r="R15" s="314" t="str">
        <f>IF($B$2=1,IF(ชี้วัด1!R15="","",ชี้วัด1!R15),IF(ชี้วัด1!R45="","",ชี้วัด1!R45))</f>
        <v/>
      </c>
      <c r="S15" s="314" t="str">
        <f>IF($B$2=1,IF(ชี้วัด1!S15="","",ชี้วัด1!S15),IF(ชี้วัด1!S45="","",ชี้วัด1!S45))</f>
        <v/>
      </c>
      <c r="T15" s="314" t="str">
        <f>IF($B$2=1,IF(ชี้วัด1!T15="","",ชี้วัด1!T15),IF(ชี้วัด1!T45="","",ชี้วัด1!T45))</f>
        <v/>
      </c>
      <c r="U15" s="314" t="str">
        <f>IF($B$2=1,IF(ชี้วัด1!U15="","",ชี้วัด1!U15),IF(ชี้วัด1!U45="","",ชี้วัด1!U45))</f>
        <v/>
      </c>
      <c r="V15" s="314" t="str">
        <f>IF($B$2=1,IF(ชี้วัด1!V15="","",ชี้วัด1!V15),IF(ชี้วัด1!V45="","",ชี้วัด1!V45))</f>
        <v/>
      </c>
      <c r="W15" s="314" t="str">
        <f>IF($B$2=1,IF(ชี้วัด1!W15="","",ชี้วัด1!W15),IF(ชี้วัด1!W45="","",ชี้วัด1!W45))</f>
        <v/>
      </c>
      <c r="X15" s="314" t="str">
        <f>IF($B$2=1,IF(ชี้วัด1!X15="","",ชี้วัด1!X15),IF(ชี้วัด1!X45="","",ชี้วัด1!X45))</f>
        <v/>
      </c>
      <c r="Y15" s="314" t="str">
        <f>IF($B$2=1,IF(ชี้วัด1!Y15="","",ชี้วัด1!Y15),IF(ชี้วัด1!Y45="","",ชี้วัด1!Y45))</f>
        <v/>
      </c>
      <c r="Z15" s="314" t="str">
        <f>IF($B$2=1,IF(ชี้วัด1!Z15="","",ชี้วัด1!Z15),IF(ชี้วัด1!Z45="","",ชี้วัด1!Z45))</f>
        <v/>
      </c>
      <c r="AA15" s="314" t="str">
        <f>IF($B$2=1,IF(ชี้วัด1!AA15="","",ชี้วัด1!AA15),IF(ชี้วัด1!AA45="","",ชี้วัด1!AA45))</f>
        <v/>
      </c>
      <c r="AB15" s="314" t="str">
        <f>IF($B$2=1,IF(ชี้วัด1!AB15="","",ชี้วัด1!AB15),IF(ชี้วัด1!AB45="","",ชี้วัด1!AB45))</f>
        <v/>
      </c>
      <c r="AC15" s="314" t="str">
        <f>IF($B$2=1,IF(ชี้วัด1!AC15="","",ชี้วัด1!AC15),IF(ชี้วัด1!AC45="","",ชี้วัด1!AC45))</f>
        <v/>
      </c>
      <c r="AD15" s="314" t="str">
        <f>IF($B$2=1,IF(ชี้วัด1!AD15="","",ชี้วัด1!AD15),IF(ชี้วัด1!AD45="","",ชี้วัด1!AD45))</f>
        <v/>
      </c>
      <c r="AE15" s="314" t="str">
        <f>IF($B$2=1,IF(ชี้วัด1!AE15="","",ชี้วัด1!AE15),IF(ชี้วัด1!AE45="","",ชี้วัด1!AE45))</f>
        <v/>
      </c>
      <c r="AF15" s="314" t="str">
        <f>IF($B$2=1,IF(ชี้วัด1!AF15="","",ชี้วัด1!AF15),IF(ชี้วัด1!AF45="","",ชี้วัด1!AF45))</f>
        <v/>
      </c>
      <c r="AG15" s="314" t="str">
        <f>IF($B$2=1,IF(ชี้วัด1!AG15="","",ชี้วัด1!AG15),IF(ชี้วัด1!AG45="","",ชี้วัด1!AG45))</f>
        <v/>
      </c>
      <c r="AH15" s="314" t="str">
        <f>IF($B$2=1,IF(ชี้วัด1!AH15="","",ชี้วัด1!AH15),IF(ชี้วัด1!AH45="","",ชี้วัด1!AH45))</f>
        <v/>
      </c>
      <c r="AI15" s="314" t="str">
        <f>IF($B$2=1,IF(ชี้วัด1!AI15="","",ชี้วัด1!AI15),IF(ชี้วัด1!AI45="","",ชี้วัด1!AI45))</f>
        <v/>
      </c>
      <c r="AJ15" s="314" t="str">
        <f>IF($B$2=1,IF(ชี้วัด1!AJ15="","",ชี้วัด1!AJ15),IF(ชี้วัด1!AJ45="","",ชี้วัด1!AJ45))</f>
        <v/>
      </c>
      <c r="AK15" s="314" t="str">
        <f>IF($B$2=1,IF(ชี้วัด1!AK15="","",ชี้วัด1!AK15),IF(ชี้วัด1!AK45="","",ชี้วัด1!AK45))</f>
        <v/>
      </c>
      <c r="AL15" s="314" t="str">
        <f>IF($B$2=1,IF(ชี้วัด1!AL15="","",ชี้วัด1!AL15),IF(ชี้วัด1!AL45="","",ชี้วัด1!AL45))</f>
        <v/>
      </c>
      <c r="AM15" s="314" t="str">
        <f>IF($B$2=1,IF(ชี้วัด1!AM15="","",ชี้วัด1!AM15),IF(ชี้วัด1!AM45="","",ชี้วัด1!AM45))</f>
        <v/>
      </c>
      <c r="AN15" s="314" t="str">
        <f>IF($B$2=1,IF(ชี้วัด1!AN15="","",ชี้วัด1!AN15),IF(ชี้วัด1!AN45="","",ชี้วัด1!AN45))</f>
        <v/>
      </c>
      <c r="AO15" s="314" t="str">
        <f>IF($B$2=1,IF(ชี้วัด1!AO15="","",ชี้วัด1!AO15),IF(ชี้วัด1!AO45="","",ชี้วัด1!AO45))</f>
        <v/>
      </c>
      <c r="AP15" s="314" t="str">
        <f>IF($B$2=1,IF(ชี้วัด1!AP15="","",ชี้วัด1!AP15),IF(ชี้วัด1!AP45="","",ชี้วัด1!AP45))</f>
        <v/>
      </c>
      <c r="AQ15" s="314" t="str">
        <f>IF($B$2=1,IF(ชี้วัด1!AQ15="","",ชี้วัด1!AQ15),IF(ชี้วัด1!AQ45="","",ชี้วัด1!AQ45))</f>
        <v/>
      </c>
      <c r="AR15" s="314" t="str">
        <f>IF($B$2=1,IF(ชี้วัด1!AR15="","",ชี้วัด1!AR15),IF(ชี้วัด1!AR45="","",ชี้วัด1!AR45))</f>
        <v/>
      </c>
      <c r="AS15" s="314" t="str">
        <f>IF($B$2=1,IF(ชี้วัด1!AS15="","",ชี้วัด1!AS15),IF(ชี้วัด1!AS45="","",ชี้วัด1!AS45))</f>
        <v/>
      </c>
      <c r="AT15" s="314" t="str">
        <f>IF($B$2=1,IF(ชี้วัด1!AT15="","",ชี้วัด1!AT15),IF(ชี้วัด1!AT45="","",ชี้วัด1!AT45))</f>
        <v/>
      </c>
      <c r="AU15" s="314" t="str">
        <f>IF($B$2=1,IF(ชี้วัด1!AU15="","",ชี้วัด1!AU15),IF(ชี้วัด1!AU45="","",ชี้วัด1!AU45))</f>
        <v/>
      </c>
      <c r="AV15" s="314" t="str">
        <f>IF($B$2=1,IF(ชี้วัด1!AV15="","",ชี้วัด1!AV15),IF(ชี้วัด1!AV45="","",ชี้วัด1!AV45))</f>
        <v/>
      </c>
      <c r="AW15" s="314" t="str">
        <f>IF($B$2=1,IF(ชี้วัด1!AW15="","",ชี้วัด1!AW15),IF(ชี้วัด1!AW45="","",ชี้วัด1!AW45))</f>
        <v/>
      </c>
      <c r="AX15" s="314" t="str">
        <f>IF($B$2=1,IF(ชี้วัด1!AX15="","",ชี้วัด1!AX15),IF(ชี้วัด1!AX45="","",ชี้วัด1!AX45))</f>
        <v/>
      </c>
      <c r="AY15" s="314" t="str">
        <f>IF($B$2=1,IF(ชี้วัด1!AY15="","",ชี้วัด1!AY15),IF(ชี้วัด1!AY45="","",ชี้วัด1!AY45))</f>
        <v/>
      </c>
      <c r="AZ15" s="314" t="str">
        <f>IF($B$2=1,IF(ชี้วัด1!AZ15="","",ชี้วัด1!AZ15),IF(ชี้วัด1!AZ45="","",ชี้วัด1!AZ45))</f>
        <v/>
      </c>
      <c r="BA15" s="314" t="str">
        <f>IF($B$2=1,IF(ชี้วัด1!BA15="","",ชี้วัด1!BA15),IF(ชี้วัด1!BA45="","",ชี้วัด1!BA45))</f>
        <v/>
      </c>
      <c r="BB15" s="314" t="str">
        <f>IF($B$2=1,IF(ชี้วัด1!BB15="","",ชี้วัด1!BB15),IF(ชี้วัด1!BB45="","",ชี้วัด1!BB45))</f>
        <v/>
      </c>
      <c r="BC15" s="314" t="str">
        <f>IF($B$2=1,IF(ชี้วัด1!BC15="","",ชี้วัด1!BC15),IF(ชี้วัด1!BC45="","",ชี้วัด1!BC45))</f>
        <v/>
      </c>
      <c r="BD15" s="314" t="str">
        <f>IF($B$2=1,IF(ชี้วัด1!BD15="","",ชี้วัด1!BD15),IF(ชี้วัด1!BD45="","",ชี้วัด1!BD45))</f>
        <v/>
      </c>
      <c r="BE15" s="116" t="str">
        <f>IF($B$2=1,IF(ชี้วัด1!BE15="","",ชี้วัด1!BE15),IF(ชี้วัด1!BE45="","",ชี้วัด1!BE45))</f>
        <v/>
      </c>
      <c r="BF15" s="116" t="str">
        <f>IF($B$2=1,IF(ชี้วัด1!BF15="","",ชี้วัด1!BF15),IF(ชี้วัด1!BF45="","",ชี้วัด1!BF45))</f>
        <v/>
      </c>
    </row>
    <row r="16" spans="1:58" ht="18" customHeight="1" x14ac:dyDescent="0.3">
      <c r="A16" s="111"/>
      <c r="B16" s="111"/>
      <c r="C16" s="111"/>
      <c r="D16" s="138">
        <f t="shared" si="3"/>
        <v>12</v>
      </c>
      <c r="E16" s="110" t="str">
        <f>IF($B$2=1,IF(ชี้วัด1!E16="","",ชี้วัด1!E16),IF(ชี้วัด1!E46="","",ชี้วัด1!E46))</f>
        <v/>
      </c>
      <c r="F16" s="118"/>
      <c r="G16" s="314" t="str">
        <f>IF($B$2=1,IF(ชี้วัด1!G16="","",ชี้วัด1!G16),IF(ชี้วัด1!G46="","",ชี้วัด1!G46))</f>
        <v/>
      </c>
      <c r="H16" s="314" t="str">
        <f>IF($B$2=1,IF(ชี้วัด1!H16="","",ชี้วัด1!H16),IF(ชี้วัด1!H46="","",ชี้วัด1!H46))</f>
        <v/>
      </c>
      <c r="I16" s="314" t="str">
        <f>IF($B$2=1,IF(ชี้วัด1!I16="","",ชี้วัด1!I16),IF(ชี้วัด1!I46="","",ชี้วัด1!I46))</f>
        <v/>
      </c>
      <c r="J16" s="314" t="str">
        <f>IF($B$2=1,IF(ชี้วัด1!J16="","",ชี้วัด1!J16),IF(ชี้วัด1!J46="","",ชี้วัด1!J46))</f>
        <v/>
      </c>
      <c r="K16" s="314" t="str">
        <f>IF($B$2=1,IF(ชี้วัด1!K16="","",ชี้วัด1!K16),IF(ชี้วัด1!K46="","",ชี้วัด1!K46))</f>
        <v/>
      </c>
      <c r="L16" s="314" t="str">
        <f>IF($B$2=1,IF(ชี้วัด1!L16="","",ชี้วัด1!L16),IF(ชี้วัด1!L46="","",ชี้วัด1!L46))</f>
        <v/>
      </c>
      <c r="M16" s="314" t="str">
        <f>IF($B$2=1,IF(ชี้วัด1!M16="","",ชี้วัด1!M16),IF(ชี้วัด1!M46="","",ชี้วัด1!M46))</f>
        <v/>
      </c>
      <c r="N16" s="314" t="str">
        <f>IF($B$2=1,IF(ชี้วัด1!N16="","",ชี้วัด1!N16),IF(ชี้วัด1!N46="","",ชี้วัด1!N46))</f>
        <v/>
      </c>
      <c r="O16" s="314" t="str">
        <f>IF($B$2=1,IF(ชี้วัด1!O16="","",ชี้วัด1!O16),IF(ชี้วัด1!O46="","",ชี้วัด1!O46))</f>
        <v/>
      </c>
      <c r="P16" s="314" t="str">
        <f>IF($B$2=1,IF(ชี้วัด1!P16="","",ชี้วัด1!P16),IF(ชี้วัด1!P46="","",ชี้วัด1!P46))</f>
        <v/>
      </c>
      <c r="Q16" s="314" t="str">
        <f>IF($B$2=1,IF(ชี้วัด1!Q16="","",ชี้วัด1!Q16),IF(ชี้วัด1!Q46="","",ชี้วัด1!Q46))</f>
        <v/>
      </c>
      <c r="R16" s="314" t="str">
        <f>IF($B$2=1,IF(ชี้วัด1!R16="","",ชี้วัด1!R16),IF(ชี้วัด1!R46="","",ชี้วัด1!R46))</f>
        <v/>
      </c>
      <c r="S16" s="314" t="str">
        <f>IF($B$2=1,IF(ชี้วัด1!S16="","",ชี้วัด1!S16),IF(ชี้วัด1!S46="","",ชี้วัด1!S46))</f>
        <v/>
      </c>
      <c r="T16" s="314" t="str">
        <f>IF($B$2=1,IF(ชี้วัด1!T16="","",ชี้วัด1!T16),IF(ชี้วัด1!T46="","",ชี้วัด1!T46))</f>
        <v/>
      </c>
      <c r="U16" s="314" t="str">
        <f>IF($B$2=1,IF(ชี้วัด1!U16="","",ชี้วัด1!U16),IF(ชี้วัด1!U46="","",ชี้วัด1!U46))</f>
        <v/>
      </c>
      <c r="V16" s="314" t="str">
        <f>IF($B$2=1,IF(ชี้วัด1!V16="","",ชี้วัด1!V16),IF(ชี้วัด1!V46="","",ชี้วัด1!V46))</f>
        <v/>
      </c>
      <c r="W16" s="314" t="str">
        <f>IF($B$2=1,IF(ชี้วัด1!W16="","",ชี้วัด1!W16),IF(ชี้วัด1!W46="","",ชี้วัด1!W46))</f>
        <v/>
      </c>
      <c r="X16" s="314" t="str">
        <f>IF($B$2=1,IF(ชี้วัด1!X16="","",ชี้วัด1!X16),IF(ชี้วัด1!X46="","",ชี้วัด1!X46))</f>
        <v/>
      </c>
      <c r="Y16" s="314" t="str">
        <f>IF($B$2=1,IF(ชี้วัด1!Y16="","",ชี้วัด1!Y16),IF(ชี้วัด1!Y46="","",ชี้วัด1!Y46))</f>
        <v/>
      </c>
      <c r="Z16" s="314" t="str">
        <f>IF($B$2=1,IF(ชี้วัด1!Z16="","",ชี้วัด1!Z16),IF(ชี้วัด1!Z46="","",ชี้วัด1!Z46))</f>
        <v/>
      </c>
      <c r="AA16" s="314" t="str">
        <f>IF($B$2=1,IF(ชี้วัด1!AA16="","",ชี้วัด1!AA16),IF(ชี้วัด1!AA46="","",ชี้วัด1!AA46))</f>
        <v/>
      </c>
      <c r="AB16" s="314" t="str">
        <f>IF($B$2=1,IF(ชี้วัด1!AB16="","",ชี้วัด1!AB16),IF(ชี้วัด1!AB46="","",ชี้วัด1!AB46))</f>
        <v/>
      </c>
      <c r="AC16" s="314" t="str">
        <f>IF($B$2=1,IF(ชี้วัด1!AC16="","",ชี้วัด1!AC16),IF(ชี้วัด1!AC46="","",ชี้วัด1!AC46))</f>
        <v/>
      </c>
      <c r="AD16" s="314" t="str">
        <f>IF($B$2=1,IF(ชี้วัด1!AD16="","",ชี้วัด1!AD16),IF(ชี้วัด1!AD46="","",ชี้วัด1!AD46))</f>
        <v/>
      </c>
      <c r="AE16" s="314" t="str">
        <f>IF($B$2=1,IF(ชี้วัด1!AE16="","",ชี้วัด1!AE16),IF(ชี้วัด1!AE46="","",ชี้วัด1!AE46))</f>
        <v/>
      </c>
      <c r="AF16" s="314" t="str">
        <f>IF($B$2=1,IF(ชี้วัด1!AF16="","",ชี้วัด1!AF16),IF(ชี้วัด1!AF46="","",ชี้วัด1!AF46))</f>
        <v/>
      </c>
      <c r="AG16" s="314" t="str">
        <f>IF($B$2=1,IF(ชี้วัด1!AG16="","",ชี้วัด1!AG16),IF(ชี้วัด1!AG46="","",ชี้วัด1!AG46))</f>
        <v/>
      </c>
      <c r="AH16" s="314" t="str">
        <f>IF($B$2=1,IF(ชี้วัด1!AH16="","",ชี้วัด1!AH16),IF(ชี้วัด1!AH46="","",ชี้วัด1!AH46))</f>
        <v/>
      </c>
      <c r="AI16" s="314" t="str">
        <f>IF($B$2=1,IF(ชี้วัด1!AI16="","",ชี้วัด1!AI16),IF(ชี้วัด1!AI46="","",ชี้วัด1!AI46))</f>
        <v/>
      </c>
      <c r="AJ16" s="314" t="str">
        <f>IF($B$2=1,IF(ชี้วัด1!AJ16="","",ชี้วัด1!AJ16),IF(ชี้วัด1!AJ46="","",ชี้วัด1!AJ46))</f>
        <v/>
      </c>
      <c r="AK16" s="314" t="str">
        <f>IF($B$2=1,IF(ชี้วัด1!AK16="","",ชี้วัด1!AK16),IF(ชี้วัด1!AK46="","",ชี้วัด1!AK46))</f>
        <v/>
      </c>
      <c r="AL16" s="314" t="str">
        <f>IF($B$2=1,IF(ชี้วัด1!AL16="","",ชี้วัด1!AL16),IF(ชี้วัด1!AL46="","",ชี้วัด1!AL46))</f>
        <v/>
      </c>
      <c r="AM16" s="314" t="str">
        <f>IF($B$2=1,IF(ชี้วัด1!AM16="","",ชี้วัด1!AM16),IF(ชี้วัด1!AM46="","",ชี้วัด1!AM46))</f>
        <v/>
      </c>
      <c r="AN16" s="314" t="str">
        <f>IF($B$2=1,IF(ชี้วัด1!AN16="","",ชี้วัด1!AN16),IF(ชี้วัด1!AN46="","",ชี้วัด1!AN46))</f>
        <v/>
      </c>
      <c r="AO16" s="314" t="str">
        <f>IF($B$2=1,IF(ชี้วัด1!AO16="","",ชี้วัด1!AO16),IF(ชี้วัด1!AO46="","",ชี้วัด1!AO46))</f>
        <v/>
      </c>
      <c r="AP16" s="314" t="str">
        <f>IF($B$2=1,IF(ชี้วัด1!AP16="","",ชี้วัด1!AP16),IF(ชี้วัด1!AP46="","",ชี้วัด1!AP46))</f>
        <v/>
      </c>
      <c r="AQ16" s="314" t="str">
        <f>IF($B$2=1,IF(ชี้วัด1!AQ16="","",ชี้วัด1!AQ16),IF(ชี้วัด1!AQ46="","",ชี้วัด1!AQ46))</f>
        <v/>
      </c>
      <c r="AR16" s="314" t="str">
        <f>IF($B$2=1,IF(ชี้วัด1!AR16="","",ชี้วัด1!AR16),IF(ชี้วัด1!AR46="","",ชี้วัด1!AR46))</f>
        <v/>
      </c>
      <c r="AS16" s="314" t="str">
        <f>IF($B$2=1,IF(ชี้วัด1!AS16="","",ชี้วัด1!AS16),IF(ชี้วัด1!AS46="","",ชี้วัด1!AS46))</f>
        <v/>
      </c>
      <c r="AT16" s="314" t="str">
        <f>IF($B$2=1,IF(ชี้วัด1!AT16="","",ชี้วัด1!AT16),IF(ชี้วัด1!AT46="","",ชี้วัด1!AT46))</f>
        <v/>
      </c>
      <c r="AU16" s="314" t="str">
        <f>IF($B$2=1,IF(ชี้วัด1!AU16="","",ชี้วัด1!AU16),IF(ชี้วัด1!AU46="","",ชี้วัด1!AU46))</f>
        <v/>
      </c>
      <c r="AV16" s="314" t="str">
        <f>IF($B$2=1,IF(ชี้วัด1!AV16="","",ชี้วัด1!AV16),IF(ชี้วัด1!AV46="","",ชี้วัด1!AV46))</f>
        <v/>
      </c>
      <c r="AW16" s="314" t="str">
        <f>IF($B$2=1,IF(ชี้วัด1!AW16="","",ชี้วัด1!AW16),IF(ชี้วัด1!AW46="","",ชี้วัด1!AW46))</f>
        <v/>
      </c>
      <c r="AX16" s="314" t="str">
        <f>IF($B$2=1,IF(ชี้วัด1!AX16="","",ชี้วัด1!AX16),IF(ชี้วัด1!AX46="","",ชี้วัด1!AX46))</f>
        <v/>
      </c>
      <c r="AY16" s="314" t="str">
        <f>IF($B$2=1,IF(ชี้วัด1!AY16="","",ชี้วัด1!AY16),IF(ชี้วัด1!AY46="","",ชี้วัด1!AY46))</f>
        <v/>
      </c>
      <c r="AZ16" s="314" t="str">
        <f>IF($B$2=1,IF(ชี้วัด1!AZ16="","",ชี้วัด1!AZ16),IF(ชี้วัด1!AZ46="","",ชี้วัด1!AZ46))</f>
        <v/>
      </c>
      <c r="BA16" s="314" t="str">
        <f>IF($B$2=1,IF(ชี้วัด1!BA16="","",ชี้วัด1!BA16),IF(ชี้วัด1!BA46="","",ชี้วัด1!BA46))</f>
        <v/>
      </c>
      <c r="BB16" s="314" t="str">
        <f>IF($B$2=1,IF(ชี้วัด1!BB16="","",ชี้วัด1!BB16),IF(ชี้วัด1!BB46="","",ชี้วัด1!BB46))</f>
        <v/>
      </c>
      <c r="BC16" s="314" t="str">
        <f>IF($B$2=1,IF(ชี้วัด1!BC16="","",ชี้วัด1!BC16),IF(ชี้วัด1!BC46="","",ชี้วัด1!BC46))</f>
        <v/>
      </c>
      <c r="BD16" s="314" t="str">
        <f>IF($B$2=1,IF(ชี้วัด1!BD16="","",ชี้วัด1!BD16),IF(ชี้วัด1!BD46="","",ชี้วัด1!BD46))</f>
        <v/>
      </c>
      <c r="BE16" s="116" t="str">
        <f>IF($B$2=1,IF(ชี้วัด1!BE16="","",ชี้วัด1!BE16),IF(ชี้วัด1!BE46="","",ชี้วัด1!BE46))</f>
        <v/>
      </c>
      <c r="BF16" s="116" t="str">
        <f>IF($B$2=1,IF(ชี้วัด1!BF16="","",ชี้วัด1!BF16),IF(ชี้วัด1!BF46="","",ชี้วัด1!BF46))</f>
        <v/>
      </c>
    </row>
    <row r="17" spans="1:58" ht="18" customHeight="1" x14ac:dyDescent="0.3">
      <c r="A17" s="111"/>
      <c r="B17" s="111"/>
      <c r="C17" s="111"/>
      <c r="D17" s="138">
        <f t="shared" si="3"/>
        <v>13</v>
      </c>
      <c r="E17" s="110" t="str">
        <f>IF($B$2=1,IF(ชี้วัด1!E17="","",ชี้วัด1!E17),IF(ชี้วัด1!E47="","",ชี้วัด1!E47))</f>
        <v/>
      </c>
      <c r="F17" s="118"/>
      <c r="G17" s="314" t="str">
        <f>IF($B$2=1,IF(ชี้วัด1!G17="","",ชี้วัด1!G17),IF(ชี้วัด1!G47="","",ชี้วัด1!G47))</f>
        <v/>
      </c>
      <c r="H17" s="314" t="str">
        <f>IF($B$2=1,IF(ชี้วัด1!H17="","",ชี้วัด1!H17),IF(ชี้วัด1!H47="","",ชี้วัด1!H47))</f>
        <v/>
      </c>
      <c r="I17" s="314" t="str">
        <f>IF($B$2=1,IF(ชี้วัด1!I17="","",ชี้วัด1!I17),IF(ชี้วัด1!I47="","",ชี้วัด1!I47))</f>
        <v/>
      </c>
      <c r="J17" s="314" t="str">
        <f>IF($B$2=1,IF(ชี้วัด1!J17="","",ชี้วัด1!J17),IF(ชี้วัด1!J47="","",ชี้วัด1!J47))</f>
        <v/>
      </c>
      <c r="K17" s="314" t="str">
        <f>IF($B$2=1,IF(ชี้วัด1!K17="","",ชี้วัด1!K17),IF(ชี้วัด1!K47="","",ชี้วัด1!K47))</f>
        <v/>
      </c>
      <c r="L17" s="314" t="str">
        <f>IF($B$2=1,IF(ชี้วัด1!L17="","",ชี้วัด1!L17),IF(ชี้วัด1!L47="","",ชี้วัด1!L47))</f>
        <v/>
      </c>
      <c r="M17" s="314" t="str">
        <f>IF($B$2=1,IF(ชี้วัด1!M17="","",ชี้วัด1!M17),IF(ชี้วัด1!M47="","",ชี้วัด1!M47))</f>
        <v/>
      </c>
      <c r="N17" s="314" t="str">
        <f>IF($B$2=1,IF(ชี้วัด1!N17="","",ชี้วัด1!N17),IF(ชี้วัด1!N47="","",ชี้วัด1!N47))</f>
        <v/>
      </c>
      <c r="O17" s="314" t="str">
        <f>IF($B$2=1,IF(ชี้วัด1!O17="","",ชี้วัด1!O17),IF(ชี้วัด1!O47="","",ชี้วัด1!O47))</f>
        <v/>
      </c>
      <c r="P17" s="314" t="str">
        <f>IF($B$2=1,IF(ชี้วัด1!P17="","",ชี้วัด1!P17),IF(ชี้วัด1!P47="","",ชี้วัด1!P47))</f>
        <v/>
      </c>
      <c r="Q17" s="314" t="str">
        <f>IF($B$2=1,IF(ชี้วัด1!Q17="","",ชี้วัด1!Q17),IF(ชี้วัด1!Q47="","",ชี้วัด1!Q47))</f>
        <v/>
      </c>
      <c r="R17" s="314" t="str">
        <f>IF($B$2=1,IF(ชี้วัด1!R17="","",ชี้วัด1!R17),IF(ชี้วัด1!R47="","",ชี้วัด1!R47))</f>
        <v/>
      </c>
      <c r="S17" s="314" t="str">
        <f>IF($B$2=1,IF(ชี้วัด1!S17="","",ชี้วัด1!S17),IF(ชี้วัด1!S47="","",ชี้วัด1!S47))</f>
        <v/>
      </c>
      <c r="T17" s="314" t="str">
        <f>IF($B$2=1,IF(ชี้วัด1!T17="","",ชี้วัด1!T17),IF(ชี้วัด1!T47="","",ชี้วัด1!T47))</f>
        <v/>
      </c>
      <c r="U17" s="314" t="str">
        <f>IF($B$2=1,IF(ชี้วัด1!U17="","",ชี้วัด1!U17),IF(ชี้วัด1!U47="","",ชี้วัด1!U47))</f>
        <v/>
      </c>
      <c r="V17" s="314" t="str">
        <f>IF($B$2=1,IF(ชี้วัด1!V17="","",ชี้วัด1!V17),IF(ชี้วัด1!V47="","",ชี้วัด1!V47))</f>
        <v/>
      </c>
      <c r="W17" s="314" t="str">
        <f>IF($B$2=1,IF(ชี้วัด1!W17="","",ชี้วัด1!W17),IF(ชี้วัด1!W47="","",ชี้วัด1!W47))</f>
        <v/>
      </c>
      <c r="X17" s="314" t="str">
        <f>IF($B$2=1,IF(ชี้วัด1!X17="","",ชี้วัด1!X17),IF(ชี้วัด1!X47="","",ชี้วัด1!X47))</f>
        <v/>
      </c>
      <c r="Y17" s="314" t="str">
        <f>IF($B$2=1,IF(ชี้วัด1!Y17="","",ชี้วัด1!Y17),IF(ชี้วัด1!Y47="","",ชี้วัด1!Y47))</f>
        <v/>
      </c>
      <c r="Z17" s="314" t="str">
        <f>IF($B$2=1,IF(ชี้วัด1!Z17="","",ชี้วัด1!Z17),IF(ชี้วัด1!Z47="","",ชี้วัด1!Z47))</f>
        <v/>
      </c>
      <c r="AA17" s="314" t="str">
        <f>IF($B$2=1,IF(ชี้วัด1!AA17="","",ชี้วัด1!AA17),IF(ชี้วัด1!AA47="","",ชี้วัด1!AA47))</f>
        <v/>
      </c>
      <c r="AB17" s="314" t="str">
        <f>IF($B$2=1,IF(ชี้วัด1!AB17="","",ชี้วัด1!AB17),IF(ชี้วัด1!AB47="","",ชี้วัด1!AB47))</f>
        <v/>
      </c>
      <c r="AC17" s="314" t="str">
        <f>IF($B$2=1,IF(ชี้วัด1!AC17="","",ชี้วัด1!AC17),IF(ชี้วัด1!AC47="","",ชี้วัด1!AC47))</f>
        <v/>
      </c>
      <c r="AD17" s="314" t="str">
        <f>IF($B$2=1,IF(ชี้วัด1!AD17="","",ชี้วัด1!AD17),IF(ชี้วัด1!AD47="","",ชี้วัด1!AD47))</f>
        <v/>
      </c>
      <c r="AE17" s="314" t="str">
        <f>IF($B$2=1,IF(ชี้วัด1!AE17="","",ชี้วัด1!AE17),IF(ชี้วัด1!AE47="","",ชี้วัด1!AE47))</f>
        <v/>
      </c>
      <c r="AF17" s="314" t="str">
        <f>IF($B$2=1,IF(ชี้วัด1!AF17="","",ชี้วัด1!AF17),IF(ชี้วัด1!AF47="","",ชี้วัด1!AF47))</f>
        <v/>
      </c>
      <c r="AG17" s="314" t="str">
        <f>IF($B$2=1,IF(ชี้วัด1!AG17="","",ชี้วัด1!AG17),IF(ชี้วัด1!AG47="","",ชี้วัด1!AG47))</f>
        <v/>
      </c>
      <c r="AH17" s="314" t="str">
        <f>IF($B$2=1,IF(ชี้วัด1!AH17="","",ชี้วัด1!AH17),IF(ชี้วัด1!AH47="","",ชี้วัด1!AH47))</f>
        <v/>
      </c>
      <c r="AI17" s="314" t="str">
        <f>IF($B$2=1,IF(ชี้วัด1!AI17="","",ชี้วัด1!AI17),IF(ชี้วัด1!AI47="","",ชี้วัด1!AI47))</f>
        <v/>
      </c>
      <c r="AJ17" s="314" t="str">
        <f>IF($B$2=1,IF(ชี้วัด1!AJ17="","",ชี้วัด1!AJ17),IF(ชี้วัด1!AJ47="","",ชี้วัด1!AJ47))</f>
        <v/>
      </c>
      <c r="AK17" s="314" t="str">
        <f>IF($B$2=1,IF(ชี้วัด1!AK17="","",ชี้วัด1!AK17),IF(ชี้วัด1!AK47="","",ชี้วัด1!AK47))</f>
        <v/>
      </c>
      <c r="AL17" s="314" t="str">
        <f>IF($B$2=1,IF(ชี้วัด1!AL17="","",ชี้วัด1!AL17),IF(ชี้วัด1!AL47="","",ชี้วัด1!AL47))</f>
        <v/>
      </c>
      <c r="AM17" s="314" t="str">
        <f>IF($B$2=1,IF(ชี้วัด1!AM17="","",ชี้วัด1!AM17),IF(ชี้วัด1!AM47="","",ชี้วัด1!AM47))</f>
        <v/>
      </c>
      <c r="AN17" s="314" t="str">
        <f>IF($B$2=1,IF(ชี้วัด1!AN17="","",ชี้วัด1!AN17),IF(ชี้วัด1!AN47="","",ชี้วัด1!AN47))</f>
        <v/>
      </c>
      <c r="AO17" s="314" t="str">
        <f>IF($B$2=1,IF(ชี้วัด1!AO17="","",ชี้วัด1!AO17),IF(ชี้วัด1!AO47="","",ชี้วัด1!AO47))</f>
        <v/>
      </c>
      <c r="AP17" s="314" t="str">
        <f>IF($B$2=1,IF(ชี้วัด1!AP17="","",ชี้วัด1!AP17),IF(ชี้วัด1!AP47="","",ชี้วัด1!AP47))</f>
        <v/>
      </c>
      <c r="AQ17" s="314" t="str">
        <f>IF($B$2=1,IF(ชี้วัด1!AQ17="","",ชี้วัด1!AQ17),IF(ชี้วัด1!AQ47="","",ชี้วัด1!AQ47))</f>
        <v/>
      </c>
      <c r="AR17" s="314" t="str">
        <f>IF($B$2=1,IF(ชี้วัด1!AR17="","",ชี้วัด1!AR17),IF(ชี้วัด1!AR47="","",ชี้วัด1!AR47))</f>
        <v/>
      </c>
      <c r="AS17" s="314" t="str">
        <f>IF($B$2=1,IF(ชี้วัด1!AS17="","",ชี้วัด1!AS17),IF(ชี้วัด1!AS47="","",ชี้วัด1!AS47))</f>
        <v/>
      </c>
      <c r="AT17" s="314" t="str">
        <f>IF($B$2=1,IF(ชี้วัด1!AT17="","",ชี้วัด1!AT17),IF(ชี้วัด1!AT47="","",ชี้วัด1!AT47))</f>
        <v/>
      </c>
      <c r="AU17" s="314" t="str">
        <f>IF($B$2=1,IF(ชี้วัด1!AU17="","",ชี้วัด1!AU17),IF(ชี้วัด1!AU47="","",ชี้วัด1!AU47))</f>
        <v/>
      </c>
      <c r="AV17" s="314" t="str">
        <f>IF($B$2=1,IF(ชี้วัด1!AV17="","",ชี้วัด1!AV17),IF(ชี้วัด1!AV47="","",ชี้วัด1!AV47))</f>
        <v/>
      </c>
      <c r="AW17" s="314" t="str">
        <f>IF($B$2=1,IF(ชี้วัด1!AW17="","",ชี้วัด1!AW17),IF(ชี้วัด1!AW47="","",ชี้วัด1!AW47))</f>
        <v/>
      </c>
      <c r="AX17" s="314" t="str">
        <f>IF($B$2=1,IF(ชี้วัด1!AX17="","",ชี้วัด1!AX17),IF(ชี้วัด1!AX47="","",ชี้วัด1!AX47))</f>
        <v/>
      </c>
      <c r="AY17" s="314" t="str">
        <f>IF($B$2=1,IF(ชี้วัด1!AY17="","",ชี้วัด1!AY17),IF(ชี้วัด1!AY47="","",ชี้วัด1!AY47))</f>
        <v/>
      </c>
      <c r="AZ17" s="314" t="str">
        <f>IF($B$2=1,IF(ชี้วัด1!AZ17="","",ชี้วัด1!AZ17),IF(ชี้วัด1!AZ47="","",ชี้วัด1!AZ47))</f>
        <v/>
      </c>
      <c r="BA17" s="314" t="str">
        <f>IF($B$2=1,IF(ชี้วัด1!BA17="","",ชี้วัด1!BA17),IF(ชี้วัด1!BA47="","",ชี้วัด1!BA47))</f>
        <v/>
      </c>
      <c r="BB17" s="314" t="str">
        <f>IF($B$2=1,IF(ชี้วัด1!BB17="","",ชี้วัด1!BB17),IF(ชี้วัด1!BB47="","",ชี้วัด1!BB47))</f>
        <v/>
      </c>
      <c r="BC17" s="314" t="str">
        <f>IF($B$2=1,IF(ชี้วัด1!BC17="","",ชี้วัด1!BC17),IF(ชี้วัด1!BC47="","",ชี้วัด1!BC47))</f>
        <v/>
      </c>
      <c r="BD17" s="314" t="str">
        <f>IF($B$2=1,IF(ชี้วัด1!BD17="","",ชี้วัด1!BD17),IF(ชี้วัด1!BD47="","",ชี้วัด1!BD47))</f>
        <v/>
      </c>
      <c r="BE17" s="116" t="str">
        <f>IF($B$2=1,IF(ชี้วัด1!BE17="","",ชี้วัด1!BE17),IF(ชี้วัด1!BE47="","",ชี้วัด1!BE47))</f>
        <v/>
      </c>
      <c r="BF17" s="116" t="str">
        <f>IF($B$2=1,IF(ชี้วัด1!BF17="","",ชี้วัด1!BF17),IF(ชี้วัด1!BF47="","",ชี้วัด1!BF47))</f>
        <v/>
      </c>
    </row>
    <row r="18" spans="1:58" ht="18" customHeight="1" x14ac:dyDescent="0.3">
      <c r="A18" s="111"/>
      <c r="B18" s="111"/>
      <c r="C18" s="111"/>
      <c r="D18" s="138">
        <f t="shared" si="3"/>
        <v>14</v>
      </c>
      <c r="E18" s="110" t="str">
        <f>IF($B$2=1,IF(ชี้วัด1!E18="","",ชี้วัด1!E18),IF(ชี้วัด1!E48="","",ชี้วัด1!E48))</f>
        <v/>
      </c>
      <c r="F18" s="118"/>
      <c r="G18" s="314" t="str">
        <f>IF($B$2=1,IF(ชี้วัด1!G18="","",ชี้วัด1!G18),IF(ชี้วัด1!G48="","",ชี้วัด1!G48))</f>
        <v/>
      </c>
      <c r="H18" s="314" t="str">
        <f>IF($B$2=1,IF(ชี้วัด1!H18="","",ชี้วัด1!H18),IF(ชี้วัด1!H48="","",ชี้วัด1!H48))</f>
        <v/>
      </c>
      <c r="I18" s="314" t="str">
        <f>IF($B$2=1,IF(ชี้วัด1!I18="","",ชี้วัด1!I18),IF(ชี้วัด1!I48="","",ชี้วัด1!I48))</f>
        <v/>
      </c>
      <c r="J18" s="314" t="str">
        <f>IF($B$2=1,IF(ชี้วัด1!J18="","",ชี้วัด1!J18),IF(ชี้วัด1!J48="","",ชี้วัด1!J48))</f>
        <v/>
      </c>
      <c r="K18" s="314" t="str">
        <f>IF($B$2=1,IF(ชี้วัด1!K18="","",ชี้วัด1!K18),IF(ชี้วัด1!K48="","",ชี้วัด1!K48))</f>
        <v/>
      </c>
      <c r="L18" s="314" t="str">
        <f>IF($B$2=1,IF(ชี้วัด1!L18="","",ชี้วัด1!L18),IF(ชี้วัด1!L48="","",ชี้วัด1!L48))</f>
        <v/>
      </c>
      <c r="M18" s="314" t="str">
        <f>IF($B$2=1,IF(ชี้วัด1!M18="","",ชี้วัด1!M18),IF(ชี้วัด1!M48="","",ชี้วัด1!M48))</f>
        <v/>
      </c>
      <c r="N18" s="314" t="str">
        <f>IF($B$2=1,IF(ชี้วัด1!N18="","",ชี้วัด1!N18),IF(ชี้วัด1!N48="","",ชี้วัด1!N48))</f>
        <v/>
      </c>
      <c r="O18" s="314" t="str">
        <f>IF($B$2=1,IF(ชี้วัด1!O18="","",ชี้วัด1!O18),IF(ชี้วัด1!O48="","",ชี้วัด1!O48))</f>
        <v/>
      </c>
      <c r="P18" s="314" t="str">
        <f>IF($B$2=1,IF(ชี้วัด1!P18="","",ชี้วัด1!P18),IF(ชี้วัด1!P48="","",ชี้วัด1!P48))</f>
        <v/>
      </c>
      <c r="Q18" s="314" t="str">
        <f>IF($B$2=1,IF(ชี้วัด1!Q18="","",ชี้วัด1!Q18),IF(ชี้วัด1!Q48="","",ชี้วัด1!Q48))</f>
        <v/>
      </c>
      <c r="R18" s="314" t="str">
        <f>IF($B$2=1,IF(ชี้วัด1!R18="","",ชี้วัด1!R18),IF(ชี้วัด1!R48="","",ชี้วัด1!R48))</f>
        <v/>
      </c>
      <c r="S18" s="314" t="str">
        <f>IF($B$2=1,IF(ชี้วัด1!S18="","",ชี้วัด1!S18),IF(ชี้วัด1!S48="","",ชี้วัด1!S48))</f>
        <v/>
      </c>
      <c r="T18" s="314" t="str">
        <f>IF($B$2=1,IF(ชี้วัด1!T18="","",ชี้วัด1!T18),IF(ชี้วัด1!T48="","",ชี้วัด1!T48))</f>
        <v/>
      </c>
      <c r="U18" s="314" t="str">
        <f>IF($B$2=1,IF(ชี้วัด1!U18="","",ชี้วัด1!U18),IF(ชี้วัด1!U48="","",ชี้วัด1!U48))</f>
        <v/>
      </c>
      <c r="V18" s="314" t="str">
        <f>IF($B$2=1,IF(ชี้วัด1!V18="","",ชี้วัด1!V18),IF(ชี้วัด1!V48="","",ชี้วัด1!V48))</f>
        <v/>
      </c>
      <c r="W18" s="314" t="str">
        <f>IF($B$2=1,IF(ชี้วัด1!W18="","",ชี้วัด1!W18),IF(ชี้วัด1!W48="","",ชี้วัด1!W48))</f>
        <v/>
      </c>
      <c r="X18" s="314" t="str">
        <f>IF($B$2=1,IF(ชี้วัด1!X18="","",ชี้วัด1!X18),IF(ชี้วัด1!X48="","",ชี้วัด1!X48))</f>
        <v/>
      </c>
      <c r="Y18" s="314" t="str">
        <f>IF($B$2=1,IF(ชี้วัด1!Y18="","",ชี้วัด1!Y18),IF(ชี้วัด1!Y48="","",ชี้วัด1!Y48))</f>
        <v/>
      </c>
      <c r="Z18" s="314" t="str">
        <f>IF($B$2=1,IF(ชี้วัด1!Z18="","",ชี้วัด1!Z18),IF(ชี้วัด1!Z48="","",ชี้วัด1!Z48))</f>
        <v/>
      </c>
      <c r="AA18" s="314" t="str">
        <f>IF($B$2=1,IF(ชี้วัด1!AA18="","",ชี้วัด1!AA18),IF(ชี้วัด1!AA48="","",ชี้วัด1!AA48))</f>
        <v/>
      </c>
      <c r="AB18" s="314" t="str">
        <f>IF($B$2=1,IF(ชี้วัด1!AB18="","",ชี้วัด1!AB18),IF(ชี้วัด1!AB48="","",ชี้วัด1!AB48))</f>
        <v/>
      </c>
      <c r="AC18" s="314" t="str">
        <f>IF($B$2=1,IF(ชี้วัด1!AC18="","",ชี้วัด1!AC18),IF(ชี้วัด1!AC48="","",ชี้วัด1!AC48))</f>
        <v/>
      </c>
      <c r="AD18" s="314" t="str">
        <f>IF($B$2=1,IF(ชี้วัด1!AD18="","",ชี้วัด1!AD18),IF(ชี้วัด1!AD48="","",ชี้วัด1!AD48))</f>
        <v/>
      </c>
      <c r="AE18" s="314" t="str">
        <f>IF($B$2=1,IF(ชี้วัด1!AE18="","",ชี้วัด1!AE18),IF(ชี้วัด1!AE48="","",ชี้วัด1!AE48))</f>
        <v/>
      </c>
      <c r="AF18" s="314" t="str">
        <f>IF($B$2=1,IF(ชี้วัด1!AF18="","",ชี้วัด1!AF18),IF(ชี้วัด1!AF48="","",ชี้วัด1!AF48))</f>
        <v/>
      </c>
      <c r="AG18" s="314" t="str">
        <f>IF($B$2=1,IF(ชี้วัด1!AG18="","",ชี้วัด1!AG18),IF(ชี้วัด1!AG48="","",ชี้วัด1!AG48))</f>
        <v/>
      </c>
      <c r="AH18" s="314" t="str">
        <f>IF($B$2=1,IF(ชี้วัด1!AH18="","",ชี้วัด1!AH18),IF(ชี้วัด1!AH48="","",ชี้วัด1!AH48))</f>
        <v/>
      </c>
      <c r="AI18" s="314" t="str">
        <f>IF($B$2=1,IF(ชี้วัด1!AI18="","",ชี้วัด1!AI18),IF(ชี้วัด1!AI48="","",ชี้วัด1!AI48))</f>
        <v/>
      </c>
      <c r="AJ18" s="314" t="str">
        <f>IF($B$2=1,IF(ชี้วัด1!AJ18="","",ชี้วัด1!AJ18),IF(ชี้วัด1!AJ48="","",ชี้วัด1!AJ48))</f>
        <v/>
      </c>
      <c r="AK18" s="314" t="str">
        <f>IF($B$2=1,IF(ชี้วัด1!AK18="","",ชี้วัด1!AK18),IF(ชี้วัด1!AK48="","",ชี้วัด1!AK48))</f>
        <v/>
      </c>
      <c r="AL18" s="314" t="str">
        <f>IF($B$2=1,IF(ชี้วัด1!AL18="","",ชี้วัด1!AL18),IF(ชี้วัด1!AL48="","",ชี้วัด1!AL48))</f>
        <v/>
      </c>
      <c r="AM18" s="314" t="str">
        <f>IF($B$2=1,IF(ชี้วัด1!AM18="","",ชี้วัด1!AM18),IF(ชี้วัด1!AM48="","",ชี้วัด1!AM48))</f>
        <v/>
      </c>
      <c r="AN18" s="314" t="str">
        <f>IF($B$2=1,IF(ชี้วัด1!AN18="","",ชี้วัด1!AN18),IF(ชี้วัด1!AN48="","",ชี้วัด1!AN48))</f>
        <v/>
      </c>
      <c r="AO18" s="314" t="str">
        <f>IF($B$2=1,IF(ชี้วัด1!AO18="","",ชี้วัด1!AO18),IF(ชี้วัด1!AO48="","",ชี้วัด1!AO48))</f>
        <v/>
      </c>
      <c r="AP18" s="314" t="str">
        <f>IF($B$2=1,IF(ชี้วัด1!AP18="","",ชี้วัด1!AP18),IF(ชี้วัด1!AP48="","",ชี้วัด1!AP48))</f>
        <v/>
      </c>
      <c r="AQ18" s="314" t="str">
        <f>IF($B$2=1,IF(ชี้วัด1!AQ18="","",ชี้วัด1!AQ18),IF(ชี้วัด1!AQ48="","",ชี้วัด1!AQ48))</f>
        <v/>
      </c>
      <c r="AR18" s="314" t="str">
        <f>IF($B$2=1,IF(ชี้วัด1!AR18="","",ชี้วัด1!AR18),IF(ชี้วัด1!AR48="","",ชี้วัด1!AR48))</f>
        <v/>
      </c>
      <c r="AS18" s="314" t="str">
        <f>IF($B$2=1,IF(ชี้วัด1!AS18="","",ชี้วัด1!AS18),IF(ชี้วัด1!AS48="","",ชี้วัด1!AS48))</f>
        <v/>
      </c>
      <c r="AT18" s="314" t="str">
        <f>IF($B$2=1,IF(ชี้วัด1!AT18="","",ชี้วัด1!AT18),IF(ชี้วัด1!AT48="","",ชี้วัด1!AT48))</f>
        <v/>
      </c>
      <c r="AU18" s="314" t="str">
        <f>IF($B$2=1,IF(ชี้วัด1!AU18="","",ชี้วัด1!AU18),IF(ชี้วัด1!AU48="","",ชี้วัด1!AU48))</f>
        <v/>
      </c>
      <c r="AV18" s="314" t="str">
        <f>IF($B$2=1,IF(ชี้วัด1!AV18="","",ชี้วัด1!AV18),IF(ชี้วัด1!AV48="","",ชี้วัด1!AV48))</f>
        <v/>
      </c>
      <c r="AW18" s="314" t="str">
        <f>IF($B$2=1,IF(ชี้วัด1!AW18="","",ชี้วัด1!AW18),IF(ชี้วัด1!AW48="","",ชี้วัด1!AW48))</f>
        <v/>
      </c>
      <c r="AX18" s="314" t="str">
        <f>IF($B$2=1,IF(ชี้วัด1!AX18="","",ชี้วัด1!AX18),IF(ชี้วัด1!AX48="","",ชี้วัด1!AX48))</f>
        <v/>
      </c>
      <c r="AY18" s="314" t="str">
        <f>IF($B$2=1,IF(ชี้วัด1!AY18="","",ชี้วัด1!AY18),IF(ชี้วัด1!AY48="","",ชี้วัด1!AY48))</f>
        <v/>
      </c>
      <c r="AZ18" s="314" t="str">
        <f>IF($B$2=1,IF(ชี้วัด1!AZ18="","",ชี้วัด1!AZ18),IF(ชี้วัด1!AZ48="","",ชี้วัด1!AZ48))</f>
        <v/>
      </c>
      <c r="BA18" s="314" t="str">
        <f>IF($B$2=1,IF(ชี้วัด1!BA18="","",ชี้วัด1!BA18),IF(ชี้วัด1!BA48="","",ชี้วัด1!BA48))</f>
        <v/>
      </c>
      <c r="BB18" s="314" t="str">
        <f>IF($B$2=1,IF(ชี้วัด1!BB18="","",ชี้วัด1!BB18),IF(ชี้วัด1!BB48="","",ชี้วัด1!BB48))</f>
        <v/>
      </c>
      <c r="BC18" s="314" t="str">
        <f>IF($B$2=1,IF(ชี้วัด1!BC18="","",ชี้วัด1!BC18),IF(ชี้วัด1!BC48="","",ชี้วัด1!BC48))</f>
        <v/>
      </c>
      <c r="BD18" s="314" t="str">
        <f>IF($B$2=1,IF(ชี้วัด1!BD18="","",ชี้วัด1!BD18),IF(ชี้วัด1!BD48="","",ชี้วัด1!BD48))</f>
        <v/>
      </c>
      <c r="BE18" s="116" t="str">
        <f>IF($B$2=1,IF(ชี้วัด1!BE18="","",ชี้วัด1!BE18),IF(ชี้วัด1!BE48="","",ชี้วัด1!BE48))</f>
        <v/>
      </c>
      <c r="BF18" s="116" t="str">
        <f>IF($B$2=1,IF(ชี้วัด1!BF18="","",ชี้วัด1!BF18),IF(ชี้วัด1!BF48="","",ชี้วัด1!BF48))</f>
        <v/>
      </c>
    </row>
    <row r="19" spans="1:58" ht="18" customHeight="1" x14ac:dyDescent="0.3">
      <c r="A19" s="111"/>
      <c r="B19" s="111"/>
      <c r="C19" s="111"/>
      <c r="D19" s="138">
        <f t="shared" si="3"/>
        <v>15</v>
      </c>
      <c r="E19" s="110" t="str">
        <f>IF($B$2=1,IF(ชี้วัด1!E19="","",ชี้วัด1!E19),IF(ชี้วัด1!E49="","",ชี้วัด1!E49))</f>
        <v/>
      </c>
      <c r="F19" s="118"/>
      <c r="G19" s="314" t="str">
        <f>IF($B$2=1,IF(ชี้วัด1!G19="","",ชี้วัด1!G19),IF(ชี้วัด1!G49="","",ชี้วัด1!G49))</f>
        <v/>
      </c>
      <c r="H19" s="314" t="str">
        <f>IF($B$2=1,IF(ชี้วัด1!H19="","",ชี้วัด1!H19),IF(ชี้วัด1!H49="","",ชี้วัด1!H49))</f>
        <v/>
      </c>
      <c r="I19" s="314" t="str">
        <f>IF($B$2=1,IF(ชี้วัด1!I19="","",ชี้วัด1!I19),IF(ชี้วัด1!I49="","",ชี้วัด1!I49))</f>
        <v/>
      </c>
      <c r="J19" s="314" t="str">
        <f>IF($B$2=1,IF(ชี้วัด1!J19="","",ชี้วัด1!J19),IF(ชี้วัด1!J49="","",ชี้วัด1!J49))</f>
        <v/>
      </c>
      <c r="K19" s="314" t="str">
        <f>IF($B$2=1,IF(ชี้วัด1!K19="","",ชี้วัด1!K19),IF(ชี้วัด1!K49="","",ชี้วัด1!K49))</f>
        <v/>
      </c>
      <c r="L19" s="314" t="str">
        <f>IF($B$2=1,IF(ชี้วัด1!L19="","",ชี้วัด1!L19),IF(ชี้วัด1!L49="","",ชี้วัด1!L49))</f>
        <v/>
      </c>
      <c r="M19" s="314" t="str">
        <f>IF($B$2=1,IF(ชี้วัด1!M19="","",ชี้วัด1!M19),IF(ชี้วัด1!M49="","",ชี้วัด1!M49))</f>
        <v/>
      </c>
      <c r="N19" s="314" t="str">
        <f>IF($B$2=1,IF(ชี้วัด1!N19="","",ชี้วัด1!N19),IF(ชี้วัด1!N49="","",ชี้วัด1!N49))</f>
        <v/>
      </c>
      <c r="O19" s="314" t="str">
        <f>IF($B$2=1,IF(ชี้วัด1!O19="","",ชี้วัด1!O19),IF(ชี้วัด1!O49="","",ชี้วัด1!O49))</f>
        <v/>
      </c>
      <c r="P19" s="314" t="str">
        <f>IF($B$2=1,IF(ชี้วัด1!P19="","",ชี้วัด1!P19),IF(ชี้วัด1!P49="","",ชี้วัด1!P49))</f>
        <v/>
      </c>
      <c r="Q19" s="314" t="str">
        <f>IF($B$2=1,IF(ชี้วัด1!Q19="","",ชี้วัด1!Q19),IF(ชี้วัด1!Q49="","",ชี้วัด1!Q49))</f>
        <v/>
      </c>
      <c r="R19" s="314" t="str">
        <f>IF($B$2=1,IF(ชี้วัด1!R19="","",ชี้วัด1!R19),IF(ชี้วัด1!R49="","",ชี้วัด1!R49))</f>
        <v/>
      </c>
      <c r="S19" s="314" t="str">
        <f>IF($B$2=1,IF(ชี้วัด1!S19="","",ชี้วัด1!S19),IF(ชี้วัด1!S49="","",ชี้วัด1!S49))</f>
        <v/>
      </c>
      <c r="T19" s="314" t="str">
        <f>IF($B$2=1,IF(ชี้วัด1!T19="","",ชี้วัด1!T19),IF(ชี้วัด1!T49="","",ชี้วัด1!T49))</f>
        <v/>
      </c>
      <c r="U19" s="314" t="str">
        <f>IF($B$2=1,IF(ชี้วัด1!U19="","",ชี้วัด1!U19),IF(ชี้วัด1!U49="","",ชี้วัด1!U49))</f>
        <v/>
      </c>
      <c r="V19" s="314" t="str">
        <f>IF($B$2=1,IF(ชี้วัด1!V19="","",ชี้วัด1!V19),IF(ชี้วัด1!V49="","",ชี้วัด1!V49))</f>
        <v/>
      </c>
      <c r="W19" s="314" t="str">
        <f>IF($B$2=1,IF(ชี้วัด1!W19="","",ชี้วัด1!W19),IF(ชี้วัด1!W49="","",ชี้วัด1!W49))</f>
        <v/>
      </c>
      <c r="X19" s="314" t="str">
        <f>IF($B$2=1,IF(ชี้วัด1!X19="","",ชี้วัด1!X19),IF(ชี้วัด1!X49="","",ชี้วัด1!X49))</f>
        <v/>
      </c>
      <c r="Y19" s="314" t="str">
        <f>IF($B$2=1,IF(ชี้วัด1!Y19="","",ชี้วัด1!Y19),IF(ชี้วัด1!Y49="","",ชี้วัด1!Y49))</f>
        <v/>
      </c>
      <c r="Z19" s="314" t="str">
        <f>IF($B$2=1,IF(ชี้วัด1!Z19="","",ชี้วัด1!Z19),IF(ชี้วัด1!Z49="","",ชี้วัด1!Z49))</f>
        <v/>
      </c>
      <c r="AA19" s="314" t="str">
        <f>IF($B$2=1,IF(ชี้วัด1!AA19="","",ชี้วัด1!AA19),IF(ชี้วัด1!AA49="","",ชี้วัด1!AA49))</f>
        <v/>
      </c>
      <c r="AB19" s="314" t="str">
        <f>IF($B$2=1,IF(ชี้วัด1!AB19="","",ชี้วัด1!AB19),IF(ชี้วัด1!AB49="","",ชี้วัด1!AB49))</f>
        <v/>
      </c>
      <c r="AC19" s="314" t="str">
        <f>IF($B$2=1,IF(ชี้วัด1!AC19="","",ชี้วัด1!AC19),IF(ชี้วัด1!AC49="","",ชี้วัด1!AC49))</f>
        <v/>
      </c>
      <c r="AD19" s="314" t="str">
        <f>IF($B$2=1,IF(ชี้วัด1!AD19="","",ชี้วัด1!AD19),IF(ชี้วัด1!AD49="","",ชี้วัด1!AD49))</f>
        <v/>
      </c>
      <c r="AE19" s="314" t="str">
        <f>IF($B$2=1,IF(ชี้วัด1!AE19="","",ชี้วัด1!AE19),IF(ชี้วัด1!AE49="","",ชี้วัด1!AE49))</f>
        <v/>
      </c>
      <c r="AF19" s="314" t="str">
        <f>IF($B$2=1,IF(ชี้วัด1!AF19="","",ชี้วัด1!AF19),IF(ชี้วัด1!AF49="","",ชี้วัด1!AF49))</f>
        <v/>
      </c>
      <c r="AG19" s="314" t="str">
        <f>IF($B$2=1,IF(ชี้วัด1!AG19="","",ชี้วัด1!AG19),IF(ชี้วัด1!AG49="","",ชี้วัด1!AG49))</f>
        <v/>
      </c>
      <c r="AH19" s="314" t="str">
        <f>IF($B$2=1,IF(ชี้วัด1!AH19="","",ชี้วัด1!AH19),IF(ชี้วัด1!AH49="","",ชี้วัด1!AH49))</f>
        <v/>
      </c>
      <c r="AI19" s="314" t="str">
        <f>IF($B$2=1,IF(ชี้วัด1!AI19="","",ชี้วัด1!AI19),IF(ชี้วัด1!AI49="","",ชี้วัด1!AI49))</f>
        <v/>
      </c>
      <c r="AJ19" s="314" t="str">
        <f>IF($B$2=1,IF(ชี้วัด1!AJ19="","",ชี้วัด1!AJ19),IF(ชี้วัด1!AJ49="","",ชี้วัด1!AJ49))</f>
        <v/>
      </c>
      <c r="AK19" s="314" t="str">
        <f>IF($B$2=1,IF(ชี้วัด1!AK19="","",ชี้วัด1!AK19),IF(ชี้วัด1!AK49="","",ชี้วัด1!AK49))</f>
        <v/>
      </c>
      <c r="AL19" s="314" t="str">
        <f>IF($B$2=1,IF(ชี้วัด1!AL19="","",ชี้วัด1!AL19),IF(ชี้วัด1!AL49="","",ชี้วัด1!AL49))</f>
        <v/>
      </c>
      <c r="AM19" s="314" t="str">
        <f>IF($B$2=1,IF(ชี้วัด1!AM19="","",ชี้วัด1!AM19),IF(ชี้วัด1!AM49="","",ชี้วัด1!AM49))</f>
        <v/>
      </c>
      <c r="AN19" s="314" t="str">
        <f>IF($B$2=1,IF(ชี้วัด1!AN19="","",ชี้วัด1!AN19),IF(ชี้วัด1!AN49="","",ชี้วัด1!AN49))</f>
        <v/>
      </c>
      <c r="AO19" s="314" t="str">
        <f>IF($B$2=1,IF(ชี้วัด1!AO19="","",ชี้วัด1!AO19),IF(ชี้วัด1!AO49="","",ชี้วัด1!AO49))</f>
        <v/>
      </c>
      <c r="AP19" s="314" t="str">
        <f>IF($B$2=1,IF(ชี้วัด1!AP19="","",ชี้วัด1!AP19),IF(ชี้วัด1!AP49="","",ชี้วัด1!AP49))</f>
        <v/>
      </c>
      <c r="AQ19" s="314" t="str">
        <f>IF($B$2=1,IF(ชี้วัด1!AQ19="","",ชี้วัด1!AQ19),IF(ชี้วัด1!AQ49="","",ชี้วัด1!AQ49))</f>
        <v/>
      </c>
      <c r="AR19" s="314" t="str">
        <f>IF($B$2=1,IF(ชี้วัด1!AR19="","",ชี้วัด1!AR19),IF(ชี้วัด1!AR49="","",ชี้วัด1!AR49))</f>
        <v/>
      </c>
      <c r="AS19" s="314" t="str">
        <f>IF($B$2=1,IF(ชี้วัด1!AS19="","",ชี้วัด1!AS19),IF(ชี้วัด1!AS49="","",ชี้วัด1!AS49))</f>
        <v/>
      </c>
      <c r="AT19" s="314" t="str">
        <f>IF($B$2=1,IF(ชี้วัด1!AT19="","",ชี้วัด1!AT19),IF(ชี้วัด1!AT49="","",ชี้วัด1!AT49))</f>
        <v/>
      </c>
      <c r="AU19" s="314" t="str">
        <f>IF($B$2=1,IF(ชี้วัด1!AU19="","",ชี้วัด1!AU19),IF(ชี้วัด1!AU49="","",ชี้วัด1!AU49))</f>
        <v/>
      </c>
      <c r="AV19" s="314" t="str">
        <f>IF($B$2=1,IF(ชี้วัด1!AV19="","",ชี้วัด1!AV19),IF(ชี้วัด1!AV49="","",ชี้วัด1!AV49))</f>
        <v/>
      </c>
      <c r="AW19" s="314" t="str">
        <f>IF($B$2=1,IF(ชี้วัด1!AW19="","",ชี้วัด1!AW19),IF(ชี้วัด1!AW49="","",ชี้วัด1!AW49))</f>
        <v/>
      </c>
      <c r="AX19" s="314" t="str">
        <f>IF($B$2=1,IF(ชี้วัด1!AX19="","",ชี้วัด1!AX19),IF(ชี้วัด1!AX49="","",ชี้วัด1!AX49))</f>
        <v/>
      </c>
      <c r="AY19" s="314" t="str">
        <f>IF($B$2=1,IF(ชี้วัด1!AY19="","",ชี้วัด1!AY19),IF(ชี้วัด1!AY49="","",ชี้วัด1!AY49))</f>
        <v/>
      </c>
      <c r="AZ19" s="314" t="str">
        <f>IF($B$2=1,IF(ชี้วัด1!AZ19="","",ชี้วัด1!AZ19),IF(ชี้วัด1!AZ49="","",ชี้วัด1!AZ49))</f>
        <v/>
      </c>
      <c r="BA19" s="314" t="str">
        <f>IF($B$2=1,IF(ชี้วัด1!BA19="","",ชี้วัด1!BA19),IF(ชี้วัด1!BA49="","",ชี้วัด1!BA49))</f>
        <v/>
      </c>
      <c r="BB19" s="314" t="str">
        <f>IF($B$2=1,IF(ชี้วัด1!BB19="","",ชี้วัด1!BB19),IF(ชี้วัด1!BB49="","",ชี้วัด1!BB49))</f>
        <v/>
      </c>
      <c r="BC19" s="314" t="str">
        <f>IF($B$2=1,IF(ชี้วัด1!BC19="","",ชี้วัด1!BC19),IF(ชี้วัด1!BC49="","",ชี้วัด1!BC49))</f>
        <v/>
      </c>
      <c r="BD19" s="314" t="str">
        <f>IF($B$2=1,IF(ชี้วัด1!BD19="","",ชี้วัด1!BD19),IF(ชี้วัด1!BD49="","",ชี้วัด1!BD49))</f>
        <v/>
      </c>
      <c r="BE19" s="116" t="str">
        <f>IF($B$2=1,IF(ชี้วัด1!BE19="","",ชี้วัด1!BE19),IF(ชี้วัด1!BE49="","",ชี้วัด1!BE49))</f>
        <v/>
      </c>
      <c r="BF19" s="116" t="str">
        <f>IF($B$2=1,IF(ชี้วัด1!BF19="","",ชี้วัด1!BF19),IF(ชี้วัด1!BF49="","",ชี้วัด1!BF49))</f>
        <v/>
      </c>
    </row>
    <row r="20" spans="1:58" ht="18" customHeight="1" x14ac:dyDescent="0.3">
      <c r="A20" s="111"/>
      <c r="B20" s="111"/>
      <c r="C20" s="111"/>
      <c r="D20" s="138">
        <f t="shared" si="3"/>
        <v>16</v>
      </c>
      <c r="E20" s="110" t="str">
        <f>IF($B$2=1,IF(ชี้วัด1!E20="","",ชี้วัด1!E20),IF(ชี้วัด1!E50="","",ชี้วัด1!E50))</f>
        <v/>
      </c>
      <c r="F20" s="118"/>
      <c r="G20" s="314" t="str">
        <f>IF($B$2=1,IF(ชี้วัด1!G20="","",ชี้วัด1!G20),IF(ชี้วัด1!G50="","",ชี้วัด1!G50))</f>
        <v/>
      </c>
      <c r="H20" s="314" t="str">
        <f>IF($B$2=1,IF(ชี้วัด1!H20="","",ชี้วัด1!H20),IF(ชี้วัด1!H50="","",ชี้วัด1!H50))</f>
        <v/>
      </c>
      <c r="I20" s="314" t="str">
        <f>IF($B$2=1,IF(ชี้วัด1!I20="","",ชี้วัด1!I20),IF(ชี้วัด1!I50="","",ชี้วัด1!I50))</f>
        <v/>
      </c>
      <c r="J20" s="314" t="str">
        <f>IF($B$2=1,IF(ชี้วัด1!J20="","",ชี้วัด1!J20),IF(ชี้วัด1!J50="","",ชี้วัด1!J50))</f>
        <v/>
      </c>
      <c r="K20" s="314" t="str">
        <f>IF($B$2=1,IF(ชี้วัด1!K20="","",ชี้วัด1!K20),IF(ชี้วัด1!K50="","",ชี้วัด1!K50))</f>
        <v/>
      </c>
      <c r="L20" s="314" t="str">
        <f>IF($B$2=1,IF(ชี้วัด1!L20="","",ชี้วัด1!L20),IF(ชี้วัด1!L50="","",ชี้วัด1!L50))</f>
        <v/>
      </c>
      <c r="M20" s="314" t="str">
        <f>IF($B$2=1,IF(ชี้วัด1!M20="","",ชี้วัด1!M20),IF(ชี้วัด1!M50="","",ชี้วัด1!M50))</f>
        <v/>
      </c>
      <c r="N20" s="314" t="str">
        <f>IF($B$2=1,IF(ชี้วัด1!N20="","",ชี้วัด1!N20),IF(ชี้วัด1!N50="","",ชี้วัด1!N50))</f>
        <v/>
      </c>
      <c r="O20" s="314" t="str">
        <f>IF($B$2=1,IF(ชี้วัด1!O20="","",ชี้วัด1!O20),IF(ชี้วัด1!O50="","",ชี้วัด1!O50))</f>
        <v/>
      </c>
      <c r="P20" s="314" t="str">
        <f>IF($B$2=1,IF(ชี้วัด1!P20="","",ชี้วัด1!P20),IF(ชี้วัด1!P50="","",ชี้วัด1!P50))</f>
        <v/>
      </c>
      <c r="Q20" s="314" t="str">
        <f>IF($B$2=1,IF(ชี้วัด1!Q20="","",ชี้วัด1!Q20),IF(ชี้วัด1!Q50="","",ชี้วัด1!Q50))</f>
        <v/>
      </c>
      <c r="R20" s="314" t="str">
        <f>IF($B$2=1,IF(ชี้วัด1!R20="","",ชี้วัด1!R20),IF(ชี้วัด1!R50="","",ชี้วัด1!R50))</f>
        <v/>
      </c>
      <c r="S20" s="314" t="str">
        <f>IF($B$2=1,IF(ชี้วัด1!S20="","",ชี้วัด1!S20),IF(ชี้วัด1!S50="","",ชี้วัด1!S50))</f>
        <v/>
      </c>
      <c r="T20" s="314" t="str">
        <f>IF($B$2=1,IF(ชี้วัด1!T20="","",ชี้วัด1!T20),IF(ชี้วัด1!T50="","",ชี้วัด1!T50))</f>
        <v/>
      </c>
      <c r="U20" s="314" t="str">
        <f>IF($B$2=1,IF(ชี้วัด1!U20="","",ชี้วัด1!U20),IF(ชี้วัด1!U50="","",ชี้วัด1!U50))</f>
        <v/>
      </c>
      <c r="V20" s="314" t="str">
        <f>IF($B$2=1,IF(ชี้วัด1!V20="","",ชี้วัด1!V20),IF(ชี้วัด1!V50="","",ชี้วัด1!V50))</f>
        <v/>
      </c>
      <c r="W20" s="314" t="str">
        <f>IF($B$2=1,IF(ชี้วัด1!W20="","",ชี้วัด1!W20),IF(ชี้วัด1!W50="","",ชี้วัด1!W50))</f>
        <v/>
      </c>
      <c r="X20" s="314" t="str">
        <f>IF($B$2=1,IF(ชี้วัด1!X20="","",ชี้วัด1!X20),IF(ชี้วัด1!X50="","",ชี้วัด1!X50))</f>
        <v/>
      </c>
      <c r="Y20" s="314" t="str">
        <f>IF($B$2=1,IF(ชี้วัด1!Y20="","",ชี้วัด1!Y20),IF(ชี้วัด1!Y50="","",ชี้วัด1!Y50))</f>
        <v/>
      </c>
      <c r="Z20" s="314" t="str">
        <f>IF($B$2=1,IF(ชี้วัด1!Z20="","",ชี้วัด1!Z20),IF(ชี้วัด1!Z50="","",ชี้วัด1!Z50))</f>
        <v/>
      </c>
      <c r="AA20" s="314" t="str">
        <f>IF($B$2=1,IF(ชี้วัด1!AA20="","",ชี้วัด1!AA20),IF(ชี้วัด1!AA50="","",ชี้วัด1!AA50))</f>
        <v/>
      </c>
      <c r="AB20" s="314" t="str">
        <f>IF($B$2=1,IF(ชี้วัด1!AB20="","",ชี้วัด1!AB20),IF(ชี้วัด1!AB50="","",ชี้วัด1!AB50))</f>
        <v/>
      </c>
      <c r="AC20" s="314" t="str">
        <f>IF($B$2=1,IF(ชี้วัด1!AC20="","",ชี้วัด1!AC20),IF(ชี้วัด1!AC50="","",ชี้วัด1!AC50))</f>
        <v/>
      </c>
      <c r="AD20" s="314" t="str">
        <f>IF($B$2=1,IF(ชี้วัด1!AD20="","",ชี้วัด1!AD20),IF(ชี้วัด1!AD50="","",ชี้วัด1!AD50))</f>
        <v/>
      </c>
      <c r="AE20" s="314" t="str">
        <f>IF($B$2=1,IF(ชี้วัด1!AE20="","",ชี้วัด1!AE20),IF(ชี้วัด1!AE50="","",ชี้วัด1!AE50))</f>
        <v/>
      </c>
      <c r="AF20" s="314" t="str">
        <f>IF($B$2=1,IF(ชี้วัด1!AF20="","",ชี้วัด1!AF20),IF(ชี้วัด1!AF50="","",ชี้วัด1!AF50))</f>
        <v/>
      </c>
      <c r="AG20" s="314" t="str">
        <f>IF($B$2=1,IF(ชี้วัด1!AG20="","",ชี้วัด1!AG20),IF(ชี้วัด1!AG50="","",ชี้วัด1!AG50))</f>
        <v/>
      </c>
      <c r="AH20" s="314" t="str">
        <f>IF($B$2=1,IF(ชี้วัด1!AH20="","",ชี้วัด1!AH20),IF(ชี้วัด1!AH50="","",ชี้วัด1!AH50))</f>
        <v/>
      </c>
      <c r="AI20" s="314" t="str">
        <f>IF($B$2=1,IF(ชี้วัด1!AI20="","",ชี้วัด1!AI20),IF(ชี้วัด1!AI50="","",ชี้วัด1!AI50))</f>
        <v/>
      </c>
      <c r="AJ20" s="314" t="str">
        <f>IF($B$2=1,IF(ชี้วัด1!AJ20="","",ชี้วัด1!AJ20),IF(ชี้วัด1!AJ50="","",ชี้วัด1!AJ50))</f>
        <v/>
      </c>
      <c r="AK20" s="314" t="str">
        <f>IF($B$2=1,IF(ชี้วัด1!AK20="","",ชี้วัด1!AK20),IF(ชี้วัด1!AK50="","",ชี้วัด1!AK50))</f>
        <v/>
      </c>
      <c r="AL20" s="314" t="str">
        <f>IF($B$2=1,IF(ชี้วัด1!AL20="","",ชี้วัด1!AL20),IF(ชี้วัด1!AL50="","",ชี้วัด1!AL50))</f>
        <v/>
      </c>
      <c r="AM20" s="314" t="str">
        <f>IF($B$2=1,IF(ชี้วัด1!AM20="","",ชี้วัด1!AM20),IF(ชี้วัด1!AM50="","",ชี้วัด1!AM50))</f>
        <v/>
      </c>
      <c r="AN20" s="314" t="str">
        <f>IF($B$2=1,IF(ชี้วัด1!AN20="","",ชี้วัด1!AN20),IF(ชี้วัด1!AN50="","",ชี้วัด1!AN50))</f>
        <v/>
      </c>
      <c r="AO20" s="314" t="str">
        <f>IF($B$2=1,IF(ชี้วัด1!AO20="","",ชี้วัด1!AO20),IF(ชี้วัด1!AO50="","",ชี้วัด1!AO50))</f>
        <v/>
      </c>
      <c r="AP20" s="314" t="str">
        <f>IF($B$2=1,IF(ชี้วัด1!AP20="","",ชี้วัด1!AP20),IF(ชี้วัด1!AP50="","",ชี้วัด1!AP50))</f>
        <v/>
      </c>
      <c r="AQ20" s="314" t="str">
        <f>IF($B$2=1,IF(ชี้วัด1!AQ20="","",ชี้วัด1!AQ20),IF(ชี้วัด1!AQ50="","",ชี้วัด1!AQ50))</f>
        <v/>
      </c>
      <c r="AR20" s="314" t="str">
        <f>IF($B$2=1,IF(ชี้วัด1!AR20="","",ชี้วัด1!AR20),IF(ชี้วัด1!AR50="","",ชี้วัด1!AR50))</f>
        <v/>
      </c>
      <c r="AS20" s="314" t="str">
        <f>IF($B$2=1,IF(ชี้วัด1!AS20="","",ชี้วัด1!AS20),IF(ชี้วัด1!AS50="","",ชี้วัด1!AS50))</f>
        <v/>
      </c>
      <c r="AT20" s="314" t="str">
        <f>IF($B$2=1,IF(ชี้วัด1!AT20="","",ชี้วัด1!AT20),IF(ชี้วัด1!AT50="","",ชี้วัด1!AT50))</f>
        <v/>
      </c>
      <c r="AU20" s="314" t="str">
        <f>IF($B$2=1,IF(ชี้วัด1!AU20="","",ชี้วัด1!AU20),IF(ชี้วัด1!AU50="","",ชี้วัด1!AU50))</f>
        <v/>
      </c>
      <c r="AV20" s="314" t="str">
        <f>IF($B$2=1,IF(ชี้วัด1!AV20="","",ชี้วัด1!AV20),IF(ชี้วัด1!AV50="","",ชี้วัด1!AV50))</f>
        <v/>
      </c>
      <c r="AW20" s="314" t="str">
        <f>IF($B$2=1,IF(ชี้วัด1!AW20="","",ชี้วัด1!AW20),IF(ชี้วัด1!AW50="","",ชี้วัด1!AW50))</f>
        <v/>
      </c>
      <c r="AX20" s="314" t="str">
        <f>IF($B$2=1,IF(ชี้วัด1!AX20="","",ชี้วัด1!AX20),IF(ชี้วัด1!AX50="","",ชี้วัด1!AX50))</f>
        <v/>
      </c>
      <c r="AY20" s="314" t="str">
        <f>IF($B$2=1,IF(ชี้วัด1!AY20="","",ชี้วัด1!AY20),IF(ชี้วัด1!AY50="","",ชี้วัด1!AY50))</f>
        <v/>
      </c>
      <c r="AZ20" s="314" t="str">
        <f>IF($B$2=1,IF(ชี้วัด1!AZ20="","",ชี้วัด1!AZ20),IF(ชี้วัด1!AZ50="","",ชี้วัด1!AZ50))</f>
        <v/>
      </c>
      <c r="BA20" s="314" t="str">
        <f>IF($B$2=1,IF(ชี้วัด1!BA20="","",ชี้วัด1!BA20),IF(ชี้วัด1!BA50="","",ชี้วัด1!BA50))</f>
        <v/>
      </c>
      <c r="BB20" s="314" t="str">
        <f>IF($B$2=1,IF(ชี้วัด1!BB20="","",ชี้วัด1!BB20),IF(ชี้วัด1!BB50="","",ชี้วัด1!BB50))</f>
        <v/>
      </c>
      <c r="BC20" s="314" t="str">
        <f>IF($B$2=1,IF(ชี้วัด1!BC20="","",ชี้วัด1!BC20),IF(ชี้วัด1!BC50="","",ชี้วัด1!BC50))</f>
        <v/>
      </c>
      <c r="BD20" s="314" t="str">
        <f>IF($B$2=1,IF(ชี้วัด1!BD20="","",ชี้วัด1!BD20),IF(ชี้วัด1!BD50="","",ชี้วัด1!BD50))</f>
        <v/>
      </c>
      <c r="BE20" s="116" t="str">
        <f>IF($B$2=1,IF(ชี้วัด1!BE20="","",ชี้วัด1!BE20),IF(ชี้วัด1!BE50="","",ชี้วัด1!BE50))</f>
        <v/>
      </c>
      <c r="BF20" s="116" t="str">
        <f>IF($B$2=1,IF(ชี้วัด1!BF20="","",ชี้วัด1!BF20),IF(ชี้วัด1!BF50="","",ชี้วัด1!BF50))</f>
        <v/>
      </c>
    </row>
    <row r="21" spans="1:58" ht="18" customHeight="1" x14ac:dyDescent="0.3">
      <c r="A21" s="111"/>
      <c r="B21" s="111"/>
      <c r="C21" s="111"/>
      <c r="D21" s="138">
        <f t="shared" si="3"/>
        <v>17</v>
      </c>
      <c r="E21" s="110" t="str">
        <f>IF($B$2=1,IF(ชี้วัด1!E21="","",ชี้วัด1!E21),IF(ชี้วัด1!E51="","",ชี้วัด1!E51))</f>
        <v/>
      </c>
      <c r="F21" s="118"/>
      <c r="G21" s="314" t="str">
        <f>IF($B$2=1,IF(ชี้วัด1!G21="","",ชี้วัด1!G21),IF(ชี้วัด1!G51="","",ชี้วัด1!G51))</f>
        <v/>
      </c>
      <c r="H21" s="314" t="str">
        <f>IF($B$2=1,IF(ชี้วัด1!H21="","",ชี้วัด1!H21),IF(ชี้วัด1!H51="","",ชี้วัด1!H51))</f>
        <v/>
      </c>
      <c r="I21" s="314" t="str">
        <f>IF($B$2=1,IF(ชี้วัด1!I21="","",ชี้วัด1!I21),IF(ชี้วัด1!I51="","",ชี้วัด1!I51))</f>
        <v/>
      </c>
      <c r="J21" s="314" t="str">
        <f>IF($B$2=1,IF(ชี้วัด1!J21="","",ชี้วัด1!J21),IF(ชี้วัด1!J51="","",ชี้วัด1!J51))</f>
        <v/>
      </c>
      <c r="K21" s="314" t="str">
        <f>IF($B$2=1,IF(ชี้วัด1!K21="","",ชี้วัด1!K21),IF(ชี้วัด1!K51="","",ชี้วัด1!K51))</f>
        <v/>
      </c>
      <c r="L21" s="314" t="str">
        <f>IF($B$2=1,IF(ชี้วัด1!L21="","",ชี้วัด1!L21),IF(ชี้วัด1!L51="","",ชี้วัด1!L51))</f>
        <v/>
      </c>
      <c r="M21" s="314" t="str">
        <f>IF($B$2=1,IF(ชี้วัด1!M21="","",ชี้วัด1!M21),IF(ชี้วัด1!M51="","",ชี้วัด1!M51))</f>
        <v/>
      </c>
      <c r="N21" s="314" t="str">
        <f>IF($B$2=1,IF(ชี้วัด1!N21="","",ชี้วัด1!N21),IF(ชี้วัด1!N51="","",ชี้วัด1!N51))</f>
        <v/>
      </c>
      <c r="O21" s="314" t="str">
        <f>IF($B$2=1,IF(ชี้วัด1!O21="","",ชี้วัด1!O21),IF(ชี้วัด1!O51="","",ชี้วัด1!O51))</f>
        <v/>
      </c>
      <c r="P21" s="314" t="str">
        <f>IF($B$2=1,IF(ชี้วัด1!P21="","",ชี้วัด1!P21),IF(ชี้วัด1!P51="","",ชี้วัด1!P51))</f>
        <v/>
      </c>
      <c r="Q21" s="314" t="str">
        <f>IF($B$2=1,IF(ชี้วัด1!Q21="","",ชี้วัด1!Q21),IF(ชี้วัด1!Q51="","",ชี้วัด1!Q51))</f>
        <v/>
      </c>
      <c r="R21" s="314" t="str">
        <f>IF($B$2=1,IF(ชี้วัด1!R21="","",ชี้วัด1!R21),IF(ชี้วัด1!R51="","",ชี้วัด1!R51))</f>
        <v/>
      </c>
      <c r="S21" s="314" t="str">
        <f>IF($B$2=1,IF(ชี้วัด1!S21="","",ชี้วัด1!S21),IF(ชี้วัด1!S51="","",ชี้วัด1!S51))</f>
        <v/>
      </c>
      <c r="T21" s="314" t="str">
        <f>IF($B$2=1,IF(ชี้วัด1!T21="","",ชี้วัด1!T21),IF(ชี้วัด1!T51="","",ชี้วัด1!T51))</f>
        <v/>
      </c>
      <c r="U21" s="314" t="str">
        <f>IF($B$2=1,IF(ชี้วัด1!U21="","",ชี้วัด1!U21),IF(ชี้วัด1!U51="","",ชี้วัด1!U51))</f>
        <v/>
      </c>
      <c r="V21" s="314" t="str">
        <f>IF($B$2=1,IF(ชี้วัด1!V21="","",ชี้วัด1!V21),IF(ชี้วัด1!V51="","",ชี้วัด1!V51))</f>
        <v/>
      </c>
      <c r="W21" s="314" t="str">
        <f>IF($B$2=1,IF(ชี้วัด1!W21="","",ชี้วัด1!W21),IF(ชี้วัด1!W51="","",ชี้วัด1!W51))</f>
        <v/>
      </c>
      <c r="X21" s="314" t="str">
        <f>IF($B$2=1,IF(ชี้วัด1!X21="","",ชี้วัด1!X21),IF(ชี้วัด1!X51="","",ชี้วัด1!X51))</f>
        <v/>
      </c>
      <c r="Y21" s="314" t="str">
        <f>IF($B$2=1,IF(ชี้วัด1!Y21="","",ชี้วัด1!Y21),IF(ชี้วัด1!Y51="","",ชี้วัด1!Y51))</f>
        <v/>
      </c>
      <c r="Z21" s="314" t="str">
        <f>IF($B$2=1,IF(ชี้วัด1!Z21="","",ชี้วัด1!Z21),IF(ชี้วัด1!Z51="","",ชี้วัด1!Z51))</f>
        <v/>
      </c>
      <c r="AA21" s="314" t="str">
        <f>IF($B$2=1,IF(ชี้วัด1!AA21="","",ชี้วัด1!AA21),IF(ชี้วัด1!AA51="","",ชี้วัด1!AA51))</f>
        <v/>
      </c>
      <c r="AB21" s="314" t="str">
        <f>IF($B$2=1,IF(ชี้วัด1!AB21="","",ชี้วัด1!AB21),IF(ชี้วัด1!AB51="","",ชี้วัด1!AB51))</f>
        <v/>
      </c>
      <c r="AC21" s="314" t="str">
        <f>IF($B$2=1,IF(ชี้วัด1!AC21="","",ชี้วัด1!AC21),IF(ชี้วัด1!AC51="","",ชี้วัด1!AC51))</f>
        <v/>
      </c>
      <c r="AD21" s="314" t="str">
        <f>IF($B$2=1,IF(ชี้วัด1!AD21="","",ชี้วัด1!AD21),IF(ชี้วัด1!AD51="","",ชี้วัด1!AD51))</f>
        <v/>
      </c>
      <c r="AE21" s="314" t="str">
        <f>IF($B$2=1,IF(ชี้วัด1!AE21="","",ชี้วัด1!AE21),IF(ชี้วัด1!AE51="","",ชี้วัด1!AE51))</f>
        <v/>
      </c>
      <c r="AF21" s="314" t="str">
        <f>IF($B$2=1,IF(ชี้วัด1!AF21="","",ชี้วัด1!AF21),IF(ชี้วัด1!AF51="","",ชี้วัด1!AF51))</f>
        <v/>
      </c>
      <c r="AG21" s="314" t="str">
        <f>IF($B$2=1,IF(ชี้วัด1!AG21="","",ชี้วัด1!AG21),IF(ชี้วัด1!AG51="","",ชี้วัด1!AG51))</f>
        <v/>
      </c>
      <c r="AH21" s="314" t="str">
        <f>IF($B$2=1,IF(ชี้วัด1!AH21="","",ชี้วัด1!AH21),IF(ชี้วัด1!AH51="","",ชี้วัด1!AH51))</f>
        <v/>
      </c>
      <c r="AI21" s="314" t="str">
        <f>IF($B$2=1,IF(ชี้วัด1!AI21="","",ชี้วัด1!AI21),IF(ชี้วัด1!AI51="","",ชี้วัด1!AI51))</f>
        <v/>
      </c>
      <c r="AJ21" s="314" t="str">
        <f>IF($B$2=1,IF(ชี้วัด1!AJ21="","",ชี้วัด1!AJ21),IF(ชี้วัด1!AJ51="","",ชี้วัด1!AJ51))</f>
        <v/>
      </c>
      <c r="AK21" s="314" t="str">
        <f>IF($B$2=1,IF(ชี้วัด1!AK21="","",ชี้วัด1!AK21),IF(ชี้วัด1!AK51="","",ชี้วัด1!AK51))</f>
        <v/>
      </c>
      <c r="AL21" s="314" t="str">
        <f>IF($B$2=1,IF(ชี้วัด1!AL21="","",ชี้วัด1!AL21),IF(ชี้วัด1!AL51="","",ชี้วัด1!AL51))</f>
        <v/>
      </c>
      <c r="AM21" s="314" t="str">
        <f>IF($B$2=1,IF(ชี้วัด1!AM21="","",ชี้วัด1!AM21),IF(ชี้วัด1!AM51="","",ชี้วัด1!AM51))</f>
        <v/>
      </c>
      <c r="AN21" s="314" t="str">
        <f>IF($B$2=1,IF(ชี้วัด1!AN21="","",ชี้วัด1!AN21),IF(ชี้วัด1!AN51="","",ชี้วัด1!AN51))</f>
        <v/>
      </c>
      <c r="AO21" s="314" t="str">
        <f>IF($B$2=1,IF(ชี้วัด1!AO21="","",ชี้วัด1!AO21),IF(ชี้วัด1!AO51="","",ชี้วัด1!AO51))</f>
        <v/>
      </c>
      <c r="AP21" s="314" t="str">
        <f>IF($B$2=1,IF(ชี้วัด1!AP21="","",ชี้วัด1!AP21),IF(ชี้วัด1!AP51="","",ชี้วัด1!AP51))</f>
        <v/>
      </c>
      <c r="AQ21" s="314" t="str">
        <f>IF($B$2=1,IF(ชี้วัด1!AQ21="","",ชี้วัด1!AQ21),IF(ชี้วัด1!AQ51="","",ชี้วัด1!AQ51))</f>
        <v/>
      </c>
      <c r="AR21" s="314" t="str">
        <f>IF($B$2=1,IF(ชี้วัด1!AR21="","",ชี้วัด1!AR21),IF(ชี้วัด1!AR51="","",ชี้วัด1!AR51))</f>
        <v/>
      </c>
      <c r="AS21" s="314" t="str">
        <f>IF($B$2=1,IF(ชี้วัด1!AS21="","",ชี้วัด1!AS21),IF(ชี้วัด1!AS51="","",ชี้วัด1!AS51))</f>
        <v/>
      </c>
      <c r="AT21" s="314" t="str">
        <f>IF($B$2=1,IF(ชี้วัด1!AT21="","",ชี้วัด1!AT21),IF(ชี้วัด1!AT51="","",ชี้วัด1!AT51))</f>
        <v/>
      </c>
      <c r="AU21" s="314" t="str">
        <f>IF($B$2=1,IF(ชี้วัด1!AU21="","",ชี้วัด1!AU21),IF(ชี้วัด1!AU51="","",ชี้วัด1!AU51))</f>
        <v/>
      </c>
      <c r="AV21" s="314" t="str">
        <f>IF($B$2=1,IF(ชี้วัด1!AV21="","",ชี้วัด1!AV21),IF(ชี้วัด1!AV51="","",ชี้วัด1!AV51))</f>
        <v/>
      </c>
      <c r="AW21" s="314" t="str">
        <f>IF($B$2=1,IF(ชี้วัด1!AW21="","",ชี้วัด1!AW21),IF(ชี้วัด1!AW51="","",ชี้วัด1!AW51))</f>
        <v/>
      </c>
      <c r="AX21" s="314" t="str">
        <f>IF($B$2=1,IF(ชี้วัด1!AX21="","",ชี้วัด1!AX21),IF(ชี้วัด1!AX51="","",ชี้วัด1!AX51))</f>
        <v/>
      </c>
      <c r="AY21" s="314" t="str">
        <f>IF($B$2=1,IF(ชี้วัด1!AY21="","",ชี้วัด1!AY21),IF(ชี้วัด1!AY51="","",ชี้วัด1!AY51))</f>
        <v/>
      </c>
      <c r="AZ21" s="314" t="str">
        <f>IF($B$2=1,IF(ชี้วัด1!AZ21="","",ชี้วัด1!AZ21),IF(ชี้วัด1!AZ51="","",ชี้วัด1!AZ51))</f>
        <v/>
      </c>
      <c r="BA21" s="314" t="str">
        <f>IF($B$2=1,IF(ชี้วัด1!BA21="","",ชี้วัด1!BA21),IF(ชี้วัด1!BA51="","",ชี้วัด1!BA51))</f>
        <v/>
      </c>
      <c r="BB21" s="314" t="str">
        <f>IF($B$2=1,IF(ชี้วัด1!BB21="","",ชี้วัด1!BB21),IF(ชี้วัด1!BB51="","",ชี้วัด1!BB51))</f>
        <v/>
      </c>
      <c r="BC21" s="314" t="str">
        <f>IF($B$2=1,IF(ชี้วัด1!BC21="","",ชี้วัด1!BC21),IF(ชี้วัด1!BC51="","",ชี้วัด1!BC51))</f>
        <v/>
      </c>
      <c r="BD21" s="314" t="str">
        <f>IF($B$2=1,IF(ชี้วัด1!BD21="","",ชี้วัด1!BD21),IF(ชี้วัด1!BD51="","",ชี้วัด1!BD51))</f>
        <v/>
      </c>
      <c r="BE21" s="116" t="str">
        <f>IF($B$2=1,IF(ชี้วัด1!BE21="","",ชี้วัด1!BE21),IF(ชี้วัด1!BE51="","",ชี้วัด1!BE51))</f>
        <v/>
      </c>
      <c r="BF21" s="116" t="str">
        <f>IF($B$2=1,IF(ชี้วัด1!BF21="","",ชี้วัด1!BF21),IF(ชี้วัด1!BF51="","",ชี้วัด1!BF51))</f>
        <v/>
      </c>
    </row>
    <row r="22" spans="1:58" ht="18" customHeight="1" x14ac:dyDescent="0.3">
      <c r="A22" s="111"/>
      <c r="B22" s="111"/>
      <c r="C22" s="111"/>
      <c r="D22" s="138">
        <f t="shared" si="3"/>
        <v>18</v>
      </c>
      <c r="E22" s="110" t="str">
        <f>IF($B$2=1,IF(ชี้วัด1!E22="","",ชี้วัด1!E22),IF(ชี้วัด1!E52="","",ชี้วัด1!E52))</f>
        <v/>
      </c>
      <c r="F22" s="118"/>
      <c r="G22" s="314" t="str">
        <f>IF($B$2=1,IF(ชี้วัด1!G22="","",ชี้วัด1!G22),IF(ชี้วัด1!G52="","",ชี้วัด1!G52))</f>
        <v/>
      </c>
      <c r="H22" s="314" t="str">
        <f>IF($B$2=1,IF(ชี้วัด1!H22="","",ชี้วัด1!H22),IF(ชี้วัด1!H52="","",ชี้วัด1!H52))</f>
        <v/>
      </c>
      <c r="I22" s="314" t="str">
        <f>IF($B$2=1,IF(ชี้วัด1!I22="","",ชี้วัด1!I22),IF(ชี้วัด1!I52="","",ชี้วัด1!I52))</f>
        <v/>
      </c>
      <c r="J22" s="314" t="str">
        <f>IF($B$2=1,IF(ชี้วัด1!J22="","",ชี้วัด1!J22),IF(ชี้วัด1!J52="","",ชี้วัด1!J52))</f>
        <v/>
      </c>
      <c r="K22" s="314" t="str">
        <f>IF($B$2=1,IF(ชี้วัด1!K22="","",ชี้วัด1!K22),IF(ชี้วัด1!K52="","",ชี้วัด1!K52))</f>
        <v/>
      </c>
      <c r="L22" s="314" t="str">
        <f>IF($B$2=1,IF(ชี้วัด1!L22="","",ชี้วัด1!L22),IF(ชี้วัด1!L52="","",ชี้วัด1!L52))</f>
        <v/>
      </c>
      <c r="M22" s="314" t="str">
        <f>IF($B$2=1,IF(ชี้วัด1!M22="","",ชี้วัด1!M22),IF(ชี้วัด1!M52="","",ชี้วัด1!M52))</f>
        <v/>
      </c>
      <c r="N22" s="314" t="str">
        <f>IF($B$2=1,IF(ชี้วัด1!N22="","",ชี้วัด1!N22),IF(ชี้วัด1!N52="","",ชี้วัด1!N52))</f>
        <v/>
      </c>
      <c r="O22" s="314" t="str">
        <f>IF($B$2=1,IF(ชี้วัด1!O22="","",ชี้วัด1!O22),IF(ชี้วัด1!O52="","",ชี้วัด1!O52))</f>
        <v/>
      </c>
      <c r="P22" s="314" t="str">
        <f>IF($B$2=1,IF(ชี้วัด1!P22="","",ชี้วัด1!P22),IF(ชี้วัด1!P52="","",ชี้วัด1!P52))</f>
        <v/>
      </c>
      <c r="Q22" s="314" t="str">
        <f>IF($B$2=1,IF(ชี้วัด1!Q22="","",ชี้วัด1!Q22),IF(ชี้วัด1!Q52="","",ชี้วัด1!Q52))</f>
        <v/>
      </c>
      <c r="R22" s="314" t="str">
        <f>IF($B$2=1,IF(ชี้วัด1!R22="","",ชี้วัด1!R22),IF(ชี้วัด1!R52="","",ชี้วัด1!R52))</f>
        <v/>
      </c>
      <c r="S22" s="314" t="str">
        <f>IF($B$2=1,IF(ชี้วัด1!S22="","",ชี้วัด1!S22),IF(ชี้วัด1!S52="","",ชี้วัด1!S52))</f>
        <v/>
      </c>
      <c r="T22" s="314" t="str">
        <f>IF($B$2=1,IF(ชี้วัด1!T22="","",ชี้วัด1!T22),IF(ชี้วัด1!T52="","",ชี้วัด1!T52))</f>
        <v/>
      </c>
      <c r="U22" s="314" t="str">
        <f>IF($B$2=1,IF(ชี้วัด1!U22="","",ชี้วัด1!U22),IF(ชี้วัด1!U52="","",ชี้วัด1!U52))</f>
        <v/>
      </c>
      <c r="V22" s="314" t="str">
        <f>IF($B$2=1,IF(ชี้วัด1!V22="","",ชี้วัด1!V22),IF(ชี้วัด1!V52="","",ชี้วัด1!V52))</f>
        <v/>
      </c>
      <c r="W22" s="314" t="str">
        <f>IF($B$2=1,IF(ชี้วัด1!W22="","",ชี้วัด1!W22),IF(ชี้วัด1!W52="","",ชี้วัด1!W52))</f>
        <v/>
      </c>
      <c r="X22" s="314" t="str">
        <f>IF($B$2=1,IF(ชี้วัด1!X22="","",ชี้วัด1!X22),IF(ชี้วัด1!X52="","",ชี้วัด1!X52))</f>
        <v/>
      </c>
      <c r="Y22" s="314" t="str">
        <f>IF($B$2=1,IF(ชี้วัด1!Y22="","",ชี้วัด1!Y22),IF(ชี้วัด1!Y52="","",ชี้วัด1!Y52))</f>
        <v/>
      </c>
      <c r="Z22" s="314" t="str">
        <f>IF($B$2=1,IF(ชี้วัด1!Z22="","",ชี้วัด1!Z22),IF(ชี้วัด1!Z52="","",ชี้วัด1!Z52))</f>
        <v/>
      </c>
      <c r="AA22" s="314" t="str">
        <f>IF($B$2=1,IF(ชี้วัด1!AA22="","",ชี้วัด1!AA22),IF(ชี้วัด1!AA52="","",ชี้วัด1!AA52))</f>
        <v/>
      </c>
      <c r="AB22" s="314" t="str">
        <f>IF($B$2=1,IF(ชี้วัด1!AB22="","",ชี้วัด1!AB22),IF(ชี้วัด1!AB52="","",ชี้วัด1!AB52))</f>
        <v/>
      </c>
      <c r="AC22" s="314" t="str">
        <f>IF($B$2=1,IF(ชี้วัด1!AC22="","",ชี้วัด1!AC22),IF(ชี้วัด1!AC52="","",ชี้วัด1!AC52))</f>
        <v/>
      </c>
      <c r="AD22" s="314" t="str">
        <f>IF($B$2=1,IF(ชี้วัด1!AD22="","",ชี้วัด1!AD22),IF(ชี้วัด1!AD52="","",ชี้วัด1!AD52))</f>
        <v/>
      </c>
      <c r="AE22" s="314" t="str">
        <f>IF($B$2=1,IF(ชี้วัด1!AE22="","",ชี้วัด1!AE22),IF(ชี้วัด1!AE52="","",ชี้วัด1!AE52))</f>
        <v/>
      </c>
      <c r="AF22" s="314" t="str">
        <f>IF($B$2=1,IF(ชี้วัด1!AF22="","",ชี้วัด1!AF22),IF(ชี้วัด1!AF52="","",ชี้วัด1!AF52))</f>
        <v/>
      </c>
      <c r="AG22" s="314" t="str">
        <f>IF($B$2=1,IF(ชี้วัด1!AG22="","",ชี้วัด1!AG22),IF(ชี้วัด1!AG52="","",ชี้วัด1!AG52))</f>
        <v/>
      </c>
      <c r="AH22" s="314" t="str">
        <f>IF($B$2=1,IF(ชี้วัด1!AH22="","",ชี้วัด1!AH22),IF(ชี้วัด1!AH52="","",ชี้วัด1!AH52))</f>
        <v/>
      </c>
      <c r="AI22" s="314" t="str">
        <f>IF($B$2=1,IF(ชี้วัด1!AI22="","",ชี้วัด1!AI22),IF(ชี้วัด1!AI52="","",ชี้วัด1!AI52))</f>
        <v/>
      </c>
      <c r="AJ22" s="314" t="str">
        <f>IF($B$2=1,IF(ชี้วัด1!AJ22="","",ชี้วัด1!AJ22),IF(ชี้วัด1!AJ52="","",ชี้วัด1!AJ52))</f>
        <v/>
      </c>
      <c r="AK22" s="314" t="str">
        <f>IF($B$2=1,IF(ชี้วัด1!AK22="","",ชี้วัด1!AK22),IF(ชี้วัด1!AK52="","",ชี้วัด1!AK52))</f>
        <v/>
      </c>
      <c r="AL22" s="314" t="str">
        <f>IF($B$2=1,IF(ชี้วัด1!AL22="","",ชี้วัด1!AL22),IF(ชี้วัด1!AL52="","",ชี้วัด1!AL52))</f>
        <v/>
      </c>
      <c r="AM22" s="314" t="str">
        <f>IF($B$2=1,IF(ชี้วัด1!AM22="","",ชี้วัด1!AM22),IF(ชี้วัด1!AM52="","",ชี้วัด1!AM52))</f>
        <v/>
      </c>
      <c r="AN22" s="314" t="str">
        <f>IF($B$2=1,IF(ชี้วัด1!AN22="","",ชี้วัด1!AN22),IF(ชี้วัด1!AN52="","",ชี้วัด1!AN52))</f>
        <v/>
      </c>
      <c r="AO22" s="314" t="str">
        <f>IF($B$2=1,IF(ชี้วัด1!AO22="","",ชี้วัด1!AO22),IF(ชี้วัด1!AO52="","",ชี้วัด1!AO52))</f>
        <v/>
      </c>
      <c r="AP22" s="314" t="str">
        <f>IF($B$2=1,IF(ชี้วัด1!AP22="","",ชี้วัด1!AP22),IF(ชี้วัด1!AP52="","",ชี้วัด1!AP52))</f>
        <v/>
      </c>
      <c r="AQ22" s="314" t="str">
        <f>IF($B$2=1,IF(ชี้วัด1!AQ22="","",ชี้วัด1!AQ22),IF(ชี้วัด1!AQ52="","",ชี้วัด1!AQ52))</f>
        <v/>
      </c>
      <c r="AR22" s="314" t="str">
        <f>IF($B$2=1,IF(ชี้วัด1!AR22="","",ชี้วัด1!AR22),IF(ชี้วัด1!AR52="","",ชี้วัด1!AR52))</f>
        <v/>
      </c>
      <c r="AS22" s="314" t="str">
        <f>IF($B$2=1,IF(ชี้วัด1!AS22="","",ชี้วัด1!AS22),IF(ชี้วัด1!AS52="","",ชี้วัด1!AS52))</f>
        <v/>
      </c>
      <c r="AT22" s="314" t="str">
        <f>IF($B$2=1,IF(ชี้วัด1!AT22="","",ชี้วัด1!AT22),IF(ชี้วัด1!AT52="","",ชี้วัด1!AT52))</f>
        <v/>
      </c>
      <c r="AU22" s="314" t="str">
        <f>IF($B$2=1,IF(ชี้วัด1!AU22="","",ชี้วัด1!AU22),IF(ชี้วัด1!AU52="","",ชี้วัด1!AU52))</f>
        <v/>
      </c>
      <c r="AV22" s="314" t="str">
        <f>IF($B$2=1,IF(ชี้วัด1!AV22="","",ชี้วัด1!AV22),IF(ชี้วัด1!AV52="","",ชี้วัด1!AV52))</f>
        <v/>
      </c>
      <c r="AW22" s="314" t="str">
        <f>IF($B$2=1,IF(ชี้วัด1!AW22="","",ชี้วัด1!AW22),IF(ชี้วัด1!AW52="","",ชี้วัด1!AW52))</f>
        <v/>
      </c>
      <c r="AX22" s="314" t="str">
        <f>IF($B$2=1,IF(ชี้วัด1!AX22="","",ชี้วัด1!AX22),IF(ชี้วัด1!AX52="","",ชี้วัด1!AX52))</f>
        <v/>
      </c>
      <c r="AY22" s="314" t="str">
        <f>IF($B$2=1,IF(ชี้วัด1!AY22="","",ชี้วัด1!AY22),IF(ชี้วัด1!AY52="","",ชี้วัด1!AY52))</f>
        <v/>
      </c>
      <c r="AZ22" s="314" t="str">
        <f>IF($B$2=1,IF(ชี้วัด1!AZ22="","",ชี้วัด1!AZ22),IF(ชี้วัด1!AZ52="","",ชี้วัด1!AZ52))</f>
        <v/>
      </c>
      <c r="BA22" s="314" t="str">
        <f>IF($B$2=1,IF(ชี้วัด1!BA22="","",ชี้วัด1!BA22),IF(ชี้วัด1!BA52="","",ชี้วัด1!BA52))</f>
        <v/>
      </c>
      <c r="BB22" s="314" t="str">
        <f>IF($B$2=1,IF(ชี้วัด1!BB22="","",ชี้วัด1!BB22),IF(ชี้วัด1!BB52="","",ชี้วัด1!BB52))</f>
        <v/>
      </c>
      <c r="BC22" s="314" t="str">
        <f>IF($B$2=1,IF(ชี้วัด1!BC22="","",ชี้วัด1!BC22),IF(ชี้วัด1!BC52="","",ชี้วัด1!BC52))</f>
        <v/>
      </c>
      <c r="BD22" s="314" t="str">
        <f>IF($B$2=1,IF(ชี้วัด1!BD22="","",ชี้วัด1!BD22),IF(ชี้วัด1!BD52="","",ชี้วัด1!BD52))</f>
        <v/>
      </c>
      <c r="BE22" s="116" t="str">
        <f>IF($B$2=1,IF(ชี้วัด1!BE22="","",ชี้วัด1!BE22),IF(ชี้วัด1!BE52="","",ชี้วัด1!BE52))</f>
        <v/>
      </c>
      <c r="BF22" s="116" t="str">
        <f>IF($B$2=1,IF(ชี้วัด1!BF22="","",ชี้วัด1!BF22),IF(ชี้วัด1!BF52="","",ชี้วัด1!BF52))</f>
        <v/>
      </c>
    </row>
    <row r="23" spans="1:58" ht="18" customHeight="1" x14ac:dyDescent="0.3">
      <c r="A23" s="111"/>
      <c r="B23" s="111"/>
      <c r="C23" s="111"/>
      <c r="D23" s="138">
        <f t="shared" si="3"/>
        <v>19</v>
      </c>
      <c r="E23" s="110" t="str">
        <f>IF($B$2=1,IF(ชี้วัด1!E23="","",ชี้วัด1!E23),IF(ชี้วัด1!E53="","",ชี้วัด1!E53))</f>
        <v/>
      </c>
      <c r="F23" s="118"/>
      <c r="G23" s="314" t="str">
        <f>IF($B$2=1,IF(ชี้วัด1!G23="","",ชี้วัด1!G23),IF(ชี้วัด1!G53="","",ชี้วัด1!G53))</f>
        <v/>
      </c>
      <c r="H23" s="314" t="str">
        <f>IF($B$2=1,IF(ชี้วัด1!H23="","",ชี้วัด1!H23),IF(ชี้วัด1!H53="","",ชี้วัด1!H53))</f>
        <v/>
      </c>
      <c r="I23" s="314" t="str">
        <f>IF($B$2=1,IF(ชี้วัด1!I23="","",ชี้วัด1!I23),IF(ชี้วัด1!I53="","",ชี้วัด1!I53))</f>
        <v/>
      </c>
      <c r="J23" s="314" t="str">
        <f>IF($B$2=1,IF(ชี้วัด1!J23="","",ชี้วัด1!J23),IF(ชี้วัด1!J53="","",ชี้วัด1!J53))</f>
        <v/>
      </c>
      <c r="K23" s="314" t="str">
        <f>IF($B$2=1,IF(ชี้วัด1!K23="","",ชี้วัด1!K23),IF(ชี้วัด1!K53="","",ชี้วัด1!K53))</f>
        <v/>
      </c>
      <c r="L23" s="314" t="str">
        <f>IF($B$2=1,IF(ชี้วัด1!L23="","",ชี้วัด1!L23),IF(ชี้วัด1!L53="","",ชี้วัด1!L53))</f>
        <v/>
      </c>
      <c r="M23" s="314" t="str">
        <f>IF($B$2=1,IF(ชี้วัด1!M23="","",ชี้วัด1!M23),IF(ชี้วัด1!M53="","",ชี้วัด1!M53))</f>
        <v/>
      </c>
      <c r="N23" s="314" t="str">
        <f>IF($B$2=1,IF(ชี้วัด1!N23="","",ชี้วัด1!N23),IF(ชี้วัด1!N53="","",ชี้วัด1!N53))</f>
        <v/>
      </c>
      <c r="O23" s="314" t="str">
        <f>IF($B$2=1,IF(ชี้วัด1!O23="","",ชี้วัด1!O23),IF(ชี้วัด1!O53="","",ชี้วัด1!O53))</f>
        <v/>
      </c>
      <c r="P23" s="314" t="str">
        <f>IF($B$2=1,IF(ชี้วัด1!P23="","",ชี้วัด1!P23),IF(ชี้วัด1!P53="","",ชี้วัด1!P53))</f>
        <v/>
      </c>
      <c r="Q23" s="314" t="str">
        <f>IF($B$2=1,IF(ชี้วัด1!Q23="","",ชี้วัด1!Q23),IF(ชี้วัด1!Q53="","",ชี้วัด1!Q53))</f>
        <v/>
      </c>
      <c r="R23" s="314" t="str">
        <f>IF($B$2=1,IF(ชี้วัด1!R23="","",ชี้วัด1!R23),IF(ชี้วัด1!R53="","",ชี้วัด1!R53))</f>
        <v/>
      </c>
      <c r="S23" s="314" t="str">
        <f>IF($B$2=1,IF(ชี้วัด1!S23="","",ชี้วัด1!S23),IF(ชี้วัด1!S53="","",ชี้วัด1!S53))</f>
        <v/>
      </c>
      <c r="T23" s="314" t="str">
        <f>IF($B$2=1,IF(ชี้วัด1!T23="","",ชี้วัด1!T23),IF(ชี้วัด1!T53="","",ชี้วัด1!T53))</f>
        <v/>
      </c>
      <c r="U23" s="314" t="str">
        <f>IF($B$2=1,IF(ชี้วัด1!U23="","",ชี้วัด1!U23),IF(ชี้วัด1!U53="","",ชี้วัด1!U53))</f>
        <v/>
      </c>
      <c r="V23" s="314" t="str">
        <f>IF($B$2=1,IF(ชี้วัด1!V23="","",ชี้วัด1!V23),IF(ชี้วัด1!V53="","",ชี้วัด1!V53))</f>
        <v/>
      </c>
      <c r="W23" s="314" t="str">
        <f>IF($B$2=1,IF(ชี้วัด1!W23="","",ชี้วัด1!W23),IF(ชี้วัด1!W53="","",ชี้วัด1!W53))</f>
        <v/>
      </c>
      <c r="X23" s="314" t="str">
        <f>IF($B$2=1,IF(ชี้วัด1!X23="","",ชี้วัด1!X23),IF(ชี้วัด1!X53="","",ชี้วัด1!X53))</f>
        <v/>
      </c>
      <c r="Y23" s="314" t="str">
        <f>IF($B$2=1,IF(ชี้วัด1!Y23="","",ชี้วัด1!Y23),IF(ชี้วัด1!Y53="","",ชี้วัด1!Y53))</f>
        <v/>
      </c>
      <c r="Z23" s="314" t="str">
        <f>IF($B$2=1,IF(ชี้วัด1!Z23="","",ชี้วัด1!Z23),IF(ชี้วัด1!Z53="","",ชี้วัด1!Z53))</f>
        <v/>
      </c>
      <c r="AA23" s="314" t="str">
        <f>IF($B$2=1,IF(ชี้วัด1!AA23="","",ชี้วัด1!AA23),IF(ชี้วัด1!AA53="","",ชี้วัด1!AA53))</f>
        <v/>
      </c>
      <c r="AB23" s="314" t="str">
        <f>IF($B$2=1,IF(ชี้วัด1!AB23="","",ชี้วัด1!AB23),IF(ชี้วัด1!AB53="","",ชี้วัด1!AB53))</f>
        <v/>
      </c>
      <c r="AC23" s="314" t="str">
        <f>IF($B$2=1,IF(ชี้วัด1!AC23="","",ชี้วัด1!AC23),IF(ชี้วัด1!AC53="","",ชี้วัด1!AC53))</f>
        <v/>
      </c>
      <c r="AD23" s="314" t="str">
        <f>IF($B$2=1,IF(ชี้วัด1!AD23="","",ชี้วัด1!AD23),IF(ชี้วัด1!AD53="","",ชี้วัด1!AD53))</f>
        <v/>
      </c>
      <c r="AE23" s="314" t="str">
        <f>IF($B$2=1,IF(ชี้วัด1!AE23="","",ชี้วัด1!AE23),IF(ชี้วัด1!AE53="","",ชี้วัด1!AE53))</f>
        <v/>
      </c>
      <c r="AF23" s="314" t="str">
        <f>IF($B$2=1,IF(ชี้วัด1!AF23="","",ชี้วัด1!AF23),IF(ชี้วัด1!AF53="","",ชี้วัด1!AF53))</f>
        <v/>
      </c>
      <c r="AG23" s="314" t="str">
        <f>IF($B$2=1,IF(ชี้วัด1!AG23="","",ชี้วัด1!AG23),IF(ชี้วัด1!AG53="","",ชี้วัด1!AG53))</f>
        <v/>
      </c>
      <c r="AH23" s="314" t="str">
        <f>IF($B$2=1,IF(ชี้วัด1!AH23="","",ชี้วัด1!AH23),IF(ชี้วัด1!AH53="","",ชี้วัด1!AH53))</f>
        <v/>
      </c>
      <c r="AI23" s="314" t="str">
        <f>IF($B$2=1,IF(ชี้วัด1!AI23="","",ชี้วัด1!AI23),IF(ชี้วัด1!AI53="","",ชี้วัด1!AI53))</f>
        <v/>
      </c>
      <c r="AJ23" s="314" t="str">
        <f>IF($B$2=1,IF(ชี้วัด1!AJ23="","",ชี้วัด1!AJ23),IF(ชี้วัด1!AJ53="","",ชี้วัด1!AJ53))</f>
        <v/>
      </c>
      <c r="AK23" s="314" t="str">
        <f>IF($B$2=1,IF(ชี้วัด1!AK23="","",ชี้วัด1!AK23),IF(ชี้วัด1!AK53="","",ชี้วัด1!AK53))</f>
        <v/>
      </c>
      <c r="AL23" s="314" t="str">
        <f>IF($B$2=1,IF(ชี้วัด1!AL23="","",ชี้วัด1!AL23),IF(ชี้วัด1!AL53="","",ชี้วัด1!AL53))</f>
        <v/>
      </c>
      <c r="AM23" s="314" t="str">
        <f>IF($B$2=1,IF(ชี้วัด1!AM23="","",ชี้วัด1!AM23),IF(ชี้วัด1!AM53="","",ชี้วัด1!AM53))</f>
        <v/>
      </c>
      <c r="AN23" s="314" t="str">
        <f>IF($B$2=1,IF(ชี้วัด1!AN23="","",ชี้วัด1!AN23),IF(ชี้วัด1!AN53="","",ชี้วัด1!AN53))</f>
        <v/>
      </c>
      <c r="AO23" s="314" t="str">
        <f>IF($B$2=1,IF(ชี้วัด1!AO23="","",ชี้วัด1!AO23),IF(ชี้วัด1!AO53="","",ชี้วัด1!AO53))</f>
        <v/>
      </c>
      <c r="AP23" s="314" t="str">
        <f>IF($B$2=1,IF(ชี้วัด1!AP23="","",ชี้วัด1!AP23),IF(ชี้วัด1!AP53="","",ชี้วัด1!AP53))</f>
        <v/>
      </c>
      <c r="AQ23" s="314" t="str">
        <f>IF($B$2=1,IF(ชี้วัด1!AQ23="","",ชี้วัด1!AQ23),IF(ชี้วัด1!AQ53="","",ชี้วัด1!AQ53))</f>
        <v/>
      </c>
      <c r="AR23" s="314" t="str">
        <f>IF($B$2=1,IF(ชี้วัด1!AR23="","",ชี้วัด1!AR23),IF(ชี้วัด1!AR53="","",ชี้วัด1!AR53))</f>
        <v/>
      </c>
      <c r="AS23" s="314" t="str">
        <f>IF($B$2=1,IF(ชี้วัด1!AS23="","",ชี้วัด1!AS23),IF(ชี้วัด1!AS53="","",ชี้วัด1!AS53))</f>
        <v/>
      </c>
      <c r="AT23" s="314" t="str">
        <f>IF($B$2=1,IF(ชี้วัด1!AT23="","",ชี้วัด1!AT23),IF(ชี้วัด1!AT53="","",ชี้วัด1!AT53))</f>
        <v/>
      </c>
      <c r="AU23" s="314" t="str">
        <f>IF($B$2=1,IF(ชี้วัด1!AU23="","",ชี้วัด1!AU23),IF(ชี้วัด1!AU53="","",ชี้วัด1!AU53))</f>
        <v/>
      </c>
      <c r="AV23" s="314" t="str">
        <f>IF($B$2=1,IF(ชี้วัด1!AV23="","",ชี้วัด1!AV23),IF(ชี้วัด1!AV53="","",ชี้วัด1!AV53))</f>
        <v/>
      </c>
      <c r="AW23" s="314" t="str">
        <f>IF($B$2=1,IF(ชี้วัด1!AW23="","",ชี้วัด1!AW23),IF(ชี้วัด1!AW53="","",ชี้วัด1!AW53))</f>
        <v/>
      </c>
      <c r="AX23" s="314" t="str">
        <f>IF($B$2=1,IF(ชี้วัด1!AX23="","",ชี้วัด1!AX23),IF(ชี้วัด1!AX53="","",ชี้วัด1!AX53))</f>
        <v/>
      </c>
      <c r="AY23" s="314" t="str">
        <f>IF($B$2=1,IF(ชี้วัด1!AY23="","",ชี้วัด1!AY23),IF(ชี้วัด1!AY53="","",ชี้วัด1!AY53))</f>
        <v/>
      </c>
      <c r="AZ23" s="314" t="str">
        <f>IF($B$2=1,IF(ชี้วัด1!AZ23="","",ชี้วัด1!AZ23),IF(ชี้วัด1!AZ53="","",ชี้วัด1!AZ53))</f>
        <v/>
      </c>
      <c r="BA23" s="314" t="str">
        <f>IF($B$2=1,IF(ชี้วัด1!BA23="","",ชี้วัด1!BA23),IF(ชี้วัด1!BA53="","",ชี้วัด1!BA53))</f>
        <v/>
      </c>
      <c r="BB23" s="314" t="str">
        <f>IF($B$2=1,IF(ชี้วัด1!BB23="","",ชี้วัด1!BB23),IF(ชี้วัด1!BB53="","",ชี้วัด1!BB53))</f>
        <v/>
      </c>
      <c r="BC23" s="314" t="str">
        <f>IF($B$2=1,IF(ชี้วัด1!BC23="","",ชี้วัด1!BC23),IF(ชี้วัด1!BC53="","",ชี้วัด1!BC53))</f>
        <v/>
      </c>
      <c r="BD23" s="314" t="str">
        <f>IF($B$2=1,IF(ชี้วัด1!BD23="","",ชี้วัด1!BD23),IF(ชี้วัด1!BD53="","",ชี้วัด1!BD53))</f>
        <v/>
      </c>
      <c r="BE23" s="116" t="str">
        <f>IF($B$2=1,IF(ชี้วัด1!BE23="","",ชี้วัด1!BE23),IF(ชี้วัด1!BE53="","",ชี้วัด1!BE53))</f>
        <v/>
      </c>
      <c r="BF23" s="116" t="str">
        <f>IF($B$2=1,IF(ชี้วัด1!BF23="","",ชี้วัด1!BF23),IF(ชี้วัด1!BF53="","",ชี้วัด1!BF53))</f>
        <v/>
      </c>
    </row>
    <row r="24" spans="1:58" ht="18" customHeight="1" x14ac:dyDescent="0.3">
      <c r="A24" s="111"/>
      <c r="B24" s="111"/>
      <c r="C24" s="111"/>
      <c r="D24" s="138">
        <f t="shared" si="3"/>
        <v>20</v>
      </c>
      <c r="E24" s="110" t="str">
        <f>IF($B$2=1,IF(ชี้วัด1!E24="","",ชี้วัด1!E24),IF(ชี้วัด1!E54="","",ชี้วัด1!E54))</f>
        <v/>
      </c>
      <c r="F24" s="118"/>
      <c r="G24" s="314" t="str">
        <f>IF($B$2=1,IF(ชี้วัด1!G24="","",ชี้วัด1!G24),IF(ชี้วัด1!G54="","",ชี้วัด1!G54))</f>
        <v/>
      </c>
      <c r="H24" s="314" t="str">
        <f>IF($B$2=1,IF(ชี้วัด1!H24="","",ชี้วัด1!H24),IF(ชี้วัด1!H54="","",ชี้วัด1!H54))</f>
        <v/>
      </c>
      <c r="I24" s="314" t="str">
        <f>IF($B$2=1,IF(ชี้วัด1!I24="","",ชี้วัด1!I24),IF(ชี้วัด1!I54="","",ชี้วัด1!I54))</f>
        <v/>
      </c>
      <c r="J24" s="314" t="str">
        <f>IF($B$2=1,IF(ชี้วัด1!J24="","",ชี้วัด1!J24),IF(ชี้วัด1!J54="","",ชี้วัด1!J54))</f>
        <v/>
      </c>
      <c r="K24" s="314" t="str">
        <f>IF($B$2=1,IF(ชี้วัด1!K24="","",ชี้วัด1!K24),IF(ชี้วัด1!K54="","",ชี้วัด1!K54))</f>
        <v/>
      </c>
      <c r="L24" s="314" t="str">
        <f>IF($B$2=1,IF(ชี้วัด1!L24="","",ชี้วัด1!L24),IF(ชี้วัด1!L54="","",ชี้วัด1!L54))</f>
        <v/>
      </c>
      <c r="M24" s="314" t="str">
        <f>IF($B$2=1,IF(ชี้วัด1!M24="","",ชี้วัด1!M24),IF(ชี้วัด1!M54="","",ชี้วัด1!M54))</f>
        <v/>
      </c>
      <c r="N24" s="314" t="str">
        <f>IF($B$2=1,IF(ชี้วัด1!N24="","",ชี้วัด1!N24),IF(ชี้วัด1!N54="","",ชี้วัด1!N54))</f>
        <v/>
      </c>
      <c r="O24" s="314" t="str">
        <f>IF($B$2=1,IF(ชี้วัด1!O24="","",ชี้วัด1!O24),IF(ชี้วัด1!O54="","",ชี้วัด1!O54))</f>
        <v/>
      </c>
      <c r="P24" s="314" t="str">
        <f>IF($B$2=1,IF(ชี้วัด1!P24="","",ชี้วัด1!P24),IF(ชี้วัด1!P54="","",ชี้วัด1!P54))</f>
        <v/>
      </c>
      <c r="Q24" s="314" t="str">
        <f>IF($B$2=1,IF(ชี้วัด1!Q24="","",ชี้วัด1!Q24),IF(ชี้วัด1!Q54="","",ชี้วัด1!Q54))</f>
        <v/>
      </c>
      <c r="R24" s="314" t="str">
        <f>IF($B$2=1,IF(ชี้วัด1!R24="","",ชี้วัด1!R24),IF(ชี้วัด1!R54="","",ชี้วัด1!R54))</f>
        <v/>
      </c>
      <c r="S24" s="314" t="str">
        <f>IF($B$2=1,IF(ชี้วัด1!S24="","",ชี้วัด1!S24),IF(ชี้วัด1!S54="","",ชี้วัด1!S54))</f>
        <v/>
      </c>
      <c r="T24" s="314" t="str">
        <f>IF($B$2=1,IF(ชี้วัด1!T24="","",ชี้วัด1!T24),IF(ชี้วัด1!T54="","",ชี้วัด1!T54))</f>
        <v/>
      </c>
      <c r="U24" s="314" t="str">
        <f>IF($B$2=1,IF(ชี้วัด1!U24="","",ชี้วัด1!U24),IF(ชี้วัด1!U54="","",ชี้วัด1!U54))</f>
        <v/>
      </c>
      <c r="V24" s="314" t="str">
        <f>IF($B$2=1,IF(ชี้วัด1!V24="","",ชี้วัด1!V24),IF(ชี้วัด1!V54="","",ชี้วัด1!V54))</f>
        <v/>
      </c>
      <c r="W24" s="314" t="str">
        <f>IF($B$2=1,IF(ชี้วัด1!W24="","",ชี้วัด1!W24),IF(ชี้วัด1!W54="","",ชี้วัด1!W54))</f>
        <v/>
      </c>
      <c r="X24" s="314" t="str">
        <f>IF($B$2=1,IF(ชี้วัด1!X24="","",ชี้วัด1!X24),IF(ชี้วัด1!X54="","",ชี้วัด1!X54))</f>
        <v/>
      </c>
      <c r="Y24" s="314" t="str">
        <f>IF($B$2=1,IF(ชี้วัด1!Y24="","",ชี้วัด1!Y24),IF(ชี้วัด1!Y54="","",ชี้วัด1!Y54))</f>
        <v/>
      </c>
      <c r="Z24" s="314" t="str">
        <f>IF($B$2=1,IF(ชี้วัด1!Z24="","",ชี้วัด1!Z24),IF(ชี้วัด1!Z54="","",ชี้วัด1!Z54))</f>
        <v/>
      </c>
      <c r="AA24" s="314" t="str">
        <f>IF($B$2=1,IF(ชี้วัด1!AA24="","",ชี้วัด1!AA24),IF(ชี้วัด1!AA54="","",ชี้วัด1!AA54))</f>
        <v/>
      </c>
      <c r="AB24" s="314" t="str">
        <f>IF($B$2=1,IF(ชี้วัด1!AB24="","",ชี้วัด1!AB24),IF(ชี้วัด1!AB54="","",ชี้วัด1!AB54))</f>
        <v/>
      </c>
      <c r="AC24" s="314" t="str">
        <f>IF($B$2=1,IF(ชี้วัด1!AC24="","",ชี้วัด1!AC24),IF(ชี้วัด1!AC54="","",ชี้วัด1!AC54))</f>
        <v/>
      </c>
      <c r="AD24" s="314" t="str">
        <f>IF($B$2=1,IF(ชี้วัด1!AD24="","",ชี้วัด1!AD24),IF(ชี้วัด1!AD54="","",ชี้วัด1!AD54))</f>
        <v/>
      </c>
      <c r="AE24" s="314" t="str">
        <f>IF($B$2=1,IF(ชี้วัด1!AE24="","",ชี้วัด1!AE24),IF(ชี้วัด1!AE54="","",ชี้วัด1!AE54))</f>
        <v/>
      </c>
      <c r="AF24" s="314" t="str">
        <f>IF($B$2=1,IF(ชี้วัด1!AF24="","",ชี้วัด1!AF24),IF(ชี้วัด1!AF54="","",ชี้วัด1!AF54))</f>
        <v/>
      </c>
      <c r="AG24" s="314" t="str">
        <f>IF($B$2=1,IF(ชี้วัด1!AG24="","",ชี้วัด1!AG24),IF(ชี้วัด1!AG54="","",ชี้วัด1!AG54))</f>
        <v/>
      </c>
      <c r="AH24" s="314" t="str">
        <f>IF($B$2=1,IF(ชี้วัด1!AH24="","",ชี้วัด1!AH24),IF(ชี้วัด1!AH54="","",ชี้วัด1!AH54))</f>
        <v/>
      </c>
      <c r="AI24" s="314" t="str">
        <f>IF($B$2=1,IF(ชี้วัด1!AI24="","",ชี้วัด1!AI24),IF(ชี้วัด1!AI54="","",ชี้วัด1!AI54))</f>
        <v/>
      </c>
      <c r="AJ24" s="314" t="str">
        <f>IF($B$2=1,IF(ชี้วัด1!AJ24="","",ชี้วัด1!AJ24),IF(ชี้วัด1!AJ54="","",ชี้วัด1!AJ54))</f>
        <v/>
      </c>
      <c r="AK24" s="314" t="str">
        <f>IF($B$2=1,IF(ชี้วัด1!AK24="","",ชี้วัด1!AK24),IF(ชี้วัด1!AK54="","",ชี้วัด1!AK54))</f>
        <v/>
      </c>
      <c r="AL24" s="314" t="str">
        <f>IF($B$2=1,IF(ชี้วัด1!AL24="","",ชี้วัด1!AL24),IF(ชี้วัด1!AL54="","",ชี้วัด1!AL54))</f>
        <v/>
      </c>
      <c r="AM24" s="314" t="str">
        <f>IF($B$2=1,IF(ชี้วัด1!AM24="","",ชี้วัด1!AM24),IF(ชี้วัด1!AM54="","",ชี้วัด1!AM54))</f>
        <v/>
      </c>
      <c r="AN24" s="314" t="str">
        <f>IF($B$2=1,IF(ชี้วัด1!AN24="","",ชี้วัด1!AN24),IF(ชี้วัด1!AN54="","",ชี้วัด1!AN54))</f>
        <v/>
      </c>
      <c r="AO24" s="314" t="str">
        <f>IF($B$2=1,IF(ชี้วัด1!AO24="","",ชี้วัด1!AO24),IF(ชี้วัด1!AO54="","",ชี้วัด1!AO54))</f>
        <v/>
      </c>
      <c r="AP24" s="314" t="str">
        <f>IF($B$2=1,IF(ชี้วัด1!AP24="","",ชี้วัด1!AP24),IF(ชี้วัด1!AP54="","",ชี้วัด1!AP54))</f>
        <v/>
      </c>
      <c r="AQ24" s="314" t="str">
        <f>IF($B$2=1,IF(ชี้วัด1!AQ24="","",ชี้วัด1!AQ24),IF(ชี้วัด1!AQ54="","",ชี้วัด1!AQ54))</f>
        <v/>
      </c>
      <c r="AR24" s="314" t="str">
        <f>IF($B$2=1,IF(ชี้วัด1!AR24="","",ชี้วัด1!AR24),IF(ชี้วัด1!AR54="","",ชี้วัด1!AR54))</f>
        <v/>
      </c>
      <c r="AS24" s="314" t="str">
        <f>IF($B$2=1,IF(ชี้วัด1!AS24="","",ชี้วัด1!AS24),IF(ชี้วัด1!AS54="","",ชี้วัด1!AS54))</f>
        <v/>
      </c>
      <c r="AT24" s="314" t="str">
        <f>IF($B$2=1,IF(ชี้วัด1!AT24="","",ชี้วัด1!AT24),IF(ชี้วัด1!AT54="","",ชี้วัด1!AT54))</f>
        <v/>
      </c>
      <c r="AU24" s="314" t="str">
        <f>IF($B$2=1,IF(ชี้วัด1!AU24="","",ชี้วัด1!AU24),IF(ชี้วัด1!AU54="","",ชี้วัด1!AU54))</f>
        <v/>
      </c>
      <c r="AV24" s="314" t="str">
        <f>IF($B$2=1,IF(ชี้วัด1!AV24="","",ชี้วัด1!AV24),IF(ชี้วัด1!AV54="","",ชี้วัด1!AV54))</f>
        <v/>
      </c>
      <c r="AW24" s="314" t="str">
        <f>IF($B$2=1,IF(ชี้วัด1!AW24="","",ชี้วัด1!AW24),IF(ชี้วัด1!AW54="","",ชี้วัด1!AW54))</f>
        <v/>
      </c>
      <c r="AX24" s="314" t="str">
        <f>IF($B$2=1,IF(ชี้วัด1!AX24="","",ชี้วัด1!AX24),IF(ชี้วัด1!AX54="","",ชี้วัด1!AX54))</f>
        <v/>
      </c>
      <c r="AY24" s="314" t="str">
        <f>IF($B$2=1,IF(ชี้วัด1!AY24="","",ชี้วัด1!AY24),IF(ชี้วัด1!AY54="","",ชี้วัด1!AY54))</f>
        <v/>
      </c>
      <c r="AZ24" s="314" t="str">
        <f>IF($B$2=1,IF(ชี้วัด1!AZ24="","",ชี้วัด1!AZ24),IF(ชี้วัด1!AZ54="","",ชี้วัด1!AZ54))</f>
        <v/>
      </c>
      <c r="BA24" s="314" t="str">
        <f>IF($B$2=1,IF(ชี้วัด1!BA24="","",ชี้วัด1!BA24),IF(ชี้วัด1!BA54="","",ชี้วัด1!BA54))</f>
        <v/>
      </c>
      <c r="BB24" s="314" t="str">
        <f>IF($B$2=1,IF(ชี้วัด1!BB24="","",ชี้วัด1!BB24),IF(ชี้วัด1!BB54="","",ชี้วัด1!BB54))</f>
        <v/>
      </c>
      <c r="BC24" s="314" t="str">
        <f>IF($B$2=1,IF(ชี้วัด1!BC24="","",ชี้วัด1!BC24),IF(ชี้วัด1!BC54="","",ชี้วัด1!BC54))</f>
        <v/>
      </c>
      <c r="BD24" s="314" t="str">
        <f>IF($B$2=1,IF(ชี้วัด1!BD24="","",ชี้วัด1!BD24),IF(ชี้วัด1!BD54="","",ชี้วัด1!BD54))</f>
        <v/>
      </c>
      <c r="BE24" s="116" t="str">
        <f>IF($B$2=1,IF(ชี้วัด1!BE24="","",ชี้วัด1!BE24),IF(ชี้วัด1!BE54="","",ชี้วัด1!BE54))</f>
        <v/>
      </c>
      <c r="BF24" s="116" t="str">
        <f>IF($B$2=1,IF(ชี้วัด1!BF24="","",ชี้วัด1!BF24),IF(ชี้วัด1!BF54="","",ชี้วัด1!BF54))</f>
        <v/>
      </c>
    </row>
    <row r="25" spans="1:58" ht="18" customHeight="1" x14ac:dyDescent="0.3">
      <c r="A25" s="111"/>
      <c r="B25" s="111"/>
      <c r="C25" s="111"/>
      <c r="D25" s="138">
        <f t="shared" si="3"/>
        <v>21</v>
      </c>
      <c r="E25" s="110" t="str">
        <f>IF($B$2=1,IF(ชี้วัด1!E25="","",ชี้วัด1!E25),IF(ชี้วัด1!E55="","",ชี้วัด1!E55))</f>
        <v/>
      </c>
      <c r="F25" s="118"/>
      <c r="G25" s="314" t="str">
        <f>IF($B$2=1,IF(ชี้วัด1!G25="","",ชี้วัด1!G25),IF(ชี้วัด1!G55="","",ชี้วัด1!G55))</f>
        <v/>
      </c>
      <c r="H25" s="314" t="str">
        <f>IF($B$2=1,IF(ชี้วัด1!H25="","",ชี้วัด1!H25),IF(ชี้วัด1!H55="","",ชี้วัด1!H55))</f>
        <v/>
      </c>
      <c r="I25" s="314" t="str">
        <f>IF($B$2=1,IF(ชี้วัด1!I25="","",ชี้วัด1!I25),IF(ชี้วัด1!I55="","",ชี้วัด1!I55))</f>
        <v/>
      </c>
      <c r="J25" s="314" t="str">
        <f>IF($B$2=1,IF(ชี้วัด1!J25="","",ชี้วัด1!J25),IF(ชี้วัด1!J55="","",ชี้วัด1!J55))</f>
        <v/>
      </c>
      <c r="K25" s="314" t="str">
        <f>IF($B$2=1,IF(ชี้วัด1!K25="","",ชี้วัด1!K25),IF(ชี้วัด1!K55="","",ชี้วัด1!K55))</f>
        <v/>
      </c>
      <c r="L25" s="314" t="str">
        <f>IF($B$2=1,IF(ชี้วัด1!L25="","",ชี้วัด1!L25),IF(ชี้วัด1!L55="","",ชี้วัด1!L55))</f>
        <v/>
      </c>
      <c r="M25" s="314" t="str">
        <f>IF($B$2=1,IF(ชี้วัด1!M25="","",ชี้วัด1!M25),IF(ชี้วัด1!M55="","",ชี้วัด1!M55))</f>
        <v/>
      </c>
      <c r="N25" s="314" t="str">
        <f>IF($B$2=1,IF(ชี้วัด1!N25="","",ชี้วัด1!N25),IF(ชี้วัด1!N55="","",ชี้วัด1!N55))</f>
        <v/>
      </c>
      <c r="O25" s="314" t="str">
        <f>IF($B$2=1,IF(ชี้วัด1!O25="","",ชี้วัด1!O25),IF(ชี้วัด1!O55="","",ชี้วัด1!O55))</f>
        <v/>
      </c>
      <c r="P25" s="314" t="str">
        <f>IF($B$2=1,IF(ชี้วัด1!P25="","",ชี้วัด1!P25),IF(ชี้วัด1!P55="","",ชี้วัด1!P55))</f>
        <v/>
      </c>
      <c r="Q25" s="314" t="str">
        <f>IF($B$2=1,IF(ชี้วัด1!Q25="","",ชี้วัด1!Q25),IF(ชี้วัด1!Q55="","",ชี้วัด1!Q55))</f>
        <v/>
      </c>
      <c r="R25" s="314" t="str">
        <f>IF($B$2=1,IF(ชี้วัด1!R25="","",ชี้วัด1!R25),IF(ชี้วัด1!R55="","",ชี้วัด1!R55))</f>
        <v/>
      </c>
      <c r="S25" s="314" t="str">
        <f>IF($B$2=1,IF(ชี้วัด1!S25="","",ชี้วัด1!S25),IF(ชี้วัด1!S55="","",ชี้วัด1!S55))</f>
        <v/>
      </c>
      <c r="T25" s="314" t="str">
        <f>IF($B$2=1,IF(ชี้วัด1!T25="","",ชี้วัด1!T25),IF(ชี้วัด1!T55="","",ชี้วัด1!T55))</f>
        <v/>
      </c>
      <c r="U25" s="314" t="str">
        <f>IF($B$2=1,IF(ชี้วัด1!U25="","",ชี้วัด1!U25),IF(ชี้วัด1!U55="","",ชี้วัด1!U55))</f>
        <v/>
      </c>
      <c r="V25" s="314" t="str">
        <f>IF($B$2=1,IF(ชี้วัด1!V25="","",ชี้วัด1!V25),IF(ชี้วัด1!V55="","",ชี้วัด1!V55))</f>
        <v/>
      </c>
      <c r="W25" s="314" t="str">
        <f>IF($B$2=1,IF(ชี้วัด1!W25="","",ชี้วัด1!W25),IF(ชี้วัด1!W55="","",ชี้วัด1!W55))</f>
        <v/>
      </c>
      <c r="X25" s="314" t="str">
        <f>IF($B$2=1,IF(ชี้วัด1!X25="","",ชี้วัด1!X25),IF(ชี้วัด1!X55="","",ชี้วัด1!X55))</f>
        <v/>
      </c>
      <c r="Y25" s="314" t="str">
        <f>IF($B$2=1,IF(ชี้วัด1!Y25="","",ชี้วัด1!Y25),IF(ชี้วัด1!Y55="","",ชี้วัด1!Y55))</f>
        <v/>
      </c>
      <c r="Z25" s="314" t="str">
        <f>IF($B$2=1,IF(ชี้วัด1!Z25="","",ชี้วัด1!Z25),IF(ชี้วัด1!Z55="","",ชี้วัด1!Z55))</f>
        <v/>
      </c>
      <c r="AA25" s="314" t="str">
        <f>IF($B$2=1,IF(ชี้วัด1!AA25="","",ชี้วัด1!AA25),IF(ชี้วัด1!AA55="","",ชี้วัด1!AA55))</f>
        <v/>
      </c>
      <c r="AB25" s="314" t="str">
        <f>IF($B$2=1,IF(ชี้วัด1!AB25="","",ชี้วัด1!AB25),IF(ชี้วัด1!AB55="","",ชี้วัด1!AB55))</f>
        <v/>
      </c>
      <c r="AC25" s="314" t="str">
        <f>IF($B$2=1,IF(ชี้วัด1!AC25="","",ชี้วัด1!AC25),IF(ชี้วัด1!AC55="","",ชี้วัด1!AC55))</f>
        <v/>
      </c>
      <c r="AD25" s="314" t="str">
        <f>IF($B$2=1,IF(ชี้วัด1!AD25="","",ชี้วัด1!AD25),IF(ชี้วัด1!AD55="","",ชี้วัด1!AD55))</f>
        <v/>
      </c>
      <c r="AE25" s="314" t="str">
        <f>IF($B$2=1,IF(ชี้วัด1!AE25="","",ชี้วัด1!AE25),IF(ชี้วัด1!AE55="","",ชี้วัด1!AE55))</f>
        <v/>
      </c>
      <c r="AF25" s="314" t="str">
        <f>IF($B$2=1,IF(ชี้วัด1!AF25="","",ชี้วัด1!AF25),IF(ชี้วัด1!AF55="","",ชี้วัด1!AF55))</f>
        <v/>
      </c>
      <c r="AG25" s="314" t="str">
        <f>IF($B$2=1,IF(ชี้วัด1!AG25="","",ชี้วัด1!AG25),IF(ชี้วัด1!AG55="","",ชี้วัด1!AG55))</f>
        <v/>
      </c>
      <c r="AH25" s="314" t="str">
        <f>IF($B$2=1,IF(ชี้วัด1!AH25="","",ชี้วัด1!AH25),IF(ชี้วัด1!AH55="","",ชี้วัด1!AH55))</f>
        <v/>
      </c>
      <c r="AI25" s="314" t="str">
        <f>IF($B$2=1,IF(ชี้วัด1!AI25="","",ชี้วัด1!AI25),IF(ชี้วัด1!AI55="","",ชี้วัด1!AI55))</f>
        <v/>
      </c>
      <c r="AJ25" s="314" t="str">
        <f>IF($B$2=1,IF(ชี้วัด1!AJ25="","",ชี้วัด1!AJ25),IF(ชี้วัด1!AJ55="","",ชี้วัด1!AJ55))</f>
        <v/>
      </c>
      <c r="AK25" s="314" t="str">
        <f>IF($B$2=1,IF(ชี้วัด1!AK25="","",ชี้วัด1!AK25),IF(ชี้วัด1!AK55="","",ชี้วัด1!AK55))</f>
        <v/>
      </c>
      <c r="AL25" s="314" t="str">
        <f>IF($B$2=1,IF(ชี้วัด1!AL25="","",ชี้วัด1!AL25),IF(ชี้วัด1!AL55="","",ชี้วัด1!AL55))</f>
        <v/>
      </c>
      <c r="AM25" s="314" t="str">
        <f>IF($B$2=1,IF(ชี้วัด1!AM25="","",ชี้วัด1!AM25),IF(ชี้วัด1!AM55="","",ชี้วัด1!AM55))</f>
        <v/>
      </c>
      <c r="AN25" s="314" t="str">
        <f>IF($B$2=1,IF(ชี้วัด1!AN25="","",ชี้วัด1!AN25),IF(ชี้วัด1!AN55="","",ชี้วัด1!AN55))</f>
        <v/>
      </c>
      <c r="AO25" s="314" t="str">
        <f>IF($B$2=1,IF(ชี้วัด1!AO25="","",ชี้วัด1!AO25),IF(ชี้วัด1!AO55="","",ชี้วัด1!AO55))</f>
        <v/>
      </c>
      <c r="AP25" s="314" t="str">
        <f>IF($B$2=1,IF(ชี้วัด1!AP25="","",ชี้วัด1!AP25),IF(ชี้วัด1!AP55="","",ชี้วัด1!AP55))</f>
        <v/>
      </c>
      <c r="AQ25" s="314" t="str">
        <f>IF($B$2=1,IF(ชี้วัด1!AQ25="","",ชี้วัด1!AQ25),IF(ชี้วัด1!AQ55="","",ชี้วัด1!AQ55))</f>
        <v/>
      </c>
      <c r="AR25" s="314" t="str">
        <f>IF($B$2=1,IF(ชี้วัด1!AR25="","",ชี้วัด1!AR25),IF(ชี้วัด1!AR55="","",ชี้วัด1!AR55))</f>
        <v/>
      </c>
      <c r="AS25" s="314" t="str">
        <f>IF($B$2=1,IF(ชี้วัด1!AS25="","",ชี้วัด1!AS25),IF(ชี้วัด1!AS55="","",ชี้วัด1!AS55))</f>
        <v/>
      </c>
      <c r="AT25" s="314" t="str">
        <f>IF($B$2=1,IF(ชี้วัด1!AT25="","",ชี้วัด1!AT25),IF(ชี้วัด1!AT55="","",ชี้วัด1!AT55))</f>
        <v/>
      </c>
      <c r="AU25" s="314" t="str">
        <f>IF($B$2=1,IF(ชี้วัด1!AU25="","",ชี้วัด1!AU25),IF(ชี้วัด1!AU55="","",ชี้วัด1!AU55))</f>
        <v/>
      </c>
      <c r="AV25" s="314" t="str">
        <f>IF($B$2=1,IF(ชี้วัด1!AV25="","",ชี้วัด1!AV25),IF(ชี้วัด1!AV55="","",ชี้วัด1!AV55))</f>
        <v/>
      </c>
      <c r="AW25" s="314" t="str">
        <f>IF($B$2=1,IF(ชี้วัด1!AW25="","",ชี้วัด1!AW25),IF(ชี้วัด1!AW55="","",ชี้วัด1!AW55))</f>
        <v/>
      </c>
      <c r="AX25" s="314" t="str">
        <f>IF($B$2=1,IF(ชี้วัด1!AX25="","",ชี้วัด1!AX25),IF(ชี้วัด1!AX55="","",ชี้วัด1!AX55))</f>
        <v/>
      </c>
      <c r="AY25" s="314" t="str">
        <f>IF($B$2=1,IF(ชี้วัด1!AY25="","",ชี้วัด1!AY25),IF(ชี้วัด1!AY55="","",ชี้วัด1!AY55))</f>
        <v/>
      </c>
      <c r="AZ25" s="314" t="str">
        <f>IF($B$2=1,IF(ชี้วัด1!AZ25="","",ชี้วัด1!AZ25),IF(ชี้วัด1!AZ55="","",ชี้วัด1!AZ55))</f>
        <v/>
      </c>
      <c r="BA25" s="314" t="str">
        <f>IF($B$2=1,IF(ชี้วัด1!BA25="","",ชี้วัด1!BA25),IF(ชี้วัด1!BA55="","",ชี้วัด1!BA55))</f>
        <v/>
      </c>
      <c r="BB25" s="314" t="str">
        <f>IF($B$2=1,IF(ชี้วัด1!BB25="","",ชี้วัด1!BB25),IF(ชี้วัด1!BB55="","",ชี้วัด1!BB55))</f>
        <v/>
      </c>
      <c r="BC25" s="314" t="str">
        <f>IF($B$2=1,IF(ชี้วัด1!BC25="","",ชี้วัด1!BC25),IF(ชี้วัด1!BC55="","",ชี้วัด1!BC55))</f>
        <v/>
      </c>
      <c r="BD25" s="314" t="str">
        <f>IF($B$2=1,IF(ชี้วัด1!BD25="","",ชี้วัด1!BD25),IF(ชี้วัด1!BD55="","",ชี้วัด1!BD55))</f>
        <v/>
      </c>
      <c r="BE25" s="116" t="str">
        <f>IF($B$2=1,IF(ชี้วัด1!BE25="","",ชี้วัด1!BE25),IF(ชี้วัด1!BE55="","",ชี้วัด1!BE55))</f>
        <v/>
      </c>
      <c r="BF25" s="116" t="str">
        <f>IF($B$2=1,IF(ชี้วัด1!BF25="","",ชี้วัด1!BF25),IF(ชี้วัด1!BF55="","",ชี้วัด1!BF55))</f>
        <v/>
      </c>
    </row>
    <row r="26" spans="1:58" ht="18" customHeight="1" x14ac:dyDescent="0.3">
      <c r="A26" s="111"/>
      <c r="B26" s="111"/>
      <c r="C26" s="111"/>
      <c r="D26" s="138">
        <f t="shared" si="3"/>
        <v>22</v>
      </c>
      <c r="E26" s="110" t="str">
        <f>IF($B$2=1,IF(ชี้วัด1!E26="","",ชี้วัด1!E26),IF(ชี้วัด1!E56="","",ชี้วัด1!E56))</f>
        <v/>
      </c>
      <c r="F26" s="118"/>
      <c r="G26" s="314" t="str">
        <f>IF($B$2=1,IF(ชี้วัด1!G26="","",ชี้วัด1!G26),IF(ชี้วัด1!G56="","",ชี้วัด1!G56))</f>
        <v/>
      </c>
      <c r="H26" s="314" t="str">
        <f>IF($B$2=1,IF(ชี้วัด1!H26="","",ชี้วัด1!H26),IF(ชี้วัด1!H56="","",ชี้วัด1!H56))</f>
        <v/>
      </c>
      <c r="I26" s="314" t="str">
        <f>IF($B$2=1,IF(ชี้วัด1!I26="","",ชี้วัด1!I26),IF(ชี้วัด1!I56="","",ชี้วัด1!I56))</f>
        <v/>
      </c>
      <c r="J26" s="314" t="str">
        <f>IF($B$2=1,IF(ชี้วัด1!J26="","",ชี้วัด1!J26),IF(ชี้วัด1!J56="","",ชี้วัด1!J56))</f>
        <v/>
      </c>
      <c r="K26" s="314" t="str">
        <f>IF($B$2=1,IF(ชี้วัด1!K26="","",ชี้วัด1!K26),IF(ชี้วัด1!K56="","",ชี้วัด1!K56))</f>
        <v/>
      </c>
      <c r="L26" s="314" t="str">
        <f>IF($B$2=1,IF(ชี้วัด1!L26="","",ชี้วัด1!L26),IF(ชี้วัด1!L56="","",ชี้วัด1!L56))</f>
        <v/>
      </c>
      <c r="M26" s="314" t="str">
        <f>IF($B$2=1,IF(ชี้วัด1!M26="","",ชี้วัด1!M26),IF(ชี้วัด1!M56="","",ชี้วัด1!M56))</f>
        <v/>
      </c>
      <c r="N26" s="314" t="str">
        <f>IF($B$2=1,IF(ชี้วัด1!N26="","",ชี้วัด1!N26),IF(ชี้วัด1!N56="","",ชี้วัด1!N56))</f>
        <v/>
      </c>
      <c r="O26" s="314" t="str">
        <f>IF($B$2=1,IF(ชี้วัด1!O26="","",ชี้วัด1!O26),IF(ชี้วัด1!O56="","",ชี้วัด1!O56))</f>
        <v/>
      </c>
      <c r="P26" s="314" t="str">
        <f>IF($B$2=1,IF(ชี้วัด1!P26="","",ชี้วัด1!P26),IF(ชี้วัด1!P56="","",ชี้วัด1!P56))</f>
        <v/>
      </c>
      <c r="Q26" s="314" t="str">
        <f>IF($B$2=1,IF(ชี้วัด1!Q26="","",ชี้วัด1!Q26),IF(ชี้วัด1!Q56="","",ชี้วัด1!Q56))</f>
        <v/>
      </c>
      <c r="R26" s="314" t="str">
        <f>IF($B$2=1,IF(ชี้วัด1!R26="","",ชี้วัด1!R26),IF(ชี้วัด1!R56="","",ชี้วัด1!R56))</f>
        <v/>
      </c>
      <c r="S26" s="314" t="str">
        <f>IF($B$2=1,IF(ชี้วัด1!S26="","",ชี้วัด1!S26),IF(ชี้วัด1!S56="","",ชี้วัด1!S56))</f>
        <v/>
      </c>
      <c r="T26" s="314" t="str">
        <f>IF($B$2=1,IF(ชี้วัด1!T26="","",ชี้วัด1!T26),IF(ชี้วัด1!T56="","",ชี้วัด1!T56))</f>
        <v/>
      </c>
      <c r="U26" s="314" t="str">
        <f>IF($B$2=1,IF(ชี้วัด1!U26="","",ชี้วัด1!U26),IF(ชี้วัด1!U56="","",ชี้วัด1!U56))</f>
        <v/>
      </c>
      <c r="V26" s="314" t="str">
        <f>IF($B$2=1,IF(ชี้วัด1!V26="","",ชี้วัด1!V26),IF(ชี้วัด1!V56="","",ชี้วัด1!V56))</f>
        <v/>
      </c>
      <c r="W26" s="314" t="str">
        <f>IF($B$2=1,IF(ชี้วัด1!W26="","",ชี้วัด1!W26),IF(ชี้วัด1!W56="","",ชี้วัด1!W56))</f>
        <v/>
      </c>
      <c r="X26" s="314" t="str">
        <f>IF($B$2=1,IF(ชี้วัด1!X26="","",ชี้วัด1!X26),IF(ชี้วัด1!X56="","",ชี้วัด1!X56))</f>
        <v/>
      </c>
      <c r="Y26" s="314" t="str">
        <f>IF($B$2=1,IF(ชี้วัด1!Y26="","",ชี้วัด1!Y26),IF(ชี้วัด1!Y56="","",ชี้วัด1!Y56))</f>
        <v/>
      </c>
      <c r="Z26" s="314" t="str">
        <f>IF($B$2=1,IF(ชี้วัด1!Z26="","",ชี้วัด1!Z26),IF(ชี้วัด1!Z56="","",ชี้วัด1!Z56))</f>
        <v/>
      </c>
      <c r="AA26" s="314" t="str">
        <f>IF($B$2=1,IF(ชี้วัด1!AA26="","",ชี้วัด1!AA26),IF(ชี้วัด1!AA56="","",ชี้วัด1!AA56))</f>
        <v/>
      </c>
      <c r="AB26" s="314" t="str">
        <f>IF($B$2=1,IF(ชี้วัด1!AB26="","",ชี้วัด1!AB26),IF(ชี้วัด1!AB56="","",ชี้วัด1!AB56))</f>
        <v/>
      </c>
      <c r="AC26" s="314" t="str">
        <f>IF($B$2=1,IF(ชี้วัด1!AC26="","",ชี้วัด1!AC26),IF(ชี้วัด1!AC56="","",ชี้วัด1!AC56))</f>
        <v/>
      </c>
      <c r="AD26" s="314" t="str">
        <f>IF($B$2=1,IF(ชี้วัด1!AD26="","",ชี้วัด1!AD26),IF(ชี้วัด1!AD56="","",ชี้วัด1!AD56))</f>
        <v/>
      </c>
      <c r="AE26" s="314" t="str">
        <f>IF($B$2=1,IF(ชี้วัด1!AE26="","",ชี้วัด1!AE26),IF(ชี้วัด1!AE56="","",ชี้วัด1!AE56))</f>
        <v/>
      </c>
      <c r="AF26" s="314" t="str">
        <f>IF($B$2=1,IF(ชี้วัด1!AF26="","",ชี้วัด1!AF26),IF(ชี้วัด1!AF56="","",ชี้วัด1!AF56))</f>
        <v/>
      </c>
      <c r="AG26" s="314" t="str">
        <f>IF($B$2=1,IF(ชี้วัด1!AG26="","",ชี้วัด1!AG26),IF(ชี้วัด1!AG56="","",ชี้วัด1!AG56))</f>
        <v/>
      </c>
      <c r="AH26" s="314" t="str">
        <f>IF($B$2=1,IF(ชี้วัด1!AH26="","",ชี้วัด1!AH26),IF(ชี้วัด1!AH56="","",ชี้วัด1!AH56))</f>
        <v/>
      </c>
      <c r="AI26" s="314" t="str">
        <f>IF($B$2=1,IF(ชี้วัด1!AI26="","",ชี้วัด1!AI26),IF(ชี้วัด1!AI56="","",ชี้วัด1!AI56))</f>
        <v/>
      </c>
      <c r="AJ26" s="314" t="str">
        <f>IF($B$2=1,IF(ชี้วัด1!AJ26="","",ชี้วัด1!AJ26),IF(ชี้วัด1!AJ56="","",ชี้วัด1!AJ56))</f>
        <v/>
      </c>
      <c r="AK26" s="314" t="str">
        <f>IF($B$2=1,IF(ชี้วัด1!AK26="","",ชี้วัด1!AK26),IF(ชี้วัด1!AK56="","",ชี้วัด1!AK56))</f>
        <v/>
      </c>
      <c r="AL26" s="314" t="str">
        <f>IF($B$2=1,IF(ชี้วัด1!AL26="","",ชี้วัด1!AL26),IF(ชี้วัด1!AL56="","",ชี้วัด1!AL56))</f>
        <v/>
      </c>
      <c r="AM26" s="314" t="str">
        <f>IF($B$2=1,IF(ชี้วัด1!AM26="","",ชี้วัด1!AM26),IF(ชี้วัด1!AM56="","",ชี้วัด1!AM56))</f>
        <v/>
      </c>
      <c r="AN26" s="314" t="str">
        <f>IF($B$2=1,IF(ชี้วัด1!AN26="","",ชี้วัด1!AN26),IF(ชี้วัด1!AN56="","",ชี้วัด1!AN56))</f>
        <v/>
      </c>
      <c r="AO26" s="314" t="str">
        <f>IF($B$2=1,IF(ชี้วัด1!AO26="","",ชี้วัด1!AO26),IF(ชี้วัด1!AO56="","",ชี้วัด1!AO56))</f>
        <v/>
      </c>
      <c r="AP26" s="314" t="str">
        <f>IF($B$2=1,IF(ชี้วัด1!AP26="","",ชี้วัด1!AP26),IF(ชี้วัด1!AP56="","",ชี้วัด1!AP56))</f>
        <v/>
      </c>
      <c r="AQ26" s="314" t="str">
        <f>IF($B$2=1,IF(ชี้วัด1!AQ26="","",ชี้วัด1!AQ26),IF(ชี้วัด1!AQ56="","",ชี้วัด1!AQ56))</f>
        <v/>
      </c>
      <c r="AR26" s="314" t="str">
        <f>IF($B$2=1,IF(ชี้วัด1!AR26="","",ชี้วัด1!AR26),IF(ชี้วัด1!AR56="","",ชี้วัด1!AR56))</f>
        <v/>
      </c>
      <c r="AS26" s="314" t="str">
        <f>IF($B$2=1,IF(ชี้วัด1!AS26="","",ชี้วัด1!AS26),IF(ชี้วัด1!AS56="","",ชี้วัด1!AS56))</f>
        <v/>
      </c>
      <c r="AT26" s="314" t="str">
        <f>IF($B$2=1,IF(ชี้วัด1!AT26="","",ชี้วัด1!AT26),IF(ชี้วัด1!AT56="","",ชี้วัด1!AT56))</f>
        <v/>
      </c>
      <c r="AU26" s="314" t="str">
        <f>IF($B$2=1,IF(ชี้วัด1!AU26="","",ชี้วัด1!AU26),IF(ชี้วัด1!AU56="","",ชี้วัด1!AU56))</f>
        <v/>
      </c>
      <c r="AV26" s="314" t="str">
        <f>IF($B$2=1,IF(ชี้วัด1!AV26="","",ชี้วัด1!AV26),IF(ชี้วัด1!AV56="","",ชี้วัด1!AV56))</f>
        <v/>
      </c>
      <c r="AW26" s="314" t="str">
        <f>IF($B$2=1,IF(ชี้วัด1!AW26="","",ชี้วัด1!AW26),IF(ชี้วัด1!AW56="","",ชี้วัด1!AW56))</f>
        <v/>
      </c>
      <c r="AX26" s="314" t="str">
        <f>IF($B$2=1,IF(ชี้วัด1!AX26="","",ชี้วัด1!AX26),IF(ชี้วัด1!AX56="","",ชี้วัด1!AX56))</f>
        <v/>
      </c>
      <c r="AY26" s="314" t="str">
        <f>IF($B$2=1,IF(ชี้วัด1!AY26="","",ชี้วัด1!AY26),IF(ชี้วัด1!AY56="","",ชี้วัด1!AY56))</f>
        <v/>
      </c>
      <c r="AZ26" s="314" t="str">
        <f>IF($B$2=1,IF(ชี้วัด1!AZ26="","",ชี้วัด1!AZ26),IF(ชี้วัด1!AZ56="","",ชี้วัด1!AZ56))</f>
        <v/>
      </c>
      <c r="BA26" s="314" t="str">
        <f>IF($B$2=1,IF(ชี้วัด1!BA26="","",ชี้วัด1!BA26),IF(ชี้วัด1!BA56="","",ชี้วัด1!BA56))</f>
        <v/>
      </c>
      <c r="BB26" s="314" t="str">
        <f>IF($B$2=1,IF(ชี้วัด1!BB26="","",ชี้วัด1!BB26),IF(ชี้วัด1!BB56="","",ชี้วัด1!BB56))</f>
        <v/>
      </c>
      <c r="BC26" s="314" t="str">
        <f>IF($B$2=1,IF(ชี้วัด1!BC26="","",ชี้วัด1!BC26),IF(ชี้วัด1!BC56="","",ชี้วัด1!BC56))</f>
        <v/>
      </c>
      <c r="BD26" s="314" t="str">
        <f>IF($B$2=1,IF(ชี้วัด1!BD26="","",ชี้วัด1!BD26),IF(ชี้วัด1!BD56="","",ชี้วัด1!BD56))</f>
        <v/>
      </c>
      <c r="BE26" s="116" t="str">
        <f>IF($B$2=1,IF(ชี้วัด1!BE26="","",ชี้วัด1!BE26),IF(ชี้วัด1!BE56="","",ชี้วัด1!BE56))</f>
        <v/>
      </c>
      <c r="BF26" s="116" t="str">
        <f>IF($B$2=1,IF(ชี้วัด1!BF26="","",ชี้วัด1!BF26),IF(ชี้วัด1!BF56="","",ชี้วัด1!BF56))</f>
        <v/>
      </c>
    </row>
    <row r="27" spans="1:58" ht="18" customHeight="1" x14ac:dyDescent="0.3">
      <c r="A27" s="111"/>
      <c r="B27" s="111"/>
      <c r="C27" s="111"/>
      <c r="D27" s="138">
        <f t="shared" si="3"/>
        <v>23</v>
      </c>
      <c r="E27" s="110" t="str">
        <f>IF($B$2=1,IF(ชี้วัด1!E27="","",ชี้วัด1!E27),IF(ชี้วัด1!E57="","",ชี้วัด1!E57))</f>
        <v/>
      </c>
      <c r="F27" s="118"/>
      <c r="G27" s="314" t="str">
        <f>IF($B$2=1,IF(ชี้วัด1!G27="","",ชี้วัด1!G27),IF(ชี้วัด1!G57="","",ชี้วัด1!G57))</f>
        <v/>
      </c>
      <c r="H27" s="314" t="str">
        <f>IF($B$2=1,IF(ชี้วัด1!H27="","",ชี้วัด1!H27),IF(ชี้วัด1!H57="","",ชี้วัด1!H57))</f>
        <v/>
      </c>
      <c r="I27" s="314" t="str">
        <f>IF($B$2=1,IF(ชี้วัด1!I27="","",ชี้วัด1!I27),IF(ชี้วัด1!I57="","",ชี้วัด1!I57))</f>
        <v/>
      </c>
      <c r="J27" s="314" t="str">
        <f>IF($B$2=1,IF(ชี้วัด1!J27="","",ชี้วัด1!J27),IF(ชี้วัด1!J57="","",ชี้วัด1!J57))</f>
        <v/>
      </c>
      <c r="K27" s="314" t="str">
        <f>IF($B$2=1,IF(ชี้วัด1!K27="","",ชี้วัด1!K27),IF(ชี้วัด1!K57="","",ชี้วัด1!K57))</f>
        <v/>
      </c>
      <c r="L27" s="314" t="str">
        <f>IF($B$2=1,IF(ชี้วัด1!L27="","",ชี้วัด1!L27),IF(ชี้วัด1!L57="","",ชี้วัด1!L57))</f>
        <v/>
      </c>
      <c r="M27" s="314" t="str">
        <f>IF($B$2=1,IF(ชี้วัด1!M27="","",ชี้วัด1!M27),IF(ชี้วัด1!M57="","",ชี้วัด1!M57))</f>
        <v/>
      </c>
      <c r="N27" s="314" t="str">
        <f>IF($B$2=1,IF(ชี้วัด1!N27="","",ชี้วัด1!N27),IF(ชี้วัด1!N57="","",ชี้วัด1!N57))</f>
        <v/>
      </c>
      <c r="O27" s="314" t="str">
        <f>IF($B$2=1,IF(ชี้วัด1!O27="","",ชี้วัด1!O27),IF(ชี้วัด1!O57="","",ชี้วัด1!O57))</f>
        <v/>
      </c>
      <c r="P27" s="314" t="str">
        <f>IF($B$2=1,IF(ชี้วัด1!P27="","",ชี้วัด1!P27),IF(ชี้วัด1!P57="","",ชี้วัด1!P57))</f>
        <v/>
      </c>
      <c r="Q27" s="314" t="str">
        <f>IF($B$2=1,IF(ชี้วัด1!Q27="","",ชี้วัด1!Q27),IF(ชี้วัด1!Q57="","",ชี้วัด1!Q57))</f>
        <v/>
      </c>
      <c r="R27" s="314" t="str">
        <f>IF($B$2=1,IF(ชี้วัด1!R27="","",ชี้วัด1!R27),IF(ชี้วัด1!R57="","",ชี้วัด1!R57))</f>
        <v/>
      </c>
      <c r="S27" s="314" t="str">
        <f>IF($B$2=1,IF(ชี้วัด1!S27="","",ชี้วัด1!S27),IF(ชี้วัด1!S57="","",ชี้วัด1!S57))</f>
        <v/>
      </c>
      <c r="T27" s="314" t="str">
        <f>IF($B$2=1,IF(ชี้วัด1!T27="","",ชี้วัด1!T27),IF(ชี้วัด1!T57="","",ชี้วัด1!T57))</f>
        <v/>
      </c>
      <c r="U27" s="314" t="str">
        <f>IF($B$2=1,IF(ชี้วัด1!U27="","",ชี้วัด1!U27),IF(ชี้วัด1!U57="","",ชี้วัด1!U57))</f>
        <v/>
      </c>
      <c r="V27" s="314" t="str">
        <f>IF($B$2=1,IF(ชี้วัด1!V27="","",ชี้วัด1!V27),IF(ชี้วัด1!V57="","",ชี้วัด1!V57))</f>
        <v/>
      </c>
      <c r="W27" s="314" t="str">
        <f>IF($B$2=1,IF(ชี้วัด1!W27="","",ชี้วัด1!W27),IF(ชี้วัด1!W57="","",ชี้วัด1!W57))</f>
        <v/>
      </c>
      <c r="X27" s="314" t="str">
        <f>IF($B$2=1,IF(ชี้วัด1!X27="","",ชี้วัด1!X27),IF(ชี้วัด1!X57="","",ชี้วัด1!X57))</f>
        <v/>
      </c>
      <c r="Y27" s="314" t="str">
        <f>IF($B$2=1,IF(ชี้วัด1!Y27="","",ชี้วัด1!Y27),IF(ชี้วัด1!Y57="","",ชี้วัด1!Y57))</f>
        <v/>
      </c>
      <c r="Z27" s="314" t="str">
        <f>IF($B$2=1,IF(ชี้วัด1!Z27="","",ชี้วัด1!Z27),IF(ชี้วัด1!Z57="","",ชี้วัด1!Z57))</f>
        <v/>
      </c>
      <c r="AA27" s="314" t="str">
        <f>IF($B$2=1,IF(ชี้วัด1!AA27="","",ชี้วัด1!AA27),IF(ชี้วัด1!AA57="","",ชี้วัด1!AA57))</f>
        <v/>
      </c>
      <c r="AB27" s="314" t="str">
        <f>IF($B$2=1,IF(ชี้วัด1!AB27="","",ชี้วัด1!AB27),IF(ชี้วัด1!AB57="","",ชี้วัด1!AB57))</f>
        <v/>
      </c>
      <c r="AC27" s="314" t="str">
        <f>IF($B$2=1,IF(ชี้วัด1!AC27="","",ชี้วัด1!AC27),IF(ชี้วัด1!AC57="","",ชี้วัด1!AC57))</f>
        <v/>
      </c>
      <c r="AD27" s="314" t="str">
        <f>IF($B$2=1,IF(ชี้วัด1!AD27="","",ชี้วัด1!AD27),IF(ชี้วัด1!AD57="","",ชี้วัด1!AD57))</f>
        <v/>
      </c>
      <c r="AE27" s="314" t="str">
        <f>IF($B$2=1,IF(ชี้วัด1!AE27="","",ชี้วัด1!AE27),IF(ชี้วัด1!AE57="","",ชี้วัด1!AE57))</f>
        <v/>
      </c>
      <c r="AF27" s="314" t="str">
        <f>IF($B$2=1,IF(ชี้วัด1!AF27="","",ชี้วัด1!AF27),IF(ชี้วัด1!AF57="","",ชี้วัด1!AF57))</f>
        <v/>
      </c>
      <c r="AG27" s="314" t="str">
        <f>IF($B$2=1,IF(ชี้วัด1!AG27="","",ชี้วัด1!AG27),IF(ชี้วัด1!AG57="","",ชี้วัด1!AG57))</f>
        <v/>
      </c>
      <c r="AH27" s="314" t="str">
        <f>IF($B$2=1,IF(ชี้วัด1!AH27="","",ชี้วัด1!AH27),IF(ชี้วัด1!AH57="","",ชี้วัด1!AH57))</f>
        <v/>
      </c>
      <c r="AI27" s="314" t="str">
        <f>IF($B$2=1,IF(ชี้วัด1!AI27="","",ชี้วัด1!AI27),IF(ชี้วัด1!AI57="","",ชี้วัด1!AI57))</f>
        <v/>
      </c>
      <c r="AJ27" s="314" t="str">
        <f>IF($B$2=1,IF(ชี้วัด1!AJ27="","",ชี้วัด1!AJ27),IF(ชี้วัด1!AJ57="","",ชี้วัด1!AJ57))</f>
        <v/>
      </c>
      <c r="AK27" s="314" t="str">
        <f>IF($B$2=1,IF(ชี้วัด1!AK27="","",ชี้วัด1!AK27),IF(ชี้วัด1!AK57="","",ชี้วัด1!AK57))</f>
        <v/>
      </c>
      <c r="AL27" s="314" t="str">
        <f>IF($B$2=1,IF(ชี้วัด1!AL27="","",ชี้วัด1!AL27),IF(ชี้วัด1!AL57="","",ชี้วัด1!AL57))</f>
        <v/>
      </c>
      <c r="AM27" s="314" t="str">
        <f>IF($B$2=1,IF(ชี้วัด1!AM27="","",ชี้วัด1!AM27),IF(ชี้วัด1!AM57="","",ชี้วัด1!AM57))</f>
        <v/>
      </c>
      <c r="AN27" s="314" t="str">
        <f>IF($B$2=1,IF(ชี้วัด1!AN27="","",ชี้วัด1!AN27),IF(ชี้วัด1!AN57="","",ชี้วัด1!AN57))</f>
        <v/>
      </c>
      <c r="AO27" s="314" t="str">
        <f>IF($B$2=1,IF(ชี้วัด1!AO27="","",ชี้วัด1!AO27),IF(ชี้วัด1!AO57="","",ชี้วัด1!AO57))</f>
        <v/>
      </c>
      <c r="AP27" s="314" t="str">
        <f>IF($B$2=1,IF(ชี้วัด1!AP27="","",ชี้วัด1!AP27),IF(ชี้วัด1!AP57="","",ชี้วัด1!AP57))</f>
        <v/>
      </c>
      <c r="AQ27" s="314" t="str">
        <f>IF($B$2=1,IF(ชี้วัด1!AQ27="","",ชี้วัด1!AQ27),IF(ชี้วัด1!AQ57="","",ชี้วัด1!AQ57))</f>
        <v/>
      </c>
      <c r="AR27" s="314" t="str">
        <f>IF($B$2=1,IF(ชี้วัด1!AR27="","",ชี้วัด1!AR27),IF(ชี้วัด1!AR57="","",ชี้วัด1!AR57))</f>
        <v/>
      </c>
      <c r="AS27" s="314" t="str">
        <f>IF($B$2=1,IF(ชี้วัด1!AS27="","",ชี้วัด1!AS27),IF(ชี้วัด1!AS57="","",ชี้วัด1!AS57))</f>
        <v/>
      </c>
      <c r="AT27" s="314" t="str">
        <f>IF($B$2=1,IF(ชี้วัด1!AT27="","",ชี้วัด1!AT27),IF(ชี้วัด1!AT57="","",ชี้วัด1!AT57))</f>
        <v/>
      </c>
      <c r="AU27" s="314" t="str">
        <f>IF($B$2=1,IF(ชี้วัด1!AU27="","",ชี้วัด1!AU27),IF(ชี้วัด1!AU57="","",ชี้วัด1!AU57))</f>
        <v/>
      </c>
      <c r="AV27" s="314" t="str">
        <f>IF($B$2=1,IF(ชี้วัด1!AV27="","",ชี้วัด1!AV27),IF(ชี้วัด1!AV57="","",ชี้วัด1!AV57))</f>
        <v/>
      </c>
      <c r="AW27" s="314" t="str">
        <f>IF($B$2=1,IF(ชี้วัด1!AW27="","",ชี้วัด1!AW27),IF(ชี้วัด1!AW57="","",ชี้วัด1!AW57))</f>
        <v/>
      </c>
      <c r="AX27" s="314" t="str">
        <f>IF($B$2=1,IF(ชี้วัด1!AX27="","",ชี้วัด1!AX27),IF(ชี้วัด1!AX57="","",ชี้วัด1!AX57))</f>
        <v/>
      </c>
      <c r="AY27" s="314" t="str">
        <f>IF($B$2=1,IF(ชี้วัด1!AY27="","",ชี้วัด1!AY27),IF(ชี้วัด1!AY57="","",ชี้วัด1!AY57))</f>
        <v/>
      </c>
      <c r="AZ27" s="314" t="str">
        <f>IF($B$2=1,IF(ชี้วัด1!AZ27="","",ชี้วัด1!AZ27),IF(ชี้วัด1!AZ57="","",ชี้วัด1!AZ57))</f>
        <v/>
      </c>
      <c r="BA27" s="314" t="str">
        <f>IF($B$2=1,IF(ชี้วัด1!BA27="","",ชี้วัด1!BA27),IF(ชี้วัด1!BA57="","",ชี้วัด1!BA57))</f>
        <v/>
      </c>
      <c r="BB27" s="314" t="str">
        <f>IF($B$2=1,IF(ชี้วัด1!BB27="","",ชี้วัด1!BB27),IF(ชี้วัด1!BB57="","",ชี้วัด1!BB57))</f>
        <v/>
      </c>
      <c r="BC27" s="314" t="str">
        <f>IF($B$2=1,IF(ชี้วัด1!BC27="","",ชี้วัด1!BC27),IF(ชี้วัด1!BC57="","",ชี้วัด1!BC57))</f>
        <v/>
      </c>
      <c r="BD27" s="314" t="str">
        <f>IF($B$2=1,IF(ชี้วัด1!BD27="","",ชี้วัด1!BD27),IF(ชี้วัด1!BD57="","",ชี้วัด1!BD57))</f>
        <v/>
      </c>
      <c r="BE27" s="116" t="str">
        <f>IF($B$2=1,IF(ชี้วัด1!BE27="","",ชี้วัด1!BE27),IF(ชี้วัด1!BE57="","",ชี้วัด1!BE57))</f>
        <v/>
      </c>
      <c r="BF27" s="116" t="str">
        <f>IF($B$2=1,IF(ชี้วัด1!BF27="","",ชี้วัด1!BF27),IF(ชี้วัด1!BF57="","",ชี้วัด1!BF57))</f>
        <v/>
      </c>
    </row>
    <row r="28" spans="1:58" ht="18" customHeight="1" x14ac:dyDescent="0.3">
      <c r="A28" s="111"/>
      <c r="B28" s="111"/>
      <c r="C28" s="111"/>
      <c r="D28" s="138">
        <f t="shared" si="3"/>
        <v>24</v>
      </c>
      <c r="E28" s="110" t="str">
        <f>IF($B$2=1,IF(ชี้วัด1!E28="","",ชี้วัด1!E28),IF(ชี้วัด1!E58="","",ชี้วัด1!E58))</f>
        <v/>
      </c>
      <c r="F28" s="118"/>
      <c r="G28" s="314" t="str">
        <f>IF($B$2=1,IF(ชี้วัด1!G28="","",ชี้วัด1!G28),IF(ชี้วัด1!G58="","",ชี้วัด1!G58))</f>
        <v/>
      </c>
      <c r="H28" s="314" t="str">
        <f>IF($B$2=1,IF(ชี้วัด1!H28="","",ชี้วัด1!H28),IF(ชี้วัด1!H58="","",ชี้วัด1!H58))</f>
        <v/>
      </c>
      <c r="I28" s="314" t="str">
        <f>IF($B$2=1,IF(ชี้วัด1!I28="","",ชี้วัด1!I28),IF(ชี้วัด1!I58="","",ชี้วัด1!I58))</f>
        <v/>
      </c>
      <c r="J28" s="314" t="str">
        <f>IF($B$2=1,IF(ชี้วัด1!J28="","",ชี้วัด1!J28),IF(ชี้วัด1!J58="","",ชี้วัด1!J58))</f>
        <v/>
      </c>
      <c r="K28" s="314" t="str">
        <f>IF($B$2=1,IF(ชี้วัด1!K28="","",ชี้วัด1!K28),IF(ชี้วัด1!K58="","",ชี้วัด1!K58))</f>
        <v/>
      </c>
      <c r="L28" s="314" t="str">
        <f>IF($B$2=1,IF(ชี้วัด1!L28="","",ชี้วัด1!L28),IF(ชี้วัด1!L58="","",ชี้วัด1!L58))</f>
        <v/>
      </c>
      <c r="M28" s="314" t="str">
        <f>IF($B$2=1,IF(ชี้วัด1!M28="","",ชี้วัด1!M28),IF(ชี้วัด1!M58="","",ชี้วัด1!M58))</f>
        <v/>
      </c>
      <c r="N28" s="314" t="str">
        <f>IF($B$2=1,IF(ชี้วัด1!N28="","",ชี้วัด1!N28),IF(ชี้วัด1!N58="","",ชี้วัด1!N58))</f>
        <v/>
      </c>
      <c r="O28" s="314" t="str">
        <f>IF($B$2=1,IF(ชี้วัด1!O28="","",ชี้วัด1!O28),IF(ชี้วัด1!O58="","",ชี้วัด1!O58))</f>
        <v/>
      </c>
      <c r="P28" s="314" t="str">
        <f>IF($B$2=1,IF(ชี้วัด1!P28="","",ชี้วัด1!P28),IF(ชี้วัด1!P58="","",ชี้วัด1!P58))</f>
        <v/>
      </c>
      <c r="Q28" s="314" t="str">
        <f>IF($B$2=1,IF(ชี้วัด1!Q28="","",ชี้วัด1!Q28),IF(ชี้วัด1!Q58="","",ชี้วัด1!Q58))</f>
        <v/>
      </c>
      <c r="R28" s="314" t="str">
        <f>IF($B$2=1,IF(ชี้วัด1!R28="","",ชี้วัด1!R28),IF(ชี้วัด1!R58="","",ชี้วัด1!R58))</f>
        <v/>
      </c>
      <c r="S28" s="314" t="str">
        <f>IF($B$2=1,IF(ชี้วัด1!S28="","",ชี้วัด1!S28),IF(ชี้วัด1!S58="","",ชี้วัด1!S58))</f>
        <v/>
      </c>
      <c r="T28" s="314" t="str">
        <f>IF($B$2=1,IF(ชี้วัด1!T28="","",ชี้วัด1!T28),IF(ชี้วัด1!T58="","",ชี้วัด1!T58))</f>
        <v/>
      </c>
      <c r="U28" s="314" t="str">
        <f>IF($B$2=1,IF(ชี้วัด1!U28="","",ชี้วัด1!U28),IF(ชี้วัด1!U58="","",ชี้วัด1!U58))</f>
        <v/>
      </c>
      <c r="V28" s="314" t="str">
        <f>IF($B$2=1,IF(ชี้วัด1!V28="","",ชี้วัด1!V28),IF(ชี้วัด1!V58="","",ชี้วัด1!V58))</f>
        <v/>
      </c>
      <c r="W28" s="314" t="str">
        <f>IF($B$2=1,IF(ชี้วัด1!W28="","",ชี้วัด1!W28),IF(ชี้วัด1!W58="","",ชี้วัด1!W58))</f>
        <v/>
      </c>
      <c r="X28" s="314" t="str">
        <f>IF($B$2=1,IF(ชี้วัด1!X28="","",ชี้วัด1!X28),IF(ชี้วัด1!X58="","",ชี้วัด1!X58))</f>
        <v/>
      </c>
      <c r="Y28" s="314" t="str">
        <f>IF($B$2=1,IF(ชี้วัด1!Y28="","",ชี้วัด1!Y28),IF(ชี้วัด1!Y58="","",ชี้วัด1!Y58))</f>
        <v/>
      </c>
      <c r="Z28" s="314" t="str">
        <f>IF($B$2=1,IF(ชี้วัด1!Z28="","",ชี้วัด1!Z28),IF(ชี้วัด1!Z58="","",ชี้วัด1!Z58))</f>
        <v/>
      </c>
      <c r="AA28" s="314" t="str">
        <f>IF($B$2=1,IF(ชี้วัด1!AA28="","",ชี้วัด1!AA28),IF(ชี้วัด1!AA58="","",ชี้วัด1!AA58))</f>
        <v/>
      </c>
      <c r="AB28" s="314" t="str">
        <f>IF($B$2=1,IF(ชี้วัด1!AB28="","",ชี้วัด1!AB28),IF(ชี้วัด1!AB58="","",ชี้วัด1!AB58))</f>
        <v/>
      </c>
      <c r="AC28" s="314" t="str">
        <f>IF($B$2=1,IF(ชี้วัด1!AC28="","",ชี้วัด1!AC28),IF(ชี้วัด1!AC58="","",ชี้วัด1!AC58))</f>
        <v/>
      </c>
      <c r="AD28" s="314" t="str">
        <f>IF($B$2=1,IF(ชี้วัด1!AD28="","",ชี้วัด1!AD28),IF(ชี้วัด1!AD58="","",ชี้วัด1!AD58))</f>
        <v/>
      </c>
      <c r="AE28" s="314" t="str">
        <f>IF($B$2=1,IF(ชี้วัด1!AE28="","",ชี้วัด1!AE28),IF(ชี้วัด1!AE58="","",ชี้วัด1!AE58))</f>
        <v/>
      </c>
      <c r="AF28" s="314" t="str">
        <f>IF($B$2=1,IF(ชี้วัด1!AF28="","",ชี้วัด1!AF28),IF(ชี้วัด1!AF58="","",ชี้วัด1!AF58))</f>
        <v/>
      </c>
      <c r="AG28" s="314" t="str">
        <f>IF($B$2=1,IF(ชี้วัด1!AG28="","",ชี้วัด1!AG28),IF(ชี้วัด1!AG58="","",ชี้วัด1!AG58))</f>
        <v/>
      </c>
      <c r="AH28" s="314" t="str">
        <f>IF($B$2=1,IF(ชี้วัด1!AH28="","",ชี้วัด1!AH28),IF(ชี้วัด1!AH58="","",ชี้วัด1!AH58))</f>
        <v/>
      </c>
      <c r="AI28" s="314" t="str">
        <f>IF($B$2=1,IF(ชี้วัด1!AI28="","",ชี้วัด1!AI28),IF(ชี้วัด1!AI58="","",ชี้วัด1!AI58))</f>
        <v/>
      </c>
      <c r="AJ28" s="314" t="str">
        <f>IF($B$2=1,IF(ชี้วัด1!AJ28="","",ชี้วัด1!AJ28),IF(ชี้วัด1!AJ58="","",ชี้วัด1!AJ58))</f>
        <v/>
      </c>
      <c r="AK28" s="314" t="str">
        <f>IF($B$2=1,IF(ชี้วัด1!AK28="","",ชี้วัด1!AK28),IF(ชี้วัด1!AK58="","",ชี้วัด1!AK58))</f>
        <v/>
      </c>
      <c r="AL28" s="314" t="str">
        <f>IF($B$2=1,IF(ชี้วัด1!AL28="","",ชี้วัด1!AL28),IF(ชี้วัด1!AL58="","",ชี้วัด1!AL58))</f>
        <v/>
      </c>
      <c r="AM28" s="314" t="str">
        <f>IF($B$2=1,IF(ชี้วัด1!AM28="","",ชี้วัด1!AM28),IF(ชี้วัด1!AM58="","",ชี้วัด1!AM58))</f>
        <v/>
      </c>
      <c r="AN28" s="314" t="str">
        <f>IF($B$2=1,IF(ชี้วัด1!AN28="","",ชี้วัด1!AN28),IF(ชี้วัด1!AN58="","",ชี้วัด1!AN58))</f>
        <v/>
      </c>
      <c r="AO28" s="314" t="str">
        <f>IF($B$2=1,IF(ชี้วัด1!AO28="","",ชี้วัด1!AO28),IF(ชี้วัด1!AO58="","",ชี้วัด1!AO58))</f>
        <v/>
      </c>
      <c r="AP28" s="314" t="str">
        <f>IF($B$2=1,IF(ชี้วัด1!AP28="","",ชี้วัด1!AP28),IF(ชี้วัด1!AP58="","",ชี้วัด1!AP58))</f>
        <v/>
      </c>
      <c r="AQ28" s="314" t="str">
        <f>IF($B$2=1,IF(ชี้วัด1!AQ28="","",ชี้วัด1!AQ28),IF(ชี้วัด1!AQ58="","",ชี้วัด1!AQ58))</f>
        <v/>
      </c>
      <c r="AR28" s="314" t="str">
        <f>IF($B$2=1,IF(ชี้วัด1!AR28="","",ชี้วัด1!AR28),IF(ชี้วัด1!AR58="","",ชี้วัด1!AR58))</f>
        <v/>
      </c>
      <c r="AS28" s="314" t="str">
        <f>IF($B$2=1,IF(ชี้วัด1!AS28="","",ชี้วัด1!AS28),IF(ชี้วัด1!AS58="","",ชี้วัด1!AS58))</f>
        <v/>
      </c>
      <c r="AT28" s="314" t="str">
        <f>IF($B$2=1,IF(ชี้วัด1!AT28="","",ชี้วัด1!AT28),IF(ชี้วัด1!AT58="","",ชี้วัด1!AT58))</f>
        <v/>
      </c>
      <c r="AU28" s="314" t="str">
        <f>IF($B$2=1,IF(ชี้วัด1!AU28="","",ชี้วัด1!AU28),IF(ชี้วัด1!AU58="","",ชี้วัด1!AU58))</f>
        <v/>
      </c>
      <c r="AV28" s="314" t="str">
        <f>IF($B$2=1,IF(ชี้วัด1!AV28="","",ชี้วัด1!AV28),IF(ชี้วัด1!AV58="","",ชี้วัด1!AV58))</f>
        <v/>
      </c>
      <c r="AW28" s="314" t="str">
        <f>IF($B$2=1,IF(ชี้วัด1!AW28="","",ชี้วัด1!AW28),IF(ชี้วัด1!AW58="","",ชี้วัด1!AW58))</f>
        <v/>
      </c>
      <c r="AX28" s="314" t="str">
        <f>IF($B$2=1,IF(ชี้วัด1!AX28="","",ชี้วัด1!AX28),IF(ชี้วัด1!AX58="","",ชี้วัด1!AX58))</f>
        <v/>
      </c>
      <c r="AY28" s="314" t="str">
        <f>IF($B$2=1,IF(ชี้วัด1!AY28="","",ชี้วัด1!AY28),IF(ชี้วัด1!AY58="","",ชี้วัด1!AY58))</f>
        <v/>
      </c>
      <c r="AZ28" s="314" t="str">
        <f>IF($B$2=1,IF(ชี้วัด1!AZ28="","",ชี้วัด1!AZ28),IF(ชี้วัด1!AZ58="","",ชี้วัด1!AZ58))</f>
        <v/>
      </c>
      <c r="BA28" s="314" t="str">
        <f>IF($B$2=1,IF(ชี้วัด1!BA28="","",ชี้วัด1!BA28),IF(ชี้วัด1!BA58="","",ชี้วัด1!BA58))</f>
        <v/>
      </c>
      <c r="BB28" s="314" t="str">
        <f>IF($B$2=1,IF(ชี้วัด1!BB28="","",ชี้วัด1!BB28),IF(ชี้วัด1!BB58="","",ชี้วัด1!BB58))</f>
        <v/>
      </c>
      <c r="BC28" s="314" t="str">
        <f>IF($B$2=1,IF(ชี้วัด1!BC28="","",ชี้วัด1!BC28),IF(ชี้วัด1!BC58="","",ชี้วัด1!BC58))</f>
        <v/>
      </c>
      <c r="BD28" s="314" t="str">
        <f>IF($B$2=1,IF(ชี้วัด1!BD28="","",ชี้วัด1!BD28),IF(ชี้วัด1!BD58="","",ชี้วัด1!BD58))</f>
        <v/>
      </c>
      <c r="BE28" s="116" t="str">
        <f>IF($B$2=1,IF(ชี้วัด1!BE28="","",ชี้วัด1!BE28),IF(ชี้วัด1!BE58="","",ชี้วัด1!BE58))</f>
        <v/>
      </c>
      <c r="BF28" s="116" t="str">
        <f>IF($B$2=1,IF(ชี้วัด1!BF28="","",ชี้วัด1!BF28),IF(ชี้วัด1!BF58="","",ชี้วัด1!BF58))</f>
        <v/>
      </c>
    </row>
    <row r="29" spans="1:58" ht="18" customHeight="1" x14ac:dyDescent="0.3">
      <c r="A29" s="111"/>
      <c r="B29" s="111"/>
      <c r="C29" s="111"/>
      <c r="D29" s="138">
        <f t="shared" si="3"/>
        <v>25</v>
      </c>
      <c r="E29" s="110" t="str">
        <f>IF($B$2=1,IF(ชี้วัด1!E29="","",ชี้วัด1!E29),IF(ชี้วัด1!E59="","",ชี้วัด1!E59))</f>
        <v/>
      </c>
      <c r="F29" s="118"/>
      <c r="G29" s="314" t="str">
        <f>IF($B$2=1,IF(ชี้วัด1!G29="","",ชี้วัด1!G29),IF(ชี้วัด1!G59="","",ชี้วัด1!G59))</f>
        <v/>
      </c>
      <c r="H29" s="314" t="str">
        <f>IF($B$2=1,IF(ชี้วัด1!H29="","",ชี้วัด1!H29),IF(ชี้วัด1!H59="","",ชี้วัด1!H59))</f>
        <v/>
      </c>
      <c r="I29" s="314" t="str">
        <f>IF($B$2=1,IF(ชี้วัด1!I29="","",ชี้วัด1!I29),IF(ชี้วัด1!I59="","",ชี้วัด1!I59))</f>
        <v/>
      </c>
      <c r="J29" s="314" t="str">
        <f>IF($B$2=1,IF(ชี้วัด1!J29="","",ชี้วัด1!J29),IF(ชี้วัด1!J59="","",ชี้วัด1!J59))</f>
        <v/>
      </c>
      <c r="K29" s="314" t="str">
        <f>IF($B$2=1,IF(ชี้วัด1!K29="","",ชี้วัด1!K29),IF(ชี้วัด1!K59="","",ชี้วัด1!K59))</f>
        <v/>
      </c>
      <c r="L29" s="314" t="str">
        <f>IF($B$2=1,IF(ชี้วัด1!L29="","",ชี้วัด1!L29),IF(ชี้วัด1!L59="","",ชี้วัด1!L59))</f>
        <v/>
      </c>
      <c r="M29" s="314" t="str">
        <f>IF($B$2=1,IF(ชี้วัด1!M29="","",ชี้วัด1!M29),IF(ชี้วัด1!M59="","",ชี้วัด1!M59))</f>
        <v/>
      </c>
      <c r="N29" s="314" t="str">
        <f>IF($B$2=1,IF(ชี้วัด1!N29="","",ชี้วัด1!N29),IF(ชี้วัด1!N59="","",ชี้วัด1!N59))</f>
        <v/>
      </c>
      <c r="O29" s="314" t="str">
        <f>IF($B$2=1,IF(ชี้วัด1!O29="","",ชี้วัด1!O29),IF(ชี้วัด1!O59="","",ชี้วัด1!O59))</f>
        <v/>
      </c>
      <c r="P29" s="314" t="str">
        <f>IF($B$2=1,IF(ชี้วัด1!P29="","",ชี้วัด1!P29),IF(ชี้วัด1!P59="","",ชี้วัด1!P59))</f>
        <v/>
      </c>
      <c r="Q29" s="314" t="str">
        <f>IF($B$2=1,IF(ชี้วัด1!Q29="","",ชี้วัด1!Q29),IF(ชี้วัด1!Q59="","",ชี้วัด1!Q59))</f>
        <v/>
      </c>
      <c r="R29" s="314" t="str">
        <f>IF($B$2=1,IF(ชี้วัด1!R29="","",ชี้วัด1!R29),IF(ชี้วัด1!R59="","",ชี้วัด1!R59))</f>
        <v/>
      </c>
      <c r="S29" s="314" t="str">
        <f>IF($B$2=1,IF(ชี้วัด1!S29="","",ชี้วัด1!S29),IF(ชี้วัด1!S59="","",ชี้วัด1!S59))</f>
        <v/>
      </c>
      <c r="T29" s="314" t="str">
        <f>IF($B$2=1,IF(ชี้วัด1!T29="","",ชี้วัด1!T29),IF(ชี้วัด1!T59="","",ชี้วัด1!T59))</f>
        <v/>
      </c>
      <c r="U29" s="314" t="str">
        <f>IF($B$2=1,IF(ชี้วัด1!U29="","",ชี้วัด1!U29),IF(ชี้วัด1!U59="","",ชี้วัด1!U59))</f>
        <v/>
      </c>
      <c r="V29" s="314" t="str">
        <f>IF($B$2=1,IF(ชี้วัด1!V29="","",ชี้วัด1!V29),IF(ชี้วัด1!V59="","",ชี้วัด1!V59))</f>
        <v/>
      </c>
      <c r="W29" s="314" t="str">
        <f>IF($B$2=1,IF(ชี้วัด1!W29="","",ชี้วัด1!W29),IF(ชี้วัด1!W59="","",ชี้วัด1!W59))</f>
        <v/>
      </c>
      <c r="X29" s="314" t="str">
        <f>IF($B$2=1,IF(ชี้วัด1!X29="","",ชี้วัด1!X29),IF(ชี้วัด1!X59="","",ชี้วัด1!X59))</f>
        <v/>
      </c>
      <c r="Y29" s="314" t="str">
        <f>IF($B$2=1,IF(ชี้วัด1!Y29="","",ชี้วัด1!Y29),IF(ชี้วัด1!Y59="","",ชี้วัด1!Y59))</f>
        <v/>
      </c>
      <c r="Z29" s="314" t="str">
        <f>IF($B$2=1,IF(ชี้วัด1!Z29="","",ชี้วัด1!Z29),IF(ชี้วัด1!Z59="","",ชี้วัด1!Z59))</f>
        <v/>
      </c>
      <c r="AA29" s="314" t="str">
        <f>IF($B$2=1,IF(ชี้วัด1!AA29="","",ชี้วัด1!AA29),IF(ชี้วัด1!AA59="","",ชี้วัด1!AA59))</f>
        <v/>
      </c>
      <c r="AB29" s="314" t="str">
        <f>IF($B$2=1,IF(ชี้วัด1!AB29="","",ชี้วัด1!AB29),IF(ชี้วัด1!AB59="","",ชี้วัด1!AB59))</f>
        <v/>
      </c>
      <c r="AC29" s="314" t="str">
        <f>IF($B$2=1,IF(ชี้วัด1!AC29="","",ชี้วัด1!AC29),IF(ชี้วัด1!AC59="","",ชี้วัด1!AC59))</f>
        <v/>
      </c>
      <c r="AD29" s="314" t="str">
        <f>IF($B$2=1,IF(ชี้วัด1!AD29="","",ชี้วัด1!AD29),IF(ชี้วัด1!AD59="","",ชี้วัด1!AD59))</f>
        <v/>
      </c>
      <c r="AE29" s="314" t="str">
        <f>IF($B$2=1,IF(ชี้วัด1!AE29="","",ชี้วัด1!AE29),IF(ชี้วัด1!AE59="","",ชี้วัด1!AE59))</f>
        <v/>
      </c>
      <c r="AF29" s="314" t="str">
        <f>IF($B$2=1,IF(ชี้วัด1!AF29="","",ชี้วัด1!AF29),IF(ชี้วัด1!AF59="","",ชี้วัด1!AF59))</f>
        <v/>
      </c>
      <c r="AG29" s="314" t="str">
        <f>IF($B$2=1,IF(ชี้วัด1!AG29="","",ชี้วัด1!AG29),IF(ชี้วัด1!AG59="","",ชี้วัด1!AG59))</f>
        <v/>
      </c>
      <c r="AH29" s="314" t="str">
        <f>IF($B$2=1,IF(ชี้วัด1!AH29="","",ชี้วัด1!AH29),IF(ชี้วัด1!AH59="","",ชี้วัด1!AH59))</f>
        <v/>
      </c>
      <c r="AI29" s="314" t="str">
        <f>IF($B$2=1,IF(ชี้วัด1!AI29="","",ชี้วัด1!AI29),IF(ชี้วัด1!AI59="","",ชี้วัด1!AI59))</f>
        <v/>
      </c>
      <c r="AJ29" s="314" t="str">
        <f>IF($B$2=1,IF(ชี้วัด1!AJ29="","",ชี้วัด1!AJ29),IF(ชี้วัด1!AJ59="","",ชี้วัด1!AJ59))</f>
        <v/>
      </c>
      <c r="AK29" s="314" t="str">
        <f>IF($B$2=1,IF(ชี้วัด1!AK29="","",ชี้วัด1!AK29),IF(ชี้วัด1!AK59="","",ชี้วัด1!AK59))</f>
        <v/>
      </c>
      <c r="AL29" s="314" t="str">
        <f>IF($B$2=1,IF(ชี้วัด1!AL29="","",ชี้วัด1!AL29),IF(ชี้วัด1!AL59="","",ชี้วัด1!AL59))</f>
        <v/>
      </c>
      <c r="AM29" s="314" t="str">
        <f>IF($B$2=1,IF(ชี้วัด1!AM29="","",ชี้วัด1!AM29),IF(ชี้วัด1!AM59="","",ชี้วัด1!AM59))</f>
        <v/>
      </c>
      <c r="AN29" s="314" t="str">
        <f>IF($B$2=1,IF(ชี้วัด1!AN29="","",ชี้วัด1!AN29),IF(ชี้วัด1!AN59="","",ชี้วัด1!AN59))</f>
        <v/>
      </c>
      <c r="AO29" s="314" t="str">
        <f>IF($B$2=1,IF(ชี้วัด1!AO29="","",ชี้วัด1!AO29),IF(ชี้วัด1!AO59="","",ชี้วัด1!AO59))</f>
        <v/>
      </c>
      <c r="AP29" s="314" t="str">
        <f>IF($B$2=1,IF(ชี้วัด1!AP29="","",ชี้วัด1!AP29),IF(ชี้วัด1!AP59="","",ชี้วัด1!AP59))</f>
        <v/>
      </c>
      <c r="AQ29" s="314" t="str">
        <f>IF($B$2=1,IF(ชี้วัด1!AQ29="","",ชี้วัด1!AQ29),IF(ชี้วัด1!AQ59="","",ชี้วัด1!AQ59))</f>
        <v/>
      </c>
      <c r="AR29" s="314" t="str">
        <f>IF($B$2=1,IF(ชี้วัด1!AR29="","",ชี้วัด1!AR29),IF(ชี้วัด1!AR59="","",ชี้วัด1!AR59))</f>
        <v/>
      </c>
      <c r="AS29" s="314" t="str">
        <f>IF($B$2=1,IF(ชี้วัด1!AS29="","",ชี้วัด1!AS29),IF(ชี้วัด1!AS59="","",ชี้วัด1!AS59))</f>
        <v/>
      </c>
      <c r="AT29" s="314" t="str">
        <f>IF($B$2=1,IF(ชี้วัด1!AT29="","",ชี้วัด1!AT29),IF(ชี้วัด1!AT59="","",ชี้วัด1!AT59))</f>
        <v/>
      </c>
      <c r="AU29" s="314" t="str">
        <f>IF($B$2=1,IF(ชี้วัด1!AU29="","",ชี้วัด1!AU29),IF(ชี้วัด1!AU59="","",ชี้วัด1!AU59))</f>
        <v/>
      </c>
      <c r="AV29" s="314" t="str">
        <f>IF($B$2=1,IF(ชี้วัด1!AV29="","",ชี้วัด1!AV29),IF(ชี้วัด1!AV59="","",ชี้วัด1!AV59))</f>
        <v/>
      </c>
      <c r="AW29" s="314" t="str">
        <f>IF($B$2=1,IF(ชี้วัด1!AW29="","",ชี้วัด1!AW29),IF(ชี้วัด1!AW59="","",ชี้วัด1!AW59))</f>
        <v/>
      </c>
      <c r="AX29" s="314" t="str">
        <f>IF($B$2=1,IF(ชี้วัด1!AX29="","",ชี้วัด1!AX29),IF(ชี้วัด1!AX59="","",ชี้วัด1!AX59))</f>
        <v/>
      </c>
      <c r="AY29" s="314" t="str">
        <f>IF($B$2=1,IF(ชี้วัด1!AY29="","",ชี้วัด1!AY29),IF(ชี้วัด1!AY59="","",ชี้วัด1!AY59))</f>
        <v/>
      </c>
      <c r="AZ29" s="314" t="str">
        <f>IF($B$2=1,IF(ชี้วัด1!AZ29="","",ชี้วัด1!AZ29),IF(ชี้วัด1!AZ59="","",ชี้วัด1!AZ59))</f>
        <v/>
      </c>
      <c r="BA29" s="314" t="str">
        <f>IF($B$2=1,IF(ชี้วัด1!BA29="","",ชี้วัด1!BA29),IF(ชี้วัด1!BA59="","",ชี้วัด1!BA59))</f>
        <v/>
      </c>
      <c r="BB29" s="314" t="str">
        <f>IF($B$2=1,IF(ชี้วัด1!BB29="","",ชี้วัด1!BB29),IF(ชี้วัด1!BB59="","",ชี้วัด1!BB59))</f>
        <v/>
      </c>
      <c r="BC29" s="314" t="str">
        <f>IF($B$2=1,IF(ชี้วัด1!BC29="","",ชี้วัด1!BC29),IF(ชี้วัด1!BC59="","",ชี้วัด1!BC59))</f>
        <v/>
      </c>
      <c r="BD29" s="314" t="str">
        <f>IF($B$2=1,IF(ชี้วัด1!BD29="","",ชี้วัด1!BD29),IF(ชี้วัด1!BD59="","",ชี้วัด1!BD59))</f>
        <v/>
      </c>
      <c r="BE29" s="116" t="str">
        <f>IF($B$2=1,IF(ชี้วัด1!BE29="","",ชี้วัด1!BE29),IF(ชี้วัด1!BE59="","",ชี้วัด1!BE59))</f>
        <v/>
      </c>
      <c r="BF29" s="116" t="str">
        <f>IF($B$2=1,IF(ชี้วัด1!BF29="","",ชี้วัด1!BF29),IF(ชี้วัด1!BF59="","",ชี้วัด1!BF59))</f>
        <v/>
      </c>
    </row>
    <row r="30" spans="1:58" ht="18" customHeight="1" x14ac:dyDescent="0.3">
      <c r="A30" s="111"/>
      <c r="B30" s="111"/>
      <c r="C30" s="111"/>
      <c r="D30" s="138">
        <f t="shared" si="3"/>
        <v>26</v>
      </c>
      <c r="E30" s="110" t="str">
        <f>IF($B$2=1,IF(ชี้วัด1!E30="","",ชี้วัด1!E30),IF(ชี้วัด1!E60="","",ชี้วัด1!E60))</f>
        <v/>
      </c>
      <c r="F30" s="118"/>
      <c r="G30" s="314" t="str">
        <f>IF($B$2=1,IF(ชี้วัด1!G30="","",ชี้วัด1!G30),IF(ชี้วัด1!G60="","",ชี้วัด1!G60))</f>
        <v/>
      </c>
      <c r="H30" s="314" t="str">
        <f>IF($B$2=1,IF(ชี้วัด1!H30="","",ชี้วัด1!H30),IF(ชี้วัด1!H60="","",ชี้วัด1!H60))</f>
        <v/>
      </c>
      <c r="I30" s="314" t="str">
        <f>IF($B$2=1,IF(ชี้วัด1!I30="","",ชี้วัด1!I30),IF(ชี้วัด1!I60="","",ชี้วัด1!I60))</f>
        <v/>
      </c>
      <c r="J30" s="314" t="str">
        <f>IF($B$2=1,IF(ชี้วัด1!J30="","",ชี้วัด1!J30),IF(ชี้วัด1!J60="","",ชี้วัด1!J60))</f>
        <v/>
      </c>
      <c r="K30" s="314" t="str">
        <f>IF($B$2=1,IF(ชี้วัด1!K30="","",ชี้วัด1!K30),IF(ชี้วัด1!K60="","",ชี้วัด1!K60))</f>
        <v/>
      </c>
      <c r="L30" s="314" t="str">
        <f>IF($B$2=1,IF(ชี้วัด1!L30="","",ชี้วัด1!L30),IF(ชี้วัด1!L60="","",ชี้วัด1!L60))</f>
        <v/>
      </c>
      <c r="M30" s="314" t="str">
        <f>IF($B$2=1,IF(ชี้วัด1!M30="","",ชี้วัด1!M30),IF(ชี้วัด1!M60="","",ชี้วัด1!M60))</f>
        <v/>
      </c>
      <c r="N30" s="314" t="str">
        <f>IF($B$2=1,IF(ชี้วัด1!N30="","",ชี้วัด1!N30),IF(ชี้วัด1!N60="","",ชี้วัด1!N60))</f>
        <v/>
      </c>
      <c r="O30" s="314" t="str">
        <f>IF($B$2=1,IF(ชี้วัด1!O30="","",ชี้วัด1!O30),IF(ชี้วัด1!O60="","",ชี้วัด1!O60))</f>
        <v/>
      </c>
      <c r="P30" s="314" t="str">
        <f>IF($B$2=1,IF(ชี้วัด1!P30="","",ชี้วัด1!P30),IF(ชี้วัด1!P60="","",ชี้วัด1!P60))</f>
        <v/>
      </c>
      <c r="Q30" s="314" t="str">
        <f>IF($B$2=1,IF(ชี้วัด1!Q30="","",ชี้วัด1!Q30),IF(ชี้วัด1!Q60="","",ชี้วัด1!Q60))</f>
        <v/>
      </c>
      <c r="R30" s="314" t="str">
        <f>IF($B$2=1,IF(ชี้วัด1!R30="","",ชี้วัด1!R30),IF(ชี้วัด1!R60="","",ชี้วัด1!R60))</f>
        <v/>
      </c>
      <c r="S30" s="314" t="str">
        <f>IF($B$2=1,IF(ชี้วัด1!S30="","",ชี้วัด1!S30),IF(ชี้วัด1!S60="","",ชี้วัด1!S60))</f>
        <v/>
      </c>
      <c r="T30" s="314" t="str">
        <f>IF($B$2=1,IF(ชี้วัด1!T30="","",ชี้วัด1!T30),IF(ชี้วัด1!T60="","",ชี้วัด1!T60))</f>
        <v/>
      </c>
      <c r="U30" s="314" t="str">
        <f>IF($B$2=1,IF(ชี้วัด1!U30="","",ชี้วัด1!U30),IF(ชี้วัด1!U60="","",ชี้วัด1!U60))</f>
        <v/>
      </c>
      <c r="V30" s="314" t="str">
        <f>IF($B$2=1,IF(ชี้วัด1!V30="","",ชี้วัด1!V30),IF(ชี้วัด1!V60="","",ชี้วัด1!V60))</f>
        <v/>
      </c>
      <c r="W30" s="314" t="str">
        <f>IF($B$2=1,IF(ชี้วัด1!W30="","",ชี้วัด1!W30),IF(ชี้วัด1!W60="","",ชี้วัด1!W60))</f>
        <v/>
      </c>
      <c r="X30" s="314" t="str">
        <f>IF($B$2=1,IF(ชี้วัด1!X30="","",ชี้วัด1!X30),IF(ชี้วัด1!X60="","",ชี้วัด1!X60))</f>
        <v/>
      </c>
      <c r="Y30" s="314" t="str">
        <f>IF($B$2=1,IF(ชี้วัด1!Y30="","",ชี้วัด1!Y30),IF(ชี้วัด1!Y60="","",ชี้วัด1!Y60))</f>
        <v/>
      </c>
      <c r="Z30" s="314" t="str">
        <f>IF($B$2=1,IF(ชี้วัด1!Z30="","",ชี้วัด1!Z30),IF(ชี้วัด1!Z60="","",ชี้วัด1!Z60))</f>
        <v/>
      </c>
      <c r="AA30" s="314" t="str">
        <f>IF($B$2=1,IF(ชี้วัด1!AA30="","",ชี้วัด1!AA30),IF(ชี้วัด1!AA60="","",ชี้วัด1!AA60))</f>
        <v/>
      </c>
      <c r="AB30" s="314" t="str">
        <f>IF($B$2=1,IF(ชี้วัด1!AB30="","",ชี้วัด1!AB30),IF(ชี้วัด1!AB60="","",ชี้วัด1!AB60))</f>
        <v/>
      </c>
      <c r="AC30" s="314" t="str">
        <f>IF($B$2=1,IF(ชี้วัด1!AC30="","",ชี้วัด1!AC30),IF(ชี้วัด1!AC60="","",ชี้วัด1!AC60))</f>
        <v/>
      </c>
      <c r="AD30" s="314" t="str">
        <f>IF($B$2=1,IF(ชี้วัด1!AD30="","",ชี้วัด1!AD30),IF(ชี้วัด1!AD60="","",ชี้วัด1!AD60))</f>
        <v/>
      </c>
      <c r="AE30" s="314" t="str">
        <f>IF($B$2=1,IF(ชี้วัด1!AE30="","",ชี้วัด1!AE30),IF(ชี้วัด1!AE60="","",ชี้วัด1!AE60))</f>
        <v/>
      </c>
      <c r="AF30" s="314" t="str">
        <f>IF($B$2=1,IF(ชี้วัด1!AF30="","",ชี้วัด1!AF30),IF(ชี้วัด1!AF60="","",ชี้วัด1!AF60))</f>
        <v/>
      </c>
      <c r="AG30" s="314" t="str">
        <f>IF($B$2=1,IF(ชี้วัด1!AG30="","",ชี้วัด1!AG30),IF(ชี้วัด1!AG60="","",ชี้วัด1!AG60))</f>
        <v/>
      </c>
      <c r="AH30" s="314" t="str">
        <f>IF($B$2=1,IF(ชี้วัด1!AH30="","",ชี้วัด1!AH30),IF(ชี้วัด1!AH60="","",ชี้วัด1!AH60))</f>
        <v/>
      </c>
      <c r="AI30" s="314" t="str">
        <f>IF($B$2=1,IF(ชี้วัด1!AI30="","",ชี้วัด1!AI30),IF(ชี้วัด1!AI60="","",ชี้วัด1!AI60))</f>
        <v/>
      </c>
      <c r="AJ30" s="314" t="str">
        <f>IF($B$2=1,IF(ชี้วัด1!AJ30="","",ชี้วัด1!AJ30),IF(ชี้วัด1!AJ60="","",ชี้วัด1!AJ60))</f>
        <v/>
      </c>
      <c r="AK30" s="314" t="str">
        <f>IF($B$2=1,IF(ชี้วัด1!AK30="","",ชี้วัด1!AK30),IF(ชี้วัด1!AK60="","",ชี้วัด1!AK60))</f>
        <v/>
      </c>
      <c r="AL30" s="314" t="str">
        <f>IF($B$2=1,IF(ชี้วัด1!AL30="","",ชี้วัด1!AL30),IF(ชี้วัด1!AL60="","",ชี้วัด1!AL60))</f>
        <v/>
      </c>
      <c r="AM30" s="314" t="str">
        <f>IF($B$2=1,IF(ชี้วัด1!AM30="","",ชี้วัด1!AM30),IF(ชี้วัด1!AM60="","",ชี้วัด1!AM60))</f>
        <v/>
      </c>
      <c r="AN30" s="314" t="str">
        <f>IF($B$2=1,IF(ชี้วัด1!AN30="","",ชี้วัด1!AN30),IF(ชี้วัด1!AN60="","",ชี้วัด1!AN60))</f>
        <v/>
      </c>
      <c r="AO30" s="314" t="str">
        <f>IF($B$2=1,IF(ชี้วัด1!AO30="","",ชี้วัด1!AO30),IF(ชี้วัด1!AO60="","",ชี้วัด1!AO60))</f>
        <v/>
      </c>
      <c r="AP30" s="314" t="str">
        <f>IF($B$2=1,IF(ชี้วัด1!AP30="","",ชี้วัด1!AP30),IF(ชี้วัด1!AP60="","",ชี้วัด1!AP60))</f>
        <v/>
      </c>
      <c r="AQ30" s="314" t="str">
        <f>IF($B$2=1,IF(ชี้วัด1!AQ30="","",ชี้วัด1!AQ30),IF(ชี้วัด1!AQ60="","",ชี้วัด1!AQ60))</f>
        <v/>
      </c>
      <c r="AR30" s="314" t="str">
        <f>IF($B$2=1,IF(ชี้วัด1!AR30="","",ชี้วัด1!AR30),IF(ชี้วัด1!AR60="","",ชี้วัด1!AR60))</f>
        <v/>
      </c>
      <c r="AS30" s="314" t="str">
        <f>IF($B$2=1,IF(ชี้วัด1!AS30="","",ชี้วัด1!AS30),IF(ชี้วัด1!AS60="","",ชี้วัด1!AS60))</f>
        <v/>
      </c>
      <c r="AT30" s="314" t="str">
        <f>IF($B$2=1,IF(ชี้วัด1!AT30="","",ชี้วัด1!AT30),IF(ชี้วัด1!AT60="","",ชี้วัด1!AT60))</f>
        <v/>
      </c>
      <c r="AU30" s="314" t="str">
        <f>IF($B$2=1,IF(ชี้วัด1!AU30="","",ชี้วัด1!AU30),IF(ชี้วัด1!AU60="","",ชี้วัด1!AU60))</f>
        <v/>
      </c>
      <c r="AV30" s="314" t="str">
        <f>IF($B$2=1,IF(ชี้วัด1!AV30="","",ชี้วัด1!AV30),IF(ชี้วัด1!AV60="","",ชี้วัด1!AV60))</f>
        <v/>
      </c>
      <c r="AW30" s="314" t="str">
        <f>IF($B$2=1,IF(ชี้วัด1!AW30="","",ชี้วัด1!AW30),IF(ชี้วัด1!AW60="","",ชี้วัด1!AW60))</f>
        <v/>
      </c>
      <c r="AX30" s="314" t="str">
        <f>IF($B$2=1,IF(ชี้วัด1!AX30="","",ชี้วัด1!AX30),IF(ชี้วัด1!AX60="","",ชี้วัด1!AX60))</f>
        <v/>
      </c>
      <c r="AY30" s="314" t="str">
        <f>IF($B$2=1,IF(ชี้วัด1!AY30="","",ชี้วัด1!AY30),IF(ชี้วัด1!AY60="","",ชี้วัด1!AY60))</f>
        <v/>
      </c>
      <c r="AZ30" s="314" t="str">
        <f>IF($B$2=1,IF(ชี้วัด1!AZ30="","",ชี้วัด1!AZ30),IF(ชี้วัด1!AZ60="","",ชี้วัด1!AZ60))</f>
        <v/>
      </c>
      <c r="BA30" s="314" t="str">
        <f>IF($B$2=1,IF(ชี้วัด1!BA30="","",ชี้วัด1!BA30),IF(ชี้วัด1!BA60="","",ชี้วัด1!BA60))</f>
        <v/>
      </c>
      <c r="BB30" s="314" t="str">
        <f>IF($B$2=1,IF(ชี้วัด1!BB30="","",ชี้วัด1!BB30),IF(ชี้วัด1!BB60="","",ชี้วัด1!BB60))</f>
        <v/>
      </c>
      <c r="BC30" s="314" t="str">
        <f>IF($B$2=1,IF(ชี้วัด1!BC30="","",ชี้วัด1!BC30),IF(ชี้วัด1!BC60="","",ชี้วัด1!BC60))</f>
        <v/>
      </c>
      <c r="BD30" s="314" t="str">
        <f>IF($B$2=1,IF(ชี้วัด1!BD30="","",ชี้วัด1!BD30),IF(ชี้วัด1!BD60="","",ชี้วัด1!BD60))</f>
        <v/>
      </c>
      <c r="BE30" s="116" t="str">
        <f>IF($B$2=1,IF(ชี้วัด1!BE30="","",ชี้วัด1!BE30),IF(ชี้วัด1!BE60="","",ชี้วัด1!BE60))</f>
        <v/>
      </c>
      <c r="BF30" s="116" t="str">
        <f>IF($B$2=1,IF(ชี้วัด1!BF30="","",ชี้วัด1!BF30),IF(ชี้วัด1!BF60="","",ชี้วัด1!BF60))</f>
        <v/>
      </c>
    </row>
    <row r="31" spans="1:58" ht="18" customHeight="1" x14ac:dyDescent="0.3">
      <c r="A31" s="111"/>
      <c r="B31" s="111"/>
      <c r="C31" s="111"/>
      <c r="D31" s="138">
        <f t="shared" si="3"/>
        <v>27</v>
      </c>
      <c r="E31" s="110" t="str">
        <f>IF($B$2=1,IF(ชี้วัด1!E31="","",ชี้วัด1!E31),IF(ชี้วัด1!E61="","",ชี้วัด1!E61))</f>
        <v/>
      </c>
      <c r="F31" s="118"/>
      <c r="G31" s="314" t="str">
        <f>IF($B$2=1,IF(ชี้วัด1!G31="","",ชี้วัด1!G31),IF(ชี้วัด1!G61="","",ชี้วัด1!G61))</f>
        <v/>
      </c>
      <c r="H31" s="314" t="str">
        <f>IF($B$2=1,IF(ชี้วัด1!H31="","",ชี้วัด1!H31),IF(ชี้วัด1!H61="","",ชี้วัด1!H61))</f>
        <v/>
      </c>
      <c r="I31" s="314" t="str">
        <f>IF($B$2=1,IF(ชี้วัด1!I31="","",ชี้วัด1!I31),IF(ชี้วัด1!I61="","",ชี้วัด1!I61))</f>
        <v/>
      </c>
      <c r="J31" s="314" t="str">
        <f>IF($B$2=1,IF(ชี้วัด1!J31="","",ชี้วัด1!J31),IF(ชี้วัด1!J61="","",ชี้วัด1!J61))</f>
        <v/>
      </c>
      <c r="K31" s="314" t="str">
        <f>IF($B$2=1,IF(ชี้วัด1!K31="","",ชี้วัด1!K31),IF(ชี้วัด1!K61="","",ชี้วัด1!K61))</f>
        <v/>
      </c>
      <c r="L31" s="314" t="str">
        <f>IF($B$2=1,IF(ชี้วัด1!L31="","",ชี้วัด1!L31),IF(ชี้วัด1!L61="","",ชี้วัด1!L61))</f>
        <v/>
      </c>
      <c r="M31" s="314" t="str">
        <f>IF($B$2=1,IF(ชี้วัด1!M31="","",ชี้วัด1!M31),IF(ชี้วัด1!M61="","",ชี้วัด1!M61))</f>
        <v/>
      </c>
      <c r="N31" s="314" t="str">
        <f>IF($B$2=1,IF(ชี้วัด1!N31="","",ชี้วัด1!N31),IF(ชี้วัด1!N61="","",ชี้วัด1!N61))</f>
        <v/>
      </c>
      <c r="O31" s="314" t="str">
        <f>IF($B$2=1,IF(ชี้วัด1!O31="","",ชี้วัด1!O31),IF(ชี้วัด1!O61="","",ชี้วัด1!O61))</f>
        <v/>
      </c>
      <c r="P31" s="314" t="str">
        <f>IF($B$2=1,IF(ชี้วัด1!P31="","",ชี้วัด1!P31),IF(ชี้วัด1!P61="","",ชี้วัด1!P61))</f>
        <v/>
      </c>
      <c r="Q31" s="314" t="str">
        <f>IF($B$2=1,IF(ชี้วัด1!Q31="","",ชี้วัด1!Q31),IF(ชี้วัด1!Q61="","",ชี้วัด1!Q61))</f>
        <v/>
      </c>
      <c r="R31" s="314" t="str">
        <f>IF($B$2=1,IF(ชี้วัด1!R31="","",ชี้วัด1!R31),IF(ชี้วัด1!R61="","",ชี้วัด1!R61))</f>
        <v/>
      </c>
      <c r="S31" s="314" t="str">
        <f>IF($B$2=1,IF(ชี้วัด1!S31="","",ชี้วัด1!S31),IF(ชี้วัด1!S61="","",ชี้วัด1!S61))</f>
        <v/>
      </c>
      <c r="T31" s="314" t="str">
        <f>IF($B$2=1,IF(ชี้วัด1!T31="","",ชี้วัด1!T31),IF(ชี้วัด1!T61="","",ชี้วัด1!T61))</f>
        <v/>
      </c>
      <c r="U31" s="314" t="str">
        <f>IF($B$2=1,IF(ชี้วัด1!U31="","",ชี้วัด1!U31),IF(ชี้วัด1!U61="","",ชี้วัด1!U61))</f>
        <v/>
      </c>
      <c r="V31" s="314" t="str">
        <f>IF($B$2=1,IF(ชี้วัด1!V31="","",ชี้วัด1!V31),IF(ชี้วัด1!V61="","",ชี้วัด1!V61))</f>
        <v/>
      </c>
      <c r="W31" s="314" t="str">
        <f>IF($B$2=1,IF(ชี้วัด1!W31="","",ชี้วัด1!W31),IF(ชี้วัด1!W61="","",ชี้วัด1!W61))</f>
        <v/>
      </c>
      <c r="X31" s="314" t="str">
        <f>IF($B$2=1,IF(ชี้วัด1!X31="","",ชี้วัด1!X31),IF(ชี้วัด1!X61="","",ชี้วัด1!X61))</f>
        <v/>
      </c>
      <c r="Y31" s="314" t="str">
        <f>IF($B$2=1,IF(ชี้วัด1!Y31="","",ชี้วัด1!Y31),IF(ชี้วัด1!Y61="","",ชี้วัด1!Y61))</f>
        <v/>
      </c>
      <c r="Z31" s="314" t="str">
        <f>IF($B$2=1,IF(ชี้วัด1!Z31="","",ชี้วัด1!Z31),IF(ชี้วัด1!Z61="","",ชี้วัด1!Z61))</f>
        <v/>
      </c>
      <c r="AA31" s="314" t="str">
        <f>IF($B$2=1,IF(ชี้วัด1!AA31="","",ชี้วัด1!AA31),IF(ชี้วัด1!AA61="","",ชี้วัด1!AA61))</f>
        <v/>
      </c>
      <c r="AB31" s="314" t="str">
        <f>IF($B$2=1,IF(ชี้วัด1!AB31="","",ชี้วัด1!AB31),IF(ชี้วัด1!AB61="","",ชี้วัด1!AB61))</f>
        <v/>
      </c>
      <c r="AC31" s="314" t="str">
        <f>IF($B$2=1,IF(ชี้วัด1!AC31="","",ชี้วัด1!AC31),IF(ชี้วัด1!AC61="","",ชี้วัด1!AC61))</f>
        <v/>
      </c>
      <c r="AD31" s="314" t="str">
        <f>IF($B$2=1,IF(ชี้วัด1!AD31="","",ชี้วัด1!AD31),IF(ชี้วัด1!AD61="","",ชี้วัด1!AD61))</f>
        <v/>
      </c>
      <c r="AE31" s="314" t="str">
        <f>IF($B$2=1,IF(ชี้วัด1!AE31="","",ชี้วัด1!AE31),IF(ชี้วัด1!AE61="","",ชี้วัด1!AE61))</f>
        <v/>
      </c>
      <c r="AF31" s="314" t="str">
        <f>IF($B$2=1,IF(ชี้วัด1!AF31="","",ชี้วัด1!AF31),IF(ชี้วัด1!AF61="","",ชี้วัด1!AF61))</f>
        <v/>
      </c>
      <c r="AG31" s="314" t="str">
        <f>IF($B$2=1,IF(ชี้วัด1!AG31="","",ชี้วัด1!AG31),IF(ชี้วัด1!AG61="","",ชี้วัด1!AG61))</f>
        <v/>
      </c>
      <c r="AH31" s="314" t="str">
        <f>IF($B$2=1,IF(ชี้วัด1!AH31="","",ชี้วัด1!AH31),IF(ชี้วัด1!AH61="","",ชี้วัด1!AH61))</f>
        <v/>
      </c>
      <c r="AI31" s="314" t="str">
        <f>IF($B$2=1,IF(ชี้วัด1!AI31="","",ชี้วัด1!AI31),IF(ชี้วัด1!AI61="","",ชี้วัด1!AI61))</f>
        <v/>
      </c>
      <c r="AJ31" s="314" t="str">
        <f>IF($B$2=1,IF(ชี้วัด1!AJ31="","",ชี้วัด1!AJ31),IF(ชี้วัด1!AJ61="","",ชี้วัด1!AJ61))</f>
        <v/>
      </c>
      <c r="AK31" s="314" t="str">
        <f>IF($B$2=1,IF(ชี้วัด1!AK31="","",ชี้วัด1!AK31),IF(ชี้วัด1!AK61="","",ชี้วัด1!AK61))</f>
        <v/>
      </c>
      <c r="AL31" s="314" t="str">
        <f>IF($B$2=1,IF(ชี้วัด1!AL31="","",ชี้วัด1!AL31),IF(ชี้วัด1!AL61="","",ชี้วัด1!AL61))</f>
        <v/>
      </c>
      <c r="AM31" s="314" t="str">
        <f>IF($B$2=1,IF(ชี้วัด1!AM31="","",ชี้วัด1!AM31),IF(ชี้วัด1!AM61="","",ชี้วัด1!AM61))</f>
        <v/>
      </c>
      <c r="AN31" s="314" t="str">
        <f>IF($B$2=1,IF(ชี้วัด1!AN31="","",ชี้วัด1!AN31),IF(ชี้วัด1!AN61="","",ชี้วัด1!AN61))</f>
        <v/>
      </c>
      <c r="AO31" s="314" t="str">
        <f>IF($B$2=1,IF(ชี้วัด1!AO31="","",ชี้วัด1!AO31),IF(ชี้วัด1!AO61="","",ชี้วัด1!AO61))</f>
        <v/>
      </c>
      <c r="AP31" s="314" t="str">
        <f>IF($B$2=1,IF(ชี้วัด1!AP31="","",ชี้วัด1!AP31),IF(ชี้วัด1!AP61="","",ชี้วัด1!AP61))</f>
        <v/>
      </c>
      <c r="AQ31" s="314" t="str">
        <f>IF($B$2=1,IF(ชี้วัด1!AQ31="","",ชี้วัด1!AQ31),IF(ชี้วัด1!AQ61="","",ชี้วัด1!AQ61))</f>
        <v/>
      </c>
      <c r="AR31" s="314" t="str">
        <f>IF($B$2=1,IF(ชี้วัด1!AR31="","",ชี้วัด1!AR31),IF(ชี้วัด1!AR61="","",ชี้วัด1!AR61))</f>
        <v/>
      </c>
      <c r="AS31" s="314" t="str">
        <f>IF($B$2=1,IF(ชี้วัด1!AS31="","",ชี้วัด1!AS31),IF(ชี้วัด1!AS61="","",ชี้วัด1!AS61))</f>
        <v/>
      </c>
      <c r="AT31" s="314" t="str">
        <f>IF($B$2=1,IF(ชี้วัด1!AT31="","",ชี้วัด1!AT31),IF(ชี้วัด1!AT61="","",ชี้วัด1!AT61))</f>
        <v/>
      </c>
      <c r="AU31" s="314" t="str">
        <f>IF($B$2=1,IF(ชี้วัด1!AU31="","",ชี้วัด1!AU31),IF(ชี้วัด1!AU61="","",ชี้วัด1!AU61))</f>
        <v/>
      </c>
      <c r="AV31" s="314" t="str">
        <f>IF($B$2=1,IF(ชี้วัด1!AV31="","",ชี้วัด1!AV31),IF(ชี้วัด1!AV61="","",ชี้วัด1!AV61))</f>
        <v/>
      </c>
      <c r="AW31" s="314" t="str">
        <f>IF($B$2=1,IF(ชี้วัด1!AW31="","",ชี้วัด1!AW31),IF(ชี้วัด1!AW61="","",ชี้วัด1!AW61))</f>
        <v/>
      </c>
      <c r="AX31" s="314" t="str">
        <f>IF($B$2=1,IF(ชี้วัด1!AX31="","",ชี้วัด1!AX31),IF(ชี้วัด1!AX61="","",ชี้วัด1!AX61))</f>
        <v/>
      </c>
      <c r="AY31" s="314" t="str">
        <f>IF($B$2=1,IF(ชี้วัด1!AY31="","",ชี้วัด1!AY31),IF(ชี้วัด1!AY61="","",ชี้วัด1!AY61))</f>
        <v/>
      </c>
      <c r="AZ31" s="314" t="str">
        <f>IF($B$2=1,IF(ชี้วัด1!AZ31="","",ชี้วัด1!AZ31),IF(ชี้วัด1!AZ61="","",ชี้วัด1!AZ61))</f>
        <v/>
      </c>
      <c r="BA31" s="314" t="str">
        <f>IF($B$2=1,IF(ชี้วัด1!BA31="","",ชี้วัด1!BA31),IF(ชี้วัด1!BA61="","",ชี้วัด1!BA61))</f>
        <v/>
      </c>
      <c r="BB31" s="314" t="str">
        <f>IF($B$2=1,IF(ชี้วัด1!BB31="","",ชี้วัด1!BB31),IF(ชี้วัด1!BB61="","",ชี้วัด1!BB61))</f>
        <v/>
      </c>
      <c r="BC31" s="314" t="str">
        <f>IF($B$2=1,IF(ชี้วัด1!BC31="","",ชี้วัด1!BC31),IF(ชี้วัด1!BC61="","",ชี้วัด1!BC61))</f>
        <v/>
      </c>
      <c r="BD31" s="314" t="str">
        <f>IF($B$2=1,IF(ชี้วัด1!BD31="","",ชี้วัด1!BD31),IF(ชี้วัด1!BD61="","",ชี้วัด1!BD61))</f>
        <v/>
      </c>
      <c r="BE31" s="116" t="str">
        <f>IF($B$2=1,IF(ชี้วัด1!BE31="","",ชี้วัด1!BE31),IF(ชี้วัด1!BE61="","",ชี้วัด1!BE61))</f>
        <v/>
      </c>
      <c r="BF31" s="116" t="str">
        <f>IF($B$2=1,IF(ชี้วัด1!BF31="","",ชี้วัด1!BF31),IF(ชี้วัด1!BF61="","",ชี้วัด1!BF61))</f>
        <v/>
      </c>
    </row>
    <row r="32" spans="1:58" ht="18" customHeight="1" x14ac:dyDescent="0.3">
      <c r="A32" s="111"/>
      <c r="B32" s="111"/>
      <c r="C32" s="111"/>
      <c r="D32" s="138">
        <f t="shared" si="3"/>
        <v>28</v>
      </c>
      <c r="E32" s="110" t="str">
        <f>IF($B$2=1,IF(ชี้วัด1!E32="","",ชี้วัด1!E32),IF(ชี้วัด1!E62="","",ชี้วัด1!E62))</f>
        <v/>
      </c>
      <c r="F32" s="118"/>
      <c r="G32" s="314" t="str">
        <f>IF($B$2=1,IF(ชี้วัด1!G32="","",ชี้วัด1!G32),IF(ชี้วัด1!G62="","",ชี้วัด1!G62))</f>
        <v/>
      </c>
      <c r="H32" s="314" t="str">
        <f>IF($B$2=1,IF(ชี้วัด1!H32="","",ชี้วัด1!H32),IF(ชี้วัด1!H62="","",ชี้วัด1!H62))</f>
        <v/>
      </c>
      <c r="I32" s="314" t="str">
        <f>IF($B$2=1,IF(ชี้วัด1!I32="","",ชี้วัด1!I32),IF(ชี้วัด1!I62="","",ชี้วัด1!I62))</f>
        <v/>
      </c>
      <c r="J32" s="314" t="str">
        <f>IF($B$2=1,IF(ชี้วัด1!J32="","",ชี้วัด1!J32),IF(ชี้วัด1!J62="","",ชี้วัด1!J62))</f>
        <v/>
      </c>
      <c r="K32" s="314" t="str">
        <f>IF($B$2=1,IF(ชี้วัด1!K32="","",ชี้วัด1!K32),IF(ชี้วัด1!K62="","",ชี้วัด1!K62))</f>
        <v/>
      </c>
      <c r="L32" s="314" t="str">
        <f>IF($B$2=1,IF(ชี้วัด1!L32="","",ชี้วัด1!L32),IF(ชี้วัด1!L62="","",ชี้วัด1!L62))</f>
        <v/>
      </c>
      <c r="M32" s="314" t="str">
        <f>IF($B$2=1,IF(ชี้วัด1!M32="","",ชี้วัด1!M32),IF(ชี้วัด1!M62="","",ชี้วัด1!M62))</f>
        <v/>
      </c>
      <c r="N32" s="314" t="str">
        <f>IF($B$2=1,IF(ชี้วัด1!N32="","",ชี้วัด1!N32),IF(ชี้วัด1!N62="","",ชี้วัด1!N62))</f>
        <v/>
      </c>
      <c r="O32" s="314" t="str">
        <f>IF($B$2=1,IF(ชี้วัด1!O32="","",ชี้วัด1!O32),IF(ชี้วัด1!O62="","",ชี้วัด1!O62))</f>
        <v/>
      </c>
      <c r="P32" s="314" t="str">
        <f>IF($B$2=1,IF(ชี้วัด1!P32="","",ชี้วัด1!P32),IF(ชี้วัด1!P62="","",ชี้วัด1!P62))</f>
        <v/>
      </c>
      <c r="Q32" s="314" t="str">
        <f>IF($B$2=1,IF(ชี้วัด1!Q32="","",ชี้วัด1!Q32),IF(ชี้วัด1!Q62="","",ชี้วัด1!Q62))</f>
        <v/>
      </c>
      <c r="R32" s="314" t="str">
        <f>IF($B$2=1,IF(ชี้วัด1!R32="","",ชี้วัด1!R32),IF(ชี้วัด1!R62="","",ชี้วัด1!R62))</f>
        <v/>
      </c>
      <c r="S32" s="314" t="str">
        <f>IF($B$2=1,IF(ชี้วัด1!S32="","",ชี้วัด1!S32),IF(ชี้วัด1!S62="","",ชี้วัด1!S62))</f>
        <v/>
      </c>
      <c r="T32" s="314" t="str">
        <f>IF($B$2=1,IF(ชี้วัด1!T32="","",ชี้วัด1!T32),IF(ชี้วัด1!T62="","",ชี้วัด1!T62))</f>
        <v/>
      </c>
      <c r="U32" s="314" t="str">
        <f>IF($B$2=1,IF(ชี้วัด1!U32="","",ชี้วัด1!U32),IF(ชี้วัด1!U62="","",ชี้วัด1!U62))</f>
        <v/>
      </c>
      <c r="V32" s="314" t="str">
        <f>IF($B$2=1,IF(ชี้วัด1!V32="","",ชี้วัด1!V32),IF(ชี้วัด1!V62="","",ชี้วัด1!V62))</f>
        <v/>
      </c>
      <c r="W32" s="314" t="str">
        <f>IF($B$2=1,IF(ชี้วัด1!W32="","",ชี้วัด1!W32),IF(ชี้วัด1!W62="","",ชี้วัด1!W62))</f>
        <v/>
      </c>
      <c r="X32" s="314" t="str">
        <f>IF($B$2=1,IF(ชี้วัด1!X32="","",ชี้วัด1!X32),IF(ชี้วัด1!X62="","",ชี้วัด1!X62))</f>
        <v/>
      </c>
      <c r="Y32" s="314" t="str">
        <f>IF($B$2=1,IF(ชี้วัด1!Y32="","",ชี้วัด1!Y32),IF(ชี้วัด1!Y62="","",ชี้วัด1!Y62))</f>
        <v/>
      </c>
      <c r="Z32" s="314" t="str">
        <f>IF($B$2=1,IF(ชี้วัด1!Z32="","",ชี้วัด1!Z32),IF(ชี้วัด1!Z62="","",ชี้วัด1!Z62))</f>
        <v/>
      </c>
      <c r="AA32" s="314" t="str">
        <f>IF($B$2=1,IF(ชี้วัด1!AA32="","",ชี้วัด1!AA32),IF(ชี้วัด1!AA62="","",ชี้วัด1!AA62))</f>
        <v/>
      </c>
      <c r="AB32" s="314" t="str">
        <f>IF($B$2=1,IF(ชี้วัด1!AB32="","",ชี้วัด1!AB32),IF(ชี้วัด1!AB62="","",ชี้วัด1!AB62))</f>
        <v/>
      </c>
      <c r="AC32" s="314" t="str">
        <f>IF($B$2=1,IF(ชี้วัด1!AC32="","",ชี้วัด1!AC32),IF(ชี้วัด1!AC62="","",ชี้วัด1!AC62))</f>
        <v/>
      </c>
      <c r="AD32" s="314" t="str">
        <f>IF($B$2=1,IF(ชี้วัด1!AD32="","",ชี้วัด1!AD32),IF(ชี้วัด1!AD62="","",ชี้วัด1!AD62))</f>
        <v/>
      </c>
      <c r="AE32" s="314" t="str">
        <f>IF($B$2=1,IF(ชี้วัด1!AE32="","",ชี้วัด1!AE32),IF(ชี้วัด1!AE62="","",ชี้วัด1!AE62))</f>
        <v/>
      </c>
      <c r="AF32" s="314" t="str">
        <f>IF($B$2=1,IF(ชี้วัด1!AF32="","",ชี้วัด1!AF32),IF(ชี้วัด1!AF62="","",ชี้วัด1!AF62))</f>
        <v/>
      </c>
      <c r="AG32" s="314" t="str">
        <f>IF($B$2=1,IF(ชี้วัด1!AG32="","",ชี้วัด1!AG32),IF(ชี้วัด1!AG62="","",ชี้วัด1!AG62))</f>
        <v/>
      </c>
      <c r="AH32" s="314" t="str">
        <f>IF($B$2=1,IF(ชี้วัด1!AH32="","",ชี้วัด1!AH32),IF(ชี้วัด1!AH62="","",ชี้วัด1!AH62))</f>
        <v/>
      </c>
      <c r="AI32" s="314" t="str">
        <f>IF($B$2=1,IF(ชี้วัด1!AI32="","",ชี้วัด1!AI32),IF(ชี้วัด1!AI62="","",ชี้วัด1!AI62))</f>
        <v/>
      </c>
      <c r="AJ32" s="314" t="str">
        <f>IF($B$2=1,IF(ชี้วัด1!AJ32="","",ชี้วัด1!AJ32),IF(ชี้วัด1!AJ62="","",ชี้วัด1!AJ62))</f>
        <v/>
      </c>
      <c r="AK32" s="314" t="str">
        <f>IF($B$2=1,IF(ชี้วัด1!AK32="","",ชี้วัด1!AK32),IF(ชี้วัด1!AK62="","",ชี้วัด1!AK62))</f>
        <v/>
      </c>
      <c r="AL32" s="314" t="str">
        <f>IF($B$2=1,IF(ชี้วัด1!AL32="","",ชี้วัด1!AL32),IF(ชี้วัด1!AL62="","",ชี้วัด1!AL62))</f>
        <v/>
      </c>
      <c r="AM32" s="314" t="str">
        <f>IF($B$2=1,IF(ชี้วัด1!AM32="","",ชี้วัด1!AM32),IF(ชี้วัด1!AM62="","",ชี้วัด1!AM62))</f>
        <v/>
      </c>
      <c r="AN32" s="314" t="str">
        <f>IF($B$2=1,IF(ชี้วัด1!AN32="","",ชี้วัด1!AN32),IF(ชี้วัด1!AN62="","",ชี้วัด1!AN62))</f>
        <v/>
      </c>
      <c r="AO32" s="314" t="str">
        <f>IF($B$2=1,IF(ชี้วัด1!AO32="","",ชี้วัด1!AO32),IF(ชี้วัด1!AO62="","",ชี้วัด1!AO62))</f>
        <v/>
      </c>
      <c r="AP32" s="314" t="str">
        <f>IF($B$2=1,IF(ชี้วัด1!AP32="","",ชี้วัด1!AP32),IF(ชี้วัด1!AP62="","",ชี้วัด1!AP62))</f>
        <v/>
      </c>
      <c r="AQ32" s="314" t="str">
        <f>IF($B$2=1,IF(ชี้วัด1!AQ32="","",ชี้วัด1!AQ32),IF(ชี้วัด1!AQ62="","",ชี้วัด1!AQ62))</f>
        <v/>
      </c>
      <c r="AR32" s="314" t="str">
        <f>IF($B$2=1,IF(ชี้วัด1!AR32="","",ชี้วัด1!AR32),IF(ชี้วัด1!AR62="","",ชี้วัด1!AR62))</f>
        <v/>
      </c>
      <c r="AS32" s="314" t="str">
        <f>IF($B$2=1,IF(ชี้วัด1!AS32="","",ชี้วัด1!AS32),IF(ชี้วัด1!AS62="","",ชี้วัด1!AS62))</f>
        <v/>
      </c>
      <c r="AT32" s="314" t="str">
        <f>IF($B$2=1,IF(ชี้วัด1!AT32="","",ชี้วัด1!AT32),IF(ชี้วัด1!AT62="","",ชี้วัด1!AT62))</f>
        <v/>
      </c>
      <c r="AU32" s="314" t="str">
        <f>IF($B$2=1,IF(ชี้วัด1!AU32="","",ชี้วัด1!AU32),IF(ชี้วัด1!AU62="","",ชี้วัด1!AU62))</f>
        <v/>
      </c>
      <c r="AV32" s="314" t="str">
        <f>IF($B$2=1,IF(ชี้วัด1!AV32="","",ชี้วัด1!AV32),IF(ชี้วัด1!AV62="","",ชี้วัด1!AV62))</f>
        <v/>
      </c>
      <c r="AW32" s="314" t="str">
        <f>IF($B$2=1,IF(ชี้วัด1!AW32="","",ชี้วัด1!AW32),IF(ชี้วัด1!AW62="","",ชี้วัด1!AW62))</f>
        <v/>
      </c>
      <c r="AX32" s="314" t="str">
        <f>IF($B$2=1,IF(ชี้วัด1!AX32="","",ชี้วัด1!AX32),IF(ชี้วัด1!AX62="","",ชี้วัด1!AX62))</f>
        <v/>
      </c>
      <c r="AY32" s="314" t="str">
        <f>IF($B$2=1,IF(ชี้วัด1!AY32="","",ชี้วัด1!AY32),IF(ชี้วัด1!AY62="","",ชี้วัด1!AY62))</f>
        <v/>
      </c>
      <c r="AZ32" s="314" t="str">
        <f>IF($B$2=1,IF(ชี้วัด1!AZ32="","",ชี้วัด1!AZ32),IF(ชี้วัด1!AZ62="","",ชี้วัด1!AZ62))</f>
        <v/>
      </c>
      <c r="BA32" s="314" t="str">
        <f>IF($B$2=1,IF(ชี้วัด1!BA32="","",ชี้วัด1!BA32),IF(ชี้วัด1!BA62="","",ชี้วัด1!BA62))</f>
        <v/>
      </c>
      <c r="BB32" s="314" t="str">
        <f>IF($B$2=1,IF(ชี้วัด1!BB32="","",ชี้วัด1!BB32),IF(ชี้วัด1!BB62="","",ชี้วัด1!BB62))</f>
        <v/>
      </c>
      <c r="BC32" s="314" t="str">
        <f>IF($B$2=1,IF(ชี้วัด1!BC32="","",ชี้วัด1!BC32),IF(ชี้วัด1!BC62="","",ชี้วัด1!BC62))</f>
        <v/>
      </c>
      <c r="BD32" s="314" t="str">
        <f>IF($B$2=1,IF(ชี้วัด1!BD32="","",ชี้วัด1!BD32),IF(ชี้วัด1!BD62="","",ชี้วัด1!BD62))</f>
        <v/>
      </c>
      <c r="BE32" s="116" t="str">
        <f>IF($B$2=1,IF(ชี้วัด1!BE32="","",ชี้วัด1!BE32),IF(ชี้วัด1!BE62="","",ชี้วัด1!BE62))</f>
        <v/>
      </c>
      <c r="BF32" s="116" t="str">
        <f>IF($B$2=1,IF(ชี้วัด1!BF32="","",ชี้วัด1!BF32),IF(ชี้วัด1!BF62="","",ชี้วัด1!BF62))</f>
        <v/>
      </c>
    </row>
    <row r="33" spans="1:58" ht="18" customHeight="1" x14ac:dyDescent="0.3">
      <c r="A33" s="111"/>
      <c r="B33" s="111"/>
      <c r="C33" s="111"/>
      <c r="D33" s="138">
        <f t="shared" si="3"/>
        <v>29</v>
      </c>
      <c r="E33" s="110" t="str">
        <f>IF($B$2=1,IF(ชี้วัด1!E33="","",ชี้วัด1!E33),IF(ชี้วัด1!E63="","",ชี้วัด1!E63))</f>
        <v/>
      </c>
      <c r="F33" s="118"/>
      <c r="G33" s="314" t="str">
        <f>IF($B$2=1,IF(ชี้วัด1!G33="","",ชี้วัด1!G33),IF(ชี้วัด1!G63="","",ชี้วัด1!G63))</f>
        <v/>
      </c>
      <c r="H33" s="314" t="str">
        <f>IF($B$2=1,IF(ชี้วัด1!H33="","",ชี้วัด1!H33),IF(ชี้วัด1!H63="","",ชี้วัด1!H63))</f>
        <v/>
      </c>
      <c r="I33" s="314" t="str">
        <f>IF($B$2=1,IF(ชี้วัด1!I33="","",ชี้วัด1!I33),IF(ชี้วัด1!I63="","",ชี้วัด1!I63))</f>
        <v/>
      </c>
      <c r="J33" s="314" t="str">
        <f>IF($B$2=1,IF(ชี้วัด1!J33="","",ชี้วัด1!J33),IF(ชี้วัด1!J63="","",ชี้วัด1!J63))</f>
        <v/>
      </c>
      <c r="K33" s="314" t="str">
        <f>IF($B$2=1,IF(ชี้วัด1!K33="","",ชี้วัด1!K33),IF(ชี้วัด1!K63="","",ชี้วัด1!K63))</f>
        <v/>
      </c>
      <c r="L33" s="314" t="str">
        <f>IF($B$2=1,IF(ชี้วัด1!L33="","",ชี้วัด1!L33),IF(ชี้วัด1!L63="","",ชี้วัด1!L63))</f>
        <v/>
      </c>
      <c r="M33" s="314" t="str">
        <f>IF($B$2=1,IF(ชี้วัด1!M33="","",ชี้วัด1!M33),IF(ชี้วัด1!M63="","",ชี้วัด1!M63))</f>
        <v/>
      </c>
      <c r="N33" s="314" t="str">
        <f>IF($B$2=1,IF(ชี้วัด1!N33="","",ชี้วัด1!N33),IF(ชี้วัด1!N63="","",ชี้วัด1!N63))</f>
        <v/>
      </c>
      <c r="O33" s="314" t="str">
        <f>IF($B$2=1,IF(ชี้วัด1!O33="","",ชี้วัด1!O33),IF(ชี้วัด1!O63="","",ชี้วัด1!O63))</f>
        <v/>
      </c>
      <c r="P33" s="314" t="str">
        <f>IF($B$2=1,IF(ชี้วัด1!P33="","",ชี้วัด1!P33),IF(ชี้วัด1!P63="","",ชี้วัด1!P63))</f>
        <v/>
      </c>
      <c r="Q33" s="314" t="str">
        <f>IF($B$2=1,IF(ชี้วัด1!Q33="","",ชี้วัด1!Q33),IF(ชี้วัด1!Q63="","",ชี้วัด1!Q63))</f>
        <v/>
      </c>
      <c r="R33" s="314" t="str">
        <f>IF($B$2=1,IF(ชี้วัด1!R33="","",ชี้วัด1!R33),IF(ชี้วัด1!R63="","",ชี้วัด1!R63))</f>
        <v/>
      </c>
      <c r="S33" s="314" t="str">
        <f>IF($B$2=1,IF(ชี้วัด1!S33="","",ชี้วัด1!S33),IF(ชี้วัด1!S63="","",ชี้วัด1!S63))</f>
        <v/>
      </c>
      <c r="T33" s="314" t="str">
        <f>IF($B$2=1,IF(ชี้วัด1!T33="","",ชี้วัด1!T33),IF(ชี้วัด1!T63="","",ชี้วัด1!T63))</f>
        <v/>
      </c>
      <c r="U33" s="314" t="str">
        <f>IF($B$2=1,IF(ชี้วัด1!U33="","",ชี้วัด1!U33),IF(ชี้วัด1!U63="","",ชี้วัด1!U63))</f>
        <v/>
      </c>
      <c r="V33" s="314" t="str">
        <f>IF($B$2=1,IF(ชี้วัด1!V33="","",ชี้วัด1!V33),IF(ชี้วัด1!V63="","",ชี้วัด1!V63))</f>
        <v/>
      </c>
      <c r="W33" s="314" t="str">
        <f>IF($B$2=1,IF(ชี้วัด1!W33="","",ชี้วัด1!W33),IF(ชี้วัด1!W63="","",ชี้วัด1!W63))</f>
        <v/>
      </c>
      <c r="X33" s="314" t="str">
        <f>IF($B$2=1,IF(ชี้วัด1!X33="","",ชี้วัด1!X33),IF(ชี้วัด1!X63="","",ชี้วัด1!X63))</f>
        <v/>
      </c>
      <c r="Y33" s="314" t="str">
        <f>IF($B$2=1,IF(ชี้วัด1!Y33="","",ชี้วัด1!Y33),IF(ชี้วัด1!Y63="","",ชี้วัด1!Y63))</f>
        <v/>
      </c>
      <c r="Z33" s="314" t="str">
        <f>IF($B$2=1,IF(ชี้วัด1!Z33="","",ชี้วัด1!Z33),IF(ชี้วัด1!Z63="","",ชี้วัด1!Z63))</f>
        <v/>
      </c>
      <c r="AA33" s="314" t="str">
        <f>IF($B$2=1,IF(ชี้วัด1!AA33="","",ชี้วัด1!AA33),IF(ชี้วัด1!AA63="","",ชี้วัด1!AA63))</f>
        <v/>
      </c>
      <c r="AB33" s="314" t="str">
        <f>IF($B$2=1,IF(ชี้วัด1!AB33="","",ชี้วัด1!AB33),IF(ชี้วัด1!AB63="","",ชี้วัด1!AB63))</f>
        <v/>
      </c>
      <c r="AC33" s="314" t="str">
        <f>IF($B$2=1,IF(ชี้วัด1!AC33="","",ชี้วัด1!AC33),IF(ชี้วัด1!AC63="","",ชี้วัด1!AC63))</f>
        <v/>
      </c>
      <c r="AD33" s="314" t="str">
        <f>IF($B$2=1,IF(ชี้วัด1!AD33="","",ชี้วัด1!AD33),IF(ชี้วัด1!AD63="","",ชี้วัด1!AD63))</f>
        <v/>
      </c>
      <c r="AE33" s="314" t="str">
        <f>IF($B$2=1,IF(ชี้วัด1!AE33="","",ชี้วัด1!AE33),IF(ชี้วัด1!AE63="","",ชี้วัด1!AE63))</f>
        <v/>
      </c>
      <c r="AF33" s="314" t="str">
        <f>IF($B$2=1,IF(ชี้วัด1!AF33="","",ชี้วัด1!AF33),IF(ชี้วัด1!AF63="","",ชี้วัด1!AF63))</f>
        <v/>
      </c>
      <c r="AG33" s="314" t="str">
        <f>IF($B$2=1,IF(ชี้วัด1!AG33="","",ชี้วัด1!AG33),IF(ชี้วัด1!AG63="","",ชี้วัด1!AG63))</f>
        <v/>
      </c>
      <c r="AH33" s="314" t="str">
        <f>IF($B$2=1,IF(ชี้วัด1!AH33="","",ชี้วัด1!AH33),IF(ชี้วัด1!AH63="","",ชี้วัด1!AH63))</f>
        <v/>
      </c>
      <c r="AI33" s="314" t="str">
        <f>IF($B$2=1,IF(ชี้วัด1!AI33="","",ชี้วัด1!AI33),IF(ชี้วัด1!AI63="","",ชี้วัด1!AI63))</f>
        <v/>
      </c>
      <c r="AJ33" s="314" t="str">
        <f>IF($B$2=1,IF(ชี้วัด1!AJ33="","",ชี้วัด1!AJ33),IF(ชี้วัด1!AJ63="","",ชี้วัด1!AJ63))</f>
        <v/>
      </c>
      <c r="AK33" s="314" t="str">
        <f>IF($B$2=1,IF(ชี้วัด1!AK33="","",ชี้วัด1!AK33),IF(ชี้วัด1!AK63="","",ชี้วัด1!AK63))</f>
        <v/>
      </c>
      <c r="AL33" s="314" t="str">
        <f>IF($B$2=1,IF(ชี้วัด1!AL33="","",ชี้วัด1!AL33),IF(ชี้วัด1!AL63="","",ชี้วัด1!AL63))</f>
        <v/>
      </c>
      <c r="AM33" s="314" t="str">
        <f>IF($B$2=1,IF(ชี้วัด1!AM33="","",ชี้วัด1!AM33),IF(ชี้วัด1!AM63="","",ชี้วัด1!AM63))</f>
        <v/>
      </c>
      <c r="AN33" s="314" t="str">
        <f>IF($B$2=1,IF(ชี้วัด1!AN33="","",ชี้วัด1!AN33),IF(ชี้วัด1!AN63="","",ชี้วัด1!AN63))</f>
        <v/>
      </c>
      <c r="AO33" s="314" t="str">
        <f>IF($B$2=1,IF(ชี้วัด1!AO33="","",ชี้วัด1!AO33),IF(ชี้วัด1!AO63="","",ชี้วัด1!AO63))</f>
        <v/>
      </c>
      <c r="AP33" s="314" t="str">
        <f>IF($B$2=1,IF(ชี้วัด1!AP33="","",ชี้วัด1!AP33),IF(ชี้วัด1!AP63="","",ชี้วัด1!AP63))</f>
        <v/>
      </c>
      <c r="AQ33" s="314" t="str">
        <f>IF($B$2=1,IF(ชี้วัด1!AQ33="","",ชี้วัด1!AQ33),IF(ชี้วัด1!AQ63="","",ชี้วัด1!AQ63))</f>
        <v/>
      </c>
      <c r="AR33" s="314" t="str">
        <f>IF($B$2=1,IF(ชี้วัด1!AR33="","",ชี้วัด1!AR33),IF(ชี้วัด1!AR63="","",ชี้วัด1!AR63))</f>
        <v/>
      </c>
      <c r="AS33" s="314" t="str">
        <f>IF($B$2=1,IF(ชี้วัด1!AS33="","",ชี้วัด1!AS33),IF(ชี้วัด1!AS63="","",ชี้วัด1!AS63))</f>
        <v/>
      </c>
      <c r="AT33" s="314" t="str">
        <f>IF($B$2=1,IF(ชี้วัด1!AT33="","",ชี้วัด1!AT33),IF(ชี้วัด1!AT63="","",ชี้วัด1!AT63))</f>
        <v/>
      </c>
      <c r="AU33" s="314" t="str">
        <f>IF($B$2=1,IF(ชี้วัด1!AU33="","",ชี้วัด1!AU33),IF(ชี้วัด1!AU63="","",ชี้วัด1!AU63))</f>
        <v/>
      </c>
      <c r="AV33" s="314" t="str">
        <f>IF($B$2=1,IF(ชี้วัด1!AV33="","",ชี้วัด1!AV33),IF(ชี้วัด1!AV63="","",ชี้วัด1!AV63))</f>
        <v/>
      </c>
      <c r="AW33" s="314" t="str">
        <f>IF($B$2=1,IF(ชี้วัด1!AW33="","",ชี้วัด1!AW33),IF(ชี้วัด1!AW63="","",ชี้วัด1!AW63))</f>
        <v/>
      </c>
      <c r="AX33" s="314" t="str">
        <f>IF($B$2=1,IF(ชี้วัด1!AX33="","",ชี้วัด1!AX33),IF(ชี้วัด1!AX63="","",ชี้วัด1!AX63))</f>
        <v/>
      </c>
      <c r="AY33" s="314" t="str">
        <f>IF($B$2=1,IF(ชี้วัด1!AY33="","",ชี้วัด1!AY33),IF(ชี้วัด1!AY63="","",ชี้วัด1!AY63))</f>
        <v/>
      </c>
      <c r="AZ33" s="314" t="str">
        <f>IF($B$2=1,IF(ชี้วัด1!AZ33="","",ชี้วัด1!AZ33),IF(ชี้วัด1!AZ63="","",ชี้วัด1!AZ63))</f>
        <v/>
      </c>
      <c r="BA33" s="314" t="str">
        <f>IF($B$2=1,IF(ชี้วัด1!BA33="","",ชี้วัด1!BA33),IF(ชี้วัด1!BA63="","",ชี้วัด1!BA63))</f>
        <v/>
      </c>
      <c r="BB33" s="314" t="str">
        <f>IF($B$2=1,IF(ชี้วัด1!BB33="","",ชี้วัด1!BB33),IF(ชี้วัด1!BB63="","",ชี้วัด1!BB63))</f>
        <v/>
      </c>
      <c r="BC33" s="314" t="str">
        <f>IF($B$2=1,IF(ชี้วัด1!BC33="","",ชี้วัด1!BC33),IF(ชี้วัด1!BC63="","",ชี้วัด1!BC63))</f>
        <v/>
      </c>
      <c r="BD33" s="314" t="str">
        <f>IF($B$2=1,IF(ชี้วัด1!BD33="","",ชี้วัด1!BD33),IF(ชี้วัด1!BD63="","",ชี้วัด1!BD63))</f>
        <v/>
      </c>
      <c r="BE33" s="116" t="str">
        <f>IF($B$2=1,IF(ชี้วัด1!BE33="","",ชี้วัด1!BE33),IF(ชี้วัด1!BE63="","",ชี้วัด1!BE63))</f>
        <v/>
      </c>
      <c r="BF33" s="116" t="str">
        <f>IF($B$2=1,IF(ชี้วัด1!BF33="","",ชี้วัด1!BF33),IF(ชี้วัด1!BF63="","",ชี้วัด1!BF63))</f>
        <v/>
      </c>
    </row>
    <row r="34" spans="1:58" ht="18" customHeight="1" x14ac:dyDescent="0.3">
      <c r="A34" s="111"/>
      <c r="B34" s="111"/>
      <c r="C34" s="111"/>
      <c r="D34" s="138">
        <f t="shared" si="3"/>
        <v>30</v>
      </c>
      <c r="E34" s="110" t="str">
        <f>IF($B$2=1,IF(ชี้วัด1!E34="","",ชี้วัด1!E34),IF(ชี้วัด1!E64="","",ชี้วัด1!E64))</f>
        <v/>
      </c>
      <c r="F34" s="118"/>
      <c r="G34" s="314" t="str">
        <f>IF($B$2=1,IF(ชี้วัด1!G34="","",ชี้วัด1!G34),IF(ชี้วัด1!G64="","",ชี้วัด1!G64))</f>
        <v/>
      </c>
      <c r="H34" s="314" t="str">
        <f>IF($B$2=1,IF(ชี้วัด1!H34="","",ชี้วัด1!H34),IF(ชี้วัด1!H64="","",ชี้วัด1!H64))</f>
        <v/>
      </c>
      <c r="I34" s="314" t="str">
        <f>IF($B$2=1,IF(ชี้วัด1!I34="","",ชี้วัด1!I34),IF(ชี้วัด1!I64="","",ชี้วัด1!I64))</f>
        <v/>
      </c>
      <c r="J34" s="314" t="str">
        <f>IF($B$2=1,IF(ชี้วัด1!J34="","",ชี้วัด1!J34),IF(ชี้วัด1!J64="","",ชี้วัด1!J64))</f>
        <v/>
      </c>
      <c r="K34" s="314" t="str">
        <f>IF($B$2=1,IF(ชี้วัด1!K34="","",ชี้วัด1!K34),IF(ชี้วัด1!K64="","",ชี้วัด1!K64))</f>
        <v/>
      </c>
      <c r="L34" s="314" t="str">
        <f>IF($B$2=1,IF(ชี้วัด1!L34="","",ชี้วัด1!L34),IF(ชี้วัด1!L64="","",ชี้วัด1!L64))</f>
        <v/>
      </c>
      <c r="M34" s="314" t="str">
        <f>IF($B$2=1,IF(ชี้วัด1!M34="","",ชี้วัด1!M34),IF(ชี้วัด1!M64="","",ชี้วัด1!M64))</f>
        <v/>
      </c>
      <c r="N34" s="314" t="str">
        <f>IF($B$2=1,IF(ชี้วัด1!N34="","",ชี้วัด1!N34),IF(ชี้วัด1!N64="","",ชี้วัด1!N64))</f>
        <v/>
      </c>
      <c r="O34" s="314" t="str">
        <f>IF($B$2=1,IF(ชี้วัด1!O34="","",ชี้วัด1!O34),IF(ชี้วัด1!O64="","",ชี้วัด1!O64))</f>
        <v/>
      </c>
      <c r="P34" s="314" t="str">
        <f>IF($B$2=1,IF(ชี้วัด1!P34="","",ชี้วัด1!P34),IF(ชี้วัด1!P64="","",ชี้วัด1!P64))</f>
        <v/>
      </c>
      <c r="Q34" s="314" t="str">
        <f>IF($B$2=1,IF(ชี้วัด1!Q34="","",ชี้วัด1!Q34),IF(ชี้วัด1!Q64="","",ชี้วัด1!Q64))</f>
        <v/>
      </c>
      <c r="R34" s="314" t="str">
        <f>IF($B$2=1,IF(ชี้วัด1!R34="","",ชี้วัด1!R34),IF(ชี้วัด1!R64="","",ชี้วัด1!R64))</f>
        <v/>
      </c>
      <c r="S34" s="314" t="str">
        <f>IF($B$2=1,IF(ชี้วัด1!S34="","",ชี้วัด1!S34),IF(ชี้วัด1!S64="","",ชี้วัด1!S64))</f>
        <v/>
      </c>
      <c r="T34" s="314" t="str">
        <f>IF($B$2=1,IF(ชี้วัด1!T34="","",ชี้วัด1!T34),IF(ชี้วัด1!T64="","",ชี้วัด1!T64))</f>
        <v/>
      </c>
      <c r="U34" s="314" t="str">
        <f>IF($B$2=1,IF(ชี้วัด1!U34="","",ชี้วัด1!U34),IF(ชี้วัด1!U64="","",ชี้วัด1!U64))</f>
        <v/>
      </c>
      <c r="V34" s="314" t="str">
        <f>IF($B$2=1,IF(ชี้วัด1!V34="","",ชี้วัด1!V34),IF(ชี้วัด1!V64="","",ชี้วัด1!V64))</f>
        <v/>
      </c>
      <c r="W34" s="314" t="str">
        <f>IF($B$2=1,IF(ชี้วัด1!W34="","",ชี้วัด1!W34),IF(ชี้วัด1!W64="","",ชี้วัด1!W64))</f>
        <v/>
      </c>
      <c r="X34" s="314" t="str">
        <f>IF($B$2=1,IF(ชี้วัด1!X34="","",ชี้วัด1!X34),IF(ชี้วัด1!X64="","",ชี้วัด1!X64))</f>
        <v/>
      </c>
      <c r="Y34" s="314" t="str">
        <f>IF($B$2=1,IF(ชี้วัด1!Y34="","",ชี้วัด1!Y34),IF(ชี้วัด1!Y64="","",ชี้วัด1!Y64))</f>
        <v/>
      </c>
      <c r="Z34" s="314" t="str">
        <f>IF($B$2=1,IF(ชี้วัด1!Z34="","",ชี้วัด1!Z34),IF(ชี้วัด1!Z64="","",ชี้วัด1!Z64))</f>
        <v/>
      </c>
      <c r="AA34" s="314" t="str">
        <f>IF($B$2=1,IF(ชี้วัด1!AA34="","",ชี้วัด1!AA34),IF(ชี้วัด1!AA64="","",ชี้วัด1!AA64))</f>
        <v/>
      </c>
      <c r="AB34" s="314" t="str">
        <f>IF($B$2=1,IF(ชี้วัด1!AB34="","",ชี้วัด1!AB34),IF(ชี้วัด1!AB64="","",ชี้วัด1!AB64))</f>
        <v/>
      </c>
      <c r="AC34" s="314" t="str">
        <f>IF($B$2=1,IF(ชี้วัด1!AC34="","",ชี้วัด1!AC34),IF(ชี้วัด1!AC64="","",ชี้วัด1!AC64))</f>
        <v/>
      </c>
      <c r="AD34" s="314" t="str">
        <f>IF($B$2=1,IF(ชี้วัด1!AD34="","",ชี้วัด1!AD34),IF(ชี้วัด1!AD64="","",ชี้วัด1!AD64))</f>
        <v/>
      </c>
      <c r="AE34" s="314" t="str">
        <f>IF($B$2=1,IF(ชี้วัด1!AE34="","",ชี้วัด1!AE34),IF(ชี้วัด1!AE64="","",ชี้วัด1!AE64))</f>
        <v/>
      </c>
      <c r="AF34" s="314" t="str">
        <f>IF($B$2=1,IF(ชี้วัด1!AF34="","",ชี้วัด1!AF34),IF(ชี้วัด1!AF64="","",ชี้วัด1!AF64))</f>
        <v/>
      </c>
      <c r="AG34" s="314" t="str">
        <f>IF($B$2=1,IF(ชี้วัด1!AG34="","",ชี้วัด1!AG34),IF(ชี้วัด1!AG64="","",ชี้วัด1!AG64))</f>
        <v/>
      </c>
      <c r="AH34" s="314" t="str">
        <f>IF($B$2=1,IF(ชี้วัด1!AH34="","",ชี้วัด1!AH34),IF(ชี้วัด1!AH64="","",ชี้วัด1!AH64))</f>
        <v/>
      </c>
      <c r="AI34" s="314" t="str">
        <f>IF($B$2=1,IF(ชี้วัด1!AI34="","",ชี้วัด1!AI34),IF(ชี้วัด1!AI64="","",ชี้วัด1!AI64))</f>
        <v/>
      </c>
      <c r="AJ34" s="314" t="str">
        <f>IF($B$2=1,IF(ชี้วัด1!AJ34="","",ชี้วัด1!AJ34),IF(ชี้วัด1!AJ64="","",ชี้วัด1!AJ64))</f>
        <v/>
      </c>
      <c r="AK34" s="314" t="str">
        <f>IF($B$2=1,IF(ชี้วัด1!AK34="","",ชี้วัด1!AK34),IF(ชี้วัด1!AK64="","",ชี้วัด1!AK64))</f>
        <v/>
      </c>
      <c r="AL34" s="314" t="str">
        <f>IF($B$2=1,IF(ชี้วัด1!AL34="","",ชี้วัด1!AL34),IF(ชี้วัด1!AL64="","",ชี้วัด1!AL64))</f>
        <v/>
      </c>
      <c r="AM34" s="314" t="str">
        <f>IF($B$2=1,IF(ชี้วัด1!AM34="","",ชี้วัด1!AM34),IF(ชี้วัด1!AM64="","",ชี้วัด1!AM64))</f>
        <v/>
      </c>
      <c r="AN34" s="314" t="str">
        <f>IF($B$2=1,IF(ชี้วัด1!AN34="","",ชี้วัด1!AN34),IF(ชี้วัด1!AN64="","",ชี้วัด1!AN64))</f>
        <v/>
      </c>
      <c r="AO34" s="314" t="str">
        <f>IF($B$2=1,IF(ชี้วัด1!AO34="","",ชี้วัด1!AO34),IF(ชี้วัด1!AO64="","",ชี้วัด1!AO64))</f>
        <v/>
      </c>
      <c r="AP34" s="314" t="str">
        <f>IF($B$2=1,IF(ชี้วัด1!AP34="","",ชี้วัด1!AP34),IF(ชี้วัด1!AP64="","",ชี้วัด1!AP64))</f>
        <v/>
      </c>
      <c r="AQ34" s="314" t="str">
        <f>IF($B$2=1,IF(ชี้วัด1!AQ34="","",ชี้วัด1!AQ34),IF(ชี้วัด1!AQ64="","",ชี้วัด1!AQ64))</f>
        <v/>
      </c>
      <c r="AR34" s="314" t="str">
        <f>IF($B$2=1,IF(ชี้วัด1!AR34="","",ชี้วัด1!AR34),IF(ชี้วัด1!AR64="","",ชี้วัด1!AR64))</f>
        <v/>
      </c>
      <c r="AS34" s="314" t="str">
        <f>IF($B$2=1,IF(ชี้วัด1!AS34="","",ชี้วัด1!AS34),IF(ชี้วัด1!AS64="","",ชี้วัด1!AS64))</f>
        <v/>
      </c>
      <c r="AT34" s="314" t="str">
        <f>IF($B$2=1,IF(ชี้วัด1!AT34="","",ชี้วัด1!AT34),IF(ชี้วัด1!AT64="","",ชี้วัด1!AT64))</f>
        <v/>
      </c>
      <c r="AU34" s="314" t="str">
        <f>IF($B$2=1,IF(ชี้วัด1!AU34="","",ชี้วัด1!AU34),IF(ชี้วัด1!AU64="","",ชี้วัด1!AU64))</f>
        <v/>
      </c>
      <c r="AV34" s="314" t="str">
        <f>IF($B$2=1,IF(ชี้วัด1!AV34="","",ชี้วัด1!AV34),IF(ชี้วัด1!AV64="","",ชี้วัด1!AV64))</f>
        <v/>
      </c>
      <c r="AW34" s="314" t="str">
        <f>IF($B$2=1,IF(ชี้วัด1!AW34="","",ชี้วัด1!AW34),IF(ชี้วัด1!AW64="","",ชี้วัด1!AW64))</f>
        <v/>
      </c>
      <c r="AX34" s="314" t="str">
        <f>IF($B$2=1,IF(ชี้วัด1!AX34="","",ชี้วัด1!AX34),IF(ชี้วัด1!AX64="","",ชี้วัด1!AX64))</f>
        <v/>
      </c>
      <c r="AY34" s="314" t="str">
        <f>IF($B$2=1,IF(ชี้วัด1!AY34="","",ชี้วัด1!AY34),IF(ชี้วัด1!AY64="","",ชี้วัด1!AY64))</f>
        <v/>
      </c>
      <c r="AZ34" s="314" t="str">
        <f>IF($B$2=1,IF(ชี้วัด1!AZ34="","",ชี้วัด1!AZ34),IF(ชี้วัด1!AZ64="","",ชี้วัด1!AZ64))</f>
        <v/>
      </c>
      <c r="BA34" s="314" t="str">
        <f>IF($B$2=1,IF(ชี้วัด1!BA34="","",ชี้วัด1!BA34),IF(ชี้วัด1!BA64="","",ชี้วัด1!BA64))</f>
        <v/>
      </c>
      <c r="BB34" s="314" t="str">
        <f>IF($B$2=1,IF(ชี้วัด1!BB34="","",ชี้วัด1!BB34),IF(ชี้วัด1!BB64="","",ชี้วัด1!BB64))</f>
        <v/>
      </c>
      <c r="BC34" s="314" t="str">
        <f>IF($B$2=1,IF(ชี้วัด1!BC34="","",ชี้วัด1!BC34),IF(ชี้วัด1!BC64="","",ชี้วัด1!BC64))</f>
        <v/>
      </c>
      <c r="BD34" s="314" t="str">
        <f>IF($B$2=1,IF(ชี้วัด1!BD34="","",ชี้วัด1!BD34),IF(ชี้วัด1!BD64="","",ชี้วัด1!BD64))</f>
        <v/>
      </c>
      <c r="BE34" s="116" t="str">
        <f>IF($B$2=1,IF(ชี้วัด1!BE34="","",ชี้วัด1!BE34),IF(ชี้วัด1!BE64="","",ชี้วัด1!BE64))</f>
        <v/>
      </c>
      <c r="BF34" s="116" t="str">
        <f>IF($B$2=1,IF(ชี้วัด1!BF34="","",ชี้วัด1!BF34),IF(ชี้วัด1!BF64="","",ชี้วัด1!BF64))</f>
        <v/>
      </c>
    </row>
  </sheetData>
  <protectedRanges>
    <protectedRange sqref="B1:B2" name="ช่วง1"/>
  </protectedRanges>
  <mergeCells count="4">
    <mergeCell ref="BE1:BE2"/>
    <mergeCell ref="BF1:BF4"/>
    <mergeCell ref="D1:D3"/>
    <mergeCell ref="E1:E3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882D8C-38EF-4498-BE1F-2B683B9299A6}">
          <x14:formula1>
            <xm:f>รายการ!$M$2:$M$3</xm:f>
          </x14:formula1>
          <xm:sqref>B2</xm:sqref>
        </x14:dataValidation>
        <x14:dataValidation type="list" allowBlank="1" showInputMessage="1" showErrorMessage="1" xr:uid="{C78C5451-6364-4415-A434-CAF265A46264}">
          <x14:formula1>
            <xm:f>รายการ!$K$2:$K$37</xm:f>
          </x14:formula1>
          <xm:sqref>B1</xm:sqref>
        </x14:dataValidation>
      </x14:dataValidations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E7A8-4DCC-4159-A629-9343E600F7E2}">
  <sheetPr codeName="Sheet97"/>
  <dimension ref="A1:BF34"/>
  <sheetViews>
    <sheetView workbookViewId="0">
      <selection activeCell="I4" sqref="I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IF(ชี้วัด2!B3="","",ชี้วัด2!B3)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IF(ชี้วัด2!G2="","",ชี้วัด2!G2)</f>
        <v>ค 1.1</v>
      </c>
      <c r="H2" s="116" t="str">
        <f>IF(ชี้วัด2!H2="","",ชี้วัด2!H2)</f>
        <v>ค 1.1</v>
      </c>
      <c r="I2" s="116" t="str">
        <f>IF(ชี้วัด2!I2="","",ชี้วัด2!I2)</f>
        <v>ค 1.1</v>
      </c>
      <c r="J2" s="116" t="str">
        <f>IF(ชี้วัด2!J2="","",ชี้วัด2!J2)</f>
        <v>ค 1.1</v>
      </c>
      <c r="K2" s="116" t="str">
        <f>IF(ชี้วัด2!K2="","",ชี้วัด2!K2)</f>
        <v>ค 1.1</v>
      </c>
      <c r="L2" s="116" t="str">
        <f>IF(ชี้วัด2!L2="","",ชี้วัด2!L2)</f>
        <v>ค 1.2</v>
      </c>
      <c r="M2" s="116" t="str">
        <f>IF(ชี้วัด2!M2="","",ชี้วัด2!M2)</f>
        <v>ค 1.2</v>
      </c>
      <c r="N2" s="116" t="str">
        <f>IF(ชี้วัด2!N2="","",ชี้วัด2!N2)</f>
        <v>ค 1.3</v>
      </c>
      <c r="O2" s="116" t="str">
        <f>IF(ชี้วัด2!O2="","",ชี้วัด2!O2)</f>
        <v>ค 1.3</v>
      </c>
      <c r="P2" s="116" t="str">
        <f>IF(ชี้วัด2!P2="","",ชี้วัด2!P2)</f>
        <v>ค 1.4</v>
      </c>
      <c r="Q2" s="116" t="str">
        <f>IF(ชี้วัด2!Q2="","",ชี้วัด2!Q2)</f>
        <v>ค 1.4</v>
      </c>
      <c r="R2" s="116" t="str">
        <f>IF(ชี้วัด2!R2="","",ชี้วัด2!R2)</f>
        <v>ค 2.1</v>
      </c>
      <c r="S2" s="116" t="str">
        <f>IF(ชี้วัด2!S2="","",ชี้วัด2!S2)</f>
        <v>ค 2.1</v>
      </c>
      <c r="T2" s="116" t="str">
        <f>IF(ชี้วัด2!T2="","",ชี้วัด2!T2)</f>
        <v>ค 2.1</v>
      </c>
      <c r="U2" s="116" t="str">
        <f>IF(ชี้วัด2!U2="","",ชี้วัด2!U2)</f>
        <v>ค 2.2</v>
      </c>
      <c r="V2" s="116" t="str">
        <f>IF(ชี้วัด2!V2="","",ชี้วัด2!V2)</f>
        <v>ค 2.2</v>
      </c>
      <c r="W2" s="116" t="str">
        <f>IF(ชี้วัด2!W2="","",ชี้วัด2!W2)</f>
        <v>ค 2.2</v>
      </c>
      <c r="X2" s="116" t="str">
        <f>IF(ชี้วัด2!X2="","",ชี้วัด2!X2)</f>
        <v>ค 3.1</v>
      </c>
      <c r="Y2" s="116" t="str">
        <f>IF(ชี้วัด2!Y2="","",ชี้วัด2!Y2)</f>
        <v>ค 3.1</v>
      </c>
      <c r="Z2" s="116" t="str">
        <f>IF(ชี้วัด2!Z2="","",ชี้วัด2!Z2)</f>
        <v>ค 3.1</v>
      </c>
      <c r="AA2" s="116" t="str">
        <f>IF(ชี้วัด2!AA2="","",ชี้วัด2!AA2)</f>
        <v>ค 3.2</v>
      </c>
      <c r="AB2" s="116" t="str">
        <f>IF(ชี้วัด2!AB2="","",ชี้วัด2!AB2)</f>
        <v>ค 3.2</v>
      </c>
      <c r="AC2" s="116" t="str">
        <f>IF(ชี้วัด2!AC2="","",ชี้วัด2!AC2)</f>
        <v>ค 4.1</v>
      </c>
      <c r="AD2" s="116" t="str">
        <f>IF(ชี้วัด2!AD2="","",ชี้วัด2!AD2)</f>
        <v>ค 4.2</v>
      </c>
      <c r="AE2" s="116" t="str">
        <f>IF(ชี้วัด2!AE2="","",ชี้วัด2!AE2)</f>
        <v>ค 5.1</v>
      </c>
      <c r="AF2" s="116" t="str">
        <f>IF(ชี้วัด2!AF2="","",ชี้วัด2!AF2)</f>
        <v>ค 5.1</v>
      </c>
      <c r="AG2" s="116" t="str">
        <f>IF(ชี้วัด2!AG2="","",ชี้วัด2!AG2)</f>
        <v>ค 5.2</v>
      </c>
      <c r="AH2" s="116" t="str">
        <f>IF(ชี้วัด2!AH2="","",ชี้วัด2!AH2)</f>
        <v>ค 6.1</v>
      </c>
      <c r="AI2" s="116" t="str">
        <f>IF(ชี้วัด2!AI2="","",ชี้วัด2!AI2)</f>
        <v>ค 6.1</v>
      </c>
      <c r="AJ2" s="116" t="str">
        <f>IF(ชี้วัด2!AJ2="","",ชี้วัด2!AJ2)</f>
        <v>ค 6.1</v>
      </c>
      <c r="AK2" s="116" t="str">
        <f>IF(ชี้วัด2!AK2="","",ชี้วัด2!AK2)</f>
        <v>ค 6.1</v>
      </c>
      <c r="AL2" s="116" t="str">
        <f>IF(ชี้วัด2!AL2="","",ชี้วัด2!AL2)</f>
        <v>ค 6.1</v>
      </c>
      <c r="AM2" s="116" t="str">
        <f>IF(ชี้วัด2!AM2="","",ชี้วัด2!AM2)</f>
        <v>ค 6.1</v>
      </c>
      <c r="AN2" s="116" t="str">
        <f>IF(ชี้วัด2!AN2="","",ชี้วัด2!AN2)</f>
        <v/>
      </c>
      <c r="AO2" s="116" t="str">
        <f>IF(ชี้วัด2!AO2="","",ชี้วัด2!AO2)</f>
        <v/>
      </c>
      <c r="AP2" s="116" t="str">
        <f>IF(ชี้วัด2!AP2="","",ชี้วัด2!AP2)</f>
        <v/>
      </c>
      <c r="AQ2" s="116" t="str">
        <f>IF(ชี้วัด2!AQ2="","",ชี้วัด2!AQ2)</f>
        <v/>
      </c>
      <c r="AR2" s="116" t="str">
        <f>IF(ชี้วัด2!AR2="","",ชี้วัด2!AR2)</f>
        <v/>
      </c>
      <c r="AS2" s="116" t="str">
        <f>IF(ชี้วัด2!AS2="","",ชี้วัด2!AS2)</f>
        <v/>
      </c>
      <c r="AT2" s="116" t="str">
        <f>IF(ชี้วัด2!AT2="","",ชี้วัด2!AT2)</f>
        <v/>
      </c>
      <c r="AU2" s="116" t="str">
        <f>IF(ชี้วัด2!AU2="","",ชี้วัด2!AU2)</f>
        <v/>
      </c>
      <c r="AV2" s="116" t="str">
        <f>IF(ชี้วัด2!AV2="","",ชี้วัด2!AV2)</f>
        <v/>
      </c>
      <c r="AW2" s="116" t="str">
        <f>IF(ชี้วัด2!AW2="","",ชี้วัด2!AW2)</f>
        <v/>
      </c>
      <c r="AX2" s="116" t="str">
        <f>IF(ชี้วัด2!AX2="","",ชี้วัด2!AX2)</f>
        <v/>
      </c>
      <c r="AY2" s="116" t="str">
        <f>IF(ชี้วัด2!AY2="","",ชี้วัด2!AY2)</f>
        <v/>
      </c>
      <c r="AZ2" s="116" t="str">
        <f>IF(ชี้วัด2!AZ2="","",ชี้วัด2!AZ2)</f>
        <v/>
      </c>
      <c r="BA2" s="116" t="str">
        <f>IF(ชี้วัด2!BA2="","",ชี้วัด2!BA2)</f>
        <v/>
      </c>
      <c r="BB2" s="116" t="str">
        <f>IF(ชี้วัด2!BB2="","",ชี้วัด2!BB2)</f>
        <v/>
      </c>
      <c r="BC2" s="116" t="str">
        <f>IF(ชี้วัด2!BC2="","",ชี้วัด2!BC2)</f>
        <v/>
      </c>
      <c r="BD2" s="116" t="str">
        <f>IF(ชี้วัด2!BD2="","",ชี้วัด2!BD2)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IF(ชี้วัด2!G3="","",ชี้วัด2!G3)</f>
        <v>ป. 6/2</v>
      </c>
      <c r="H3" s="116" t="str">
        <f>IF(ชี้วัด2!H3="","",ชี้วัด2!H3)</f>
        <v>ป. 6/1</v>
      </c>
      <c r="I3" s="116" t="str">
        <f>IF(ชี้วัด2!I3="","",ชี้วัด2!I3)</f>
        <v>ป. 6/3</v>
      </c>
      <c r="J3" s="116" t="str">
        <f>IF(ชี้วัด2!J3="","",ชี้วัด2!J3)</f>
        <v>ป. 6/4</v>
      </c>
      <c r="K3" s="116" t="str">
        <f>IF(ชี้วัด2!K3="","",ชี้วัด2!K3)</f>
        <v>ป. 6/5</v>
      </c>
      <c r="L3" s="116" t="str">
        <f>IF(ชี้วัด2!L3="","",ชี้วัด2!L3)</f>
        <v>ป. 6/1</v>
      </c>
      <c r="M3" s="116" t="str">
        <f>IF(ชี้วัด2!M3="","",ชี้วัด2!M3)</f>
        <v>ป. 6/2</v>
      </c>
      <c r="N3" s="116" t="str">
        <f>IF(ชี้วัด2!N3="","",ชี้วัด2!N3)</f>
        <v>ป. 6/1</v>
      </c>
      <c r="O3" s="116" t="str">
        <f>IF(ชี้วัด2!O3="","",ชี้วัด2!O3)</f>
        <v>ป. 6/2</v>
      </c>
      <c r="P3" s="116" t="str">
        <f>IF(ชี้วัด2!P3="","",ชี้วัด2!P3)</f>
        <v>ป. 6/1</v>
      </c>
      <c r="Q3" s="116" t="str">
        <f>IF(ชี้วัด2!Q3="","",ชี้วัด2!Q3)</f>
        <v>ป. 6/2</v>
      </c>
      <c r="R3" s="116" t="str">
        <f>IF(ชี้วัด2!R3="","",ชี้วัด2!R3)</f>
        <v>ป. 6/1</v>
      </c>
      <c r="S3" s="116" t="str">
        <f>IF(ชี้วัด2!S3="","",ชี้วัด2!S3)</f>
        <v>ป. 6/2</v>
      </c>
      <c r="T3" s="116" t="str">
        <f>IF(ชี้วัด2!T3="","",ชี้วัด2!T3)</f>
        <v>ป. 6/3</v>
      </c>
      <c r="U3" s="116" t="str">
        <f>IF(ชี้วัด2!U3="","",ชี้วัด2!U3)</f>
        <v>ป. 6/3</v>
      </c>
      <c r="V3" s="116" t="str">
        <f>IF(ชี้วัด2!V3="","",ชี้วัด2!V3)</f>
        <v>ป. 6/1</v>
      </c>
      <c r="W3" s="116" t="str">
        <f>IF(ชี้วัด2!W3="","",ชี้วัด2!W3)</f>
        <v>ป. 6/2</v>
      </c>
      <c r="X3" s="116" t="str">
        <f>IF(ชี้วัด2!X3="","",ชี้วัด2!X3)</f>
        <v>ป. 6/3</v>
      </c>
      <c r="Y3" s="116" t="str">
        <f>IF(ชี้วัด2!Y3="","",ชี้วัด2!Y3)</f>
        <v>ป. 6/1</v>
      </c>
      <c r="Z3" s="116" t="str">
        <f>IF(ชี้วัด2!Z3="","",ชี้วัด2!Z3)</f>
        <v>ป. 6/2</v>
      </c>
      <c r="AA3" s="116" t="str">
        <f>IF(ชี้วัด2!AA3="","",ชี้วัด2!AA3)</f>
        <v>ป. 6/1</v>
      </c>
      <c r="AB3" s="116" t="str">
        <f>IF(ชี้วัด2!AB3="","",ชี้วัด2!AB3)</f>
        <v>ป. 6/2</v>
      </c>
      <c r="AC3" s="116" t="str">
        <f>IF(ชี้วัด2!AC3="","",ชี้วัด2!AC3)</f>
        <v>ป. 6/1</v>
      </c>
      <c r="AD3" s="116" t="str">
        <f>IF(ชี้วัด2!AD3="","",ชี้วัด2!AD3)</f>
        <v>ป. 6/1</v>
      </c>
      <c r="AE3" s="116" t="str">
        <f>IF(ชี้วัด2!AE3="","",ชี้วัด2!AE3)</f>
        <v>ป. 6/1</v>
      </c>
      <c r="AF3" s="116" t="str">
        <f>IF(ชี้วัด2!AF3="","",ชี้วัด2!AF3)</f>
        <v>ป. 6/2</v>
      </c>
      <c r="AG3" s="116" t="str">
        <f>IF(ชี้วัด2!AG3="","",ชี้วัด2!AG3)</f>
        <v>ป. 6/1</v>
      </c>
      <c r="AH3" s="116" t="str">
        <f>IF(ชี้วัด2!AH3="","",ชี้วัด2!AH3)</f>
        <v>ป. 6/1</v>
      </c>
      <c r="AI3" s="116" t="str">
        <f>IF(ชี้วัด2!AI3="","",ชี้วัด2!AI3)</f>
        <v>ป. 6/2</v>
      </c>
      <c r="AJ3" s="116" t="str">
        <f>IF(ชี้วัด2!AJ3="","",ชี้วัด2!AJ3)</f>
        <v>ป. 6/3</v>
      </c>
      <c r="AK3" s="116" t="str">
        <f>IF(ชี้วัด2!AK3="","",ชี้วัด2!AK3)</f>
        <v>ป. 6/4</v>
      </c>
      <c r="AL3" s="116" t="str">
        <f>IF(ชี้วัด2!AL3="","",ชี้วัด2!AL3)</f>
        <v>ป. 6/5</v>
      </c>
      <c r="AM3" s="116" t="str">
        <f>IF(ชี้วัด2!AM3="","",ชี้วัด2!AM3)</f>
        <v>ป. 6/6</v>
      </c>
      <c r="AN3" s="116" t="str">
        <f>IF(ชี้วัด2!AN3="","",ชี้วัด2!AN3)</f>
        <v/>
      </c>
      <c r="AO3" s="116" t="str">
        <f>IF(ชี้วัด2!AO3="","",ชี้วัด2!AO3)</f>
        <v/>
      </c>
      <c r="AP3" s="116" t="str">
        <f>IF(ชี้วัด2!AP3="","",ชี้วัด2!AP3)</f>
        <v/>
      </c>
      <c r="AQ3" s="116" t="str">
        <f>IF(ชี้วัด2!AQ3="","",ชี้วัด2!AQ3)</f>
        <v/>
      </c>
      <c r="AR3" s="116" t="str">
        <f>IF(ชี้วัด2!AR3="","",ชี้วัด2!AR3)</f>
        <v/>
      </c>
      <c r="AS3" s="116" t="str">
        <f>IF(ชี้วัด2!AS3="","",ชี้วัด2!AS3)</f>
        <v/>
      </c>
      <c r="AT3" s="116" t="str">
        <f>IF(ชี้วัด2!AT3="","",ชี้วัด2!AT3)</f>
        <v/>
      </c>
      <c r="AU3" s="116" t="str">
        <f>IF(ชี้วัด2!AU3="","",ชี้วัด2!AU3)</f>
        <v/>
      </c>
      <c r="AV3" s="116" t="str">
        <f>IF(ชี้วัด2!AV3="","",ชี้วัด2!AV3)</f>
        <v/>
      </c>
      <c r="AW3" s="116" t="str">
        <f>IF(ชี้วัด2!AW3="","",ชี้วัด2!AW3)</f>
        <v/>
      </c>
      <c r="AX3" s="116" t="str">
        <f>IF(ชี้วัด2!AX3="","",ชี้วัด2!AX3)</f>
        <v/>
      </c>
      <c r="AY3" s="116" t="str">
        <f>IF(ชี้วัด2!AY3="","",ชี้วัด2!AY3)</f>
        <v/>
      </c>
      <c r="AZ3" s="116" t="str">
        <f>IF(ชี้วัด2!AZ3="","",ชี้วัด2!AZ3)</f>
        <v/>
      </c>
      <c r="BA3" s="116" t="str">
        <f>IF(ชี้วัด2!BA3="","",ชี้วัด2!BA3)</f>
        <v/>
      </c>
      <c r="BB3" s="116" t="str">
        <f>IF(ชี้วัด2!BB3="","",ชี้วัด2!BB3)</f>
        <v/>
      </c>
      <c r="BC3" s="116" t="str">
        <f>IF(ชี้วัด2!BC3="","",ชี้วัด2!BC3)</f>
        <v/>
      </c>
      <c r="BD3" s="116" t="str">
        <f>IF(ชี้วัด2!BD3="","",ชี้วัด2!BD3)</f>
        <v/>
      </c>
      <c r="BE3" s="112">
        <f>IF(ชี้วัด2!BE3="","",ชี้วัด2!BE3)</f>
        <v>33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IF(ชี้วัด2!G4="","",ชี้วัด2!G4)</f>
        <v>เปรียบเทียบและเรียงลำดับเศษส่วนและทศนิยมไม่เกินสามตำแหน่ง</v>
      </c>
      <c r="H4" s="119" t="str">
        <f>IF(ชี้วัด2!H4="","",ชี้วัด2!H4)</f>
        <v>เขียนและอ่านทศนิยมไม่เกินสามตำแหน่ง</v>
      </c>
      <c r="I4" s="119" t="str">
        <f>IF(ชี้วัด2!I4="","",ชี้วัด2!I4)</f>
        <v>เขียนทศนิยมในรูปเศษส่วน และเขียนเศษส่วนในรูปทศนิยม</v>
      </c>
      <c r="J4" s="119" t="str">
        <f>IF(ชี้วัด2!J4="","",ชี้วัด2!J4)</f>
        <v>มีความคิดรวบยอดเกี่ยวกับค่าสัมบูรณ์ของจำนวนจริง</v>
      </c>
      <c r="K4" s="119" t="str">
        <f>IF(ชี้วัด2!K4="","",ชี้วัด2!K4)</f>
        <v>มีความคิดรวบยอดเกี่ยวกับจำนวนจริงที่อยู่ในรูปเลขยกกำลังที่มีเลขชี้กำลังเป็นจำนวนตรรกยะ และจำนวนจริงที่อยู่ในรูปกรณฑ์</v>
      </c>
      <c r="L4" s="119" t="str">
        <f>IF(ชี้วัด2!L4="","",ชี้วัด2!L4)</f>
        <v>บวก ลบ คูณ หาร และบวก ลบ คูณ หารระคนของเศษส่วน จำนวนคละ และทศนิยม พร้อมทั้งตระหนักถึงความสมเหตุสมผลของคำตอบ</v>
      </c>
      <c r="M4" s="119" t="str">
        <f>IF(ชี้วัด2!M4="","",ชี้วัด2!M4)</f>
        <v>วิเคราะห์และแสดงวิธีหาคำตอบของโจทย์ปัญหาและโจทย์ปัญหาระคนของจำนวนนับ เศษส่วน จำนวนคละ ทศนิยม และร้อยละ พร้อมทั้งตระหนักถึงความสมเหตุสมผลของคำตอบ และสร้างโจทย์ปัญหาเกี่ยวกับจำนวนนับได้</v>
      </c>
      <c r="N4" s="119" t="str">
        <f>IF(ชี้วัด2!N4="","",ชี้วัด2!N4)</f>
        <v>บอกค่าประมาณใกล้เคียงจำนวนเต็มหลักต่าง ๆ ของจำนวนนับ และนำไปใช้ได้</v>
      </c>
      <c r="O4" s="119" t="str">
        <f>IF(ชี้วัด2!O4="","",ชี้วัด2!O4)</f>
        <v>บอกค่าประมาณของทศนิยมไม่เกินสามตำแหน่ง</v>
      </c>
      <c r="P4" s="119" t="str">
        <f>IF(ชี้วัด2!P4="","",ชี้วัด2!P4)</f>
        <v>ใช้สมบัติการสลับที่ สมบัติการเปลี่ยนหมู่ และสมบัติการแจกแจงในการคิดคำนวณ</v>
      </c>
      <c r="Q4" s="119" t="str">
        <f>IF(ชี้วัด2!Q4="","",ชี้วัด2!Q4)</f>
        <v>หา ห.ร.ม. และ ค.ร.น. ของจำนวนนับ</v>
      </c>
      <c r="R4" s="119" t="str">
        <f>IF(ชี้วัด2!R4="","",ชี้วัด2!R4)</f>
        <v>อธิบายเส้นทางหรือบอกตำแหน่งของสิ่งต่าง ๆ โดยระบุทิศทาง และระยะทางจริง จากรูปภาพ แผนที่ และแผนผัง</v>
      </c>
      <c r="S4" s="119" t="str">
        <f>IF(ชี้วัด2!S4="","",ชี้วัด2!S4)</f>
        <v>หาพื้นที่ของรูปสี่เหลี่ยม</v>
      </c>
      <c r="T4" s="119" t="str">
        <f>IF(ชี้วัด2!T4="","",ชี้วัด2!T4)</f>
        <v>หาความยาวรอบรูปและพื้นที่ของรูปวงกลม</v>
      </c>
      <c r="U4" s="119" t="str">
        <f>IF(ชี้วัด2!U4="","",ชี้วัด2!U4)</f>
        <v>เขียนแผนผังแสดงตำแหน่งของสิ่งต่าง ๆ และแผนผังแสดงเส้นทางการเดินทาง</v>
      </c>
      <c r="V4" s="119" t="str">
        <f>IF(ชี้วัด2!V4="","",ชี้วัด2!V4)</f>
        <v>แก้ปัญหาเกี่ยวกับพื้นที่ ความยาวรอบรูปของรูปสี่เหลี่ยมและรูปวงกลม</v>
      </c>
      <c r="W4" s="119" t="str">
        <f>IF(ชี้วัด2!W4="","",ชี้วัด2!W4)</f>
        <v>แก้ปัญหาเกี่ยวกับปริมาตรและความจุของทรงสี่เหลี่ยมมุมฉาก</v>
      </c>
      <c r="X4" s="119" t="str">
        <f>IF(ชี้วัด2!X4="","",ชี้วัด2!X4)</f>
        <v>บอกได้ว่าเส้นตรงคู่ใดขนานกัน</v>
      </c>
      <c r="Y4" s="119" t="str">
        <f>IF(ชี้วัด2!Y4="","",ชี้วัด2!Y4)</f>
        <v>บอกชนิดของรูปเรขาคณิตสองมิติที่เป็นส่วนประกอบของรูปเรขาคณิตสามมิติ</v>
      </c>
      <c r="Z4" s="119" t="str">
        <f>IF(ชี้วัด2!Z4="","",ชี้วัด2!Z4)</f>
        <v>บอกสมบัติของเส้นทแยงมุมของรูปสี่เหลี่ยมชนิดต่าง ๆ</v>
      </c>
      <c r="AA4" s="119" t="str">
        <f>IF(ชี้วัด2!AA4="","",ชี้วัด2!AA4)</f>
        <v>ประดิษฐ์ทรงสี่เหลี่ยมมุมฉากทรงกระบอก กรวย ปริซึม และพีระมิด จากรูปคลี่หรือรูปเรขาคณิตสองมิติที่กำหนดให้</v>
      </c>
      <c r="AB4" s="119" t="str">
        <f>IF(ชี้วัด2!AB4="","",ชี้วัด2!AB4)</f>
        <v>สร้างรูปสี่เหลี่ยมชนิดต่าง ๆ</v>
      </c>
      <c r="AC4" s="119" t="str">
        <f>IF(ชี้วัด2!AC4="","",ชี้วัด2!AC4)</f>
        <v>แก้ปัญหาเกี่ยวกับแบบรูป</v>
      </c>
      <c r="AD4" s="119" t="str">
        <f>IF(ชี้วัด2!AD4="","",ชี้วัด2!AD4)</f>
        <v>เขียนสมการจากสถานการณ์หรือปัญหา และแก้สมการพร้อมทั้งตรวจคำตอบ</v>
      </c>
      <c r="AE4" s="119" t="str">
        <f>IF(ชี้วัด2!AE4="","",ชี้วัด2!AE4)</f>
        <v>อ่านข้อมูลจากกราฟเส้น และแผนภูมิรูปวงกลม</v>
      </c>
      <c r="AF4" s="119" t="str">
        <f>IF(ชี้วัด2!AF4="","",ชี้วัด2!AF4)</f>
        <v>เขียนแผนภูมิแท่งเปรียบเทียบและกราฟเส้น</v>
      </c>
      <c r="AG4" s="119" t="str">
        <f>IF(ชี้วัด2!AG4="","",ชี้วัด2!AG4)</f>
        <v>อธิบายเหตุการณ์โดยใช้คำที่มีความหมายเช่นเดียวกับคำว่า เกิดขึ้นอย่างแน่นอน, อาจจะเกิดขึ้นหรือไม่ก็ได้, ไม่เกิดขึ้นอย่างแน่นอน</v>
      </c>
      <c r="AH4" s="119" t="str">
        <f>IF(ชี้วัด2!AH4="","",ชี้วัด2!AH4)</f>
        <v>ใช้วิธีการที่หลากหลายแก้ปัญหา</v>
      </c>
      <c r="AI4" s="119" t="str">
        <f>IF(ชี้วัด2!AI4="","",ชี้วัด2!AI4)</f>
        <v>ใช้ความรู้ ทักษะและกระบวนการทางคณิตศาสตร์และเทคโนโลยีในการแก้ปัญหาในสถานการณ์ต่าง ๆ ได้อย่างเหมาะสม</v>
      </c>
      <c r="AJ4" s="119" t="str">
        <f>IF(ชี้วัด2!AJ4="","",ชี้วัด2!AJ4)</f>
        <v>ให้เหตุผลประกอบการตัดสินใจ และสรุปผลได้อย่างเหมาะสม</v>
      </c>
      <c r="AK4" s="119" t="str">
        <f>IF(ชี้วัด2!AK4="","",ชี้วัด2!AK4)</f>
        <v>ใช้ภาษาและสัญลักษณ์ทางคณิตศาสตร์ในการสื่อสาร การสื่อความหมาย และการนำเสนอได้อย่างถูกต้องและเหมาะสม</v>
      </c>
      <c r="AL4" s="119" t="str">
        <f>IF(ชี้วัด2!AL4="","",ชี้วัด2!AL4)</f>
        <v>เชื่อมโยงความรู้ต่าง ๆ ในคณิตศาสตร์และเชื่อมโยงคณิตศาสตร์กับศาสตร์อื่น ๆ</v>
      </c>
      <c r="AM4" s="119" t="str">
        <f>IF(ชี้วัด2!AM4="","",ชี้วัด2!AM4)</f>
        <v>มีความคิดริเริ่มสร้างสรรค์</v>
      </c>
      <c r="AN4" s="119" t="str">
        <f>IF(ชี้วัด2!AN4="","",ชี้วัด2!AN4)</f>
        <v/>
      </c>
      <c r="AO4" s="119" t="str">
        <f>IF(ชี้วัด2!AO4="","",ชี้วัด2!AO4)</f>
        <v/>
      </c>
      <c r="AP4" s="119" t="str">
        <f>IF(ชี้วัด2!AP4="","",ชี้วัด2!AP4)</f>
        <v/>
      </c>
      <c r="AQ4" s="119" t="str">
        <f>IF(ชี้วัด2!AQ4="","",ชี้วัด2!AQ4)</f>
        <v/>
      </c>
      <c r="AR4" s="119" t="str">
        <f>IF(ชี้วัด2!AR4="","",ชี้วัด2!AR4)</f>
        <v/>
      </c>
      <c r="AS4" s="119" t="str">
        <f>IF(ชี้วัด2!AS4="","",ชี้วัด2!AS4)</f>
        <v/>
      </c>
      <c r="AT4" s="119" t="str">
        <f>IF(ชี้วัด2!AT4="","",ชี้วัด2!AT4)</f>
        <v/>
      </c>
      <c r="AU4" s="119" t="str">
        <f>IF(ชี้วัด2!AU4="","",ชี้วัด2!AU4)</f>
        <v/>
      </c>
      <c r="AV4" s="119" t="str">
        <f>IF(ชี้วัด2!AV4="","",ชี้วัด2!AV4)</f>
        <v/>
      </c>
      <c r="AW4" s="119" t="str">
        <f>IF(ชี้วัด2!AW4="","",ชี้วัด2!AW4)</f>
        <v/>
      </c>
      <c r="AX4" s="119" t="str">
        <f>IF(ชี้วัด2!AX4="","",ชี้วัด2!AX4)</f>
        <v/>
      </c>
      <c r="AY4" s="119" t="str">
        <f>IF(ชี้วัด2!AY4="","",ชี้วัด2!AY4)</f>
        <v/>
      </c>
      <c r="AZ4" s="119" t="str">
        <f>IF(ชี้วัด2!AZ4="","",ชี้วัด2!AZ4)</f>
        <v/>
      </c>
      <c r="BA4" s="119" t="str">
        <f>IF(ชี้วัด2!BA4="","",ชี้วัด2!BA4)</f>
        <v/>
      </c>
      <c r="BB4" s="119" t="str">
        <f>IF(ชี้วัด2!BB4="","",ชี้วัด2!BB4)</f>
        <v/>
      </c>
      <c r="BC4" s="119" t="str">
        <f>IF(ชี้วัด2!BC4="","",ชี้วัด2!BC4)</f>
        <v/>
      </c>
      <c r="BD4" s="119" t="str">
        <f>IF(ชี้วัด2!BD4="","",ชี้วัด2!BD4)</f>
        <v/>
      </c>
      <c r="BE4" s="269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IF($B$2=1,IF(ชี้วัด2!E5="","",ชี้วัด2!E5),IF(ชี้วัด2!E35="","",ชี้วัด2!E35))</f>
        <v/>
      </c>
      <c r="F5" s="118"/>
      <c r="G5" s="314" t="str">
        <f>IF($B$2=1,IF(ชี้วัด2!G5="","",ชี้วัด2!G5),IF(ชี้วัด2!G35="","",ชี้วัด2!G35))</f>
        <v/>
      </c>
      <c r="H5" s="314" t="str">
        <f>IF($B$2=1,IF(ชี้วัด2!H5="","",ชี้วัด2!H5),IF(ชี้วัด2!H35="","",ชี้วัด2!H35))</f>
        <v/>
      </c>
      <c r="I5" s="314" t="str">
        <f>IF($B$2=1,IF(ชี้วัด2!I5="","",ชี้วัด2!I5),IF(ชี้วัด2!I35="","",ชี้วัด2!I35))</f>
        <v/>
      </c>
      <c r="J5" s="314" t="str">
        <f>IF($B$2=1,IF(ชี้วัด2!J5="","",ชี้วัด2!J5),IF(ชี้วัด2!J35="","",ชี้วัด2!J35))</f>
        <v/>
      </c>
      <c r="K5" s="314" t="str">
        <f>IF($B$2=1,IF(ชี้วัด2!K5="","",ชี้วัด2!K5),IF(ชี้วัด2!K35="","",ชี้วัด2!K35))</f>
        <v/>
      </c>
      <c r="L5" s="314" t="str">
        <f>IF($B$2=1,IF(ชี้วัด2!L5="","",ชี้วัด2!L5),IF(ชี้วัด2!L35="","",ชี้วัด2!L35))</f>
        <v/>
      </c>
      <c r="M5" s="314" t="str">
        <f>IF($B$2=1,IF(ชี้วัด2!M5="","",ชี้วัด2!M5),IF(ชี้วัด2!M35="","",ชี้วัด2!M35))</f>
        <v/>
      </c>
      <c r="N5" s="314" t="str">
        <f>IF($B$2=1,IF(ชี้วัด2!N5="","",ชี้วัด2!N5),IF(ชี้วัด2!N35="","",ชี้วัด2!N35))</f>
        <v/>
      </c>
      <c r="O5" s="314" t="str">
        <f>IF($B$2=1,IF(ชี้วัด2!O5="","",ชี้วัด2!O5),IF(ชี้วัด2!O35="","",ชี้วัด2!O35))</f>
        <v/>
      </c>
      <c r="P5" s="314" t="str">
        <f>IF($B$2=1,IF(ชี้วัด2!P5="","",ชี้วัด2!P5),IF(ชี้วัด2!P35="","",ชี้วัด2!P35))</f>
        <v/>
      </c>
      <c r="Q5" s="314" t="str">
        <f>IF($B$2=1,IF(ชี้วัด2!Q5="","",ชี้วัด2!Q5),IF(ชี้วัด2!Q35="","",ชี้วัด2!Q35))</f>
        <v/>
      </c>
      <c r="R5" s="314" t="str">
        <f>IF($B$2=1,IF(ชี้วัด2!R5="","",ชี้วัด2!R5),IF(ชี้วัด2!R35="","",ชี้วัด2!R35))</f>
        <v/>
      </c>
      <c r="S5" s="314" t="str">
        <f>IF($B$2=1,IF(ชี้วัด2!S5="","",ชี้วัด2!S5),IF(ชี้วัด2!S35="","",ชี้วัด2!S35))</f>
        <v/>
      </c>
      <c r="T5" s="314" t="str">
        <f>IF($B$2=1,IF(ชี้วัด2!T5="","",ชี้วัด2!T5),IF(ชี้วัด2!T35="","",ชี้วัด2!T35))</f>
        <v/>
      </c>
      <c r="U5" s="314" t="str">
        <f>IF($B$2=1,IF(ชี้วัด2!U5="","",ชี้วัด2!U5),IF(ชี้วัด2!U35="","",ชี้วัด2!U35))</f>
        <v/>
      </c>
      <c r="V5" s="314" t="str">
        <f>IF($B$2=1,IF(ชี้วัด2!V5="","",ชี้วัด2!V5),IF(ชี้วัด2!V35="","",ชี้วัด2!V35))</f>
        <v/>
      </c>
      <c r="W5" s="314" t="str">
        <f>IF($B$2=1,IF(ชี้วัด2!W5="","",ชี้วัด2!W5),IF(ชี้วัด2!W35="","",ชี้วัด2!W35))</f>
        <v/>
      </c>
      <c r="X5" s="314" t="str">
        <f>IF($B$2=1,IF(ชี้วัด2!X5="","",ชี้วัด2!X5),IF(ชี้วัด2!X35="","",ชี้วัด2!X35))</f>
        <v/>
      </c>
      <c r="Y5" s="314" t="str">
        <f>IF($B$2=1,IF(ชี้วัด2!Y5="","",ชี้วัด2!Y5),IF(ชี้วัด2!Y35="","",ชี้วัด2!Y35))</f>
        <v/>
      </c>
      <c r="Z5" s="314" t="str">
        <f>IF($B$2=1,IF(ชี้วัด2!Z5="","",ชี้วัด2!Z5),IF(ชี้วัด2!Z35="","",ชี้วัด2!Z35))</f>
        <v/>
      </c>
      <c r="AA5" s="314" t="str">
        <f>IF($B$2=1,IF(ชี้วัด2!AA5="","",ชี้วัด2!AA5),IF(ชี้วัด2!AA35="","",ชี้วัด2!AA35))</f>
        <v/>
      </c>
      <c r="AB5" s="314" t="str">
        <f>IF($B$2=1,IF(ชี้วัด2!AB5="","",ชี้วัด2!AB5),IF(ชี้วัด2!AB35="","",ชี้วัด2!AB35))</f>
        <v/>
      </c>
      <c r="AC5" s="314" t="str">
        <f>IF($B$2=1,IF(ชี้วัด2!AC5="","",ชี้วัด2!AC5),IF(ชี้วัด2!AC35="","",ชี้วัด2!AC35))</f>
        <v/>
      </c>
      <c r="AD5" s="314" t="str">
        <f>IF($B$2=1,IF(ชี้วัด2!AD5="","",ชี้วัด2!AD5),IF(ชี้วัด2!AD35="","",ชี้วัด2!AD35))</f>
        <v/>
      </c>
      <c r="AE5" s="314" t="str">
        <f>IF($B$2=1,IF(ชี้วัด2!AE5="","",ชี้วัด2!AE5),IF(ชี้วัด2!AE35="","",ชี้วัด2!AE35))</f>
        <v/>
      </c>
      <c r="AF5" s="314" t="str">
        <f>IF($B$2=1,IF(ชี้วัด2!AF5="","",ชี้วัด2!AF5),IF(ชี้วัด2!AF35="","",ชี้วัด2!AF35))</f>
        <v/>
      </c>
      <c r="AG5" s="314" t="str">
        <f>IF($B$2=1,IF(ชี้วัด2!AG5="","",ชี้วัด2!AG5),IF(ชี้วัด2!AG35="","",ชี้วัด2!AG35))</f>
        <v/>
      </c>
      <c r="AH5" s="314" t="str">
        <f>IF($B$2=1,IF(ชี้วัด2!AH5="","",ชี้วัด2!AH5),IF(ชี้วัด2!AH35="","",ชี้วัด2!AH35))</f>
        <v/>
      </c>
      <c r="AI5" s="314" t="str">
        <f>IF($B$2=1,IF(ชี้วัด2!AI5="","",ชี้วัด2!AI5),IF(ชี้วัด2!AI35="","",ชี้วัด2!AI35))</f>
        <v/>
      </c>
      <c r="AJ5" s="314" t="str">
        <f>IF($B$2=1,IF(ชี้วัด2!AJ5="","",ชี้วัด2!AJ5),IF(ชี้วัด2!AJ35="","",ชี้วัด2!AJ35))</f>
        <v/>
      </c>
      <c r="AK5" s="314" t="str">
        <f>IF($B$2=1,IF(ชี้วัด2!AK5="","",ชี้วัด2!AK5),IF(ชี้วัด2!AK35="","",ชี้วัด2!AK35))</f>
        <v/>
      </c>
      <c r="AL5" s="314" t="str">
        <f>IF($B$2=1,IF(ชี้วัด2!AL5="","",ชี้วัด2!AL5),IF(ชี้วัด2!AL35="","",ชี้วัด2!AL35))</f>
        <v/>
      </c>
      <c r="AM5" s="314" t="str">
        <f>IF($B$2=1,IF(ชี้วัด2!AM5="","",ชี้วัด2!AM5),IF(ชี้วัด2!AM35="","",ชี้วัด2!AM35))</f>
        <v/>
      </c>
      <c r="AN5" s="314" t="str">
        <f>IF($B$2=1,IF(ชี้วัด2!AN5="","",ชี้วัด2!AN5),IF(ชี้วัด2!AN35="","",ชี้วัด2!AN35))</f>
        <v/>
      </c>
      <c r="AO5" s="314" t="str">
        <f>IF($B$2=1,IF(ชี้วัด2!AO5="","",ชี้วัด2!AO5),IF(ชี้วัด2!AO35="","",ชี้วัด2!AO35))</f>
        <v/>
      </c>
      <c r="AP5" s="314" t="str">
        <f>IF($B$2=1,IF(ชี้วัด2!AP5="","",ชี้วัด2!AP5),IF(ชี้วัด2!AP35="","",ชี้วัด2!AP35))</f>
        <v/>
      </c>
      <c r="AQ5" s="314" t="str">
        <f>IF($B$2=1,IF(ชี้วัด2!AQ5="","",ชี้วัด2!AQ5),IF(ชี้วัด2!AQ35="","",ชี้วัด2!AQ35))</f>
        <v/>
      </c>
      <c r="AR5" s="314" t="str">
        <f>IF($B$2=1,IF(ชี้วัด2!AR5="","",ชี้วัด2!AR5),IF(ชี้วัด2!AR35="","",ชี้วัด2!AR35))</f>
        <v/>
      </c>
      <c r="AS5" s="314" t="str">
        <f>IF($B$2=1,IF(ชี้วัด2!AS5="","",ชี้วัด2!AS5),IF(ชี้วัด2!AS35="","",ชี้วัด2!AS35))</f>
        <v/>
      </c>
      <c r="AT5" s="314" t="str">
        <f>IF($B$2=1,IF(ชี้วัด2!AT5="","",ชี้วัด2!AT5),IF(ชี้วัด2!AT35="","",ชี้วัด2!AT35))</f>
        <v/>
      </c>
      <c r="AU5" s="314" t="str">
        <f>IF($B$2=1,IF(ชี้วัด2!AU5="","",ชี้วัด2!AU5),IF(ชี้วัด2!AU35="","",ชี้วัด2!AU35))</f>
        <v/>
      </c>
      <c r="AV5" s="314" t="str">
        <f>IF($B$2=1,IF(ชี้วัด2!AV5="","",ชี้วัด2!AV5),IF(ชี้วัด2!AV35="","",ชี้วัด2!AV35))</f>
        <v/>
      </c>
      <c r="AW5" s="314" t="str">
        <f>IF($B$2=1,IF(ชี้วัด2!AW5="","",ชี้วัด2!AW5),IF(ชี้วัด2!AW35="","",ชี้วัด2!AW35))</f>
        <v/>
      </c>
      <c r="AX5" s="314" t="str">
        <f>IF($B$2=1,IF(ชี้วัด2!AX5="","",ชี้วัด2!AX5),IF(ชี้วัด2!AX35="","",ชี้วัด2!AX35))</f>
        <v/>
      </c>
      <c r="AY5" s="314" t="str">
        <f>IF($B$2=1,IF(ชี้วัด2!AY5="","",ชี้วัด2!AY5),IF(ชี้วัด2!AY35="","",ชี้วัด2!AY35))</f>
        <v/>
      </c>
      <c r="AZ5" s="314" t="str">
        <f>IF($B$2=1,IF(ชี้วัด2!AZ5="","",ชี้วัด2!AZ5),IF(ชี้วัด2!AZ35="","",ชี้วัด2!AZ35))</f>
        <v/>
      </c>
      <c r="BA5" s="314" t="str">
        <f>IF($B$2=1,IF(ชี้วัด2!BA5="","",ชี้วัด2!BA5),IF(ชี้วัด2!BA35="","",ชี้วัด2!BA35))</f>
        <v/>
      </c>
      <c r="BB5" s="314" t="str">
        <f>IF($B$2=1,IF(ชี้วัด2!BB5="","",ชี้วัด2!BB5),IF(ชี้วัด2!BB35="","",ชี้วัด2!BB35))</f>
        <v/>
      </c>
      <c r="BC5" s="314" t="str">
        <f>IF($B$2=1,IF(ชี้วัด2!BC5="","",ชี้วัด2!BC5),IF(ชี้วัด2!BC35="","",ชี้วัด2!BC35))</f>
        <v/>
      </c>
      <c r="BD5" s="314" t="str">
        <f>IF($B$2=1,IF(ชี้วัด2!BD5="","",ชี้วัด2!BD5),IF(ชี้วัด2!BD35="","",ชี้วัด2!BD35))</f>
        <v/>
      </c>
      <c r="BE5" s="116" t="str">
        <f>IF($B$2=1,IF(ชี้วัด2!BE5="","",ชี้วัด2!BE5),IF(ชี้วัด2!BE35="","",ชี้วัด2!BE35))</f>
        <v/>
      </c>
      <c r="BF5" s="116" t="str">
        <f>IF($B$2=1,IF(ชี้วัด2!BF5="","",ชี้วัด2!BF5),IF(ชี้วัด2!BF35="","",ชี้วัด2!BF35))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IF($B$2=1,IF(ชี้วัด2!E6="","",ชี้วัด2!E6),IF(ชี้วัด2!E36="","",ชี้วัด2!E36))</f>
        <v/>
      </c>
      <c r="F6" s="118"/>
      <c r="G6" s="314" t="str">
        <f>IF($B$2=1,IF(ชี้วัด2!G6="","",ชี้วัด2!G6),IF(ชี้วัด2!G36="","",ชี้วัด2!G36))</f>
        <v/>
      </c>
      <c r="H6" s="314" t="str">
        <f>IF($B$2=1,IF(ชี้วัด2!H6="","",ชี้วัด2!H6),IF(ชี้วัด2!H36="","",ชี้วัด2!H36))</f>
        <v/>
      </c>
      <c r="I6" s="314" t="str">
        <f>IF($B$2=1,IF(ชี้วัด2!I6="","",ชี้วัด2!I6),IF(ชี้วัด2!I36="","",ชี้วัด2!I36))</f>
        <v/>
      </c>
      <c r="J6" s="314" t="str">
        <f>IF($B$2=1,IF(ชี้วัด2!J6="","",ชี้วัด2!J6),IF(ชี้วัด2!J36="","",ชี้วัด2!J36))</f>
        <v/>
      </c>
      <c r="K6" s="314" t="str">
        <f>IF($B$2=1,IF(ชี้วัด2!K6="","",ชี้วัด2!K6),IF(ชี้วัด2!K36="","",ชี้วัด2!K36))</f>
        <v/>
      </c>
      <c r="L6" s="314" t="str">
        <f>IF($B$2=1,IF(ชี้วัด2!L6="","",ชี้วัด2!L6),IF(ชี้วัด2!L36="","",ชี้วัด2!L36))</f>
        <v/>
      </c>
      <c r="M6" s="314" t="str">
        <f>IF($B$2=1,IF(ชี้วัด2!M6="","",ชี้วัด2!M6),IF(ชี้วัด2!M36="","",ชี้วัด2!M36))</f>
        <v/>
      </c>
      <c r="N6" s="314" t="str">
        <f>IF($B$2=1,IF(ชี้วัด2!N6="","",ชี้วัด2!N6),IF(ชี้วัด2!N36="","",ชี้วัด2!N36))</f>
        <v/>
      </c>
      <c r="O6" s="314" t="str">
        <f>IF($B$2=1,IF(ชี้วัด2!O6="","",ชี้วัด2!O6),IF(ชี้วัด2!O36="","",ชี้วัด2!O36))</f>
        <v/>
      </c>
      <c r="P6" s="314" t="str">
        <f>IF($B$2=1,IF(ชี้วัด2!P6="","",ชี้วัด2!P6),IF(ชี้วัด2!P36="","",ชี้วัด2!P36))</f>
        <v/>
      </c>
      <c r="Q6" s="314" t="str">
        <f>IF($B$2=1,IF(ชี้วัด2!Q6="","",ชี้วัด2!Q6),IF(ชี้วัด2!Q36="","",ชี้วัด2!Q36))</f>
        <v/>
      </c>
      <c r="R6" s="314" t="str">
        <f>IF($B$2=1,IF(ชี้วัด2!R6="","",ชี้วัด2!R6),IF(ชี้วัด2!R36="","",ชี้วัด2!R36))</f>
        <v/>
      </c>
      <c r="S6" s="314" t="str">
        <f>IF($B$2=1,IF(ชี้วัด2!S6="","",ชี้วัด2!S6),IF(ชี้วัด2!S36="","",ชี้วัด2!S36))</f>
        <v/>
      </c>
      <c r="T6" s="314" t="str">
        <f>IF($B$2=1,IF(ชี้วัด2!T6="","",ชี้วัด2!T6),IF(ชี้วัด2!T36="","",ชี้วัด2!T36))</f>
        <v/>
      </c>
      <c r="U6" s="314" t="str">
        <f>IF($B$2=1,IF(ชี้วัด2!U6="","",ชี้วัด2!U6),IF(ชี้วัด2!U36="","",ชี้วัด2!U36))</f>
        <v/>
      </c>
      <c r="V6" s="314" t="str">
        <f>IF($B$2=1,IF(ชี้วัด2!V6="","",ชี้วัด2!V6),IF(ชี้วัด2!V36="","",ชี้วัด2!V36))</f>
        <v/>
      </c>
      <c r="W6" s="314" t="str">
        <f>IF($B$2=1,IF(ชี้วัด2!W6="","",ชี้วัด2!W6),IF(ชี้วัด2!W36="","",ชี้วัด2!W36))</f>
        <v/>
      </c>
      <c r="X6" s="314" t="str">
        <f>IF($B$2=1,IF(ชี้วัด2!X6="","",ชี้วัด2!X6),IF(ชี้วัด2!X36="","",ชี้วัด2!X36))</f>
        <v/>
      </c>
      <c r="Y6" s="314" t="str">
        <f>IF($B$2=1,IF(ชี้วัด2!Y6="","",ชี้วัด2!Y6),IF(ชี้วัด2!Y36="","",ชี้วัด2!Y36))</f>
        <v/>
      </c>
      <c r="Z6" s="314" t="str">
        <f>IF($B$2=1,IF(ชี้วัด2!Z6="","",ชี้วัด2!Z6),IF(ชี้วัด2!Z36="","",ชี้วัด2!Z36))</f>
        <v/>
      </c>
      <c r="AA6" s="314" t="str">
        <f>IF($B$2=1,IF(ชี้วัด2!AA6="","",ชี้วัด2!AA6),IF(ชี้วัด2!AA36="","",ชี้วัด2!AA36))</f>
        <v/>
      </c>
      <c r="AB6" s="314" t="str">
        <f>IF($B$2=1,IF(ชี้วัด2!AB6="","",ชี้วัด2!AB6),IF(ชี้วัด2!AB36="","",ชี้วัด2!AB36))</f>
        <v/>
      </c>
      <c r="AC6" s="314" t="str">
        <f>IF($B$2=1,IF(ชี้วัด2!AC6="","",ชี้วัด2!AC6),IF(ชี้วัด2!AC36="","",ชี้วัด2!AC36))</f>
        <v/>
      </c>
      <c r="AD6" s="314" t="str">
        <f>IF($B$2=1,IF(ชี้วัด2!AD6="","",ชี้วัด2!AD6),IF(ชี้วัด2!AD36="","",ชี้วัด2!AD36))</f>
        <v/>
      </c>
      <c r="AE6" s="314" t="str">
        <f>IF($B$2=1,IF(ชี้วัด2!AE6="","",ชี้วัด2!AE6),IF(ชี้วัด2!AE36="","",ชี้วัด2!AE36))</f>
        <v/>
      </c>
      <c r="AF6" s="314" t="str">
        <f>IF($B$2=1,IF(ชี้วัด2!AF6="","",ชี้วัด2!AF6),IF(ชี้วัด2!AF36="","",ชี้วัด2!AF36))</f>
        <v/>
      </c>
      <c r="AG6" s="314" t="str">
        <f>IF($B$2=1,IF(ชี้วัด2!AG6="","",ชี้วัด2!AG6),IF(ชี้วัด2!AG36="","",ชี้วัด2!AG36))</f>
        <v/>
      </c>
      <c r="AH6" s="314" t="str">
        <f>IF($B$2=1,IF(ชี้วัด2!AH6="","",ชี้วัด2!AH6),IF(ชี้วัด2!AH36="","",ชี้วัด2!AH36))</f>
        <v/>
      </c>
      <c r="AI6" s="314" t="str">
        <f>IF($B$2=1,IF(ชี้วัด2!AI6="","",ชี้วัด2!AI6),IF(ชี้วัด2!AI36="","",ชี้วัด2!AI36))</f>
        <v/>
      </c>
      <c r="AJ6" s="314" t="str">
        <f>IF($B$2=1,IF(ชี้วัด2!AJ6="","",ชี้วัด2!AJ6),IF(ชี้วัด2!AJ36="","",ชี้วัด2!AJ36))</f>
        <v/>
      </c>
      <c r="AK6" s="314" t="str">
        <f>IF($B$2=1,IF(ชี้วัด2!AK6="","",ชี้วัด2!AK6),IF(ชี้วัด2!AK36="","",ชี้วัด2!AK36))</f>
        <v/>
      </c>
      <c r="AL6" s="314" t="str">
        <f>IF($B$2=1,IF(ชี้วัด2!AL6="","",ชี้วัด2!AL6),IF(ชี้วัด2!AL36="","",ชี้วัด2!AL36))</f>
        <v/>
      </c>
      <c r="AM6" s="314" t="str">
        <f>IF($B$2=1,IF(ชี้วัด2!AM6="","",ชี้วัด2!AM6),IF(ชี้วัด2!AM36="","",ชี้วัด2!AM36))</f>
        <v/>
      </c>
      <c r="AN6" s="314" t="str">
        <f>IF($B$2=1,IF(ชี้วัด2!AN6="","",ชี้วัด2!AN6),IF(ชี้วัด2!AN36="","",ชี้วัด2!AN36))</f>
        <v/>
      </c>
      <c r="AO6" s="314" t="str">
        <f>IF($B$2=1,IF(ชี้วัด2!AO6="","",ชี้วัด2!AO6),IF(ชี้วัด2!AO36="","",ชี้วัด2!AO36))</f>
        <v/>
      </c>
      <c r="AP6" s="314" t="str">
        <f>IF($B$2=1,IF(ชี้วัด2!AP6="","",ชี้วัด2!AP6),IF(ชี้วัด2!AP36="","",ชี้วัด2!AP36))</f>
        <v/>
      </c>
      <c r="AQ6" s="314" t="str">
        <f>IF($B$2=1,IF(ชี้วัด2!AQ6="","",ชี้วัด2!AQ6),IF(ชี้วัด2!AQ36="","",ชี้วัด2!AQ36))</f>
        <v/>
      </c>
      <c r="AR6" s="314" t="str">
        <f>IF($B$2=1,IF(ชี้วัด2!AR6="","",ชี้วัด2!AR6),IF(ชี้วัด2!AR36="","",ชี้วัด2!AR36))</f>
        <v/>
      </c>
      <c r="AS6" s="314" t="str">
        <f>IF($B$2=1,IF(ชี้วัด2!AS6="","",ชี้วัด2!AS6),IF(ชี้วัด2!AS36="","",ชี้วัด2!AS36))</f>
        <v/>
      </c>
      <c r="AT6" s="314" t="str">
        <f>IF($B$2=1,IF(ชี้วัด2!AT6="","",ชี้วัด2!AT6),IF(ชี้วัด2!AT36="","",ชี้วัด2!AT36))</f>
        <v/>
      </c>
      <c r="AU6" s="314" t="str">
        <f>IF($B$2=1,IF(ชี้วัด2!AU6="","",ชี้วัด2!AU6),IF(ชี้วัด2!AU36="","",ชี้วัด2!AU36))</f>
        <v/>
      </c>
      <c r="AV6" s="314" t="str">
        <f>IF($B$2=1,IF(ชี้วัด2!AV6="","",ชี้วัด2!AV6),IF(ชี้วัด2!AV36="","",ชี้วัด2!AV36))</f>
        <v/>
      </c>
      <c r="AW6" s="314" t="str">
        <f>IF($B$2=1,IF(ชี้วัด2!AW6="","",ชี้วัด2!AW6),IF(ชี้วัด2!AW36="","",ชี้วัด2!AW36))</f>
        <v/>
      </c>
      <c r="AX6" s="314" t="str">
        <f>IF($B$2=1,IF(ชี้วัด2!AX6="","",ชี้วัด2!AX6),IF(ชี้วัด2!AX36="","",ชี้วัด2!AX36))</f>
        <v/>
      </c>
      <c r="AY6" s="314" t="str">
        <f>IF($B$2=1,IF(ชี้วัด2!AY6="","",ชี้วัด2!AY6),IF(ชี้วัด2!AY36="","",ชี้วัด2!AY36))</f>
        <v/>
      </c>
      <c r="AZ6" s="314" t="str">
        <f>IF($B$2=1,IF(ชี้วัด2!AZ6="","",ชี้วัด2!AZ6),IF(ชี้วัด2!AZ36="","",ชี้วัด2!AZ36))</f>
        <v/>
      </c>
      <c r="BA6" s="314" t="str">
        <f>IF($B$2=1,IF(ชี้วัด2!BA6="","",ชี้วัด2!BA6),IF(ชี้วัด2!BA36="","",ชี้วัด2!BA36))</f>
        <v/>
      </c>
      <c r="BB6" s="314" t="str">
        <f>IF($B$2=1,IF(ชี้วัด2!BB6="","",ชี้วัด2!BB6),IF(ชี้วัด2!BB36="","",ชี้วัด2!BB36))</f>
        <v/>
      </c>
      <c r="BC6" s="314" t="str">
        <f>IF($B$2=1,IF(ชี้วัด2!BC6="","",ชี้วัด2!BC6),IF(ชี้วัด2!BC36="","",ชี้วัด2!BC36))</f>
        <v/>
      </c>
      <c r="BD6" s="314" t="str">
        <f>IF($B$2=1,IF(ชี้วัด2!BD6="","",ชี้วัด2!BD6),IF(ชี้วัด2!BD36="","",ชี้วัด2!BD36))</f>
        <v/>
      </c>
      <c r="BE6" s="116" t="str">
        <f>IF($B$2=1,IF(ชี้วัด2!BE6="","",ชี้วัด2!BE6),IF(ชี้วัด2!BE36="","",ชี้วัด2!BE36))</f>
        <v/>
      </c>
      <c r="BF6" s="116" t="str">
        <f>IF($B$2=1,IF(ชี้วัด2!BF6="","",ชี้วัด2!BF6),IF(ชี้วัด2!BF36="","",ชี้วัด2!BF36))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IF($B$2=1,IF(ชี้วัด2!E7="","",ชี้วัด2!E7),IF(ชี้วัด2!E37="","",ชี้วัด2!E37))</f>
        <v/>
      </c>
      <c r="F7" s="118"/>
      <c r="G7" s="314" t="str">
        <f>IF($B$2=1,IF(ชี้วัด2!G7="","",ชี้วัด2!G7),IF(ชี้วัด2!G37="","",ชี้วัด2!G37))</f>
        <v/>
      </c>
      <c r="H7" s="314" t="str">
        <f>IF($B$2=1,IF(ชี้วัด2!H7="","",ชี้วัด2!H7),IF(ชี้วัด2!H37="","",ชี้วัด2!H37))</f>
        <v/>
      </c>
      <c r="I7" s="314" t="str">
        <f>IF($B$2=1,IF(ชี้วัด2!I7="","",ชี้วัด2!I7),IF(ชี้วัด2!I37="","",ชี้วัด2!I37))</f>
        <v/>
      </c>
      <c r="J7" s="314" t="str">
        <f>IF($B$2=1,IF(ชี้วัด2!J7="","",ชี้วัด2!J7),IF(ชี้วัด2!J37="","",ชี้วัด2!J37))</f>
        <v/>
      </c>
      <c r="K7" s="314" t="str">
        <f>IF($B$2=1,IF(ชี้วัด2!K7="","",ชี้วัด2!K7),IF(ชี้วัด2!K37="","",ชี้วัด2!K37))</f>
        <v/>
      </c>
      <c r="L7" s="314" t="str">
        <f>IF($B$2=1,IF(ชี้วัด2!L7="","",ชี้วัด2!L7),IF(ชี้วัด2!L37="","",ชี้วัด2!L37))</f>
        <v/>
      </c>
      <c r="M7" s="314" t="str">
        <f>IF($B$2=1,IF(ชี้วัด2!M7="","",ชี้วัด2!M7),IF(ชี้วัด2!M37="","",ชี้วัด2!M37))</f>
        <v/>
      </c>
      <c r="N7" s="314" t="str">
        <f>IF($B$2=1,IF(ชี้วัด2!N7="","",ชี้วัด2!N7),IF(ชี้วัด2!N37="","",ชี้วัด2!N37))</f>
        <v/>
      </c>
      <c r="O7" s="314" t="str">
        <f>IF($B$2=1,IF(ชี้วัด2!O7="","",ชี้วัด2!O7),IF(ชี้วัด2!O37="","",ชี้วัด2!O37))</f>
        <v/>
      </c>
      <c r="P7" s="314" t="str">
        <f>IF($B$2=1,IF(ชี้วัด2!P7="","",ชี้วัด2!P7),IF(ชี้วัด2!P37="","",ชี้วัด2!P37))</f>
        <v/>
      </c>
      <c r="Q7" s="314" t="str">
        <f>IF($B$2=1,IF(ชี้วัด2!Q7="","",ชี้วัด2!Q7),IF(ชี้วัด2!Q37="","",ชี้วัด2!Q37))</f>
        <v/>
      </c>
      <c r="R7" s="314" t="str">
        <f>IF($B$2=1,IF(ชี้วัด2!R7="","",ชี้วัด2!R7),IF(ชี้วัด2!R37="","",ชี้วัด2!R37))</f>
        <v/>
      </c>
      <c r="S7" s="314" t="str">
        <f>IF($B$2=1,IF(ชี้วัด2!S7="","",ชี้วัด2!S7),IF(ชี้วัด2!S37="","",ชี้วัด2!S37))</f>
        <v/>
      </c>
      <c r="T7" s="314" t="str">
        <f>IF($B$2=1,IF(ชี้วัด2!T7="","",ชี้วัด2!T7),IF(ชี้วัด2!T37="","",ชี้วัด2!T37))</f>
        <v/>
      </c>
      <c r="U7" s="314" t="str">
        <f>IF($B$2=1,IF(ชี้วัด2!U7="","",ชี้วัด2!U7),IF(ชี้วัด2!U37="","",ชี้วัด2!U37))</f>
        <v/>
      </c>
      <c r="V7" s="314" t="str">
        <f>IF($B$2=1,IF(ชี้วัด2!V7="","",ชี้วัด2!V7),IF(ชี้วัด2!V37="","",ชี้วัด2!V37))</f>
        <v/>
      </c>
      <c r="W7" s="314" t="str">
        <f>IF($B$2=1,IF(ชี้วัด2!W7="","",ชี้วัด2!W7),IF(ชี้วัด2!W37="","",ชี้วัด2!W37))</f>
        <v/>
      </c>
      <c r="X7" s="314" t="str">
        <f>IF($B$2=1,IF(ชี้วัด2!X7="","",ชี้วัด2!X7),IF(ชี้วัด2!X37="","",ชี้วัด2!X37))</f>
        <v/>
      </c>
      <c r="Y7" s="314" t="str">
        <f>IF($B$2=1,IF(ชี้วัด2!Y7="","",ชี้วัด2!Y7),IF(ชี้วัด2!Y37="","",ชี้วัด2!Y37))</f>
        <v/>
      </c>
      <c r="Z7" s="314" t="str">
        <f>IF($B$2=1,IF(ชี้วัด2!Z7="","",ชี้วัด2!Z7),IF(ชี้วัด2!Z37="","",ชี้วัด2!Z37))</f>
        <v/>
      </c>
      <c r="AA7" s="314" t="str">
        <f>IF($B$2=1,IF(ชี้วัด2!AA7="","",ชี้วัด2!AA7),IF(ชี้วัด2!AA37="","",ชี้วัด2!AA37))</f>
        <v/>
      </c>
      <c r="AB7" s="314" t="str">
        <f>IF($B$2=1,IF(ชี้วัด2!AB7="","",ชี้วัด2!AB7),IF(ชี้วัด2!AB37="","",ชี้วัด2!AB37))</f>
        <v/>
      </c>
      <c r="AC7" s="314" t="str">
        <f>IF($B$2=1,IF(ชี้วัด2!AC7="","",ชี้วัด2!AC7),IF(ชี้วัด2!AC37="","",ชี้วัด2!AC37))</f>
        <v/>
      </c>
      <c r="AD7" s="314" t="str">
        <f>IF($B$2=1,IF(ชี้วัด2!AD7="","",ชี้วัด2!AD7),IF(ชี้วัด2!AD37="","",ชี้วัด2!AD37))</f>
        <v/>
      </c>
      <c r="AE7" s="314" t="str">
        <f>IF($B$2=1,IF(ชี้วัด2!AE7="","",ชี้วัด2!AE7),IF(ชี้วัด2!AE37="","",ชี้วัด2!AE37))</f>
        <v/>
      </c>
      <c r="AF7" s="314" t="str">
        <f>IF($B$2=1,IF(ชี้วัด2!AF7="","",ชี้วัด2!AF7),IF(ชี้วัด2!AF37="","",ชี้วัด2!AF37))</f>
        <v/>
      </c>
      <c r="AG7" s="314" t="str">
        <f>IF($B$2=1,IF(ชี้วัด2!AG7="","",ชี้วัด2!AG7),IF(ชี้วัด2!AG37="","",ชี้วัด2!AG37))</f>
        <v/>
      </c>
      <c r="AH7" s="314" t="str">
        <f>IF($B$2=1,IF(ชี้วัด2!AH7="","",ชี้วัด2!AH7),IF(ชี้วัด2!AH37="","",ชี้วัด2!AH37))</f>
        <v/>
      </c>
      <c r="AI7" s="314" t="str">
        <f>IF($B$2=1,IF(ชี้วัด2!AI7="","",ชี้วัด2!AI7),IF(ชี้วัด2!AI37="","",ชี้วัด2!AI37))</f>
        <v/>
      </c>
      <c r="AJ7" s="314" t="str">
        <f>IF($B$2=1,IF(ชี้วัด2!AJ7="","",ชี้วัด2!AJ7),IF(ชี้วัด2!AJ37="","",ชี้วัด2!AJ37))</f>
        <v/>
      </c>
      <c r="AK7" s="314" t="str">
        <f>IF($B$2=1,IF(ชี้วัด2!AK7="","",ชี้วัด2!AK7),IF(ชี้วัด2!AK37="","",ชี้วัด2!AK37))</f>
        <v/>
      </c>
      <c r="AL7" s="314" t="str">
        <f>IF($B$2=1,IF(ชี้วัด2!AL7="","",ชี้วัด2!AL7),IF(ชี้วัด2!AL37="","",ชี้วัด2!AL37))</f>
        <v/>
      </c>
      <c r="AM7" s="314" t="str">
        <f>IF($B$2=1,IF(ชี้วัด2!AM7="","",ชี้วัด2!AM7),IF(ชี้วัด2!AM37="","",ชี้วัด2!AM37))</f>
        <v/>
      </c>
      <c r="AN7" s="314" t="str">
        <f>IF($B$2=1,IF(ชี้วัด2!AN7="","",ชี้วัด2!AN7),IF(ชี้วัด2!AN37="","",ชี้วัด2!AN37))</f>
        <v/>
      </c>
      <c r="AO7" s="314" t="str">
        <f>IF($B$2=1,IF(ชี้วัด2!AO7="","",ชี้วัด2!AO7),IF(ชี้วัด2!AO37="","",ชี้วัด2!AO37))</f>
        <v/>
      </c>
      <c r="AP7" s="314" t="str">
        <f>IF($B$2=1,IF(ชี้วัด2!AP7="","",ชี้วัด2!AP7),IF(ชี้วัด2!AP37="","",ชี้วัด2!AP37))</f>
        <v/>
      </c>
      <c r="AQ7" s="314" t="str">
        <f>IF($B$2=1,IF(ชี้วัด2!AQ7="","",ชี้วัด2!AQ7),IF(ชี้วัด2!AQ37="","",ชี้วัด2!AQ37))</f>
        <v/>
      </c>
      <c r="AR7" s="314" t="str">
        <f>IF($B$2=1,IF(ชี้วัด2!AR7="","",ชี้วัด2!AR7),IF(ชี้วัด2!AR37="","",ชี้วัด2!AR37))</f>
        <v/>
      </c>
      <c r="AS7" s="314" t="str">
        <f>IF($B$2=1,IF(ชี้วัด2!AS7="","",ชี้วัด2!AS7),IF(ชี้วัด2!AS37="","",ชี้วัด2!AS37))</f>
        <v/>
      </c>
      <c r="AT7" s="314" t="str">
        <f>IF($B$2=1,IF(ชี้วัด2!AT7="","",ชี้วัด2!AT7),IF(ชี้วัด2!AT37="","",ชี้วัด2!AT37))</f>
        <v/>
      </c>
      <c r="AU7" s="314" t="str">
        <f>IF($B$2=1,IF(ชี้วัด2!AU7="","",ชี้วัด2!AU7),IF(ชี้วัด2!AU37="","",ชี้วัด2!AU37))</f>
        <v/>
      </c>
      <c r="AV7" s="314" t="str">
        <f>IF($B$2=1,IF(ชี้วัด2!AV7="","",ชี้วัด2!AV7),IF(ชี้วัด2!AV37="","",ชี้วัด2!AV37))</f>
        <v/>
      </c>
      <c r="AW7" s="314" t="str">
        <f>IF($B$2=1,IF(ชี้วัด2!AW7="","",ชี้วัด2!AW7),IF(ชี้วัด2!AW37="","",ชี้วัด2!AW37))</f>
        <v/>
      </c>
      <c r="AX7" s="314" t="str">
        <f>IF($B$2=1,IF(ชี้วัด2!AX7="","",ชี้วัด2!AX7),IF(ชี้วัด2!AX37="","",ชี้วัด2!AX37))</f>
        <v/>
      </c>
      <c r="AY7" s="314" t="str">
        <f>IF($B$2=1,IF(ชี้วัด2!AY7="","",ชี้วัด2!AY7),IF(ชี้วัด2!AY37="","",ชี้วัด2!AY37))</f>
        <v/>
      </c>
      <c r="AZ7" s="314" t="str">
        <f>IF($B$2=1,IF(ชี้วัด2!AZ7="","",ชี้วัด2!AZ7),IF(ชี้วัด2!AZ37="","",ชี้วัด2!AZ37))</f>
        <v/>
      </c>
      <c r="BA7" s="314" t="str">
        <f>IF($B$2=1,IF(ชี้วัด2!BA7="","",ชี้วัด2!BA7),IF(ชี้วัด2!BA37="","",ชี้วัด2!BA37))</f>
        <v/>
      </c>
      <c r="BB7" s="314" t="str">
        <f>IF($B$2=1,IF(ชี้วัด2!BB7="","",ชี้วัด2!BB7),IF(ชี้วัด2!BB37="","",ชี้วัด2!BB37))</f>
        <v/>
      </c>
      <c r="BC7" s="314" t="str">
        <f>IF($B$2=1,IF(ชี้วัด2!BC7="","",ชี้วัด2!BC7),IF(ชี้วัด2!BC37="","",ชี้วัด2!BC37))</f>
        <v/>
      </c>
      <c r="BD7" s="314" t="str">
        <f>IF($B$2=1,IF(ชี้วัด2!BD7="","",ชี้วัด2!BD7),IF(ชี้วัด2!BD37="","",ชี้วัด2!BD37))</f>
        <v/>
      </c>
      <c r="BE7" s="116" t="str">
        <f>IF($B$2=1,IF(ชี้วัด2!BE7="","",ชี้วัด2!BE7),IF(ชี้วัด2!BE37="","",ชี้วัด2!BE37))</f>
        <v/>
      </c>
      <c r="BF7" s="116" t="str">
        <f>IF($B$2=1,IF(ชี้วัด2!BF7="","",ชี้วัด2!BF7),IF(ชี้วัด2!BF37="","",ชี้วัด2!BF37))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IF($B$2=1,IF(ชี้วัด2!E8="","",ชี้วัด2!E8),IF(ชี้วัด2!E38="","",ชี้วัด2!E38))</f>
        <v/>
      </c>
      <c r="F8" s="118"/>
      <c r="G8" s="314" t="str">
        <f>IF($B$2=1,IF(ชี้วัด2!G8="","",ชี้วัด2!G8),IF(ชี้วัด2!G38="","",ชี้วัด2!G38))</f>
        <v/>
      </c>
      <c r="H8" s="314" t="str">
        <f>IF($B$2=1,IF(ชี้วัด2!H8="","",ชี้วัด2!H8),IF(ชี้วัด2!H38="","",ชี้วัด2!H38))</f>
        <v/>
      </c>
      <c r="I8" s="314" t="str">
        <f>IF($B$2=1,IF(ชี้วัด2!I8="","",ชี้วัด2!I8),IF(ชี้วัด2!I38="","",ชี้วัด2!I38))</f>
        <v/>
      </c>
      <c r="J8" s="314" t="str">
        <f>IF($B$2=1,IF(ชี้วัด2!J8="","",ชี้วัด2!J8),IF(ชี้วัด2!J38="","",ชี้วัด2!J38))</f>
        <v/>
      </c>
      <c r="K8" s="314" t="str">
        <f>IF($B$2=1,IF(ชี้วัด2!K8="","",ชี้วัด2!K8),IF(ชี้วัด2!K38="","",ชี้วัด2!K38))</f>
        <v/>
      </c>
      <c r="L8" s="314" t="str">
        <f>IF($B$2=1,IF(ชี้วัด2!L8="","",ชี้วัด2!L8),IF(ชี้วัด2!L38="","",ชี้วัด2!L38))</f>
        <v/>
      </c>
      <c r="M8" s="314" t="str">
        <f>IF($B$2=1,IF(ชี้วัด2!M8="","",ชี้วัด2!M8),IF(ชี้วัด2!M38="","",ชี้วัด2!M38))</f>
        <v/>
      </c>
      <c r="N8" s="314" t="str">
        <f>IF($B$2=1,IF(ชี้วัด2!N8="","",ชี้วัด2!N8),IF(ชี้วัด2!N38="","",ชี้วัด2!N38))</f>
        <v/>
      </c>
      <c r="O8" s="314" t="str">
        <f>IF($B$2=1,IF(ชี้วัด2!O8="","",ชี้วัด2!O8),IF(ชี้วัด2!O38="","",ชี้วัด2!O38))</f>
        <v/>
      </c>
      <c r="P8" s="314" t="str">
        <f>IF($B$2=1,IF(ชี้วัด2!P8="","",ชี้วัด2!P8),IF(ชี้วัด2!P38="","",ชี้วัด2!P38))</f>
        <v/>
      </c>
      <c r="Q8" s="314" t="str">
        <f>IF($B$2=1,IF(ชี้วัด2!Q8="","",ชี้วัด2!Q8),IF(ชี้วัด2!Q38="","",ชี้วัด2!Q38))</f>
        <v/>
      </c>
      <c r="R8" s="314" t="str">
        <f>IF($B$2=1,IF(ชี้วัด2!R8="","",ชี้วัด2!R8),IF(ชี้วัด2!R38="","",ชี้วัด2!R38))</f>
        <v/>
      </c>
      <c r="S8" s="314" t="str">
        <f>IF($B$2=1,IF(ชี้วัด2!S8="","",ชี้วัด2!S8),IF(ชี้วัด2!S38="","",ชี้วัด2!S38))</f>
        <v/>
      </c>
      <c r="T8" s="314" t="str">
        <f>IF($B$2=1,IF(ชี้วัด2!T8="","",ชี้วัด2!T8),IF(ชี้วัด2!T38="","",ชี้วัด2!T38))</f>
        <v/>
      </c>
      <c r="U8" s="314" t="str">
        <f>IF($B$2=1,IF(ชี้วัด2!U8="","",ชี้วัด2!U8),IF(ชี้วัด2!U38="","",ชี้วัด2!U38))</f>
        <v/>
      </c>
      <c r="V8" s="314" t="str">
        <f>IF($B$2=1,IF(ชี้วัด2!V8="","",ชี้วัด2!V8),IF(ชี้วัด2!V38="","",ชี้วัด2!V38))</f>
        <v/>
      </c>
      <c r="W8" s="314" t="str">
        <f>IF($B$2=1,IF(ชี้วัด2!W8="","",ชี้วัด2!W8),IF(ชี้วัด2!W38="","",ชี้วัด2!W38))</f>
        <v/>
      </c>
      <c r="X8" s="314" t="str">
        <f>IF($B$2=1,IF(ชี้วัด2!X8="","",ชี้วัด2!X8),IF(ชี้วัด2!X38="","",ชี้วัด2!X38))</f>
        <v/>
      </c>
      <c r="Y8" s="314" t="str">
        <f>IF($B$2=1,IF(ชี้วัด2!Y8="","",ชี้วัด2!Y8),IF(ชี้วัด2!Y38="","",ชี้วัด2!Y38))</f>
        <v/>
      </c>
      <c r="Z8" s="314" t="str">
        <f>IF($B$2=1,IF(ชี้วัด2!Z8="","",ชี้วัด2!Z8),IF(ชี้วัด2!Z38="","",ชี้วัด2!Z38))</f>
        <v/>
      </c>
      <c r="AA8" s="314" t="str">
        <f>IF($B$2=1,IF(ชี้วัด2!AA8="","",ชี้วัด2!AA8),IF(ชี้วัด2!AA38="","",ชี้วัด2!AA38))</f>
        <v/>
      </c>
      <c r="AB8" s="314" t="str">
        <f>IF($B$2=1,IF(ชี้วัด2!AB8="","",ชี้วัด2!AB8),IF(ชี้วัด2!AB38="","",ชี้วัด2!AB38))</f>
        <v/>
      </c>
      <c r="AC8" s="314" t="str">
        <f>IF($B$2=1,IF(ชี้วัด2!AC8="","",ชี้วัด2!AC8),IF(ชี้วัด2!AC38="","",ชี้วัด2!AC38))</f>
        <v/>
      </c>
      <c r="AD8" s="314" t="str">
        <f>IF($B$2=1,IF(ชี้วัด2!AD8="","",ชี้วัด2!AD8),IF(ชี้วัด2!AD38="","",ชี้วัด2!AD38))</f>
        <v/>
      </c>
      <c r="AE8" s="314" t="str">
        <f>IF($B$2=1,IF(ชี้วัด2!AE8="","",ชี้วัด2!AE8),IF(ชี้วัด2!AE38="","",ชี้วัด2!AE38))</f>
        <v/>
      </c>
      <c r="AF8" s="314" t="str">
        <f>IF($B$2=1,IF(ชี้วัด2!AF8="","",ชี้วัด2!AF8),IF(ชี้วัด2!AF38="","",ชี้วัด2!AF38))</f>
        <v/>
      </c>
      <c r="AG8" s="314" t="str">
        <f>IF($B$2=1,IF(ชี้วัด2!AG8="","",ชี้วัด2!AG8),IF(ชี้วัด2!AG38="","",ชี้วัด2!AG38))</f>
        <v/>
      </c>
      <c r="AH8" s="314" t="str">
        <f>IF($B$2=1,IF(ชี้วัด2!AH8="","",ชี้วัด2!AH8),IF(ชี้วัด2!AH38="","",ชี้วัด2!AH38))</f>
        <v/>
      </c>
      <c r="AI8" s="314" t="str">
        <f>IF($B$2=1,IF(ชี้วัด2!AI8="","",ชี้วัด2!AI8),IF(ชี้วัด2!AI38="","",ชี้วัด2!AI38))</f>
        <v/>
      </c>
      <c r="AJ8" s="314" t="str">
        <f>IF($B$2=1,IF(ชี้วัด2!AJ8="","",ชี้วัด2!AJ8),IF(ชี้วัด2!AJ38="","",ชี้วัด2!AJ38))</f>
        <v/>
      </c>
      <c r="AK8" s="314" t="str">
        <f>IF($B$2=1,IF(ชี้วัด2!AK8="","",ชี้วัด2!AK8),IF(ชี้วัด2!AK38="","",ชี้วัด2!AK38))</f>
        <v/>
      </c>
      <c r="AL8" s="314" t="str">
        <f>IF($B$2=1,IF(ชี้วัด2!AL8="","",ชี้วัด2!AL8),IF(ชี้วัด2!AL38="","",ชี้วัด2!AL38))</f>
        <v/>
      </c>
      <c r="AM8" s="314" t="str">
        <f>IF($B$2=1,IF(ชี้วัด2!AM8="","",ชี้วัด2!AM8),IF(ชี้วัด2!AM38="","",ชี้วัด2!AM38))</f>
        <v/>
      </c>
      <c r="AN8" s="314" t="str">
        <f>IF($B$2=1,IF(ชี้วัด2!AN8="","",ชี้วัด2!AN8),IF(ชี้วัด2!AN38="","",ชี้วัด2!AN38))</f>
        <v/>
      </c>
      <c r="AO8" s="314" t="str">
        <f>IF($B$2=1,IF(ชี้วัด2!AO8="","",ชี้วัด2!AO8),IF(ชี้วัด2!AO38="","",ชี้วัด2!AO38))</f>
        <v/>
      </c>
      <c r="AP8" s="314" t="str">
        <f>IF($B$2=1,IF(ชี้วัด2!AP8="","",ชี้วัด2!AP8),IF(ชี้วัด2!AP38="","",ชี้วัด2!AP38))</f>
        <v/>
      </c>
      <c r="AQ8" s="314" t="str">
        <f>IF($B$2=1,IF(ชี้วัด2!AQ8="","",ชี้วัด2!AQ8),IF(ชี้วัด2!AQ38="","",ชี้วัด2!AQ38))</f>
        <v/>
      </c>
      <c r="AR8" s="314" t="str">
        <f>IF($B$2=1,IF(ชี้วัด2!AR8="","",ชี้วัด2!AR8),IF(ชี้วัด2!AR38="","",ชี้วัด2!AR38))</f>
        <v/>
      </c>
      <c r="AS8" s="314" t="str">
        <f>IF($B$2=1,IF(ชี้วัด2!AS8="","",ชี้วัด2!AS8),IF(ชี้วัด2!AS38="","",ชี้วัด2!AS38))</f>
        <v/>
      </c>
      <c r="AT8" s="314" t="str">
        <f>IF($B$2=1,IF(ชี้วัด2!AT8="","",ชี้วัด2!AT8),IF(ชี้วัด2!AT38="","",ชี้วัด2!AT38))</f>
        <v/>
      </c>
      <c r="AU8" s="314" t="str">
        <f>IF($B$2=1,IF(ชี้วัด2!AU8="","",ชี้วัด2!AU8),IF(ชี้วัด2!AU38="","",ชี้วัด2!AU38))</f>
        <v/>
      </c>
      <c r="AV8" s="314" t="str">
        <f>IF($B$2=1,IF(ชี้วัด2!AV8="","",ชี้วัด2!AV8),IF(ชี้วัด2!AV38="","",ชี้วัด2!AV38))</f>
        <v/>
      </c>
      <c r="AW8" s="314" t="str">
        <f>IF($B$2=1,IF(ชี้วัด2!AW8="","",ชี้วัด2!AW8),IF(ชี้วัด2!AW38="","",ชี้วัด2!AW38))</f>
        <v/>
      </c>
      <c r="AX8" s="314" t="str">
        <f>IF($B$2=1,IF(ชี้วัด2!AX8="","",ชี้วัด2!AX8),IF(ชี้วัด2!AX38="","",ชี้วัด2!AX38))</f>
        <v/>
      </c>
      <c r="AY8" s="314" t="str">
        <f>IF($B$2=1,IF(ชี้วัด2!AY8="","",ชี้วัด2!AY8),IF(ชี้วัด2!AY38="","",ชี้วัด2!AY38))</f>
        <v/>
      </c>
      <c r="AZ8" s="314" t="str">
        <f>IF($B$2=1,IF(ชี้วัด2!AZ8="","",ชี้วัด2!AZ8),IF(ชี้วัด2!AZ38="","",ชี้วัด2!AZ38))</f>
        <v/>
      </c>
      <c r="BA8" s="314" t="str">
        <f>IF($B$2=1,IF(ชี้วัด2!BA8="","",ชี้วัด2!BA8),IF(ชี้วัด2!BA38="","",ชี้วัด2!BA38))</f>
        <v/>
      </c>
      <c r="BB8" s="314" t="str">
        <f>IF($B$2=1,IF(ชี้วัด2!BB8="","",ชี้วัด2!BB8),IF(ชี้วัด2!BB38="","",ชี้วัด2!BB38))</f>
        <v/>
      </c>
      <c r="BC8" s="314" t="str">
        <f>IF($B$2=1,IF(ชี้วัด2!BC8="","",ชี้วัด2!BC8),IF(ชี้วัด2!BC38="","",ชี้วัด2!BC38))</f>
        <v/>
      </c>
      <c r="BD8" s="314" t="str">
        <f>IF($B$2=1,IF(ชี้วัด2!BD8="","",ชี้วัด2!BD8),IF(ชี้วัด2!BD38="","",ชี้วัด2!BD38))</f>
        <v/>
      </c>
      <c r="BE8" s="116" t="str">
        <f>IF($B$2=1,IF(ชี้วัด2!BE8="","",ชี้วัด2!BE8),IF(ชี้วัด2!BE38="","",ชี้วัด2!BE38))</f>
        <v/>
      </c>
      <c r="BF8" s="116" t="str">
        <f>IF($B$2=1,IF(ชี้วัด2!BF8="","",ชี้วัด2!BF8),IF(ชี้วัด2!BF38="","",ชี้วัด2!BF38))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IF($B$2=1,IF(ชี้วัด2!E9="","",ชี้วัด2!E9),IF(ชี้วัด2!E39="","",ชี้วัด2!E39))</f>
        <v/>
      </c>
      <c r="F9" s="118"/>
      <c r="G9" s="314" t="str">
        <f>IF($B$2=1,IF(ชี้วัด2!G9="","",ชี้วัด2!G9),IF(ชี้วัด2!G39="","",ชี้วัด2!G39))</f>
        <v/>
      </c>
      <c r="H9" s="314" t="str">
        <f>IF($B$2=1,IF(ชี้วัด2!H9="","",ชี้วัด2!H9),IF(ชี้วัด2!H39="","",ชี้วัด2!H39))</f>
        <v/>
      </c>
      <c r="I9" s="314" t="str">
        <f>IF($B$2=1,IF(ชี้วัด2!I9="","",ชี้วัด2!I9),IF(ชี้วัด2!I39="","",ชี้วัด2!I39))</f>
        <v/>
      </c>
      <c r="J9" s="314" t="str">
        <f>IF($B$2=1,IF(ชี้วัด2!J9="","",ชี้วัด2!J9),IF(ชี้วัด2!J39="","",ชี้วัด2!J39))</f>
        <v/>
      </c>
      <c r="K9" s="314" t="str">
        <f>IF($B$2=1,IF(ชี้วัด2!K9="","",ชี้วัด2!K9),IF(ชี้วัด2!K39="","",ชี้วัด2!K39))</f>
        <v/>
      </c>
      <c r="L9" s="314" t="str">
        <f>IF($B$2=1,IF(ชี้วัด2!L9="","",ชี้วัด2!L9),IF(ชี้วัด2!L39="","",ชี้วัด2!L39))</f>
        <v/>
      </c>
      <c r="M9" s="314" t="str">
        <f>IF($B$2=1,IF(ชี้วัด2!M9="","",ชี้วัด2!M9),IF(ชี้วัด2!M39="","",ชี้วัด2!M39))</f>
        <v/>
      </c>
      <c r="N9" s="314" t="str">
        <f>IF($B$2=1,IF(ชี้วัด2!N9="","",ชี้วัด2!N9),IF(ชี้วัด2!N39="","",ชี้วัด2!N39))</f>
        <v/>
      </c>
      <c r="O9" s="314" t="str">
        <f>IF($B$2=1,IF(ชี้วัด2!O9="","",ชี้วัด2!O9),IF(ชี้วัด2!O39="","",ชี้วัด2!O39))</f>
        <v/>
      </c>
      <c r="P9" s="314" t="str">
        <f>IF($B$2=1,IF(ชี้วัด2!P9="","",ชี้วัด2!P9),IF(ชี้วัด2!P39="","",ชี้วัด2!P39))</f>
        <v/>
      </c>
      <c r="Q9" s="314" t="str">
        <f>IF($B$2=1,IF(ชี้วัด2!Q9="","",ชี้วัด2!Q9),IF(ชี้วัด2!Q39="","",ชี้วัด2!Q39))</f>
        <v/>
      </c>
      <c r="R9" s="314" t="str">
        <f>IF($B$2=1,IF(ชี้วัด2!R9="","",ชี้วัด2!R9),IF(ชี้วัด2!R39="","",ชี้วัด2!R39))</f>
        <v/>
      </c>
      <c r="S9" s="314" t="str">
        <f>IF($B$2=1,IF(ชี้วัด2!S9="","",ชี้วัด2!S9),IF(ชี้วัด2!S39="","",ชี้วัด2!S39))</f>
        <v/>
      </c>
      <c r="T9" s="314" t="str">
        <f>IF($B$2=1,IF(ชี้วัด2!T9="","",ชี้วัด2!T9),IF(ชี้วัด2!T39="","",ชี้วัด2!T39))</f>
        <v/>
      </c>
      <c r="U9" s="314" t="str">
        <f>IF($B$2=1,IF(ชี้วัด2!U9="","",ชี้วัด2!U9),IF(ชี้วัด2!U39="","",ชี้วัด2!U39))</f>
        <v/>
      </c>
      <c r="V9" s="314" t="str">
        <f>IF($B$2=1,IF(ชี้วัด2!V9="","",ชี้วัด2!V9),IF(ชี้วัด2!V39="","",ชี้วัด2!V39))</f>
        <v/>
      </c>
      <c r="W9" s="314" t="str">
        <f>IF($B$2=1,IF(ชี้วัด2!W9="","",ชี้วัด2!W9),IF(ชี้วัด2!W39="","",ชี้วัด2!W39))</f>
        <v/>
      </c>
      <c r="X9" s="314" t="str">
        <f>IF($B$2=1,IF(ชี้วัด2!X9="","",ชี้วัด2!X9),IF(ชี้วัด2!X39="","",ชี้วัด2!X39))</f>
        <v/>
      </c>
      <c r="Y9" s="314" t="str">
        <f>IF($B$2=1,IF(ชี้วัด2!Y9="","",ชี้วัด2!Y9),IF(ชี้วัด2!Y39="","",ชี้วัด2!Y39))</f>
        <v/>
      </c>
      <c r="Z9" s="314" t="str">
        <f>IF($B$2=1,IF(ชี้วัด2!Z9="","",ชี้วัด2!Z9),IF(ชี้วัด2!Z39="","",ชี้วัด2!Z39))</f>
        <v/>
      </c>
      <c r="AA9" s="314" t="str">
        <f>IF($B$2=1,IF(ชี้วัด2!AA9="","",ชี้วัด2!AA9),IF(ชี้วัด2!AA39="","",ชี้วัด2!AA39))</f>
        <v/>
      </c>
      <c r="AB9" s="314" t="str">
        <f>IF($B$2=1,IF(ชี้วัด2!AB9="","",ชี้วัด2!AB9),IF(ชี้วัด2!AB39="","",ชี้วัด2!AB39))</f>
        <v/>
      </c>
      <c r="AC9" s="314" t="str">
        <f>IF($B$2=1,IF(ชี้วัด2!AC9="","",ชี้วัด2!AC9),IF(ชี้วัด2!AC39="","",ชี้วัด2!AC39))</f>
        <v/>
      </c>
      <c r="AD9" s="314" t="str">
        <f>IF($B$2=1,IF(ชี้วัด2!AD9="","",ชี้วัด2!AD9),IF(ชี้วัด2!AD39="","",ชี้วัด2!AD39))</f>
        <v/>
      </c>
      <c r="AE9" s="314" t="str">
        <f>IF($B$2=1,IF(ชี้วัด2!AE9="","",ชี้วัด2!AE9),IF(ชี้วัด2!AE39="","",ชี้วัด2!AE39))</f>
        <v/>
      </c>
      <c r="AF9" s="314" t="str">
        <f>IF($B$2=1,IF(ชี้วัด2!AF9="","",ชี้วัด2!AF9),IF(ชี้วัด2!AF39="","",ชี้วัด2!AF39))</f>
        <v/>
      </c>
      <c r="AG9" s="314" t="str">
        <f>IF($B$2=1,IF(ชี้วัด2!AG9="","",ชี้วัด2!AG9),IF(ชี้วัด2!AG39="","",ชี้วัด2!AG39))</f>
        <v/>
      </c>
      <c r="AH9" s="314" t="str">
        <f>IF($B$2=1,IF(ชี้วัด2!AH9="","",ชี้วัด2!AH9),IF(ชี้วัด2!AH39="","",ชี้วัด2!AH39))</f>
        <v/>
      </c>
      <c r="AI9" s="314" t="str">
        <f>IF($B$2=1,IF(ชี้วัด2!AI9="","",ชี้วัด2!AI9),IF(ชี้วัด2!AI39="","",ชี้วัด2!AI39))</f>
        <v/>
      </c>
      <c r="AJ9" s="314" t="str">
        <f>IF($B$2=1,IF(ชี้วัด2!AJ9="","",ชี้วัด2!AJ9),IF(ชี้วัด2!AJ39="","",ชี้วัด2!AJ39))</f>
        <v/>
      </c>
      <c r="AK9" s="314" t="str">
        <f>IF($B$2=1,IF(ชี้วัด2!AK9="","",ชี้วัด2!AK9),IF(ชี้วัด2!AK39="","",ชี้วัด2!AK39))</f>
        <v/>
      </c>
      <c r="AL9" s="314" t="str">
        <f>IF($B$2=1,IF(ชี้วัด2!AL9="","",ชี้วัด2!AL9),IF(ชี้วัด2!AL39="","",ชี้วัด2!AL39))</f>
        <v/>
      </c>
      <c r="AM9" s="314" t="str">
        <f>IF($B$2=1,IF(ชี้วัด2!AM9="","",ชี้วัด2!AM9),IF(ชี้วัด2!AM39="","",ชี้วัด2!AM39))</f>
        <v/>
      </c>
      <c r="AN9" s="314" t="str">
        <f>IF($B$2=1,IF(ชี้วัด2!AN9="","",ชี้วัด2!AN9),IF(ชี้วัด2!AN39="","",ชี้วัด2!AN39))</f>
        <v/>
      </c>
      <c r="AO9" s="314" t="str">
        <f>IF($B$2=1,IF(ชี้วัด2!AO9="","",ชี้วัด2!AO9),IF(ชี้วัด2!AO39="","",ชี้วัด2!AO39))</f>
        <v/>
      </c>
      <c r="AP9" s="314" t="str">
        <f>IF($B$2=1,IF(ชี้วัด2!AP9="","",ชี้วัด2!AP9),IF(ชี้วัด2!AP39="","",ชี้วัด2!AP39))</f>
        <v/>
      </c>
      <c r="AQ9" s="314" t="str">
        <f>IF($B$2=1,IF(ชี้วัด2!AQ9="","",ชี้วัด2!AQ9),IF(ชี้วัด2!AQ39="","",ชี้วัด2!AQ39))</f>
        <v/>
      </c>
      <c r="AR9" s="314" t="str">
        <f>IF($B$2=1,IF(ชี้วัด2!AR9="","",ชี้วัด2!AR9),IF(ชี้วัด2!AR39="","",ชี้วัด2!AR39))</f>
        <v/>
      </c>
      <c r="AS9" s="314" t="str">
        <f>IF($B$2=1,IF(ชี้วัด2!AS9="","",ชี้วัด2!AS9),IF(ชี้วัด2!AS39="","",ชี้วัด2!AS39))</f>
        <v/>
      </c>
      <c r="AT9" s="314" t="str">
        <f>IF($B$2=1,IF(ชี้วัด2!AT9="","",ชี้วัด2!AT9),IF(ชี้วัด2!AT39="","",ชี้วัด2!AT39))</f>
        <v/>
      </c>
      <c r="AU9" s="314" t="str">
        <f>IF($B$2=1,IF(ชี้วัด2!AU9="","",ชี้วัด2!AU9),IF(ชี้วัด2!AU39="","",ชี้วัด2!AU39))</f>
        <v/>
      </c>
      <c r="AV9" s="314" t="str">
        <f>IF($B$2=1,IF(ชี้วัด2!AV9="","",ชี้วัด2!AV9),IF(ชี้วัด2!AV39="","",ชี้วัด2!AV39))</f>
        <v/>
      </c>
      <c r="AW9" s="314" t="str">
        <f>IF($B$2=1,IF(ชี้วัด2!AW9="","",ชี้วัด2!AW9),IF(ชี้วัด2!AW39="","",ชี้วัด2!AW39))</f>
        <v/>
      </c>
      <c r="AX9" s="314" t="str">
        <f>IF($B$2=1,IF(ชี้วัด2!AX9="","",ชี้วัด2!AX9),IF(ชี้วัด2!AX39="","",ชี้วัด2!AX39))</f>
        <v/>
      </c>
      <c r="AY9" s="314" t="str">
        <f>IF($B$2=1,IF(ชี้วัด2!AY9="","",ชี้วัด2!AY9),IF(ชี้วัด2!AY39="","",ชี้วัด2!AY39))</f>
        <v/>
      </c>
      <c r="AZ9" s="314" t="str">
        <f>IF($B$2=1,IF(ชี้วัด2!AZ9="","",ชี้วัด2!AZ9),IF(ชี้วัด2!AZ39="","",ชี้วัด2!AZ39))</f>
        <v/>
      </c>
      <c r="BA9" s="314" t="str">
        <f>IF($B$2=1,IF(ชี้วัด2!BA9="","",ชี้วัด2!BA9),IF(ชี้วัด2!BA39="","",ชี้วัด2!BA39))</f>
        <v/>
      </c>
      <c r="BB9" s="314" t="str">
        <f>IF($B$2=1,IF(ชี้วัด2!BB9="","",ชี้วัด2!BB9),IF(ชี้วัด2!BB39="","",ชี้วัด2!BB39))</f>
        <v/>
      </c>
      <c r="BC9" s="314" t="str">
        <f>IF($B$2=1,IF(ชี้วัด2!BC9="","",ชี้วัด2!BC9),IF(ชี้วัด2!BC39="","",ชี้วัด2!BC39))</f>
        <v/>
      </c>
      <c r="BD9" s="314" t="str">
        <f>IF($B$2=1,IF(ชี้วัด2!BD9="","",ชี้วัด2!BD9),IF(ชี้วัด2!BD39="","",ชี้วัด2!BD39))</f>
        <v/>
      </c>
      <c r="BE9" s="116" t="str">
        <f>IF($B$2=1,IF(ชี้วัด2!BE9="","",ชี้วัด2!BE9),IF(ชี้วัด2!BE39="","",ชี้วัด2!BE39))</f>
        <v/>
      </c>
      <c r="BF9" s="116" t="str">
        <f>IF($B$2=1,IF(ชี้วัด2!BF9="","",ชี้วัด2!BF9),IF(ชี้วัด2!BF39="","",ชี้วัด2!BF39))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IF($B$2=1,IF(ชี้วัด2!E10="","",ชี้วัด2!E10),IF(ชี้วัด2!E40="","",ชี้วัด2!E40))</f>
        <v/>
      </c>
      <c r="F10" s="118"/>
      <c r="G10" s="314" t="str">
        <f>IF($B$2=1,IF(ชี้วัด2!G10="","",ชี้วัด2!G10),IF(ชี้วัด2!G40="","",ชี้วัด2!G40))</f>
        <v/>
      </c>
      <c r="H10" s="314" t="str">
        <f>IF($B$2=1,IF(ชี้วัด2!H10="","",ชี้วัด2!H10),IF(ชี้วัด2!H40="","",ชี้วัด2!H40))</f>
        <v/>
      </c>
      <c r="I10" s="314" t="str">
        <f>IF($B$2=1,IF(ชี้วัด2!I10="","",ชี้วัด2!I10),IF(ชี้วัด2!I40="","",ชี้วัด2!I40))</f>
        <v/>
      </c>
      <c r="J10" s="314" t="str">
        <f>IF($B$2=1,IF(ชี้วัด2!J10="","",ชี้วัด2!J10),IF(ชี้วัด2!J40="","",ชี้วัด2!J40))</f>
        <v/>
      </c>
      <c r="K10" s="314" t="str">
        <f>IF($B$2=1,IF(ชี้วัด2!K10="","",ชี้วัด2!K10),IF(ชี้วัด2!K40="","",ชี้วัด2!K40))</f>
        <v/>
      </c>
      <c r="L10" s="314" t="str">
        <f>IF($B$2=1,IF(ชี้วัด2!L10="","",ชี้วัด2!L10),IF(ชี้วัด2!L40="","",ชี้วัด2!L40))</f>
        <v/>
      </c>
      <c r="M10" s="314" t="str">
        <f>IF($B$2=1,IF(ชี้วัด2!M10="","",ชี้วัด2!M10),IF(ชี้วัด2!M40="","",ชี้วัด2!M40))</f>
        <v/>
      </c>
      <c r="N10" s="314" t="str">
        <f>IF($B$2=1,IF(ชี้วัด2!N10="","",ชี้วัด2!N10),IF(ชี้วัด2!N40="","",ชี้วัด2!N40))</f>
        <v/>
      </c>
      <c r="O10" s="314" t="str">
        <f>IF($B$2=1,IF(ชี้วัด2!O10="","",ชี้วัด2!O10),IF(ชี้วัด2!O40="","",ชี้วัด2!O40))</f>
        <v/>
      </c>
      <c r="P10" s="314" t="str">
        <f>IF($B$2=1,IF(ชี้วัด2!P10="","",ชี้วัด2!P10),IF(ชี้วัด2!P40="","",ชี้วัด2!P40))</f>
        <v/>
      </c>
      <c r="Q10" s="314" t="str">
        <f>IF($B$2=1,IF(ชี้วัด2!Q10="","",ชี้วัด2!Q10),IF(ชี้วัด2!Q40="","",ชี้วัด2!Q40))</f>
        <v/>
      </c>
      <c r="R10" s="314" t="str">
        <f>IF($B$2=1,IF(ชี้วัด2!R10="","",ชี้วัด2!R10),IF(ชี้วัด2!R40="","",ชี้วัด2!R40))</f>
        <v/>
      </c>
      <c r="S10" s="314" t="str">
        <f>IF($B$2=1,IF(ชี้วัด2!S10="","",ชี้วัด2!S10),IF(ชี้วัด2!S40="","",ชี้วัด2!S40))</f>
        <v/>
      </c>
      <c r="T10" s="314" t="str">
        <f>IF($B$2=1,IF(ชี้วัด2!T10="","",ชี้วัด2!T10),IF(ชี้วัด2!T40="","",ชี้วัด2!T40))</f>
        <v/>
      </c>
      <c r="U10" s="314" t="str">
        <f>IF($B$2=1,IF(ชี้วัด2!U10="","",ชี้วัด2!U10),IF(ชี้วัด2!U40="","",ชี้วัด2!U40))</f>
        <v/>
      </c>
      <c r="V10" s="314" t="str">
        <f>IF($B$2=1,IF(ชี้วัด2!V10="","",ชี้วัด2!V10),IF(ชี้วัด2!V40="","",ชี้วัด2!V40))</f>
        <v/>
      </c>
      <c r="W10" s="314" t="str">
        <f>IF($B$2=1,IF(ชี้วัด2!W10="","",ชี้วัด2!W10),IF(ชี้วัด2!W40="","",ชี้วัด2!W40))</f>
        <v/>
      </c>
      <c r="X10" s="314" t="str">
        <f>IF($B$2=1,IF(ชี้วัด2!X10="","",ชี้วัด2!X10),IF(ชี้วัด2!X40="","",ชี้วัด2!X40))</f>
        <v/>
      </c>
      <c r="Y10" s="314" t="str">
        <f>IF($B$2=1,IF(ชี้วัด2!Y10="","",ชี้วัด2!Y10),IF(ชี้วัด2!Y40="","",ชี้วัด2!Y40))</f>
        <v/>
      </c>
      <c r="Z10" s="314" t="str">
        <f>IF($B$2=1,IF(ชี้วัด2!Z10="","",ชี้วัด2!Z10),IF(ชี้วัด2!Z40="","",ชี้วัด2!Z40))</f>
        <v/>
      </c>
      <c r="AA10" s="314" t="str">
        <f>IF($B$2=1,IF(ชี้วัด2!AA10="","",ชี้วัด2!AA10),IF(ชี้วัด2!AA40="","",ชี้วัด2!AA40))</f>
        <v/>
      </c>
      <c r="AB10" s="314" t="str">
        <f>IF($B$2=1,IF(ชี้วัด2!AB10="","",ชี้วัด2!AB10),IF(ชี้วัด2!AB40="","",ชี้วัด2!AB40))</f>
        <v/>
      </c>
      <c r="AC10" s="314" t="str">
        <f>IF($B$2=1,IF(ชี้วัด2!AC10="","",ชี้วัด2!AC10),IF(ชี้วัด2!AC40="","",ชี้วัด2!AC40))</f>
        <v/>
      </c>
      <c r="AD10" s="314" t="str">
        <f>IF($B$2=1,IF(ชี้วัด2!AD10="","",ชี้วัด2!AD10),IF(ชี้วัด2!AD40="","",ชี้วัด2!AD40))</f>
        <v/>
      </c>
      <c r="AE10" s="314" t="str">
        <f>IF($B$2=1,IF(ชี้วัด2!AE10="","",ชี้วัด2!AE10),IF(ชี้วัด2!AE40="","",ชี้วัด2!AE40))</f>
        <v/>
      </c>
      <c r="AF10" s="314" t="str">
        <f>IF($B$2=1,IF(ชี้วัด2!AF10="","",ชี้วัด2!AF10),IF(ชี้วัด2!AF40="","",ชี้วัด2!AF40))</f>
        <v/>
      </c>
      <c r="AG10" s="314" t="str">
        <f>IF($B$2=1,IF(ชี้วัด2!AG10="","",ชี้วัด2!AG10),IF(ชี้วัด2!AG40="","",ชี้วัด2!AG40))</f>
        <v/>
      </c>
      <c r="AH10" s="314" t="str">
        <f>IF($B$2=1,IF(ชี้วัด2!AH10="","",ชี้วัด2!AH10),IF(ชี้วัด2!AH40="","",ชี้วัด2!AH40))</f>
        <v/>
      </c>
      <c r="AI10" s="314" t="str">
        <f>IF($B$2=1,IF(ชี้วัด2!AI10="","",ชี้วัด2!AI10),IF(ชี้วัด2!AI40="","",ชี้วัด2!AI40))</f>
        <v/>
      </c>
      <c r="AJ10" s="314" t="str">
        <f>IF($B$2=1,IF(ชี้วัด2!AJ10="","",ชี้วัด2!AJ10),IF(ชี้วัด2!AJ40="","",ชี้วัด2!AJ40))</f>
        <v/>
      </c>
      <c r="AK10" s="314" t="str">
        <f>IF($B$2=1,IF(ชี้วัด2!AK10="","",ชี้วัด2!AK10),IF(ชี้วัด2!AK40="","",ชี้วัด2!AK40))</f>
        <v/>
      </c>
      <c r="AL10" s="314" t="str">
        <f>IF($B$2=1,IF(ชี้วัด2!AL10="","",ชี้วัด2!AL10),IF(ชี้วัด2!AL40="","",ชี้วัด2!AL40))</f>
        <v/>
      </c>
      <c r="AM10" s="314" t="str">
        <f>IF($B$2=1,IF(ชี้วัด2!AM10="","",ชี้วัด2!AM10),IF(ชี้วัด2!AM40="","",ชี้วัด2!AM40))</f>
        <v/>
      </c>
      <c r="AN10" s="314" t="str">
        <f>IF($B$2=1,IF(ชี้วัด2!AN10="","",ชี้วัด2!AN10),IF(ชี้วัด2!AN40="","",ชี้วัด2!AN40))</f>
        <v/>
      </c>
      <c r="AO10" s="314" t="str">
        <f>IF($B$2=1,IF(ชี้วัด2!AO10="","",ชี้วัด2!AO10),IF(ชี้วัด2!AO40="","",ชี้วัด2!AO40))</f>
        <v/>
      </c>
      <c r="AP10" s="314" t="str">
        <f>IF($B$2=1,IF(ชี้วัด2!AP10="","",ชี้วัด2!AP10),IF(ชี้วัด2!AP40="","",ชี้วัด2!AP40))</f>
        <v/>
      </c>
      <c r="AQ10" s="314" t="str">
        <f>IF($B$2=1,IF(ชี้วัด2!AQ10="","",ชี้วัด2!AQ10),IF(ชี้วัด2!AQ40="","",ชี้วัด2!AQ40))</f>
        <v/>
      </c>
      <c r="AR10" s="314" t="str">
        <f>IF($B$2=1,IF(ชี้วัด2!AR10="","",ชี้วัด2!AR10),IF(ชี้วัด2!AR40="","",ชี้วัด2!AR40))</f>
        <v/>
      </c>
      <c r="AS10" s="314" t="str">
        <f>IF($B$2=1,IF(ชี้วัด2!AS10="","",ชี้วัด2!AS10),IF(ชี้วัด2!AS40="","",ชี้วัด2!AS40))</f>
        <v/>
      </c>
      <c r="AT10" s="314" t="str">
        <f>IF($B$2=1,IF(ชี้วัด2!AT10="","",ชี้วัด2!AT10),IF(ชี้วัด2!AT40="","",ชี้วัด2!AT40))</f>
        <v/>
      </c>
      <c r="AU10" s="314" t="str">
        <f>IF($B$2=1,IF(ชี้วัด2!AU10="","",ชี้วัด2!AU10),IF(ชี้วัด2!AU40="","",ชี้วัด2!AU40))</f>
        <v/>
      </c>
      <c r="AV10" s="314" t="str">
        <f>IF($B$2=1,IF(ชี้วัด2!AV10="","",ชี้วัด2!AV10),IF(ชี้วัด2!AV40="","",ชี้วัด2!AV40))</f>
        <v/>
      </c>
      <c r="AW10" s="314" t="str">
        <f>IF($B$2=1,IF(ชี้วัด2!AW10="","",ชี้วัด2!AW10),IF(ชี้วัด2!AW40="","",ชี้วัด2!AW40))</f>
        <v/>
      </c>
      <c r="AX10" s="314" t="str">
        <f>IF($B$2=1,IF(ชี้วัด2!AX10="","",ชี้วัด2!AX10),IF(ชี้วัด2!AX40="","",ชี้วัด2!AX40))</f>
        <v/>
      </c>
      <c r="AY10" s="314" t="str">
        <f>IF($B$2=1,IF(ชี้วัด2!AY10="","",ชี้วัด2!AY10),IF(ชี้วัด2!AY40="","",ชี้วัด2!AY40))</f>
        <v/>
      </c>
      <c r="AZ10" s="314" t="str">
        <f>IF($B$2=1,IF(ชี้วัด2!AZ10="","",ชี้วัด2!AZ10),IF(ชี้วัด2!AZ40="","",ชี้วัด2!AZ40))</f>
        <v/>
      </c>
      <c r="BA10" s="314" t="str">
        <f>IF($B$2=1,IF(ชี้วัด2!BA10="","",ชี้วัด2!BA10),IF(ชี้วัด2!BA40="","",ชี้วัด2!BA40))</f>
        <v/>
      </c>
      <c r="BB10" s="314" t="str">
        <f>IF($B$2=1,IF(ชี้วัด2!BB10="","",ชี้วัด2!BB10),IF(ชี้วัด2!BB40="","",ชี้วัด2!BB40))</f>
        <v/>
      </c>
      <c r="BC10" s="314" t="str">
        <f>IF($B$2=1,IF(ชี้วัด2!BC10="","",ชี้วัด2!BC10),IF(ชี้วัด2!BC40="","",ชี้วัด2!BC40))</f>
        <v/>
      </c>
      <c r="BD10" s="314" t="str">
        <f>IF($B$2=1,IF(ชี้วัด2!BD10="","",ชี้วัด2!BD10),IF(ชี้วัด2!BD40="","",ชี้วัด2!BD40))</f>
        <v/>
      </c>
      <c r="BE10" s="116" t="str">
        <f>IF($B$2=1,IF(ชี้วัด2!BE10="","",ชี้วัด2!BE10),IF(ชี้วัด2!BE40="","",ชี้วัด2!BE40))</f>
        <v/>
      </c>
      <c r="BF10" s="116" t="str">
        <f>IF($B$2=1,IF(ชี้วัด2!BF10="","",ชี้วัด2!BF10),IF(ชี้วัด2!BF40="","",ชี้วัด2!BF40))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IF($B$2=1,IF(ชี้วัด2!E11="","",ชี้วัด2!E11),IF(ชี้วัด2!E41="","",ชี้วัด2!E41))</f>
        <v/>
      </c>
      <c r="F11" s="118"/>
      <c r="G11" s="314" t="str">
        <f>IF($B$2=1,IF(ชี้วัด2!G11="","",ชี้วัด2!G11),IF(ชี้วัด2!G41="","",ชี้วัด2!G41))</f>
        <v/>
      </c>
      <c r="H11" s="314" t="str">
        <f>IF($B$2=1,IF(ชี้วัด2!H11="","",ชี้วัด2!H11),IF(ชี้วัด2!H41="","",ชี้วัด2!H41))</f>
        <v/>
      </c>
      <c r="I11" s="314" t="str">
        <f>IF($B$2=1,IF(ชี้วัด2!I11="","",ชี้วัด2!I11),IF(ชี้วัด2!I41="","",ชี้วัด2!I41))</f>
        <v/>
      </c>
      <c r="J11" s="314" t="str">
        <f>IF($B$2=1,IF(ชี้วัด2!J11="","",ชี้วัด2!J11),IF(ชี้วัด2!J41="","",ชี้วัด2!J41))</f>
        <v/>
      </c>
      <c r="K11" s="314" t="str">
        <f>IF($B$2=1,IF(ชี้วัด2!K11="","",ชี้วัด2!K11),IF(ชี้วัด2!K41="","",ชี้วัด2!K41))</f>
        <v/>
      </c>
      <c r="L11" s="314" t="str">
        <f>IF($B$2=1,IF(ชี้วัด2!L11="","",ชี้วัด2!L11),IF(ชี้วัด2!L41="","",ชี้วัด2!L41))</f>
        <v/>
      </c>
      <c r="M11" s="314" t="str">
        <f>IF($B$2=1,IF(ชี้วัด2!M11="","",ชี้วัด2!M11),IF(ชี้วัด2!M41="","",ชี้วัด2!M41))</f>
        <v/>
      </c>
      <c r="N11" s="314" t="str">
        <f>IF($B$2=1,IF(ชี้วัด2!N11="","",ชี้วัด2!N11),IF(ชี้วัด2!N41="","",ชี้วัด2!N41))</f>
        <v/>
      </c>
      <c r="O11" s="314" t="str">
        <f>IF($B$2=1,IF(ชี้วัด2!O11="","",ชี้วัด2!O11),IF(ชี้วัด2!O41="","",ชี้วัด2!O41))</f>
        <v/>
      </c>
      <c r="P11" s="314" t="str">
        <f>IF($B$2=1,IF(ชี้วัด2!P11="","",ชี้วัด2!P11),IF(ชี้วัด2!P41="","",ชี้วัด2!P41))</f>
        <v/>
      </c>
      <c r="Q11" s="314" t="str">
        <f>IF($B$2=1,IF(ชี้วัด2!Q11="","",ชี้วัด2!Q11),IF(ชี้วัด2!Q41="","",ชี้วัด2!Q41))</f>
        <v/>
      </c>
      <c r="R11" s="314" t="str">
        <f>IF($B$2=1,IF(ชี้วัด2!R11="","",ชี้วัด2!R11),IF(ชี้วัด2!R41="","",ชี้วัด2!R41))</f>
        <v/>
      </c>
      <c r="S11" s="314" t="str">
        <f>IF($B$2=1,IF(ชี้วัด2!S11="","",ชี้วัด2!S11),IF(ชี้วัด2!S41="","",ชี้วัด2!S41))</f>
        <v/>
      </c>
      <c r="T11" s="314" t="str">
        <f>IF($B$2=1,IF(ชี้วัด2!T11="","",ชี้วัด2!T11),IF(ชี้วัด2!T41="","",ชี้วัด2!T41))</f>
        <v/>
      </c>
      <c r="U11" s="314" t="str">
        <f>IF($B$2=1,IF(ชี้วัด2!U11="","",ชี้วัด2!U11),IF(ชี้วัด2!U41="","",ชี้วัด2!U41))</f>
        <v/>
      </c>
      <c r="V11" s="314" t="str">
        <f>IF($B$2=1,IF(ชี้วัด2!V11="","",ชี้วัด2!V11),IF(ชี้วัด2!V41="","",ชี้วัด2!V41))</f>
        <v/>
      </c>
      <c r="W11" s="314" t="str">
        <f>IF($B$2=1,IF(ชี้วัด2!W11="","",ชี้วัด2!W11),IF(ชี้วัด2!W41="","",ชี้วัด2!W41))</f>
        <v/>
      </c>
      <c r="X11" s="314" t="str">
        <f>IF($B$2=1,IF(ชี้วัด2!X11="","",ชี้วัด2!X11),IF(ชี้วัด2!X41="","",ชี้วัด2!X41))</f>
        <v/>
      </c>
      <c r="Y11" s="314" t="str">
        <f>IF($B$2=1,IF(ชี้วัด2!Y11="","",ชี้วัด2!Y11),IF(ชี้วัด2!Y41="","",ชี้วัด2!Y41))</f>
        <v/>
      </c>
      <c r="Z11" s="314" t="str">
        <f>IF($B$2=1,IF(ชี้วัด2!Z11="","",ชี้วัด2!Z11),IF(ชี้วัด2!Z41="","",ชี้วัด2!Z41))</f>
        <v/>
      </c>
      <c r="AA11" s="314" t="str">
        <f>IF($B$2=1,IF(ชี้วัด2!AA11="","",ชี้วัด2!AA11),IF(ชี้วัด2!AA41="","",ชี้วัด2!AA41))</f>
        <v/>
      </c>
      <c r="AB11" s="314" t="str">
        <f>IF($B$2=1,IF(ชี้วัด2!AB11="","",ชี้วัด2!AB11),IF(ชี้วัด2!AB41="","",ชี้วัด2!AB41))</f>
        <v/>
      </c>
      <c r="AC11" s="314" t="str">
        <f>IF($B$2=1,IF(ชี้วัด2!AC11="","",ชี้วัด2!AC11),IF(ชี้วัด2!AC41="","",ชี้วัด2!AC41))</f>
        <v/>
      </c>
      <c r="AD11" s="314" t="str">
        <f>IF($B$2=1,IF(ชี้วัด2!AD11="","",ชี้วัด2!AD11),IF(ชี้วัด2!AD41="","",ชี้วัด2!AD41))</f>
        <v/>
      </c>
      <c r="AE11" s="314" t="str">
        <f>IF($B$2=1,IF(ชี้วัด2!AE11="","",ชี้วัด2!AE11),IF(ชี้วัด2!AE41="","",ชี้วัด2!AE41))</f>
        <v/>
      </c>
      <c r="AF11" s="314" t="str">
        <f>IF($B$2=1,IF(ชี้วัด2!AF11="","",ชี้วัด2!AF11),IF(ชี้วัด2!AF41="","",ชี้วัด2!AF41))</f>
        <v/>
      </c>
      <c r="AG11" s="314" t="str">
        <f>IF($B$2=1,IF(ชี้วัด2!AG11="","",ชี้วัด2!AG11),IF(ชี้วัด2!AG41="","",ชี้วัด2!AG41))</f>
        <v/>
      </c>
      <c r="AH11" s="314" t="str">
        <f>IF($B$2=1,IF(ชี้วัด2!AH11="","",ชี้วัด2!AH11),IF(ชี้วัด2!AH41="","",ชี้วัด2!AH41))</f>
        <v/>
      </c>
      <c r="AI11" s="314" t="str">
        <f>IF($B$2=1,IF(ชี้วัด2!AI11="","",ชี้วัด2!AI11),IF(ชี้วัด2!AI41="","",ชี้วัด2!AI41))</f>
        <v/>
      </c>
      <c r="AJ11" s="314" t="str">
        <f>IF($B$2=1,IF(ชี้วัด2!AJ11="","",ชี้วัด2!AJ11),IF(ชี้วัด2!AJ41="","",ชี้วัด2!AJ41))</f>
        <v/>
      </c>
      <c r="AK11" s="314" t="str">
        <f>IF($B$2=1,IF(ชี้วัด2!AK11="","",ชี้วัด2!AK11),IF(ชี้วัด2!AK41="","",ชี้วัด2!AK41))</f>
        <v/>
      </c>
      <c r="AL11" s="314" t="str">
        <f>IF($B$2=1,IF(ชี้วัด2!AL11="","",ชี้วัด2!AL11),IF(ชี้วัด2!AL41="","",ชี้วัด2!AL41))</f>
        <v/>
      </c>
      <c r="AM11" s="314" t="str">
        <f>IF($B$2=1,IF(ชี้วัด2!AM11="","",ชี้วัด2!AM11),IF(ชี้วัด2!AM41="","",ชี้วัด2!AM41))</f>
        <v/>
      </c>
      <c r="AN11" s="314" t="str">
        <f>IF($B$2=1,IF(ชี้วัด2!AN11="","",ชี้วัด2!AN11),IF(ชี้วัด2!AN41="","",ชี้วัด2!AN41))</f>
        <v/>
      </c>
      <c r="AO11" s="314" t="str">
        <f>IF($B$2=1,IF(ชี้วัด2!AO11="","",ชี้วัด2!AO11),IF(ชี้วัด2!AO41="","",ชี้วัด2!AO41))</f>
        <v/>
      </c>
      <c r="AP11" s="314" t="str">
        <f>IF($B$2=1,IF(ชี้วัด2!AP11="","",ชี้วัด2!AP11),IF(ชี้วัด2!AP41="","",ชี้วัด2!AP41))</f>
        <v/>
      </c>
      <c r="AQ11" s="314" t="str">
        <f>IF($B$2=1,IF(ชี้วัด2!AQ11="","",ชี้วัด2!AQ11),IF(ชี้วัด2!AQ41="","",ชี้วัด2!AQ41))</f>
        <v/>
      </c>
      <c r="AR11" s="314" t="str">
        <f>IF($B$2=1,IF(ชี้วัด2!AR11="","",ชี้วัด2!AR11),IF(ชี้วัด2!AR41="","",ชี้วัด2!AR41))</f>
        <v/>
      </c>
      <c r="AS11" s="314" t="str">
        <f>IF($B$2=1,IF(ชี้วัด2!AS11="","",ชี้วัด2!AS11),IF(ชี้วัด2!AS41="","",ชี้วัด2!AS41))</f>
        <v/>
      </c>
      <c r="AT11" s="314" t="str">
        <f>IF($B$2=1,IF(ชี้วัด2!AT11="","",ชี้วัด2!AT11),IF(ชี้วัด2!AT41="","",ชี้วัด2!AT41))</f>
        <v/>
      </c>
      <c r="AU11" s="314" t="str">
        <f>IF($B$2=1,IF(ชี้วัด2!AU11="","",ชี้วัด2!AU11),IF(ชี้วัด2!AU41="","",ชี้วัด2!AU41))</f>
        <v/>
      </c>
      <c r="AV11" s="314" t="str">
        <f>IF($B$2=1,IF(ชี้วัด2!AV11="","",ชี้วัด2!AV11),IF(ชี้วัด2!AV41="","",ชี้วัด2!AV41))</f>
        <v/>
      </c>
      <c r="AW11" s="314" t="str">
        <f>IF($B$2=1,IF(ชี้วัด2!AW11="","",ชี้วัด2!AW11),IF(ชี้วัด2!AW41="","",ชี้วัด2!AW41))</f>
        <v/>
      </c>
      <c r="AX11" s="314" t="str">
        <f>IF($B$2=1,IF(ชี้วัด2!AX11="","",ชี้วัด2!AX11),IF(ชี้วัด2!AX41="","",ชี้วัด2!AX41))</f>
        <v/>
      </c>
      <c r="AY11" s="314" t="str">
        <f>IF($B$2=1,IF(ชี้วัด2!AY11="","",ชี้วัด2!AY11),IF(ชี้วัด2!AY41="","",ชี้วัด2!AY41))</f>
        <v/>
      </c>
      <c r="AZ11" s="314" t="str">
        <f>IF($B$2=1,IF(ชี้วัด2!AZ11="","",ชี้วัด2!AZ11),IF(ชี้วัด2!AZ41="","",ชี้วัด2!AZ41))</f>
        <v/>
      </c>
      <c r="BA11" s="314" t="str">
        <f>IF($B$2=1,IF(ชี้วัด2!BA11="","",ชี้วัด2!BA11),IF(ชี้วัด2!BA41="","",ชี้วัด2!BA41))</f>
        <v/>
      </c>
      <c r="BB11" s="314" t="str">
        <f>IF($B$2=1,IF(ชี้วัด2!BB11="","",ชี้วัด2!BB11),IF(ชี้วัด2!BB41="","",ชี้วัด2!BB41))</f>
        <v/>
      </c>
      <c r="BC11" s="314" t="str">
        <f>IF($B$2=1,IF(ชี้วัด2!BC11="","",ชี้วัด2!BC11),IF(ชี้วัด2!BC41="","",ชี้วัด2!BC41))</f>
        <v/>
      </c>
      <c r="BD11" s="314" t="str">
        <f>IF($B$2=1,IF(ชี้วัด2!BD11="","",ชี้วัด2!BD11),IF(ชี้วัด2!BD41="","",ชี้วัด2!BD41))</f>
        <v/>
      </c>
      <c r="BE11" s="116" t="str">
        <f>IF($B$2=1,IF(ชี้วัด2!BE11="","",ชี้วัด2!BE11),IF(ชี้วัด2!BE41="","",ชี้วัด2!BE41))</f>
        <v/>
      </c>
      <c r="BF11" s="116" t="str">
        <f>IF($B$2=1,IF(ชี้วัด2!BF11="","",ชี้วัด2!BF11),IF(ชี้วัด2!BF41="","",ชี้วัด2!BF41))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IF($B$2=1,IF(ชี้วัด2!E12="","",ชี้วัด2!E12),IF(ชี้วัด2!E42="","",ชี้วัด2!E42))</f>
        <v/>
      </c>
      <c r="F12" s="118"/>
      <c r="G12" s="314" t="str">
        <f>IF($B$2=1,IF(ชี้วัด2!G12="","",ชี้วัด2!G12),IF(ชี้วัด2!G42="","",ชี้วัด2!G42))</f>
        <v/>
      </c>
      <c r="H12" s="314" t="str">
        <f>IF($B$2=1,IF(ชี้วัด2!H12="","",ชี้วัด2!H12),IF(ชี้วัด2!H42="","",ชี้วัด2!H42))</f>
        <v/>
      </c>
      <c r="I12" s="314" t="str">
        <f>IF($B$2=1,IF(ชี้วัด2!I12="","",ชี้วัด2!I12),IF(ชี้วัด2!I42="","",ชี้วัด2!I42))</f>
        <v/>
      </c>
      <c r="J12" s="314" t="str">
        <f>IF($B$2=1,IF(ชี้วัด2!J12="","",ชี้วัด2!J12),IF(ชี้วัด2!J42="","",ชี้วัด2!J42))</f>
        <v/>
      </c>
      <c r="K12" s="314" t="str">
        <f>IF($B$2=1,IF(ชี้วัด2!K12="","",ชี้วัด2!K12),IF(ชี้วัด2!K42="","",ชี้วัด2!K42))</f>
        <v/>
      </c>
      <c r="L12" s="314" t="str">
        <f>IF($B$2=1,IF(ชี้วัด2!L12="","",ชี้วัด2!L12),IF(ชี้วัด2!L42="","",ชี้วัด2!L42))</f>
        <v/>
      </c>
      <c r="M12" s="314" t="str">
        <f>IF($B$2=1,IF(ชี้วัด2!M12="","",ชี้วัด2!M12),IF(ชี้วัด2!M42="","",ชี้วัด2!M42))</f>
        <v/>
      </c>
      <c r="N12" s="314" t="str">
        <f>IF($B$2=1,IF(ชี้วัด2!N12="","",ชี้วัด2!N12),IF(ชี้วัด2!N42="","",ชี้วัด2!N42))</f>
        <v/>
      </c>
      <c r="O12" s="314" t="str">
        <f>IF($B$2=1,IF(ชี้วัด2!O12="","",ชี้วัด2!O12),IF(ชี้วัด2!O42="","",ชี้วัด2!O42))</f>
        <v/>
      </c>
      <c r="P12" s="314" t="str">
        <f>IF($B$2=1,IF(ชี้วัด2!P12="","",ชี้วัด2!P12),IF(ชี้วัด2!P42="","",ชี้วัด2!P42))</f>
        <v/>
      </c>
      <c r="Q12" s="314" t="str">
        <f>IF($B$2=1,IF(ชี้วัด2!Q12="","",ชี้วัด2!Q12),IF(ชี้วัด2!Q42="","",ชี้วัด2!Q42))</f>
        <v/>
      </c>
      <c r="R12" s="314" t="str">
        <f>IF($B$2=1,IF(ชี้วัด2!R12="","",ชี้วัด2!R12),IF(ชี้วัด2!R42="","",ชี้วัด2!R42))</f>
        <v/>
      </c>
      <c r="S12" s="314" t="str">
        <f>IF($B$2=1,IF(ชี้วัด2!S12="","",ชี้วัด2!S12),IF(ชี้วัด2!S42="","",ชี้วัด2!S42))</f>
        <v/>
      </c>
      <c r="T12" s="314" t="str">
        <f>IF($B$2=1,IF(ชี้วัด2!T12="","",ชี้วัด2!T12),IF(ชี้วัด2!T42="","",ชี้วัด2!T42))</f>
        <v/>
      </c>
      <c r="U12" s="314" t="str">
        <f>IF($B$2=1,IF(ชี้วัด2!U12="","",ชี้วัด2!U12),IF(ชี้วัด2!U42="","",ชี้วัด2!U42))</f>
        <v/>
      </c>
      <c r="V12" s="314" t="str">
        <f>IF($B$2=1,IF(ชี้วัด2!V12="","",ชี้วัด2!V12),IF(ชี้วัด2!V42="","",ชี้วัด2!V42))</f>
        <v/>
      </c>
      <c r="W12" s="314" t="str">
        <f>IF($B$2=1,IF(ชี้วัด2!W12="","",ชี้วัด2!W12),IF(ชี้วัด2!W42="","",ชี้วัด2!W42))</f>
        <v/>
      </c>
      <c r="X12" s="314" t="str">
        <f>IF($B$2=1,IF(ชี้วัด2!X12="","",ชี้วัด2!X12),IF(ชี้วัด2!X42="","",ชี้วัด2!X42))</f>
        <v/>
      </c>
      <c r="Y12" s="314" t="str">
        <f>IF($B$2=1,IF(ชี้วัด2!Y12="","",ชี้วัด2!Y12),IF(ชี้วัด2!Y42="","",ชี้วัด2!Y42))</f>
        <v/>
      </c>
      <c r="Z12" s="314" t="str">
        <f>IF($B$2=1,IF(ชี้วัด2!Z12="","",ชี้วัด2!Z12),IF(ชี้วัด2!Z42="","",ชี้วัด2!Z42))</f>
        <v/>
      </c>
      <c r="AA12" s="314" t="str">
        <f>IF($B$2=1,IF(ชี้วัด2!AA12="","",ชี้วัด2!AA12),IF(ชี้วัด2!AA42="","",ชี้วัด2!AA42))</f>
        <v/>
      </c>
      <c r="AB12" s="314" t="str">
        <f>IF($B$2=1,IF(ชี้วัด2!AB12="","",ชี้วัด2!AB12),IF(ชี้วัด2!AB42="","",ชี้วัด2!AB42))</f>
        <v/>
      </c>
      <c r="AC12" s="314" t="str">
        <f>IF($B$2=1,IF(ชี้วัด2!AC12="","",ชี้วัด2!AC12),IF(ชี้วัด2!AC42="","",ชี้วัด2!AC42))</f>
        <v/>
      </c>
      <c r="AD12" s="314" t="str">
        <f>IF($B$2=1,IF(ชี้วัด2!AD12="","",ชี้วัด2!AD12),IF(ชี้วัด2!AD42="","",ชี้วัด2!AD42))</f>
        <v/>
      </c>
      <c r="AE12" s="314" t="str">
        <f>IF($B$2=1,IF(ชี้วัด2!AE12="","",ชี้วัด2!AE12),IF(ชี้วัด2!AE42="","",ชี้วัด2!AE42))</f>
        <v/>
      </c>
      <c r="AF12" s="314" t="str">
        <f>IF($B$2=1,IF(ชี้วัด2!AF12="","",ชี้วัด2!AF12),IF(ชี้วัด2!AF42="","",ชี้วัด2!AF42))</f>
        <v/>
      </c>
      <c r="AG12" s="314" t="str">
        <f>IF($B$2=1,IF(ชี้วัด2!AG12="","",ชี้วัด2!AG12),IF(ชี้วัด2!AG42="","",ชี้วัด2!AG42))</f>
        <v/>
      </c>
      <c r="AH12" s="314" t="str">
        <f>IF($B$2=1,IF(ชี้วัด2!AH12="","",ชี้วัด2!AH12),IF(ชี้วัด2!AH42="","",ชี้วัด2!AH42))</f>
        <v/>
      </c>
      <c r="AI12" s="314" t="str">
        <f>IF($B$2=1,IF(ชี้วัด2!AI12="","",ชี้วัด2!AI12),IF(ชี้วัด2!AI42="","",ชี้วัด2!AI42))</f>
        <v/>
      </c>
      <c r="AJ12" s="314" t="str">
        <f>IF($B$2=1,IF(ชี้วัด2!AJ12="","",ชี้วัด2!AJ12),IF(ชี้วัด2!AJ42="","",ชี้วัด2!AJ42))</f>
        <v/>
      </c>
      <c r="AK12" s="314" t="str">
        <f>IF($B$2=1,IF(ชี้วัด2!AK12="","",ชี้วัด2!AK12),IF(ชี้วัด2!AK42="","",ชี้วัด2!AK42))</f>
        <v/>
      </c>
      <c r="AL12" s="314" t="str">
        <f>IF($B$2=1,IF(ชี้วัด2!AL12="","",ชี้วัด2!AL12),IF(ชี้วัด2!AL42="","",ชี้วัด2!AL42))</f>
        <v/>
      </c>
      <c r="AM12" s="314" t="str">
        <f>IF($B$2=1,IF(ชี้วัด2!AM12="","",ชี้วัด2!AM12),IF(ชี้วัด2!AM42="","",ชี้วัด2!AM42))</f>
        <v/>
      </c>
      <c r="AN12" s="314" t="str">
        <f>IF($B$2=1,IF(ชี้วัด2!AN12="","",ชี้วัด2!AN12),IF(ชี้วัด2!AN42="","",ชี้วัด2!AN42))</f>
        <v/>
      </c>
      <c r="AO12" s="314" t="str">
        <f>IF($B$2=1,IF(ชี้วัด2!AO12="","",ชี้วัด2!AO12),IF(ชี้วัด2!AO42="","",ชี้วัด2!AO42))</f>
        <v/>
      </c>
      <c r="AP12" s="314" t="str">
        <f>IF($B$2=1,IF(ชี้วัด2!AP12="","",ชี้วัด2!AP12),IF(ชี้วัด2!AP42="","",ชี้วัด2!AP42))</f>
        <v/>
      </c>
      <c r="AQ12" s="314" t="str">
        <f>IF($B$2=1,IF(ชี้วัด2!AQ12="","",ชี้วัด2!AQ12),IF(ชี้วัด2!AQ42="","",ชี้วัด2!AQ42))</f>
        <v/>
      </c>
      <c r="AR12" s="314" t="str">
        <f>IF($B$2=1,IF(ชี้วัด2!AR12="","",ชี้วัด2!AR12),IF(ชี้วัด2!AR42="","",ชี้วัด2!AR42))</f>
        <v/>
      </c>
      <c r="AS12" s="314" t="str">
        <f>IF($B$2=1,IF(ชี้วัด2!AS12="","",ชี้วัด2!AS12),IF(ชี้วัด2!AS42="","",ชี้วัด2!AS42))</f>
        <v/>
      </c>
      <c r="AT12" s="314" t="str">
        <f>IF($B$2=1,IF(ชี้วัด2!AT12="","",ชี้วัด2!AT12),IF(ชี้วัด2!AT42="","",ชี้วัด2!AT42))</f>
        <v/>
      </c>
      <c r="AU12" s="314" t="str">
        <f>IF($B$2=1,IF(ชี้วัด2!AU12="","",ชี้วัด2!AU12),IF(ชี้วัด2!AU42="","",ชี้วัด2!AU42))</f>
        <v/>
      </c>
      <c r="AV12" s="314" t="str">
        <f>IF($B$2=1,IF(ชี้วัด2!AV12="","",ชี้วัด2!AV12),IF(ชี้วัด2!AV42="","",ชี้วัด2!AV42))</f>
        <v/>
      </c>
      <c r="AW12" s="314" t="str">
        <f>IF($B$2=1,IF(ชี้วัด2!AW12="","",ชี้วัด2!AW12),IF(ชี้วัด2!AW42="","",ชี้วัด2!AW42))</f>
        <v/>
      </c>
      <c r="AX12" s="314" t="str">
        <f>IF($B$2=1,IF(ชี้วัด2!AX12="","",ชี้วัด2!AX12),IF(ชี้วัด2!AX42="","",ชี้วัด2!AX42))</f>
        <v/>
      </c>
      <c r="AY12" s="314" t="str">
        <f>IF($B$2=1,IF(ชี้วัด2!AY12="","",ชี้วัด2!AY12),IF(ชี้วัด2!AY42="","",ชี้วัด2!AY42))</f>
        <v/>
      </c>
      <c r="AZ12" s="314" t="str">
        <f>IF($B$2=1,IF(ชี้วัด2!AZ12="","",ชี้วัด2!AZ12),IF(ชี้วัด2!AZ42="","",ชี้วัด2!AZ42))</f>
        <v/>
      </c>
      <c r="BA12" s="314" t="str">
        <f>IF($B$2=1,IF(ชี้วัด2!BA12="","",ชี้วัด2!BA12),IF(ชี้วัด2!BA42="","",ชี้วัด2!BA42))</f>
        <v/>
      </c>
      <c r="BB12" s="314" t="str">
        <f>IF($B$2=1,IF(ชี้วัด2!BB12="","",ชี้วัด2!BB12),IF(ชี้วัด2!BB42="","",ชี้วัด2!BB42))</f>
        <v/>
      </c>
      <c r="BC12" s="314" t="str">
        <f>IF($B$2=1,IF(ชี้วัด2!BC12="","",ชี้วัด2!BC12),IF(ชี้วัด2!BC42="","",ชี้วัด2!BC42))</f>
        <v/>
      </c>
      <c r="BD12" s="314" t="str">
        <f>IF($B$2=1,IF(ชี้วัด2!BD12="","",ชี้วัด2!BD12),IF(ชี้วัด2!BD42="","",ชี้วัด2!BD42))</f>
        <v/>
      </c>
      <c r="BE12" s="116" t="str">
        <f>IF($B$2=1,IF(ชี้วัด2!BE12="","",ชี้วัด2!BE12),IF(ชี้วัด2!BE42="","",ชี้วัด2!BE42))</f>
        <v/>
      </c>
      <c r="BF12" s="116" t="str">
        <f>IF($B$2=1,IF(ชี้วัด2!BF12="","",ชี้วัด2!BF12),IF(ชี้วัด2!BF42="","",ชี้วัด2!BF42))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IF($B$2=1,IF(ชี้วัด2!E13="","",ชี้วัด2!E13),IF(ชี้วัด2!E43="","",ชี้วัด2!E43))</f>
        <v/>
      </c>
      <c r="F13" s="118"/>
      <c r="G13" s="314" t="str">
        <f>IF($B$2=1,IF(ชี้วัด2!G13="","",ชี้วัด2!G13),IF(ชี้วัด2!G43="","",ชี้วัด2!G43))</f>
        <v/>
      </c>
      <c r="H13" s="314" t="str">
        <f>IF($B$2=1,IF(ชี้วัด2!H13="","",ชี้วัด2!H13),IF(ชี้วัด2!H43="","",ชี้วัด2!H43))</f>
        <v/>
      </c>
      <c r="I13" s="314" t="str">
        <f>IF($B$2=1,IF(ชี้วัด2!I13="","",ชี้วัด2!I13),IF(ชี้วัด2!I43="","",ชี้วัด2!I43))</f>
        <v/>
      </c>
      <c r="J13" s="314" t="str">
        <f>IF($B$2=1,IF(ชี้วัด2!J13="","",ชี้วัด2!J13),IF(ชี้วัด2!J43="","",ชี้วัด2!J43))</f>
        <v/>
      </c>
      <c r="K13" s="314" t="str">
        <f>IF($B$2=1,IF(ชี้วัด2!K13="","",ชี้วัด2!K13),IF(ชี้วัด2!K43="","",ชี้วัด2!K43))</f>
        <v/>
      </c>
      <c r="L13" s="314" t="str">
        <f>IF($B$2=1,IF(ชี้วัด2!L13="","",ชี้วัด2!L13),IF(ชี้วัด2!L43="","",ชี้วัด2!L43))</f>
        <v/>
      </c>
      <c r="M13" s="314" t="str">
        <f>IF($B$2=1,IF(ชี้วัด2!M13="","",ชี้วัด2!M13),IF(ชี้วัด2!M43="","",ชี้วัด2!M43))</f>
        <v/>
      </c>
      <c r="N13" s="314" t="str">
        <f>IF($B$2=1,IF(ชี้วัด2!N13="","",ชี้วัด2!N13),IF(ชี้วัด2!N43="","",ชี้วัด2!N43))</f>
        <v/>
      </c>
      <c r="O13" s="314" t="str">
        <f>IF($B$2=1,IF(ชี้วัด2!O13="","",ชี้วัด2!O13),IF(ชี้วัด2!O43="","",ชี้วัด2!O43))</f>
        <v/>
      </c>
      <c r="P13" s="314" t="str">
        <f>IF($B$2=1,IF(ชี้วัด2!P13="","",ชี้วัด2!P13),IF(ชี้วัด2!P43="","",ชี้วัด2!P43))</f>
        <v/>
      </c>
      <c r="Q13" s="314" t="str">
        <f>IF($B$2=1,IF(ชี้วัด2!Q13="","",ชี้วัด2!Q13),IF(ชี้วัด2!Q43="","",ชี้วัด2!Q43))</f>
        <v/>
      </c>
      <c r="R13" s="314" t="str">
        <f>IF($B$2=1,IF(ชี้วัด2!R13="","",ชี้วัด2!R13),IF(ชี้วัด2!R43="","",ชี้วัด2!R43))</f>
        <v/>
      </c>
      <c r="S13" s="314" t="str">
        <f>IF($B$2=1,IF(ชี้วัด2!S13="","",ชี้วัด2!S13),IF(ชี้วัด2!S43="","",ชี้วัด2!S43))</f>
        <v/>
      </c>
      <c r="T13" s="314" t="str">
        <f>IF($B$2=1,IF(ชี้วัด2!T13="","",ชี้วัด2!T13),IF(ชี้วัด2!T43="","",ชี้วัด2!T43))</f>
        <v/>
      </c>
      <c r="U13" s="314" t="str">
        <f>IF($B$2=1,IF(ชี้วัด2!U13="","",ชี้วัด2!U13),IF(ชี้วัด2!U43="","",ชี้วัด2!U43))</f>
        <v/>
      </c>
      <c r="V13" s="314" t="str">
        <f>IF($B$2=1,IF(ชี้วัด2!V13="","",ชี้วัด2!V13),IF(ชี้วัด2!V43="","",ชี้วัด2!V43))</f>
        <v/>
      </c>
      <c r="W13" s="314" t="str">
        <f>IF($B$2=1,IF(ชี้วัด2!W13="","",ชี้วัด2!W13),IF(ชี้วัด2!W43="","",ชี้วัด2!W43))</f>
        <v/>
      </c>
      <c r="X13" s="314" t="str">
        <f>IF($B$2=1,IF(ชี้วัด2!X13="","",ชี้วัด2!X13),IF(ชี้วัด2!X43="","",ชี้วัด2!X43))</f>
        <v/>
      </c>
      <c r="Y13" s="314" t="str">
        <f>IF($B$2=1,IF(ชี้วัด2!Y13="","",ชี้วัด2!Y13),IF(ชี้วัด2!Y43="","",ชี้วัด2!Y43))</f>
        <v/>
      </c>
      <c r="Z13" s="314" t="str">
        <f>IF($B$2=1,IF(ชี้วัด2!Z13="","",ชี้วัด2!Z13),IF(ชี้วัด2!Z43="","",ชี้วัด2!Z43))</f>
        <v/>
      </c>
      <c r="AA13" s="314" t="str">
        <f>IF($B$2=1,IF(ชี้วัด2!AA13="","",ชี้วัด2!AA13),IF(ชี้วัด2!AA43="","",ชี้วัด2!AA43))</f>
        <v/>
      </c>
      <c r="AB13" s="314" t="str">
        <f>IF($B$2=1,IF(ชี้วัด2!AB13="","",ชี้วัด2!AB13),IF(ชี้วัด2!AB43="","",ชี้วัด2!AB43))</f>
        <v/>
      </c>
      <c r="AC13" s="314" t="str">
        <f>IF($B$2=1,IF(ชี้วัด2!AC13="","",ชี้วัด2!AC13),IF(ชี้วัด2!AC43="","",ชี้วัด2!AC43))</f>
        <v/>
      </c>
      <c r="AD13" s="314" t="str">
        <f>IF($B$2=1,IF(ชี้วัด2!AD13="","",ชี้วัด2!AD13),IF(ชี้วัด2!AD43="","",ชี้วัด2!AD43))</f>
        <v/>
      </c>
      <c r="AE13" s="314" t="str">
        <f>IF($B$2=1,IF(ชี้วัด2!AE13="","",ชี้วัด2!AE13),IF(ชี้วัด2!AE43="","",ชี้วัด2!AE43))</f>
        <v/>
      </c>
      <c r="AF13" s="314" t="str">
        <f>IF($B$2=1,IF(ชี้วัด2!AF13="","",ชี้วัด2!AF13),IF(ชี้วัด2!AF43="","",ชี้วัด2!AF43))</f>
        <v/>
      </c>
      <c r="AG13" s="314" t="str">
        <f>IF($B$2=1,IF(ชี้วัด2!AG13="","",ชี้วัด2!AG13),IF(ชี้วัด2!AG43="","",ชี้วัด2!AG43))</f>
        <v/>
      </c>
      <c r="AH13" s="314" t="str">
        <f>IF($B$2=1,IF(ชี้วัด2!AH13="","",ชี้วัด2!AH13),IF(ชี้วัด2!AH43="","",ชี้วัด2!AH43))</f>
        <v/>
      </c>
      <c r="AI13" s="314" t="str">
        <f>IF($B$2=1,IF(ชี้วัด2!AI13="","",ชี้วัด2!AI13),IF(ชี้วัด2!AI43="","",ชี้วัด2!AI43))</f>
        <v/>
      </c>
      <c r="AJ13" s="314" t="str">
        <f>IF($B$2=1,IF(ชี้วัด2!AJ13="","",ชี้วัด2!AJ13),IF(ชี้วัด2!AJ43="","",ชี้วัด2!AJ43))</f>
        <v/>
      </c>
      <c r="AK13" s="314" t="str">
        <f>IF($B$2=1,IF(ชี้วัด2!AK13="","",ชี้วัด2!AK13),IF(ชี้วัด2!AK43="","",ชี้วัด2!AK43))</f>
        <v/>
      </c>
      <c r="AL13" s="314" t="str">
        <f>IF($B$2=1,IF(ชี้วัด2!AL13="","",ชี้วัด2!AL13),IF(ชี้วัด2!AL43="","",ชี้วัด2!AL43))</f>
        <v/>
      </c>
      <c r="AM13" s="314" t="str">
        <f>IF($B$2=1,IF(ชี้วัด2!AM13="","",ชี้วัด2!AM13),IF(ชี้วัด2!AM43="","",ชี้วัด2!AM43))</f>
        <v/>
      </c>
      <c r="AN13" s="314" t="str">
        <f>IF($B$2=1,IF(ชี้วัด2!AN13="","",ชี้วัด2!AN13),IF(ชี้วัด2!AN43="","",ชี้วัด2!AN43))</f>
        <v/>
      </c>
      <c r="AO13" s="314" t="str">
        <f>IF($B$2=1,IF(ชี้วัด2!AO13="","",ชี้วัด2!AO13),IF(ชี้วัด2!AO43="","",ชี้วัด2!AO43))</f>
        <v/>
      </c>
      <c r="AP13" s="314" t="str">
        <f>IF($B$2=1,IF(ชี้วัด2!AP13="","",ชี้วัด2!AP13),IF(ชี้วัด2!AP43="","",ชี้วัด2!AP43))</f>
        <v/>
      </c>
      <c r="AQ13" s="314" t="str">
        <f>IF($B$2=1,IF(ชี้วัด2!AQ13="","",ชี้วัด2!AQ13),IF(ชี้วัด2!AQ43="","",ชี้วัด2!AQ43))</f>
        <v/>
      </c>
      <c r="AR13" s="314" t="str">
        <f>IF($B$2=1,IF(ชี้วัด2!AR13="","",ชี้วัด2!AR13),IF(ชี้วัด2!AR43="","",ชี้วัด2!AR43))</f>
        <v/>
      </c>
      <c r="AS13" s="314" t="str">
        <f>IF($B$2=1,IF(ชี้วัด2!AS13="","",ชี้วัด2!AS13),IF(ชี้วัด2!AS43="","",ชี้วัด2!AS43))</f>
        <v/>
      </c>
      <c r="AT13" s="314" t="str">
        <f>IF($B$2=1,IF(ชี้วัด2!AT13="","",ชี้วัด2!AT13),IF(ชี้วัด2!AT43="","",ชี้วัด2!AT43))</f>
        <v/>
      </c>
      <c r="AU13" s="314" t="str">
        <f>IF($B$2=1,IF(ชี้วัด2!AU13="","",ชี้วัด2!AU13),IF(ชี้วัด2!AU43="","",ชี้วัด2!AU43))</f>
        <v/>
      </c>
      <c r="AV13" s="314" t="str">
        <f>IF($B$2=1,IF(ชี้วัด2!AV13="","",ชี้วัด2!AV13),IF(ชี้วัด2!AV43="","",ชี้วัด2!AV43))</f>
        <v/>
      </c>
      <c r="AW13" s="314" t="str">
        <f>IF($B$2=1,IF(ชี้วัด2!AW13="","",ชี้วัด2!AW13),IF(ชี้วัด2!AW43="","",ชี้วัด2!AW43))</f>
        <v/>
      </c>
      <c r="AX13" s="314" t="str">
        <f>IF($B$2=1,IF(ชี้วัด2!AX13="","",ชี้วัด2!AX13),IF(ชี้วัด2!AX43="","",ชี้วัด2!AX43))</f>
        <v/>
      </c>
      <c r="AY13" s="314" t="str">
        <f>IF($B$2=1,IF(ชี้วัด2!AY13="","",ชี้วัด2!AY13),IF(ชี้วัด2!AY43="","",ชี้วัด2!AY43))</f>
        <v/>
      </c>
      <c r="AZ13" s="314" t="str">
        <f>IF($B$2=1,IF(ชี้วัด2!AZ13="","",ชี้วัด2!AZ13),IF(ชี้วัด2!AZ43="","",ชี้วัด2!AZ43))</f>
        <v/>
      </c>
      <c r="BA13" s="314" t="str">
        <f>IF($B$2=1,IF(ชี้วัด2!BA13="","",ชี้วัด2!BA13),IF(ชี้วัด2!BA43="","",ชี้วัด2!BA43))</f>
        <v/>
      </c>
      <c r="BB13" s="314" t="str">
        <f>IF($B$2=1,IF(ชี้วัด2!BB13="","",ชี้วัด2!BB13),IF(ชี้วัด2!BB43="","",ชี้วัด2!BB43))</f>
        <v/>
      </c>
      <c r="BC13" s="314" t="str">
        <f>IF($B$2=1,IF(ชี้วัด2!BC13="","",ชี้วัด2!BC13),IF(ชี้วัด2!BC43="","",ชี้วัด2!BC43))</f>
        <v/>
      </c>
      <c r="BD13" s="314" t="str">
        <f>IF($B$2=1,IF(ชี้วัด2!BD13="","",ชี้วัด2!BD13),IF(ชี้วัด2!BD43="","",ชี้วัด2!BD43))</f>
        <v/>
      </c>
      <c r="BE13" s="116" t="str">
        <f>IF($B$2=1,IF(ชี้วัด2!BE13="","",ชี้วัด2!BE13),IF(ชี้วัด2!BE43="","",ชี้วัด2!BE43))</f>
        <v/>
      </c>
      <c r="BF13" s="116" t="str">
        <f>IF($B$2=1,IF(ชี้วัด2!BF13="","",ชี้วัด2!BF13),IF(ชี้วัด2!BF43="","",ชี้วัด2!BF43))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IF($B$2=1,IF(ชี้วัด2!E14="","",ชี้วัด2!E14),IF(ชี้วัด2!E44="","",ชี้วัด2!E44))</f>
        <v/>
      </c>
      <c r="F14" s="118"/>
      <c r="G14" s="314" t="str">
        <f>IF($B$2=1,IF(ชี้วัด2!G14="","",ชี้วัด2!G14),IF(ชี้วัด2!G44="","",ชี้วัด2!G44))</f>
        <v/>
      </c>
      <c r="H14" s="314" t="str">
        <f>IF($B$2=1,IF(ชี้วัด2!H14="","",ชี้วัด2!H14),IF(ชี้วัด2!H44="","",ชี้วัด2!H44))</f>
        <v/>
      </c>
      <c r="I14" s="314" t="str">
        <f>IF($B$2=1,IF(ชี้วัด2!I14="","",ชี้วัด2!I14),IF(ชี้วัด2!I44="","",ชี้วัด2!I44))</f>
        <v/>
      </c>
      <c r="J14" s="314" t="str">
        <f>IF($B$2=1,IF(ชี้วัด2!J14="","",ชี้วัด2!J14),IF(ชี้วัด2!J44="","",ชี้วัด2!J44))</f>
        <v/>
      </c>
      <c r="K14" s="314" t="str">
        <f>IF($B$2=1,IF(ชี้วัด2!K14="","",ชี้วัด2!K14),IF(ชี้วัด2!K44="","",ชี้วัด2!K44))</f>
        <v/>
      </c>
      <c r="L14" s="314" t="str">
        <f>IF($B$2=1,IF(ชี้วัด2!L14="","",ชี้วัด2!L14),IF(ชี้วัด2!L44="","",ชี้วัด2!L44))</f>
        <v/>
      </c>
      <c r="M14" s="314" t="str">
        <f>IF($B$2=1,IF(ชี้วัด2!M14="","",ชี้วัด2!M14),IF(ชี้วัด2!M44="","",ชี้วัด2!M44))</f>
        <v/>
      </c>
      <c r="N14" s="314" t="str">
        <f>IF($B$2=1,IF(ชี้วัด2!N14="","",ชี้วัด2!N14),IF(ชี้วัด2!N44="","",ชี้วัด2!N44))</f>
        <v/>
      </c>
      <c r="O14" s="314" t="str">
        <f>IF($B$2=1,IF(ชี้วัด2!O14="","",ชี้วัด2!O14),IF(ชี้วัด2!O44="","",ชี้วัด2!O44))</f>
        <v/>
      </c>
      <c r="P14" s="314" t="str">
        <f>IF($B$2=1,IF(ชี้วัด2!P14="","",ชี้วัด2!P14),IF(ชี้วัด2!P44="","",ชี้วัด2!P44))</f>
        <v/>
      </c>
      <c r="Q14" s="314" t="str">
        <f>IF($B$2=1,IF(ชี้วัด2!Q14="","",ชี้วัด2!Q14),IF(ชี้วัด2!Q44="","",ชี้วัด2!Q44))</f>
        <v/>
      </c>
      <c r="R14" s="314" t="str">
        <f>IF($B$2=1,IF(ชี้วัด2!R14="","",ชี้วัด2!R14),IF(ชี้วัด2!R44="","",ชี้วัด2!R44))</f>
        <v/>
      </c>
      <c r="S14" s="314" t="str">
        <f>IF($B$2=1,IF(ชี้วัด2!S14="","",ชี้วัด2!S14),IF(ชี้วัด2!S44="","",ชี้วัด2!S44))</f>
        <v/>
      </c>
      <c r="T14" s="314" t="str">
        <f>IF($B$2=1,IF(ชี้วัด2!T14="","",ชี้วัด2!T14),IF(ชี้วัด2!T44="","",ชี้วัด2!T44))</f>
        <v/>
      </c>
      <c r="U14" s="314" t="str">
        <f>IF($B$2=1,IF(ชี้วัด2!U14="","",ชี้วัด2!U14),IF(ชี้วัด2!U44="","",ชี้วัด2!U44))</f>
        <v/>
      </c>
      <c r="V14" s="314" t="str">
        <f>IF($B$2=1,IF(ชี้วัด2!V14="","",ชี้วัด2!V14),IF(ชี้วัด2!V44="","",ชี้วัด2!V44))</f>
        <v/>
      </c>
      <c r="W14" s="314" t="str">
        <f>IF($B$2=1,IF(ชี้วัด2!W14="","",ชี้วัด2!W14),IF(ชี้วัด2!W44="","",ชี้วัด2!W44))</f>
        <v/>
      </c>
      <c r="X14" s="314" t="str">
        <f>IF($B$2=1,IF(ชี้วัด2!X14="","",ชี้วัด2!X14),IF(ชี้วัด2!X44="","",ชี้วัด2!X44))</f>
        <v/>
      </c>
      <c r="Y14" s="314" t="str">
        <f>IF($B$2=1,IF(ชี้วัด2!Y14="","",ชี้วัด2!Y14),IF(ชี้วัด2!Y44="","",ชี้วัด2!Y44))</f>
        <v/>
      </c>
      <c r="Z14" s="314" t="str">
        <f>IF($B$2=1,IF(ชี้วัด2!Z14="","",ชี้วัด2!Z14),IF(ชี้วัด2!Z44="","",ชี้วัด2!Z44))</f>
        <v/>
      </c>
      <c r="AA14" s="314" t="str">
        <f>IF($B$2=1,IF(ชี้วัด2!AA14="","",ชี้วัด2!AA14),IF(ชี้วัด2!AA44="","",ชี้วัด2!AA44))</f>
        <v/>
      </c>
      <c r="AB14" s="314" t="str">
        <f>IF($B$2=1,IF(ชี้วัด2!AB14="","",ชี้วัด2!AB14),IF(ชี้วัด2!AB44="","",ชี้วัด2!AB44))</f>
        <v/>
      </c>
      <c r="AC14" s="314" t="str">
        <f>IF($B$2=1,IF(ชี้วัด2!AC14="","",ชี้วัด2!AC14),IF(ชี้วัด2!AC44="","",ชี้วัด2!AC44))</f>
        <v/>
      </c>
      <c r="AD14" s="314" t="str">
        <f>IF($B$2=1,IF(ชี้วัด2!AD14="","",ชี้วัด2!AD14),IF(ชี้วัด2!AD44="","",ชี้วัด2!AD44))</f>
        <v/>
      </c>
      <c r="AE14" s="314" t="str">
        <f>IF($B$2=1,IF(ชี้วัด2!AE14="","",ชี้วัด2!AE14),IF(ชี้วัด2!AE44="","",ชี้วัด2!AE44))</f>
        <v/>
      </c>
      <c r="AF14" s="314" t="str">
        <f>IF($B$2=1,IF(ชี้วัด2!AF14="","",ชี้วัด2!AF14),IF(ชี้วัด2!AF44="","",ชี้วัด2!AF44))</f>
        <v/>
      </c>
      <c r="AG14" s="314" t="str">
        <f>IF($B$2=1,IF(ชี้วัด2!AG14="","",ชี้วัด2!AG14),IF(ชี้วัด2!AG44="","",ชี้วัด2!AG44))</f>
        <v/>
      </c>
      <c r="AH14" s="314" t="str">
        <f>IF($B$2=1,IF(ชี้วัด2!AH14="","",ชี้วัด2!AH14),IF(ชี้วัด2!AH44="","",ชี้วัด2!AH44))</f>
        <v/>
      </c>
      <c r="AI14" s="314" t="str">
        <f>IF($B$2=1,IF(ชี้วัด2!AI14="","",ชี้วัด2!AI14),IF(ชี้วัด2!AI44="","",ชี้วัด2!AI44))</f>
        <v/>
      </c>
      <c r="AJ14" s="314" t="str">
        <f>IF($B$2=1,IF(ชี้วัด2!AJ14="","",ชี้วัด2!AJ14),IF(ชี้วัด2!AJ44="","",ชี้วัด2!AJ44))</f>
        <v/>
      </c>
      <c r="AK14" s="314" t="str">
        <f>IF($B$2=1,IF(ชี้วัด2!AK14="","",ชี้วัด2!AK14),IF(ชี้วัด2!AK44="","",ชี้วัด2!AK44))</f>
        <v/>
      </c>
      <c r="AL14" s="314" t="str">
        <f>IF($B$2=1,IF(ชี้วัด2!AL14="","",ชี้วัด2!AL14),IF(ชี้วัด2!AL44="","",ชี้วัด2!AL44))</f>
        <v/>
      </c>
      <c r="AM14" s="314" t="str">
        <f>IF($B$2=1,IF(ชี้วัด2!AM14="","",ชี้วัด2!AM14),IF(ชี้วัด2!AM44="","",ชี้วัด2!AM44))</f>
        <v/>
      </c>
      <c r="AN14" s="314" t="str">
        <f>IF($B$2=1,IF(ชี้วัด2!AN14="","",ชี้วัด2!AN14),IF(ชี้วัด2!AN44="","",ชี้วัด2!AN44))</f>
        <v/>
      </c>
      <c r="AO14" s="314" t="str">
        <f>IF($B$2=1,IF(ชี้วัด2!AO14="","",ชี้วัด2!AO14),IF(ชี้วัด2!AO44="","",ชี้วัด2!AO44))</f>
        <v/>
      </c>
      <c r="AP14" s="314" t="str">
        <f>IF($B$2=1,IF(ชี้วัด2!AP14="","",ชี้วัด2!AP14),IF(ชี้วัด2!AP44="","",ชี้วัด2!AP44))</f>
        <v/>
      </c>
      <c r="AQ14" s="314" t="str">
        <f>IF($B$2=1,IF(ชี้วัด2!AQ14="","",ชี้วัด2!AQ14),IF(ชี้วัด2!AQ44="","",ชี้วัด2!AQ44))</f>
        <v/>
      </c>
      <c r="AR14" s="314" t="str">
        <f>IF($B$2=1,IF(ชี้วัด2!AR14="","",ชี้วัด2!AR14),IF(ชี้วัด2!AR44="","",ชี้วัด2!AR44))</f>
        <v/>
      </c>
      <c r="AS14" s="314" t="str">
        <f>IF($B$2=1,IF(ชี้วัด2!AS14="","",ชี้วัด2!AS14),IF(ชี้วัด2!AS44="","",ชี้วัด2!AS44))</f>
        <v/>
      </c>
      <c r="AT14" s="314" t="str">
        <f>IF($B$2=1,IF(ชี้วัด2!AT14="","",ชี้วัด2!AT14),IF(ชี้วัด2!AT44="","",ชี้วัด2!AT44))</f>
        <v/>
      </c>
      <c r="AU14" s="314" t="str">
        <f>IF($B$2=1,IF(ชี้วัด2!AU14="","",ชี้วัด2!AU14),IF(ชี้วัด2!AU44="","",ชี้วัด2!AU44))</f>
        <v/>
      </c>
      <c r="AV14" s="314" t="str">
        <f>IF($B$2=1,IF(ชี้วัด2!AV14="","",ชี้วัด2!AV14),IF(ชี้วัด2!AV44="","",ชี้วัด2!AV44))</f>
        <v/>
      </c>
      <c r="AW14" s="314" t="str">
        <f>IF($B$2=1,IF(ชี้วัด2!AW14="","",ชี้วัด2!AW14),IF(ชี้วัด2!AW44="","",ชี้วัด2!AW44))</f>
        <v/>
      </c>
      <c r="AX14" s="314" t="str">
        <f>IF($B$2=1,IF(ชี้วัด2!AX14="","",ชี้วัด2!AX14),IF(ชี้วัด2!AX44="","",ชี้วัด2!AX44))</f>
        <v/>
      </c>
      <c r="AY14" s="314" t="str">
        <f>IF($B$2=1,IF(ชี้วัด2!AY14="","",ชี้วัด2!AY14),IF(ชี้วัด2!AY44="","",ชี้วัด2!AY44))</f>
        <v/>
      </c>
      <c r="AZ14" s="314" t="str">
        <f>IF($B$2=1,IF(ชี้วัด2!AZ14="","",ชี้วัด2!AZ14),IF(ชี้วัด2!AZ44="","",ชี้วัด2!AZ44))</f>
        <v/>
      </c>
      <c r="BA14" s="314" t="str">
        <f>IF($B$2=1,IF(ชี้วัด2!BA14="","",ชี้วัด2!BA14),IF(ชี้วัด2!BA44="","",ชี้วัด2!BA44))</f>
        <v/>
      </c>
      <c r="BB14" s="314" t="str">
        <f>IF($B$2=1,IF(ชี้วัด2!BB14="","",ชี้วัด2!BB14),IF(ชี้วัด2!BB44="","",ชี้วัด2!BB44))</f>
        <v/>
      </c>
      <c r="BC14" s="314" t="str">
        <f>IF($B$2=1,IF(ชี้วัด2!BC14="","",ชี้วัด2!BC14),IF(ชี้วัด2!BC44="","",ชี้วัด2!BC44))</f>
        <v/>
      </c>
      <c r="BD14" s="314" t="str">
        <f>IF($B$2=1,IF(ชี้วัด2!BD14="","",ชี้วัด2!BD14),IF(ชี้วัด2!BD44="","",ชี้วัด2!BD44))</f>
        <v/>
      </c>
      <c r="BE14" s="116" t="str">
        <f>IF($B$2=1,IF(ชี้วัด2!BE14="","",ชี้วัด2!BE14),IF(ชี้วัด2!BE44="","",ชี้วัด2!BE44))</f>
        <v/>
      </c>
      <c r="BF14" s="116" t="str">
        <f>IF($B$2=1,IF(ชี้วัด2!BF14="","",ชี้วัด2!BF14),IF(ชี้วัด2!BF44="","",ชี้วัด2!BF44))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IF($B$2=1,IF(ชี้วัด2!E15="","",ชี้วัด2!E15),IF(ชี้วัด2!E45="","",ชี้วัด2!E45))</f>
        <v/>
      </c>
      <c r="F15" s="118"/>
      <c r="G15" s="314" t="str">
        <f>IF($B$2=1,IF(ชี้วัด2!G15="","",ชี้วัด2!G15),IF(ชี้วัด2!G45="","",ชี้วัด2!G45))</f>
        <v/>
      </c>
      <c r="H15" s="314" t="str">
        <f>IF($B$2=1,IF(ชี้วัด2!H15="","",ชี้วัด2!H15),IF(ชี้วัด2!H45="","",ชี้วัด2!H45))</f>
        <v/>
      </c>
      <c r="I15" s="314" t="str">
        <f>IF($B$2=1,IF(ชี้วัด2!I15="","",ชี้วัด2!I15),IF(ชี้วัด2!I45="","",ชี้วัด2!I45))</f>
        <v/>
      </c>
      <c r="J15" s="314" t="str">
        <f>IF($B$2=1,IF(ชี้วัด2!J15="","",ชี้วัด2!J15),IF(ชี้วัด2!J45="","",ชี้วัด2!J45))</f>
        <v/>
      </c>
      <c r="K15" s="314" t="str">
        <f>IF($B$2=1,IF(ชี้วัด2!K15="","",ชี้วัด2!K15),IF(ชี้วัด2!K45="","",ชี้วัด2!K45))</f>
        <v/>
      </c>
      <c r="L15" s="314" t="str">
        <f>IF($B$2=1,IF(ชี้วัด2!L15="","",ชี้วัด2!L15),IF(ชี้วัด2!L45="","",ชี้วัด2!L45))</f>
        <v/>
      </c>
      <c r="M15" s="314" t="str">
        <f>IF($B$2=1,IF(ชี้วัด2!M15="","",ชี้วัด2!M15),IF(ชี้วัด2!M45="","",ชี้วัด2!M45))</f>
        <v/>
      </c>
      <c r="N15" s="314" t="str">
        <f>IF($B$2=1,IF(ชี้วัด2!N15="","",ชี้วัด2!N15),IF(ชี้วัด2!N45="","",ชี้วัด2!N45))</f>
        <v/>
      </c>
      <c r="O15" s="314" t="str">
        <f>IF($B$2=1,IF(ชี้วัด2!O15="","",ชี้วัด2!O15),IF(ชี้วัด2!O45="","",ชี้วัด2!O45))</f>
        <v/>
      </c>
      <c r="P15" s="314" t="str">
        <f>IF($B$2=1,IF(ชี้วัด2!P15="","",ชี้วัด2!P15),IF(ชี้วัด2!P45="","",ชี้วัด2!P45))</f>
        <v/>
      </c>
      <c r="Q15" s="314" t="str">
        <f>IF($B$2=1,IF(ชี้วัด2!Q15="","",ชี้วัด2!Q15),IF(ชี้วัด2!Q45="","",ชี้วัด2!Q45))</f>
        <v/>
      </c>
      <c r="R15" s="314" t="str">
        <f>IF($B$2=1,IF(ชี้วัด2!R15="","",ชี้วัด2!R15),IF(ชี้วัด2!R45="","",ชี้วัด2!R45))</f>
        <v/>
      </c>
      <c r="S15" s="314" t="str">
        <f>IF($B$2=1,IF(ชี้วัด2!S15="","",ชี้วัด2!S15),IF(ชี้วัด2!S45="","",ชี้วัด2!S45))</f>
        <v/>
      </c>
      <c r="T15" s="314" t="str">
        <f>IF($B$2=1,IF(ชี้วัด2!T15="","",ชี้วัด2!T15),IF(ชี้วัด2!T45="","",ชี้วัด2!T45))</f>
        <v/>
      </c>
      <c r="U15" s="314" t="str">
        <f>IF($B$2=1,IF(ชี้วัด2!U15="","",ชี้วัด2!U15),IF(ชี้วัด2!U45="","",ชี้วัด2!U45))</f>
        <v/>
      </c>
      <c r="V15" s="314" t="str">
        <f>IF($B$2=1,IF(ชี้วัด2!V15="","",ชี้วัด2!V15),IF(ชี้วัด2!V45="","",ชี้วัด2!V45))</f>
        <v/>
      </c>
      <c r="W15" s="314" t="str">
        <f>IF($B$2=1,IF(ชี้วัด2!W15="","",ชี้วัด2!W15),IF(ชี้วัด2!W45="","",ชี้วัด2!W45))</f>
        <v/>
      </c>
      <c r="X15" s="314" t="str">
        <f>IF($B$2=1,IF(ชี้วัด2!X15="","",ชี้วัด2!X15),IF(ชี้วัด2!X45="","",ชี้วัด2!X45))</f>
        <v/>
      </c>
      <c r="Y15" s="314" t="str">
        <f>IF($B$2=1,IF(ชี้วัด2!Y15="","",ชี้วัด2!Y15),IF(ชี้วัด2!Y45="","",ชี้วัด2!Y45))</f>
        <v/>
      </c>
      <c r="Z15" s="314" t="str">
        <f>IF($B$2=1,IF(ชี้วัด2!Z15="","",ชี้วัด2!Z15),IF(ชี้วัด2!Z45="","",ชี้วัด2!Z45))</f>
        <v/>
      </c>
      <c r="AA15" s="314" t="str">
        <f>IF($B$2=1,IF(ชี้วัด2!AA15="","",ชี้วัด2!AA15),IF(ชี้วัด2!AA45="","",ชี้วัด2!AA45))</f>
        <v/>
      </c>
      <c r="AB15" s="314" t="str">
        <f>IF($B$2=1,IF(ชี้วัด2!AB15="","",ชี้วัด2!AB15),IF(ชี้วัด2!AB45="","",ชี้วัด2!AB45))</f>
        <v/>
      </c>
      <c r="AC15" s="314" t="str">
        <f>IF($B$2=1,IF(ชี้วัด2!AC15="","",ชี้วัด2!AC15),IF(ชี้วัด2!AC45="","",ชี้วัด2!AC45))</f>
        <v/>
      </c>
      <c r="AD15" s="314" t="str">
        <f>IF($B$2=1,IF(ชี้วัด2!AD15="","",ชี้วัด2!AD15),IF(ชี้วัด2!AD45="","",ชี้วัด2!AD45))</f>
        <v/>
      </c>
      <c r="AE15" s="314" t="str">
        <f>IF($B$2=1,IF(ชี้วัด2!AE15="","",ชี้วัด2!AE15),IF(ชี้วัด2!AE45="","",ชี้วัด2!AE45))</f>
        <v/>
      </c>
      <c r="AF15" s="314" t="str">
        <f>IF($B$2=1,IF(ชี้วัด2!AF15="","",ชี้วัด2!AF15),IF(ชี้วัด2!AF45="","",ชี้วัด2!AF45))</f>
        <v/>
      </c>
      <c r="AG15" s="314" t="str">
        <f>IF($B$2=1,IF(ชี้วัด2!AG15="","",ชี้วัด2!AG15),IF(ชี้วัด2!AG45="","",ชี้วัด2!AG45))</f>
        <v/>
      </c>
      <c r="AH15" s="314" t="str">
        <f>IF($B$2=1,IF(ชี้วัด2!AH15="","",ชี้วัด2!AH15),IF(ชี้วัด2!AH45="","",ชี้วัด2!AH45))</f>
        <v/>
      </c>
      <c r="AI15" s="314" t="str">
        <f>IF($B$2=1,IF(ชี้วัด2!AI15="","",ชี้วัด2!AI15),IF(ชี้วัด2!AI45="","",ชี้วัด2!AI45))</f>
        <v/>
      </c>
      <c r="AJ15" s="314" t="str">
        <f>IF($B$2=1,IF(ชี้วัด2!AJ15="","",ชี้วัด2!AJ15),IF(ชี้วัด2!AJ45="","",ชี้วัด2!AJ45))</f>
        <v/>
      </c>
      <c r="AK15" s="314" t="str">
        <f>IF($B$2=1,IF(ชี้วัด2!AK15="","",ชี้วัด2!AK15),IF(ชี้วัด2!AK45="","",ชี้วัด2!AK45))</f>
        <v/>
      </c>
      <c r="AL15" s="314" t="str">
        <f>IF($B$2=1,IF(ชี้วัด2!AL15="","",ชี้วัด2!AL15),IF(ชี้วัด2!AL45="","",ชี้วัด2!AL45))</f>
        <v/>
      </c>
      <c r="AM15" s="314" t="str">
        <f>IF($B$2=1,IF(ชี้วัด2!AM15="","",ชี้วัด2!AM15),IF(ชี้วัด2!AM45="","",ชี้วัด2!AM45))</f>
        <v/>
      </c>
      <c r="AN15" s="314" t="str">
        <f>IF($B$2=1,IF(ชี้วัด2!AN15="","",ชี้วัด2!AN15),IF(ชี้วัด2!AN45="","",ชี้วัด2!AN45))</f>
        <v/>
      </c>
      <c r="AO15" s="314" t="str">
        <f>IF($B$2=1,IF(ชี้วัด2!AO15="","",ชี้วัด2!AO15),IF(ชี้วัด2!AO45="","",ชี้วัด2!AO45))</f>
        <v/>
      </c>
      <c r="AP15" s="314" t="str">
        <f>IF($B$2=1,IF(ชี้วัด2!AP15="","",ชี้วัด2!AP15),IF(ชี้วัด2!AP45="","",ชี้วัด2!AP45))</f>
        <v/>
      </c>
      <c r="AQ15" s="314" t="str">
        <f>IF($B$2=1,IF(ชี้วัด2!AQ15="","",ชี้วัด2!AQ15),IF(ชี้วัด2!AQ45="","",ชี้วัด2!AQ45))</f>
        <v/>
      </c>
      <c r="AR15" s="314" t="str">
        <f>IF($B$2=1,IF(ชี้วัด2!AR15="","",ชี้วัด2!AR15),IF(ชี้วัด2!AR45="","",ชี้วัด2!AR45))</f>
        <v/>
      </c>
      <c r="AS15" s="314" t="str">
        <f>IF($B$2=1,IF(ชี้วัด2!AS15="","",ชี้วัด2!AS15),IF(ชี้วัด2!AS45="","",ชี้วัด2!AS45))</f>
        <v/>
      </c>
      <c r="AT15" s="314" t="str">
        <f>IF($B$2=1,IF(ชี้วัด2!AT15="","",ชี้วัด2!AT15),IF(ชี้วัด2!AT45="","",ชี้วัด2!AT45))</f>
        <v/>
      </c>
      <c r="AU15" s="314" t="str">
        <f>IF($B$2=1,IF(ชี้วัด2!AU15="","",ชี้วัด2!AU15),IF(ชี้วัด2!AU45="","",ชี้วัด2!AU45))</f>
        <v/>
      </c>
      <c r="AV15" s="314" t="str">
        <f>IF($B$2=1,IF(ชี้วัด2!AV15="","",ชี้วัด2!AV15),IF(ชี้วัด2!AV45="","",ชี้วัด2!AV45))</f>
        <v/>
      </c>
      <c r="AW15" s="314" t="str">
        <f>IF($B$2=1,IF(ชี้วัด2!AW15="","",ชี้วัด2!AW15),IF(ชี้วัด2!AW45="","",ชี้วัด2!AW45))</f>
        <v/>
      </c>
      <c r="AX15" s="314" t="str">
        <f>IF($B$2=1,IF(ชี้วัด2!AX15="","",ชี้วัด2!AX15),IF(ชี้วัด2!AX45="","",ชี้วัด2!AX45))</f>
        <v/>
      </c>
      <c r="AY15" s="314" t="str">
        <f>IF($B$2=1,IF(ชี้วัด2!AY15="","",ชี้วัด2!AY15),IF(ชี้วัด2!AY45="","",ชี้วัด2!AY45))</f>
        <v/>
      </c>
      <c r="AZ15" s="314" t="str">
        <f>IF($B$2=1,IF(ชี้วัด2!AZ15="","",ชี้วัด2!AZ15),IF(ชี้วัด2!AZ45="","",ชี้วัด2!AZ45))</f>
        <v/>
      </c>
      <c r="BA15" s="314" t="str">
        <f>IF($B$2=1,IF(ชี้วัด2!BA15="","",ชี้วัด2!BA15),IF(ชี้วัด2!BA45="","",ชี้วัด2!BA45))</f>
        <v/>
      </c>
      <c r="BB15" s="314" t="str">
        <f>IF($B$2=1,IF(ชี้วัด2!BB15="","",ชี้วัด2!BB15),IF(ชี้วัด2!BB45="","",ชี้วัด2!BB45))</f>
        <v/>
      </c>
      <c r="BC15" s="314" t="str">
        <f>IF($B$2=1,IF(ชี้วัด2!BC15="","",ชี้วัด2!BC15),IF(ชี้วัด2!BC45="","",ชี้วัด2!BC45))</f>
        <v/>
      </c>
      <c r="BD15" s="314" t="str">
        <f>IF($B$2=1,IF(ชี้วัด2!BD15="","",ชี้วัด2!BD15),IF(ชี้วัด2!BD45="","",ชี้วัด2!BD45))</f>
        <v/>
      </c>
      <c r="BE15" s="116" t="str">
        <f>IF($B$2=1,IF(ชี้วัด2!BE15="","",ชี้วัด2!BE15),IF(ชี้วัด2!BE45="","",ชี้วัด2!BE45))</f>
        <v/>
      </c>
      <c r="BF15" s="116" t="str">
        <f>IF($B$2=1,IF(ชี้วัด2!BF15="","",ชี้วัด2!BF15),IF(ชี้วัด2!BF45="","",ชี้วัด2!BF45))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IF($B$2=1,IF(ชี้วัด2!E16="","",ชี้วัด2!E16),IF(ชี้วัด2!E46="","",ชี้วัด2!E46))</f>
        <v/>
      </c>
      <c r="F16" s="118"/>
      <c r="G16" s="314" t="str">
        <f>IF($B$2=1,IF(ชี้วัด2!G16="","",ชี้วัด2!G16),IF(ชี้วัด2!G46="","",ชี้วัด2!G46))</f>
        <v/>
      </c>
      <c r="H16" s="314" t="str">
        <f>IF($B$2=1,IF(ชี้วัด2!H16="","",ชี้วัด2!H16),IF(ชี้วัด2!H46="","",ชี้วัด2!H46))</f>
        <v/>
      </c>
      <c r="I16" s="314" t="str">
        <f>IF($B$2=1,IF(ชี้วัด2!I16="","",ชี้วัด2!I16),IF(ชี้วัด2!I46="","",ชี้วัด2!I46))</f>
        <v/>
      </c>
      <c r="J16" s="314" t="str">
        <f>IF($B$2=1,IF(ชี้วัด2!J16="","",ชี้วัด2!J16),IF(ชี้วัด2!J46="","",ชี้วัด2!J46))</f>
        <v/>
      </c>
      <c r="K16" s="314" t="str">
        <f>IF($B$2=1,IF(ชี้วัด2!K16="","",ชี้วัด2!K16),IF(ชี้วัด2!K46="","",ชี้วัด2!K46))</f>
        <v/>
      </c>
      <c r="L16" s="314" t="str">
        <f>IF($B$2=1,IF(ชี้วัด2!L16="","",ชี้วัด2!L16),IF(ชี้วัด2!L46="","",ชี้วัด2!L46))</f>
        <v/>
      </c>
      <c r="M16" s="314" t="str">
        <f>IF($B$2=1,IF(ชี้วัด2!M16="","",ชี้วัด2!M16),IF(ชี้วัด2!M46="","",ชี้วัด2!M46))</f>
        <v/>
      </c>
      <c r="N16" s="314" t="str">
        <f>IF($B$2=1,IF(ชี้วัด2!N16="","",ชี้วัด2!N16),IF(ชี้วัด2!N46="","",ชี้วัด2!N46))</f>
        <v/>
      </c>
      <c r="O16" s="314" t="str">
        <f>IF($B$2=1,IF(ชี้วัด2!O16="","",ชี้วัด2!O16),IF(ชี้วัด2!O46="","",ชี้วัด2!O46))</f>
        <v/>
      </c>
      <c r="P16" s="314" t="str">
        <f>IF($B$2=1,IF(ชี้วัด2!P16="","",ชี้วัด2!P16),IF(ชี้วัด2!P46="","",ชี้วัด2!P46))</f>
        <v/>
      </c>
      <c r="Q16" s="314" t="str">
        <f>IF($B$2=1,IF(ชี้วัด2!Q16="","",ชี้วัด2!Q16),IF(ชี้วัด2!Q46="","",ชี้วัด2!Q46))</f>
        <v/>
      </c>
      <c r="R16" s="314" t="str">
        <f>IF($B$2=1,IF(ชี้วัด2!R16="","",ชี้วัด2!R16),IF(ชี้วัด2!R46="","",ชี้วัด2!R46))</f>
        <v/>
      </c>
      <c r="S16" s="314" t="str">
        <f>IF($B$2=1,IF(ชี้วัด2!S16="","",ชี้วัด2!S16),IF(ชี้วัด2!S46="","",ชี้วัด2!S46))</f>
        <v/>
      </c>
      <c r="T16" s="314" t="str">
        <f>IF($B$2=1,IF(ชี้วัด2!T16="","",ชี้วัด2!T16),IF(ชี้วัด2!T46="","",ชี้วัด2!T46))</f>
        <v/>
      </c>
      <c r="U16" s="314" t="str">
        <f>IF($B$2=1,IF(ชี้วัด2!U16="","",ชี้วัด2!U16),IF(ชี้วัด2!U46="","",ชี้วัด2!U46))</f>
        <v/>
      </c>
      <c r="V16" s="314" t="str">
        <f>IF($B$2=1,IF(ชี้วัด2!V16="","",ชี้วัด2!V16),IF(ชี้วัด2!V46="","",ชี้วัด2!V46))</f>
        <v/>
      </c>
      <c r="W16" s="314" t="str">
        <f>IF($B$2=1,IF(ชี้วัด2!W16="","",ชี้วัด2!W16),IF(ชี้วัด2!W46="","",ชี้วัด2!W46))</f>
        <v/>
      </c>
      <c r="X16" s="314" t="str">
        <f>IF($B$2=1,IF(ชี้วัด2!X16="","",ชี้วัด2!X16),IF(ชี้วัด2!X46="","",ชี้วัด2!X46))</f>
        <v/>
      </c>
      <c r="Y16" s="314" t="str">
        <f>IF($B$2=1,IF(ชี้วัด2!Y16="","",ชี้วัด2!Y16),IF(ชี้วัด2!Y46="","",ชี้วัด2!Y46))</f>
        <v/>
      </c>
      <c r="Z16" s="314" t="str">
        <f>IF($B$2=1,IF(ชี้วัด2!Z16="","",ชี้วัด2!Z16),IF(ชี้วัด2!Z46="","",ชี้วัด2!Z46))</f>
        <v/>
      </c>
      <c r="AA16" s="314" t="str">
        <f>IF($B$2=1,IF(ชี้วัด2!AA16="","",ชี้วัด2!AA16),IF(ชี้วัด2!AA46="","",ชี้วัด2!AA46))</f>
        <v/>
      </c>
      <c r="AB16" s="314" t="str">
        <f>IF($B$2=1,IF(ชี้วัด2!AB16="","",ชี้วัด2!AB16),IF(ชี้วัด2!AB46="","",ชี้วัด2!AB46))</f>
        <v/>
      </c>
      <c r="AC16" s="314" t="str">
        <f>IF($B$2=1,IF(ชี้วัด2!AC16="","",ชี้วัด2!AC16),IF(ชี้วัด2!AC46="","",ชี้วัด2!AC46))</f>
        <v/>
      </c>
      <c r="AD16" s="314" t="str">
        <f>IF($B$2=1,IF(ชี้วัด2!AD16="","",ชี้วัด2!AD16),IF(ชี้วัด2!AD46="","",ชี้วัด2!AD46))</f>
        <v/>
      </c>
      <c r="AE16" s="314" t="str">
        <f>IF($B$2=1,IF(ชี้วัด2!AE16="","",ชี้วัด2!AE16),IF(ชี้วัด2!AE46="","",ชี้วัด2!AE46))</f>
        <v/>
      </c>
      <c r="AF16" s="314" t="str">
        <f>IF($B$2=1,IF(ชี้วัด2!AF16="","",ชี้วัด2!AF16),IF(ชี้วัด2!AF46="","",ชี้วัด2!AF46))</f>
        <v/>
      </c>
      <c r="AG16" s="314" t="str">
        <f>IF($B$2=1,IF(ชี้วัด2!AG16="","",ชี้วัด2!AG16),IF(ชี้วัด2!AG46="","",ชี้วัด2!AG46))</f>
        <v/>
      </c>
      <c r="AH16" s="314" t="str">
        <f>IF($B$2=1,IF(ชี้วัด2!AH16="","",ชี้วัด2!AH16),IF(ชี้วัด2!AH46="","",ชี้วัด2!AH46))</f>
        <v/>
      </c>
      <c r="AI16" s="314" t="str">
        <f>IF($B$2=1,IF(ชี้วัด2!AI16="","",ชี้วัด2!AI16),IF(ชี้วัด2!AI46="","",ชี้วัด2!AI46))</f>
        <v/>
      </c>
      <c r="AJ16" s="314" t="str">
        <f>IF($B$2=1,IF(ชี้วัด2!AJ16="","",ชี้วัด2!AJ16),IF(ชี้วัด2!AJ46="","",ชี้วัด2!AJ46))</f>
        <v/>
      </c>
      <c r="AK16" s="314" t="str">
        <f>IF($B$2=1,IF(ชี้วัด2!AK16="","",ชี้วัด2!AK16),IF(ชี้วัด2!AK46="","",ชี้วัด2!AK46))</f>
        <v/>
      </c>
      <c r="AL16" s="314" t="str">
        <f>IF($B$2=1,IF(ชี้วัด2!AL16="","",ชี้วัด2!AL16),IF(ชี้วัด2!AL46="","",ชี้วัด2!AL46))</f>
        <v/>
      </c>
      <c r="AM16" s="314" t="str">
        <f>IF($B$2=1,IF(ชี้วัด2!AM16="","",ชี้วัด2!AM16),IF(ชี้วัด2!AM46="","",ชี้วัด2!AM46))</f>
        <v/>
      </c>
      <c r="AN16" s="314" t="str">
        <f>IF($B$2=1,IF(ชี้วัด2!AN16="","",ชี้วัด2!AN16),IF(ชี้วัด2!AN46="","",ชี้วัด2!AN46))</f>
        <v/>
      </c>
      <c r="AO16" s="314" t="str">
        <f>IF($B$2=1,IF(ชี้วัด2!AO16="","",ชี้วัด2!AO16),IF(ชี้วัด2!AO46="","",ชี้วัด2!AO46))</f>
        <v/>
      </c>
      <c r="AP16" s="314" t="str">
        <f>IF($B$2=1,IF(ชี้วัด2!AP16="","",ชี้วัด2!AP16),IF(ชี้วัด2!AP46="","",ชี้วัด2!AP46))</f>
        <v/>
      </c>
      <c r="AQ16" s="314" t="str">
        <f>IF($B$2=1,IF(ชี้วัด2!AQ16="","",ชี้วัด2!AQ16),IF(ชี้วัด2!AQ46="","",ชี้วัด2!AQ46))</f>
        <v/>
      </c>
      <c r="AR16" s="314" t="str">
        <f>IF($B$2=1,IF(ชี้วัด2!AR16="","",ชี้วัด2!AR16),IF(ชี้วัด2!AR46="","",ชี้วัด2!AR46))</f>
        <v/>
      </c>
      <c r="AS16" s="314" t="str">
        <f>IF($B$2=1,IF(ชี้วัด2!AS16="","",ชี้วัด2!AS16),IF(ชี้วัด2!AS46="","",ชี้วัด2!AS46))</f>
        <v/>
      </c>
      <c r="AT16" s="314" t="str">
        <f>IF($B$2=1,IF(ชี้วัด2!AT16="","",ชี้วัด2!AT16),IF(ชี้วัด2!AT46="","",ชี้วัด2!AT46))</f>
        <v/>
      </c>
      <c r="AU16" s="314" t="str">
        <f>IF($B$2=1,IF(ชี้วัด2!AU16="","",ชี้วัด2!AU16),IF(ชี้วัด2!AU46="","",ชี้วัด2!AU46))</f>
        <v/>
      </c>
      <c r="AV16" s="314" t="str">
        <f>IF($B$2=1,IF(ชี้วัด2!AV16="","",ชี้วัด2!AV16),IF(ชี้วัด2!AV46="","",ชี้วัด2!AV46))</f>
        <v/>
      </c>
      <c r="AW16" s="314" t="str">
        <f>IF($B$2=1,IF(ชี้วัด2!AW16="","",ชี้วัด2!AW16),IF(ชี้วัด2!AW46="","",ชี้วัด2!AW46))</f>
        <v/>
      </c>
      <c r="AX16" s="314" t="str">
        <f>IF($B$2=1,IF(ชี้วัด2!AX16="","",ชี้วัด2!AX16),IF(ชี้วัด2!AX46="","",ชี้วัด2!AX46))</f>
        <v/>
      </c>
      <c r="AY16" s="314" t="str">
        <f>IF($B$2=1,IF(ชี้วัด2!AY16="","",ชี้วัด2!AY16),IF(ชี้วัด2!AY46="","",ชี้วัด2!AY46))</f>
        <v/>
      </c>
      <c r="AZ16" s="314" t="str">
        <f>IF($B$2=1,IF(ชี้วัด2!AZ16="","",ชี้วัด2!AZ16),IF(ชี้วัด2!AZ46="","",ชี้วัด2!AZ46))</f>
        <v/>
      </c>
      <c r="BA16" s="314" t="str">
        <f>IF($B$2=1,IF(ชี้วัด2!BA16="","",ชี้วัด2!BA16),IF(ชี้วัด2!BA46="","",ชี้วัด2!BA46))</f>
        <v/>
      </c>
      <c r="BB16" s="314" t="str">
        <f>IF($B$2=1,IF(ชี้วัด2!BB16="","",ชี้วัด2!BB16),IF(ชี้วัด2!BB46="","",ชี้วัด2!BB46))</f>
        <v/>
      </c>
      <c r="BC16" s="314" t="str">
        <f>IF($B$2=1,IF(ชี้วัด2!BC16="","",ชี้วัด2!BC16),IF(ชี้วัด2!BC46="","",ชี้วัด2!BC46))</f>
        <v/>
      </c>
      <c r="BD16" s="314" t="str">
        <f>IF($B$2=1,IF(ชี้วัด2!BD16="","",ชี้วัด2!BD16),IF(ชี้วัด2!BD46="","",ชี้วัด2!BD46))</f>
        <v/>
      </c>
      <c r="BE16" s="116" t="str">
        <f>IF($B$2=1,IF(ชี้วัด2!BE16="","",ชี้วัด2!BE16),IF(ชี้วัด2!BE46="","",ชี้วัด2!BE46))</f>
        <v/>
      </c>
      <c r="BF16" s="116" t="str">
        <f>IF($B$2=1,IF(ชี้วัด2!BF16="","",ชี้วัด2!BF16),IF(ชี้วัด2!BF46="","",ชี้วัด2!BF46))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IF($B$2=1,IF(ชี้วัด2!E17="","",ชี้วัด2!E17),IF(ชี้วัด2!E47="","",ชี้วัด2!E47))</f>
        <v/>
      </c>
      <c r="F17" s="118"/>
      <c r="G17" s="314" t="str">
        <f>IF($B$2=1,IF(ชี้วัด2!G17="","",ชี้วัด2!G17),IF(ชี้วัด2!G47="","",ชี้วัด2!G47))</f>
        <v/>
      </c>
      <c r="H17" s="314" t="str">
        <f>IF($B$2=1,IF(ชี้วัด2!H17="","",ชี้วัด2!H17),IF(ชี้วัด2!H47="","",ชี้วัด2!H47))</f>
        <v/>
      </c>
      <c r="I17" s="314" t="str">
        <f>IF($B$2=1,IF(ชี้วัด2!I17="","",ชี้วัด2!I17),IF(ชี้วัด2!I47="","",ชี้วัด2!I47))</f>
        <v/>
      </c>
      <c r="J17" s="314" t="str">
        <f>IF($B$2=1,IF(ชี้วัด2!J17="","",ชี้วัด2!J17),IF(ชี้วัด2!J47="","",ชี้วัด2!J47))</f>
        <v/>
      </c>
      <c r="K17" s="314" t="str">
        <f>IF($B$2=1,IF(ชี้วัด2!K17="","",ชี้วัด2!K17),IF(ชี้วัด2!K47="","",ชี้วัด2!K47))</f>
        <v/>
      </c>
      <c r="L17" s="314" t="str">
        <f>IF($B$2=1,IF(ชี้วัด2!L17="","",ชี้วัด2!L17),IF(ชี้วัด2!L47="","",ชี้วัด2!L47))</f>
        <v/>
      </c>
      <c r="M17" s="314" t="str">
        <f>IF($B$2=1,IF(ชี้วัด2!M17="","",ชี้วัด2!M17),IF(ชี้วัด2!M47="","",ชี้วัด2!M47))</f>
        <v/>
      </c>
      <c r="N17" s="314" t="str">
        <f>IF($B$2=1,IF(ชี้วัด2!N17="","",ชี้วัด2!N17),IF(ชี้วัด2!N47="","",ชี้วัด2!N47))</f>
        <v/>
      </c>
      <c r="O17" s="314" t="str">
        <f>IF($B$2=1,IF(ชี้วัด2!O17="","",ชี้วัด2!O17),IF(ชี้วัด2!O47="","",ชี้วัด2!O47))</f>
        <v/>
      </c>
      <c r="P17" s="314" t="str">
        <f>IF($B$2=1,IF(ชี้วัด2!P17="","",ชี้วัด2!P17),IF(ชี้วัด2!P47="","",ชี้วัด2!P47))</f>
        <v/>
      </c>
      <c r="Q17" s="314" t="str">
        <f>IF($B$2=1,IF(ชี้วัด2!Q17="","",ชี้วัด2!Q17),IF(ชี้วัด2!Q47="","",ชี้วัด2!Q47))</f>
        <v/>
      </c>
      <c r="R17" s="314" t="str">
        <f>IF($B$2=1,IF(ชี้วัด2!R17="","",ชี้วัด2!R17),IF(ชี้วัด2!R47="","",ชี้วัด2!R47))</f>
        <v/>
      </c>
      <c r="S17" s="314" t="str">
        <f>IF($B$2=1,IF(ชี้วัด2!S17="","",ชี้วัด2!S17),IF(ชี้วัด2!S47="","",ชี้วัด2!S47))</f>
        <v/>
      </c>
      <c r="T17" s="314" t="str">
        <f>IF($B$2=1,IF(ชี้วัด2!T17="","",ชี้วัด2!T17),IF(ชี้วัด2!T47="","",ชี้วัด2!T47))</f>
        <v/>
      </c>
      <c r="U17" s="314" t="str">
        <f>IF($B$2=1,IF(ชี้วัด2!U17="","",ชี้วัด2!U17),IF(ชี้วัด2!U47="","",ชี้วัด2!U47))</f>
        <v/>
      </c>
      <c r="V17" s="314" t="str">
        <f>IF($B$2=1,IF(ชี้วัด2!V17="","",ชี้วัด2!V17),IF(ชี้วัด2!V47="","",ชี้วัด2!V47))</f>
        <v/>
      </c>
      <c r="W17" s="314" t="str">
        <f>IF($B$2=1,IF(ชี้วัด2!W17="","",ชี้วัด2!W17),IF(ชี้วัด2!W47="","",ชี้วัด2!W47))</f>
        <v/>
      </c>
      <c r="X17" s="314" t="str">
        <f>IF($B$2=1,IF(ชี้วัด2!X17="","",ชี้วัด2!X17),IF(ชี้วัด2!X47="","",ชี้วัด2!X47))</f>
        <v/>
      </c>
      <c r="Y17" s="314" t="str">
        <f>IF($B$2=1,IF(ชี้วัด2!Y17="","",ชี้วัด2!Y17),IF(ชี้วัด2!Y47="","",ชี้วัด2!Y47))</f>
        <v/>
      </c>
      <c r="Z17" s="314" t="str">
        <f>IF($B$2=1,IF(ชี้วัด2!Z17="","",ชี้วัด2!Z17),IF(ชี้วัด2!Z47="","",ชี้วัด2!Z47))</f>
        <v/>
      </c>
      <c r="AA17" s="314" t="str">
        <f>IF($B$2=1,IF(ชี้วัด2!AA17="","",ชี้วัด2!AA17),IF(ชี้วัด2!AA47="","",ชี้วัด2!AA47))</f>
        <v/>
      </c>
      <c r="AB17" s="314" t="str">
        <f>IF($B$2=1,IF(ชี้วัด2!AB17="","",ชี้วัด2!AB17),IF(ชี้วัด2!AB47="","",ชี้วัด2!AB47))</f>
        <v/>
      </c>
      <c r="AC17" s="314" t="str">
        <f>IF($B$2=1,IF(ชี้วัด2!AC17="","",ชี้วัด2!AC17),IF(ชี้วัด2!AC47="","",ชี้วัด2!AC47))</f>
        <v/>
      </c>
      <c r="AD17" s="314" t="str">
        <f>IF($B$2=1,IF(ชี้วัด2!AD17="","",ชี้วัด2!AD17),IF(ชี้วัด2!AD47="","",ชี้วัด2!AD47))</f>
        <v/>
      </c>
      <c r="AE17" s="314" t="str">
        <f>IF($B$2=1,IF(ชี้วัด2!AE17="","",ชี้วัด2!AE17),IF(ชี้วัด2!AE47="","",ชี้วัด2!AE47))</f>
        <v/>
      </c>
      <c r="AF17" s="314" t="str">
        <f>IF($B$2=1,IF(ชี้วัด2!AF17="","",ชี้วัด2!AF17),IF(ชี้วัด2!AF47="","",ชี้วัด2!AF47))</f>
        <v/>
      </c>
      <c r="AG17" s="314" t="str">
        <f>IF($B$2=1,IF(ชี้วัด2!AG17="","",ชี้วัด2!AG17),IF(ชี้วัด2!AG47="","",ชี้วัด2!AG47))</f>
        <v/>
      </c>
      <c r="AH17" s="314" t="str">
        <f>IF($B$2=1,IF(ชี้วัด2!AH17="","",ชี้วัด2!AH17),IF(ชี้วัด2!AH47="","",ชี้วัด2!AH47))</f>
        <v/>
      </c>
      <c r="AI17" s="314" t="str">
        <f>IF($B$2=1,IF(ชี้วัด2!AI17="","",ชี้วัด2!AI17),IF(ชี้วัด2!AI47="","",ชี้วัด2!AI47))</f>
        <v/>
      </c>
      <c r="AJ17" s="314" t="str">
        <f>IF($B$2=1,IF(ชี้วัด2!AJ17="","",ชี้วัด2!AJ17),IF(ชี้วัด2!AJ47="","",ชี้วัด2!AJ47))</f>
        <v/>
      </c>
      <c r="AK17" s="314" t="str">
        <f>IF($B$2=1,IF(ชี้วัด2!AK17="","",ชี้วัด2!AK17),IF(ชี้วัด2!AK47="","",ชี้วัด2!AK47))</f>
        <v/>
      </c>
      <c r="AL17" s="314" t="str">
        <f>IF($B$2=1,IF(ชี้วัด2!AL17="","",ชี้วัด2!AL17),IF(ชี้วัด2!AL47="","",ชี้วัด2!AL47))</f>
        <v/>
      </c>
      <c r="AM17" s="314" t="str">
        <f>IF($B$2=1,IF(ชี้วัด2!AM17="","",ชี้วัด2!AM17),IF(ชี้วัด2!AM47="","",ชี้วัด2!AM47))</f>
        <v/>
      </c>
      <c r="AN17" s="314" t="str">
        <f>IF($B$2=1,IF(ชี้วัด2!AN17="","",ชี้วัด2!AN17),IF(ชี้วัด2!AN47="","",ชี้วัด2!AN47))</f>
        <v/>
      </c>
      <c r="AO17" s="314" t="str">
        <f>IF($B$2=1,IF(ชี้วัด2!AO17="","",ชี้วัด2!AO17),IF(ชี้วัด2!AO47="","",ชี้วัด2!AO47))</f>
        <v/>
      </c>
      <c r="AP17" s="314" t="str">
        <f>IF($B$2=1,IF(ชี้วัด2!AP17="","",ชี้วัด2!AP17),IF(ชี้วัด2!AP47="","",ชี้วัด2!AP47))</f>
        <v/>
      </c>
      <c r="AQ17" s="314" t="str">
        <f>IF($B$2=1,IF(ชี้วัด2!AQ17="","",ชี้วัด2!AQ17),IF(ชี้วัด2!AQ47="","",ชี้วัด2!AQ47))</f>
        <v/>
      </c>
      <c r="AR17" s="314" t="str">
        <f>IF($B$2=1,IF(ชี้วัด2!AR17="","",ชี้วัด2!AR17),IF(ชี้วัด2!AR47="","",ชี้วัด2!AR47))</f>
        <v/>
      </c>
      <c r="AS17" s="314" t="str">
        <f>IF($B$2=1,IF(ชี้วัด2!AS17="","",ชี้วัด2!AS17),IF(ชี้วัด2!AS47="","",ชี้วัด2!AS47))</f>
        <v/>
      </c>
      <c r="AT17" s="314" t="str">
        <f>IF($B$2=1,IF(ชี้วัด2!AT17="","",ชี้วัด2!AT17),IF(ชี้วัด2!AT47="","",ชี้วัด2!AT47))</f>
        <v/>
      </c>
      <c r="AU17" s="314" t="str">
        <f>IF($B$2=1,IF(ชี้วัด2!AU17="","",ชี้วัด2!AU17),IF(ชี้วัด2!AU47="","",ชี้วัด2!AU47))</f>
        <v/>
      </c>
      <c r="AV17" s="314" t="str">
        <f>IF($B$2=1,IF(ชี้วัด2!AV17="","",ชี้วัด2!AV17),IF(ชี้วัด2!AV47="","",ชี้วัด2!AV47))</f>
        <v/>
      </c>
      <c r="AW17" s="314" t="str">
        <f>IF($B$2=1,IF(ชี้วัด2!AW17="","",ชี้วัด2!AW17),IF(ชี้วัด2!AW47="","",ชี้วัด2!AW47))</f>
        <v/>
      </c>
      <c r="AX17" s="314" t="str">
        <f>IF($B$2=1,IF(ชี้วัด2!AX17="","",ชี้วัด2!AX17),IF(ชี้วัด2!AX47="","",ชี้วัด2!AX47))</f>
        <v/>
      </c>
      <c r="AY17" s="314" t="str">
        <f>IF($B$2=1,IF(ชี้วัด2!AY17="","",ชี้วัด2!AY17),IF(ชี้วัด2!AY47="","",ชี้วัด2!AY47))</f>
        <v/>
      </c>
      <c r="AZ17" s="314" t="str">
        <f>IF($B$2=1,IF(ชี้วัด2!AZ17="","",ชี้วัด2!AZ17),IF(ชี้วัด2!AZ47="","",ชี้วัด2!AZ47))</f>
        <v/>
      </c>
      <c r="BA17" s="314" t="str">
        <f>IF($B$2=1,IF(ชี้วัด2!BA17="","",ชี้วัด2!BA17),IF(ชี้วัด2!BA47="","",ชี้วัด2!BA47))</f>
        <v/>
      </c>
      <c r="BB17" s="314" t="str">
        <f>IF($B$2=1,IF(ชี้วัด2!BB17="","",ชี้วัด2!BB17),IF(ชี้วัด2!BB47="","",ชี้วัด2!BB47))</f>
        <v/>
      </c>
      <c r="BC17" s="314" t="str">
        <f>IF($B$2=1,IF(ชี้วัด2!BC17="","",ชี้วัด2!BC17),IF(ชี้วัด2!BC47="","",ชี้วัด2!BC47))</f>
        <v/>
      </c>
      <c r="BD17" s="314" t="str">
        <f>IF($B$2=1,IF(ชี้วัด2!BD17="","",ชี้วัด2!BD17),IF(ชี้วัด2!BD47="","",ชี้วัด2!BD47))</f>
        <v/>
      </c>
      <c r="BE17" s="116" t="str">
        <f>IF($B$2=1,IF(ชี้วัด2!BE17="","",ชี้วัด2!BE17),IF(ชี้วัด2!BE47="","",ชี้วัด2!BE47))</f>
        <v/>
      </c>
      <c r="BF17" s="116" t="str">
        <f>IF($B$2=1,IF(ชี้วัด2!BF17="","",ชี้วัด2!BF17),IF(ชี้วัด2!BF47="","",ชี้วัด2!BF47))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IF($B$2=1,IF(ชี้วัด2!E18="","",ชี้วัด2!E18),IF(ชี้วัด2!E48="","",ชี้วัด2!E48))</f>
        <v/>
      </c>
      <c r="F18" s="118"/>
      <c r="G18" s="314" t="str">
        <f>IF($B$2=1,IF(ชี้วัด2!G18="","",ชี้วัด2!G18),IF(ชี้วัด2!G48="","",ชี้วัด2!G48))</f>
        <v/>
      </c>
      <c r="H18" s="314" t="str">
        <f>IF($B$2=1,IF(ชี้วัด2!H18="","",ชี้วัด2!H18),IF(ชี้วัด2!H48="","",ชี้วัด2!H48))</f>
        <v/>
      </c>
      <c r="I18" s="314" t="str">
        <f>IF($B$2=1,IF(ชี้วัด2!I18="","",ชี้วัด2!I18),IF(ชี้วัด2!I48="","",ชี้วัด2!I48))</f>
        <v/>
      </c>
      <c r="J18" s="314" t="str">
        <f>IF($B$2=1,IF(ชี้วัด2!J18="","",ชี้วัด2!J18),IF(ชี้วัด2!J48="","",ชี้วัด2!J48))</f>
        <v/>
      </c>
      <c r="K18" s="314" t="str">
        <f>IF($B$2=1,IF(ชี้วัด2!K18="","",ชี้วัด2!K18),IF(ชี้วัด2!K48="","",ชี้วัด2!K48))</f>
        <v/>
      </c>
      <c r="L18" s="314" t="str">
        <f>IF($B$2=1,IF(ชี้วัด2!L18="","",ชี้วัด2!L18),IF(ชี้วัด2!L48="","",ชี้วัด2!L48))</f>
        <v/>
      </c>
      <c r="M18" s="314" t="str">
        <f>IF($B$2=1,IF(ชี้วัด2!M18="","",ชี้วัด2!M18),IF(ชี้วัด2!M48="","",ชี้วัด2!M48))</f>
        <v/>
      </c>
      <c r="N18" s="314" t="str">
        <f>IF($B$2=1,IF(ชี้วัด2!N18="","",ชี้วัด2!N18),IF(ชี้วัด2!N48="","",ชี้วัด2!N48))</f>
        <v/>
      </c>
      <c r="O18" s="314" t="str">
        <f>IF($B$2=1,IF(ชี้วัด2!O18="","",ชี้วัด2!O18),IF(ชี้วัด2!O48="","",ชี้วัด2!O48))</f>
        <v/>
      </c>
      <c r="P18" s="314" t="str">
        <f>IF($B$2=1,IF(ชี้วัด2!P18="","",ชี้วัด2!P18),IF(ชี้วัด2!P48="","",ชี้วัด2!P48))</f>
        <v/>
      </c>
      <c r="Q18" s="314" t="str">
        <f>IF($B$2=1,IF(ชี้วัด2!Q18="","",ชี้วัด2!Q18),IF(ชี้วัด2!Q48="","",ชี้วัด2!Q48))</f>
        <v/>
      </c>
      <c r="R18" s="314" t="str">
        <f>IF($B$2=1,IF(ชี้วัด2!R18="","",ชี้วัด2!R18),IF(ชี้วัด2!R48="","",ชี้วัด2!R48))</f>
        <v/>
      </c>
      <c r="S18" s="314" t="str">
        <f>IF($B$2=1,IF(ชี้วัด2!S18="","",ชี้วัด2!S18),IF(ชี้วัด2!S48="","",ชี้วัด2!S48))</f>
        <v/>
      </c>
      <c r="T18" s="314" t="str">
        <f>IF($B$2=1,IF(ชี้วัด2!T18="","",ชี้วัด2!T18),IF(ชี้วัด2!T48="","",ชี้วัด2!T48))</f>
        <v/>
      </c>
      <c r="U18" s="314" t="str">
        <f>IF($B$2=1,IF(ชี้วัด2!U18="","",ชี้วัด2!U18),IF(ชี้วัด2!U48="","",ชี้วัด2!U48))</f>
        <v/>
      </c>
      <c r="V18" s="314" t="str">
        <f>IF($B$2=1,IF(ชี้วัด2!V18="","",ชี้วัด2!V18),IF(ชี้วัด2!V48="","",ชี้วัด2!V48))</f>
        <v/>
      </c>
      <c r="W18" s="314" t="str">
        <f>IF($B$2=1,IF(ชี้วัด2!W18="","",ชี้วัด2!W18),IF(ชี้วัด2!W48="","",ชี้วัด2!W48))</f>
        <v/>
      </c>
      <c r="X18" s="314" t="str">
        <f>IF($B$2=1,IF(ชี้วัด2!X18="","",ชี้วัด2!X18),IF(ชี้วัด2!X48="","",ชี้วัด2!X48))</f>
        <v/>
      </c>
      <c r="Y18" s="314" t="str">
        <f>IF($B$2=1,IF(ชี้วัด2!Y18="","",ชี้วัด2!Y18),IF(ชี้วัด2!Y48="","",ชี้วัด2!Y48))</f>
        <v/>
      </c>
      <c r="Z18" s="314" t="str">
        <f>IF($B$2=1,IF(ชี้วัด2!Z18="","",ชี้วัด2!Z18),IF(ชี้วัด2!Z48="","",ชี้วัด2!Z48))</f>
        <v/>
      </c>
      <c r="AA18" s="314" t="str">
        <f>IF($B$2=1,IF(ชี้วัด2!AA18="","",ชี้วัด2!AA18),IF(ชี้วัด2!AA48="","",ชี้วัด2!AA48))</f>
        <v/>
      </c>
      <c r="AB18" s="314" t="str">
        <f>IF($B$2=1,IF(ชี้วัด2!AB18="","",ชี้วัด2!AB18),IF(ชี้วัด2!AB48="","",ชี้วัด2!AB48))</f>
        <v/>
      </c>
      <c r="AC18" s="314" t="str">
        <f>IF($B$2=1,IF(ชี้วัด2!AC18="","",ชี้วัด2!AC18),IF(ชี้วัด2!AC48="","",ชี้วัด2!AC48))</f>
        <v/>
      </c>
      <c r="AD18" s="314" t="str">
        <f>IF($B$2=1,IF(ชี้วัด2!AD18="","",ชี้วัด2!AD18),IF(ชี้วัด2!AD48="","",ชี้วัด2!AD48))</f>
        <v/>
      </c>
      <c r="AE18" s="314" t="str">
        <f>IF($B$2=1,IF(ชี้วัด2!AE18="","",ชี้วัด2!AE18),IF(ชี้วัด2!AE48="","",ชี้วัด2!AE48))</f>
        <v/>
      </c>
      <c r="AF18" s="314" t="str">
        <f>IF($B$2=1,IF(ชี้วัด2!AF18="","",ชี้วัด2!AF18),IF(ชี้วัด2!AF48="","",ชี้วัด2!AF48))</f>
        <v/>
      </c>
      <c r="AG18" s="314" t="str">
        <f>IF($B$2=1,IF(ชี้วัด2!AG18="","",ชี้วัด2!AG18),IF(ชี้วัด2!AG48="","",ชี้วัด2!AG48))</f>
        <v/>
      </c>
      <c r="AH18" s="314" t="str">
        <f>IF($B$2=1,IF(ชี้วัด2!AH18="","",ชี้วัด2!AH18),IF(ชี้วัด2!AH48="","",ชี้วัด2!AH48))</f>
        <v/>
      </c>
      <c r="AI18" s="314" t="str">
        <f>IF($B$2=1,IF(ชี้วัด2!AI18="","",ชี้วัด2!AI18),IF(ชี้วัด2!AI48="","",ชี้วัด2!AI48))</f>
        <v/>
      </c>
      <c r="AJ18" s="314" t="str">
        <f>IF($B$2=1,IF(ชี้วัด2!AJ18="","",ชี้วัด2!AJ18),IF(ชี้วัด2!AJ48="","",ชี้วัด2!AJ48))</f>
        <v/>
      </c>
      <c r="AK18" s="314" t="str">
        <f>IF($B$2=1,IF(ชี้วัด2!AK18="","",ชี้วัด2!AK18),IF(ชี้วัด2!AK48="","",ชี้วัด2!AK48))</f>
        <v/>
      </c>
      <c r="AL18" s="314" t="str">
        <f>IF($B$2=1,IF(ชี้วัด2!AL18="","",ชี้วัด2!AL18),IF(ชี้วัด2!AL48="","",ชี้วัด2!AL48))</f>
        <v/>
      </c>
      <c r="AM18" s="314" t="str">
        <f>IF($B$2=1,IF(ชี้วัด2!AM18="","",ชี้วัด2!AM18),IF(ชี้วัด2!AM48="","",ชี้วัด2!AM48))</f>
        <v/>
      </c>
      <c r="AN18" s="314" t="str">
        <f>IF($B$2=1,IF(ชี้วัด2!AN18="","",ชี้วัด2!AN18),IF(ชี้วัด2!AN48="","",ชี้วัด2!AN48))</f>
        <v/>
      </c>
      <c r="AO18" s="314" t="str">
        <f>IF($B$2=1,IF(ชี้วัด2!AO18="","",ชี้วัด2!AO18),IF(ชี้วัด2!AO48="","",ชี้วัด2!AO48))</f>
        <v/>
      </c>
      <c r="AP18" s="314" t="str">
        <f>IF($B$2=1,IF(ชี้วัด2!AP18="","",ชี้วัด2!AP18),IF(ชี้วัด2!AP48="","",ชี้วัด2!AP48))</f>
        <v/>
      </c>
      <c r="AQ18" s="314" t="str">
        <f>IF($B$2=1,IF(ชี้วัด2!AQ18="","",ชี้วัด2!AQ18),IF(ชี้วัด2!AQ48="","",ชี้วัด2!AQ48))</f>
        <v/>
      </c>
      <c r="AR18" s="314" t="str">
        <f>IF($B$2=1,IF(ชี้วัด2!AR18="","",ชี้วัด2!AR18),IF(ชี้วัด2!AR48="","",ชี้วัด2!AR48))</f>
        <v/>
      </c>
      <c r="AS18" s="314" t="str">
        <f>IF($B$2=1,IF(ชี้วัด2!AS18="","",ชี้วัด2!AS18),IF(ชี้วัด2!AS48="","",ชี้วัด2!AS48))</f>
        <v/>
      </c>
      <c r="AT18" s="314" t="str">
        <f>IF($B$2=1,IF(ชี้วัด2!AT18="","",ชี้วัด2!AT18),IF(ชี้วัด2!AT48="","",ชี้วัด2!AT48))</f>
        <v/>
      </c>
      <c r="AU18" s="314" t="str">
        <f>IF($B$2=1,IF(ชี้วัด2!AU18="","",ชี้วัด2!AU18),IF(ชี้วัด2!AU48="","",ชี้วัด2!AU48))</f>
        <v/>
      </c>
      <c r="AV18" s="314" t="str">
        <f>IF($B$2=1,IF(ชี้วัด2!AV18="","",ชี้วัด2!AV18),IF(ชี้วัด2!AV48="","",ชี้วัด2!AV48))</f>
        <v/>
      </c>
      <c r="AW18" s="314" t="str">
        <f>IF($B$2=1,IF(ชี้วัด2!AW18="","",ชี้วัด2!AW18),IF(ชี้วัด2!AW48="","",ชี้วัด2!AW48))</f>
        <v/>
      </c>
      <c r="AX18" s="314" t="str">
        <f>IF($B$2=1,IF(ชี้วัด2!AX18="","",ชี้วัด2!AX18),IF(ชี้วัด2!AX48="","",ชี้วัด2!AX48))</f>
        <v/>
      </c>
      <c r="AY18" s="314" t="str">
        <f>IF($B$2=1,IF(ชี้วัด2!AY18="","",ชี้วัด2!AY18),IF(ชี้วัด2!AY48="","",ชี้วัด2!AY48))</f>
        <v/>
      </c>
      <c r="AZ18" s="314" t="str">
        <f>IF($B$2=1,IF(ชี้วัด2!AZ18="","",ชี้วัด2!AZ18),IF(ชี้วัด2!AZ48="","",ชี้วัด2!AZ48))</f>
        <v/>
      </c>
      <c r="BA18" s="314" t="str">
        <f>IF($B$2=1,IF(ชี้วัด2!BA18="","",ชี้วัด2!BA18),IF(ชี้วัด2!BA48="","",ชี้วัด2!BA48))</f>
        <v/>
      </c>
      <c r="BB18" s="314" t="str">
        <f>IF($B$2=1,IF(ชี้วัด2!BB18="","",ชี้วัด2!BB18),IF(ชี้วัด2!BB48="","",ชี้วัด2!BB48))</f>
        <v/>
      </c>
      <c r="BC18" s="314" t="str">
        <f>IF($B$2=1,IF(ชี้วัด2!BC18="","",ชี้วัด2!BC18),IF(ชี้วัด2!BC48="","",ชี้วัด2!BC48))</f>
        <v/>
      </c>
      <c r="BD18" s="314" t="str">
        <f>IF($B$2=1,IF(ชี้วัด2!BD18="","",ชี้วัด2!BD18),IF(ชี้วัด2!BD48="","",ชี้วัด2!BD48))</f>
        <v/>
      </c>
      <c r="BE18" s="116" t="str">
        <f>IF($B$2=1,IF(ชี้วัด2!BE18="","",ชี้วัด2!BE18),IF(ชี้วัด2!BE48="","",ชี้วัด2!BE48))</f>
        <v/>
      </c>
      <c r="BF18" s="116" t="str">
        <f>IF($B$2=1,IF(ชี้วัด2!BF18="","",ชี้วัด2!BF18),IF(ชี้วัด2!BF48="","",ชี้วัด2!BF48))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IF($B$2=1,IF(ชี้วัด2!E19="","",ชี้วัด2!E19),IF(ชี้วัด2!E49="","",ชี้วัด2!E49))</f>
        <v/>
      </c>
      <c r="F19" s="118"/>
      <c r="G19" s="314" t="str">
        <f>IF($B$2=1,IF(ชี้วัด2!G19="","",ชี้วัด2!G19),IF(ชี้วัด2!G49="","",ชี้วัด2!G49))</f>
        <v/>
      </c>
      <c r="H19" s="314" t="str">
        <f>IF($B$2=1,IF(ชี้วัด2!H19="","",ชี้วัด2!H19),IF(ชี้วัด2!H49="","",ชี้วัด2!H49))</f>
        <v/>
      </c>
      <c r="I19" s="314" t="str">
        <f>IF($B$2=1,IF(ชี้วัด2!I19="","",ชี้วัด2!I19),IF(ชี้วัด2!I49="","",ชี้วัด2!I49))</f>
        <v/>
      </c>
      <c r="J19" s="314" t="str">
        <f>IF($B$2=1,IF(ชี้วัด2!J19="","",ชี้วัด2!J19),IF(ชี้วัด2!J49="","",ชี้วัด2!J49))</f>
        <v/>
      </c>
      <c r="K19" s="314" t="str">
        <f>IF($B$2=1,IF(ชี้วัด2!K19="","",ชี้วัด2!K19),IF(ชี้วัด2!K49="","",ชี้วัด2!K49))</f>
        <v/>
      </c>
      <c r="L19" s="314" t="str">
        <f>IF($B$2=1,IF(ชี้วัด2!L19="","",ชี้วัด2!L19),IF(ชี้วัด2!L49="","",ชี้วัด2!L49))</f>
        <v/>
      </c>
      <c r="M19" s="314" t="str">
        <f>IF($B$2=1,IF(ชี้วัด2!M19="","",ชี้วัด2!M19),IF(ชี้วัด2!M49="","",ชี้วัด2!M49))</f>
        <v/>
      </c>
      <c r="N19" s="314" t="str">
        <f>IF($B$2=1,IF(ชี้วัด2!N19="","",ชี้วัด2!N19),IF(ชี้วัด2!N49="","",ชี้วัด2!N49))</f>
        <v/>
      </c>
      <c r="O19" s="314" t="str">
        <f>IF($B$2=1,IF(ชี้วัด2!O19="","",ชี้วัด2!O19),IF(ชี้วัด2!O49="","",ชี้วัด2!O49))</f>
        <v/>
      </c>
      <c r="P19" s="314" t="str">
        <f>IF($B$2=1,IF(ชี้วัด2!P19="","",ชี้วัด2!P19),IF(ชี้วัด2!P49="","",ชี้วัด2!P49))</f>
        <v/>
      </c>
      <c r="Q19" s="314" t="str">
        <f>IF($B$2=1,IF(ชี้วัด2!Q19="","",ชี้วัด2!Q19),IF(ชี้วัด2!Q49="","",ชี้วัด2!Q49))</f>
        <v/>
      </c>
      <c r="R19" s="314" t="str">
        <f>IF($B$2=1,IF(ชี้วัด2!R19="","",ชี้วัด2!R19),IF(ชี้วัด2!R49="","",ชี้วัด2!R49))</f>
        <v/>
      </c>
      <c r="S19" s="314" t="str">
        <f>IF($B$2=1,IF(ชี้วัด2!S19="","",ชี้วัด2!S19),IF(ชี้วัด2!S49="","",ชี้วัด2!S49))</f>
        <v/>
      </c>
      <c r="T19" s="314" t="str">
        <f>IF($B$2=1,IF(ชี้วัด2!T19="","",ชี้วัด2!T19),IF(ชี้วัด2!T49="","",ชี้วัด2!T49))</f>
        <v/>
      </c>
      <c r="U19" s="314" t="str">
        <f>IF($B$2=1,IF(ชี้วัด2!U19="","",ชี้วัด2!U19),IF(ชี้วัด2!U49="","",ชี้วัด2!U49))</f>
        <v/>
      </c>
      <c r="V19" s="314" t="str">
        <f>IF($B$2=1,IF(ชี้วัด2!V19="","",ชี้วัด2!V19),IF(ชี้วัด2!V49="","",ชี้วัด2!V49))</f>
        <v/>
      </c>
      <c r="W19" s="314" t="str">
        <f>IF($B$2=1,IF(ชี้วัด2!W19="","",ชี้วัด2!W19),IF(ชี้วัด2!W49="","",ชี้วัด2!W49))</f>
        <v/>
      </c>
      <c r="X19" s="314" t="str">
        <f>IF($B$2=1,IF(ชี้วัด2!X19="","",ชี้วัด2!X19),IF(ชี้วัด2!X49="","",ชี้วัด2!X49))</f>
        <v/>
      </c>
      <c r="Y19" s="314" t="str">
        <f>IF($B$2=1,IF(ชี้วัด2!Y19="","",ชี้วัด2!Y19),IF(ชี้วัด2!Y49="","",ชี้วัด2!Y49))</f>
        <v/>
      </c>
      <c r="Z19" s="314" t="str">
        <f>IF($B$2=1,IF(ชี้วัด2!Z19="","",ชี้วัด2!Z19),IF(ชี้วัด2!Z49="","",ชี้วัด2!Z49))</f>
        <v/>
      </c>
      <c r="AA19" s="314" t="str">
        <f>IF($B$2=1,IF(ชี้วัด2!AA19="","",ชี้วัด2!AA19),IF(ชี้วัด2!AA49="","",ชี้วัด2!AA49))</f>
        <v/>
      </c>
      <c r="AB19" s="314" t="str">
        <f>IF($B$2=1,IF(ชี้วัด2!AB19="","",ชี้วัด2!AB19),IF(ชี้วัด2!AB49="","",ชี้วัด2!AB49))</f>
        <v/>
      </c>
      <c r="AC19" s="314" t="str">
        <f>IF($B$2=1,IF(ชี้วัด2!AC19="","",ชี้วัด2!AC19),IF(ชี้วัด2!AC49="","",ชี้วัด2!AC49))</f>
        <v/>
      </c>
      <c r="AD19" s="314" t="str">
        <f>IF($B$2=1,IF(ชี้วัด2!AD19="","",ชี้วัด2!AD19),IF(ชี้วัด2!AD49="","",ชี้วัด2!AD49))</f>
        <v/>
      </c>
      <c r="AE19" s="314" t="str">
        <f>IF($B$2=1,IF(ชี้วัด2!AE19="","",ชี้วัด2!AE19),IF(ชี้วัด2!AE49="","",ชี้วัด2!AE49))</f>
        <v/>
      </c>
      <c r="AF19" s="314" t="str">
        <f>IF($B$2=1,IF(ชี้วัด2!AF19="","",ชี้วัด2!AF19),IF(ชี้วัด2!AF49="","",ชี้วัด2!AF49))</f>
        <v/>
      </c>
      <c r="AG19" s="314" t="str">
        <f>IF($B$2=1,IF(ชี้วัด2!AG19="","",ชี้วัด2!AG19),IF(ชี้วัด2!AG49="","",ชี้วัด2!AG49))</f>
        <v/>
      </c>
      <c r="AH19" s="314" t="str">
        <f>IF($B$2=1,IF(ชี้วัด2!AH19="","",ชี้วัด2!AH19),IF(ชี้วัด2!AH49="","",ชี้วัด2!AH49))</f>
        <v/>
      </c>
      <c r="AI19" s="314" t="str">
        <f>IF($B$2=1,IF(ชี้วัด2!AI19="","",ชี้วัด2!AI19),IF(ชี้วัด2!AI49="","",ชี้วัด2!AI49))</f>
        <v/>
      </c>
      <c r="AJ19" s="314" t="str">
        <f>IF($B$2=1,IF(ชี้วัด2!AJ19="","",ชี้วัด2!AJ19),IF(ชี้วัด2!AJ49="","",ชี้วัด2!AJ49))</f>
        <v/>
      </c>
      <c r="AK19" s="314" t="str">
        <f>IF($B$2=1,IF(ชี้วัด2!AK19="","",ชี้วัด2!AK19),IF(ชี้วัด2!AK49="","",ชี้วัด2!AK49))</f>
        <v/>
      </c>
      <c r="AL19" s="314" t="str">
        <f>IF($B$2=1,IF(ชี้วัด2!AL19="","",ชี้วัด2!AL19),IF(ชี้วัด2!AL49="","",ชี้วัด2!AL49))</f>
        <v/>
      </c>
      <c r="AM19" s="314" t="str">
        <f>IF($B$2=1,IF(ชี้วัด2!AM19="","",ชี้วัด2!AM19),IF(ชี้วัด2!AM49="","",ชี้วัด2!AM49))</f>
        <v/>
      </c>
      <c r="AN19" s="314" t="str">
        <f>IF($B$2=1,IF(ชี้วัด2!AN19="","",ชี้วัด2!AN19),IF(ชี้วัด2!AN49="","",ชี้วัด2!AN49))</f>
        <v/>
      </c>
      <c r="AO19" s="314" t="str">
        <f>IF($B$2=1,IF(ชี้วัด2!AO19="","",ชี้วัด2!AO19),IF(ชี้วัด2!AO49="","",ชี้วัด2!AO49))</f>
        <v/>
      </c>
      <c r="AP19" s="314" t="str">
        <f>IF($B$2=1,IF(ชี้วัด2!AP19="","",ชี้วัด2!AP19),IF(ชี้วัด2!AP49="","",ชี้วัด2!AP49))</f>
        <v/>
      </c>
      <c r="AQ19" s="314" t="str">
        <f>IF($B$2=1,IF(ชี้วัด2!AQ19="","",ชี้วัด2!AQ19),IF(ชี้วัด2!AQ49="","",ชี้วัด2!AQ49))</f>
        <v/>
      </c>
      <c r="AR19" s="314" t="str">
        <f>IF($B$2=1,IF(ชี้วัด2!AR19="","",ชี้วัด2!AR19),IF(ชี้วัด2!AR49="","",ชี้วัด2!AR49))</f>
        <v/>
      </c>
      <c r="AS19" s="314" t="str">
        <f>IF($B$2=1,IF(ชี้วัด2!AS19="","",ชี้วัด2!AS19),IF(ชี้วัด2!AS49="","",ชี้วัด2!AS49))</f>
        <v/>
      </c>
      <c r="AT19" s="314" t="str">
        <f>IF($B$2=1,IF(ชี้วัด2!AT19="","",ชี้วัด2!AT19),IF(ชี้วัด2!AT49="","",ชี้วัด2!AT49))</f>
        <v/>
      </c>
      <c r="AU19" s="314" t="str">
        <f>IF($B$2=1,IF(ชี้วัด2!AU19="","",ชี้วัด2!AU19),IF(ชี้วัด2!AU49="","",ชี้วัด2!AU49))</f>
        <v/>
      </c>
      <c r="AV19" s="314" t="str">
        <f>IF($B$2=1,IF(ชี้วัด2!AV19="","",ชี้วัด2!AV19),IF(ชี้วัด2!AV49="","",ชี้วัด2!AV49))</f>
        <v/>
      </c>
      <c r="AW19" s="314" t="str">
        <f>IF($B$2=1,IF(ชี้วัด2!AW19="","",ชี้วัด2!AW19),IF(ชี้วัด2!AW49="","",ชี้วัด2!AW49))</f>
        <v/>
      </c>
      <c r="AX19" s="314" t="str">
        <f>IF($B$2=1,IF(ชี้วัด2!AX19="","",ชี้วัด2!AX19),IF(ชี้วัด2!AX49="","",ชี้วัด2!AX49))</f>
        <v/>
      </c>
      <c r="AY19" s="314" t="str">
        <f>IF($B$2=1,IF(ชี้วัด2!AY19="","",ชี้วัด2!AY19),IF(ชี้วัด2!AY49="","",ชี้วัด2!AY49))</f>
        <v/>
      </c>
      <c r="AZ19" s="314" t="str">
        <f>IF($B$2=1,IF(ชี้วัด2!AZ19="","",ชี้วัด2!AZ19),IF(ชี้วัด2!AZ49="","",ชี้วัด2!AZ49))</f>
        <v/>
      </c>
      <c r="BA19" s="314" t="str">
        <f>IF($B$2=1,IF(ชี้วัด2!BA19="","",ชี้วัด2!BA19),IF(ชี้วัด2!BA49="","",ชี้วัด2!BA49))</f>
        <v/>
      </c>
      <c r="BB19" s="314" t="str">
        <f>IF($B$2=1,IF(ชี้วัด2!BB19="","",ชี้วัด2!BB19),IF(ชี้วัด2!BB49="","",ชี้วัด2!BB49))</f>
        <v/>
      </c>
      <c r="BC19" s="314" t="str">
        <f>IF($B$2=1,IF(ชี้วัด2!BC19="","",ชี้วัด2!BC19),IF(ชี้วัด2!BC49="","",ชี้วัด2!BC49))</f>
        <v/>
      </c>
      <c r="BD19" s="314" t="str">
        <f>IF($B$2=1,IF(ชี้วัด2!BD19="","",ชี้วัด2!BD19),IF(ชี้วัด2!BD49="","",ชี้วัด2!BD49))</f>
        <v/>
      </c>
      <c r="BE19" s="116" t="str">
        <f>IF($B$2=1,IF(ชี้วัด2!BE19="","",ชี้วัด2!BE19),IF(ชี้วัด2!BE49="","",ชี้วัด2!BE49))</f>
        <v/>
      </c>
      <c r="BF19" s="116" t="str">
        <f>IF($B$2=1,IF(ชี้วัด2!BF19="","",ชี้วัด2!BF19),IF(ชี้วัด2!BF49="","",ชี้วัด2!BF49))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IF($B$2=1,IF(ชี้วัด2!E20="","",ชี้วัด2!E20),IF(ชี้วัด2!E50="","",ชี้วัด2!E50))</f>
        <v/>
      </c>
      <c r="F20" s="118"/>
      <c r="G20" s="314" t="str">
        <f>IF($B$2=1,IF(ชี้วัด2!G20="","",ชี้วัด2!G20),IF(ชี้วัด2!G50="","",ชี้วัด2!G50))</f>
        <v/>
      </c>
      <c r="H20" s="314" t="str">
        <f>IF($B$2=1,IF(ชี้วัด2!H20="","",ชี้วัด2!H20),IF(ชี้วัด2!H50="","",ชี้วัด2!H50))</f>
        <v/>
      </c>
      <c r="I20" s="314" t="str">
        <f>IF($B$2=1,IF(ชี้วัด2!I20="","",ชี้วัด2!I20),IF(ชี้วัด2!I50="","",ชี้วัด2!I50))</f>
        <v/>
      </c>
      <c r="J20" s="314" t="str">
        <f>IF($B$2=1,IF(ชี้วัด2!J20="","",ชี้วัด2!J20),IF(ชี้วัด2!J50="","",ชี้วัด2!J50))</f>
        <v/>
      </c>
      <c r="K20" s="314" t="str">
        <f>IF($B$2=1,IF(ชี้วัด2!K20="","",ชี้วัด2!K20),IF(ชี้วัด2!K50="","",ชี้วัด2!K50))</f>
        <v/>
      </c>
      <c r="L20" s="314" t="str">
        <f>IF($B$2=1,IF(ชี้วัด2!L20="","",ชี้วัด2!L20),IF(ชี้วัด2!L50="","",ชี้วัด2!L50))</f>
        <v/>
      </c>
      <c r="M20" s="314" t="str">
        <f>IF($B$2=1,IF(ชี้วัด2!M20="","",ชี้วัด2!M20),IF(ชี้วัด2!M50="","",ชี้วัด2!M50))</f>
        <v/>
      </c>
      <c r="N20" s="314" t="str">
        <f>IF($B$2=1,IF(ชี้วัด2!N20="","",ชี้วัด2!N20),IF(ชี้วัด2!N50="","",ชี้วัด2!N50))</f>
        <v/>
      </c>
      <c r="O20" s="314" t="str">
        <f>IF($B$2=1,IF(ชี้วัด2!O20="","",ชี้วัด2!O20),IF(ชี้วัด2!O50="","",ชี้วัด2!O50))</f>
        <v/>
      </c>
      <c r="P20" s="314" t="str">
        <f>IF($B$2=1,IF(ชี้วัด2!P20="","",ชี้วัด2!P20),IF(ชี้วัด2!P50="","",ชี้วัด2!P50))</f>
        <v/>
      </c>
      <c r="Q20" s="314" t="str">
        <f>IF($B$2=1,IF(ชี้วัด2!Q20="","",ชี้วัด2!Q20),IF(ชี้วัด2!Q50="","",ชี้วัด2!Q50))</f>
        <v/>
      </c>
      <c r="R20" s="314" t="str">
        <f>IF($B$2=1,IF(ชี้วัด2!R20="","",ชี้วัด2!R20),IF(ชี้วัด2!R50="","",ชี้วัด2!R50))</f>
        <v/>
      </c>
      <c r="S20" s="314" t="str">
        <f>IF($B$2=1,IF(ชี้วัด2!S20="","",ชี้วัด2!S20),IF(ชี้วัด2!S50="","",ชี้วัด2!S50))</f>
        <v/>
      </c>
      <c r="T20" s="314" t="str">
        <f>IF($B$2=1,IF(ชี้วัด2!T20="","",ชี้วัด2!T20),IF(ชี้วัด2!T50="","",ชี้วัด2!T50))</f>
        <v/>
      </c>
      <c r="U20" s="314" t="str">
        <f>IF($B$2=1,IF(ชี้วัด2!U20="","",ชี้วัด2!U20),IF(ชี้วัด2!U50="","",ชี้วัด2!U50))</f>
        <v/>
      </c>
      <c r="V20" s="314" t="str">
        <f>IF($B$2=1,IF(ชี้วัด2!V20="","",ชี้วัด2!V20),IF(ชี้วัด2!V50="","",ชี้วัด2!V50))</f>
        <v/>
      </c>
      <c r="W20" s="314" t="str">
        <f>IF($B$2=1,IF(ชี้วัด2!W20="","",ชี้วัด2!W20),IF(ชี้วัด2!W50="","",ชี้วัด2!W50))</f>
        <v/>
      </c>
      <c r="X20" s="314" t="str">
        <f>IF($B$2=1,IF(ชี้วัด2!X20="","",ชี้วัด2!X20),IF(ชี้วัด2!X50="","",ชี้วัด2!X50))</f>
        <v/>
      </c>
      <c r="Y20" s="314" t="str">
        <f>IF($B$2=1,IF(ชี้วัด2!Y20="","",ชี้วัด2!Y20),IF(ชี้วัด2!Y50="","",ชี้วัด2!Y50))</f>
        <v/>
      </c>
      <c r="Z20" s="314" t="str">
        <f>IF($B$2=1,IF(ชี้วัด2!Z20="","",ชี้วัด2!Z20),IF(ชี้วัด2!Z50="","",ชี้วัด2!Z50))</f>
        <v/>
      </c>
      <c r="AA20" s="314" t="str">
        <f>IF($B$2=1,IF(ชี้วัด2!AA20="","",ชี้วัด2!AA20),IF(ชี้วัด2!AA50="","",ชี้วัด2!AA50))</f>
        <v/>
      </c>
      <c r="AB20" s="314" t="str">
        <f>IF($B$2=1,IF(ชี้วัด2!AB20="","",ชี้วัด2!AB20),IF(ชี้วัด2!AB50="","",ชี้วัด2!AB50))</f>
        <v/>
      </c>
      <c r="AC20" s="314" t="str">
        <f>IF($B$2=1,IF(ชี้วัด2!AC20="","",ชี้วัด2!AC20),IF(ชี้วัด2!AC50="","",ชี้วัด2!AC50))</f>
        <v/>
      </c>
      <c r="AD20" s="314" t="str">
        <f>IF($B$2=1,IF(ชี้วัด2!AD20="","",ชี้วัด2!AD20),IF(ชี้วัด2!AD50="","",ชี้วัด2!AD50))</f>
        <v/>
      </c>
      <c r="AE20" s="314" t="str">
        <f>IF($B$2=1,IF(ชี้วัด2!AE20="","",ชี้วัด2!AE20),IF(ชี้วัด2!AE50="","",ชี้วัด2!AE50))</f>
        <v/>
      </c>
      <c r="AF20" s="314" t="str">
        <f>IF($B$2=1,IF(ชี้วัด2!AF20="","",ชี้วัด2!AF20),IF(ชี้วัด2!AF50="","",ชี้วัด2!AF50))</f>
        <v/>
      </c>
      <c r="AG20" s="314" t="str">
        <f>IF($B$2=1,IF(ชี้วัด2!AG20="","",ชี้วัด2!AG20),IF(ชี้วัด2!AG50="","",ชี้วัด2!AG50))</f>
        <v/>
      </c>
      <c r="AH20" s="314" t="str">
        <f>IF($B$2=1,IF(ชี้วัด2!AH20="","",ชี้วัด2!AH20),IF(ชี้วัด2!AH50="","",ชี้วัด2!AH50))</f>
        <v/>
      </c>
      <c r="AI20" s="314" t="str">
        <f>IF($B$2=1,IF(ชี้วัด2!AI20="","",ชี้วัด2!AI20),IF(ชี้วัด2!AI50="","",ชี้วัด2!AI50))</f>
        <v/>
      </c>
      <c r="AJ20" s="314" t="str">
        <f>IF($B$2=1,IF(ชี้วัด2!AJ20="","",ชี้วัด2!AJ20),IF(ชี้วัด2!AJ50="","",ชี้วัด2!AJ50))</f>
        <v/>
      </c>
      <c r="AK20" s="314" t="str">
        <f>IF($B$2=1,IF(ชี้วัด2!AK20="","",ชี้วัด2!AK20),IF(ชี้วัด2!AK50="","",ชี้วัด2!AK50))</f>
        <v/>
      </c>
      <c r="AL20" s="314" t="str">
        <f>IF($B$2=1,IF(ชี้วัด2!AL20="","",ชี้วัด2!AL20),IF(ชี้วัด2!AL50="","",ชี้วัด2!AL50))</f>
        <v/>
      </c>
      <c r="AM20" s="314" t="str">
        <f>IF($B$2=1,IF(ชี้วัด2!AM20="","",ชี้วัด2!AM20),IF(ชี้วัด2!AM50="","",ชี้วัด2!AM50))</f>
        <v/>
      </c>
      <c r="AN20" s="314" t="str">
        <f>IF($B$2=1,IF(ชี้วัด2!AN20="","",ชี้วัด2!AN20),IF(ชี้วัด2!AN50="","",ชี้วัด2!AN50))</f>
        <v/>
      </c>
      <c r="AO20" s="314" t="str">
        <f>IF($B$2=1,IF(ชี้วัด2!AO20="","",ชี้วัด2!AO20),IF(ชี้วัด2!AO50="","",ชี้วัด2!AO50))</f>
        <v/>
      </c>
      <c r="AP20" s="314" t="str">
        <f>IF($B$2=1,IF(ชี้วัด2!AP20="","",ชี้วัด2!AP20),IF(ชี้วัด2!AP50="","",ชี้วัด2!AP50))</f>
        <v/>
      </c>
      <c r="AQ20" s="314" t="str">
        <f>IF($B$2=1,IF(ชี้วัด2!AQ20="","",ชี้วัด2!AQ20),IF(ชี้วัด2!AQ50="","",ชี้วัด2!AQ50))</f>
        <v/>
      </c>
      <c r="AR20" s="314" t="str">
        <f>IF($B$2=1,IF(ชี้วัด2!AR20="","",ชี้วัด2!AR20),IF(ชี้วัด2!AR50="","",ชี้วัด2!AR50))</f>
        <v/>
      </c>
      <c r="AS20" s="314" t="str">
        <f>IF($B$2=1,IF(ชี้วัด2!AS20="","",ชี้วัด2!AS20),IF(ชี้วัด2!AS50="","",ชี้วัด2!AS50))</f>
        <v/>
      </c>
      <c r="AT20" s="314" t="str">
        <f>IF($B$2=1,IF(ชี้วัด2!AT20="","",ชี้วัด2!AT20),IF(ชี้วัด2!AT50="","",ชี้วัด2!AT50))</f>
        <v/>
      </c>
      <c r="AU20" s="314" t="str">
        <f>IF($B$2=1,IF(ชี้วัด2!AU20="","",ชี้วัด2!AU20),IF(ชี้วัด2!AU50="","",ชี้วัด2!AU50))</f>
        <v/>
      </c>
      <c r="AV20" s="314" t="str">
        <f>IF($B$2=1,IF(ชี้วัด2!AV20="","",ชี้วัด2!AV20),IF(ชี้วัด2!AV50="","",ชี้วัด2!AV50))</f>
        <v/>
      </c>
      <c r="AW20" s="314" t="str">
        <f>IF($B$2=1,IF(ชี้วัด2!AW20="","",ชี้วัด2!AW20),IF(ชี้วัด2!AW50="","",ชี้วัด2!AW50))</f>
        <v/>
      </c>
      <c r="AX20" s="314" t="str">
        <f>IF($B$2=1,IF(ชี้วัด2!AX20="","",ชี้วัด2!AX20),IF(ชี้วัด2!AX50="","",ชี้วัด2!AX50))</f>
        <v/>
      </c>
      <c r="AY20" s="314" t="str">
        <f>IF($B$2=1,IF(ชี้วัด2!AY20="","",ชี้วัด2!AY20),IF(ชี้วัด2!AY50="","",ชี้วัด2!AY50))</f>
        <v/>
      </c>
      <c r="AZ20" s="314" t="str">
        <f>IF($B$2=1,IF(ชี้วัด2!AZ20="","",ชี้วัด2!AZ20),IF(ชี้วัด2!AZ50="","",ชี้วัด2!AZ50))</f>
        <v/>
      </c>
      <c r="BA20" s="314" t="str">
        <f>IF($B$2=1,IF(ชี้วัด2!BA20="","",ชี้วัด2!BA20),IF(ชี้วัด2!BA50="","",ชี้วัด2!BA50))</f>
        <v/>
      </c>
      <c r="BB20" s="314" t="str">
        <f>IF($B$2=1,IF(ชี้วัด2!BB20="","",ชี้วัด2!BB20),IF(ชี้วัด2!BB50="","",ชี้วัด2!BB50))</f>
        <v/>
      </c>
      <c r="BC20" s="314" t="str">
        <f>IF($B$2=1,IF(ชี้วัด2!BC20="","",ชี้วัด2!BC20),IF(ชี้วัด2!BC50="","",ชี้วัด2!BC50))</f>
        <v/>
      </c>
      <c r="BD20" s="314" t="str">
        <f>IF($B$2=1,IF(ชี้วัด2!BD20="","",ชี้วัด2!BD20),IF(ชี้วัด2!BD50="","",ชี้วัด2!BD50))</f>
        <v/>
      </c>
      <c r="BE20" s="116" t="str">
        <f>IF($B$2=1,IF(ชี้วัด2!BE20="","",ชี้วัด2!BE20),IF(ชี้วัด2!BE50="","",ชี้วัด2!BE50))</f>
        <v/>
      </c>
      <c r="BF20" s="116" t="str">
        <f>IF($B$2=1,IF(ชี้วัด2!BF20="","",ชี้วัด2!BF20),IF(ชี้วัด2!BF50="","",ชี้วัด2!BF50))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IF($B$2=1,IF(ชี้วัด2!E21="","",ชี้วัด2!E21),IF(ชี้วัด2!E51="","",ชี้วัด2!E51))</f>
        <v/>
      </c>
      <c r="F21" s="118"/>
      <c r="G21" s="314" t="str">
        <f>IF($B$2=1,IF(ชี้วัด2!G21="","",ชี้วัด2!G21),IF(ชี้วัด2!G51="","",ชี้วัด2!G51))</f>
        <v/>
      </c>
      <c r="H21" s="314" t="str">
        <f>IF($B$2=1,IF(ชี้วัด2!H21="","",ชี้วัด2!H21),IF(ชี้วัด2!H51="","",ชี้วัด2!H51))</f>
        <v/>
      </c>
      <c r="I21" s="314" t="str">
        <f>IF($B$2=1,IF(ชี้วัด2!I21="","",ชี้วัด2!I21),IF(ชี้วัด2!I51="","",ชี้วัด2!I51))</f>
        <v/>
      </c>
      <c r="J21" s="314" t="str">
        <f>IF($B$2=1,IF(ชี้วัด2!J21="","",ชี้วัด2!J21),IF(ชี้วัด2!J51="","",ชี้วัด2!J51))</f>
        <v/>
      </c>
      <c r="K21" s="314" t="str">
        <f>IF($B$2=1,IF(ชี้วัด2!K21="","",ชี้วัด2!K21),IF(ชี้วัด2!K51="","",ชี้วัด2!K51))</f>
        <v/>
      </c>
      <c r="L21" s="314" t="str">
        <f>IF($B$2=1,IF(ชี้วัด2!L21="","",ชี้วัด2!L21),IF(ชี้วัด2!L51="","",ชี้วัด2!L51))</f>
        <v/>
      </c>
      <c r="M21" s="314" t="str">
        <f>IF($B$2=1,IF(ชี้วัด2!M21="","",ชี้วัด2!M21),IF(ชี้วัด2!M51="","",ชี้วัด2!M51))</f>
        <v/>
      </c>
      <c r="N21" s="314" t="str">
        <f>IF($B$2=1,IF(ชี้วัด2!N21="","",ชี้วัด2!N21),IF(ชี้วัด2!N51="","",ชี้วัด2!N51))</f>
        <v/>
      </c>
      <c r="O21" s="314" t="str">
        <f>IF($B$2=1,IF(ชี้วัด2!O21="","",ชี้วัด2!O21),IF(ชี้วัด2!O51="","",ชี้วัด2!O51))</f>
        <v/>
      </c>
      <c r="P21" s="314" t="str">
        <f>IF($B$2=1,IF(ชี้วัด2!P21="","",ชี้วัด2!P21),IF(ชี้วัด2!P51="","",ชี้วัด2!P51))</f>
        <v/>
      </c>
      <c r="Q21" s="314" t="str">
        <f>IF($B$2=1,IF(ชี้วัด2!Q21="","",ชี้วัด2!Q21),IF(ชี้วัด2!Q51="","",ชี้วัด2!Q51))</f>
        <v/>
      </c>
      <c r="R21" s="314" t="str">
        <f>IF($B$2=1,IF(ชี้วัด2!R21="","",ชี้วัด2!R21),IF(ชี้วัด2!R51="","",ชี้วัด2!R51))</f>
        <v/>
      </c>
      <c r="S21" s="314" t="str">
        <f>IF($B$2=1,IF(ชี้วัด2!S21="","",ชี้วัด2!S21),IF(ชี้วัด2!S51="","",ชี้วัด2!S51))</f>
        <v/>
      </c>
      <c r="T21" s="314" t="str">
        <f>IF($B$2=1,IF(ชี้วัด2!T21="","",ชี้วัด2!T21),IF(ชี้วัด2!T51="","",ชี้วัด2!T51))</f>
        <v/>
      </c>
      <c r="U21" s="314" t="str">
        <f>IF($B$2=1,IF(ชี้วัด2!U21="","",ชี้วัด2!U21),IF(ชี้วัด2!U51="","",ชี้วัด2!U51))</f>
        <v/>
      </c>
      <c r="V21" s="314" t="str">
        <f>IF($B$2=1,IF(ชี้วัด2!V21="","",ชี้วัด2!V21),IF(ชี้วัด2!V51="","",ชี้วัด2!V51))</f>
        <v/>
      </c>
      <c r="W21" s="314" t="str">
        <f>IF($B$2=1,IF(ชี้วัด2!W21="","",ชี้วัด2!W21),IF(ชี้วัด2!W51="","",ชี้วัด2!W51))</f>
        <v/>
      </c>
      <c r="X21" s="314" t="str">
        <f>IF($B$2=1,IF(ชี้วัด2!X21="","",ชี้วัด2!X21),IF(ชี้วัด2!X51="","",ชี้วัด2!X51))</f>
        <v/>
      </c>
      <c r="Y21" s="314" t="str">
        <f>IF($B$2=1,IF(ชี้วัด2!Y21="","",ชี้วัด2!Y21),IF(ชี้วัด2!Y51="","",ชี้วัด2!Y51))</f>
        <v/>
      </c>
      <c r="Z21" s="314" t="str">
        <f>IF($B$2=1,IF(ชี้วัด2!Z21="","",ชี้วัด2!Z21),IF(ชี้วัด2!Z51="","",ชี้วัด2!Z51))</f>
        <v/>
      </c>
      <c r="AA21" s="314" t="str">
        <f>IF($B$2=1,IF(ชี้วัด2!AA21="","",ชี้วัด2!AA21),IF(ชี้วัด2!AA51="","",ชี้วัด2!AA51))</f>
        <v/>
      </c>
      <c r="AB21" s="314" t="str">
        <f>IF($B$2=1,IF(ชี้วัด2!AB21="","",ชี้วัด2!AB21),IF(ชี้วัด2!AB51="","",ชี้วัด2!AB51))</f>
        <v/>
      </c>
      <c r="AC21" s="314" t="str">
        <f>IF($B$2=1,IF(ชี้วัด2!AC21="","",ชี้วัด2!AC21),IF(ชี้วัด2!AC51="","",ชี้วัด2!AC51))</f>
        <v/>
      </c>
      <c r="AD21" s="314" t="str">
        <f>IF($B$2=1,IF(ชี้วัด2!AD21="","",ชี้วัด2!AD21),IF(ชี้วัด2!AD51="","",ชี้วัด2!AD51))</f>
        <v/>
      </c>
      <c r="AE21" s="314" t="str">
        <f>IF($B$2=1,IF(ชี้วัด2!AE21="","",ชี้วัด2!AE21),IF(ชี้วัด2!AE51="","",ชี้วัด2!AE51))</f>
        <v/>
      </c>
      <c r="AF21" s="314" t="str">
        <f>IF($B$2=1,IF(ชี้วัด2!AF21="","",ชี้วัด2!AF21),IF(ชี้วัด2!AF51="","",ชี้วัด2!AF51))</f>
        <v/>
      </c>
      <c r="AG21" s="314" t="str">
        <f>IF($B$2=1,IF(ชี้วัด2!AG21="","",ชี้วัด2!AG21),IF(ชี้วัด2!AG51="","",ชี้วัด2!AG51))</f>
        <v/>
      </c>
      <c r="AH21" s="314" t="str">
        <f>IF($B$2=1,IF(ชี้วัด2!AH21="","",ชี้วัด2!AH21),IF(ชี้วัด2!AH51="","",ชี้วัด2!AH51))</f>
        <v/>
      </c>
      <c r="AI21" s="314" t="str">
        <f>IF($B$2=1,IF(ชี้วัด2!AI21="","",ชี้วัด2!AI21),IF(ชี้วัด2!AI51="","",ชี้วัด2!AI51))</f>
        <v/>
      </c>
      <c r="AJ21" s="314" t="str">
        <f>IF($B$2=1,IF(ชี้วัด2!AJ21="","",ชี้วัด2!AJ21),IF(ชี้วัด2!AJ51="","",ชี้วัด2!AJ51))</f>
        <v/>
      </c>
      <c r="AK21" s="314" t="str">
        <f>IF($B$2=1,IF(ชี้วัด2!AK21="","",ชี้วัด2!AK21),IF(ชี้วัด2!AK51="","",ชี้วัด2!AK51))</f>
        <v/>
      </c>
      <c r="AL21" s="314" t="str">
        <f>IF($B$2=1,IF(ชี้วัด2!AL21="","",ชี้วัด2!AL21),IF(ชี้วัด2!AL51="","",ชี้วัด2!AL51))</f>
        <v/>
      </c>
      <c r="AM21" s="314" t="str">
        <f>IF($B$2=1,IF(ชี้วัด2!AM21="","",ชี้วัด2!AM21),IF(ชี้วัด2!AM51="","",ชี้วัด2!AM51))</f>
        <v/>
      </c>
      <c r="AN21" s="314" t="str">
        <f>IF($B$2=1,IF(ชี้วัด2!AN21="","",ชี้วัด2!AN21),IF(ชี้วัด2!AN51="","",ชี้วัด2!AN51))</f>
        <v/>
      </c>
      <c r="AO21" s="314" t="str">
        <f>IF($B$2=1,IF(ชี้วัด2!AO21="","",ชี้วัด2!AO21),IF(ชี้วัด2!AO51="","",ชี้วัด2!AO51))</f>
        <v/>
      </c>
      <c r="AP21" s="314" t="str">
        <f>IF($B$2=1,IF(ชี้วัด2!AP21="","",ชี้วัด2!AP21),IF(ชี้วัด2!AP51="","",ชี้วัด2!AP51))</f>
        <v/>
      </c>
      <c r="AQ21" s="314" t="str">
        <f>IF($B$2=1,IF(ชี้วัด2!AQ21="","",ชี้วัด2!AQ21),IF(ชี้วัด2!AQ51="","",ชี้วัด2!AQ51))</f>
        <v/>
      </c>
      <c r="AR21" s="314" t="str">
        <f>IF($B$2=1,IF(ชี้วัด2!AR21="","",ชี้วัด2!AR21),IF(ชี้วัด2!AR51="","",ชี้วัด2!AR51))</f>
        <v/>
      </c>
      <c r="AS21" s="314" t="str">
        <f>IF($B$2=1,IF(ชี้วัด2!AS21="","",ชี้วัด2!AS21),IF(ชี้วัด2!AS51="","",ชี้วัด2!AS51))</f>
        <v/>
      </c>
      <c r="AT21" s="314" t="str">
        <f>IF($B$2=1,IF(ชี้วัด2!AT21="","",ชี้วัด2!AT21),IF(ชี้วัด2!AT51="","",ชี้วัด2!AT51))</f>
        <v/>
      </c>
      <c r="AU21" s="314" t="str">
        <f>IF($B$2=1,IF(ชี้วัด2!AU21="","",ชี้วัด2!AU21),IF(ชี้วัด2!AU51="","",ชี้วัด2!AU51))</f>
        <v/>
      </c>
      <c r="AV21" s="314" t="str">
        <f>IF($B$2=1,IF(ชี้วัด2!AV21="","",ชี้วัด2!AV21),IF(ชี้วัด2!AV51="","",ชี้วัด2!AV51))</f>
        <v/>
      </c>
      <c r="AW21" s="314" t="str">
        <f>IF($B$2=1,IF(ชี้วัด2!AW21="","",ชี้วัด2!AW21),IF(ชี้วัด2!AW51="","",ชี้วัด2!AW51))</f>
        <v/>
      </c>
      <c r="AX21" s="314" t="str">
        <f>IF($B$2=1,IF(ชี้วัด2!AX21="","",ชี้วัด2!AX21),IF(ชี้วัด2!AX51="","",ชี้วัด2!AX51))</f>
        <v/>
      </c>
      <c r="AY21" s="314" t="str">
        <f>IF($B$2=1,IF(ชี้วัด2!AY21="","",ชี้วัด2!AY21),IF(ชี้วัด2!AY51="","",ชี้วัด2!AY51))</f>
        <v/>
      </c>
      <c r="AZ21" s="314" t="str">
        <f>IF($B$2=1,IF(ชี้วัด2!AZ21="","",ชี้วัด2!AZ21),IF(ชี้วัด2!AZ51="","",ชี้วัด2!AZ51))</f>
        <v/>
      </c>
      <c r="BA21" s="314" t="str">
        <f>IF($B$2=1,IF(ชี้วัด2!BA21="","",ชี้วัด2!BA21),IF(ชี้วัด2!BA51="","",ชี้วัด2!BA51))</f>
        <v/>
      </c>
      <c r="BB21" s="314" t="str">
        <f>IF($B$2=1,IF(ชี้วัด2!BB21="","",ชี้วัด2!BB21),IF(ชี้วัด2!BB51="","",ชี้วัด2!BB51))</f>
        <v/>
      </c>
      <c r="BC21" s="314" t="str">
        <f>IF($B$2=1,IF(ชี้วัด2!BC21="","",ชี้วัด2!BC21),IF(ชี้วัด2!BC51="","",ชี้วัด2!BC51))</f>
        <v/>
      </c>
      <c r="BD21" s="314" t="str">
        <f>IF($B$2=1,IF(ชี้วัด2!BD21="","",ชี้วัด2!BD21),IF(ชี้วัด2!BD51="","",ชี้วัด2!BD51))</f>
        <v/>
      </c>
      <c r="BE21" s="116" t="str">
        <f>IF($B$2=1,IF(ชี้วัด2!BE21="","",ชี้วัด2!BE21),IF(ชี้วัด2!BE51="","",ชี้วัด2!BE51))</f>
        <v/>
      </c>
      <c r="BF21" s="116" t="str">
        <f>IF($B$2=1,IF(ชี้วัด2!BF21="","",ชี้วัด2!BF21),IF(ชี้วัด2!BF51="","",ชี้วัด2!BF51))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IF($B$2=1,IF(ชี้วัด2!E22="","",ชี้วัด2!E22),IF(ชี้วัด2!E52="","",ชี้วัด2!E52))</f>
        <v/>
      </c>
      <c r="F22" s="118"/>
      <c r="G22" s="314" t="str">
        <f>IF($B$2=1,IF(ชี้วัด2!G22="","",ชี้วัด2!G22),IF(ชี้วัด2!G52="","",ชี้วัด2!G52))</f>
        <v/>
      </c>
      <c r="H22" s="314" t="str">
        <f>IF($B$2=1,IF(ชี้วัด2!H22="","",ชี้วัด2!H22),IF(ชี้วัด2!H52="","",ชี้วัด2!H52))</f>
        <v/>
      </c>
      <c r="I22" s="314" t="str">
        <f>IF($B$2=1,IF(ชี้วัด2!I22="","",ชี้วัด2!I22),IF(ชี้วัด2!I52="","",ชี้วัด2!I52))</f>
        <v/>
      </c>
      <c r="J22" s="314" t="str">
        <f>IF($B$2=1,IF(ชี้วัด2!J22="","",ชี้วัด2!J22),IF(ชี้วัด2!J52="","",ชี้วัด2!J52))</f>
        <v/>
      </c>
      <c r="K22" s="314" t="str">
        <f>IF($B$2=1,IF(ชี้วัด2!K22="","",ชี้วัด2!K22),IF(ชี้วัด2!K52="","",ชี้วัด2!K52))</f>
        <v/>
      </c>
      <c r="L22" s="314" t="str">
        <f>IF($B$2=1,IF(ชี้วัด2!L22="","",ชี้วัด2!L22),IF(ชี้วัด2!L52="","",ชี้วัด2!L52))</f>
        <v/>
      </c>
      <c r="M22" s="314" t="str">
        <f>IF($B$2=1,IF(ชี้วัด2!M22="","",ชี้วัด2!M22),IF(ชี้วัด2!M52="","",ชี้วัด2!M52))</f>
        <v/>
      </c>
      <c r="N22" s="314" t="str">
        <f>IF($B$2=1,IF(ชี้วัด2!N22="","",ชี้วัด2!N22),IF(ชี้วัด2!N52="","",ชี้วัด2!N52))</f>
        <v/>
      </c>
      <c r="O22" s="314" t="str">
        <f>IF($B$2=1,IF(ชี้วัด2!O22="","",ชี้วัด2!O22),IF(ชี้วัด2!O52="","",ชี้วัด2!O52))</f>
        <v/>
      </c>
      <c r="P22" s="314" t="str">
        <f>IF($B$2=1,IF(ชี้วัด2!P22="","",ชี้วัด2!P22),IF(ชี้วัด2!P52="","",ชี้วัด2!P52))</f>
        <v/>
      </c>
      <c r="Q22" s="314" t="str">
        <f>IF($B$2=1,IF(ชี้วัด2!Q22="","",ชี้วัด2!Q22),IF(ชี้วัด2!Q52="","",ชี้วัด2!Q52))</f>
        <v/>
      </c>
      <c r="R22" s="314" t="str">
        <f>IF($B$2=1,IF(ชี้วัด2!R22="","",ชี้วัด2!R22),IF(ชี้วัด2!R52="","",ชี้วัด2!R52))</f>
        <v/>
      </c>
      <c r="S22" s="314" t="str">
        <f>IF($B$2=1,IF(ชี้วัด2!S22="","",ชี้วัด2!S22),IF(ชี้วัด2!S52="","",ชี้วัด2!S52))</f>
        <v/>
      </c>
      <c r="T22" s="314" t="str">
        <f>IF($B$2=1,IF(ชี้วัด2!T22="","",ชี้วัด2!T22),IF(ชี้วัด2!T52="","",ชี้วัด2!T52))</f>
        <v/>
      </c>
      <c r="U22" s="314" t="str">
        <f>IF($B$2=1,IF(ชี้วัด2!U22="","",ชี้วัด2!U22),IF(ชี้วัด2!U52="","",ชี้วัด2!U52))</f>
        <v/>
      </c>
      <c r="V22" s="314" t="str">
        <f>IF($B$2=1,IF(ชี้วัด2!V22="","",ชี้วัด2!V22),IF(ชี้วัด2!V52="","",ชี้วัด2!V52))</f>
        <v/>
      </c>
      <c r="W22" s="314" t="str">
        <f>IF($B$2=1,IF(ชี้วัด2!W22="","",ชี้วัด2!W22),IF(ชี้วัด2!W52="","",ชี้วัด2!W52))</f>
        <v/>
      </c>
      <c r="X22" s="314" t="str">
        <f>IF($B$2=1,IF(ชี้วัด2!X22="","",ชี้วัด2!X22),IF(ชี้วัด2!X52="","",ชี้วัด2!X52))</f>
        <v/>
      </c>
      <c r="Y22" s="314" t="str">
        <f>IF($B$2=1,IF(ชี้วัด2!Y22="","",ชี้วัด2!Y22),IF(ชี้วัด2!Y52="","",ชี้วัด2!Y52))</f>
        <v/>
      </c>
      <c r="Z22" s="314" t="str">
        <f>IF($B$2=1,IF(ชี้วัด2!Z22="","",ชี้วัด2!Z22),IF(ชี้วัด2!Z52="","",ชี้วัด2!Z52))</f>
        <v/>
      </c>
      <c r="AA22" s="314" t="str">
        <f>IF($B$2=1,IF(ชี้วัด2!AA22="","",ชี้วัด2!AA22),IF(ชี้วัด2!AA52="","",ชี้วัด2!AA52))</f>
        <v/>
      </c>
      <c r="AB22" s="314" t="str">
        <f>IF($B$2=1,IF(ชี้วัด2!AB22="","",ชี้วัด2!AB22),IF(ชี้วัด2!AB52="","",ชี้วัด2!AB52))</f>
        <v/>
      </c>
      <c r="AC22" s="314" t="str">
        <f>IF($B$2=1,IF(ชี้วัด2!AC22="","",ชี้วัด2!AC22),IF(ชี้วัด2!AC52="","",ชี้วัด2!AC52))</f>
        <v/>
      </c>
      <c r="AD22" s="314" t="str">
        <f>IF($B$2=1,IF(ชี้วัด2!AD22="","",ชี้วัด2!AD22),IF(ชี้วัด2!AD52="","",ชี้วัด2!AD52))</f>
        <v/>
      </c>
      <c r="AE22" s="314" t="str">
        <f>IF($B$2=1,IF(ชี้วัด2!AE22="","",ชี้วัด2!AE22),IF(ชี้วัด2!AE52="","",ชี้วัด2!AE52))</f>
        <v/>
      </c>
      <c r="AF22" s="314" t="str">
        <f>IF($B$2=1,IF(ชี้วัด2!AF22="","",ชี้วัด2!AF22),IF(ชี้วัด2!AF52="","",ชี้วัด2!AF52))</f>
        <v/>
      </c>
      <c r="AG22" s="314" t="str">
        <f>IF($B$2=1,IF(ชี้วัด2!AG22="","",ชี้วัด2!AG22),IF(ชี้วัด2!AG52="","",ชี้วัด2!AG52))</f>
        <v/>
      </c>
      <c r="AH22" s="314" t="str">
        <f>IF($B$2=1,IF(ชี้วัด2!AH22="","",ชี้วัด2!AH22),IF(ชี้วัด2!AH52="","",ชี้วัด2!AH52))</f>
        <v/>
      </c>
      <c r="AI22" s="314" t="str">
        <f>IF($B$2=1,IF(ชี้วัด2!AI22="","",ชี้วัด2!AI22),IF(ชี้วัด2!AI52="","",ชี้วัด2!AI52))</f>
        <v/>
      </c>
      <c r="AJ22" s="314" t="str">
        <f>IF($B$2=1,IF(ชี้วัด2!AJ22="","",ชี้วัด2!AJ22),IF(ชี้วัด2!AJ52="","",ชี้วัด2!AJ52))</f>
        <v/>
      </c>
      <c r="AK22" s="314" t="str">
        <f>IF($B$2=1,IF(ชี้วัด2!AK22="","",ชี้วัด2!AK22),IF(ชี้วัด2!AK52="","",ชี้วัด2!AK52))</f>
        <v/>
      </c>
      <c r="AL22" s="314" t="str">
        <f>IF($B$2=1,IF(ชี้วัด2!AL22="","",ชี้วัด2!AL22),IF(ชี้วัด2!AL52="","",ชี้วัด2!AL52))</f>
        <v/>
      </c>
      <c r="AM22" s="314" t="str">
        <f>IF($B$2=1,IF(ชี้วัด2!AM22="","",ชี้วัด2!AM22),IF(ชี้วัด2!AM52="","",ชี้วัด2!AM52))</f>
        <v/>
      </c>
      <c r="AN22" s="314" t="str">
        <f>IF($B$2=1,IF(ชี้วัด2!AN22="","",ชี้วัด2!AN22),IF(ชี้วัด2!AN52="","",ชี้วัด2!AN52))</f>
        <v/>
      </c>
      <c r="AO22" s="314" t="str">
        <f>IF($B$2=1,IF(ชี้วัด2!AO22="","",ชี้วัด2!AO22),IF(ชี้วัด2!AO52="","",ชี้วัด2!AO52))</f>
        <v/>
      </c>
      <c r="AP22" s="314" t="str">
        <f>IF($B$2=1,IF(ชี้วัด2!AP22="","",ชี้วัด2!AP22),IF(ชี้วัด2!AP52="","",ชี้วัด2!AP52))</f>
        <v/>
      </c>
      <c r="AQ22" s="314" t="str">
        <f>IF($B$2=1,IF(ชี้วัด2!AQ22="","",ชี้วัด2!AQ22),IF(ชี้วัด2!AQ52="","",ชี้วัด2!AQ52))</f>
        <v/>
      </c>
      <c r="AR22" s="314" t="str">
        <f>IF($B$2=1,IF(ชี้วัด2!AR22="","",ชี้วัด2!AR22),IF(ชี้วัด2!AR52="","",ชี้วัด2!AR52))</f>
        <v/>
      </c>
      <c r="AS22" s="314" t="str">
        <f>IF($B$2=1,IF(ชี้วัด2!AS22="","",ชี้วัด2!AS22),IF(ชี้วัด2!AS52="","",ชี้วัด2!AS52))</f>
        <v/>
      </c>
      <c r="AT22" s="314" t="str">
        <f>IF($B$2=1,IF(ชี้วัด2!AT22="","",ชี้วัด2!AT22),IF(ชี้วัด2!AT52="","",ชี้วัด2!AT52))</f>
        <v/>
      </c>
      <c r="AU22" s="314" t="str">
        <f>IF($B$2=1,IF(ชี้วัด2!AU22="","",ชี้วัด2!AU22),IF(ชี้วัด2!AU52="","",ชี้วัด2!AU52))</f>
        <v/>
      </c>
      <c r="AV22" s="314" t="str">
        <f>IF($B$2=1,IF(ชี้วัด2!AV22="","",ชี้วัด2!AV22),IF(ชี้วัด2!AV52="","",ชี้วัด2!AV52))</f>
        <v/>
      </c>
      <c r="AW22" s="314" t="str">
        <f>IF($B$2=1,IF(ชี้วัด2!AW22="","",ชี้วัด2!AW22),IF(ชี้วัด2!AW52="","",ชี้วัด2!AW52))</f>
        <v/>
      </c>
      <c r="AX22" s="314" t="str">
        <f>IF($B$2=1,IF(ชี้วัด2!AX22="","",ชี้วัด2!AX22),IF(ชี้วัด2!AX52="","",ชี้วัด2!AX52))</f>
        <v/>
      </c>
      <c r="AY22" s="314" t="str">
        <f>IF($B$2=1,IF(ชี้วัด2!AY22="","",ชี้วัด2!AY22),IF(ชี้วัด2!AY52="","",ชี้วัด2!AY52))</f>
        <v/>
      </c>
      <c r="AZ22" s="314" t="str">
        <f>IF($B$2=1,IF(ชี้วัด2!AZ22="","",ชี้วัด2!AZ22),IF(ชี้วัด2!AZ52="","",ชี้วัด2!AZ52))</f>
        <v/>
      </c>
      <c r="BA22" s="314" t="str">
        <f>IF($B$2=1,IF(ชี้วัด2!BA22="","",ชี้วัด2!BA22),IF(ชี้วัด2!BA52="","",ชี้วัด2!BA52))</f>
        <v/>
      </c>
      <c r="BB22" s="314" t="str">
        <f>IF($B$2=1,IF(ชี้วัด2!BB22="","",ชี้วัด2!BB22),IF(ชี้วัด2!BB52="","",ชี้วัด2!BB52))</f>
        <v/>
      </c>
      <c r="BC22" s="314" t="str">
        <f>IF($B$2=1,IF(ชี้วัด2!BC22="","",ชี้วัด2!BC22),IF(ชี้วัด2!BC52="","",ชี้วัด2!BC52))</f>
        <v/>
      </c>
      <c r="BD22" s="314" t="str">
        <f>IF($B$2=1,IF(ชี้วัด2!BD22="","",ชี้วัด2!BD22),IF(ชี้วัด2!BD52="","",ชี้วัด2!BD52))</f>
        <v/>
      </c>
      <c r="BE22" s="116" t="str">
        <f>IF($B$2=1,IF(ชี้วัด2!BE22="","",ชี้วัด2!BE22),IF(ชี้วัด2!BE52="","",ชี้วัด2!BE52))</f>
        <v/>
      </c>
      <c r="BF22" s="116" t="str">
        <f>IF($B$2=1,IF(ชี้วัด2!BF22="","",ชี้วัด2!BF22),IF(ชี้วัด2!BF52="","",ชี้วัด2!BF52))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IF($B$2=1,IF(ชี้วัด2!E23="","",ชี้วัด2!E23),IF(ชี้วัด2!E53="","",ชี้วัด2!E53))</f>
        <v/>
      </c>
      <c r="F23" s="118"/>
      <c r="G23" s="314" t="str">
        <f>IF($B$2=1,IF(ชี้วัด2!G23="","",ชี้วัด2!G23),IF(ชี้วัด2!G53="","",ชี้วัด2!G53))</f>
        <v/>
      </c>
      <c r="H23" s="314" t="str">
        <f>IF($B$2=1,IF(ชี้วัด2!H23="","",ชี้วัด2!H23),IF(ชี้วัด2!H53="","",ชี้วัด2!H53))</f>
        <v/>
      </c>
      <c r="I23" s="314" t="str">
        <f>IF($B$2=1,IF(ชี้วัด2!I23="","",ชี้วัด2!I23),IF(ชี้วัด2!I53="","",ชี้วัด2!I53))</f>
        <v/>
      </c>
      <c r="J23" s="314" t="str">
        <f>IF($B$2=1,IF(ชี้วัด2!J23="","",ชี้วัด2!J23),IF(ชี้วัด2!J53="","",ชี้วัด2!J53))</f>
        <v/>
      </c>
      <c r="K23" s="314" t="str">
        <f>IF($B$2=1,IF(ชี้วัด2!K23="","",ชี้วัด2!K23),IF(ชี้วัด2!K53="","",ชี้วัด2!K53))</f>
        <v/>
      </c>
      <c r="L23" s="314" t="str">
        <f>IF($B$2=1,IF(ชี้วัด2!L23="","",ชี้วัด2!L23),IF(ชี้วัด2!L53="","",ชี้วัด2!L53))</f>
        <v/>
      </c>
      <c r="M23" s="314" t="str">
        <f>IF($B$2=1,IF(ชี้วัด2!M23="","",ชี้วัด2!M23),IF(ชี้วัด2!M53="","",ชี้วัด2!M53))</f>
        <v/>
      </c>
      <c r="N23" s="314" t="str">
        <f>IF($B$2=1,IF(ชี้วัด2!N23="","",ชี้วัด2!N23),IF(ชี้วัด2!N53="","",ชี้วัด2!N53))</f>
        <v/>
      </c>
      <c r="O23" s="314" t="str">
        <f>IF($B$2=1,IF(ชี้วัด2!O23="","",ชี้วัด2!O23),IF(ชี้วัด2!O53="","",ชี้วัด2!O53))</f>
        <v/>
      </c>
      <c r="P23" s="314" t="str">
        <f>IF($B$2=1,IF(ชี้วัด2!P23="","",ชี้วัด2!P23),IF(ชี้วัด2!P53="","",ชี้วัด2!P53))</f>
        <v/>
      </c>
      <c r="Q23" s="314" t="str">
        <f>IF($B$2=1,IF(ชี้วัด2!Q23="","",ชี้วัด2!Q23),IF(ชี้วัด2!Q53="","",ชี้วัด2!Q53))</f>
        <v/>
      </c>
      <c r="R23" s="314" t="str">
        <f>IF($B$2=1,IF(ชี้วัด2!R23="","",ชี้วัด2!R23),IF(ชี้วัด2!R53="","",ชี้วัด2!R53))</f>
        <v/>
      </c>
      <c r="S23" s="314" t="str">
        <f>IF($B$2=1,IF(ชี้วัด2!S23="","",ชี้วัด2!S23),IF(ชี้วัด2!S53="","",ชี้วัด2!S53))</f>
        <v/>
      </c>
      <c r="T23" s="314" t="str">
        <f>IF($B$2=1,IF(ชี้วัด2!T23="","",ชี้วัด2!T23),IF(ชี้วัด2!T53="","",ชี้วัด2!T53))</f>
        <v/>
      </c>
      <c r="U23" s="314" t="str">
        <f>IF($B$2=1,IF(ชี้วัด2!U23="","",ชี้วัด2!U23),IF(ชี้วัด2!U53="","",ชี้วัด2!U53))</f>
        <v/>
      </c>
      <c r="V23" s="314" t="str">
        <f>IF($B$2=1,IF(ชี้วัด2!V23="","",ชี้วัด2!V23),IF(ชี้วัด2!V53="","",ชี้วัด2!V53))</f>
        <v/>
      </c>
      <c r="W23" s="314" t="str">
        <f>IF($B$2=1,IF(ชี้วัด2!W23="","",ชี้วัด2!W23),IF(ชี้วัด2!W53="","",ชี้วัด2!W53))</f>
        <v/>
      </c>
      <c r="X23" s="314" t="str">
        <f>IF($B$2=1,IF(ชี้วัด2!X23="","",ชี้วัด2!X23),IF(ชี้วัด2!X53="","",ชี้วัด2!X53))</f>
        <v/>
      </c>
      <c r="Y23" s="314" t="str">
        <f>IF($B$2=1,IF(ชี้วัด2!Y23="","",ชี้วัด2!Y23),IF(ชี้วัด2!Y53="","",ชี้วัด2!Y53))</f>
        <v/>
      </c>
      <c r="Z23" s="314" t="str">
        <f>IF($B$2=1,IF(ชี้วัด2!Z23="","",ชี้วัด2!Z23),IF(ชี้วัด2!Z53="","",ชี้วัด2!Z53))</f>
        <v/>
      </c>
      <c r="AA23" s="314" t="str">
        <f>IF($B$2=1,IF(ชี้วัด2!AA23="","",ชี้วัด2!AA23),IF(ชี้วัด2!AA53="","",ชี้วัด2!AA53))</f>
        <v/>
      </c>
      <c r="AB23" s="314" t="str">
        <f>IF($B$2=1,IF(ชี้วัด2!AB23="","",ชี้วัด2!AB23),IF(ชี้วัด2!AB53="","",ชี้วัด2!AB53))</f>
        <v/>
      </c>
      <c r="AC23" s="314" t="str">
        <f>IF($B$2=1,IF(ชี้วัด2!AC23="","",ชี้วัด2!AC23),IF(ชี้วัด2!AC53="","",ชี้วัด2!AC53))</f>
        <v/>
      </c>
      <c r="AD23" s="314" t="str">
        <f>IF($B$2=1,IF(ชี้วัด2!AD23="","",ชี้วัด2!AD23),IF(ชี้วัด2!AD53="","",ชี้วัด2!AD53))</f>
        <v/>
      </c>
      <c r="AE23" s="314" t="str">
        <f>IF($B$2=1,IF(ชี้วัด2!AE23="","",ชี้วัด2!AE23),IF(ชี้วัด2!AE53="","",ชี้วัด2!AE53))</f>
        <v/>
      </c>
      <c r="AF23" s="314" t="str">
        <f>IF($B$2=1,IF(ชี้วัด2!AF23="","",ชี้วัด2!AF23),IF(ชี้วัด2!AF53="","",ชี้วัด2!AF53))</f>
        <v/>
      </c>
      <c r="AG23" s="314" t="str">
        <f>IF($B$2=1,IF(ชี้วัด2!AG23="","",ชี้วัด2!AG23),IF(ชี้วัด2!AG53="","",ชี้วัด2!AG53))</f>
        <v/>
      </c>
      <c r="AH23" s="314" t="str">
        <f>IF($B$2=1,IF(ชี้วัด2!AH23="","",ชี้วัด2!AH23),IF(ชี้วัด2!AH53="","",ชี้วัด2!AH53))</f>
        <v/>
      </c>
      <c r="AI23" s="314" t="str">
        <f>IF($B$2=1,IF(ชี้วัด2!AI23="","",ชี้วัด2!AI23),IF(ชี้วัด2!AI53="","",ชี้วัด2!AI53))</f>
        <v/>
      </c>
      <c r="AJ23" s="314" t="str">
        <f>IF($B$2=1,IF(ชี้วัด2!AJ23="","",ชี้วัด2!AJ23),IF(ชี้วัด2!AJ53="","",ชี้วัด2!AJ53))</f>
        <v/>
      </c>
      <c r="AK23" s="314" t="str">
        <f>IF($B$2=1,IF(ชี้วัด2!AK23="","",ชี้วัด2!AK23),IF(ชี้วัด2!AK53="","",ชี้วัด2!AK53))</f>
        <v/>
      </c>
      <c r="AL23" s="314" t="str">
        <f>IF($B$2=1,IF(ชี้วัด2!AL23="","",ชี้วัด2!AL23),IF(ชี้วัด2!AL53="","",ชี้วัด2!AL53))</f>
        <v/>
      </c>
      <c r="AM23" s="314" t="str">
        <f>IF($B$2=1,IF(ชี้วัด2!AM23="","",ชี้วัด2!AM23),IF(ชี้วัด2!AM53="","",ชี้วัด2!AM53))</f>
        <v/>
      </c>
      <c r="AN23" s="314" t="str">
        <f>IF($B$2=1,IF(ชี้วัด2!AN23="","",ชี้วัด2!AN23),IF(ชี้วัด2!AN53="","",ชี้วัด2!AN53))</f>
        <v/>
      </c>
      <c r="AO23" s="314" t="str">
        <f>IF($B$2=1,IF(ชี้วัด2!AO23="","",ชี้วัด2!AO23),IF(ชี้วัด2!AO53="","",ชี้วัด2!AO53))</f>
        <v/>
      </c>
      <c r="AP23" s="314" t="str">
        <f>IF($B$2=1,IF(ชี้วัด2!AP23="","",ชี้วัด2!AP23),IF(ชี้วัด2!AP53="","",ชี้วัด2!AP53))</f>
        <v/>
      </c>
      <c r="AQ23" s="314" t="str">
        <f>IF($B$2=1,IF(ชี้วัด2!AQ23="","",ชี้วัด2!AQ23),IF(ชี้วัด2!AQ53="","",ชี้วัด2!AQ53))</f>
        <v/>
      </c>
      <c r="AR23" s="314" t="str">
        <f>IF($B$2=1,IF(ชี้วัด2!AR23="","",ชี้วัด2!AR23),IF(ชี้วัด2!AR53="","",ชี้วัด2!AR53))</f>
        <v/>
      </c>
      <c r="AS23" s="314" t="str">
        <f>IF($B$2=1,IF(ชี้วัด2!AS23="","",ชี้วัด2!AS23),IF(ชี้วัด2!AS53="","",ชี้วัด2!AS53))</f>
        <v/>
      </c>
      <c r="AT23" s="314" t="str">
        <f>IF($B$2=1,IF(ชี้วัด2!AT23="","",ชี้วัด2!AT23),IF(ชี้วัด2!AT53="","",ชี้วัด2!AT53))</f>
        <v/>
      </c>
      <c r="AU23" s="314" t="str">
        <f>IF($B$2=1,IF(ชี้วัด2!AU23="","",ชี้วัด2!AU23),IF(ชี้วัด2!AU53="","",ชี้วัด2!AU53))</f>
        <v/>
      </c>
      <c r="AV23" s="314" t="str">
        <f>IF($B$2=1,IF(ชี้วัด2!AV23="","",ชี้วัด2!AV23),IF(ชี้วัด2!AV53="","",ชี้วัด2!AV53))</f>
        <v/>
      </c>
      <c r="AW23" s="314" t="str">
        <f>IF($B$2=1,IF(ชี้วัด2!AW23="","",ชี้วัด2!AW23),IF(ชี้วัด2!AW53="","",ชี้วัด2!AW53))</f>
        <v/>
      </c>
      <c r="AX23" s="314" t="str">
        <f>IF($B$2=1,IF(ชี้วัด2!AX23="","",ชี้วัด2!AX23),IF(ชี้วัด2!AX53="","",ชี้วัด2!AX53))</f>
        <v/>
      </c>
      <c r="AY23" s="314" t="str">
        <f>IF($B$2=1,IF(ชี้วัด2!AY23="","",ชี้วัด2!AY23),IF(ชี้วัด2!AY53="","",ชี้วัด2!AY53))</f>
        <v/>
      </c>
      <c r="AZ23" s="314" t="str">
        <f>IF($B$2=1,IF(ชี้วัด2!AZ23="","",ชี้วัด2!AZ23),IF(ชี้วัด2!AZ53="","",ชี้วัด2!AZ53))</f>
        <v/>
      </c>
      <c r="BA23" s="314" t="str">
        <f>IF($B$2=1,IF(ชี้วัด2!BA23="","",ชี้วัด2!BA23),IF(ชี้วัด2!BA53="","",ชี้วัด2!BA53))</f>
        <v/>
      </c>
      <c r="BB23" s="314" t="str">
        <f>IF($B$2=1,IF(ชี้วัด2!BB23="","",ชี้วัด2!BB23),IF(ชี้วัด2!BB53="","",ชี้วัด2!BB53))</f>
        <v/>
      </c>
      <c r="BC23" s="314" t="str">
        <f>IF($B$2=1,IF(ชี้วัด2!BC23="","",ชี้วัด2!BC23),IF(ชี้วัด2!BC53="","",ชี้วัด2!BC53))</f>
        <v/>
      </c>
      <c r="BD23" s="314" t="str">
        <f>IF($B$2=1,IF(ชี้วัด2!BD23="","",ชี้วัด2!BD23),IF(ชี้วัด2!BD53="","",ชี้วัด2!BD53))</f>
        <v/>
      </c>
      <c r="BE23" s="116" t="str">
        <f>IF($B$2=1,IF(ชี้วัด2!BE23="","",ชี้วัด2!BE23),IF(ชี้วัด2!BE53="","",ชี้วัด2!BE53))</f>
        <v/>
      </c>
      <c r="BF23" s="116" t="str">
        <f>IF($B$2=1,IF(ชี้วัด2!BF23="","",ชี้วัด2!BF23),IF(ชี้วัด2!BF53="","",ชี้วัด2!BF53))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IF($B$2=1,IF(ชี้วัด2!E24="","",ชี้วัด2!E24),IF(ชี้วัด2!E54="","",ชี้วัด2!E54))</f>
        <v/>
      </c>
      <c r="F24" s="118"/>
      <c r="G24" s="314" t="str">
        <f>IF($B$2=1,IF(ชี้วัด2!G24="","",ชี้วัด2!G24),IF(ชี้วัด2!G54="","",ชี้วัด2!G54))</f>
        <v/>
      </c>
      <c r="H24" s="314" t="str">
        <f>IF($B$2=1,IF(ชี้วัด2!H24="","",ชี้วัด2!H24),IF(ชี้วัด2!H54="","",ชี้วัด2!H54))</f>
        <v/>
      </c>
      <c r="I24" s="314" t="str">
        <f>IF($B$2=1,IF(ชี้วัด2!I24="","",ชี้วัด2!I24),IF(ชี้วัด2!I54="","",ชี้วัด2!I54))</f>
        <v/>
      </c>
      <c r="J24" s="314" t="str">
        <f>IF($B$2=1,IF(ชี้วัด2!J24="","",ชี้วัด2!J24),IF(ชี้วัด2!J54="","",ชี้วัด2!J54))</f>
        <v/>
      </c>
      <c r="K24" s="314" t="str">
        <f>IF($B$2=1,IF(ชี้วัด2!K24="","",ชี้วัด2!K24),IF(ชี้วัด2!K54="","",ชี้วัด2!K54))</f>
        <v/>
      </c>
      <c r="L24" s="314" t="str">
        <f>IF($B$2=1,IF(ชี้วัด2!L24="","",ชี้วัด2!L24),IF(ชี้วัด2!L54="","",ชี้วัด2!L54))</f>
        <v/>
      </c>
      <c r="M24" s="314" t="str">
        <f>IF($B$2=1,IF(ชี้วัด2!M24="","",ชี้วัด2!M24),IF(ชี้วัด2!M54="","",ชี้วัด2!M54))</f>
        <v/>
      </c>
      <c r="N24" s="314" t="str">
        <f>IF($B$2=1,IF(ชี้วัด2!N24="","",ชี้วัด2!N24),IF(ชี้วัด2!N54="","",ชี้วัด2!N54))</f>
        <v/>
      </c>
      <c r="O24" s="314" t="str">
        <f>IF($B$2=1,IF(ชี้วัด2!O24="","",ชี้วัด2!O24),IF(ชี้วัด2!O54="","",ชี้วัด2!O54))</f>
        <v/>
      </c>
      <c r="P24" s="314" t="str">
        <f>IF($B$2=1,IF(ชี้วัด2!P24="","",ชี้วัด2!P24),IF(ชี้วัด2!P54="","",ชี้วัด2!P54))</f>
        <v/>
      </c>
      <c r="Q24" s="314" t="str">
        <f>IF($B$2=1,IF(ชี้วัด2!Q24="","",ชี้วัด2!Q24),IF(ชี้วัด2!Q54="","",ชี้วัด2!Q54))</f>
        <v/>
      </c>
      <c r="R24" s="314" t="str">
        <f>IF($B$2=1,IF(ชี้วัด2!R24="","",ชี้วัด2!R24),IF(ชี้วัด2!R54="","",ชี้วัด2!R54))</f>
        <v/>
      </c>
      <c r="S24" s="314" t="str">
        <f>IF($B$2=1,IF(ชี้วัด2!S24="","",ชี้วัด2!S24),IF(ชี้วัด2!S54="","",ชี้วัด2!S54))</f>
        <v/>
      </c>
      <c r="T24" s="314" t="str">
        <f>IF($B$2=1,IF(ชี้วัด2!T24="","",ชี้วัด2!T24),IF(ชี้วัด2!T54="","",ชี้วัด2!T54))</f>
        <v/>
      </c>
      <c r="U24" s="314" t="str">
        <f>IF($B$2=1,IF(ชี้วัด2!U24="","",ชี้วัด2!U24),IF(ชี้วัด2!U54="","",ชี้วัด2!U54))</f>
        <v/>
      </c>
      <c r="V24" s="314" t="str">
        <f>IF($B$2=1,IF(ชี้วัด2!V24="","",ชี้วัด2!V24),IF(ชี้วัด2!V54="","",ชี้วัด2!V54))</f>
        <v/>
      </c>
      <c r="W24" s="314" t="str">
        <f>IF($B$2=1,IF(ชี้วัด2!W24="","",ชี้วัด2!W24),IF(ชี้วัด2!W54="","",ชี้วัด2!W54))</f>
        <v/>
      </c>
      <c r="X24" s="314" t="str">
        <f>IF($B$2=1,IF(ชี้วัด2!X24="","",ชี้วัด2!X24),IF(ชี้วัด2!X54="","",ชี้วัด2!X54))</f>
        <v/>
      </c>
      <c r="Y24" s="314" t="str">
        <f>IF($B$2=1,IF(ชี้วัด2!Y24="","",ชี้วัด2!Y24),IF(ชี้วัด2!Y54="","",ชี้วัด2!Y54))</f>
        <v/>
      </c>
      <c r="Z24" s="314" t="str">
        <f>IF($B$2=1,IF(ชี้วัด2!Z24="","",ชี้วัด2!Z24),IF(ชี้วัด2!Z54="","",ชี้วัด2!Z54))</f>
        <v/>
      </c>
      <c r="AA24" s="314" t="str">
        <f>IF($B$2=1,IF(ชี้วัด2!AA24="","",ชี้วัด2!AA24),IF(ชี้วัด2!AA54="","",ชี้วัด2!AA54))</f>
        <v/>
      </c>
      <c r="AB24" s="314" t="str">
        <f>IF($B$2=1,IF(ชี้วัด2!AB24="","",ชี้วัด2!AB24),IF(ชี้วัด2!AB54="","",ชี้วัด2!AB54))</f>
        <v/>
      </c>
      <c r="AC24" s="314" t="str">
        <f>IF($B$2=1,IF(ชี้วัด2!AC24="","",ชี้วัด2!AC24),IF(ชี้วัด2!AC54="","",ชี้วัด2!AC54))</f>
        <v/>
      </c>
      <c r="AD24" s="314" t="str">
        <f>IF($B$2=1,IF(ชี้วัด2!AD24="","",ชี้วัด2!AD24),IF(ชี้วัด2!AD54="","",ชี้วัด2!AD54))</f>
        <v/>
      </c>
      <c r="AE24" s="314" t="str">
        <f>IF($B$2=1,IF(ชี้วัด2!AE24="","",ชี้วัด2!AE24),IF(ชี้วัด2!AE54="","",ชี้วัด2!AE54))</f>
        <v/>
      </c>
      <c r="AF24" s="314" t="str">
        <f>IF($B$2=1,IF(ชี้วัด2!AF24="","",ชี้วัด2!AF24),IF(ชี้วัด2!AF54="","",ชี้วัด2!AF54))</f>
        <v/>
      </c>
      <c r="AG24" s="314" t="str">
        <f>IF($B$2=1,IF(ชี้วัด2!AG24="","",ชี้วัด2!AG24),IF(ชี้วัด2!AG54="","",ชี้วัด2!AG54))</f>
        <v/>
      </c>
      <c r="AH24" s="314" t="str">
        <f>IF($B$2=1,IF(ชี้วัด2!AH24="","",ชี้วัด2!AH24),IF(ชี้วัด2!AH54="","",ชี้วัด2!AH54))</f>
        <v/>
      </c>
      <c r="AI24" s="314" t="str">
        <f>IF($B$2=1,IF(ชี้วัด2!AI24="","",ชี้วัด2!AI24),IF(ชี้วัด2!AI54="","",ชี้วัด2!AI54))</f>
        <v/>
      </c>
      <c r="AJ24" s="314" t="str">
        <f>IF($B$2=1,IF(ชี้วัด2!AJ24="","",ชี้วัด2!AJ24),IF(ชี้วัด2!AJ54="","",ชี้วัด2!AJ54))</f>
        <v/>
      </c>
      <c r="AK24" s="314" t="str">
        <f>IF($B$2=1,IF(ชี้วัด2!AK24="","",ชี้วัด2!AK24),IF(ชี้วัด2!AK54="","",ชี้วัด2!AK54))</f>
        <v/>
      </c>
      <c r="AL24" s="314" t="str">
        <f>IF($B$2=1,IF(ชี้วัด2!AL24="","",ชี้วัด2!AL24),IF(ชี้วัด2!AL54="","",ชี้วัด2!AL54))</f>
        <v/>
      </c>
      <c r="AM24" s="314" t="str">
        <f>IF($B$2=1,IF(ชี้วัด2!AM24="","",ชี้วัด2!AM24),IF(ชี้วัด2!AM54="","",ชี้วัด2!AM54))</f>
        <v/>
      </c>
      <c r="AN24" s="314" t="str">
        <f>IF($B$2=1,IF(ชี้วัด2!AN24="","",ชี้วัด2!AN24),IF(ชี้วัด2!AN54="","",ชี้วัด2!AN54))</f>
        <v/>
      </c>
      <c r="AO24" s="314" t="str">
        <f>IF($B$2=1,IF(ชี้วัด2!AO24="","",ชี้วัด2!AO24),IF(ชี้วัด2!AO54="","",ชี้วัด2!AO54))</f>
        <v/>
      </c>
      <c r="AP24" s="314" t="str">
        <f>IF($B$2=1,IF(ชี้วัด2!AP24="","",ชี้วัด2!AP24),IF(ชี้วัด2!AP54="","",ชี้วัด2!AP54))</f>
        <v/>
      </c>
      <c r="AQ24" s="314" t="str">
        <f>IF($B$2=1,IF(ชี้วัด2!AQ24="","",ชี้วัด2!AQ24),IF(ชี้วัด2!AQ54="","",ชี้วัด2!AQ54))</f>
        <v/>
      </c>
      <c r="AR24" s="314" t="str">
        <f>IF($B$2=1,IF(ชี้วัด2!AR24="","",ชี้วัด2!AR24),IF(ชี้วัด2!AR54="","",ชี้วัด2!AR54))</f>
        <v/>
      </c>
      <c r="AS24" s="314" t="str">
        <f>IF($B$2=1,IF(ชี้วัด2!AS24="","",ชี้วัด2!AS24),IF(ชี้วัด2!AS54="","",ชี้วัด2!AS54))</f>
        <v/>
      </c>
      <c r="AT24" s="314" t="str">
        <f>IF($B$2=1,IF(ชี้วัด2!AT24="","",ชี้วัด2!AT24),IF(ชี้วัด2!AT54="","",ชี้วัด2!AT54))</f>
        <v/>
      </c>
      <c r="AU24" s="314" t="str">
        <f>IF($B$2=1,IF(ชี้วัด2!AU24="","",ชี้วัด2!AU24),IF(ชี้วัด2!AU54="","",ชี้วัด2!AU54))</f>
        <v/>
      </c>
      <c r="AV24" s="314" t="str">
        <f>IF($B$2=1,IF(ชี้วัด2!AV24="","",ชี้วัด2!AV24),IF(ชี้วัด2!AV54="","",ชี้วัด2!AV54))</f>
        <v/>
      </c>
      <c r="AW24" s="314" t="str">
        <f>IF($B$2=1,IF(ชี้วัด2!AW24="","",ชี้วัด2!AW24),IF(ชี้วัด2!AW54="","",ชี้วัด2!AW54))</f>
        <v/>
      </c>
      <c r="AX24" s="314" t="str">
        <f>IF($B$2=1,IF(ชี้วัด2!AX24="","",ชี้วัด2!AX24),IF(ชี้วัด2!AX54="","",ชี้วัด2!AX54))</f>
        <v/>
      </c>
      <c r="AY24" s="314" t="str">
        <f>IF($B$2=1,IF(ชี้วัด2!AY24="","",ชี้วัด2!AY24),IF(ชี้วัด2!AY54="","",ชี้วัด2!AY54))</f>
        <v/>
      </c>
      <c r="AZ24" s="314" t="str">
        <f>IF($B$2=1,IF(ชี้วัด2!AZ24="","",ชี้วัด2!AZ24),IF(ชี้วัด2!AZ54="","",ชี้วัด2!AZ54))</f>
        <v/>
      </c>
      <c r="BA24" s="314" t="str">
        <f>IF($B$2=1,IF(ชี้วัด2!BA24="","",ชี้วัด2!BA24),IF(ชี้วัด2!BA54="","",ชี้วัด2!BA54))</f>
        <v/>
      </c>
      <c r="BB24" s="314" t="str">
        <f>IF($B$2=1,IF(ชี้วัด2!BB24="","",ชี้วัด2!BB24),IF(ชี้วัด2!BB54="","",ชี้วัด2!BB54))</f>
        <v/>
      </c>
      <c r="BC24" s="314" t="str">
        <f>IF($B$2=1,IF(ชี้วัด2!BC24="","",ชี้วัด2!BC24),IF(ชี้วัด2!BC54="","",ชี้วัด2!BC54))</f>
        <v/>
      </c>
      <c r="BD24" s="314" t="str">
        <f>IF($B$2=1,IF(ชี้วัด2!BD24="","",ชี้วัด2!BD24),IF(ชี้วัด2!BD54="","",ชี้วัด2!BD54))</f>
        <v/>
      </c>
      <c r="BE24" s="116" t="str">
        <f>IF($B$2=1,IF(ชี้วัด2!BE24="","",ชี้วัด2!BE24),IF(ชี้วัด2!BE54="","",ชี้วัด2!BE54))</f>
        <v/>
      </c>
      <c r="BF24" s="116" t="str">
        <f>IF($B$2=1,IF(ชี้วัด2!BF24="","",ชี้วัด2!BF24),IF(ชี้วัด2!BF54="","",ชี้วัด2!BF54))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IF($B$2=1,IF(ชี้วัด2!E25="","",ชี้วัด2!E25),IF(ชี้วัด2!E55="","",ชี้วัด2!E55))</f>
        <v/>
      </c>
      <c r="F25" s="118"/>
      <c r="G25" s="314" t="str">
        <f>IF($B$2=1,IF(ชี้วัด2!G25="","",ชี้วัด2!G25),IF(ชี้วัด2!G55="","",ชี้วัด2!G55))</f>
        <v/>
      </c>
      <c r="H25" s="314" t="str">
        <f>IF($B$2=1,IF(ชี้วัด2!H25="","",ชี้วัด2!H25),IF(ชี้วัด2!H55="","",ชี้วัด2!H55))</f>
        <v/>
      </c>
      <c r="I25" s="314" t="str">
        <f>IF($B$2=1,IF(ชี้วัด2!I25="","",ชี้วัด2!I25),IF(ชี้วัด2!I55="","",ชี้วัด2!I55))</f>
        <v/>
      </c>
      <c r="J25" s="314" t="str">
        <f>IF($B$2=1,IF(ชี้วัด2!J25="","",ชี้วัด2!J25),IF(ชี้วัด2!J55="","",ชี้วัด2!J55))</f>
        <v/>
      </c>
      <c r="K25" s="314" t="str">
        <f>IF($B$2=1,IF(ชี้วัด2!K25="","",ชี้วัด2!K25),IF(ชี้วัด2!K55="","",ชี้วัด2!K55))</f>
        <v/>
      </c>
      <c r="L25" s="314" t="str">
        <f>IF($B$2=1,IF(ชี้วัด2!L25="","",ชี้วัด2!L25),IF(ชี้วัด2!L55="","",ชี้วัด2!L55))</f>
        <v/>
      </c>
      <c r="M25" s="314" t="str">
        <f>IF($B$2=1,IF(ชี้วัด2!M25="","",ชี้วัด2!M25),IF(ชี้วัด2!M55="","",ชี้วัด2!M55))</f>
        <v/>
      </c>
      <c r="N25" s="314" t="str">
        <f>IF($B$2=1,IF(ชี้วัด2!N25="","",ชี้วัด2!N25),IF(ชี้วัด2!N55="","",ชี้วัด2!N55))</f>
        <v/>
      </c>
      <c r="O25" s="314" t="str">
        <f>IF($B$2=1,IF(ชี้วัด2!O25="","",ชี้วัด2!O25),IF(ชี้วัด2!O55="","",ชี้วัด2!O55))</f>
        <v/>
      </c>
      <c r="P25" s="314" t="str">
        <f>IF($B$2=1,IF(ชี้วัด2!P25="","",ชี้วัด2!P25),IF(ชี้วัด2!P55="","",ชี้วัด2!P55))</f>
        <v/>
      </c>
      <c r="Q25" s="314" t="str">
        <f>IF($B$2=1,IF(ชี้วัด2!Q25="","",ชี้วัด2!Q25),IF(ชี้วัด2!Q55="","",ชี้วัด2!Q55))</f>
        <v/>
      </c>
      <c r="R25" s="314" t="str">
        <f>IF($B$2=1,IF(ชี้วัด2!R25="","",ชี้วัด2!R25),IF(ชี้วัด2!R55="","",ชี้วัด2!R55))</f>
        <v/>
      </c>
      <c r="S25" s="314" t="str">
        <f>IF($B$2=1,IF(ชี้วัด2!S25="","",ชี้วัด2!S25),IF(ชี้วัด2!S55="","",ชี้วัด2!S55))</f>
        <v/>
      </c>
      <c r="T25" s="314" t="str">
        <f>IF($B$2=1,IF(ชี้วัด2!T25="","",ชี้วัด2!T25),IF(ชี้วัด2!T55="","",ชี้วัด2!T55))</f>
        <v/>
      </c>
      <c r="U25" s="314" t="str">
        <f>IF($B$2=1,IF(ชี้วัด2!U25="","",ชี้วัด2!U25),IF(ชี้วัด2!U55="","",ชี้วัด2!U55))</f>
        <v/>
      </c>
      <c r="V25" s="314" t="str">
        <f>IF($B$2=1,IF(ชี้วัด2!V25="","",ชี้วัด2!V25),IF(ชี้วัด2!V55="","",ชี้วัด2!V55))</f>
        <v/>
      </c>
      <c r="W25" s="314" t="str">
        <f>IF($B$2=1,IF(ชี้วัด2!W25="","",ชี้วัด2!W25),IF(ชี้วัด2!W55="","",ชี้วัด2!W55))</f>
        <v/>
      </c>
      <c r="X25" s="314" t="str">
        <f>IF($B$2=1,IF(ชี้วัด2!X25="","",ชี้วัด2!X25),IF(ชี้วัด2!X55="","",ชี้วัด2!X55))</f>
        <v/>
      </c>
      <c r="Y25" s="314" t="str">
        <f>IF($B$2=1,IF(ชี้วัด2!Y25="","",ชี้วัด2!Y25),IF(ชี้วัด2!Y55="","",ชี้วัด2!Y55))</f>
        <v/>
      </c>
      <c r="Z25" s="314" t="str">
        <f>IF($B$2=1,IF(ชี้วัด2!Z25="","",ชี้วัด2!Z25),IF(ชี้วัด2!Z55="","",ชี้วัด2!Z55))</f>
        <v/>
      </c>
      <c r="AA25" s="314" t="str">
        <f>IF($B$2=1,IF(ชี้วัด2!AA25="","",ชี้วัด2!AA25),IF(ชี้วัด2!AA55="","",ชี้วัด2!AA55))</f>
        <v/>
      </c>
      <c r="AB25" s="314" t="str">
        <f>IF($B$2=1,IF(ชี้วัด2!AB25="","",ชี้วัด2!AB25),IF(ชี้วัด2!AB55="","",ชี้วัด2!AB55))</f>
        <v/>
      </c>
      <c r="AC25" s="314" t="str">
        <f>IF($B$2=1,IF(ชี้วัด2!AC25="","",ชี้วัด2!AC25),IF(ชี้วัด2!AC55="","",ชี้วัด2!AC55))</f>
        <v/>
      </c>
      <c r="AD25" s="314" t="str">
        <f>IF($B$2=1,IF(ชี้วัด2!AD25="","",ชี้วัด2!AD25),IF(ชี้วัด2!AD55="","",ชี้วัด2!AD55))</f>
        <v/>
      </c>
      <c r="AE25" s="314" t="str">
        <f>IF($B$2=1,IF(ชี้วัด2!AE25="","",ชี้วัด2!AE25),IF(ชี้วัด2!AE55="","",ชี้วัด2!AE55))</f>
        <v/>
      </c>
      <c r="AF25" s="314" t="str">
        <f>IF($B$2=1,IF(ชี้วัด2!AF25="","",ชี้วัด2!AF25),IF(ชี้วัด2!AF55="","",ชี้วัด2!AF55))</f>
        <v/>
      </c>
      <c r="AG25" s="314" t="str">
        <f>IF($B$2=1,IF(ชี้วัด2!AG25="","",ชี้วัด2!AG25),IF(ชี้วัด2!AG55="","",ชี้วัด2!AG55))</f>
        <v/>
      </c>
      <c r="AH25" s="314" t="str">
        <f>IF($B$2=1,IF(ชี้วัด2!AH25="","",ชี้วัด2!AH25),IF(ชี้วัด2!AH55="","",ชี้วัด2!AH55))</f>
        <v/>
      </c>
      <c r="AI25" s="314" t="str">
        <f>IF($B$2=1,IF(ชี้วัด2!AI25="","",ชี้วัด2!AI25),IF(ชี้วัด2!AI55="","",ชี้วัด2!AI55))</f>
        <v/>
      </c>
      <c r="AJ25" s="314" t="str">
        <f>IF($B$2=1,IF(ชี้วัด2!AJ25="","",ชี้วัด2!AJ25),IF(ชี้วัด2!AJ55="","",ชี้วัด2!AJ55))</f>
        <v/>
      </c>
      <c r="AK25" s="314" t="str">
        <f>IF($B$2=1,IF(ชี้วัด2!AK25="","",ชี้วัด2!AK25),IF(ชี้วัด2!AK55="","",ชี้วัด2!AK55))</f>
        <v/>
      </c>
      <c r="AL25" s="314" t="str">
        <f>IF($B$2=1,IF(ชี้วัด2!AL25="","",ชี้วัด2!AL25),IF(ชี้วัด2!AL55="","",ชี้วัด2!AL55))</f>
        <v/>
      </c>
      <c r="AM25" s="314" t="str">
        <f>IF($B$2=1,IF(ชี้วัด2!AM25="","",ชี้วัด2!AM25),IF(ชี้วัด2!AM55="","",ชี้วัด2!AM55))</f>
        <v/>
      </c>
      <c r="AN25" s="314" t="str">
        <f>IF($B$2=1,IF(ชี้วัด2!AN25="","",ชี้วัด2!AN25),IF(ชี้วัด2!AN55="","",ชี้วัด2!AN55))</f>
        <v/>
      </c>
      <c r="AO25" s="314" t="str">
        <f>IF($B$2=1,IF(ชี้วัด2!AO25="","",ชี้วัด2!AO25),IF(ชี้วัด2!AO55="","",ชี้วัด2!AO55))</f>
        <v/>
      </c>
      <c r="AP25" s="314" t="str">
        <f>IF($B$2=1,IF(ชี้วัด2!AP25="","",ชี้วัด2!AP25),IF(ชี้วัด2!AP55="","",ชี้วัด2!AP55))</f>
        <v/>
      </c>
      <c r="AQ25" s="314" t="str">
        <f>IF($B$2=1,IF(ชี้วัด2!AQ25="","",ชี้วัด2!AQ25),IF(ชี้วัด2!AQ55="","",ชี้วัด2!AQ55))</f>
        <v/>
      </c>
      <c r="AR25" s="314" t="str">
        <f>IF($B$2=1,IF(ชี้วัด2!AR25="","",ชี้วัด2!AR25),IF(ชี้วัด2!AR55="","",ชี้วัด2!AR55))</f>
        <v/>
      </c>
      <c r="AS25" s="314" t="str">
        <f>IF($B$2=1,IF(ชี้วัด2!AS25="","",ชี้วัด2!AS25),IF(ชี้วัด2!AS55="","",ชี้วัด2!AS55))</f>
        <v/>
      </c>
      <c r="AT25" s="314" t="str">
        <f>IF($B$2=1,IF(ชี้วัด2!AT25="","",ชี้วัด2!AT25),IF(ชี้วัด2!AT55="","",ชี้วัด2!AT55))</f>
        <v/>
      </c>
      <c r="AU25" s="314" t="str">
        <f>IF($B$2=1,IF(ชี้วัด2!AU25="","",ชี้วัด2!AU25),IF(ชี้วัด2!AU55="","",ชี้วัด2!AU55))</f>
        <v/>
      </c>
      <c r="AV25" s="314" t="str">
        <f>IF($B$2=1,IF(ชี้วัด2!AV25="","",ชี้วัด2!AV25),IF(ชี้วัด2!AV55="","",ชี้วัด2!AV55))</f>
        <v/>
      </c>
      <c r="AW25" s="314" t="str">
        <f>IF($B$2=1,IF(ชี้วัด2!AW25="","",ชี้วัด2!AW25),IF(ชี้วัด2!AW55="","",ชี้วัด2!AW55))</f>
        <v/>
      </c>
      <c r="AX25" s="314" t="str">
        <f>IF($B$2=1,IF(ชี้วัด2!AX25="","",ชี้วัด2!AX25),IF(ชี้วัด2!AX55="","",ชี้วัด2!AX55))</f>
        <v/>
      </c>
      <c r="AY25" s="314" t="str">
        <f>IF($B$2=1,IF(ชี้วัด2!AY25="","",ชี้วัด2!AY25),IF(ชี้วัด2!AY55="","",ชี้วัด2!AY55))</f>
        <v/>
      </c>
      <c r="AZ25" s="314" t="str">
        <f>IF($B$2=1,IF(ชี้วัด2!AZ25="","",ชี้วัด2!AZ25),IF(ชี้วัด2!AZ55="","",ชี้วัด2!AZ55))</f>
        <v/>
      </c>
      <c r="BA25" s="314" t="str">
        <f>IF($B$2=1,IF(ชี้วัด2!BA25="","",ชี้วัด2!BA25),IF(ชี้วัด2!BA55="","",ชี้วัด2!BA55))</f>
        <v/>
      </c>
      <c r="BB25" s="314" t="str">
        <f>IF($B$2=1,IF(ชี้วัด2!BB25="","",ชี้วัด2!BB25),IF(ชี้วัด2!BB55="","",ชี้วัด2!BB55))</f>
        <v/>
      </c>
      <c r="BC25" s="314" t="str">
        <f>IF($B$2=1,IF(ชี้วัด2!BC25="","",ชี้วัด2!BC25),IF(ชี้วัด2!BC55="","",ชี้วัด2!BC55))</f>
        <v/>
      </c>
      <c r="BD25" s="314" t="str">
        <f>IF($B$2=1,IF(ชี้วัด2!BD25="","",ชี้วัด2!BD25),IF(ชี้วัด2!BD55="","",ชี้วัด2!BD55))</f>
        <v/>
      </c>
      <c r="BE25" s="116" t="str">
        <f>IF($B$2=1,IF(ชี้วัด2!BE25="","",ชี้วัด2!BE25),IF(ชี้วัด2!BE55="","",ชี้วัด2!BE55))</f>
        <v/>
      </c>
      <c r="BF25" s="116" t="str">
        <f>IF($B$2=1,IF(ชี้วัด2!BF25="","",ชี้วัด2!BF25),IF(ชี้วัด2!BF55="","",ชี้วัด2!BF55))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IF($B$2=1,IF(ชี้วัด2!E26="","",ชี้วัด2!E26),IF(ชี้วัด2!E56="","",ชี้วัด2!E56))</f>
        <v/>
      </c>
      <c r="F26" s="118"/>
      <c r="G26" s="314" t="str">
        <f>IF($B$2=1,IF(ชี้วัด2!G26="","",ชี้วัด2!G26),IF(ชี้วัด2!G56="","",ชี้วัด2!G56))</f>
        <v/>
      </c>
      <c r="H26" s="314" t="str">
        <f>IF($B$2=1,IF(ชี้วัด2!H26="","",ชี้วัด2!H26),IF(ชี้วัด2!H56="","",ชี้วัด2!H56))</f>
        <v/>
      </c>
      <c r="I26" s="314" t="str">
        <f>IF($B$2=1,IF(ชี้วัด2!I26="","",ชี้วัด2!I26),IF(ชี้วัด2!I56="","",ชี้วัด2!I56))</f>
        <v/>
      </c>
      <c r="J26" s="314" t="str">
        <f>IF($B$2=1,IF(ชี้วัด2!J26="","",ชี้วัด2!J26),IF(ชี้วัด2!J56="","",ชี้วัด2!J56))</f>
        <v/>
      </c>
      <c r="K26" s="314" t="str">
        <f>IF($B$2=1,IF(ชี้วัด2!K26="","",ชี้วัด2!K26),IF(ชี้วัด2!K56="","",ชี้วัด2!K56))</f>
        <v/>
      </c>
      <c r="L26" s="314" t="str">
        <f>IF($B$2=1,IF(ชี้วัด2!L26="","",ชี้วัด2!L26),IF(ชี้วัด2!L56="","",ชี้วัด2!L56))</f>
        <v/>
      </c>
      <c r="M26" s="314" t="str">
        <f>IF($B$2=1,IF(ชี้วัด2!M26="","",ชี้วัด2!M26),IF(ชี้วัด2!M56="","",ชี้วัด2!M56))</f>
        <v/>
      </c>
      <c r="N26" s="314" t="str">
        <f>IF($B$2=1,IF(ชี้วัด2!N26="","",ชี้วัด2!N26),IF(ชี้วัด2!N56="","",ชี้วัด2!N56))</f>
        <v/>
      </c>
      <c r="O26" s="314" t="str">
        <f>IF($B$2=1,IF(ชี้วัด2!O26="","",ชี้วัด2!O26),IF(ชี้วัด2!O56="","",ชี้วัด2!O56))</f>
        <v/>
      </c>
      <c r="P26" s="314" t="str">
        <f>IF($B$2=1,IF(ชี้วัด2!P26="","",ชี้วัด2!P26),IF(ชี้วัด2!P56="","",ชี้วัด2!P56))</f>
        <v/>
      </c>
      <c r="Q26" s="314" t="str">
        <f>IF($B$2=1,IF(ชี้วัด2!Q26="","",ชี้วัด2!Q26),IF(ชี้วัด2!Q56="","",ชี้วัด2!Q56))</f>
        <v/>
      </c>
      <c r="R26" s="314" t="str">
        <f>IF($B$2=1,IF(ชี้วัด2!R26="","",ชี้วัด2!R26),IF(ชี้วัด2!R56="","",ชี้วัด2!R56))</f>
        <v/>
      </c>
      <c r="S26" s="314" t="str">
        <f>IF($B$2=1,IF(ชี้วัด2!S26="","",ชี้วัด2!S26),IF(ชี้วัด2!S56="","",ชี้วัด2!S56))</f>
        <v/>
      </c>
      <c r="T26" s="314" t="str">
        <f>IF($B$2=1,IF(ชี้วัด2!T26="","",ชี้วัด2!T26),IF(ชี้วัด2!T56="","",ชี้วัด2!T56))</f>
        <v/>
      </c>
      <c r="U26" s="314" t="str">
        <f>IF($B$2=1,IF(ชี้วัด2!U26="","",ชี้วัด2!U26),IF(ชี้วัด2!U56="","",ชี้วัด2!U56))</f>
        <v/>
      </c>
      <c r="V26" s="314" t="str">
        <f>IF($B$2=1,IF(ชี้วัด2!V26="","",ชี้วัด2!V26),IF(ชี้วัด2!V56="","",ชี้วัด2!V56))</f>
        <v/>
      </c>
      <c r="W26" s="314" t="str">
        <f>IF($B$2=1,IF(ชี้วัด2!W26="","",ชี้วัด2!W26),IF(ชี้วัด2!W56="","",ชี้วัด2!W56))</f>
        <v/>
      </c>
      <c r="X26" s="314" t="str">
        <f>IF($B$2=1,IF(ชี้วัด2!X26="","",ชี้วัด2!X26),IF(ชี้วัด2!X56="","",ชี้วัด2!X56))</f>
        <v/>
      </c>
      <c r="Y26" s="314" t="str">
        <f>IF($B$2=1,IF(ชี้วัด2!Y26="","",ชี้วัด2!Y26),IF(ชี้วัด2!Y56="","",ชี้วัด2!Y56))</f>
        <v/>
      </c>
      <c r="Z26" s="314" t="str">
        <f>IF($B$2=1,IF(ชี้วัด2!Z26="","",ชี้วัด2!Z26),IF(ชี้วัด2!Z56="","",ชี้วัด2!Z56))</f>
        <v/>
      </c>
      <c r="AA26" s="314" t="str">
        <f>IF($B$2=1,IF(ชี้วัด2!AA26="","",ชี้วัด2!AA26),IF(ชี้วัด2!AA56="","",ชี้วัด2!AA56))</f>
        <v/>
      </c>
      <c r="AB26" s="314" t="str">
        <f>IF($B$2=1,IF(ชี้วัด2!AB26="","",ชี้วัด2!AB26),IF(ชี้วัด2!AB56="","",ชี้วัด2!AB56))</f>
        <v/>
      </c>
      <c r="AC26" s="314" t="str">
        <f>IF($B$2=1,IF(ชี้วัด2!AC26="","",ชี้วัด2!AC26),IF(ชี้วัด2!AC56="","",ชี้วัด2!AC56))</f>
        <v/>
      </c>
      <c r="AD26" s="314" t="str">
        <f>IF($B$2=1,IF(ชี้วัด2!AD26="","",ชี้วัด2!AD26),IF(ชี้วัด2!AD56="","",ชี้วัด2!AD56))</f>
        <v/>
      </c>
      <c r="AE26" s="314" t="str">
        <f>IF($B$2=1,IF(ชี้วัด2!AE26="","",ชี้วัด2!AE26),IF(ชี้วัด2!AE56="","",ชี้วัด2!AE56))</f>
        <v/>
      </c>
      <c r="AF26" s="314" t="str">
        <f>IF($B$2=1,IF(ชี้วัด2!AF26="","",ชี้วัด2!AF26),IF(ชี้วัด2!AF56="","",ชี้วัด2!AF56))</f>
        <v/>
      </c>
      <c r="AG26" s="314" t="str">
        <f>IF($B$2=1,IF(ชี้วัด2!AG26="","",ชี้วัด2!AG26),IF(ชี้วัด2!AG56="","",ชี้วัด2!AG56))</f>
        <v/>
      </c>
      <c r="AH26" s="314" t="str">
        <f>IF($B$2=1,IF(ชี้วัด2!AH26="","",ชี้วัด2!AH26),IF(ชี้วัด2!AH56="","",ชี้วัด2!AH56))</f>
        <v/>
      </c>
      <c r="AI26" s="314" t="str">
        <f>IF($B$2=1,IF(ชี้วัด2!AI26="","",ชี้วัด2!AI26),IF(ชี้วัด2!AI56="","",ชี้วัด2!AI56))</f>
        <v/>
      </c>
      <c r="AJ26" s="314" t="str">
        <f>IF($B$2=1,IF(ชี้วัด2!AJ26="","",ชี้วัด2!AJ26),IF(ชี้วัด2!AJ56="","",ชี้วัด2!AJ56))</f>
        <v/>
      </c>
      <c r="AK26" s="314" t="str">
        <f>IF($B$2=1,IF(ชี้วัด2!AK26="","",ชี้วัด2!AK26),IF(ชี้วัด2!AK56="","",ชี้วัด2!AK56))</f>
        <v/>
      </c>
      <c r="AL26" s="314" t="str">
        <f>IF($B$2=1,IF(ชี้วัด2!AL26="","",ชี้วัด2!AL26),IF(ชี้วัด2!AL56="","",ชี้วัด2!AL56))</f>
        <v/>
      </c>
      <c r="AM26" s="314" t="str">
        <f>IF($B$2=1,IF(ชี้วัด2!AM26="","",ชี้วัด2!AM26),IF(ชี้วัด2!AM56="","",ชี้วัด2!AM56))</f>
        <v/>
      </c>
      <c r="AN26" s="314" t="str">
        <f>IF($B$2=1,IF(ชี้วัด2!AN26="","",ชี้วัด2!AN26),IF(ชี้วัด2!AN56="","",ชี้วัด2!AN56))</f>
        <v/>
      </c>
      <c r="AO26" s="314" t="str">
        <f>IF($B$2=1,IF(ชี้วัด2!AO26="","",ชี้วัด2!AO26),IF(ชี้วัด2!AO56="","",ชี้วัด2!AO56))</f>
        <v/>
      </c>
      <c r="AP26" s="314" t="str">
        <f>IF($B$2=1,IF(ชี้วัด2!AP26="","",ชี้วัด2!AP26),IF(ชี้วัด2!AP56="","",ชี้วัด2!AP56))</f>
        <v/>
      </c>
      <c r="AQ26" s="314" t="str">
        <f>IF($B$2=1,IF(ชี้วัด2!AQ26="","",ชี้วัด2!AQ26),IF(ชี้วัด2!AQ56="","",ชี้วัด2!AQ56))</f>
        <v/>
      </c>
      <c r="AR26" s="314" t="str">
        <f>IF($B$2=1,IF(ชี้วัด2!AR26="","",ชี้วัด2!AR26),IF(ชี้วัด2!AR56="","",ชี้วัด2!AR56))</f>
        <v/>
      </c>
      <c r="AS26" s="314" t="str">
        <f>IF($B$2=1,IF(ชี้วัด2!AS26="","",ชี้วัด2!AS26),IF(ชี้วัด2!AS56="","",ชี้วัด2!AS56))</f>
        <v/>
      </c>
      <c r="AT26" s="314" t="str">
        <f>IF($B$2=1,IF(ชี้วัด2!AT26="","",ชี้วัด2!AT26),IF(ชี้วัด2!AT56="","",ชี้วัด2!AT56))</f>
        <v/>
      </c>
      <c r="AU26" s="314" t="str">
        <f>IF($B$2=1,IF(ชี้วัด2!AU26="","",ชี้วัด2!AU26),IF(ชี้วัด2!AU56="","",ชี้วัด2!AU56))</f>
        <v/>
      </c>
      <c r="AV26" s="314" t="str">
        <f>IF($B$2=1,IF(ชี้วัด2!AV26="","",ชี้วัด2!AV26),IF(ชี้วัด2!AV56="","",ชี้วัด2!AV56))</f>
        <v/>
      </c>
      <c r="AW26" s="314" t="str">
        <f>IF($B$2=1,IF(ชี้วัด2!AW26="","",ชี้วัด2!AW26),IF(ชี้วัด2!AW56="","",ชี้วัด2!AW56))</f>
        <v/>
      </c>
      <c r="AX26" s="314" t="str">
        <f>IF($B$2=1,IF(ชี้วัด2!AX26="","",ชี้วัด2!AX26),IF(ชี้วัด2!AX56="","",ชี้วัด2!AX56))</f>
        <v/>
      </c>
      <c r="AY26" s="314" t="str">
        <f>IF($B$2=1,IF(ชี้วัด2!AY26="","",ชี้วัด2!AY26),IF(ชี้วัด2!AY56="","",ชี้วัด2!AY56))</f>
        <v/>
      </c>
      <c r="AZ26" s="314" t="str">
        <f>IF($B$2=1,IF(ชี้วัด2!AZ26="","",ชี้วัด2!AZ26),IF(ชี้วัด2!AZ56="","",ชี้วัด2!AZ56))</f>
        <v/>
      </c>
      <c r="BA26" s="314" t="str">
        <f>IF($B$2=1,IF(ชี้วัด2!BA26="","",ชี้วัด2!BA26),IF(ชี้วัด2!BA56="","",ชี้วัด2!BA56))</f>
        <v/>
      </c>
      <c r="BB26" s="314" t="str">
        <f>IF($B$2=1,IF(ชี้วัด2!BB26="","",ชี้วัด2!BB26),IF(ชี้วัด2!BB56="","",ชี้วัด2!BB56))</f>
        <v/>
      </c>
      <c r="BC26" s="314" t="str">
        <f>IF($B$2=1,IF(ชี้วัด2!BC26="","",ชี้วัด2!BC26),IF(ชี้วัด2!BC56="","",ชี้วัด2!BC56))</f>
        <v/>
      </c>
      <c r="BD26" s="314" t="str">
        <f>IF($B$2=1,IF(ชี้วัด2!BD26="","",ชี้วัด2!BD26),IF(ชี้วัด2!BD56="","",ชี้วัด2!BD56))</f>
        <v/>
      </c>
      <c r="BE26" s="116" t="str">
        <f>IF($B$2=1,IF(ชี้วัด2!BE26="","",ชี้วัด2!BE26),IF(ชี้วัด2!BE56="","",ชี้วัด2!BE56))</f>
        <v/>
      </c>
      <c r="BF26" s="116" t="str">
        <f>IF($B$2=1,IF(ชี้วัด2!BF26="","",ชี้วัด2!BF26),IF(ชี้วัด2!BF56="","",ชี้วัด2!BF56))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IF($B$2=1,IF(ชี้วัด2!E27="","",ชี้วัด2!E27),IF(ชี้วัด2!E57="","",ชี้วัด2!E57))</f>
        <v/>
      </c>
      <c r="F27" s="118"/>
      <c r="G27" s="314" t="str">
        <f>IF($B$2=1,IF(ชี้วัด2!G27="","",ชี้วัด2!G27),IF(ชี้วัด2!G57="","",ชี้วัด2!G57))</f>
        <v/>
      </c>
      <c r="H27" s="314" t="str">
        <f>IF($B$2=1,IF(ชี้วัด2!H27="","",ชี้วัด2!H27),IF(ชี้วัด2!H57="","",ชี้วัด2!H57))</f>
        <v/>
      </c>
      <c r="I27" s="314" t="str">
        <f>IF($B$2=1,IF(ชี้วัด2!I27="","",ชี้วัด2!I27),IF(ชี้วัด2!I57="","",ชี้วัด2!I57))</f>
        <v/>
      </c>
      <c r="J27" s="314" t="str">
        <f>IF($B$2=1,IF(ชี้วัด2!J27="","",ชี้วัด2!J27),IF(ชี้วัด2!J57="","",ชี้วัด2!J57))</f>
        <v/>
      </c>
      <c r="K27" s="314" t="str">
        <f>IF($B$2=1,IF(ชี้วัด2!K27="","",ชี้วัด2!K27),IF(ชี้วัด2!K57="","",ชี้วัด2!K57))</f>
        <v/>
      </c>
      <c r="L27" s="314" t="str">
        <f>IF($B$2=1,IF(ชี้วัด2!L27="","",ชี้วัด2!L27),IF(ชี้วัด2!L57="","",ชี้วัด2!L57))</f>
        <v/>
      </c>
      <c r="M27" s="314" t="str">
        <f>IF($B$2=1,IF(ชี้วัด2!M27="","",ชี้วัด2!M27),IF(ชี้วัด2!M57="","",ชี้วัด2!M57))</f>
        <v/>
      </c>
      <c r="N27" s="314" t="str">
        <f>IF($B$2=1,IF(ชี้วัด2!N27="","",ชี้วัด2!N27),IF(ชี้วัด2!N57="","",ชี้วัด2!N57))</f>
        <v/>
      </c>
      <c r="O27" s="314" t="str">
        <f>IF($B$2=1,IF(ชี้วัด2!O27="","",ชี้วัด2!O27),IF(ชี้วัด2!O57="","",ชี้วัด2!O57))</f>
        <v/>
      </c>
      <c r="P27" s="314" t="str">
        <f>IF($B$2=1,IF(ชี้วัด2!P27="","",ชี้วัด2!P27),IF(ชี้วัด2!P57="","",ชี้วัด2!P57))</f>
        <v/>
      </c>
      <c r="Q27" s="314" t="str">
        <f>IF($B$2=1,IF(ชี้วัด2!Q27="","",ชี้วัด2!Q27),IF(ชี้วัด2!Q57="","",ชี้วัด2!Q57))</f>
        <v/>
      </c>
      <c r="R27" s="314" t="str">
        <f>IF($B$2=1,IF(ชี้วัด2!R27="","",ชี้วัด2!R27),IF(ชี้วัด2!R57="","",ชี้วัด2!R57))</f>
        <v/>
      </c>
      <c r="S27" s="314" t="str">
        <f>IF($B$2=1,IF(ชี้วัด2!S27="","",ชี้วัด2!S27),IF(ชี้วัด2!S57="","",ชี้วัด2!S57))</f>
        <v/>
      </c>
      <c r="T27" s="314" t="str">
        <f>IF($B$2=1,IF(ชี้วัด2!T27="","",ชี้วัด2!T27),IF(ชี้วัด2!T57="","",ชี้วัด2!T57))</f>
        <v/>
      </c>
      <c r="U27" s="314" t="str">
        <f>IF($B$2=1,IF(ชี้วัด2!U27="","",ชี้วัด2!U27),IF(ชี้วัด2!U57="","",ชี้วัด2!U57))</f>
        <v/>
      </c>
      <c r="V27" s="314" t="str">
        <f>IF($B$2=1,IF(ชี้วัด2!V27="","",ชี้วัด2!V27),IF(ชี้วัด2!V57="","",ชี้วัด2!V57))</f>
        <v/>
      </c>
      <c r="W27" s="314" t="str">
        <f>IF($B$2=1,IF(ชี้วัด2!W27="","",ชี้วัด2!W27),IF(ชี้วัด2!W57="","",ชี้วัด2!W57))</f>
        <v/>
      </c>
      <c r="X27" s="314" t="str">
        <f>IF($B$2=1,IF(ชี้วัด2!X27="","",ชี้วัด2!X27),IF(ชี้วัด2!X57="","",ชี้วัด2!X57))</f>
        <v/>
      </c>
      <c r="Y27" s="314" t="str">
        <f>IF($B$2=1,IF(ชี้วัด2!Y27="","",ชี้วัด2!Y27),IF(ชี้วัด2!Y57="","",ชี้วัด2!Y57))</f>
        <v/>
      </c>
      <c r="Z27" s="314" t="str">
        <f>IF($B$2=1,IF(ชี้วัด2!Z27="","",ชี้วัด2!Z27),IF(ชี้วัด2!Z57="","",ชี้วัด2!Z57))</f>
        <v/>
      </c>
      <c r="AA27" s="314" t="str">
        <f>IF($B$2=1,IF(ชี้วัด2!AA27="","",ชี้วัด2!AA27),IF(ชี้วัด2!AA57="","",ชี้วัด2!AA57))</f>
        <v/>
      </c>
      <c r="AB27" s="314" t="str">
        <f>IF($B$2=1,IF(ชี้วัด2!AB27="","",ชี้วัด2!AB27),IF(ชี้วัด2!AB57="","",ชี้วัด2!AB57))</f>
        <v/>
      </c>
      <c r="AC27" s="314" t="str">
        <f>IF($B$2=1,IF(ชี้วัด2!AC27="","",ชี้วัด2!AC27),IF(ชี้วัด2!AC57="","",ชี้วัด2!AC57))</f>
        <v/>
      </c>
      <c r="AD27" s="314" t="str">
        <f>IF($B$2=1,IF(ชี้วัด2!AD27="","",ชี้วัด2!AD27),IF(ชี้วัด2!AD57="","",ชี้วัด2!AD57))</f>
        <v/>
      </c>
      <c r="AE27" s="314" t="str">
        <f>IF($B$2=1,IF(ชี้วัด2!AE27="","",ชี้วัด2!AE27),IF(ชี้วัด2!AE57="","",ชี้วัด2!AE57))</f>
        <v/>
      </c>
      <c r="AF27" s="314" t="str">
        <f>IF($B$2=1,IF(ชี้วัด2!AF27="","",ชี้วัด2!AF27),IF(ชี้วัด2!AF57="","",ชี้วัด2!AF57))</f>
        <v/>
      </c>
      <c r="AG27" s="314" t="str">
        <f>IF($B$2=1,IF(ชี้วัด2!AG27="","",ชี้วัด2!AG27),IF(ชี้วัด2!AG57="","",ชี้วัด2!AG57))</f>
        <v/>
      </c>
      <c r="AH27" s="314" t="str">
        <f>IF($B$2=1,IF(ชี้วัด2!AH27="","",ชี้วัด2!AH27),IF(ชี้วัด2!AH57="","",ชี้วัด2!AH57))</f>
        <v/>
      </c>
      <c r="AI27" s="314" t="str">
        <f>IF($B$2=1,IF(ชี้วัด2!AI27="","",ชี้วัด2!AI27),IF(ชี้วัด2!AI57="","",ชี้วัด2!AI57))</f>
        <v/>
      </c>
      <c r="AJ27" s="314" t="str">
        <f>IF($B$2=1,IF(ชี้วัด2!AJ27="","",ชี้วัด2!AJ27),IF(ชี้วัด2!AJ57="","",ชี้วัด2!AJ57))</f>
        <v/>
      </c>
      <c r="AK27" s="314" t="str">
        <f>IF($B$2=1,IF(ชี้วัด2!AK27="","",ชี้วัด2!AK27),IF(ชี้วัด2!AK57="","",ชี้วัด2!AK57))</f>
        <v/>
      </c>
      <c r="AL27" s="314" t="str">
        <f>IF($B$2=1,IF(ชี้วัด2!AL27="","",ชี้วัด2!AL27),IF(ชี้วัด2!AL57="","",ชี้วัด2!AL57))</f>
        <v/>
      </c>
      <c r="AM27" s="314" t="str">
        <f>IF($B$2=1,IF(ชี้วัด2!AM27="","",ชี้วัด2!AM27),IF(ชี้วัด2!AM57="","",ชี้วัด2!AM57))</f>
        <v/>
      </c>
      <c r="AN27" s="314" t="str">
        <f>IF($B$2=1,IF(ชี้วัด2!AN27="","",ชี้วัด2!AN27),IF(ชี้วัด2!AN57="","",ชี้วัด2!AN57))</f>
        <v/>
      </c>
      <c r="AO27" s="314" t="str">
        <f>IF($B$2=1,IF(ชี้วัด2!AO27="","",ชี้วัด2!AO27),IF(ชี้วัด2!AO57="","",ชี้วัด2!AO57))</f>
        <v/>
      </c>
      <c r="AP27" s="314" t="str">
        <f>IF($B$2=1,IF(ชี้วัด2!AP27="","",ชี้วัด2!AP27),IF(ชี้วัด2!AP57="","",ชี้วัด2!AP57))</f>
        <v/>
      </c>
      <c r="AQ27" s="314" t="str">
        <f>IF($B$2=1,IF(ชี้วัด2!AQ27="","",ชี้วัด2!AQ27),IF(ชี้วัด2!AQ57="","",ชี้วัด2!AQ57))</f>
        <v/>
      </c>
      <c r="AR27" s="314" t="str">
        <f>IF($B$2=1,IF(ชี้วัด2!AR27="","",ชี้วัด2!AR27),IF(ชี้วัด2!AR57="","",ชี้วัด2!AR57))</f>
        <v/>
      </c>
      <c r="AS27" s="314" t="str">
        <f>IF($B$2=1,IF(ชี้วัด2!AS27="","",ชี้วัด2!AS27),IF(ชี้วัด2!AS57="","",ชี้วัด2!AS57))</f>
        <v/>
      </c>
      <c r="AT27" s="314" t="str">
        <f>IF($B$2=1,IF(ชี้วัด2!AT27="","",ชี้วัด2!AT27),IF(ชี้วัด2!AT57="","",ชี้วัด2!AT57))</f>
        <v/>
      </c>
      <c r="AU27" s="314" t="str">
        <f>IF($B$2=1,IF(ชี้วัด2!AU27="","",ชี้วัด2!AU27),IF(ชี้วัด2!AU57="","",ชี้วัด2!AU57))</f>
        <v/>
      </c>
      <c r="AV27" s="314" t="str">
        <f>IF($B$2=1,IF(ชี้วัด2!AV27="","",ชี้วัด2!AV27),IF(ชี้วัด2!AV57="","",ชี้วัด2!AV57))</f>
        <v/>
      </c>
      <c r="AW27" s="314" t="str">
        <f>IF($B$2=1,IF(ชี้วัด2!AW27="","",ชี้วัด2!AW27),IF(ชี้วัด2!AW57="","",ชี้วัด2!AW57))</f>
        <v/>
      </c>
      <c r="AX27" s="314" t="str">
        <f>IF($B$2=1,IF(ชี้วัด2!AX27="","",ชี้วัด2!AX27),IF(ชี้วัด2!AX57="","",ชี้วัด2!AX57))</f>
        <v/>
      </c>
      <c r="AY27" s="314" t="str">
        <f>IF($B$2=1,IF(ชี้วัด2!AY27="","",ชี้วัด2!AY27),IF(ชี้วัด2!AY57="","",ชี้วัด2!AY57))</f>
        <v/>
      </c>
      <c r="AZ27" s="314" t="str">
        <f>IF($B$2=1,IF(ชี้วัด2!AZ27="","",ชี้วัด2!AZ27),IF(ชี้วัด2!AZ57="","",ชี้วัด2!AZ57))</f>
        <v/>
      </c>
      <c r="BA27" s="314" t="str">
        <f>IF($B$2=1,IF(ชี้วัด2!BA27="","",ชี้วัด2!BA27),IF(ชี้วัด2!BA57="","",ชี้วัด2!BA57))</f>
        <v/>
      </c>
      <c r="BB27" s="314" t="str">
        <f>IF($B$2=1,IF(ชี้วัด2!BB27="","",ชี้วัด2!BB27),IF(ชี้วัด2!BB57="","",ชี้วัด2!BB57))</f>
        <v/>
      </c>
      <c r="BC27" s="314" t="str">
        <f>IF($B$2=1,IF(ชี้วัด2!BC27="","",ชี้วัด2!BC27),IF(ชี้วัด2!BC57="","",ชี้วัด2!BC57))</f>
        <v/>
      </c>
      <c r="BD27" s="314" t="str">
        <f>IF($B$2=1,IF(ชี้วัด2!BD27="","",ชี้วัด2!BD27),IF(ชี้วัด2!BD57="","",ชี้วัด2!BD57))</f>
        <v/>
      </c>
      <c r="BE27" s="116" t="str">
        <f>IF($B$2=1,IF(ชี้วัด2!BE27="","",ชี้วัด2!BE27),IF(ชี้วัด2!BE57="","",ชี้วัด2!BE57))</f>
        <v/>
      </c>
      <c r="BF27" s="116" t="str">
        <f>IF($B$2=1,IF(ชี้วัด2!BF27="","",ชี้วัด2!BF27),IF(ชี้วัด2!BF57="","",ชี้วัด2!BF57))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IF($B$2=1,IF(ชี้วัด2!E28="","",ชี้วัด2!E28),IF(ชี้วัด2!E58="","",ชี้วัด2!E58))</f>
        <v/>
      </c>
      <c r="F28" s="118"/>
      <c r="G28" s="314" t="str">
        <f>IF($B$2=1,IF(ชี้วัด2!G28="","",ชี้วัด2!G28),IF(ชี้วัด2!G58="","",ชี้วัด2!G58))</f>
        <v/>
      </c>
      <c r="H28" s="314" t="str">
        <f>IF($B$2=1,IF(ชี้วัด2!H28="","",ชี้วัด2!H28),IF(ชี้วัด2!H58="","",ชี้วัด2!H58))</f>
        <v/>
      </c>
      <c r="I28" s="314" t="str">
        <f>IF($B$2=1,IF(ชี้วัด2!I28="","",ชี้วัด2!I28),IF(ชี้วัด2!I58="","",ชี้วัด2!I58))</f>
        <v/>
      </c>
      <c r="J28" s="314" t="str">
        <f>IF($B$2=1,IF(ชี้วัด2!J28="","",ชี้วัด2!J28),IF(ชี้วัด2!J58="","",ชี้วัด2!J58))</f>
        <v/>
      </c>
      <c r="K28" s="314" t="str">
        <f>IF($B$2=1,IF(ชี้วัด2!K28="","",ชี้วัด2!K28),IF(ชี้วัด2!K58="","",ชี้วัด2!K58))</f>
        <v/>
      </c>
      <c r="L28" s="314" t="str">
        <f>IF($B$2=1,IF(ชี้วัด2!L28="","",ชี้วัด2!L28),IF(ชี้วัด2!L58="","",ชี้วัด2!L58))</f>
        <v/>
      </c>
      <c r="M28" s="314" t="str">
        <f>IF($B$2=1,IF(ชี้วัด2!M28="","",ชี้วัด2!M28),IF(ชี้วัด2!M58="","",ชี้วัด2!M58))</f>
        <v/>
      </c>
      <c r="N28" s="314" t="str">
        <f>IF($B$2=1,IF(ชี้วัด2!N28="","",ชี้วัด2!N28),IF(ชี้วัด2!N58="","",ชี้วัด2!N58))</f>
        <v/>
      </c>
      <c r="O28" s="314" t="str">
        <f>IF($B$2=1,IF(ชี้วัด2!O28="","",ชี้วัด2!O28),IF(ชี้วัด2!O58="","",ชี้วัด2!O58))</f>
        <v/>
      </c>
      <c r="P28" s="314" t="str">
        <f>IF($B$2=1,IF(ชี้วัด2!P28="","",ชี้วัด2!P28),IF(ชี้วัด2!P58="","",ชี้วัด2!P58))</f>
        <v/>
      </c>
      <c r="Q28" s="314" t="str">
        <f>IF($B$2=1,IF(ชี้วัด2!Q28="","",ชี้วัด2!Q28),IF(ชี้วัด2!Q58="","",ชี้วัด2!Q58))</f>
        <v/>
      </c>
      <c r="R28" s="314" t="str">
        <f>IF($B$2=1,IF(ชี้วัด2!R28="","",ชี้วัด2!R28),IF(ชี้วัด2!R58="","",ชี้วัด2!R58))</f>
        <v/>
      </c>
      <c r="S28" s="314" t="str">
        <f>IF($B$2=1,IF(ชี้วัด2!S28="","",ชี้วัด2!S28),IF(ชี้วัด2!S58="","",ชี้วัด2!S58))</f>
        <v/>
      </c>
      <c r="T28" s="314" t="str">
        <f>IF($B$2=1,IF(ชี้วัด2!T28="","",ชี้วัด2!T28),IF(ชี้วัด2!T58="","",ชี้วัด2!T58))</f>
        <v/>
      </c>
      <c r="U28" s="314" t="str">
        <f>IF($B$2=1,IF(ชี้วัด2!U28="","",ชี้วัด2!U28),IF(ชี้วัด2!U58="","",ชี้วัด2!U58))</f>
        <v/>
      </c>
      <c r="V28" s="314" t="str">
        <f>IF($B$2=1,IF(ชี้วัด2!V28="","",ชี้วัด2!V28),IF(ชี้วัด2!V58="","",ชี้วัด2!V58))</f>
        <v/>
      </c>
      <c r="W28" s="314" t="str">
        <f>IF($B$2=1,IF(ชี้วัด2!W28="","",ชี้วัด2!W28),IF(ชี้วัด2!W58="","",ชี้วัด2!W58))</f>
        <v/>
      </c>
      <c r="X28" s="314" t="str">
        <f>IF($B$2=1,IF(ชี้วัด2!X28="","",ชี้วัด2!X28),IF(ชี้วัด2!X58="","",ชี้วัด2!X58))</f>
        <v/>
      </c>
      <c r="Y28" s="314" t="str">
        <f>IF($B$2=1,IF(ชี้วัด2!Y28="","",ชี้วัด2!Y28),IF(ชี้วัด2!Y58="","",ชี้วัด2!Y58))</f>
        <v/>
      </c>
      <c r="Z28" s="314" t="str">
        <f>IF($B$2=1,IF(ชี้วัด2!Z28="","",ชี้วัด2!Z28),IF(ชี้วัด2!Z58="","",ชี้วัด2!Z58))</f>
        <v/>
      </c>
      <c r="AA28" s="314" t="str">
        <f>IF($B$2=1,IF(ชี้วัด2!AA28="","",ชี้วัด2!AA28),IF(ชี้วัด2!AA58="","",ชี้วัด2!AA58))</f>
        <v/>
      </c>
      <c r="AB28" s="314" t="str">
        <f>IF($B$2=1,IF(ชี้วัด2!AB28="","",ชี้วัด2!AB28),IF(ชี้วัด2!AB58="","",ชี้วัด2!AB58))</f>
        <v/>
      </c>
      <c r="AC28" s="314" t="str">
        <f>IF($B$2=1,IF(ชี้วัด2!AC28="","",ชี้วัด2!AC28),IF(ชี้วัด2!AC58="","",ชี้วัด2!AC58))</f>
        <v/>
      </c>
      <c r="AD28" s="314" t="str">
        <f>IF($B$2=1,IF(ชี้วัด2!AD28="","",ชี้วัด2!AD28),IF(ชี้วัด2!AD58="","",ชี้วัด2!AD58))</f>
        <v/>
      </c>
      <c r="AE28" s="314" t="str">
        <f>IF($B$2=1,IF(ชี้วัด2!AE28="","",ชี้วัด2!AE28),IF(ชี้วัด2!AE58="","",ชี้วัด2!AE58))</f>
        <v/>
      </c>
      <c r="AF28" s="314" t="str">
        <f>IF($B$2=1,IF(ชี้วัด2!AF28="","",ชี้วัด2!AF28),IF(ชี้วัด2!AF58="","",ชี้วัด2!AF58))</f>
        <v/>
      </c>
      <c r="AG28" s="314" t="str">
        <f>IF($B$2=1,IF(ชี้วัด2!AG28="","",ชี้วัด2!AG28),IF(ชี้วัด2!AG58="","",ชี้วัด2!AG58))</f>
        <v/>
      </c>
      <c r="AH28" s="314" t="str">
        <f>IF($B$2=1,IF(ชี้วัด2!AH28="","",ชี้วัด2!AH28),IF(ชี้วัด2!AH58="","",ชี้วัด2!AH58))</f>
        <v/>
      </c>
      <c r="AI28" s="314" t="str">
        <f>IF($B$2=1,IF(ชี้วัด2!AI28="","",ชี้วัด2!AI28),IF(ชี้วัด2!AI58="","",ชี้วัด2!AI58))</f>
        <v/>
      </c>
      <c r="AJ28" s="314" t="str">
        <f>IF($B$2=1,IF(ชี้วัด2!AJ28="","",ชี้วัด2!AJ28),IF(ชี้วัด2!AJ58="","",ชี้วัด2!AJ58))</f>
        <v/>
      </c>
      <c r="AK28" s="314" t="str">
        <f>IF($B$2=1,IF(ชี้วัด2!AK28="","",ชี้วัด2!AK28),IF(ชี้วัด2!AK58="","",ชี้วัด2!AK58))</f>
        <v/>
      </c>
      <c r="AL28" s="314" t="str">
        <f>IF($B$2=1,IF(ชี้วัด2!AL28="","",ชี้วัด2!AL28),IF(ชี้วัด2!AL58="","",ชี้วัด2!AL58))</f>
        <v/>
      </c>
      <c r="AM28" s="314" t="str">
        <f>IF($B$2=1,IF(ชี้วัด2!AM28="","",ชี้วัด2!AM28),IF(ชี้วัด2!AM58="","",ชี้วัด2!AM58))</f>
        <v/>
      </c>
      <c r="AN28" s="314" t="str">
        <f>IF($B$2=1,IF(ชี้วัด2!AN28="","",ชี้วัด2!AN28),IF(ชี้วัด2!AN58="","",ชี้วัด2!AN58))</f>
        <v/>
      </c>
      <c r="AO28" s="314" t="str">
        <f>IF($B$2=1,IF(ชี้วัด2!AO28="","",ชี้วัด2!AO28),IF(ชี้วัด2!AO58="","",ชี้วัด2!AO58))</f>
        <v/>
      </c>
      <c r="AP28" s="314" t="str">
        <f>IF($B$2=1,IF(ชี้วัด2!AP28="","",ชี้วัด2!AP28),IF(ชี้วัด2!AP58="","",ชี้วัด2!AP58))</f>
        <v/>
      </c>
      <c r="AQ28" s="314" t="str">
        <f>IF($B$2=1,IF(ชี้วัด2!AQ28="","",ชี้วัด2!AQ28),IF(ชี้วัด2!AQ58="","",ชี้วัด2!AQ58))</f>
        <v/>
      </c>
      <c r="AR28" s="314" t="str">
        <f>IF($B$2=1,IF(ชี้วัด2!AR28="","",ชี้วัด2!AR28),IF(ชี้วัด2!AR58="","",ชี้วัด2!AR58))</f>
        <v/>
      </c>
      <c r="AS28" s="314" t="str">
        <f>IF($B$2=1,IF(ชี้วัด2!AS28="","",ชี้วัด2!AS28),IF(ชี้วัด2!AS58="","",ชี้วัด2!AS58))</f>
        <v/>
      </c>
      <c r="AT28" s="314" t="str">
        <f>IF($B$2=1,IF(ชี้วัด2!AT28="","",ชี้วัด2!AT28),IF(ชี้วัด2!AT58="","",ชี้วัด2!AT58))</f>
        <v/>
      </c>
      <c r="AU28" s="314" t="str">
        <f>IF($B$2=1,IF(ชี้วัด2!AU28="","",ชี้วัด2!AU28),IF(ชี้วัด2!AU58="","",ชี้วัด2!AU58))</f>
        <v/>
      </c>
      <c r="AV28" s="314" t="str">
        <f>IF($B$2=1,IF(ชี้วัด2!AV28="","",ชี้วัด2!AV28),IF(ชี้วัด2!AV58="","",ชี้วัด2!AV58))</f>
        <v/>
      </c>
      <c r="AW28" s="314" t="str">
        <f>IF($B$2=1,IF(ชี้วัด2!AW28="","",ชี้วัด2!AW28),IF(ชี้วัด2!AW58="","",ชี้วัด2!AW58))</f>
        <v/>
      </c>
      <c r="AX28" s="314" t="str">
        <f>IF($B$2=1,IF(ชี้วัด2!AX28="","",ชี้วัด2!AX28),IF(ชี้วัด2!AX58="","",ชี้วัด2!AX58))</f>
        <v/>
      </c>
      <c r="AY28" s="314" t="str">
        <f>IF($B$2=1,IF(ชี้วัด2!AY28="","",ชี้วัด2!AY28),IF(ชี้วัด2!AY58="","",ชี้วัด2!AY58))</f>
        <v/>
      </c>
      <c r="AZ28" s="314" t="str">
        <f>IF($B$2=1,IF(ชี้วัด2!AZ28="","",ชี้วัด2!AZ28),IF(ชี้วัด2!AZ58="","",ชี้วัด2!AZ58))</f>
        <v/>
      </c>
      <c r="BA28" s="314" t="str">
        <f>IF($B$2=1,IF(ชี้วัด2!BA28="","",ชี้วัด2!BA28),IF(ชี้วัด2!BA58="","",ชี้วัด2!BA58))</f>
        <v/>
      </c>
      <c r="BB28" s="314" t="str">
        <f>IF($B$2=1,IF(ชี้วัด2!BB28="","",ชี้วัด2!BB28),IF(ชี้วัด2!BB58="","",ชี้วัด2!BB58))</f>
        <v/>
      </c>
      <c r="BC28" s="314" t="str">
        <f>IF($B$2=1,IF(ชี้วัด2!BC28="","",ชี้วัด2!BC28),IF(ชี้วัด2!BC58="","",ชี้วัด2!BC58))</f>
        <v/>
      </c>
      <c r="BD28" s="314" t="str">
        <f>IF($B$2=1,IF(ชี้วัด2!BD28="","",ชี้วัด2!BD28),IF(ชี้วัด2!BD58="","",ชี้วัด2!BD58))</f>
        <v/>
      </c>
      <c r="BE28" s="116" t="str">
        <f>IF($B$2=1,IF(ชี้วัด2!BE28="","",ชี้วัด2!BE28),IF(ชี้วัด2!BE58="","",ชี้วัด2!BE58))</f>
        <v/>
      </c>
      <c r="BF28" s="116" t="str">
        <f>IF($B$2=1,IF(ชี้วัด2!BF28="","",ชี้วัด2!BF28),IF(ชี้วัด2!BF58="","",ชี้วัด2!BF58))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IF($B$2=1,IF(ชี้วัด2!E29="","",ชี้วัด2!E29),IF(ชี้วัด2!E59="","",ชี้วัด2!E59))</f>
        <v/>
      </c>
      <c r="F29" s="118"/>
      <c r="G29" s="314" t="str">
        <f>IF($B$2=1,IF(ชี้วัด2!G29="","",ชี้วัด2!G29),IF(ชี้วัด2!G59="","",ชี้วัด2!G59))</f>
        <v/>
      </c>
      <c r="H29" s="314" t="str">
        <f>IF($B$2=1,IF(ชี้วัด2!H29="","",ชี้วัด2!H29),IF(ชี้วัด2!H59="","",ชี้วัด2!H59))</f>
        <v/>
      </c>
      <c r="I29" s="314" t="str">
        <f>IF($B$2=1,IF(ชี้วัด2!I29="","",ชี้วัด2!I29),IF(ชี้วัด2!I59="","",ชี้วัด2!I59))</f>
        <v/>
      </c>
      <c r="J29" s="314" t="str">
        <f>IF($B$2=1,IF(ชี้วัด2!J29="","",ชี้วัด2!J29),IF(ชี้วัด2!J59="","",ชี้วัด2!J59))</f>
        <v/>
      </c>
      <c r="K29" s="314" t="str">
        <f>IF($B$2=1,IF(ชี้วัด2!K29="","",ชี้วัด2!K29),IF(ชี้วัด2!K59="","",ชี้วัด2!K59))</f>
        <v/>
      </c>
      <c r="L29" s="314" t="str">
        <f>IF($B$2=1,IF(ชี้วัด2!L29="","",ชี้วัด2!L29),IF(ชี้วัด2!L59="","",ชี้วัด2!L59))</f>
        <v/>
      </c>
      <c r="M29" s="314" t="str">
        <f>IF($B$2=1,IF(ชี้วัด2!M29="","",ชี้วัด2!M29),IF(ชี้วัด2!M59="","",ชี้วัด2!M59))</f>
        <v/>
      </c>
      <c r="N29" s="314" t="str">
        <f>IF($B$2=1,IF(ชี้วัด2!N29="","",ชี้วัด2!N29),IF(ชี้วัด2!N59="","",ชี้วัด2!N59))</f>
        <v/>
      </c>
      <c r="O29" s="314" t="str">
        <f>IF($B$2=1,IF(ชี้วัด2!O29="","",ชี้วัด2!O29),IF(ชี้วัด2!O59="","",ชี้วัด2!O59))</f>
        <v/>
      </c>
      <c r="P29" s="314" t="str">
        <f>IF($B$2=1,IF(ชี้วัด2!P29="","",ชี้วัด2!P29),IF(ชี้วัด2!P59="","",ชี้วัด2!P59))</f>
        <v/>
      </c>
      <c r="Q29" s="314" t="str">
        <f>IF($B$2=1,IF(ชี้วัด2!Q29="","",ชี้วัด2!Q29),IF(ชี้วัด2!Q59="","",ชี้วัด2!Q59))</f>
        <v/>
      </c>
      <c r="R29" s="314" t="str">
        <f>IF($B$2=1,IF(ชี้วัด2!R29="","",ชี้วัด2!R29),IF(ชี้วัด2!R59="","",ชี้วัด2!R59))</f>
        <v/>
      </c>
      <c r="S29" s="314" t="str">
        <f>IF($B$2=1,IF(ชี้วัด2!S29="","",ชี้วัด2!S29),IF(ชี้วัด2!S59="","",ชี้วัด2!S59))</f>
        <v/>
      </c>
      <c r="T29" s="314" t="str">
        <f>IF($B$2=1,IF(ชี้วัด2!T29="","",ชี้วัด2!T29),IF(ชี้วัด2!T59="","",ชี้วัด2!T59))</f>
        <v/>
      </c>
      <c r="U29" s="314" t="str">
        <f>IF($B$2=1,IF(ชี้วัด2!U29="","",ชี้วัด2!U29),IF(ชี้วัด2!U59="","",ชี้วัด2!U59))</f>
        <v/>
      </c>
      <c r="V29" s="314" t="str">
        <f>IF($B$2=1,IF(ชี้วัด2!V29="","",ชี้วัด2!V29),IF(ชี้วัด2!V59="","",ชี้วัด2!V59))</f>
        <v/>
      </c>
      <c r="W29" s="314" t="str">
        <f>IF($B$2=1,IF(ชี้วัด2!W29="","",ชี้วัด2!W29),IF(ชี้วัด2!W59="","",ชี้วัด2!W59))</f>
        <v/>
      </c>
      <c r="X29" s="314" t="str">
        <f>IF($B$2=1,IF(ชี้วัด2!X29="","",ชี้วัด2!X29),IF(ชี้วัด2!X59="","",ชี้วัด2!X59))</f>
        <v/>
      </c>
      <c r="Y29" s="314" t="str">
        <f>IF($B$2=1,IF(ชี้วัด2!Y29="","",ชี้วัด2!Y29),IF(ชี้วัด2!Y59="","",ชี้วัด2!Y59))</f>
        <v/>
      </c>
      <c r="Z29" s="314" t="str">
        <f>IF($B$2=1,IF(ชี้วัด2!Z29="","",ชี้วัด2!Z29),IF(ชี้วัด2!Z59="","",ชี้วัด2!Z59))</f>
        <v/>
      </c>
      <c r="AA29" s="314" t="str">
        <f>IF($B$2=1,IF(ชี้วัด2!AA29="","",ชี้วัด2!AA29),IF(ชี้วัด2!AA59="","",ชี้วัด2!AA59))</f>
        <v/>
      </c>
      <c r="AB29" s="314" t="str">
        <f>IF($B$2=1,IF(ชี้วัด2!AB29="","",ชี้วัด2!AB29),IF(ชี้วัด2!AB59="","",ชี้วัด2!AB59))</f>
        <v/>
      </c>
      <c r="AC29" s="314" t="str">
        <f>IF($B$2=1,IF(ชี้วัด2!AC29="","",ชี้วัด2!AC29),IF(ชี้วัด2!AC59="","",ชี้วัด2!AC59))</f>
        <v/>
      </c>
      <c r="AD29" s="314" t="str">
        <f>IF($B$2=1,IF(ชี้วัด2!AD29="","",ชี้วัด2!AD29),IF(ชี้วัด2!AD59="","",ชี้วัด2!AD59))</f>
        <v/>
      </c>
      <c r="AE29" s="314" t="str">
        <f>IF($B$2=1,IF(ชี้วัด2!AE29="","",ชี้วัด2!AE29),IF(ชี้วัด2!AE59="","",ชี้วัด2!AE59))</f>
        <v/>
      </c>
      <c r="AF29" s="314" t="str">
        <f>IF($B$2=1,IF(ชี้วัด2!AF29="","",ชี้วัด2!AF29),IF(ชี้วัด2!AF59="","",ชี้วัด2!AF59))</f>
        <v/>
      </c>
      <c r="AG29" s="314" t="str">
        <f>IF($B$2=1,IF(ชี้วัด2!AG29="","",ชี้วัด2!AG29),IF(ชี้วัด2!AG59="","",ชี้วัด2!AG59))</f>
        <v/>
      </c>
      <c r="AH29" s="314" t="str">
        <f>IF($B$2=1,IF(ชี้วัด2!AH29="","",ชี้วัด2!AH29),IF(ชี้วัด2!AH59="","",ชี้วัด2!AH59))</f>
        <v/>
      </c>
      <c r="AI29" s="314" t="str">
        <f>IF($B$2=1,IF(ชี้วัด2!AI29="","",ชี้วัด2!AI29),IF(ชี้วัด2!AI59="","",ชี้วัด2!AI59))</f>
        <v/>
      </c>
      <c r="AJ29" s="314" t="str">
        <f>IF($B$2=1,IF(ชี้วัด2!AJ29="","",ชี้วัด2!AJ29),IF(ชี้วัด2!AJ59="","",ชี้วัด2!AJ59))</f>
        <v/>
      </c>
      <c r="AK29" s="314" t="str">
        <f>IF($B$2=1,IF(ชี้วัด2!AK29="","",ชี้วัด2!AK29),IF(ชี้วัด2!AK59="","",ชี้วัด2!AK59))</f>
        <v/>
      </c>
      <c r="AL29" s="314" t="str">
        <f>IF($B$2=1,IF(ชี้วัด2!AL29="","",ชี้วัด2!AL29),IF(ชี้วัด2!AL59="","",ชี้วัด2!AL59))</f>
        <v/>
      </c>
      <c r="AM29" s="314" t="str">
        <f>IF($B$2=1,IF(ชี้วัด2!AM29="","",ชี้วัด2!AM29),IF(ชี้วัด2!AM59="","",ชี้วัด2!AM59))</f>
        <v/>
      </c>
      <c r="AN29" s="314" t="str">
        <f>IF($B$2=1,IF(ชี้วัด2!AN29="","",ชี้วัด2!AN29),IF(ชี้วัด2!AN59="","",ชี้วัด2!AN59))</f>
        <v/>
      </c>
      <c r="AO29" s="314" t="str">
        <f>IF($B$2=1,IF(ชี้วัด2!AO29="","",ชี้วัด2!AO29),IF(ชี้วัด2!AO59="","",ชี้วัด2!AO59))</f>
        <v/>
      </c>
      <c r="AP29" s="314" t="str">
        <f>IF($B$2=1,IF(ชี้วัด2!AP29="","",ชี้วัด2!AP29),IF(ชี้วัด2!AP59="","",ชี้วัด2!AP59))</f>
        <v/>
      </c>
      <c r="AQ29" s="314" t="str">
        <f>IF($B$2=1,IF(ชี้วัด2!AQ29="","",ชี้วัด2!AQ29),IF(ชี้วัด2!AQ59="","",ชี้วัด2!AQ59))</f>
        <v/>
      </c>
      <c r="AR29" s="314" t="str">
        <f>IF($B$2=1,IF(ชี้วัด2!AR29="","",ชี้วัด2!AR29),IF(ชี้วัด2!AR59="","",ชี้วัด2!AR59))</f>
        <v/>
      </c>
      <c r="AS29" s="314" t="str">
        <f>IF($B$2=1,IF(ชี้วัด2!AS29="","",ชี้วัด2!AS29),IF(ชี้วัด2!AS59="","",ชี้วัด2!AS59))</f>
        <v/>
      </c>
      <c r="AT29" s="314" t="str">
        <f>IF($B$2=1,IF(ชี้วัด2!AT29="","",ชี้วัด2!AT29),IF(ชี้วัด2!AT59="","",ชี้วัด2!AT59))</f>
        <v/>
      </c>
      <c r="AU29" s="314" t="str">
        <f>IF($B$2=1,IF(ชี้วัด2!AU29="","",ชี้วัด2!AU29),IF(ชี้วัด2!AU59="","",ชี้วัด2!AU59))</f>
        <v/>
      </c>
      <c r="AV29" s="314" t="str">
        <f>IF($B$2=1,IF(ชี้วัด2!AV29="","",ชี้วัด2!AV29),IF(ชี้วัด2!AV59="","",ชี้วัด2!AV59))</f>
        <v/>
      </c>
      <c r="AW29" s="314" t="str">
        <f>IF($B$2=1,IF(ชี้วัด2!AW29="","",ชี้วัด2!AW29),IF(ชี้วัด2!AW59="","",ชี้วัด2!AW59))</f>
        <v/>
      </c>
      <c r="AX29" s="314" t="str">
        <f>IF($B$2=1,IF(ชี้วัด2!AX29="","",ชี้วัด2!AX29),IF(ชี้วัด2!AX59="","",ชี้วัด2!AX59))</f>
        <v/>
      </c>
      <c r="AY29" s="314" t="str">
        <f>IF($B$2=1,IF(ชี้วัด2!AY29="","",ชี้วัด2!AY29),IF(ชี้วัด2!AY59="","",ชี้วัด2!AY59))</f>
        <v/>
      </c>
      <c r="AZ29" s="314" t="str">
        <f>IF($B$2=1,IF(ชี้วัด2!AZ29="","",ชี้วัด2!AZ29),IF(ชี้วัด2!AZ59="","",ชี้วัด2!AZ59))</f>
        <v/>
      </c>
      <c r="BA29" s="314" t="str">
        <f>IF($B$2=1,IF(ชี้วัด2!BA29="","",ชี้วัด2!BA29),IF(ชี้วัด2!BA59="","",ชี้วัด2!BA59))</f>
        <v/>
      </c>
      <c r="BB29" s="314" t="str">
        <f>IF($B$2=1,IF(ชี้วัด2!BB29="","",ชี้วัด2!BB29),IF(ชี้วัด2!BB59="","",ชี้วัด2!BB59))</f>
        <v/>
      </c>
      <c r="BC29" s="314" t="str">
        <f>IF($B$2=1,IF(ชี้วัด2!BC29="","",ชี้วัด2!BC29),IF(ชี้วัด2!BC59="","",ชี้วัด2!BC59))</f>
        <v/>
      </c>
      <c r="BD29" s="314" t="str">
        <f>IF($B$2=1,IF(ชี้วัด2!BD29="","",ชี้วัด2!BD29),IF(ชี้วัด2!BD59="","",ชี้วัด2!BD59))</f>
        <v/>
      </c>
      <c r="BE29" s="116" t="str">
        <f>IF($B$2=1,IF(ชี้วัด2!BE29="","",ชี้วัด2!BE29),IF(ชี้วัด2!BE59="","",ชี้วัด2!BE59))</f>
        <v/>
      </c>
      <c r="BF29" s="116" t="str">
        <f>IF($B$2=1,IF(ชี้วัด2!BF29="","",ชี้วัด2!BF29),IF(ชี้วัด2!BF59="","",ชี้วัด2!BF59))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IF($B$2=1,IF(ชี้วัด2!E30="","",ชี้วัด2!E30),IF(ชี้วัด2!E60="","",ชี้วัด2!E60))</f>
        <v/>
      </c>
      <c r="F30" s="118"/>
      <c r="G30" s="314" t="str">
        <f>IF($B$2=1,IF(ชี้วัด2!G30="","",ชี้วัด2!G30),IF(ชี้วัด2!G60="","",ชี้วัด2!G60))</f>
        <v/>
      </c>
      <c r="H30" s="314" t="str">
        <f>IF($B$2=1,IF(ชี้วัด2!H30="","",ชี้วัด2!H30),IF(ชี้วัด2!H60="","",ชี้วัด2!H60))</f>
        <v/>
      </c>
      <c r="I30" s="314" t="str">
        <f>IF($B$2=1,IF(ชี้วัด2!I30="","",ชี้วัด2!I30),IF(ชี้วัด2!I60="","",ชี้วัด2!I60))</f>
        <v/>
      </c>
      <c r="J30" s="314" t="str">
        <f>IF($B$2=1,IF(ชี้วัด2!J30="","",ชี้วัด2!J30),IF(ชี้วัด2!J60="","",ชี้วัด2!J60))</f>
        <v/>
      </c>
      <c r="K30" s="314" t="str">
        <f>IF($B$2=1,IF(ชี้วัด2!K30="","",ชี้วัด2!K30),IF(ชี้วัด2!K60="","",ชี้วัด2!K60))</f>
        <v/>
      </c>
      <c r="L30" s="314" t="str">
        <f>IF($B$2=1,IF(ชี้วัด2!L30="","",ชี้วัด2!L30),IF(ชี้วัด2!L60="","",ชี้วัด2!L60))</f>
        <v/>
      </c>
      <c r="M30" s="314" t="str">
        <f>IF($B$2=1,IF(ชี้วัด2!M30="","",ชี้วัด2!M30),IF(ชี้วัด2!M60="","",ชี้วัด2!M60))</f>
        <v/>
      </c>
      <c r="N30" s="314" t="str">
        <f>IF($B$2=1,IF(ชี้วัด2!N30="","",ชี้วัด2!N30),IF(ชี้วัด2!N60="","",ชี้วัด2!N60))</f>
        <v/>
      </c>
      <c r="O30" s="314" t="str">
        <f>IF($B$2=1,IF(ชี้วัด2!O30="","",ชี้วัด2!O30),IF(ชี้วัด2!O60="","",ชี้วัด2!O60))</f>
        <v/>
      </c>
      <c r="P30" s="314" t="str">
        <f>IF($B$2=1,IF(ชี้วัด2!P30="","",ชี้วัด2!P30),IF(ชี้วัด2!P60="","",ชี้วัด2!P60))</f>
        <v/>
      </c>
      <c r="Q30" s="314" t="str">
        <f>IF($B$2=1,IF(ชี้วัด2!Q30="","",ชี้วัด2!Q30),IF(ชี้วัด2!Q60="","",ชี้วัด2!Q60))</f>
        <v/>
      </c>
      <c r="R30" s="314" t="str">
        <f>IF($B$2=1,IF(ชี้วัด2!R30="","",ชี้วัด2!R30),IF(ชี้วัด2!R60="","",ชี้วัด2!R60))</f>
        <v/>
      </c>
      <c r="S30" s="314" t="str">
        <f>IF($B$2=1,IF(ชี้วัด2!S30="","",ชี้วัด2!S30),IF(ชี้วัด2!S60="","",ชี้วัด2!S60))</f>
        <v/>
      </c>
      <c r="T30" s="314" t="str">
        <f>IF($B$2=1,IF(ชี้วัด2!T30="","",ชี้วัด2!T30),IF(ชี้วัด2!T60="","",ชี้วัด2!T60))</f>
        <v/>
      </c>
      <c r="U30" s="314" t="str">
        <f>IF($B$2=1,IF(ชี้วัด2!U30="","",ชี้วัด2!U30),IF(ชี้วัด2!U60="","",ชี้วัด2!U60))</f>
        <v/>
      </c>
      <c r="V30" s="314" t="str">
        <f>IF($B$2=1,IF(ชี้วัด2!V30="","",ชี้วัด2!V30),IF(ชี้วัด2!V60="","",ชี้วัด2!V60))</f>
        <v/>
      </c>
      <c r="W30" s="314" t="str">
        <f>IF($B$2=1,IF(ชี้วัด2!W30="","",ชี้วัด2!W30),IF(ชี้วัด2!W60="","",ชี้วัด2!W60))</f>
        <v/>
      </c>
      <c r="X30" s="314" t="str">
        <f>IF($B$2=1,IF(ชี้วัด2!X30="","",ชี้วัด2!X30),IF(ชี้วัด2!X60="","",ชี้วัด2!X60))</f>
        <v/>
      </c>
      <c r="Y30" s="314" t="str">
        <f>IF($B$2=1,IF(ชี้วัด2!Y30="","",ชี้วัด2!Y30),IF(ชี้วัด2!Y60="","",ชี้วัด2!Y60))</f>
        <v/>
      </c>
      <c r="Z30" s="314" t="str">
        <f>IF($B$2=1,IF(ชี้วัด2!Z30="","",ชี้วัด2!Z30),IF(ชี้วัด2!Z60="","",ชี้วัด2!Z60))</f>
        <v/>
      </c>
      <c r="AA30" s="314" t="str">
        <f>IF($B$2=1,IF(ชี้วัด2!AA30="","",ชี้วัด2!AA30),IF(ชี้วัด2!AA60="","",ชี้วัด2!AA60))</f>
        <v/>
      </c>
      <c r="AB30" s="314" t="str">
        <f>IF($B$2=1,IF(ชี้วัด2!AB30="","",ชี้วัด2!AB30),IF(ชี้วัด2!AB60="","",ชี้วัด2!AB60))</f>
        <v/>
      </c>
      <c r="AC30" s="314" t="str">
        <f>IF($B$2=1,IF(ชี้วัด2!AC30="","",ชี้วัด2!AC30),IF(ชี้วัด2!AC60="","",ชี้วัด2!AC60))</f>
        <v/>
      </c>
      <c r="AD30" s="314" t="str">
        <f>IF($B$2=1,IF(ชี้วัด2!AD30="","",ชี้วัด2!AD30),IF(ชี้วัด2!AD60="","",ชี้วัด2!AD60))</f>
        <v/>
      </c>
      <c r="AE30" s="314" t="str">
        <f>IF($B$2=1,IF(ชี้วัด2!AE30="","",ชี้วัด2!AE30),IF(ชี้วัด2!AE60="","",ชี้วัด2!AE60))</f>
        <v/>
      </c>
      <c r="AF30" s="314" t="str">
        <f>IF($B$2=1,IF(ชี้วัด2!AF30="","",ชี้วัด2!AF30),IF(ชี้วัด2!AF60="","",ชี้วัด2!AF60))</f>
        <v/>
      </c>
      <c r="AG30" s="314" t="str">
        <f>IF($B$2=1,IF(ชี้วัด2!AG30="","",ชี้วัด2!AG30),IF(ชี้วัด2!AG60="","",ชี้วัด2!AG60))</f>
        <v/>
      </c>
      <c r="AH30" s="314" t="str">
        <f>IF($B$2=1,IF(ชี้วัด2!AH30="","",ชี้วัด2!AH30),IF(ชี้วัด2!AH60="","",ชี้วัด2!AH60))</f>
        <v/>
      </c>
      <c r="AI30" s="314" t="str">
        <f>IF($B$2=1,IF(ชี้วัด2!AI30="","",ชี้วัด2!AI30),IF(ชี้วัด2!AI60="","",ชี้วัด2!AI60))</f>
        <v/>
      </c>
      <c r="AJ30" s="314" t="str">
        <f>IF($B$2=1,IF(ชี้วัด2!AJ30="","",ชี้วัด2!AJ30),IF(ชี้วัด2!AJ60="","",ชี้วัด2!AJ60))</f>
        <v/>
      </c>
      <c r="AK30" s="314" t="str">
        <f>IF($B$2=1,IF(ชี้วัด2!AK30="","",ชี้วัด2!AK30),IF(ชี้วัด2!AK60="","",ชี้วัด2!AK60))</f>
        <v/>
      </c>
      <c r="AL30" s="314" t="str">
        <f>IF($B$2=1,IF(ชี้วัด2!AL30="","",ชี้วัด2!AL30),IF(ชี้วัด2!AL60="","",ชี้วัด2!AL60))</f>
        <v/>
      </c>
      <c r="AM30" s="314" t="str">
        <f>IF($B$2=1,IF(ชี้วัด2!AM30="","",ชี้วัด2!AM30),IF(ชี้วัด2!AM60="","",ชี้วัด2!AM60))</f>
        <v/>
      </c>
      <c r="AN30" s="314" t="str">
        <f>IF($B$2=1,IF(ชี้วัด2!AN30="","",ชี้วัด2!AN30),IF(ชี้วัด2!AN60="","",ชี้วัด2!AN60))</f>
        <v/>
      </c>
      <c r="AO30" s="314" t="str">
        <f>IF($B$2=1,IF(ชี้วัด2!AO30="","",ชี้วัด2!AO30),IF(ชี้วัด2!AO60="","",ชี้วัด2!AO60))</f>
        <v/>
      </c>
      <c r="AP30" s="314" t="str">
        <f>IF($B$2=1,IF(ชี้วัด2!AP30="","",ชี้วัด2!AP30),IF(ชี้วัด2!AP60="","",ชี้วัด2!AP60))</f>
        <v/>
      </c>
      <c r="AQ30" s="314" t="str">
        <f>IF($B$2=1,IF(ชี้วัด2!AQ30="","",ชี้วัด2!AQ30),IF(ชี้วัด2!AQ60="","",ชี้วัด2!AQ60))</f>
        <v/>
      </c>
      <c r="AR30" s="314" t="str">
        <f>IF($B$2=1,IF(ชี้วัด2!AR30="","",ชี้วัด2!AR30),IF(ชี้วัด2!AR60="","",ชี้วัด2!AR60))</f>
        <v/>
      </c>
      <c r="AS30" s="314" t="str">
        <f>IF($B$2=1,IF(ชี้วัด2!AS30="","",ชี้วัด2!AS30),IF(ชี้วัด2!AS60="","",ชี้วัด2!AS60))</f>
        <v/>
      </c>
      <c r="AT30" s="314" t="str">
        <f>IF($B$2=1,IF(ชี้วัด2!AT30="","",ชี้วัด2!AT30),IF(ชี้วัด2!AT60="","",ชี้วัด2!AT60))</f>
        <v/>
      </c>
      <c r="AU30" s="314" t="str">
        <f>IF($B$2=1,IF(ชี้วัด2!AU30="","",ชี้วัด2!AU30),IF(ชี้วัด2!AU60="","",ชี้วัด2!AU60))</f>
        <v/>
      </c>
      <c r="AV30" s="314" t="str">
        <f>IF($B$2=1,IF(ชี้วัด2!AV30="","",ชี้วัด2!AV30),IF(ชี้วัด2!AV60="","",ชี้วัด2!AV60))</f>
        <v/>
      </c>
      <c r="AW30" s="314" t="str">
        <f>IF($B$2=1,IF(ชี้วัด2!AW30="","",ชี้วัด2!AW30),IF(ชี้วัด2!AW60="","",ชี้วัด2!AW60))</f>
        <v/>
      </c>
      <c r="AX30" s="314" t="str">
        <f>IF($B$2=1,IF(ชี้วัด2!AX30="","",ชี้วัด2!AX30),IF(ชี้วัด2!AX60="","",ชี้วัด2!AX60))</f>
        <v/>
      </c>
      <c r="AY30" s="314" t="str">
        <f>IF($B$2=1,IF(ชี้วัด2!AY30="","",ชี้วัด2!AY30),IF(ชี้วัด2!AY60="","",ชี้วัด2!AY60))</f>
        <v/>
      </c>
      <c r="AZ30" s="314" t="str">
        <f>IF($B$2=1,IF(ชี้วัด2!AZ30="","",ชี้วัด2!AZ30),IF(ชี้วัด2!AZ60="","",ชี้วัด2!AZ60))</f>
        <v/>
      </c>
      <c r="BA30" s="314" t="str">
        <f>IF($B$2=1,IF(ชี้วัด2!BA30="","",ชี้วัด2!BA30),IF(ชี้วัด2!BA60="","",ชี้วัด2!BA60))</f>
        <v/>
      </c>
      <c r="BB30" s="314" t="str">
        <f>IF($B$2=1,IF(ชี้วัด2!BB30="","",ชี้วัด2!BB30),IF(ชี้วัด2!BB60="","",ชี้วัด2!BB60))</f>
        <v/>
      </c>
      <c r="BC30" s="314" t="str">
        <f>IF($B$2=1,IF(ชี้วัด2!BC30="","",ชี้วัด2!BC30),IF(ชี้วัด2!BC60="","",ชี้วัด2!BC60))</f>
        <v/>
      </c>
      <c r="BD30" s="314" t="str">
        <f>IF($B$2=1,IF(ชี้วัด2!BD30="","",ชี้วัด2!BD30),IF(ชี้วัด2!BD60="","",ชี้วัด2!BD60))</f>
        <v/>
      </c>
      <c r="BE30" s="116" t="str">
        <f>IF($B$2=1,IF(ชี้วัด2!BE30="","",ชี้วัด2!BE30),IF(ชี้วัด2!BE60="","",ชี้วัด2!BE60))</f>
        <v/>
      </c>
      <c r="BF30" s="116" t="str">
        <f>IF($B$2=1,IF(ชี้วัด2!BF30="","",ชี้วัด2!BF30),IF(ชี้วัด2!BF60="","",ชี้วัด2!BF60))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IF($B$2=1,IF(ชี้วัด2!E31="","",ชี้วัด2!E31),IF(ชี้วัด2!E61="","",ชี้วัด2!E61))</f>
        <v/>
      </c>
      <c r="F31" s="118"/>
      <c r="G31" s="314" t="str">
        <f>IF($B$2=1,IF(ชี้วัด2!G31="","",ชี้วัด2!G31),IF(ชี้วัด2!G61="","",ชี้วัด2!G61))</f>
        <v/>
      </c>
      <c r="H31" s="314" t="str">
        <f>IF($B$2=1,IF(ชี้วัด2!H31="","",ชี้วัด2!H31),IF(ชี้วัด2!H61="","",ชี้วัด2!H61))</f>
        <v/>
      </c>
      <c r="I31" s="314" t="str">
        <f>IF($B$2=1,IF(ชี้วัด2!I31="","",ชี้วัด2!I31),IF(ชี้วัด2!I61="","",ชี้วัด2!I61))</f>
        <v/>
      </c>
      <c r="J31" s="314" t="str">
        <f>IF($B$2=1,IF(ชี้วัด2!J31="","",ชี้วัด2!J31),IF(ชี้วัด2!J61="","",ชี้วัด2!J61))</f>
        <v/>
      </c>
      <c r="K31" s="314" t="str">
        <f>IF($B$2=1,IF(ชี้วัด2!K31="","",ชี้วัด2!K31),IF(ชี้วัด2!K61="","",ชี้วัด2!K61))</f>
        <v/>
      </c>
      <c r="L31" s="314" t="str">
        <f>IF($B$2=1,IF(ชี้วัด2!L31="","",ชี้วัด2!L31),IF(ชี้วัด2!L61="","",ชี้วัด2!L61))</f>
        <v/>
      </c>
      <c r="M31" s="314" t="str">
        <f>IF($B$2=1,IF(ชี้วัด2!M31="","",ชี้วัด2!M31),IF(ชี้วัด2!M61="","",ชี้วัด2!M61))</f>
        <v/>
      </c>
      <c r="N31" s="314" t="str">
        <f>IF($B$2=1,IF(ชี้วัด2!N31="","",ชี้วัด2!N31),IF(ชี้วัด2!N61="","",ชี้วัด2!N61))</f>
        <v/>
      </c>
      <c r="O31" s="314" t="str">
        <f>IF($B$2=1,IF(ชี้วัด2!O31="","",ชี้วัด2!O31),IF(ชี้วัด2!O61="","",ชี้วัด2!O61))</f>
        <v/>
      </c>
      <c r="P31" s="314" t="str">
        <f>IF($B$2=1,IF(ชี้วัด2!P31="","",ชี้วัด2!P31),IF(ชี้วัด2!P61="","",ชี้วัด2!P61))</f>
        <v/>
      </c>
      <c r="Q31" s="314" t="str">
        <f>IF($B$2=1,IF(ชี้วัด2!Q31="","",ชี้วัด2!Q31),IF(ชี้วัด2!Q61="","",ชี้วัด2!Q61))</f>
        <v/>
      </c>
      <c r="R31" s="314" t="str">
        <f>IF($B$2=1,IF(ชี้วัด2!R31="","",ชี้วัด2!R31),IF(ชี้วัด2!R61="","",ชี้วัด2!R61))</f>
        <v/>
      </c>
      <c r="S31" s="314" t="str">
        <f>IF($B$2=1,IF(ชี้วัด2!S31="","",ชี้วัด2!S31),IF(ชี้วัด2!S61="","",ชี้วัด2!S61))</f>
        <v/>
      </c>
      <c r="T31" s="314" t="str">
        <f>IF($B$2=1,IF(ชี้วัด2!T31="","",ชี้วัด2!T31),IF(ชี้วัด2!T61="","",ชี้วัด2!T61))</f>
        <v/>
      </c>
      <c r="U31" s="314" t="str">
        <f>IF($B$2=1,IF(ชี้วัด2!U31="","",ชี้วัด2!U31),IF(ชี้วัด2!U61="","",ชี้วัด2!U61))</f>
        <v/>
      </c>
      <c r="V31" s="314" t="str">
        <f>IF($B$2=1,IF(ชี้วัด2!V31="","",ชี้วัด2!V31),IF(ชี้วัด2!V61="","",ชี้วัด2!V61))</f>
        <v/>
      </c>
      <c r="W31" s="314" t="str">
        <f>IF($B$2=1,IF(ชี้วัด2!W31="","",ชี้วัด2!W31),IF(ชี้วัด2!W61="","",ชี้วัด2!W61))</f>
        <v/>
      </c>
      <c r="X31" s="314" t="str">
        <f>IF($B$2=1,IF(ชี้วัด2!X31="","",ชี้วัด2!X31),IF(ชี้วัด2!X61="","",ชี้วัด2!X61))</f>
        <v/>
      </c>
      <c r="Y31" s="314" t="str">
        <f>IF($B$2=1,IF(ชี้วัด2!Y31="","",ชี้วัด2!Y31),IF(ชี้วัด2!Y61="","",ชี้วัด2!Y61))</f>
        <v/>
      </c>
      <c r="Z31" s="314" t="str">
        <f>IF($B$2=1,IF(ชี้วัด2!Z31="","",ชี้วัด2!Z31),IF(ชี้วัด2!Z61="","",ชี้วัด2!Z61))</f>
        <v/>
      </c>
      <c r="AA31" s="314" t="str">
        <f>IF($B$2=1,IF(ชี้วัด2!AA31="","",ชี้วัด2!AA31),IF(ชี้วัด2!AA61="","",ชี้วัด2!AA61))</f>
        <v/>
      </c>
      <c r="AB31" s="314" t="str">
        <f>IF($B$2=1,IF(ชี้วัด2!AB31="","",ชี้วัด2!AB31),IF(ชี้วัด2!AB61="","",ชี้วัด2!AB61))</f>
        <v/>
      </c>
      <c r="AC31" s="314" t="str">
        <f>IF($B$2=1,IF(ชี้วัด2!AC31="","",ชี้วัด2!AC31),IF(ชี้วัด2!AC61="","",ชี้วัด2!AC61))</f>
        <v/>
      </c>
      <c r="AD31" s="314" t="str">
        <f>IF($B$2=1,IF(ชี้วัด2!AD31="","",ชี้วัด2!AD31),IF(ชี้วัด2!AD61="","",ชี้วัด2!AD61))</f>
        <v/>
      </c>
      <c r="AE31" s="314" t="str">
        <f>IF($B$2=1,IF(ชี้วัด2!AE31="","",ชี้วัด2!AE31),IF(ชี้วัด2!AE61="","",ชี้วัด2!AE61))</f>
        <v/>
      </c>
      <c r="AF31" s="314" t="str">
        <f>IF($B$2=1,IF(ชี้วัด2!AF31="","",ชี้วัด2!AF31),IF(ชี้วัด2!AF61="","",ชี้วัด2!AF61))</f>
        <v/>
      </c>
      <c r="AG31" s="314" t="str">
        <f>IF($B$2=1,IF(ชี้วัด2!AG31="","",ชี้วัด2!AG31),IF(ชี้วัด2!AG61="","",ชี้วัด2!AG61))</f>
        <v/>
      </c>
      <c r="AH31" s="314" t="str">
        <f>IF($B$2=1,IF(ชี้วัด2!AH31="","",ชี้วัด2!AH31),IF(ชี้วัด2!AH61="","",ชี้วัด2!AH61))</f>
        <v/>
      </c>
      <c r="AI31" s="314" t="str">
        <f>IF($B$2=1,IF(ชี้วัด2!AI31="","",ชี้วัด2!AI31),IF(ชี้วัด2!AI61="","",ชี้วัด2!AI61))</f>
        <v/>
      </c>
      <c r="AJ31" s="314" t="str">
        <f>IF($B$2=1,IF(ชี้วัด2!AJ31="","",ชี้วัด2!AJ31),IF(ชี้วัด2!AJ61="","",ชี้วัด2!AJ61))</f>
        <v/>
      </c>
      <c r="AK31" s="314" t="str">
        <f>IF($B$2=1,IF(ชี้วัด2!AK31="","",ชี้วัด2!AK31),IF(ชี้วัด2!AK61="","",ชี้วัด2!AK61))</f>
        <v/>
      </c>
      <c r="AL31" s="314" t="str">
        <f>IF($B$2=1,IF(ชี้วัด2!AL31="","",ชี้วัด2!AL31),IF(ชี้วัด2!AL61="","",ชี้วัด2!AL61))</f>
        <v/>
      </c>
      <c r="AM31" s="314" t="str">
        <f>IF($B$2=1,IF(ชี้วัด2!AM31="","",ชี้วัด2!AM31),IF(ชี้วัด2!AM61="","",ชี้วัด2!AM61))</f>
        <v/>
      </c>
      <c r="AN31" s="314" t="str">
        <f>IF($B$2=1,IF(ชี้วัด2!AN31="","",ชี้วัด2!AN31),IF(ชี้วัด2!AN61="","",ชี้วัด2!AN61))</f>
        <v/>
      </c>
      <c r="AO31" s="314" t="str">
        <f>IF($B$2=1,IF(ชี้วัด2!AO31="","",ชี้วัด2!AO31),IF(ชี้วัด2!AO61="","",ชี้วัด2!AO61))</f>
        <v/>
      </c>
      <c r="AP31" s="314" t="str">
        <f>IF($B$2=1,IF(ชี้วัด2!AP31="","",ชี้วัด2!AP31),IF(ชี้วัด2!AP61="","",ชี้วัด2!AP61))</f>
        <v/>
      </c>
      <c r="AQ31" s="314" t="str">
        <f>IF($B$2=1,IF(ชี้วัด2!AQ31="","",ชี้วัด2!AQ31),IF(ชี้วัด2!AQ61="","",ชี้วัด2!AQ61))</f>
        <v/>
      </c>
      <c r="AR31" s="314" t="str">
        <f>IF($B$2=1,IF(ชี้วัด2!AR31="","",ชี้วัด2!AR31),IF(ชี้วัด2!AR61="","",ชี้วัด2!AR61))</f>
        <v/>
      </c>
      <c r="AS31" s="314" t="str">
        <f>IF($B$2=1,IF(ชี้วัด2!AS31="","",ชี้วัด2!AS31),IF(ชี้วัด2!AS61="","",ชี้วัด2!AS61))</f>
        <v/>
      </c>
      <c r="AT31" s="314" t="str">
        <f>IF($B$2=1,IF(ชี้วัด2!AT31="","",ชี้วัด2!AT31),IF(ชี้วัด2!AT61="","",ชี้วัด2!AT61))</f>
        <v/>
      </c>
      <c r="AU31" s="314" t="str">
        <f>IF($B$2=1,IF(ชี้วัด2!AU31="","",ชี้วัด2!AU31),IF(ชี้วัด2!AU61="","",ชี้วัด2!AU61))</f>
        <v/>
      </c>
      <c r="AV31" s="314" t="str">
        <f>IF($B$2=1,IF(ชี้วัด2!AV31="","",ชี้วัด2!AV31),IF(ชี้วัด2!AV61="","",ชี้วัด2!AV61))</f>
        <v/>
      </c>
      <c r="AW31" s="314" t="str">
        <f>IF($B$2=1,IF(ชี้วัด2!AW31="","",ชี้วัด2!AW31),IF(ชี้วัด2!AW61="","",ชี้วัด2!AW61))</f>
        <v/>
      </c>
      <c r="AX31" s="314" t="str">
        <f>IF($B$2=1,IF(ชี้วัด2!AX31="","",ชี้วัด2!AX31),IF(ชี้วัด2!AX61="","",ชี้วัด2!AX61))</f>
        <v/>
      </c>
      <c r="AY31" s="314" t="str">
        <f>IF($B$2=1,IF(ชี้วัด2!AY31="","",ชี้วัด2!AY31),IF(ชี้วัด2!AY61="","",ชี้วัด2!AY61))</f>
        <v/>
      </c>
      <c r="AZ31" s="314" t="str">
        <f>IF($B$2=1,IF(ชี้วัด2!AZ31="","",ชี้วัด2!AZ31),IF(ชี้วัด2!AZ61="","",ชี้วัด2!AZ61))</f>
        <v/>
      </c>
      <c r="BA31" s="314" t="str">
        <f>IF($B$2=1,IF(ชี้วัด2!BA31="","",ชี้วัด2!BA31),IF(ชี้วัด2!BA61="","",ชี้วัด2!BA61))</f>
        <v/>
      </c>
      <c r="BB31" s="314" t="str">
        <f>IF($B$2=1,IF(ชี้วัด2!BB31="","",ชี้วัด2!BB31),IF(ชี้วัด2!BB61="","",ชี้วัด2!BB61))</f>
        <v/>
      </c>
      <c r="BC31" s="314" t="str">
        <f>IF($B$2=1,IF(ชี้วัด2!BC31="","",ชี้วัด2!BC31),IF(ชี้วัด2!BC61="","",ชี้วัด2!BC61))</f>
        <v/>
      </c>
      <c r="BD31" s="314" t="str">
        <f>IF($B$2=1,IF(ชี้วัด2!BD31="","",ชี้วัด2!BD31),IF(ชี้วัด2!BD61="","",ชี้วัด2!BD61))</f>
        <v/>
      </c>
      <c r="BE31" s="116" t="str">
        <f>IF($B$2=1,IF(ชี้วัด2!BE31="","",ชี้วัด2!BE31),IF(ชี้วัด2!BE61="","",ชี้วัด2!BE61))</f>
        <v/>
      </c>
      <c r="BF31" s="116" t="str">
        <f>IF($B$2=1,IF(ชี้วัด2!BF31="","",ชี้วัด2!BF31),IF(ชี้วัด2!BF61="","",ชี้วัด2!BF61))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IF($B$2=1,IF(ชี้วัด2!E32="","",ชี้วัด2!E32),IF(ชี้วัด2!E62="","",ชี้วัด2!E62))</f>
        <v/>
      </c>
      <c r="F32" s="118"/>
      <c r="G32" s="314" t="str">
        <f>IF($B$2=1,IF(ชี้วัด2!G32="","",ชี้วัด2!G32),IF(ชี้วัด2!G62="","",ชี้วัด2!G62))</f>
        <v/>
      </c>
      <c r="H32" s="314" t="str">
        <f>IF($B$2=1,IF(ชี้วัด2!H32="","",ชี้วัด2!H32),IF(ชี้วัด2!H62="","",ชี้วัด2!H62))</f>
        <v/>
      </c>
      <c r="I32" s="314" t="str">
        <f>IF($B$2=1,IF(ชี้วัด2!I32="","",ชี้วัด2!I32),IF(ชี้วัด2!I62="","",ชี้วัด2!I62))</f>
        <v/>
      </c>
      <c r="J32" s="314" t="str">
        <f>IF($B$2=1,IF(ชี้วัด2!J32="","",ชี้วัด2!J32),IF(ชี้วัด2!J62="","",ชี้วัด2!J62))</f>
        <v/>
      </c>
      <c r="K32" s="314" t="str">
        <f>IF($B$2=1,IF(ชี้วัด2!K32="","",ชี้วัด2!K32),IF(ชี้วัด2!K62="","",ชี้วัด2!K62))</f>
        <v/>
      </c>
      <c r="L32" s="314" t="str">
        <f>IF($B$2=1,IF(ชี้วัด2!L32="","",ชี้วัด2!L32),IF(ชี้วัด2!L62="","",ชี้วัด2!L62))</f>
        <v/>
      </c>
      <c r="M32" s="314" t="str">
        <f>IF($B$2=1,IF(ชี้วัด2!M32="","",ชี้วัด2!M32),IF(ชี้วัด2!M62="","",ชี้วัด2!M62))</f>
        <v/>
      </c>
      <c r="N32" s="314" t="str">
        <f>IF($B$2=1,IF(ชี้วัด2!N32="","",ชี้วัด2!N32),IF(ชี้วัด2!N62="","",ชี้วัด2!N62))</f>
        <v/>
      </c>
      <c r="O32" s="314" t="str">
        <f>IF($B$2=1,IF(ชี้วัด2!O32="","",ชี้วัด2!O32),IF(ชี้วัด2!O62="","",ชี้วัด2!O62))</f>
        <v/>
      </c>
      <c r="P32" s="314" t="str">
        <f>IF($B$2=1,IF(ชี้วัด2!P32="","",ชี้วัด2!P32),IF(ชี้วัด2!P62="","",ชี้วัด2!P62))</f>
        <v/>
      </c>
      <c r="Q32" s="314" t="str">
        <f>IF($B$2=1,IF(ชี้วัด2!Q32="","",ชี้วัด2!Q32),IF(ชี้วัด2!Q62="","",ชี้วัด2!Q62))</f>
        <v/>
      </c>
      <c r="R32" s="314" t="str">
        <f>IF($B$2=1,IF(ชี้วัด2!R32="","",ชี้วัด2!R32),IF(ชี้วัด2!R62="","",ชี้วัด2!R62))</f>
        <v/>
      </c>
      <c r="S32" s="314" t="str">
        <f>IF($B$2=1,IF(ชี้วัด2!S32="","",ชี้วัด2!S32),IF(ชี้วัด2!S62="","",ชี้วัด2!S62))</f>
        <v/>
      </c>
      <c r="T32" s="314" t="str">
        <f>IF($B$2=1,IF(ชี้วัด2!T32="","",ชี้วัด2!T32),IF(ชี้วัด2!T62="","",ชี้วัด2!T62))</f>
        <v/>
      </c>
      <c r="U32" s="314" t="str">
        <f>IF($B$2=1,IF(ชี้วัด2!U32="","",ชี้วัด2!U32),IF(ชี้วัด2!U62="","",ชี้วัด2!U62))</f>
        <v/>
      </c>
      <c r="V32" s="314" t="str">
        <f>IF($B$2=1,IF(ชี้วัด2!V32="","",ชี้วัด2!V32),IF(ชี้วัด2!V62="","",ชี้วัด2!V62))</f>
        <v/>
      </c>
      <c r="W32" s="314" t="str">
        <f>IF($B$2=1,IF(ชี้วัด2!W32="","",ชี้วัด2!W32),IF(ชี้วัด2!W62="","",ชี้วัด2!W62))</f>
        <v/>
      </c>
      <c r="X32" s="314" t="str">
        <f>IF($B$2=1,IF(ชี้วัด2!X32="","",ชี้วัด2!X32),IF(ชี้วัด2!X62="","",ชี้วัด2!X62))</f>
        <v/>
      </c>
      <c r="Y32" s="314" t="str">
        <f>IF($B$2=1,IF(ชี้วัด2!Y32="","",ชี้วัด2!Y32),IF(ชี้วัด2!Y62="","",ชี้วัด2!Y62))</f>
        <v/>
      </c>
      <c r="Z32" s="314" t="str">
        <f>IF($B$2=1,IF(ชี้วัด2!Z32="","",ชี้วัด2!Z32),IF(ชี้วัด2!Z62="","",ชี้วัด2!Z62))</f>
        <v/>
      </c>
      <c r="AA32" s="314" t="str">
        <f>IF($B$2=1,IF(ชี้วัด2!AA32="","",ชี้วัด2!AA32),IF(ชี้วัด2!AA62="","",ชี้วัด2!AA62))</f>
        <v/>
      </c>
      <c r="AB32" s="314" t="str">
        <f>IF($B$2=1,IF(ชี้วัด2!AB32="","",ชี้วัด2!AB32),IF(ชี้วัด2!AB62="","",ชี้วัด2!AB62))</f>
        <v/>
      </c>
      <c r="AC32" s="314" t="str">
        <f>IF($B$2=1,IF(ชี้วัด2!AC32="","",ชี้วัด2!AC32),IF(ชี้วัด2!AC62="","",ชี้วัด2!AC62))</f>
        <v/>
      </c>
      <c r="AD32" s="314" t="str">
        <f>IF($B$2=1,IF(ชี้วัด2!AD32="","",ชี้วัด2!AD32),IF(ชี้วัด2!AD62="","",ชี้วัด2!AD62))</f>
        <v/>
      </c>
      <c r="AE32" s="314" t="str">
        <f>IF($B$2=1,IF(ชี้วัด2!AE32="","",ชี้วัด2!AE32),IF(ชี้วัด2!AE62="","",ชี้วัด2!AE62))</f>
        <v/>
      </c>
      <c r="AF32" s="314" t="str">
        <f>IF($B$2=1,IF(ชี้วัด2!AF32="","",ชี้วัด2!AF32),IF(ชี้วัด2!AF62="","",ชี้วัด2!AF62))</f>
        <v/>
      </c>
      <c r="AG32" s="314" t="str">
        <f>IF($B$2=1,IF(ชี้วัด2!AG32="","",ชี้วัด2!AG32),IF(ชี้วัด2!AG62="","",ชี้วัด2!AG62))</f>
        <v/>
      </c>
      <c r="AH32" s="314" t="str">
        <f>IF($B$2=1,IF(ชี้วัด2!AH32="","",ชี้วัด2!AH32),IF(ชี้วัด2!AH62="","",ชี้วัด2!AH62))</f>
        <v/>
      </c>
      <c r="AI32" s="314" t="str">
        <f>IF($B$2=1,IF(ชี้วัด2!AI32="","",ชี้วัด2!AI32),IF(ชี้วัด2!AI62="","",ชี้วัด2!AI62))</f>
        <v/>
      </c>
      <c r="AJ32" s="314" t="str">
        <f>IF($B$2=1,IF(ชี้วัด2!AJ32="","",ชี้วัด2!AJ32),IF(ชี้วัด2!AJ62="","",ชี้วัด2!AJ62))</f>
        <v/>
      </c>
      <c r="AK32" s="314" t="str">
        <f>IF($B$2=1,IF(ชี้วัด2!AK32="","",ชี้วัด2!AK32),IF(ชี้วัด2!AK62="","",ชี้วัด2!AK62))</f>
        <v/>
      </c>
      <c r="AL32" s="314" t="str">
        <f>IF($B$2=1,IF(ชี้วัด2!AL32="","",ชี้วัด2!AL32),IF(ชี้วัด2!AL62="","",ชี้วัด2!AL62))</f>
        <v/>
      </c>
      <c r="AM32" s="314" t="str">
        <f>IF($B$2=1,IF(ชี้วัด2!AM32="","",ชี้วัด2!AM32),IF(ชี้วัด2!AM62="","",ชี้วัด2!AM62))</f>
        <v/>
      </c>
      <c r="AN32" s="314" t="str">
        <f>IF($B$2=1,IF(ชี้วัด2!AN32="","",ชี้วัด2!AN32),IF(ชี้วัด2!AN62="","",ชี้วัด2!AN62))</f>
        <v/>
      </c>
      <c r="AO32" s="314" t="str">
        <f>IF($B$2=1,IF(ชี้วัด2!AO32="","",ชี้วัด2!AO32),IF(ชี้วัด2!AO62="","",ชี้วัด2!AO62))</f>
        <v/>
      </c>
      <c r="AP32" s="314" t="str">
        <f>IF($B$2=1,IF(ชี้วัด2!AP32="","",ชี้วัด2!AP32),IF(ชี้วัด2!AP62="","",ชี้วัด2!AP62))</f>
        <v/>
      </c>
      <c r="AQ32" s="314" t="str">
        <f>IF($B$2=1,IF(ชี้วัด2!AQ32="","",ชี้วัด2!AQ32),IF(ชี้วัด2!AQ62="","",ชี้วัด2!AQ62))</f>
        <v/>
      </c>
      <c r="AR32" s="314" t="str">
        <f>IF($B$2=1,IF(ชี้วัด2!AR32="","",ชี้วัด2!AR32),IF(ชี้วัด2!AR62="","",ชี้วัด2!AR62))</f>
        <v/>
      </c>
      <c r="AS32" s="314" t="str">
        <f>IF($B$2=1,IF(ชี้วัด2!AS32="","",ชี้วัด2!AS32),IF(ชี้วัด2!AS62="","",ชี้วัด2!AS62))</f>
        <v/>
      </c>
      <c r="AT32" s="314" t="str">
        <f>IF($B$2=1,IF(ชี้วัด2!AT32="","",ชี้วัด2!AT32),IF(ชี้วัด2!AT62="","",ชี้วัด2!AT62))</f>
        <v/>
      </c>
      <c r="AU32" s="314" t="str">
        <f>IF($B$2=1,IF(ชี้วัด2!AU32="","",ชี้วัด2!AU32),IF(ชี้วัด2!AU62="","",ชี้วัด2!AU62))</f>
        <v/>
      </c>
      <c r="AV32" s="314" t="str">
        <f>IF($B$2=1,IF(ชี้วัด2!AV32="","",ชี้วัด2!AV32),IF(ชี้วัด2!AV62="","",ชี้วัด2!AV62))</f>
        <v/>
      </c>
      <c r="AW32" s="314" t="str">
        <f>IF($B$2=1,IF(ชี้วัด2!AW32="","",ชี้วัด2!AW32),IF(ชี้วัด2!AW62="","",ชี้วัด2!AW62))</f>
        <v/>
      </c>
      <c r="AX32" s="314" t="str">
        <f>IF($B$2=1,IF(ชี้วัด2!AX32="","",ชี้วัด2!AX32),IF(ชี้วัด2!AX62="","",ชี้วัด2!AX62))</f>
        <v/>
      </c>
      <c r="AY32" s="314" t="str">
        <f>IF($B$2=1,IF(ชี้วัด2!AY32="","",ชี้วัด2!AY32),IF(ชี้วัด2!AY62="","",ชี้วัด2!AY62))</f>
        <v/>
      </c>
      <c r="AZ32" s="314" t="str">
        <f>IF($B$2=1,IF(ชี้วัด2!AZ32="","",ชี้วัด2!AZ32),IF(ชี้วัด2!AZ62="","",ชี้วัด2!AZ62))</f>
        <v/>
      </c>
      <c r="BA32" s="314" t="str">
        <f>IF($B$2=1,IF(ชี้วัด2!BA32="","",ชี้วัด2!BA32),IF(ชี้วัด2!BA62="","",ชี้วัด2!BA62))</f>
        <v/>
      </c>
      <c r="BB32" s="314" t="str">
        <f>IF($B$2=1,IF(ชี้วัด2!BB32="","",ชี้วัด2!BB32),IF(ชี้วัด2!BB62="","",ชี้วัด2!BB62))</f>
        <v/>
      </c>
      <c r="BC32" s="314" t="str">
        <f>IF($B$2=1,IF(ชี้วัด2!BC32="","",ชี้วัด2!BC32),IF(ชี้วัด2!BC62="","",ชี้วัด2!BC62))</f>
        <v/>
      </c>
      <c r="BD32" s="314" t="str">
        <f>IF($B$2=1,IF(ชี้วัด2!BD32="","",ชี้วัด2!BD32),IF(ชี้วัด2!BD62="","",ชี้วัด2!BD62))</f>
        <v/>
      </c>
      <c r="BE32" s="116" t="str">
        <f>IF($B$2=1,IF(ชี้วัด2!BE32="","",ชี้วัด2!BE32),IF(ชี้วัด2!BE62="","",ชี้วัด2!BE62))</f>
        <v/>
      </c>
      <c r="BF32" s="116" t="str">
        <f>IF($B$2=1,IF(ชี้วัด2!BF32="","",ชี้วัด2!BF32),IF(ชี้วัด2!BF62="","",ชี้วัด2!BF62))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IF($B$2=1,IF(ชี้วัด2!E33="","",ชี้วัด2!E33),IF(ชี้วัด2!E63="","",ชี้วัด2!E63))</f>
        <v/>
      </c>
      <c r="F33" s="118"/>
      <c r="G33" s="314" t="str">
        <f>IF($B$2=1,IF(ชี้วัด2!G33="","",ชี้วัด2!G33),IF(ชี้วัด2!G63="","",ชี้วัด2!G63))</f>
        <v/>
      </c>
      <c r="H33" s="314" t="str">
        <f>IF($B$2=1,IF(ชี้วัด2!H33="","",ชี้วัด2!H33),IF(ชี้วัด2!H63="","",ชี้วัด2!H63))</f>
        <v/>
      </c>
      <c r="I33" s="314" t="str">
        <f>IF($B$2=1,IF(ชี้วัด2!I33="","",ชี้วัด2!I33),IF(ชี้วัด2!I63="","",ชี้วัด2!I63))</f>
        <v/>
      </c>
      <c r="J33" s="314" t="str">
        <f>IF($B$2=1,IF(ชี้วัด2!J33="","",ชี้วัด2!J33),IF(ชี้วัด2!J63="","",ชี้วัด2!J63))</f>
        <v/>
      </c>
      <c r="K33" s="314" t="str">
        <f>IF($B$2=1,IF(ชี้วัด2!K33="","",ชี้วัด2!K33),IF(ชี้วัด2!K63="","",ชี้วัด2!K63))</f>
        <v/>
      </c>
      <c r="L33" s="314" t="str">
        <f>IF($B$2=1,IF(ชี้วัด2!L33="","",ชี้วัด2!L33),IF(ชี้วัด2!L63="","",ชี้วัด2!L63))</f>
        <v/>
      </c>
      <c r="M33" s="314" t="str">
        <f>IF($B$2=1,IF(ชี้วัด2!M33="","",ชี้วัด2!M33),IF(ชี้วัด2!M63="","",ชี้วัด2!M63))</f>
        <v/>
      </c>
      <c r="N33" s="314" t="str">
        <f>IF($B$2=1,IF(ชี้วัด2!N33="","",ชี้วัด2!N33),IF(ชี้วัด2!N63="","",ชี้วัด2!N63))</f>
        <v/>
      </c>
      <c r="O33" s="314" t="str">
        <f>IF($B$2=1,IF(ชี้วัด2!O33="","",ชี้วัด2!O33),IF(ชี้วัด2!O63="","",ชี้วัด2!O63))</f>
        <v/>
      </c>
      <c r="P33" s="314" t="str">
        <f>IF($B$2=1,IF(ชี้วัด2!P33="","",ชี้วัด2!P33),IF(ชี้วัด2!P63="","",ชี้วัด2!P63))</f>
        <v/>
      </c>
      <c r="Q33" s="314" t="str">
        <f>IF($B$2=1,IF(ชี้วัด2!Q33="","",ชี้วัด2!Q33),IF(ชี้วัด2!Q63="","",ชี้วัด2!Q63))</f>
        <v/>
      </c>
      <c r="R33" s="314" t="str">
        <f>IF($B$2=1,IF(ชี้วัด2!R33="","",ชี้วัด2!R33),IF(ชี้วัด2!R63="","",ชี้วัด2!R63))</f>
        <v/>
      </c>
      <c r="S33" s="314" t="str">
        <f>IF($B$2=1,IF(ชี้วัด2!S33="","",ชี้วัด2!S33),IF(ชี้วัด2!S63="","",ชี้วัด2!S63))</f>
        <v/>
      </c>
      <c r="T33" s="314" t="str">
        <f>IF($B$2=1,IF(ชี้วัด2!T33="","",ชี้วัด2!T33),IF(ชี้วัด2!T63="","",ชี้วัด2!T63))</f>
        <v/>
      </c>
      <c r="U33" s="314" t="str">
        <f>IF($B$2=1,IF(ชี้วัด2!U33="","",ชี้วัด2!U33),IF(ชี้วัด2!U63="","",ชี้วัด2!U63))</f>
        <v/>
      </c>
      <c r="V33" s="314" t="str">
        <f>IF($B$2=1,IF(ชี้วัด2!V33="","",ชี้วัด2!V33),IF(ชี้วัด2!V63="","",ชี้วัด2!V63))</f>
        <v/>
      </c>
      <c r="W33" s="314" t="str">
        <f>IF($B$2=1,IF(ชี้วัด2!W33="","",ชี้วัด2!W33),IF(ชี้วัด2!W63="","",ชี้วัด2!W63))</f>
        <v/>
      </c>
      <c r="X33" s="314" t="str">
        <f>IF($B$2=1,IF(ชี้วัด2!X33="","",ชี้วัด2!X33),IF(ชี้วัด2!X63="","",ชี้วัด2!X63))</f>
        <v/>
      </c>
      <c r="Y33" s="314" t="str">
        <f>IF($B$2=1,IF(ชี้วัด2!Y33="","",ชี้วัด2!Y33),IF(ชี้วัด2!Y63="","",ชี้วัด2!Y63))</f>
        <v/>
      </c>
      <c r="Z33" s="314" t="str">
        <f>IF($B$2=1,IF(ชี้วัด2!Z33="","",ชี้วัด2!Z33),IF(ชี้วัด2!Z63="","",ชี้วัด2!Z63))</f>
        <v/>
      </c>
      <c r="AA33" s="314" t="str">
        <f>IF($B$2=1,IF(ชี้วัด2!AA33="","",ชี้วัด2!AA33),IF(ชี้วัด2!AA63="","",ชี้วัด2!AA63))</f>
        <v/>
      </c>
      <c r="AB33" s="314" t="str">
        <f>IF($B$2=1,IF(ชี้วัด2!AB33="","",ชี้วัด2!AB33),IF(ชี้วัด2!AB63="","",ชี้วัด2!AB63))</f>
        <v/>
      </c>
      <c r="AC33" s="314" t="str">
        <f>IF($B$2=1,IF(ชี้วัด2!AC33="","",ชี้วัด2!AC33),IF(ชี้วัด2!AC63="","",ชี้วัด2!AC63))</f>
        <v/>
      </c>
      <c r="AD33" s="314" t="str">
        <f>IF($B$2=1,IF(ชี้วัด2!AD33="","",ชี้วัด2!AD33),IF(ชี้วัด2!AD63="","",ชี้วัด2!AD63))</f>
        <v/>
      </c>
      <c r="AE33" s="314" t="str">
        <f>IF($B$2=1,IF(ชี้วัด2!AE33="","",ชี้วัด2!AE33),IF(ชี้วัด2!AE63="","",ชี้วัด2!AE63))</f>
        <v/>
      </c>
      <c r="AF33" s="314" t="str">
        <f>IF($B$2=1,IF(ชี้วัด2!AF33="","",ชี้วัด2!AF33),IF(ชี้วัด2!AF63="","",ชี้วัด2!AF63))</f>
        <v/>
      </c>
      <c r="AG33" s="314" t="str">
        <f>IF($B$2=1,IF(ชี้วัด2!AG33="","",ชี้วัด2!AG33),IF(ชี้วัด2!AG63="","",ชี้วัด2!AG63))</f>
        <v/>
      </c>
      <c r="AH33" s="314" t="str">
        <f>IF($B$2=1,IF(ชี้วัด2!AH33="","",ชี้วัด2!AH33),IF(ชี้วัด2!AH63="","",ชี้วัด2!AH63))</f>
        <v/>
      </c>
      <c r="AI33" s="314" t="str">
        <f>IF($B$2=1,IF(ชี้วัด2!AI33="","",ชี้วัด2!AI33),IF(ชี้วัด2!AI63="","",ชี้วัด2!AI63))</f>
        <v/>
      </c>
      <c r="AJ33" s="314" t="str">
        <f>IF($B$2=1,IF(ชี้วัด2!AJ33="","",ชี้วัด2!AJ33),IF(ชี้วัด2!AJ63="","",ชี้วัด2!AJ63))</f>
        <v/>
      </c>
      <c r="AK33" s="314" t="str">
        <f>IF($B$2=1,IF(ชี้วัด2!AK33="","",ชี้วัด2!AK33),IF(ชี้วัด2!AK63="","",ชี้วัด2!AK63))</f>
        <v/>
      </c>
      <c r="AL33" s="314" t="str">
        <f>IF($B$2=1,IF(ชี้วัด2!AL33="","",ชี้วัด2!AL33),IF(ชี้วัด2!AL63="","",ชี้วัด2!AL63))</f>
        <v/>
      </c>
      <c r="AM33" s="314" t="str">
        <f>IF($B$2=1,IF(ชี้วัด2!AM33="","",ชี้วัด2!AM33),IF(ชี้วัด2!AM63="","",ชี้วัด2!AM63))</f>
        <v/>
      </c>
      <c r="AN33" s="314" t="str">
        <f>IF($B$2=1,IF(ชี้วัด2!AN33="","",ชี้วัด2!AN33),IF(ชี้วัด2!AN63="","",ชี้วัด2!AN63))</f>
        <v/>
      </c>
      <c r="AO33" s="314" t="str">
        <f>IF($B$2=1,IF(ชี้วัด2!AO33="","",ชี้วัด2!AO33),IF(ชี้วัด2!AO63="","",ชี้วัด2!AO63))</f>
        <v/>
      </c>
      <c r="AP33" s="314" t="str">
        <f>IF($B$2=1,IF(ชี้วัด2!AP33="","",ชี้วัด2!AP33),IF(ชี้วัด2!AP63="","",ชี้วัด2!AP63))</f>
        <v/>
      </c>
      <c r="AQ33" s="314" t="str">
        <f>IF($B$2=1,IF(ชี้วัด2!AQ33="","",ชี้วัด2!AQ33),IF(ชี้วัด2!AQ63="","",ชี้วัด2!AQ63))</f>
        <v/>
      </c>
      <c r="AR33" s="314" t="str">
        <f>IF($B$2=1,IF(ชี้วัด2!AR33="","",ชี้วัด2!AR33),IF(ชี้วัด2!AR63="","",ชี้วัด2!AR63))</f>
        <v/>
      </c>
      <c r="AS33" s="314" t="str">
        <f>IF($B$2=1,IF(ชี้วัด2!AS33="","",ชี้วัด2!AS33),IF(ชี้วัด2!AS63="","",ชี้วัด2!AS63))</f>
        <v/>
      </c>
      <c r="AT33" s="314" t="str">
        <f>IF($B$2=1,IF(ชี้วัด2!AT33="","",ชี้วัด2!AT33),IF(ชี้วัด2!AT63="","",ชี้วัด2!AT63))</f>
        <v/>
      </c>
      <c r="AU33" s="314" t="str">
        <f>IF($B$2=1,IF(ชี้วัด2!AU33="","",ชี้วัด2!AU33),IF(ชี้วัด2!AU63="","",ชี้วัด2!AU63))</f>
        <v/>
      </c>
      <c r="AV33" s="314" t="str">
        <f>IF($B$2=1,IF(ชี้วัด2!AV33="","",ชี้วัด2!AV33),IF(ชี้วัด2!AV63="","",ชี้วัด2!AV63))</f>
        <v/>
      </c>
      <c r="AW33" s="314" t="str">
        <f>IF($B$2=1,IF(ชี้วัด2!AW33="","",ชี้วัด2!AW33),IF(ชี้วัด2!AW63="","",ชี้วัด2!AW63))</f>
        <v/>
      </c>
      <c r="AX33" s="314" t="str">
        <f>IF($B$2=1,IF(ชี้วัด2!AX33="","",ชี้วัด2!AX33),IF(ชี้วัด2!AX63="","",ชี้วัด2!AX63))</f>
        <v/>
      </c>
      <c r="AY33" s="314" t="str">
        <f>IF($B$2=1,IF(ชี้วัด2!AY33="","",ชี้วัด2!AY33),IF(ชี้วัด2!AY63="","",ชี้วัด2!AY63))</f>
        <v/>
      </c>
      <c r="AZ33" s="314" t="str">
        <f>IF($B$2=1,IF(ชี้วัด2!AZ33="","",ชี้วัด2!AZ33),IF(ชี้วัด2!AZ63="","",ชี้วัด2!AZ63))</f>
        <v/>
      </c>
      <c r="BA33" s="314" t="str">
        <f>IF($B$2=1,IF(ชี้วัด2!BA33="","",ชี้วัด2!BA33),IF(ชี้วัด2!BA63="","",ชี้วัด2!BA63))</f>
        <v/>
      </c>
      <c r="BB33" s="314" t="str">
        <f>IF($B$2=1,IF(ชี้วัด2!BB33="","",ชี้วัด2!BB33),IF(ชี้วัด2!BB63="","",ชี้วัด2!BB63))</f>
        <v/>
      </c>
      <c r="BC33" s="314" t="str">
        <f>IF($B$2=1,IF(ชี้วัด2!BC33="","",ชี้วัด2!BC33),IF(ชี้วัด2!BC63="","",ชี้วัด2!BC63))</f>
        <v/>
      </c>
      <c r="BD33" s="314" t="str">
        <f>IF($B$2=1,IF(ชี้วัด2!BD33="","",ชี้วัด2!BD33),IF(ชี้วัด2!BD63="","",ชี้วัด2!BD63))</f>
        <v/>
      </c>
      <c r="BE33" s="116" t="str">
        <f>IF($B$2=1,IF(ชี้วัด2!BE33="","",ชี้วัด2!BE33),IF(ชี้วัด2!BE63="","",ชี้วัด2!BE63))</f>
        <v/>
      </c>
      <c r="BF33" s="116" t="str">
        <f>IF($B$2=1,IF(ชี้วัด2!BF33="","",ชี้วัด2!BF33),IF(ชี้วัด2!BF63="","",ชี้วัด2!BF63))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IF($B$2=1,IF(ชี้วัด2!E34="","",ชี้วัด2!E34),IF(ชี้วัด2!E64="","",ชี้วัด2!E64))</f>
        <v/>
      </c>
      <c r="F34" s="118"/>
      <c r="G34" s="314" t="str">
        <f>IF($B$2=1,IF(ชี้วัด2!G34="","",ชี้วัด2!G34),IF(ชี้วัด2!G64="","",ชี้วัด2!G64))</f>
        <v/>
      </c>
      <c r="H34" s="314" t="str">
        <f>IF($B$2=1,IF(ชี้วัด2!H34="","",ชี้วัด2!H34),IF(ชี้วัด2!H64="","",ชี้วัด2!H64))</f>
        <v/>
      </c>
      <c r="I34" s="314" t="str">
        <f>IF($B$2=1,IF(ชี้วัด2!I34="","",ชี้วัด2!I34),IF(ชี้วัด2!I64="","",ชี้วัด2!I64))</f>
        <v/>
      </c>
      <c r="J34" s="314" t="str">
        <f>IF($B$2=1,IF(ชี้วัด2!J34="","",ชี้วัด2!J34),IF(ชี้วัด2!J64="","",ชี้วัด2!J64))</f>
        <v/>
      </c>
      <c r="K34" s="314" t="str">
        <f>IF($B$2=1,IF(ชี้วัด2!K34="","",ชี้วัด2!K34),IF(ชี้วัด2!K64="","",ชี้วัด2!K64))</f>
        <v/>
      </c>
      <c r="L34" s="314" t="str">
        <f>IF($B$2=1,IF(ชี้วัด2!L34="","",ชี้วัด2!L34),IF(ชี้วัด2!L64="","",ชี้วัด2!L64))</f>
        <v/>
      </c>
      <c r="M34" s="314" t="str">
        <f>IF($B$2=1,IF(ชี้วัด2!M34="","",ชี้วัด2!M34),IF(ชี้วัด2!M64="","",ชี้วัด2!M64))</f>
        <v/>
      </c>
      <c r="N34" s="314" t="str">
        <f>IF($B$2=1,IF(ชี้วัด2!N34="","",ชี้วัด2!N34),IF(ชี้วัด2!N64="","",ชี้วัด2!N64))</f>
        <v/>
      </c>
      <c r="O34" s="314" t="str">
        <f>IF($B$2=1,IF(ชี้วัด2!O34="","",ชี้วัด2!O34),IF(ชี้วัด2!O64="","",ชี้วัด2!O64))</f>
        <v/>
      </c>
      <c r="P34" s="314" t="str">
        <f>IF($B$2=1,IF(ชี้วัด2!P34="","",ชี้วัด2!P34),IF(ชี้วัด2!P64="","",ชี้วัด2!P64))</f>
        <v/>
      </c>
      <c r="Q34" s="314" t="str">
        <f>IF($B$2=1,IF(ชี้วัด2!Q34="","",ชี้วัด2!Q34),IF(ชี้วัด2!Q64="","",ชี้วัด2!Q64))</f>
        <v/>
      </c>
      <c r="R34" s="314" t="str">
        <f>IF($B$2=1,IF(ชี้วัด2!R34="","",ชี้วัด2!R34),IF(ชี้วัด2!R64="","",ชี้วัด2!R64))</f>
        <v/>
      </c>
      <c r="S34" s="314" t="str">
        <f>IF($B$2=1,IF(ชี้วัด2!S34="","",ชี้วัด2!S34),IF(ชี้วัด2!S64="","",ชี้วัด2!S64))</f>
        <v/>
      </c>
      <c r="T34" s="314" t="str">
        <f>IF($B$2=1,IF(ชี้วัด2!T34="","",ชี้วัด2!T34),IF(ชี้วัด2!T64="","",ชี้วัด2!T64))</f>
        <v/>
      </c>
      <c r="U34" s="314" t="str">
        <f>IF($B$2=1,IF(ชี้วัด2!U34="","",ชี้วัด2!U34),IF(ชี้วัด2!U64="","",ชี้วัด2!U64))</f>
        <v/>
      </c>
      <c r="V34" s="314" t="str">
        <f>IF($B$2=1,IF(ชี้วัด2!V34="","",ชี้วัด2!V34),IF(ชี้วัด2!V64="","",ชี้วัด2!V64))</f>
        <v/>
      </c>
      <c r="W34" s="314" t="str">
        <f>IF($B$2=1,IF(ชี้วัด2!W34="","",ชี้วัด2!W34),IF(ชี้วัด2!W64="","",ชี้วัด2!W64))</f>
        <v/>
      </c>
      <c r="X34" s="314" t="str">
        <f>IF($B$2=1,IF(ชี้วัด2!X34="","",ชี้วัด2!X34),IF(ชี้วัด2!X64="","",ชี้วัด2!X64))</f>
        <v/>
      </c>
      <c r="Y34" s="314" t="str">
        <f>IF($B$2=1,IF(ชี้วัด2!Y34="","",ชี้วัด2!Y34),IF(ชี้วัด2!Y64="","",ชี้วัด2!Y64))</f>
        <v/>
      </c>
      <c r="Z34" s="314" t="str">
        <f>IF($B$2=1,IF(ชี้วัด2!Z34="","",ชี้วัด2!Z34),IF(ชี้วัด2!Z64="","",ชี้วัด2!Z64))</f>
        <v/>
      </c>
      <c r="AA34" s="314" t="str">
        <f>IF($B$2=1,IF(ชี้วัด2!AA34="","",ชี้วัด2!AA34),IF(ชี้วัด2!AA64="","",ชี้วัด2!AA64))</f>
        <v/>
      </c>
      <c r="AB34" s="314" t="str">
        <f>IF($B$2=1,IF(ชี้วัด2!AB34="","",ชี้วัด2!AB34),IF(ชี้วัด2!AB64="","",ชี้วัด2!AB64))</f>
        <v/>
      </c>
      <c r="AC34" s="314" t="str">
        <f>IF($B$2=1,IF(ชี้วัด2!AC34="","",ชี้วัด2!AC34),IF(ชี้วัด2!AC64="","",ชี้วัด2!AC64))</f>
        <v/>
      </c>
      <c r="AD34" s="314" t="str">
        <f>IF($B$2=1,IF(ชี้วัด2!AD34="","",ชี้วัด2!AD34),IF(ชี้วัด2!AD64="","",ชี้วัด2!AD64))</f>
        <v/>
      </c>
      <c r="AE34" s="314" t="str">
        <f>IF($B$2=1,IF(ชี้วัด2!AE34="","",ชี้วัด2!AE34),IF(ชี้วัด2!AE64="","",ชี้วัด2!AE64))</f>
        <v/>
      </c>
      <c r="AF34" s="314" t="str">
        <f>IF($B$2=1,IF(ชี้วัด2!AF34="","",ชี้วัด2!AF34),IF(ชี้วัด2!AF64="","",ชี้วัด2!AF64))</f>
        <v/>
      </c>
      <c r="AG34" s="314" t="str">
        <f>IF($B$2=1,IF(ชี้วัด2!AG34="","",ชี้วัด2!AG34),IF(ชี้วัด2!AG64="","",ชี้วัด2!AG64))</f>
        <v/>
      </c>
      <c r="AH34" s="314" t="str">
        <f>IF($B$2=1,IF(ชี้วัด2!AH34="","",ชี้วัด2!AH34),IF(ชี้วัด2!AH64="","",ชี้วัด2!AH64))</f>
        <v/>
      </c>
      <c r="AI34" s="314" t="str">
        <f>IF($B$2=1,IF(ชี้วัด2!AI34="","",ชี้วัด2!AI34),IF(ชี้วัด2!AI64="","",ชี้วัด2!AI64))</f>
        <v/>
      </c>
      <c r="AJ34" s="314" t="str">
        <f>IF($B$2=1,IF(ชี้วัด2!AJ34="","",ชี้วัด2!AJ34),IF(ชี้วัด2!AJ64="","",ชี้วัด2!AJ64))</f>
        <v/>
      </c>
      <c r="AK34" s="314" t="str">
        <f>IF($B$2=1,IF(ชี้วัด2!AK34="","",ชี้วัด2!AK34),IF(ชี้วัด2!AK64="","",ชี้วัด2!AK64))</f>
        <v/>
      </c>
      <c r="AL34" s="314" t="str">
        <f>IF($B$2=1,IF(ชี้วัด2!AL34="","",ชี้วัด2!AL34),IF(ชี้วัด2!AL64="","",ชี้วัด2!AL64))</f>
        <v/>
      </c>
      <c r="AM34" s="314" t="str">
        <f>IF($B$2=1,IF(ชี้วัด2!AM34="","",ชี้วัด2!AM34),IF(ชี้วัด2!AM64="","",ชี้วัด2!AM64))</f>
        <v/>
      </c>
      <c r="AN34" s="314" t="str">
        <f>IF($B$2=1,IF(ชี้วัด2!AN34="","",ชี้วัด2!AN34),IF(ชี้วัด2!AN64="","",ชี้วัด2!AN64))</f>
        <v/>
      </c>
      <c r="AO34" s="314" t="str">
        <f>IF($B$2=1,IF(ชี้วัด2!AO34="","",ชี้วัด2!AO34),IF(ชี้วัด2!AO64="","",ชี้วัด2!AO64))</f>
        <v/>
      </c>
      <c r="AP34" s="314" t="str">
        <f>IF($B$2=1,IF(ชี้วัด2!AP34="","",ชี้วัด2!AP34),IF(ชี้วัด2!AP64="","",ชี้วัด2!AP64))</f>
        <v/>
      </c>
      <c r="AQ34" s="314" t="str">
        <f>IF($B$2=1,IF(ชี้วัด2!AQ34="","",ชี้วัด2!AQ34),IF(ชี้วัด2!AQ64="","",ชี้วัด2!AQ64))</f>
        <v/>
      </c>
      <c r="AR34" s="314" t="str">
        <f>IF($B$2=1,IF(ชี้วัด2!AR34="","",ชี้วัด2!AR34),IF(ชี้วัด2!AR64="","",ชี้วัด2!AR64))</f>
        <v/>
      </c>
      <c r="AS34" s="314" t="str">
        <f>IF($B$2=1,IF(ชี้วัด2!AS34="","",ชี้วัด2!AS34),IF(ชี้วัด2!AS64="","",ชี้วัด2!AS64))</f>
        <v/>
      </c>
      <c r="AT34" s="314" t="str">
        <f>IF($B$2=1,IF(ชี้วัด2!AT34="","",ชี้วัด2!AT34),IF(ชี้วัด2!AT64="","",ชี้วัด2!AT64))</f>
        <v/>
      </c>
      <c r="AU34" s="314" t="str">
        <f>IF($B$2=1,IF(ชี้วัด2!AU34="","",ชี้วัด2!AU34),IF(ชี้วัด2!AU64="","",ชี้วัด2!AU64))</f>
        <v/>
      </c>
      <c r="AV34" s="314" t="str">
        <f>IF($B$2=1,IF(ชี้วัด2!AV34="","",ชี้วัด2!AV34),IF(ชี้วัด2!AV64="","",ชี้วัด2!AV64))</f>
        <v/>
      </c>
      <c r="AW34" s="314" t="str">
        <f>IF($B$2=1,IF(ชี้วัด2!AW34="","",ชี้วัด2!AW34),IF(ชี้วัด2!AW64="","",ชี้วัด2!AW64))</f>
        <v/>
      </c>
      <c r="AX34" s="314" t="str">
        <f>IF($B$2=1,IF(ชี้วัด2!AX34="","",ชี้วัด2!AX34),IF(ชี้วัด2!AX64="","",ชี้วัด2!AX64))</f>
        <v/>
      </c>
      <c r="AY34" s="314" t="str">
        <f>IF($B$2=1,IF(ชี้วัด2!AY34="","",ชี้วัด2!AY34),IF(ชี้วัด2!AY64="","",ชี้วัด2!AY64))</f>
        <v/>
      </c>
      <c r="AZ34" s="314" t="str">
        <f>IF($B$2=1,IF(ชี้วัด2!AZ34="","",ชี้วัด2!AZ34),IF(ชี้วัด2!AZ64="","",ชี้วัด2!AZ64))</f>
        <v/>
      </c>
      <c r="BA34" s="314" t="str">
        <f>IF($B$2=1,IF(ชี้วัด2!BA34="","",ชี้วัด2!BA34),IF(ชี้วัด2!BA64="","",ชี้วัด2!BA64))</f>
        <v/>
      </c>
      <c r="BB34" s="314" t="str">
        <f>IF($B$2=1,IF(ชี้วัด2!BB34="","",ชี้วัด2!BB34),IF(ชี้วัด2!BB64="","",ชี้วัด2!BB64))</f>
        <v/>
      </c>
      <c r="BC34" s="314" t="str">
        <f>IF($B$2=1,IF(ชี้วัด2!BC34="","",ชี้วัด2!BC34),IF(ชี้วัด2!BC64="","",ชี้วัด2!BC64))</f>
        <v/>
      </c>
      <c r="BD34" s="314" t="str">
        <f>IF($B$2=1,IF(ชี้วัด2!BD34="","",ชี้วัด2!BD34),IF(ชี้วัด2!BD64="","",ชี้วัด2!BD64))</f>
        <v/>
      </c>
      <c r="BE34" s="116" t="str">
        <f>IF($B$2=1,IF(ชี้วัด2!BE34="","",ชี้วัด2!BE34),IF(ชี้วัด2!BE64="","",ชี้วัด2!BE64))</f>
        <v/>
      </c>
      <c r="BF34" s="116" t="str">
        <f>IF($B$2=1,IF(ชี้วัด2!BF34="","",ชี้วัด2!BF34),IF(ชี้วัด2!BF64="","",ชี้วัด2!BF64))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3A0031-D720-4C69-A62E-598DC360CB37}">
          <x14:formula1>
            <xm:f>รายการ!$M$2:$M$3</xm:f>
          </x14:formula1>
          <xm:sqref>B2</xm:sqref>
        </x14:dataValidation>
        <x14:dataValidation type="list" allowBlank="1" showInputMessage="1" showErrorMessage="1" xr:uid="{76DD9A32-BC00-411D-94D4-18193F90CC60}">
          <x14:formula1>
            <xm:f>รายการ!$K$2:$K$37</xm:f>
          </x14:formula1>
          <xm:sqref>B1</xm:sqref>
        </x14:dataValidation>
      </x14:dataValidations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2B9A-2FF2-4E5E-9D39-572DCF64C749}">
  <sheetPr codeName="Sheet98"/>
  <dimension ref="A1:BF34"/>
  <sheetViews>
    <sheetView workbookViewId="0">
      <selection activeCell="E7" sqref="E7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IF(ชี้วัด3!B3="","",ชี้วัด3!B3)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IF(ชี้วัด3!G2="","",ชี้วัด3!G2)</f>
        <v>ว 1.1</v>
      </c>
      <c r="H2" s="116" t="str">
        <f>IF(ชี้วัด3!H2="","",ชี้วัด3!H2)</f>
        <v>ว 1.1</v>
      </c>
      <c r="I2" s="116" t="str">
        <f>IF(ชี้วัด3!I2="","",ชี้วัด3!I2)</f>
        <v>ว 1.1</v>
      </c>
      <c r="J2" s="116" t="str">
        <f>IF(ชี้วัด3!J2="","",ชี้วัด3!J2)</f>
        <v>ว 2.1</v>
      </c>
      <c r="K2" s="116" t="str">
        <f>IF(ชี้วัด3!K2="","",ชี้วัด3!K2)</f>
        <v>ว 2.1</v>
      </c>
      <c r="L2" s="116" t="str">
        <f>IF(ชี้วัด3!L2="","",ชี้วัด3!L2)</f>
        <v>ว 2.1</v>
      </c>
      <c r="M2" s="116" t="str">
        <f>IF(ชี้วัด3!M2="","",ชี้วัด3!M2)</f>
        <v>ว 2.2</v>
      </c>
      <c r="N2" s="116" t="str">
        <f>IF(ชี้วัด3!N2="","",ชี้วัด3!N2)</f>
        <v>ว 2.2</v>
      </c>
      <c r="O2" s="116" t="str">
        <f>IF(ชี้วัด3!O2="","",ชี้วัด3!O2)</f>
        <v>ว 2.2</v>
      </c>
      <c r="P2" s="116" t="str">
        <f>IF(ชี้วัด3!P2="","",ชี้วัด3!P2)</f>
        <v>ว 2.2</v>
      </c>
      <c r="Q2" s="116" t="str">
        <f>IF(ชี้วัด3!Q2="","",ชี้วัด3!Q2)</f>
        <v>ว 2.2</v>
      </c>
      <c r="R2" s="116" t="str">
        <f>IF(ชี้วัด3!R2="","",ชี้วัด3!R2)</f>
        <v>ว 3.1</v>
      </c>
      <c r="S2" s="116" t="str">
        <f>IF(ชี้วัด3!S2="","",ชี้วัด3!S2)</f>
        <v>ว 3.1</v>
      </c>
      <c r="T2" s="116" t="str">
        <f>IF(ชี้วัด3!T2="","",ชี้วัด3!T2)</f>
        <v>ว 3.1</v>
      </c>
      <c r="U2" s="116" t="str">
        <f>IF(ชี้วัด3!U2="","",ชี้วัด3!U2)</f>
        <v>ว 3.1</v>
      </c>
      <c r="V2" s="116" t="str">
        <f>IF(ชี้วัด3!V2="","",ชี้วัด3!V2)</f>
        <v>ว 3.1</v>
      </c>
      <c r="W2" s="116" t="str">
        <f>IF(ชี้วัด3!W2="","",ชี้วัด3!W2)</f>
        <v>ว 3.2</v>
      </c>
      <c r="X2" s="116" t="str">
        <f>IF(ชี้วัด3!X2="","",ชี้วัด3!X2)</f>
        <v>ว 3.2</v>
      </c>
      <c r="Y2" s="116" t="str">
        <f>IF(ชี้วัด3!Y2="","",ชี้วัด3!Y2)</f>
        <v>ว 3.2</v>
      </c>
      <c r="Z2" s="116" t="str">
        <f>IF(ชี้วัด3!Z2="","",ชี้วัด3!Z2)</f>
        <v>ว 5.1</v>
      </c>
      <c r="AA2" s="116" t="str">
        <f>IF(ชี้วัด3!AA2="","",ชี้วัด3!AA2)</f>
        <v>ว 5.1</v>
      </c>
      <c r="AB2" s="116" t="str">
        <f>IF(ชี้วัด3!AB2="","",ชี้วัด3!AB2)</f>
        <v>ว 5.1</v>
      </c>
      <c r="AC2" s="116" t="str">
        <f>IF(ชี้วัด3!AC2="","",ชี้วัด3!AC2)</f>
        <v>ว 5.1</v>
      </c>
      <c r="AD2" s="116" t="str">
        <f>IF(ชี้วัด3!AD2="","",ชี้วัด3!AD2)</f>
        <v>ว 5.1</v>
      </c>
      <c r="AE2" s="116" t="str">
        <f>IF(ชี้วัด3!AE2="","",ชี้วัด3!AE2)</f>
        <v>ว 6.1</v>
      </c>
      <c r="AF2" s="116" t="str">
        <f>IF(ชี้วัด3!AF2="","",ชี้วัด3!AF2)</f>
        <v>ว 6.1</v>
      </c>
      <c r="AG2" s="116" t="str">
        <f>IF(ชี้วัด3!AG2="","",ชี้วัด3!AG2)</f>
        <v>ว 6.1</v>
      </c>
      <c r="AH2" s="116" t="str">
        <f>IF(ชี้วัด3!AH2="","",ชี้วัด3!AH2)</f>
        <v>ว 7.1</v>
      </c>
      <c r="AI2" s="116" t="str">
        <f>IF(ชี้วัด3!AI2="","",ชี้วัด3!AI2)</f>
        <v>ว 8.1</v>
      </c>
      <c r="AJ2" s="116" t="str">
        <f>IF(ชี้วัด3!AJ2="","",ชี้วัด3!AJ2)</f>
        <v>ว 8.1</v>
      </c>
      <c r="AK2" s="116" t="str">
        <f>IF(ชี้วัด3!AK2="","",ชี้วัด3!AK2)</f>
        <v>ว 8.1</v>
      </c>
      <c r="AL2" s="116" t="str">
        <f>IF(ชี้วัด3!AL2="","",ชี้วัด3!AL2)</f>
        <v>ว 8.1</v>
      </c>
      <c r="AM2" s="116" t="str">
        <f>IF(ชี้วัด3!AM2="","",ชี้วัด3!AM2)</f>
        <v>ว 8.1</v>
      </c>
      <c r="AN2" s="116" t="str">
        <f>IF(ชี้วัด3!AN2="","",ชี้วัด3!AN2)</f>
        <v>ว 8.1</v>
      </c>
      <c r="AO2" s="116" t="str">
        <f>IF(ชี้วัด3!AO2="","",ชี้วัด3!AO2)</f>
        <v>ว 8.1</v>
      </c>
      <c r="AP2" s="116" t="str">
        <f>IF(ชี้วัด3!AP2="","",ชี้วัด3!AP2)</f>
        <v>ว 8.1</v>
      </c>
      <c r="AQ2" s="116" t="str">
        <f>IF(ชี้วัด3!AQ2="","",ชี้วัด3!AQ2)</f>
        <v/>
      </c>
      <c r="AR2" s="116" t="str">
        <f>IF(ชี้วัด3!AR2="","",ชี้วัด3!AR2)</f>
        <v/>
      </c>
      <c r="AS2" s="116" t="str">
        <f>IF(ชี้วัด3!AS2="","",ชี้วัด3!AS2)</f>
        <v/>
      </c>
      <c r="AT2" s="116" t="str">
        <f>IF(ชี้วัด3!AT2="","",ชี้วัด3!AT2)</f>
        <v/>
      </c>
      <c r="AU2" s="116" t="str">
        <f>IF(ชี้วัด3!AU2="","",ชี้วัด3!AU2)</f>
        <v/>
      </c>
      <c r="AV2" s="116" t="str">
        <f>IF(ชี้วัด3!AV2="","",ชี้วัด3!AV2)</f>
        <v/>
      </c>
      <c r="AW2" s="116" t="str">
        <f>IF(ชี้วัด3!AW2="","",ชี้วัด3!AW2)</f>
        <v/>
      </c>
      <c r="AX2" s="116" t="str">
        <f>IF(ชี้วัด3!AX2="","",ชี้วัด3!AX2)</f>
        <v/>
      </c>
      <c r="AY2" s="116" t="str">
        <f>IF(ชี้วัด3!AY2="","",ชี้วัด3!AY2)</f>
        <v/>
      </c>
      <c r="AZ2" s="116" t="str">
        <f>IF(ชี้วัด3!AZ2="","",ชี้วัด3!AZ2)</f>
        <v/>
      </c>
      <c r="BA2" s="116" t="str">
        <f>IF(ชี้วัด3!BA2="","",ชี้วัด3!BA2)</f>
        <v/>
      </c>
      <c r="BB2" s="116" t="str">
        <f>IF(ชี้วัด3!BB2="","",ชี้วัด3!BB2)</f>
        <v/>
      </c>
      <c r="BC2" s="116" t="str">
        <f>IF(ชี้วัด3!BC2="","",ชี้วัด3!BC2)</f>
        <v/>
      </c>
      <c r="BD2" s="116" t="str">
        <f>IF(ชี้วัด3!BD2="","",ชี้วัด3!BD2)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IF(ชี้วัด3!G3="","",ชี้วัด3!G3)</f>
        <v xml:space="preserve">ป. 6/1  </v>
      </c>
      <c r="H3" s="116" t="str">
        <f>IF(ชี้วัด3!H3="","",ชี้วัด3!H3)</f>
        <v>ป. 6/2</v>
      </c>
      <c r="I3" s="116" t="str">
        <f>IF(ชี้วัด3!I3="","",ชี้วัด3!I3)</f>
        <v>ป. 6/3</v>
      </c>
      <c r="J3" s="116" t="str">
        <f>IF(ชี้วัด3!J3="","",ชี้วัด3!J3)</f>
        <v xml:space="preserve">ป. 6/1  </v>
      </c>
      <c r="K3" s="116" t="str">
        <f>IF(ชี้วัด3!K3="","",ชี้วัด3!K3)</f>
        <v>ป. 6/2</v>
      </c>
      <c r="L3" s="116" t="str">
        <f>IF(ชี้วัด3!L3="","",ชี้วัด3!L3)</f>
        <v>ป. 6/3</v>
      </c>
      <c r="M3" s="116" t="str">
        <f>IF(ชี้วัด3!M3="","",ชี้วัด3!M3)</f>
        <v xml:space="preserve">ป. 6/1  </v>
      </c>
      <c r="N3" s="116" t="str">
        <f>IF(ชี้วัด3!N3="","",ชี้วัด3!N3)</f>
        <v>ป. 6/2</v>
      </c>
      <c r="O3" s="116" t="str">
        <f>IF(ชี้วัด3!O3="","",ชี้วัด3!O3)</f>
        <v>ป. 6/3</v>
      </c>
      <c r="P3" s="116" t="str">
        <f>IF(ชี้วัด3!P3="","",ชี้วัด3!P3)</f>
        <v>ป. 6/4</v>
      </c>
      <c r="Q3" s="116" t="str">
        <f>IF(ชี้วัด3!Q3="","",ชี้วัด3!Q3)</f>
        <v>ป. 6/5</v>
      </c>
      <c r="R3" s="116" t="str">
        <f>IF(ชี้วัด3!R3="","",ชี้วัด3!R3)</f>
        <v xml:space="preserve">ป. 6/1  </v>
      </c>
      <c r="S3" s="116" t="str">
        <f>IF(ชี้วัด3!S3="","",ชี้วัด3!S3)</f>
        <v>ป. 6/2</v>
      </c>
      <c r="T3" s="116" t="str">
        <f>IF(ชี้วัด3!T3="","",ชี้วัด3!T3)</f>
        <v>ป. 6/3</v>
      </c>
      <c r="U3" s="116" t="str">
        <f>IF(ชี้วัด3!U3="","",ชี้วัด3!U3)</f>
        <v>ป. 6/4</v>
      </c>
      <c r="V3" s="116" t="str">
        <f>IF(ชี้วัด3!V3="","",ชี้วัด3!V3)</f>
        <v>ป. 6/5</v>
      </c>
      <c r="W3" s="116" t="str">
        <f>IF(ชี้วัด3!W3="","",ชี้วัด3!W3)</f>
        <v xml:space="preserve">ป. 6/1  </v>
      </c>
      <c r="X3" s="116" t="str">
        <f>IF(ชี้วัด3!X3="","",ชี้วัด3!X3)</f>
        <v>ป. 6/2</v>
      </c>
      <c r="Y3" s="116" t="str">
        <f>IF(ชี้วัด3!Y3="","",ชี้วัด3!Y3)</f>
        <v>ป. 6/3</v>
      </c>
      <c r="Z3" s="116" t="str">
        <f>IF(ชี้วัด3!Z3="","",ชี้วัด3!Z3)</f>
        <v xml:space="preserve">ป. 6/1  </v>
      </c>
      <c r="AA3" s="116" t="str">
        <f>IF(ชี้วัด3!AA3="","",ชี้วัด3!AA3)</f>
        <v>ป. 6/2</v>
      </c>
      <c r="AB3" s="116" t="str">
        <f>IF(ชี้วัด3!AB3="","",ชี้วัด3!AB3)</f>
        <v>ป. 6/3</v>
      </c>
      <c r="AC3" s="116" t="str">
        <f>IF(ชี้วัด3!AC3="","",ชี้วัด3!AC3)</f>
        <v>ป. 6/4</v>
      </c>
      <c r="AD3" s="116" t="str">
        <f>IF(ชี้วัด3!AD3="","",ชี้วัด3!AD3)</f>
        <v>ป. 6/5</v>
      </c>
      <c r="AE3" s="116" t="str">
        <f>IF(ชี้วัด3!AE3="","",ชี้วัด3!AE3)</f>
        <v xml:space="preserve">ป. 6/1  </v>
      </c>
      <c r="AF3" s="116" t="str">
        <f>IF(ชี้วัด3!AF3="","",ชี้วัด3!AF3)</f>
        <v>ป. 6/2</v>
      </c>
      <c r="AG3" s="116" t="str">
        <f>IF(ชี้วัด3!AG3="","",ชี้วัด3!AG3)</f>
        <v>ป. 6/3</v>
      </c>
      <c r="AH3" s="116" t="str">
        <f>IF(ชี้วัด3!AH3="","",ชี้วัด3!AH3)</f>
        <v xml:space="preserve">ป. 6/1  </v>
      </c>
      <c r="AI3" s="116" t="str">
        <f>IF(ชี้วัด3!AI3="","",ชี้วัด3!AI3)</f>
        <v xml:space="preserve">ป. 6/1  </v>
      </c>
      <c r="AJ3" s="116" t="str">
        <f>IF(ชี้วัด3!AJ3="","",ชี้วัด3!AJ3)</f>
        <v>ป. 6/2</v>
      </c>
      <c r="AK3" s="116" t="str">
        <f>IF(ชี้วัด3!AK3="","",ชี้วัด3!AK3)</f>
        <v>ป. 6/3</v>
      </c>
      <c r="AL3" s="116" t="str">
        <f>IF(ชี้วัด3!AL3="","",ชี้วัด3!AL3)</f>
        <v>ป. 6/4</v>
      </c>
      <c r="AM3" s="116" t="str">
        <f>IF(ชี้วัด3!AM3="","",ชี้วัด3!AM3)</f>
        <v>ป. 6/5</v>
      </c>
      <c r="AN3" s="116" t="str">
        <f>IF(ชี้วัด3!AN3="","",ชี้วัด3!AN3)</f>
        <v>ป. 6/6</v>
      </c>
      <c r="AO3" s="116" t="str">
        <f>IF(ชี้วัด3!AO3="","",ชี้วัด3!AO3)</f>
        <v>ป. 6/7</v>
      </c>
      <c r="AP3" s="116" t="str">
        <f>IF(ชี้วัด3!AP3="","",ชี้วัด3!AP3)</f>
        <v>ป. 6/8</v>
      </c>
      <c r="AQ3" s="116" t="str">
        <f>IF(ชี้วัด3!AQ3="","",ชี้วัด3!AQ3)</f>
        <v/>
      </c>
      <c r="AR3" s="116" t="str">
        <f>IF(ชี้วัด3!AR3="","",ชี้วัด3!AR3)</f>
        <v/>
      </c>
      <c r="AS3" s="116" t="str">
        <f>IF(ชี้วัด3!AS3="","",ชี้วัด3!AS3)</f>
        <v/>
      </c>
      <c r="AT3" s="116" t="str">
        <f>IF(ชี้วัด3!AT3="","",ชี้วัด3!AT3)</f>
        <v/>
      </c>
      <c r="AU3" s="116" t="str">
        <f>IF(ชี้วัด3!AU3="","",ชี้วัด3!AU3)</f>
        <v/>
      </c>
      <c r="AV3" s="116" t="str">
        <f>IF(ชี้วัด3!AV3="","",ชี้วัด3!AV3)</f>
        <v/>
      </c>
      <c r="AW3" s="116" t="str">
        <f>IF(ชี้วัด3!AW3="","",ชี้วัด3!AW3)</f>
        <v/>
      </c>
      <c r="AX3" s="116" t="str">
        <f>IF(ชี้วัด3!AX3="","",ชี้วัด3!AX3)</f>
        <v/>
      </c>
      <c r="AY3" s="116" t="str">
        <f>IF(ชี้วัด3!AY3="","",ชี้วัด3!AY3)</f>
        <v/>
      </c>
      <c r="AZ3" s="116" t="str">
        <f>IF(ชี้วัด3!AZ3="","",ชี้วัด3!AZ3)</f>
        <v/>
      </c>
      <c r="BA3" s="116" t="str">
        <f>IF(ชี้วัด3!BA3="","",ชี้วัด3!BA3)</f>
        <v/>
      </c>
      <c r="BB3" s="116" t="str">
        <f>IF(ชี้วัด3!BB3="","",ชี้วัด3!BB3)</f>
        <v/>
      </c>
      <c r="BC3" s="116" t="str">
        <f>IF(ชี้วัด3!BC3="","",ชี้วัด3!BC3)</f>
        <v/>
      </c>
      <c r="BD3" s="116" t="str">
        <f>IF(ชี้วัด3!BD3="","",ชี้วัด3!BD3)</f>
        <v/>
      </c>
      <c r="BE3" s="112">
        <f>IF(ชี้วัด3!BE3="","",ชี้วัด3!BE3)</f>
        <v>36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IF(ชี้วัด3!G4="","",ชี้วัด3!G4)</f>
        <v>อธิบายการเจริญเติบโตของมนุษย์จากวัยแรกเกิดจนถึงวัยผู้ใหญ่</v>
      </c>
      <c r="H4" s="119" t="str">
        <f>IF(ชี้วัด3!H4="","",ชี้วัด3!H4)</f>
        <v>อธิบายการทำงานที่สัมพันธ์กันของระบบย่อยอาหาร ระบบหายใจ และระบบหมุนเวียนเลือดของมนุษย์</v>
      </c>
      <c r="I4" s="119" t="str">
        <f>IF(ชี้วัด3!I4="","",ชี้วัด3!I4)</f>
        <v>วิเคราะห์สารอาหารและอภิปรายความจำเป็นที่ร่างกายต้องได้รับสารอาหารในสัดส่วนที่เหมาะสมกับเพศและวัย</v>
      </c>
      <c r="J4" s="119" t="str">
        <f>IF(ชี้วัด3!J4="","",ชี้วัด3!J4)</f>
        <v>สำรวจและอภิปรายความสัมพันธ์ของกลุ่มสิ่งมีชีวิต   ในแหล่งที่อยู่  ต่าง ๆ</v>
      </c>
      <c r="K4" s="119" t="str">
        <f>IF(ชี้วัด3!K4="","",ชี้วัด3!K4)</f>
        <v>อธิบายความสัมพันธ์ของสิ่งมีชีวิตกับสิ่งมีชีวิตในรูปของโซ่อาหารและสายใยอาหาร</v>
      </c>
      <c r="L4" s="119" t="str">
        <f>IF(ชี้วัด3!L4="","",ชี้วัด3!L4)</f>
        <v>สืบค้นข้อมูลและอธิบายความสัมพันธ์ระหว่างการดำรงชีวิตของสิ่งมีชีวิตกับสภาพแวดล้อมในท้องถิ่น</v>
      </c>
      <c r="M4" s="119" t="str">
        <f>IF(ชี้วัด3!M4="","",ชี้วัด3!M4)</f>
        <v>สืบค้นข้อมูลและอภิปรายแหล่งทรัพยากรธรรมชาติในแต่ละท้องถิ่นที่เป็นประโยชน์ต่อ  การดำรงชีวิต</v>
      </c>
      <c r="N4" s="119" t="str">
        <f>IF(ชี้วัด3!N4="","",ชี้วัด3!N4)</f>
        <v>วิเคราะห์ผลของการเพิ่มขึ้นของประชากรมนุษย์ต่อการใช้ทรัพยากร ธรรมชาติ</v>
      </c>
      <c r="O4" s="119" t="str">
        <f>IF(ชี้วัด3!O4="","",ชี้วัด3!O4)</f>
        <v>อภิปรายผลต่อสิ่งมีชีวิต จากการเปลี่ยนแปลงสิ่งแวดล้อม ทั้งโดยธรรมชาติและโดยมนุษย์</v>
      </c>
      <c r="P4" s="119" t="str">
        <f>IF(ชี้วัด3!P4="","",ชี้วัด3!P4)</f>
        <v>อภิปรายแนวทางในการดูแลรักษาทรัพยากรธรรมชาติและสิ่งแวดล้อม</v>
      </c>
      <c r="Q4" s="119" t="str">
        <f>IF(ชี้วัด3!Q4="","",ชี้วัด3!Q4)</f>
        <v>มีส่วนร่วมในการ ดูแลรักษาสิ่งแวดล้อมในท้องถิ่น</v>
      </c>
      <c r="R4" s="119" t="str">
        <f>IF(ชี้วัด3!R4="","",ชี้วัด3!R4)</f>
        <v>ทดลองและอธิบาย สมบัติของของแข็ง ของเหลว และแก๊ส</v>
      </c>
      <c r="S4" s="119" t="str">
        <f>IF(ชี้วัด3!S4="","",ชี้วัด3!S4)</f>
        <v>จำแนกสารเป็นกลุ่มโดยใช้สถานะหรือเกณฑ์อื่นที่กำหนดเอง</v>
      </c>
      <c r="T4" s="119" t="str">
        <f>IF(ชี้วัด3!T4="","",ชี้วัด3!T4)</f>
        <v>ทดลองและอธิบายวิธีการแยกสารบางชนิดที่ผสมกันโดยการร่อน การตกตะกอน  การกรอง การระเหิด  การระเหยแห้ง</v>
      </c>
      <c r="U4" s="119" t="str">
        <f>IF(ชี้วัด3!U4="","",ชี้วัด3!U4)</f>
        <v>สำรวจและจำแนกประเภทของสารต่างๆที่ใช้ในชีวิตประจำวัน โดยใช้สมบัติและการใช้ประโยชน์ของสารเป็นเกณฑ์</v>
      </c>
      <c r="V4" s="119" t="str">
        <f>IF(ชี้วัด3!V4="","",ชี้วัด3!V4)</f>
        <v>อภิปรายการเลือกใช้สารแต่ละประเภทได้อย่างถูกต้องและปลอดภัย</v>
      </c>
      <c r="W4" s="119" t="str">
        <f>IF(ชี้วัด3!W4="","",ชี้วัด3!W4)</f>
        <v>ทดลองและอธิบายสมบัติของสาร เมื่อสารเกิดการละลายและเปลี่ยนสถานะ</v>
      </c>
      <c r="X4" s="119" t="str">
        <f>IF(ชี้วัด3!X4="","",ชี้วัด3!X4)</f>
        <v>วิเคราะห์และอธิบายการเปลี่ยนแปลงที่ทำให้เกิดสารใหม่และมีสมบัติเปลี่ยนแปลงไป</v>
      </c>
      <c r="Y4" s="119" t="str">
        <f>IF(ชี้วัด3!Y4="","",ชี้วัด3!Y4)</f>
        <v>อภิปรายการเปลี่ยนแปลงของสารที่ก่อให้เกิดผลต่อสิ่งมีชีวิตและสิ่งแวดล้อม</v>
      </c>
      <c r="Z4" s="119" t="str">
        <f>IF(ชี้วัด3!Z4="","",ชี้วัด3!Z4)</f>
        <v>ทดลองและอธิบายการต่อวงจรไฟฟ้า   อย่างง่าย</v>
      </c>
      <c r="AA4" s="119" t="str">
        <f>IF(ชี้วัด3!AA4="","",ชี้วัด3!AA4)</f>
        <v>ทดลองและอธิบายตัวนำไฟฟ้าและฉนวนไฟฟ้า</v>
      </c>
      <c r="AB4" s="119" t="str">
        <f>IF(ชี้วัด3!AB4="","",ชี้วัด3!AB4)</f>
        <v>ทดลองและอธิบายการต่อเซลล์ไฟฟ้าแบบอนุกรม และนำความรู้ไปใช้ประโยชน์</v>
      </c>
      <c r="AC4" s="119" t="str">
        <f>IF(ชี้วัด3!AC4="","",ชี้วัด3!AC4)</f>
        <v>ทดลองและอธิบายการต่อหลอดไฟฟ้าทั้งแบบอนุกรม  แบบขนาน  และนำความรู้ไปใช้ประโยชน์</v>
      </c>
      <c r="AD4" s="119" t="str">
        <f>IF(ชี้วัด3!AD4="","",ชี้วัด3!AD4)</f>
        <v>ทดลองและอธิบายการเกิดสนามแม่เหล็กรอบสายไฟที่มีกระแสไฟฟ้าผ่าน และนำความรู้  ไปใช้ประโยชน์</v>
      </c>
      <c r="AE4" s="119" t="str">
        <f>IF(ชี้วัด3!AE4="","",ชี้วัด3!AE4)</f>
        <v>อธิบาย จำแนกประเภทของหิน โดยใช้ลักษณะของหิน สมบัติของหินเป็นเกณฑ์และนำความรู้ไปใช้ประโยชน์</v>
      </c>
      <c r="AF4" s="119" t="str">
        <f>IF(ชี้วัด3!AF4="","",ชี้วัด3!AF4)</f>
        <v>สำรวจและอธิบายการเปลี่ยนแปลงของหิน</v>
      </c>
      <c r="AG4" s="119" t="str">
        <f>IF(ชี้วัด3!AG4="","",ชี้วัด3!AG4)</f>
        <v>สืบค้นและอธิบายธรณีพิบัติภัยที่มีผลต่อมนุษย์และสภาพแวดล้อม ในท้องถิ่น</v>
      </c>
      <c r="AH4" s="119" t="str">
        <f>IF(ชี้วัด3!AH4="","",ชี้วัด3!AH4)</f>
        <v>สร้างแบบจำลองและอธิบายการเกิดฤดู ข้างขึ้นข้างแรม สุริยุปราคา จันทรุปราคา และนำความรู้ไปใช้ประโยช</v>
      </c>
      <c r="AI4" s="119" t="str">
        <f>IF(ชี้วัด3!AI4="","",ชี้วัด3!AI4)</f>
        <v>ตั้งคำถามเกี่ยวกับประเด็นหรือเรื่อง หรือสถานการณ์ ที่จะศึกษา ตามที่กำหนดให้และตามความสนใจ</v>
      </c>
      <c r="AJ4" s="119" t="str">
        <f>IF(ชี้วัด3!AJ4="","",ชี้วัด3!AJ4)</f>
        <v>วางแผนการสังเกต เสนอการสำรวจตรวจสอบ หรือศึกษาค้นคว้า และคาดการณ์สิ่งที่จะพบจากการสำรวจตรวจสอบ</v>
      </c>
      <c r="AK4" s="119" t="str">
        <f>IF(ชี้วัด3!AK4="","",ชี้วัด3!AK4)</f>
        <v>เลือกอุปกรณ์ที่ถูกต้องเหมาะสมในการสำรวจตรวจสอบให้ได้ข้อมูลที่เชื่อถือได้</v>
      </c>
      <c r="AL4" s="119" t="str">
        <f>IF(ชี้วัด3!AL4="","",ชี้วัด3!AL4)</f>
        <v>บันทึกข้อมูลในเชิงปริมาณและคุณภาพ และตรวจสอบผลกับสิ่งที่คาดการณ์ไว้นำเสนอผลและข้อสรุป</v>
      </c>
      <c r="AM4" s="119" t="str">
        <f>IF(ชี้วัด3!AM4="","",ชี้วัด3!AM4)</f>
        <v>สร้างคำถามใหม่เพื่อการสำรวจตรวจสอบต่อไป</v>
      </c>
      <c r="AN4" s="119" t="str">
        <f>IF(ชี้วัด3!AN4="","",ชี้วัด3!AN4)</f>
        <v>แสดงความคิดเห็นอย่างอิสระอธิบายและสรุปสิ่งที่ได้เรียนรู้</v>
      </c>
      <c r="AO4" s="119" t="str">
        <f>IF(ชี้วัด3!AO4="","",ชี้วัด3!AO4)</f>
        <v>บันทึกและอธิบายผลการสำรวจ   ตรวจสอบตาม ความเป็นจริง         มีการอ้างอิง</v>
      </c>
      <c r="AP4" s="119" t="str">
        <f>IF(ชี้วัด3!AP4="","",ชี้วัด3!AP4)</f>
        <v>นำเสนอ จัดแสดง  ผลงาน โดยอธิบายด้วยวาจา หรือเขียนอธิบายแสดงกระบวนการและผลของงานให้ผู้อื่นเข้าใจ</v>
      </c>
      <c r="AQ4" s="119" t="str">
        <f>IF(ชี้วัด3!AQ4="","",ชี้วัด3!AQ4)</f>
        <v/>
      </c>
      <c r="AR4" s="119" t="str">
        <f>IF(ชี้วัด3!AR4="","",ชี้วัด3!AR4)</f>
        <v/>
      </c>
      <c r="AS4" s="119" t="str">
        <f>IF(ชี้วัด3!AS4="","",ชี้วัด3!AS4)</f>
        <v/>
      </c>
      <c r="AT4" s="119" t="str">
        <f>IF(ชี้วัด3!AT4="","",ชี้วัด3!AT4)</f>
        <v/>
      </c>
      <c r="AU4" s="119" t="str">
        <f>IF(ชี้วัด3!AU4="","",ชี้วัด3!AU4)</f>
        <v/>
      </c>
      <c r="AV4" s="119" t="str">
        <f>IF(ชี้วัด3!AV4="","",ชี้วัด3!AV4)</f>
        <v/>
      </c>
      <c r="AW4" s="119" t="str">
        <f>IF(ชี้วัด3!AW4="","",ชี้วัด3!AW4)</f>
        <v/>
      </c>
      <c r="AX4" s="119" t="str">
        <f>IF(ชี้วัด3!AX4="","",ชี้วัด3!AX4)</f>
        <v/>
      </c>
      <c r="AY4" s="119" t="str">
        <f>IF(ชี้วัด3!AY4="","",ชี้วัด3!AY4)</f>
        <v/>
      </c>
      <c r="AZ4" s="119" t="str">
        <f>IF(ชี้วัด3!AZ4="","",ชี้วัด3!AZ4)</f>
        <v/>
      </c>
      <c r="BA4" s="119" t="str">
        <f>IF(ชี้วัด3!BA4="","",ชี้วัด3!BA4)</f>
        <v/>
      </c>
      <c r="BB4" s="119" t="str">
        <f>IF(ชี้วัด3!BB4="","",ชี้วัด3!BB4)</f>
        <v/>
      </c>
      <c r="BC4" s="119" t="str">
        <f>IF(ชี้วัด3!BC4="","",ชี้วัด3!BC4)</f>
        <v/>
      </c>
      <c r="BD4" s="119" t="str">
        <f>IF(ชี้วัด3!BD4="","",ชี้วัด3!BD4)</f>
        <v/>
      </c>
      <c r="BE4" s="269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IF($B$2=1,IF(ชี้วัด3!E5="","",ชี้วัด3!E5),IF(ชี้วัด3!E35="","",ชี้วัด3!E35))</f>
        <v/>
      </c>
      <c r="F5" s="118"/>
      <c r="G5" s="314" t="str">
        <f>IF($B$2=1,IF(ชี้วัด3!G5="","",ชี้วัด3!G5),IF(ชี้วัด3!G35="","",ชี้วัด3!G35))</f>
        <v/>
      </c>
      <c r="H5" s="314" t="str">
        <f>IF($B$2=1,IF(ชี้วัด3!H5="","",ชี้วัด3!H5),IF(ชี้วัด3!H35="","",ชี้วัด3!H35))</f>
        <v/>
      </c>
      <c r="I5" s="314" t="str">
        <f>IF($B$2=1,IF(ชี้วัด3!I5="","",ชี้วัด3!I5),IF(ชี้วัด3!I35="","",ชี้วัด3!I35))</f>
        <v/>
      </c>
      <c r="J5" s="314" t="str">
        <f>IF($B$2=1,IF(ชี้วัด3!J5="","",ชี้วัด3!J5),IF(ชี้วัด3!J35="","",ชี้วัด3!J35))</f>
        <v/>
      </c>
      <c r="K5" s="314" t="str">
        <f>IF($B$2=1,IF(ชี้วัด3!K5="","",ชี้วัด3!K5),IF(ชี้วัด3!K35="","",ชี้วัด3!K35))</f>
        <v/>
      </c>
      <c r="L5" s="314" t="str">
        <f>IF($B$2=1,IF(ชี้วัด3!L5="","",ชี้วัด3!L5),IF(ชี้วัด3!L35="","",ชี้วัด3!L35))</f>
        <v/>
      </c>
      <c r="M5" s="314" t="str">
        <f>IF($B$2=1,IF(ชี้วัด3!M5="","",ชี้วัด3!M5),IF(ชี้วัด3!M35="","",ชี้วัด3!M35))</f>
        <v/>
      </c>
      <c r="N5" s="314" t="str">
        <f>IF($B$2=1,IF(ชี้วัด3!N5="","",ชี้วัด3!N5),IF(ชี้วัด3!N35="","",ชี้วัด3!N35))</f>
        <v/>
      </c>
      <c r="O5" s="314" t="str">
        <f>IF($B$2=1,IF(ชี้วัด3!O5="","",ชี้วัด3!O5),IF(ชี้วัด3!O35="","",ชี้วัด3!O35))</f>
        <v/>
      </c>
      <c r="P5" s="314" t="str">
        <f>IF($B$2=1,IF(ชี้วัด3!P5="","",ชี้วัด3!P5),IF(ชี้วัด3!P35="","",ชี้วัด3!P35))</f>
        <v/>
      </c>
      <c r="Q5" s="314" t="str">
        <f>IF($B$2=1,IF(ชี้วัด3!Q5="","",ชี้วัด3!Q5),IF(ชี้วัด3!Q35="","",ชี้วัด3!Q35))</f>
        <v/>
      </c>
      <c r="R5" s="314" t="str">
        <f>IF($B$2=1,IF(ชี้วัด3!R5="","",ชี้วัด3!R5),IF(ชี้วัด3!R35="","",ชี้วัด3!R35))</f>
        <v/>
      </c>
      <c r="S5" s="314" t="str">
        <f>IF($B$2=1,IF(ชี้วัด3!S5="","",ชี้วัด3!S5),IF(ชี้วัด3!S35="","",ชี้วัด3!S35))</f>
        <v/>
      </c>
      <c r="T5" s="314" t="str">
        <f>IF($B$2=1,IF(ชี้วัด3!T5="","",ชี้วัด3!T5),IF(ชี้วัด3!T35="","",ชี้วัด3!T35))</f>
        <v/>
      </c>
      <c r="U5" s="314" t="str">
        <f>IF($B$2=1,IF(ชี้วัด3!U5="","",ชี้วัด3!U5),IF(ชี้วัด3!U35="","",ชี้วัด3!U35))</f>
        <v/>
      </c>
      <c r="V5" s="314" t="str">
        <f>IF($B$2=1,IF(ชี้วัด3!V5="","",ชี้วัด3!V5),IF(ชี้วัด3!V35="","",ชี้วัด3!V35))</f>
        <v/>
      </c>
      <c r="W5" s="314" t="str">
        <f>IF($B$2=1,IF(ชี้วัด3!W5="","",ชี้วัด3!W5),IF(ชี้วัด3!W35="","",ชี้วัด3!W35))</f>
        <v/>
      </c>
      <c r="X5" s="314" t="str">
        <f>IF($B$2=1,IF(ชี้วัด3!X5="","",ชี้วัด3!X5),IF(ชี้วัด3!X35="","",ชี้วัด3!X35))</f>
        <v/>
      </c>
      <c r="Y5" s="314" t="str">
        <f>IF($B$2=1,IF(ชี้วัด3!Y5="","",ชี้วัด3!Y5),IF(ชี้วัด3!Y35="","",ชี้วัด3!Y35))</f>
        <v/>
      </c>
      <c r="Z5" s="314" t="str">
        <f>IF($B$2=1,IF(ชี้วัด3!Z5="","",ชี้วัด3!Z5),IF(ชี้วัด3!Z35="","",ชี้วัด3!Z35))</f>
        <v/>
      </c>
      <c r="AA5" s="314" t="str">
        <f>IF($B$2=1,IF(ชี้วัด3!AA5="","",ชี้วัด3!AA5),IF(ชี้วัด3!AA35="","",ชี้วัด3!AA35))</f>
        <v/>
      </c>
      <c r="AB5" s="314" t="str">
        <f>IF($B$2=1,IF(ชี้วัด3!AB5="","",ชี้วัด3!AB5),IF(ชี้วัด3!AB35="","",ชี้วัด3!AB35))</f>
        <v/>
      </c>
      <c r="AC5" s="314" t="str">
        <f>IF($B$2=1,IF(ชี้วัด3!AC5="","",ชี้วัด3!AC5),IF(ชี้วัด3!AC35="","",ชี้วัด3!AC35))</f>
        <v/>
      </c>
      <c r="AD5" s="314" t="str">
        <f>IF($B$2=1,IF(ชี้วัด3!AD5="","",ชี้วัด3!AD5),IF(ชี้วัด3!AD35="","",ชี้วัด3!AD35))</f>
        <v/>
      </c>
      <c r="AE5" s="314" t="str">
        <f>IF($B$2=1,IF(ชี้วัด3!AE5="","",ชี้วัด3!AE5),IF(ชี้วัด3!AE35="","",ชี้วัด3!AE35))</f>
        <v/>
      </c>
      <c r="AF5" s="314" t="str">
        <f>IF($B$2=1,IF(ชี้วัด3!AF5="","",ชี้วัด3!AF5),IF(ชี้วัด3!AF35="","",ชี้วัด3!AF35))</f>
        <v/>
      </c>
      <c r="AG5" s="314" t="str">
        <f>IF($B$2=1,IF(ชี้วัด3!AG5="","",ชี้วัด3!AG5),IF(ชี้วัด3!AG35="","",ชี้วัด3!AG35))</f>
        <v/>
      </c>
      <c r="AH5" s="314" t="str">
        <f>IF($B$2=1,IF(ชี้วัด3!AH5="","",ชี้วัด3!AH5),IF(ชี้วัด3!AH35="","",ชี้วัด3!AH35))</f>
        <v/>
      </c>
      <c r="AI5" s="314" t="str">
        <f>IF($B$2=1,IF(ชี้วัด3!AI5="","",ชี้วัด3!AI5),IF(ชี้วัด3!AI35="","",ชี้วัด3!AI35))</f>
        <v/>
      </c>
      <c r="AJ5" s="314" t="str">
        <f>IF($B$2=1,IF(ชี้วัด3!AJ5="","",ชี้วัด3!AJ5),IF(ชี้วัด3!AJ35="","",ชี้วัด3!AJ35))</f>
        <v/>
      </c>
      <c r="AK5" s="314" t="str">
        <f>IF($B$2=1,IF(ชี้วัด3!AK5="","",ชี้วัด3!AK5),IF(ชี้วัด3!AK35="","",ชี้วัด3!AK35))</f>
        <v/>
      </c>
      <c r="AL5" s="314" t="str">
        <f>IF($B$2=1,IF(ชี้วัด3!AL5="","",ชี้วัด3!AL5),IF(ชี้วัด3!AL35="","",ชี้วัด3!AL35))</f>
        <v/>
      </c>
      <c r="AM5" s="314" t="str">
        <f>IF($B$2=1,IF(ชี้วัด3!AM5="","",ชี้วัด3!AM5),IF(ชี้วัด3!AM35="","",ชี้วัด3!AM35))</f>
        <v/>
      </c>
      <c r="AN5" s="314" t="str">
        <f>IF($B$2=1,IF(ชี้วัด3!AN5="","",ชี้วัด3!AN5),IF(ชี้วัด3!AN35="","",ชี้วัด3!AN35))</f>
        <v/>
      </c>
      <c r="AO5" s="314" t="str">
        <f>IF($B$2=1,IF(ชี้วัด3!AO5="","",ชี้วัด3!AO5),IF(ชี้วัด3!AO35="","",ชี้วัด3!AO35))</f>
        <v/>
      </c>
      <c r="AP5" s="314" t="str">
        <f>IF($B$2=1,IF(ชี้วัด3!AP5="","",ชี้วัด3!AP5),IF(ชี้วัด3!AP35="","",ชี้วัด3!AP35))</f>
        <v/>
      </c>
      <c r="AQ5" s="314" t="str">
        <f>IF($B$2=1,IF(ชี้วัด3!AQ5="","",ชี้วัด3!AQ5),IF(ชี้วัด3!AQ35="","",ชี้วัด3!AQ35))</f>
        <v/>
      </c>
      <c r="AR5" s="314" t="str">
        <f>IF($B$2=1,IF(ชี้วัด3!AR5="","",ชี้วัด3!AR5),IF(ชี้วัด3!AR35="","",ชี้วัด3!AR35))</f>
        <v/>
      </c>
      <c r="AS5" s="314" t="str">
        <f>IF($B$2=1,IF(ชี้วัด3!AS5="","",ชี้วัด3!AS5),IF(ชี้วัด3!AS35="","",ชี้วัด3!AS35))</f>
        <v/>
      </c>
      <c r="AT5" s="314" t="str">
        <f>IF($B$2=1,IF(ชี้วัด3!AT5="","",ชี้วัด3!AT5),IF(ชี้วัด3!AT35="","",ชี้วัด3!AT35))</f>
        <v/>
      </c>
      <c r="AU5" s="314" t="str">
        <f>IF($B$2=1,IF(ชี้วัด3!AU5="","",ชี้วัด3!AU5),IF(ชี้วัด3!AU35="","",ชี้วัด3!AU35))</f>
        <v/>
      </c>
      <c r="AV5" s="314" t="str">
        <f>IF($B$2=1,IF(ชี้วัด3!AV5="","",ชี้วัด3!AV5),IF(ชี้วัด3!AV35="","",ชี้วัด3!AV35))</f>
        <v/>
      </c>
      <c r="AW5" s="314" t="str">
        <f>IF($B$2=1,IF(ชี้วัด3!AW5="","",ชี้วัด3!AW5),IF(ชี้วัด3!AW35="","",ชี้วัด3!AW35))</f>
        <v/>
      </c>
      <c r="AX5" s="314" t="str">
        <f>IF($B$2=1,IF(ชี้วัด3!AX5="","",ชี้วัด3!AX5),IF(ชี้วัด3!AX35="","",ชี้วัด3!AX35))</f>
        <v/>
      </c>
      <c r="AY5" s="314" t="str">
        <f>IF($B$2=1,IF(ชี้วัด3!AY5="","",ชี้วัด3!AY5),IF(ชี้วัด3!AY35="","",ชี้วัด3!AY35))</f>
        <v/>
      </c>
      <c r="AZ5" s="314" t="str">
        <f>IF($B$2=1,IF(ชี้วัด3!AZ5="","",ชี้วัด3!AZ5),IF(ชี้วัด3!AZ35="","",ชี้วัด3!AZ35))</f>
        <v/>
      </c>
      <c r="BA5" s="314" t="str">
        <f>IF($B$2=1,IF(ชี้วัด3!BA5="","",ชี้วัด3!BA5),IF(ชี้วัด3!BA35="","",ชี้วัด3!BA35))</f>
        <v/>
      </c>
      <c r="BB5" s="314" t="str">
        <f>IF($B$2=1,IF(ชี้วัด3!BB5="","",ชี้วัด3!BB5),IF(ชี้วัด3!BB35="","",ชี้วัด3!BB35))</f>
        <v/>
      </c>
      <c r="BC5" s="314" t="str">
        <f>IF($B$2=1,IF(ชี้วัด3!BC5="","",ชี้วัด3!BC5),IF(ชี้วัด3!BC35="","",ชี้วัด3!BC35))</f>
        <v/>
      </c>
      <c r="BD5" s="314" t="str">
        <f>IF($B$2=1,IF(ชี้วัด3!BD5="","",ชี้วัด3!BD5),IF(ชี้วัด3!BD35="","",ชี้วัด3!BD35))</f>
        <v/>
      </c>
      <c r="BE5" s="116" t="str">
        <f>IF($B$2=1,IF(ชี้วัด3!BE5="","",ชี้วัด3!BE5),IF(ชี้วัด3!BE35="","",ชี้วัด3!BE35))</f>
        <v/>
      </c>
      <c r="BF5" s="116" t="str">
        <f>IF($B$2=1,IF(ชี้วัด3!BF5="","",ชี้วัด3!BF5),IF(ชี้วัด3!BF35="","",ชี้วัด3!BF35))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IF($B$2=1,IF(ชี้วัด3!E6="","",ชี้วัด3!E6),IF(ชี้วัด3!E36="","",ชี้วัด3!E36))</f>
        <v/>
      </c>
      <c r="F6" s="118"/>
      <c r="G6" s="314" t="str">
        <f>IF($B$2=1,IF(ชี้วัด3!G6="","",ชี้วัด3!G6),IF(ชี้วัด3!G36="","",ชี้วัด3!G36))</f>
        <v/>
      </c>
      <c r="H6" s="314" t="str">
        <f>IF($B$2=1,IF(ชี้วัด3!H6="","",ชี้วัด3!H6),IF(ชี้วัด3!H36="","",ชี้วัด3!H36))</f>
        <v/>
      </c>
      <c r="I6" s="314" t="str">
        <f>IF($B$2=1,IF(ชี้วัด3!I6="","",ชี้วัด3!I6),IF(ชี้วัด3!I36="","",ชี้วัด3!I36))</f>
        <v/>
      </c>
      <c r="J6" s="314" t="str">
        <f>IF($B$2=1,IF(ชี้วัด3!J6="","",ชี้วัด3!J6),IF(ชี้วัด3!J36="","",ชี้วัด3!J36))</f>
        <v/>
      </c>
      <c r="K6" s="314" t="str">
        <f>IF($B$2=1,IF(ชี้วัด3!K6="","",ชี้วัด3!K6),IF(ชี้วัด3!K36="","",ชี้วัด3!K36))</f>
        <v/>
      </c>
      <c r="L6" s="314" t="str">
        <f>IF($B$2=1,IF(ชี้วัด3!L6="","",ชี้วัด3!L6),IF(ชี้วัด3!L36="","",ชี้วัด3!L36))</f>
        <v/>
      </c>
      <c r="M6" s="314" t="str">
        <f>IF($B$2=1,IF(ชี้วัด3!M6="","",ชี้วัด3!M6),IF(ชี้วัด3!M36="","",ชี้วัด3!M36))</f>
        <v/>
      </c>
      <c r="N6" s="314" t="str">
        <f>IF($B$2=1,IF(ชี้วัด3!N6="","",ชี้วัด3!N6),IF(ชี้วัด3!N36="","",ชี้วัด3!N36))</f>
        <v/>
      </c>
      <c r="O6" s="314" t="str">
        <f>IF($B$2=1,IF(ชี้วัด3!O6="","",ชี้วัด3!O6),IF(ชี้วัด3!O36="","",ชี้วัด3!O36))</f>
        <v/>
      </c>
      <c r="P6" s="314" t="str">
        <f>IF($B$2=1,IF(ชี้วัด3!P6="","",ชี้วัด3!P6),IF(ชี้วัด3!P36="","",ชี้วัด3!P36))</f>
        <v/>
      </c>
      <c r="Q6" s="314" t="str">
        <f>IF($B$2=1,IF(ชี้วัด3!Q6="","",ชี้วัด3!Q6),IF(ชี้วัด3!Q36="","",ชี้วัด3!Q36))</f>
        <v/>
      </c>
      <c r="R6" s="314" t="str">
        <f>IF($B$2=1,IF(ชี้วัด3!R6="","",ชี้วัด3!R6),IF(ชี้วัด3!R36="","",ชี้วัด3!R36))</f>
        <v/>
      </c>
      <c r="S6" s="314" t="str">
        <f>IF($B$2=1,IF(ชี้วัด3!S6="","",ชี้วัด3!S6),IF(ชี้วัด3!S36="","",ชี้วัด3!S36))</f>
        <v/>
      </c>
      <c r="T6" s="314" t="str">
        <f>IF($B$2=1,IF(ชี้วัด3!T6="","",ชี้วัด3!T6),IF(ชี้วัด3!T36="","",ชี้วัด3!T36))</f>
        <v/>
      </c>
      <c r="U6" s="314" t="str">
        <f>IF($B$2=1,IF(ชี้วัด3!U6="","",ชี้วัด3!U6),IF(ชี้วัด3!U36="","",ชี้วัด3!U36))</f>
        <v/>
      </c>
      <c r="V6" s="314" t="str">
        <f>IF($B$2=1,IF(ชี้วัด3!V6="","",ชี้วัด3!V6),IF(ชี้วัด3!V36="","",ชี้วัด3!V36))</f>
        <v/>
      </c>
      <c r="W6" s="314" t="str">
        <f>IF($B$2=1,IF(ชี้วัด3!W6="","",ชี้วัด3!W6),IF(ชี้วัด3!W36="","",ชี้วัด3!W36))</f>
        <v/>
      </c>
      <c r="X6" s="314" t="str">
        <f>IF($B$2=1,IF(ชี้วัด3!X6="","",ชี้วัด3!X6),IF(ชี้วัด3!X36="","",ชี้วัด3!X36))</f>
        <v/>
      </c>
      <c r="Y6" s="314" t="str">
        <f>IF($B$2=1,IF(ชี้วัด3!Y6="","",ชี้วัด3!Y6),IF(ชี้วัด3!Y36="","",ชี้วัด3!Y36))</f>
        <v/>
      </c>
      <c r="Z6" s="314" t="str">
        <f>IF($B$2=1,IF(ชี้วัด3!Z6="","",ชี้วัด3!Z6),IF(ชี้วัด3!Z36="","",ชี้วัด3!Z36))</f>
        <v/>
      </c>
      <c r="AA6" s="314" t="str">
        <f>IF($B$2=1,IF(ชี้วัด3!AA6="","",ชี้วัด3!AA6),IF(ชี้วัด3!AA36="","",ชี้วัด3!AA36))</f>
        <v/>
      </c>
      <c r="AB6" s="314" t="str">
        <f>IF($B$2=1,IF(ชี้วัด3!AB6="","",ชี้วัด3!AB6),IF(ชี้วัด3!AB36="","",ชี้วัด3!AB36))</f>
        <v/>
      </c>
      <c r="AC6" s="314" t="str">
        <f>IF($B$2=1,IF(ชี้วัด3!AC6="","",ชี้วัด3!AC6),IF(ชี้วัด3!AC36="","",ชี้วัด3!AC36))</f>
        <v/>
      </c>
      <c r="AD6" s="314" t="str">
        <f>IF($B$2=1,IF(ชี้วัด3!AD6="","",ชี้วัด3!AD6),IF(ชี้วัด3!AD36="","",ชี้วัด3!AD36))</f>
        <v/>
      </c>
      <c r="AE6" s="314" t="str">
        <f>IF($B$2=1,IF(ชี้วัด3!AE6="","",ชี้วัด3!AE6),IF(ชี้วัด3!AE36="","",ชี้วัด3!AE36))</f>
        <v/>
      </c>
      <c r="AF6" s="314" t="str">
        <f>IF($B$2=1,IF(ชี้วัด3!AF6="","",ชี้วัด3!AF6),IF(ชี้วัด3!AF36="","",ชี้วัด3!AF36))</f>
        <v/>
      </c>
      <c r="AG6" s="314" t="str">
        <f>IF($B$2=1,IF(ชี้วัด3!AG6="","",ชี้วัด3!AG6),IF(ชี้วัด3!AG36="","",ชี้วัด3!AG36))</f>
        <v/>
      </c>
      <c r="AH6" s="314" t="str">
        <f>IF($B$2=1,IF(ชี้วัด3!AH6="","",ชี้วัด3!AH6),IF(ชี้วัด3!AH36="","",ชี้วัด3!AH36))</f>
        <v/>
      </c>
      <c r="AI6" s="314" t="str">
        <f>IF($B$2=1,IF(ชี้วัด3!AI6="","",ชี้วัด3!AI6),IF(ชี้วัด3!AI36="","",ชี้วัด3!AI36))</f>
        <v/>
      </c>
      <c r="AJ6" s="314" t="str">
        <f>IF($B$2=1,IF(ชี้วัด3!AJ6="","",ชี้วัด3!AJ6),IF(ชี้วัด3!AJ36="","",ชี้วัด3!AJ36))</f>
        <v/>
      </c>
      <c r="AK6" s="314" t="str">
        <f>IF($B$2=1,IF(ชี้วัด3!AK6="","",ชี้วัด3!AK6),IF(ชี้วัด3!AK36="","",ชี้วัด3!AK36))</f>
        <v/>
      </c>
      <c r="AL6" s="314" t="str">
        <f>IF($B$2=1,IF(ชี้วัด3!AL6="","",ชี้วัด3!AL6),IF(ชี้วัด3!AL36="","",ชี้วัด3!AL36))</f>
        <v/>
      </c>
      <c r="AM6" s="314" t="str">
        <f>IF($B$2=1,IF(ชี้วัด3!AM6="","",ชี้วัด3!AM6),IF(ชี้วัด3!AM36="","",ชี้วัด3!AM36))</f>
        <v/>
      </c>
      <c r="AN6" s="314" t="str">
        <f>IF($B$2=1,IF(ชี้วัด3!AN6="","",ชี้วัด3!AN6),IF(ชี้วัด3!AN36="","",ชี้วัด3!AN36))</f>
        <v/>
      </c>
      <c r="AO6" s="314" t="str">
        <f>IF($B$2=1,IF(ชี้วัด3!AO6="","",ชี้วัด3!AO6),IF(ชี้วัด3!AO36="","",ชี้วัด3!AO36))</f>
        <v/>
      </c>
      <c r="AP6" s="314" t="str">
        <f>IF($B$2=1,IF(ชี้วัด3!AP6="","",ชี้วัด3!AP6),IF(ชี้วัด3!AP36="","",ชี้วัด3!AP36))</f>
        <v/>
      </c>
      <c r="AQ6" s="314" t="str">
        <f>IF($B$2=1,IF(ชี้วัด3!AQ6="","",ชี้วัด3!AQ6),IF(ชี้วัด3!AQ36="","",ชี้วัด3!AQ36))</f>
        <v/>
      </c>
      <c r="AR6" s="314" t="str">
        <f>IF($B$2=1,IF(ชี้วัด3!AR6="","",ชี้วัด3!AR6),IF(ชี้วัด3!AR36="","",ชี้วัด3!AR36))</f>
        <v/>
      </c>
      <c r="AS6" s="314" t="str">
        <f>IF($B$2=1,IF(ชี้วัด3!AS6="","",ชี้วัด3!AS6),IF(ชี้วัด3!AS36="","",ชี้วัด3!AS36))</f>
        <v/>
      </c>
      <c r="AT6" s="314" t="str">
        <f>IF($B$2=1,IF(ชี้วัด3!AT6="","",ชี้วัด3!AT6),IF(ชี้วัด3!AT36="","",ชี้วัด3!AT36))</f>
        <v/>
      </c>
      <c r="AU6" s="314" t="str">
        <f>IF($B$2=1,IF(ชี้วัด3!AU6="","",ชี้วัด3!AU6),IF(ชี้วัด3!AU36="","",ชี้วัด3!AU36))</f>
        <v/>
      </c>
      <c r="AV6" s="314" t="str">
        <f>IF($B$2=1,IF(ชี้วัด3!AV6="","",ชี้วัด3!AV6),IF(ชี้วัด3!AV36="","",ชี้วัด3!AV36))</f>
        <v/>
      </c>
      <c r="AW6" s="314" t="str">
        <f>IF($B$2=1,IF(ชี้วัด3!AW6="","",ชี้วัด3!AW6),IF(ชี้วัด3!AW36="","",ชี้วัด3!AW36))</f>
        <v/>
      </c>
      <c r="AX6" s="314" t="str">
        <f>IF($B$2=1,IF(ชี้วัด3!AX6="","",ชี้วัด3!AX6),IF(ชี้วัด3!AX36="","",ชี้วัด3!AX36))</f>
        <v/>
      </c>
      <c r="AY6" s="314" t="str">
        <f>IF($B$2=1,IF(ชี้วัด3!AY6="","",ชี้วัด3!AY6),IF(ชี้วัด3!AY36="","",ชี้วัด3!AY36))</f>
        <v/>
      </c>
      <c r="AZ6" s="314" t="str">
        <f>IF($B$2=1,IF(ชี้วัด3!AZ6="","",ชี้วัด3!AZ6),IF(ชี้วัด3!AZ36="","",ชี้วัด3!AZ36))</f>
        <v/>
      </c>
      <c r="BA6" s="314" t="str">
        <f>IF($B$2=1,IF(ชี้วัด3!BA6="","",ชี้วัด3!BA6),IF(ชี้วัด3!BA36="","",ชี้วัด3!BA36))</f>
        <v/>
      </c>
      <c r="BB6" s="314" t="str">
        <f>IF($B$2=1,IF(ชี้วัด3!BB6="","",ชี้วัด3!BB6),IF(ชี้วัด3!BB36="","",ชี้วัด3!BB36))</f>
        <v/>
      </c>
      <c r="BC6" s="314" t="str">
        <f>IF($B$2=1,IF(ชี้วัด3!BC6="","",ชี้วัด3!BC6),IF(ชี้วัด3!BC36="","",ชี้วัด3!BC36))</f>
        <v/>
      </c>
      <c r="BD6" s="314" t="str">
        <f>IF($B$2=1,IF(ชี้วัด3!BD6="","",ชี้วัด3!BD6),IF(ชี้วัด3!BD36="","",ชี้วัด3!BD36))</f>
        <v/>
      </c>
      <c r="BE6" s="116" t="str">
        <f>IF($B$2=1,IF(ชี้วัด3!BE6="","",ชี้วัด3!BE6),IF(ชี้วัด3!BE36="","",ชี้วัด3!BE36))</f>
        <v/>
      </c>
      <c r="BF6" s="116" t="str">
        <f>IF($B$2=1,IF(ชี้วัด3!BF6="","",ชี้วัด3!BF6),IF(ชี้วัด3!BF36="","",ชี้วัด3!BF36))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IF($B$2=1,IF(ชี้วัด3!E7="","",ชี้วัด3!E7),IF(ชี้วัด3!E37="","",ชี้วัด3!E37))</f>
        <v/>
      </c>
      <c r="F7" s="118"/>
      <c r="G7" s="314" t="str">
        <f>IF($B$2=1,IF(ชี้วัด3!G7="","",ชี้วัด3!G7),IF(ชี้วัด3!G37="","",ชี้วัด3!G37))</f>
        <v/>
      </c>
      <c r="H7" s="314" t="str">
        <f>IF($B$2=1,IF(ชี้วัด3!H7="","",ชี้วัด3!H7),IF(ชี้วัด3!H37="","",ชี้วัด3!H37))</f>
        <v/>
      </c>
      <c r="I7" s="314" t="str">
        <f>IF($B$2=1,IF(ชี้วัด3!I7="","",ชี้วัด3!I7),IF(ชี้วัด3!I37="","",ชี้วัด3!I37))</f>
        <v/>
      </c>
      <c r="J7" s="314" t="str">
        <f>IF($B$2=1,IF(ชี้วัด3!J7="","",ชี้วัด3!J7),IF(ชี้วัด3!J37="","",ชี้วัด3!J37))</f>
        <v/>
      </c>
      <c r="K7" s="314" t="str">
        <f>IF($B$2=1,IF(ชี้วัด3!K7="","",ชี้วัด3!K7),IF(ชี้วัด3!K37="","",ชี้วัด3!K37))</f>
        <v/>
      </c>
      <c r="L7" s="314" t="str">
        <f>IF($B$2=1,IF(ชี้วัด3!L7="","",ชี้วัด3!L7),IF(ชี้วัด3!L37="","",ชี้วัด3!L37))</f>
        <v/>
      </c>
      <c r="M7" s="314" t="str">
        <f>IF($B$2=1,IF(ชี้วัด3!M7="","",ชี้วัด3!M7),IF(ชี้วัด3!M37="","",ชี้วัด3!M37))</f>
        <v/>
      </c>
      <c r="N7" s="314" t="str">
        <f>IF($B$2=1,IF(ชี้วัด3!N7="","",ชี้วัด3!N7),IF(ชี้วัด3!N37="","",ชี้วัด3!N37))</f>
        <v/>
      </c>
      <c r="O7" s="314" t="str">
        <f>IF($B$2=1,IF(ชี้วัด3!O7="","",ชี้วัด3!O7),IF(ชี้วัด3!O37="","",ชี้วัด3!O37))</f>
        <v/>
      </c>
      <c r="P7" s="314" t="str">
        <f>IF($B$2=1,IF(ชี้วัด3!P7="","",ชี้วัด3!P7),IF(ชี้วัด3!P37="","",ชี้วัด3!P37))</f>
        <v/>
      </c>
      <c r="Q7" s="314" t="str">
        <f>IF($B$2=1,IF(ชี้วัด3!Q7="","",ชี้วัด3!Q7),IF(ชี้วัด3!Q37="","",ชี้วัด3!Q37))</f>
        <v/>
      </c>
      <c r="R7" s="314" t="str">
        <f>IF($B$2=1,IF(ชี้วัด3!R7="","",ชี้วัด3!R7),IF(ชี้วัด3!R37="","",ชี้วัด3!R37))</f>
        <v/>
      </c>
      <c r="S7" s="314" t="str">
        <f>IF($B$2=1,IF(ชี้วัด3!S7="","",ชี้วัด3!S7),IF(ชี้วัด3!S37="","",ชี้วัด3!S37))</f>
        <v/>
      </c>
      <c r="T7" s="314" t="str">
        <f>IF($B$2=1,IF(ชี้วัด3!T7="","",ชี้วัด3!T7),IF(ชี้วัด3!T37="","",ชี้วัด3!T37))</f>
        <v/>
      </c>
      <c r="U7" s="314" t="str">
        <f>IF($B$2=1,IF(ชี้วัด3!U7="","",ชี้วัด3!U7),IF(ชี้วัด3!U37="","",ชี้วัด3!U37))</f>
        <v/>
      </c>
      <c r="V7" s="314" t="str">
        <f>IF($B$2=1,IF(ชี้วัด3!V7="","",ชี้วัด3!V7),IF(ชี้วัด3!V37="","",ชี้วัด3!V37))</f>
        <v/>
      </c>
      <c r="W7" s="314" t="str">
        <f>IF($B$2=1,IF(ชี้วัด3!W7="","",ชี้วัด3!W7),IF(ชี้วัด3!W37="","",ชี้วัด3!W37))</f>
        <v/>
      </c>
      <c r="X7" s="314" t="str">
        <f>IF($B$2=1,IF(ชี้วัด3!X7="","",ชี้วัด3!X7),IF(ชี้วัด3!X37="","",ชี้วัด3!X37))</f>
        <v/>
      </c>
      <c r="Y7" s="314" t="str">
        <f>IF($B$2=1,IF(ชี้วัด3!Y7="","",ชี้วัด3!Y7),IF(ชี้วัด3!Y37="","",ชี้วัด3!Y37))</f>
        <v/>
      </c>
      <c r="Z7" s="314" t="str">
        <f>IF($B$2=1,IF(ชี้วัด3!Z7="","",ชี้วัด3!Z7),IF(ชี้วัด3!Z37="","",ชี้วัด3!Z37))</f>
        <v/>
      </c>
      <c r="AA7" s="314" t="str">
        <f>IF($B$2=1,IF(ชี้วัด3!AA7="","",ชี้วัด3!AA7),IF(ชี้วัด3!AA37="","",ชี้วัด3!AA37))</f>
        <v/>
      </c>
      <c r="AB7" s="314" t="str">
        <f>IF($B$2=1,IF(ชี้วัด3!AB7="","",ชี้วัด3!AB7),IF(ชี้วัด3!AB37="","",ชี้วัด3!AB37))</f>
        <v/>
      </c>
      <c r="AC7" s="314" t="str">
        <f>IF($B$2=1,IF(ชี้วัด3!AC7="","",ชี้วัด3!AC7),IF(ชี้วัด3!AC37="","",ชี้วัด3!AC37))</f>
        <v/>
      </c>
      <c r="AD7" s="314" t="str">
        <f>IF($B$2=1,IF(ชี้วัด3!AD7="","",ชี้วัด3!AD7),IF(ชี้วัด3!AD37="","",ชี้วัด3!AD37))</f>
        <v/>
      </c>
      <c r="AE7" s="314" t="str">
        <f>IF($B$2=1,IF(ชี้วัด3!AE7="","",ชี้วัด3!AE7),IF(ชี้วัด3!AE37="","",ชี้วัด3!AE37))</f>
        <v/>
      </c>
      <c r="AF7" s="314" t="str">
        <f>IF($B$2=1,IF(ชี้วัด3!AF7="","",ชี้วัด3!AF7),IF(ชี้วัด3!AF37="","",ชี้วัด3!AF37))</f>
        <v/>
      </c>
      <c r="AG7" s="314" t="str">
        <f>IF($B$2=1,IF(ชี้วัด3!AG7="","",ชี้วัด3!AG7),IF(ชี้วัด3!AG37="","",ชี้วัด3!AG37))</f>
        <v/>
      </c>
      <c r="AH7" s="314" t="str">
        <f>IF($B$2=1,IF(ชี้วัด3!AH7="","",ชี้วัด3!AH7),IF(ชี้วัด3!AH37="","",ชี้วัด3!AH37))</f>
        <v/>
      </c>
      <c r="AI7" s="314" t="str">
        <f>IF($B$2=1,IF(ชี้วัด3!AI7="","",ชี้วัด3!AI7),IF(ชี้วัด3!AI37="","",ชี้วัด3!AI37))</f>
        <v/>
      </c>
      <c r="AJ7" s="314" t="str">
        <f>IF($B$2=1,IF(ชี้วัด3!AJ7="","",ชี้วัด3!AJ7),IF(ชี้วัด3!AJ37="","",ชี้วัด3!AJ37))</f>
        <v/>
      </c>
      <c r="AK7" s="314" t="str">
        <f>IF($B$2=1,IF(ชี้วัด3!AK7="","",ชี้วัด3!AK7),IF(ชี้วัด3!AK37="","",ชี้วัด3!AK37))</f>
        <v/>
      </c>
      <c r="AL7" s="314" t="str">
        <f>IF($B$2=1,IF(ชี้วัด3!AL7="","",ชี้วัด3!AL7),IF(ชี้วัด3!AL37="","",ชี้วัด3!AL37))</f>
        <v/>
      </c>
      <c r="AM7" s="314" t="str">
        <f>IF($B$2=1,IF(ชี้วัด3!AM7="","",ชี้วัด3!AM7),IF(ชี้วัด3!AM37="","",ชี้วัด3!AM37))</f>
        <v/>
      </c>
      <c r="AN7" s="314" t="str">
        <f>IF($B$2=1,IF(ชี้วัด3!AN7="","",ชี้วัด3!AN7),IF(ชี้วัด3!AN37="","",ชี้วัด3!AN37))</f>
        <v/>
      </c>
      <c r="AO7" s="314" t="str">
        <f>IF($B$2=1,IF(ชี้วัด3!AO7="","",ชี้วัด3!AO7),IF(ชี้วัด3!AO37="","",ชี้วัด3!AO37))</f>
        <v/>
      </c>
      <c r="AP7" s="314" t="str">
        <f>IF($B$2=1,IF(ชี้วัด3!AP7="","",ชี้วัด3!AP7),IF(ชี้วัด3!AP37="","",ชี้วัด3!AP37))</f>
        <v/>
      </c>
      <c r="AQ7" s="314" t="str">
        <f>IF($B$2=1,IF(ชี้วัด3!AQ7="","",ชี้วัด3!AQ7),IF(ชี้วัด3!AQ37="","",ชี้วัด3!AQ37))</f>
        <v/>
      </c>
      <c r="AR7" s="314" t="str">
        <f>IF($B$2=1,IF(ชี้วัด3!AR7="","",ชี้วัด3!AR7),IF(ชี้วัด3!AR37="","",ชี้วัด3!AR37))</f>
        <v/>
      </c>
      <c r="AS7" s="314" t="str">
        <f>IF($B$2=1,IF(ชี้วัด3!AS7="","",ชี้วัด3!AS7),IF(ชี้วัด3!AS37="","",ชี้วัด3!AS37))</f>
        <v/>
      </c>
      <c r="AT7" s="314" t="str">
        <f>IF($B$2=1,IF(ชี้วัด3!AT7="","",ชี้วัด3!AT7),IF(ชี้วัด3!AT37="","",ชี้วัด3!AT37))</f>
        <v/>
      </c>
      <c r="AU7" s="314" t="str">
        <f>IF($B$2=1,IF(ชี้วัด3!AU7="","",ชี้วัด3!AU7),IF(ชี้วัด3!AU37="","",ชี้วัด3!AU37))</f>
        <v/>
      </c>
      <c r="AV7" s="314" t="str">
        <f>IF($B$2=1,IF(ชี้วัด3!AV7="","",ชี้วัด3!AV7),IF(ชี้วัด3!AV37="","",ชี้วัด3!AV37))</f>
        <v/>
      </c>
      <c r="AW7" s="314" t="str">
        <f>IF($B$2=1,IF(ชี้วัด3!AW7="","",ชี้วัด3!AW7),IF(ชี้วัด3!AW37="","",ชี้วัด3!AW37))</f>
        <v/>
      </c>
      <c r="AX7" s="314" t="str">
        <f>IF($B$2=1,IF(ชี้วัด3!AX7="","",ชี้วัด3!AX7),IF(ชี้วัด3!AX37="","",ชี้วัด3!AX37))</f>
        <v/>
      </c>
      <c r="AY7" s="314" t="str">
        <f>IF($B$2=1,IF(ชี้วัด3!AY7="","",ชี้วัด3!AY7),IF(ชี้วัด3!AY37="","",ชี้วัด3!AY37))</f>
        <v/>
      </c>
      <c r="AZ7" s="314" t="str">
        <f>IF($B$2=1,IF(ชี้วัด3!AZ7="","",ชี้วัด3!AZ7),IF(ชี้วัด3!AZ37="","",ชี้วัด3!AZ37))</f>
        <v/>
      </c>
      <c r="BA7" s="314" t="str">
        <f>IF($B$2=1,IF(ชี้วัด3!BA7="","",ชี้วัด3!BA7),IF(ชี้วัด3!BA37="","",ชี้วัด3!BA37))</f>
        <v/>
      </c>
      <c r="BB7" s="314" t="str">
        <f>IF($B$2=1,IF(ชี้วัด3!BB7="","",ชี้วัด3!BB7),IF(ชี้วัด3!BB37="","",ชี้วัด3!BB37))</f>
        <v/>
      </c>
      <c r="BC7" s="314" t="str">
        <f>IF($B$2=1,IF(ชี้วัด3!BC7="","",ชี้วัด3!BC7),IF(ชี้วัด3!BC37="","",ชี้วัด3!BC37))</f>
        <v/>
      </c>
      <c r="BD7" s="314" t="str">
        <f>IF($B$2=1,IF(ชี้วัด3!BD7="","",ชี้วัด3!BD7),IF(ชี้วัด3!BD37="","",ชี้วัด3!BD37))</f>
        <v/>
      </c>
      <c r="BE7" s="116" t="str">
        <f>IF($B$2=1,IF(ชี้วัด3!BE7="","",ชี้วัด3!BE7),IF(ชี้วัด3!BE37="","",ชี้วัด3!BE37))</f>
        <v/>
      </c>
      <c r="BF7" s="116" t="str">
        <f>IF($B$2=1,IF(ชี้วัด3!BF7="","",ชี้วัด3!BF7),IF(ชี้วัด3!BF37="","",ชี้วัด3!BF37))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IF($B$2=1,IF(ชี้วัด3!E8="","",ชี้วัด3!E8),IF(ชี้วัด3!E38="","",ชี้วัด3!E38))</f>
        <v/>
      </c>
      <c r="F8" s="118"/>
      <c r="G8" s="314" t="str">
        <f>IF($B$2=1,IF(ชี้วัด3!G8="","",ชี้วัด3!G8),IF(ชี้วัด3!G38="","",ชี้วัด3!G38))</f>
        <v/>
      </c>
      <c r="H8" s="314" t="str">
        <f>IF($B$2=1,IF(ชี้วัด3!H8="","",ชี้วัด3!H8),IF(ชี้วัด3!H38="","",ชี้วัด3!H38))</f>
        <v/>
      </c>
      <c r="I8" s="314" t="str">
        <f>IF($B$2=1,IF(ชี้วัด3!I8="","",ชี้วัด3!I8),IF(ชี้วัด3!I38="","",ชี้วัด3!I38))</f>
        <v/>
      </c>
      <c r="J8" s="314" t="str">
        <f>IF($B$2=1,IF(ชี้วัด3!J8="","",ชี้วัด3!J8),IF(ชี้วัด3!J38="","",ชี้วัด3!J38))</f>
        <v/>
      </c>
      <c r="K8" s="314" t="str">
        <f>IF($B$2=1,IF(ชี้วัด3!K8="","",ชี้วัด3!K8),IF(ชี้วัด3!K38="","",ชี้วัด3!K38))</f>
        <v/>
      </c>
      <c r="L8" s="314" t="str">
        <f>IF($B$2=1,IF(ชี้วัด3!L8="","",ชี้วัด3!L8),IF(ชี้วัด3!L38="","",ชี้วัด3!L38))</f>
        <v/>
      </c>
      <c r="M8" s="314" t="str">
        <f>IF($B$2=1,IF(ชี้วัด3!M8="","",ชี้วัด3!M8),IF(ชี้วัด3!M38="","",ชี้วัด3!M38))</f>
        <v/>
      </c>
      <c r="N8" s="314" t="str">
        <f>IF($B$2=1,IF(ชี้วัด3!N8="","",ชี้วัด3!N8),IF(ชี้วัด3!N38="","",ชี้วัด3!N38))</f>
        <v/>
      </c>
      <c r="O8" s="314" t="str">
        <f>IF($B$2=1,IF(ชี้วัด3!O8="","",ชี้วัด3!O8),IF(ชี้วัด3!O38="","",ชี้วัด3!O38))</f>
        <v/>
      </c>
      <c r="P8" s="314" t="str">
        <f>IF($B$2=1,IF(ชี้วัด3!P8="","",ชี้วัด3!P8),IF(ชี้วัด3!P38="","",ชี้วัด3!P38))</f>
        <v/>
      </c>
      <c r="Q8" s="314" t="str">
        <f>IF($B$2=1,IF(ชี้วัด3!Q8="","",ชี้วัด3!Q8),IF(ชี้วัด3!Q38="","",ชี้วัด3!Q38))</f>
        <v/>
      </c>
      <c r="R8" s="314" t="str">
        <f>IF($B$2=1,IF(ชี้วัด3!R8="","",ชี้วัด3!R8),IF(ชี้วัด3!R38="","",ชี้วัด3!R38))</f>
        <v/>
      </c>
      <c r="S8" s="314" t="str">
        <f>IF($B$2=1,IF(ชี้วัด3!S8="","",ชี้วัด3!S8),IF(ชี้วัด3!S38="","",ชี้วัด3!S38))</f>
        <v/>
      </c>
      <c r="T8" s="314" t="str">
        <f>IF($B$2=1,IF(ชี้วัด3!T8="","",ชี้วัด3!T8),IF(ชี้วัด3!T38="","",ชี้วัด3!T38))</f>
        <v/>
      </c>
      <c r="U8" s="314" t="str">
        <f>IF($B$2=1,IF(ชี้วัด3!U8="","",ชี้วัด3!U8),IF(ชี้วัด3!U38="","",ชี้วัด3!U38))</f>
        <v/>
      </c>
      <c r="V8" s="314" t="str">
        <f>IF($B$2=1,IF(ชี้วัด3!V8="","",ชี้วัด3!V8),IF(ชี้วัด3!V38="","",ชี้วัด3!V38))</f>
        <v/>
      </c>
      <c r="W8" s="314" t="str">
        <f>IF($B$2=1,IF(ชี้วัด3!W8="","",ชี้วัด3!W8),IF(ชี้วัด3!W38="","",ชี้วัด3!W38))</f>
        <v/>
      </c>
      <c r="X8" s="314" t="str">
        <f>IF($B$2=1,IF(ชี้วัด3!X8="","",ชี้วัด3!X8),IF(ชี้วัด3!X38="","",ชี้วัด3!X38))</f>
        <v/>
      </c>
      <c r="Y8" s="314" t="str">
        <f>IF($B$2=1,IF(ชี้วัด3!Y8="","",ชี้วัด3!Y8),IF(ชี้วัด3!Y38="","",ชี้วัด3!Y38))</f>
        <v/>
      </c>
      <c r="Z8" s="314" t="str">
        <f>IF($B$2=1,IF(ชี้วัด3!Z8="","",ชี้วัด3!Z8),IF(ชี้วัด3!Z38="","",ชี้วัด3!Z38))</f>
        <v/>
      </c>
      <c r="AA8" s="314" t="str">
        <f>IF($B$2=1,IF(ชี้วัด3!AA8="","",ชี้วัด3!AA8),IF(ชี้วัด3!AA38="","",ชี้วัด3!AA38))</f>
        <v/>
      </c>
      <c r="AB8" s="314" t="str">
        <f>IF($B$2=1,IF(ชี้วัด3!AB8="","",ชี้วัด3!AB8),IF(ชี้วัด3!AB38="","",ชี้วัด3!AB38))</f>
        <v/>
      </c>
      <c r="AC8" s="314" t="str">
        <f>IF($B$2=1,IF(ชี้วัด3!AC8="","",ชี้วัด3!AC8),IF(ชี้วัด3!AC38="","",ชี้วัด3!AC38))</f>
        <v/>
      </c>
      <c r="AD8" s="314" t="str">
        <f>IF($B$2=1,IF(ชี้วัด3!AD8="","",ชี้วัด3!AD8),IF(ชี้วัด3!AD38="","",ชี้วัด3!AD38))</f>
        <v/>
      </c>
      <c r="AE8" s="314" t="str">
        <f>IF($B$2=1,IF(ชี้วัด3!AE8="","",ชี้วัด3!AE8),IF(ชี้วัด3!AE38="","",ชี้วัด3!AE38))</f>
        <v/>
      </c>
      <c r="AF8" s="314" t="str">
        <f>IF($B$2=1,IF(ชี้วัด3!AF8="","",ชี้วัด3!AF8),IF(ชี้วัด3!AF38="","",ชี้วัด3!AF38))</f>
        <v/>
      </c>
      <c r="AG8" s="314" t="str">
        <f>IF($B$2=1,IF(ชี้วัด3!AG8="","",ชี้วัด3!AG8),IF(ชี้วัด3!AG38="","",ชี้วัด3!AG38))</f>
        <v/>
      </c>
      <c r="AH8" s="314" t="str">
        <f>IF($B$2=1,IF(ชี้วัด3!AH8="","",ชี้วัด3!AH8),IF(ชี้วัด3!AH38="","",ชี้วัด3!AH38))</f>
        <v/>
      </c>
      <c r="AI8" s="314" t="str">
        <f>IF($B$2=1,IF(ชี้วัด3!AI8="","",ชี้วัด3!AI8),IF(ชี้วัด3!AI38="","",ชี้วัด3!AI38))</f>
        <v/>
      </c>
      <c r="AJ8" s="314" t="str">
        <f>IF($B$2=1,IF(ชี้วัด3!AJ8="","",ชี้วัด3!AJ8),IF(ชี้วัด3!AJ38="","",ชี้วัด3!AJ38))</f>
        <v/>
      </c>
      <c r="AK8" s="314" t="str">
        <f>IF($B$2=1,IF(ชี้วัด3!AK8="","",ชี้วัด3!AK8),IF(ชี้วัด3!AK38="","",ชี้วัด3!AK38))</f>
        <v/>
      </c>
      <c r="AL8" s="314" t="str">
        <f>IF($B$2=1,IF(ชี้วัด3!AL8="","",ชี้วัด3!AL8),IF(ชี้วัด3!AL38="","",ชี้วัด3!AL38))</f>
        <v/>
      </c>
      <c r="AM8" s="314" t="str">
        <f>IF($B$2=1,IF(ชี้วัด3!AM8="","",ชี้วัด3!AM8),IF(ชี้วัด3!AM38="","",ชี้วัด3!AM38))</f>
        <v/>
      </c>
      <c r="AN8" s="314" t="str">
        <f>IF($B$2=1,IF(ชี้วัด3!AN8="","",ชี้วัด3!AN8),IF(ชี้วัด3!AN38="","",ชี้วัด3!AN38))</f>
        <v/>
      </c>
      <c r="AO8" s="314" t="str">
        <f>IF($B$2=1,IF(ชี้วัด3!AO8="","",ชี้วัด3!AO8),IF(ชี้วัด3!AO38="","",ชี้วัด3!AO38))</f>
        <v/>
      </c>
      <c r="AP8" s="314" t="str">
        <f>IF($B$2=1,IF(ชี้วัด3!AP8="","",ชี้วัด3!AP8),IF(ชี้วัด3!AP38="","",ชี้วัด3!AP38))</f>
        <v/>
      </c>
      <c r="AQ8" s="314" t="str">
        <f>IF($B$2=1,IF(ชี้วัด3!AQ8="","",ชี้วัด3!AQ8),IF(ชี้วัด3!AQ38="","",ชี้วัด3!AQ38))</f>
        <v/>
      </c>
      <c r="AR8" s="314" t="str">
        <f>IF($B$2=1,IF(ชี้วัด3!AR8="","",ชี้วัด3!AR8),IF(ชี้วัด3!AR38="","",ชี้วัด3!AR38))</f>
        <v/>
      </c>
      <c r="AS8" s="314" t="str">
        <f>IF($B$2=1,IF(ชี้วัด3!AS8="","",ชี้วัด3!AS8),IF(ชี้วัด3!AS38="","",ชี้วัด3!AS38))</f>
        <v/>
      </c>
      <c r="AT8" s="314" t="str">
        <f>IF($B$2=1,IF(ชี้วัด3!AT8="","",ชี้วัด3!AT8),IF(ชี้วัด3!AT38="","",ชี้วัด3!AT38))</f>
        <v/>
      </c>
      <c r="AU8" s="314" t="str">
        <f>IF($B$2=1,IF(ชี้วัด3!AU8="","",ชี้วัด3!AU8),IF(ชี้วัด3!AU38="","",ชี้วัด3!AU38))</f>
        <v/>
      </c>
      <c r="AV8" s="314" t="str">
        <f>IF($B$2=1,IF(ชี้วัด3!AV8="","",ชี้วัด3!AV8),IF(ชี้วัด3!AV38="","",ชี้วัด3!AV38))</f>
        <v/>
      </c>
      <c r="AW8" s="314" t="str">
        <f>IF($B$2=1,IF(ชี้วัด3!AW8="","",ชี้วัด3!AW8),IF(ชี้วัด3!AW38="","",ชี้วัด3!AW38))</f>
        <v/>
      </c>
      <c r="AX8" s="314" t="str">
        <f>IF($B$2=1,IF(ชี้วัด3!AX8="","",ชี้วัด3!AX8),IF(ชี้วัด3!AX38="","",ชี้วัด3!AX38))</f>
        <v/>
      </c>
      <c r="AY8" s="314" t="str">
        <f>IF($B$2=1,IF(ชี้วัด3!AY8="","",ชี้วัด3!AY8),IF(ชี้วัด3!AY38="","",ชี้วัด3!AY38))</f>
        <v/>
      </c>
      <c r="AZ8" s="314" t="str">
        <f>IF($B$2=1,IF(ชี้วัด3!AZ8="","",ชี้วัด3!AZ8),IF(ชี้วัด3!AZ38="","",ชี้วัด3!AZ38))</f>
        <v/>
      </c>
      <c r="BA8" s="314" t="str">
        <f>IF($B$2=1,IF(ชี้วัด3!BA8="","",ชี้วัด3!BA8),IF(ชี้วัด3!BA38="","",ชี้วัด3!BA38))</f>
        <v/>
      </c>
      <c r="BB8" s="314" t="str">
        <f>IF($B$2=1,IF(ชี้วัด3!BB8="","",ชี้วัด3!BB8),IF(ชี้วัด3!BB38="","",ชี้วัด3!BB38))</f>
        <v/>
      </c>
      <c r="BC8" s="314" t="str">
        <f>IF($B$2=1,IF(ชี้วัด3!BC8="","",ชี้วัด3!BC8),IF(ชี้วัด3!BC38="","",ชี้วัด3!BC38))</f>
        <v/>
      </c>
      <c r="BD8" s="314" t="str">
        <f>IF($B$2=1,IF(ชี้วัด3!BD8="","",ชี้วัด3!BD8),IF(ชี้วัด3!BD38="","",ชี้วัด3!BD38))</f>
        <v/>
      </c>
      <c r="BE8" s="116" t="str">
        <f>IF($B$2=1,IF(ชี้วัด3!BE8="","",ชี้วัด3!BE8),IF(ชี้วัด3!BE38="","",ชี้วัด3!BE38))</f>
        <v/>
      </c>
      <c r="BF8" s="116" t="str">
        <f>IF($B$2=1,IF(ชี้วัด3!BF8="","",ชี้วัด3!BF8),IF(ชี้วัด3!BF38="","",ชี้วัด3!BF38))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IF($B$2=1,IF(ชี้วัด3!E9="","",ชี้วัด3!E9),IF(ชี้วัด3!E39="","",ชี้วัด3!E39))</f>
        <v/>
      </c>
      <c r="F9" s="118"/>
      <c r="G9" s="314" t="str">
        <f>IF($B$2=1,IF(ชี้วัด3!G9="","",ชี้วัด3!G9),IF(ชี้วัด3!G39="","",ชี้วัด3!G39))</f>
        <v/>
      </c>
      <c r="H9" s="314" t="str">
        <f>IF($B$2=1,IF(ชี้วัด3!H9="","",ชี้วัด3!H9),IF(ชี้วัด3!H39="","",ชี้วัด3!H39))</f>
        <v/>
      </c>
      <c r="I9" s="314" t="str">
        <f>IF($B$2=1,IF(ชี้วัด3!I9="","",ชี้วัด3!I9),IF(ชี้วัด3!I39="","",ชี้วัด3!I39))</f>
        <v/>
      </c>
      <c r="J9" s="314" t="str">
        <f>IF($B$2=1,IF(ชี้วัด3!J9="","",ชี้วัด3!J9),IF(ชี้วัด3!J39="","",ชี้วัด3!J39))</f>
        <v/>
      </c>
      <c r="K9" s="314" t="str">
        <f>IF($B$2=1,IF(ชี้วัด3!K9="","",ชี้วัด3!K9),IF(ชี้วัด3!K39="","",ชี้วัด3!K39))</f>
        <v/>
      </c>
      <c r="L9" s="314" t="str">
        <f>IF($B$2=1,IF(ชี้วัด3!L9="","",ชี้วัด3!L9),IF(ชี้วัด3!L39="","",ชี้วัด3!L39))</f>
        <v/>
      </c>
      <c r="M9" s="314" t="str">
        <f>IF($B$2=1,IF(ชี้วัด3!M9="","",ชี้วัด3!M9),IF(ชี้วัด3!M39="","",ชี้วัด3!M39))</f>
        <v/>
      </c>
      <c r="N9" s="314" t="str">
        <f>IF($B$2=1,IF(ชี้วัด3!N9="","",ชี้วัด3!N9),IF(ชี้วัด3!N39="","",ชี้วัด3!N39))</f>
        <v/>
      </c>
      <c r="O9" s="314" t="str">
        <f>IF($B$2=1,IF(ชี้วัด3!O9="","",ชี้วัด3!O9),IF(ชี้วัด3!O39="","",ชี้วัด3!O39))</f>
        <v/>
      </c>
      <c r="P9" s="314" t="str">
        <f>IF($B$2=1,IF(ชี้วัด3!P9="","",ชี้วัด3!P9),IF(ชี้วัด3!P39="","",ชี้วัด3!P39))</f>
        <v/>
      </c>
      <c r="Q9" s="314" t="str">
        <f>IF($B$2=1,IF(ชี้วัด3!Q9="","",ชี้วัด3!Q9),IF(ชี้วัด3!Q39="","",ชี้วัด3!Q39))</f>
        <v/>
      </c>
      <c r="R9" s="314" t="str">
        <f>IF($B$2=1,IF(ชี้วัด3!R9="","",ชี้วัด3!R9),IF(ชี้วัด3!R39="","",ชี้วัด3!R39))</f>
        <v/>
      </c>
      <c r="S9" s="314" t="str">
        <f>IF($B$2=1,IF(ชี้วัด3!S9="","",ชี้วัด3!S9),IF(ชี้วัด3!S39="","",ชี้วัด3!S39))</f>
        <v/>
      </c>
      <c r="T9" s="314" t="str">
        <f>IF($B$2=1,IF(ชี้วัด3!T9="","",ชี้วัด3!T9),IF(ชี้วัด3!T39="","",ชี้วัด3!T39))</f>
        <v/>
      </c>
      <c r="U9" s="314" t="str">
        <f>IF($B$2=1,IF(ชี้วัด3!U9="","",ชี้วัด3!U9),IF(ชี้วัด3!U39="","",ชี้วัด3!U39))</f>
        <v/>
      </c>
      <c r="V9" s="314" t="str">
        <f>IF($B$2=1,IF(ชี้วัด3!V9="","",ชี้วัด3!V9),IF(ชี้วัด3!V39="","",ชี้วัด3!V39))</f>
        <v/>
      </c>
      <c r="W9" s="314" t="str">
        <f>IF($B$2=1,IF(ชี้วัด3!W9="","",ชี้วัด3!W9),IF(ชี้วัด3!W39="","",ชี้วัด3!W39))</f>
        <v/>
      </c>
      <c r="X9" s="314" t="str">
        <f>IF($B$2=1,IF(ชี้วัด3!X9="","",ชี้วัด3!X9),IF(ชี้วัด3!X39="","",ชี้วัด3!X39))</f>
        <v/>
      </c>
      <c r="Y9" s="314" t="str">
        <f>IF($B$2=1,IF(ชี้วัด3!Y9="","",ชี้วัด3!Y9),IF(ชี้วัด3!Y39="","",ชี้วัด3!Y39))</f>
        <v/>
      </c>
      <c r="Z9" s="314" t="str">
        <f>IF($B$2=1,IF(ชี้วัด3!Z9="","",ชี้วัด3!Z9),IF(ชี้วัด3!Z39="","",ชี้วัด3!Z39))</f>
        <v/>
      </c>
      <c r="AA9" s="314" t="str">
        <f>IF($B$2=1,IF(ชี้วัด3!AA9="","",ชี้วัด3!AA9),IF(ชี้วัด3!AA39="","",ชี้วัด3!AA39))</f>
        <v/>
      </c>
      <c r="AB9" s="314" t="str">
        <f>IF($B$2=1,IF(ชี้วัด3!AB9="","",ชี้วัด3!AB9),IF(ชี้วัด3!AB39="","",ชี้วัด3!AB39))</f>
        <v/>
      </c>
      <c r="AC9" s="314" t="str">
        <f>IF($B$2=1,IF(ชี้วัด3!AC9="","",ชี้วัด3!AC9),IF(ชี้วัด3!AC39="","",ชี้วัด3!AC39))</f>
        <v/>
      </c>
      <c r="AD9" s="314" t="str">
        <f>IF($B$2=1,IF(ชี้วัด3!AD9="","",ชี้วัด3!AD9),IF(ชี้วัด3!AD39="","",ชี้วัด3!AD39))</f>
        <v/>
      </c>
      <c r="AE9" s="314" t="str">
        <f>IF($B$2=1,IF(ชี้วัด3!AE9="","",ชี้วัด3!AE9),IF(ชี้วัด3!AE39="","",ชี้วัด3!AE39))</f>
        <v/>
      </c>
      <c r="AF9" s="314" t="str">
        <f>IF($B$2=1,IF(ชี้วัด3!AF9="","",ชี้วัด3!AF9),IF(ชี้วัด3!AF39="","",ชี้วัด3!AF39))</f>
        <v/>
      </c>
      <c r="AG9" s="314" t="str">
        <f>IF($B$2=1,IF(ชี้วัด3!AG9="","",ชี้วัด3!AG9),IF(ชี้วัด3!AG39="","",ชี้วัด3!AG39))</f>
        <v/>
      </c>
      <c r="AH9" s="314" t="str">
        <f>IF($B$2=1,IF(ชี้วัด3!AH9="","",ชี้วัด3!AH9),IF(ชี้วัด3!AH39="","",ชี้วัด3!AH39))</f>
        <v/>
      </c>
      <c r="AI9" s="314" t="str">
        <f>IF($B$2=1,IF(ชี้วัด3!AI9="","",ชี้วัด3!AI9),IF(ชี้วัด3!AI39="","",ชี้วัด3!AI39))</f>
        <v/>
      </c>
      <c r="AJ9" s="314" t="str">
        <f>IF($B$2=1,IF(ชี้วัด3!AJ9="","",ชี้วัด3!AJ9),IF(ชี้วัด3!AJ39="","",ชี้วัด3!AJ39))</f>
        <v/>
      </c>
      <c r="AK9" s="314" t="str">
        <f>IF($B$2=1,IF(ชี้วัด3!AK9="","",ชี้วัด3!AK9),IF(ชี้วัด3!AK39="","",ชี้วัด3!AK39))</f>
        <v/>
      </c>
      <c r="AL9" s="314" t="str">
        <f>IF($B$2=1,IF(ชี้วัด3!AL9="","",ชี้วัด3!AL9),IF(ชี้วัด3!AL39="","",ชี้วัด3!AL39))</f>
        <v/>
      </c>
      <c r="AM9" s="314" t="str">
        <f>IF($B$2=1,IF(ชี้วัด3!AM9="","",ชี้วัด3!AM9),IF(ชี้วัด3!AM39="","",ชี้วัด3!AM39))</f>
        <v/>
      </c>
      <c r="AN9" s="314" t="str">
        <f>IF($B$2=1,IF(ชี้วัด3!AN9="","",ชี้วัด3!AN9),IF(ชี้วัด3!AN39="","",ชี้วัด3!AN39))</f>
        <v/>
      </c>
      <c r="AO9" s="314" t="str">
        <f>IF($B$2=1,IF(ชี้วัด3!AO9="","",ชี้วัด3!AO9),IF(ชี้วัด3!AO39="","",ชี้วัด3!AO39))</f>
        <v/>
      </c>
      <c r="AP9" s="314" t="str">
        <f>IF($B$2=1,IF(ชี้วัด3!AP9="","",ชี้วัด3!AP9),IF(ชี้วัด3!AP39="","",ชี้วัด3!AP39))</f>
        <v/>
      </c>
      <c r="AQ9" s="314" t="str">
        <f>IF($B$2=1,IF(ชี้วัด3!AQ9="","",ชี้วัด3!AQ9),IF(ชี้วัด3!AQ39="","",ชี้วัด3!AQ39))</f>
        <v/>
      </c>
      <c r="AR9" s="314" t="str">
        <f>IF($B$2=1,IF(ชี้วัด3!AR9="","",ชี้วัด3!AR9),IF(ชี้วัด3!AR39="","",ชี้วัด3!AR39))</f>
        <v/>
      </c>
      <c r="AS9" s="314" t="str">
        <f>IF($B$2=1,IF(ชี้วัด3!AS9="","",ชี้วัด3!AS9),IF(ชี้วัด3!AS39="","",ชี้วัด3!AS39))</f>
        <v/>
      </c>
      <c r="AT9" s="314" t="str">
        <f>IF($B$2=1,IF(ชี้วัด3!AT9="","",ชี้วัด3!AT9),IF(ชี้วัด3!AT39="","",ชี้วัด3!AT39))</f>
        <v/>
      </c>
      <c r="AU9" s="314" t="str">
        <f>IF($B$2=1,IF(ชี้วัด3!AU9="","",ชี้วัด3!AU9),IF(ชี้วัด3!AU39="","",ชี้วัด3!AU39))</f>
        <v/>
      </c>
      <c r="AV9" s="314" t="str">
        <f>IF($B$2=1,IF(ชี้วัด3!AV9="","",ชี้วัด3!AV9),IF(ชี้วัด3!AV39="","",ชี้วัด3!AV39))</f>
        <v/>
      </c>
      <c r="AW9" s="314" t="str">
        <f>IF($B$2=1,IF(ชี้วัด3!AW9="","",ชี้วัด3!AW9),IF(ชี้วัด3!AW39="","",ชี้วัด3!AW39))</f>
        <v/>
      </c>
      <c r="AX9" s="314" t="str">
        <f>IF($B$2=1,IF(ชี้วัด3!AX9="","",ชี้วัด3!AX9),IF(ชี้วัด3!AX39="","",ชี้วัด3!AX39))</f>
        <v/>
      </c>
      <c r="AY9" s="314" t="str">
        <f>IF($B$2=1,IF(ชี้วัด3!AY9="","",ชี้วัด3!AY9),IF(ชี้วัด3!AY39="","",ชี้วัด3!AY39))</f>
        <v/>
      </c>
      <c r="AZ9" s="314" t="str">
        <f>IF($B$2=1,IF(ชี้วัด3!AZ9="","",ชี้วัด3!AZ9),IF(ชี้วัด3!AZ39="","",ชี้วัด3!AZ39))</f>
        <v/>
      </c>
      <c r="BA9" s="314" t="str">
        <f>IF($B$2=1,IF(ชี้วัด3!BA9="","",ชี้วัด3!BA9),IF(ชี้วัด3!BA39="","",ชี้วัด3!BA39))</f>
        <v/>
      </c>
      <c r="BB9" s="314" t="str">
        <f>IF($B$2=1,IF(ชี้วัด3!BB9="","",ชี้วัด3!BB9),IF(ชี้วัด3!BB39="","",ชี้วัด3!BB39))</f>
        <v/>
      </c>
      <c r="BC9" s="314" t="str">
        <f>IF($B$2=1,IF(ชี้วัด3!BC9="","",ชี้วัด3!BC9),IF(ชี้วัด3!BC39="","",ชี้วัด3!BC39))</f>
        <v/>
      </c>
      <c r="BD9" s="314" t="str">
        <f>IF($B$2=1,IF(ชี้วัด3!BD9="","",ชี้วัด3!BD9),IF(ชี้วัด3!BD39="","",ชี้วัด3!BD39))</f>
        <v/>
      </c>
      <c r="BE9" s="116" t="str">
        <f>IF($B$2=1,IF(ชี้วัด3!BE9="","",ชี้วัด3!BE9),IF(ชี้วัด3!BE39="","",ชี้วัด3!BE39))</f>
        <v/>
      </c>
      <c r="BF9" s="116" t="str">
        <f>IF($B$2=1,IF(ชี้วัด3!BF9="","",ชี้วัด3!BF9),IF(ชี้วัด3!BF39="","",ชี้วัด3!BF39))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IF($B$2=1,IF(ชี้วัด3!E10="","",ชี้วัด3!E10),IF(ชี้วัด3!E40="","",ชี้วัด3!E40))</f>
        <v/>
      </c>
      <c r="F10" s="118"/>
      <c r="G10" s="314" t="str">
        <f>IF($B$2=1,IF(ชี้วัด3!G10="","",ชี้วัด3!G10),IF(ชี้วัด3!G40="","",ชี้วัด3!G40))</f>
        <v/>
      </c>
      <c r="H10" s="314" t="str">
        <f>IF($B$2=1,IF(ชี้วัด3!H10="","",ชี้วัด3!H10),IF(ชี้วัด3!H40="","",ชี้วัด3!H40))</f>
        <v/>
      </c>
      <c r="I10" s="314" t="str">
        <f>IF($B$2=1,IF(ชี้วัด3!I10="","",ชี้วัด3!I10),IF(ชี้วัด3!I40="","",ชี้วัด3!I40))</f>
        <v/>
      </c>
      <c r="J10" s="314" t="str">
        <f>IF($B$2=1,IF(ชี้วัด3!J10="","",ชี้วัด3!J10),IF(ชี้วัด3!J40="","",ชี้วัด3!J40))</f>
        <v/>
      </c>
      <c r="K10" s="314" t="str">
        <f>IF($B$2=1,IF(ชี้วัด3!K10="","",ชี้วัด3!K10),IF(ชี้วัด3!K40="","",ชี้วัด3!K40))</f>
        <v/>
      </c>
      <c r="L10" s="314" t="str">
        <f>IF($B$2=1,IF(ชี้วัด3!L10="","",ชี้วัด3!L10),IF(ชี้วัด3!L40="","",ชี้วัด3!L40))</f>
        <v/>
      </c>
      <c r="M10" s="314" t="str">
        <f>IF($B$2=1,IF(ชี้วัด3!M10="","",ชี้วัด3!M10),IF(ชี้วัด3!M40="","",ชี้วัด3!M40))</f>
        <v/>
      </c>
      <c r="N10" s="314" t="str">
        <f>IF($B$2=1,IF(ชี้วัด3!N10="","",ชี้วัด3!N10),IF(ชี้วัด3!N40="","",ชี้วัด3!N40))</f>
        <v/>
      </c>
      <c r="O10" s="314" t="str">
        <f>IF($B$2=1,IF(ชี้วัด3!O10="","",ชี้วัด3!O10),IF(ชี้วัด3!O40="","",ชี้วัด3!O40))</f>
        <v/>
      </c>
      <c r="P10" s="314" t="str">
        <f>IF($B$2=1,IF(ชี้วัด3!P10="","",ชี้วัด3!P10),IF(ชี้วัด3!P40="","",ชี้วัด3!P40))</f>
        <v/>
      </c>
      <c r="Q10" s="314" t="str">
        <f>IF($B$2=1,IF(ชี้วัด3!Q10="","",ชี้วัด3!Q10),IF(ชี้วัด3!Q40="","",ชี้วัด3!Q40))</f>
        <v/>
      </c>
      <c r="R10" s="314" t="str">
        <f>IF($B$2=1,IF(ชี้วัด3!R10="","",ชี้วัด3!R10),IF(ชี้วัด3!R40="","",ชี้วัด3!R40))</f>
        <v/>
      </c>
      <c r="S10" s="314" t="str">
        <f>IF($B$2=1,IF(ชี้วัด3!S10="","",ชี้วัด3!S10),IF(ชี้วัด3!S40="","",ชี้วัด3!S40))</f>
        <v/>
      </c>
      <c r="T10" s="314" t="str">
        <f>IF($B$2=1,IF(ชี้วัด3!T10="","",ชี้วัด3!T10),IF(ชี้วัด3!T40="","",ชี้วัด3!T40))</f>
        <v/>
      </c>
      <c r="U10" s="314" t="str">
        <f>IF($B$2=1,IF(ชี้วัด3!U10="","",ชี้วัด3!U10),IF(ชี้วัด3!U40="","",ชี้วัด3!U40))</f>
        <v/>
      </c>
      <c r="V10" s="314" t="str">
        <f>IF($B$2=1,IF(ชี้วัด3!V10="","",ชี้วัด3!V10),IF(ชี้วัด3!V40="","",ชี้วัด3!V40))</f>
        <v/>
      </c>
      <c r="W10" s="314" t="str">
        <f>IF($B$2=1,IF(ชี้วัด3!W10="","",ชี้วัด3!W10),IF(ชี้วัด3!W40="","",ชี้วัด3!W40))</f>
        <v/>
      </c>
      <c r="X10" s="314" t="str">
        <f>IF($B$2=1,IF(ชี้วัด3!X10="","",ชี้วัด3!X10),IF(ชี้วัด3!X40="","",ชี้วัด3!X40))</f>
        <v/>
      </c>
      <c r="Y10" s="314" t="str">
        <f>IF($B$2=1,IF(ชี้วัด3!Y10="","",ชี้วัด3!Y10),IF(ชี้วัด3!Y40="","",ชี้วัด3!Y40))</f>
        <v/>
      </c>
      <c r="Z10" s="314" t="str">
        <f>IF($B$2=1,IF(ชี้วัด3!Z10="","",ชี้วัด3!Z10),IF(ชี้วัด3!Z40="","",ชี้วัด3!Z40))</f>
        <v/>
      </c>
      <c r="AA10" s="314" t="str">
        <f>IF($B$2=1,IF(ชี้วัด3!AA10="","",ชี้วัด3!AA10),IF(ชี้วัด3!AA40="","",ชี้วัด3!AA40))</f>
        <v/>
      </c>
      <c r="AB10" s="314" t="str">
        <f>IF($B$2=1,IF(ชี้วัด3!AB10="","",ชี้วัด3!AB10),IF(ชี้วัด3!AB40="","",ชี้วัด3!AB40))</f>
        <v/>
      </c>
      <c r="AC10" s="314" t="str">
        <f>IF($B$2=1,IF(ชี้วัด3!AC10="","",ชี้วัด3!AC10),IF(ชี้วัด3!AC40="","",ชี้วัด3!AC40))</f>
        <v/>
      </c>
      <c r="AD10" s="314" t="str">
        <f>IF($B$2=1,IF(ชี้วัด3!AD10="","",ชี้วัด3!AD10),IF(ชี้วัด3!AD40="","",ชี้วัด3!AD40))</f>
        <v/>
      </c>
      <c r="AE10" s="314" t="str">
        <f>IF($B$2=1,IF(ชี้วัด3!AE10="","",ชี้วัด3!AE10),IF(ชี้วัด3!AE40="","",ชี้วัด3!AE40))</f>
        <v/>
      </c>
      <c r="AF10" s="314" t="str">
        <f>IF($B$2=1,IF(ชี้วัด3!AF10="","",ชี้วัด3!AF10),IF(ชี้วัด3!AF40="","",ชี้วัด3!AF40))</f>
        <v/>
      </c>
      <c r="AG10" s="314" t="str">
        <f>IF($B$2=1,IF(ชี้วัด3!AG10="","",ชี้วัด3!AG10),IF(ชี้วัด3!AG40="","",ชี้วัด3!AG40))</f>
        <v/>
      </c>
      <c r="AH10" s="314" t="str">
        <f>IF($B$2=1,IF(ชี้วัด3!AH10="","",ชี้วัด3!AH10),IF(ชี้วัด3!AH40="","",ชี้วัด3!AH40))</f>
        <v/>
      </c>
      <c r="AI10" s="314" t="str">
        <f>IF($B$2=1,IF(ชี้วัด3!AI10="","",ชี้วัด3!AI10),IF(ชี้วัด3!AI40="","",ชี้วัด3!AI40))</f>
        <v/>
      </c>
      <c r="AJ10" s="314" t="str">
        <f>IF($B$2=1,IF(ชี้วัด3!AJ10="","",ชี้วัด3!AJ10),IF(ชี้วัด3!AJ40="","",ชี้วัด3!AJ40))</f>
        <v/>
      </c>
      <c r="AK10" s="314" t="str">
        <f>IF($B$2=1,IF(ชี้วัด3!AK10="","",ชี้วัด3!AK10),IF(ชี้วัด3!AK40="","",ชี้วัด3!AK40))</f>
        <v/>
      </c>
      <c r="AL10" s="314" t="str">
        <f>IF($B$2=1,IF(ชี้วัด3!AL10="","",ชี้วัด3!AL10),IF(ชี้วัด3!AL40="","",ชี้วัด3!AL40))</f>
        <v/>
      </c>
      <c r="AM10" s="314" t="str">
        <f>IF($B$2=1,IF(ชี้วัด3!AM10="","",ชี้วัด3!AM10),IF(ชี้วัด3!AM40="","",ชี้วัด3!AM40))</f>
        <v/>
      </c>
      <c r="AN10" s="314" t="str">
        <f>IF($B$2=1,IF(ชี้วัด3!AN10="","",ชี้วัด3!AN10),IF(ชี้วัด3!AN40="","",ชี้วัด3!AN40))</f>
        <v/>
      </c>
      <c r="AO10" s="314" t="str">
        <f>IF($B$2=1,IF(ชี้วัด3!AO10="","",ชี้วัด3!AO10),IF(ชี้วัด3!AO40="","",ชี้วัด3!AO40))</f>
        <v/>
      </c>
      <c r="AP10" s="314" t="str">
        <f>IF($B$2=1,IF(ชี้วัด3!AP10="","",ชี้วัด3!AP10),IF(ชี้วัด3!AP40="","",ชี้วัด3!AP40))</f>
        <v/>
      </c>
      <c r="AQ10" s="314" t="str">
        <f>IF($B$2=1,IF(ชี้วัด3!AQ10="","",ชี้วัด3!AQ10),IF(ชี้วัด3!AQ40="","",ชี้วัด3!AQ40))</f>
        <v/>
      </c>
      <c r="AR10" s="314" t="str">
        <f>IF($B$2=1,IF(ชี้วัด3!AR10="","",ชี้วัด3!AR10),IF(ชี้วัด3!AR40="","",ชี้วัด3!AR40))</f>
        <v/>
      </c>
      <c r="AS10" s="314" t="str">
        <f>IF($B$2=1,IF(ชี้วัด3!AS10="","",ชี้วัด3!AS10),IF(ชี้วัด3!AS40="","",ชี้วัด3!AS40))</f>
        <v/>
      </c>
      <c r="AT10" s="314" t="str">
        <f>IF($B$2=1,IF(ชี้วัด3!AT10="","",ชี้วัด3!AT10),IF(ชี้วัด3!AT40="","",ชี้วัด3!AT40))</f>
        <v/>
      </c>
      <c r="AU10" s="314" t="str">
        <f>IF($B$2=1,IF(ชี้วัด3!AU10="","",ชี้วัด3!AU10),IF(ชี้วัด3!AU40="","",ชี้วัด3!AU40))</f>
        <v/>
      </c>
      <c r="AV10" s="314" t="str">
        <f>IF($B$2=1,IF(ชี้วัด3!AV10="","",ชี้วัด3!AV10),IF(ชี้วัด3!AV40="","",ชี้วัด3!AV40))</f>
        <v/>
      </c>
      <c r="AW10" s="314" t="str">
        <f>IF($B$2=1,IF(ชี้วัด3!AW10="","",ชี้วัด3!AW10),IF(ชี้วัด3!AW40="","",ชี้วัด3!AW40))</f>
        <v/>
      </c>
      <c r="AX10" s="314" t="str">
        <f>IF($B$2=1,IF(ชี้วัด3!AX10="","",ชี้วัด3!AX10),IF(ชี้วัด3!AX40="","",ชี้วัด3!AX40))</f>
        <v/>
      </c>
      <c r="AY10" s="314" t="str">
        <f>IF($B$2=1,IF(ชี้วัด3!AY10="","",ชี้วัด3!AY10),IF(ชี้วัด3!AY40="","",ชี้วัด3!AY40))</f>
        <v/>
      </c>
      <c r="AZ10" s="314" t="str">
        <f>IF($B$2=1,IF(ชี้วัด3!AZ10="","",ชี้วัด3!AZ10),IF(ชี้วัด3!AZ40="","",ชี้วัด3!AZ40))</f>
        <v/>
      </c>
      <c r="BA10" s="314" t="str">
        <f>IF($B$2=1,IF(ชี้วัด3!BA10="","",ชี้วัด3!BA10),IF(ชี้วัด3!BA40="","",ชี้วัด3!BA40))</f>
        <v/>
      </c>
      <c r="BB10" s="314" t="str">
        <f>IF($B$2=1,IF(ชี้วัด3!BB10="","",ชี้วัด3!BB10),IF(ชี้วัด3!BB40="","",ชี้วัด3!BB40))</f>
        <v/>
      </c>
      <c r="BC10" s="314" t="str">
        <f>IF($B$2=1,IF(ชี้วัด3!BC10="","",ชี้วัด3!BC10),IF(ชี้วัด3!BC40="","",ชี้วัด3!BC40))</f>
        <v/>
      </c>
      <c r="BD10" s="314" t="str">
        <f>IF($B$2=1,IF(ชี้วัด3!BD10="","",ชี้วัด3!BD10),IF(ชี้วัด3!BD40="","",ชี้วัด3!BD40))</f>
        <v/>
      </c>
      <c r="BE10" s="116" t="str">
        <f>IF($B$2=1,IF(ชี้วัด3!BE10="","",ชี้วัด3!BE10),IF(ชี้วัด3!BE40="","",ชี้วัด3!BE40))</f>
        <v/>
      </c>
      <c r="BF10" s="116" t="str">
        <f>IF($B$2=1,IF(ชี้วัด3!BF10="","",ชี้วัด3!BF10),IF(ชี้วัด3!BF40="","",ชี้วัด3!BF40))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IF($B$2=1,IF(ชี้วัด3!E11="","",ชี้วัด3!E11),IF(ชี้วัด3!E41="","",ชี้วัด3!E41))</f>
        <v/>
      </c>
      <c r="F11" s="118"/>
      <c r="G11" s="314" t="str">
        <f>IF($B$2=1,IF(ชี้วัด3!G11="","",ชี้วัด3!G11),IF(ชี้วัด3!G41="","",ชี้วัด3!G41))</f>
        <v/>
      </c>
      <c r="H11" s="314" t="str">
        <f>IF($B$2=1,IF(ชี้วัด3!H11="","",ชี้วัด3!H11),IF(ชี้วัด3!H41="","",ชี้วัด3!H41))</f>
        <v/>
      </c>
      <c r="I11" s="314" t="str">
        <f>IF($B$2=1,IF(ชี้วัด3!I11="","",ชี้วัด3!I11),IF(ชี้วัด3!I41="","",ชี้วัด3!I41))</f>
        <v/>
      </c>
      <c r="J11" s="314" t="str">
        <f>IF($B$2=1,IF(ชี้วัด3!J11="","",ชี้วัด3!J11),IF(ชี้วัด3!J41="","",ชี้วัด3!J41))</f>
        <v/>
      </c>
      <c r="K11" s="314" t="str">
        <f>IF($B$2=1,IF(ชี้วัด3!K11="","",ชี้วัด3!K11),IF(ชี้วัด3!K41="","",ชี้วัด3!K41))</f>
        <v/>
      </c>
      <c r="L11" s="314" t="str">
        <f>IF($B$2=1,IF(ชี้วัด3!L11="","",ชี้วัด3!L11),IF(ชี้วัด3!L41="","",ชี้วัด3!L41))</f>
        <v/>
      </c>
      <c r="M11" s="314" t="str">
        <f>IF($B$2=1,IF(ชี้วัด3!M11="","",ชี้วัด3!M11),IF(ชี้วัด3!M41="","",ชี้วัด3!M41))</f>
        <v/>
      </c>
      <c r="N11" s="314" t="str">
        <f>IF($B$2=1,IF(ชี้วัด3!N11="","",ชี้วัด3!N11),IF(ชี้วัด3!N41="","",ชี้วัด3!N41))</f>
        <v/>
      </c>
      <c r="O11" s="314" t="str">
        <f>IF($B$2=1,IF(ชี้วัด3!O11="","",ชี้วัด3!O11),IF(ชี้วัด3!O41="","",ชี้วัด3!O41))</f>
        <v/>
      </c>
      <c r="P11" s="314" t="str">
        <f>IF($B$2=1,IF(ชี้วัด3!P11="","",ชี้วัด3!P11),IF(ชี้วัด3!P41="","",ชี้วัด3!P41))</f>
        <v/>
      </c>
      <c r="Q11" s="314" t="str">
        <f>IF($B$2=1,IF(ชี้วัด3!Q11="","",ชี้วัด3!Q11),IF(ชี้วัด3!Q41="","",ชี้วัด3!Q41))</f>
        <v/>
      </c>
      <c r="R11" s="314" t="str">
        <f>IF($B$2=1,IF(ชี้วัด3!R11="","",ชี้วัด3!R11),IF(ชี้วัด3!R41="","",ชี้วัด3!R41))</f>
        <v/>
      </c>
      <c r="S11" s="314" t="str">
        <f>IF($B$2=1,IF(ชี้วัด3!S11="","",ชี้วัด3!S11),IF(ชี้วัด3!S41="","",ชี้วัด3!S41))</f>
        <v/>
      </c>
      <c r="T11" s="314" t="str">
        <f>IF($B$2=1,IF(ชี้วัด3!T11="","",ชี้วัด3!T11),IF(ชี้วัด3!T41="","",ชี้วัด3!T41))</f>
        <v/>
      </c>
      <c r="U11" s="314" t="str">
        <f>IF($B$2=1,IF(ชี้วัด3!U11="","",ชี้วัด3!U11),IF(ชี้วัด3!U41="","",ชี้วัด3!U41))</f>
        <v/>
      </c>
      <c r="V11" s="314" t="str">
        <f>IF($B$2=1,IF(ชี้วัด3!V11="","",ชี้วัด3!V11),IF(ชี้วัด3!V41="","",ชี้วัด3!V41))</f>
        <v/>
      </c>
      <c r="W11" s="314" t="str">
        <f>IF($B$2=1,IF(ชี้วัด3!W11="","",ชี้วัด3!W11),IF(ชี้วัด3!W41="","",ชี้วัด3!W41))</f>
        <v/>
      </c>
      <c r="X11" s="314" t="str">
        <f>IF($B$2=1,IF(ชี้วัด3!X11="","",ชี้วัด3!X11),IF(ชี้วัด3!X41="","",ชี้วัด3!X41))</f>
        <v/>
      </c>
      <c r="Y11" s="314" t="str">
        <f>IF($B$2=1,IF(ชี้วัด3!Y11="","",ชี้วัด3!Y11),IF(ชี้วัด3!Y41="","",ชี้วัด3!Y41))</f>
        <v/>
      </c>
      <c r="Z11" s="314" t="str">
        <f>IF($B$2=1,IF(ชี้วัด3!Z11="","",ชี้วัด3!Z11),IF(ชี้วัด3!Z41="","",ชี้วัด3!Z41))</f>
        <v/>
      </c>
      <c r="AA11" s="314" t="str">
        <f>IF($B$2=1,IF(ชี้วัด3!AA11="","",ชี้วัด3!AA11),IF(ชี้วัด3!AA41="","",ชี้วัด3!AA41))</f>
        <v/>
      </c>
      <c r="AB11" s="314" t="str">
        <f>IF($B$2=1,IF(ชี้วัด3!AB11="","",ชี้วัด3!AB11),IF(ชี้วัด3!AB41="","",ชี้วัด3!AB41))</f>
        <v/>
      </c>
      <c r="AC11" s="314" t="str">
        <f>IF($B$2=1,IF(ชี้วัด3!AC11="","",ชี้วัด3!AC11),IF(ชี้วัด3!AC41="","",ชี้วัด3!AC41))</f>
        <v/>
      </c>
      <c r="AD11" s="314" t="str">
        <f>IF($B$2=1,IF(ชี้วัด3!AD11="","",ชี้วัด3!AD11),IF(ชี้วัด3!AD41="","",ชี้วัด3!AD41))</f>
        <v/>
      </c>
      <c r="AE11" s="314" t="str">
        <f>IF($B$2=1,IF(ชี้วัด3!AE11="","",ชี้วัด3!AE11),IF(ชี้วัด3!AE41="","",ชี้วัด3!AE41))</f>
        <v/>
      </c>
      <c r="AF11" s="314" t="str">
        <f>IF($B$2=1,IF(ชี้วัด3!AF11="","",ชี้วัด3!AF11),IF(ชี้วัด3!AF41="","",ชี้วัด3!AF41))</f>
        <v/>
      </c>
      <c r="AG11" s="314" t="str">
        <f>IF($B$2=1,IF(ชี้วัด3!AG11="","",ชี้วัด3!AG11),IF(ชี้วัด3!AG41="","",ชี้วัด3!AG41))</f>
        <v/>
      </c>
      <c r="AH11" s="314" t="str">
        <f>IF($B$2=1,IF(ชี้วัด3!AH11="","",ชี้วัด3!AH11),IF(ชี้วัด3!AH41="","",ชี้วัด3!AH41))</f>
        <v/>
      </c>
      <c r="AI11" s="314" t="str">
        <f>IF($B$2=1,IF(ชี้วัด3!AI11="","",ชี้วัด3!AI11),IF(ชี้วัด3!AI41="","",ชี้วัด3!AI41))</f>
        <v/>
      </c>
      <c r="AJ11" s="314" t="str">
        <f>IF($B$2=1,IF(ชี้วัด3!AJ11="","",ชี้วัด3!AJ11),IF(ชี้วัด3!AJ41="","",ชี้วัด3!AJ41))</f>
        <v/>
      </c>
      <c r="AK11" s="314" t="str">
        <f>IF($B$2=1,IF(ชี้วัด3!AK11="","",ชี้วัด3!AK11),IF(ชี้วัด3!AK41="","",ชี้วัด3!AK41))</f>
        <v/>
      </c>
      <c r="AL11" s="314" t="str">
        <f>IF($B$2=1,IF(ชี้วัด3!AL11="","",ชี้วัด3!AL11),IF(ชี้วัด3!AL41="","",ชี้วัด3!AL41))</f>
        <v/>
      </c>
      <c r="AM11" s="314" t="str">
        <f>IF($B$2=1,IF(ชี้วัด3!AM11="","",ชี้วัด3!AM11),IF(ชี้วัด3!AM41="","",ชี้วัด3!AM41))</f>
        <v/>
      </c>
      <c r="AN11" s="314" t="str">
        <f>IF($B$2=1,IF(ชี้วัด3!AN11="","",ชี้วัด3!AN11),IF(ชี้วัด3!AN41="","",ชี้วัด3!AN41))</f>
        <v/>
      </c>
      <c r="AO11" s="314" t="str">
        <f>IF($B$2=1,IF(ชี้วัด3!AO11="","",ชี้วัด3!AO11),IF(ชี้วัด3!AO41="","",ชี้วัด3!AO41))</f>
        <v/>
      </c>
      <c r="AP11" s="314" t="str">
        <f>IF($B$2=1,IF(ชี้วัด3!AP11="","",ชี้วัด3!AP11),IF(ชี้วัด3!AP41="","",ชี้วัด3!AP41))</f>
        <v/>
      </c>
      <c r="AQ11" s="314" t="str">
        <f>IF($B$2=1,IF(ชี้วัด3!AQ11="","",ชี้วัด3!AQ11),IF(ชี้วัด3!AQ41="","",ชี้วัด3!AQ41))</f>
        <v/>
      </c>
      <c r="AR11" s="314" t="str">
        <f>IF($B$2=1,IF(ชี้วัด3!AR11="","",ชี้วัด3!AR11),IF(ชี้วัด3!AR41="","",ชี้วัด3!AR41))</f>
        <v/>
      </c>
      <c r="AS11" s="314" t="str">
        <f>IF($B$2=1,IF(ชี้วัด3!AS11="","",ชี้วัด3!AS11),IF(ชี้วัด3!AS41="","",ชี้วัด3!AS41))</f>
        <v/>
      </c>
      <c r="AT11" s="314" t="str">
        <f>IF($B$2=1,IF(ชี้วัด3!AT11="","",ชี้วัด3!AT11),IF(ชี้วัด3!AT41="","",ชี้วัด3!AT41))</f>
        <v/>
      </c>
      <c r="AU11" s="314" t="str">
        <f>IF($B$2=1,IF(ชี้วัด3!AU11="","",ชี้วัด3!AU11),IF(ชี้วัด3!AU41="","",ชี้วัด3!AU41))</f>
        <v/>
      </c>
      <c r="AV11" s="314" t="str">
        <f>IF($B$2=1,IF(ชี้วัด3!AV11="","",ชี้วัด3!AV11),IF(ชี้วัด3!AV41="","",ชี้วัด3!AV41))</f>
        <v/>
      </c>
      <c r="AW11" s="314" t="str">
        <f>IF($B$2=1,IF(ชี้วัด3!AW11="","",ชี้วัด3!AW11),IF(ชี้วัด3!AW41="","",ชี้วัด3!AW41))</f>
        <v/>
      </c>
      <c r="AX11" s="314" t="str">
        <f>IF($B$2=1,IF(ชี้วัด3!AX11="","",ชี้วัด3!AX11),IF(ชี้วัด3!AX41="","",ชี้วัด3!AX41))</f>
        <v/>
      </c>
      <c r="AY11" s="314" t="str">
        <f>IF($B$2=1,IF(ชี้วัด3!AY11="","",ชี้วัด3!AY11),IF(ชี้วัด3!AY41="","",ชี้วัด3!AY41))</f>
        <v/>
      </c>
      <c r="AZ11" s="314" t="str">
        <f>IF($B$2=1,IF(ชี้วัด3!AZ11="","",ชี้วัด3!AZ11),IF(ชี้วัด3!AZ41="","",ชี้วัด3!AZ41))</f>
        <v/>
      </c>
      <c r="BA11" s="314" t="str">
        <f>IF($B$2=1,IF(ชี้วัด3!BA11="","",ชี้วัด3!BA11),IF(ชี้วัด3!BA41="","",ชี้วัด3!BA41))</f>
        <v/>
      </c>
      <c r="BB11" s="314" t="str">
        <f>IF($B$2=1,IF(ชี้วัด3!BB11="","",ชี้วัด3!BB11),IF(ชี้วัด3!BB41="","",ชี้วัด3!BB41))</f>
        <v/>
      </c>
      <c r="BC11" s="314" t="str">
        <f>IF($B$2=1,IF(ชี้วัด3!BC11="","",ชี้วัด3!BC11),IF(ชี้วัด3!BC41="","",ชี้วัด3!BC41))</f>
        <v/>
      </c>
      <c r="BD11" s="314" t="str">
        <f>IF($B$2=1,IF(ชี้วัด3!BD11="","",ชี้วัด3!BD11),IF(ชี้วัด3!BD41="","",ชี้วัด3!BD41))</f>
        <v/>
      </c>
      <c r="BE11" s="116" t="str">
        <f>IF($B$2=1,IF(ชี้วัด3!BE11="","",ชี้วัด3!BE11),IF(ชี้วัด3!BE41="","",ชี้วัด3!BE41))</f>
        <v/>
      </c>
      <c r="BF11" s="116" t="str">
        <f>IF($B$2=1,IF(ชี้วัด3!BF11="","",ชี้วัด3!BF11),IF(ชี้วัด3!BF41="","",ชี้วัด3!BF41))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IF($B$2=1,IF(ชี้วัด3!E12="","",ชี้วัด3!E12),IF(ชี้วัด3!E42="","",ชี้วัด3!E42))</f>
        <v/>
      </c>
      <c r="F12" s="118"/>
      <c r="G12" s="314" t="str">
        <f>IF($B$2=1,IF(ชี้วัด3!G12="","",ชี้วัด3!G12),IF(ชี้วัด3!G42="","",ชี้วัด3!G42))</f>
        <v/>
      </c>
      <c r="H12" s="314" t="str">
        <f>IF($B$2=1,IF(ชี้วัด3!H12="","",ชี้วัด3!H12),IF(ชี้วัด3!H42="","",ชี้วัด3!H42))</f>
        <v/>
      </c>
      <c r="I12" s="314" t="str">
        <f>IF($B$2=1,IF(ชี้วัด3!I12="","",ชี้วัด3!I12),IF(ชี้วัด3!I42="","",ชี้วัด3!I42))</f>
        <v/>
      </c>
      <c r="J12" s="314" t="str">
        <f>IF($B$2=1,IF(ชี้วัด3!J12="","",ชี้วัด3!J12),IF(ชี้วัด3!J42="","",ชี้วัด3!J42))</f>
        <v/>
      </c>
      <c r="K12" s="314" t="str">
        <f>IF($B$2=1,IF(ชี้วัด3!K12="","",ชี้วัด3!K12),IF(ชี้วัด3!K42="","",ชี้วัด3!K42))</f>
        <v/>
      </c>
      <c r="L12" s="314" t="str">
        <f>IF($B$2=1,IF(ชี้วัด3!L12="","",ชี้วัด3!L12),IF(ชี้วัด3!L42="","",ชี้วัด3!L42))</f>
        <v/>
      </c>
      <c r="M12" s="314" t="str">
        <f>IF($B$2=1,IF(ชี้วัด3!M12="","",ชี้วัด3!M12),IF(ชี้วัด3!M42="","",ชี้วัด3!M42))</f>
        <v/>
      </c>
      <c r="N12" s="314" t="str">
        <f>IF($B$2=1,IF(ชี้วัด3!N12="","",ชี้วัด3!N12),IF(ชี้วัด3!N42="","",ชี้วัด3!N42))</f>
        <v/>
      </c>
      <c r="O12" s="314" t="str">
        <f>IF($B$2=1,IF(ชี้วัด3!O12="","",ชี้วัด3!O12),IF(ชี้วัด3!O42="","",ชี้วัด3!O42))</f>
        <v/>
      </c>
      <c r="P12" s="314" t="str">
        <f>IF($B$2=1,IF(ชี้วัด3!P12="","",ชี้วัด3!P12),IF(ชี้วัด3!P42="","",ชี้วัด3!P42))</f>
        <v/>
      </c>
      <c r="Q12" s="314" t="str">
        <f>IF($B$2=1,IF(ชี้วัด3!Q12="","",ชี้วัด3!Q12),IF(ชี้วัด3!Q42="","",ชี้วัด3!Q42))</f>
        <v/>
      </c>
      <c r="R12" s="314" t="str">
        <f>IF($B$2=1,IF(ชี้วัด3!R12="","",ชี้วัด3!R12),IF(ชี้วัด3!R42="","",ชี้วัด3!R42))</f>
        <v/>
      </c>
      <c r="S12" s="314" t="str">
        <f>IF($B$2=1,IF(ชี้วัด3!S12="","",ชี้วัด3!S12),IF(ชี้วัด3!S42="","",ชี้วัด3!S42))</f>
        <v/>
      </c>
      <c r="T12" s="314" t="str">
        <f>IF($B$2=1,IF(ชี้วัด3!T12="","",ชี้วัด3!T12),IF(ชี้วัด3!T42="","",ชี้วัด3!T42))</f>
        <v/>
      </c>
      <c r="U12" s="314" t="str">
        <f>IF($B$2=1,IF(ชี้วัด3!U12="","",ชี้วัด3!U12),IF(ชี้วัด3!U42="","",ชี้วัด3!U42))</f>
        <v/>
      </c>
      <c r="V12" s="314" t="str">
        <f>IF($B$2=1,IF(ชี้วัด3!V12="","",ชี้วัด3!V12),IF(ชี้วัด3!V42="","",ชี้วัด3!V42))</f>
        <v/>
      </c>
      <c r="W12" s="314" t="str">
        <f>IF($B$2=1,IF(ชี้วัด3!W12="","",ชี้วัด3!W12),IF(ชี้วัด3!W42="","",ชี้วัด3!W42))</f>
        <v/>
      </c>
      <c r="X12" s="314" t="str">
        <f>IF($B$2=1,IF(ชี้วัด3!X12="","",ชี้วัด3!X12),IF(ชี้วัด3!X42="","",ชี้วัด3!X42))</f>
        <v/>
      </c>
      <c r="Y12" s="314" t="str">
        <f>IF($B$2=1,IF(ชี้วัด3!Y12="","",ชี้วัด3!Y12),IF(ชี้วัด3!Y42="","",ชี้วัด3!Y42))</f>
        <v/>
      </c>
      <c r="Z12" s="314" t="str">
        <f>IF($B$2=1,IF(ชี้วัด3!Z12="","",ชี้วัด3!Z12),IF(ชี้วัด3!Z42="","",ชี้วัด3!Z42))</f>
        <v/>
      </c>
      <c r="AA12" s="314" t="str">
        <f>IF($B$2=1,IF(ชี้วัด3!AA12="","",ชี้วัด3!AA12),IF(ชี้วัด3!AA42="","",ชี้วัด3!AA42))</f>
        <v/>
      </c>
      <c r="AB12" s="314" t="str">
        <f>IF($B$2=1,IF(ชี้วัด3!AB12="","",ชี้วัด3!AB12),IF(ชี้วัด3!AB42="","",ชี้วัด3!AB42))</f>
        <v/>
      </c>
      <c r="AC12" s="314" t="str">
        <f>IF($B$2=1,IF(ชี้วัด3!AC12="","",ชี้วัด3!AC12),IF(ชี้วัด3!AC42="","",ชี้วัด3!AC42))</f>
        <v/>
      </c>
      <c r="AD12" s="314" t="str">
        <f>IF($B$2=1,IF(ชี้วัด3!AD12="","",ชี้วัด3!AD12),IF(ชี้วัด3!AD42="","",ชี้วัด3!AD42))</f>
        <v/>
      </c>
      <c r="AE12" s="314" t="str">
        <f>IF($B$2=1,IF(ชี้วัด3!AE12="","",ชี้วัด3!AE12),IF(ชี้วัด3!AE42="","",ชี้วัด3!AE42))</f>
        <v/>
      </c>
      <c r="AF12" s="314" t="str">
        <f>IF($B$2=1,IF(ชี้วัด3!AF12="","",ชี้วัด3!AF12),IF(ชี้วัด3!AF42="","",ชี้วัด3!AF42))</f>
        <v/>
      </c>
      <c r="AG12" s="314" t="str">
        <f>IF($B$2=1,IF(ชี้วัด3!AG12="","",ชี้วัด3!AG12),IF(ชี้วัด3!AG42="","",ชี้วัด3!AG42))</f>
        <v/>
      </c>
      <c r="AH12" s="314" t="str">
        <f>IF($B$2=1,IF(ชี้วัด3!AH12="","",ชี้วัด3!AH12),IF(ชี้วัด3!AH42="","",ชี้วัด3!AH42))</f>
        <v/>
      </c>
      <c r="AI12" s="314" t="str">
        <f>IF($B$2=1,IF(ชี้วัด3!AI12="","",ชี้วัด3!AI12),IF(ชี้วัด3!AI42="","",ชี้วัด3!AI42))</f>
        <v/>
      </c>
      <c r="AJ12" s="314" t="str">
        <f>IF($B$2=1,IF(ชี้วัด3!AJ12="","",ชี้วัด3!AJ12),IF(ชี้วัด3!AJ42="","",ชี้วัด3!AJ42))</f>
        <v/>
      </c>
      <c r="AK12" s="314" t="str">
        <f>IF($B$2=1,IF(ชี้วัด3!AK12="","",ชี้วัด3!AK12),IF(ชี้วัด3!AK42="","",ชี้วัด3!AK42))</f>
        <v/>
      </c>
      <c r="AL12" s="314" t="str">
        <f>IF($B$2=1,IF(ชี้วัด3!AL12="","",ชี้วัด3!AL12),IF(ชี้วัด3!AL42="","",ชี้วัด3!AL42))</f>
        <v/>
      </c>
      <c r="AM12" s="314" t="str">
        <f>IF($B$2=1,IF(ชี้วัด3!AM12="","",ชี้วัด3!AM12),IF(ชี้วัด3!AM42="","",ชี้วัด3!AM42))</f>
        <v/>
      </c>
      <c r="AN12" s="314" t="str">
        <f>IF($B$2=1,IF(ชี้วัด3!AN12="","",ชี้วัด3!AN12),IF(ชี้วัด3!AN42="","",ชี้วัด3!AN42))</f>
        <v/>
      </c>
      <c r="AO12" s="314" t="str">
        <f>IF($B$2=1,IF(ชี้วัด3!AO12="","",ชี้วัด3!AO12),IF(ชี้วัด3!AO42="","",ชี้วัด3!AO42))</f>
        <v/>
      </c>
      <c r="AP12" s="314" t="str">
        <f>IF($B$2=1,IF(ชี้วัด3!AP12="","",ชี้วัด3!AP12),IF(ชี้วัด3!AP42="","",ชี้วัด3!AP42))</f>
        <v/>
      </c>
      <c r="AQ12" s="314" t="str">
        <f>IF($B$2=1,IF(ชี้วัด3!AQ12="","",ชี้วัด3!AQ12),IF(ชี้วัด3!AQ42="","",ชี้วัด3!AQ42))</f>
        <v/>
      </c>
      <c r="AR12" s="314" t="str">
        <f>IF($B$2=1,IF(ชี้วัด3!AR12="","",ชี้วัด3!AR12),IF(ชี้วัด3!AR42="","",ชี้วัด3!AR42))</f>
        <v/>
      </c>
      <c r="AS12" s="314" t="str">
        <f>IF($B$2=1,IF(ชี้วัด3!AS12="","",ชี้วัด3!AS12),IF(ชี้วัด3!AS42="","",ชี้วัด3!AS42))</f>
        <v/>
      </c>
      <c r="AT12" s="314" t="str">
        <f>IF($B$2=1,IF(ชี้วัด3!AT12="","",ชี้วัด3!AT12),IF(ชี้วัด3!AT42="","",ชี้วัด3!AT42))</f>
        <v/>
      </c>
      <c r="AU12" s="314" t="str">
        <f>IF($B$2=1,IF(ชี้วัด3!AU12="","",ชี้วัด3!AU12),IF(ชี้วัด3!AU42="","",ชี้วัด3!AU42))</f>
        <v/>
      </c>
      <c r="AV12" s="314" t="str">
        <f>IF($B$2=1,IF(ชี้วัด3!AV12="","",ชี้วัด3!AV12),IF(ชี้วัด3!AV42="","",ชี้วัด3!AV42))</f>
        <v/>
      </c>
      <c r="AW12" s="314" t="str">
        <f>IF($B$2=1,IF(ชี้วัด3!AW12="","",ชี้วัด3!AW12),IF(ชี้วัด3!AW42="","",ชี้วัด3!AW42))</f>
        <v/>
      </c>
      <c r="AX12" s="314" t="str">
        <f>IF($B$2=1,IF(ชี้วัด3!AX12="","",ชี้วัด3!AX12),IF(ชี้วัด3!AX42="","",ชี้วัด3!AX42))</f>
        <v/>
      </c>
      <c r="AY12" s="314" t="str">
        <f>IF($B$2=1,IF(ชี้วัด3!AY12="","",ชี้วัด3!AY12),IF(ชี้วัด3!AY42="","",ชี้วัด3!AY42))</f>
        <v/>
      </c>
      <c r="AZ12" s="314" t="str">
        <f>IF($B$2=1,IF(ชี้วัด3!AZ12="","",ชี้วัด3!AZ12),IF(ชี้วัด3!AZ42="","",ชี้วัด3!AZ42))</f>
        <v/>
      </c>
      <c r="BA12" s="314" t="str">
        <f>IF($B$2=1,IF(ชี้วัด3!BA12="","",ชี้วัด3!BA12),IF(ชี้วัด3!BA42="","",ชี้วัด3!BA42))</f>
        <v/>
      </c>
      <c r="BB12" s="314" t="str">
        <f>IF($B$2=1,IF(ชี้วัด3!BB12="","",ชี้วัด3!BB12),IF(ชี้วัด3!BB42="","",ชี้วัด3!BB42))</f>
        <v/>
      </c>
      <c r="BC12" s="314" t="str">
        <f>IF($B$2=1,IF(ชี้วัด3!BC12="","",ชี้วัด3!BC12),IF(ชี้วัด3!BC42="","",ชี้วัด3!BC42))</f>
        <v/>
      </c>
      <c r="BD12" s="314" t="str">
        <f>IF($B$2=1,IF(ชี้วัด3!BD12="","",ชี้วัด3!BD12),IF(ชี้วัด3!BD42="","",ชี้วัด3!BD42))</f>
        <v/>
      </c>
      <c r="BE12" s="116" t="str">
        <f>IF($B$2=1,IF(ชี้วัด3!BE12="","",ชี้วัด3!BE12),IF(ชี้วัด3!BE42="","",ชี้วัด3!BE42))</f>
        <v/>
      </c>
      <c r="BF12" s="116" t="str">
        <f>IF($B$2=1,IF(ชี้วัด3!BF12="","",ชี้วัด3!BF12),IF(ชี้วัด3!BF42="","",ชี้วัด3!BF42))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IF($B$2=1,IF(ชี้วัด3!E13="","",ชี้วัด3!E13),IF(ชี้วัด3!E43="","",ชี้วัด3!E43))</f>
        <v/>
      </c>
      <c r="F13" s="118"/>
      <c r="G13" s="314" t="str">
        <f>IF($B$2=1,IF(ชี้วัด3!G13="","",ชี้วัด3!G13),IF(ชี้วัด3!G43="","",ชี้วัด3!G43))</f>
        <v/>
      </c>
      <c r="H13" s="314" t="str">
        <f>IF($B$2=1,IF(ชี้วัด3!H13="","",ชี้วัด3!H13),IF(ชี้วัด3!H43="","",ชี้วัด3!H43))</f>
        <v/>
      </c>
      <c r="I13" s="314" t="str">
        <f>IF($B$2=1,IF(ชี้วัด3!I13="","",ชี้วัด3!I13),IF(ชี้วัด3!I43="","",ชี้วัด3!I43))</f>
        <v/>
      </c>
      <c r="J13" s="314" t="str">
        <f>IF($B$2=1,IF(ชี้วัด3!J13="","",ชี้วัด3!J13),IF(ชี้วัด3!J43="","",ชี้วัด3!J43))</f>
        <v/>
      </c>
      <c r="K13" s="314" t="str">
        <f>IF($B$2=1,IF(ชี้วัด3!K13="","",ชี้วัด3!K13),IF(ชี้วัด3!K43="","",ชี้วัด3!K43))</f>
        <v/>
      </c>
      <c r="L13" s="314" t="str">
        <f>IF($B$2=1,IF(ชี้วัด3!L13="","",ชี้วัด3!L13),IF(ชี้วัด3!L43="","",ชี้วัด3!L43))</f>
        <v/>
      </c>
      <c r="M13" s="314" t="str">
        <f>IF($B$2=1,IF(ชี้วัด3!M13="","",ชี้วัด3!M13),IF(ชี้วัด3!M43="","",ชี้วัด3!M43))</f>
        <v/>
      </c>
      <c r="N13" s="314" t="str">
        <f>IF($B$2=1,IF(ชี้วัด3!N13="","",ชี้วัด3!N13),IF(ชี้วัด3!N43="","",ชี้วัด3!N43))</f>
        <v/>
      </c>
      <c r="O13" s="314" t="str">
        <f>IF($B$2=1,IF(ชี้วัด3!O13="","",ชี้วัด3!O13),IF(ชี้วัด3!O43="","",ชี้วัด3!O43))</f>
        <v/>
      </c>
      <c r="P13" s="314" t="str">
        <f>IF($B$2=1,IF(ชี้วัด3!P13="","",ชี้วัด3!P13),IF(ชี้วัด3!P43="","",ชี้วัด3!P43))</f>
        <v/>
      </c>
      <c r="Q13" s="314" t="str">
        <f>IF($B$2=1,IF(ชี้วัด3!Q13="","",ชี้วัด3!Q13),IF(ชี้วัด3!Q43="","",ชี้วัด3!Q43))</f>
        <v/>
      </c>
      <c r="R13" s="314" t="str">
        <f>IF($B$2=1,IF(ชี้วัด3!R13="","",ชี้วัด3!R13),IF(ชี้วัด3!R43="","",ชี้วัด3!R43))</f>
        <v/>
      </c>
      <c r="S13" s="314" t="str">
        <f>IF($B$2=1,IF(ชี้วัด3!S13="","",ชี้วัด3!S13),IF(ชี้วัด3!S43="","",ชี้วัด3!S43))</f>
        <v/>
      </c>
      <c r="T13" s="314" t="str">
        <f>IF($B$2=1,IF(ชี้วัด3!T13="","",ชี้วัด3!T13),IF(ชี้วัด3!T43="","",ชี้วัด3!T43))</f>
        <v/>
      </c>
      <c r="U13" s="314" t="str">
        <f>IF($B$2=1,IF(ชี้วัด3!U13="","",ชี้วัด3!U13),IF(ชี้วัด3!U43="","",ชี้วัด3!U43))</f>
        <v/>
      </c>
      <c r="V13" s="314" t="str">
        <f>IF($B$2=1,IF(ชี้วัด3!V13="","",ชี้วัด3!V13),IF(ชี้วัด3!V43="","",ชี้วัด3!V43))</f>
        <v/>
      </c>
      <c r="W13" s="314" t="str">
        <f>IF($B$2=1,IF(ชี้วัด3!W13="","",ชี้วัด3!W13),IF(ชี้วัด3!W43="","",ชี้วัด3!W43))</f>
        <v/>
      </c>
      <c r="X13" s="314" t="str">
        <f>IF($B$2=1,IF(ชี้วัด3!X13="","",ชี้วัด3!X13),IF(ชี้วัด3!X43="","",ชี้วัด3!X43))</f>
        <v/>
      </c>
      <c r="Y13" s="314" t="str">
        <f>IF($B$2=1,IF(ชี้วัด3!Y13="","",ชี้วัด3!Y13),IF(ชี้วัด3!Y43="","",ชี้วัด3!Y43))</f>
        <v/>
      </c>
      <c r="Z13" s="314" t="str">
        <f>IF($B$2=1,IF(ชี้วัด3!Z13="","",ชี้วัด3!Z13),IF(ชี้วัด3!Z43="","",ชี้วัด3!Z43))</f>
        <v/>
      </c>
      <c r="AA13" s="314" t="str">
        <f>IF($B$2=1,IF(ชี้วัด3!AA13="","",ชี้วัด3!AA13),IF(ชี้วัด3!AA43="","",ชี้วัด3!AA43))</f>
        <v/>
      </c>
      <c r="AB13" s="314" t="str">
        <f>IF($B$2=1,IF(ชี้วัด3!AB13="","",ชี้วัด3!AB13),IF(ชี้วัด3!AB43="","",ชี้วัด3!AB43))</f>
        <v/>
      </c>
      <c r="AC13" s="314" t="str">
        <f>IF($B$2=1,IF(ชี้วัด3!AC13="","",ชี้วัด3!AC13),IF(ชี้วัด3!AC43="","",ชี้วัด3!AC43))</f>
        <v/>
      </c>
      <c r="AD13" s="314" t="str">
        <f>IF($B$2=1,IF(ชี้วัด3!AD13="","",ชี้วัด3!AD13),IF(ชี้วัด3!AD43="","",ชี้วัด3!AD43))</f>
        <v/>
      </c>
      <c r="AE13" s="314" t="str">
        <f>IF($B$2=1,IF(ชี้วัด3!AE13="","",ชี้วัด3!AE13),IF(ชี้วัด3!AE43="","",ชี้วัด3!AE43))</f>
        <v/>
      </c>
      <c r="AF13" s="314" t="str">
        <f>IF($B$2=1,IF(ชี้วัด3!AF13="","",ชี้วัด3!AF13),IF(ชี้วัด3!AF43="","",ชี้วัด3!AF43))</f>
        <v/>
      </c>
      <c r="AG13" s="314" t="str">
        <f>IF($B$2=1,IF(ชี้วัด3!AG13="","",ชี้วัด3!AG13),IF(ชี้วัด3!AG43="","",ชี้วัด3!AG43))</f>
        <v/>
      </c>
      <c r="AH13" s="314" t="str">
        <f>IF($B$2=1,IF(ชี้วัด3!AH13="","",ชี้วัด3!AH13),IF(ชี้วัด3!AH43="","",ชี้วัด3!AH43))</f>
        <v/>
      </c>
      <c r="AI13" s="314" t="str">
        <f>IF($B$2=1,IF(ชี้วัด3!AI13="","",ชี้วัด3!AI13),IF(ชี้วัด3!AI43="","",ชี้วัด3!AI43))</f>
        <v/>
      </c>
      <c r="AJ13" s="314" t="str">
        <f>IF($B$2=1,IF(ชี้วัด3!AJ13="","",ชี้วัด3!AJ13),IF(ชี้วัด3!AJ43="","",ชี้วัด3!AJ43))</f>
        <v/>
      </c>
      <c r="AK13" s="314" t="str">
        <f>IF($B$2=1,IF(ชี้วัด3!AK13="","",ชี้วัด3!AK13),IF(ชี้วัด3!AK43="","",ชี้วัด3!AK43))</f>
        <v/>
      </c>
      <c r="AL13" s="314" t="str">
        <f>IF($B$2=1,IF(ชี้วัด3!AL13="","",ชี้วัด3!AL13),IF(ชี้วัด3!AL43="","",ชี้วัด3!AL43))</f>
        <v/>
      </c>
      <c r="AM13" s="314" t="str">
        <f>IF($B$2=1,IF(ชี้วัด3!AM13="","",ชี้วัด3!AM13),IF(ชี้วัด3!AM43="","",ชี้วัด3!AM43))</f>
        <v/>
      </c>
      <c r="AN13" s="314" t="str">
        <f>IF($B$2=1,IF(ชี้วัด3!AN13="","",ชี้วัด3!AN13),IF(ชี้วัด3!AN43="","",ชี้วัด3!AN43))</f>
        <v/>
      </c>
      <c r="AO13" s="314" t="str">
        <f>IF($B$2=1,IF(ชี้วัด3!AO13="","",ชี้วัด3!AO13),IF(ชี้วัด3!AO43="","",ชี้วัด3!AO43))</f>
        <v/>
      </c>
      <c r="AP13" s="314" t="str">
        <f>IF($B$2=1,IF(ชี้วัด3!AP13="","",ชี้วัด3!AP13),IF(ชี้วัด3!AP43="","",ชี้วัด3!AP43))</f>
        <v/>
      </c>
      <c r="AQ13" s="314" t="str">
        <f>IF($B$2=1,IF(ชี้วัด3!AQ13="","",ชี้วัด3!AQ13),IF(ชี้วัด3!AQ43="","",ชี้วัด3!AQ43))</f>
        <v/>
      </c>
      <c r="AR13" s="314" t="str">
        <f>IF($B$2=1,IF(ชี้วัด3!AR13="","",ชี้วัด3!AR13),IF(ชี้วัด3!AR43="","",ชี้วัด3!AR43))</f>
        <v/>
      </c>
      <c r="AS13" s="314" t="str">
        <f>IF($B$2=1,IF(ชี้วัด3!AS13="","",ชี้วัด3!AS13),IF(ชี้วัด3!AS43="","",ชี้วัด3!AS43))</f>
        <v/>
      </c>
      <c r="AT13" s="314" t="str">
        <f>IF($B$2=1,IF(ชี้วัด3!AT13="","",ชี้วัด3!AT13),IF(ชี้วัด3!AT43="","",ชี้วัด3!AT43))</f>
        <v/>
      </c>
      <c r="AU13" s="314" t="str">
        <f>IF($B$2=1,IF(ชี้วัด3!AU13="","",ชี้วัด3!AU13),IF(ชี้วัด3!AU43="","",ชี้วัด3!AU43))</f>
        <v/>
      </c>
      <c r="AV13" s="314" t="str">
        <f>IF($B$2=1,IF(ชี้วัด3!AV13="","",ชี้วัด3!AV13),IF(ชี้วัด3!AV43="","",ชี้วัด3!AV43))</f>
        <v/>
      </c>
      <c r="AW13" s="314" t="str">
        <f>IF($B$2=1,IF(ชี้วัด3!AW13="","",ชี้วัด3!AW13),IF(ชี้วัด3!AW43="","",ชี้วัด3!AW43))</f>
        <v/>
      </c>
      <c r="AX13" s="314" t="str">
        <f>IF($B$2=1,IF(ชี้วัด3!AX13="","",ชี้วัด3!AX13),IF(ชี้วัด3!AX43="","",ชี้วัด3!AX43))</f>
        <v/>
      </c>
      <c r="AY13" s="314" t="str">
        <f>IF($B$2=1,IF(ชี้วัด3!AY13="","",ชี้วัด3!AY13),IF(ชี้วัด3!AY43="","",ชี้วัด3!AY43))</f>
        <v/>
      </c>
      <c r="AZ13" s="314" t="str">
        <f>IF($B$2=1,IF(ชี้วัด3!AZ13="","",ชี้วัด3!AZ13),IF(ชี้วัด3!AZ43="","",ชี้วัด3!AZ43))</f>
        <v/>
      </c>
      <c r="BA13" s="314" t="str">
        <f>IF($B$2=1,IF(ชี้วัด3!BA13="","",ชี้วัด3!BA13),IF(ชี้วัด3!BA43="","",ชี้วัด3!BA43))</f>
        <v/>
      </c>
      <c r="BB13" s="314" t="str">
        <f>IF($B$2=1,IF(ชี้วัด3!BB13="","",ชี้วัด3!BB13),IF(ชี้วัด3!BB43="","",ชี้วัด3!BB43))</f>
        <v/>
      </c>
      <c r="BC13" s="314" t="str">
        <f>IF($B$2=1,IF(ชี้วัด3!BC13="","",ชี้วัด3!BC13),IF(ชี้วัด3!BC43="","",ชี้วัด3!BC43))</f>
        <v/>
      </c>
      <c r="BD13" s="314" t="str">
        <f>IF($B$2=1,IF(ชี้วัด3!BD13="","",ชี้วัด3!BD13),IF(ชี้วัด3!BD43="","",ชี้วัด3!BD43))</f>
        <v/>
      </c>
      <c r="BE13" s="116" t="str">
        <f>IF($B$2=1,IF(ชี้วัด3!BE13="","",ชี้วัด3!BE13),IF(ชี้วัด3!BE43="","",ชี้วัด3!BE43))</f>
        <v/>
      </c>
      <c r="BF13" s="116" t="str">
        <f>IF($B$2=1,IF(ชี้วัด3!BF13="","",ชี้วัด3!BF13),IF(ชี้วัด3!BF43="","",ชี้วัด3!BF43))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IF($B$2=1,IF(ชี้วัด3!E14="","",ชี้วัด3!E14),IF(ชี้วัด3!E44="","",ชี้วัด3!E44))</f>
        <v/>
      </c>
      <c r="F14" s="118"/>
      <c r="G14" s="314" t="str">
        <f>IF($B$2=1,IF(ชี้วัด3!G14="","",ชี้วัด3!G14),IF(ชี้วัด3!G44="","",ชี้วัด3!G44))</f>
        <v/>
      </c>
      <c r="H14" s="314" t="str">
        <f>IF($B$2=1,IF(ชี้วัด3!H14="","",ชี้วัด3!H14),IF(ชี้วัด3!H44="","",ชี้วัด3!H44))</f>
        <v/>
      </c>
      <c r="I14" s="314" t="str">
        <f>IF($B$2=1,IF(ชี้วัด3!I14="","",ชี้วัด3!I14),IF(ชี้วัด3!I44="","",ชี้วัด3!I44))</f>
        <v/>
      </c>
      <c r="J14" s="314" t="str">
        <f>IF($B$2=1,IF(ชี้วัด3!J14="","",ชี้วัด3!J14),IF(ชี้วัด3!J44="","",ชี้วัด3!J44))</f>
        <v/>
      </c>
      <c r="K14" s="314" t="str">
        <f>IF($B$2=1,IF(ชี้วัด3!K14="","",ชี้วัด3!K14),IF(ชี้วัด3!K44="","",ชี้วัด3!K44))</f>
        <v/>
      </c>
      <c r="L14" s="314" t="str">
        <f>IF($B$2=1,IF(ชี้วัด3!L14="","",ชี้วัด3!L14),IF(ชี้วัด3!L44="","",ชี้วัด3!L44))</f>
        <v/>
      </c>
      <c r="M14" s="314" t="str">
        <f>IF($B$2=1,IF(ชี้วัด3!M14="","",ชี้วัด3!M14),IF(ชี้วัด3!M44="","",ชี้วัด3!M44))</f>
        <v/>
      </c>
      <c r="N14" s="314" t="str">
        <f>IF($B$2=1,IF(ชี้วัด3!N14="","",ชี้วัด3!N14),IF(ชี้วัด3!N44="","",ชี้วัด3!N44))</f>
        <v/>
      </c>
      <c r="O14" s="314" t="str">
        <f>IF($B$2=1,IF(ชี้วัด3!O14="","",ชี้วัด3!O14),IF(ชี้วัด3!O44="","",ชี้วัด3!O44))</f>
        <v/>
      </c>
      <c r="P14" s="314" t="str">
        <f>IF($B$2=1,IF(ชี้วัด3!P14="","",ชี้วัด3!P14),IF(ชี้วัด3!P44="","",ชี้วัด3!P44))</f>
        <v/>
      </c>
      <c r="Q14" s="314" t="str">
        <f>IF($B$2=1,IF(ชี้วัด3!Q14="","",ชี้วัด3!Q14),IF(ชี้วัด3!Q44="","",ชี้วัด3!Q44))</f>
        <v/>
      </c>
      <c r="R14" s="314" t="str">
        <f>IF($B$2=1,IF(ชี้วัด3!R14="","",ชี้วัด3!R14),IF(ชี้วัด3!R44="","",ชี้วัด3!R44))</f>
        <v/>
      </c>
      <c r="S14" s="314" t="str">
        <f>IF($B$2=1,IF(ชี้วัด3!S14="","",ชี้วัด3!S14),IF(ชี้วัด3!S44="","",ชี้วัด3!S44))</f>
        <v/>
      </c>
      <c r="T14" s="314" t="str">
        <f>IF($B$2=1,IF(ชี้วัด3!T14="","",ชี้วัด3!T14),IF(ชี้วัด3!T44="","",ชี้วัด3!T44))</f>
        <v/>
      </c>
      <c r="U14" s="314" t="str">
        <f>IF($B$2=1,IF(ชี้วัด3!U14="","",ชี้วัด3!U14),IF(ชี้วัด3!U44="","",ชี้วัด3!U44))</f>
        <v/>
      </c>
      <c r="V14" s="314" t="str">
        <f>IF($B$2=1,IF(ชี้วัด3!V14="","",ชี้วัด3!V14),IF(ชี้วัด3!V44="","",ชี้วัด3!V44))</f>
        <v/>
      </c>
      <c r="W14" s="314" t="str">
        <f>IF($B$2=1,IF(ชี้วัด3!W14="","",ชี้วัด3!W14),IF(ชี้วัด3!W44="","",ชี้วัด3!W44))</f>
        <v/>
      </c>
      <c r="X14" s="314" t="str">
        <f>IF($B$2=1,IF(ชี้วัด3!X14="","",ชี้วัด3!X14),IF(ชี้วัด3!X44="","",ชี้วัด3!X44))</f>
        <v/>
      </c>
      <c r="Y14" s="314" t="str">
        <f>IF($B$2=1,IF(ชี้วัด3!Y14="","",ชี้วัด3!Y14),IF(ชี้วัด3!Y44="","",ชี้วัด3!Y44))</f>
        <v/>
      </c>
      <c r="Z14" s="314" t="str">
        <f>IF($B$2=1,IF(ชี้วัด3!Z14="","",ชี้วัด3!Z14),IF(ชี้วัด3!Z44="","",ชี้วัด3!Z44))</f>
        <v/>
      </c>
      <c r="AA14" s="314" t="str">
        <f>IF($B$2=1,IF(ชี้วัด3!AA14="","",ชี้วัด3!AA14),IF(ชี้วัด3!AA44="","",ชี้วัด3!AA44))</f>
        <v/>
      </c>
      <c r="AB14" s="314" t="str">
        <f>IF($B$2=1,IF(ชี้วัด3!AB14="","",ชี้วัด3!AB14),IF(ชี้วัด3!AB44="","",ชี้วัด3!AB44))</f>
        <v/>
      </c>
      <c r="AC14" s="314" t="str">
        <f>IF($B$2=1,IF(ชี้วัด3!AC14="","",ชี้วัด3!AC14),IF(ชี้วัด3!AC44="","",ชี้วัด3!AC44))</f>
        <v/>
      </c>
      <c r="AD14" s="314" t="str">
        <f>IF($B$2=1,IF(ชี้วัด3!AD14="","",ชี้วัด3!AD14),IF(ชี้วัด3!AD44="","",ชี้วัด3!AD44))</f>
        <v/>
      </c>
      <c r="AE14" s="314" t="str">
        <f>IF($B$2=1,IF(ชี้วัด3!AE14="","",ชี้วัด3!AE14),IF(ชี้วัด3!AE44="","",ชี้วัด3!AE44))</f>
        <v/>
      </c>
      <c r="AF14" s="314" t="str">
        <f>IF($B$2=1,IF(ชี้วัด3!AF14="","",ชี้วัด3!AF14),IF(ชี้วัด3!AF44="","",ชี้วัด3!AF44))</f>
        <v/>
      </c>
      <c r="AG14" s="314" t="str">
        <f>IF($B$2=1,IF(ชี้วัด3!AG14="","",ชี้วัด3!AG14),IF(ชี้วัด3!AG44="","",ชี้วัด3!AG44))</f>
        <v/>
      </c>
      <c r="AH14" s="314" t="str">
        <f>IF($B$2=1,IF(ชี้วัด3!AH14="","",ชี้วัด3!AH14),IF(ชี้วัด3!AH44="","",ชี้วัด3!AH44))</f>
        <v/>
      </c>
      <c r="AI14" s="314" t="str">
        <f>IF($B$2=1,IF(ชี้วัด3!AI14="","",ชี้วัด3!AI14),IF(ชี้วัด3!AI44="","",ชี้วัด3!AI44))</f>
        <v/>
      </c>
      <c r="AJ14" s="314" t="str">
        <f>IF($B$2=1,IF(ชี้วัด3!AJ14="","",ชี้วัด3!AJ14),IF(ชี้วัด3!AJ44="","",ชี้วัด3!AJ44))</f>
        <v/>
      </c>
      <c r="AK14" s="314" t="str">
        <f>IF($B$2=1,IF(ชี้วัด3!AK14="","",ชี้วัด3!AK14),IF(ชี้วัด3!AK44="","",ชี้วัด3!AK44))</f>
        <v/>
      </c>
      <c r="AL14" s="314" t="str">
        <f>IF($B$2=1,IF(ชี้วัด3!AL14="","",ชี้วัด3!AL14),IF(ชี้วัด3!AL44="","",ชี้วัด3!AL44))</f>
        <v/>
      </c>
      <c r="AM14" s="314" t="str">
        <f>IF($B$2=1,IF(ชี้วัด3!AM14="","",ชี้วัด3!AM14),IF(ชี้วัด3!AM44="","",ชี้วัด3!AM44))</f>
        <v/>
      </c>
      <c r="AN14" s="314" t="str">
        <f>IF($B$2=1,IF(ชี้วัด3!AN14="","",ชี้วัด3!AN14),IF(ชี้วัด3!AN44="","",ชี้วัด3!AN44))</f>
        <v/>
      </c>
      <c r="AO14" s="314" t="str">
        <f>IF($B$2=1,IF(ชี้วัด3!AO14="","",ชี้วัด3!AO14),IF(ชี้วัด3!AO44="","",ชี้วัด3!AO44))</f>
        <v/>
      </c>
      <c r="AP14" s="314" t="str">
        <f>IF($B$2=1,IF(ชี้วัด3!AP14="","",ชี้วัด3!AP14),IF(ชี้วัด3!AP44="","",ชี้วัด3!AP44))</f>
        <v/>
      </c>
      <c r="AQ14" s="314" t="str">
        <f>IF($B$2=1,IF(ชี้วัด3!AQ14="","",ชี้วัด3!AQ14),IF(ชี้วัด3!AQ44="","",ชี้วัด3!AQ44))</f>
        <v/>
      </c>
      <c r="AR14" s="314" t="str">
        <f>IF($B$2=1,IF(ชี้วัด3!AR14="","",ชี้วัด3!AR14),IF(ชี้วัด3!AR44="","",ชี้วัด3!AR44))</f>
        <v/>
      </c>
      <c r="AS14" s="314" t="str">
        <f>IF($B$2=1,IF(ชี้วัด3!AS14="","",ชี้วัด3!AS14),IF(ชี้วัด3!AS44="","",ชี้วัด3!AS44))</f>
        <v/>
      </c>
      <c r="AT14" s="314" t="str">
        <f>IF($B$2=1,IF(ชี้วัด3!AT14="","",ชี้วัด3!AT14),IF(ชี้วัด3!AT44="","",ชี้วัด3!AT44))</f>
        <v/>
      </c>
      <c r="AU14" s="314" t="str">
        <f>IF($B$2=1,IF(ชี้วัด3!AU14="","",ชี้วัด3!AU14),IF(ชี้วัด3!AU44="","",ชี้วัด3!AU44))</f>
        <v/>
      </c>
      <c r="AV14" s="314" t="str">
        <f>IF($B$2=1,IF(ชี้วัด3!AV14="","",ชี้วัด3!AV14),IF(ชี้วัด3!AV44="","",ชี้วัด3!AV44))</f>
        <v/>
      </c>
      <c r="AW14" s="314" t="str">
        <f>IF($B$2=1,IF(ชี้วัด3!AW14="","",ชี้วัด3!AW14),IF(ชี้วัด3!AW44="","",ชี้วัด3!AW44))</f>
        <v/>
      </c>
      <c r="AX14" s="314" t="str">
        <f>IF($B$2=1,IF(ชี้วัด3!AX14="","",ชี้วัด3!AX14),IF(ชี้วัด3!AX44="","",ชี้วัด3!AX44))</f>
        <v/>
      </c>
      <c r="AY14" s="314" t="str">
        <f>IF($B$2=1,IF(ชี้วัด3!AY14="","",ชี้วัด3!AY14),IF(ชี้วัด3!AY44="","",ชี้วัด3!AY44))</f>
        <v/>
      </c>
      <c r="AZ14" s="314" t="str">
        <f>IF($B$2=1,IF(ชี้วัด3!AZ14="","",ชี้วัด3!AZ14),IF(ชี้วัด3!AZ44="","",ชี้วัด3!AZ44))</f>
        <v/>
      </c>
      <c r="BA14" s="314" t="str">
        <f>IF($B$2=1,IF(ชี้วัด3!BA14="","",ชี้วัด3!BA14),IF(ชี้วัด3!BA44="","",ชี้วัด3!BA44))</f>
        <v/>
      </c>
      <c r="BB14" s="314" t="str">
        <f>IF($B$2=1,IF(ชี้วัด3!BB14="","",ชี้วัด3!BB14),IF(ชี้วัด3!BB44="","",ชี้วัด3!BB44))</f>
        <v/>
      </c>
      <c r="BC14" s="314" t="str">
        <f>IF($B$2=1,IF(ชี้วัด3!BC14="","",ชี้วัด3!BC14),IF(ชี้วัด3!BC44="","",ชี้วัด3!BC44))</f>
        <v/>
      </c>
      <c r="BD14" s="314" t="str">
        <f>IF($B$2=1,IF(ชี้วัด3!BD14="","",ชี้วัด3!BD14),IF(ชี้วัด3!BD44="","",ชี้วัด3!BD44))</f>
        <v/>
      </c>
      <c r="BE14" s="116" t="str">
        <f>IF($B$2=1,IF(ชี้วัด3!BE14="","",ชี้วัด3!BE14),IF(ชี้วัด3!BE44="","",ชี้วัด3!BE44))</f>
        <v/>
      </c>
      <c r="BF14" s="116" t="str">
        <f>IF($B$2=1,IF(ชี้วัด3!BF14="","",ชี้วัด3!BF14),IF(ชี้วัด3!BF44="","",ชี้วัด3!BF44))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IF($B$2=1,IF(ชี้วัด3!E15="","",ชี้วัด3!E15),IF(ชี้วัด3!E45="","",ชี้วัด3!E45))</f>
        <v/>
      </c>
      <c r="F15" s="118"/>
      <c r="G15" s="314" t="str">
        <f>IF($B$2=1,IF(ชี้วัด3!G15="","",ชี้วัด3!G15),IF(ชี้วัด3!G45="","",ชี้วัด3!G45))</f>
        <v/>
      </c>
      <c r="H15" s="314" t="str">
        <f>IF($B$2=1,IF(ชี้วัด3!H15="","",ชี้วัด3!H15),IF(ชี้วัด3!H45="","",ชี้วัด3!H45))</f>
        <v/>
      </c>
      <c r="I15" s="314" t="str">
        <f>IF($B$2=1,IF(ชี้วัด3!I15="","",ชี้วัด3!I15),IF(ชี้วัด3!I45="","",ชี้วัด3!I45))</f>
        <v/>
      </c>
      <c r="J15" s="314" t="str">
        <f>IF($B$2=1,IF(ชี้วัด3!J15="","",ชี้วัด3!J15),IF(ชี้วัด3!J45="","",ชี้วัด3!J45))</f>
        <v/>
      </c>
      <c r="K15" s="314" t="str">
        <f>IF($B$2=1,IF(ชี้วัด3!K15="","",ชี้วัด3!K15),IF(ชี้วัด3!K45="","",ชี้วัด3!K45))</f>
        <v/>
      </c>
      <c r="L15" s="314" t="str">
        <f>IF($B$2=1,IF(ชี้วัด3!L15="","",ชี้วัด3!L15),IF(ชี้วัด3!L45="","",ชี้วัด3!L45))</f>
        <v/>
      </c>
      <c r="M15" s="314" t="str">
        <f>IF($B$2=1,IF(ชี้วัด3!M15="","",ชี้วัด3!M15),IF(ชี้วัด3!M45="","",ชี้วัด3!M45))</f>
        <v/>
      </c>
      <c r="N15" s="314" t="str">
        <f>IF($B$2=1,IF(ชี้วัด3!N15="","",ชี้วัด3!N15),IF(ชี้วัด3!N45="","",ชี้วัด3!N45))</f>
        <v/>
      </c>
      <c r="O15" s="314" t="str">
        <f>IF($B$2=1,IF(ชี้วัด3!O15="","",ชี้วัด3!O15),IF(ชี้วัด3!O45="","",ชี้วัด3!O45))</f>
        <v/>
      </c>
      <c r="P15" s="314" t="str">
        <f>IF($B$2=1,IF(ชี้วัด3!P15="","",ชี้วัด3!P15),IF(ชี้วัด3!P45="","",ชี้วัด3!P45))</f>
        <v/>
      </c>
      <c r="Q15" s="314" t="str">
        <f>IF($B$2=1,IF(ชี้วัด3!Q15="","",ชี้วัด3!Q15),IF(ชี้วัด3!Q45="","",ชี้วัด3!Q45))</f>
        <v/>
      </c>
      <c r="R15" s="314" t="str">
        <f>IF($B$2=1,IF(ชี้วัด3!R15="","",ชี้วัด3!R15),IF(ชี้วัด3!R45="","",ชี้วัด3!R45))</f>
        <v/>
      </c>
      <c r="S15" s="314" t="str">
        <f>IF($B$2=1,IF(ชี้วัด3!S15="","",ชี้วัด3!S15),IF(ชี้วัด3!S45="","",ชี้วัด3!S45))</f>
        <v/>
      </c>
      <c r="T15" s="314" t="str">
        <f>IF($B$2=1,IF(ชี้วัด3!T15="","",ชี้วัด3!T15),IF(ชี้วัด3!T45="","",ชี้วัด3!T45))</f>
        <v/>
      </c>
      <c r="U15" s="314" t="str">
        <f>IF($B$2=1,IF(ชี้วัด3!U15="","",ชี้วัด3!U15),IF(ชี้วัด3!U45="","",ชี้วัด3!U45))</f>
        <v/>
      </c>
      <c r="V15" s="314" t="str">
        <f>IF($B$2=1,IF(ชี้วัด3!V15="","",ชี้วัด3!V15),IF(ชี้วัด3!V45="","",ชี้วัด3!V45))</f>
        <v/>
      </c>
      <c r="W15" s="314" t="str">
        <f>IF($B$2=1,IF(ชี้วัด3!W15="","",ชี้วัด3!W15),IF(ชี้วัด3!W45="","",ชี้วัด3!W45))</f>
        <v/>
      </c>
      <c r="X15" s="314" t="str">
        <f>IF($B$2=1,IF(ชี้วัด3!X15="","",ชี้วัด3!X15),IF(ชี้วัด3!X45="","",ชี้วัด3!X45))</f>
        <v/>
      </c>
      <c r="Y15" s="314" t="str">
        <f>IF($B$2=1,IF(ชี้วัด3!Y15="","",ชี้วัด3!Y15),IF(ชี้วัด3!Y45="","",ชี้วัด3!Y45))</f>
        <v/>
      </c>
      <c r="Z15" s="314" t="str">
        <f>IF($B$2=1,IF(ชี้วัด3!Z15="","",ชี้วัด3!Z15),IF(ชี้วัด3!Z45="","",ชี้วัด3!Z45))</f>
        <v/>
      </c>
      <c r="AA15" s="314" t="str">
        <f>IF($B$2=1,IF(ชี้วัด3!AA15="","",ชี้วัด3!AA15),IF(ชี้วัด3!AA45="","",ชี้วัด3!AA45))</f>
        <v/>
      </c>
      <c r="AB15" s="314" t="str">
        <f>IF($B$2=1,IF(ชี้วัด3!AB15="","",ชี้วัด3!AB15),IF(ชี้วัด3!AB45="","",ชี้วัด3!AB45))</f>
        <v/>
      </c>
      <c r="AC15" s="314" t="str">
        <f>IF($B$2=1,IF(ชี้วัด3!AC15="","",ชี้วัด3!AC15),IF(ชี้วัด3!AC45="","",ชี้วัด3!AC45))</f>
        <v/>
      </c>
      <c r="AD15" s="314" t="str">
        <f>IF($B$2=1,IF(ชี้วัด3!AD15="","",ชี้วัด3!AD15),IF(ชี้วัด3!AD45="","",ชี้วัด3!AD45))</f>
        <v/>
      </c>
      <c r="AE15" s="314" t="str">
        <f>IF($B$2=1,IF(ชี้วัด3!AE15="","",ชี้วัด3!AE15),IF(ชี้วัด3!AE45="","",ชี้วัด3!AE45))</f>
        <v/>
      </c>
      <c r="AF15" s="314" t="str">
        <f>IF($B$2=1,IF(ชี้วัด3!AF15="","",ชี้วัด3!AF15),IF(ชี้วัด3!AF45="","",ชี้วัด3!AF45))</f>
        <v/>
      </c>
      <c r="AG15" s="314" t="str">
        <f>IF($B$2=1,IF(ชี้วัด3!AG15="","",ชี้วัด3!AG15),IF(ชี้วัด3!AG45="","",ชี้วัด3!AG45))</f>
        <v/>
      </c>
      <c r="AH15" s="314" t="str">
        <f>IF($B$2=1,IF(ชี้วัด3!AH15="","",ชี้วัด3!AH15),IF(ชี้วัด3!AH45="","",ชี้วัด3!AH45))</f>
        <v/>
      </c>
      <c r="AI15" s="314" t="str">
        <f>IF($B$2=1,IF(ชี้วัด3!AI15="","",ชี้วัด3!AI15),IF(ชี้วัด3!AI45="","",ชี้วัด3!AI45))</f>
        <v/>
      </c>
      <c r="AJ15" s="314" t="str">
        <f>IF($B$2=1,IF(ชี้วัด3!AJ15="","",ชี้วัด3!AJ15),IF(ชี้วัด3!AJ45="","",ชี้วัด3!AJ45))</f>
        <v/>
      </c>
      <c r="AK15" s="314" t="str">
        <f>IF($B$2=1,IF(ชี้วัด3!AK15="","",ชี้วัด3!AK15),IF(ชี้วัด3!AK45="","",ชี้วัด3!AK45))</f>
        <v/>
      </c>
      <c r="AL15" s="314" t="str">
        <f>IF($B$2=1,IF(ชี้วัด3!AL15="","",ชี้วัด3!AL15),IF(ชี้วัด3!AL45="","",ชี้วัด3!AL45))</f>
        <v/>
      </c>
      <c r="AM15" s="314" t="str">
        <f>IF($B$2=1,IF(ชี้วัด3!AM15="","",ชี้วัด3!AM15),IF(ชี้วัด3!AM45="","",ชี้วัด3!AM45))</f>
        <v/>
      </c>
      <c r="AN15" s="314" t="str">
        <f>IF($B$2=1,IF(ชี้วัด3!AN15="","",ชี้วัด3!AN15),IF(ชี้วัด3!AN45="","",ชี้วัด3!AN45))</f>
        <v/>
      </c>
      <c r="AO15" s="314" t="str">
        <f>IF($B$2=1,IF(ชี้วัด3!AO15="","",ชี้วัด3!AO15),IF(ชี้วัด3!AO45="","",ชี้วัด3!AO45))</f>
        <v/>
      </c>
      <c r="AP15" s="314" t="str">
        <f>IF($B$2=1,IF(ชี้วัด3!AP15="","",ชี้วัด3!AP15),IF(ชี้วัด3!AP45="","",ชี้วัด3!AP45))</f>
        <v/>
      </c>
      <c r="AQ15" s="314" t="str">
        <f>IF($B$2=1,IF(ชี้วัด3!AQ15="","",ชี้วัด3!AQ15),IF(ชี้วัด3!AQ45="","",ชี้วัด3!AQ45))</f>
        <v/>
      </c>
      <c r="AR15" s="314" t="str">
        <f>IF($B$2=1,IF(ชี้วัด3!AR15="","",ชี้วัด3!AR15),IF(ชี้วัด3!AR45="","",ชี้วัด3!AR45))</f>
        <v/>
      </c>
      <c r="AS15" s="314" t="str">
        <f>IF($B$2=1,IF(ชี้วัด3!AS15="","",ชี้วัด3!AS15),IF(ชี้วัด3!AS45="","",ชี้วัด3!AS45))</f>
        <v/>
      </c>
      <c r="AT15" s="314" t="str">
        <f>IF($B$2=1,IF(ชี้วัด3!AT15="","",ชี้วัด3!AT15),IF(ชี้วัด3!AT45="","",ชี้วัด3!AT45))</f>
        <v/>
      </c>
      <c r="AU15" s="314" t="str">
        <f>IF($B$2=1,IF(ชี้วัด3!AU15="","",ชี้วัด3!AU15),IF(ชี้วัด3!AU45="","",ชี้วัด3!AU45))</f>
        <v/>
      </c>
      <c r="AV15" s="314" t="str">
        <f>IF($B$2=1,IF(ชี้วัด3!AV15="","",ชี้วัด3!AV15),IF(ชี้วัด3!AV45="","",ชี้วัด3!AV45))</f>
        <v/>
      </c>
      <c r="AW15" s="314" t="str">
        <f>IF($B$2=1,IF(ชี้วัด3!AW15="","",ชี้วัด3!AW15),IF(ชี้วัด3!AW45="","",ชี้วัด3!AW45))</f>
        <v/>
      </c>
      <c r="AX15" s="314" t="str">
        <f>IF($B$2=1,IF(ชี้วัด3!AX15="","",ชี้วัด3!AX15),IF(ชี้วัด3!AX45="","",ชี้วัด3!AX45))</f>
        <v/>
      </c>
      <c r="AY15" s="314" t="str">
        <f>IF($B$2=1,IF(ชี้วัด3!AY15="","",ชี้วัด3!AY15),IF(ชี้วัด3!AY45="","",ชี้วัด3!AY45))</f>
        <v/>
      </c>
      <c r="AZ15" s="314" t="str">
        <f>IF($B$2=1,IF(ชี้วัด3!AZ15="","",ชี้วัด3!AZ15),IF(ชี้วัด3!AZ45="","",ชี้วัด3!AZ45))</f>
        <v/>
      </c>
      <c r="BA15" s="314" t="str">
        <f>IF($B$2=1,IF(ชี้วัด3!BA15="","",ชี้วัด3!BA15),IF(ชี้วัด3!BA45="","",ชี้วัด3!BA45))</f>
        <v/>
      </c>
      <c r="BB15" s="314" t="str">
        <f>IF($B$2=1,IF(ชี้วัด3!BB15="","",ชี้วัด3!BB15),IF(ชี้วัด3!BB45="","",ชี้วัด3!BB45))</f>
        <v/>
      </c>
      <c r="BC15" s="314" t="str">
        <f>IF($B$2=1,IF(ชี้วัด3!BC15="","",ชี้วัด3!BC15),IF(ชี้วัด3!BC45="","",ชี้วัด3!BC45))</f>
        <v/>
      </c>
      <c r="BD15" s="314" t="str">
        <f>IF($B$2=1,IF(ชี้วัด3!BD15="","",ชี้วัด3!BD15),IF(ชี้วัด3!BD45="","",ชี้วัด3!BD45))</f>
        <v/>
      </c>
      <c r="BE15" s="116" t="str">
        <f>IF($B$2=1,IF(ชี้วัด3!BE15="","",ชี้วัด3!BE15),IF(ชี้วัด3!BE45="","",ชี้วัด3!BE45))</f>
        <v/>
      </c>
      <c r="BF15" s="116" t="str">
        <f>IF($B$2=1,IF(ชี้วัด3!BF15="","",ชี้วัด3!BF15),IF(ชี้วัด3!BF45="","",ชี้วัด3!BF45))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IF($B$2=1,IF(ชี้วัด3!E16="","",ชี้วัด3!E16),IF(ชี้วัด3!E46="","",ชี้วัด3!E46))</f>
        <v/>
      </c>
      <c r="F16" s="118"/>
      <c r="G16" s="314" t="str">
        <f>IF($B$2=1,IF(ชี้วัด3!G16="","",ชี้วัด3!G16),IF(ชี้วัด3!G46="","",ชี้วัด3!G46))</f>
        <v/>
      </c>
      <c r="H16" s="314" t="str">
        <f>IF($B$2=1,IF(ชี้วัด3!H16="","",ชี้วัด3!H16),IF(ชี้วัด3!H46="","",ชี้วัด3!H46))</f>
        <v/>
      </c>
      <c r="I16" s="314" t="str">
        <f>IF($B$2=1,IF(ชี้วัด3!I16="","",ชี้วัด3!I16),IF(ชี้วัด3!I46="","",ชี้วัด3!I46))</f>
        <v/>
      </c>
      <c r="J16" s="314" t="str">
        <f>IF($B$2=1,IF(ชี้วัด3!J16="","",ชี้วัด3!J16),IF(ชี้วัด3!J46="","",ชี้วัด3!J46))</f>
        <v/>
      </c>
      <c r="K16" s="314" t="str">
        <f>IF($B$2=1,IF(ชี้วัด3!K16="","",ชี้วัด3!K16),IF(ชี้วัด3!K46="","",ชี้วัด3!K46))</f>
        <v/>
      </c>
      <c r="L16" s="314" t="str">
        <f>IF($B$2=1,IF(ชี้วัด3!L16="","",ชี้วัด3!L16),IF(ชี้วัด3!L46="","",ชี้วัด3!L46))</f>
        <v/>
      </c>
      <c r="M16" s="314" t="str">
        <f>IF($B$2=1,IF(ชี้วัด3!M16="","",ชี้วัด3!M16),IF(ชี้วัด3!M46="","",ชี้วัด3!M46))</f>
        <v/>
      </c>
      <c r="N16" s="314" t="str">
        <f>IF($B$2=1,IF(ชี้วัด3!N16="","",ชี้วัด3!N16),IF(ชี้วัด3!N46="","",ชี้วัด3!N46))</f>
        <v/>
      </c>
      <c r="O16" s="314" t="str">
        <f>IF($B$2=1,IF(ชี้วัด3!O16="","",ชี้วัด3!O16),IF(ชี้วัด3!O46="","",ชี้วัด3!O46))</f>
        <v/>
      </c>
      <c r="P16" s="314" t="str">
        <f>IF($B$2=1,IF(ชี้วัด3!P16="","",ชี้วัด3!P16),IF(ชี้วัด3!P46="","",ชี้วัด3!P46))</f>
        <v/>
      </c>
      <c r="Q16" s="314" t="str">
        <f>IF($B$2=1,IF(ชี้วัด3!Q16="","",ชี้วัด3!Q16),IF(ชี้วัด3!Q46="","",ชี้วัด3!Q46))</f>
        <v/>
      </c>
      <c r="R16" s="314" t="str">
        <f>IF($B$2=1,IF(ชี้วัด3!R16="","",ชี้วัด3!R16),IF(ชี้วัด3!R46="","",ชี้วัด3!R46))</f>
        <v/>
      </c>
      <c r="S16" s="314" t="str">
        <f>IF($B$2=1,IF(ชี้วัด3!S16="","",ชี้วัด3!S16),IF(ชี้วัด3!S46="","",ชี้วัด3!S46))</f>
        <v/>
      </c>
      <c r="T16" s="314" t="str">
        <f>IF($B$2=1,IF(ชี้วัด3!T16="","",ชี้วัด3!T16),IF(ชี้วัด3!T46="","",ชี้วัด3!T46))</f>
        <v/>
      </c>
      <c r="U16" s="314" t="str">
        <f>IF($B$2=1,IF(ชี้วัด3!U16="","",ชี้วัด3!U16),IF(ชี้วัด3!U46="","",ชี้วัด3!U46))</f>
        <v/>
      </c>
      <c r="V16" s="314" t="str">
        <f>IF($B$2=1,IF(ชี้วัด3!V16="","",ชี้วัด3!V16),IF(ชี้วัด3!V46="","",ชี้วัด3!V46))</f>
        <v/>
      </c>
      <c r="W16" s="314" t="str">
        <f>IF($B$2=1,IF(ชี้วัด3!W16="","",ชี้วัด3!W16),IF(ชี้วัด3!W46="","",ชี้วัด3!W46))</f>
        <v/>
      </c>
      <c r="X16" s="314" t="str">
        <f>IF($B$2=1,IF(ชี้วัด3!X16="","",ชี้วัด3!X16),IF(ชี้วัด3!X46="","",ชี้วัด3!X46))</f>
        <v/>
      </c>
      <c r="Y16" s="314" t="str">
        <f>IF($B$2=1,IF(ชี้วัด3!Y16="","",ชี้วัด3!Y16),IF(ชี้วัด3!Y46="","",ชี้วัด3!Y46))</f>
        <v/>
      </c>
      <c r="Z16" s="314" t="str">
        <f>IF($B$2=1,IF(ชี้วัด3!Z16="","",ชี้วัด3!Z16),IF(ชี้วัด3!Z46="","",ชี้วัด3!Z46))</f>
        <v/>
      </c>
      <c r="AA16" s="314" t="str">
        <f>IF($B$2=1,IF(ชี้วัด3!AA16="","",ชี้วัด3!AA16),IF(ชี้วัด3!AA46="","",ชี้วัด3!AA46))</f>
        <v/>
      </c>
      <c r="AB16" s="314" t="str">
        <f>IF($B$2=1,IF(ชี้วัด3!AB16="","",ชี้วัด3!AB16),IF(ชี้วัด3!AB46="","",ชี้วัด3!AB46))</f>
        <v/>
      </c>
      <c r="AC16" s="314" t="str">
        <f>IF($B$2=1,IF(ชี้วัด3!AC16="","",ชี้วัด3!AC16),IF(ชี้วัด3!AC46="","",ชี้วัด3!AC46))</f>
        <v/>
      </c>
      <c r="AD16" s="314" t="str">
        <f>IF($B$2=1,IF(ชี้วัด3!AD16="","",ชี้วัด3!AD16),IF(ชี้วัด3!AD46="","",ชี้วัด3!AD46))</f>
        <v/>
      </c>
      <c r="AE16" s="314" t="str">
        <f>IF($B$2=1,IF(ชี้วัด3!AE16="","",ชี้วัด3!AE16),IF(ชี้วัด3!AE46="","",ชี้วัด3!AE46))</f>
        <v/>
      </c>
      <c r="AF16" s="314" t="str">
        <f>IF($B$2=1,IF(ชี้วัด3!AF16="","",ชี้วัด3!AF16),IF(ชี้วัด3!AF46="","",ชี้วัด3!AF46))</f>
        <v/>
      </c>
      <c r="AG16" s="314" t="str">
        <f>IF($B$2=1,IF(ชี้วัด3!AG16="","",ชี้วัด3!AG16),IF(ชี้วัด3!AG46="","",ชี้วัด3!AG46))</f>
        <v/>
      </c>
      <c r="AH16" s="314" t="str">
        <f>IF($B$2=1,IF(ชี้วัด3!AH16="","",ชี้วัด3!AH16),IF(ชี้วัด3!AH46="","",ชี้วัด3!AH46))</f>
        <v/>
      </c>
      <c r="AI16" s="314" t="str">
        <f>IF($B$2=1,IF(ชี้วัด3!AI16="","",ชี้วัด3!AI16),IF(ชี้วัด3!AI46="","",ชี้วัด3!AI46))</f>
        <v/>
      </c>
      <c r="AJ16" s="314" t="str">
        <f>IF($B$2=1,IF(ชี้วัด3!AJ16="","",ชี้วัด3!AJ16),IF(ชี้วัด3!AJ46="","",ชี้วัด3!AJ46))</f>
        <v/>
      </c>
      <c r="AK16" s="314" t="str">
        <f>IF($B$2=1,IF(ชี้วัด3!AK16="","",ชี้วัด3!AK16),IF(ชี้วัด3!AK46="","",ชี้วัด3!AK46))</f>
        <v/>
      </c>
      <c r="AL16" s="314" t="str">
        <f>IF($B$2=1,IF(ชี้วัด3!AL16="","",ชี้วัด3!AL16),IF(ชี้วัด3!AL46="","",ชี้วัด3!AL46))</f>
        <v/>
      </c>
      <c r="AM16" s="314" t="str">
        <f>IF($B$2=1,IF(ชี้วัด3!AM16="","",ชี้วัด3!AM16),IF(ชี้วัด3!AM46="","",ชี้วัด3!AM46))</f>
        <v/>
      </c>
      <c r="AN16" s="314" t="str">
        <f>IF($B$2=1,IF(ชี้วัด3!AN16="","",ชี้วัด3!AN16),IF(ชี้วัด3!AN46="","",ชี้วัด3!AN46))</f>
        <v/>
      </c>
      <c r="AO16" s="314" t="str">
        <f>IF($B$2=1,IF(ชี้วัด3!AO16="","",ชี้วัด3!AO16),IF(ชี้วัด3!AO46="","",ชี้วัด3!AO46))</f>
        <v/>
      </c>
      <c r="AP16" s="314" t="str">
        <f>IF($B$2=1,IF(ชี้วัด3!AP16="","",ชี้วัด3!AP16),IF(ชี้วัด3!AP46="","",ชี้วัด3!AP46))</f>
        <v/>
      </c>
      <c r="AQ16" s="314" t="str">
        <f>IF($B$2=1,IF(ชี้วัด3!AQ16="","",ชี้วัด3!AQ16),IF(ชี้วัด3!AQ46="","",ชี้วัด3!AQ46))</f>
        <v/>
      </c>
      <c r="AR16" s="314" t="str">
        <f>IF($B$2=1,IF(ชี้วัด3!AR16="","",ชี้วัด3!AR16),IF(ชี้วัด3!AR46="","",ชี้วัด3!AR46))</f>
        <v/>
      </c>
      <c r="AS16" s="314" t="str">
        <f>IF($B$2=1,IF(ชี้วัด3!AS16="","",ชี้วัด3!AS16),IF(ชี้วัด3!AS46="","",ชี้วัด3!AS46))</f>
        <v/>
      </c>
      <c r="AT16" s="314" t="str">
        <f>IF($B$2=1,IF(ชี้วัด3!AT16="","",ชี้วัด3!AT16),IF(ชี้วัด3!AT46="","",ชี้วัด3!AT46))</f>
        <v/>
      </c>
      <c r="AU16" s="314" t="str">
        <f>IF($B$2=1,IF(ชี้วัด3!AU16="","",ชี้วัด3!AU16),IF(ชี้วัด3!AU46="","",ชี้วัด3!AU46))</f>
        <v/>
      </c>
      <c r="AV16" s="314" t="str">
        <f>IF($B$2=1,IF(ชี้วัด3!AV16="","",ชี้วัด3!AV16),IF(ชี้วัด3!AV46="","",ชี้วัด3!AV46))</f>
        <v/>
      </c>
      <c r="AW16" s="314" t="str">
        <f>IF($B$2=1,IF(ชี้วัด3!AW16="","",ชี้วัด3!AW16),IF(ชี้วัด3!AW46="","",ชี้วัด3!AW46))</f>
        <v/>
      </c>
      <c r="AX16" s="314" t="str">
        <f>IF($B$2=1,IF(ชี้วัด3!AX16="","",ชี้วัด3!AX16),IF(ชี้วัด3!AX46="","",ชี้วัด3!AX46))</f>
        <v/>
      </c>
      <c r="AY16" s="314" t="str">
        <f>IF($B$2=1,IF(ชี้วัด3!AY16="","",ชี้วัด3!AY16),IF(ชี้วัด3!AY46="","",ชี้วัด3!AY46))</f>
        <v/>
      </c>
      <c r="AZ16" s="314" t="str">
        <f>IF($B$2=1,IF(ชี้วัด3!AZ16="","",ชี้วัด3!AZ16),IF(ชี้วัด3!AZ46="","",ชี้วัด3!AZ46))</f>
        <v/>
      </c>
      <c r="BA16" s="314" t="str">
        <f>IF($B$2=1,IF(ชี้วัด3!BA16="","",ชี้วัด3!BA16),IF(ชี้วัด3!BA46="","",ชี้วัด3!BA46))</f>
        <v/>
      </c>
      <c r="BB16" s="314" t="str">
        <f>IF($B$2=1,IF(ชี้วัด3!BB16="","",ชี้วัด3!BB16),IF(ชี้วัด3!BB46="","",ชี้วัด3!BB46))</f>
        <v/>
      </c>
      <c r="BC16" s="314" t="str">
        <f>IF($B$2=1,IF(ชี้วัด3!BC16="","",ชี้วัด3!BC16),IF(ชี้วัด3!BC46="","",ชี้วัด3!BC46))</f>
        <v/>
      </c>
      <c r="BD16" s="314" t="str">
        <f>IF($B$2=1,IF(ชี้วัด3!BD16="","",ชี้วัด3!BD16),IF(ชี้วัด3!BD46="","",ชี้วัด3!BD46))</f>
        <v/>
      </c>
      <c r="BE16" s="116" t="str">
        <f>IF($B$2=1,IF(ชี้วัด3!BE16="","",ชี้วัด3!BE16),IF(ชี้วัด3!BE46="","",ชี้วัด3!BE46))</f>
        <v/>
      </c>
      <c r="BF16" s="116" t="str">
        <f>IF($B$2=1,IF(ชี้วัด3!BF16="","",ชี้วัด3!BF16),IF(ชี้วัด3!BF46="","",ชี้วัด3!BF46))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IF($B$2=1,IF(ชี้วัด3!E17="","",ชี้วัด3!E17),IF(ชี้วัด3!E47="","",ชี้วัด3!E47))</f>
        <v/>
      </c>
      <c r="F17" s="118"/>
      <c r="G17" s="314" t="str">
        <f>IF($B$2=1,IF(ชี้วัด3!G17="","",ชี้วัด3!G17),IF(ชี้วัด3!G47="","",ชี้วัด3!G47))</f>
        <v/>
      </c>
      <c r="H17" s="314" t="str">
        <f>IF($B$2=1,IF(ชี้วัด3!H17="","",ชี้วัด3!H17),IF(ชี้วัด3!H47="","",ชี้วัด3!H47))</f>
        <v/>
      </c>
      <c r="I17" s="314" t="str">
        <f>IF($B$2=1,IF(ชี้วัด3!I17="","",ชี้วัด3!I17),IF(ชี้วัด3!I47="","",ชี้วัด3!I47))</f>
        <v/>
      </c>
      <c r="J17" s="314" t="str">
        <f>IF($B$2=1,IF(ชี้วัด3!J17="","",ชี้วัด3!J17),IF(ชี้วัด3!J47="","",ชี้วัด3!J47))</f>
        <v/>
      </c>
      <c r="K17" s="314" t="str">
        <f>IF($B$2=1,IF(ชี้วัด3!K17="","",ชี้วัด3!K17),IF(ชี้วัด3!K47="","",ชี้วัด3!K47))</f>
        <v/>
      </c>
      <c r="L17" s="314" t="str">
        <f>IF($B$2=1,IF(ชี้วัด3!L17="","",ชี้วัด3!L17),IF(ชี้วัด3!L47="","",ชี้วัด3!L47))</f>
        <v/>
      </c>
      <c r="M17" s="314" t="str">
        <f>IF($B$2=1,IF(ชี้วัด3!M17="","",ชี้วัด3!M17),IF(ชี้วัด3!M47="","",ชี้วัด3!M47))</f>
        <v/>
      </c>
      <c r="N17" s="314" t="str">
        <f>IF($B$2=1,IF(ชี้วัด3!N17="","",ชี้วัด3!N17),IF(ชี้วัด3!N47="","",ชี้วัด3!N47))</f>
        <v/>
      </c>
      <c r="O17" s="314" t="str">
        <f>IF($B$2=1,IF(ชี้วัด3!O17="","",ชี้วัด3!O17),IF(ชี้วัด3!O47="","",ชี้วัด3!O47))</f>
        <v/>
      </c>
      <c r="P17" s="314" t="str">
        <f>IF($B$2=1,IF(ชี้วัด3!P17="","",ชี้วัด3!P17),IF(ชี้วัด3!P47="","",ชี้วัด3!P47))</f>
        <v/>
      </c>
      <c r="Q17" s="314" t="str">
        <f>IF($B$2=1,IF(ชี้วัด3!Q17="","",ชี้วัด3!Q17),IF(ชี้วัด3!Q47="","",ชี้วัด3!Q47))</f>
        <v/>
      </c>
      <c r="R17" s="314" t="str">
        <f>IF($B$2=1,IF(ชี้วัด3!R17="","",ชี้วัด3!R17),IF(ชี้วัด3!R47="","",ชี้วัด3!R47))</f>
        <v/>
      </c>
      <c r="S17" s="314" t="str">
        <f>IF($B$2=1,IF(ชี้วัด3!S17="","",ชี้วัด3!S17),IF(ชี้วัด3!S47="","",ชี้วัด3!S47))</f>
        <v/>
      </c>
      <c r="T17" s="314" t="str">
        <f>IF($B$2=1,IF(ชี้วัด3!T17="","",ชี้วัด3!T17),IF(ชี้วัด3!T47="","",ชี้วัด3!T47))</f>
        <v/>
      </c>
      <c r="U17" s="314" t="str">
        <f>IF($B$2=1,IF(ชี้วัด3!U17="","",ชี้วัด3!U17),IF(ชี้วัด3!U47="","",ชี้วัด3!U47))</f>
        <v/>
      </c>
      <c r="V17" s="314" t="str">
        <f>IF($B$2=1,IF(ชี้วัด3!V17="","",ชี้วัด3!V17),IF(ชี้วัด3!V47="","",ชี้วัด3!V47))</f>
        <v/>
      </c>
      <c r="W17" s="314" t="str">
        <f>IF($B$2=1,IF(ชี้วัด3!W17="","",ชี้วัด3!W17),IF(ชี้วัด3!W47="","",ชี้วัด3!W47))</f>
        <v/>
      </c>
      <c r="X17" s="314" t="str">
        <f>IF($B$2=1,IF(ชี้วัด3!X17="","",ชี้วัด3!X17),IF(ชี้วัด3!X47="","",ชี้วัด3!X47))</f>
        <v/>
      </c>
      <c r="Y17" s="314" t="str">
        <f>IF($B$2=1,IF(ชี้วัด3!Y17="","",ชี้วัด3!Y17),IF(ชี้วัด3!Y47="","",ชี้วัด3!Y47))</f>
        <v/>
      </c>
      <c r="Z17" s="314" t="str">
        <f>IF($B$2=1,IF(ชี้วัด3!Z17="","",ชี้วัด3!Z17),IF(ชี้วัด3!Z47="","",ชี้วัด3!Z47))</f>
        <v/>
      </c>
      <c r="AA17" s="314" t="str">
        <f>IF($B$2=1,IF(ชี้วัด3!AA17="","",ชี้วัด3!AA17),IF(ชี้วัด3!AA47="","",ชี้วัด3!AA47))</f>
        <v/>
      </c>
      <c r="AB17" s="314" t="str">
        <f>IF($B$2=1,IF(ชี้วัด3!AB17="","",ชี้วัด3!AB17),IF(ชี้วัด3!AB47="","",ชี้วัด3!AB47))</f>
        <v/>
      </c>
      <c r="AC17" s="314" t="str">
        <f>IF($B$2=1,IF(ชี้วัด3!AC17="","",ชี้วัด3!AC17),IF(ชี้วัด3!AC47="","",ชี้วัด3!AC47))</f>
        <v/>
      </c>
      <c r="AD17" s="314" t="str">
        <f>IF($B$2=1,IF(ชี้วัด3!AD17="","",ชี้วัด3!AD17),IF(ชี้วัด3!AD47="","",ชี้วัด3!AD47))</f>
        <v/>
      </c>
      <c r="AE17" s="314" t="str">
        <f>IF($B$2=1,IF(ชี้วัด3!AE17="","",ชี้วัด3!AE17),IF(ชี้วัด3!AE47="","",ชี้วัด3!AE47))</f>
        <v/>
      </c>
      <c r="AF17" s="314" t="str">
        <f>IF($B$2=1,IF(ชี้วัด3!AF17="","",ชี้วัด3!AF17),IF(ชี้วัด3!AF47="","",ชี้วัด3!AF47))</f>
        <v/>
      </c>
      <c r="AG17" s="314" t="str">
        <f>IF($B$2=1,IF(ชี้วัด3!AG17="","",ชี้วัด3!AG17),IF(ชี้วัด3!AG47="","",ชี้วัด3!AG47))</f>
        <v/>
      </c>
      <c r="AH17" s="314" t="str">
        <f>IF($B$2=1,IF(ชี้วัด3!AH17="","",ชี้วัด3!AH17),IF(ชี้วัด3!AH47="","",ชี้วัด3!AH47))</f>
        <v/>
      </c>
      <c r="AI17" s="314" t="str">
        <f>IF($B$2=1,IF(ชี้วัด3!AI17="","",ชี้วัด3!AI17),IF(ชี้วัด3!AI47="","",ชี้วัด3!AI47))</f>
        <v/>
      </c>
      <c r="AJ17" s="314" t="str">
        <f>IF($B$2=1,IF(ชี้วัด3!AJ17="","",ชี้วัด3!AJ17),IF(ชี้วัด3!AJ47="","",ชี้วัด3!AJ47))</f>
        <v/>
      </c>
      <c r="AK17" s="314" t="str">
        <f>IF($B$2=1,IF(ชี้วัด3!AK17="","",ชี้วัด3!AK17),IF(ชี้วัด3!AK47="","",ชี้วัด3!AK47))</f>
        <v/>
      </c>
      <c r="AL17" s="314" t="str">
        <f>IF($B$2=1,IF(ชี้วัด3!AL17="","",ชี้วัด3!AL17),IF(ชี้วัด3!AL47="","",ชี้วัด3!AL47))</f>
        <v/>
      </c>
      <c r="AM17" s="314" t="str">
        <f>IF($B$2=1,IF(ชี้วัด3!AM17="","",ชี้วัด3!AM17),IF(ชี้วัด3!AM47="","",ชี้วัด3!AM47))</f>
        <v/>
      </c>
      <c r="AN17" s="314" t="str">
        <f>IF($B$2=1,IF(ชี้วัด3!AN17="","",ชี้วัด3!AN17),IF(ชี้วัด3!AN47="","",ชี้วัด3!AN47))</f>
        <v/>
      </c>
      <c r="AO17" s="314" t="str">
        <f>IF($B$2=1,IF(ชี้วัด3!AO17="","",ชี้วัด3!AO17),IF(ชี้วัด3!AO47="","",ชี้วัด3!AO47))</f>
        <v/>
      </c>
      <c r="AP17" s="314" t="str">
        <f>IF($B$2=1,IF(ชี้วัด3!AP17="","",ชี้วัด3!AP17),IF(ชี้วัด3!AP47="","",ชี้วัด3!AP47))</f>
        <v/>
      </c>
      <c r="AQ17" s="314" t="str">
        <f>IF($B$2=1,IF(ชี้วัด3!AQ17="","",ชี้วัด3!AQ17),IF(ชี้วัด3!AQ47="","",ชี้วัด3!AQ47))</f>
        <v/>
      </c>
      <c r="AR17" s="314" t="str">
        <f>IF($B$2=1,IF(ชี้วัด3!AR17="","",ชี้วัด3!AR17),IF(ชี้วัด3!AR47="","",ชี้วัด3!AR47))</f>
        <v/>
      </c>
      <c r="AS17" s="314" t="str">
        <f>IF($B$2=1,IF(ชี้วัด3!AS17="","",ชี้วัด3!AS17),IF(ชี้วัด3!AS47="","",ชี้วัด3!AS47))</f>
        <v/>
      </c>
      <c r="AT17" s="314" t="str">
        <f>IF($B$2=1,IF(ชี้วัด3!AT17="","",ชี้วัด3!AT17),IF(ชี้วัด3!AT47="","",ชี้วัด3!AT47))</f>
        <v/>
      </c>
      <c r="AU17" s="314" t="str">
        <f>IF($B$2=1,IF(ชี้วัด3!AU17="","",ชี้วัด3!AU17),IF(ชี้วัด3!AU47="","",ชี้วัด3!AU47))</f>
        <v/>
      </c>
      <c r="AV17" s="314" t="str">
        <f>IF($B$2=1,IF(ชี้วัด3!AV17="","",ชี้วัด3!AV17),IF(ชี้วัด3!AV47="","",ชี้วัด3!AV47))</f>
        <v/>
      </c>
      <c r="AW17" s="314" t="str">
        <f>IF($B$2=1,IF(ชี้วัด3!AW17="","",ชี้วัด3!AW17),IF(ชี้วัด3!AW47="","",ชี้วัด3!AW47))</f>
        <v/>
      </c>
      <c r="AX17" s="314" t="str">
        <f>IF($B$2=1,IF(ชี้วัด3!AX17="","",ชี้วัด3!AX17),IF(ชี้วัด3!AX47="","",ชี้วัด3!AX47))</f>
        <v/>
      </c>
      <c r="AY17" s="314" t="str">
        <f>IF($B$2=1,IF(ชี้วัด3!AY17="","",ชี้วัด3!AY17),IF(ชี้วัด3!AY47="","",ชี้วัด3!AY47))</f>
        <v/>
      </c>
      <c r="AZ17" s="314" t="str">
        <f>IF($B$2=1,IF(ชี้วัด3!AZ17="","",ชี้วัด3!AZ17),IF(ชี้วัด3!AZ47="","",ชี้วัด3!AZ47))</f>
        <v/>
      </c>
      <c r="BA17" s="314" t="str">
        <f>IF($B$2=1,IF(ชี้วัด3!BA17="","",ชี้วัด3!BA17),IF(ชี้วัด3!BA47="","",ชี้วัด3!BA47))</f>
        <v/>
      </c>
      <c r="BB17" s="314" t="str">
        <f>IF($B$2=1,IF(ชี้วัด3!BB17="","",ชี้วัด3!BB17),IF(ชี้วัด3!BB47="","",ชี้วัด3!BB47))</f>
        <v/>
      </c>
      <c r="BC17" s="314" t="str">
        <f>IF($B$2=1,IF(ชี้วัด3!BC17="","",ชี้วัด3!BC17),IF(ชี้วัด3!BC47="","",ชี้วัด3!BC47))</f>
        <v/>
      </c>
      <c r="BD17" s="314" t="str">
        <f>IF($B$2=1,IF(ชี้วัด3!BD17="","",ชี้วัด3!BD17),IF(ชี้วัด3!BD47="","",ชี้วัด3!BD47))</f>
        <v/>
      </c>
      <c r="BE17" s="116" t="str">
        <f>IF($B$2=1,IF(ชี้วัด3!BE17="","",ชี้วัด3!BE17),IF(ชี้วัด3!BE47="","",ชี้วัด3!BE47))</f>
        <v/>
      </c>
      <c r="BF17" s="116" t="str">
        <f>IF($B$2=1,IF(ชี้วัด3!BF17="","",ชี้วัด3!BF17),IF(ชี้วัด3!BF47="","",ชี้วัด3!BF47))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IF($B$2=1,IF(ชี้วัด3!E18="","",ชี้วัด3!E18),IF(ชี้วัด3!E48="","",ชี้วัด3!E48))</f>
        <v/>
      </c>
      <c r="F18" s="118"/>
      <c r="G18" s="314" t="str">
        <f>IF($B$2=1,IF(ชี้วัด3!G18="","",ชี้วัด3!G18),IF(ชี้วัด3!G48="","",ชี้วัด3!G48))</f>
        <v/>
      </c>
      <c r="H18" s="314" t="str">
        <f>IF($B$2=1,IF(ชี้วัด3!H18="","",ชี้วัด3!H18),IF(ชี้วัด3!H48="","",ชี้วัด3!H48))</f>
        <v/>
      </c>
      <c r="I18" s="314" t="str">
        <f>IF($B$2=1,IF(ชี้วัด3!I18="","",ชี้วัด3!I18),IF(ชี้วัด3!I48="","",ชี้วัด3!I48))</f>
        <v/>
      </c>
      <c r="J18" s="314" t="str">
        <f>IF($B$2=1,IF(ชี้วัด3!J18="","",ชี้วัด3!J18),IF(ชี้วัด3!J48="","",ชี้วัด3!J48))</f>
        <v/>
      </c>
      <c r="K18" s="314" t="str">
        <f>IF($B$2=1,IF(ชี้วัด3!K18="","",ชี้วัด3!K18),IF(ชี้วัด3!K48="","",ชี้วัด3!K48))</f>
        <v/>
      </c>
      <c r="L18" s="314" t="str">
        <f>IF($B$2=1,IF(ชี้วัด3!L18="","",ชี้วัด3!L18),IF(ชี้วัด3!L48="","",ชี้วัด3!L48))</f>
        <v/>
      </c>
      <c r="M18" s="314" t="str">
        <f>IF($B$2=1,IF(ชี้วัด3!M18="","",ชี้วัด3!M18),IF(ชี้วัด3!M48="","",ชี้วัด3!M48))</f>
        <v/>
      </c>
      <c r="N18" s="314" t="str">
        <f>IF($B$2=1,IF(ชี้วัด3!N18="","",ชี้วัด3!N18),IF(ชี้วัด3!N48="","",ชี้วัด3!N48))</f>
        <v/>
      </c>
      <c r="O18" s="314" t="str">
        <f>IF($B$2=1,IF(ชี้วัด3!O18="","",ชี้วัด3!O18),IF(ชี้วัด3!O48="","",ชี้วัด3!O48))</f>
        <v/>
      </c>
      <c r="P18" s="314" t="str">
        <f>IF($B$2=1,IF(ชี้วัด3!P18="","",ชี้วัด3!P18),IF(ชี้วัด3!P48="","",ชี้วัด3!P48))</f>
        <v/>
      </c>
      <c r="Q18" s="314" t="str">
        <f>IF($B$2=1,IF(ชี้วัด3!Q18="","",ชี้วัด3!Q18),IF(ชี้วัด3!Q48="","",ชี้วัด3!Q48))</f>
        <v/>
      </c>
      <c r="R18" s="314" t="str">
        <f>IF($B$2=1,IF(ชี้วัด3!R18="","",ชี้วัด3!R18),IF(ชี้วัด3!R48="","",ชี้วัด3!R48))</f>
        <v/>
      </c>
      <c r="S18" s="314" t="str">
        <f>IF($B$2=1,IF(ชี้วัด3!S18="","",ชี้วัด3!S18),IF(ชี้วัด3!S48="","",ชี้วัด3!S48))</f>
        <v/>
      </c>
      <c r="T18" s="314" t="str">
        <f>IF($B$2=1,IF(ชี้วัด3!T18="","",ชี้วัด3!T18),IF(ชี้วัด3!T48="","",ชี้วัด3!T48))</f>
        <v/>
      </c>
      <c r="U18" s="314" t="str">
        <f>IF($B$2=1,IF(ชี้วัด3!U18="","",ชี้วัด3!U18),IF(ชี้วัด3!U48="","",ชี้วัด3!U48))</f>
        <v/>
      </c>
      <c r="V18" s="314" t="str">
        <f>IF($B$2=1,IF(ชี้วัด3!V18="","",ชี้วัด3!V18),IF(ชี้วัด3!V48="","",ชี้วัด3!V48))</f>
        <v/>
      </c>
      <c r="W18" s="314" t="str">
        <f>IF($B$2=1,IF(ชี้วัด3!W18="","",ชี้วัด3!W18),IF(ชี้วัด3!W48="","",ชี้วัด3!W48))</f>
        <v/>
      </c>
      <c r="X18" s="314" t="str">
        <f>IF($B$2=1,IF(ชี้วัด3!X18="","",ชี้วัด3!X18),IF(ชี้วัด3!X48="","",ชี้วัด3!X48))</f>
        <v/>
      </c>
      <c r="Y18" s="314" t="str">
        <f>IF($B$2=1,IF(ชี้วัด3!Y18="","",ชี้วัด3!Y18),IF(ชี้วัด3!Y48="","",ชี้วัด3!Y48))</f>
        <v/>
      </c>
      <c r="Z18" s="314" t="str">
        <f>IF($B$2=1,IF(ชี้วัด3!Z18="","",ชี้วัด3!Z18),IF(ชี้วัด3!Z48="","",ชี้วัด3!Z48))</f>
        <v/>
      </c>
      <c r="AA18" s="314" t="str">
        <f>IF($B$2=1,IF(ชี้วัด3!AA18="","",ชี้วัด3!AA18),IF(ชี้วัด3!AA48="","",ชี้วัด3!AA48))</f>
        <v/>
      </c>
      <c r="AB18" s="314" t="str">
        <f>IF($B$2=1,IF(ชี้วัด3!AB18="","",ชี้วัด3!AB18),IF(ชี้วัด3!AB48="","",ชี้วัด3!AB48))</f>
        <v/>
      </c>
      <c r="AC18" s="314" t="str">
        <f>IF($B$2=1,IF(ชี้วัด3!AC18="","",ชี้วัด3!AC18),IF(ชี้วัด3!AC48="","",ชี้วัด3!AC48))</f>
        <v/>
      </c>
      <c r="AD18" s="314" t="str">
        <f>IF($B$2=1,IF(ชี้วัด3!AD18="","",ชี้วัด3!AD18),IF(ชี้วัด3!AD48="","",ชี้วัด3!AD48))</f>
        <v/>
      </c>
      <c r="AE18" s="314" t="str">
        <f>IF($B$2=1,IF(ชี้วัด3!AE18="","",ชี้วัด3!AE18),IF(ชี้วัด3!AE48="","",ชี้วัด3!AE48))</f>
        <v/>
      </c>
      <c r="AF18" s="314" t="str">
        <f>IF($B$2=1,IF(ชี้วัด3!AF18="","",ชี้วัด3!AF18),IF(ชี้วัด3!AF48="","",ชี้วัด3!AF48))</f>
        <v/>
      </c>
      <c r="AG18" s="314" t="str">
        <f>IF($B$2=1,IF(ชี้วัด3!AG18="","",ชี้วัด3!AG18),IF(ชี้วัด3!AG48="","",ชี้วัด3!AG48))</f>
        <v/>
      </c>
      <c r="AH18" s="314" t="str">
        <f>IF($B$2=1,IF(ชี้วัด3!AH18="","",ชี้วัด3!AH18),IF(ชี้วัด3!AH48="","",ชี้วัด3!AH48))</f>
        <v/>
      </c>
      <c r="AI18" s="314" t="str">
        <f>IF($B$2=1,IF(ชี้วัด3!AI18="","",ชี้วัด3!AI18),IF(ชี้วัด3!AI48="","",ชี้วัด3!AI48))</f>
        <v/>
      </c>
      <c r="AJ18" s="314" t="str">
        <f>IF($B$2=1,IF(ชี้วัด3!AJ18="","",ชี้วัด3!AJ18),IF(ชี้วัด3!AJ48="","",ชี้วัด3!AJ48))</f>
        <v/>
      </c>
      <c r="AK18" s="314" t="str">
        <f>IF($B$2=1,IF(ชี้วัด3!AK18="","",ชี้วัด3!AK18),IF(ชี้วัด3!AK48="","",ชี้วัด3!AK48))</f>
        <v/>
      </c>
      <c r="AL18" s="314" t="str">
        <f>IF($B$2=1,IF(ชี้วัด3!AL18="","",ชี้วัด3!AL18),IF(ชี้วัด3!AL48="","",ชี้วัด3!AL48))</f>
        <v/>
      </c>
      <c r="AM18" s="314" t="str">
        <f>IF($B$2=1,IF(ชี้วัด3!AM18="","",ชี้วัด3!AM18),IF(ชี้วัด3!AM48="","",ชี้วัด3!AM48))</f>
        <v/>
      </c>
      <c r="AN18" s="314" t="str">
        <f>IF($B$2=1,IF(ชี้วัด3!AN18="","",ชี้วัด3!AN18),IF(ชี้วัด3!AN48="","",ชี้วัด3!AN48))</f>
        <v/>
      </c>
      <c r="AO18" s="314" t="str">
        <f>IF($B$2=1,IF(ชี้วัด3!AO18="","",ชี้วัด3!AO18),IF(ชี้วัด3!AO48="","",ชี้วัด3!AO48))</f>
        <v/>
      </c>
      <c r="AP18" s="314" t="str">
        <f>IF($B$2=1,IF(ชี้วัด3!AP18="","",ชี้วัด3!AP18),IF(ชี้วัด3!AP48="","",ชี้วัด3!AP48))</f>
        <v/>
      </c>
      <c r="AQ18" s="314" t="str">
        <f>IF($B$2=1,IF(ชี้วัด3!AQ18="","",ชี้วัด3!AQ18),IF(ชี้วัด3!AQ48="","",ชี้วัด3!AQ48))</f>
        <v/>
      </c>
      <c r="AR18" s="314" t="str">
        <f>IF($B$2=1,IF(ชี้วัด3!AR18="","",ชี้วัด3!AR18),IF(ชี้วัด3!AR48="","",ชี้วัด3!AR48))</f>
        <v/>
      </c>
      <c r="AS18" s="314" t="str">
        <f>IF($B$2=1,IF(ชี้วัด3!AS18="","",ชี้วัด3!AS18),IF(ชี้วัด3!AS48="","",ชี้วัด3!AS48))</f>
        <v/>
      </c>
      <c r="AT18" s="314" t="str">
        <f>IF($B$2=1,IF(ชี้วัด3!AT18="","",ชี้วัด3!AT18),IF(ชี้วัด3!AT48="","",ชี้วัด3!AT48))</f>
        <v/>
      </c>
      <c r="AU18" s="314" t="str">
        <f>IF($B$2=1,IF(ชี้วัด3!AU18="","",ชี้วัด3!AU18),IF(ชี้วัด3!AU48="","",ชี้วัด3!AU48))</f>
        <v/>
      </c>
      <c r="AV18" s="314" t="str">
        <f>IF($B$2=1,IF(ชี้วัด3!AV18="","",ชี้วัด3!AV18),IF(ชี้วัด3!AV48="","",ชี้วัด3!AV48))</f>
        <v/>
      </c>
      <c r="AW18" s="314" t="str">
        <f>IF($B$2=1,IF(ชี้วัด3!AW18="","",ชี้วัด3!AW18),IF(ชี้วัด3!AW48="","",ชี้วัด3!AW48))</f>
        <v/>
      </c>
      <c r="AX18" s="314" t="str">
        <f>IF($B$2=1,IF(ชี้วัด3!AX18="","",ชี้วัด3!AX18),IF(ชี้วัด3!AX48="","",ชี้วัด3!AX48))</f>
        <v/>
      </c>
      <c r="AY18" s="314" t="str">
        <f>IF($B$2=1,IF(ชี้วัด3!AY18="","",ชี้วัด3!AY18),IF(ชี้วัด3!AY48="","",ชี้วัด3!AY48))</f>
        <v/>
      </c>
      <c r="AZ18" s="314" t="str">
        <f>IF($B$2=1,IF(ชี้วัด3!AZ18="","",ชี้วัด3!AZ18),IF(ชี้วัด3!AZ48="","",ชี้วัด3!AZ48))</f>
        <v/>
      </c>
      <c r="BA18" s="314" t="str">
        <f>IF($B$2=1,IF(ชี้วัด3!BA18="","",ชี้วัด3!BA18),IF(ชี้วัด3!BA48="","",ชี้วัด3!BA48))</f>
        <v/>
      </c>
      <c r="BB18" s="314" t="str">
        <f>IF($B$2=1,IF(ชี้วัด3!BB18="","",ชี้วัด3!BB18),IF(ชี้วัด3!BB48="","",ชี้วัด3!BB48))</f>
        <v/>
      </c>
      <c r="BC18" s="314" t="str">
        <f>IF($B$2=1,IF(ชี้วัด3!BC18="","",ชี้วัด3!BC18),IF(ชี้วัด3!BC48="","",ชี้วัด3!BC48))</f>
        <v/>
      </c>
      <c r="BD18" s="314" t="str">
        <f>IF($B$2=1,IF(ชี้วัด3!BD18="","",ชี้วัด3!BD18),IF(ชี้วัด3!BD48="","",ชี้วัด3!BD48))</f>
        <v/>
      </c>
      <c r="BE18" s="116" t="str">
        <f>IF($B$2=1,IF(ชี้วัด3!BE18="","",ชี้วัด3!BE18),IF(ชี้วัด3!BE48="","",ชี้วัด3!BE48))</f>
        <v/>
      </c>
      <c r="BF18" s="116" t="str">
        <f>IF($B$2=1,IF(ชี้วัด3!BF18="","",ชี้วัด3!BF18),IF(ชี้วัด3!BF48="","",ชี้วัด3!BF48))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IF($B$2=1,IF(ชี้วัด3!E19="","",ชี้วัด3!E19),IF(ชี้วัด3!E49="","",ชี้วัด3!E49))</f>
        <v/>
      </c>
      <c r="F19" s="118"/>
      <c r="G19" s="314" t="str">
        <f>IF($B$2=1,IF(ชี้วัด3!G19="","",ชี้วัด3!G19),IF(ชี้วัด3!G49="","",ชี้วัด3!G49))</f>
        <v/>
      </c>
      <c r="H19" s="314" t="str">
        <f>IF($B$2=1,IF(ชี้วัด3!H19="","",ชี้วัด3!H19),IF(ชี้วัด3!H49="","",ชี้วัด3!H49))</f>
        <v/>
      </c>
      <c r="I19" s="314" t="str">
        <f>IF($B$2=1,IF(ชี้วัด3!I19="","",ชี้วัด3!I19),IF(ชี้วัด3!I49="","",ชี้วัด3!I49))</f>
        <v/>
      </c>
      <c r="J19" s="314" t="str">
        <f>IF($B$2=1,IF(ชี้วัด3!J19="","",ชี้วัด3!J19),IF(ชี้วัด3!J49="","",ชี้วัด3!J49))</f>
        <v/>
      </c>
      <c r="K19" s="314" t="str">
        <f>IF($B$2=1,IF(ชี้วัด3!K19="","",ชี้วัด3!K19),IF(ชี้วัด3!K49="","",ชี้วัด3!K49))</f>
        <v/>
      </c>
      <c r="L19" s="314" t="str">
        <f>IF($B$2=1,IF(ชี้วัด3!L19="","",ชี้วัด3!L19),IF(ชี้วัด3!L49="","",ชี้วัด3!L49))</f>
        <v/>
      </c>
      <c r="M19" s="314" t="str">
        <f>IF($B$2=1,IF(ชี้วัด3!M19="","",ชี้วัด3!M19),IF(ชี้วัด3!M49="","",ชี้วัด3!M49))</f>
        <v/>
      </c>
      <c r="N19" s="314" t="str">
        <f>IF($B$2=1,IF(ชี้วัด3!N19="","",ชี้วัด3!N19),IF(ชี้วัด3!N49="","",ชี้วัด3!N49))</f>
        <v/>
      </c>
      <c r="O19" s="314" t="str">
        <f>IF($B$2=1,IF(ชี้วัด3!O19="","",ชี้วัด3!O19),IF(ชี้วัด3!O49="","",ชี้วัด3!O49))</f>
        <v/>
      </c>
      <c r="P19" s="314" t="str">
        <f>IF($B$2=1,IF(ชี้วัด3!P19="","",ชี้วัด3!P19),IF(ชี้วัด3!P49="","",ชี้วัด3!P49))</f>
        <v/>
      </c>
      <c r="Q19" s="314" t="str">
        <f>IF($B$2=1,IF(ชี้วัด3!Q19="","",ชี้วัด3!Q19),IF(ชี้วัด3!Q49="","",ชี้วัด3!Q49))</f>
        <v/>
      </c>
      <c r="R19" s="314" t="str">
        <f>IF($B$2=1,IF(ชี้วัด3!R19="","",ชี้วัด3!R19),IF(ชี้วัด3!R49="","",ชี้วัด3!R49))</f>
        <v/>
      </c>
      <c r="S19" s="314" t="str">
        <f>IF($B$2=1,IF(ชี้วัด3!S19="","",ชี้วัด3!S19),IF(ชี้วัด3!S49="","",ชี้วัด3!S49))</f>
        <v/>
      </c>
      <c r="T19" s="314" t="str">
        <f>IF($B$2=1,IF(ชี้วัด3!T19="","",ชี้วัด3!T19),IF(ชี้วัด3!T49="","",ชี้วัด3!T49))</f>
        <v/>
      </c>
      <c r="U19" s="314" t="str">
        <f>IF($B$2=1,IF(ชี้วัด3!U19="","",ชี้วัด3!U19),IF(ชี้วัด3!U49="","",ชี้วัด3!U49))</f>
        <v/>
      </c>
      <c r="V19" s="314" t="str">
        <f>IF($B$2=1,IF(ชี้วัด3!V19="","",ชี้วัด3!V19),IF(ชี้วัด3!V49="","",ชี้วัด3!V49))</f>
        <v/>
      </c>
      <c r="W19" s="314" t="str">
        <f>IF($B$2=1,IF(ชี้วัด3!W19="","",ชี้วัด3!W19),IF(ชี้วัด3!W49="","",ชี้วัด3!W49))</f>
        <v/>
      </c>
      <c r="X19" s="314" t="str">
        <f>IF($B$2=1,IF(ชี้วัด3!X19="","",ชี้วัด3!X19),IF(ชี้วัด3!X49="","",ชี้วัด3!X49))</f>
        <v/>
      </c>
      <c r="Y19" s="314" t="str">
        <f>IF($B$2=1,IF(ชี้วัด3!Y19="","",ชี้วัด3!Y19),IF(ชี้วัด3!Y49="","",ชี้วัด3!Y49))</f>
        <v/>
      </c>
      <c r="Z19" s="314" t="str">
        <f>IF($B$2=1,IF(ชี้วัด3!Z19="","",ชี้วัด3!Z19),IF(ชี้วัด3!Z49="","",ชี้วัด3!Z49))</f>
        <v/>
      </c>
      <c r="AA19" s="314" t="str">
        <f>IF($B$2=1,IF(ชี้วัด3!AA19="","",ชี้วัด3!AA19),IF(ชี้วัด3!AA49="","",ชี้วัด3!AA49))</f>
        <v/>
      </c>
      <c r="AB19" s="314" t="str">
        <f>IF($B$2=1,IF(ชี้วัด3!AB19="","",ชี้วัด3!AB19),IF(ชี้วัด3!AB49="","",ชี้วัด3!AB49))</f>
        <v/>
      </c>
      <c r="AC19" s="314" t="str">
        <f>IF($B$2=1,IF(ชี้วัด3!AC19="","",ชี้วัด3!AC19),IF(ชี้วัด3!AC49="","",ชี้วัด3!AC49))</f>
        <v/>
      </c>
      <c r="AD19" s="314" t="str">
        <f>IF($B$2=1,IF(ชี้วัด3!AD19="","",ชี้วัด3!AD19),IF(ชี้วัด3!AD49="","",ชี้วัด3!AD49))</f>
        <v/>
      </c>
      <c r="AE19" s="314" t="str">
        <f>IF($B$2=1,IF(ชี้วัด3!AE19="","",ชี้วัด3!AE19),IF(ชี้วัด3!AE49="","",ชี้วัด3!AE49))</f>
        <v/>
      </c>
      <c r="AF19" s="314" t="str">
        <f>IF($B$2=1,IF(ชี้วัด3!AF19="","",ชี้วัด3!AF19),IF(ชี้วัด3!AF49="","",ชี้วัด3!AF49))</f>
        <v/>
      </c>
      <c r="AG19" s="314" t="str">
        <f>IF($B$2=1,IF(ชี้วัด3!AG19="","",ชี้วัด3!AG19),IF(ชี้วัด3!AG49="","",ชี้วัด3!AG49))</f>
        <v/>
      </c>
      <c r="AH19" s="314" t="str">
        <f>IF($B$2=1,IF(ชี้วัด3!AH19="","",ชี้วัด3!AH19),IF(ชี้วัด3!AH49="","",ชี้วัด3!AH49))</f>
        <v/>
      </c>
      <c r="AI19" s="314" t="str">
        <f>IF($B$2=1,IF(ชี้วัด3!AI19="","",ชี้วัด3!AI19),IF(ชี้วัด3!AI49="","",ชี้วัด3!AI49))</f>
        <v/>
      </c>
      <c r="AJ19" s="314" t="str">
        <f>IF($B$2=1,IF(ชี้วัด3!AJ19="","",ชี้วัด3!AJ19),IF(ชี้วัด3!AJ49="","",ชี้วัด3!AJ49))</f>
        <v/>
      </c>
      <c r="AK19" s="314" t="str">
        <f>IF($B$2=1,IF(ชี้วัด3!AK19="","",ชี้วัด3!AK19),IF(ชี้วัด3!AK49="","",ชี้วัด3!AK49))</f>
        <v/>
      </c>
      <c r="AL19" s="314" t="str">
        <f>IF($B$2=1,IF(ชี้วัด3!AL19="","",ชี้วัด3!AL19),IF(ชี้วัด3!AL49="","",ชี้วัด3!AL49))</f>
        <v/>
      </c>
      <c r="AM19" s="314" t="str">
        <f>IF($B$2=1,IF(ชี้วัด3!AM19="","",ชี้วัด3!AM19),IF(ชี้วัด3!AM49="","",ชี้วัด3!AM49))</f>
        <v/>
      </c>
      <c r="AN19" s="314" t="str">
        <f>IF($B$2=1,IF(ชี้วัด3!AN19="","",ชี้วัด3!AN19),IF(ชี้วัด3!AN49="","",ชี้วัด3!AN49))</f>
        <v/>
      </c>
      <c r="AO19" s="314" t="str">
        <f>IF($B$2=1,IF(ชี้วัด3!AO19="","",ชี้วัด3!AO19),IF(ชี้วัด3!AO49="","",ชี้วัด3!AO49))</f>
        <v/>
      </c>
      <c r="AP19" s="314" t="str">
        <f>IF($B$2=1,IF(ชี้วัด3!AP19="","",ชี้วัด3!AP19),IF(ชี้วัด3!AP49="","",ชี้วัด3!AP49))</f>
        <v/>
      </c>
      <c r="AQ19" s="314" t="str">
        <f>IF($B$2=1,IF(ชี้วัด3!AQ19="","",ชี้วัด3!AQ19),IF(ชี้วัด3!AQ49="","",ชี้วัด3!AQ49))</f>
        <v/>
      </c>
      <c r="AR19" s="314" t="str">
        <f>IF($B$2=1,IF(ชี้วัด3!AR19="","",ชี้วัด3!AR19),IF(ชี้วัด3!AR49="","",ชี้วัด3!AR49))</f>
        <v/>
      </c>
      <c r="AS19" s="314" t="str">
        <f>IF($B$2=1,IF(ชี้วัด3!AS19="","",ชี้วัด3!AS19),IF(ชี้วัด3!AS49="","",ชี้วัด3!AS49))</f>
        <v/>
      </c>
      <c r="AT19" s="314" t="str">
        <f>IF($B$2=1,IF(ชี้วัด3!AT19="","",ชี้วัด3!AT19),IF(ชี้วัด3!AT49="","",ชี้วัด3!AT49))</f>
        <v/>
      </c>
      <c r="AU19" s="314" t="str">
        <f>IF($B$2=1,IF(ชี้วัด3!AU19="","",ชี้วัด3!AU19),IF(ชี้วัด3!AU49="","",ชี้วัด3!AU49))</f>
        <v/>
      </c>
      <c r="AV19" s="314" t="str">
        <f>IF($B$2=1,IF(ชี้วัด3!AV19="","",ชี้วัด3!AV19),IF(ชี้วัด3!AV49="","",ชี้วัด3!AV49))</f>
        <v/>
      </c>
      <c r="AW19" s="314" t="str">
        <f>IF($B$2=1,IF(ชี้วัด3!AW19="","",ชี้วัด3!AW19),IF(ชี้วัด3!AW49="","",ชี้วัด3!AW49))</f>
        <v/>
      </c>
      <c r="AX19" s="314" t="str">
        <f>IF($B$2=1,IF(ชี้วัด3!AX19="","",ชี้วัด3!AX19),IF(ชี้วัด3!AX49="","",ชี้วัด3!AX49))</f>
        <v/>
      </c>
      <c r="AY19" s="314" t="str">
        <f>IF($B$2=1,IF(ชี้วัด3!AY19="","",ชี้วัด3!AY19),IF(ชี้วัด3!AY49="","",ชี้วัด3!AY49))</f>
        <v/>
      </c>
      <c r="AZ19" s="314" t="str">
        <f>IF($B$2=1,IF(ชี้วัด3!AZ19="","",ชี้วัด3!AZ19),IF(ชี้วัด3!AZ49="","",ชี้วัด3!AZ49))</f>
        <v/>
      </c>
      <c r="BA19" s="314" t="str">
        <f>IF($B$2=1,IF(ชี้วัด3!BA19="","",ชี้วัด3!BA19),IF(ชี้วัด3!BA49="","",ชี้วัด3!BA49))</f>
        <v/>
      </c>
      <c r="BB19" s="314" t="str">
        <f>IF($B$2=1,IF(ชี้วัด3!BB19="","",ชี้วัด3!BB19),IF(ชี้วัด3!BB49="","",ชี้วัด3!BB49))</f>
        <v/>
      </c>
      <c r="BC19" s="314" t="str">
        <f>IF($B$2=1,IF(ชี้วัด3!BC19="","",ชี้วัด3!BC19),IF(ชี้วัด3!BC49="","",ชี้วัด3!BC49))</f>
        <v/>
      </c>
      <c r="BD19" s="314" t="str">
        <f>IF($B$2=1,IF(ชี้วัด3!BD19="","",ชี้วัด3!BD19),IF(ชี้วัด3!BD49="","",ชี้วัด3!BD49))</f>
        <v/>
      </c>
      <c r="BE19" s="116" t="str">
        <f>IF($B$2=1,IF(ชี้วัด3!BE19="","",ชี้วัด3!BE19),IF(ชี้วัด3!BE49="","",ชี้วัด3!BE49))</f>
        <v/>
      </c>
      <c r="BF19" s="116" t="str">
        <f>IF($B$2=1,IF(ชี้วัด3!BF19="","",ชี้วัด3!BF19),IF(ชี้วัด3!BF49="","",ชี้วัด3!BF49))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IF($B$2=1,IF(ชี้วัด3!E20="","",ชี้วัด3!E20),IF(ชี้วัด3!E50="","",ชี้วัด3!E50))</f>
        <v/>
      </c>
      <c r="F20" s="118"/>
      <c r="G20" s="314" t="str">
        <f>IF($B$2=1,IF(ชี้วัด3!G20="","",ชี้วัด3!G20),IF(ชี้วัด3!G50="","",ชี้วัด3!G50))</f>
        <v/>
      </c>
      <c r="H20" s="314" t="str">
        <f>IF($B$2=1,IF(ชี้วัด3!H20="","",ชี้วัด3!H20),IF(ชี้วัด3!H50="","",ชี้วัด3!H50))</f>
        <v/>
      </c>
      <c r="I20" s="314" t="str">
        <f>IF($B$2=1,IF(ชี้วัด3!I20="","",ชี้วัด3!I20),IF(ชี้วัด3!I50="","",ชี้วัด3!I50))</f>
        <v/>
      </c>
      <c r="J20" s="314" t="str">
        <f>IF($B$2=1,IF(ชี้วัด3!J20="","",ชี้วัด3!J20),IF(ชี้วัด3!J50="","",ชี้วัด3!J50))</f>
        <v/>
      </c>
      <c r="K20" s="314" t="str">
        <f>IF($B$2=1,IF(ชี้วัด3!K20="","",ชี้วัด3!K20),IF(ชี้วัด3!K50="","",ชี้วัด3!K50))</f>
        <v/>
      </c>
      <c r="L20" s="314" t="str">
        <f>IF($B$2=1,IF(ชี้วัด3!L20="","",ชี้วัด3!L20),IF(ชี้วัด3!L50="","",ชี้วัด3!L50))</f>
        <v/>
      </c>
      <c r="M20" s="314" t="str">
        <f>IF($B$2=1,IF(ชี้วัด3!M20="","",ชี้วัด3!M20),IF(ชี้วัด3!M50="","",ชี้วัด3!M50))</f>
        <v/>
      </c>
      <c r="N20" s="314" t="str">
        <f>IF($B$2=1,IF(ชี้วัด3!N20="","",ชี้วัด3!N20),IF(ชี้วัด3!N50="","",ชี้วัด3!N50))</f>
        <v/>
      </c>
      <c r="O20" s="314" t="str">
        <f>IF($B$2=1,IF(ชี้วัด3!O20="","",ชี้วัด3!O20),IF(ชี้วัด3!O50="","",ชี้วัด3!O50))</f>
        <v/>
      </c>
      <c r="P20" s="314" t="str">
        <f>IF($B$2=1,IF(ชี้วัด3!P20="","",ชี้วัด3!P20),IF(ชี้วัด3!P50="","",ชี้วัด3!P50))</f>
        <v/>
      </c>
      <c r="Q20" s="314" t="str">
        <f>IF($B$2=1,IF(ชี้วัด3!Q20="","",ชี้วัด3!Q20),IF(ชี้วัด3!Q50="","",ชี้วัด3!Q50))</f>
        <v/>
      </c>
      <c r="R20" s="314" t="str">
        <f>IF($B$2=1,IF(ชี้วัด3!R20="","",ชี้วัด3!R20),IF(ชี้วัด3!R50="","",ชี้วัด3!R50))</f>
        <v/>
      </c>
      <c r="S20" s="314" t="str">
        <f>IF($B$2=1,IF(ชี้วัด3!S20="","",ชี้วัด3!S20),IF(ชี้วัด3!S50="","",ชี้วัด3!S50))</f>
        <v/>
      </c>
      <c r="T20" s="314" t="str">
        <f>IF($B$2=1,IF(ชี้วัด3!T20="","",ชี้วัด3!T20),IF(ชี้วัด3!T50="","",ชี้วัด3!T50))</f>
        <v/>
      </c>
      <c r="U20" s="314" t="str">
        <f>IF($B$2=1,IF(ชี้วัด3!U20="","",ชี้วัด3!U20),IF(ชี้วัด3!U50="","",ชี้วัด3!U50))</f>
        <v/>
      </c>
      <c r="V20" s="314" t="str">
        <f>IF($B$2=1,IF(ชี้วัด3!V20="","",ชี้วัด3!V20),IF(ชี้วัด3!V50="","",ชี้วัด3!V50))</f>
        <v/>
      </c>
      <c r="W20" s="314" t="str">
        <f>IF($B$2=1,IF(ชี้วัด3!W20="","",ชี้วัด3!W20),IF(ชี้วัด3!W50="","",ชี้วัด3!W50))</f>
        <v/>
      </c>
      <c r="X20" s="314" t="str">
        <f>IF($B$2=1,IF(ชี้วัด3!X20="","",ชี้วัด3!X20),IF(ชี้วัด3!X50="","",ชี้วัด3!X50))</f>
        <v/>
      </c>
      <c r="Y20" s="314" t="str">
        <f>IF($B$2=1,IF(ชี้วัด3!Y20="","",ชี้วัด3!Y20),IF(ชี้วัด3!Y50="","",ชี้วัด3!Y50))</f>
        <v/>
      </c>
      <c r="Z20" s="314" t="str">
        <f>IF($B$2=1,IF(ชี้วัด3!Z20="","",ชี้วัด3!Z20),IF(ชี้วัด3!Z50="","",ชี้วัด3!Z50))</f>
        <v/>
      </c>
      <c r="AA20" s="314" t="str">
        <f>IF($B$2=1,IF(ชี้วัด3!AA20="","",ชี้วัด3!AA20),IF(ชี้วัด3!AA50="","",ชี้วัด3!AA50))</f>
        <v/>
      </c>
      <c r="AB20" s="314" t="str">
        <f>IF($B$2=1,IF(ชี้วัด3!AB20="","",ชี้วัด3!AB20),IF(ชี้วัด3!AB50="","",ชี้วัด3!AB50))</f>
        <v/>
      </c>
      <c r="AC20" s="314" t="str">
        <f>IF($B$2=1,IF(ชี้วัด3!AC20="","",ชี้วัด3!AC20),IF(ชี้วัด3!AC50="","",ชี้วัด3!AC50))</f>
        <v/>
      </c>
      <c r="AD20" s="314" t="str">
        <f>IF($B$2=1,IF(ชี้วัด3!AD20="","",ชี้วัด3!AD20),IF(ชี้วัด3!AD50="","",ชี้วัด3!AD50))</f>
        <v/>
      </c>
      <c r="AE20" s="314" t="str">
        <f>IF($B$2=1,IF(ชี้วัด3!AE20="","",ชี้วัด3!AE20),IF(ชี้วัด3!AE50="","",ชี้วัด3!AE50))</f>
        <v/>
      </c>
      <c r="AF20" s="314" t="str">
        <f>IF($B$2=1,IF(ชี้วัด3!AF20="","",ชี้วัด3!AF20),IF(ชี้วัด3!AF50="","",ชี้วัด3!AF50))</f>
        <v/>
      </c>
      <c r="AG20" s="314" t="str">
        <f>IF($B$2=1,IF(ชี้วัด3!AG20="","",ชี้วัด3!AG20),IF(ชี้วัด3!AG50="","",ชี้วัด3!AG50))</f>
        <v/>
      </c>
      <c r="AH20" s="314" t="str">
        <f>IF($B$2=1,IF(ชี้วัด3!AH20="","",ชี้วัด3!AH20),IF(ชี้วัด3!AH50="","",ชี้วัด3!AH50))</f>
        <v/>
      </c>
      <c r="AI20" s="314" t="str">
        <f>IF($B$2=1,IF(ชี้วัด3!AI20="","",ชี้วัด3!AI20),IF(ชี้วัด3!AI50="","",ชี้วัด3!AI50))</f>
        <v/>
      </c>
      <c r="AJ20" s="314" t="str">
        <f>IF($B$2=1,IF(ชี้วัด3!AJ20="","",ชี้วัด3!AJ20),IF(ชี้วัด3!AJ50="","",ชี้วัด3!AJ50))</f>
        <v/>
      </c>
      <c r="AK20" s="314" t="str">
        <f>IF($B$2=1,IF(ชี้วัด3!AK20="","",ชี้วัด3!AK20),IF(ชี้วัด3!AK50="","",ชี้วัด3!AK50))</f>
        <v/>
      </c>
      <c r="AL20" s="314" t="str">
        <f>IF($B$2=1,IF(ชี้วัด3!AL20="","",ชี้วัด3!AL20),IF(ชี้วัด3!AL50="","",ชี้วัด3!AL50))</f>
        <v/>
      </c>
      <c r="AM20" s="314" t="str">
        <f>IF($B$2=1,IF(ชี้วัด3!AM20="","",ชี้วัด3!AM20),IF(ชี้วัด3!AM50="","",ชี้วัด3!AM50))</f>
        <v/>
      </c>
      <c r="AN20" s="314" t="str">
        <f>IF($B$2=1,IF(ชี้วัด3!AN20="","",ชี้วัด3!AN20),IF(ชี้วัด3!AN50="","",ชี้วัด3!AN50))</f>
        <v/>
      </c>
      <c r="AO20" s="314" t="str">
        <f>IF($B$2=1,IF(ชี้วัด3!AO20="","",ชี้วัด3!AO20),IF(ชี้วัด3!AO50="","",ชี้วัด3!AO50))</f>
        <v/>
      </c>
      <c r="AP20" s="314" t="str">
        <f>IF($B$2=1,IF(ชี้วัด3!AP20="","",ชี้วัด3!AP20),IF(ชี้วัด3!AP50="","",ชี้วัด3!AP50))</f>
        <v/>
      </c>
      <c r="AQ20" s="314" t="str">
        <f>IF($B$2=1,IF(ชี้วัด3!AQ20="","",ชี้วัด3!AQ20),IF(ชี้วัด3!AQ50="","",ชี้วัด3!AQ50))</f>
        <v/>
      </c>
      <c r="AR20" s="314" t="str">
        <f>IF($B$2=1,IF(ชี้วัด3!AR20="","",ชี้วัด3!AR20),IF(ชี้วัด3!AR50="","",ชี้วัด3!AR50))</f>
        <v/>
      </c>
      <c r="AS20" s="314" t="str">
        <f>IF($B$2=1,IF(ชี้วัด3!AS20="","",ชี้วัด3!AS20),IF(ชี้วัด3!AS50="","",ชี้วัด3!AS50))</f>
        <v/>
      </c>
      <c r="AT20" s="314" t="str">
        <f>IF($B$2=1,IF(ชี้วัด3!AT20="","",ชี้วัด3!AT20),IF(ชี้วัด3!AT50="","",ชี้วัด3!AT50))</f>
        <v/>
      </c>
      <c r="AU20" s="314" t="str">
        <f>IF($B$2=1,IF(ชี้วัด3!AU20="","",ชี้วัด3!AU20),IF(ชี้วัด3!AU50="","",ชี้วัด3!AU50))</f>
        <v/>
      </c>
      <c r="AV20" s="314" t="str">
        <f>IF($B$2=1,IF(ชี้วัด3!AV20="","",ชี้วัด3!AV20),IF(ชี้วัด3!AV50="","",ชี้วัด3!AV50))</f>
        <v/>
      </c>
      <c r="AW20" s="314" t="str">
        <f>IF($B$2=1,IF(ชี้วัด3!AW20="","",ชี้วัด3!AW20),IF(ชี้วัด3!AW50="","",ชี้วัด3!AW50))</f>
        <v/>
      </c>
      <c r="AX20" s="314" t="str">
        <f>IF($B$2=1,IF(ชี้วัด3!AX20="","",ชี้วัด3!AX20),IF(ชี้วัด3!AX50="","",ชี้วัด3!AX50))</f>
        <v/>
      </c>
      <c r="AY20" s="314" t="str">
        <f>IF($B$2=1,IF(ชี้วัด3!AY20="","",ชี้วัด3!AY20),IF(ชี้วัด3!AY50="","",ชี้วัด3!AY50))</f>
        <v/>
      </c>
      <c r="AZ20" s="314" t="str">
        <f>IF($B$2=1,IF(ชี้วัด3!AZ20="","",ชี้วัด3!AZ20),IF(ชี้วัด3!AZ50="","",ชี้วัด3!AZ50))</f>
        <v/>
      </c>
      <c r="BA20" s="314" t="str">
        <f>IF($B$2=1,IF(ชี้วัด3!BA20="","",ชี้วัด3!BA20),IF(ชี้วัด3!BA50="","",ชี้วัด3!BA50))</f>
        <v/>
      </c>
      <c r="BB20" s="314" t="str">
        <f>IF($B$2=1,IF(ชี้วัด3!BB20="","",ชี้วัด3!BB20),IF(ชี้วัด3!BB50="","",ชี้วัด3!BB50))</f>
        <v/>
      </c>
      <c r="BC20" s="314" t="str">
        <f>IF($B$2=1,IF(ชี้วัด3!BC20="","",ชี้วัด3!BC20),IF(ชี้วัด3!BC50="","",ชี้วัด3!BC50))</f>
        <v/>
      </c>
      <c r="BD20" s="314" t="str">
        <f>IF($B$2=1,IF(ชี้วัด3!BD20="","",ชี้วัด3!BD20),IF(ชี้วัด3!BD50="","",ชี้วัด3!BD50))</f>
        <v/>
      </c>
      <c r="BE20" s="116" t="str">
        <f>IF($B$2=1,IF(ชี้วัด3!BE20="","",ชี้วัด3!BE20),IF(ชี้วัด3!BE50="","",ชี้วัด3!BE50))</f>
        <v/>
      </c>
      <c r="BF20" s="116" t="str">
        <f>IF($B$2=1,IF(ชี้วัด3!BF20="","",ชี้วัด3!BF20),IF(ชี้วัด3!BF50="","",ชี้วัด3!BF50))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IF($B$2=1,IF(ชี้วัด3!E21="","",ชี้วัด3!E21),IF(ชี้วัด3!E51="","",ชี้วัด3!E51))</f>
        <v/>
      </c>
      <c r="F21" s="118"/>
      <c r="G21" s="314" t="str">
        <f>IF($B$2=1,IF(ชี้วัด3!G21="","",ชี้วัด3!G21),IF(ชี้วัด3!G51="","",ชี้วัด3!G51))</f>
        <v/>
      </c>
      <c r="H21" s="314" t="str">
        <f>IF($B$2=1,IF(ชี้วัด3!H21="","",ชี้วัด3!H21),IF(ชี้วัด3!H51="","",ชี้วัด3!H51))</f>
        <v/>
      </c>
      <c r="I21" s="314" t="str">
        <f>IF($B$2=1,IF(ชี้วัด3!I21="","",ชี้วัด3!I21),IF(ชี้วัด3!I51="","",ชี้วัด3!I51))</f>
        <v/>
      </c>
      <c r="J21" s="314" t="str">
        <f>IF($B$2=1,IF(ชี้วัด3!J21="","",ชี้วัด3!J21),IF(ชี้วัด3!J51="","",ชี้วัด3!J51))</f>
        <v/>
      </c>
      <c r="K21" s="314" t="str">
        <f>IF($B$2=1,IF(ชี้วัด3!K21="","",ชี้วัด3!K21),IF(ชี้วัด3!K51="","",ชี้วัด3!K51))</f>
        <v/>
      </c>
      <c r="L21" s="314" t="str">
        <f>IF($B$2=1,IF(ชี้วัด3!L21="","",ชี้วัด3!L21),IF(ชี้วัด3!L51="","",ชี้วัด3!L51))</f>
        <v/>
      </c>
      <c r="M21" s="314" t="str">
        <f>IF($B$2=1,IF(ชี้วัด3!M21="","",ชี้วัด3!M21),IF(ชี้วัด3!M51="","",ชี้วัด3!M51))</f>
        <v/>
      </c>
      <c r="N21" s="314" t="str">
        <f>IF($B$2=1,IF(ชี้วัด3!N21="","",ชี้วัด3!N21),IF(ชี้วัด3!N51="","",ชี้วัด3!N51))</f>
        <v/>
      </c>
      <c r="O21" s="314" t="str">
        <f>IF($B$2=1,IF(ชี้วัด3!O21="","",ชี้วัด3!O21),IF(ชี้วัด3!O51="","",ชี้วัด3!O51))</f>
        <v/>
      </c>
      <c r="P21" s="314" t="str">
        <f>IF($B$2=1,IF(ชี้วัด3!P21="","",ชี้วัด3!P21),IF(ชี้วัด3!P51="","",ชี้วัด3!P51))</f>
        <v/>
      </c>
      <c r="Q21" s="314" t="str">
        <f>IF($B$2=1,IF(ชี้วัด3!Q21="","",ชี้วัด3!Q21),IF(ชี้วัด3!Q51="","",ชี้วัด3!Q51))</f>
        <v/>
      </c>
      <c r="R21" s="314" t="str">
        <f>IF($B$2=1,IF(ชี้วัด3!R21="","",ชี้วัด3!R21),IF(ชี้วัด3!R51="","",ชี้วัด3!R51))</f>
        <v/>
      </c>
      <c r="S21" s="314" t="str">
        <f>IF($B$2=1,IF(ชี้วัด3!S21="","",ชี้วัด3!S21),IF(ชี้วัด3!S51="","",ชี้วัด3!S51))</f>
        <v/>
      </c>
      <c r="T21" s="314" t="str">
        <f>IF($B$2=1,IF(ชี้วัด3!T21="","",ชี้วัด3!T21),IF(ชี้วัด3!T51="","",ชี้วัด3!T51))</f>
        <v/>
      </c>
      <c r="U21" s="314" t="str">
        <f>IF($B$2=1,IF(ชี้วัด3!U21="","",ชี้วัด3!U21),IF(ชี้วัด3!U51="","",ชี้วัด3!U51))</f>
        <v/>
      </c>
      <c r="V21" s="314" t="str">
        <f>IF($B$2=1,IF(ชี้วัด3!V21="","",ชี้วัด3!V21),IF(ชี้วัด3!V51="","",ชี้วัด3!V51))</f>
        <v/>
      </c>
      <c r="W21" s="314" t="str">
        <f>IF($B$2=1,IF(ชี้วัด3!W21="","",ชี้วัด3!W21),IF(ชี้วัด3!W51="","",ชี้วัด3!W51))</f>
        <v/>
      </c>
      <c r="X21" s="314" t="str">
        <f>IF($B$2=1,IF(ชี้วัด3!X21="","",ชี้วัด3!X21),IF(ชี้วัด3!X51="","",ชี้วัด3!X51))</f>
        <v/>
      </c>
      <c r="Y21" s="314" t="str">
        <f>IF($B$2=1,IF(ชี้วัด3!Y21="","",ชี้วัด3!Y21),IF(ชี้วัด3!Y51="","",ชี้วัด3!Y51))</f>
        <v/>
      </c>
      <c r="Z21" s="314" t="str">
        <f>IF($B$2=1,IF(ชี้วัด3!Z21="","",ชี้วัด3!Z21),IF(ชี้วัด3!Z51="","",ชี้วัด3!Z51))</f>
        <v/>
      </c>
      <c r="AA21" s="314" t="str">
        <f>IF($B$2=1,IF(ชี้วัด3!AA21="","",ชี้วัด3!AA21),IF(ชี้วัด3!AA51="","",ชี้วัด3!AA51))</f>
        <v/>
      </c>
      <c r="AB21" s="314" t="str">
        <f>IF($B$2=1,IF(ชี้วัด3!AB21="","",ชี้วัด3!AB21),IF(ชี้วัด3!AB51="","",ชี้วัด3!AB51))</f>
        <v/>
      </c>
      <c r="AC21" s="314" t="str">
        <f>IF($B$2=1,IF(ชี้วัด3!AC21="","",ชี้วัด3!AC21),IF(ชี้วัด3!AC51="","",ชี้วัด3!AC51))</f>
        <v/>
      </c>
      <c r="AD21" s="314" t="str">
        <f>IF($B$2=1,IF(ชี้วัด3!AD21="","",ชี้วัด3!AD21),IF(ชี้วัด3!AD51="","",ชี้วัด3!AD51))</f>
        <v/>
      </c>
      <c r="AE21" s="314" t="str">
        <f>IF($B$2=1,IF(ชี้วัด3!AE21="","",ชี้วัด3!AE21),IF(ชี้วัด3!AE51="","",ชี้วัด3!AE51))</f>
        <v/>
      </c>
      <c r="AF21" s="314" t="str">
        <f>IF($B$2=1,IF(ชี้วัด3!AF21="","",ชี้วัด3!AF21),IF(ชี้วัด3!AF51="","",ชี้วัด3!AF51))</f>
        <v/>
      </c>
      <c r="AG21" s="314" t="str">
        <f>IF($B$2=1,IF(ชี้วัด3!AG21="","",ชี้วัด3!AG21),IF(ชี้วัด3!AG51="","",ชี้วัด3!AG51))</f>
        <v/>
      </c>
      <c r="AH21" s="314" t="str">
        <f>IF($B$2=1,IF(ชี้วัด3!AH21="","",ชี้วัด3!AH21),IF(ชี้วัด3!AH51="","",ชี้วัด3!AH51))</f>
        <v/>
      </c>
      <c r="AI21" s="314" t="str">
        <f>IF($B$2=1,IF(ชี้วัด3!AI21="","",ชี้วัด3!AI21),IF(ชี้วัด3!AI51="","",ชี้วัด3!AI51))</f>
        <v/>
      </c>
      <c r="AJ21" s="314" t="str">
        <f>IF($B$2=1,IF(ชี้วัด3!AJ21="","",ชี้วัด3!AJ21),IF(ชี้วัด3!AJ51="","",ชี้วัด3!AJ51))</f>
        <v/>
      </c>
      <c r="AK21" s="314" t="str">
        <f>IF($B$2=1,IF(ชี้วัด3!AK21="","",ชี้วัด3!AK21),IF(ชี้วัด3!AK51="","",ชี้วัด3!AK51))</f>
        <v/>
      </c>
      <c r="AL21" s="314" t="str">
        <f>IF($B$2=1,IF(ชี้วัด3!AL21="","",ชี้วัด3!AL21),IF(ชี้วัด3!AL51="","",ชี้วัด3!AL51))</f>
        <v/>
      </c>
      <c r="AM21" s="314" t="str">
        <f>IF($B$2=1,IF(ชี้วัด3!AM21="","",ชี้วัด3!AM21),IF(ชี้วัด3!AM51="","",ชี้วัด3!AM51))</f>
        <v/>
      </c>
      <c r="AN21" s="314" t="str">
        <f>IF($B$2=1,IF(ชี้วัด3!AN21="","",ชี้วัด3!AN21),IF(ชี้วัด3!AN51="","",ชี้วัด3!AN51))</f>
        <v/>
      </c>
      <c r="AO21" s="314" t="str">
        <f>IF($B$2=1,IF(ชี้วัด3!AO21="","",ชี้วัด3!AO21),IF(ชี้วัด3!AO51="","",ชี้วัด3!AO51))</f>
        <v/>
      </c>
      <c r="AP21" s="314" t="str">
        <f>IF($B$2=1,IF(ชี้วัด3!AP21="","",ชี้วัด3!AP21),IF(ชี้วัด3!AP51="","",ชี้วัด3!AP51))</f>
        <v/>
      </c>
      <c r="AQ21" s="314" t="str">
        <f>IF($B$2=1,IF(ชี้วัด3!AQ21="","",ชี้วัด3!AQ21),IF(ชี้วัด3!AQ51="","",ชี้วัด3!AQ51))</f>
        <v/>
      </c>
      <c r="AR21" s="314" t="str">
        <f>IF($B$2=1,IF(ชี้วัด3!AR21="","",ชี้วัด3!AR21),IF(ชี้วัด3!AR51="","",ชี้วัด3!AR51))</f>
        <v/>
      </c>
      <c r="AS21" s="314" t="str">
        <f>IF($B$2=1,IF(ชี้วัด3!AS21="","",ชี้วัด3!AS21),IF(ชี้วัด3!AS51="","",ชี้วัด3!AS51))</f>
        <v/>
      </c>
      <c r="AT21" s="314" t="str">
        <f>IF($B$2=1,IF(ชี้วัด3!AT21="","",ชี้วัด3!AT21),IF(ชี้วัด3!AT51="","",ชี้วัด3!AT51))</f>
        <v/>
      </c>
      <c r="AU21" s="314" t="str">
        <f>IF($B$2=1,IF(ชี้วัด3!AU21="","",ชี้วัด3!AU21),IF(ชี้วัด3!AU51="","",ชี้วัด3!AU51))</f>
        <v/>
      </c>
      <c r="AV21" s="314" t="str">
        <f>IF($B$2=1,IF(ชี้วัด3!AV21="","",ชี้วัด3!AV21),IF(ชี้วัด3!AV51="","",ชี้วัด3!AV51))</f>
        <v/>
      </c>
      <c r="AW21" s="314" t="str">
        <f>IF($B$2=1,IF(ชี้วัด3!AW21="","",ชี้วัด3!AW21),IF(ชี้วัด3!AW51="","",ชี้วัด3!AW51))</f>
        <v/>
      </c>
      <c r="AX21" s="314" t="str">
        <f>IF($B$2=1,IF(ชี้วัด3!AX21="","",ชี้วัด3!AX21),IF(ชี้วัด3!AX51="","",ชี้วัด3!AX51))</f>
        <v/>
      </c>
      <c r="AY21" s="314" t="str">
        <f>IF($B$2=1,IF(ชี้วัด3!AY21="","",ชี้วัด3!AY21),IF(ชี้วัด3!AY51="","",ชี้วัด3!AY51))</f>
        <v/>
      </c>
      <c r="AZ21" s="314" t="str">
        <f>IF($B$2=1,IF(ชี้วัด3!AZ21="","",ชี้วัด3!AZ21),IF(ชี้วัด3!AZ51="","",ชี้วัด3!AZ51))</f>
        <v/>
      </c>
      <c r="BA21" s="314" t="str">
        <f>IF($B$2=1,IF(ชี้วัด3!BA21="","",ชี้วัด3!BA21),IF(ชี้วัด3!BA51="","",ชี้วัด3!BA51))</f>
        <v/>
      </c>
      <c r="BB21" s="314" t="str">
        <f>IF($B$2=1,IF(ชี้วัด3!BB21="","",ชี้วัด3!BB21),IF(ชี้วัด3!BB51="","",ชี้วัด3!BB51))</f>
        <v/>
      </c>
      <c r="BC21" s="314" t="str">
        <f>IF($B$2=1,IF(ชี้วัด3!BC21="","",ชี้วัด3!BC21),IF(ชี้วัด3!BC51="","",ชี้วัด3!BC51))</f>
        <v/>
      </c>
      <c r="BD21" s="314" t="str">
        <f>IF($B$2=1,IF(ชี้วัด3!BD21="","",ชี้วัด3!BD21),IF(ชี้วัด3!BD51="","",ชี้วัด3!BD51))</f>
        <v/>
      </c>
      <c r="BE21" s="116" t="str">
        <f>IF($B$2=1,IF(ชี้วัด3!BE21="","",ชี้วัด3!BE21),IF(ชี้วัด3!BE51="","",ชี้วัด3!BE51))</f>
        <v/>
      </c>
      <c r="BF21" s="116" t="str">
        <f>IF($B$2=1,IF(ชี้วัด3!BF21="","",ชี้วัด3!BF21),IF(ชี้วัด3!BF51="","",ชี้วัด3!BF51))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IF($B$2=1,IF(ชี้วัด3!E22="","",ชี้วัด3!E22),IF(ชี้วัด3!E52="","",ชี้วัด3!E52))</f>
        <v/>
      </c>
      <c r="F22" s="118"/>
      <c r="G22" s="314" t="str">
        <f>IF($B$2=1,IF(ชี้วัด3!G22="","",ชี้วัด3!G22),IF(ชี้วัด3!G52="","",ชี้วัด3!G52))</f>
        <v/>
      </c>
      <c r="H22" s="314" t="str">
        <f>IF($B$2=1,IF(ชี้วัด3!H22="","",ชี้วัด3!H22),IF(ชี้วัด3!H52="","",ชี้วัด3!H52))</f>
        <v/>
      </c>
      <c r="I22" s="314" t="str">
        <f>IF($B$2=1,IF(ชี้วัด3!I22="","",ชี้วัด3!I22),IF(ชี้วัด3!I52="","",ชี้วัด3!I52))</f>
        <v/>
      </c>
      <c r="J22" s="314" t="str">
        <f>IF($B$2=1,IF(ชี้วัด3!J22="","",ชี้วัด3!J22),IF(ชี้วัด3!J52="","",ชี้วัด3!J52))</f>
        <v/>
      </c>
      <c r="K22" s="314" t="str">
        <f>IF($B$2=1,IF(ชี้วัด3!K22="","",ชี้วัด3!K22),IF(ชี้วัด3!K52="","",ชี้วัด3!K52))</f>
        <v/>
      </c>
      <c r="L22" s="314" t="str">
        <f>IF($B$2=1,IF(ชี้วัด3!L22="","",ชี้วัด3!L22),IF(ชี้วัด3!L52="","",ชี้วัด3!L52))</f>
        <v/>
      </c>
      <c r="M22" s="314" t="str">
        <f>IF($B$2=1,IF(ชี้วัด3!M22="","",ชี้วัด3!M22),IF(ชี้วัด3!M52="","",ชี้วัด3!M52))</f>
        <v/>
      </c>
      <c r="N22" s="314" t="str">
        <f>IF($B$2=1,IF(ชี้วัด3!N22="","",ชี้วัด3!N22),IF(ชี้วัด3!N52="","",ชี้วัด3!N52))</f>
        <v/>
      </c>
      <c r="O22" s="314" t="str">
        <f>IF($B$2=1,IF(ชี้วัด3!O22="","",ชี้วัด3!O22),IF(ชี้วัด3!O52="","",ชี้วัด3!O52))</f>
        <v/>
      </c>
      <c r="P22" s="314" t="str">
        <f>IF($B$2=1,IF(ชี้วัด3!P22="","",ชี้วัด3!P22),IF(ชี้วัด3!P52="","",ชี้วัด3!P52))</f>
        <v/>
      </c>
      <c r="Q22" s="314" t="str">
        <f>IF($B$2=1,IF(ชี้วัด3!Q22="","",ชี้วัด3!Q22),IF(ชี้วัด3!Q52="","",ชี้วัด3!Q52))</f>
        <v/>
      </c>
      <c r="R22" s="314" t="str">
        <f>IF($B$2=1,IF(ชี้วัด3!R22="","",ชี้วัด3!R22),IF(ชี้วัด3!R52="","",ชี้วัด3!R52))</f>
        <v/>
      </c>
      <c r="S22" s="314" t="str">
        <f>IF($B$2=1,IF(ชี้วัด3!S22="","",ชี้วัด3!S22),IF(ชี้วัด3!S52="","",ชี้วัด3!S52))</f>
        <v/>
      </c>
      <c r="T22" s="314" t="str">
        <f>IF($B$2=1,IF(ชี้วัด3!T22="","",ชี้วัด3!T22),IF(ชี้วัด3!T52="","",ชี้วัด3!T52))</f>
        <v/>
      </c>
      <c r="U22" s="314" t="str">
        <f>IF($B$2=1,IF(ชี้วัด3!U22="","",ชี้วัด3!U22),IF(ชี้วัด3!U52="","",ชี้วัด3!U52))</f>
        <v/>
      </c>
      <c r="V22" s="314" t="str">
        <f>IF($B$2=1,IF(ชี้วัด3!V22="","",ชี้วัด3!V22),IF(ชี้วัด3!V52="","",ชี้วัด3!V52))</f>
        <v/>
      </c>
      <c r="W22" s="314" t="str">
        <f>IF($B$2=1,IF(ชี้วัด3!W22="","",ชี้วัด3!W22),IF(ชี้วัด3!W52="","",ชี้วัด3!W52))</f>
        <v/>
      </c>
      <c r="X22" s="314" t="str">
        <f>IF($B$2=1,IF(ชี้วัด3!X22="","",ชี้วัด3!X22),IF(ชี้วัด3!X52="","",ชี้วัด3!X52))</f>
        <v/>
      </c>
      <c r="Y22" s="314" t="str">
        <f>IF($B$2=1,IF(ชี้วัด3!Y22="","",ชี้วัด3!Y22),IF(ชี้วัด3!Y52="","",ชี้วัด3!Y52))</f>
        <v/>
      </c>
      <c r="Z22" s="314" t="str">
        <f>IF($B$2=1,IF(ชี้วัด3!Z22="","",ชี้วัด3!Z22),IF(ชี้วัด3!Z52="","",ชี้วัด3!Z52))</f>
        <v/>
      </c>
      <c r="AA22" s="314" t="str">
        <f>IF($B$2=1,IF(ชี้วัด3!AA22="","",ชี้วัด3!AA22),IF(ชี้วัด3!AA52="","",ชี้วัด3!AA52))</f>
        <v/>
      </c>
      <c r="AB22" s="314" t="str">
        <f>IF($B$2=1,IF(ชี้วัด3!AB22="","",ชี้วัด3!AB22),IF(ชี้วัด3!AB52="","",ชี้วัด3!AB52))</f>
        <v/>
      </c>
      <c r="AC22" s="314" t="str">
        <f>IF($B$2=1,IF(ชี้วัด3!AC22="","",ชี้วัด3!AC22),IF(ชี้วัด3!AC52="","",ชี้วัด3!AC52))</f>
        <v/>
      </c>
      <c r="AD22" s="314" t="str">
        <f>IF($B$2=1,IF(ชี้วัด3!AD22="","",ชี้วัด3!AD22),IF(ชี้วัด3!AD52="","",ชี้วัด3!AD52))</f>
        <v/>
      </c>
      <c r="AE22" s="314" t="str">
        <f>IF($B$2=1,IF(ชี้วัด3!AE22="","",ชี้วัด3!AE22),IF(ชี้วัด3!AE52="","",ชี้วัด3!AE52))</f>
        <v/>
      </c>
      <c r="AF22" s="314" t="str">
        <f>IF($B$2=1,IF(ชี้วัด3!AF22="","",ชี้วัด3!AF22),IF(ชี้วัด3!AF52="","",ชี้วัด3!AF52))</f>
        <v/>
      </c>
      <c r="AG22" s="314" t="str">
        <f>IF($B$2=1,IF(ชี้วัด3!AG22="","",ชี้วัด3!AG22),IF(ชี้วัด3!AG52="","",ชี้วัด3!AG52))</f>
        <v/>
      </c>
      <c r="AH22" s="314" t="str">
        <f>IF($B$2=1,IF(ชี้วัด3!AH22="","",ชี้วัด3!AH22),IF(ชี้วัด3!AH52="","",ชี้วัด3!AH52))</f>
        <v/>
      </c>
      <c r="AI22" s="314" t="str">
        <f>IF($B$2=1,IF(ชี้วัด3!AI22="","",ชี้วัด3!AI22),IF(ชี้วัด3!AI52="","",ชี้วัด3!AI52))</f>
        <v/>
      </c>
      <c r="AJ22" s="314" t="str">
        <f>IF($B$2=1,IF(ชี้วัด3!AJ22="","",ชี้วัด3!AJ22),IF(ชี้วัด3!AJ52="","",ชี้วัด3!AJ52))</f>
        <v/>
      </c>
      <c r="AK22" s="314" t="str">
        <f>IF($B$2=1,IF(ชี้วัด3!AK22="","",ชี้วัด3!AK22),IF(ชี้วัด3!AK52="","",ชี้วัด3!AK52))</f>
        <v/>
      </c>
      <c r="AL22" s="314" t="str">
        <f>IF($B$2=1,IF(ชี้วัด3!AL22="","",ชี้วัด3!AL22),IF(ชี้วัด3!AL52="","",ชี้วัด3!AL52))</f>
        <v/>
      </c>
      <c r="AM22" s="314" t="str">
        <f>IF($B$2=1,IF(ชี้วัด3!AM22="","",ชี้วัด3!AM22),IF(ชี้วัด3!AM52="","",ชี้วัด3!AM52))</f>
        <v/>
      </c>
      <c r="AN22" s="314" t="str">
        <f>IF($B$2=1,IF(ชี้วัด3!AN22="","",ชี้วัด3!AN22),IF(ชี้วัด3!AN52="","",ชี้วัด3!AN52))</f>
        <v/>
      </c>
      <c r="AO22" s="314" t="str">
        <f>IF($B$2=1,IF(ชี้วัด3!AO22="","",ชี้วัด3!AO22),IF(ชี้วัด3!AO52="","",ชี้วัด3!AO52))</f>
        <v/>
      </c>
      <c r="AP22" s="314" t="str">
        <f>IF($B$2=1,IF(ชี้วัด3!AP22="","",ชี้วัด3!AP22),IF(ชี้วัด3!AP52="","",ชี้วัด3!AP52))</f>
        <v/>
      </c>
      <c r="AQ22" s="314" t="str">
        <f>IF($B$2=1,IF(ชี้วัด3!AQ22="","",ชี้วัด3!AQ22),IF(ชี้วัด3!AQ52="","",ชี้วัด3!AQ52))</f>
        <v/>
      </c>
      <c r="AR22" s="314" t="str">
        <f>IF($B$2=1,IF(ชี้วัด3!AR22="","",ชี้วัด3!AR22),IF(ชี้วัด3!AR52="","",ชี้วัด3!AR52))</f>
        <v/>
      </c>
      <c r="AS22" s="314" t="str">
        <f>IF($B$2=1,IF(ชี้วัด3!AS22="","",ชี้วัด3!AS22),IF(ชี้วัด3!AS52="","",ชี้วัด3!AS52))</f>
        <v/>
      </c>
      <c r="AT22" s="314" t="str">
        <f>IF($B$2=1,IF(ชี้วัด3!AT22="","",ชี้วัด3!AT22),IF(ชี้วัด3!AT52="","",ชี้วัด3!AT52))</f>
        <v/>
      </c>
      <c r="AU22" s="314" t="str">
        <f>IF($B$2=1,IF(ชี้วัด3!AU22="","",ชี้วัด3!AU22),IF(ชี้วัด3!AU52="","",ชี้วัด3!AU52))</f>
        <v/>
      </c>
      <c r="AV22" s="314" t="str">
        <f>IF($B$2=1,IF(ชี้วัด3!AV22="","",ชี้วัด3!AV22),IF(ชี้วัด3!AV52="","",ชี้วัด3!AV52))</f>
        <v/>
      </c>
      <c r="AW22" s="314" t="str">
        <f>IF($B$2=1,IF(ชี้วัด3!AW22="","",ชี้วัด3!AW22),IF(ชี้วัด3!AW52="","",ชี้วัด3!AW52))</f>
        <v/>
      </c>
      <c r="AX22" s="314" t="str">
        <f>IF($B$2=1,IF(ชี้วัด3!AX22="","",ชี้วัด3!AX22),IF(ชี้วัด3!AX52="","",ชี้วัด3!AX52))</f>
        <v/>
      </c>
      <c r="AY22" s="314" t="str">
        <f>IF($B$2=1,IF(ชี้วัด3!AY22="","",ชี้วัด3!AY22),IF(ชี้วัด3!AY52="","",ชี้วัด3!AY52))</f>
        <v/>
      </c>
      <c r="AZ22" s="314" t="str">
        <f>IF($B$2=1,IF(ชี้วัด3!AZ22="","",ชี้วัด3!AZ22),IF(ชี้วัด3!AZ52="","",ชี้วัด3!AZ52))</f>
        <v/>
      </c>
      <c r="BA22" s="314" t="str">
        <f>IF($B$2=1,IF(ชี้วัด3!BA22="","",ชี้วัด3!BA22),IF(ชี้วัด3!BA52="","",ชี้วัด3!BA52))</f>
        <v/>
      </c>
      <c r="BB22" s="314" t="str">
        <f>IF($B$2=1,IF(ชี้วัด3!BB22="","",ชี้วัด3!BB22),IF(ชี้วัด3!BB52="","",ชี้วัด3!BB52))</f>
        <v/>
      </c>
      <c r="BC22" s="314" t="str">
        <f>IF($B$2=1,IF(ชี้วัด3!BC22="","",ชี้วัด3!BC22),IF(ชี้วัด3!BC52="","",ชี้วัด3!BC52))</f>
        <v/>
      </c>
      <c r="BD22" s="314" t="str">
        <f>IF($B$2=1,IF(ชี้วัด3!BD22="","",ชี้วัด3!BD22),IF(ชี้วัด3!BD52="","",ชี้วัด3!BD52))</f>
        <v/>
      </c>
      <c r="BE22" s="116" t="str">
        <f>IF($B$2=1,IF(ชี้วัด3!BE22="","",ชี้วัด3!BE22),IF(ชี้วัด3!BE52="","",ชี้วัด3!BE52))</f>
        <v/>
      </c>
      <c r="BF22" s="116" t="str">
        <f>IF($B$2=1,IF(ชี้วัด3!BF22="","",ชี้วัด3!BF22),IF(ชี้วัด3!BF52="","",ชี้วัด3!BF52))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IF($B$2=1,IF(ชี้วัด3!E23="","",ชี้วัด3!E23),IF(ชี้วัด3!E53="","",ชี้วัด3!E53))</f>
        <v/>
      </c>
      <c r="F23" s="118"/>
      <c r="G23" s="314" t="str">
        <f>IF($B$2=1,IF(ชี้วัด3!G23="","",ชี้วัด3!G23),IF(ชี้วัด3!G53="","",ชี้วัด3!G53))</f>
        <v/>
      </c>
      <c r="H23" s="314" t="str">
        <f>IF($B$2=1,IF(ชี้วัด3!H23="","",ชี้วัด3!H23),IF(ชี้วัด3!H53="","",ชี้วัด3!H53))</f>
        <v/>
      </c>
      <c r="I23" s="314" t="str">
        <f>IF($B$2=1,IF(ชี้วัด3!I23="","",ชี้วัด3!I23),IF(ชี้วัด3!I53="","",ชี้วัด3!I53))</f>
        <v/>
      </c>
      <c r="J23" s="314" t="str">
        <f>IF($B$2=1,IF(ชี้วัด3!J23="","",ชี้วัด3!J23),IF(ชี้วัด3!J53="","",ชี้วัด3!J53))</f>
        <v/>
      </c>
      <c r="K23" s="314" t="str">
        <f>IF($B$2=1,IF(ชี้วัด3!K23="","",ชี้วัด3!K23),IF(ชี้วัด3!K53="","",ชี้วัด3!K53))</f>
        <v/>
      </c>
      <c r="L23" s="314" t="str">
        <f>IF($B$2=1,IF(ชี้วัด3!L23="","",ชี้วัด3!L23),IF(ชี้วัด3!L53="","",ชี้วัด3!L53))</f>
        <v/>
      </c>
      <c r="M23" s="314" t="str">
        <f>IF($B$2=1,IF(ชี้วัด3!M23="","",ชี้วัด3!M23),IF(ชี้วัด3!M53="","",ชี้วัด3!M53))</f>
        <v/>
      </c>
      <c r="N23" s="314" t="str">
        <f>IF($B$2=1,IF(ชี้วัด3!N23="","",ชี้วัด3!N23),IF(ชี้วัด3!N53="","",ชี้วัด3!N53))</f>
        <v/>
      </c>
      <c r="O23" s="314" t="str">
        <f>IF($B$2=1,IF(ชี้วัด3!O23="","",ชี้วัด3!O23),IF(ชี้วัด3!O53="","",ชี้วัด3!O53))</f>
        <v/>
      </c>
      <c r="P23" s="314" t="str">
        <f>IF($B$2=1,IF(ชี้วัด3!P23="","",ชี้วัด3!P23),IF(ชี้วัด3!P53="","",ชี้วัด3!P53))</f>
        <v/>
      </c>
      <c r="Q23" s="314" t="str">
        <f>IF($B$2=1,IF(ชี้วัด3!Q23="","",ชี้วัด3!Q23),IF(ชี้วัด3!Q53="","",ชี้วัด3!Q53))</f>
        <v/>
      </c>
      <c r="R23" s="314" t="str">
        <f>IF($B$2=1,IF(ชี้วัด3!R23="","",ชี้วัด3!R23),IF(ชี้วัด3!R53="","",ชี้วัด3!R53))</f>
        <v/>
      </c>
      <c r="S23" s="314" t="str">
        <f>IF($B$2=1,IF(ชี้วัด3!S23="","",ชี้วัด3!S23),IF(ชี้วัด3!S53="","",ชี้วัด3!S53))</f>
        <v/>
      </c>
      <c r="T23" s="314" t="str">
        <f>IF($B$2=1,IF(ชี้วัด3!T23="","",ชี้วัด3!T23),IF(ชี้วัด3!T53="","",ชี้วัด3!T53))</f>
        <v/>
      </c>
      <c r="U23" s="314" t="str">
        <f>IF($B$2=1,IF(ชี้วัด3!U23="","",ชี้วัด3!U23),IF(ชี้วัด3!U53="","",ชี้วัด3!U53))</f>
        <v/>
      </c>
      <c r="V23" s="314" t="str">
        <f>IF($B$2=1,IF(ชี้วัด3!V23="","",ชี้วัด3!V23),IF(ชี้วัด3!V53="","",ชี้วัด3!V53))</f>
        <v/>
      </c>
      <c r="W23" s="314" t="str">
        <f>IF($B$2=1,IF(ชี้วัด3!W23="","",ชี้วัด3!W23),IF(ชี้วัด3!W53="","",ชี้วัด3!W53))</f>
        <v/>
      </c>
      <c r="X23" s="314" t="str">
        <f>IF($B$2=1,IF(ชี้วัด3!X23="","",ชี้วัด3!X23),IF(ชี้วัด3!X53="","",ชี้วัด3!X53))</f>
        <v/>
      </c>
      <c r="Y23" s="314" t="str">
        <f>IF($B$2=1,IF(ชี้วัด3!Y23="","",ชี้วัด3!Y23),IF(ชี้วัด3!Y53="","",ชี้วัด3!Y53))</f>
        <v/>
      </c>
      <c r="Z23" s="314" t="str">
        <f>IF($B$2=1,IF(ชี้วัด3!Z23="","",ชี้วัด3!Z23),IF(ชี้วัด3!Z53="","",ชี้วัด3!Z53))</f>
        <v/>
      </c>
      <c r="AA23" s="314" t="str">
        <f>IF($B$2=1,IF(ชี้วัด3!AA23="","",ชี้วัด3!AA23),IF(ชี้วัด3!AA53="","",ชี้วัด3!AA53))</f>
        <v/>
      </c>
      <c r="AB23" s="314" t="str">
        <f>IF($B$2=1,IF(ชี้วัด3!AB23="","",ชี้วัด3!AB23),IF(ชี้วัด3!AB53="","",ชี้วัด3!AB53))</f>
        <v/>
      </c>
      <c r="AC23" s="314" t="str">
        <f>IF($B$2=1,IF(ชี้วัด3!AC23="","",ชี้วัด3!AC23),IF(ชี้วัด3!AC53="","",ชี้วัด3!AC53))</f>
        <v/>
      </c>
      <c r="AD23" s="314" t="str">
        <f>IF($B$2=1,IF(ชี้วัด3!AD23="","",ชี้วัด3!AD23),IF(ชี้วัด3!AD53="","",ชี้วัด3!AD53))</f>
        <v/>
      </c>
      <c r="AE23" s="314" t="str">
        <f>IF($B$2=1,IF(ชี้วัด3!AE23="","",ชี้วัด3!AE23),IF(ชี้วัด3!AE53="","",ชี้วัด3!AE53))</f>
        <v/>
      </c>
      <c r="AF23" s="314" t="str">
        <f>IF($B$2=1,IF(ชี้วัด3!AF23="","",ชี้วัด3!AF23),IF(ชี้วัด3!AF53="","",ชี้วัด3!AF53))</f>
        <v/>
      </c>
      <c r="AG23" s="314" t="str">
        <f>IF($B$2=1,IF(ชี้วัด3!AG23="","",ชี้วัด3!AG23),IF(ชี้วัด3!AG53="","",ชี้วัด3!AG53))</f>
        <v/>
      </c>
      <c r="AH23" s="314" t="str">
        <f>IF($B$2=1,IF(ชี้วัด3!AH23="","",ชี้วัด3!AH23),IF(ชี้วัด3!AH53="","",ชี้วัด3!AH53))</f>
        <v/>
      </c>
      <c r="AI23" s="314" t="str">
        <f>IF($B$2=1,IF(ชี้วัด3!AI23="","",ชี้วัด3!AI23),IF(ชี้วัด3!AI53="","",ชี้วัด3!AI53))</f>
        <v/>
      </c>
      <c r="AJ23" s="314" t="str">
        <f>IF($B$2=1,IF(ชี้วัด3!AJ23="","",ชี้วัด3!AJ23),IF(ชี้วัด3!AJ53="","",ชี้วัด3!AJ53))</f>
        <v/>
      </c>
      <c r="AK23" s="314" t="str">
        <f>IF($B$2=1,IF(ชี้วัด3!AK23="","",ชี้วัด3!AK23),IF(ชี้วัด3!AK53="","",ชี้วัด3!AK53))</f>
        <v/>
      </c>
      <c r="AL23" s="314" t="str">
        <f>IF($B$2=1,IF(ชี้วัด3!AL23="","",ชี้วัด3!AL23),IF(ชี้วัด3!AL53="","",ชี้วัด3!AL53))</f>
        <v/>
      </c>
      <c r="AM23" s="314" t="str">
        <f>IF($B$2=1,IF(ชี้วัด3!AM23="","",ชี้วัด3!AM23),IF(ชี้วัด3!AM53="","",ชี้วัด3!AM53))</f>
        <v/>
      </c>
      <c r="AN23" s="314" t="str">
        <f>IF($B$2=1,IF(ชี้วัด3!AN23="","",ชี้วัด3!AN23),IF(ชี้วัด3!AN53="","",ชี้วัด3!AN53))</f>
        <v/>
      </c>
      <c r="AO23" s="314" t="str">
        <f>IF($B$2=1,IF(ชี้วัด3!AO23="","",ชี้วัด3!AO23),IF(ชี้วัด3!AO53="","",ชี้วัด3!AO53))</f>
        <v/>
      </c>
      <c r="AP23" s="314" t="str">
        <f>IF($B$2=1,IF(ชี้วัด3!AP23="","",ชี้วัด3!AP23),IF(ชี้วัด3!AP53="","",ชี้วัด3!AP53))</f>
        <v/>
      </c>
      <c r="AQ23" s="314" t="str">
        <f>IF($B$2=1,IF(ชี้วัด3!AQ23="","",ชี้วัด3!AQ23),IF(ชี้วัด3!AQ53="","",ชี้วัด3!AQ53))</f>
        <v/>
      </c>
      <c r="AR23" s="314" t="str">
        <f>IF($B$2=1,IF(ชี้วัด3!AR23="","",ชี้วัด3!AR23),IF(ชี้วัด3!AR53="","",ชี้วัด3!AR53))</f>
        <v/>
      </c>
      <c r="AS23" s="314" t="str">
        <f>IF($B$2=1,IF(ชี้วัด3!AS23="","",ชี้วัด3!AS23),IF(ชี้วัด3!AS53="","",ชี้วัด3!AS53))</f>
        <v/>
      </c>
      <c r="AT23" s="314" t="str">
        <f>IF($B$2=1,IF(ชี้วัด3!AT23="","",ชี้วัด3!AT23),IF(ชี้วัด3!AT53="","",ชี้วัด3!AT53))</f>
        <v/>
      </c>
      <c r="AU23" s="314" t="str">
        <f>IF($B$2=1,IF(ชี้วัด3!AU23="","",ชี้วัด3!AU23),IF(ชี้วัด3!AU53="","",ชี้วัด3!AU53))</f>
        <v/>
      </c>
      <c r="AV23" s="314" t="str">
        <f>IF($B$2=1,IF(ชี้วัด3!AV23="","",ชี้วัด3!AV23),IF(ชี้วัด3!AV53="","",ชี้วัด3!AV53))</f>
        <v/>
      </c>
      <c r="AW23" s="314" t="str">
        <f>IF($B$2=1,IF(ชี้วัด3!AW23="","",ชี้วัด3!AW23),IF(ชี้วัด3!AW53="","",ชี้วัด3!AW53))</f>
        <v/>
      </c>
      <c r="AX23" s="314" t="str">
        <f>IF($B$2=1,IF(ชี้วัด3!AX23="","",ชี้วัด3!AX23),IF(ชี้วัด3!AX53="","",ชี้วัด3!AX53))</f>
        <v/>
      </c>
      <c r="AY23" s="314" t="str">
        <f>IF($B$2=1,IF(ชี้วัด3!AY23="","",ชี้วัด3!AY23),IF(ชี้วัด3!AY53="","",ชี้วัด3!AY53))</f>
        <v/>
      </c>
      <c r="AZ23" s="314" t="str">
        <f>IF($B$2=1,IF(ชี้วัด3!AZ23="","",ชี้วัด3!AZ23),IF(ชี้วัด3!AZ53="","",ชี้วัด3!AZ53))</f>
        <v/>
      </c>
      <c r="BA23" s="314" t="str">
        <f>IF($B$2=1,IF(ชี้วัด3!BA23="","",ชี้วัด3!BA23),IF(ชี้วัด3!BA53="","",ชี้วัด3!BA53))</f>
        <v/>
      </c>
      <c r="BB23" s="314" t="str">
        <f>IF($B$2=1,IF(ชี้วัด3!BB23="","",ชี้วัด3!BB23),IF(ชี้วัด3!BB53="","",ชี้วัด3!BB53))</f>
        <v/>
      </c>
      <c r="BC23" s="314" t="str">
        <f>IF($B$2=1,IF(ชี้วัด3!BC23="","",ชี้วัด3!BC23),IF(ชี้วัด3!BC53="","",ชี้วัด3!BC53))</f>
        <v/>
      </c>
      <c r="BD23" s="314" t="str">
        <f>IF($B$2=1,IF(ชี้วัด3!BD23="","",ชี้วัด3!BD23),IF(ชี้วัด3!BD53="","",ชี้วัด3!BD53))</f>
        <v/>
      </c>
      <c r="BE23" s="116" t="str">
        <f>IF($B$2=1,IF(ชี้วัด3!BE23="","",ชี้วัด3!BE23),IF(ชี้วัด3!BE53="","",ชี้วัด3!BE53))</f>
        <v/>
      </c>
      <c r="BF23" s="116" t="str">
        <f>IF($B$2=1,IF(ชี้วัด3!BF23="","",ชี้วัด3!BF23),IF(ชี้วัด3!BF53="","",ชี้วัด3!BF53))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IF($B$2=1,IF(ชี้วัด3!E24="","",ชี้วัด3!E24),IF(ชี้วัด3!E54="","",ชี้วัด3!E54))</f>
        <v/>
      </c>
      <c r="F24" s="118"/>
      <c r="G24" s="314" t="str">
        <f>IF($B$2=1,IF(ชี้วัด3!G24="","",ชี้วัด3!G24),IF(ชี้วัด3!G54="","",ชี้วัด3!G54))</f>
        <v/>
      </c>
      <c r="H24" s="314" t="str">
        <f>IF($B$2=1,IF(ชี้วัด3!H24="","",ชี้วัด3!H24),IF(ชี้วัด3!H54="","",ชี้วัด3!H54))</f>
        <v/>
      </c>
      <c r="I24" s="314" t="str">
        <f>IF($B$2=1,IF(ชี้วัด3!I24="","",ชี้วัด3!I24),IF(ชี้วัด3!I54="","",ชี้วัด3!I54))</f>
        <v/>
      </c>
      <c r="J24" s="314" t="str">
        <f>IF($B$2=1,IF(ชี้วัด3!J24="","",ชี้วัด3!J24),IF(ชี้วัด3!J54="","",ชี้วัด3!J54))</f>
        <v/>
      </c>
      <c r="K24" s="314" t="str">
        <f>IF($B$2=1,IF(ชี้วัด3!K24="","",ชี้วัด3!K24),IF(ชี้วัด3!K54="","",ชี้วัด3!K54))</f>
        <v/>
      </c>
      <c r="L24" s="314" t="str">
        <f>IF($B$2=1,IF(ชี้วัด3!L24="","",ชี้วัด3!L24),IF(ชี้วัด3!L54="","",ชี้วัด3!L54))</f>
        <v/>
      </c>
      <c r="M24" s="314" t="str">
        <f>IF($B$2=1,IF(ชี้วัด3!M24="","",ชี้วัด3!M24),IF(ชี้วัด3!M54="","",ชี้วัด3!M54))</f>
        <v/>
      </c>
      <c r="N24" s="314" t="str">
        <f>IF($B$2=1,IF(ชี้วัด3!N24="","",ชี้วัด3!N24),IF(ชี้วัด3!N54="","",ชี้วัด3!N54))</f>
        <v/>
      </c>
      <c r="O24" s="314" t="str">
        <f>IF($B$2=1,IF(ชี้วัด3!O24="","",ชี้วัด3!O24),IF(ชี้วัด3!O54="","",ชี้วัด3!O54))</f>
        <v/>
      </c>
      <c r="P24" s="314" t="str">
        <f>IF($B$2=1,IF(ชี้วัด3!P24="","",ชี้วัด3!P24),IF(ชี้วัด3!P54="","",ชี้วัด3!P54))</f>
        <v/>
      </c>
      <c r="Q24" s="314" t="str">
        <f>IF($B$2=1,IF(ชี้วัด3!Q24="","",ชี้วัด3!Q24),IF(ชี้วัด3!Q54="","",ชี้วัด3!Q54))</f>
        <v/>
      </c>
      <c r="R24" s="314" t="str">
        <f>IF($B$2=1,IF(ชี้วัด3!R24="","",ชี้วัด3!R24),IF(ชี้วัด3!R54="","",ชี้วัด3!R54))</f>
        <v/>
      </c>
      <c r="S24" s="314" t="str">
        <f>IF($B$2=1,IF(ชี้วัด3!S24="","",ชี้วัด3!S24),IF(ชี้วัด3!S54="","",ชี้วัด3!S54))</f>
        <v/>
      </c>
      <c r="T24" s="314" t="str">
        <f>IF($B$2=1,IF(ชี้วัด3!T24="","",ชี้วัด3!T24),IF(ชี้วัด3!T54="","",ชี้วัด3!T54))</f>
        <v/>
      </c>
      <c r="U24" s="314" t="str">
        <f>IF($B$2=1,IF(ชี้วัด3!U24="","",ชี้วัด3!U24),IF(ชี้วัด3!U54="","",ชี้วัด3!U54))</f>
        <v/>
      </c>
      <c r="V24" s="314" t="str">
        <f>IF($B$2=1,IF(ชี้วัด3!V24="","",ชี้วัด3!V24),IF(ชี้วัด3!V54="","",ชี้วัด3!V54))</f>
        <v/>
      </c>
      <c r="W24" s="314" t="str">
        <f>IF($B$2=1,IF(ชี้วัด3!W24="","",ชี้วัด3!W24),IF(ชี้วัด3!W54="","",ชี้วัด3!W54))</f>
        <v/>
      </c>
      <c r="X24" s="314" t="str">
        <f>IF($B$2=1,IF(ชี้วัด3!X24="","",ชี้วัด3!X24),IF(ชี้วัด3!X54="","",ชี้วัด3!X54))</f>
        <v/>
      </c>
      <c r="Y24" s="314" t="str">
        <f>IF($B$2=1,IF(ชี้วัด3!Y24="","",ชี้วัด3!Y24),IF(ชี้วัด3!Y54="","",ชี้วัด3!Y54))</f>
        <v/>
      </c>
      <c r="Z24" s="314" t="str">
        <f>IF($B$2=1,IF(ชี้วัด3!Z24="","",ชี้วัด3!Z24),IF(ชี้วัด3!Z54="","",ชี้วัด3!Z54))</f>
        <v/>
      </c>
      <c r="AA24" s="314" t="str">
        <f>IF($B$2=1,IF(ชี้วัด3!AA24="","",ชี้วัด3!AA24),IF(ชี้วัด3!AA54="","",ชี้วัด3!AA54))</f>
        <v/>
      </c>
      <c r="AB24" s="314" t="str">
        <f>IF($B$2=1,IF(ชี้วัด3!AB24="","",ชี้วัด3!AB24),IF(ชี้วัด3!AB54="","",ชี้วัด3!AB54))</f>
        <v/>
      </c>
      <c r="AC24" s="314" t="str">
        <f>IF($B$2=1,IF(ชี้วัด3!AC24="","",ชี้วัด3!AC24),IF(ชี้วัด3!AC54="","",ชี้วัด3!AC54))</f>
        <v/>
      </c>
      <c r="AD24" s="314" t="str">
        <f>IF($B$2=1,IF(ชี้วัด3!AD24="","",ชี้วัด3!AD24),IF(ชี้วัด3!AD54="","",ชี้วัด3!AD54))</f>
        <v/>
      </c>
      <c r="AE24" s="314" t="str">
        <f>IF($B$2=1,IF(ชี้วัด3!AE24="","",ชี้วัด3!AE24),IF(ชี้วัด3!AE54="","",ชี้วัด3!AE54))</f>
        <v/>
      </c>
      <c r="AF24" s="314" t="str">
        <f>IF($B$2=1,IF(ชี้วัด3!AF24="","",ชี้วัด3!AF24),IF(ชี้วัด3!AF54="","",ชี้วัด3!AF54))</f>
        <v/>
      </c>
      <c r="AG24" s="314" t="str">
        <f>IF($B$2=1,IF(ชี้วัด3!AG24="","",ชี้วัด3!AG24),IF(ชี้วัด3!AG54="","",ชี้วัด3!AG54))</f>
        <v/>
      </c>
      <c r="AH24" s="314" t="str">
        <f>IF($B$2=1,IF(ชี้วัด3!AH24="","",ชี้วัด3!AH24),IF(ชี้วัด3!AH54="","",ชี้วัด3!AH54))</f>
        <v/>
      </c>
      <c r="AI24" s="314" t="str">
        <f>IF($B$2=1,IF(ชี้วัด3!AI24="","",ชี้วัด3!AI24),IF(ชี้วัด3!AI54="","",ชี้วัด3!AI54))</f>
        <v/>
      </c>
      <c r="AJ24" s="314" t="str">
        <f>IF($B$2=1,IF(ชี้วัด3!AJ24="","",ชี้วัด3!AJ24),IF(ชี้วัด3!AJ54="","",ชี้วัด3!AJ54))</f>
        <v/>
      </c>
      <c r="AK24" s="314" t="str">
        <f>IF($B$2=1,IF(ชี้วัด3!AK24="","",ชี้วัด3!AK24),IF(ชี้วัด3!AK54="","",ชี้วัด3!AK54))</f>
        <v/>
      </c>
      <c r="AL24" s="314" t="str">
        <f>IF($B$2=1,IF(ชี้วัด3!AL24="","",ชี้วัด3!AL24),IF(ชี้วัด3!AL54="","",ชี้วัด3!AL54))</f>
        <v/>
      </c>
      <c r="AM24" s="314" t="str">
        <f>IF($B$2=1,IF(ชี้วัด3!AM24="","",ชี้วัด3!AM24),IF(ชี้วัด3!AM54="","",ชี้วัด3!AM54))</f>
        <v/>
      </c>
      <c r="AN24" s="314" t="str">
        <f>IF($B$2=1,IF(ชี้วัด3!AN24="","",ชี้วัด3!AN24),IF(ชี้วัด3!AN54="","",ชี้วัด3!AN54))</f>
        <v/>
      </c>
      <c r="AO24" s="314" t="str">
        <f>IF($B$2=1,IF(ชี้วัด3!AO24="","",ชี้วัด3!AO24),IF(ชี้วัด3!AO54="","",ชี้วัด3!AO54))</f>
        <v/>
      </c>
      <c r="AP24" s="314" t="str">
        <f>IF($B$2=1,IF(ชี้วัด3!AP24="","",ชี้วัด3!AP24),IF(ชี้วัด3!AP54="","",ชี้วัด3!AP54))</f>
        <v/>
      </c>
      <c r="AQ24" s="314" t="str">
        <f>IF($B$2=1,IF(ชี้วัด3!AQ24="","",ชี้วัด3!AQ24),IF(ชี้วัด3!AQ54="","",ชี้วัด3!AQ54))</f>
        <v/>
      </c>
      <c r="AR24" s="314" t="str">
        <f>IF($B$2=1,IF(ชี้วัด3!AR24="","",ชี้วัด3!AR24),IF(ชี้วัด3!AR54="","",ชี้วัด3!AR54))</f>
        <v/>
      </c>
      <c r="AS24" s="314" t="str">
        <f>IF($B$2=1,IF(ชี้วัด3!AS24="","",ชี้วัด3!AS24),IF(ชี้วัด3!AS54="","",ชี้วัด3!AS54))</f>
        <v/>
      </c>
      <c r="AT24" s="314" t="str">
        <f>IF($B$2=1,IF(ชี้วัด3!AT24="","",ชี้วัด3!AT24),IF(ชี้วัด3!AT54="","",ชี้วัด3!AT54))</f>
        <v/>
      </c>
      <c r="AU24" s="314" t="str">
        <f>IF($B$2=1,IF(ชี้วัด3!AU24="","",ชี้วัด3!AU24),IF(ชี้วัด3!AU54="","",ชี้วัด3!AU54))</f>
        <v/>
      </c>
      <c r="AV24" s="314" t="str">
        <f>IF($B$2=1,IF(ชี้วัด3!AV24="","",ชี้วัด3!AV24),IF(ชี้วัด3!AV54="","",ชี้วัด3!AV54))</f>
        <v/>
      </c>
      <c r="AW24" s="314" t="str">
        <f>IF($B$2=1,IF(ชี้วัด3!AW24="","",ชี้วัด3!AW24),IF(ชี้วัด3!AW54="","",ชี้วัด3!AW54))</f>
        <v/>
      </c>
      <c r="AX24" s="314" t="str">
        <f>IF($B$2=1,IF(ชี้วัด3!AX24="","",ชี้วัด3!AX24),IF(ชี้วัด3!AX54="","",ชี้วัด3!AX54))</f>
        <v/>
      </c>
      <c r="AY24" s="314" t="str">
        <f>IF($B$2=1,IF(ชี้วัด3!AY24="","",ชี้วัด3!AY24),IF(ชี้วัด3!AY54="","",ชี้วัด3!AY54))</f>
        <v/>
      </c>
      <c r="AZ24" s="314" t="str">
        <f>IF($B$2=1,IF(ชี้วัด3!AZ24="","",ชี้วัด3!AZ24),IF(ชี้วัด3!AZ54="","",ชี้วัด3!AZ54))</f>
        <v/>
      </c>
      <c r="BA24" s="314" t="str">
        <f>IF($B$2=1,IF(ชี้วัด3!BA24="","",ชี้วัด3!BA24),IF(ชี้วัด3!BA54="","",ชี้วัด3!BA54))</f>
        <v/>
      </c>
      <c r="BB24" s="314" t="str">
        <f>IF($B$2=1,IF(ชี้วัด3!BB24="","",ชี้วัด3!BB24),IF(ชี้วัด3!BB54="","",ชี้วัด3!BB54))</f>
        <v/>
      </c>
      <c r="BC24" s="314" t="str">
        <f>IF($B$2=1,IF(ชี้วัด3!BC24="","",ชี้วัด3!BC24),IF(ชี้วัด3!BC54="","",ชี้วัด3!BC54))</f>
        <v/>
      </c>
      <c r="BD24" s="314" t="str">
        <f>IF($B$2=1,IF(ชี้วัด3!BD24="","",ชี้วัด3!BD24),IF(ชี้วัด3!BD54="","",ชี้วัด3!BD54))</f>
        <v/>
      </c>
      <c r="BE24" s="116" t="str">
        <f>IF($B$2=1,IF(ชี้วัด3!BE24="","",ชี้วัด3!BE24),IF(ชี้วัด3!BE54="","",ชี้วัด3!BE54))</f>
        <v/>
      </c>
      <c r="BF24" s="116" t="str">
        <f>IF($B$2=1,IF(ชี้วัด3!BF24="","",ชี้วัด3!BF24),IF(ชี้วัด3!BF54="","",ชี้วัด3!BF54))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IF($B$2=1,IF(ชี้วัด3!E25="","",ชี้วัด3!E25),IF(ชี้วัด3!E55="","",ชี้วัด3!E55))</f>
        <v/>
      </c>
      <c r="F25" s="118"/>
      <c r="G25" s="314" t="str">
        <f>IF($B$2=1,IF(ชี้วัด3!G25="","",ชี้วัด3!G25),IF(ชี้วัด3!G55="","",ชี้วัด3!G55))</f>
        <v/>
      </c>
      <c r="H25" s="314" t="str">
        <f>IF($B$2=1,IF(ชี้วัด3!H25="","",ชี้วัด3!H25),IF(ชี้วัด3!H55="","",ชี้วัด3!H55))</f>
        <v/>
      </c>
      <c r="I25" s="314" t="str">
        <f>IF($B$2=1,IF(ชี้วัด3!I25="","",ชี้วัด3!I25),IF(ชี้วัด3!I55="","",ชี้วัด3!I55))</f>
        <v/>
      </c>
      <c r="J25" s="314" t="str">
        <f>IF($B$2=1,IF(ชี้วัด3!J25="","",ชี้วัด3!J25),IF(ชี้วัด3!J55="","",ชี้วัด3!J55))</f>
        <v/>
      </c>
      <c r="K25" s="314" t="str">
        <f>IF($B$2=1,IF(ชี้วัด3!K25="","",ชี้วัด3!K25),IF(ชี้วัด3!K55="","",ชี้วัด3!K55))</f>
        <v/>
      </c>
      <c r="L25" s="314" t="str">
        <f>IF($B$2=1,IF(ชี้วัด3!L25="","",ชี้วัด3!L25),IF(ชี้วัด3!L55="","",ชี้วัด3!L55))</f>
        <v/>
      </c>
      <c r="M25" s="314" t="str">
        <f>IF($B$2=1,IF(ชี้วัด3!M25="","",ชี้วัด3!M25),IF(ชี้วัด3!M55="","",ชี้วัด3!M55))</f>
        <v/>
      </c>
      <c r="N25" s="314" t="str">
        <f>IF($B$2=1,IF(ชี้วัด3!N25="","",ชี้วัด3!N25),IF(ชี้วัด3!N55="","",ชี้วัด3!N55))</f>
        <v/>
      </c>
      <c r="O25" s="314" t="str">
        <f>IF($B$2=1,IF(ชี้วัด3!O25="","",ชี้วัด3!O25),IF(ชี้วัด3!O55="","",ชี้วัด3!O55))</f>
        <v/>
      </c>
      <c r="P25" s="314" t="str">
        <f>IF($B$2=1,IF(ชี้วัด3!P25="","",ชี้วัด3!P25),IF(ชี้วัด3!P55="","",ชี้วัด3!P55))</f>
        <v/>
      </c>
      <c r="Q25" s="314" t="str">
        <f>IF($B$2=1,IF(ชี้วัด3!Q25="","",ชี้วัด3!Q25),IF(ชี้วัด3!Q55="","",ชี้วัด3!Q55))</f>
        <v/>
      </c>
      <c r="R25" s="314" t="str">
        <f>IF($B$2=1,IF(ชี้วัด3!R25="","",ชี้วัด3!R25),IF(ชี้วัด3!R55="","",ชี้วัด3!R55))</f>
        <v/>
      </c>
      <c r="S25" s="314" t="str">
        <f>IF($B$2=1,IF(ชี้วัด3!S25="","",ชี้วัด3!S25),IF(ชี้วัด3!S55="","",ชี้วัด3!S55))</f>
        <v/>
      </c>
      <c r="T25" s="314" t="str">
        <f>IF($B$2=1,IF(ชี้วัด3!T25="","",ชี้วัด3!T25),IF(ชี้วัด3!T55="","",ชี้วัด3!T55))</f>
        <v/>
      </c>
      <c r="U25" s="314" t="str">
        <f>IF($B$2=1,IF(ชี้วัด3!U25="","",ชี้วัด3!U25),IF(ชี้วัด3!U55="","",ชี้วัด3!U55))</f>
        <v/>
      </c>
      <c r="V25" s="314" t="str">
        <f>IF($B$2=1,IF(ชี้วัด3!V25="","",ชี้วัด3!V25),IF(ชี้วัด3!V55="","",ชี้วัด3!V55))</f>
        <v/>
      </c>
      <c r="W25" s="314" t="str">
        <f>IF($B$2=1,IF(ชี้วัด3!W25="","",ชี้วัด3!W25),IF(ชี้วัด3!W55="","",ชี้วัด3!W55))</f>
        <v/>
      </c>
      <c r="X25" s="314" t="str">
        <f>IF($B$2=1,IF(ชี้วัด3!X25="","",ชี้วัด3!X25),IF(ชี้วัด3!X55="","",ชี้วัด3!X55))</f>
        <v/>
      </c>
      <c r="Y25" s="314" t="str">
        <f>IF($B$2=1,IF(ชี้วัด3!Y25="","",ชี้วัด3!Y25),IF(ชี้วัด3!Y55="","",ชี้วัด3!Y55))</f>
        <v/>
      </c>
      <c r="Z25" s="314" t="str">
        <f>IF($B$2=1,IF(ชี้วัด3!Z25="","",ชี้วัด3!Z25),IF(ชี้วัด3!Z55="","",ชี้วัด3!Z55))</f>
        <v/>
      </c>
      <c r="AA25" s="314" t="str">
        <f>IF($B$2=1,IF(ชี้วัด3!AA25="","",ชี้วัด3!AA25),IF(ชี้วัด3!AA55="","",ชี้วัด3!AA55))</f>
        <v/>
      </c>
      <c r="AB25" s="314" t="str">
        <f>IF($B$2=1,IF(ชี้วัด3!AB25="","",ชี้วัด3!AB25),IF(ชี้วัด3!AB55="","",ชี้วัด3!AB55))</f>
        <v/>
      </c>
      <c r="AC25" s="314" t="str">
        <f>IF($B$2=1,IF(ชี้วัด3!AC25="","",ชี้วัด3!AC25),IF(ชี้วัด3!AC55="","",ชี้วัด3!AC55))</f>
        <v/>
      </c>
      <c r="AD25" s="314" t="str">
        <f>IF($B$2=1,IF(ชี้วัด3!AD25="","",ชี้วัด3!AD25),IF(ชี้วัด3!AD55="","",ชี้วัด3!AD55))</f>
        <v/>
      </c>
      <c r="AE25" s="314" t="str">
        <f>IF($B$2=1,IF(ชี้วัด3!AE25="","",ชี้วัด3!AE25),IF(ชี้วัด3!AE55="","",ชี้วัด3!AE55))</f>
        <v/>
      </c>
      <c r="AF25" s="314" t="str">
        <f>IF($B$2=1,IF(ชี้วัด3!AF25="","",ชี้วัด3!AF25),IF(ชี้วัด3!AF55="","",ชี้วัด3!AF55))</f>
        <v/>
      </c>
      <c r="AG25" s="314" t="str">
        <f>IF($B$2=1,IF(ชี้วัด3!AG25="","",ชี้วัด3!AG25),IF(ชี้วัด3!AG55="","",ชี้วัด3!AG55))</f>
        <v/>
      </c>
      <c r="AH25" s="314" t="str">
        <f>IF($B$2=1,IF(ชี้วัด3!AH25="","",ชี้วัด3!AH25),IF(ชี้วัด3!AH55="","",ชี้วัด3!AH55))</f>
        <v/>
      </c>
      <c r="AI25" s="314" t="str">
        <f>IF($B$2=1,IF(ชี้วัด3!AI25="","",ชี้วัด3!AI25),IF(ชี้วัด3!AI55="","",ชี้วัด3!AI55))</f>
        <v/>
      </c>
      <c r="AJ25" s="314" t="str">
        <f>IF($B$2=1,IF(ชี้วัด3!AJ25="","",ชี้วัด3!AJ25),IF(ชี้วัด3!AJ55="","",ชี้วัด3!AJ55))</f>
        <v/>
      </c>
      <c r="AK25" s="314" t="str">
        <f>IF($B$2=1,IF(ชี้วัด3!AK25="","",ชี้วัด3!AK25),IF(ชี้วัด3!AK55="","",ชี้วัด3!AK55))</f>
        <v/>
      </c>
      <c r="AL25" s="314" t="str">
        <f>IF($B$2=1,IF(ชี้วัด3!AL25="","",ชี้วัด3!AL25),IF(ชี้วัด3!AL55="","",ชี้วัด3!AL55))</f>
        <v/>
      </c>
      <c r="AM25" s="314" t="str">
        <f>IF($B$2=1,IF(ชี้วัด3!AM25="","",ชี้วัด3!AM25),IF(ชี้วัด3!AM55="","",ชี้วัด3!AM55))</f>
        <v/>
      </c>
      <c r="AN25" s="314" t="str">
        <f>IF($B$2=1,IF(ชี้วัด3!AN25="","",ชี้วัด3!AN25),IF(ชี้วัด3!AN55="","",ชี้วัด3!AN55))</f>
        <v/>
      </c>
      <c r="AO25" s="314" t="str">
        <f>IF($B$2=1,IF(ชี้วัด3!AO25="","",ชี้วัด3!AO25),IF(ชี้วัด3!AO55="","",ชี้วัด3!AO55))</f>
        <v/>
      </c>
      <c r="AP25" s="314" t="str">
        <f>IF($B$2=1,IF(ชี้วัด3!AP25="","",ชี้วัด3!AP25),IF(ชี้วัด3!AP55="","",ชี้วัด3!AP55))</f>
        <v/>
      </c>
      <c r="AQ25" s="314" t="str">
        <f>IF($B$2=1,IF(ชี้วัด3!AQ25="","",ชี้วัด3!AQ25),IF(ชี้วัด3!AQ55="","",ชี้วัด3!AQ55))</f>
        <v/>
      </c>
      <c r="AR25" s="314" t="str">
        <f>IF($B$2=1,IF(ชี้วัด3!AR25="","",ชี้วัด3!AR25),IF(ชี้วัด3!AR55="","",ชี้วัด3!AR55))</f>
        <v/>
      </c>
      <c r="AS25" s="314" t="str">
        <f>IF($B$2=1,IF(ชี้วัด3!AS25="","",ชี้วัด3!AS25),IF(ชี้วัด3!AS55="","",ชี้วัด3!AS55))</f>
        <v/>
      </c>
      <c r="AT25" s="314" t="str">
        <f>IF($B$2=1,IF(ชี้วัด3!AT25="","",ชี้วัด3!AT25),IF(ชี้วัด3!AT55="","",ชี้วัด3!AT55))</f>
        <v/>
      </c>
      <c r="AU25" s="314" t="str">
        <f>IF($B$2=1,IF(ชี้วัด3!AU25="","",ชี้วัด3!AU25),IF(ชี้วัด3!AU55="","",ชี้วัด3!AU55))</f>
        <v/>
      </c>
      <c r="AV25" s="314" t="str">
        <f>IF($B$2=1,IF(ชี้วัด3!AV25="","",ชี้วัด3!AV25),IF(ชี้วัด3!AV55="","",ชี้วัด3!AV55))</f>
        <v/>
      </c>
      <c r="AW25" s="314" t="str">
        <f>IF($B$2=1,IF(ชี้วัด3!AW25="","",ชี้วัด3!AW25),IF(ชี้วัด3!AW55="","",ชี้วัด3!AW55))</f>
        <v/>
      </c>
      <c r="AX25" s="314" t="str">
        <f>IF($B$2=1,IF(ชี้วัด3!AX25="","",ชี้วัด3!AX25),IF(ชี้วัด3!AX55="","",ชี้วัด3!AX55))</f>
        <v/>
      </c>
      <c r="AY25" s="314" t="str">
        <f>IF($B$2=1,IF(ชี้วัด3!AY25="","",ชี้วัด3!AY25),IF(ชี้วัด3!AY55="","",ชี้วัด3!AY55))</f>
        <v/>
      </c>
      <c r="AZ25" s="314" t="str">
        <f>IF($B$2=1,IF(ชี้วัด3!AZ25="","",ชี้วัด3!AZ25),IF(ชี้วัด3!AZ55="","",ชี้วัด3!AZ55))</f>
        <v/>
      </c>
      <c r="BA25" s="314" t="str">
        <f>IF($B$2=1,IF(ชี้วัด3!BA25="","",ชี้วัด3!BA25),IF(ชี้วัด3!BA55="","",ชี้วัด3!BA55))</f>
        <v/>
      </c>
      <c r="BB25" s="314" t="str">
        <f>IF($B$2=1,IF(ชี้วัด3!BB25="","",ชี้วัด3!BB25),IF(ชี้วัด3!BB55="","",ชี้วัด3!BB55))</f>
        <v/>
      </c>
      <c r="BC25" s="314" t="str">
        <f>IF($B$2=1,IF(ชี้วัด3!BC25="","",ชี้วัด3!BC25),IF(ชี้วัด3!BC55="","",ชี้วัด3!BC55))</f>
        <v/>
      </c>
      <c r="BD25" s="314" t="str">
        <f>IF($B$2=1,IF(ชี้วัด3!BD25="","",ชี้วัด3!BD25),IF(ชี้วัด3!BD55="","",ชี้วัด3!BD55))</f>
        <v/>
      </c>
      <c r="BE25" s="116" t="str">
        <f>IF($B$2=1,IF(ชี้วัด3!BE25="","",ชี้วัด3!BE25),IF(ชี้วัด3!BE55="","",ชี้วัด3!BE55))</f>
        <v/>
      </c>
      <c r="BF25" s="116" t="str">
        <f>IF($B$2=1,IF(ชี้วัด3!BF25="","",ชี้วัด3!BF25),IF(ชี้วัด3!BF55="","",ชี้วัด3!BF55))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IF($B$2=1,IF(ชี้วัด3!E26="","",ชี้วัด3!E26),IF(ชี้วัด3!E56="","",ชี้วัด3!E56))</f>
        <v/>
      </c>
      <c r="F26" s="118"/>
      <c r="G26" s="314" t="str">
        <f>IF($B$2=1,IF(ชี้วัด3!G26="","",ชี้วัด3!G26),IF(ชี้วัด3!G56="","",ชี้วัด3!G56))</f>
        <v/>
      </c>
      <c r="H26" s="314" t="str">
        <f>IF($B$2=1,IF(ชี้วัด3!H26="","",ชี้วัด3!H26),IF(ชี้วัด3!H56="","",ชี้วัด3!H56))</f>
        <v/>
      </c>
      <c r="I26" s="314" t="str">
        <f>IF($B$2=1,IF(ชี้วัด3!I26="","",ชี้วัด3!I26),IF(ชี้วัด3!I56="","",ชี้วัด3!I56))</f>
        <v/>
      </c>
      <c r="J26" s="314" t="str">
        <f>IF($B$2=1,IF(ชี้วัด3!J26="","",ชี้วัด3!J26),IF(ชี้วัด3!J56="","",ชี้วัด3!J56))</f>
        <v/>
      </c>
      <c r="K26" s="314" t="str">
        <f>IF($B$2=1,IF(ชี้วัด3!K26="","",ชี้วัด3!K26),IF(ชี้วัด3!K56="","",ชี้วัด3!K56))</f>
        <v/>
      </c>
      <c r="L26" s="314" t="str">
        <f>IF($B$2=1,IF(ชี้วัด3!L26="","",ชี้วัด3!L26),IF(ชี้วัด3!L56="","",ชี้วัด3!L56))</f>
        <v/>
      </c>
      <c r="M26" s="314" t="str">
        <f>IF($B$2=1,IF(ชี้วัด3!M26="","",ชี้วัด3!M26),IF(ชี้วัด3!M56="","",ชี้วัด3!M56))</f>
        <v/>
      </c>
      <c r="N26" s="314" t="str">
        <f>IF($B$2=1,IF(ชี้วัด3!N26="","",ชี้วัด3!N26),IF(ชี้วัด3!N56="","",ชี้วัด3!N56))</f>
        <v/>
      </c>
      <c r="O26" s="314" t="str">
        <f>IF($B$2=1,IF(ชี้วัด3!O26="","",ชี้วัด3!O26),IF(ชี้วัด3!O56="","",ชี้วัด3!O56))</f>
        <v/>
      </c>
      <c r="P26" s="314" t="str">
        <f>IF($B$2=1,IF(ชี้วัด3!P26="","",ชี้วัด3!P26),IF(ชี้วัด3!P56="","",ชี้วัด3!P56))</f>
        <v/>
      </c>
      <c r="Q26" s="314" t="str">
        <f>IF($B$2=1,IF(ชี้วัด3!Q26="","",ชี้วัด3!Q26),IF(ชี้วัด3!Q56="","",ชี้วัด3!Q56))</f>
        <v/>
      </c>
      <c r="R26" s="314" t="str">
        <f>IF($B$2=1,IF(ชี้วัด3!R26="","",ชี้วัด3!R26),IF(ชี้วัด3!R56="","",ชี้วัด3!R56))</f>
        <v/>
      </c>
      <c r="S26" s="314" t="str">
        <f>IF($B$2=1,IF(ชี้วัด3!S26="","",ชี้วัด3!S26),IF(ชี้วัด3!S56="","",ชี้วัด3!S56))</f>
        <v/>
      </c>
      <c r="T26" s="314" t="str">
        <f>IF($B$2=1,IF(ชี้วัด3!T26="","",ชี้วัด3!T26),IF(ชี้วัด3!T56="","",ชี้วัด3!T56))</f>
        <v/>
      </c>
      <c r="U26" s="314" t="str">
        <f>IF($B$2=1,IF(ชี้วัด3!U26="","",ชี้วัด3!U26),IF(ชี้วัด3!U56="","",ชี้วัด3!U56))</f>
        <v/>
      </c>
      <c r="V26" s="314" t="str">
        <f>IF($B$2=1,IF(ชี้วัด3!V26="","",ชี้วัด3!V26),IF(ชี้วัด3!V56="","",ชี้วัด3!V56))</f>
        <v/>
      </c>
      <c r="W26" s="314" t="str">
        <f>IF($B$2=1,IF(ชี้วัด3!W26="","",ชี้วัด3!W26),IF(ชี้วัด3!W56="","",ชี้วัด3!W56))</f>
        <v/>
      </c>
      <c r="X26" s="314" t="str">
        <f>IF($B$2=1,IF(ชี้วัด3!X26="","",ชี้วัด3!X26),IF(ชี้วัด3!X56="","",ชี้วัด3!X56))</f>
        <v/>
      </c>
      <c r="Y26" s="314" t="str">
        <f>IF($B$2=1,IF(ชี้วัด3!Y26="","",ชี้วัด3!Y26),IF(ชี้วัด3!Y56="","",ชี้วัด3!Y56))</f>
        <v/>
      </c>
      <c r="Z26" s="314" t="str">
        <f>IF($B$2=1,IF(ชี้วัด3!Z26="","",ชี้วัด3!Z26),IF(ชี้วัด3!Z56="","",ชี้วัด3!Z56))</f>
        <v/>
      </c>
      <c r="AA26" s="314" t="str">
        <f>IF($B$2=1,IF(ชี้วัด3!AA26="","",ชี้วัด3!AA26),IF(ชี้วัด3!AA56="","",ชี้วัด3!AA56))</f>
        <v/>
      </c>
      <c r="AB26" s="314" t="str">
        <f>IF($B$2=1,IF(ชี้วัด3!AB26="","",ชี้วัด3!AB26),IF(ชี้วัด3!AB56="","",ชี้วัด3!AB56))</f>
        <v/>
      </c>
      <c r="AC26" s="314" t="str">
        <f>IF($B$2=1,IF(ชี้วัด3!AC26="","",ชี้วัด3!AC26),IF(ชี้วัด3!AC56="","",ชี้วัด3!AC56))</f>
        <v/>
      </c>
      <c r="AD26" s="314" t="str">
        <f>IF($B$2=1,IF(ชี้วัด3!AD26="","",ชี้วัด3!AD26),IF(ชี้วัด3!AD56="","",ชี้วัด3!AD56))</f>
        <v/>
      </c>
      <c r="AE26" s="314" t="str">
        <f>IF($B$2=1,IF(ชี้วัด3!AE26="","",ชี้วัด3!AE26),IF(ชี้วัด3!AE56="","",ชี้วัด3!AE56))</f>
        <v/>
      </c>
      <c r="AF26" s="314" t="str">
        <f>IF($B$2=1,IF(ชี้วัด3!AF26="","",ชี้วัด3!AF26),IF(ชี้วัด3!AF56="","",ชี้วัด3!AF56))</f>
        <v/>
      </c>
      <c r="AG26" s="314" t="str">
        <f>IF($B$2=1,IF(ชี้วัด3!AG26="","",ชี้วัด3!AG26),IF(ชี้วัด3!AG56="","",ชี้วัด3!AG56))</f>
        <v/>
      </c>
      <c r="AH26" s="314" t="str">
        <f>IF($B$2=1,IF(ชี้วัด3!AH26="","",ชี้วัด3!AH26),IF(ชี้วัด3!AH56="","",ชี้วัด3!AH56))</f>
        <v/>
      </c>
      <c r="AI26" s="314" t="str">
        <f>IF($B$2=1,IF(ชี้วัด3!AI26="","",ชี้วัด3!AI26),IF(ชี้วัด3!AI56="","",ชี้วัด3!AI56))</f>
        <v/>
      </c>
      <c r="AJ26" s="314" t="str">
        <f>IF($B$2=1,IF(ชี้วัด3!AJ26="","",ชี้วัด3!AJ26),IF(ชี้วัด3!AJ56="","",ชี้วัด3!AJ56))</f>
        <v/>
      </c>
      <c r="AK26" s="314" t="str">
        <f>IF($B$2=1,IF(ชี้วัด3!AK26="","",ชี้วัด3!AK26),IF(ชี้วัด3!AK56="","",ชี้วัด3!AK56))</f>
        <v/>
      </c>
      <c r="AL26" s="314" t="str">
        <f>IF($B$2=1,IF(ชี้วัด3!AL26="","",ชี้วัด3!AL26),IF(ชี้วัด3!AL56="","",ชี้วัด3!AL56))</f>
        <v/>
      </c>
      <c r="AM26" s="314" t="str">
        <f>IF($B$2=1,IF(ชี้วัด3!AM26="","",ชี้วัด3!AM26),IF(ชี้วัด3!AM56="","",ชี้วัด3!AM56))</f>
        <v/>
      </c>
      <c r="AN26" s="314" t="str">
        <f>IF($B$2=1,IF(ชี้วัด3!AN26="","",ชี้วัด3!AN26),IF(ชี้วัด3!AN56="","",ชี้วัด3!AN56))</f>
        <v/>
      </c>
      <c r="AO26" s="314" t="str">
        <f>IF($B$2=1,IF(ชี้วัด3!AO26="","",ชี้วัด3!AO26),IF(ชี้วัด3!AO56="","",ชี้วัด3!AO56))</f>
        <v/>
      </c>
      <c r="AP26" s="314" t="str">
        <f>IF($B$2=1,IF(ชี้วัด3!AP26="","",ชี้วัด3!AP26),IF(ชี้วัด3!AP56="","",ชี้วัด3!AP56))</f>
        <v/>
      </c>
      <c r="AQ26" s="314" t="str">
        <f>IF($B$2=1,IF(ชี้วัด3!AQ26="","",ชี้วัด3!AQ26),IF(ชี้วัด3!AQ56="","",ชี้วัด3!AQ56))</f>
        <v/>
      </c>
      <c r="AR26" s="314" t="str">
        <f>IF($B$2=1,IF(ชี้วัด3!AR26="","",ชี้วัด3!AR26),IF(ชี้วัด3!AR56="","",ชี้วัด3!AR56))</f>
        <v/>
      </c>
      <c r="AS26" s="314" t="str">
        <f>IF($B$2=1,IF(ชี้วัด3!AS26="","",ชี้วัด3!AS26),IF(ชี้วัด3!AS56="","",ชี้วัด3!AS56))</f>
        <v/>
      </c>
      <c r="AT26" s="314" t="str">
        <f>IF($B$2=1,IF(ชี้วัด3!AT26="","",ชี้วัด3!AT26),IF(ชี้วัด3!AT56="","",ชี้วัด3!AT56))</f>
        <v/>
      </c>
      <c r="AU26" s="314" t="str">
        <f>IF($B$2=1,IF(ชี้วัด3!AU26="","",ชี้วัด3!AU26),IF(ชี้วัด3!AU56="","",ชี้วัด3!AU56))</f>
        <v/>
      </c>
      <c r="AV26" s="314" t="str">
        <f>IF($B$2=1,IF(ชี้วัด3!AV26="","",ชี้วัด3!AV26),IF(ชี้วัด3!AV56="","",ชี้วัด3!AV56))</f>
        <v/>
      </c>
      <c r="AW26" s="314" t="str">
        <f>IF($B$2=1,IF(ชี้วัด3!AW26="","",ชี้วัด3!AW26),IF(ชี้วัด3!AW56="","",ชี้วัด3!AW56))</f>
        <v/>
      </c>
      <c r="AX26" s="314" t="str">
        <f>IF($B$2=1,IF(ชี้วัด3!AX26="","",ชี้วัด3!AX26),IF(ชี้วัด3!AX56="","",ชี้วัด3!AX56))</f>
        <v/>
      </c>
      <c r="AY26" s="314" t="str">
        <f>IF($B$2=1,IF(ชี้วัด3!AY26="","",ชี้วัด3!AY26),IF(ชี้วัด3!AY56="","",ชี้วัด3!AY56))</f>
        <v/>
      </c>
      <c r="AZ26" s="314" t="str">
        <f>IF($B$2=1,IF(ชี้วัด3!AZ26="","",ชี้วัด3!AZ26),IF(ชี้วัด3!AZ56="","",ชี้วัด3!AZ56))</f>
        <v/>
      </c>
      <c r="BA26" s="314" t="str">
        <f>IF($B$2=1,IF(ชี้วัด3!BA26="","",ชี้วัด3!BA26),IF(ชี้วัด3!BA56="","",ชี้วัด3!BA56))</f>
        <v/>
      </c>
      <c r="BB26" s="314" t="str">
        <f>IF($B$2=1,IF(ชี้วัด3!BB26="","",ชี้วัด3!BB26),IF(ชี้วัด3!BB56="","",ชี้วัด3!BB56))</f>
        <v/>
      </c>
      <c r="BC26" s="314" t="str">
        <f>IF($B$2=1,IF(ชี้วัด3!BC26="","",ชี้วัด3!BC26),IF(ชี้วัด3!BC56="","",ชี้วัด3!BC56))</f>
        <v/>
      </c>
      <c r="BD26" s="314" t="str">
        <f>IF($B$2=1,IF(ชี้วัด3!BD26="","",ชี้วัด3!BD26),IF(ชี้วัด3!BD56="","",ชี้วัด3!BD56))</f>
        <v/>
      </c>
      <c r="BE26" s="116" t="str">
        <f>IF($B$2=1,IF(ชี้วัด3!BE26="","",ชี้วัด3!BE26),IF(ชี้วัด3!BE56="","",ชี้วัด3!BE56))</f>
        <v/>
      </c>
      <c r="BF26" s="116" t="str">
        <f>IF($B$2=1,IF(ชี้วัด3!BF26="","",ชี้วัด3!BF26),IF(ชี้วัด3!BF56="","",ชี้วัด3!BF56))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IF($B$2=1,IF(ชี้วัด3!E27="","",ชี้วัด3!E27),IF(ชี้วัด3!E57="","",ชี้วัด3!E57))</f>
        <v/>
      </c>
      <c r="F27" s="118"/>
      <c r="G27" s="314" t="str">
        <f>IF($B$2=1,IF(ชี้วัด3!G27="","",ชี้วัด3!G27),IF(ชี้วัด3!G57="","",ชี้วัด3!G57))</f>
        <v/>
      </c>
      <c r="H27" s="314" t="str">
        <f>IF($B$2=1,IF(ชี้วัด3!H27="","",ชี้วัด3!H27),IF(ชี้วัด3!H57="","",ชี้วัด3!H57))</f>
        <v/>
      </c>
      <c r="I27" s="314" t="str">
        <f>IF($B$2=1,IF(ชี้วัด3!I27="","",ชี้วัด3!I27),IF(ชี้วัด3!I57="","",ชี้วัด3!I57))</f>
        <v/>
      </c>
      <c r="J27" s="314" t="str">
        <f>IF($B$2=1,IF(ชี้วัด3!J27="","",ชี้วัด3!J27),IF(ชี้วัด3!J57="","",ชี้วัด3!J57))</f>
        <v/>
      </c>
      <c r="K27" s="314" t="str">
        <f>IF($B$2=1,IF(ชี้วัด3!K27="","",ชี้วัด3!K27),IF(ชี้วัด3!K57="","",ชี้วัด3!K57))</f>
        <v/>
      </c>
      <c r="L27" s="314" t="str">
        <f>IF($B$2=1,IF(ชี้วัด3!L27="","",ชี้วัด3!L27),IF(ชี้วัด3!L57="","",ชี้วัด3!L57))</f>
        <v/>
      </c>
      <c r="M27" s="314" t="str">
        <f>IF($B$2=1,IF(ชี้วัด3!M27="","",ชี้วัด3!M27),IF(ชี้วัด3!M57="","",ชี้วัด3!M57))</f>
        <v/>
      </c>
      <c r="N27" s="314" t="str">
        <f>IF($B$2=1,IF(ชี้วัด3!N27="","",ชี้วัด3!N27),IF(ชี้วัด3!N57="","",ชี้วัด3!N57))</f>
        <v/>
      </c>
      <c r="O27" s="314" t="str">
        <f>IF($B$2=1,IF(ชี้วัด3!O27="","",ชี้วัด3!O27),IF(ชี้วัด3!O57="","",ชี้วัด3!O57))</f>
        <v/>
      </c>
      <c r="P27" s="314" t="str">
        <f>IF($B$2=1,IF(ชี้วัด3!P27="","",ชี้วัด3!P27),IF(ชี้วัด3!P57="","",ชี้วัด3!P57))</f>
        <v/>
      </c>
      <c r="Q27" s="314" t="str">
        <f>IF($B$2=1,IF(ชี้วัด3!Q27="","",ชี้วัด3!Q27),IF(ชี้วัด3!Q57="","",ชี้วัด3!Q57))</f>
        <v/>
      </c>
      <c r="R27" s="314" t="str">
        <f>IF($B$2=1,IF(ชี้วัด3!R27="","",ชี้วัด3!R27),IF(ชี้วัด3!R57="","",ชี้วัด3!R57))</f>
        <v/>
      </c>
      <c r="S27" s="314" t="str">
        <f>IF($B$2=1,IF(ชี้วัด3!S27="","",ชี้วัด3!S27),IF(ชี้วัด3!S57="","",ชี้วัด3!S57))</f>
        <v/>
      </c>
      <c r="T27" s="314" t="str">
        <f>IF($B$2=1,IF(ชี้วัด3!T27="","",ชี้วัด3!T27),IF(ชี้วัด3!T57="","",ชี้วัด3!T57))</f>
        <v/>
      </c>
      <c r="U27" s="314" t="str">
        <f>IF($B$2=1,IF(ชี้วัด3!U27="","",ชี้วัด3!U27),IF(ชี้วัด3!U57="","",ชี้วัด3!U57))</f>
        <v/>
      </c>
      <c r="V27" s="314" t="str">
        <f>IF($B$2=1,IF(ชี้วัด3!V27="","",ชี้วัด3!V27),IF(ชี้วัด3!V57="","",ชี้วัด3!V57))</f>
        <v/>
      </c>
      <c r="W27" s="314" t="str">
        <f>IF($B$2=1,IF(ชี้วัด3!W27="","",ชี้วัด3!W27),IF(ชี้วัด3!W57="","",ชี้วัด3!W57))</f>
        <v/>
      </c>
      <c r="X27" s="314" t="str">
        <f>IF($B$2=1,IF(ชี้วัด3!X27="","",ชี้วัด3!X27),IF(ชี้วัด3!X57="","",ชี้วัด3!X57))</f>
        <v/>
      </c>
      <c r="Y27" s="314" t="str">
        <f>IF($B$2=1,IF(ชี้วัด3!Y27="","",ชี้วัด3!Y27),IF(ชี้วัด3!Y57="","",ชี้วัด3!Y57))</f>
        <v/>
      </c>
      <c r="Z27" s="314" t="str">
        <f>IF($B$2=1,IF(ชี้วัด3!Z27="","",ชี้วัด3!Z27),IF(ชี้วัด3!Z57="","",ชี้วัด3!Z57))</f>
        <v/>
      </c>
      <c r="AA27" s="314" t="str">
        <f>IF($B$2=1,IF(ชี้วัด3!AA27="","",ชี้วัด3!AA27),IF(ชี้วัด3!AA57="","",ชี้วัด3!AA57))</f>
        <v/>
      </c>
      <c r="AB27" s="314" t="str">
        <f>IF($B$2=1,IF(ชี้วัด3!AB27="","",ชี้วัด3!AB27),IF(ชี้วัด3!AB57="","",ชี้วัด3!AB57))</f>
        <v/>
      </c>
      <c r="AC27" s="314" t="str">
        <f>IF($B$2=1,IF(ชี้วัด3!AC27="","",ชี้วัด3!AC27),IF(ชี้วัด3!AC57="","",ชี้วัด3!AC57))</f>
        <v/>
      </c>
      <c r="AD27" s="314" t="str">
        <f>IF($B$2=1,IF(ชี้วัด3!AD27="","",ชี้วัด3!AD27),IF(ชี้วัด3!AD57="","",ชี้วัด3!AD57))</f>
        <v/>
      </c>
      <c r="AE27" s="314" t="str">
        <f>IF($B$2=1,IF(ชี้วัด3!AE27="","",ชี้วัด3!AE27),IF(ชี้วัด3!AE57="","",ชี้วัด3!AE57))</f>
        <v/>
      </c>
      <c r="AF27" s="314" t="str">
        <f>IF($B$2=1,IF(ชี้วัด3!AF27="","",ชี้วัด3!AF27),IF(ชี้วัด3!AF57="","",ชี้วัด3!AF57))</f>
        <v/>
      </c>
      <c r="AG27" s="314" t="str">
        <f>IF($B$2=1,IF(ชี้วัด3!AG27="","",ชี้วัด3!AG27),IF(ชี้วัด3!AG57="","",ชี้วัด3!AG57))</f>
        <v/>
      </c>
      <c r="AH27" s="314" t="str">
        <f>IF($B$2=1,IF(ชี้วัด3!AH27="","",ชี้วัด3!AH27),IF(ชี้วัด3!AH57="","",ชี้วัด3!AH57))</f>
        <v/>
      </c>
      <c r="AI27" s="314" t="str">
        <f>IF($B$2=1,IF(ชี้วัด3!AI27="","",ชี้วัด3!AI27),IF(ชี้วัด3!AI57="","",ชี้วัด3!AI57))</f>
        <v/>
      </c>
      <c r="AJ27" s="314" t="str">
        <f>IF($B$2=1,IF(ชี้วัด3!AJ27="","",ชี้วัด3!AJ27),IF(ชี้วัด3!AJ57="","",ชี้วัด3!AJ57))</f>
        <v/>
      </c>
      <c r="AK27" s="314" t="str">
        <f>IF($B$2=1,IF(ชี้วัด3!AK27="","",ชี้วัด3!AK27),IF(ชี้วัด3!AK57="","",ชี้วัด3!AK57))</f>
        <v/>
      </c>
      <c r="AL27" s="314" t="str">
        <f>IF($B$2=1,IF(ชี้วัด3!AL27="","",ชี้วัด3!AL27),IF(ชี้วัด3!AL57="","",ชี้วัด3!AL57))</f>
        <v/>
      </c>
      <c r="AM27" s="314" t="str">
        <f>IF($B$2=1,IF(ชี้วัด3!AM27="","",ชี้วัด3!AM27),IF(ชี้วัด3!AM57="","",ชี้วัด3!AM57))</f>
        <v/>
      </c>
      <c r="AN27" s="314" t="str">
        <f>IF($B$2=1,IF(ชี้วัด3!AN27="","",ชี้วัด3!AN27),IF(ชี้วัด3!AN57="","",ชี้วัด3!AN57))</f>
        <v/>
      </c>
      <c r="AO27" s="314" t="str">
        <f>IF($B$2=1,IF(ชี้วัด3!AO27="","",ชี้วัด3!AO27),IF(ชี้วัด3!AO57="","",ชี้วัด3!AO57))</f>
        <v/>
      </c>
      <c r="AP27" s="314" t="str">
        <f>IF($B$2=1,IF(ชี้วัด3!AP27="","",ชี้วัด3!AP27),IF(ชี้วัด3!AP57="","",ชี้วัด3!AP57))</f>
        <v/>
      </c>
      <c r="AQ27" s="314" t="str">
        <f>IF($B$2=1,IF(ชี้วัด3!AQ27="","",ชี้วัด3!AQ27),IF(ชี้วัด3!AQ57="","",ชี้วัด3!AQ57))</f>
        <v/>
      </c>
      <c r="AR27" s="314" t="str">
        <f>IF($B$2=1,IF(ชี้วัด3!AR27="","",ชี้วัด3!AR27),IF(ชี้วัด3!AR57="","",ชี้วัด3!AR57))</f>
        <v/>
      </c>
      <c r="AS27" s="314" t="str">
        <f>IF($B$2=1,IF(ชี้วัด3!AS27="","",ชี้วัด3!AS27),IF(ชี้วัด3!AS57="","",ชี้วัด3!AS57))</f>
        <v/>
      </c>
      <c r="AT27" s="314" t="str">
        <f>IF($B$2=1,IF(ชี้วัด3!AT27="","",ชี้วัด3!AT27),IF(ชี้วัด3!AT57="","",ชี้วัด3!AT57))</f>
        <v/>
      </c>
      <c r="AU27" s="314" t="str">
        <f>IF($B$2=1,IF(ชี้วัด3!AU27="","",ชี้วัด3!AU27),IF(ชี้วัด3!AU57="","",ชี้วัด3!AU57))</f>
        <v/>
      </c>
      <c r="AV27" s="314" t="str">
        <f>IF($B$2=1,IF(ชี้วัด3!AV27="","",ชี้วัด3!AV27),IF(ชี้วัด3!AV57="","",ชี้วัด3!AV57))</f>
        <v/>
      </c>
      <c r="AW27" s="314" t="str">
        <f>IF($B$2=1,IF(ชี้วัด3!AW27="","",ชี้วัด3!AW27),IF(ชี้วัด3!AW57="","",ชี้วัด3!AW57))</f>
        <v/>
      </c>
      <c r="AX27" s="314" t="str">
        <f>IF($B$2=1,IF(ชี้วัด3!AX27="","",ชี้วัด3!AX27),IF(ชี้วัด3!AX57="","",ชี้วัด3!AX57))</f>
        <v/>
      </c>
      <c r="AY27" s="314" t="str">
        <f>IF($B$2=1,IF(ชี้วัด3!AY27="","",ชี้วัด3!AY27),IF(ชี้วัด3!AY57="","",ชี้วัด3!AY57))</f>
        <v/>
      </c>
      <c r="AZ27" s="314" t="str">
        <f>IF($B$2=1,IF(ชี้วัด3!AZ27="","",ชี้วัด3!AZ27),IF(ชี้วัด3!AZ57="","",ชี้วัด3!AZ57))</f>
        <v/>
      </c>
      <c r="BA27" s="314" t="str">
        <f>IF($B$2=1,IF(ชี้วัด3!BA27="","",ชี้วัด3!BA27),IF(ชี้วัด3!BA57="","",ชี้วัด3!BA57))</f>
        <v/>
      </c>
      <c r="BB27" s="314" t="str">
        <f>IF($B$2=1,IF(ชี้วัด3!BB27="","",ชี้วัด3!BB27),IF(ชี้วัด3!BB57="","",ชี้วัด3!BB57))</f>
        <v/>
      </c>
      <c r="BC27" s="314" t="str">
        <f>IF($B$2=1,IF(ชี้วัด3!BC27="","",ชี้วัด3!BC27),IF(ชี้วัด3!BC57="","",ชี้วัด3!BC57))</f>
        <v/>
      </c>
      <c r="BD27" s="314" t="str">
        <f>IF($B$2=1,IF(ชี้วัด3!BD27="","",ชี้วัด3!BD27),IF(ชี้วัด3!BD57="","",ชี้วัด3!BD57))</f>
        <v/>
      </c>
      <c r="BE27" s="116" t="str">
        <f>IF($B$2=1,IF(ชี้วัด3!BE27="","",ชี้วัด3!BE27),IF(ชี้วัด3!BE57="","",ชี้วัด3!BE57))</f>
        <v/>
      </c>
      <c r="BF27" s="116" t="str">
        <f>IF($B$2=1,IF(ชี้วัด3!BF27="","",ชี้วัด3!BF27),IF(ชี้วัด3!BF57="","",ชี้วัด3!BF57))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IF($B$2=1,IF(ชี้วัด3!E28="","",ชี้วัด3!E28),IF(ชี้วัด3!E58="","",ชี้วัด3!E58))</f>
        <v/>
      </c>
      <c r="F28" s="118"/>
      <c r="G28" s="314" t="str">
        <f>IF($B$2=1,IF(ชี้วัด3!G28="","",ชี้วัด3!G28),IF(ชี้วัด3!G58="","",ชี้วัด3!G58))</f>
        <v/>
      </c>
      <c r="H28" s="314" t="str">
        <f>IF($B$2=1,IF(ชี้วัด3!H28="","",ชี้วัด3!H28),IF(ชี้วัด3!H58="","",ชี้วัด3!H58))</f>
        <v/>
      </c>
      <c r="I28" s="314" t="str">
        <f>IF($B$2=1,IF(ชี้วัด3!I28="","",ชี้วัด3!I28),IF(ชี้วัด3!I58="","",ชี้วัด3!I58))</f>
        <v/>
      </c>
      <c r="J28" s="314" t="str">
        <f>IF($B$2=1,IF(ชี้วัด3!J28="","",ชี้วัด3!J28),IF(ชี้วัด3!J58="","",ชี้วัด3!J58))</f>
        <v/>
      </c>
      <c r="K28" s="314" t="str">
        <f>IF($B$2=1,IF(ชี้วัด3!K28="","",ชี้วัด3!K28),IF(ชี้วัด3!K58="","",ชี้วัด3!K58))</f>
        <v/>
      </c>
      <c r="L28" s="314" t="str">
        <f>IF($B$2=1,IF(ชี้วัด3!L28="","",ชี้วัด3!L28),IF(ชี้วัด3!L58="","",ชี้วัด3!L58))</f>
        <v/>
      </c>
      <c r="M28" s="314" t="str">
        <f>IF($B$2=1,IF(ชี้วัด3!M28="","",ชี้วัด3!M28),IF(ชี้วัด3!M58="","",ชี้วัด3!M58))</f>
        <v/>
      </c>
      <c r="N28" s="314" t="str">
        <f>IF($B$2=1,IF(ชี้วัด3!N28="","",ชี้วัด3!N28),IF(ชี้วัด3!N58="","",ชี้วัด3!N58))</f>
        <v/>
      </c>
      <c r="O28" s="314" t="str">
        <f>IF($B$2=1,IF(ชี้วัด3!O28="","",ชี้วัด3!O28),IF(ชี้วัด3!O58="","",ชี้วัด3!O58))</f>
        <v/>
      </c>
      <c r="P28" s="314" t="str">
        <f>IF($B$2=1,IF(ชี้วัด3!P28="","",ชี้วัด3!P28),IF(ชี้วัด3!P58="","",ชี้วัด3!P58))</f>
        <v/>
      </c>
      <c r="Q28" s="314" t="str">
        <f>IF($B$2=1,IF(ชี้วัด3!Q28="","",ชี้วัด3!Q28),IF(ชี้วัด3!Q58="","",ชี้วัด3!Q58))</f>
        <v/>
      </c>
      <c r="R28" s="314" t="str">
        <f>IF($B$2=1,IF(ชี้วัด3!R28="","",ชี้วัด3!R28),IF(ชี้วัด3!R58="","",ชี้วัด3!R58))</f>
        <v/>
      </c>
      <c r="S28" s="314" t="str">
        <f>IF($B$2=1,IF(ชี้วัด3!S28="","",ชี้วัด3!S28),IF(ชี้วัด3!S58="","",ชี้วัด3!S58))</f>
        <v/>
      </c>
      <c r="T28" s="314" t="str">
        <f>IF($B$2=1,IF(ชี้วัด3!T28="","",ชี้วัด3!T28),IF(ชี้วัด3!T58="","",ชี้วัด3!T58))</f>
        <v/>
      </c>
      <c r="U28" s="314" t="str">
        <f>IF($B$2=1,IF(ชี้วัด3!U28="","",ชี้วัด3!U28),IF(ชี้วัด3!U58="","",ชี้วัด3!U58))</f>
        <v/>
      </c>
      <c r="V28" s="314" t="str">
        <f>IF($B$2=1,IF(ชี้วัด3!V28="","",ชี้วัด3!V28),IF(ชี้วัด3!V58="","",ชี้วัด3!V58))</f>
        <v/>
      </c>
      <c r="W28" s="314" t="str">
        <f>IF($B$2=1,IF(ชี้วัด3!W28="","",ชี้วัด3!W28),IF(ชี้วัด3!W58="","",ชี้วัด3!W58))</f>
        <v/>
      </c>
      <c r="X28" s="314" t="str">
        <f>IF($B$2=1,IF(ชี้วัด3!X28="","",ชี้วัด3!X28),IF(ชี้วัด3!X58="","",ชี้วัด3!X58))</f>
        <v/>
      </c>
      <c r="Y28" s="314" t="str">
        <f>IF($B$2=1,IF(ชี้วัด3!Y28="","",ชี้วัด3!Y28),IF(ชี้วัด3!Y58="","",ชี้วัด3!Y58))</f>
        <v/>
      </c>
      <c r="Z28" s="314" t="str">
        <f>IF($B$2=1,IF(ชี้วัด3!Z28="","",ชี้วัด3!Z28),IF(ชี้วัด3!Z58="","",ชี้วัด3!Z58))</f>
        <v/>
      </c>
      <c r="AA28" s="314" t="str">
        <f>IF($B$2=1,IF(ชี้วัด3!AA28="","",ชี้วัด3!AA28),IF(ชี้วัด3!AA58="","",ชี้วัด3!AA58))</f>
        <v/>
      </c>
      <c r="AB28" s="314" t="str">
        <f>IF($B$2=1,IF(ชี้วัด3!AB28="","",ชี้วัด3!AB28),IF(ชี้วัด3!AB58="","",ชี้วัด3!AB58))</f>
        <v/>
      </c>
      <c r="AC28" s="314" t="str">
        <f>IF($B$2=1,IF(ชี้วัด3!AC28="","",ชี้วัด3!AC28),IF(ชี้วัด3!AC58="","",ชี้วัด3!AC58))</f>
        <v/>
      </c>
      <c r="AD28" s="314" t="str">
        <f>IF($B$2=1,IF(ชี้วัด3!AD28="","",ชี้วัด3!AD28),IF(ชี้วัด3!AD58="","",ชี้วัด3!AD58))</f>
        <v/>
      </c>
      <c r="AE28" s="314" t="str">
        <f>IF($B$2=1,IF(ชี้วัด3!AE28="","",ชี้วัด3!AE28),IF(ชี้วัด3!AE58="","",ชี้วัด3!AE58))</f>
        <v/>
      </c>
      <c r="AF28" s="314" t="str">
        <f>IF($B$2=1,IF(ชี้วัด3!AF28="","",ชี้วัด3!AF28),IF(ชี้วัด3!AF58="","",ชี้วัด3!AF58))</f>
        <v/>
      </c>
      <c r="AG28" s="314" t="str">
        <f>IF($B$2=1,IF(ชี้วัด3!AG28="","",ชี้วัด3!AG28),IF(ชี้วัด3!AG58="","",ชี้วัด3!AG58))</f>
        <v/>
      </c>
      <c r="AH28" s="314" t="str">
        <f>IF($B$2=1,IF(ชี้วัด3!AH28="","",ชี้วัด3!AH28),IF(ชี้วัด3!AH58="","",ชี้วัด3!AH58))</f>
        <v/>
      </c>
      <c r="AI28" s="314" t="str">
        <f>IF($B$2=1,IF(ชี้วัด3!AI28="","",ชี้วัด3!AI28),IF(ชี้วัด3!AI58="","",ชี้วัด3!AI58))</f>
        <v/>
      </c>
      <c r="AJ28" s="314" t="str">
        <f>IF($B$2=1,IF(ชี้วัด3!AJ28="","",ชี้วัด3!AJ28),IF(ชี้วัด3!AJ58="","",ชี้วัด3!AJ58))</f>
        <v/>
      </c>
      <c r="AK28" s="314" t="str">
        <f>IF($B$2=1,IF(ชี้วัด3!AK28="","",ชี้วัด3!AK28),IF(ชี้วัด3!AK58="","",ชี้วัด3!AK58))</f>
        <v/>
      </c>
      <c r="AL28" s="314" t="str">
        <f>IF($B$2=1,IF(ชี้วัด3!AL28="","",ชี้วัด3!AL28),IF(ชี้วัด3!AL58="","",ชี้วัด3!AL58))</f>
        <v/>
      </c>
      <c r="AM28" s="314" t="str">
        <f>IF($B$2=1,IF(ชี้วัด3!AM28="","",ชี้วัด3!AM28),IF(ชี้วัด3!AM58="","",ชี้วัด3!AM58))</f>
        <v/>
      </c>
      <c r="AN28" s="314" t="str">
        <f>IF($B$2=1,IF(ชี้วัด3!AN28="","",ชี้วัด3!AN28),IF(ชี้วัด3!AN58="","",ชี้วัด3!AN58))</f>
        <v/>
      </c>
      <c r="AO28" s="314" t="str">
        <f>IF($B$2=1,IF(ชี้วัด3!AO28="","",ชี้วัด3!AO28),IF(ชี้วัด3!AO58="","",ชี้วัด3!AO58))</f>
        <v/>
      </c>
      <c r="AP28" s="314" t="str">
        <f>IF($B$2=1,IF(ชี้วัด3!AP28="","",ชี้วัด3!AP28),IF(ชี้วัด3!AP58="","",ชี้วัด3!AP58))</f>
        <v/>
      </c>
      <c r="AQ28" s="314" t="str">
        <f>IF($B$2=1,IF(ชี้วัด3!AQ28="","",ชี้วัด3!AQ28),IF(ชี้วัด3!AQ58="","",ชี้วัด3!AQ58))</f>
        <v/>
      </c>
      <c r="AR28" s="314" t="str">
        <f>IF($B$2=1,IF(ชี้วัด3!AR28="","",ชี้วัด3!AR28),IF(ชี้วัด3!AR58="","",ชี้วัด3!AR58))</f>
        <v/>
      </c>
      <c r="AS28" s="314" t="str">
        <f>IF($B$2=1,IF(ชี้วัด3!AS28="","",ชี้วัด3!AS28),IF(ชี้วัด3!AS58="","",ชี้วัด3!AS58))</f>
        <v/>
      </c>
      <c r="AT28" s="314" t="str">
        <f>IF($B$2=1,IF(ชี้วัด3!AT28="","",ชี้วัด3!AT28),IF(ชี้วัด3!AT58="","",ชี้วัด3!AT58))</f>
        <v/>
      </c>
      <c r="AU28" s="314" t="str">
        <f>IF($B$2=1,IF(ชี้วัด3!AU28="","",ชี้วัด3!AU28),IF(ชี้วัด3!AU58="","",ชี้วัด3!AU58))</f>
        <v/>
      </c>
      <c r="AV28" s="314" t="str">
        <f>IF($B$2=1,IF(ชี้วัด3!AV28="","",ชี้วัด3!AV28),IF(ชี้วัด3!AV58="","",ชี้วัด3!AV58))</f>
        <v/>
      </c>
      <c r="AW28" s="314" t="str">
        <f>IF($B$2=1,IF(ชี้วัด3!AW28="","",ชี้วัด3!AW28),IF(ชี้วัด3!AW58="","",ชี้วัด3!AW58))</f>
        <v/>
      </c>
      <c r="AX28" s="314" t="str">
        <f>IF($B$2=1,IF(ชี้วัด3!AX28="","",ชี้วัด3!AX28),IF(ชี้วัด3!AX58="","",ชี้วัด3!AX58))</f>
        <v/>
      </c>
      <c r="AY28" s="314" t="str">
        <f>IF($B$2=1,IF(ชี้วัด3!AY28="","",ชี้วัด3!AY28),IF(ชี้วัด3!AY58="","",ชี้วัด3!AY58))</f>
        <v/>
      </c>
      <c r="AZ28" s="314" t="str">
        <f>IF($B$2=1,IF(ชี้วัด3!AZ28="","",ชี้วัด3!AZ28),IF(ชี้วัด3!AZ58="","",ชี้วัด3!AZ58))</f>
        <v/>
      </c>
      <c r="BA28" s="314" t="str">
        <f>IF($B$2=1,IF(ชี้วัด3!BA28="","",ชี้วัด3!BA28),IF(ชี้วัด3!BA58="","",ชี้วัด3!BA58))</f>
        <v/>
      </c>
      <c r="BB28" s="314" t="str">
        <f>IF($B$2=1,IF(ชี้วัด3!BB28="","",ชี้วัด3!BB28),IF(ชี้วัด3!BB58="","",ชี้วัด3!BB58))</f>
        <v/>
      </c>
      <c r="BC28" s="314" t="str">
        <f>IF($B$2=1,IF(ชี้วัด3!BC28="","",ชี้วัด3!BC28),IF(ชี้วัด3!BC58="","",ชี้วัด3!BC58))</f>
        <v/>
      </c>
      <c r="BD28" s="314" t="str">
        <f>IF($B$2=1,IF(ชี้วัด3!BD28="","",ชี้วัด3!BD28),IF(ชี้วัด3!BD58="","",ชี้วัด3!BD58))</f>
        <v/>
      </c>
      <c r="BE28" s="116" t="str">
        <f>IF($B$2=1,IF(ชี้วัด3!BE28="","",ชี้วัด3!BE28),IF(ชี้วัด3!BE58="","",ชี้วัด3!BE58))</f>
        <v/>
      </c>
      <c r="BF28" s="116" t="str">
        <f>IF($B$2=1,IF(ชี้วัด3!BF28="","",ชี้วัด3!BF28),IF(ชี้วัด3!BF58="","",ชี้วัด3!BF58))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IF($B$2=1,IF(ชี้วัด3!E29="","",ชี้วัด3!E29),IF(ชี้วัด3!E59="","",ชี้วัด3!E59))</f>
        <v/>
      </c>
      <c r="F29" s="118"/>
      <c r="G29" s="314" t="str">
        <f>IF($B$2=1,IF(ชี้วัด3!G29="","",ชี้วัด3!G29),IF(ชี้วัด3!G59="","",ชี้วัด3!G59))</f>
        <v/>
      </c>
      <c r="H29" s="314" t="str">
        <f>IF($B$2=1,IF(ชี้วัด3!H29="","",ชี้วัด3!H29),IF(ชี้วัด3!H59="","",ชี้วัด3!H59))</f>
        <v/>
      </c>
      <c r="I29" s="314" t="str">
        <f>IF($B$2=1,IF(ชี้วัด3!I29="","",ชี้วัด3!I29),IF(ชี้วัด3!I59="","",ชี้วัด3!I59))</f>
        <v/>
      </c>
      <c r="J29" s="314" t="str">
        <f>IF($B$2=1,IF(ชี้วัด3!J29="","",ชี้วัด3!J29),IF(ชี้วัด3!J59="","",ชี้วัด3!J59))</f>
        <v/>
      </c>
      <c r="K29" s="314" t="str">
        <f>IF($B$2=1,IF(ชี้วัด3!K29="","",ชี้วัด3!K29),IF(ชี้วัด3!K59="","",ชี้วัด3!K59))</f>
        <v/>
      </c>
      <c r="L29" s="314" t="str">
        <f>IF($B$2=1,IF(ชี้วัด3!L29="","",ชี้วัด3!L29),IF(ชี้วัด3!L59="","",ชี้วัด3!L59))</f>
        <v/>
      </c>
      <c r="M29" s="314" t="str">
        <f>IF($B$2=1,IF(ชี้วัด3!M29="","",ชี้วัด3!M29),IF(ชี้วัด3!M59="","",ชี้วัด3!M59))</f>
        <v/>
      </c>
      <c r="N29" s="314" t="str">
        <f>IF($B$2=1,IF(ชี้วัด3!N29="","",ชี้วัด3!N29),IF(ชี้วัด3!N59="","",ชี้วัด3!N59))</f>
        <v/>
      </c>
      <c r="O29" s="314" t="str">
        <f>IF($B$2=1,IF(ชี้วัด3!O29="","",ชี้วัด3!O29),IF(ชี้วัด3!O59="","",ชี้วัด3!O59))</f>
        <v/>
      </c>
      <c r="P29" s="314" t="str">
        <f>IF($B$2=1,IF(ชี้วัด3!P29="","",ชี้วัด3!P29),IF(ชี้วัด3!P59="","",ชี้วัด3!P59))</f>
        <v/>
      </c>
      <c r="Q29" s="314" t="str">
        <f>IF($B$2=1,IF(ชี้วัด3!Q29="","",ชี้วัด3!Q29),IF(ชี้วัด3!Q59="","",ชี้วัด3!Q59))</f>
        <v/>
      </c>
      <c r="R29" s="314" t="str">
        <f>IF($B$2=1,IF(ชี้วัด3!R29="","",ชี้วัด3!R29),IF(ชี้วัด3!R59="","",ชี้วัด3!R59))</f>
        <v/>
      </c>
      <c r="S29" s="314" t="str">
        <f>IF($B$2=1,IF(ชี้วัด3!S29="","",ชี้วัด3!S29),IF(ชี้วัด3!S59="","",ชี้วัด3!S59))</f>
        <v/>
      </c>
      <c r="T29" s="314" t="str">
        <f>IF($B$2=1,IF(ชี้วัด3!T29="","",ชี้วัด3!T29),IF(ชี้วัด3!T59="","",ชี้วัด3!T59))</f>
        <v/>
      </c>
      <c r="U29" s="314" t="str">
        <f>IF($B$2=1,IF(ชี้วัด3!U29="","",ชี้วัด3!U29),IF(ชี้วัด3!U59="","",ชี้วัด3!U59))</f>
        <v/>
      </c>
      <c r="V29" s="314" t="str">
        <f>IF($B$2=1,IF(ชี้วัด3!V29="","",ชี้วัด3!V29),IF(ชี้วัด3!V59="","",ชี้วัด3!V59))</f>
        <v/>
      </c>
      <c r="W29" s="314" t="str">
        <f>IF($B$2=1,IF(ชี้วัด3!W29="","",ชี้วัด3!W29),IF(ชี้วัด3!W59="","",ชี้วัด3!W59))</f>
        <v/>
      </c>
      <c r="X29" s="314" t="str">
        <f>IF($B$2=1,IF(ชี้วัด3!X29="","",ชี้วัด3!X29),IF(ชี้วัด3!X59="","",ชี้วัด3!X59))</f>
        <v/>
      </c>
      <c r="Y29" s="314" t="str">
        <f>IF($B$2=1,IF(ชี้วัด3!Y29="","",ชี้วัด3!Y29),IF(ชี้วัด3!Y59="","",ชี้วัด3!Y59))</f>
        <v/>
      </c>
      <c r="Z29" s="314" t="str">
        <f>IF($B$2=1,IF(ชี้วัด3!Z29="","",ชี้วัด3!Z29),IF(ชี้วัด3!Z59="","",ชี้วัด3!Z59))</f>
        <v/>
      </c>
      <c r="AA29" s="314" t="str">
        <f>IF($B$2=1,IF(ชี้วัด3!AA29="","",ชี้วัด3!AA29),IF(ชี้วัด3!AA59="","",ชี้วัด3!AA59))</f>
        <v/>
      </c>
      <c r="AB29" s="314" t="str">
        <f>IF($B$2=1,IF(ชี้วัด3!AB29="","",ชี้วัด3!AB29),IF(ชี้วัด3!AB59="","",ชี้วัด3!AB59))</f>
        <v/>
      </c>
      <c r="AC29" s="314" t="str">
        <f>IF($B$2=1,IF(ชี้วัด3!AC29="","",ชี้วัด3!AC29),IF(ชี้วัด3!AC59="","",ชี้วัด3!AC59))</f>
        <v/>
      </c>
      <c r="AD29" s="314" t="str">
        <f>IF($B$2=1,IF(ชี้วัด3!AD29="","",ชี้วัด3!AD29),IF(ชี้วัด3!AD59="","",ชี้วัด3!AD59))</f>
        <v/>
      </c>
      <c r="AE29" s="314" t="str">
        <f>IF($B$2=1,IF(ชี้วัด3!AE29="","",ชี้วัด3!AE29),IF(ชี้วัด3!AE59="","",ชี้วัด3!AE59))</f>
        <v/>
      </c>
      <c r="AF29" s="314" t="str">
        <f>IF($B$2=1,IF(ชี้วัด3!AF29="","",ชี้วัด3!AF29),IF(ชี้วัด3!AF59="","",ชี้วัด3!AF59))</f>
        <v/>
      </c>
      <c r="AG29" s="314" t="str">
        <f>IF($B$2=1,IF(ชี้วัด3!AG29="","",ชี้วัด3!AG29),IF(ชี้วัด3!AG59="","",ชี้วัด3!AG59))</f>
        <v/>
      </c>
      <c r="AH29" s="314" t="str">
        <f>IF($B$2=1,IF(ชี้วัด3!AH29="","",ชี้วัด3!AH29),IF(ชี้วัด3!AH59="","",ชี้วัด3!AH59))</f>
        <v/>
      </c>
      <c r="AI29" s="314" t="str">
        <f>IF($B$2=1,IF(ชี้วัด3!AI29="","",ชี้วัด3!AI29),IF(ชี้วัด3!AI59="","",ชี้วัด3!AI59))</f>
        <v/>
      </c>
      <c r="AJ29" s="314" t="str">
        <f>IF($B$2=1,IF(ชี้วัด3!AJ29="","",ชี้วัด3!AJ29),IF(ชี้วัด3!AJ59="","",ชี้วัด3!AJ59))</f>
        <v/>
      </c>
      <c r="AK29" s="314" t="str">
        <f>IF($B$2=1,IF(ชี้วัด3!AK29="","",ชี้วัด3!AK29),IF(ชี้วัด3!AK59="","",ชี้วัด3!AK59))</f>
        <v/>
      </c>
      <c r="AL29" s="314" t="str">
        <f>IF($B$2=1,IF(ชี้วัด3!AL29="","",ชี้วัด3!AL29),IF(ชี้วัด3!AL59="","",ชี้วัด3!AL59))</f>
        <v/>
      </c>
      <c r="AM29" s="314" t="str">
        <f>IF($B$2=1,IF(ชี้วัด3!AM29="","",ชี้วัด3!AM29),IF(ชี้วัด3!AM59="","",ชี้วัด3!AM59))</f>
        <v/>
      </c>
      <c r="AN29" s="314" t="str">
        <f>IF($B$2=1,IF(ชี้วัด3!AN29="","",ชี้วัด3!AN29),IF(ชี้วัด3!AN59="","",ชี้วัด3!AN59))</f>
        <v/>
      </c>
      <c r="AO29" s="314" t="str">
        <f>IF($B$2=1,IF(ชี้วัด3!AO29="","",ชี้วัด3!AO29),IF(ชี้วัด3!AO59="","",ชี้วัด3!AO59))</f>
        <v/>
      </c>
      <c r="AP29" s="314" t="str">
        <f>IF($B$2=1,IF(ชี้วัด3!AP29="","",ชี้วัด3!AP29),IF(ชี้วัด3!AP59="","",ชี้วัด3!AP59))</f>
        <v/>
      </c>
      <c r="AQ29" s="314" t="str">
        <f>IF($B$2=1,IF(ชี้วัด3!AQ29="","",ชี้วัด3!AQ29),IF(ชี้วัด3!AQ59="","",ชี้วัด3!AQ59))</f>
        <v/>
      </c>
      <c r="AR29" s="314" t="str">
        <f>IF($B$2=1,IF(ชี้วัด3!AR29="","",ชี้วัด3!AR29),IF(ชี้วัด3!AR59="","",ชี้วัด3!AR59))</f>
        <v/>
      </c>
      <c r="AS29" s="314" t="str">
        <f>IF($B$2=1,IF(ชี้วัด3!AS29="","",ชี้วัด3!AS29),IF(ชี้วัด3!AS59="","",ชี้วัด3!AS59))</f>
        <v/>
      </c>
      <c r="AT29" s="314" t="str">
        <f>IF($B$2=1,IF(ชี้วัด3!AT29="","",ชี้วัด3!AT29),IF(ชี้วัด3!AT59="","",ชี้วัด3!AT59))</f>
        <v/>
      </c>
      <c r="AU29" s="314" t="str">
        <f>IF($B$2=1,IF(ชี้วัด3!AU29="","",ชี้วัด3!AU29),IF(ชี้วัด3!AU59="","",ชี้วัด3!AU59))</f>
        <v/>
      </c>
      <c r="AV29" s="314" t="str">
        <f>IF($B$2=1,IF(ชี้วัด3!AV29="","",ชี้วัด3!AV29),IF(ชี้วัด3!AV59="","",ชี้วัด3!AV59))</f>
        <v/>
      </c>
      <c r="AW29" s="314" t="str">
        <f>IF($B$2=1,IF(ชี้วัด3!AW29="","",ชี้วัด3!AW29),IF(ชี้วัด3!AW59="","",ชี้วัด3!AW59))</f>
        <v/>
      </c>
      <c r="AX29" s="314" t="str">
        <f>IF($B$2=1,IF(ชี้วัด3!AX29="","",ชี้วัด3!AX29),IF(ชี้วัด3!AX59="","",ชี้วัด3!AX59))</f>
        <v/>
      </c>
      <c r="AY29" s="314" t="str">
        <f>IF($B$2=1,IF(ชี้วัด3!AY29="","",ชี้วัด3!AY29),IF(ชี้วัด3!AY59="","",ชี้วัด3!AY59))</f>
        <v/>
      </c>
      <c r="AZ29" s="314" t="str">
        <f>IF($B$2=1,IF(ชี้วัด3!AZ29="","",ชี้วัด3!AZ29),IF(ชี้วัด3!AZ59="","",ชี้วัด3!AZ59))</f>
        <v/>
      </c>
      <c r="BA29" s="314" t="str">
        <f>IF($B$2=1,IF(ชี้วัด3!BA29="","",ชี้วัด3!BA29),IF(ชี้วัด3!BA59="","",ชี้วัด3!BA59))</f>
        <v/>
      </c>
      <c r="BB29" s="314" t="str">
        <f>IF($B$2=1,IF(ชี้วัด3!BB29="","",ชี้วัด3!BB29),IF(ชี้วัด3!BB59="","",ชี้วัด3!BB59))</f>
        <v/>
      </c>
      <c r="BC29" s="314" t="str">
        <f>IF($B$2=1,IF(ชี้วัด3!BC29="","",ชี้วัด3!BC29),IF(ชี้วัด3!BC59="","",ชี้วัด3!BC59))</f>
        <v/>
      </c>
      <c r="BD29" s="314" t="str">
        <f>IF($B$2=1,IF(ชี้วัด3!BD29="","",ชี้วัด3!BD29),IF(ชี้วัด3!BD59="","",ชี้วัด3!BD59))</f>
        <v/>
      </c>
      <c r="BE29" s="116" t="str">
        <f>IF($B$2=1,IF(ชี้วัด3!BE29="","",ชี้วัด3!BE29),IF(ชี้วัด3!BE59="","",ชี้วัด3!BE59))</f>
        <v/>
      </c>
      <c r="BF29" s="116" t="str">
        <f>IF($B$2=1,IF(ชี้วัด3!BF29="","",ชี้วัด3!BF29),IF(ชี้วัด3!BF59="","",ชี้วัด3!BF59))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IF($B$2=1,IF(ชี้วัด3!E30="","",ชี้วัด3!E30),IF(ชี้วัด3!E60="","",ชี้วัด3!E60))</f>
        <v/>
      </c>
      <c r="F30" s="118"/>
      <c r="G30" s="314" t="str">
        <f>IF($B$2=1,IF(ชี้วัด3!G30="","",ชี้วัด3!G30),IF(ชี้วัด3!G60="","",ชี้วัด3!G60))</f>
        <v/>
      </c>
      <c r="H30" s="314" t="str">
        <f>IF($B$2=1,IF(ชี้วัด3!H30="","",ชี้วัด3!H30),IF(ชี้วัด3!H60="","",ชี้วัด3!H60))</f>
        <v/>
      </c>
      <c r="I30" s="314" t="str">
        <f>IF($B$2=1,IF(ชี้วัด3!I30="","",ชี้วัด3!I30),IF(ชี้วัด3!I60="","",ชี้วัด3!I60))</f>
        <v/>
      </c>
      <c r="J30" s="314" t="str">
        <f>IF($B$2=1,IF(ชี้วัด3!J30="","",ชี้วัด3!J30),IF(ชี้วัด3!J60="","",ชี้วัด3!J60))</f>
        <v/>
      </c>
      <c r="K30" s="314" t="str">
        <f>IF($B$2=1,IF(ชี้วัด3!K30="","",ชี้วัด3!K30),IF(ชี้วัด3!K60="","",ชี้วัด3!K60))</f>
        <v/>
      </c>
      <c r="L30" s="314" t="str">
        <f>IF($B$2=1,IF(ชี้วัด3!L30="","",ชี้วัด3!L30),IF(ชี้วัด3!L60="","",ชี้วัด3!L60))</f>
        <v/>
      </c>
      <c r="M30" s="314" t="str">
        <f>IF($B$2=1,IF(ชี้วัด3!M30="","",ชี้วัด3!M30),IF(ชี้วัด3!M60="","",ชี้วัด3!M60))</f>
        <v/>
      </c>
      <c r="N30" s="314" t="str">
        <f>IF($B$2=1,IF(ชี้วัด3!N30="","",ชี้วัด3!N30),IF(ชี้วัด3!N60="","",ชี้วัด3!N60))</f>
        <v/>
      </c>
      <c r="O30" s="314" t="str">
        <f>IF($B$2=1,IF(ชี้วัด3!O30="","",ชี้วัด3!O30),IF(ชี้วัด3!O60="","",ชี้วัด3!O60))</f>
        <v/>
      </c>
      <c r="P30" s="314" t="str">
        <f>IF($B$2=1,IF(ชี้วัด3!P30="","",ชี้วัด3!P30),IF(ชี้วัด3!P60="","",ชี้วัด3!P60))</f>
        <v/>
      </c>
      <c r="Q30" s="314" t="str">
        <f>IF($B$2=1,IF(ชี้วัด3!Q30="","",ชี้วัด3!Q30),IF(ชี้วัด3!Q60="","",ชี้วัด3!Q60))</f>
        <v/>
      </c>
      <c r="R30" s="314" t="str">
        <f>IF($B$2=1,IF(ชี้วัด3!R30="","",ชี้วัด3!R30),IF(ชี้วัด3!R60="","",ชี้วัด3!R60))</f>
        <v/>
      </c>
      <c r="S30" s="314" t="str">
        <f>IF($B$2=1,IF(ชี้วัด3!S30="","",ชี้วัด3!S30),IF(ชี้วัด3!S60="","",ชี้วัด3!S60))</f>
        <v/>
      </c>
      <c r="T30" s="314" t="str">
        <f>IF($B$2=1,IF(ชี้วัด3!T30="","",ชี้วัด3!T30),IF(ชี้วัด3!T60="","",ชี้วัด3!T60))</f>
        <v/>
      </c>
      <c r="U30" s="314" t="str">
        <f>IF($B$2=1,IF(ชี้วัด3!U30="","",ชี้วัด3!U30),IF(ชี้วัด3!U60="","",ชี้วัด3!U60))</f>
        <v/>
      </c>
      <c r="V30" s="314" t="str">
        <f>IF($B$2=1,IF(ชี้วัด3!V30="","",ชี้วัด3!V30),IF(ชี้วัด3!V60="","",ชี้วัด3!V60))</f>
        <v/>
      </c>
      <c r="W30" s="314" t="str">
        <f>IF($B$2=1,IF(ชี้วัด3!W30="","",ชี้วัด3!W30),IF(ชี้วัด3!W60="","",ชี้วัด3!W60))</f>
        <v/>
      </c>
      <c r="X30" s="314" t="str">
        <f>IF($B$2=1,IF(ชี้วัด3!X30="","",ชี้วัด3!X30),IF(ชี้วัด3!X60="","",ชี้วัด3!X60))</f>
        <v/>
      </c>
      <c r="Y30" s="314" t="str">
        <f>IF($B$2=1,IF(ชี้วัด3!Y30="","",ชี้วัด3!Y30),IF(ชี้วัด3!Y60="","",ชี้วัด3!Y60))</f>
        <v/>
      </c>
      <c r="Z30" s="314" t="str">
        <f>IF($B$2=1,IF(ชี้วัด3!Z30="","",ชี้วัด3!Z30),IF(ชี้วัด3!Z60="","",ชี้วัด3!Z60))</f>
        <v/>
      </c>
      <c r="AA30" s="314" t="str">
        <f>IF($B$2=1,IF(ชี้วัด3!AA30="","",ชี้วัด3!AA30),IF(ชี้วัด3!AA60="","",ชี้วัด3!AA60))</f>
        <v/>
      </c>
      <c r="AB30" s="314" t="str">
        <f>IF($B$2=1,IF(ชี้วัด3!AB30="","",ชี้วัด3!AB30),IF(ชี้วัด3!AB60="","",ชี้วัด3!AB60))</f>
        <v/>
      </c>
      <c r="AC30" s="314" t="str">
        <f>IF($B$2=1,IF(ชี้วัด3!AC30="","",ชี้วัด3!AC30),IF(ชี้วัด3!AC60="","",ชี้วัด3!AC60))</f>
        <v/>
      </c>
      <c r="AD30" s="314" t="str">
        <f>IF($B$2=1,IF(ชี้วัด3!AD30="","",ชี้วัด3!AD30),IF(ชี้วัด3!AD60="","",ชี้วัด3!AD60))</f>
        <v/>
      </c>
      <c r="AE30" s="314" t="str">
        <f>IF($B$2=1,IF(ชี้วัด3!AE30="","",ชี้วัด3!AE30),IF(ชี้วัด3!AE60="","",ชี้วัด3!AE60))</f>
        <v/>
      </c>
      <c r="AF30" s="314" t="str">
        <f>IF($B$2=1,IF(ชี้วัด3!AF30="","",ชี้วัด3!AF30),IF(ชี้วัด3!AF60="","",ชี้วัด3!AF60))</f>
        <v/>
      </c>
      <c r="AG30" s="314" t="str">
        <f>IF($B$2=1,IF(ชี้วัด3!AG30="","",ชี้วัด3!AG30),IF(ชี้วัด3!AG60="","",ชี้วัด3!AG60))</f>
        <v/>
      </c>
      <c r="AH30" s="314" t="str">
        <f>IF($B$2=1,IF(ชี้วัด3!AH30="","",ชี้วัด3!AH30),IF(ชี้วัด3!AH60="","",ชี้วัด3!AH60))</f>
        <v/>
      </c>
      <c r="AI30" s="314" t="str">
        <f>IF($B$2=1,IF(ชี้วัด3!AI30="","",ชี้วัด3!AI30),IF(ชี้วัด3!AI60="","",ชี้วัด3!AI60))</f>
        <v/>
      </c>
      <c r="AJ30" s="314" t="str">
        <f>IF($B$2=1,IF(ชี้วัด3!AJ30="","",ชี้วัด3!AJ30),IF(ชี้วัด3!AJ60="","",ชี้วัด3!AJ60))</f>
        <v/>
      </c>
      <c r="AK30" s="314" t="str">
        <f>IF($B$2=1,IF(ชี้วัด3!AK30="","",ชี้วัด3!AK30),IF(ชี้วัด3!AK60="","",ชี้วัด3!AK60))</f>
        <v/>
      </c>
      <c r="AL30" s="314" t="str">
        <f>IF($B$2=1,IF(ชี้วัด3!AL30="","",ชี้วัด3!AL30),IF(ชี้วัด3!AL60="","",ชี้วัด3!AL60))</f>
        <v/>
      </c>
      <c r="AM30" s="314" t="str">
        <f>IF($B$2=1,IF(ชี้วัด3!AM30="","",ชี้วัด3!AM30),IF(ชี้วัด3!AM60="","",ชี้วัด3!AM60))</f>
        <v/>
      </c>
      <c r="AN30" s="314" t="str">
        <f>IF($B$2=1,IF(ชี้วัด3!AN30="","",ชี้วัด3!AN30),IF(ชี้วัด3!AN60="","",ชี้วัด3!AN60))</f>
        <v/>
      </c>
      <c r="AO30" s="314" t="str">
        <f>IF($B$2=1,IF(ชี้วัด3!AO30="","",ชี้วัด3!AO30),IF(ชี้วัด3!AO60="","",ชี้วัด3!AO60))</f>
        <v/>
      </c>
      <c r="AP30" s="314" t="str">
        <f>IF($B$2=1,IF(ชี้วัด3!AP30="","",ชี้วัด3!AP30),IF(ชี้วัด3!AP60="","",ชี้วัด3!AP60))</f>
        <v/>
      </c>
      <c r="AQ30" s="314" t="str">
        <f>IF($B$2=1,IF(ชี้วัด3!AQ30="","",ชี้วัด3!AQ30),IF(ชี้วัด3!AQ60="","",ชี้วัด3!AQ60))</f>
        <v/>
      </c>
      <c r="AR30" s="314" t="str">
        <f>IF($B$2=1,IF(ชี้วัด3!AR30="","",ชี้วัด3!AR30),IF(ชี้วัด3!AR60="","",ชี้วัด3!AR60))</f>
        <v/>
      </c>
      <c r="AS30" s="314" t="str">
        <f>IF($B$2=1,IF(ชี้วัด3!AS30="","",ชี้วัด3!AS30),IF(ชี้วัด3!AS60="","",ชี้วัด3!AS60))</f>
        <v/>
      </c>
      <c r="AT30" s="314" t="str">
        <f>IF($B$2=1,IF(ชี้วัด3!AT30="","",ชี้วัด3!AT30),IF(ชี้วัด3!AT60="","",ชี้วัด3!AT60))</f>
        <v/>
      </c>
      <c r="AU30" s="314" t="str">
        <f>IF($B$2=1,IF(ชี้วัด3!AU30="","",ชี้วัด3!AU30),IF(ชี้วัด3!AU60="","",ชี้วัด3!AU60))</f>
        <v/>
      </c>
      <c r="AV30" s="314" t="str">
        <f>IF($B$2=1,IF(ชี้วัด3!AV30="","",ชี้วัด3!AV30),IF(ชี้วัด3!AV60="","",ชี้วัด3!AV60))</f>
        <v/>
      </c>
      <c r="AW30" s="314" t="str">
        <f>IF($B$2=1,IF(ชี้วัด3!AW30="","",ชี้วัด3!AW30),IF(ชี้วัด3!AW60="","",ชี้วัด3!AW60))</f>
        <v/>
      </c>
      <c r="AX30" s="314" t="str">
        <f>IF($B$2=1,IF(ชี้วัด3!AX30="","",ชี้วัด3!AX30),IF(ชี้วัด3!AX60="","",ชี้วัด3!AX60))</f>
        <v/>
      </c>
      <c r="AY30" s="314" t="str">
        <f>IF($B$2=1,IF(ชี้วัด3!AY30="","",ชี้วัด3!AY30),IF(ชี้วัด3!AY60="","",ชี้วัด3!AY60))</f>
        <v/>
      </c>
      <c r="AZ30" s="314" t="str">
        <f>IF($B$2=1,IF(ชี้วัด3!AZ30="","",ชี้วัด3!AZ30),IF(ชี้วัด3!AZ60="","",ชี้วัด3!AZ60))</f>
        <v/>
      </c>
      <c r="BA30" s="314" t="str">
        <f>IF($B$2=1,IF(ชี้วัด3!BA30="","",ชี้วัด3!BA30),IF(ชี้วัด3!BA60="","",ชี้วัด3!BA60))</f>
        <v/>
      </c>
      <c r="BB30" s="314" t="str">
        <f>IF($B$2=1,IF(ชี้วัด3!BB30="","",ชี้วัด3!BB30),IF(ชี้วัด3!BB60="","",ชี้วัด3!BB60))</f>
        <v/>
      </c>
      <c r="BC30" s="314" t="str">
        <f>IF($B$2=1,IF(ชี้วัด3!BC30="","",ชี้วัด3!BC30),IF(ชี้วัด3!BC60="","",ชี้วัด3!BC60))</f>
        <v/>
      </c>
      <c r="BD30" s="314" t="str">
        <f>IF($B$2=1,IF(ชี้วัด3!BD30="","",ชี้วัด3!BD30),IF(ชี้วัด3!BD60="","",ชี้วัด3!BD60))</f>
        <v/>
      </c>
      <c r="BE30" s="116" t="str">
        <f>IF($B$2=1,IF(ชี้วัด3!BE30="","",ชี้วัด3!BE30),IF(ชี้วัด3!BE60="","",ชี้วัด3!BE60))</f>
        <v/>
      </c>
      <c r="BF30" s="116" t="str">
        <f>IF($B$2=1,IF(ชี้วัด3!BF30="","",ชี้วัด3!BF30),IF(ชี้วัด3!BF60="","",ชี้วัด3!BF60))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IF($B$2=1,IF(ชี้วัด3!E31="","",ชี้วัด3!E31),IF(ชี้วัด3!E61="","",ชี้วัด3!E61))</f>
        <v/>
      </c>
      <c r="F31" s="118"/>
      <c r="G31" s="314" t="str">
        <f>IF($B$2=1,IF(ชี้วัด3!G31="","",ชี้วัด3!G31),IF(ชี้วัด3!G61="","",ชี้วัด3!G61))</f>
        <v/>
      </c>
      <c r="H31" s="314" t="str">
        <f>IF($B$2=1,IF(ชี้วัด3!H31="","",ชี้วัด3!H31),IF(ชี้วัด3!H61="","",ชี้วัด3!H61))</f>
        <v/>
      </c>
      <c r="I31" s="314" t="str">
        <f>IF($B$2=1,IF(ชี้วัด3!I31="","",ชี้วัด3!I31),IF(ชี้วัด3!I61="","",ชี้วัด3!I61))</f>
        <v/>
      </c>
      <c r="J31" s="314" t="str">
        <f>IF($B$2=1,IF(ชี้วัด3!J31="","",ชี้วัด3!J31),IF(ชี้วัด3!J61="","",ชี้วัด3!J61))</f>
        <v/>
      </c>
      <c r="K31" s="314" t="str">
        <f>IF($B$2=1,IF(ชี้วัด3!K31="","",ชี้วัด3!K31),IF(ชี้วัด3!K61="","",ชี้วัด3!K61))</f>
        <v/>
      </c>
      <c r="L31" s="314" t="str">
        <f>IF($B$2=1,IF(ชี้วัด3!L31="","",ชี้วัด3!L31),IF(ชี้วัด3!L61="","",ชี้วัด3!L61))</f>
        <v/>
      </c>
      <c r="M31" s="314" t="str">
        <f>IF($B$2=1,IF(ชี้วัด3!M31="","",ชี้วัด3!M31),IF(ชี้วัด3!M61="","",ชี้วัด3!M61))</f>
        <v/>
      </c>
      <c r="N31" s="314" t="str">
        <f>IF($B$2=1,IF(ชี้วัด3!N31="","",ชี้วัด3!N31),IF(ชี้วัด3!N61="","",ชี้วัด3!N61))</f>
        <v/>
      </c>
      <c r="O31" s="314" t="str">
        <f>IF($B$2=1,IF(ชี้วัด3!O31="","",ชี้วัด3!O31),IF(ชี้วัด3!O61="","",ชี้วัด3!O61))</f>
        <v/>
      </c>
      <c r="P31" s="314" t="str">
        <f>IF($B$2=1,IF(ชี้วัด3!P31="","",ชี้วัด3!P31),IF(ชี้วัด3!P61="","",ชี้วัด3!P61))</f>
        <v/>
      </c>
      <c r="Q31" s="314" t="str">
        <f>IF($B$2=1,IF(ชี้วัด3!Q31="","",ชี้วัด3!Q31),IF(ชี้วัด3!Q61="","",ชี้วัด3!Q61))</f>
        <v/>
      </c>
      <c r="R31" s="314" t="str">
        <f>IF($B$2=1,IF(ชี้วัด3!R31="","",ชี้วัด3!R31),IF(ชี้วัด3!R61="","",ชี้วัด3!R61))</f>
        <v/>
      </c>
      <c r="S31" s="314" t="str">
        <f>IF($B$2=1,IF(ชี้วัด3!S31="","",ชี้วัด3!S31),IF(ชี้วัด3!S61="","",ชี้วัด3!S61))</f>
        <v/>
      </c>
      <c r="T31" s="314" t="str">
        <f>IF($B$2=1,IF(ชี้วัด3!T31="","",ชี้วัด3!T31),IF(ชี้วัด3!T61="","",ชี้วัด3!T61))</f>
        <v/>
      </c>
      <c r="U31" s="314" t="str">
        <f>IF($B$2=1,IF(ชี้วัด3!U31="","",ชี้วัด3!U31),IF(ชี้วัด3!U61="","",ชี้วัด3!U61))</f>
        <v/>
      </c>
      <c r="V31" s="314" t="str">
        <f>IF($B$2=1,IF(ชี้วัด3!V31="","",ชี้วัด3!V31),IF(ชี้วัด3!V61="","",ชี้วัด3!V61))</f>
        <v/>
      </c>
      <c r="W31" s="314" t="str">
        <f>IF($B$2=1,IF(ชี้วัด3!W31="","",ชี้วัด3!W31),IF(ชี้วัด3!W61="","",ชี้วัด3!W61))</f>
        <v/>
      </c>
      <c r="X31" s="314" t="str">
        <f>IF($B$2=1,IF(ชี้วัด3!X31="","",ชี้วัด3!X31),IF(ชี้วัด3!X61="","",ชี้วัด3!X61))</f>
        <v/>
      </c>
      <c r="Y31" s="314" t="str">
        <f>IF($B$2=1,IF(ชี้วัด3!Y31="","",ชี้วัด3!Y31),IF(ชี้วัด3!Y61="","",ชี้วัด3!Y61))</f>
        <v/>
      </c>
      <c r="Z31" s="314" t="str">
        <f>IF($B$2=1,IF(ชี้วัด3!Z31="","",ชี้วัด3!Z31),IF(ชี้วัด3!Z61="","",ชี้วัด3!Z61))</f>
        <v/>
      </c>
      <c r="AA31" s="314" t="str">
        <f>IF($B$2=1,IF(ชี้วัด3!AA31="","",ชี้วัด3!AA31),IF(ชี้วัด3!AA61="","",ชี้วัด3!AA61))</f>
        <v/>
      </c>
      <c r="AB31" s="314" t="str">
        <f>IF($B$2=1,IF(ชี้วัด3!AB31="","",ชี้วัด3!AB31),IF(ชี้วัด3!AB61="","",ชี้วัด3!AB61))</f>
        <v/>
      </c>
      <c r="AC31" s="314" t="str">
        <f>IF($B$2=1,IF(ชี้วัด3!AC31="","",ชี้วัด3!AC31),IF(ชี้วัด3!AC61="","",ชี้วัด3!AC61))</f>
        <v/>
      </c>
      <c r="AD31" s="314" t="str">
        <f>IF($B$2=1,IF(ชี้วัด3!AD31="","",ชี้วัด3!AD31),IF(ชี้วัด3!AD61="","",ชี้วัด3!AD61))</f>
        <v/>
      </c>
      <c r="AE31" s="314" t="str">
        <f>IF($B$2=1,IF(ชี้วัด3!AE31="","",ชี้วัด3!AE31),IF(ชี้วัด3!AE61="","",ชี้วัด3!AE61))</f>
        <v/>
      </c>
      <c r="AF31" s="314" t="str">
        <f>IF($B$2=1,IF(ชี้วัด3!AF31="","",ชี้วัด3!AF31),IF(ชี้วัด3!AF61="","",ชี้วัด3!AF61))</f>
        <v/>
      </c>
      <c r="AG31" s="314" t="str">
        <f>IF($B$2=1,IF(ชี้วัด3!AG31="","",ชี้วัด3!AG31),IF(ชี้วัด3!AG61="","",ชี้วัด3!AG61))</f>
        <v/>
      </c>
      <c r="AH31" s="314" t="str">
        <f>IF($B$2=1,IF(ชี้วัด3!AH31="","",ชี้วัด3!AH31),IF(ชี้วัด3!AH61="","",ชี้วัด3!AH61))</f>
        <v/>
      </c>
      <c r="AI31" s="314" t="str">
        <f>IF($B$2=1,IF(ชี้วัด3!AI31="","",ชี้วัด3!AI31),IF(ชี้วัด3!AI61="","",ชี้วัด3!AI61))</f>
        <v/>
      </c>
      <c r="AJ31" s="314" t="str">
        <f>IF($B$2=1,IF(ชี้วัด3!AJ31="","",ชี้วัด3!AJ31),IF(ชี้วัด3!AJ61="","",ชี้วัด3!AJ61))</f>
        <v/>
      </c>
      <c r="AK31" s="314" t="str">
        <f>IF($B$2=1,IF(ชี้วัด3!AK31="","",ชี้วัด3!AK31),IF(ชี้วัด3!AK61="","",ชี้วัด3!AK61))</f>
        <v/>
      </c>
      <c r="AL31" s="314" t="str">
        <f>IF($B$2=1,IF(ชี้วัด3!AL31="","",ชี้วัด3!AL31),IF(ชี้วัด3!AL61="","",ชี้วัด3!AL61))</f>
        <v/>
      </c>
      <c r="AM31" s="314" t="str">
        <f>IF($B$2=1,IF(ชี้วัด3!AM31="","",ชี้วัด3!AM31),IF(ชี้วัด3!AM61="","",ชี้วัด3!AM61))</f>
        <v/>
      </c>
      <c r="AN31" s="314" t="str">
        <f>IF($B$2=1,IF(ชี้วัด3!AN31="","",ชี้วัด3!AN31),IF(ชี้วัด3!AN61="","",ชี้วัด3!AN61))</f>
        <v/>
      </c>
      <c r="AO31" s="314" t="str">
        <f>IF($B$2=1,IF(ชี้วัด3!AO31="","",ชี้วัด3!AO31),IF(ชี้วัด3!AO61="","",ชี้วัด3!AO61))</f>
        <v/>
      </c>
      <c r="AP31" s="314" t="str">
        <f>IF($B$2=1,IF(ชี้วัด3!AP31="","",ชี้วัด3!AP31),IF(ชี้วัด3!AP61="","",ชี้วัด3!AP61))</f>
        <v/>
      </c>
      <c r="AQ31" s="314" t="str">
        <f>IF($B$2=1,IF(ชี้วัด3!AQ31="","",ชี้วัด3!AQ31),IF(ชี้วัด3!AQ61="","",ชี้วัด3!AQ61))</f>
        <v/>
      </c>
      <c r="AR31" s="314" t="str">
        <f>IF($B$2=1,IF(ชี้วัด3!AR31="","",ชี้วัด3!AR31),IF(ชี้วัด3!AR61="","",ชี้วัด3!AR61))</f>
        <v/>
      </c>
      <c r="AS31" s="314" t="str">
        <f>IF($B$2=1,IF(ชี้วัด3!AS31="","",ชี้วัด3!AS31),IF(ชี้วัด3!AS61="","",ชี้วัด3!AS61))</f>
        <v/>
      </c>
      <c r="AT31" s="314" t="str">
        <f>IF($B$2=1,IF(ชี้วัด3!AT31="","",ชี้วัด3!AT31),IF(ชี้วัด3!AT61="","",ชี้วัด3!AT61))</f>
        <v/>
      </c>
      <c r="AU31" s="314" t="str">
        <f>IF($B$2=1,IF(ชี้วัด3!AU31="","",ชี้วัด3!AU31),IF(ชี้วัด3!AU61="","",ชี้วัด3!AU61))</f>
        <v/>
      </c>
      <c r="AV31" s="314" t="str">
        <f>IF($B$2=1,IF(ชี้วัด3!AV31="","",ชี้วัด3!AV31),IF(ชี้วัด3!AV61="","",ชี้วัด3!AV61))</f>
        <v/>
      </c>
      <c r="AW31" s="314" t="str">
        <f>IF($B$2=1,IF(ชี้วัด3!AW31="","",ชี้วัด3!AW31),IF(ชี้วัด3!AW61="","",ชี้วัด3!AW61))</f>
        <v/>
      </c>
      <c r="AX31" s="314" t="str">
        <f>IF($B$2=1,IF(ชี้วัด3!AX31="","",ชี้วัด3!AX31),IF(ชี้วัด3!AX61="","",ชี้วัด3!AX61))</f>
        <v/>
      </c>
      <c r="AY31" s="314" t="str">
        <f>IF($B$2=1,IF(ชี้วัด3!AY31="","",ชี้วัด3!AY31),IF(ชี้วัด3!AY61="","",ชี้วัด3!AY61))</f>
        <v/>
      </c>
      <c r="AZ31" s="314" t="str">
        <f>IF($B$2=1,IF(ชี้วัด3!AZ31="","",ชี้วัด3!AZ31),IF(ชี้วัด3!AZ61="","",ชี้วัด3!AZ61))</f>
        <v/>
      </c>
      <c r="BA31" s="314" t="str">
        <f>IF($B$2=1,IF(ชี้วัด3!BA31="","",ชี้วัด3!BA31),IF(ชี้วัด3!BA61="","",ชี้วัด3!BA61))</f>
        <v/>
      </c>
      <c r="BB31" s="314" t="str">
        <f>IF($B$2=1,IF(ชี้วัด3!BB31="","",ชี้วัด3!BB31),IF(ชี้วัด3!BB61="","",ชี้วัด3!BB61))</f>
        <v/>
      </c>
      <c r="BC31" s="314" t="str">
        <f>IF($B$2=1,IF(ชี้วัด3!BC31="","",ชี้วัด3!BC31),IF(ชี้วัด3!BC61="","",ชี้วัด3!BC61))</f>
        <v/>
      </c>
      <c r="BD31" s="314" t="str">
        <f>IF($B$2=1,IF(ชี้วัด3!BD31="","",ชี้วัด3!BD31),IF(ชี้วัด3!BD61="","",ชี้วัด3!BD61))</f>
        <v/>
      </c>
      <c r="BE31" s="116" t="str">
        <f>IF($B$2=1,IF(ชี้วัด3!BE31="","",ชี้วัด3!BE31),IF(ชี้วัด3!BE61="","",ชี้วัด3!BE61))</f>
        <v/>
      </c>
      <c r="BF31" s="116" t="str">
        <f>IF($B$2=1,IF(ชี้วัด3!BF31="","",ชี้วัด3!BF31),IF(ชี้วัด3!BF61="","",ชี้วัด3!BF61))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IF($B$2=1,IF(ชี้วัด3!E32="","",ชี้วัด3!E32),IF(ชี้วัด3!E62="","",ชี้วัด3!E62))</f>
        <v/>
      </c>
      <c r="F32" s="118"/>
      <c r="G32" s="314" t="str">
        <f>IF($B$2=1,IF(ชี้วัด3!G32="","",ชี้วัด3!G32),IF(ชี้วัด3!G62="","",ชี้วัด3!G62))</f>
        <v/>
      </c>
      <c r="H32" s="314" t="str">
        <f>IF($B$2=1,IF(ชี้วัด3!H32="","",ชี้วัด3!H32),IF(ชี้วัด3!H62="","",ชี้วัด3!H62))</f>
        <v/>
      </c>
      <c r="I32" s="314" t="str">
        <f>IF($B$2=1,IF(ชี้วัด3!I32="","",ชี้วัด3!I32),IF(ชี้วัด3!I62="","",ชี้วัด3!I62))</f>
        <v/>
      </c>
      <c r="J32" s="314" t="str">
        <f>IF($B$2=1,IF(ชี้วัด3!J32="","",ชี้วัด3!J32),IF(ชี้วัด3!J62="","",ชี้วัด3!J62))</f>
        <v/>
      </c>
      <c r="K32" s="314" t="str">
        <f>IF($B$2=1,IF(ชี้วัด3!K32="","",ชี้วัด3!K32),IF(ชี้วัด3!K62="","",ชี้วัด3!K62))</f>
        <v/>
      </c>
      <c r="L32" s="314" t="str">
        <f>IF($B$2=1,IF(ชี้วัด3!L32="","",ชี้วัด3!L32),IF(ชี้วัด3!L62="","",ชี้วัด3!L62))</f>
        <v/>
      </c>
      <c r="M32" s="314" t="str">
        <f>IF($B$2=1,IF(ชี้วัด3!M32="","",ชี้วัด3!M32),IF(ชี้วัด3!M62="","",ชี้วัด3!M62))</f>
        <v/>
      </c>
      <c r="N32" s="314" t="str">
        <f>IF($B$2=1,IF(ชี้วัด3!N32="","",ชี้วัด3!N32),IF(ชี้วัด3!N62="","",ชี้วัด3!N62))</f>
        <v/>
      </c>
      <c r="O32" s="314" t="str">
        <f>IF($B$2=1,IF(ชี้วัด3!O32="","",ชี้วัด3!O32),IF(ชี้วัด3!O62="","",ชี้วัด3!O62))</f>
        <v/>
      </c>
      <c r="P32" s="314" t="str">
        <f>IF($B$2=1,IF(ชี้วัด3!P32="","",ชี้วัด3!P32),IF(ชี้วัด3!P62="","",ชี้วัด3!P62))</f>
        <v/>
      </c>
      <c r="Q32" s="314" t="str">
        <f>IF($B$2=1,IF(ชี้วัด3!Q32="","",ชี้วัด3!Q32),IF(ชี้วัด3!Q62="","",ชี้วัด3!Q62))</f>
        <v/>
      </c>
      <c r="R32" s="314" t="str">
        <f>IF($B$2=1,IF(ชี้วัด3!R32="","",ชี้วัด3!R32),IF(ชี้วัด3!R62="","",ชี้วัด3!R62))</f>
        <v/>
      </c>
      <c r="S32" s="314" t="str">
        <f>IF($B$2=1,IF(ชี้วัด3!S32="","",ชี้วัด3!S32),IF(ชี้วัด3!S62="","",ชี้วัด3!S62))</f>
        <v/>
      </c>
      <c r="T32" s="314" t="str">
        <f>IF($B$2=1,IF(ชี้วัด3!T32="","",ชี้วัด3!T32),IF(ชี้วัด3!T62="","",ชี้วัด3!T62))</f>
        <v/>
      </c>
      <c r="U32" s="314" t="str">
        <f>IF($B$2=1,IF(ชี้วัด3!U32="","",ชี้วัด3!U32),IF(ชี้วัด3!U62="","",ชี้วัด3!U62))</f>
        <v/>
      </c>
      <c r="V32" s="314" t="str">
        <f>IF($B$2=1,IF(ชี้วัด3!V32="","",ชี้วัด3!V32),IF(ชี้วัด3!V62="","",ชี้วัด3!V62))</f>
        <v/>
      </c>
      <c r="W32" s="314" t="str">
        <f>IF($B$2=1,IF(ชี้วัด3!W32="","",ชี้วัด3!W32),IF(ชี้วัด3!W62="","",ชี้วัด3!W62))</f>
        <v/>
      </c>
      <c r="X32" s="314" t="str">
        <f>IF($B$2=1,IF(ชี้วัด3!X32="","",ชี้วัด3!X32),IF(ชี้วัด3!X62="","",ชี้วัด3!X62))</f>
        <v/>
      </c>
      <c r="Y32" s="314" t="str">
        <f>IF($B$2=1,IF(ชี้วัด3!Y32="","",ชี้วัด3!Y32),IF(ชี้วัด3!Y62="","",ชี้วัด3!Y62))</f>
        <v/>
      </c>
      <c r="Z32" s="314" t="str">
        <f>IF($B$2=1,IF(ชี้วัด3!Z32="","",ชี้วัด3!Z32),IF(ชี้วัด3!Z62="","",ชี้วัด3!Z62))</f>
        <v/>
      </c>
      <c r="AA32" s="314" t="str">
        <f>IF($B$2=1,IF(ชี้วัด3!AA32="","",ชี้วัด3!AA32),IF(ชี้วัด3!AA62="","",ชี้วัด3!AA62))</f>
        <v/>
      </c>
      <c r="AB32" s="314" t="str">
        <f>IF($B$2=1,IF(ชี้วัด3!AB32="","",ชี้วัด3!AB32),IF(ชี้วัด3!AB62="","",ชี้วัด3!AB62))</f>
        <v/>
      </c>
      <c r="AC32" s="314" t="str">
        <f>IF($B$2=1,IF(ชี้วัด3!AC32="","",ชี้วัด3!AC32),IF(ชี้วัด3!AC62="","",ชี้วัด3!AC62))</f>
        <v/>
      </c>
      <c r="AD32" s="314" t="str">
        <f>IF($B$2=1,IF(ชี้วัด3!AD32="","",ชี้วัด3!AD32),IF(ชี้วัด3!AD62="","",ชี้วัด3!AD62))</f>
        <v/>
      </c>
      <c r="AE32" s="314" t="str">
        <f>IF($B$2=1,IF(ชี้วัด3!AE32="","",ชี้วัด3!AE32),IF(ชี้วัด3!AE62="","",ชี้วัด3!AE62))</f>
        <v/>
      </c>
      <c r="AF32" s="314" t="str">
        <f>IF($B$2=1,IF(ชี้วัด3!AF32="","",ชี้วัด3!AF32),IF(ชี้วัด3!AF62="","",ชี้วัด3!AF62))</f>
        <v/>
      </c>
      <c r="AG32" s="314" t="str">
        <f>IF($B$2=1,IF(ชี้วัด3!AG32="","",ชี้วัด3!AG32),IF(ชี้วัด3!AG62="","",ชี้วัด3!AG62))</f>
        <v/>
      </c>
      <c r="AH32" s="314" t="str">
        <f>IF($B$2=1,IF(ชี้วัด3!AH32="","",ชี้วัด3!AH32),IF(ชี้วัด3!AH62="","",ชี้วัด3!AH62))</f>
        <v/>
      </c>
      <c r="AI32" s="314" t="str">
        <f>IF($B$2=1,IF(ชี้วัด3!AI32="","",ชี้วัด3!AI32),IF(ชี้วัด3!AI62="","",ชี้วัด3!AI62))</f>
        <v/>
      </c>
      <c r="AJ32" s="314" t="str">
        <f>IF($B$2=1,IF(ชี้วัด3!AJ32="","",ชี้วัด3!AJ32),IF(ชี้วัด3!AJ62="","",ชี้วัด3!AJ62))</f>
        <v/>
      </c>
      <c r="AK32" s="314" t="str">
        <f>IF($B$2=1,IF(ชี้วัด3!AK32="","",ชี้วัด3!AK32),IF(ชี้วัด3!AK62="","",ชี้วัด3!AK62))</f>
        <v/>
      </c>
      <c r="AL32" s="314" t="str">
        <f>IF($B$2=1,IF(ชี้วัด3!AL32="","",ชี้วัด3!AL32),IF(ชี้วัด3!AL62="","",ชี้วัด3!AL62))</f>
        <v/>
      </c>
      <c r="AM32" s="314" t="str">
        <f>IF($B$2=1,IF(ชี้วัด3!AM32="","",ชี้วัด3!AM32),IF(ชี้วัด3!AM62="","",ชี้วัด3!AM62))</f>
        <v/>
      </c>
      <c r="AN32" s="314" t="str">
        <f>IF($B$2=1,IF(ชี้วัด3!AN32="","",ชี้วัด3!AN32),IF(ชี้วัด3!AN62="","",ชี้วัด3!AN62))</f>
        <v/>
      </c>
      <c r="AO32" s="314" t="str">
        <f>IF($B$2=1,IF(ชี้วัด3!AO32="","",ชี้วัด3!AO32),IF(ชี้วัด3!AO62="","",ชี้วัด3!AO62))</f>
        <v/>
      </c>
      <c r="AP32" s="314" t="str">
        <f>IF($B$2=1,IF(ชี้วัด3!AP32="","",ชี้วัด3!AP32),IF(ชี้วัด3!AP62="","",ชี้วัด3!AP62))</f>
        <v/>
      </c>
      <c r="AQ32" s="314" t="str">
        <f>IF($B$2=1,IF(ชี้วัด3!AQ32="","",ชี้วัด3!AQ32),IF(ชี้วัด3!AQ62="","",ชี้วัด3!AQ62))</f>
        <v/>
      </c>
      <c r="AR32" s="314" t="str">
        <f>IF($B$2=1,IF(ชี้วัด3!AR32="","",ชี้วัด3!AR32),IF(ชี้วัด3!AR62="","",ชี้วัด3!AR62))</f>
        <v/>
      </c>
      <c r="AS32" s="314" t="str">
        <f>IF($B$2=1,IF(ชี้วัด3!AS32="","",ชี้วัด3!AS32),IF(ชี้วัด3!AS62="","",ชี้วัด3!AS62))</f>
        <v/>
      </c>
      <c r="AT32" s="314" t="str">
        <f>IF($B$2=1,IF(ชี้วัด3!AT32="","",ชี้วัด3!AT32),IF(ชี้วัด3!AT62="","",ชี้วัด3!AT62))</f>
        <v/>
      </c>
      <c r="AU32" s="314" t="str">
        <f>IF($B$2=1,IF(ชี้วัด3!AU32="","",ชี้วัด3!AU32),IF(ชี้วัด3!AU62="","",ชี้วัด3!AU62))</f>
        <v/>
      </c>
      <c r="AV32" s="314" t="str">
        <f>IF($B$2=1,IF(ชี้วัด3!AV32="","",ชี้วัด3!AV32),IF(ชี้วัด3!AV62="","",ชี้วัด3!AV62))</f>
        <v/>
      </c>
      <c r="AW32" s="314" t="str">
        <f>IF($B$2=1,IF(ชี้วัด3!AW32="","",ชี้วัด3!AW32),IF(ชี้วัด3!AW62="","",ชี้วัด3!AW62))</f>
        <v/>
      </c>
      <c r="AX32" s="314" t="str">
        <f>IF($B$2=1,IF(ชี้วัด3!AX32="","",ชี้วัด3!AX32),IF(ชี้วัด3!AX62="","",ชี้วัด3!AX62))</f>
        <v/>
      </c>
      <c r="AY32" s="314" t="str">
        <f>IF($B$2=1,IF(ชี้วัด3!AY32="","",ชี้วัด3!AY32),IF(ชี้วัด3!AY62="","",ชี้วัด3!AY62))</f>
        <v/>
      </c>
      <c r="AZ32" s="314" t="str">
        <f>IF($B$2=1,IF(ชี้วัด3!AZ32="","",ชี้วัด3!AZ32),IF(ชี้วัด3!AZ62="","",ชี้วัด3!AZ62))</f>
        <v/>
      </c>
      <c r="BA32" s="314" t="str">
        <f>IF($B$2=1,IF(ชี้วัด3!BA32="","",ชี้วัด3!BA32),IF(ชี้วัด3!BA62="","",ชี้วัด3!BA62))</f>
        <v/>
      </c>
      <c r="BB32" s="314" t="str">
        <f>IF($B$2=1,IF(ชี้วัด3!BB32="","",ชี้วัด3!BB32),IF(ชี้วัด3!BB62="","",ชี้วัด3!BB62))</f>
        <v/>
      </c>
      <c r="BC32" s="314" t="str">
        <f>IF($B$2=1,IF(ชี้วัด3!BC32="","",ชี้วัด3!BC32),IF(ชี้วัด3!BC62="","",ชี้วัด3!BC62))</f>
        <v/>
      </c>
      <c r="BD32" s="314" t="str">
        <f>IF($B$2=1,IF(ชี้วัด3!BD32="","",ชี้วัด3!BD32),IF(ชี้วัด3!BD62="","",ชี้วัด3!BD62))</f>
        <v/>
      </c>
      <c r="BE32" s="116" t="str">
        <f>IF($B$2=1,IF(ชี้วัด3!BE32="","",ชี้วัด3!BE32),IF(ชี้วัด3!BE62="","",ชี้วัด3!BE62))</f>
        <v/>
      </c>
      <c r="BF32" s="116" t="str">
        <f>IF($B$2=1,IF(ชี้วัด3!BF32="","",ชี้วัด3!BF32),IF(ชี้วัด3!BF62="","",ชี้วัด3!BF62))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IF($B$2=1,IF(ชี้วัด3!E33="","",ชี้วัด3!E33),IF(ชี้วัด3!E63="","",ชี้วัด3!E63))</f>
        <v/>
      </c>
      <c r="F33" s="118"/>
      <c r="G33" s="314" t="str">
        <f>IF($B$2=1,IF(ชี้วัด3!G33="","",ชี้วัด3!G33),IF(ชี้วัด3!G63="","",ชี้วัด3!G63))</f>
        <v/>
      </c>
      <c r="H33" s="314" t="str">
        <f>IF($B$2=1,IF(ชี้วัด3!H33="","",ชี้วัด3!H33),IF(ชี้วัด3!H63="","",ชี้วัด3!H63))</f>
        <v/>
      </c>
      <c r="I33" s="314" t="str">
        <f>IF($B$2=1,IF(ชี้วัด3!I33="","",ชี้วัด3!I33),IF(ชี้วัด3!I63="","",ชี้วัด3!I63))</f>
        <v/>
      </c>
      <c r="J33" s="314" t="str">
        <f>IF($B$2=1,IF(ชี้วัด3!J33="","",ชี้วัด3!J33),IF(ชี้วัด3!J63="","",ชี้วัด3!J63))</f>
        <v/>
      </c>
      <c r="K33" s="314" t="str">
        <f>IF($B$2=1,IF(ชี้วัด3!K33="","",ชี้วัด3!K33),IF(ชี้วัด3!K63="","",ชี้วัด3!K63))</f>
        <v/>
      </c>
      <c r="L33" s="314" t="str">
        <f>IF($B$2=1,IF(ชี้วัด3!L33="","",ชี้วัด3!L33),IF(ชี้วัด3!L63="","",ชี้วัด3!L63))</f>
        <v/>
      </c>
      <c r="M33" s="314" t="str">
        <f>IF($B$2=1,IF(ชี้วัด3!M33="","",ชี้วัด3!M33),IF(ชี้วัด3!M63="","",ชี้วัด3!M63))</f>
        <v/>
      </c>
      <c r="N33" s="314" t="str">
        <f>IF($B$2=1,IF(ชี้วัด3!N33="","",ชี้วัด3!N33),IF(ชี้วัด3!N63="","",ชี้วัด3!N63))</f>
        <v/>
      </c>
      <c r="O33" s="314" t="str">
        <f>IF($B$2=1,IF(ชี้วัด3!O33="","",ชี้วัด3!O33),IF(ชี้วัด3!O63="","",ชี้วัด3!O63))</f>
        <v/>
      </c>
      <c r="P33" s="314" t="str">
        <f>IF($B$2=1,IF(ชี้วัด3!P33="","",ชี้วัด3!P33),IF(ชี้วัด3!P63="","",ชี้วัด3!P63))</f>
        <v/>
      </c>
      <c r="Q33" s="314" t="str">
        <f>IF($B$2=1,IF(ชี้วัด3!Q33="","",ชี้วัด3!Q33),IF(ชี้วัด3!Q63="","",ชี้วัด3!Q63))</f>
        <v/>
      </c>
      <c r="R33" s="314" t="str">
        <f>IF($B$2=1,IF(ชี้วัด3!R33="","",ชี้วัด3!R33),IF(ชี้วัด3!R63="","",ชี้วัด3!R63))</f>
        <v/>
      </c>
      <c r="S33" s="314" t="str">
        <f>IF($B$2=1,IF(ชี้วัด3!S33="","",ชี้วัด3!S33),IF(ชี้วัด3!S63="","",ชี้วัด3!S63))</f>
        <v/>
      </c>
      <c r="T33" s="314" t="str">
        <f>IF($B$2=1,IF(ชี้วัด3!T33="","",ชี้วัด3!T33),IF(ชี้วัด3!T63="","",ชี้วัด3!T63))</f>
        <v/>
      </c>
      <c r="U33" s="314" t="str">
        <f>IF($B$2=1,IF(ชี้วัด3!U33="","",ชี้วัด3!U33),IF(ชี้วัด3!U63="","",ชี้วัด3!U63))</f>
        <v/>
      </c>
      <c r="V33" s="314" t="str">
        <f>IF($B$2=1,IF(ชี้วัด3!V33="","",ชี้วัด3!V33),IF(ชี้วัด3!V63="","",ชี้วัด3!V63))</f>
        <v/>
      </c>
      <c r="W33" s="314" t="str">
        <f>IF($B$2=1,IF(ชี้วัด3!W33="","",ชี้วัด3!W33),IF(ชี้วัด3!W63="","",ชี้วัด3!W63))</f>
        <v/>
      </c>
      <c r="X33" s="314" t="str">
        <f>IF($B$2=1,IF(ชี้วัด3!X33="","",ชี้วัด3!X33),IF(ชี้วัด3!X63="","",ชี้วัด3!X63))</f>
        <v/>
      </c>
      <c r="Y33" s="314" t="str">
        <f>IF($B$2=1,IF(ชี้วัด3!Y33="","",ชี้วัด3!Y33),IF(ชี้วัด3!Y63="","",ชี้วัด3!Y63))</f>
        <v/>
      </c>
      <c r="Z33" s="314" t="str">
        <f>IF($B$2=1,IF(ชี้วัด3!Z33="","",ชี้วัด3!Z33),IF(ชี้วัด3!Z63="","",ชี้วัด3!Z63))</f>
        <v/>
      </c>
      <c r="AA33" s="314" t="str">
        <f>IF($B$2=1,IF(ชี้วัด3!AA33="","",ชี้วัด3!AA33),IF(ชี้วัด3!AA63="","",ชี้วัด3!AA63))</f>
        <v/>
      </c>
      <c r="AB33" s="314" t="str">
        <f>IF($B$2=1,IF(ชี้วัด3!AB33="","",ชี้วัด3!AB33),IF(ชี้วัด3!AB63="","",ชี้วัด3!AB63))</f>
        <v/>
      </c>
      <c r="AC33" s="314" t="str">
        <f>IF($B$2=1,IF(ชี้วัด3!AC33="","",ชี้วัด3!AC33),IF(ชี้วัด3!AC63="","",ชี้วัด3!AC63))</f>
        <v/>
      </c>
      <c r="AD33" s="314" t="str">
        <f>IF($B$2=1,IF(ชี้วัด3!AD33="","",ชี้วัด3!AD33),IF(ชี้วัด3!AD63="","",ชี้วัด3!AD63))</f>
        <v/>
      </c>
      <c r="AE33" s="314" t="str">
        <f>IF($B$2=1,IF(ชี้วัด3!AE33="","",ชี้วัด3!AE33),IF(ชี้วัด3!AE63="","",ชี้วัด3!AE63))</f>
        <v/>
      </c>
      <c r="AF33" s="314" t="str">
        <f>IF($B$2=1,IF(ชี้วัด3!AF33="","",ชี้วัด3!AF33),IF(ชี้วัด3!AF63="","",ชี้วัด3!AF63))</f>
        <v/>
      </c>
      <c r="AG33" s="314" t="str">
        <f>IF($B$2=1,IF(ชี้วัด3!AG33="","",ชี้วัด3!AG33),IF(ชี้วัด3!AG63="","",ชี้วัด3!AG63))</f>
        <v/>
      </c>
      <c r="AH33" s="314" t="str">
        <f>IF($B$2=1,IF(ชี้วัด3!AH33="","",ชี้วัด3!AH33),IF(ชี้วัด3!AH63="","",ชี้วัด3!AH63))</f>
        <v/>
      </c>
      <c r="AI33" s="314" t="str">
        <f>IF($B$2=1,IF(ชี้วัด3!AI33="","",ชี้วัด3!AI33),IF(ชี้วัด3!AI63="","",ชี้วัด3!AI63))</f>
        <v/>
      </c>
      <c r="AJ33" s="314" t="str">
        <f>IF($B$2=1,IF(ชี้วัด3!AJ33="","",ชี้วัด3!AJ33),IF(ชี้วัด3!AJ63="","",ชี้วัด3!AJ63))</f>
        <v/>
      </c>
      <c r="AK33" s="314" t="str">
        <f>IF($B$2=1,IF(ชี้วัด3!AK33="","",ชี้วัด3!AK33),IF(ชี้วัด3!AK63="","",ชี้วัด3!AK63))</f>
        <v/>
      </c>
      <c r="AL33" s="314" t="str">
        <f>IF($B$2=1,IF(ชี้วัด3!AL33="","",ชี้วัด3!AL33),IF(ชี้วัด3!AL63="","",ชี้วัด3!AL63))</f>
        <v/>
      </c>
      <c r="AM33" s="314" t="str">
        <f>IF($B$2=1,IF(ชี้วัด3!AM33="","",ชี้วัด3!AM33),IF(ชี้วัด3!AM63="","",ชี้วัด3!AM63))</f>
        <v/>
      </c>
      <c r="AN33" s="314" t="str">
        <f>IF($B$2=1,IF(ชี้วัด3!AN33="","",ชี้วัด3!AN33),IF(ชี้วัด3!AN63="","",ชี้วัด3!AN63))</f>
        <v/>
      </c>
      <c r="AO33" s="314" t="str">
        <f>IF($B$2=1,IF(ชี้วัด3!AO33="","",ชี้วัด3!AO33),IF(ชี้วัด3!AO63="","",ชี้วัด3!AO63))</f>
        <v/>
      </c>
      <c r="AP33" s="314" t="str">
        <f>IF($B$2=1,IF(ชี้วัด3!AP33="","",ชี้วัด3!AP33),IF(ชี้วัด3!AP63="","",ชี้วัด3!AP63))</f>
        <v/>
      </c>
      <c r="AQ33" s="314" t="str">
        <f>IF($B$2=1,IF(ชี้วัด3!AQ33="","",ชี้วัด3!AQ33),IF(ชี้วัด3!AQ63="","",ชี้วัด3!AQ63))</f>
        <v/>
      </c>
      <c r="AR33" s="314" t="str">
        <f>IF($B$2=1,IF(ชี้วัด3!AR33="","",ชี้วัด3!AR33),IF(ชี้วัด3!AR63="","",ชี้วัด3!AR63))</f>
        <v/>
      </c>
      <c r="AS33" s="314" t="str">
        <f>IF($B$2=1,IF(ชี้วัด3!AS33="","",ชี้วัด3!AS33),IF(ชี้วัด3!AS63="","",ชี้วัด3!AS63))</f>
        <v/>
      </c>
      <c r="AT33" s="314" t="str">
        <f>IF($B$2=1,IF(ชี้วัด3!AT33="","",ชี้วัด3!AT33),IF(ชี้วัด3!AT63="","",ชี้วัด3!AT63))</f>
        <v/>
      </c>
      <c r="AU33" s="314" t="str">
        <f>IF($B$2=1,IF(ชี้วัด3!AU33="","",ชี้วัด3!AU33),IF(ชี้วัด3!AU63="","",ชี้วัด3!AU63))</f>
        <v/>
      </c>
      <c r="AV33" s="314" t="str">
        <f>IF($B$2=1,IF(ชี้วัด3!AV33="","",ชี้วัด3!AV33),IF(ชี้วัด3!AV63="","",ชี้วัด3!AV63))</f>
        <v/>
      </c>
      <c r="AW33" s="314" t="str">
        <f>IF($B$2=1,IF(ชี้วัด3!AW33="","",ชี้วัด3!AW33),IF(ชี้วัด3!AW63="","",ชี้วัด3!AW63))</f>
        <v/>
      </c>
      <c r="AX33" s="314" t="str">
        <f>IF($B$2=1,IF(ชี้วัด3!AX33="","",ชี้วัด3!AX33),IF(ชี้วัด3!AX63="","",ชี้วัด3!AX63))</f>
        <v/>
      </c>
      <c r="AY33" s="314" t="str">
        <f>IF($B$2=1,IF(ชี้วัด3!AY33="","",ชี้วัด3!AY33),IF(ชี้วัด3!AY63="","",ชี้วัด3!AY63))</f>
        <v/>
      </c>
      <c r="AZ33" s="314" t="str">
        <f>IF($B$2=1,IF(ชี้วัด3!AZ33="","",ชี้วัด3!AZ33),IF(ชี้วัด3!AZ63="","",ชี้วัด3!AZ63))</f>
        <v/>
      </c>
      <c r="BA33" s="314" t="str">
        <f>IF($B$2=1,IF(ชี้วัด3!BA33="","",ชี้วัด3!BA33),IF(ชี้วัด3!BA63="","",ชี้วัด3!BA63))</f>
        <v/>
      </c>
      <c r="BB33" s="314" t="str">
        <f>IF($B$2=1,IF(ชี้วัด3!BB33="","",ชี้วัด3!BB33),IF(ชี้วัด3!BB63="","",ชี้วัด3!BB63))</f>
        <v/>
      </c>
      <c r="BC33" s="314" t="str">
        <f>IF($B$2=1,IF(ชี้วัด3!BC33="","",ชี้วัด3!BC33),IF(ชี้วัด3!BC63="","",ชี้วัด3!BC63))</f>
        <v/>
      </c>
      <c r="BD33" s="314" t="str">
        <f>IF($B$2=1,IF(ชี้วัด3!BD33="","",ชี้วัด3!BD33),IF(ชี้วัด3!BD63="","",ชี้วัด3!BD63))</f>
        <v/>
      </c>
      <c r="BE33" s="116" t="str">
        <f>IF($B$2=1,IF(ชี้วัด3!BE33="","",ชี้วัด3!BE33),IF(ชี้วัด3!BE63="","",ชี้วัด3!BE63))</f>
        <v/>
      </c>
      <c r="BF33" s="116" t="str">
        <f>IF($B$2=1,IF(ชี้วัด3!BF33="","",ชี้วัด3!BF33),IF(ชี้วัด3!BF63="","",ชี้วัด3!BF63))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IF($B$2=1,IF(ชี้วัด3!E34="","",ชี้วัด3!E34),IF(ชี้วัด3!E64="","",ชี้วัด3!E64))</f>
        <v/>
      </c>
      <c r="F34" s="118"/>
      <c r="G34" s="314" t="str">
        <f>IF($B$2=1,IF(ชี้วัด3!G34="","",ชี้วัด3!G34),IF(ชี้วัด3!G64="","",ชี้วัด3!G64))</f>
        <v/>
      </c>
      <c r="H34" s="314" t="str">
        <f>IF($B$2=1,IF(ชี้วัด3!H34="","",ชี้วัด3!H34),IF(ชี้วัด3!H64="","",ชี้วัด3!H64))</f>
        <v/>
      </c>
      <c r="I34" s="314" t="str">
        <f>IF($B$2=1,IF(ชี้วัด3!I34="","",ชี้วัด3!I34),IF(ชี้วัด3!I64="","",ชี้วัด3!I64))</f>
        <v/>
      </c>
      <c r="J34" s="314" t="str">
        <f>IF($B$2=1,IF(ชี้วัด3!J34="","",ชี้วัด3!J34),IF(ชี้วัด3!J64="","",ชี้วัด3!J64))</f>
        <v/>
      </c>
      <c r="K34" s="314" t="str">
        <f>IF($B$2=1,IF(ชี้วัด3!K34="","",ชี้วัด3!K34),IF(ชี้วัด3!K64="","",ชี้วัด3!K64))</f>
        <v/>
      </c>
      <c r="L34" s="314" t="str">
        <f>IF($B$2=1,IF(ชี้วัด3!L34="","",ชี้วัด3!L34),IF(ชี้วัด3!L64="","",ชี้วัด3!L64))</f>
        <v/>
      </c>
      <c r="M34" s="314" t="str">
        <f>IF($B$2=1,IF(ชี้วัด3!M34="","",ชี้วัด3!M34),IF(ชี้วัด3!M64="","",ชี้วัด3!M64))</f>
        <v/>
      </c>
      <c r="N34" s="314" t="str">
        <f>IF($B$2=1,IF(ชี้วัด3!N34="","",ชี้วัด3!N34),IF(ชี้วัด3!N64="","",ชี้วัด3!N64))</f>
        <v/>
      </c>
      <c r="O34" s="314" t="str">
        <f>IF($B$2=1,IF(ชี้วัด3!O34="","",ชี้วัด3!O34),IF(ชี้วัด3!O64="","",ชี้วัด3!O64))</f>
        <v/>
      </c>
      <c r="P34" s="314" t="str">
        <f>IF($B$2=1,IF(ชี้วัด3!P34="","",ชี้วัด3!P34),IF(ชี้วัด3!P64="","",ชี้วัด3!P64))</f>
        <v/>
      </c>
      <c r="Q34" s="314" t="str">
        <f>IF($B$2=1,IF(ชี้วัด3!Q34="","",ชี้วัด3!Q34),IF(ชี้วัด3!Q64="","",ชี้วัด3!Q64))</f>
        <v/>
      </c>
      <c r="R34" s="314" t="str">
        <f>IF($B$2=1,IF(ชี้วัด3!R34="","",ชี้วัด3!R34),IF(ชี้วัด3!R64="","",ชี้วัด3!R64))</f>
        <v/>
      </c>
      <c r="S34" s="314" t="str">
        <f>IF($B$2=1,IF(ชี้วัด3!S34="","",ชี้วัด3!S34),IF(ชี้วัด3!S64="","",ชี้วัด3!S64))</f>
        <v/>
      </c>
      <c r="T34" s="314" t="str">
        <f>IF($B$2=1,IF(ชี้วัด3!T34="","",ชี้วัด3!T34),IF(ชี้วัด3!T64="","",ชี้วัด3!T64))</f>
        <v/>
      </c>
      <c r="U34" s="314" t="str">
        <f>IF($B$2=1,IF(ชี้วัด3!U34="","",ชี้วัด3!U34),IF(ชี้วัด3!U64="","",ชี้วัด3!U64))</f>
        <v/>
      </c>
      <c r="V34" s="314" t="str">
        <f>IF($B$2=1,IF(ชี้วัด3!V34="","",ชี้วัด3!V34),IF(ชี้วัด3!V64="","",ชี้วัด3!V64))</f>
        <v/>
      </c>
      <c r="W34" s="314" t="str">
        <f>IF($B$2=1,IF(ชี้วัด3!W34="","",ชี้วัด3!W34),IF(ชี้วัด3!W64="","",ชี้วัด3!W64))</f>
        <v/>
      </c>
      <c r="X34" s="314" t="str">
        <f>IF($B$2=1,IF(ชี้วัด3!X34="","",ชี้วัด3!X34),IF(ชี้วัด3!X64="","",ชี้วัด3!X64))</f>
        <v/>
      </c>
      <c r="Y34" s="314" t="str">
        <f>IF($B$2=1,IF(ชี้วัด3!Y34="","",ชี้วัด3!Y34),IF(ชี้วัด3!Y64="","",ชี้วัด3!Y64))</f>
        <v/>
      </c>
      <c r="Z34" s="314" t="str">
        <f>IF($B$2=1,IF(ชี้วัด3!Z34="","",ชี้วัด3!Z34),IF(ชี้วัด3!Z64="","",ชี้วัด3!Z64))</f>
        <v/>
      </c>
      <c r="AA34" s="314" t="str">
        <f>IF($B$2=1,IF(ชี้วัด3!AA34="","",ชี้วัด3!AA34),IF(ชี้วัด3!AA64="","",ชี้วัด3!AA64))</f>
        <v/>
      </c>
      <c r="AB34" s="314" t="str">
        <f>IF($B$2=1,IF(ชี้วัด3!AB34="","",ชี้วัด3!AB34),IF(ชี้วัด3!AB64="","",ชี้วัด3!AB64))</f>
        <v/>
      </c>
      <c r="AC34" s="314" t="str">
        <f>IF($B$2=1,IF(ชี้วัด3!AC34="","",ชี้วัด3!AC34),IF(ชี้วัด3!AC64="","",ชี้วัด3!AC64))</f>
        <v/>
      </c>
      <c r="AD34" s="314" t="str">
        <f>IF($B$2=1,IF(ชี้วัด3!AD34="","",ชี้วัด3!AD34),IF(ชี้วัด3!AD64="","",ชี้วัด3!AD64))</f>
        <v/>
      </c>
      <c r="AE34" s="314" t="str">
        <f>IF($B$2=1,IF(ชี้วัด3!AE34="","",ชี้วัด3!AE34),IF(ชี้วัด3!AE64="","",ชี้วัด3!AE64))</f>
        <v/>
      </c>
      <c r="AF34" s="314" t="str">
        <f>IF($B$2=1,IF(ชี้วัด3!AF34="","",ชี้วัด3!AF34),IF(ชี้วัด3!AF64="","",ชี้วัด3!AF64))</f>
        <v/>
      </c>
      <c r="AG34" s="314" t="str">
        <f>IF($B$2=1,IF(ชี้วัด3!AG34="","",ชี้วัด3!AG34),IF(ชี้วัด3!AG64="","",ชี้วัด3!AG64))</f>
        <v/>
      </c>
      <c r="AH34" s="314" t="str">
        <f>IF($B$2=1,IF(ชี้วัด3!AH34="","",ชี้วัด3!AH34),IF(ชี้วัด3!AH64="","",ชี้วัด3!AH64))</f>
        <v/>
      </c>
      <c r="AI34" s="314" t="str">
        <f>IF($B$2=1,IF(ชี้วัด3!AI34="","",ชี้วัด3!AI34),IF(ชี้วัด3!AI64="","",ชี้วัด3!AI64))</f>
        <v/>
      </c>
      <c r="AJ34" s="314" t="str">
        <f>IF($B$2=1,IF(ชี้วัด3!AJ34="","",ชี้วัด3!AJ34),IF(ชี้วัด3!AJ64="","",ชี้วัด3!AJ64))</f>
        <v/>
      </c>
      <c r="AK34" s="314" t="str">
        <f>IF($B$2=1,IF(ชี้วัด3!AK34="","",ชี้วัด3!AK34),IF(ชี้วัด3!AK64="","",ชี้วัด3!AK64))</f>
        <v/>
      </c>
      <c r="AL34" s="314" t="str">
        <f>IF($B$2=1,IF(ชี้วัด3!AL34="","",ชี้วัด3!AL34),IF(ชี้วัด3!AL64="","",ชี้วัด3!AL64))</f>
        <v/>
      </c>
      <c r="AM34" s="314" t="str">
        <f>IF($B$2=1,IF(ชี้วัด3!AM34="","",ชี้วัด3!AM34),IF(ชี้วัด3!AM64="","",ชี้วัด3!AM64))</f>
        <v/>
      </c>
      <c r="AN34" s="314" t="str">
        <f>IF($B$2=1,IF(ชี้วัด3!AN34="","",ชี้วัด3!AN34),IF(ชี้วัด3!AN64="","",ชี้วัด3!AN64))</f>
        <v/>
      </c>
      <c r="AO34" s="314" t="str">
        <f>IF($B$2=1,IF(ชี้วัด3!AO34="","",ชี้วัด3!AO34),IF(ชี้วัด3!AO64="","",ชี้วัด3!AO64))</f>
        <v/>
      </c>
      <c r="AP34" s="314" t="str">
        <f>IF($B$2=1,IF(ชี้วัด3!AP34="","",ชี้วัด3!AP34),IF(ชี้วัด3!AP64="","",ชี้วัด3!AP64))</f>
        <v/>
      </c>
      <c r="AQ34" s="314" t="str">
        <f>IF($B$2=1,IF(ชี้วัด3!AQ34="","",ชี้วัด3!AQ34),IF(ชี้วัด3!AQ64="","",ชี้วัด3!AQ64))</f>
        <v/>
      </c>
      <c r="AR34" s="314" t="str">
        <f>IF($B$2=1,IF(ชี้วัด3!AR34="","",ชี้วัด3!AR34),IF(ชี้วัด3!AR64="","",ชี้วัด3!AR64))</f>
        <v/>
      </c>
      <c r="AS34" s="314" t="str">
        <f>IF($B$2=1,IF(ชี้วัด3!AS34="","",ชี้วัด3!AS34),IF(ชี้วัด3!AS64="","",ชี้วัด3!AS64))</f>
        <v/>
      </c>
      <c r="AT34" s="314" t="str">
        <f>IF($B$2=1,IF(ชี้วัด3!AT34="","",ชี้วัด3!AT34),IF(ชี้วัด3!AT64="","",ชี้วัด3!AT64))</f>
        <v/>
      </c>
      <c r="AU34" s="314" t="str">
        <f>IF($B$2=1,IF(ชี้วัด3!AU34="","",ชี้วัด3!AU34),IF(ชี้วัด3!AU64="","",ชี้วัด3!AU64))</f>
        <v/>
      </c>
      <c r="AV34" s="314" t="str">
        <f>IF($B$2=1,IF(ชี้วัด3!AV34="","",ชี้วัด3!AV34),IF(ชี้วัด3!AV64="","",ชี้วัด3!AV64))</f>
        <v/>
      </c>
      <c r="AW34" s="314" t="str">
        <f>IF($B$2=1,IF(ชี้วัด3!AW34="","",ชี้วัด3!AW34),IF(ชี้วัด3!AW64="","",ชี้วัด3!AW64))</f>
        <v/>
      </c>
      <c r="AX34" s="314" t="str">
        <f>IF($B$2=1,IF(ชี้วัด3!AX34="","",ชี้วัด3!AX34),IF(ชี้วัด3!AX64="","",ชี้วัด3!AX64))</f>
        <v/>
      </c>
      <c r="AY34" s="314" t="str">
        <f>IF($B$2=1,IF(ชี้วัด3!AY34="","",ชี้วัด3!AY34),IF(ชี้วัด3!AY64="","",ชี้วัด3!AY64))</f>
        <v/>
      </c>
      <c r="AZ34" s="314" t="str">
        <f>IF($B$2=1,IF(ชี้วัด3!AZ34="","",ชี้วัด3!AZ34),IF(ชี้วัด3!AZ64="","",ชี้วัด3!AZ64))</f>
        <v/>
      </c>
      <c r="BA34" s="314" t="str">
        <f>IF($B$2=1,IF(ชี้วัด3!BA34="","",ชี้วัด3!BA34),IF(ชี้วัด3!BA64="","",ชี้วัด3!BA64))</f>
        <v/>
      </c>
      <c r="BB34" s="314" t="str">
        <f>IF($B$2=1,IF(ชี้วัด3!BB34="","",ชี้วัด3!BB34),IF(ชี้วัด3!BB64="","",ชี้วัด3!BB64))</f>
        <v/>
      </c>
      <c r="BC34" s="314" t="str">
        <f>IF($B$2=1,IF(ชี้วัด3!BC34="","",ชี้วัด3!BC34),IF(ชี้วัด3!BC64="","",ชี้วัด3!BC64))</f>
        <v/>
      </c>
      <c r="BD34" s="314" t="str">
        <f>IF($B$2=1,IF(ชี้วัด3!BD34="","",ชี้วัด3!BD34),IF(ชี้วัด3!BD64="","",ชี้วัด3!BD64))</f>
        <v/>
      </c>
      <c r="BE34" s="116" t="str">
        <f>IF($B$2=1,IF(ชี้วัด3!BE34="","",ชี้วัด3!BE34),IF(ชี้วัด3!BE64="","",ชี้วัด3!BE64))</f>
        <v/>
      </c>
      <c r="BF34" s="116" t="str">
        <f>IF($B$2=1,IF(ชี้วัด3!BF34="","",ชี้วัด3!BF34),IF(ชี้วัด3!BF64="","",ชี้วัด3!BF64))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38F79FF-9CDB-4B9E-8671-9CB29665AC2F}">
          <x14:formula1>
            <xm:f>รายการ!$M$2:$M$3</xm:f>
          </x14:formula1>
          <xm:sqref>B2</xm:sqref>
        </x14:dataValidation>
        <x14:dataValidation type="list" allowBlank="1" showInputMessage="1" showErrorMessage="1" xr:uid="{A77CB1E7-B5DB-4118-8D9C-D54BF07F5E02}">
          <x14:formula1>
            <xm:f>รายการ!$K$2:$K$37</xm:f>
          </x14:formula1>
          <xm:sqref>B1</xm:sqref>
        </x14:dataValidation>
      </x14:dataValidations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85361-7698-465E-AEBB-05DA30B8DED8}">
  <sheetPr codeName="Sheet94"/>
  <dimension ref="A1:BF34"/>
  <sheetViews>
    <sheetView workbookViewId="0">
      <selection activeCell="E4" sqref="E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IF(ชี้วัด4!B3="","",ชี้วัด4!B3)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IF(ชี้วัด4!G2="","",ชี้วัด4!G2)</f>
        <v>ส 1.1</v>
      </c>
      <c r="H2" s="116" t="str">
        <f>IF(ชี้วัด4!H2="","",ชี้วัด4!H2)</f>
        <v>ส 1.1</v>
      </c>
      <c r="I2" s="116" t="str">
        <f>IF(ชี้วัด4!I2="","",ชี้วัด4!I2)</f>
        <v>ส 1.1</v>
      </c>
      <c r="J2" s="116" t="str">
        <f>IF(ชี้วัด4!J2="","",ชี้วัด4!J2)</f>
        <v>ส 1.1</v>
      </c>
      <c r="K2" s="116" t="str">
        <f>IF(ชี้วัด4!K2="","",ชี้วัด4!K2)</f>
        <v>ส 1.1</v>
      </c>
      <c r="L2" s="116" t="str">
        <f>IF(ชี้วัด4!L2="","",ชี้วัด4!L2)</f>
        <v>ส 1.1</v>
      </c>
      <c r="M2" s="116" t="str">
        <f>IF(ชี้วัด4!M2="","",ชี้วัด4!M2)</f>
        <v>ส 1.1</v>
      </c>
      <c r="N2" s="116" t="str">
        <f>IF(ชี้วัด4!N2="","",ชี้วัด4!N2)</f>
        <v>ส 1.1</v>
      </c>
      <c r="O2" s="116" t="str">
        <f>IF(ชี้วัด4!O2="","",ชี้วัด4!O2)</f>
        <v>ส 1.1</v>
      </c>
      <c r="P2" s="116" t="str">
        <f>IF(ชี้วัด4!P2="","",ชี้วัด4!P2)</f>
        <v>ส 1.2</v>
      </c>
      <c r="Q2" s="116" t="str">
        <f>IF(ชี้วัด4!Q2="","",ชี้วัด4!Q2)</f>
        <v>ส 1.2</v>
      </c>
      <c r="R2" s="116" t="str">
        <f>IF(ชี้วัด4!R2="","",ชี้วัด4!R2)</f>
        <v>ส 1.2</v>
      </c>
      <c r="S2" s="116" t="str">
        <f>IF(ชี้วัด4!S2="","",ชี้วัด4!S2)</f>
        <v>ส 1.2</v>
      </c>
      <c r="T2" s="116" t="str">
        <f>IF(ชี้วัด4!T2="","",ชี้วัด4!T2)</f>
        <v>ส 2.1</v>
      </c>
      <c r="U2" s="116" t="str">
        <f>IF(ชี้วัด4!U2="","",ชี้วัด4!U2)</f>
        <v>ส 2.1</v>
      </c>
      <c r="V2" s="116" t="str">
        <f>IF(ชี้วัด4!V2="","",ชี้วัด4!V2)</f>
        <v>ส 2.1</v>
      </c>
      <c r="W2" s="116" t="str">
        <f>IF(ชี้วัด4!W2="","",ชี้วัด4!W2)</f>
        <v>ส 2.1</v>
      </c>
      <c r="X2" s="116" t="str">
        <f>IF(ชี้วัด4!X2="","",ชี้วัด4!X2)</f>
        <v>ส 2.1</v>
      </c>
      <c r="Y2" s="116" t="str">
        <f>IF(ชี้วัด4!Y2="","",ชี้วัด4!Y2)</f>
        <v>ส 2.2</v>
      </c>
      <c r="Z2" s="116" t="str">
        <f>IF(ชี้วัด4!Z2="","",ชี้วัด4!Z2)</f>
        <v>ส 2.2</v>
      </c>
      <c r="AA2" s="116" t="str">
        <f>IF(ชี้วัด4!AA2="","",ชี้วัด4!AA2)</f>
        <v>ส 2.2</v>
      </c>
      <c r="AB2" s="116" t="str">
        <f>IF(ชี้วัด4!AB2="","",ชี้วัด4!AB2)</f>
        <v>ส 3.1</v>
      </c>
      <c r="AC2" s="116" t="str">
        <f>IF(ชี้วัด4!AC2="","",ชี้วัด4!AC2)</f>
        <v>ส 3.1</v>
      </c>
      <c r="AD2" s="116" t="str">
        <f>IF(ชี้วัด4!AD2="","",ชี้วัด4!AD2)</f>
        <v>ส 3.1</v>
      </c>
      <c r="AE2" s="116" t="str">
        <f>IF(ชี้วัด4!AE2="","",ชี้วัด4!AE2)</f>
        <v>ส 3.2</v>
      </c>
      <c r="AF2" s="116" t="str">
        <f>IF(ชี้วัด4!AF2="","",ชี้วัด4!AF2)</f>
        <v>ส 3.2</v>
      </c>
      <c r="AG2" s="116" t="str">
        <f>IF(ชี้วัด4!AG2="","",ชี้วัด4!AG2)</f>
        <v>ส 5.1</v>
      </c>
      <c r="AH2" s="116" t="str">
        <f>IF(ชี้วัด4!AH2="","",ชี้วัด4!AH2)</f>
        <v>ส 5.1</v>
      </c>
      <c r="AI2" s="116" t="str">
        <f>IF(ชี้วัด4!AI2="","",ชี้วัด4!AI2)</f>
        <v>ส 5.2</v>
      </c>
      <c r="AJ2" s="116" t="str">
        <f>IF(ชี้วัด4!AJ2="","",ชี้วัด4!AJ2)</f>
        <v>ส 5.2</v>
      </c>
      <c r="AK2" s="116" t="str">
        <f>IF(ชี้วัด4!AK2="","",ชี้วัด4!AK2)</f>
        <v>ส 5.2</v>
      </c>
      <c r="AL2" s="116" t="str">
        <f>IF(ชี้วัด4!AL2="","",ชี้วัด4!AL2)</f>
        <v/>
      </c>
      <c r="AM2" s="116" t="str">
        <f>IF(ชี้วัด4!AM2="","",ชี้วัด4!AM2)</f>
        <v/>
      </c>
      <c r="AN2" s="116" t="str">
        <f>IF(ชี้วัด4!AN2="","",ชี้วัด4!AN2)</f>
        <v/>
      </c>
      <c r="AO2" s="116" t="str">
        <f>IF(ชี้วัด4!AO2="","",ชี้วัด4!AO2)</f>
        <v/>
      </c>
      <c r="AP2" s="116" t="str">
        <f>IF(ชี้วัด4!AP2="","",ชี้วัด4!AP2)</f>
        <v/>
      </c>
      <c r="AQ2" s="116" t="str">
        <f>IF(ชี้วัด4!AQ2="","",ชี้วัด4!AQ2)</f>
        <v/>
      </c>
      <c r="AR2" s="116" t="str">
        <f>IF(ชี้วัด4!AR2="","",ชี้วัด4!AR2)</f>
        <v/>
      </c>
      <c r="AS2" s="116" t="str">
        <f>IF(ชี้วัด4!AS2="","",ชี้วัด4!AS2)</f>
        <v/>
      </c>
      <c r="AT2" s="116" t="str">
        <f>IF(ชี้วัด4!AT2="","",ชี้วัด4!AT2)</f>
        <v/>
      </c>
      <c r="AU2" s="116" t="str">
        <f>IF(ชี้วัด4!AU2="","",ชี้วัด4!AU2)</f>
        <v/>
      </c>
      <c r="AV2" s="116" t="str">
        <f>IF(ชี้วัด4!AV2="","",ชี้วัด4!AV2)</f>
        <v/>
      </c>
      <c r="AW2" s="116" t="str">
        <f>IF(ชี้วัด4!AW2="","",ชี้วัด4!AW2)</f>
        <v/>
      </c>
      <c r="AX2" s="116" t="str">
        <f>IF(ชี้วัด4!AX2="","",ชี้วัด4!AX2)</f>
        <v/>
      </c>
      <c r="AY2" s="116" t="str">
        <f>IF(ชี้วัด4!AY2="","",ชี้วัด4!AY2)</f>
        <v/>
      </c>
      <c r="AZ2" s="116" t="str">
        <f>IF(ชี้วัด4!AZ2="","",ชี้วัด4!AZ2)</f>
        <v/>
      </c>
      <c r="BA2" s="116" t="str">
        <f>IF(ชี้วัด4!BA2="","",ชี้วัด4!BA2)</f>
        <v/>
      </c>
      <c r="BB2" s="116" t="str">
        <f>IF(ชี้วัด4!BB2="","",ชี้วัด4!BB2)</f>
        <v/>
      </c>
      <c r="BC2" s="116" t="str">
        <f>IF(ชี้วัด4!BC2="","",ชี้วัด4!BC2)</f>
        <v/>
      </c>
      <c r="BD2" s="116" t="str">
        <f>IF(ชี้วัด4!BD2="","",ชี้วัด4!BD2)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IF(ชี้วัด4!G3="","",ชี้วัด4!G3)</f>
        <v>ป. 6/1</v>
      </c>
      <c r="H3" s="116" t="str">
        <f>IF(ชี้วัด4!H3="","",ชี้วัด4!H3)</f>
        <v>ป. 6/2</v>
      </c>
      <c r="I3" s="116" t="str">
        <f>IF(ชี้วัด4!I3="","",ชี้วัด4!I3)</f>
        <v>ป. 6/3</v>
      </c>
      <c r="J3" s="116" t="str">
        <f>IF(ชี้วัด4!J3="","",ชี้วัด4!J3)</f>
        <v>ป. 6/4</v>
      </c>
      <c r="K3" s="116" t="str">
        <f>IF(ชี้วัด4!K3="","",ชี้วัด4!K3)</f>
        <v>ป. 6/5</v>
      </c>
      <c r="L3" s="116" t="str">
        <f>IF(ชี้วัด4!L3="","",ชี้วัด4!L3)</f>
        <v>ป. 6/6</v>
      </c>
      <c r="M3" s="116" t="str">
        <f>IF(ชี้วัด4!M3="","",ชี้วัด4!M3)</f>
        <v>ป. 6/7</v>
      </c>
      <c r="N3" s="116" t="str">
        <f>IF(ชี้วัด4!N3="","",ชี้วัด4!N3)</f>
        <v>ป. 6/8</v>
      </c>
      <c r="O3" s="116" t="str">
        <f>IF(ชี้วัด4!O3="","",ชี้วัด4!O3)</f>
        <v>ป. 6/9</v>
      </c>
      <c r="P3" s="116" t="str">
        <f>IF(ชี้วัด4!P3="","",ชี้วัด4!P3)</f>
        <v>ป. 6/1</v>
      </c>
      <c r="Q3" s="116" t="str">
        <f>IF(ชี้วัด4!Q3="","",ชี้วัด4!Q3)</f>
        <v>ป. 6/2</v>
      </c>
      <c r="R3" s="116" t="str">
        <f>IF(ชี้วัด4!R3="","",ชี้วัด4!R3)</f>
        <v>ป. 6/3</v>
      </c>
      <c r="S3" s="116" t="str">
        <f>IF(ชี้วัด4!S3="","",ชี้วัด4!S3)</f>
        <v>ป. 6/4</v>
      </c>
      <c r="T3" s="116" t="str">
        <f>IF(ชี้วัด4!T3="","",ชี้วัด4!T3)</f>
        <v>ป. 6/1</v>
      </c>
      <c r="U3" s="116" t="str">
        <f>IF(ชี้วัด4!U3="","",ชี้วัด4!U3)</f>
        <v>ป. 6/2</v>
      </c>
      <c r="V3" s="116" t="str">
        <f>IF(ชี้วัด4!V3="","",ชี้วัด4!V3)</f>
        <v>ป. 6/3</v>
      </c>
      <c r="W3" s="116" t="str">
        <f>IF(ชี้วัด4!W3="","",ชี้วัด4!W3)</f>
        <v>ป. 6/4</v>
      </c>
      <c r="X3" s="116" t="str">
        <f>IF(ชี้วัด4!X3="","",ชี้วัด4!X3)</f>
        <v>ป. 6/5</v>
      </c>
      <c r="Y3" s="116" t="str">
        <f>IF(ชี้วัด4!Y3="","",ชี้วัด4!Y3)</f>
        <v>ป. 6/1</v>
      </c>
      <c r="Z3" s="116" t="str">
        <f>IF(ชี้วัด4!Z3="","",ชี้วัด4!Z3)</f>
        <v>ป. 6/2</v>
      </c>
      <c r="AA3" s="116" t="str">
        <f>IF(ชี้วัด4!AA3="","",ชี้วัด4!AA3)</f>
        <v>ป. 6/3</v>
      </c>
      <c r="AB3" s="116" t="str">
        <f>IF(ชี้วัด4!AB3="","",ชี้วัด4!AB3)</f>
        <v>ป. 6/1</v>
      </c>
      <c r="AC3" s="116" t="str">
        <f>IF(ชี้วัด4!AC3="","",ชี้วัด4!AC3)</f>
        <v>ป. 6/2</v>
      </c>
      <c r="AD3" s="116" t="str">
        <f>IF(ชี้วัด4!AD3="","",ชี้วัด4!AD3)</f>
        <v>ป. 6/3</v>
      </c>
      <c r="AE3" s="116" t="str">
        <f>IF(ชี้วัด4!AE3="","",ชี้วัด4!AE3)</f>
        <v>ป. 6/1</v>
      </c>
      <c r="AF3" s="116" t="str">
        <f>IF(ชี้วัด4!AF3="","",ชี้วัด4!AF3)</f>
        <v>ป. 6/2</v>
      </c>
      <c r="AG3" s="116" t="str">
        <f>IF(ชี้วัด4!AG3="","",ชี้วัด4!AG3)</f>
        <v>ป. 6/1</v>
      </c>
      <c r="AH3" s="116" t="str">
        <f>IF(ชี้วัด4!AH3="","",ชี้วัด4!AH3)</f>
        <v>ป. 6/2</v>
      </c>
      <c r="AI3" s="116" t="str">
        <f>IF(ชี้วัด4!AI3="","",ชี้วัด4!AI3)</f>
        <v>ป. 6/1</v>
      </c>
      <c r="AJ3" s="116" t="str">
        <f>IF(ชี้วัด4!AJ3="","",ชี้วัด4!AJ3)</f>
        <v>ป. 6/2</v>
      </c>
      <c r="AK3" s="116" t="str">
        <f>IF(ชี้วัด4!AK3="","",ชี้วัด4!AK3)</f>
        <v>ป. 6/3</v>
      </c>
      <c r="AL3" s="116" t="str">
        <f>IF(ชี้วัด4!AL3="","",ชี้วัด4!AL3)</f>
        <v/>
      </c>
      <c r="AM3" s="116" t="str">
        <f>IF(ชี้วัด4!AM3="","",ชี้วัด4!AM3)</f>
        <v/>
      </c>
      <c r="AN3" s="116" t="str">
        <f>IF(ชี้วัด4!AN3="","",ชี้วัด4!AN3)</f>
        <v/>
      </c>
      <c r="AO3" s="116" t="str">
        <f>IF(ชี้วัด4!AO3="","",ชี้วัด4!AO3)</f>
        <v/>
      </c>
      <c r="AP3" s="116" t="str">
        <f>IF(ชี้วัด4!AP3="","",ชี้วัด4!AP3)</f>
        <v/>
      </c>
      <c r="AQ3" s="116" t="str">
        <f>IF(ชี้วัด4!AQ3="","",ชี้วัด4!AQ3)</f>
        <v/>
      </c>
      <c r="AR3" s="116" t="str">
        <f>IF(ชี้วัด4!AR3="","",ชี้วัด4!AR3)</f>
        <v/>
      </c>
      <c r="AS3" s="116" t="str">
        <f>IF(ชี้วัด4!AS3="","",ชี้วัด4!AS3)</f>
        <v/>
      </c>
      <c r="AT3" s="116" t="str">
        <f>IF(ชี้วัด4!AT3="","",ชี้วัด4!AT3)</f>
        <v/>
      </c>
      <c r="AU3" s="116" t="str">
        <f>IF(ชี้วัด4!AU3="","",ชี้วัด4!AU3)</f>
        <v/>
      </c>
      <c r="AV3" s="116" t="str">
        <f>IF(ชี้วัด4!AV3="","",ชี้วัด4!AV3)</f>
        <v/>
      </c>
      <c r="AW3" s="116" t="str">
        <f>IF(ชี้วัด4!AW3="","",ชี้วัด4!AW3)</f>
        <v/>
      </c>
      <c r="AX3" s="116" t="str">
        <f>IF(ชี้วัด4!AX3="","",ชี้วัด4!AX3)</f>
        <v/>
      </c>
      <c r="AY3" s="116" t="str">
        <f>IF(ชี้วัด4!AY3="","",ชี้วัด4!AY3)</f>
        <v/>
      </c>
      <c r="AZ3" s="116" t="str">
        <f>IF(ชี้วัด4!AZ3="","",ชี้วัด4!AZ3)</f>
        <v/>
      </c>
      <c r="BA3" s="116" t="str">
        <f>IF(ชี้วัด4!BA3="","",ชี้วัด4!BA3)</f>
        <v/>
      </c>
      <c r="BB3" s="116" t="str">
        <f>IF(ชี้วัด4!BB3="","",ชี้วัด4!BB3)</f>
        <v/>
      </c>
      <c r="BC3" s="116" t="str">
        <f>IF(ชี้วัด4!BC3="","",ชี้วัด4!BC3)</f>
        <v/>
      </c>
      <c r="BD3" s="116" t="str">
        <f>IF(ชี้วัด4!BD3="","",ชี้วัด4!BD3)</f>
        <v/>
      </c>
      <c r="BE3" s="112">
        <f>IF(ชี้วัด4!BE3="","",ชี้วัด4!BE3)</f>
        <v>31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IF(ชี้วัด4!G4="","",ชี้วัด4!G4)</f>
        <v>วิเคราะห์ความสำคัญของพระพุทธ- ศาสนาในฐานะเป็นศาสนาประจำชาติ หรือความสำคัญของศาสนาที่ตนนับถือ</v>
      </c>
      <c r="H4" s="119" t="str">
        <f>IF(ชี้วัด4!H4="","",ชี้วัด4!H4)</f>
        <v>สรุปพุทธประวัติตั้งแต่ปลงอายุสังขารจนถึงสังเวชนียสถาน หรือประวัติศาสดาที่ตนนับถือตามที่กำหนด</v>
      </c>
      <c r="I4" s="119" t="str">
        <f>IF(ชี้วัด4!I4="","",ชี้วัด4!I4)</f>
        <v>เห็นคุณค่าและประพฤติตนตามแบบอย่างการดำเนินชีวิตและข้อคิดจากประวัติสาวก ชาดก/เรื่องเล่า และ ศาสนิกชนตัวอย่างตามที่กำหนด</v>
      </c>
      <c r="J4" s="119" t="str">
        <f>IF(ชี้วัด4!J4="","",ชี้วัด4!J4)</f>
        <v>วิเคราะห์ความสำคัญและเคารพ พระรัตนตรัย ปฏิบัติตามไตรสิกขาและหลักธรรมโอวาท 3 ในพระพุทธศาสนา หรือหลักธรรมของศาสนาที่ตนนับถือตามที่กำหนด</v>
      </c>
      <c r="K4" s="119" t="str">
        <f>IF(ชี้วัด4!K4="","",ชี้วัด4!K4)</f>
        <v>ชื่นชมการทำความดีของบุคคลในประเทศตามหลักศาสนา พร้อมทั้งบอกแนวปฏิบัติในการดำเนินชีวิต</v>
      </c>
      <c r="L4" s="119" t="str">
        <f>IF(ชี้วัด4!L4="","",ชี้วัด4!L4)</f>
        <v>เห็นคุณค่าและสวดมนต์แผ่เมตตา และบริหารจิตเจริญปัญญา มีสติที่เป็นพื้นฐานของสมาธิในพระพุทธศาสนา หรือการพัฒนาจิตตามแนวทางของศาสนา ที่ตนนับถือ ตามที่กำหนด</v>
      </c>
      <c r="M4" s="119" t="str">
        <f>IF(ชี้วัด4!M4="","",ชี้วัด4!M4)</f>
        <v>ปฏิบัติตนตามหลักธรรมของศาสนา ที่ตนนับถือ เพื่อแก้ปัญหาอบายมุขและ สิ่งเสพติด</v>
      </c>
      <c r="N4" s="119" t="str">
        <f>IF(ชี้วัด4!N4="","",ชี้วัด4!N4)</f>
        <v>อธิบายหลักธรรมสำคัญของศาสนาอื่นๆ โดยสังเขป</v>
      </c>
      <c r="O4" s="119" t="str">
        <f>IF(ชี้วัด4!O4="","",ชี้วัด4!O4)</f>
        <v>อธิบายลักษณะสำคัญของศาสนพิธีพิธีกรรมของศาสนาอื่นๆ และปฏิบัติตนได้อย่างเหมาะสมเมื่อต้องเข้าร่วมพิธี</v>
      </c>
      <c r="P4" s="119" t="str">
        <f>IF(ชี้วัด4!P4="","",ชี้วัด4!P4)</f>
        <v>อธิบายความรู้เกี่ยวกับสถานที่ต่างๆในศาสนสถาน และปฏิบัติตนได้อย่างเหมาะสม</v>
      </c>
      <c r="Q4" s="119" t="str">
        <f>IF(ชี้วัด4!Q4="","",ชี้วัด4!Q4)</f>
        <v>มีมรรยาทของความเป็นศาสนิกชนที่ดี ตามที่กำหนด</v>
      </c>
      <c r="R4" s="119" t="str">
        <f>IF(ชี้วัด4!R4="","",ชี้วัด4!R4)</f>
        <v>อธิบายประโยชน์ของการเข้าร่วมใน ศาสนพิธี พิธีกรรม และกิจกรรมใน วันสำคัญทางศาสนา ตามที่กำหนด และปฏิบัติตนได้ถูกต้อง</v>
      </c>
      <c r="S4" s="119" t="str">
        <f>IF(ชี้วัด4!S4="","",ชี้วัด4!S4)</f>
        <v>แสดงตนเป็นพุทธมามกะ หรือแสดงตนเป็นศาสนิกชนของศาสนาที่ตนนับถือ</v>
      </c>
      <c r="T4" s="119" t="str">
        <f>IF(ชี้วัด4!T4="","",ชี้วัด4!T4)</f>
        <v>ปฏิบัติตามกฎหมายที่เกี่ยวข้องกับชีวิตประจำวันของครอบครัวและชุมชน</v>
      </c>
      <c r="U4" s="119" t="str">
        <f>IF(ชี้วัด4!U4="","",ชี้วัด4!U4)</f>
        <v>วิเคราะห์การเปลี่ยนแปลงวัฒนธรรมตามกาลเวลาและธำรงรักษาวัฒนธรรม อันดีงาม</v>
      </c>
      <c r="V4" s="119" t="str">
        <f>IF(ชี้วัด4!V4="","",ชี้วัด4!V4)</f>
        <v>แสดงออกถึงมารยาทไทยได้เหมาะสมถูกกาลเทศะ</v>
      </c>
      <c r="W4" s="119" t="str">
        <f>IF(ชี้วัด4!W4="","",ชี้วัด4!W4)</f>
        <v>อธิบายคุณค่าทางวัฒนธรรมที่แตกต่างกันระหว่างกลุ่มคนในสังคมไทย</v>
      </c>
      <c r="X4" s="119" t="str">
        <f>IF(ชี้วัด4!X4="","",ชี้วัด4!X4)</f>
        <v>ติดตามข้อมูล ข่าวสาร เหตุการณ์ต่าง ๆ ในชีวิตประจำวัน เลือกรับและใช้ข้อมูล ข่าวสารในการเรียนรู้ได้เหมาะสม</v>
      </c>
      <c r="Y4" s="119" t="str">
        <f>IF(ชี้วัด4!Y4="","",ชี้วัด4!Y4)</f>
        <v>เปรียบเทียบบทบาท หน้าที่ขององค์กรปกครองส่วนท้องถิ่นและรัฐบาล</v>
      </c>
      <c r="Z4" s="119" t="str">
        <f>IF(ชี้วัด4!Z4="","",ชี้วัด4!Z4)</f>
        <v>มีส่วนร่วมในกิจกรรมต่างๆ ที่ส่งเสริม ประชาธิปไตยในท้องถิ่นและประเทศ</v>
      </c>
      <c r="AA4" s="119" t="str">
        <f>IF(ชี้วัด4!AA4="","",ชี้วัด4!AA4)</f>
        <v>อภิปรายบทบาท ความสำคัญในการใช้สิทธิออกเสียงเลือกตั้งตามระบอบประชาธิปไตย</v>
      </c>
      <c r="AB4" s="119" t="str">
        <f>IF(ชี้วัด4!AB4="","",ชี้วัด4!AB4)</f>
        <v>อธิบายบทบาทของผู้ผลิตที่มีความรับผิดชอบ</v>
      </c>
      <c r="AC4" s="119" t="str">
        <f>IF(ชี้วัด4!AC4="","",ชี้วัด4!AC4)</f>
        <v>อธิบายบทบาทของผู้บริโภคที่รู้เท่าทัน</v>
      </c>
      <c r="AD4" s="119" t="str">
        <f>IF(ชี้วัด4!AD4="","",ชี้วัด4!AD4)</f>
        <v>บอกวิธีและประโยชน์ของการใช้ทรัพยากรอย่างยั่งยืน</v>
      </c>
      <c r="AE4" s="119" t="str">
        <f>IF(ชี้วัด4!AE4="","",ชี้วัด4!AE4)</f>
        <v>อธิบายความสัมพันธ์ระหว่างผู้ผลิต ผู้บริโภค ธนาคาร และรัฐบาล</v>
      </c>
      <c r="AF4" s="119" t="str">
        <f>IF(ชี้วัด4!AF4="","",ชี้วัด4!AF4)</f>
        <v>ยกตัวอย่างการรวมกลุ่มทางเศรษฐกิจภายในท้องถิ่น</v>
      </c>
      <c r="AG4" s="119" t="str">
        <f>IF(ชี้วัด4!AG4="","",ชี้วัด4!AG4)</f>
        <v>ใช้เครื่องมือทางภูมิศาสตร์ (แผนที่ ภาพถ่ายชนิดต่าง ๆ) ระบุลักษณะสำคัญทางกายภาพและสังคมของประเทศ</v>
      </c>
      <c r="AH4" s="119" t="str">
        <f>IF(ชี้วัด4!AH4="","",ชี้วัด4!AH4)</f>
        <v>อธิบายความสัมพันธ์ระหว่างลักษณะทางกายภาพกับปรากฏการณ์ทางธรรมชาติของประเทศ</v>
      </c>
      <c r="AI4" s="119" t="str">
        <f>IF(ชี้วัด4!AI4="","",ชี้วัด4!AI4)</f>
        <v>วิเคราะห์ความสัมพันธ์ระหว่างสิ่งแวดล้อมทางธรรมชาติกับสิ่งแวดล้อมทางสังคมในประเทศ</v>
      </c>
      <c r="AJ4" s="119" t="str">
        <f>IF(ชี้วัด4!AJ4="","",ชี้วัด4!AJ4)</f>
        <v>อธิบายการแปลงสภาพธรรมชาติในประเทศไทยจากอดีตถึงปัจจุบัน และผลที่เกิดขึ้นจากการเปลี่ยนแปลงนั้น</v>
      </c>
      <c r="AK4" s="119" t="str">
        <f>IF(ชี้วัด4!AK4="","",ชี้วัด4!AK4)</f>
        <v>จัดทำแผนการใช้ทรัพยากรในชุมชน</v>
      </c>
      <c r="AL4" s="119" t="str">
        <f>IF(ชี้วัด4!AL4="","",ชี้วัด4!AL4)</f>
        <v/>
      </c>
      <c r="AM4" s="119" t="str">
        <f>IF(ชี้วัด4!AM4="","",ชี้วัด4!AM4)</f>
        <v/>
      </c>
      <c r="AN4" s="119" t="str">
        <f>IF(ชี้วัด4!AN4="","",ชี้วัด4!AN4)</f>
        <v/>
      </c>
      <c r="AO4" s="119" t="str">
        <f>IF(ชี้วัด4!AO4="","",ชี้วัด4!AO4)</f>
        <v/>
      </c>
      <c r="AP4" s="119" t="str">
        <f>IF(ชี้วัด4!AP4="","",ชี้วัด4!AP4)</f>
        <v/>
      </c>
      <c r="AQ4" s="119" t="str">
        <f>IF(ชี้วัด4!AQ4="","",ชี้วัด4!AQ4)</f>
        <v/>
      </c>
      <c r="AR4" s="119" t="str">
        <f>IF(ชี้วัด4!AR4="","",ชี้วัด4!AR4)</f>
        <v/>
      </c>
      <c r="AS4" s="119" t="str">
        <f>IF(ชี้วัด4!AS4="","",ชี้วัด4!AS4)</f>
        <v/>
      </c>
      <c r="AT4" s="119" t="str">
        <f>IF(ชี้วัด4!AT4="","",ชี้วัด4!AT4)</f>
        <v/>
      </c>
      <c r="AU4" s="119" t="str">
        <f>IF(ชี้วัด4!AU4="","",ชี้วัด4!AU4)</f>
        <v/>
      </c>
      <c r="AV4" s="119" t="str">
        <f>IF(ชี้วัด4!AV4="","",ชี้วัด4!AV4)</f>
        <v/>
      </c>
      <c r="AW4" s="119" t="str">
        <f>IF(ชี้วัด4!AW4="","",ชี้วัด4!AW4)</f>
        <v/>
      </c>
      <c r="AX4" s="119" t="str">
        <f>IF(ชี้วัด4!AX4="","",ชี้วัด4!AX4)</f>
        <v/>
      </c>
      <c r="AY4" s="119" t="str">
        <f>IF(ชี้วัด4!AY4="","",ชี้วัด4!AY4)</f>
        <v/>
      </c>
      <c r="AZ4" s="119" t="str">
        <f>IF(ชี้วัด4!AZ4="","",ชี้วัด4!AZ4)</f>
        <v/>
      </c>
      <c r="BA4" s="119" t="str">
        <f>IF(ชี้วัด4!BA4="","",ชี้วัด4!BA4)</f>
        <v/>
      </c>
      <c r="BB4" s="119" t="str">
        <f>IF(ชี้วัด4!BB4="","",ชี้วัด4!BB4)</f>
        <v/>
      </c>
      <c r="BC4" s="119" t="str">
        <f>IF(ชี้วัด4!BC4="","",ชี้วัด4!BC4)</f>
        <v/>
      </c>
      <c r="BD4" s="119" t="str">
        <f>IF(ชี้วัด4!BD4="","",ชี้วัด4!BD4)</f>
        <v/>
      </c>
      <c r="BE4" s="307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IF($B$2=1,IF(ชี้วัด4!E5="","",ชี้วัด4!E5),IF(ชี้วัด4!E35="","",ชี้วัด4!E35))</f>
        <v/>
      </c>
      <c r="F5" s="118"/>
      <c r="G5" s="314" t="str">
        <f>IF($B$2=1,IF(ชี้วัด4!G5="","",ชี้วัด4!G5),IF(ชี้วัด4!G35="","",ชี้วัด4!G35))</f>
        <v/>
      </c>
      <c r="H5" s="314" t="str">
        <f>IF($B$2=1,IF(ชี้วัด4!H5="","",ชี้วัด4!H5),IF(ชี้วัด4!H35="","",ชี้วัด4!H35))</f>
        <v/>
      </c>
      <c r="I5" s="314" t="str">
        <f>IF($B$2=1,IF(ชี้วัด4!I5="","",ชี้วัด4!I5),IF(ชี้วัด4!I35="","",ชี้วัด4!I35))</f>
        <v/>
      </c>
      <c r="J5" s="314" t="str">
        <f>IF($B$2=1,IF(ชี้วัด4!J5="","",ชี้วัด4!J5),IF(ชี้วัด4!J35="","",ชี้วัด4!J35))</f>
        <v/>
      </c>
      <c r="K5" s="314" t="str">
        <f>IF($B$2=1,IF(ชี้วัด4!K5="","",ชี้วัด4!K5),IF(ชี้วัด4!K35="","",ชี้วัด4!K35))</f>
        <v/>
      </c>
      <c r="L5" s="314" t="str">
        <f>IF($B$2=1,IF(ชี้วัด4!L5="","",ชี้วัด4!L5),IF(ชี้วัด4!L35="","",ชี้วัด4!L35))</f>
        <v/>
      </c>
      <c r="M5" s="314" t="str">
        <f>IF($B$2=1,IF(ชี้วัด4!M5="","",ชี้วัด4!M5),IF(ชี้วัด4!M35="","",ชี้วัด4!M35))</f>
        <v/>
      </c>
      <c r="N5" s="314" t="str">
        <f>IF($B$2=1,IF(ชี้วัด4!N5="","",ชี้วัด4!N5),IF(ชี้วัด4!N35="","",ชี้วัด4!N35))</f>
        <v/>
      </c>
      <c r="O5" s="314" t="str">
        <f>IF($B$2=1,IF(ชี้วัด4!O5="","",ชี้วัด4!O5),IF(ชี้วัด4!O35="","",ชี้วัด4!O35))</f>
        <v/>
      </c>
      <c r="P5" s="314" t="str">
        <f>IF($B$2=1,IF(ชี้วัด4!P5="","",ชี้วัด4!P5),IF(ชี้วัด4!P35="","",ชี้วัด4!P35))</f>
        <v/>
      </c>
      <c r="Q5" s="314" t="str">
        <f>IF($B$2=1,IF(ชี้วัด4!Q5="","",ชี้วัด4!Q5),IF(ชี้วัด4!Q35="","",ชี้วัด4!Q35))</f>
        <v/>
      </c>
      <c r="R5" s="314" t="str">
        <f>IF($B$2=1,IF(ชี้วัด4!R5="","",ชี้วัด4!R5),IF(ชี้วัด4!R35="","",ชี้วัด4!R35))</f>
        <v/>
      </c>
      <c r="S5" s="314" t="str">
        <f>IF($B$2=1,IF(ชี้วัด4!S5="","",ชี้วัด4!S5),IF(ชี้วัด4!S35="","",ชี้วัด4!S35))</f>
        <v/>
      </c>
      <c r="T5" s="314" t="str">
        <f>IF($B$2=1,IF(ชี้วัด4!T5="","",ชี้วัด4!T5),IF(ชี้วัด4!T35="","",ชี้วัด4!T35))</f>
        <v/>
      </c>
      <c r="U5" s="314" t="str">
        <f>IF($B$2=1,IF(ชี้วัด4!U5="","",ชี้วัด4!U5),IF(ชี้วัด4!U35="","",ชี้วัด4!U35))</f>
        <v/>
      </c>
      <c r="V5" s="314" t="str">
        <f>IF($B$2=1,IF(ชี้วัด4!V5="","",ชี้วัด4!V5),IF(ชี้วัด4!V35="","",ชี้วัด4!V35))</f>
        <v/>
      </c>
      <c r="W5" s="314" t="str">
        <f>IF($B$2=1,IF(ชี้วัด4!W5="","",ชี้วัด4!W5),IF(ชี้วัด4!W35="","",ชี้วัด4!W35))</f>
        <v/>
      </c>
      <c r="X5" s="314" t="str">
        <f>IF($B$2=1,IF(ชี้วัด4!X5="","",ชี้วัด4!X5),IF(ชี้วัด4!X35="","",ชี้วัด4!X35))</f>
        <v/>
      </c>
      <c r="Y5" s="314" t="str">
        <f>IF($B$2=1,IF(ชี้วัด4!Y5="","",ชี้วัด4!Y5),IF(ชี้วัด4!Y35="","",ชี้วัด4!Y35))</f>
        <v/>
      </c>
      <c r="Z5" s="314" t="str">
        <f>IF($B$2=1,IF(ชี้วัด4!Z5="","",ชี้วัด4!Z5),IF(ชี้วัด4!Z35="","",ชี้วัด4!Z35))</f>
        <v/>
      </c>
      <c r="AA5" s="314" t="str">
        <f>IF($B$2=1,IF(ชี้วัด4!AA5="","",ชี้วัด4!AA5),IF(ชี้วัด4!AA35="","",ชี้วัด4!AA35))</f>
        <v/>
      </c>
      <c r="AB5" s="314" t="str">
        <f>IF($B$2=1,IF(ชี้วัด4!AB5="","",ชี้วัด4!AB5),IF(ชี้วัด4!AB35="","",ชี้วัด4!AB35))</f>
        <v/>
      </c>
      <c r="AC5" s="314" t="str">
        <f>IF($B$2=1,IF(ชี้วัด4!AC5="","",ชี้วัด4!AC5),IF(ชี้วัด4!AC35="","",ชี้วัด4!AC35))</f>
        <v/>
      </c>
      <c r="AD5" s="314" t="str">
        <f>IF($B$2=1,IF(ชี้วัด4!AD5="","",ชี้วัด4!AD5),IF(ชี้วัด4!AD35="","",ชี้วัด4!AD35))</f>
        <v/>
      </c>
      <c r="AE5" s="314" t="str">
        <f>IF($B$2=1,IF(ชี้วัด4!AE5="","",ชี้วัด4!AE5),IF(ชี้วัด4!AE35="","",ชี้วัด4!AE35))</f>
        <v/>
      </c>
      <c r="AF5" s="314" t="str">
        <f>IF($B$2=1,IF(ชี้วัด4!AF5="","",ชี้วัด4!AF5),IF(ชี้วัด4!AF35="","",ชี้วัด4!AF35))</f>
        <v/>
      </c>
      <c r="AG5" s="314" t="str">
        <f>IF($B$2=1,IF(ชี้วัด4!AG5="","",ชี้วัด4!AG5),IF(ชี้วัด4!AG35="","",ชี้วัด4!AG35))</f>
        <v/>
      </c>
      <c r="AH5" s="314" t="str">
        <f>IF($B$2=1,IF(ชี้วัด4!AH5="","",ชี้วัด4!AH5),IF(ชี้วัด4!AH35="","",ชี้วัด4!AH35))</f>
        <v/>
      </c>
      <c r="AI5" s="314" t="str">
        <f>IF($B$2=1,IF(ชี้วัด4!AI5="","",ชี้วัด4!AI5),IF(ชี้วัด4!AI35="","",ชี้วัด4!AI35))</f>
        <v/>
      </c>
      <c r="AJ5" s="314" t="str">
        <f>IF($B$2=1,IF(ชี้วัด4!AJ5="","",ชี้วัด4!AJ5),IF(ชี้วัด4!AJ35="","",ชี้วัด4!AJ35))</f>
        <v/>
      </c>
      <c r="AK5" s="314" t="str">
        <f>IF($B$2=1,IF(ชี้วัด4!AK5="","",ชี้วัด4!AK5),IF(ชี้วัด4!AK35="","",ชี้วัด4!AK35))</f>
        <v/>
      </c>
      <c r="AL5" s="314" t="str">
        <f>IF($B$2=1,IF(ชี้วัด4!AL5="","",ชี้วัด4!AL5),IF(ชี้วัด4!AL35="","",ชี้วัด4!AL35))</f>
        <v/>
      </c>
      <c r="AM5" s="314" t="str">
        <f>IF($B$2=1,IF(ชี้วัด4!AM5="","",ชี้วัด4!AM5),IF(ชี้วัด4!AM35="","",ชี้วัด4!AM35))</f>
        <v/>
      </c>
      <c r="AN5" s="314" t="str">
        <f>IF($B$2=1,IF(ชี้วัด4!AN5="","",ชี้วัด4!AN5),IF(ชี้วัด4!AN35="","",ชี้วัด4!AN35))</f>
        <v/>
      </c>
      <c r="AO5" s="314" t="str">
        <f>IF($B$2=1,IF(ชี้วัด4!AO5="","",ชี้วัด4!AO5),IF(ชี้วัด4!AO35="","",ชี้วัด4!AO35))</f>
        <v/>
      </c>
      <c r="AP5" s="314" t="str">
        <f>IF($B$2=1,IF(ชี้วัด4!AP5="","",ชี้วัด4!AP5),IF(ชี้วัด4!AP35="","",ชี้วัด4!AP35))</f>
        <v/>
      </c>
      <c r="AQ5" s="314" t="str">
        <f>IF($B$2=1,IF(ชี้วัด4!AQ5="","",ชี้วัด4!AQ5),IF(ชี้วัด4!AQ35="","",ชี้วัด4!AQ35))</f>
        <v/>
      </c>
      <c r="AR5" s="314" t="str">
        <f>IF($B$2=1,IF(ชี้วัด4!AR5="","",ชี้วัด4!AR5),IF(ชี้วัด4!AR35="","",ชี้วัด4!AR35))</f>
        <v/>
      </c>
      <c r="AS5" s="314" t="str">
        <f>IF($B$2=1,IF(ชี้วัด4!AS5="","",ชี้วัด4!AS5),IF(ชี้วัด4!AS35="","",ชี้วัด4!AS35))</f>
        <v/>
      </c>
      <c r="AT5" s="314" t="str">
        <f>IF($B$2=1,IF(ชี้วัด4!AT5="","",ชี้วัด4!AT5),IF(ชี้วัด4!AT35="","",ชี้วัด4!AT35))</f>
        <v/>
      </c>
      <c r="AU5" s="314" t="str">
        <f>IF($B$2=1,IF(ชี้วัด4!AU5="","",ชี้วัด4!AU5),IF(ชี้วัด4!AU35="","",ชี้วัด4!AU35))</f>
        <v/>
      </c>
      <c r="AV5" s="314" t="str">
        <f>IF($B$2=1,IF(ชี้วัด4!AV5="","",ชี้วัด4!AV5),IF(ชี้วัด4!AV35="","",ชี้วัด4!AV35))</f>
        <v/>
      </c>
      <c r="AW5" s="314" t="str">
        <f>IF($B$2=1,IF(ชี้วัด4!AW5="","",ชี้วัด4!AW5),IF(ชี้วัด4!AW35="","",ชี้วัด4!AW35))</f>
        <v/>
      </c>
      <c r="AX5" s="314" t="str">
        <f>IF($B$2=1,IF(ชี้วัด4!AX5="","",ชี้วัด4!AX5),IF(ชี้วัด4!AX35="","",ชี้วัด4!AX35))</f>
        <v/>
      </c>
      <c r="AY5" s="314" t="str">
        <f>IF($B$2=1,IF(ชี้วัด4!AY5="","",ชี้วัด4!AY5),IF(ชี้วัด4!AY35="","",ชี้วัด4!AY35))</f>
        <v/>
      </c>
      <c r="AZ5" s="314" t="str">
        <f>IF($B$2=1,IF(ชี้วัด4!AZ5="","",ชี้วัด4!AZ5),IF(ชี้วัด4!AZ35="","",ชี้วัด4!AZ35))</f>
        <v/>
      </c>
      <c r="BA5" s="314" t="str">
        <f>IF($B$2=1,IF(ชี้วัด4!BA5="","",ชี้วัด4!BA5),IF(ชี้วัด4!BA35="","",ชี้วัด4!BA35))</f>
        <v/>
      </c>
      <c r="BB5" s="314" t="str">
        <f>IF($B$2=1,IF(ชี้วัด4!BB5="","",ชี้วัด4!BB5),IF(ชี้วัด4!BB35="","",ชี้วัด4!BB35))</f>
        <v/>
      </c>
      <c r="BC5" s="314" t="str">
        <f>IF($B$2=1,IF(ชี้วัด4!BC5="","",ชี้วัด4!BC5),IF(ชี้วัด4!BC35="","",ชี้วัด4!BC35))</f>
        <v/>
      </c>
      <c r="BD5" s="314" t="str">
        <f>IF($B$2=1,IF(ชี้วัด4!BD5="","",ชี้วัด4!BD5),IF(ชี้วัด4!BD35="","",ชี้วัด4!BD35))</f>
        <v/>
      </c>
      <c r="BE5" s="116" t="str">
        <f>IF($B$2=1,IF(ชี้วัด4!BE5="","",ชี้วัด4!BE5),IF(ชี้วัด4!BE35="","",ชี้วัด4!BE35))</f>
        <v/>
      </c>
      <c r="BF5" s="116" t="str">
        <f>IF($B$2=1,IF(ชี้วัด4!BF5="","",ชี้วัด4!BF5),IF(ชี้วัด4!BF35="","",ชี้วัด4!BF35))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IF($B$2=1,IF(ชี้วัด4!E6="","",ชี้วัด4!E6),IF(ชี้วัด4!E36="","",ชี้วัด4!E36))</f>
        <v/>
      </c>
      <c r="F6" s="118"/>
      <c r="G6" s="314" t="str">
        <f>IF($B$2=1,IF(ชี้วัด4!G6="","",ชี้วัด4!G6),IF(ชี้วัด4!G36="","",ชี้วัด4!G36))</f>
        <v/>
      </c>
      <c r="H6" s="314" t="str">
        <f>IF($B$2=1,IF(ชี้วัด4!H6="","",ชี้วัด4!H6),IF(ชี้วัด4!H36="","",ชี้วัด4!H36))</f>
        <v/>
      </c>
      <c r="I6" s="314" t="str">
        <f>IF($B$2=1,IF(ชี้วัด4!I6="","",ชี้วัด4!I6),IF(ชี้วัด4!I36="","",ชี้วัด4!I36))</f>
        <v/>
      </c>
      <c r="J6" s="314" t="str">
        <f>IF($B$2=1,IF(ชี้วัด4!J6="","",ชี้วัด4!J6),IF(ชี้วัด4!J36="","",ชี้วัด4!J36))</f>
        <v/>
      </c>
      <c r="K6" s="314" t="str">
        <f>IF($B$2=1,IF(ชี้วัด4!K6="","",ชี้วัด4!K6),IF(ชี้วัด4!K36="","",ชี้วัด4!K36))</f>
        <v/>
      </c>
      <c r="L6" s="314" t="str">
        <f>IF($B$2=1,IF(ชี้วัด4!L6="","",ชี้วัด4!L6),IF(ชี้วัด4!L36="","",ชี้วัด4!L36))</f>
        <v/>
      </c>
      <c r="M6" s="314" t="str">
        <f>IF($B$2=1,IF(ชี้วัด4!M6="","",ชี้วัด4!M6),IF(ชี้วัด4!M36="","",ชี้วัด4!M36))</f>
        <v/>
      </c>
      <c r="N6" s="314" t="str">
        <f>IF($B$2=1,IF(ชี้วัด4!N6="","",ชี้วัด4!N6),IF(ชี้วัด4!N36="","",ชี้วัด4!N36))</f>
        <v/>
      </c>
      <c r="O6" s="314" t="str">
        <f>IF($B$2=1,IF(ชี้วัด4!O6="","",ชี้วัด4!O6),IF(ชี้วัด4!O36="","",ชี้วัด4!O36))</f>
        <v/>
      </c>
      <c r="P6" s="314" t="str">
        <f>IF($B$2=1,IF(ชี้วัด4!P6="","",ชี้วัด4!P6),IF(ชี้วัด4!P36="","",ชี้วัด4!P36))</f>
        <v/>
      </c>
      <c r="Q6" s="314" t="str">
        <f>IF($B$2=1,IF(ชี้วัด4!Q6="","",ชี้วัด4!Q6),IF(ชี้วัด4!Q36="","",ชี้วัด4!Q36))</f>
        <v/>
      </c>
      <c r="R6" s="314" t="str">
        <f>IF($B$2=1,IF(ชี้วัด4!R6="","",ชี้วัด4!R6),IF(ชี้วัด4!R36="","",ชี้วัด4!R36))</f>
        <v/>
      </c>
      <c r="S6" s="314" t="str">
        <f>IF($B$2=1,IF(ชี้วัด4!S6="","",ชี้วัด4!S6),IF(ชี้วัด4!S36="","",ชี้วัด4!S36))</f>
        <v/>
      </c>
      <c r="T6" s="314" t="str">
        <f>IF($B$2=1,IF(ชี้วัด4!T6="","",ชี้วัด4!T6),IF(ชี้วัด4!T36="","",ชี้วัด4!T36))</f>
        <v/>
      </c>
      <c r="U6" s="314" t="str">
        <f>IF($B$2=1,IF(ชี้วัด4!U6="","",ชี้วัด4!U6),IF(ชี้วัด4!U36="","",ชี้วัด4!U36))</f>
        <v/>
      </c>
      <c r="V6" s="314" t="str">
        <f>IF($B$2=1,IF(ชี้วัด4!V6="","",ชี้วัด4!V6),IF(ชี้วัด4!V36="","",ชี้วัด4!V36))</f>
        <v/>
      </c>
      <c r="W6" s="314" t="str">
        <f>IF($B$2=1,IF(ชี้วัด4!W6="","",ชี้วัด4!W6),IF(ชี้วัด4!W36="","",ชี้วัด4!W36))</f>
        <v/>
      </c>
      <c r="X6" s="314" t="str">
        <f>IF($B$2=1,IF(ชี้วัด4!X6="","",ชี้วัด4!X6),IF(ชี้วัด4!X36="","",ชี้วัด4!X36))</f>
        <v/>
      </c>
      <c r="Y6" s="314" t="str">
        <f>IF($B$2=1,IF(ชี้วัด4!Y6="","",ชี้วัด4!Y6),IF(ชี้วัด4!Y36="","",ชี้วัด4!Y36))</f>
        <v/>
      </c>
      <c r="Z6" s="314" t="str">
        <f>IF($B$2=1,IF(ชี้วัด4!Z6="","",ชี้วัด4!Z6),IF(ชี้วัด4!Z36="","",ชี้วัด4!Z36))</f>
        <v/>
      </c>
      <c r="AA6" s="314" t="str">
        <f>IF($B$2=1,IF(ชี้วัด4!AA6="","",ชี้วัด4!AA6),IF(ชี้วัด4!AA36="","",ชี้วัด4!AA36))</f>
        <v/>
      </c>
      <c r="AB6" s="314" t="str">
        <f>IF($B$2=1,IF(ชี้วัด4!AB6="","",ชี้วัด4!AB6),IF(ชี้วัด4!AB36="","",ชี้วัด4!AB36))</f>
        <v/>
      </c>
      <c r="AC6" s="314" t="str">
        <f>IF($B$2=1,IF(ชี้วัด4!AC6="","",ชี้วัด4!AC6),IF(ชี้วัด4!AC36="","",ชี้วัด4!AC36))</f>
        <v/>
      </c>
      <c r="AD6" s="314" t="str">
        <f>IF($B$2=1,IF(ชี้วัด4!AD6="","",ชี้วัด4!AD6),IF(ชี้วัด4!AD36="","",ชี้วัด4!AD36))</f>
        <v/>
      </c>
      <c r="AE6" s="314" t="str">
        <f>IF($B$2=1,IF(ชี้วัด4!AE6="","",ชี้วัด4!AE6),IF(ชี้วัด4!AE36="","",ชี้วัด4!AE36))</f>
        <v/>
      </c>
      <c r="AF6" s="314" t="str">
        <f>IF($B$2=1,IF(ชี้วัด4!AF6="","",ชี้วัด4!AF6),IF(ชี้วัด4!AF36="","",ชี้วัด4!AF36))</f>
        <v/>
      </c>
      <c r="AG6" s="314" t="str">
        <f>IF($B$2=1,IF(ชี้วัด4!AG6="","",ชี้วัด4!AG6),IF(ชี้วัด4!AG36="","",ชี้วัด4!AG36))</f>
        <v/>
      </c>
      <c r="AH6" s="314" t="str">
        <f>IF($B$2=1,IF(ชี้วัด4!AH6="","",ชี้วัด4!AH6),IF(ชี้วัด4!AH36="","",ชี้วัด4!AH36))</f>
        <v/>
      </c>
      <c r="AI6" s="314" t="str">
        <f>IF($B$2=1,IF(ชี้วัด4!AI6="","",ชี้วัด4!AI6),IF(ชี้วัด4!AI36="","",ชี้วัด4!AI36))</f>
        <v/>
      </c>
      <c r="AJ6" s="314" t="str">
        <f>IF($B$2=1,IF(ชี้วัด4!AJ6="","",ชี้วัด4!AJ6),IF(ชี้วัด4!AJ36="","",ชี้วัด4!AJ36))</f>
        <v/>
      </c>
      <c r="AK6" s="314" t="str">
        <f>IF($B$2=1,IF(ชี้วัด4!AK6="","",ชี้วัด4!AK6),IF(ชี้วัด4!AK36="","",ชี้วัด4!AK36))</f>
        <v/>
      </c>
      <c r="AL6" s="314" t="str">
        <f>IF($B$2=1,IF(ชี้วัด4!AL6="","",ชี้วัด4!AL6),IF(ชี้วัด4!AL36="","",ชี้วัด4!AL36))</f>
        <v/>
      </c>
      <c r="AM6" s="314" t="str">
        <f>IF($B$2=1,IF(ชี้วัด4!AM6="","",ชี้วัด4!AM6),IF(ชี้วัด4!AM36="","",ชี้วัด4!AM36))</f>
        <v/>
      </c>
      <c r="AN6" s="314" t="str">
        <f>IF($B$2=1,IF(ชี้วัด4!AN6="","",ชี้วัด4!AN6),IF(ชี้วัด4!AN36="","",ชี้วัด4!AN36))</f>
        <v/>
      </c>
      <c r="AO6" s="314" t="str">
        <f>IF($B$2=1,IF(ชี้วัด4!AO6="","",ชี้วัด4!AO6),IF(ชี้วัด4!AO36="","",ชี้วัด4!AO36))</f>
        <v/>
      </c>
      <c r="AP6" s="314" t="str">
        <f>IF($B$2=1,IF(ชี้วัด4!AP6="","",ชี้วัด4!AP6),IF(ชี้วัด4!AP36="","",ชี้วัด4!AP36))</f>
        <v/>
      </c>
      <c r="AQ6" s="314" t="str">
        <f>IF($B$2=1,IF(ชี้วัด4!AQ6="","",ชี้วัด4!AQ6),IF(ชี้วัด4!AQ36="","",ชี้วัด4!AQ36))</f>
        <v/>
      </c>
      <c r="AR6" s="314" t="str">
        <f>IF($B$2=1,IF(ชี้วัด4!AR6="","",ชี้วัด4!AR6),IF(ชี้วัด4!AR36="","",ชี้วัด4!AR36))</f>
        <v/>
      </c>
      <c r="AS6" s="314" t="str">
        <f>IF($B$2=1,IF(ชี้วัด4!AS6="","",ชี้วัด4!AS6),IF(ชี้วัด4!AS36="","",ชี้วัด4!AS36))</f>
        <v/>
      </c>
      <c r="AT6" s="314" t="str">
        <f>IF($B$2=1,IF(ชี้วัด4!AT6="","",ชี้วัด4!AT6),IF(ชี้วัด4!AT36="","",ชี้วัด4!AT36))</f>
        <v/>
      </c>
      <c r="AU6" s="314" t="str">
        <f>IF($B$2=1,IF(ชี้วัด4!AU6="","",ชี้วัด4!AU6),IF(ชี้วัด4!AU36="","",ชี้วัด4!AU36))</f>
        <v/>
      </c>
      <c r="AV6" s="314" t="str">
        <f>IF($B$2=1,IF(ชี้วัด4!AV6="","",ชี้วัด4!AV6),IF(ชี้วัด4!AV36="","",ชี้วัด4!AV36))</f>
        <v/>
      </c>
      <c r="AW6" s="314" t="str">
        <f>IF($B$2=1,IF(ชี้วัด4!AW6="","",ชี้วัด4!AW6),IF(ชี้วัด4!AW36="","",ชี้วัด4!AW36))</f>
        <v/>
      </c>
      <c r="AX6" s="314" t="str">
        <f>IF($B$2=1,IF(ชี้วัด4!AX6="","",ชี้วัด4!AX6),IF(ชี้วัด4!AX36="","",ชี้วัด4!AX36))</f>
        <v/>
      </c>
      <c r="AY6" s="314" t="str">
        <f>IF($B$2=1,IF(ชี้วัด4!AY6="","",ชี้วัด4!AY6),IF(ชี้วัด4!AY36="","",ชี้วัด4!AY36))</f>
        <v/>
      </c>
      <c r="AZ6" s="314" t="str">
        <f>IF($B$2=1,IF(ชี้วัด4!AZ6="","",ชี้วัด4!AZ6),IF(ชี้วัด4!AZ36="","",ชี้วัด4!AZ36))</f>
        <v/>
      </c>
      <c r="BA6" s="314" t="str">
        <f>IF($B$2=1,IF(ชี้วัด4!BA6="","",ชี้วัด4!BA6),IF(ชี้วัด4!BA36="","",ชี้วัด4!BA36))</f>
        <v/>
      </c>
      <c r="BB6" s="314" t="str">
        <f>IF($B$2=1,IF(ชี้วัด4!BB6="","",ชี้วัด4!BB6),IF(ชี้วัด4!BB36="","",ชี้วัด4!BB36))</f>
        <v/>
      </c>
      <c r="BC6" s="314" t="str">
        <f>IF($B$2=1,IF(ชี้วัด4!BC6="","",ชี้วัด4!BC6),IF(ชี้วัด4!BC36="","",ชี้วัด4!BC36))</f>
        <v/>
      </c>
      <c r="BD6" s="314" t="str">
        <f>IF($B$2=1,IF(ชี้วัด4!BD6="","",ชี้วัด4!BD6),IF(ชี้วัด4!BD36="","",ชี้วัด4!BD36))</f>
        <v/>
      </c>
      <c r="BE6" s="116" t="str">
        <f>IF($B$2=1,IF(ชี้วัด4!BE6="","",ชี้วัด4!BE6),IF(ชี้วัด4!BE36="","",ชี้วัด4!BE36))</f>
        <v/>
      </c>
      <c r="BF6" s="116" t="str">
        <f>IF($B$2=1,IF(ชี้วัด4!BF6="","",ชี้วัด4!BF6),IF(ชี้วัด4!BF36="","",ชี้วัด4!BF36))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IF($B$2=1,IF(ชี้วัด4!E7="","",ชี้วัด4!E7),IF(ชี้วัด4!E37="","",ชี้วัด4!E37))</f>
        <v/>
      </c>
      <c r="F7" s="118"/>
      <c r="G7" s="314" t="str">
        <f>IF($B$2=1,IF(ชี้วัด4!G7="","",ชี้วัด4!G7),IF(ชี้วัด4!G37="","",ชี้วัด4!G37))</f>
        <v/>
      </c>
      <c r="H7" s="314" t="str">
        <f>IF($B$2=1,IF(ชี้วัด4!H7="","",ชี้วัด4!H7),IF(ชี้วัด4!H37="","",ชี้วัด4!H37))</f>
        <v/>
      </c>
      <c r="I7" s="314" t="str">
        <f>IF($B$2=1,IF(ชี้วัด4!I7="","",ชี้วัด4!I7),IF(ชี้วัด4!I37="","",ชี้วัด4!I37))</f>
        <v/>
      </c>
      <c r="J7" s="314" t="str">
        <f>IF($B$2=1,IF(ชี้วัด4!J7="","",ชี้วัด4!J7),IF(ชี้วัด4!J37="","",ชี้วัด4!J37))</f>
        <v/>
      </c>
      <c r="K7" s="314" t="str">
        <f>IF($B$2=1,IF(ชี้วัด4!K7="","",ชี้วัด4!K7),IF(ชี้วัด4!K37="","",ชี้วัด4!K37))</f>
        <v/>
      </c>
      <c r="L7" s="314" t="str">
        <f>IF($B$2=1,IF(ชี้วัด4!L7="","",ชี้วัด4!L7),IF(ชี้วัด4!L37="","",ชี้วัด4!L37))</f>
        <v/>
      </c>
      <c r="M7" s="314" t="str">
        <f>IF($B$2=1,IF(ชี้วัด4!M7="","",ชี้วัด4!M7),IF(ชี้วัด4!M37="","",ชี้วัด4!M37))</f>
        <v/>
      </c>
      <c r="N7" s="314" t="str">
        <f>IF($B$2=1,IF(ชี้วัด4!N7="","",ชี้วัด4!N7),IF(ชี้วัด4!N37="","",ชี้วัด4!N37))</f>
        <v/>
      </c>
      <c r="O7" s="314" t="str">
        <f>IF($B$2=1,IF(ชี้วัด4!O7="","",ชี้วัด4!O7),IF(ชี้วัด4!O37="","",ชี้วัด4!O37))</f>
        <v/>
      </c>
      <c r="P7" s="314" t="str">
        <f>IF($B$2=1,IF(ชี้วัด4!P7="","",ชี้วัด4!P7),IF(ชี้วัด4!P37="","",ชี้วัด4!P37))</f>
        <v/>
      </c>
      <c r="Q7" s="314" t="str">
        <f>IF($B$2=1,IF(ชี้วัด4!Q7="","",ชี้วัด4!Q7),IF(ชี้วัด4!Q37="","",ชี้วัด4!Q37))</f>
        <v/>
      </c>
      <c r="R7" s="314" t="str">
        <f>IF($B$2=1,IF(ชี้วัด4!R7="","",ชี้วัด4!R7),IF(ชี้วัด4!R37="","",ชี้วัด4!R37))</f>
        <v/>
      </c>
      <c r="S7" s="314" t="str">
        <f>IF($B$2=1,IF(ชี้วัด4!S7="","",ชี้วัด4!S7),IF(ชี้วัด4!S37="","",ชี้วัด4!S37))</f>
        <v/>
      </c>
      <c r="T7" s="314" t="str">
        <f>IF($B$2=1,IF(ชี้วัด4!T7="","",ชี้วัด4!T7),IF(ชี้วัด4!T37="","",ชี้วัด4!T37))</f>
        <v/>
      </c>
      <c r="U7" s="314" t="str">
        <f>IF($B$2=1,IF(ชี้วัด4!U7="","",ชี้วัด4!U7),IF(ชี้วัด4!U37="","",ชี้วัด4!U37))</f>
        <v/>
      </c>
      <c r="V7" s="314" t="str">
        <f>IF($B$2=1,IF(ชี้วัด4!V7="","",ชี้วัด4!V7),IF(ชี้วัด4!V37="","",ชี้วัด4!V37))</f>
        <v/>
      </c>
      <c r="W7" s="314" t="str">
        <f>IF($B$2=1,IF(ชี้วัด4!W7="","",ชี้วัด4!W7),IF(ชี้วัด4!W37="","",ชี้วัด4!W37))</f>
        <v/>
      </c>
      <c r="X7" s="314" t="str">
        <f>IF($B$2=1,IF(ชี้วัด4!X7="","",ชี้วัด4!X7),IF(ชี้วัด4!X37="","",ชี้วัด4!X37))</f>
        <v/>
      </c>
      <c r="Y7" s="314" t="str">
        <f>IF($B$2=1,IF(ชี้วัด4!Y7="","",ชี้วัด4!Y7),IF(ชี้วัด4!Y37="","",ชี้วัด4!Y37))</f>
        <v/>
      </c>
      <c r="Z7" s="314" t="str">
        <f>IF($B$2=1,IF(ชี้วัด4!Z7="","",ชี้วัด4!Z7),IF(ชี้วัด4!Z37="","",ชี้วัด4!Z37))</f>
        <v/>
      </c>
      <c r="AA7" s="314" t="str">
        <f>IF($B$2=1,IF(ชี้วัด4!AA7="","",ชี้วัด4!AA7),IF(ชี้วัด4!AA37="","",ชี้วัด4!AA37))</f>
        <v/>
      </c>
      <c r="AB7" s="314" t="str">
        <f>IF($B$2=1,IF(ชี้วัด4!AB7="","",ชี้วัด4!AB7),IF(ชี้วัด4!AB37="","",ชี้วัด4!AB37))</f>
        <v/>
      </c>
      <c r="AC7" s="314" t="str">
        <f>IF($B$2=1,IF(ชี้วัด4!AC7="","",ชี้วัด4!AC7),IF(ชี้วัด4!AC37="","",ชี้วัด4!AC37))</f>
        <v/>
      </c>
      <c r="AD7" s="314" t="str">
        <f>IF($B$2=1,IF(ชี้วัด4!AD7="","",ชี้วัด4!AD7),IF(ชี้วัด4!AD37="","",ชี้วัด4!AD37))</f>
        <v/>
      </c>
      <c r="AE7" s="314" t="str">
        <f>IF($B$2=1,IF(ชี้วัด4!AE7="","",ชี้วัด4!AE7),IF(ชี้วัด4!AE37="","",ชี้วัด4!AE37))</f>
        <v/>
      </c>
      <c r="AF7" s="314" t="str">
        <f>IF($B$2=1,IF(ชี้วัด4!AF7="","",ชี้วัด4!AF7),IF(ชี้วัด4!AF37="","",ชี้วัด4!AF37))</f>
        <v/>
      </c>
      <c r="AG7" s="314" t="str">
        <f>IF($B$2=1,IF(ชี้วัด4!AG7="","",ชี้วัด4!AG7),IF(ชี้วัด4!AG37="","",ชี้วัด4!AG37))</f>
        <v/>
      </c>
      <c r="AH7" s="314" t="str">
        <f>IF($B$2=1,IF(ชี้วัด4!AH7="","",ชี้วัด4!AH7),IF(ชี้วัด4!AH37="","",ชี้วัด4!AH37))</f>
        <v/>
      </c>
      <c r="AI7" s="314" t="str">
        <f>IF($B$2=1,IF(ชี้วัด4!AI7="","",ชี้วัด4!AI7),IF(ชี้วัด4!AI37="","",ชี้วัด4!AI37))</f>
        <v/>
      </c>
      <c r="AJ7" s="314" t="str">
        <f>IF($B$2=1,IF(ชี้วัด4!AJ7="","",ชี้วัด4!AJ7),IF(ชี้วัด4!AJ37="","",ชี้วัด4!AJ37))</f>
        <v/>
      </c>
      <c r="AK7" s="314" t="str">
        <f>IF($B$2=1,IF(ชี้วัด4!AK7="","",ชี้วัด4!AK7),IF(ชี้วัด4!AK37="","",ชี้วัด4!AK37))</f>
        <v/>
      </c>
      <c r="AL7" s="314" t="str">
        <f>IF($B$2=1,IF(ชี้วัด4!AL7="","",ชี้วัด4!AL7),IF(ชี้วัด4!AL37="","",ชี้วัด4!AL37))</f>
        <v/>
      </c>
      <c r="AM7" s="314" t="str">
        <f>IF($B$2=1,IF(ชี้วัด4!AM7="","",ชี้วัด4!AM7),IF(ชี้วัด4!AM37="","",ชี้วัด4!AM37))</f>
        <v/>
      </c>
      <c r="AN7" s="314" t="str">
        <f>IF($B$2=1,IF(ชี้วัด4!AN7="","",ชี้วัด4!AN7),IF(ชี้วัด4!AN37="","",ชี้วัด4!AN37))</f>
        <v/>
      </c>
      <c r="AO7" s="314" t="str">
        <f>IF($B$2=1,IF(ชี้วัด4!AO7="","",ชี้วัด4!AO7),IF(ชี้วัด4!AO37="","",ชี้วัด4!AO37))</f>
        <v/>
      </c>
      <c r="AP7" s="314" t="str">
        <f>IF($B$2=1,IF(ชี้วัด4!AP7="","",ชี้วัด4!AP7),IF(ชี้วัด4!AP37="","",ชี้วัด4!AP37))</f>
        <v/>
      </c>
      <c r="AQ7" s="314" t="str">
        <f>IF($B$2=1,IF(ชี้วัด4!AQ7="","",ชี้วัด4!AQ7),IF(ชี้วัด4!AQ37="","",ชี้วัด4!AQ37))</f>
        <v/>
      </c>
      <c r="AR7" s="314" t="str">
        <f>IF($B$2=1,IF(ชี้วัด4!AR7="","",ชี้วัด4!AR7),IF(ชี้วัด4!AR37="","",ชี้วัด4!AR37))</f>
        <v/>
      </c>
      <c r="AS7" s="314" t="str">
        <f>IF($B$2=1,IF(ชี้วัด4!AS7="","",ชี้วัด4!AS7),IF(ชี้วัด4!AS37="","",ชี้วัด4!AS37))</f>
        <v/>
      </c>
      <c r="AT7" s="314" t="str">
        <f>IF($B$2=1,IF(ชี้วัด4!AT7="","",ชี้วัด4!AT7),IF(ชี้วัด4!AT37="","",ชี้วัด4!AT37))</f>
        <v/>
      </c>
      <c r="AU7" s="314" t="str">
        <f>IF($B$2=1,IF(ชี้วัด4!AU7="","",ชี้วัด4!AU7),IF(ชี้วัด4!AU37="","",ชี้วัด4!AU37))</f>
        <v/>
      </c>
      <c r="AV7" s="314" t="str">
        <f>IF($B$2=1,IF(ชี้วัด4!AV7="","",ชี้วัด4!AV7),IF(ชี้วัด4!AV37="","",ชี้วัด4!AV37))</f>
        <v/>
      </c>
      <c r="AW7" s="314" t="str">
        <f>IF($B$2=1,IF(ชี้วัด4!AW7="","",ชี้วัด4!AW7),IF(ชี้วัด4!AW37="","",ชี้วัด4!AW37))</f>
        <v/>
      </c>
      <c r="AX7" s="314" t="str">
        <f>IF($B$2=1,IF(ชี้วัด4!AX7="","",ชี้วัด4!AX7),IF(ชี้วัด4!AX37="","",ชี้วัด4!AX37))</f>
        <v/>
      </c>
      <c r="AY7" s="314" t="str">
        <f>IF($B$2=1,IF(ชี้วัด4!AY7="","",ชี้วัด4!AY7),IF(ชี้วัด4!AY37="","",ชี้วัด4!AY37))</f>
        <v/>
      </c>
      <c r="AZ7" s="314" t="str">
        <f>IF($B$2=1,IF(ชี้วัด4!AZ7="","",ชี้วัด4!AZ7),IF(ชี้วัด4!AZ37="","",ชี้วัด4!AZ37))</f>
        <v/>
      </c>
      <c r="BA7" s="314" t="str">
        <f>IF($B$2=1,IF(ชี้วัด4!BA7="","",ชี้วัด4!BA7),IF(ชี้วัด4!BA37="","",ชี้วัด4!BA37))</f>
        <v/>
      </c>
      <c r="BB7" s="314" t="str">
        <f>IF($B$2=1,IF(ชี้วัด4!BB7="","",ชี้วัด4!BB7),IF(ชี้วัด4!BB37="","",ชี้วัด4!BB37))</f>
        <v/>
      </c>
      <c r="BC7" s="314" t="str">
        <f>IF($B$2=1,IF(ชี้วัด4!BC7="","",ชี้วัด4!BC7),IF(ชี้วัด4!BC37="","",ชี้วัด4!BC37))</f>
        <v/>
      </c>
      <c r="BD7" s="314" t="str">
        <f>IF($B$2=1,IF(ชี้วัด4!BD7="","",ชี้วัด4!BD7),IF(ชี้วัด4!BD37="","",ชี้วัด4!BD37))</f>
        <v/>
      </c>
      <c r="BE7" s="116" t="str">
        <f>IF($B$2=1,IF(ชี้วัด4!BE7="","",ชี้วัด4!BE7),IF(ชี้วัด4!BE37="","",ชี้วัด4!BE37))</f>
        <v/>
      </c>
      <c r="BF7" s="116" t="str">
        <f>IF($B$2=1,IF(ชี้วัด4!BF7="","",ชี้วัด4!BF7),IF(ชี้วัด4!BF37="","",ชี้วัด4!BF37))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IF($B$2=1,IF(ชี้วัด4!E8="","",ชี้วัด4!E8),IF(ชี้วัด4!E38="","",ชี้วัด4!E38))</f>
        <v/>
      </c>
      <c r="F8" s="118"/>
      <c r="G8" s="314" t="str">
        <f>IF($B$2=1,IF(ชี้วัด4!G8="","",ชี้วัด4!G8),IF(ชี้วัด4!G38="","",ชี้วัด4!G38))</f>
        <v/>
      </c>
      <c r="H8" s="314" t="str">
        <f>IF($B$2=1,IF(ชี้วัด4!H8="","",ชี้วัด4!H8),IF(ชี้วัด4!H38="","",ชี้วัด4!H38))</f>
        <v/>
      </c>
      <c r="I8" s="314" t="str">
        <f>IF($B$2=1,IF(ชี้วัด4!I8="","",ชี้วัด4!I8),IF(ชี้วัด4!I38="","",ชี้วัด4!I38))</f>
        <v/>
      </c>
      <c r="J8" s="314" t="str">
        <f>IF($B$2=1,IF(ชี้วัด4!J8="","",ชี้วัด4!J8),IF(ชี้วัด4!J38="","",ชี้วัด4!J38))</f>
        <v/>
      </c>
      <c r="K8" s="314" t="str">
        <f>IF($B$2=1,IF(ชี้วัด4!K8="","",ชี้วัด4!K8),IF(ชี้วัด4!K38="","",ชี้วัด4!K38))</f>
        <v/>
      </c>
      <c r="L8" s="314" t="str">
        <f>IF($B$2=1,IF(ชี้วัด4!L8="","",ชี้วัด4!L8),IF(ชี้วัด4!L38="","",ชี้วัด4!L38))</f>
        <v/>
      </c>
      <c r="M8" s="314" t="str">
        <f>IF($B$2=1,IF(ชี้วัด4!M8="","",ชี้วัด4!M8),IF(ชี้วัด4!M38="","",ชี้วัด4!M38))</f>
        <v/>
      </c>
      <c r="N8" s="314" t="str">
        <f>IF($B$2=1,IF(ชี้วัด4!N8="","",ชี้วัด4!N8),IF(ชี้วัด4!N38="","",ชี้วัด4!N38))</f>
        <v/>
      </c>
      <c r="O8" s="314" t="str">
        <f>IF($B$2=1,IF(ชี้วัด4!O8="","",ชี้วัด4!O8),IF(ชี้วัด4!O38="","",ชี้วัด4!O38))</f>
        <v/>
      </c>
      <c r="P8" s="314" t="str">
        <f>IF($B$2=1,IF(ชี้วัด4!P8="","",ชี้วัด4!P8),IF(ชี้วัด4!P38="","",ชี้วัด4!P38))</f>
        <v/>
      </c>
      <c r="Q8" s="314" t="str">
        <f>IF($B$2=1,IF(ชี้วัด4!Q8="","",ชี้วัด4!Q8),IF(ชี้วัด4!Q38="","",ชี้วัด4!Q38))</f>
        <v/>
      </c>
      <c r="R8" s="314" t="str">
        <f>IF($B$2=1,IF(ชี้วัด4!R8="","",ชี้วัด4!R8),IF(ชี้วัด4!R38="","",ชี้วัด4!R38))</f>
        <v/>
      </c>
      <c r="S8" s="314" t="str">
        <f>IF($B$2=1,IF(ชี้วัด4!S8="","",ชี้วัด4!S8),IF(ชี้วัด4!S38="","",ชี้วัด4!S38))</f>
        <v/>
      </c>
      <c r="T8" s="314" t="str">
        <f>IF($B$2=1,IF(ชี้วัด4!T8="","",ชี้วัด4!T8),IF(ชี้วัด4!T38="","",ชี้วัด4!T38))</f>
        <v/>
      </c>
      <c r="U8" s="314" t="str">
        <f>IF($B$2=1,IF(ชี้วัด4!U8="","",ชี้วัด4!U8),IF(ชี้วัด4!U38="","",ชี้วัด4!U38))</f>
        <v/>
      </c>
      <c r="V8" s="314" t="str">
        <f>IF($B$2=1,IF(ชี้วัด4!V8="","",ชี้วัด4!V8),IF(ชี้วัด4!V38="","",ชี้วัด4!V38))</f>
        <v/>
      </c>
      <c r="W8" s="314" t="str">
        <f>IF($B$2=1,IF(ชี้วัด4!W8="","",ชี้วัด4!W8),IF(ชี้วัด4!W38="","",ชี้วัด4!W38))</f>
        <v/>
      </c>
      <c r="X8" s="314" t="str">
        <f>IF($B$2=1,IF(ชี้วัด4!X8="","",ชี้วัด4!X8),IF(ชี้วัด4!X38="","",ชี้วัด4!X38))</f>
        <v/>
      </c>
      <c r="Y8" s="314" t="str">
        <f>IF($B$2=1,IF(ชี้วัด4!Y8="","",ชี้วัด4!Y8),IF(ชี้วัด4!Y38="","",ชี้วัด4!Y38))</f>
        <v/>
      </c>
      <c r="Z8" s="314" t="str">
        <f>IF($B$2=1,IF(ชี้วัด4!Z8="","",ชี้วัด4!Z8),IF(ชี้วัด4!Z38="","",ชี้วัด4!Z38))</f>
        <v/>
      </c>
      <c r="AA8" s="314" t="str">
        <f>IF($B$2=1,IF(ชี้วัด4!AA8="","",ชี้วัด4!AA8),IF(ชี้วัด4!AA38="","",ชี้วัด4!AA38))</f>
        <v/>
      </c>
      <c r="AB8" s="314" t="str">
        <f>IF($B$2=1,IF(ชี้วัด4!AB8="","",ชี้วัด4!AB8),IF(ชี้วัด4!AB38="","",ชี้วัด4!AB38))</f>
        <v/>
      </c>
      <c r="AC8" s="314" t="str">
        <f>IF($B$2=1,IF(ชี้วัด4!AC8="","",ชี้วัด4!AC8),IF(ชี้วัด4!AC38="","",ชี้วัด4!AC38))</f>
        <v/>
      </c>
      <c r="AD8" s="314" t="str">
        <f>IF($B$2=1,IF(ชี้วัด4!AD8="","",ชี้วัด4!AD8),IF(ชี้วัด4!AD38="","",ชี้วัด4!AD38))</f>
        <v/>
      </c>
      <c r="AE8" s="314" t="str">
        <f>IF($B$2=1,IF(ชี้วัด4!AE8="","",ชี้วัด4!AE8),IF(ชี้วัด4!AE38="","",ชี้วัด4!AE38))</f>
        <v/>
      </c>
      <c r="AF8" s="314" t="str">
        <f>IF($B$2=1,IF(ชี้วัด4!AF8="","",ชี้วัด4!AF8),IF(ชี้วัด4!AF38="","",ชี้วัด4!AF38))</f>
        <v/>
      </c>
      <c r="AG8" s="314" t="str">
        <f>IF($B$2=1,IF(ชี้วัด4!AG8="","",ชี้วัด4!AG8),IF(ชี้วัด4!AG38="","",ชี้วัด4!AG38))</f>
        <v/>
      </c>
      <c r="AH8" s="314" t="str">
        <f>IF($B$2=1,IF(ชี้วัด4!AH8="","",ชี้วัด4!AH8),IF(ชี้วัด4!AH38="","",ชี้วัด4!AH38))</f>
        <v/>
      </c>
      <c r="AI8" s="314" t="str">
        <f>IF($B$2=1,IF(ชี้วัด4!AI8="","",ชี้วัด4!AI8),IF(ชี้วัด4!AI38="","",ชี้วัด4!AI38))</f>
        <v/>
      </c>
      <c r="AJ8" s="314" t="str">
        <f>IF($B$2=1,IF(ชี้วัด4!AJ8="","",ชี้วัด4!AJ8),IF(ชี้วัด4!AJ38="","",ชี้วัด4!AJ38))</f>
        <v/>
      </c>
      <c r="AK8" s="314" t="str">
        <f>IF($B$2=1,IF(ชี้วัด4!AK8="","",ชี้วัด4!AK8),IF(ชี้วัด4!AK38="","",ชี้วัด4!AK38))</f>
        <v/>
      </c>
      <c r="AL8" s="314" t="str">
        <f>IF($B$2=1,IF(ชี้วัด4!AL8="","",ชี้วัด4!AL8),IF(ชี้วัด4!AL38="","",ชี้วัด4!AL38))</f>
        <v/>
      </c>
      <c r="AM8" s="314" t="str">
        <f>IF($B$2=1,IF(ชี้วัด4!AM8="","",ชี้วัด4!AM8),IF(ชี้วัด4!AM38="","",ชี้วัด4!AM38))</f>
        <v/>
      </c>
      <c r="AN8" s="314" t="str">
        <f>IF($B$2=1,IF(ชี้วัด4!AN8="","",ชี้วัด4!AN8),IF(ชี้วัด4!AN38="","",ชี้วัด4!AN38))</f>
        <v/>
      </c>
      <c r="AO8" s="314" t="str">
        <f>IF($B$2=1,IF(ชี้วัด4!AO8="","",ชี้วัด4!AO8),IF(ชี้วัด4!AO38="","",ชี้วัด4!AO38))</f>
        <v/>
      </c>
      <c r="AP8" s="314" t="str">
        <f>IF($B$2=1,IF(ชี้วัด4!AP8="","",ชี้วัด4!AP8),IF(ชี้วัด4!AP38="","",ชี้วัด4!AP38))</f>
        <v/>
      </c>
      <c r="AQ8" s="314" t="str">
        <f>IF($B$2=1,IF(ชี้วัด4!AQ8="","",ชี้วัด4!AQ8),IF(ชี้วัด4!AQ38="","",ชี้วัด4!AQ38))</f>
        <v/>
      </c>
      <c r="AR8" s="314" t="str">
        <f>IF($B$2=1,IF(ชี้วัด4!AR8="","",ชี้วัด4!AR8),IF(ชี้วัด4!AR38="","",ชี้วัด4!AR38))</f>
        <v/>
      </c>
      <c r="AS8" s="314" t="str">
        <f>IF($B$2=1,IF(ชี้วัด4!AS8="","",ชี้วัด4!AS8),IF(ชี้วัด4!AS38="","",ชี้วัด4!AS38))</f>
        <v/>
      </c>
      <c r="AT8" s="314" t="str">
        <f>IF($B$2=1,IF(ชี้วัด4!AT8="","",ชี้วัด4!AT8),IF(ชี้วัด4!AT38="","",ชี้วัด4!AT38))</f>
        <v/>
      </c>
      <c r="AU8" s="314" t="str">
        <f>IF($B$2=1,IF(ชี้วัด4!AU8="","",ชี้วัด4!AU8),IF(ชี้วัด4!AU38="","",ชี้วัด4!AU38))</f>
        <v/>
      </c>
      <c r="AV8" s="314" t="str">
        <f>IF($B$2=1,IF(ชี้วัด4!AV8="","",ชี้วัด4!AV8),IF(ชี้วัด4!AV38="","",ชี้วัด4!AV38))</f>
        <v/>
      </c>
      <c r="AW8" s="314" t="str">
        <f>IF($B$2=1,IF(ชี้วัด4!AW8="","",ชี้วัด4!AW8),IF(ชี้วัด4!AW38="","",ชี้วัด4!AW38))</f>
        <v/>
      </c>
      <c r="AX8" s="314" t="str">
        <f>IF($B$2=1,IF(ชี้วัด4!AX8="","",ชี้วัด4!AX8),IF(ชี้วัด4!AX38="","",ชี้วัด4!AX38))</f>
        <v/>
      </c>
      <c r="AY8" s="314" t="str">
        <f>IF($B$2=1,IF(ชี้วัด4!AY8="","",ชี้วัด4!AY8),IF(ชี้วัด4!AY38="","",ชี้วัด4!AY38))</f>
        <v/>
      </c>
      <c r="AZ8" s="314" t="str">
        <f>IF($B$2=1,IF(ชี้วัด4!AZ8="","",ชี้วัด4!AZ8),IF(ชี้วัด4!AZ38="","",ชี้วัด4!AZ38))</f>
        <v/>
      </c>
      <c r="BA8" s="314" t="str">
        <f>IF($B$2=1,IF(ชี้วัด4!BA8="","",ชี้วัด4!BA8),IF(ชี้วัด4!BA38="","",ชี้วัด4!BA38))</f>
        <v/>
      </c>
      <c r="BB8" s="314" t="str">
        <f>IF($B$2=1,IF(ชี้วัด4!BB8="","",ชี้วัด4!BB8),IF(ชี้วัด4!BB38="","",ชี้วัด4!BB38))</f>
        <v/>
      </c>
      <c r="BC8" s="314" t="str">
        <f>IF($B$2=1,IF(ชี้วัด4!BC8="","",ชี้วัด4!BC8),IF(ชี้วัด4!BC38="","",ชี้วัด4!BC38))</f>
        <v/>
      </c>
      <c r="BD8" s="314" t="str">
        <f>IF($B$2=1,IF(ชี้วัด4!BD8="","",ชี้วัด4!BD8),IF(ชี้วัด4!BD38="","",ชี้วัด4!BD38))</f>
        <v/>
      </c>
      <c r="BE8" s="116" t="str">
        <f>IF($B$2=1,IF(ชี้วัด4!BE8="","",ชี้วัด4!BE8),IF(ชี้วัด4!BE38="","",ชี้วัด4!BE38))</f>
        <v/>
      </c>
      <c r="BF8" s="116" t="str">
        <f>IF($B$2=1,IF(ชี้วัด4!BF8="","",ชี้วัด4!BF8),IF(ชี้วัด4!BF38="","",ชี้วัด4!BF38))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IF($B$2=1,IF(ชี้วัด4!E9="","",ชี้วัด4!E9),IF(ชี้วัด4!E39="","",ชี้วัด4!E39))</f>
        <v/>
      </c>
      <c r="F9" s="118"/>
      <c r="G9" s="314" t="str">
        <f>IF($B$2=1,IF(ชี้วัด4!G9="","",ชี้วัด4!G9),IF(ชี้วัด4!G39="","",ชี้วัด4!G39))</f>
        <v/>
      </c>
      <c r="H9" s="314" t="str">
        <f>IF($B$2=1,IF(ชี้วัด4!H9="","",ชี้วัด4!H9),IF(ชี้วัด4!H39="","",ชี้วัด4!H39))</f>
        <v/>
      </c>
      <c r="I9" s="314" t="str">
        <f>IF($B$2=1,IF(ชี้วัด4!I9="","",ชี้วัด4!I9),IF(ชี้วัด4!I39="","",ชี้วัด4!I39))</f>
        <v/>
      </c>
      <c r="J9" s="314" t="str">
        <f>IF($B$2=1,IF(ชี้วัด4!J9="","",ชี้วัด4!J9),IF(ชี้วัด4!J39="","",ชี้วัด4!J39))</f>
        <v/>
      </c>
      <c r="K9" s="314" t="str">
        <f>IF($B$2=1,IF(ชี้วัด4!K9="","",ชี้วัด4!K9),IF(ชี้วัด4!K39="","",ชี้วัด4!K39))</f>
        <v/>
      </c>
      <c r="L9" s="314" t="str">
        <f>IF($B$2=1,IF(ชี้วัด4!L9="","",ชี้วัด4!L9),IF(ชี้วัด4!L39="","",ชี้วัด4!L39))</f>
        <v/>
      </c>
      <c r="M9" s="314" t="str">
        <f>IF($B$2=1,IF(ชี้วัด4!M9="","",ชี้วัด4!M9),IF(ชี้วัด4!M39="","",ชี้วัด4!M39))</f>
        <v/>
      </c>
      <c r="N9" s="314" t="str">
        <f>IF($B$2=1,IF(ชี้วัด4!N9="","",ชี้วัด4!N9),IF(ชี้วัด4!N39="","",ชี้วัด4!N39))</f>
        <v/>
      </c>
      <c r="O9" s="314" t="str">
        <f>IF($B$2=1,IF(ชี้วัด4!O9="","",ชี้วัด4!O9),IF(ชี้วัด4!O39="","",ชี้วัด4!O39))</f>
        <v/>
      </c>
      <c r="P9" s="314" t="str">
        <f>IF($B$2=1,IF(ชี้วัด4!P9="","",ชี้วัด4!P9),IF(ชี้วัด4!P39="","",ชี้วัด4!P39))</f>
        <v/>
      </c>
      <c r="Q9" s="314" t="str">
        <f>IF($B$2=1,IF(ชี้วัด4!Q9="","",ชี้วัด4!Q9),IF(ชี้วัด4!Q39="","",ชี้วัด4!Q39))</f>
        <v/>
      </c>
      <c r="R9" s="314" t="str">
        <f>IF($B$2=1,IF(ชี้วัด4!R9="","",ชี้วัด4!R9),IF(ชี้วัด4!R39="","",ชี้วัด4!R39))</f>
        <v/>
      </c>
      <c r="S9" s="314" t="str">
        <f>IF($B$2=1,IF(ชี้วัด4!S9="","",ชี้วัด4!S9),IF(ชี้วัด4!S39="","",ชี้วัด4!S39))</f>
        <v/>
      </c>
      <c r="T9" s="314" t="str">
        <f>IF($B$2=1,IF(ชี้วัด4!T9="","",ชี้วัด4!T9),IF(ชี้วัด4!T39="","",ชี้วัด4!T39))</f>
        <v/>
      </c>
      <c r="U9" s="314" t="str">
        <f>IF($B$2=1,IF(ชี้วัด4!U9="","",ชี้วัด4!U9),IF(ชี้วัด4!U39="","",ชี้วัด4!U39))</f>
        <v/>
      </c>
      <c r="V9" s="314" t="str">
        <f>IF($B$2=1,IF(ชี้วัด4!V9="","",ชี้วัด4!V9),IF(ชี้วัด4!V39="","",ชี้วัด4!V39))</f>
        <v/>
      </c>
      <c r="W9" s="314" t="str">
        <f>IF($B$2=1,IF(ชี้วัด4!W9="","",ชี้วัด4!W9),IF(ชี้วัด4!W39="","",ชี้วัด4!W39))</f>
        <v/>
      </c>
      <c r="X9" s="314" t="str">
        <f>IF($B$2=1,IF(ชี้วัด4!X9="","",ชี้วัด4!X9),IF(ชี้วัด4!X39="","",ชี้วัด4!X39))</f>
        <v/>
      </c>
      <c r="Y9" s="314" t="str">
        <f>IF($B$2=1,IF(ชี้วัด4!Y9="","",ชี้วัด4!Y9),IF(ชี้วัด4!Y39="","",ชี้วัด4!Y39))</f>
        <v/>
      </c>
      <c r="Z9" s="314" t="str">
        <f>IF($B$2=1,IF(ชี้วัด4!Z9="","",ชี้วัด4!Z9),IF(ชี้วัด4!Z39="","",ชี้วัด4!Z39))</f>
        <v/>
      </c>
      <c r="AA9" s="314" t="str">
        <f>IF($B$2=1,IF(ชี้วัด4!AA9="","",ชี้วัด4!AA9),IF(ชี้วัด4!AA39="","",ชี้วัด4!AA39))</f>
        <v/>
      </c>
      <c r="AB9" s="314" t="str">
        <f>IF($B$2=1,IF(ชี้วัด4!AB9="","",ชี้วัด4!AB9),IF(ชี้วัด4!AB39="","",ชี้วัด4!AB39))</f>
        <v/>
      </c>
      <c r="AC9" s="314" t="str">
        <f>IF($B$2=1,IF(ชี้วัด4!AC9="","",ชี้วัด4!AC9),IF(ชี้วัด4!AC39="","",ชี้วัด4!AC39))</f>
        <v/>
      </c>
      <c r="AD9" s="314" t="str">
        <f>IF($B$2=1,IF(ชี้วัด4!AD9="","",ชี้วัด4!AD9),IF(ชี้วัด4!AD39="","",ชี้วัด4!AD39))</f>
        <v/>
      </c>
      <c r="AE9" s="314" t="str">
        <f>IF($B$2=1,IF(ชี้วัด4!AE9="","",ชี้วัด4!AE9),IF(ชี้วัด4!AE39="","",ชี้วัด4!AE39))</f>
        <v/>
      </c>
      <c r="AF9" s="314" t="str">
        <f>IF($B$2=1,IF(ชี้วัด4!AF9="","",ชี้วัด4!AF9),IF(ชี้วัด4!AF39="","",ชี้วัด4!AF39))</f>
        <v/>
      </c>
      <c r="AG9" s="314" t="str">
        <f>IF($B$2=1,IF(ชี้วัด4!AG9="","",ชี้วัด4!AG9),IF(ชี้วัด4!AG39="","",ชี้วัด4!AG39))</f>
        <v/>
      </c>
      <c r="AH9" s="314" t="str">
        <f>IF($B$2=1,IF(ชี้วัด4!AH9="","",ชี้วัด4!AH9),IF(ชี้วัด4!AH39="","",ชี้วัด4!AH39))</f>
        <v/>
      </c>
      <c r="AI9" s="314" t="str">
        <f>IF($B$2=1,IF(ชี้วัด4!AI9="","",ชี้วัด4!AI9),IF(ชี้วัด4!AI39="","",ชี้วัด4!AI39))</f>
        <v/>
      </c>
      <c r="AJ9" s="314" t="str">
        <f>IF($B$2=1,IF(ชี้วัด4!AJ9="","",ชี้วัด4!AJ9),IF(ชี้วัด4!AJ39="","",ชี้วัด4!AJ39))</f>
        <v/>
      </c>
      <c r="AK9" s="314" t="str">
        <f>IF($B$2=1,IF(ชี้วัด4!AK9="","",ชี้วัด4!AK9),IF(ชี้วัด4!AK39="","",ชี้วัด4!AK39))</f>
        <v/>
      </c>
      <c r="AL9" s="314" t="str">
        <f>IF($B$2=1,IF(ชี้วัด4!AL9="","",ชี้วัด4!AL9),IF(ชี้วัด4!AL39="","",ชี้วัด4!AL39))</f>
        <v/>
      </c>
      <c r="AM9" s="314" t="str">
        <f>IF($B$2=1,IF(ชี้วัด4!AM9="","",ชี้วัด4!AM9),IF(ชี้วัด4!AM39="","",ชี้วัด4!AM39))</f>
        <v/>
      </c>
      <c r="AN9" s="314" t="str">
        <f>IF($B$2=1,IF(ชี้วัด4!AN9="","",ชี้วัด4!AN9),IF(ชี้วัด4!AN39="","",ชี้วัด4!AN39))</f>
        <v/>
      </c>
      <c r="AO9" s="314" t="str">
        <f>IF($B$2=1,IF(ชี้วัด4!AO9="","",ชี้วัด4!AO9),IF(ชี้วัด4!AO39="","",ชี้วัด4!AO39))</f>
        <v/>
      </c>
      <c r="AP9" s="314" t="str">
        <f>IF($B$2=1,IF(ชี้วัด4!AP9="","",ชี้วัด4!AP9),IF(ชี้วัด4!AP39="","",ชี้วัด4!AP39))</f>
        <v/>
      </c>
      <c r="AQ9" s="314" t="str">
        <f>IF($B$2=1,IF(ชี้วัด4!AQ9="","",ชี้วัด4!AQ9),IF(ชี้วัด4!AQ39="","",ชี้วัด4!AQ39))</f>
        <v/>
      </c>
      <c r="AR9" s="314" t="str">
        <f>IF($B$2=1,IF(ชี้วัด4!AR9="","",ชี้วัด4!AR9),IF(ชี้วัด4!AR39="","",ชี้วัด4!AR39))</f>
        <v/>
      </c>
      <c r="AS9" s="314" t="str">
        <f>IF($B$2=1,IF(ชี้วัด4!AS9="","",ชี้วัด4!AS9),IF(ชี้วัด4!AS39="","",ชี้วัด4!AS39))</f>
        <v/>
      </c>
      <c r="AT9" s="314" t="str">
        <f>IF($B$2=1,IF(ชี้วัด4!AT9="","",ชี้วัด4!AT9),IF(ชี้วัด4!AT39="","",ชี้วัด4!AT39))</f>
        <v/>
      </c>
      <c r="AU9" s="314" t="str">
        <f>IF($B$2=1,IF(ชี้วัด4!AU9="","",ชี้วัด4!AU9),IF(ชี้วัด4!AU39="","",ชี้วัด4!AU39))</f>
        <v/>
      </c>
      <c r="AV9" s="314" t="str">
        <f>IF($B$2=1,IF(ชี้วัด4!AV9="","",ชี้วัด4!AV9),IF(ชี้วัด4!AV39="","",ชี้วัด4!AV39))</f>
        <v/>
      </c>
      <c r="AW9" s="314" t="str">
        <f>IF($B$2=1,IF(ชี้วัด4!AW9="","",ชี้วัด4!AW9),IF(ชี้วัด4!AW39="","",ชี้วัด4!AW39))</f>
        <v/>
      </c>
      <c r="AX9" s="314" t="str">
        <f>IF($B$2=1,IF(ชี้วัด4!AX9="","",ชี้วัด4!AX9),IF(ชี้วัด4!AX39="","",ชี้วัด4!AX39))</f>
        <v/>
      </c>
      <c r="AY9" s="314" t="str">
        <f>IF($B$2=1,IF(ชี้วัด4!AY9="","",ชี้วัด4!AY9),IF(ชี้วัด4!AY39="","",ชี้วัด4!AY39))</f>
        <v/>
      </c>
      <c r="AZ9" s="314" t="str">
        <f>IF($B$2=1,IF(ชี้วัด4!AZ9="","",ชี้วัด4!AZ9),IF(ชี้วัด4!AZ39="","",ชี้วัด4!AZ39))</f>
        <v/>
      </c>
      <c r="BA9" s="314" t="str">
        <f>IF($B$2=1,IF(ชี้วัด4!BA9="","",ชี้วัด4!BA9),IF(ชี้วัด4!BA39="","",ชี้วัด4!BA39))</f>
        <v/>
      </c>
      <c r="BB9" s="314" t="str">
        <f>IF($B$2=1,IF(ชี้วัด4!BB9="","",ชี้วัด4!BB9),IF(ชี้วัด4!BB39="","",ชี้วัด4!BB39))</f>
        <v/>
      </c>
      <c r="BC9" s="314" t="str">
        <f>IF($B$2=1,IF(ชี้วัด4!BC9="","",ชี้วัด4!BC9),IF(ชี้วัด4!BC39="","",ชี้วัด4!BC39))</f>
        <v/>
      </c>
      <c r="BD9" s="314" t="str">
        <f>IF($B$2=1,IF(ชี้วัด4!BD9="","",ชี้วัด4!BD9),IF(ชี้วัด4!BD39="","",ชี้วัด4!BD39))</f>
        <v/>
      </c>
      <c r="BE9" s="116" t="str">
        <f>IF($B$2=1,IF(ชี้วัด4!BE9="","",ชี้วัด4!BE9),IF(ชี้วัด4!BE39="","",ชี้วัด4!BE39))</f>
        <v/>
      </c>
      <c r="BF9" s="116" t="str">
        <f>IF($B$2=1,IF(ชี้วัด4!BF9="","",ชี้วัด4!BF9),IF(ชี้วัด4!BF39="","",ชี้วัด4!BF39))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IF($B$2=1,IF(ชี้วัด4!E10="","",ชี้วัด4!E10),IF(ชี้วัด4!E40="","",ชี้วัด4!E40))</f>
        <v/>
      </c>
      <c r="F10" s="118"/>
      <c r="G10" s="314" t="str">
        <f>IF($B$2=1,IF(ชี้วัด4!G10="","",ชี้วัด4!G10),IF(ชี้วัด4!G40="","",ชี้วัด4!G40))</f>
        <v/>
      </c>
      <c r="H10" s="314" t="str">
        <f>IF($B$2=1,IF(ชี้วัด4!H10="","",ชี้วัด4!H10),IF(ชี้วัด4!H40="","",ชี้วัด4!H40))</f>
        <v/>
      </c>
      <c r="I10" s="314" t="str">
        <f>IF($B$2=1,IF(ชี้วัด4!I10="","",ชี้วัด4!I10),IF(ชี้วัด4!I40="","",ชี้วัด4!I40))</f>
        <v/>
      </c>
      <c r="J10" s="314" t="str">
        <f>IF($B$2=1,IF(ชี้วัด4!J10="","",ชี้วัด4!J10),IF(ชี้วัด4!J40="","",ชี้วัด4!J40))</f>
        <v/>
      </c>
      <c r="K10" s="314" t="str">
        <f>IF($B$2=1,IF(ชี้วัด4!K10="","",ชี้วัด4!K10),IF(ชี้วัด4!K40="","",ชี้วัด4!K40))</f>
        <v/>
      </c>
      <c r="L10" s="314" t="str">
        <f>IF($B$2=1,IF(ชี้วัด4!L10="","",ชี้วัด4!L10),IF(ชี้วัด4!L40="","",ชี้วัด4!L40))</f>
        <v/>
      </c>
      <c r="M10" s="314" t="str">
        <f>IF($B$2=1,IF(ชี้วัด4!M10="","",ชี้วัด4!M10),IF(ชี้วัด4!M40="","",ชี้วัด4!M40))</f>
        <v/>
      </c>
      <c r="N10" s="314" t="str">
        <f>IF($B$2=1,IF(ชี้วัด4!N10="","",ชี้วัด4!N10),IF(ชี้วัด4!N40="","",ชี้วัด4!N40))</f>
        <v/>
      </c>
      <c r="O10" s="314" t="str">
        <f>IF($B$2=1,IF(ชี้วัด4!O10="","",ชี้วัด4!O10),IF(ชี้วัด4!O40="","",ชี้วัด4!O40))</f>
        <v/>
      </c>
      <c r="P10" s="314" t="str">
        <f>IF($B$2=1,IF(ชี้วัด4!P10="","",ชี้วัด4!P10),IF(ชี้วัด4!P40="","",ชี้วัด4!P40))</f>
        <v/>
      </c>
      <c r="Q10" s="314" t="str">
        <f>IF($B$2=1,IF(ชี้วัด4!Q10="","",ชี้วัด4!Q10),IF(ชี้วัด4!Q40="","",ชี้วัด4!Q40))</f>
        <v/>
      </c>
      <c r="R10" s="314" t="str">
        <f>IF($B$2=1,IF(ชี้วัด4!R10="","",ชี้วัด4!R10),IF(ชี้วัด4!R40="","",ชี้วัด4!R40))</f>
        <v/>
      </c>
      <c r="S10" s="314" t="str">
        <f>IF($B$2=1,IF(ชี้วัด4!S10="","",ชี้วัด4!S10),IF(ชี้วัด4!S40="","",ชี้วัด4!S40))</f>
        <v/>
      </c>
      <c r="T10" s="314" t="str">
        <f>IF($B$2=1,IF(ชี้วัด4!T10="","",ชี้วัด4!T10),IF(ชี้วัด4!T40="","",ชี้วัด4!T40))</f>
        <v/>
      </c>
      <c r="U10" s="314" t="str">
        <f>IF($B$2=1,IF(ชี้วัด4!U10="","",ชี้วัด4!U10),IF(ชี้วัด4!U40="","",ชี้วัด4!U40))</f>
        <v/>
      </c>
      <c r="V10" s="314" t="str">
        <f>IF($B$2=1,IF(ชี้วัด4!V10="","",ชี้วัด4!V10),IF(ชี้วัด4!V40="","",ชี้วัด4!V40))</f>
        <v/>
      </c>
      <c r="W10" s="314" t="str">
        <f>IF($B$2=1,IF(ชี้วัด4!W10="","",ชี้วัด4!W10),IF(ชี้วัด4!W40="","",ชี้วัด4!W40))</f>
        <v/>
      </c>
      <c r="X10" s="314" t="str">
        <f>IF($B$2=1,IF(ชี้วัด4!X10="","",ชี้วัด4!X10),IF(ชี้วัด4!X40="","",ชี้วัด4!X40))</f>
        <v/>
      </c>
      <c r="Y10" s="314" t="str">
        <f>IF($B$2=1,IF(ชี้วัด4!Y10="","",ชี้วัด4!Y10),IF(ชี้วัด4!Y40="","",ชี้วัด4!Y40))</f>
        <v/>
      </c>
      <c r="Z10" s="314" t="str">
        <f>IF($B$2=1,IF(ชี้วัด4!Z10="","",ชี้วัด4!Z10),IF(ชี้วัด4!Z40="","",ชี้วัด4!Z40))</f>
        <v/>
      </c>
      <c r="AA10" s="314" t="str">
        <f>IF($B$2=1,IF(ชี้วัด4!AA10="","",ชี้วัด4!AA10),IF(ชี้วัด4!AA40="","",ชี้วัด4!AA40))</f>
        <v/>
      </c>
      <c r="AB10" s="314" t="str">
        <f>IF($B$2=1,IF(ชี้วัด4!AB10="","",ชี้วัด4!AB10),IF(ชี้วัด4!AB40="","",ชี้วัด4!AB40))</f>
        <v/>
      </c>
      <c r="AC10" s="314" t="str">
        <f>IF($B$2=1,IF(ชี้วัด4!AC10="","",ชี้วัด4!AC10),IF(ชี้วัด4!AC40="","",ชี้วัด4!AC40))</f>
        <v/>
      </c>
      <c r="AD10" s="314" t="str">
        <f>IF($B$2=1,IF(ชี้วัด4!AD10="","",ชี้วัด4!AD10),IF(ชี้วัด4!AD40="","",ชี้วัด4!AD40))</f>
        <v/>
      </c>
      <c r="AE10" s="314" t="str">
        <f>IF($B$2=1,IF(ชี้วัด4!AE10="","",ชี้วัด4!AE10),IF(ชี้วัด4!AE40="","",ชี้วัด4!AE40))</f>
        <v/>
      </c>
      <c r="AF10" s="314" t="str">
        <f>IF($B$2=1,IF(ชี้วัด4!AF10="","",ชี้วัด4!AF10),IF(ชี้วัด4!AF40="","",ชี้วัด4!AF40))</f>
        <v/>
      </c>
      <c r="AG10" s="314" t="str">
        <f>IF($B$2=1,IF(ชี้วัด4!AG10="","",ชี้วัด4!AG10),IF(ชี้วัด4!AG40="","",ชี้วัด4!AG40))</f>
        <v/>
      </c>
      <c r="AH10" s="314" t="str">
        <f>IF($B$2=1,IF(ชี้วัด4!AH10="","",ชี้วัด4!AH10),IF(ชี้วัด4!AH40="","",ชี้วัด4!AH40))</f>
        <v/>
      </c>
      <c r="AI10" s="314" t="str">
        <f>IF($B$2=1,IF(ชี้วัด4!AI10="","",ชี้วัด4!AI10),IF(ชี้วัด4!AI40="","",ชี้วัด4!AI40))</f>
        <v/>
      </c>
      <c r="AJ10" s="314" t="str">
        <f>IF($B$2=1,IF(ชี้วัด4!AJ10="","",ชี้วัด4!AJ10),IF(ชี้วัด4!AJ40="","",ชี้วัด4!AJ40))</f>
        <v/>
      </c>
      <c r="AK10" s="314" t="str">
        <f>IF($B$2=1,IF(ชี้วัด4!AK10="","",ชี้วัด4!AK10),IF(ชี้วัด4!AK40="","",ชี้วัด4!AK40))</f>
        <v/>
      </c>
      <c r="AL10" s="314" t="str">
        <f>IF($B$2=1,IF(ชี้วัด4!AL10="","",ชี้วัด4!AL10),IF(ชี้วัด4!AL40="","",ชี้วัด4!AL40))</f>
        <v/>
      </c>
      <c r="AM10" s="314" t="str">
        <f>IF($B$2=1,IF(ชี้วัด4!AM10="","",ชี้วัด4!AM10),IF(ชี้วัด4!AM40="","",ชี้วัด4!AM40))</f>
        <v/>
      </c>
      <c r="AN10" s="314" t="str">
        <f>IF($B$2=1,IF(ชี้วัด4!AN10="","",ชี้วัด4!AN10),IF(ชี้วัด4!AN40="","",ชี้วัด4!AN40))</f>
        <v/>
      </c>
      <c r="AO10" s="314" t="str">
        <f>IF($B$2=1,IF(ชี้วัด4!AO10="","",ชี้วัด4!AO10),IF(ชี้วัด4!AO40="","",ชี้วัด4!AO40))</f>
        <v/>
      </c>
      <c r="AP10" s="314" t="str">
        <f>IF($B$2=1,IF(ชี้วัด4!AP10="","",ชี้วัด4!AP10),IF(ชี้วัด4!AP40="","",ชี้วัด4!AP40))</f>
        <v/>
      </c>
      <c r="AQ10" s="314" t="str">
        <f>IF($B$2=1,IF(ชี้วัด4!AQ10="","",ชี้วัด4!AQ10),IF(ชี้วัด4!AQ40="","",ชี้วัด4!AQ40))</f>
        <v/>
      </c>
      <c r="AR10" s="314" t="str">
        <f>IF($B$2=1,IF(ชี้วัด4!AR10="","",ชี้วัด4!AR10),IF(ชี้วัด4!AR40="","",ชี้วัด4!AR40))</f>
        <v/>
      </c>
      <c r="AS10" s="314" t="str">
        <f>IF($B$2=1,IF(ชี้วัด4!AS10="","",ชี้วัด4!AS10),IF(ชี้วัด4!AS40="","",ชี้วัด4!AS40))</f>
        <v/>
      </c>
      <c r="AT10" s="314" t="str">
        <f>IF($B$2=1,IF(ชี้วัด4!AT10="","",ชี้วัด4!AT10),IF(ชี้วัด4!AT40="","",ชี้วัด4!AT40))</f>
        <v/>
      </c>
      <c r="AU10" s="314" t="str">
        <f>IF($B$2=1,IF(ชี้วัด4!AU10="","",ชี้วัด4!AU10),IF(ชี้วัด4!AU40="","",ชี้วัด4!AU40))</f>
        <v/>
      </c>
      <c r="AV10" s="314" t="str">
        <f>IF($B$2=1,IF(ชี้วัด4!AV10="","",ชี้วัด4!AV10),IF(ชี้วัด4!AV40="","",ชี้วัด4!AV40))</f>
        <v/>
      </c>
      <c r="AW10" s="314" t="str">
        <f>IF($B$2=1,IF(ชี้วัด4!AW10="","",ชี้วัด4!AW10),IF(ชี้วัด4!AW40="","",ชี้วัด4!AW40))</f>
        <v/>
      </c>
      <c r="AX10" s="314" t="str">
        <f>IF($B$2=1,IF(ชี้วัด4!AX10="","",ชี้วัด4!AX10),IF(ชี้วัด4!AX40="","",ชี้วัด4!AX40))</f>
        <v/>
      </c>
      <c r="AY10" s="314" t="str">
        <f>IF($B$2=1,IF(ชี้วัด4!AY10="","",ชี้วัด4!AY10),IF(ชี้วัด4!AY40="","",ชี้วัด4!AY40))</f>
        <v/>
      </c>
      <c r="AZ10" s="314" t="str">
        <f>IF($B$2=1,IF(ชี้วัด4!AZ10="","",ชี้วัด4!AZ10),IF(ชี้วัด4!AZ40="","",ชี้วัด4!AZ40))</f>
        <v/>
      </c>
      <c r="BA10" s="314" t="str">
        <f>IF($B$2=1,IF(ชี้วัด4!BA10="","",ชี้วัด4!BA10),IF(ชี้วัด4!BA40="","",ชี้วัด4!BA40))</f>
        <v/>
      </c>
      <c r="BB10" s="314" t="str">
        <f>IF($B$2=1,IF(ชี้วัด4!BB10="","",ชี้วัด4!BB10),IF(ชี้วัด4!BB40="","",ชี้วัด4!BB40))</f>
        <v/>
      </c>
      <c r="BC10" s="314" t="str">
        <f>IF($B$2=1,IF(ชี้วัด4!BC10="","",ชี้วัด4!BC10),IF(ชี้วัด4!BC40="","",ชี้วัด4!BC40))</f>
        <v/>
      </c>
      <c r="BD10" s="314" t="str">
        <f>IF($B$2=1,IF(ชี้วัด4!BD10="","",ชี้วัด4!BD10),IF(ชี้วัด4!BD40="","",ชี้วัด4!BD40))</f>
        <v/>
      </c>
      <c r="BE10" s="116" t="str">
        <f>IF($B$2=1,IF(ชี้วัด4!BE10="","",ชี้วัด4!BE10),IF(ชี้วัด4!BE40="","",ชี้วัด4!BE40))</f>
        <v/>
      </c>
      <c r="BF10" s="116" t="str">
        <f>IF($B$2=1,IF(ชี้วัด4!BF10="","",ชี้วัด4!BF10),IF(ชี้วัด4!BF40="","",ชี้วัด4!BF40))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IF($B$2=1,IF(ชี้วัด4!E11="","",ชี้วัด4!E11),IF(ชี้วัด4!E41="","",ชี้วัด4!E41))</f>
        <v/>
      </c>
      <c r="F11" s="118"/>
      <c r="G11" s="314" t="str">
        <f>IF($B$2=1,IF(ชี้วัด4!G11="","",ชี้วัด4!G11),IF(ชี้วัด4!G41="","",ชี้วัด4!G41))</f>
        <v/>
      </c>
      <c r="H11" s="314" t="str">
        <f>IF($B$2=1,IF(ชี้วัด4!H11="","",ชี้วัด4!H11),IF(ชี้วัด4!H41="","",ชี้วัด4!H41))</f>
        <v/>
      </c>
      <c r="I11" s="314" t="str">
        <f>IF($B$2=1,IF(ชี้วัด4!I11="","",ชี้วัด4!I11),IF(ชี้วัด4!I41="","",ชี้วัด4!I41))</f>
        <v/>
      </c>
      <c r="J11" s="314" t="str">
        <f>IF($B$2=1,IF(ชี้วัด4!J11="","",ชี้วัด4!J11),IF(ชี้วัด4!J41="","",ชี้วัด4!J41))</f>
        <v/>
      </c>
      <c r="K11" s="314" t="str">
        <f>IF($B$2=1,IF(ชี้วัด4!K11="","",ชี้วัด4!K11),IF(ชี้วัด4!K41="","",ชี้วัด4!K41))</f>
        <v/>
      </c>
      <c r="L11" s="314" t="str">
        <f>IF($B$2=1,IF(ชี้วัด4!L11="","",ชี้วัด4!L11),IF(ชี้วัด4!L41="","",ชี้วัด4!L41))</f>
        <v/>
      </c>
      <c r="M11" s="314" t="str">
        <f>IF($B$2=1,IF(ชี้วัด4!M11="","",ชี้วัด4!M11),IF(ชี้วัด4!M41="","",ชี้วัด4!M41))</f>
        <v/>
      </c>
      <c r="N11" s="314" t="str">
        <f>IF($B$2=1,IF(ชี้วัด4!N11="","",ชี้วัด4!N11),IF(ชี้วัด4!N41="","",ชี้วัด4!N41))</f>
        <v/>
      </c>
      <c r="O11" s="314" t="str">
        <f>IF($B$2=1,IF(ชี้วัด4!O11="","",ชี้วัด4!O11),IF(ชี้วัด4!O41="","",ชี้วัด4!O41))</f>
        <v/>
      </c>
      <c r="P11" s="314" t="str">
        <f>IF($B$2=1,IF(ชี้วัด4!P11="","",ชี้วัด4!P11),IF(ชี้วัด4!P41="","",ชี้วัด4!P41))</f>
        <v/>
      </c>
      <c r="Q11" s="314" t="str">
        <f>IF($B$2=1,IF(ชี้วัด4!Q11="","",ชี้วัด4!Q11),IF(ชี้วัด4!Q41="","",ชี้วัด4!Q41))</f>
        <v/>
      </c>
      <c r="R11" s="314" t="str">
        <f>IF($B$2=1,IF(ชี้วัด4!R11="","",ชี้วัด4!R11),IF(ชี้วัด4!R41="","",ชี้วัด4!R41))</f>
        <v/>
      </c>
      <c r="S11" s="314" t="str">
        <f>IF($B$2=1,IF(ชี้วัด4!S11="","",ชี้วัด4!S11),IF(ชี้วัด4!S41="","",ชี้วัด4!S41))</f>
        <v/>
      </c>
      <c r="T11" s="314" t="str">
        <f>IF($B$2=1,IF(ชี้วัด4!T11="","",ชี้วัด4!T11),IF(ชี้วัด4!T41="","",ชี้วัด4!T41))</f>
        <v/>
      </c>
      <c r="U11" s="314" t="str">
        <f>IF($B$2=1,IF(ชี้วัด4!U11="","",ชี้วัด4!U11),IF(ชี้วัด4!U41="","",ชี้วัด4!U41))</f>
        <v/>
      </c>
      <c r="V11" s="314" t="str">
        <f>IF($B$2=1,IF(ชี้วัด4!V11="","",ชี้วัด4!V11),IF(ชี้วัด4!V41="","",ชี้วัด4!V41))</f>
        <v/>
      </c>
      <c r="W11" s="314" t="str">
        <f>IF($B$2=1,IF(ชี้วัด4!W11="","",ชี้วัด4!W11),IF(ชี้วัด4!W41="","",ชี้วัด4!W41))</f>
        <v/>
      </c>
      <c r="X11" s="314" t="str">
        <f>IF($B$2=1,IF(ชี้วัด4!X11="","",ชี้วัด4!X11),IF(ชี้วัด4!X41="","",ชี้วัด4!X41))</f>
        <v/>
      </c>
      <c r="Y11" s="314" t="str">
        <f>IF($B$2=1,IF(ชี้วัด4!Y11="","",ชี้วัด4!Y11),IF(ชี้วัด4!Y41="","",ชี้วัด4!Y41))</f>
        <v/>
      </c>
      <c r="Z11" s="314" t="str">
        <f>IF($B$2=1,IF(ชี้วัด4!Z11="","",ชี้วัด4!Z11),IF(ชี้วัด4!Z41="","",ชี้วัด4!Z41))</f>
        <v/>
      </c>
      <c r="AA11" s="314" t="str">
        <f>IF($B$2=1,IF(ชี้วัด4!AA11="","",ชี้วัด4!AA11),IF(ชี้วัด4!AA41="","",ชี้วัด4!AA41))</f>
        <v/>
      </c>
      <c r="AB11" s="314" t="str">
        <f>IF($B$2=1,IF(ชี้วัด4!AB11="","",ชี้วัด4!AB11),IF(ชี้วัด4!AB41="","",ชี้วัด4!AB41))</f>
        <v/>
      </c>
      <c r="AC11" s="314" t="str">
        <f>IF($B$2=1,IF(ชี้วัด4!AC11="","",ชี้วัด4!AC11),IF(ชี้วัด4!AC41="","",ชี้วัด4!AC41))</f>
        <v/>
      </c>
      <c r="AD11" s="314" t="str">
        <f>IF($B$2=1,IF(ชี้วัด4!AD11="","",ชี้วัด4!AD11),IF(ชี้วัด4!AD41="","",ชี้วัด4!AD41))</f>
        <v/>
      </c>
      <c r="AE11" s="314" t="str">
        <f>IF($B$2=1,IF(ชี้วัด4!AE11="","",ชี้วัด4!AE11),IF(ชี้วัด4!AE41="","",ชี้วัด4!AE41))</f>
        <v/>
      </c>
      <c r="AF11" s="314" t="str">
        <f>IF($B$2=1,IF(ชี้วัด4!AF11="","",ชี้วัด4!AF11),IF(ชี้วัด4!AF41="","",ชี้วัด4!AF41))</f>
        <v/>
      </c>
      <c r="AG11" s="314" t="str">
        <f>IF($B$2=1,IF(ชี้วัด4!AG11="","",ชี้วัด4!AG11),IF(ชี้วัด4!AG41="","",ชี้วัด4!AG41))</f>
        <v/>
      </c>
      <c r="AH11" s="314" t="str">
        <f>IF($B$2=1,IF(ชี้วัด4!AH11="","",ชี้วัด4!AH11),IF(ชี้วัด4!AH41="","",ชี้วัด4!AH41))</f>
        <v/>
      </c>
      <c r="AI11" s="314" t="str">
        <f>IF($B$2=1,IF(ชี้วัด4!AI11="","",ชี้วัด4!AI11),IF(ชี้วัด4!AI41="","",ชี้วัด4!AI41))</f>
        <v/>
      </c>
      <c r="AJ11" s="314" t="str">
        <f>IF($B$2=1,IF(ชี้วัด4!AJ11="","",ชี้วัด4!AJ11),IF(ชี้วัด4!AJ41="","",ชี้วัด4!AJ41))</f>
        <v/>
      </c>
      <c r="AK11" s="314" t="str">
        <f>IF($B$2=1,IF(ชี้วัด4!AK11="","",ชี้วัด4!AK11),IF(ชี้วัด4!AK41="","",ชี้วัด4!AK41))</f>
        <v/>
      </c>
      <c r="AL11" s="314" t="str">
        <f>IF($B$2=1,IF(ชี้วัด4!AL11="","",ชี้วัด4!AL11),IF(ชี้วัด4!AL41="","",ชี้วัด4!AL41))</f>
        <v/>
      </c>
      <c r="AM11" s="314" t="str">
        <f>IF($B$2=1,IF(ชี้วัด4!AM11="","",ชี้วัด4!AM11),IF(ชี้วัด4!AM41="","",ชี้วัด4!AM41))</f>
        <v/>
      </c>
      <c r="AN11" s="314" t="str">
        <f>IF($B$2=1,IF(ชี้วัด4!AN11="","",ชี้วัด4!AN11),IF(ชี้วัด4!AN41="","",ชี้วัด4!AN41))</f>
        <v/>
      </c>
      <c r="AO11" s="314" t="str">
        <f>IF($B$2=1,IF(ชี้วัด4!AO11="","",ชี้วัด4!AO11),IF(ชี้วัด4!AO41="","",ชี้วัด4!AO41))</f>
        <v/>
      </c>
      <c r="AP11" s="314" t="str">
        <f>IF($B$2=1,IF(ชี้วัด4!AP11="","",ชี้วัด4!AP11),IF(ชี้วัด4!AP41="","",ชี้วัด4!AP41))</f>
        <v/>
      </c>
      <c r="AQ11" s="314" t="str">
        <f>IF($B$2=1,IF(ชี้วัด4!AQ11="","",ชี้วัด4!AQ11),IF(ชี้วัด4!AQ41="","",ชี้วัด4!AQ41))</f>
        <v/>
      </c>
      <c r="AR11" s="314" t="str">
        <f>IF($B$2=1,IF(ชี้วัด4!AR11="","",ชี้วัด4!AR11),IF(ชี้วัด4!AR41="","",ชี้วัด4!AR41))</f>
        <v/>
      </c>
      <c r="AS11" s="314" t="str">
        <f>IF($B$2=1,IF(ชี้วัด4!AS11="","",ชี้วัด4!AS11),IF(ชี้วัด4!AS41="","",ชี้วัด4!AS41))</f>
        <v/>
      </c>
      <c r="AT11" s="314" t="str">
        <f>IF($B$2=1,IF(ชี้วัด4!AT11="","",ชี้วัด4!AT11),IF(ชี้วัด4!AT41="","",ชี้วัด4!AT41))</f>
        <v/>
      </c>
      <c r="AU11" s="314" t="str">
        <f>IF($B$2=1,IF(ชี้วัด4!AU11="","",ชี้วัด4!AU11),IF(ชี้วัด4!AU41="","",ชี้วัด4!AU41))</f>
        <v/>
      </c>
      <c r="AV11" s="314" t="str">
        <f>IF($B$2=1,IF(ชี้วัด4!AV11="","",ชี้วัด4!AV11),IF(ชี้วัด4!AV41="","",ชี้วัด4!AV41))</f>
        <v/>
      </c>
      <c r="AW11" s="314" t="str">
        <f>IF($B$2=1,IF(ชี้วัด4!AW11="","",ชี้วัด4!AW11),IF(ชี้วัด4!AW41="","",ชี้วัด4!AW41))</f>
        <v/>
      </c>
      <c r="AX11" s="314" t="str">
        <f>IF($B$2=1,IF(ชี้วัด4!AX11="","",ชี้วัด4!AX11),IF(ชี้วัด4!AX41="","",ชี้วัด4!AX41))</f>
        <v/>
      </c>
      <c r="AY11" s="314" t="str">
        <f>IF($B$2=1,IF(ชี้วัด4!AY11="","",ชี้วัด4!AY11),IF(ชี้วัด4!AY41="","",ชี้วัด4!AY41))</f>
        <v/>
      </c>
      <c r="AZ11" s="314" t="str">
        <f>IF($B$2=1,IF(ชี้วัด4!AZ11="","",ชี้วัด4!AZ11),IF(ชี้วัด4!AZ41="","",ชี้วัด4!AZ41))</f>
        <v/>
      </c>
      <c r="BA11" s="314" t="str">
        <f>IF($B$2=1,IF(ชี้วัด4!BA11="","",ชี้วัด4!BA11),IF(ชี้วัด4!BA41="","",ชี้วัด4!BA41))</f>
        <v/>
      </c>
      <c r="BB11" s="314" t="str">
        <f>IF($B$2=1,IF(ชี้วัด4!BB11="","",ชี้วัด4!BB11),IF(ชี้วัด4!BB41="","",ชี้วัด4!BB41))</f>
        <v/>
      </c>
      <c r="BC11" s="314" t="str">
        <f>IF($B$2=1,IF(ชี้วัด4!BC11="","",ชี้วัด4!BC11),IF(ชี้วัด4!BC41="","",ชี้วัด4!BC41))</f>
        <v/>
      </c>
      <c r="BD11" s="314" t="str">
        <f>IF($B$2=1,IF(ชี้วัด4!BD11="","",ชี้วัด4!BD11),IF(ชี้วัด4!BD41="","",ชี้วัด4!BD41))</f>
        <v/>
      </c>
      <c r="BE11" s="116" t="str">
        <f>IF($B$2=1,IF(ชี้วัด4!BE11="","",ชี้วัด4!BE11),IF(ชี้วัด4!BE41="","",ชี้วัด4!BE41))</f>
        <v/>
      </c>
      <c r="BF11" s="116" t="str">
        <f>IF($B$2=1,IF(ชี้วัด4!BF11="","",ชี้วัด4!BF11),IF(ชี้วัด4!BF41="","",ชี้วัด4!BF41))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IF($B$2=1,IF(ชี้วัด4!E12="","",ชี้วัด4!E12),IF(ชี้วัด4!E42="","",ชี้วัด4!E42))</f>
        <v/>
      </c>
      <c r="F12" s="118"/>
      <c r="G12" s="314" t="str">
        <f>IF($B$2=1,IF(ชี้วัด4!G12="","",ชี้วัด4!G12),IF(ชี้วัด4!G42="","",ชี้วัด4!G42))</f>
        <v/>
      </c>
      <c r="H12" s="314" t="str">
        <f>IF($B$2=1,IF(ชี้วัด4!H12="","",ชี้วัด4!H12),IF(ชี้วัด4!H42="","",ชี้วัด4!H42))</f>
        <v/>
      </c>
      <c r="I12" s="314" t="str">
        <f>IF($B$2=1,IF(ชี้วัด4!I12="","",ชี้วัด4!I12),IF(ชี้วัด4!I42="","",ชี้วัด4!I42))</f>
        <v/>
      </c>
      <c r="J12" s="314" t="str">
        <f>IF($B$2=1,IF(ชี้วัด4!J12="","",ชี้วัด4!J12),IF(ชี้วัด4!J42="","",ชี้วัด4!J42))</f>
        <v/>
      </c>
      <c r="K12" s="314" t="str">
        <f>IF($B$2=1,IF(ชี้วัด4!K12="","",ชี้วัด4!K12),IF(ชี้วัด4!K42="","",ชี้วัด4!K42))</f>
        <v/>
      </c>
      <c r="L12" s="314" t="str">
        <f>IF($B$2=1,IF(ชี้วัด4!L12="","",ชี้วัด4!L12),IF(ชี้วัด4!L42="","",ชี้วัด4!L42))</f>
        <v/>
      </c>
      <c r="M12" s="314" t="str">
        <f>IF($B$2=1,IF(ชี้วัด4!M12="","",ชี้วัด4!M12),IF(ชี้วัด4!M42="","",ชี้วัด4!M42))</f>
        <v/>
      </c>
      <c r="N12" s="314" t="str">
        <f>IF($B$2=1,IF(ชี้วัด4!N12="","",ชี้วัด4!N12),IF(ชี้วัด4!N42="","",ชี้วัด4!N42))</f>
        <v/>
      </c>
      <c r="O12" s="314" t="str">
        <f>IF($B$2=1,IF(ชี้วัด4!O12="","",ชี้วัด4!O12),IF(ชี้วัด4!O42="","",ชี้วัด4!O42))</f>
        <v/>
      </c>
      <c r="P12" s="314" t="str">
        <f>IF($B$2=1,IF(ชี้วัด4!P12="","",ชี้วัด4!P12),IF(ชี้วัด4!P42="","",ชี้วัด4!P42))</f>
        <v/>
      </c>
      <c r="Q12" s="314" t="str">
        <f>IF($B$2=1,IF(ชี้วัด4!Q12="","",ชี้วัด4!Q12),IF(ชี้วัด4!Q42="","",ชี้วัด4!Q42))</f>
        <v/>
      </c>
      <c r="R12" s="314" t="str">
        <f>IF($B$2=1,IF(ชี้วัด4!R12="","",ชี้วัด4!R12),IF(ชี้วัด4!R42="","",ชี้วัด4!R42))</f>
        <v/>
      </c>
      <c r="S12" s="314" t="str">
        <f>IF($B$2=1,IF(ชี้วัด4!S12="","",ชี้วัด4!S12),IF(ชี้วัด4!S42="","",ชี้วัด4!S42))</f>
        <v/>
      </c>
      <c r="T12" s="314" t="str">
        <f>IF($B$2=1,IF(ชี้วัด4!T12="","",ชี้วัด4!T12),IF(ชี้วัด4!T42="","",ชี้วัด4!T42))</f>
        <v/>
      </c>
      <c r="U12" s="314" t="str">
        <f>IF($B$2=1,IF(ชี้วัด4!U12="","",ชี้วัด4!U12),IF(ชี้วัด4!U42="","",ชี้วัด4!U42))</f>
        <v/>
      </c>
      <c r="V12" s="314" t="str">
        <f>IF($B$2=1,IF(ชี้วัด4!V12="","",ชี้วัด4!V12),IF(ชี้วัด4!V42="","",ชี้วัด4!V42))</f>
        <v/>
      </c>
      <c r="W12" s="314" t="str">
        <f>IF($B$2=1,IF(ชี้วัด4!W12="","",ชี้วัด4!W12),IF(ชี้วัด4!W42="","",ชี้วัด4!W42))</f>
        <v/>
      </c>
      <c r="X12" s="314" t="str">
        <f>IF($B$2=1,IF(ชี้วัด4!X12="","",ชี้วัด4!X12),IF(ชี้วัด4!X42="","",ชี้วัด4!X42))</f>
        <v/>
      </c>
      <c r="Y12" s="314" t="str">
        <f>IF($B$2=1,IF(ชี้วัด4!Y12="","",ชี้วัด4!Y12),IF(ชี้วัด4!Y42="","",ชี้วัด4!Y42))</f>
        <v/>
      </c>
      <c r="Z12" s="314" t="str">
        <f>IF($B$2=1,IF(ชี้วัด4!Z12="","",ชี้วัด4!Z12),IF(ชี้วัด4!Z42="","",ชี้วัด4!Z42))</f>
        <v/>
      </c>
      <c r="AA12" s="314" t="str">
        <f>IF($B$2=1,IF(ชี้วัด4!AA12="","",ชี้วัด4!AA12),IF(ชี้วัด4!AA42="","",ชี้วัด4!AA42))</f>
        <v/>
      </c>
      <c r="AB12" s="314" t="str">
        <f>IF($B$2=1,IF(ชี้วัด4!AB12="","",ชี้วัด4!AB12),IF(ชี้วัด4!AB42="","",ชี้วัด4!AB42))</f>
        <v/>
      </c>
      <c r="AC12" s="314" t="str">
        <f>IF($B$2=1,IF(ชี้วัด4!AC12="","",ชี้วัด4!AC12),IF(ชี้วัด4!AC42="","",ชี้วัด4!AC42))</f>
        <v/>
      </c>
      <c r="AD12" s="314" t="str">
        <f>IF($B$2=1,IF(ชี้วัด4!AD12="","",ชี้วัด4!AD12),IF(ชี้วัด4!AD42="","",ชี้วัด4!AD42))</f>
        <v/>
      </c>
      <c r="AE12" s="314" t="str">
        <f>IF($B$2=1,IF(ชี้วัด4!AE12="","",ชี้วัด4!AE12),IF(ชี้วัด4!AE42="","",ชี้วัด4!AE42))</f>
        <v/>
      </c>
      <c r="AF12" s="314" t="str">
        <f>IF($B$2=1,IF(ชี้วัด4!AF12="","",ชี้วัด4!AF12),IF(ชี้วัด4!AF42="","",ชี้วัด4!AF42))</f>
        <v/>
      </c>
      <c r="AG12" s="314" t="str">
        <f>IF($B$2=1,IF(ชี้วัด4!AG12="","",ชี้วัด4!AG12),IF(ชี้วัด4!AG42="","",ชี้วัด4!AG42))</f>
        <v/>
      </c>
      <c r="AH12" s="314" t="str">
        <f>IF($B$2=1,IF(ชี้วัด4!AH12="","",ชี้วัด4!AH12),IF(ชี้วัด4!AH42="","",ชี้วัด4!AH42))</f>
        <v/>
      </c>
      <c r="AI12" s="314" t="str">
        <f>IF($B$2=1,IF(ชี้วัด4!AI12="","",ชี้วัด4!AI12),IF(ชี้วัด4!AI42="","",ชี้วัด4!AI42))</f>
        <v/>
      </c>
      <c r="AJ12" s="314" t="str">
        <f>IF($B$2=1,IF(ชี้วัด4!AJ12="","",ชี้วัด4!AJ12),IF(ชี้วัด4!AJ42="","",ชี้วัด4!AJ42))</f>
        <v/>
      </c>
      <c r="AK12" s="314" t="str">
        <f>IF($B$2=1,IF(ชี้วัด4!AK12="","",ชี้วัด4!AK12),IF(ชี้วัด4!AK42="","",ชี้วัด4!AK42))</f>
        <v/>
      </c>
      <c r="AL12" s="314" t="str">
        <f>IF($B$2=1,IF(ชี้วัด4!AL12="","",ชี้วัด4!AL12),IF(ชี้วัด4!AL42="","",ชี้วัด4!AL42))</f>
        <v/>
      </c>
      <c r="AM12" s="314" t="str">
        <f>IF($B$2=1,IF(ชี้วัด4!AM12="","",ชี้วัด4!AM12),IF(ชี้วัด4!AM42="","",ชี้วัด4!AM42))</f>
        <v/>
      </c>
      <c r="AN12" s="314" t="str">
        <f>IF($B$2=1,IF(ชี้วัด4!AN12="","",ชี้วัด4!AN12),IF(ชี้วัด4!AN42="","",ชี้วัด4!AN42))</f>
        <v/>
      </c>
      <c r="AO12" s="314" t="str">
        <f>IF($B$2=1,IF(ชี้วัด4!AO12="","",ชี้วัด4!AO12),IF(ชี้วัด4!AO42="","",ชี้วัด4!AO42))</f>
        <v/>
      </c>
      <c r="AP12" s="314" t="str">
        <f>IF($B$2=1,IF(ชี้วัด4!AP12="","",ชี้วัด4!AP12),IF(ชี้วัด4!AP42="","",ชี้วัด4!AP42))</f>
        <v/>
      </c>
      <c r="AQ12" s="314" t="str">
        <f>IF($B$2=1,IF(ชี้วัด4!AQ12="","",ชี้วัด4!AQ12),IF(ชี้วัด4!AQ42="","",ชี้วัด4!AQ42))</f>
        <v/>
      </c>
      <c r="AR12" s="314" t="str">
        <f>IF($B$2=1,IF(ชี้วัด4!AR12="","",ชี้วัด4!AR12),IF(ชี้วัด4!AR42="","",ชี้วัด4!AR42))</f>
        <v/>
      </c>
      <c r="AS12" s="314" t="str">
        <f>IF($B$2=1,IF(ชี้วัด4!AS12="","",ชี้วัด4!AS12),IF(ชี้วัด4!AS42="","",ชี้วัด4!AS42))</f>
        <v/>
      </c>
      <c r="AT12" s="314" t="str">
        <f>IF($B$2=1,IF(ชี้วัด4!AT12="","",ชี้วัด4!AT12),IF(ชี้วัด4!AT42="","",ชี้วัด4!AT42))</f>
        <v/>
      </c>
      <c r="AU12" s="314" t="str">
        <f>IF($B$2=1,IF(ชี้วัด4!AU12="","",ชี้วัด4!AU12),IF(ชี้วัด4!AU42="","",ชี้วัด4!AU42))</f>
        <v/>
      </c>
      <c r="AV12" s="314" t="str">
        <f>IF($B$2=1,IF(ชี้วัด4!AV12="","",ชี้วัด4!AV12),IF(ชี้วัด4!AV42="","",ชี้วัด4!AV42))</f>
        <v/>
      </c>
      <c r="AW12" s="314" t="str">
        <f>IF($B$2=1,IF(ชี้วัด4!AW12="","",ชี้วัด4!AW12),IF(ชี้วัด4!AW42="","",ชี้วัด4!AW42))</f>
        <v/>
      </c>
      <c r="AX12" s="314" t="str">
        <f>IF($B$2=1,IF(ชี้วัด4!AX12="","",ชี้วัด4!AX12),IF(ชี้วัด4!AX42="","",ชี้วัด4!AX42))</f>
        <v/>
      </c>
      <c r="AY12" s="314" t="str">
        <f>IF($B$2=1,IF(ชี้วัด4!AY12="","",ชี้วัด4!AY12),IF(ชี้วัด4!AY42="","",ชี้วัด4!AY42))</f>
        <v/>
      </c>
      <c r="AZ12" s="314" t="str">
        <f>IF($B$2=1,IF(ชี้วัด4!AZ12="","",ชี้วัด4!AZ12),IF(ชี้วัด4!AZ42="","",ชี้วัด4!AZ42))</f>
        <v/>
      </c>
      <c r="BA12" s="314" t="str">
        <f>IF($B$2=1,IF(ชี้วัด4!BA12="","",ชี้วัด4!BA12),IF(ชี้วัด4!BA42="","",ชี้วัด4!BA42))</f>
        <v/>
      </c>
      <c r="BB12" s="314" t="str">
        <f>IF($B$2=1,IF(ชี้วัด4!BB12="","",ชี้วัด4!BB12),IF(ชี้วัด4!BB42="","",ชี้วัด4!BB42))</f>
        <v/>
      </c>
      <c r="BC12" s="314" t="str">
        <f>IF($B$2=1,IF(ชี้วัด4!BC12="","",ชี้วัด4!BC12),IF(ชี้วัด4!BC42="","",ชี้วัด4!BC42))</f>
        <v/>
      </c>
      <c r="BD12" s="314" t="str">
        <f>IF($B$2=1,IF(ชี้วัด4!BD12="","",ชี้วัด4!BD12),IF(ชี้วัด4!BD42="","",ชี้วัด4!BD42))</f>
        <v/>
      </c>
      <c r="BE12" s="116" t="str">
        <f>IF($B$2=1,IF(ชี้วัด4!BE12="","",ชี้วัด4!BE12),IF(ชี้วัด4!BE42="","",ชี้วัด4!BE42))</f>
        <v/>
      </c>
      <c r="BF12" s="116" t="str">
        <f>IF($B$2=1,IF(ชี้วัด4!BF12="","",ชี้วัด4!BF12),IF(ชี้วัด4!BF42="","",ชี้วัด4!BF42))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IF($B$2=1,IF(ชี้วัด4!E13="","",ชี้วัด4!E13),IF(ชี้วัด4!E43="","",ชี้วัด4!E43))</f>
        <v/>
      </c>
      <c r="F13" s="118"/>
      <c r="G13" s="314" t="str">
        <f>IF($B$2=1,IF(ชี้วัด4!G13="","",ชี้วัด4!G13),IF(ชี้วัด4!G43="","",ชี้วัด4!G43))</f>
        <v/>
      </c>
      <c r="H13" s="314" t="str">
        <f>IF($B$2=1,IF(ชี้วัด4!H13="","",ชี้วัด4!H13),IF(ชี้วัด4!H43="","",ชี้วัด4!H43))</f>
        <v/>
      </c>
      <c r="I13" s="314" t="str">
        <f>IF($B$2=1,IF(ชี้วัด4!I13="","",ชี้วัด4!I13),IF(ชี้วัด4!I43="","",ชี้วัด4!I43))</f>
        <v/>
      </c>
      <c r="J13" s="314" t="str">
        <f>IF($B$2=1,IF(ชี้วัด4!J13="","",ชี้วัด4!J13),IF(ชี้วัด4!J43="","",ชี้วัด4!J43))</f>
        <v/>
      </c>
      <c r="K13" s="314" t="str">
        <f>IF($B$2=1,IF(ชี้วัด4!K13="","",ชี้วัด4!K13),IF(ชี้วัด4!K43="","",ชี้วัด4!K43))</f>
        <v/>
      </c>
      <c r="L13" s="314" t="str">
        <f>IF($B$2=1,IF(ชี้วัด4!L13="","",ชี้วัด4!L13),IF(ชี้วัด4!L43="","",ชี้วัด4!L43))</f>
        <v/>
      </c>
      <c r="M13" s="314" t="str">
        <f>IF($B$2=1,IF(ชี้วัด4!M13="","",ชี้วัด4!M13),IF(ชี้วัด4!M43="","",ชี้วัด4!M43))</f>
        <v/>
      </c>
      <c r="N13" s="314" t="str">
        <f>IF($B$2=1,IF(ชี้วัด4!N13="","",ชี้วัด4!N13),IF(ชี้วัด4!N43="","",ชี้วัด4!N43))</f>
        <v/>
      </c>
      <c r="O13" s="314" t="str">
        <f>IF($B$2=1,IF(ชี้วัด4!O13="","",ชี้วัด4!O13),IF(ชี้วัด4!O43="","",ชี้วัด4!O43))</f>
        <v/>
      </c>
      <c r="P13" s="314" t="str">
        <f>IF($B$2=1,IF(ชี้วัด4!P13="","",ชี้วัด4!P13),IF(ชี้วัด4!P43="","",ชี้วัด4!P43))</f>
        <v/>
      </c>
      <c r="Q13" s="314" t="str">
        <f>IF($B$2=1,IF(ชี้วัด4!Q13="","",ชี้วัด4!Q13),IF(ชี้วัด4!Q43="","",ชี้วัด4!Q43))</f>
        <v/>
      </c>
      <c r="R13" s="314" t="str">
        <f>IF($B$2=1,IF(ชี้วัด4!R13="","",ชี้วัด4!R13),IF(ชี้วัด4!R43="","",ชี้วัด4!R43))</f>
        <v/>
      </c>
      <c r="S13" s="314" t="str">
        <f>IF($B$2=1,IF(ชี้วัด4!S13="","",ชี้วัด4!S13),IF(ชี้วัด4!S43="","",ชี้วัด4!S43))</f>
        <v/>
      </c>
      <c r="T13" s="314" t="str">
        <f>IF($B$2=1,IF(ชี้วัด4!T13="","",ชี้วัด4!T13),IF(ชี้วัด4!T43="","",ชี้วัด4!T43))</f>
        <v/>
      </c>
      <c r="U13" s="314" t="str">
        <f>IF($B$2=1,IF(ชี้วัด4!U13="","",ชี้วัด4!U13),IF(ชี้วัด4!U43="","",ชี้วัด4!U43))</f>
        <v/>
      </c>
      <c r="V13" s="314" t="str">
        <f>IF($B$2=1,IF(ชี้วัด4!V13="","",ชี้วัด4!V13),IF(ชี้วัด4!V43="","",ชี้วัด4!V43))</f>
        <v/>
      </c>
      <c r="W13" s="314" t="str">
        <f>IF($B$2=1,IF(ชี้วัด4!W13="","",ชี้วัด4!W13),IF(ชี้วัด4!W43="","",ชี้วัด4!W43))</f>
        <v/>
      </c>
      <c r="X13" s="314" t="str">
        <f>IF($B$2=1,IF(ชี้วัด4!X13="","",ชี้วัด4!X13),IF(ชี้วัด4!X43="","",ชี้วัด4!X43))</f>
        <v/>
      </c>
      <c r="Y13" s="314" t="str">
        <f>IF($B$2=1,IF(ชี้วัด4!Y13="","",ชี้วัด4!Y13),IF(ชี้วัด4!Y43="","",ชี้วัด4!Y43))</f>
        <v/>
      </c>
      <c r="Z13" s="314" t="str">
        <f>IF($B$2=1,IF(ชี้วัด4!Z13="","",ชี้วัด4!Z13),IF(ชี้วัด4!Z43="","",ชี้วัด4!Z43))</f>
        <v/>
      </c>
      <c r="AA13" s="314" t="str">
        <f>IF($B$2=1,IF(ชี้วัด4!AA13="","",ชี้วัด4!AA13),IF(ชี้วัด4!AA43="","",ชี้วัด4!AA43))</f>
        <v/>
      </c>
      <c r="AB13" s="314" t="str">
        <f>IF($B$2=1,IF(ชี้วัด4!AB13="","",ชี้วัด4!AB13),IF(ชี้วัด4!AB43="","",ชี้วัด4!AB43))</f>
        <v/>
      </c>
      <c r="AC13" s="314" t="str">
        <f>IF($B$2=1,IF(ชี้วัด4!AC13="","",ชี้วัด4!AC13),IF(ชี้วัด4!AC43="","",ชี้วัด4!AC43))</f>
        <v/>
      </c>
      <c r="AD13" s="314" t="str">
        <f>IF($B$2=1,IF(ชี้วัด4!AD13="","",ชี้วัด4!AD13),IF(ชี้วัด4!AD43="","",ชี้วัด4!AD43))</f>
        <v/>
      </c>
      <c r="AE13" s="314" t="str">
        <f>IF($B$2=1,IF(ชี้วัด4!AE13="","",ชี้วัด4!AE13),IF(ชี้วัด4!AE43="","",ชี้วัด4!AE43))</f>
        <v/>
      </c>
      <c r="AF13" s="314" t="str">
        <f>IF($B$2=1,IF(ชี้วัด4!AF13="","",ชี้วัด4!AF13),IF(ชี้วัด4!AF43="","",ชี้วัด4!AF43))</f>
        <v/>
      </c>
      <c r="AG13" s="314" t="str">
        <f>IF($B$2=1,IF(ชี้วัด4!AG13="","",ชี้วัด4!AG13),IF(ชี้วัด4!AG43="","",ชี้วัด4!AG43))</f>
        <v/>
      </c>
      <c r="AH13" s="314" t="str">
        <f>IF($B$2=1,IF(ชี้วัด4!AH13="","",ชี้วัด4!AH13),IF(ชี้วัด4!AH43="","",ชี้วัด4!AH43))</f>
        <v/>
      </c>
      <c r="AI13" s="314" t="str">
        <f>IF($B$2=1,IF(ชี้วัด4!AI13="","",ชี้วัด4!AI13),IF(ชี้วัด4!AI43="","",ชี้วัด4!AI43))</f>
        <v/>
      </c>
      <c r="AJ13" s="314" t="str">
        <f>IF($B$2=1,IF(ชี้วัด4!AJ13="","",ชี้วัด4!AJ13),IF(ชี้วัด4!AJ43="","",ชี้วัด4!AJ43))</f>
        <v/>
      </c>
      <c r="AK13" s="314" t="str">
        <f>IF($B$2=1,IF(ชี้วัด4!AK13="","",ชี้วัด4!AK13),IF(ชี้วัด4!AK43="","",ชี้วัด4!AK43))</f>
        <v/>
      </c>
      <c r="AL13" s="314" t="str">
        <f>IF($B$2=1,IF(ชี้วัด4!AL13="","",ชี้วัด4!AL13),IF(ชี้วัด4!AL43="","",ชี้วัด4!AL43))</f>
        <v/>
      </c>
      <c r="AM13" s="314" t="str">
        <f>IF($B$2=1,IF(ชี้วัด4!AM13="","",ชี้วัด4!AM13),IF(ชี้วัด4!AM43="","",ชี้วัด4!AM43))</f>
        <v/>
      </c>
      <c r="AN13" s="314" t="str">
        <f>IF($B$2=1,IF(ชี้วัด4!AN13="","",ชี้วัด4!AN13),IF(ชี้วัด4!AN43="","",ชี้วัด4!AN43))</f>
        <v/>
      </c>
      <c r="AO13" s="314" t="str">
        <f>IF($B$2=1,IF(ชี้วัด4!AO13="","",ชี้วัด4!AO13),IF(ชี้วัด4!AO43="","",ชี้วัด4!AO43))</f>
        <v/>
      </c>
      <c r="AP13" s="314" t="str">
        <f>IF($B$2=1,IF(ชี้วัด4!AP13="","",ชี้วัด4!AP13),IF(ชี้วัด4!AP43="","",ชี้วัด4!AP43))</f>
        <v/>
      </c>
      <c r="AQ13" s="314" t="str">
        <f>IF($B$2=1,IF(ชี้วัด4!AQ13="","",ชี้วัด4!AQ13),IF(ชี้วัด4!AQ43="","",ชี้วัด4!AQ43))</f>
        <v/>
      </c>
      <c r="AR13" s="314" t="str">
        <f>IF($B$2=1,IF(ชี้วัด4!AR13="","",ชี้วัด4!AR13),IF(ชี้วัด4!AR43="","",ชี้วัด4!AR43))</f>
        <v/>
      </c>
      <c r="AS13" s="314" t="str">
        <f>IF($B$2=1,IF(ชี้วัด4!AS13="","",ชี้วัด4!AS13),IF(ชี้วัด4!AS43="","",ชี้วัด4!AS43))</f>
        <v/>
      </c>
      <c r="AT13" s="314" t="str">
        <f>IF($B$2=1,IF(ชี้วัด4!AT13="","",ชี้วัด4!AT13),IF(ชี้วัด4!AT43="","",ชี้วัด4!AT43))</f>
        <v/>
      </c>
      <c r="AU13" s="314" t="str">
        <f>IF($B$2=1,IF(ชี้วัด4!AU13="","",ชี้วัด4!AU13),IF(ชี้วัด4!AU43="","",ชี้วัด4!AU43))</f>
        <v/>
      </c>
      <c r="AV13" s="314" t="str">
        <f>IF($B$2=1,IF(ชี้วัด4!AV13="","",ชี้วัด4!AV13),IF(ชี้วัด4!AV43="","",ชี้วัด4!AV43))</f>
        <v/>
      </c>
      <c r="AW13" s="314" t="str">
        <f>IF($B$2=1,IF(ชี้วัด4!AW13="","",ชี้วัด4!AW13),IF(ชี้วัด4!AW43="","",ชี้วัด4!AW43))</f>
        <v/>
      </c>
      <c r="AX13" s="314" t="str">
        <f>IF($B$2=1,IF(ชี้วัด4!AX13="","",ชี้วัด4!AX13),IF(ชี้วัด4!AX43="","",ชี้วัด4!AX43))</f>
        <v/>
      </c>
      <c r="AY13" s="314" t="str">
        <f>IF($B$2=1,IF(ชี้วัด4!AY13="","",ชี้วัด4!AY13),IF(ชี้วัด4!AY43="","",ชี้วัด4!AY43))</f>
        <v/>
      </c>
      <c r="AZ13" s="314" t="str">
        <f>IF($B$2=1,IF(ชี้วัด4!AZ13="","",ชี้วัด4!AZ13),IF(ชี้วัด4!AZ43="","",ชี้วัด4!AZ43))</f>
        <v/>
      </c>
      <c r="BA13" s="314" t="str">
        <f>IF($B$2=1,IF(ชี้วัด4!BA13="","",ชี้วัด4!BA13),IF(ชี้วัด4!BA43="","",ชี้วัด4!BA43))</f>
        <v/>
      </c>
      <c r="BB13" s="314" t="str">
        <f>IF($B$2=1,IF(ชี้วัด4!BB13="","",ชี้วัด4!BB13),IF(ชี้วัด4!BB43="","",ชี้วัด4!BB43))</f>
        <v/>
      </c>
      <c r="BC13" s="314" t="str">
        <f>IF($B$2=1,IF(ชี้วัด4!BC13="","",ชี้วัด4!BC13),IF(ชี้วัด4!BC43="","",ชี้วัด4!BC43))</f>
        <v/>
      </c>
      <c r="BD13" s="314" t="str">
        <f>IF($B$2=1,IF(ชี้วัด4!BD13="","",ชี้วัด4!BD13),IF(ชี้วัด4!BD43="","",ชี้วัด4!BD43))</f>
        <v/>
      </c>
      <c r="BE13" s="116" t="str">
        <f>IF($B$2=1,IF(ชี้วัด4!BE13="","",ชี้วัด4!BE13),IF(ชี้วัด4!BE43="","",ชี้วัด4!BE43))</f>
        <v/>
      </c>
      <c r="BF13" s="116" t="str">
        <f>IF($B$2=1,IF(ชี้วัด4!BF13="","",ชี้วัด4!BF13),IF(ชี้วัด4!BF43="","",ชี้วัด4!BF43))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IF($B$2=1,IF(ชี้วัด4!E14="","",ชี้วัด4!E14),IF(ชี้วัด4!E44="","",ชี้วัด4!E44))</f>
        <v/>
      </c>
      <c r="F14" s="118"/>
      <c r="G14" s="314" t="str">
        <f>IF($B$2=1,IF(ชี้วัด4!G14="","",ชี้วัด4!G14),IF(ชี้วัด4!G44="","",ชี้วัด4!G44))</f>
        <v/>
      </c>
      <c r="H14" s="314" t="str">
        <f>IF($B$2=1,IF(ชี้วัด4!H14="","",ชี้วัด4!H14),IF(ชี้วัด4!H44="","",ชี้วัด4!H44))</f>
        <v/>
      </c>
      <c r="I14" s="314" t="str">
        <f>IF($B$2=1,IF(ชี้วัด4!I14="","",ชี้วัด4!I14),IF(ชี้วัด4!I44="","",ชี้วัด4!I44))</f>
        <v/>
      </c>
      <c r="J14" s="314" t="str">
        <f>IF($B$2=1,IF(ชี้วัด4!J14="","",ชี้วัด4!J14),IF(ชี้วัด4!J44="","",ชี้วัด4!J44))</f>
        <v/>
      </c>
      <c r="K14" s="314" t="str">
        <f>IF($B$2=1,IF(ชี้วัด4!K14="","",ชี้วัด4!K14),IF(ชี้วัด4!K44="","",ชี้วัด4!K44))</f>
        <v/>
      </c>
      <c r="L14" s="314" t="str">
        <f>IF($B$2=1,IF(ชี้วัด4!L14="","",ชี้วัด4!L14),IF(ชี้วัด4!L44="","",ชี้วัด4!L44))</f>
        <v/>
      </c>
      <c r="M14" s="314" t="str">
        <f>IF($B$2=1,IF(ชี้วัด4!M14="","",ชี้วัด4!M14),IF(ชี้วัด4!M44="","",ชี้วัด4!M44))</f>
        <v/>
      </c>
      <c r="N14" s="314" t="str">
        <f>IF($B$2=1,IF(ชี้วัด4!N14="","",ชี้วัด4!N14),IF(ชี้วัด4!N44="","",ชี้วัด4!N44))</f>
        <v/>
      </c>
      <c r="O14" s="314" t="str">
        <f>IF($B$2=1,IF(ชี้วัด4!O14="","",ชี้วัด4!O14),IF(ชี้วัด4!O44="","",ชี้วัด4!O44))</f>
        <v/>
      </c>
      <c r="P14" s="314" t="str">
        <f>IF($B$2=1,IF(ชี้วัด4!P14="","",ชี้วัด4!P14),IF(ชี้วัด4!P44="","",ชี้วัด4!P44))</f>
        <v/>
      </c>
      <c r="Q14" s="314" t="str">
        <f>IF($B$2=1,IF(ชี้วัด4!Q14="","",ชี้วัด4!Q14),IF(ชี้วัด4!Q44="","",ชี้วัด4!Q44))</f>
        <v/>
      </c>
      <c r="R14" s="314" t="str">
        <f>IF($B$2=1,IF(ชี้วัด4!R14="","",ชี้วัด4!R14),IF(ชี้วัด4!R44="","",ชี้วัด4!R44))</f>
        <v/>
      </c>
      <c r="S14" s="314" t="str">
        <f>IF($B$2=1,IF(ชี้วัด4!S14="","",ชี้วัด4!S14),IF(ชี้วัด4!S44="","",ชี้วัด4!S44))</f>
        <v/>
      </c>
      <c r="T14" s="314" t="str">
        <f>IF($B$2=1,IF(ชี้วัด4!T14="","",ชี้วัด4!T14),IF(ชี้วัด4!T44="","",ชี้วัด4!T44))</f>
        <v/>
      </c>
      <c r="U14" s="314" t="str">
        <f>IF($B$2=1,IF(ชี้วัด4!U14="","",ชี้วัด4!U14),IF(ชี้วัด4!U44="","",ชี้วัด4!U44))</f>
        <v/>
      </c>
      <c r="V14" s="314" t="str">
        <f>IF($B$2=1,IF(ชี้วัด4!V14="","",ชี้วัด4!V14),IF(ชี้วัด4!V44="","",ชี้วัด4!V44))</f>
        <v/>
      </c>
      <c r="W14" s="314" t="str">
        <f>IF($B$2=1,IF(ชี้วัด4!W14="","",ชี้วัด4!W14),IF(ชี้วัด4!W44="","",ชี้วัด4!W44))</f>
        <v/>
      </c>
      <c r="X14" s="314" t="str">
        <f>IF($B$2=1,IF(ชี้วัด4!X14="","",ชี้วัด4!X14),IF(ชี้วัด4!X44="","",ชี้วัด4!X44))</f>
        <v/>
      </c>
      <c r="Y14" s="314" t="str">
        <f>IF($B$2=1,IF(ชี้วัด4!Y14="","",ชี้วัด4!Y14),IF(ชี้วัด4!Y44="","",ชี้วัด4!Y44))</f>
        <v/>
      </c>
      <c r="Z14" s="314" t="str">
        <f>IF($B$2=1,IF(ชี้วัด4!Z14="","",ชี้วัด4!Z14),IF(ชี้วัด4!Z44="","",ชี้วัด4!Z44))</f>
        <v/>
      </c>
      <c r="AA14" s="314" t="str">
        <f>IF($B$2=1,IF(ชี้วัด4!AA14="","",ชี้วัด4!AA14),IF(ชี้วัด4!AA44="","",ชี้วัด4!AA44))</f>
        <v/>
      </c>
      <c r="AB14" s="314" t="str">
        <f>IF($B$2=1,IF(ชี้วัด4!AB14="","",ชี้วัด4!AB14),IF(ชี้วัด4!AB44="","",ชี้วัด4!AB44))</f>
        <v/>
      </c>
      <c r="AC14" s="314" t="str">
        <f>IF($B$2=1,IF(ชี้วัด4!AC14="","",ชี้วัด4!AC14),IF(ชี้วัด4!AC44="","",ชี้วัด4!AC44))</f>
        <v/>
      </c>
      <c r="AD14" s="314" t="str">
        <f>IF($B$2=1,IF(ชี้วัด4!AD14="","",ชี้วัด4!AD14),IF(ชี้วัด4!AD44="","",ชี้วัด4!AD44))</f>
        <v/>
      </c>
      <c r="AE14" s="314" t="str">
        <f>IF($B$2=1,IF(ชี้วัด4!AE14="","",ชี้วัด4!AE14),IF(ชี้วัด4!AE44="","",ชี้วัด4!AE44))</f>
        <v/>
      </c>
      <c r="AF14" s="314" t="str">
        <f>IF($B$2=1,IF(ชี้วัด4!AF14="","",ชี้วัด4!AF14),IF(ชี้วัด4!AF44="","",ชี้วัด4!AF44))</f>
        <v/>
      </c>
      <c r="AG14" s="314" t="str">
        <f>IF($B$2=1,IF(ชี้วัด4!AG14="","",ชี้วัด4!AG14),IF(ชี้วัด4!AG44="","",ชี้วัด4!AG44))</f>
        <v/>
      </c>
      <c r="AH14" s="314" t="str">
        <f>IF($B$2=1,IF(ชี้วัด4!AH14="","",ชี้วัด4!AH14),IF(ชี้วัด4!AH44="","",ชี้วัด4!AH44))</f>
        <v/>
      </c>
      <c r="AI14" s="314" t="str">
        <f>IF($B$2=1,IF(ชี้วัด4!AI14="","",ชี้วัด4!AI14),IF(ชี้วัด4!AI44="","",ชี้วัด4!AI44))</f>
        <v/>
      </c>
      <c r="AJ14" s="314" t="str">
        <f>IF($B$2=1,IF(ชี้วัด4!AJ14="","",ชี้วัด4!AJ14),IF(ชี้วัด4!AJ44="","",ชี้วัด4!AJ44))</f>
        <v/>
      </c>
      <c r="AK14" s="314" t="str">
        <f>IF($B$2=1,IF(ชี้วัด4!AK14="","",ชี้วัด4!AK14),IF(ชี้วัด4!AK44="","",ชี้วัด4!AK44))</f>
        <v/>
      </c>
      <c r="AL14" s="314" t="str">
        <f>IF($B$2=1,IF(ชี้วัด4!AL14="","",ชี้วัด4!AL14),IF(ชี้วัด4!AL44="","",ชี้วัด4!AL44))</f>
        <v/>
      </c>
      <c r="AM14" s="314" t="str">
        <f>IF($B$2=1,IF(ชี้วัด4!AM14="","",ชี้วัด4!AM14),IF(ชี้วัด4!AM44="","",ชี้วัด4!AM44))</f>
        <v/>
      </c>
      <c r="AN14" s="314" t="str">
        <f>IF($B$2=1,IF(ชี้วัด4!AN14="","",ชี้วัด4!AN14),IF(ชี้วัด4!AN44="","",ชี้วัด4!AN44))</f>
        <v/>
      </c>
      <c r="AO14" s="314" t="str">
        <f>IF($B$2=1,IF(ชี้วัด4!AO14="","",ชี้วัด4!AO14),IF(ชี้วัด4!AO44="","",ชี้วัด4!AO44))</f>
        <v/>
      </c>
      <c r="AP14" s="314" t="str">
        <f>IF($B$2=1,IF(ชี้วัด4!AP14="","",ชี้วัด4!AP14),IF(ชี้วัด4!AP44="","",ชี้วัด4!AP44))</f>
        <v/>
      </c>
      <c r="AQ14" s="314" t="str">
        <f>IF($B$2=1,IF(ชี้วัด4!AQ14="","",ชี้วัด4!AQ14),IF(ชี้วัด4!AQ44="","",ชี้วัด4!AQ44))</f>
        <v/>
      </c>
      <c r="AR14" s="314" t="str">
        <f>IF($B$2=1,IF(ชี้วัด4!AR14="","",ชี้วัด4!AR14),IF(ชี้วัด4!AR44="","",ชี้วัด4!AR44))</f>
        <v/>
      </c>
      <c r="AS14" s="314" t="str">
        <f>IF($B$2=1,IF(ชี้วัด4!AS14="","",ชี้วัด4!AS14),IF(ชี้วัด4!AS44="","",ชี้วัด4!AS44))</f>
        <v/>
      </c>
      <c r="AT14" s="314" t="str">
        <f>IF($B$2=1,IF(ชี้วัด4!AT14="","",ชี้วัด4!AT14),IF(ชี้วัด4!AT44="","",ชี้วัด4!AT44))</f>
        <v/>
      </c>
      <c r="AU14" s="314" t="str">
        <f>IF($B$2=1,IF(ชี้วัด4!AU14="","",ชี้วัด4!AU14),IF(ชี้วัด4!AU44="","",ชี้วัด4!AU44))</f>
        <v/>
      </c>
      <c r="AV14" s="314" t="str">
        <f>IF($B$2=1,IF(ชี้วัด4!AV14="","",ชี้วัด4!AV14),IF(ชี้วัด4!AV44="","",ชี้วัด4!AV44))</f>
        <v/>
      </c>
      <c r="AW14" s="314" t="str">
        <f>IF($B$2=1,IF(ชี้วัด4!AW14="","",ชี้วัด4!AW14),IF(ชี้วัด4!AW44="","",ชี้วัด4!AW44))</f>
        <v/>
      </c>
      <c r="AX14" s="314" t="str">
        <f>IF($B$2=1,IF(ชี้วัด4!AX14="","",ชี้วัด4!AX14),IF(ชี้วัด4!AX44="","",ชี้วัด4!AX44))</f>
        <v/>
      </c>
      <c r="AY14" s="314" t="str">
        <f>IF($B$2=1,IF(ชี้วัด4!AY14="","",ชี้วัด4!AY14),IF(ชี้วัด4!AY44="","",ชี้วัด4!AY44))</f>
        <v/>
      </c>
      <c r="AZ14" s="314" t="str">
        <f>IF($B$2=1,IF(ชี้วัด4!AZ14="","",ชี้วัด4!AZ14),IF(ชี้วัด4!AZ44="","",ชี้วัด4!AZ44))</f>
        <v/>
      </c>
      <c r="BA14" s="314" t="str">
        <f>IF($B$2=1,IF(ชี้วัด4!BA14="","",ชี้วัด4!BA14),IF(ชี้วัด4!BA44="","",ชี้วัด4!BA44))</f>
        <v/>
      </c>
      <c r="BB14" s="314" t="str">
        <f>IF($B$2=1,IF(ชี้วัด4!BB14="","",ชี้วัด4!BB14),IF(ชี้วัด4!BB44="","",ชี้วัด4!BB44))</f>
        <v/>
      </c>
      <c r="BC14" s="314" t="str">
        <f>IF($B$2=1,IF(ชี้วัด4!BC14="","",ชี้วัด4!BC14),IF(ชี้วัด4!BC44="","",ชี้วัด4!BC44))</f>
        <v/>
      </c>
      <c r="BD14" s="314" t="str">
        <f>IF($B$2=1,IF(ชี้วัด4!BD14="","",ชี้วัด4!BD14),IF(ชี้วัด4!BD44="","",ชี้วัด4!BD44))</f>
        <v/>
      </c>
      <c r="BE14" s="116" t="str">
        <f>IF($B$2=1,IF(ชี้วัด4!BE14="","",ชี้วัด4!BE14),IF(ชี้วัด4!BE44="","",ชี้วัด4!BE44))</f>
        <v/>
      </c>
      <c r="BF14" s="116" t="str">
        <f>IF($B$2=1,IF(ชี้วัด4!BF14="","",ชี้วัด4!BF14),IF(ชี้วัด4!BF44="","",ชี้วัด4!BF44))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IF($B$2=1,IF(ชี้วัด4!E15="","",ชี้วัด4!E15),IF(ชี้วัด4!E45="","",ชี้วัด4!E45))</f>
        <v/>
      </c>
      <c r="F15" s="118"/>
      <c r="G15" s="314" t="str">
        <f>IF($B$2=1,IF(ชี้วัด4!G15="","",ชี้วัด4!G15),IF(ชี้วัด4!G45="","",ชี้วัด4!G45))</f>
        <v/>
      </c>
      <c r="H15" s="314" t="str">
        <f>IF($B$2=1,IF(ชี้วัด4!H15="","",ชี้วัด4!H15),IF(ชี้วัด4!H45="","",ชี้วัด4!H45))</f>
        <v/>
      </c>
      <c r="I15" s="314" t="str">
        <f>IF($B$2=1,IF(ชี้วัด4!I15="","",ชี้วัด4!I15),IF(ชี้วัด4!I45="","",ชี้วัด4!I45))</f>
        <v/>
      </c>
      <c r="J15" s="314" t="str">
        <f>IF($B$2=1,IF(ชี้วัด4!J15="","",ชี้วัด4!J15),IF(ชี้วัด4!J45="","",ชี้วัด4!J45))</f>
        <v/>
      </c>
      <c r="K15" s="314" t="str">
        <f>IF($B$2=1,IF(ชี้วัด4!K15="","",ชี้วัด4!K15),IF(ชี้วัด4!K45="","",ชี้วัด4!K45))</f>
        <v/>
      </c>
      <c r="L15" s="314" t="str">
        <f>IF($B$2=1,IF(ชี้วัด4!L15="","",ชี้วัด4!L15),IF(ชี้วัด4!L45="","",ชี้วัด4!L45))</f>
        <v/>
      </c>
      <c r="M15" s="314" t="str">
        <f>IF($B$2=1,IF(ชี้วัด4!M15="","",ชี้วัด4!M15),IF(ชี้วัด4!M45="","",ชี้วัด4!M45))</f>
        <v/>
      </c>
      <c r="N15" s="314" t="str">
        <f>IF($B$2=1,IF(ชี้วัด4!N15="","",ชี้วัด4!N15),IF(ชี้วัด4!N45="","",ชี้วัด4!N45))</f>
        <v/>
      </c>
      <c r="O15" s="314" t="str">
        <f>IF($B$2=1,IF(ชี้วัด4!O15="","",ชี้วัด4!O15),IF(ชี้วัด4!O45="","",ชี้วัด4!O45))</f>
        <v/>
      </c>
      <c r="P15" s="314" t="str">
        <f>IF($B$2=1,IF(ชี้วัด4!P15="","",ชี้วัด4!P15),IF(ชี้วัด4!P45="","",ชี้วัด4!P45))</f>
        <v/>
      </c>
      <c r="Q15" s="314" t="str">
        <f>IF($B$2=1,IF(ชี้วัด4!Q15="","",ชี้วัด4!Q15),IF(ชี้วัด4!Q45="","",ชี้วัด4!Q45))</f>
        <v/>
      </c>
      <c r="R15" s="314" t="str">
        <f>IF($B$2=1,IF(ชี้วัด4!R15="","",ชี้วัด4!R15),IF(ชี้วัด4!R45="","",ชี้วัด4!R45))</f>
        <v/>
      </c>
      <c r="S15" s="314" t="str">
        <f>IF($B$2=1,IF(ชี้วัด4!S15="","",ชี้วัด4!S15),IF(ชี้วัด4!S45="","",ชี้วัด4!S45))</f>
        <v/>
      </c>
      <c r="T15" s="314" t="str">
        <f>IF($B$2=1,IF(ชี้วัด4!T15="","",ชี้วัด4!T15),IF(ชี้วัด4!T45="","",ชี้วัด4!T45))</f>
        <v/>
      </c>
      <c r="U15" s="314" t="str">
        <f>IF($B$2=1,IF(ชี้วัด4!U15="","",ชี้วัด4!U15),IF(ชี้วัด4!U45="","",ชี้วัด4!U45))</f>
        <v/>
      </c>
      <c r="V15" s="314" t="str">
        <f>IF($B$2=1,IF(ชี้วัด4!V15="","",ชี้วัด4!V15),IF(ชี้วัด4!V45="","",ชี้วัด4!V45))</f>
        <v/>
      </c>
      <c r="W15" s="314" t="str">
        <f>IF($B$2=1,IF(ชี้วัด4!W15="","",ชี้วัด4!W15),IF(ชี้วัด4!W45="","",ชี้วัด4!W45))</f>
        <v/>
      </c>
      <c r="X15" s="314" t="str">
        <f>IF($B$2=1,IF(ชี้วัด4!X15="","",ชี้วัด4!X15),IF(ชี้วัด4!X45="","",ชี้วัด4!X45))</f>
        <v/>
      </c>
      <c r="Y15" s="314" t="str">
        <f>IF($B$2=1,IF(ชี้วัด4!Y15="","",ชี้วัด4!Y15),IF(ชี้วัด4!Y45="","",ชี้วัด4!Y45))</f>
        <v/>
      </c>
      <c r="Z15" s="314" t="str">
        <f>IF($B$2=1,IF(ชี้วัด4!Z15="","",ชี้วัด4!Z15),IF(ชี้วัด4!Z45="","",ชี้วัด4!Z45))</f>
        <v/>
      </c>
      <c r="AA15" s="314" t="str">
        <f>IF($B$2=1,IF(ชี้วัด4!AA15="","",ชี้วัด4!AA15),IF(ชี้วัด4!AA45="","",ชี้วัด4!AA45))</f>
        <v/>
      </c>
      <c r="AB15" s="314" t="str">
        <f>IF($B$2=1,IF(ชี้วัด4!AB15="","",ชี้วัด4!AB15),IF(ชี้วัด4!AB45="","",ชี้วัด4!AB45))</f>
        <v/>
      </c>
      <c r="AC15" s="314" t="str">
        <f>IF($B$2=1,IF(ชี้วัด4!AC15="","",ชี้วัด4!AC15),IF(ชี้วัด4!AC45="","",ชี้วัด4!AC45))</f>
        <v/>
      </c>
      <c r="AD15" s="314" t="str">
        <f>IF($B$2=1,IF(ชี้วัด4!AD15="","",ชี้วัด4!AD15),IF(ชี้วัด4!AD45="","",ชี้วัด4!AD45))</f>
        <v/>
      </c>
      <c r="AE15" s="314" t="str">
        <f>IF($B$2=1,IF(ชี้วัด4!AE15="","",ชี้วัด4!AE15),IF(ชี้วัด4!AE45="","",ชี้วัด4!AE45))</f>
        <v/>
      </c>
      <c r="AF15" s="314" t="str">
        <f>IF($B$2=1,IF(ชี้วัด4!AF15="","",ชี้วัด4!AF15),IF(ชี้วัด4!AF45="","",ชี้วัด4!AF45))</f>
        <v/>
      </c>
      <c r="AG15" s="314" t="str">
        <f>IF($B$2=1,IF(ชี้วัด4!AG15="","",ชี้วัด4!AG15),IF(ชี้วัด4!AG45="","",ชี้วัด4!AG45))</f>
        <v/>
      </c>
      <c r="AH15" s="314" t="str">
        <f>IF($B$2=1,IF(ชี้วัด4!AH15="","",ชี้วัด4!AH15),IF(ชี้วัด4!AH45="","",ชี้วัด4!AH45))</f>
        <v/>
      </c>
      <c r="AI15" s="314" t="str">
        <f>IF($B$2=1,IF(ชี้วัด4!AI15="","",ชี้วัด4!AI15),IF(ชี้วัด4!AI45="","",ชี้วัด4!AI45))</f>
        <v/>
      </c>
      <c r="AJ15" s="314" t="str">
        <f>IF($B$2=1,IF(ชี้วัด4!AJ15="","",ชี้วัด4!AJ15),IF(ชี้วัด4!AJ45="","",ชี้วัด4!AJ45))</f>
        <v/>
      </c>
      <c r="AK15" s="314" t="str">
        <f>IF($B$2=1,IF(ชี้วัด4!AK15="","",ชี้วัด4!AK15),IF(ชี้วัด4!AK45="","",ชี้วัด4!AK45))</f>
        <v/>
      </c>
      <c r="AL15" s="314" t="str">
        <f>IF($B$2=1,IF(ชี้วัด4!AL15="","",ชี้วัด4!AL15),IF(ชี้วัด4!AL45="","",ชี้วัด4!AL45))</f>
        <v/>
      </c>
      <c r="AM15" s="314" t="str">
        <f>IF($B$2=1,IF(ชี้วัด4!AM15="","",ชี้วัด4!AM15),IF(ชี้วัด4!AM45="","",ชี้วัด4!AM45))</f>
        <v/>
      </c>
      <c r="AN15" s="314" t="str">
        <f>IF($B$2=1,IF(ชี้วัด4!AN15="","",ชี้วัด4!AN15),IF(ชี้วัด4!AN45="","",ชี้วัด4!AN45))</f>
        <v/>
      </c>
      <c r="AO15" s="314" t="str">
        <f>IF($B$2=1,IF(ชี้วัด4!AO15="","",ชี้วัด4!AO15),IF(ชี้วัด4!AO45="","",ชี้วัด4!AO45))</f>
        <v/>
      </c>
      <c r="AP15" s="314" t="str">
        <f>IF($B$2=1,IF(ชี้วัด4!AP15="","",ชี้วัด4!AP15),IF(ชี้วัด4!AP45="","",ชี้วัด4!AP45))</f>
        <v/>
      </c>
      <c r="AQ15" s="314" t="str">
        <f>IF($B$2=1,IF(ชี้วัด4!AQ15="","",ชี้วัด4!AQ15),IF(ชี้วัด4!AQ45="","",ชี้วัด4!AQ45))</f>
        <v/>
      </c>
      <c r="AR15" s="314" t="str">
        <f>IF($B$2=1,IF(ชี้วัด4!AR15="","",ชี้วัด4!AR15),IF(ชี้วัด4!AR45="","",ชี้วัด4!AR45))</f>
        <v/>
      </c>
      <c r="AS15" s="314" t="str">
        <f>IF($B$2=1,IF(ชี้วัด4!AS15="","",ชี้วัด4!AS15),IF(ชี้วัด4!AS45="","",ชี้วัด4!AS45))</f>
        <v/>
      </c>
      <c r="AT15" s="314" t="str">
        <f>IF($B$2=1,IF(ชี้วัด4!AT15="","",ชี้วัด4!AT15),IF(ชี้วัด4!AT45="","",ชี้วัด4!AT45))</f>
        <v/>
      </c>
      <c r="AU15" s="314" t="str">
        <f>IF($B$2=1,IF(ชี้วัด4!AU15="","",ชี้วัด4!AU15),IF(ชี้วัด4!AU45="","",ชี้วัด4!AU45))</f>
        <v/>
      </c>
      <c r="AV15" s="314" t="str">
        <f>IF($B$2=1,IF(ชี้วัด4!AV15="","",ชี้วัด4!AV15),IF(ชี้วัด4!AV45="","",ชี้วัด4!AV45))</f>
        <v/>
      </c>
      <c r="AW15" s="314" t="str">
        <f>IF($B$2=1,IF(ชี้วัด4!AW15="","",ชี้วัด4!AW15),IF(ชี้วัด4!AW45="","",ชี้วัด4!AW45))</f>
        <v/>
      </c>
      <c r="AX15" s="314" t="str">
        <f>IF($B$2=1,IF(ชี้วัด4!AX15="","",ชี้วัด4!AX15),IF(ชี้วัด4!AX45="","",ชี้วัด4!AX45))</f>
        <v/>
      </c>
      <c r="AY15" s="314" t="str">
        <f>IF($B$2=1,IF(ชี้วัด4!AY15="","",ชี้วัด4!AY15),IF(ชี้วัด4!AY45="","",ชี้วัด4!AY45))</f>
        <v/>
      </c>
      <c r="AZ15" s="314" t="str">
        <f>IF($B$2=1,IF(ชี้วัด4!AZ15="","",ชี้วัด4!AZ15),IF(ชี้วัด4!AZ45="","",ชี้วัด4!AZ45))</f>
        <v/>
      </c>
      <c r="BA15" s="314" t="str">
        <f>IF($B$2=1,IF(ชี้วัด4!BA15="","",ชี้วัด4!BA15),IF(ชี้วัด4!BA45="","",ชี้วัด4!BA45))</f>
        <v/>
      </c>
      <c r="BB15" s="314" t="str">
        <f>IF($B$2=1,IF(ชี้วัด4!BB15="","",ชี้วัด4!BB15),IF(ชี้วัด4!BB45="","",ชี้วัด4!BB45))</f>
        <v/>
      </c>
      <c r="BC15" s="314" t="str">
        <f>IF($B$2=1,IF(ชี้วัด4!BC15="","",ชี้วัด4!BC15),IF(ชี้วัด4!BC45="","",ชี้วัด4!BC45))</f>
        <v/>
      </c>
      <c r="BD15" s="314" t="str">
        <f>IF($B$2=1,IF(ชี้วัด4!BD15="","",ชี้วัด4!BD15),IF(ชี้วัด4!BD45="","",ชี้วัด4!BD45))</f>
        <v/>
      </c>
      <c r="BE15" s="116" t="str">
        <f>IF($B$2=1,IF(ชี้วัด4!BE15="","",ชี้วัด4!BE15),IF(ชี้วัด4!BE45="","",ชี้วัด4!BE45))</f>
        <v/>
      </c>
      <c r="BF15" s="116" t="str">
        <f>IF($B$2=1,IF(ชี้วัด4!BF15="","",ชี้วัด4!BF15),IF(ชี้วัด4!BF45="","",ชี้วัด4!BF45))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IF($B$2=1,IF(ชี้วัด4!E16="","",ชี้วัด4!E16),IF(ชี้วัด4!E46="","",ชี้วัด4!E46))</f>
        <v/>
      </c>
      <c r="F16" s="118"/>
      <c r="G16" s="314" t="str">
        <f>IF($B$2=1,IF(ชี้วัด4!G16="","",ชี้วัด4!G16),IF(ชี้วัด4!G46="","",ชี้วัด4!G46))</f>
        <v/>
      </c>
      <c r="H16" s="314" t="str">
        <f>IF($B$2=1,IF(ชี้วัด4!H16="","",ชี้วัด4!H16),IF(ชี้วัด4!H46="","",ชี้วัด4!H46))</f>
        <v/>
      </c>
      <c r="I16" s="314" t="str">
        <f>IF($B$2=1,IF(ชี้วัด4!I16="","",ชี้วัด4!I16),IF(ชี้วัด4!I46="","",ชี้วัด4!I46))</f>
        <v/>
      </c>
      <c r="J16" s="314" t="str">
        <f>IF($B$2=1,IF(ชี้วัด4!J16="","",ชี้วัด4!J16),IF(ชี้วัด4!J46="","",ชี้วัด4!J46))</f>
        <v/>
      </c>
      <c r="K16" s="314" t="str">
        <f>IF($B$2=1,IF(ชี้วัด4!K16="","",ชี้วัด4!K16),IF(ชี้วัด4!K46="","",ชี้วัด4!K46))</f>
        <v/>
      </c>
      <c r="L16" s="314" t="str">
        <f>IF($B$2=1,IF(ชี้วัด4!L16="","",ชี้วัด4!L16),IF(ชี้วัด4!L46="","",ชี้วัด4!L46))</f>
        <v/>
      </c>
      <c r="M16" s="314" t="str">
        <f>IF($B$2=1,IF(ชี้วัด4!M16="","",ชี้วัด4!M16),IF(ชี้วัด4!M46="","",ชี้วัด4!M46))</f>
        <v/>
      </c>
      <c r="N16" s="314" t="str">
        <f>IF($B$2=1,IF(ชี้วัด4!N16="","",ชี้วัด4!N16),IF(ชี้วัด4!N46="","",ชี้วัด4!N46))</f>
        <v/>
      </c>
      <c r="O16" s="314" t="str">
        <f>IF($B$2=1,IF(ชี้วัด4!O16="","",ชี้วัด4!O16),IF(ชี้วัด4!O46="","",ชี้วัด4!O46))</f>
        <v/>
      </c>
      <c r="P16" s="314" t="str">
        <f>IF($B$2=1,IF(ชี้วัด4!P16="","",ชี้วัด4!P16),IF(ชี้วัด4!P46="","",ชี้วัด4!P46))</f>
        <v/>
      </c>
      <c r="Q16" s="314" t="str">
        <f>IF($B$2=1,IF(ชี้วัด4!Q16="","",ชี้วัด4!Q16),IF(ชี้วัด4!Q46="","",ชี้วัด4!Q46))</f>
        <v/>
      </c>
      <c r="R16" s="314" t="str">
        <f>IF($B$2=1,IF(ชี้วัด4!R16="","",ชี้วัด4!R16),IF(ชี้วัด4!R46="","",ชี้วัด4!R46))</f>
        <v/>
      </c>
      <c r="S16" s="314" t="str">
        <f>IF($B$2=1,IF(ชี้วัด4!S16="","",ชี้วัด4!S16),IF(ชี้วัด4!S46="","",ชี้วัด4!S46))</f>
        <v/>
      </c>
      <c r="T16" s="314" t="str">
        <f>IF($B$2=1,IF(ชี้วัด4!T16="","",ชี้วัด4!T16),IF(ชี้วัด4!T46="","",ชี้วัด4!T46))</f>
        <v/>
      </c>
      <c r="U16" s="314" t="str">
        <f>IF($B$2=1,IF(ชี้วัด4!U16="","",ชี้วัด4!U16),IF(ชี้วัด4!U46="","",ชี้วัด4!U46))</f>
        <v/>
      </c>
      <c r="V16" s="314" t="str">
        <f>IF($B$2=1,IF(ชี้วัด4!V16="","",ชี้วัด4!V16),IF(ชี้วัด4!V46="","",ชี้วัด4!V46))</f>
        <v/>
      </c>
      <c r="W16" s="314" t="str">
        <f>IF($B$2=1,IF(ชี้วัด4!W16="","",ชี้วัด4!W16),IF(ชี้วัด4!W46="","",ชี้วัด4!W46))</f>
        <v/>
      </c>
      <c r="X16" s="314" t="str">
        <f>IF($B$2=1,IF(ชี้วัด4!X16="","",ชี้วัด4!X16),IF(ชี้วัด4!X46="","",ชี้วัด4!X46))</f>
        <v/>
      </c>
      <c r="Y16" s="314" t="str">
        <f>IF($B$2=1,IF(ชี้วัด4!Y16="","",ชี้วัด4!Y16),IF(ชี้วัด4!Y46="","",ชี้วัด4!Y46))</f>
        <v/>
      </c>
      <c r="Z16" s="314" t="str">
        <f>IF($B$2=1,IF(ชี้วัด4!Z16="","",ชี้วัด4!Z16),IF(ชี้วัด4!Z46="","",ชี้วัด4!Z46))</f>
        <v/>
      </c>
      <c r="AA16" s="314" t="str">
        <f>IF($B$2=1,IF(ชี้วัด4!AA16="","",ชี้วัด4!AA16),IF(ชี้วัด4!AA46="","",ชี้วัด4!AA46))</f>
        <v/>
      </c>
      <c r="AB16" s="314" t="str">
        <f>IF($B$2=1,IF(ชี้วัด4!AB16="","",ชี้วัด4!AB16),IF(ชี้วัด4!AB46="","",ชี้วัด4!AB46))</f>
        <v/>
      </c>
      <c r="AC16" s="314" t="str">
        <f>IF($B$2=1,IF(ชี้วัด4!AC16="","",ชี้วัด4!AC16),IF(ชี้วัด4!AC46="","",ชี้วัด4!AC46))</f>
        <v/>
      </c>
      <c r="AD16" s="314" t="str">
        <f>IF($B$2=1,IF(ชี้วัด4!AD16="","",ชี้วัด4!AD16),IF(ชี้วัด4!AD46="","",ชี้วัด4!AD46))</f>
        <v/>
      </c>
      <c r="AE16" s="314" t="str">
        <f>IF($B$2=1,IF(ชี้วัด4!AE16="","",ชี้วัด4!AE16),IF(ชี้วัด4!AE46="","",ชี้วัด4!AE46))</f>
        <v/>
      </c>
      <c r="AF16" s="314" t="str">
        <f>IF($B$2=1,IF(ชี้วัด4!AF16="","",ชี้วัด4!AF16),IF(ชี้วัด4!AF46="","",ชี้วัด4!AF46))</f>
        <v/>
      </c>
      <c r="AG16" s="314" t="str">
        <f>IF($B$2=1,IF(ชี้วัด4!AG16="","",ชี้วัด4!AG16),IF(ชี้วัด4!AG46="","",ชี้วัด4!AG46))</f>
        <v/>
      </c>
      <c r="AH16" s="314" t="str">
        <f>IF($B$2=1,IF(ชี้วัด4!AH16="","",ชี้วัด4!AH16),IF(ชี้วัด4!AH46="","",ชี้วัด4!AH46))</f>
        <v/>
      </c>
      <c r="AI16" s="314" t="str">
        <f>IF($B$2=1,IF(ชี้วัด4!AI16="","",ชี้วัด4!AI16),IF(ชี้วัด4!AI46="","",ชี้วัด4!AI46))</f>
        <v/>
      </c>
      <c r="AJ16" s="314" t="str">
        <f>IF($B$2=1,IF(ชี้วัด4!AJ16="","",ชี้วัด4!AJ16),IF(ชี้วัด4!AJ46="","",ชี้วัด4!AJ46))</f>
        <v/>
      </c>
      <c r="AK16" s="314" t="str">
        <f>IF($B$2=1,IF(ชี้วัด4!AK16="","",ชี้วัด4!AK16),IF(ชี้วัด4!AK46="","",ชี้วัด4!AK46))</f>
        <v/>
      </c>
      <c r="AL16" s="314" t="str">
        <f>IF($B$2=1,IF(ชี้วัด4!AL16="","",ชี้วัด4!AL16),IF(ชี้วัด4!AL46="","",ชี้วัด4!AL46))</f>
        <v/>
      </c>
      <c r="AM16" s="314" t="str">
        <f>IF($B$2=1,IF(ชี้วัด4!AM16="","",ชี้วัด4!AM16),IF(ชี้วัด4!AM46="","",ชี้วัด4!AM46))</f>
        <v/>
      </c>
      <c r="AN16" s="314" t="str">
        <f>IF($B$2=1,IF(ชี้วัด4!AN16="","",ชี้วัด4!AN16),IF(ชี้วัด4!AN46="","",ชี้วัด4!AN46))</f>
        <v/>
      </c>
      <c r="AO16" s="314" t="str">
        <f>IF($B$2=1,IF(ชี้วัด4!AO16="","",ชี้วัด4!AO16),IF(ชี้วัด4!AO46="","",ชี้วัด4!AO46))</f>
        <v/>
      </c>
      <c r="AP16" s="314" t="str">
        <f>IF($B$2=1,IF(ชี้วัด4!AP16="","",ชี้วัด4!AP16),IF(ชี้วัด4!AP46="","",ชี้วัด4!AP46))</f>
        <v/>
      </c>
      <c r="AQ16" s="314" t="str">
        <f>IF($B$2=1,IF(ชี้วัด4!AQ16="","",ชี้วัด4!AQ16),IF(ชี้วัด4!AQ46="","",ชี้วัด4!AQ46))</f>
        <v/>
      </c>
      <c r="AR16" s="314" t="str">
        <f>IF($B$2=1,IF(ชี้วัด4!AR16="","",ชี้วัด4!AR16),IF(ชี้วัด4!AR46="","",ชี้วัด4!AR46))</f>
        <v/>
      </c>
      <c r="AS16" s="314" t="str">
        <f>IF($B$2=1,IF(ชี้วัด4!AS16="","",ชี้วัด4!AS16),IF(ชี้วัด4!AS46="","",ชี้วัด4!AS46))</f>
        <v/>
      </c>
      <c r="AT16" s="314" t="str">
        <f>IF($B$2=1,IF(ชี้วัด4!AT16="","",ชี้วัด4!AT16),IF(ชี้วัด4!AT46="","",ชี้วัด4!AT46))</f>
        <v/>
      </c>
      <c r="AU16" s="314" t="str">
        <f>IF($B$2=1,IF(ชี้วัด4!AU16="","",ชี้วัด4!AU16),IF(ชี้วัด4!AU46="","",ชี้วัด4!AU46))</f>
        <v/>
      </c>
      <c r="AV16" s="314" t="str">
        <f>IF($B$2=1,IF(ชี้วัด4!AV16="","",ชี้วัด4!AV16),IF(ชี้วัด4!AV46="","",ชี้วัด4!AV46))</f>
        <v/>
      </c>
      <c r="AW16" s="314" t="str">
        <f>IF($B$2=1,IF(ชี้วัด4!AW16="","",ชี้วัด4!AW16),IF(ชี้วัด4!AW46="","",ชี้วัด4!AW46))</f>
        <v/>
      </c>
      <c r="AX16" s="314" t="str">
        <f>IF($B$2=1,IF(ชี้วัด4!AX16="","",ชี้วัด4!AX16),IF(ชี้วัด4!AX46="","",ชี้วัด4!AX46))</f>
        <v/>
      </c>
      <c r="AY16" s="314" t="str">
        <f>IF($B$2=1,IF(ชี้วัด4!AY16="","",ชี้วัด4!AY16),IF(ชี้วัด4!AY46="","",ชี้วัด4!AY46))</f>
        <v/>
      </c>
      <c r="AZ16" s="314" t="str">
        <f>IF($B$2=1,IF(ชี้วัด4!AZ16="","",ชี้วัด4!AZ16),IF(ชี้วัด4!AZ46="","",ชี้วัด4!AZ46))</f>
        <v/>
      </c>
      <c r="BA16" s="314" t="str">
        <f>IF($B$2=1,IF(ชี้วัด4!BA16="","",ชี้วัด4!BA16),IF(ชี้วัด4!BA46="","",ชี้วัด4!BA46))</f>
        <v/>
      </c>
      <c r="BB16" s="314" t="str">
        <f>IF($B$2=1,IF(ชี้วัด4!BB16="","",ชี้วัด4!BB16),IF(ชี้วัด4!BB46="","",ชี้วัด4!BB46))</f>
        <v/>
      </c>
      <c r="BC16" s="314" t="str">
        <f>IF($B$2=1,IF(ชี้วัด4!BC16="","",ชี้วัด4!BC16),IF(ชี้วัด4!BC46="","",ชี้วัด4!BC46))</f>
        <v/>
      </c>
      <c r="BD16" s="314" t="str">
        <f>IF($B$2=1,IF(ชี้วัด4!BD16="","",ชี้วัด4!BD16),IF(ชี้วัด4!BD46="","",ชี้วัด4!BD46))</f>
        <v/>
      </c>
      <c r="BE16" s="116" t="str">
        <f>IF($B$2=1,IF(ชี้วัด4!BE16="","",ชี้วัด4!BE16),IF(ชี้วัด4!BE46="","",ชี้วัด4!BE46))</f>
        <v/>
      </c>
      <c r="BF16" s="116" t="str">
        <f>IF($B$2=1,IF(ชี้วัด4!BF16="","",ชี้วัด4!BF16),IF(ชี้วัด4!BF46="","",ชี้วัด4!BF46))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IF($B$2=1,IF(ชี้วัด4!E17="","",ชี้วัด4!E17),IF(ชี้วัด4!E47="","",ชี้วัด4!E47))</f>
        <v/>
      </c>
      <c r="F17" s="118"/>
      <c r="G17" s="314" t="str">
        <f>IF($B$2=1,IF(ชี้วัด4!G17="","",ชี้วัด4!G17),IF(ชี้วัด4!G47="","",ชี้วัด4!G47))</f>
        <v/>
      </c>
      <c r="H17" s="314" t="str">
        <f>IF($B$2=1,IF(ชี้วัด4!H17="","",ชี้วัด4!H17),IF(ชี้วัด4!H47="","",ชี้วัด4!H47))</f>
        <v/>
      </c>
      <c r="I17" s="314" t="str">
        <f>IF($B$2=1,IF(ชี้วัด4!I17="","",ชี้วัด4!I17),IF(ชี้วัด4!I47="","",ชี้วัด4!I47))</f>
        <v/>
      </c>
      <c r="J17" s="314" t="str">
        <f>IF($B$2=1,IF(ชี้วัด4!J17="","",ชี้วัด4!J17),IF(ชี้วัด4!J47="","",ชี้วัด4!J47))</f>
        <v/>
      </c>
      <c r="K17" s="314" t="str">
        <f>IF($B$2=1,IF(ชี้วัด4!K17="","",ชี้วัด4!K17),IF(ชี้วัด4!K47="","",ชี้วัด4!K47))</f>
        <v/>
      </c>
      <c r="L17" s="314" t="str">
        <f>IF($B$2=1,IF(ชี้วัด4!L17="","",ชี้วัด4!L17),IF(ชี้วัด4!L47="","",ชี้วัด4!L47))</f>
        <v/>
      </c>
      <c r="M17" s="314" t="str">
        <f>IF($B$2=1,IF(ชี้วัด4!M17="","",ชี้วัด4!M17),IF(ชี้วัด4!M47="","",ชี้วัด4!M47))</f>
        <v/>
      </c>
      <c r="N17" s="314" t="str">
        <f>IF($B$2=1,IF(ชี้วัด4!N17="","",ชี้วัด4!N17),IF(ชี้วัด4!N47="","",ชี้วัด4!N47))</f>
        <v/>
      </c>
      <c r="O17" s="314" t="str">
        <f>IF($B$2=1,IF(ชี้วัด4!O17="","",ชี้วัด4!O17),IF(ชี้วัด4!O47="","",ชี้วัด4!O47))</f>
        <v/>
      </c>
      <c r="P17" s="314" t="str">
        <f>IF($B$2=1,IF(ชี้วัด4!P17="","",ชี้วัด4!P17),IF(ชี้วัด4!P47="","",ชี้วัด4!P47))</f>
        <v/>
      </c>
      <c r="Q17" s="314" t="str">
        <f>IF($B$2=1,IF(ชี้วัด4!Q17="","",ชี้วัด4!Q17),IF(ชี้วัด4!Q47="","",ชี้วัด4!Q47))</f>
        <v/>
      </c>
      <c r="R17" s="314" t="str">
        <f>IF($B$2=1,IF(ชี้วัด4!R17="","",ชี้วัด4!R17),IF(ชี้วัด4!R47="","",ชี้วัด4!R47))</f>
        <v/>
      </c>
      <c r="S17" s="314" t="str">
        <f>IF($B$2=1,IF(ชี้วัด4!S17="","",ชี้วัด4!S17),IF(ชี้วัด4!S47="","",ชี้วัด4!S47))</f>
        <v/>
      </c>
      <c r="T17" s="314" t="str">
        <f>IF($B$2=1,IF(ชี้วัด4!T17="","",ชี้วัด4!T17),IF(ชี้วัด4!T47="","",ชี้วัด4!T47))</f>
        <v/>
      </c>
      <c r="U17" s="314" t="str">
        <f>IF($B$2=1,IF(ชี้วัด4!U17="","",ชี้วัด4!U17),IF(ชี้วัด4!U47="","",ชี้วัด4!U47))</f>
        <v/>
      </c>
      <c r="V17" s="314" t="str">
        <f>IF($B$2=1,IF(ชี้วัด4!V17="","",ชี้วัด4!V17),IF(ชี้วัด4!V47="","",ชี้วัด4!V47))</f>
        <v/>
      </c>
      <c r="W17" s="314" t="str">
        <f>IF($B$2=1,IF(ชี้วัด4!W17="","",ชี้วัด4!W17),IF(ชี้วัด4!W47="","",ชี้วัด4!W47))</f>
        <v/>
      </c>
      <c r="X17" s="314" t="str">
        <f>IF($B$2=1,IF(ชี้วัด4!X17="","",ชี้วัด4!X17),IF(ชี้วัด4!X47="","",ชี้วัด4!X47))</f>
        <v/>
      </c>
      <c r="Y17" s="314" t="str">
        <f>IF($B$2=1,IF(ชี้วัด4!Y17="","",ชี้วัด4!Y17),IF(ชี้วัด4!Y47="","",ชี้วัด4!Y47))</f>
        <v/>
      </c>
      <c r="Z17" s="314" t="str">
        <f>IF($B$2=1,IF(ชี้วัด4!Z17="","",ชี้วัด4!Z17),IF(ชี้วัด4!Z47="","",ชี้วัด4!Z47))</f>
        <v/>
      </c>
      <c r="AA17" s="314" t="str">
        <f>IF($B$2=1,IF(ชี้วัด4!AA17="","",ชี้วัด4!AA17),IF(ชี้วัด4!AA47="","",ชี้วัด4!AA47))</f>
        <v/>
      </c>
      <c r="AB17" s="314" t="str">
        <f>IF($B$2=1,IF(ชี้วัด4!AB17="","",ชี้วัด4!AB17),IF(ชี้วัด4!AB47="","",ชี้วัด4!AB47))</f>
        <v/>
      </c>
      <c r="AC17" s="314" t="str">
        <f>IF($B$2=1,IF(ชี้วัด4!AC17="","",ชี้วัด4!AC17),IF(ชี้วัด4!AC47="","",ชี้วัด4!AC47))</f>
        <v/>
      </c>
      <c r="AD17" s="314" t="str">
        <f>IF($B$2=1,IF(ชี้วัด4!AD17="","",ชี้วัด4!AD17),IF(ชี้วัด4!AD47="","",ชี้วัด4!AD47))</f>
        <v/>
      </c>
      <c r="AE17" s="314" t="str">
        <f>IF($B$2=1,IF(ชี้วัด4!AE17="","",ชี้วัด4!AE17),IF(ชี้วัด4!AE47="","",ชี้วัด4!AE47))</f>
        <v/>
      </c>
      <c r="AF17" s="314" t="str">
        <f>IF($B$2=1,IF(ชี้วัด4!AF17="","",ชี้วัด4!AF17),IF(ชี้วัด4!AF47="","",ชี้วัด4!AF47))</f>
        <v/>
      </c>
      <c r="AG17" s="314" t="str">
        <f>IF($B$2=1,IF(ชี้วัด4!AG17="","",ชี้วัด4!AG17),IF(ชี้วัด4!AG47="","",ชี้วัด4!AG47))</f>
        <v/>
      </c>
      <c r="AH17" s="314" t="str">
        <f>IF($B$2=1,IF(ชี้วัด4!AH17="","",ชี้วัด4!AH17),IF(ชี้วัด4!AH47="","",ชี้วัด4!AH47))</f>
        <v/>
      </c>
      <c r="AI17" s="314" t="str">
        <f>IF($B$2=1,IF(ชี้วัด4!AI17="","",ชี้วัด4!AI17),IF(ชี้วัด4!AI47="","",ชี้วัด4!AI47))</f>
        <v/>
      </c>
      <c r="AJ17" s="314" t="str">
        <f>IF($B$2=1,IF(ชี้วัด4!AJ17="","",ชี้วัด4!AJ17),IF(ชี้วัด4!AJ47="","",ชี้วัด4!AJ47))</f>
        <v/>
      </c>
      <c r="AK17" s="314" t="str">
        <f>IF($B$2=1,IF(ชี้วัด4!AK17="","",ชี้วัด4!AK17),IF(ชี้วัด4!AK47="","",ชี้วัด4!AK47))</f>
        <v/>
      </c>
      <c r="AL17" s="314" t="str">
        <f>IF($B$2=1,IF(ชี้วัด4!AL17="","",ชี้วัด4!AL17),IF(ชี้วัด4!AL47="","",ชี้วัด4!AL47))</f>
        <v/>
      </c>
      <c r="AM17" s="314" t="str">
        <f>IF($B$2=1,IF(ชี้วัด4!AM17="","",ชี้วัด4!AM17),IF(ชี้วัด4!AM47="","",ชี้วัด4!AM47))</f>
        <v/>
      </c>
      <c r="AN17" s="314" t="str">
        <f>IF($B$2=1,IF(ชี้วัด4!AN17="","",ชี้วัด4!AN17),IF(ชี้วัด4!AN47="","",ชี้วัด4!AN47))</f>
        <v/>
      </c>
      <c r="AO17" s="314" t="str">
        <f>IF($B$2=1,IF(ชี้วัด4!AO17="","",ชี้วัด4!AO17),IF(ชี้วัด4!AO47="","",ชี้วัด4!AO47))</f>
        <v/>
      </c>
      <c r="AP17" s="314" t="str">
        <f>IF($B$2=1,IF(ชี้วัด4!AP17="","",ชี้วัด4!AP17),IF(ชี้วัด4!AP47="","",ชี้วัด4!AP47))</f>
        <v/>
      </c>
      <c r="AQ17" s="314" t="str">
        <f>IF($B$2=1,IF(ชี้วัด4!AQ17="","",ชี้วัด4!AQ17),IF(ชี้วัด4!AQ47="","",ชี้วัด4!AQ47))</f>
        <v/>
      </c>
      <c r="AR17" s="314" t="str">
        <f>IF($B$2=1,IF(ชี้วัด4!AR17="","",ชี้วัด4!AR17),IF(ชี้วัด4!AR47="","",ชี้วัด4!AR47))</f>
        <v/>
      </c>
      <c r="AS17" s="314" t="str">
        <f>IF($B$2=1,IF(ชี้วัด4!AS17="","",ชี้วัด4!AS17),IF(ชี้วัด4!AS47="","",ชี้วัด4!AS47))</f>
        <v/>
      </c>
      <c r="AT17" s="314" t="str">
        <f>IF($B$2=1,IF(ชี้วัด4!AT17="","",ชี้วัด4!AT17),IF(ชี้วัด4!AT47="","",ชี้วัด4!AT47))</f>
        <v/>
      </c>
      <c r="AU17" s="314" t="str">
        <f>IF($B$2=1,IF(ชี้วัด4!AU17="","",ชี้วัด4!AU17),IF(ชี้วัด4!AU47="","",ชี้วัด4!AU47))</f>
        <v/>
      </c>
      <c r="AV17" s="314" t="str">
        <f>IF($B$2=1,IF(ชี้วัด4!AV17="","",ชี้วัด4!AV17),IF(ชี้วัด4!AV47="","",ชี้วัด4!AV47))</f>
        <v/>
      </c>
      <c r="AW17" s="314" t="str">
        <f>IF($B$2=1,IF(ชี้วัด4!AW17="","",ชี้วัด4!AW17),IF(ชี้วัด4!AW47="","",ชี้วัด4!AW47))</f>
        <v/>
      </c>
      <c r="AX17" s="314" t="str">
        <f>IF($B$2=1,IF(ชี้วัด4!AX17="","",ชี้วัด4!AX17),IF(ชี้วัด4!AX47="","",ชี้วัด4!AX47))</f>
        <v/>
      </c>
      <c r="AY17" s="314" t="str">
        <f>IF($B$2=1,IF(ชี้วัด4!AY17="","",ชี้วัด4!AY17),IF(ชี้วัด4!AY47="","",ชี้วัด4!AY47))</f>
        <v/>
      </c>
      <c r="AZ17" s="314" t="str">
        <f>IF($B$2=1,IF(ชี้วัด4!AZ17="","",ชี้วัด4!AZ17),IF(ชี้วัด4!AZ47="","",ชี้วัด4!AZ47))</f>
        <v/>
      </c>
      <c r="BA17" s="314" t="str">
        <f>IF($B$2=1,IF(ชี้วัด4!BA17="","",ชี้วัด4!BA17),IF(ชี้วัด4!BA47="","",ชี้วัด4!BA47))</f>
        <v/>
      </c>
      <c r="BB17" s="314" t="str">
        <f>IF($B$2=1,IF(ชี้วัด4!BB17="","",ชี้วัด4!BB17),IF(ชี้วัด4!BB47="","",ชี้วัด4!BB47))</f>
        <v/>
      </c>
      <c r="BC17" s="314" t="str">
        <f>IF($B$2=1,IF(ชี้วัด4!BC17="","",ชี้วัด4!BC17),IF(ชี้วัด4!BC47="","",ชี้วัด4!BC47))</f>
        <v/>
      </c>
      <c r="BD17" s="314" t="str">
        <f>IF($B$2=1,IF(ชี้วัด4!BD17="","",ชี้วัด4!BD17),IF(ชี้วัด4!BD47="","",ชี้วัด4!BD47))</f>
        <v/>
      </c>
      <c r="BE17" s="116" t="str">
        <f>IF($B$2=1,IF(ชี้วัด4!BE17="","",ชี้วัด4!BE17),IF(ชี้วัด4!BE47="","",ชี้วัด4!BE47))</f>
        <v/>
      </c>
      <c r="BF17" s="116" t="str">
        <f>IF($B$2=1,IF(ชี้วัด4!BF17="","",ชี้วัด4!BF17),IF(ชี้วัด4!BF47="","",ชี้วัด4!BF47))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IF($B$2=1,IF(ชี้วัด4!E18="","",ชี้วัด4!E18),IF(ชี้วัด4!E48="","",ชี้วัด4!E48))</f>
        <v/>
      </c>
      <c r="F18" s="118"/>
      <c r="G18" s="314" t="str">
        <f>IF($B$2=1,IF(ชี้วัด4!G18="","",ชี้วัด4!G18),IF(ชี้วัด4!G48="","",ชี้วัด4!G48))</f>
        <v/>
      </c>
      <c r="H18" s="314" t="str">
        <f>IF($B$2=1,IF(ชี้วัด4!H18="","",ชี้วัด4!H18),IF(ชี้วัด4!H48="","",ชี้วัด4!H48))</f>
        <v/>
      </c>
      <c r="I18" s="314" t="str">
        <f>IF($B$2=1,IF(ชี้วัด4!I18="","",ชี้วัด4!I18),IF(ชี้วัด4!I48="","",ชี้วัด4!I48))</f>
        <v/>
      </c>
      <c r="J18" s="314" t="str">
        <f>IF($B$2=1,IF(ชี้วัด4!J18="","",ชี้วัด4!J18),IF(ชี้วัด4!J48="","",ชี้วัด4!J48))</f>
        <v/>
      </c>
      <c r="K18" s="314" t="str">
        <f>IF($B$2=1,IF(ชี้วัด4!K18="","",ชี้วัด4!K18),IF(ชี้วัด4!K48="","",ชี้วัด4!K48))</f>
        <v/>
      </c>
      <c r="L18" s="314" t="str">
        <f>IF($B$2=1,IF(ชี้วัด4!L18="","",ชี้วัด4!L18),IF(ชี้วัด4!L48="","",ชี้วัด4!L48))</f>
        <v/>
      </c>
      <c r="M18" s="314" t="str">
        <f>IF($B$2=1,IF(ชี้วัด4!M18="","",ชี้วัด4!M18),IF(ชี้วัด4!M48="","",ชี้วัด4!M48))</f>
        <v/>
      </c>
      <c r="N18" s="314" t="str">
        <f>IF($B$2=1,IF(ชี้วัด4!N18="","",ชี้วัด4!N18),IF(ชี้วัด4!N48="","",ชี้วัด4!N48))</f>
        <v/>
      </c>
      <c r="O18" s="314" t="str">
        <f>IF($B$2=1,IF(ชี้วัด4!O18="","",ชี้วัด4!O18),IF(ชี้วัด4!O48="","",ชี้วัด4!O48))</f>
        <v/>
      </c>
      <c r="P18" s="314" t="str">
        <f>IF($B$2=1,IF(ชี้วัด4!P18="","",ชี้วัด4!P18),IF(ชี้วัด4!P48="","",ชี้วัด4!P48))</f>
        <v/>
      </c>
      <c r="Q18" s="314" t="str">
        <f>IF($B$2=1,IF(ชี้วัด4!Q18="","",ชี้วัด4!Q18),IF(ชี้วัด4!Q48="","",ชี้วัด4!Q48))</f>
        <v/>
      </c>
      <c r="R18" s="314" t="str">
        <f>IF($B$2=1,IF(ชี้วัด4!R18="","",ชี้วัด4!R18),IF(ชี้วัด4!R48="","",ชี้วัด4!R48))</f>
        <v/>
      </c>
      <c r="S18" s="314" t="str">
        <f>IF($B$2=1,IF(ชี้วัด4!S18="","",ชี้วัด4!S18),IF(ชี้วัด4!S48="","",ชี้วัด4!S48))</f>
        <v/>
      </c>
      <c r="T18" s="314" t="str">
        <f>IF($B$2=1,IF(ชี้วัด4!T18="","",ชี้วัด4!T18),IF(ชี้วัด4!T48="","",ชี้วัด4!T48))</f>
        <v/>
      </c>
      <c r="U18" s="314" t="str">
        <f>IF($B$2=1,IF(ชี้วัด4!U18="","",ชี้วัด4!U18),IF(ชี้วัด4!U48="","",ชี้วัด4!U48))</f>
        <v/>
      </c>
      <c r="V18" s="314" t="str">
        <f>IF($B$2=1,IF(ชี้วัด4!V18="","",ชี้วัด4!V18),IF(ชี้วัด4!V48="","",ชี้วัด4!V48))</f>
        <v/>
      </c>
      <c r="W18" s="314" t="str">
        <f>IF($B$2=1,IF(ชี้วัด4!W18="","",ชี้วัด4!W18),IF(ชี้วัด4!W48="","",ชี้วัด4!W48))</f>
        <v/>
      </c>
      <c r="X18" s="314" t="str">
        <f>IF($B$2=1,IF(ชี้วัด4!X18="","",ชี้วัด4!X18),IF(ชี้วัด4!X48="","",ชี้วัด4!X48))</f>
        <v/>
      </c>
      <c r="Y18" s="314" t="str">
        <f>IF($B$2=1,IF(ชี้วัด4!Y18="","",ชี้วัด4!Y18),IF(ชี้วัด4!Y48="","",ชี้วัด4!Y48))</f>
        <v/>
      </c>
      <c r="Z18" s="314" t="str">
        <f>IF($B$2=1,IF(ชี้วัด4!Z18="","",ชี้วัด4!Z18),IF(ชี้วัด4!Z48="","",ชี้วัด4!Z48))</f>
        <v/>
      </c>
      <c r="AA18" s="314" t="str">
        <f>IF($B$2=1,IF(ชี้วัด4!AA18="","",ชี้วัด4!AA18),IF(ชี้วัด4!AA48="","",ชี้วัด4!AA48))</f>
        <v/>
      </c>
      <c r="AB18" s="314" t="str">
        <f>IF($B$2=1,IF(ชี้วัด4!AB18="","",ชี้วัด4!AB18),IF(ชี้วัด4!AB48="","",ชี้วัด4!AB48))</f>
        <v/>
      </c>
      <c r="AC18" s="314" t="str">
        <f>IF($B$2=1,IF(ชี้วัด4!AC18="","",ชี้วัด4!AC18),IF(ชี้วัด4!AC48="","",ชี้วัด4!AC48))</f>
        <v/>
      </c>
      <c r="AD18" s="314" t="str">
        <f>IF($B$2=1,IF(ชี้วัด4!AD18="","",ชี้วัด4!AD18),IF(ชี้วัด4!AD48="","",ชี้วัด4!AD48))</f>
        <v/>
      </c>
      <c r="AE18" s="314" t="str">
        <f>IF($B$2=1,IF(ชี้วัด4!AE18="","",ชี้วัด4!AE18),IF(ชี้วัด4!AE48="","",ชี้วัด4!AE48))</f>
        <v/>
      </c>
      <c r="AF18" s="314" t="str">
        <f>IF($B$2=1,IF(ชี้วัด4!AF18="","",ชี้วัด4!AF18),IF(ชี้วัด4!AF48="","",ชี้วัด4!AF48))</f>
        <v/>
      </c>
      <c r="AG18" s="314" t="str">
        <f>IF($B$2=1,IF(ชี้วัด4!AG18="","",ชี้วัด4!AG18),IF(ชี้วัด4!AG48="","",ชี้วัด4!AG48))</f>
        <v/>
      </c>
      <c r="AH18" s="314" t="str">
        <f>IF($B$2=1,IF(ชี้วัด4!AH18="","",ชี้วัด4!AH18),IF(ชี้วัด4!AH48="","",ชี้วัด4!AH48))</f>
        <v/>
      </c>
      <c r="AI18" s="314" t="str">
        <f>IF($B$2=1,IF(ชี้วัด4!AI18="","",ชี้วัด4!AI18),IF(ชี้วัด4!AI48="","",ชี้วัด4!AI48))</f>
        <v/>
      </c>
      <c r="AJ18" s="314" t="str">
        <f>IF($B$2=1,IF(ชี้วัด4!AJ18="","",ชี้วัด4!AJ18),IF(ชี้วัด4!AJ48="","",ชี้วัด4!AJ48))</f>
        <v/>
      </c>
      <c r="AK18" s="314" t="str">
        <f>IF($B$2=1,IF(ชี้วัด4!AK18="","",ชี้วัด4!AK18),IF(ชี้วัด4!AK48="","",ชี้วัด4!AK48))</f>
        <v/>
      </c>
      <c r="AL18" s="314" t="str">
        <f>IF($B$2=1,IF(ชี้วัด4!AL18="","",ชี้วัด4!AL18),IF(ชี้วัด4!AL48="","",ชี้วัด4!AL48))</f>
        <v/>
      </c>
      <c r="AM18" s="314" t="str">
        <f>IF($B$2=1,IF(ชี้วัด4!AM18="","",ชี้วัด4!AM18),IF(ชี้วัด4!AM48="","",ชี้วัด4!AM48))</f>
        <v/>
      </c>
      <c r="AN18" s="314" t="str">
        <f>IF($B$2=1,IF(ชี้วัด4!AN18="","",ชี้วัด4!AN18),IF(ชี้วัด4!AN48="","",ชี้วัด4!AN48))</f>
        <v/>
      </c>
      <c r="AO18" s="314" t="str">
        <f>IF($B$2=1,IF(ชี้วัด4!AO18="","",ชี้วัด4!AO18),IF(ชี้วัด4!AO48="","",ชี้วัด4!AO48))</f>
        <v/>
      </c>
      <c r="AP18" s="314" t="str">
        <f>IF($B$2=1,IF(ชี้วัด4!AP18="","",ชี้วัด4!AP18),IF(ชี้วัด4!AP48="","",ชี้วัด4!AP48))</f>
        <v/>
      </c>
      <c r="AQ18" s="314" t="str">
        <f>IF($B$2=1,IF(ชี้วัด4!AQ18="","",ชี้วัด4!AQ18),IF(ชี้วัด4!AQ48="","",ชี้วัด4!AQ48))</f>
        <v/>
      </c>
      <c r="AR18" s="314" t="str">
        <f>IF($B$2=1,IF(ชี้วัด4!AR18="","",ชี้วัด4!AR18),IF(ชี้วัด4!AR48="","",ชี้วัด4!AR48))</f>
        <v/>
      </c>
      <c r="AS18" s="314" t="str">
        <f>IF($B$2=1,IF(ชี้วัด4!AS18="","",ชี้วัด4!AS18),IF(ชี้วัด4!AS48="","",ชี้วัด4!AS48))</f>
        <v/>
      </c>
      <c r="AT18" s="314" t="str">
        <f>IF($B$2=1,IF(ชี้วัด4!AT18="","",ชี้วัด4!AT18),IF(ชี้วัด4!AT48="","",ชี้วัด4!AT48))</f>
        <v/>
      </c>
      <c r="AU18" s="314" t="str">
        <f>IF($B$2=1,IF(ชี้วัด4!AU18="","",ชี้วัด4!AU18),IF(ชี้วัด4!AU48="","",ชี้วัด4!AU48))</f>
        <v/>
      </c>
      <c r="AV18" s="314" t="str">
        <f>IF($B$2=1,IF(ชี้วัด4!AV18="","",ชี้วัด4!AV18),IF(ชี้วัด4!AV48="","",ชี้วัด4!AV48))</f>
        <v/>
      </c>
      <c r="AW18" s="314" t="str">
        <f>IF($B$2=1,IF(ชี้วัด4!AW18="","",ชี้วัด4!AW18),IF(ชี้วัด4!AW48="","",ชี้วัด4!AW48))</f>
        <v/>
      </c>
      <c r="AX18" s="314" t="str">
        <f>IF($B$2=1,IF(ชี้วัด4!AX18="","",ชี้วัด4!AX18),IF(ชี้วัด4!AX48="","",ชี้วัด4!AX48))</f>
        <v/>
      </c>
      <c r="AY18" s="314" t="str">
        <f>IF($B$2=1,IF(ชี้วัด4!AY18="","",ชี้วัด4!AY18),IF(ชี้วัด4!AY48="","",ชี้วัด4!AY48))</f>
        <v/>
      </c>
      <c r="AZ18" s="314" t="str">
        <f>IF($B$2=1,IF(ชี้วัด4!AZ18="","",ชี้วัด4!AZ18),IF(ชี้วัด4!AZ48="","",ชี้วัด4!AZ48))</f>
        <v/>
      </c>
      <c r="BA18" s="314" t="str">
        <f>IF($B$2=1,IF(ชี้วัด4!BA18="","",ชี้วัด4!BA18),IF(ชี้วัด4!BA48="","",ชี้วัด4!BA48))</f>
        <v/>
      </c>
      <c r="BB18" s="314" t="str">
        <f>IF($B$2=1,IF(ชี้วัด4!BB18="","",ชี้วัด4!BB18),IF(ชี้วัด4!BB48="","",ชี้วัด4!BB48))</f>
        <v/>
      </c>
      <c r="BC18" s="314" t="str">
        <f>IF($B$2=1,IF(ชี้วัด4!BC18="","",ชี้วัด4!BC18),IF(ชี้วัด4!BC48="","",ชี้วัด4!BC48))</f>
        <v/>
      </c>
      <c r="BD18" s="314" t="str">
        <f>IF($B$2=1,IF(ชี้วัด4!BD18="","",ชี้วัด4!BD18),IF(ชี้วัด4!BD48="","",ชี้วัด4!BD48))</f>
        <v/>
      </c>
      <c r="BE18" s="116" t="str">
        <f>IF($B$2=1,IF(ชี้วัด4!BE18="","",ชี้วัด4!BE18),IF(ชี้วัด4!BE48="","",ชี้วัด4!BE48))</f>
        <v/>
      </c>
      <c r="BF18" s="116" t="str">
        <f>IF($B$2=1,IF(ชี้วัด4!BF18="","",ชี้วัด4!BF18),IF(ชี้วัด4!BF48="","",ชี้วัด4!BF48))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IF($B$2=1,IF(ชี้วัด4!E19="","",ชี้วัด4!E19),IF(ชี้วัด4!E49="","",ชี้วัด4!E49))</f>
        <v/>
      </c>
      <c r="F19" s="118"/>
      <c r="G19" s="314" t="str">
        <f>IF($B$2=1,IF(ชี้วัด4!G19="","",ชี้วัด4!G19),IF(ชี้วัด4!G49="","",ชี้วัด4!G49))</f>
        <v/>
      </c>
      <c r="H19" s="314" t="str">
        <f>IF($B$2=1,IF(ชี้วัด4!H19="","",ชี้วัด4!H19),IF(ชี้วัด4!H49="","",ชี้วัด4!H49))</f>
        <v/>
      </c>
      <c r="I19" s="314" t="str">
        <f>IF($B$2=1,IF(ชี้วัด4!I19="","",ชี้วัด4!I19),IF(ชี้วัด4!I49="","",ชี้วัด4!I49))</f>
        <v/>
      </c>
      <c r="J19" s="314" t="str">
        <f>IF($B$2=1,IF(ชี้วัด4!J19="","",ชี้วัด4!J19),IF(ชี้วัด4!J49="","",ชี้วัด4!J49))</f>
        <v/>
      </c>
      <c r="K19" s="314" t="str">
        <f>IF($B$2=1,IF(ชี้วัด4!K19="","",ชี้วัด4!K19),IF(ชี้วัด4!K49="","",ชี้วัด4!K49))</f>
        <v/>
      </c>
      <c r="L19" s="314" t="str">
        <f>IF($B$2=1,IF(ชี้วัด4!L19="","",ชี้วัด4!L19),IF(ชี้วัด4!L49="","",ชี้วัด4!L49))</f>
        <v/>
      </c>
      <c r="M19" s="314" t="str">
        <f>IF($B$2=1,IF(ชี้วัด4!M19="","",ชี้วัด4!M19),IF(ชี้วัด4!M49="","",ชี้วัด4!M49))</f>
        <v/>
      </c>
      <c r="N19" s="314" t="str">
        <f>IF($B$2=1,IF(ชี้วัด4!N19="","",ชี้วัด4!N19),IF(ชี้วัด4!N49="","",ชี้วัด4!N49))</f>
        <v/>
      </c>
      <c r="O19" s="314" t="str">
        <f>IF($B$2=1,IF(ชี้วัด4!O19="","",ชี้วัด4!O19),IF(ชี้วัด4!O49="","",ชี้วัด4!O49))</f>
        <v/>
      </c>
      <c r="P19" s="314" t="str">
        <f>IF($B$2=1,IF(ชี้วัด4!P19="","",ชี้วัด4!P19),IF(ชี้วัด4!P49="","",ชี้วัด4!P49))</f>
        <v/>
      </c>
      <c r="Q19" s="314" t="str">
        <f>IF($B$2=1,IF(ชี้วัด4!Q19="","",ชี้วัด4!Q19),IF(ชี้วัด4!Q49="","",ชี้วัด4!Q49))</f>
        <v/>
      </c>
      <c r="R19" s="314" t="str">
        <f>IF($B$2=1,IF(ชี้วัด4!R19="","",ชี้วัด4!R19),IF(ชี้วัด4!R49="","",ชี้วัด4!R49))</f>
        <v/>
      </c>
      <c r="S19" s="314" t="str">
        <f>IF($B$2=1,IF(ชี้วัด4!S19="","",ชี้วัด4!S19),IF(ชี้วัด4!S49="","",ชี้วัด4!S49))</f>
        <v/>
      </c>
      <c r="T19" s="314" t="str">
        <f>IF($B$2=1,IF(ชี้วัด4!T19="","",ชี้วัด4!T19),IF(ชี้วัด4!T49="","",ชี้วัด4!T49))</f>
        <v/>
      </c>
      <c r="U19" s="314" t="str">
        <f>IF($B$2=1,IF(ชี้วัด4!U19="","",ชี้วัด4!U19),IF(ชี้วัด4!U49="","",ชี้วัด4!U49))</f>
        <v/>
      </c>
      <c r="V19" s="314" t="str">
        <f>IF($B$2=1,IF(ชี้วัด4!V19="","",ชี้วัด4!V19),IF(ชี้วัด4!V49="","",ชี้วัด4!V49))</f>
        <v/>
      </c>
      <c r="W19" s="314" t="str">
        <f>IF($B$2=1,IF(ชี้วัด4!W19="","",ชี้วัด4!W19),IF(ชี้วัด4!W49="","",ชี้วัด4!W49))</f>
        <v/>
      </c>
      <c r="X19" s="314" t="str">
        <f>IF($B$2=1,IF(ชี้วัด4!X19="","",ชี้วัด4!X19),IF(ชี้วัด4!X49="","",ชี้วัด4!X49))</f>
        <v/>
      </c>
      <c r="Y19" s="314" t="str">
        <f>IF($B$2=1,IF(ชี้วัด4!Y19="","",ชี้วัด4!Y19),IF(ชี้วัด4!Y49="","",ชี้วัด4!Y49))</f>
        <v/>
      </c>
      <c r="Z19" s="314" t="str">
        <f>IF($B$2=1,IF(ชี้วัด4!Z19="","",ชี้วัด4!Z19),IF(ชี้วัด4!Z49="","",ชี้วัด4!Z49))</f>
        <v/>
      </c>
      <c r="AA19" s="314" t="str">
        <f>IF($B$2=1,IF(ชี้วัด4!AA19="","",ชี้วัด4!AA19),IF(ชี้วัด4!AA49="","",ชี้วัด4!AA49))</f>
        <v/>
      </c>
      <c r="AB19" s="314" t="str">
        <f>IF($B$2=1,IF(ชี้วัด4!AB19="","",ชี้วัด4!AB19),IF(ชี้วัด4!AB49="","",ชี้วัด4!AB49))</f>
        <v/>
      </c>
      <c r="AC19" s="314" t="str">
        <f>IF($B$2=1,IF(ชี้วัด4!AC19="","",ชี้วัด4!AC19),IF(ชี้วัด4!AC49="","",ชี้วัด4!AC49))</f>
        <v/>
      </c>
      <c r="AD19" s="314" t="str">
        <f>IF($B$2=1,IF(ชี้วัด4!AD19="","",ชี้วัด4!AD19),IF(ชี้วัด4!AD49="","",ชี้วัด4!AD49))</f>
        <v/>
      </c>
      <c r="AE19" s="314" t="str">
        <f>IF($B$2=1,IF(ชี้วัด4!AE19="","",ชี้วัด4!AE19),IF(ชี้วัด4!AE49="","",ชี้วัด4!AE49))</f>
        <v/>
      </c>
      <c r="AF19" s="314" t="str">
        <f>IF($B$2=1,IF(ชี้วัด4!AF19="","",ชี้วัด4!AF19),IF(ชี้วัด4!AF49="","",ชี้วัด4!AF49))</f>
        <v/>
      </c>
      <c r="AG19" s="314" t="str">
        <f>IF($B$2=1,IF(ชี้วัด4!AG19="","",ชี้วัด4!AG19),IF(ชี้วัด4!AG49="","",ชี้วัด4!AG49))</f>
        <v/>
      </c>
      <c r="AH19" s="314" t="str">
        <f>IF($B$2=1,IF(ชี้วัด4!AH19="","",ชี้วัด4!AH19),IF(ชี้วัด4!AH49="","",ชี้วัด4!AH49))</f>
        <v/>
      </c>
      <c r="AI19" s="314" t="str">
        <f>IF($B$2=1,IF(ชี้วัด4!AI19="","",ชี้วัด4!AI19),IF(ชี้วัด4!AI49="","",ชี้วัด4!AI49))</f>
        <v/>
      </c>
      <c r="AJ19" s="314" t="str">
        <f>IF($B$2=1,IF(ชี้วัด4!AJ19="","",ชี้วัด4!AJ19),IF(ชี้วัด4!AJ49="","",ชี้วัด4!AJ49))</f>
        <v/>
      </c>
      <c r="AK19" s="314" t="str">
        <f>IF($B$2=1,IF(ชี้วัด4!AK19="","",ชี้วัด4!AK19),IF(ชี้วัด4!AK49="","",ชี้วัด4!AK49))</f>
        <v/>
      </c>
      <c r="AL19" s="314" t="str">
        <f>IF($B$2=1,IF(ชี้วัด4!AL19="","",ชี้วัด4!AL19),IF(ชี้วัด4!AL49="","",ชี้วัด4!AL49))</f>
        <v/>
      </c>
      <c r="AM19" s="314" t="str">
        <f>IF($B$2=1,IF(ชี้วัด4!AM19="","",ชี้วัด4!AM19),IF(ชี้วัด4!AM49="","",ชี้วัด4!AM49))</f>
        <v/>
      </c>
      <c r="AN19" s="314" t="str">
        <f>IF($B$2=1,IF(ชี้วัด4!AN19="","",ชี้วัด4!AN19),IF(ชี้วัด4!AN49="","",ชี้วัด4!AN49))</f>
        <v/>
      </c>
      <c r="AO19" s="314" t="str">
        <f>IF($B$2=1,IF(ชี้วัด4!AO19="","",ชี้วัด4!AO19),IF(ชี้วัด4!AO49="","",ชี้วัด4!AO49))</f>
        <v/>
      </c>
      <c r="AP19" s="314" t="str">
        <f>IF($B$2=1,IF(ชี้วัด4!AP19="","",ชี้วัด4!AP19),IF(ชี้วัด4!AP49="","",ชี้วัด4!AP49))</f>
        <v/>
      </c>
      <c r="AQ19" s="314" t="str">
        <f>IF($B$2=1,IF(ชี้วัด4!AQ19="","",ชี้วัด4!AQ19),IF(ชี้วัด4!AQ49="","",ชี้วัด4!AQ49))</f>
        <v/>
      </c>
      <c r="AR19" s="314" t="str">
        <f>IF($B$2=1,IF(ชี้วัด4!AR19="","",ชี้วัด4!AR19),IF(ชี้วัด4!AR49="","",ชี้วัด4!AR49))</f>
        <v/>
      </c>
      <c r="AS19" s="314" t="str">
        <f>IF($B$2=1,IF(ชี้วัด4!AS19="","",ชี้วัด4!AS19),IF(ชี้วัด4!AS49="","",ชี้วัด4!AS49))</f>
        <v/>
      </c>
      <c r="AT19" s="314" t="str">
        <f>IF($B$2=1,IF(ชี้วัด4!AT19="","",ชี้วัด4!AT19),IF(ชี้วัด4!AT49="","",ชี้วัด4!AT49))</f>
        <v/>
      </c>
      <c r="AU19" s="314" t="str">
        <f>IF($B$2=1,IF(ชี้วัด4!AU19="","",ชี้วัด4!AU19),IF(ชี้วัด4!AU49="","",ชี้วัด4!AU49))</f>
        <v/>
      </c>
      <c r="AV19" s="314" t="str">
        <f>IF($B$2=1,IF(ชี้วัด4!AV19="","",ชี้วัด4!AV19),IF(ชี้วัด4!AV49="","",ชี้วัด4!AV49))</f>
        <v/>
      </c>
      <c r="AW19" s="314" t="str">
        <f>IF($B$2=1,IF(ชี้วัด4!AW19="","",ชี้วัด4!AW19),IF(ชี้วัด4!AW49="","",ชี้วัด4!AW49))</f>
        <v/>
      </c>
      <c r="AX19" s="314" t="str">
        <f>IF($B$2=1,IF(ชี้วัด4!AX19="","",ชี้วัด4!AX19),IF(ชี้วัด4!AX49="","",ชี้วัด4!AX49))</f>
        <v/>
      </c>
      <c r="AY19" s="314" t="str">
        <f>IF($B$2=1,IF(ชี้วัด4!AY19="","",ชี้วัด4!AY19),IF(ชี้วัด4!AY49="","",ชี้วัด4!AY49))</f>
        <v/>
      </c>
      <c r="AZ19" s="314" t="str">
        <f>IF($B$2=1,IF(ชี้วัด4!AZ19="","",ชี้วัด4!AZ19),IF(ชี้วัด4!AZ49="","",ชี้วัด4!AZ49))</f>
        <v/>
      </c>
      <c r="BA19" s="314" t="str">
        <f>IF($B$2=1,IF(ชี้วัด4!BA19="","",ชี้วัด4!BA19),IF(ชี้วัด4!BA49="","",ชี้วัด4!BA49))</f>
        <v/>
      </c>
      <c r="BB19" s="314" t="str">
        <f>IF($B$2=1,IF(ชี้วัด4!BB19="","",ชี้วัด4!BB19),IF(ชี้วัด4!BB49="","",ชี้วัด4!BB49))</f>
        <v/>
      </c>
      <c r="BC19" s="314" t="str">
        <f>IF($B$2=1,IF(ชี้วัด4!BC19="","",ชี้วัด4!BC19),IF(ชี้วัด4!BC49="","",ชี้วัด4!BC49))</f>
        <v/>
      </c>
      <c r="BD19" s="314" t="str">
        <f>IF($B$2=1,IF(ชี้วัด4!BD19="","",ชี้วัด4!BD19),IF(ชี้วัด4!BD49="","",ชี้วัด4!BD49))</f>
        <v/>
      </c>
      <c r="BE19" s="116" t="str">
        <f>IF($B$2=1,IF(ชี้วัด4!BE19="","",ชี้วัด4!BE19),IF(ชี้วัด4!BE49="","",ชี้วัด4!BE49))</f>
        <v/>
      </c>
      <c r="BF19" s="116" t="str">
        <f>IF($B$2=1,IF(ชี้วัด4!BF19="","",ชี้วัด4!BF19),IF(ชี้วัด4!BF49="","",ชี้วัด4!BF49))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IF($B$2=1,IF(ชี้วัด4!E20="","",ชี้วัด4!E20),IF(ชี้วัด4!E50="","",ชี้วัด4!E50))</f>
        <v/>
      </c>
      <c r="F20" s="118"/>
      <c r="G20" s="314" t="str">
        <f>IF($B$2=1,IF(ชี้วัด4!G20="","",ชี้วัด4!G20),IF(ชี้วัด4!G50="","",ชี้วัด4!G50))</f>
        <v/>
      </c>
      <c r="H20" s="314" t="str">
        <f>IF($B$2=1,IF(ชี้วัด4!H20="","",ชี้วัด4!H20),IF(ชี้วัด4!H50="","",ชี้วัด4!H50))</f>
        <v/>
      </c>
      <c r="I20" s="314" t="str">
        <f>IF($B$2=1,IF(ชี้วัด4!I20="","",ชี้วัด4!I20),IF(ชี้วัด4!I50="","",ชี้วัด4!I50))</f>
        <v/>
      </c>
      <c r="J20" s="314" t="str">
        <f>IF($B$2=1,IF(ชี้วัด4!J20="","",ชี้วัด4!J20),IF(ชี้วัด4!J50="","",ชี้วัด4!J50))</f>
        <v/>
      </c>
      <c r="K20" s="314" t="str">
        <f>IF($B$2=1,IF(ชี้วัด4!K20="","",ชี้วัด4!K20),IF(ชี้วัด4!K50="","",ชี้วัด4!K50))</f>
        <v/>
      </c>
      <c r="L20" s="314" t="str">
        <f>IF($B$2=1,IF(ชี้วัด4!L20="","",ชี้วัด4!L20),IF(ชี้วัด4!L50="","",ชี้วัด4!L50))</f>
        <v/>
      </c>
      <c r="M20" s="314" t="str">
        <f>IF($B$2=1,IF(ชี้วัด4!M20="","",ชี้วัด4!M20),IF(ชี้วัด4!M50="","",ชี้วัด4!M50))</f>
        <v/>
      </c>
      <c r="N20" s="314" t="str">
        <f>IF($B$2=1,IF(ชี้วัด4!N20="","",ชี้วัด4!N20),IF(ชี้วัด4!N50="","",ชี้วัด4!N50))</f>
        <v/>
      </c>
      <c r="O20" s="314" t="str">
        <f>IF($B$2=1,IF(ชี้วัด4!O20="","",ชี้วัด4!O20),IF(ชี้วัด4!O50="","",ชี้วัด4!O50))</f>
        <v/>
      </c>
      <c r="P20" s="314" t="str">
        <f>IF($B$2=1,IF(ชี้วัด4!P20="","",ชี้วัด4!P20),IF(ชี้วัด4!P50="","",ชี้วัด4!P50))</f>
        <v/>
      </c>
      <c r="Q20" s="314" t="str">
        <f>IF($B$2=1,IF(ชี้วัด4!Q20="","",ชี้วัด4!Q20),IF(ชี้วัด4!Q50="","",ชี้วัด4!Q50))</f>
        <v/>
      </c>
      <c r="R20" s="314" t="str">
        <f>IF($B$2=1,IF(ชี้วัด4!R20="","",ชี้วัด4!R20),IF(ชี้วัด4!R50="","",ชี้วัด4!R50))</f>
        <v/>
      </c>
      <c r="S20" s="314" t="str">
        <f>IF($B$2=1,IF(ชี้วัด4!S20="","",ชี้วัด4!S20),IF(ชี้วัด4!S50="","",ชี้วัด4!S50))</f>
        <v/>
      </c>
      <c r="T20" s="314" t="str">
        <f>IF($B$2=1,IF(ชี้วัด4!T20="","",ชี้วัด4!T20),IF(ชี้วัด4!T50="","",ชี้วัด4!T50))</f>
        <v/>
      </c>
      <c r="U20" s="314" t="str">
        <f>IF($B$2=1,IF(ชี้วัด4!U20="","",ชี้วัด4!U20),IF(ชี้วัด4!U50="","",ชี้วัด4!U50))</f>
        <v/>
      </c>
      <c r="V20" s="314" t="str">
        <f>IF($B$2=1,IF(ชี้วัด4!V20="","",ชี้วัด4!V20),IF(ชี้วัด4!V50="","",ชี้วัด4!V50))</f>
        <v/>
      </c>
      <c r="W20" s="314" t="str">
        <f>IF($B$2=1,IF(ชี้วัด4!W20="","",ชี้วัด4!W20),IF(ชี้วัด4!W50="","",ชี้วัด4!W50))</f>
        <v/>
      </c>
      <c r="X20" s="314" t="str">
        <f>IF($B$2=1,IF(ชี้วัด4!X20="","",ชี้วัด4!X20),IF(ชี้วัด4!X50="","",ชี้วัด4!X50))</f>
        <v/>
      </c>
      <c r="Y20" s="314" t="str">
        <f>IF($B$2=1,IF(ชี้วัด4!Y20="","",ชี้วัด4!Y20),IF(ชี้วัด4!Y50="","",ชี้วัด4!Y50))</f>
        <v/>
      </c>
      <c r="Z20" s="314" t="str">
        <f>IF($B$2=1,IF(ชี้วัด4!Z20="","",ชี้วัด4!Z20),IF(ชี้วัด4!Z50="","",ชี้วัด4!Z50))</f>
        <v/>
      </c>
      <c r="AA20" s="314" t="str">
        <f>IF($B$2=1,IF(ชี้วัด4!AA20="","",ชี้วัด4!AA20),IF(ชี้วัด4!AA50="","",ชี้วัด4!AA50))</f>
        <v/>
      </c>
      <c r="AB20" s="314" t="str">
        <f>IF($B$2=1,IF(ชี้วัด4!AB20="","",ชี้วัด4!AB20),IF(ชี้วัด4!AB50="","",ชี้วัด4!AB50))</f>
        <v/>
      </c>
      <c r="AC20" s="314" t="str">
        <f>IF($B$2=1,IF(ชี้วัด4!AC20="","",ชี้วัด4!AC20),IF(ชี้วัด4!AC50="","",ชี้วัด4!AC50))</f>
        <v/>
      </c>
      <c r="AD20" s="314" t="str">
        <f>IF($B$2=1,IF(ชี้วัด4!AD20="","",ชี้วัด4!AD20),IF(ชี้วัด4!AD50="","",ชี้วัด4!AD50))</f>
        <v/>
      </c>
      <c r="AE20" s="314" t="str">
        <f>IF($B$2=1,IF(ชี้วัด4!AE20="","",ชี้วัด4!AE20),IF(ชี้วัด4!AE50="","",ชี้วัด4!AE50))</f>
        <v/>
      </c>
      <c r="AF20" s="314" t="str">
        <f>IF($B$2=1,IF(ชี้วัด4!AF20="","",ชี้วัด4!AF20),IF(ชี้วัด4!AF50="","",ชี้วัด4!AF50))</f>
        <v/>
      </c>
      <c r="AG20" s="314" t="str">
        <f>IF($B$2=1,IF(ชี้วัด4!AG20="","",ชี้วัด4!AG20),IF(ชี้วัด4!AG50="","",ชี้วัด4!AG50))</f>
        <v/>
      </c>
      <c r="AH20" s="314" t="str">
        <f>IF($B$2=1,IF(ชี้วัด4!AH20="","",ชี้วัด4!AH20),IF(ชี้วัด4!AH50="","",ชี้วัด4!AH50))</f>
        <v/>
      </c>
      <c r="AI20" s="314" t="str">
        <f>IF($B$2=1,IF(ชี้วัด4!AI20="","",ชี้วัด4!AI20),IF(ชี้วัด4!AI50="","",ชี้วัด4!AI50))</f>
        <v/>
      </c>
      <c r="AJ20" s="314" t="str">
        <f>IF($B$2=1,IF(ชี้วัด4!AJ20="","",ชี้วัด4!AJ20),IF(ชี้วัด4!AJ50="","",ชี้วัด4!AJ50))</f>
        <v/>
      </c>
      <c r="AK20" s="314" t="str">
        <f>IF($B$2=1,IF(ชี้วัด4!AK20="","",ชี้วัด4!AK20),IF(ชี้วัด4!AK50="","",ชี้วัด4!AK50))</f>
        <v/>
      </c>
      <c r="AL20" s="314" t="str">
        <f>IF($B$2=1,IF(ชี้วัด4!AL20="","",ชี้วัด4!AL20),IF(ชี้วัด4!AL50="","",ชี้วัด4!AL50))</f>
        <v/>
      </c>
      <c r="AM20" s="314" t="str">
        <f>IF($B$2=1,IF(ชี้วัด4!AM20="","",ชี้วัด4!AM20),IF(ชี้วัด4!AM50="","",ชี้วัด4!AM50))</f>
        <v/>
      </c>
      <c r="AN20" s="314" t="str">
        <f>IF($B$2=1,IF(ชี้วัด4!AN20="","",ชี้วัด4!AN20),IF(ชี้วัด4!AN50="","",ชี้วัด4!AN50))</f>
        <v/>
      </c>
      <c r="AO20" s="314" t="str">
        <f>IF($B$2=1,IF(ชี้วัด4!AO20="","",ชี้วัด4!AO20),IF(ชี้วัด4!AO50="","",ชี้วัด4!AO50))</f>
        <v/>
      </c>
      <c r="AP20" s="314" t="str">
        <f>IF($B$2=1,IF(ชี้วัด4!AP20="","",ชี้วัด4!AP20),IF(ชี้วัด4!AP50="","",ชี้วัด4!AP50))</f>
        <v/>
      </c>
      <c r="AQ20" s="314" t="str">
        <f>IF($B$2=1,IF(ชี้วัด4!AQ20="","",ชี้วัด4!AQ20),IF(ชี้วัด4!AQ50="","",ชี้วัด4!AQ50))</f>
        <v/>
      </c>
      <c r="AR20" s="314" t="str">
        <f>IF($B$2=1,IF(ชี้วัด4!AR20="","",ชี้วัด4!AR20),IF(ชี้วัด4!AR50="","",ชี้วัด4!AR50))</f>
        <v/>
      </c>
      <c r="AS20" s="314" t="str">
        <f>IF($B$2=1,IF(ชี้วัด4!AS20="","",ชี้วัด4!AS20),IF(ชี้วัด4!AS50="","",ชี้วัด4!AS50))</f>
        <v/>
      </c>
      <c r="AT20" s="314" t="str">
        <f>IF($B$2=1,IF(ชี้วัด4!AT20="","",ชี้วัด4!AT20),IF(ชี้วัด4!AT50="","",ชี้วัด4!AT50))</f>
        <v/>
      </c>
      <c r="AU20" s="314" t="str">
        <f>IF($B$2=1,IF(ชี้วัด4!AU20="","",ชี้วัด4!AU20),IF(ชี้วัด4!AU50="","",ชี้วัด4!AU50))</f>
        <v/>
      </c>
      <c r="AV20" s="314" t="str">
        <f>IF($B$2=1,IF(ชี้วัด4!AV20="","",ชี้วัด4!AV20),IF(ชี้วัด4!AV50="","",ชี้วัด4!AV50))</f>
        <v/>
      </c>
      <c r="AW20" s="314" t="str">
        <f>IF($B$2=1,IF(ชี้วัด4!AW20="","",ชี้วัด4!AW20),IF(ชี้วัด4!AW50="","",ชี้วัด4!AW50))</f>
        <v/>
      </c>
      <c r="AX20" s="314" t="str">
        <f>IF($B$2=1,IF(ชี้วัด4!AX20="","",ชี้วัด4!AX20),IF(ชี้วัด4!AX50="","",ชี้วัด4!AX50))</f>
        <v/>
      </c>
      <c r="AY20" s="314" t="str">
        <f>IF($B$2=1,IF(ชี้วัด4!AY20="","",ชี้วัด4!AY20),IF(ชี้วัด4!AY50="","",ชี้วัด4!AY50))</f>
        <v/>
      </c>
      <c r="AZ20" s="314" t="str">
        <f>IF($B$2=1,IF(ชี้วัด4!AZ20="","",ชี้วัด4!AZ20),IF(ชี้วัด4!AZ50="","",ชี้วัด4!AZ50))</f>
        <v/>
      </c>
      <c r="BA20" s="314" t="str">
        <f>IF($B$2=1,IF(ชี้วัด4!BA20="","",ชี้วัด4!BA20),IF(ชี้วัด4!BA50="","",ชี้วัด4!BA50))</f>
        <v/>
      </c>
      <c r="BB20" s="314" t="str">
        <f>IF($B$2=1,IF(ชี้วัด4!BB20="","",ชี้วัด4!BB20),IF(ชี้วัด4!BB50="","",ชี้วัด4!BB50))</f>
        <v/>
      </c>
      <c r="BC20" s="314" t="str">
        <f>IF($B$2=1,IF(ชี้วัด4!BC20="","",ชี้วัด4!BC20),IF(ชี้วัด4!BC50="","",ชี้วัด4!BC50))</f>
        <v/>
      </c>
      <c r="BD20" s="314" t="str">
        <f>IF($B$2=1,IF(ชี้วัด4!BD20="","",ชี้วัด4!BD20),IF(ชี้วัด4!BD50="","",ชี้วัด4!BD50))</f>
        <v/>
      </c>
      <c r="BE20" s="116" t="str">
        <f>IF($B$2=1,IF(ชี้วัด4!BE20="","",ชี้วัด4!BE20),IF(ชี้วัด4!BE50="","",ชี้วัด4!BE50))</f>
        <v/>
      </c>
      <c r="BF20" s="116" t="str">
        <f>IF($B$2=1,IF(ชี้วัด4!BF20="","",ชี้วัด4!BF20),IF(ชี้วัด4!BF50="","",ชี้วัด4!BF50))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IF($B$2=1,IF(ชี้วัด4!E21="","",ชี้วัด4!E21),IF(ชี้วัด4!E51="","",ชี้วัด4!E51))</f>
        <v/>
      </c>
      <c r="F21" s="118"/>
      <c r="G21" s="314" t="str">
        <f>IF($B$2=1,IF(ชี้วัด4!G21="","",ชี้วัด4!G21),IF(ชี้วัด4!G51="","",ชี้วัด4!G51))</f>
        <v/>
      </c>
      <c r="H21" s="314" t="str">
        <f>IF($B$2=1,IF(ชี้วัด4!H21="","",ชี้วัด4!H21),IF(ชี้วัด4!H51="","",ชี้วัด4!H51))</f>
        <v/>
      </c>
      <c r="I21" s="314" t="str">
        <f>IF($B$2=1,IF(ชี้วัด4!I21="","",ชี้วัด4!I21),IF(ชี้วัด4!I51="","",ชี้วัด4!I51))</f>
        <v/>
      </c>
      <c r="J21" s="314" t="str">
        <f>IF($B$2=1,IF(ชี้วัด4!J21="","",ชี้วัด4!J21),IF(ชี้วัด4!J51="","",ชี้วัด4!J51))</f>
        <v/>
      </c>
      <c r="K21" s="314" t="str">
        <f>IF($B$2=1,IF(ชี้วัด4!K21="","",ชี้วัด4!K21),IF(ชี้วัด4!K51="","",ชี้วัด4!K51))</f>
        <v/>
      </c>
      <c r="L21" s="314" t="str">
        <f>IF($B$2=1,IF(ชี้วัด4!L21="","",ชี้วัด4!L21),IF(ชี้วัด4!L51="","",ชี้วัด4!L51))</f>
        <v/>
      </c>
      <c r="M21" s="314" t="str">
        <f>IF($B$2=1,IF(ชี้วัด4!M21="","",ชี้วัด4!M21),IF(ชี้วัด4!M51="","",ชี้วัด4!M51))</f>
        <v/>
      </c>
      <c r="N21" s="314" t="str">
        <f>IF($B$2=1,IF(ชี้วัด4!N21="","",ชี้วัด4!N21),IF(ชี้วัด4!N51="","",ชี้วัด4!N51))</f>
        <v/>
      </c>
      <c r="O21" s="314" t="str">
        <f>IF($B$2=1,IF(ชี้วัด4!O21="","",ชี้วัด4!O21),IF(ชี้วัด4!O51="","",ชี้วัด4!O51))</f>
        <v/>
      </c>
      <c r="P21" s="314" t="str">
        <f>IF($B$2=1,IF(ชี้วัด4!P21="","",ชี้วัด4!P21),IF(ชี้วัด4!P51="","",ชี้วัด4!P51))</f>
        <v/>
      </c>
      <c r="Q21" s="314" t="str">
        <f>IF($B$2=1,IF(ชี้วัด4!Q21="","",ชี้วัด4!Q21),IF(ชี้วัด4!Q51="","",ชี้วัด4!Q51))</f>
        <v/>
      </c>
      <c r="R21" s="314" t="str">
        <f>IF($B$2=1,IF(ชี้วัด4!R21="","",ชี้วัด4!R21),IF(ชี้วัด4!R51="","",ชี้วัด4!R51))</f>
        <v/>
      </c>
      <c r="S21" s="314" t="str">
        <f>IF($B$2=1,IF(ชี้วัด4!S21="","",ชี้วัด4!S21),IF(ชี้วัด4!S51="","",ชี้วัด4!S51))</f>
        <v/>
      </c>
      <c r="T21" s="314" t="str">
        <f>IF($B$2=1,IF(ชี้วัด4!T21="","",ชี้วัด4!T21),IF(ชี้วัด4!T51="","",ชี้วัด4!T51))</f>
        <v/>
      </c>
      <c r="U21" s="314" t="str">
        <f>IF($B$2=1,IF(ชี้วัด4!U21="","",ชี้วัด4!U21),IF(ชี้วัด4!U51="","",ชี้วัด4!U51))</f>
        <v/>
      </c>
      <c r="V21" s="314" t="str">
        <f>IF($B$2=1,IF(ชี้วัด4!V21="","",ชี้วัด4!V21),IF(ชี้วัด4!V51="","",ชี้วัด4!V51))</f>
        <v/>
      </c>
      <c r="W21" s="314" t="str">
        <f>IF($B$2=1,IF(ชี้วัด4!W21="","",ชี้วัด4!W21),IF(ชี้วัด4!W51="","",ชี้วัด4!W51))</f>
        <v/>
      </c>
      <c r="X21" s="314" t="str">
        <f>IF($B$2=1,IF(ชี้วัด4!X21="","",ชี้วัด4!X21),IF(ชี้วัด4!X51="","",ชี้วัด4!X51))</f>
        <v/>
      </c>
      <c r="Y21" s="314" t="str">
        <f>IF($B$2=1,IF(ชี้วัด4!Y21="","",ชี้วัด4!Y21),IF(ชี้วัด4!Y51="","",ชี้วัด4!Y51))</f>
        <v/>
      </c>
      <c r="Z21" s="314" t="str">
        <f>IF($B$2=1,IF(ชี้วัด4!Z21="","",ชี้วัด4!Z21),IF(ชี้วัด4!Z51="","",ชี้วัด4!Z51))</f>
        <v/>
      </c>
      <c r="AA21" s="314" t="str">
        <f>IF($B$2=1,IF(ชี้วัด4!AA21="","",ชี้วัด4!AA21),IF(ชี้วัด4!AA51="","",ชี้วัด4!AA51))</f>
        <v/>
      </c>
      <c r="AB21" s="314" t="str">
        <f>IF($B$2=1,IF(ชี้วัด4!AB21="","",ชี้วัด4!AB21),IF(ชี้วัด4!AB51="","",ชี้วัด4!AB51))</f>
        <v/>
      </c>
      <c r="AC21" s="314" t="str">
        <f>IF($B$2=1,IF(ชี้วัด4!AC21="","",ชี้วัด4!AC21),IF(ชี้วัด4!AC51="","",ชี้วัด4!AC51))</f>
        <v/>
      </c>
      <c r="AD21" s="314" t="str">
        <f>IF($B$2=1,IF(ชี้วัด4!AD21="","",ชี้วัด4!AD21),IF(ชี้วัด4!AD51="","",ชี้วัด4!AD51))</f>
        <v/>
      </c>
      <c r="AE21" s="314" t="str">
        <f>IF($B$2=1,IF(ชี้วัด4!AE21="","",ชี้วัด4!AE21),IF(ชี้วัด4!AE51="","",ชี้วัด4!AE51))</f>
        <v/>
      </c>
      <c r="AF21" s="314" t="str">
        <f>IF($B$2=1,IF(ชี้วัด4!AF21="","",ชี้วัด4!AF21),IF(ชี้วัด4!AF51="","",ชี้วัด4!AF51))</f>
        <v/>
      </c>
      <c r="AG21" s="314" t="str">
        <f>IF($B$2=1,IF(ชี้วัด4!AG21="","",ชี้วัด4!AG21),IF(ชี้วัด4!AG51="","",ชี้วัด4!AG51))</f>
        <v/>
      </c>
      <c r="AH21" s="314" t="str">
        <f>IF($B$2=1,IF(ชี้วัด4!AH21="","",ชี้วัด4!AH21),IF(ชี้วัด4!AH51="","",ชี้วัด4!AH51))</f>
        <v/>
      </c>
      <c r="AI21" s="314" t="str">
        <f>IF($B$2=1,IF(ชี้วัด4!AI21="","",ชี้วัด4!AI21),IF(ชี้วัด4!AI51="","",ชี้วัด4!AI51))</f>
        <v/>
      </c>
      <c r="AJ21" s="314" t="str">
        <f>IF($B$2=1,IF(ชี้วัด4!AJ21="","",ชี้วัด4!AJ21),IF(ชี้วัด4!AJ51="","",ชี้วัด4!AJ51))</f>
        <v/>
      </c>
      <c r="AK21" s="314" t="str">
        <f>IF($B$2=1,IF(ชี้วัด4!AK21="","",ชี้วัด4!AK21),IF(ชี้วัด4!AK51="","",ชี้วัด4!AK51))</f>
        <v/>
      </c>
      <c r="AL21" s="314" t="str">
        <f>IF($B$2=1,IF(ชี้วัด4!AL21="","",ชี้วัด4!AL21),IF(ชี้วัด4!AL51="","",ชี้วัด4!AL51))</f>
        <v/>
      </c>
      <c r="AM21" s="314" t="str">
        <f>IF($B$2=1,IF(ชี้วัด4!AM21="","",ชี้วัด4!AM21),IF(ชี้วัด4!AM51="","",ชี้วัด4!AM51))</f>
        <v/>
      </c>
      <c r="AN21" s="314" t="str">
        <f>IF($B$2=1,IF(ชี้วัด4!AN21="","",ชี้วัด4!AN21),IF(ชี้วัด4!AN51="","",ชี้วัด4!AN51))</f>
        <v/>
      </c>
      <c r="AO21" s="314" t="str">
        <f>IF($B$2=1,IF(ชี้วัด4!AO21="","",ชี้วัด4!AO21),IF(ชี้วัด4!AO51="","",ชี้วัด4!AO51))</f>
        <v/>
      </c>
      <c r="AP21" s="314" t="str">
        <f>IF($B$2=1,IF(ชี้วัด4!AP21="","",ชี้วัด4!AP21),IF(ชี้วัด4!AP51="","",ชี้วัด4!AP51))</f>
        <v/>
      </c>
      <c r="AQ21" s="314" t="str">
        <f>IF($B$2=1,IF(ชี้วัด4!AQ21="","",ชี้วัด4!AQ21),IF(ชี้วัด4!AQ51="","",ชี้วัด4!AQ51))</f>
        <v/>
      </c>
      <c r="AR21" s="314" t="str">
        <f>IF($B$2=1,IF(ชี้วัด4!AR21="","",ชี้วัด4!AR21),IF(ชี้วัด4!AR51="","",ชี้วัด4!AR51))</f>
        <v/>
      </c>
      <c r="AS21" s="314" t="str">
        <f>IF($B$2=1,IF(ชี้วัด4!AS21="","",ชี้วัด4!AS21),IF(ชี้วัด4!AS51="","",ชี้วัด4!AS51))</f>
        <v/>
      </c>
      <c r="AT21" s="314" t="str">
        <f>IF($B$2=1,IF(ชี้วัด4!AT21="","",ชี้วัด4!AT21),IF(ชี้วัด4!AT51="","",ชี้วัด4!AT51))</f>
        <v/>
      </c>
      <c r="AU21" s="314" t="str">
        <f>IF($B$2=1,IF(ชี้วัด4!AU21="","",ชี้วัด4!AU21),IF(ชี้วัด4!AU51="","",ชี้วัด4!AU51))</f>
        <v/>
      </c>
      <c r="AV21" s="314" t="str">
        <f>IF($B$2=1,IF(ชี้วัด4!AV21="","",ชี้วัด4!AV21),IF(ชี้วัด4!AV51="","",ชี้วัด4!AV51))</f>
        <v/>
      </c>
      <c r="AW21" s="314" t="str">
        <f>IF($B$2=1,IF(ชี้วัด4!AW21="","",ชี้วัด4!AW21),IF(ชี้วัด4!AW51="","",ชี้วัด4!AW51))</f>
        <v/>
      </c>
      <c r="AX21" s="314" t="str">
        <f>IF($B$2=1,IF(ชี้วัด4!AX21="","",ชี้วัด4!AX21),IF(ชี้วัด4!AX51="","",ชี้วัด4!AX51))</f>
        <v/>
      </c>
      <c r="AY21" s="314" t="str">
        <f>IF($B$2=1,IF(ชี้วัด4!AY21="","",ชี้วัด4!AY21),IF(ชี้วัด4!AY51="","",ชี้วัด4!AY51))</f>
        <v/>
      </c>
      <c r="AZ21" s="314" t="str">
        <f>IF($B$2=1,IF(ชี้วัด4!AZ21="","",ชี้วัด4!AZ21),IF(ชี้วัด4!AZ51="","",ชี้วัด4!AZ51))</f>
        <v/>
      </c>
      <c r="BA21" s="314" t="str">
        <f>IF($B$2=1,IF(ชี้วัด4!BA21="","",ชี้วัด4!BA21),IF(ชี้วัด4!BA51="","",ชี้วัด4!BA51))</f>
        <v/>
      </c>
      <c r="BB21" s="314" t="str">
        <f>IF($B$2=1,IF(ชี้วัด4!BB21="","",ชี้วัด4!BB21),IF(ชี้วัด4!BB51="","",ชี้วัด4!BB51))</f>
        <v/>
      </c>
      <c r="BC21" s="314" t="str">
        <f>IF($B$2=1,IF(ชี้วัด4!BC21="","",ชี้วัด4!BC21),IF(ชี้วัด4!BC51="","",ชี้วัด4!BC51))</f>
        <v/>
      </c>
      <c r="BD21" s="314" t="str">
        <f>IF($B$2=1,IF(ชี้วัด4!BD21="","",ชี้วัด4!BD21),IF(ชี้วัด4!BD51="","",ชี้วัด4!BD51))</f>
        <v/>
      </c>
      <c r="BE21" s="116" t="str">
        <f>IF($B$2=1,IF(ชี้วัด4!BE21="","",ชี้วัด4!BE21),IF(ชี้วัด4!BE51="","",ชี้วัด4!BE51))</f>
        <v/>
      </c>
      <c r="BF21" s="116" t="str">
        <f>IF($B$2=1,IF(ชี้วัด4!BF21="","",ชี้วัด4!BF21),IF(ชี้วัด4!BF51="","",ชี้วัด4!BF51))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IF($B$2=1,IF(ชี้วัด4!E22="","",ชี้วัด4!E22),IF(ชี้วัด4!E52="","",ชี้วัด4!E52))</f>
        <v/>
      </c>
      <c r="F22" s="118"/>
      <c r="G22" s="314" t="str">
        <f>IF($B$2=1,IF(ชี้วัด4!G22="","",ชี้วัด4!G22),IF(ชี้วัด4!G52="","",ชี้วัด4!G52))</f>
        <v/>
      </c>
      <c r="H22" s="314" t="str">
        <f>IF($B$2=1,IF(ชี้วัด4!H22="","",ชี้วัด4!H22),IF(ชี้วัด4!H52="","",ชี้วัด4!H52))</f>
        <v/>
      </c>
      <c r="I22" s="314" t="str">
        <f>IF($B$2=1,IF(ชี้วัด4!I22="","",ชี้วัด4!I22),IF(ชี้วัด4!I52="","",ชี้วัด4!I52))</f>
        <v/>
      </c>
      <c r="J22" s="314" t="str">
        <f>IF($B$2=1,IF(ชี้วัด4!J22="","",ชี้วัด4!J22),IF(ชี้วัด4!J52="","",ชี้วัด4!J52))</f>
        <v/>
      </c>
      <c r="K22" s="314" t="str">
        <f>IF($B$2=1,IF(ชี้วัด4!K22="","",ชี้วัด4!K22),IF(ชี้วัด4!K52="","",ชี้วัด4!K52))</f>
        <v/>
      </c>
      <c r="L22" s="314" t="str">
        <f>IF($B$2=1,IF(ชี้วัด4!L22="","",ชี้วัด4!L22),IF(ชี้วัด4!L52="","",ชี้วัด4!L52))</f>
        <v/>
      </c>
      <c r="M22" s="314" t="str">
        <f>IF($B$2=1,IF(ชี้วัด4!M22="","",ชี้วัด4!M22),IF(ชี้วัด4!M52="","",ชี้วัด4!M52))</f>
        <v/>
      </c>
      <c r="N22" s="314" t="str">
        <f>IF($B$2=1,IF(ชี้วัด4!N22="","",ชี้วัด4!N22),IF(ชี้วัด4!N52="","",ชี้วัด4!N52))</f>
        <v/>
      </c>
      <c r="O22" s="314" t="str">
        <f>IF($B$2=1,IF(ชี้วัด4!O22="","",ชี้วัด4!O22),IF(ชี้วัด4!O52="","",ชี้วัด4!O52))</f>
        <v/>
      </c>
      <c r="P22" s="314" t="str">
        <f>IF($B$2=1,IF(ชี้วัด4!P22="","",ชี้วัด4!P22),IF(ชี้วัด4!P52="","",ชี้วัด4!P52))</f>
        <v/>
      </c>
      <c r="Q22" s="314" t="str">
        <f>IF($B$2=1,IF(ชี้วัด4!Q22="","",ชี้วัด4!Q22),IF(ชี้วัด4!Q52="","",ชี้วัด4!Q52))</f>
        <v/>
      </c>
      <c r="R22" s="314" t="str">
        <f>IF($B$2=1,IF(ชี้วัด4!R22="","",ชี้วัด4!R22),IF(ชี้วัด4!R52="","",ชี้วัด4!R52))</f>
        <v/>
      </c>
      <c r="S22" s="314" t="str">
        <f>IF($B$2=1,IF(ชี้วัด4!S22="","",ชี้วัด4!S22),IF(ชี้วัด4!S52="","",ชี้วัด4!S52))</f>
        <v/>
      </c>
      <c r="T22" s="314" t="str">
        <f>IF($B$2=1,IF(ชี้วัด4!T22="","",ชี้วัด4!T22),IF(ชี้วัด4!T52="","",ชี้วัด4!T52))</f>
        <v/>
      </c>
      <c r="U22" s="314" t="str">
        <f>IF($B$2=1,IF(ชี้วัด4!U22="","",ชี้วัด4!U22),IF(ชี้วัด4!U52="","",ชี้วัด4!U52))</f>
        <v/>
      </c>
      <c r="V22" s="314" t="str">
        <f>IF($B$2=1,IF(ชี้วัด4!V22="","",ชี้วัด4!V22),IF(ชี้วัด4!V52="","",ชี้วัด4!V52))</f>
        <v/>
      </c>
      <c r="W22" s="314" t="str">
        <f>IF($B$2=1,IF(ชี้วัด4!W22="","",ชี้วัด4!W22),IF(ชี้วัด4!W52="","",ชี้วัด4!W52))</f>
        <v/>
      </c>
      <c r="X22" s="314" t="str">
        <f>IF($B$2=1,IF(ชี้วัด4!X22="","",ชี้วัด4!X22),IF(ชี้วัด4!X52="","",ชี้วัด4!X52))</f>
        <v/>
      </c>
      <c r="Y22" s="314" t="str">
        <f>IF($B$2=1,IF(ชี้วัด4!Y22="","",ชี้วัด4!Y22),IF(ชี้วัด4!Y52="","",ชี้วัด4!Y52))</f>
        <v/>
      </c>
      <c r="Z22" s="314" t="str">
        <f>IF($B$2=1,IF(ชี้วัด4!Z22="","",ชี้วัด4!Z22),IF(ชี้วัด4!Z52="","",ชี้วัด4!Z52))</f>
        <v/>
      </c>
      <c r="AA22" s="314" t="str">
        <f>IF($B$2=1,IF(ชี้วัด4!AA22="","",ชี้วัด4!AA22),IF(ชี้วัด4!AA52="","",ชี้วัด4!AA52))</f>
        <v/>
      </c>
      <c r="AB22" s="314" t="str">
        <f>IF($B$2=1,IF(ชี้วัด4!AB22="","",ชี้วัด4!AB22),IF(ชี้วัด4!AB52="","",ชี้วัด4!AB52))</f>
        <v/>
      </c>
      <c r="AC22" s="314" t="str">
        <f>IF($B$2=1,IF(ชี้วัด4!AC22="","",ชี้วัด4!AC22),IF(ชี้วัด4!AC52="","",ชี้วัด4!AC52))</f>
        <v/>
      </c>
      <c r="AD22" s="314" t="str">
        <f>IF($B$2=1,IF(ชี้วัด4!AD22="","",ชี้วัด4!AD22),IF(ชี้วัด4!AD52="","",ชี้วัด4!AD52))</f>
        <v/>
      </c>
      <c r="AE22" s="314" t="str">
        <f>IF($B$2=1,IF(ชี้วัด4!AE22="","",ชี้วัด4!AE22),IF(ชี้วัด4!AE52="","",ชี้วัด4!AE52))</f>
        <v/>
      </c>
      <c r="AF22" s="314" t="str">
        <f>IF($B$2=1,IF(ชี้วัด4!AF22="","",ชี้วัด4!AF22),IF(ชี้วัด4!AF52="","",ชี้วัด4!AF52))</f>
        <v/>
      </c>
      <c r="AG22" s="314" t="str">
        <f>IF($B$2=1,IF(ชี้วัด4!AG22="","",ชี้วัด4!AG22),IF(ชี้วัด4!AG52="","",ชี้วัด4!AG52))</f>
        <v/>
      </c>
      <c r="AH22" s="314" t="str">
        <f>IF($B$2=1,IF(ชี้วัด4!AH22="","",ชี้วัด4!AH22),IF(ชี้วัด4!AH52="","",ชี้วัด4!AH52))</f>
        <v/>
      </c>
      <c r="AI22" s="314" t="str">
        <f>IF($B$2=1,IF(ชี้วัด4!AI22="","",ชี้วัด4!AI22),IF(ชี้วัด4!AI52="","",ชี้วัด4!AI52))</f>
        <v/>
      </c>
      <c r="AJ22" s="314" t="str">
        <f>IF($B$2=1,IF(ชี้วัด4!AJ22="","",ชี้วัด4!AJ22),IF(ชี้วัด4!AJ52="","",ชี้วัด4!AJ52))</f>
        <v/>
      </c>
      <c r="AK22" s="314" t="str">
        <f>IF($B$2=1,IF(ชี้วัด4!AK22="","",ชี้วัด4!AK22),IF(ชี้วัด4!AK52="","",ชี้วัด4!AK52))</f>
        <v/>
      </c>
      <c r="AL22" s="314" t="str">
        <f>IF($B$2=1,IF(ชี้วัด4!AL22="","",ชี้วัด4!AL22),IF(ชี้วัด4!AL52="","",ชี้วัด4!AL52))</f>
        <v/>
      </c>
      <c r="AM22" s="314" t="str">
        <f>IF($B$2=1,IF(ชี้วัด4!AM22="","",ชี้วัด4!AM22),IF(ชี้วัด4!AM52="","",ชี้วัด4!AM52))</f>
        <v/>
      </c>
      <c r="AN22" s="314" t="str">
        <f>IF($B$2=1,IF(ชี้วัด4!AN22="","",ชี้วัด4!AN22),IF(ชี้วัด4!AN52="","",ชี้วัด4!AN52))</f>
        <v/>
      </c>
      <c r="AO22" s="314" t="str">
        <f>IF($B$2=1,IF(ชี้วัด4!AO22="","",ชี้วัด4!AO22),IF(ชี้วัด4!AO52="","",ชี้วัด4!AO52))</f>
        <v/>
      </c>
      <c r="AP22" s="314" t="str">
        <f>IF($B$2=1,IF(ชี้วัด4!AP22="","",ชี้วัด4!AP22),IF(ชี้วัด4!AP52="","",ชี้วัด4!AP52))</f>
        <v/>
      </c>
      <c r="AQ22" s="314" t="str">
        <f>IF($B$2=1,IF(ชี้วัด4!AQ22="","",ชี้วัด4!AQ22),IF(ชี้วัด4!AQ52="","",ชี้วัด4!AQ52))</f>
        <v/>
      </c>
      <c r="AR22" s="314" t="str">
        <f>IF($B$2=1,IF(ชี้วัด4!AR22="","",ชี้วัด4!AR22),IF(ชี้วัด4!AR52="","",ชี้วัด4!AR52))</f>
        <v/>
      </c>
      <c r="AS22" s="314" t="str">
        <f>IF($B$2=1,IF(ชี้วัด4!AS22="","",ชี้วัด4!AS22),IF(ชี้วัด4!AS52="","",ชี้วัด4!AS52))</f>
        <v/>
      </c>
      <c r="AT22" s="314" t="str">
        <f>IF($B$2=1,IF(ชี้วัด4!AT22="","",ชี้วัด4!AT22),IF(ชี้วัด4!AT52="","",ชี้วัด4!AT52))</f>
        <v/>
      </c>
      <c r="AU22" s="314" t="str">
        <f>IF($B$2=1,IF(ชี้วัด4!AU22="","",ชี้วัด4!AU22),IF(ชี้วัด4!AU52="","",ชี้วัด4!AU52))</f>
        <v/>
      </c>
      <c r="AV22" s="314" t="str">
        <f>IF($B$2=1,IF(ชี้วัด4!AV22="","",ชี้วัด4!AV22),IF(ชี้วัด4!AV52="","",ชี้วัด4!AV52))</f>
        <v/>
      </c>
      <c r="AW22" s="314" t="str">
        <f>IF($B$2=1,IF(ชี้วัด4!AW22="","",ชี้วัด4!AW22),IF(ชี้วัด4!AW52="","",ชี้วัด4!AW52))</f>
        <v/>
      </c>
      <c r="AX22" s="314" t="str">
        <f>IF($B$2=1,IF(ชี้วัด4!AX22="","",ชี้วัด4!AX22),IF(ชี้วัด4!AX52="","",ชี้วัด4!AX52))</f>
        <v/>
      </c>
      <c r="AY22" s="314" t="str">
        <f>IF($B$2=1,IF(ชี้วัด4!AY22="","",ชี้วัด4!AY22),IF(ชี้วัด4!AY52="","",ชี้วัด4!AY52))</f>
        <v/>
      </c>
      <c r="AZ22" s="314" t="str">
        <f>IF($B$2=1,IF(ชี้วัด4!AZ22="","",ชี้วัด4!AZ22),IF(ชี้วัด4!AZ52="","",ชี้วัด4!AZ52))</f>
        <v/>
      </c>
      <c r="BA22" s="314" t="str">
        <f>IF($B$2=1,IF(ชี้วัด4!BA22="","",ชี้วัด4!BA22),IF(ชี้วัด4!BA52="","",ชี้วัด4!BA52))</f>
        <v/>
      </c>
      <c r="BB22" s="314" t="str">
        <f>IF($B$2=1,IF(ชี้วัด4!BB22="","",ชี้วัด4!BB22),IF(ชี้วัด4!BB52="","",ชี้วัด4!BB52))</f>
        <v/>
      </c>
      <c r="BC22" s="314" t="str">
        <f>IF($B$2=1,IF(ชี้วัด4!BC22="","",ชี้วัด4!BC22),IF(ชี้วัด4!BC52="","",ชี้วัด4!BC52))</f>
        <v/>
      </c>
      <c r="BD22" s="314" t="str">
        <f>IF($B$2=1,IF(ชี้วัด4!BD22="","",ชี้วัด4!BD22),IF(ชี้วัด4!BD52="","",ชี้วัด4!BD52))</f>
        <v/>
      </c>
      <c r="BE22" s="116" t="str">
        <f>IF($B$2=1,IF(ชี้วัด4!BE22="","",ชี้วัด4!BE22),IF(ชี้วัด4!BE52="","",ชี้วัด4!BE52))</f>
        <v/>
      </c>
      <c r="BF22" s="116" t="str">
        <f>IF($B$2=1,IF(ชี้วัด4!BF22="","",ชี้วัด4!BF22),IF(ชี้วัด4!BF52="","",ชี้วัด4!BF52))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IF($B$2=1,IF(ชี้วัด4!E23="","",ชี้วัด4!E23),IF(ชี้วัด4!E53="","",ชี้วัด4!E53))</f>
        <v/>
      </c>
      <c r="F23" s="118"/>
      <c r="G23" s="314" t="str">
        <f>IF($B$2=1,IF(ชี้วัด4!G23="","",ชี้วัด4!G23),IF(ชี้วัด4!G53="","",ชี้วัด4!G53))</f>
        <v/>
      </c>
      <c r="H23" s="314" t="str">
        <f>IF($B$2=1,IF(ชี้วัด4!H23="","",ชี้วัด4!H23),IF(ชี้วัด4!H53="","",ชี้วัด4!H53))</f>
        <v/>
      </c>
      <c r="I23" s="314" t="str">
        <f>IF($B$2=1,IF(ชี้วัด4!I23="","",ชี้วัด4!I23),IF(ชี้วัด4!I53="","",ชี้วัด4!I53))</f>
        <v/>
      </c>
      <c r="J23" s="314" t="str">
        <f>IF($B$2=1,IF(ชี้วัด4!J23="","",ชี้วัด4!J23),IF(ชี้วัด4!J53="","",ชี้วัด4!J53))</f>
        <v/>
      </c>
      <c r="K23" s="314" t="str">
        <f>IF($B$2=1,IF(ชี้วัด4!K23="","",ชี้วัด4!K23),IF(ชี้วัด4!K53="","",ชี้วัด4!K53))</f>
        <v/>
      </c>
      <c r="L23" s="314" t="str">
        <f>IF($B$2=1,IF(ชี้วัด4!L23="","",ชี้วัด4!L23),IF(ชี้วัด4!L53="","",ชี้วัด4!L53))</f>
        <v/>
      </c>
      <c r="M23" s="314" t="str">
        <f>IF($B$2=1,IF(ชี้วัด4!M23="","",ชี้วัด4!M23),IF(ชี้วัด4!M53="","",ชี้วัด4!M53))</f>
        <v/>
      </c>
      <c r="N23" s="314" t="str">
        <f>IF($B$2=1,IF(ชี้วัด4!N23="","",ชี้วัด4!N23),IF(ชี้วัด4!N53="","",ชี้วัด4!N53))</f>
        <v/>
      </c>
      <c r="O23" s="314" t="str">
        <f>IF($B$2=1,IF(ชี้วัด4!O23="","",ชี้วัด4!O23),IF(ชี้วัด4!O53="","",ชี้วัด4!O53))</f>
        <v/>
      </c>
      <c r="P23" s="314" t="str">
        <f>IF($B$2=1,IF(ชี้วัด4!P23="","",ชี้วัด4!P23),IF(ชี้วัด4!P53="","",ชี้วัด4!P53))</f>
        <v/>
      </c>
      <c r="Q23" s="314" t="str">
        <f>IF($B$2=1,IF(ชี้วัด4!Q23="","",ชี้วัด4!Q23),IF(ชี้วัด4!Q53="","",ชี้วัด4!Q53))</f>
        <v/>
      </c>
      <c r="R23" s="314" t="str">
        <f>IF($B$2=1,IF(ชี้วัด4!R23="","",ชี้วัด4!R23),IF(ชี้วัด4!R53="","",ชี้วัด4!R53))</f>
        <v/>
      </c>
      <c r="S23" s="314" t="str">
        <f>IF($B$2=1,IF(ชี้วัด4!S23="","",ชี้วัด4!S23),IF(ชี้วัด4!S53="","",ชี้วัด4!S53))</f>
        <v/>
      </c>
      <c r="T23" s="314" t="str">
        <f>IF($B$2=1,IF(ชี้วัด4!T23="","",ชี้วัด4!T23),IF(ชี้วัด4!T53="","",ชี้วัด4!T53))</f>
        <v/>
      </c>
      <c r="U23" s="314" t="str">
        <f>IF($B$2=1,IF(ชี้วัด4!U23="","",ชี้วัด4!U23),IF(ชี้วัด4!U53="","",ชี้วัด4!U53))</f>
        <v/>
      </c>
      <c r="V23" s="314" t="str">
        <f>IF($B$2=1,IF(ชี้วัด4!V23="","",ชี้วัด4!V23),IF(ชี้วัด4!V53="","",ชี้วัด4!V53))</f>
        <v/>
      </c>
      <c r="W23" s="314" t="str">
        <f>IF($B$2=1,IF(ชี้วัด4!W23="","",ชี้วัด4!W23),IF(ชี้วัด4!W53="","",ชี้วัด4!W53))</f>
        <v/>
      </c>
      <c r="X23" s="314" t="str">
        <f>IF($B$2=1,IF(ชี้วัด4!X23="","",ชี้วัด4!X23),IF(ชี้วัด4!X53="","",ชี้วัด4!X53))</f>
        <v/>
      </c>
      <c r="Y23" s="314" t="str">
        <f>IF($B$2=1,IF(ชี้วัด4!Y23="","",ชี้วัด4!Y23),IF(ชี้วัด4!Y53="","",ชี้วัด4!Y53))</f>
        <v/>
      </c>
      <c r="Z23" s="314" t="str">
        <f>IF($B$2=1,IF(ชี้วัด4!Z23="","",ชี้วัด4!Z23),IF(ชี้วัด4!Z53="","",ชี้วัด4!Z53))</f>
        <v/>
      </c>
      <c r="AA23" s="314" t="str">
        <f>IF($B$2=1,IF(ชี้วัด4!AA23="","",ชี้วัด4!AA23),IF(ชี้วัด4!AA53="","",ชี้วัด4!AA53))</f>
        <v/>
      </c>
      <c r="AB23" s="314" t="str">
        <f>IF($B$2=1,IF(ชี้วัด4!AB23="","",ชี้วัด4!AB23),IF(ชี้วัด4!AB53="","",ชี้วัด4!AB53))</f>
        <v/>
      </c>
      <c r="AC23" s="314" t="str">
        <f>IF($B$2=1,IF(ชี้วัด4!AC23="","",ชี้วัด4!AC23),IF(ชี้วัด4!AC53="","",ชี้วัด4!AC53))</f>
        <v/>
      </c>
      <c r="AD23" s="314" t="str">
        <f>IF($B$2=1,IF(ชี้วัด4!AD23="","",ชี้วัด4!AD23),IF(ชี้วัด4!AD53="","",ชี้วัด4!AD53))</f>
        <v/>
      </c>
      <c r="AE23" s="314" t="str">
        <f>IF($B$2=1,IF(ชี้วัด4!AE23="","",ชี้วัด4!AE23),IF(ชี้วัด4!AE53="","",ชี้วัด4!AE53))</f>
        <v/>
      </c>
      <c r="AF23" s="314" t="str">
        <f>IF($B$2=1,IF(ชี้วัด4!AF23="","",ชี้วัด4!AF23),IF(ชี้วัด4!AF53="","",ชี้วัด4!AF53))</f>
        <v/>
      </c>
      <c r="AG23" s="314" t="str">
        <f>IF($B$2=1,IF(ชี้วัด4!AG23="","",ชี้วัด4!AG23),IF(ชี้วัด4!AG53="","",ชี้วัด4!AG53))</f>
        <v/>
      </c>
      <c r="AH23" s="314" t="str">
        <f>IF($B$2=1,IF(ชี้วัด4!AH23="","",ชี้วัด4!AH23),IF(ชี้วัด4!AH53="","",ชี้วัด4!AH53))</f>
        <v/>
      </c>
      <c r="AI23" s="314" t="str">
        <f>IF($B$2=1,IF(ชี้วัด4!AI23="","",ชี้วัด4!AI23),IF(ชี้วัด4!AI53="","",ชี้วัด4!AI53))</f>
        <v/>
      </c>
      <c r="AJ23" s="314" t="str">
        <f>IF($B$2=1,IF(ชี้วัด4!AJ23="","",ชี้วัด4!AJ23),IF(ชี้วัด4!AJ53="","",ชี้วัด4!AJ53))</f>
        <v/>
      </c>
      <c r="AK23" s="314" t="str">
        <f>IF($B$2=1,IF(ชี้วัด4!AK23="","",ชี้วัด4!AK23),IF(ชี้วัด4!AK53="","",ชี้วัด4!AK53))</f>
        <v/>
      </c>
      <c r="AL23" s="314" t="str">
        <f>IF($B$2=1,IF(ชี้วัด4!AL23="","",ชี้วัด4!AL23),IF(ชี้วัด4!AL53="","",ชี้วัด4!AL53))</f>
        <v/>
      </c>
      <c r="AM23" s="314" t="str">
        <f>IF($B$2=1,IF(ชี้วัด4!AM23="","",ชี้วัด4!AM23),IF(ชี้วัด4!AM53="","",ชี้วัด4!AM53))</f>
        <v/>
      </c>
      <c r="AN23" s="314" t="str">
        <f>IF($B$2=1,IF(ชี้วัด4!AN23="","",ชี้วัด4!AN23),IF(ชี้วัด4!AN53="","",ชี้วัด4!AN53))</f>
        <v/>
      </c>
      <c r="AO23" s="314" t="str">
        <f>IF($B$2=1,IF(ชี้วัด4!AO23="","",ชี้วัด4!AO23),IF(ชี้วัด4!AO53="","",ชี้วัด4!AO53))</f>
        <v/>
      </c>
      <c r="AP23" s="314" t="str">
        <f>IF($B$2=1,IF(ชี้วัด4!AP23="","",ชี้วัด4!AP23),IF(ชี้วัด4!AP53="","",ชี้วัด4!AP53))</f>
        <v/>
      </c>
      <c r="AQ23" s="314" t="str">
        <f>IF($B$2=1,IF(ชี้วัด4!AQ23="","",ชี้วัด4!AQ23),IF(ชี้วัด4!AQ53="","",ชี้วัด4!AQ53))</f>
        <v/>
      </c>
      <c r="AR23" s="314" t="str">
        <f>IF($B$2=1,IF(ชี้วัด4!AR23="","",ชี้วัด4!AR23),IF(ชี้วัด4!AR53="","",ชี้วัด4!AR53))</f>
        <v/>
      </c>
      <c r="AS23" s="314" t="str">
        <f>IF($B$2=1,IF(ชี้วัด4!AS23="","",ชี้วัด4!AS23),IF(ชี้วัด4!AS53="","",ชี้วัด4!AS53))</f>
        <v/>
      </c>
      <c r="AT23" s="314" t="str">
        <f>IF($B$2=1,IF(ชี้วัด4!AT23="","",ชี้วัด4!AT23),IF(ชี้วัด4!AT53="","",ชี้วัด4!AT53))</f>
        <v/>
      </c>
      <c r="AU23" s="314" t="str">
        <f>IF($B$2=1,IF(ชี้วัด4!AU23="","",ชี้วัด4!AU23),IF(ชี้วัด4!AU53="","",ชี้วัด4!AU53))</f>
        <v/>
      </c>
      <c r="AV23" s="314" t="str">
        <f>IF($B$2=1,IF(ชี้วัด4!AV23="","",ชี้วัด4!AV23),IF(ชี้วัด4!AV53="","",ชี้วัด4!AV53))</f>
        <v/>
      </c>
      <c r="AW23" s="314" t="str">
        <f>IF($B$2=1,IF(ชี้วัด4!AW23="","",ชี้วัด4!AW23),IF(ชี้วัด4!AW53="","",ชี้วัด4!AW53))</f>
        <v/>
      </c>
      <c r="AX23" s="314" t="str">
        <f>IF($B$2=1,IF(ชี้วัด4!AX23="","",ชี้วัด4!AX23),IF(ชี้วัด4!AX53="","",ชี้วัด4!AX53))</f>
        <v/>
      </c>
      <c r="AY23" s="314" t="str">
        <f>IF($B$2=1,IF(ชี้วัด4!AY23="","",ชี้วัด4!AY23),IF(ชี้วัด4!AY53="","",ชี้วัด4!AY53))</f>
        <v/>
      </c>
      <c r="AZ23" s="314" t="str">
        <f>IF($B$2=1,IF(ชี้วัด4!AZ23="","",ชี้วัด4!AZ23),IF(ชี้วัด4!AZ53="","",ชี้วัด4!AZ53))</f>
        <v/>
      </c>
      <c r="BA23" s="314" t="str">
        <f>IF($B$2=1,IF(ชี้วัด4!BA23="","",ชี้วัด4!BA23),IF(ชี้วัด4!BA53="","",ชี้วัด4!BA53))</f>
        <v/>
      </c>
      <c r="BB23" s="314" t="str">
        <f>IF($B$2=1,IF(ชี้วัด4!BB23="","",ชี้วัด4!BB23),IF(ชี้วัด4!BB53="","",ชี้วัด4!BB53))</f>
        <v/>
      </c>
      <c r="BC23" s="314" t="str">
        <f>IF($B$2=1,IF(ชี้วัด4!BC23="","",ชี้วัด4!BC23),IF(ชี้วัด4!BC53="","",ชี้วัด4!BC53))</f>
        <v/>
      </c>
      <c r="BD23" s="314" t="str">
        <f>IF($B$2=1,IF(ชี้วัด4!BD23="","",ชี้วัด4!BD23),IF(ชี้วัด4!BD53="","",ชี้วัด4!BD53))</f>
        <v/>
      </c>
      <c r="BE23" s="116" t="str">
        <f>IF($B$2=1,IF(ชี้วัด4!BE23="","",ชี้วัด4!BE23),IF(ชี้วัด4!BE53="","",ชี้วัด4!BE53))</f>
        <v/>
      </c>
      <c r="BF23" s="116" t="str">
        <f>IF($B$2=1,IF(ชี้วัด4!BF23="","",ชี้วัด4!BF23),IF(ชี้วัด4!BF53="","",ชี้วัด4!BF53))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IF($B$2=1,IF(ชี้วัด4!E24="","",ชี้วัด4!E24),IF(ชี้วัด4!E54="","",ชี้วัด4!E54))</f>
        <v/>
      </c>
      <c r="F24" s="118"/>
      <c r="G24" s="314" t="str">
        <f>IF($B$2=1,IF(ชี้วัด4!G24="","",ชี้วัด4!G24),IF(ชี้วัด4!G54="","",ชี้วัด4!G54))</f>
        <v/>
      </c>
      <c r="H24" s="314" t="str">
        <f>IF($B$2=1,IF(ชี้วัด4!H24="","",ชี้วัด4!H24),IF(ชี้วัด4!H54="","",ชี้วัด4!H54))</f>
        <v/>
      </c>
      <c r="I24" s="314" t="str">
        <f>IF($B$2=1,IF(ชี้วัด4!I24="","",ชี้วัด4!I24),IF(ชี้วัด4!I54="","",ชี้วัด4!I54))</f>
        <v/>
      </c>
      <c r="J24" s="314" t="str">
        <f>IF($B$2=1,IF(ชี้วัด4!J24="","",ชี้วัด4!J24),IF(ชี้วัด4!J54="","",ชี้วัด4!J54))</f>
        <v/>
      </c>
      <c r="K24" s="314" t="str">
        <f>IF($B$2=1,IF(ชี้วัด4!K24="","",ชี้วัด4!K24),IF(ชี้วัด4!K54="","",ชี้วัด4!K54))</f>
        <v/>
      </c>
      <c r="L24" s="314" t="str">
        <f>IF($B$2=1,IF(ชี้วัด4!L24="","",ชี้วัด4!L24),IF(ชี้วัด4!L54="","",ชี้วัด4!L54))</f>
        <v/>
      </c>
      <c r="M24" s="314" t="str">
        <f>IF($B$2=1,IF(ชี้วัด4!M24="","",ชี้วัด4!M24),IF(ชี้วัด4!M54="","",ชี้วัด4!M54))</f>
        <v/>
      </c>
      <c r="N24" s="314" t="str">
        <f>IF($B$2=1,IF(ชี้วัด4!N24="","",ชี้วัด4!N24),IF(ชี้วัด4!N54="","",ชี้วัด4!N54))</f>
        <v/>
      </c>
      <c r="O24" s="314" t="str">
        <f>IF($B$2=1,IF(ชี้วัด4!O24="","",ชี้วัด4!O24),IF(ชี้วัด4!O54="","",ชี้วัด4!O54))</f>
        <v/>
      </c>
      <c r="P24" s="314" t="str">
        <f>IF($B$2=1,IF(ชี้วัด4!P24="","",ชี้วัด4!P24),IF(ชี้วัด4!P54="","",ชี้วัด4!P54))</f>
        <v/>
      </c>
      <c r="Q24" s="314" t="str">
        <f>IF($B$2=1,IF(ชี้วัด4!Q24="","",ชี้วัด4!Q24),IF(ชี้วัด4!Q54="","",ชี้วัด4!Q54))</f>
        <v/>
      </c>
      <c r="R24" s="314" t="str">
        <f>IF($B$2=1,IF(ชี้วัด4!R24="","",ชี้วัด4!R24),IF(ชี้วัด4!R54="","",ชี้วัด4!R54))</f>
        <v/>
      </c>
      <c r="S24" s="314" t="str">
        <f>IF($B$2=1,IF(ชี้วัด4!S24="","",ชี้วัด4!S24),IF(ชี้วัด4!S54="","",ชี้วัด4!S54))</f>
        <v/>
      </c>
      <c r="T24" s="314" t="str">
        <f>IF($B$2=1,IF(ชี้วัด4!T24="","",ชี้วัด4!T24),IF(ชี้วัด4!T54="","",ชี้วัด4!T54))</f>
        <v/>
      </c>
      <c r="U24" s="314" t="str">
        <f>IF($B$2=1,IF(ชี้วัด4!U24="","",ชี้วัด4!U24),IF(ชี้วัด4!U54="","",ชี้วัด4!U54))</f>
        <v/>
      </c>
      <c r="V24" s="314" t="str">
        <f>IF($B$2=1,IF(ชี้วัด4!V24="","",ชี้วัด4!V24),IF(ชี้วัด4!V54="","",ชี้วัด4!V54))</f>
        <v/>
      </c>
      <c r="W24" s="314" t="str">
        <f>IF($B$2=1,IF(ชี้วัด4!W24="","",ชี้วัด4!W24),IF(ชี้วัด4!W54="","",ชี้วัด4!W54))</f>
        <v/>
      </c>
      <c r="X24" s="314" t="str">
        <f>IF($B$2=1,IF(ชี้วัด4!X24="","",ชี้วัด4!X24),IF(ชี้วัด4!X54="","",ชี้วัด4!X54))</f>
        <v/>
      </c>
      <c r="Y24" s="314" t="str">
        <f>IF($B$2=1,IF(ชี้วัด4!Y24="","",ชี้วัด4!Y24),IF(ชี้วัด4!Y54="","",ชี้วัด4!Y54))</f>
        <v/>
      </c>
      <c r="Z24" s="314" t="str">
        <f>IF($B$2=1,IF(ชี้วัด4!Z24="","",ชี้วัด4!Z24),IF(ชี้วัด4!Z54="","",ชี้วัด4!Z54))</f>
        <v/>
      </c>
      <c r="AA24" s="314" t="str">
        <f>IF($B$2=1,IF(ชี้วัด4!AA24="","",ชี้วัด4!AA24),IF(ชี้วัด4!AA54="","",ชี้วัด4!AA54))</f>
        <v/>
      </c>
      <c r="AB24" s="314" t="str">
        <f>IF($B$2=1,IF(ชี้วัด4!AB24="","",ชี้วัด4!AB24),IF(ชี้วัด4!AB54="","",ชี้วัด4!AB54))</f>
        <v/>
      </c>
      <c r="AC24" s="314" t="str">
        <f>IF($B$2=1,IF(ชี้วัด4!AC24="","",ชี้วัด4!AC24),IF(ชี้วัด4!AC54="","",ชี้วัด4!AC54))</f>
        <v/>
      </c>
      <c r="AD24" s="314" t="str">
        <f>IF($B$2=1,IF(ชี้วัด4!AD24="","",ชี้วัด4!AD24),IF(ชี้วัด4!AD54="","",ชี้วัด4!AD54))</f>
        <v/>
      </c>
      <c r="AE24" s="314" t="str">
        <f>IF($B$2=1,IF(ชี้วัด4!AE24="","",ชี้วัด4!AE24),IF(ชี้วัด4!AE54="","",ชี้วัด4!AE54))</f>
        <v/>
      </c>
      <c r="AF24" s="314" t="str">
        <f>IF($B$2=1,IF(ชี้วัด4!AF24="","",ชี้วัด4!AF24),IF(ชี้วัด4!AF54="","",ชี้วัด4!AF54))</f>
        <v/>
      </c>
      <c r="AG24" s="314" t="str">
        <f>IF($B$2=1,IF(ชี้วัด4!AG24="","",ชี้วัด4!AG24),IF(ชี้วัด4!AG54="","",ชี้วัด4!AG54))</f>
        <v/>
      </c>
      <c r="AH24" s="314" t="str">
        <f>IF($B$2=1,IF(ชี้วัด4!AH24="","",ชี้วัด4!AH24),IF(ชี้วัด4!AH54="","",ชี้วัด4!AH54))</f>
        <v/>
      </c>
      <c r="AI24" s="314" t="str">
        <f>IF($B$2=1,IF(ชี้วัด4!AI24="","",ชี้วัด4!AI24),IF(ชี้วัด4!AI54="","",ชี้วัด4!AI54))</f>
        <v/>
      </c>
      <c r="AJ24" s="314" t="str">
        <f>IF($B$2=1,IF(ชี้วัด4!AJ24="","",ชี้วัด4!AJ24),IF(ชี้วัด4!AJ54="","",ชี้วัด4!AJ54))</f>
        <v/>
      </c>
      <c r="AK24" s="314" t="str">
        <f>IF($B$2=1,IF(ชี้วัด4!AK24="","",ชี้วัด4!AK24),IF(ชี้วัด4!AK54="","",ชี้วัด4!AK54))</f>
        <v/>
      </c>
      <c r="AL24" s="314" t="str">
        <f>IF($B$2=1,IF(ชี้วัด4!AL24="","",ชี้วัด4!AL24),IF(ชี้วัด4!AL54="","",ชี้วัด4!AL54))</f>
        <v/>
      </c>
      <c r="AM24" s="314" t="str">
        <f>IF($B$2=1,IF(ชี้วัด4!AM24="","",ชี้วัด4!AM24),IF(ชี้วัด4!AM54="","",ชี้วัด4!AM54))</f>
        <v/>
      </c>
      <c r="AN24" s="314" t="str">
        <f>IF($B$2=1,IF(ชี้วัด4!AN24="","",ชี้วัด4!AN24),IF(ชี้วัด4!AN54="","",ชี้วัด4!AN54))</f>
        <v/>
      </c>
      <c r="AO24" s="314" t="str">
        <f>IF($B$2=1,IF(ชี้วัด4!AO24="","",ชี้วัด4!AO24),IF(ชี้วัด4!AO54="","",ชี้วัด4!AO54))</f>
        <v/>
      </c>
      <c r="AP24" s="314" t="str">
        <f>IF($B$2=1,IF(ชี้วัด4!AP24="","",ชี้วัด4!AP24),IF(ชี้วัด4!AP54="","",ชี้วัด4!AP54))</f>
        <v/>
      </c>
      <c r="AQ24" s="314" t="str">
        <f>IF($B$2=1,IF(ชี้วัด4!AQ24="","",ชี้วัด4!AQ24),IF(ชี้วัด4!AQ54="","",ชี้วัด4!AQ54))</f>
        <v/>
      </c>
      <c r="AR24" s="314" t="str">
        <f>IF($B$2=1,IF(ชี้วัด4!AR24="","",ชี้วัด4!AR24),IF(ชี้วัด4!AR54="","",ชี้วัด4!AR54))</f>
        <v/>
      </c>
      <c r="AS24" s="314" t="str">
        <f>IF($B$2=1,IF(ชี้วัด4!AS24="","",ชี้วัด4!AS24),IF(ชี้วัด4!AS54="","",ชี้วัด4!AS54))</f>
        <v/>
      </c>
      <c r="AT24" s="314" t="str">
        <f>IF($B$2=1,IF(ชี้วัด4!AT24="","",ชี้วัด4!AT24),IF(ชี้วัด4!AT54="","",ชี้วัด4!AT54))</f>
        <v/>
      </c>
      <c r="AU24" s="314" t="str">
        <f>IF($B$2=1,IF(ชี้วัด4!AU24="","",ชี้วัด4!AU24),IF(ชี้วัด4!AU54="","",ชี้วัด4!AU54))</f>
        <v/>
      </c>
      <c r="AV24" s="314" t="str">
        <f>IF($B$2=1,IF(ชี้วัด4!AV24="","",ชี้วัด4!AV24),IF(ชี้วัด4!AV54="","",ชี้วัด4!AV54))</f>
        <v/>
      </c>
      <c r="AW24" s="314" t="str">
        <f>IF($B$2=1,IF(ชี้วัด4!AW24="","",ชี้วัด4!AW24),IF(ชี้วัด4!AW54="","",ชี้วัด4!AW54))</f>
        <v/>
      </c>
      <c r="AX24" s="314" t="str">
        <f>IF($B$2=1,IF(ชี้วัด4!AX24="","",ชี้วัด4!AX24),IF(ชี้วัด4!AX54="","",ชี้วัด4!AX54))</f>
        <v/>
      </c>
      <c r="AY24" s="314" t="str">
        <f>IF($B$2=1,IF(ชี้วัด4!AY24="","",ชี้วัด4!AY24),IF(ชี้วัด4!AY54="","",ชี้วัด4!AY54))</f>
        <v/>
      </c>
      <c r="AZ24" s="314" t="str">
        <f>IF($B$2=1,IF(ชี้วัด4!AZ24="","",ชี้วัด4!AZ24),IF(ชี้วัด4!AZ54="","",ชี้วัด4!AZ54))</f>
        <v/>
      </c>
      <c r="BA24" s="314" t="str">
        <f>IF($B$2=1,IF(ชี้วัด4!BA24="","",ชี้วัด4!BA24),IF(ชี้วัด4!BA54="","",ชี้วัด4!BA54))</f>
        <v/>
      </c>
      <c r="BB24" s="314" t="str">
        <f>IF($B$2=1,IF(ชี้วัด4!BB24="","",ชี้วัด4!BB24),IF(ชี้วัด4!BB54="","",ชี้วัด4!BB54))</f>
        <v/>
      </c>
      <c r="BC24" s="314" t="str">
        <f>IF($B$2=1,IF(ชี้วัด4!BC24="","",ชี้วัด4!BC24),IF(ชี้วัด4!BC54="","",ชี้วัด4!BC54))</f>
        <v/>
      </c>
      <c r="BD24" s="314" t="str">
        <f>IF($B$2=1,IF(ชี้วัด4!BD24="","",ชี้วัด4!BD24),IF(ชี้วัด4!BD54="","",ชี้วัด4!BD54))</f>
        <v/>
      </c>
      <c r="BE24" s="116" t="str">
        <f>IF($B$2=1,IF(ชี้วัด4!BE24="","",ชี้วัด4!BE24),IF(ชี้วัด4!BE54="","",ชี้วัด4!BE54))</f>
        <v/>
      </c>
      <c r="BF24" s="116" t="str">
        <f>IF($B$2=1,IF(ชี้วัด4!BF24="","",ชี้วัด4!BF24),IF(ชี้วัด4!BF54="","",ชี้วัด4!BF54))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IF($B$2=1,IF(ชี้วัด4!E25="","",ชี้วัด4!E25),IF(ชี้วัด4!E55="","",ชี้วัด4!E55))</f>
        <v/>
      </c>
      <c r="F25" s="118"/>
      <c r="G25" s="314" t="str">
        <f>IF($B$2=1,IF(ชี้วัด4!G25="","",ชี้วัด4!G25),IF(ชี้วัด4!G55="","",ชี้วัด4!G55))</f>
        <v/>
      </c>
      <c r="H25" s="314" t="str">
        <f>IF($B$2=1,IF(ชี้วัด4!H25="","",ชี้วัด4!H25),IF(ชี้วัด4!H55="","",ชี้วัด4!H55))</f>
        <v/>
      </c>
      <c r="I25" s="314" t="str">
        <f>IF($B$2=1,IF(ชี้วัด4!I25="","",ชี้วัด4!I25),IF(ชี้วัด4!I55="","",ชี้วัด4!I55))</f>
        <v/>
      </c>
      <c r="J25" s="314" t="str">
        <f>IF($B$2=1,IF(ชี้วัด4!J25="","",ชี้วัด4!J25),IF(ชี้วัด4!J55="","",ชี้วัด4!J55))</f>
        <v/>
      </c>
      <c r="K25" s="314" t="str">
        <f>IF($B$2=1,IF(ชี้วัด4!K25="","",ชี้วัด4!K25),IF(ชี้วัด4!K55="","",ชี้วัด4!K55))</f>
        <v/>
      </c>
      <c r="L25" s="314" t="str">
        <f>IF($B$2=1,IF(ชี้วัด4!L25="","",ชี้วัด4!L25),IF(ชี้วัด4!L55="","",ชี้วัด4!L55))</f>
        <v/>
      </c>
      <c r="M25" s="314" t="str">
        <f>IF($B$2=1,IF(ชี้วัด4!M25="","",ชี้วัด4!M25),IF(ชี้วัด4!M55="","",ชี้วัด4!M55))</f>
        <v/>
      </c>
      <c r="N25" s="314" t="str">
        <f>IF($B$2=1,IF(ชี้วัด4!N25="","",ชี้วัด4!N25),IF(ชี้วัด4!N55="","",ชี้วัด4!N55))</f>
        <v/>
      </c>
      <c r="O25" s="314" t="str">
        <f>IF($B$2=1,IF(ชี้วัด4!O25="","",ชี้วัด4!O25),IF(ชี้วัด4!O55="","",ชี้วัด4!O55))</f>
        <v/>
      </c>
      <c r="P25" s="314" t="str">
        <f>IF($B$2=1,IF(ชี้วัด4!P25="","",ชี้วัด4!P25),IF(ชี้วัด4!P55="","",ชี้วัด4!P55))</f>
        <v/>
      </c>
      <c r="Q25" s="314" t="str">
        <f>IF($B$2=1,IF(ชี้วัด4!Q25="","",ชี้วัด4!Q25),IF(ชี้วัด4!Q55="","",ชี้วัด4!Q55))</f>
        <v/>
      </c>
      <c r="R25" s="314" t="str">
        <f>IF($B$2=1,IF(ชี้วัด4!R25="","",ชี้วัด4!R25),IF(ชี้วัด4!R55="","",ชี้วัด4!R55))</f>
        <v/>
      </c>
      <c r="S25" s="314" t="str">
        <f>IF($B$2=1,IF(ชี้วัด4!S25="","",ชี้วัด4!S25),IF(ชี้วัด4!S55="","",ชี้วัด4!S55))</f>
        <v/>
      </c>
      <c r="T25" s="314" t="str">
        <f>IF($B$2=1,IF(ชี้วัด4!T25="","",ชี้วัด4!T25),IF(ชี้วัด4!T55="","",ชี้วัด4!T55))</f>
        <v/>
      </c>
      <c r="U25" s="314" t="str">
        <f>IF($B$2=1,IF(ชี้วัด4!U25="","",ชี้วัด4!U25),IF(ชี้วัด4!U55="","",ชี้วัด4!U55))</f>
        <v/>
      </c>
      <c r="V25" s="314" t="str">
        <f>IF($B$2=1,IF(ชี้วัด4!V25="","",ชี้วัด4!V25),IF(ชี้วัด4!V55="","",ชี้วัด4!V55))</f>
        <v/>
      </c>
      <c r="W25" s="314" t="str">
        <f>IF($B$2=1,IF(ชี้วัด4!W25="","",ชี้วัด4!W25),IF(ชี้วัด4!W55="","",ชี้วัด4!W55))</f>
        <v/>
      </c>
      <c r="X25" s="314" t="str">
        <f>IF($B$2=1,IF(ชี้วัด4!X25="","",ชี้วัด4!X25),IF(ชี้วัด4!X55="","",ชี้วัด4!X55))</f>
        <v/>
      </c>
      <c r="Y25" s="314" t="str">
        <f>IF($B$2=1,IF(ชี้วัด4!Y25="","",ชี้วัด4!Y25),IF(ชี้วัด4!Y55="","",ชี้วัด4!Y55))</f>
        <v/>
      </c>
      <c r="Z25" s="314" t="str">
        <f>IF($B$2=1,IF(ชี้วัด4!Z25="","",ชี้วัด4!Z25),IF(ชี้วัด4!Z55="","",ชี้วัด4!Z55))</f>
        <v/>
      </c>
      <c r="AA25" s="314" t="str">
        <f>IF($B$2=1,IF(ชี้วัด4!AA25="","",ชี้วัด4!AA25),IF(ชี้วัด4!AA55="","",ชี้วัด4!AA55))</f>
        <v/>
      </c>
      <c r="AB25" s="314" t="str">
        <f>IF($B$2=1,IF(ชี้วัด4!AB25="","",ชี้วัด4!AB25),IF(ชี้วัด4!AB55="","",ชี้วัด4!AB55))</f>
        <v/>
      </c>
      <c r="AC25" s="314" t="str">
        <f>IF($B$2=1,IF(ชี้วัด4!AC25="","",ชี้วัด4!AC25),IF(ชี้วัด4!AC55="","",ชี้วัด4!AC55))</f>
        <v/>
      </c>
      <c r="AD25" s="314" t="str">
        <f>IF($B$2=1,IF(ชี้วัด4!AD25="","",ชี้วัด4!AD25),IF(ชี้วัด4!AD55="","",ชี้วัด4!AD55))</f>
        <v/>
      </c>
      <c r="AE25" s="314" t="str">
        <f>IF($B$2=1,IF(ชี้วัด4!AE25="","",ชี้วัด4!AE25),IF(ชี้วัด4!AE55="","",ชี้วัด4!AE55))</f>
        <v/>
      </c>
      <c r="AF25" s="314" t="str">
        <f>IF($B$2=1,IF(ชี้วัด4!AF25="","",ชี้วัด4!AF25),IF(ชี้วัด4!AF55="","",ชี้วัด4!AF55))</f>
        <v/>
      </c>
      <c r="AG25" s="314" t="str">
        <f>IF($B$2=1,IF(ชี้วัด4!AG25="","",ชี้วัด4!AG25),IF(ชี้วัด4!AG55="","",ชี้วัด4!AG55))</f>
        <v/>
      </c>
      <c r="AH25" s="314" t="str">
        <f>IF($B$2=1,IF(ชี้วัด4!AH25="","",ชี้วัด4!AH25),IF(ชี้วัด4!AH55="","",ชี้วัด4!AH55))</f>
        <v/>
      </c>
      <c r="AI25" s="314" t="str">
        <f>IF($B$2=1,IF(ชี้วัด4!AI25="","",ชี้วัด4!AI25),IF(ชี้วัด4!AI55="","",ชี้วัด4!AI55))</f>
        <v/>
      </c>
      <c r="AJ25" s="314" t="str">
        <f>IF($B$2=1,IF(ชี้วัด4!AJ25="","",ชี้วัด4!AJ25),IF(ชี้วัด4!AJ55="","",ชี้วัด4!AJ55))</f>
        <v/>
      </c>
      <c r="AK25" s="314" t="str">
        <f>IF($B$2=1,IF(ชี้วัด4!AK25="","",ชี้วัด4!AK25),IF(ชี้วัด4!AK55="","",ชี้วัด4!AK55))</f>
        <v/>
      </c>
      <c r="AL25" s="314" t="str">
        <f>IF($B$2=1,IF(ชี้วัด4!AL25="","",ชี้วัด4!AL25),IF(ชี้วัด4!AL55="","",ชี้วัด4!AL55))</f>
        <v/>
      </c>
      <c r="AM25" s="314" t="str">
        <f>IF($B$2=1,IF(ชี้วัด4!AM25="","",ชี้วัด4!AM25),IF(ชี้วัด4!AM55="","",ชี้วัด4!AM55))</f>
        <v/>
      </c>
      <c r="AN25" s="314" t="str">
        <f>IF($B$2=1,IF(ชี้วัด4!AN25="","",ชี้วัด4!AN25),IF(ชี้วัด4!AN55="","",ชี้วัด4!AN55))</f>
        <v/>
      </c>
      <c r="AO25" s="314" t="str">
        <f>IF($B$2=1,IF(ชี้วัด4!AO25="","",ชี้วัด4!AO25),IF(ชี้วัด4!AO55="","",ชี้วัด4!AO55))</f>
        <v/>
      </c>
      <c r="AP25" s="314" t="str">
        <f>IF($B$2=1,IF(ชี้วัด4!AP25="","",ชี้วัด4!AP25),IF(ชี้วัด4!AP55="","",ชี้วัด4!AP55))</f>
        <v/>
      </c>
      <c r="AQ25" s="314" t="str">
        <f>IF($B$2=1,IF(ชี้วัด4!AQ25="","",ชี้วัด4!AQ25),IF(ชี้วัด4!AQ55="","",ชี้วัด4!AQ55))</f>
        <v/>
      </c>
      <c r="AR25" s="314" t="str">
        <f>IF($B$2=1,IF(ชี้วัด4!AR25="","",ชี้วัด4!AR25),IF(ชี้วัด4!AR55="","",ชี้วัด4!AR55))</f>
        <v/>
      </c>
      <c r="AS25" s="314" t="str">
        <f>IF($B$2=1,IF(ชี้วัด4!AS25="","",ชี้วัด4!AS25),IF(ชี้วัด4!AS55="","",ชี้วัด4!AS55))</f>
        <v/>
      </c>
      <c r="AT25" s="314" t="str">
        <f>IF($B$2=1,IF(ชี้วัด4!AT25="","",ชี้วัด4!AT25),IF(ชี้วัด4!AT55="","",ชี้วัด4!AT55))</f>
        <v/>
      </c>
      <c r="AU25" s="314" t="str">
        <f>IF($B$2=1,IF(ชี้วัด4!AU25="","",ชี้วัด4!AU25),IF(ชี้วัด4!AU55="","",ชี้วัด4!AU55))</f>
        <v/>
      </c>
      <c r="AV25" s="314" t="str">
        <f>IF($B$2=1,IF(ชี้วัด4!AV25="","",ชี้วัด4!AV25),IF(ชี้วัด4!AV55="","",ชี้วัด4!AV55))</f>
        <v/>
      </c>
      <c r="AW25" s="314" t="str">
        <f>IF($B$2=1,IF(ชี้วัด4!AW25="","",ชี้วัด4!AW25),IF(ชี้วัด4!AW55="","",ชี้วัด4!AW55))</f>
        <v/>
      </c>
      <c r="AX25" s="314" t="str">
        <f>IF($B$2=1,IF(ชี้วัด4!AX25="","",ชี้วัด4!AX25),IF(ชี้วัด4!AX55="","",ชี้วัด4!AX55))</f>
        <v/>
      </c>
      <c r="AY25" s="314" t="str">
        <f>IF($B$2=1,IF(ชี้วัด4!AY25="","",ชี้วัด4!AY25),IF(ชี้วัด4!AY55="","",ชี้วัด4!AY55))</f>
        <v/>
      </c>
      <c r="AZ25" s="314" t="str">
        <f>IF($B$2=1,IF(ชี้วัด4!AZ25="","",ชี้วัด4!AZ25),IF(ชี้วัด4!AZ55="","",ชี้วัด4!AZ55))</f>
        <v/>
      </c>
      <c r="BA25" s="314" t="str">
        <f>IF($B$2=1,IF(ชี้วัด4!BA25="","",ชี้วัด4!BA25),IF(ชี้วัด4!BA55="","",ชี้วัด4!BA55))</f>
        <v/>
      </c>
      <c r="BB25" s="314" t="str">
        <f>IF($B$2=1,IF(ชี้วัด4!BB25="","",ชี้วัด4!BB25),IF(ชี้วัด4!BB55="","",ชี้วัด4!BB55))</f>
        <v/>
      </c>
      <c r="BC25" s="314" t="str">
        <f>IF($B$2=1,IF(ชี้วัด4!BC25="","",ชี้วัด4!BC25),IF(ชี้วัด4!BC55="","",ชี้วัด4!BC55))</f>
        <v/>
      </c>
      <c r="BD25" s="314" t="str">
        <f>IF($B$2=1,IF(ชี้วัด4!BD25="","",ชี้วัด4!BD25),IF(ชี้วัด4!BD55="","",ชี้วัด4!BD55))</f>
        <v/>
      </c>
      <c r="BE25" s="116" t="str">
        <f>IF($B$2=1,IF(ชี้วัด4!BE25="","",ชี้วัด4!BE25),IF(ชี้วัด4!BE55="","",ชี้วัด4!BE55))</f>
        <v/>
      </c>
      <c r="BF25" s="116" t="str">
        <f>IF($B$2=1,IF(ชี้วัด4!BF25="","",ชี้วัด4!BF25),IF(ชี้วัด4!BF55="","",ชี้วัด4!BF55))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IF($B$2=1,IF(ชี้วัด4!E26="","",ชี้วัด4!E26),IF(ชี้วัด4!E56="","",ชี้วัด4!E56))</f>
        <v/>
      </c>
      <c r="F26" s="118"/>
      <c r="G26" s="314" t="str">
        <f>IF($B$2=1,IF(ชี้วัด4!G26="","",ชี้วัด4!G26),IF(ชี้วัด4!G56="","",ชี้วัด4!G56))</f>
        <v/>
      </c>
      <c r="H26" s="314" t="str">
        <f>IF($B$2=1,IF(ชี้วัด4!H26="","",ชี้วัด4!H26),IF(ชี้วัด4!H56="","",ชี้วัด4!H56))</f>
        <v/>
      </c>
      <c r="I26" s="314" t="str">
        <f>IF($B$2=1,IF(ชี้วัด4!I26="","",ชี้วัด4!I26),IF(ชี้วัด4!I56="","",ชี้วัด4!I56))</f>
        <v/>
      </c>
      <c r="J26" s="314" t="str">
        <f>IF($B$2=1,IF(ชี้วัด4!J26="","",ชี้วัด4!J26),IF(ชี้วัด4!J56="","",ชี้วัด4!J56))</f>
        <v/>
      </c>
      <c r="K26" s="314" t="str">
        <f>IF($B$2=1,IF(ชี้วัด4!K26="","",ชี้วัด4!K26),IF(ชี้วัด4!K56="","",ชี้วัด4!K56))</f>
        <v/>
      </c>
      <c r="L26" s="314" t="str">
        <f>IF($B$2=1,IF(ชี้วัด4!L26="","",ชี้วัด4!L26),IF(ชี้วัด4!L56="","",ชี้วัด4!L56))</f>
        <v/>
      </c>
      <c r="M26" s="314" t="str">
        <f>IF($B$2=1,IF(ชี้วัด4!M26="","",ชี้วัด4!M26),IF(ชี้วัด4!M56="","",ชี้วัด4!M56))</f>
        <v/>
      </c>
      <c r="N26" s="314" t="str">
        <f>IF($B$2=1,IF(ชี้วัด4!N26="","",ชี้วัด4!N26),IF(ชี้วัด4!N56="","",ชี้วัด4!N56))</f>
        <v/>
      </c>
      <c r="O26" s="314" t="str">
        <f>IF($B$2=1,IF(ชี้วัด4!O26="","",ชี้วัด4!O26),IF(ชี้วัด4!O56="","",ชี้วัด4!O56))</f>
        <v/>
      </c>
      <c r="P26" s="314" t="str">
        <f>IF($B$2=1,IF(ชี้วัด4!P26="","",ชี้วัด4!P26),IF(ชี้วัด4!P56="","",ชี้วัด4!P56))</f>
        <v/>
      </c>
      <c r="Q26" s="314" t="str">
        <f>IF($B$2=1,IF(ชี้วัด4!Q26="","",ชี้วัด4!Q26),IF(ชี้วัด4!Q56="","",ชี้วัด4!Q56))</f>
        <v/>
      </c>
      <c r="R26" s="314" t="str">
        <f>IF($B$2=1,IF(ชี้วัด4!R26="","",ชี้วัด4!R26),IF(ชี้วัด4!R56="","",ชี้วัด4!R56))</f>
        <v/>
      </c>
      <c r="S26" s="314" t="str">
        <f>IF($B$2=1,IF(ชี้วัด4!S26="","",ชี้วัด4!S26),IF(ชี้วัด4!S56="","",ชี้วัด4!S56))</f>
        <v/>
      </c>
      <c r="T26" s="314" t="str">
        <f>IF($B$2=1,IF(ชี้วัด4!T26="","",ชี้วัด4!T26),IF(ชี้วัด4!T56="","",ชี้วัด4!T56))</f>
        <v/>
      </c>
      <c r="U26" s="314" t="str">
        <f>IF($B$2=1,IF(ชี้วัด4!U26="","",ชี้วัด4!U26),IF(ชี้วัด4!U56="","",ชี้วัด4!U56))</f>
        <v/>
      </c>
      <c r="V26" s="314" t="str">
        <f>IF($B$2=1,IF(ชี้วัด4!V26="","",ชี้วัด4!V26),IF(ชี้วัด4!V56="","",ชี้วัด4!V56))</f>
        <v/>
      </c>
      <c r="W26" s="314" t="str">
        <f>IF($B$2=1,IF(ชี้วัด4!W26="","",ชี้วัด4!W26),IF(ชี้วัด4!W56="","",ชี้วัด4!W56))</f>
        <v/>
      </c>
      <c r="X26" s="314" t="str">
        <f>IF($B$2=1,IF(ชี้วัด4!X26="","",ชี้วัด4!X26),IF(ชี้วัด4!X56="","",ชี้วัด4!X56))</f>
        <v/>
      </c>
      <c r="Y26" s="314" t="str">
        <f>IF($B$2=1,IF(ชี้วัด4!Y26="","",ชี้วัด4!Y26),IF(ชี้วัด4!Y56="","",ชี้วัด4!Y56))</f>
        <v/>
      </c>
      <c r="Z26" s="314" t="str">
        <f>IF($B$2=1,IF(ชี้วัด4!Z26="","",ชี้วัด4!Z26),IF(ชี้วัด4!Z56="","",ชี้วัด4!Z56))</f>
        <v/>
      </c>
      <c r="AA26" s="314" t="str">
        <f>IF($B$2=1,IF(ชี้วัด4!AA26="","",ชี้วัด4!AA26),IF(ชี้วัด4!AA56="","",ชี้วัด4!AA56))</f>
        <v/>
      </c>
      <c r="AB26" s="314" t="str">
        <f>IF($B$2=1,IF(ชี้วัด4!AB26="","",ชี้วัด4!AB26),IF(ชี้วัด4!AB56="","",ชี้วัด4!AB56))</f>
        <v/>
      </c>
      <c r="AC26" s="314" t="str">
        <f>IF($B$2=1,IF(ชี้วัด4!AC26="","",ชี้วัด4!AC26),IF(ชี้วัด4!AC56="","",ชี้วัด4!AC56))</f>
        <v/>
      </c>
      <c r="AD26" s="314" t="str">
        <f>IF($B$2=1,IF(ชี้วัด4!AD26="","",ชี้วัด4!AD26),IF(ชี้วัด4!AD56="","",ชี้วัด4!AD56))</f>
        <v/>
      </c>
      <c r="AE26" s="314" t="str">
        <f>IF($B$2=1,IF(ชี้วัด4!AE26="","",ชี้วัด4!AE26),IF(ชี้วัด4!AE56="","",ชี้วัด4!AE56))</f>
        <v/>
      </c>
      <c r="AF26" s="314" t="str">
        <f>IF($B$2=1,IF(ชี้วัด4!AF26="","",ชี้วัด4!AF26),IF(ชี้วัด4!AF56="","",ชี้วัด4!AF56))</f>
        <v/>
      </c>
      <c r="AG26" s="314" t="str">
        <f>IF($B$2=1,IF(ชี้วัด4!AG26="","",ชี้วัด4!AG26),IF(ชี้วัด4!AG56="","",ชี้วัด4!AG56))</f>
        <v/>
      </c>
      <c r="AH26" s="314" t="str">
        <f>IF($B$2=1,IF(ชี้วัด4!AH26="","",ชี้วัด4!AH26),IF(ชี้วัด4!AH56="","",ชี้วัด4!AH56))</f>
        <v/>
      </c>
      <c r="AI26" s="314" t="str">
        <f>IF($B$2=1,IF(ชี้วัด4!AI26="","",ชี้วัด4!AI26),IF(ชี้วัด4!AI56="","",ชี้วัด4!AI56))</f>
        <v/>
      </c>
      <c r="AJ26" s="314" t="str">
        <f>IF($B$2=1,IF(ชี้วัด4!AJ26="","",ชี้วัด4!AJ26),IF(ชี้วัด4!AJ56="","",ชี้วัด4!AJ56))</f>
        <v/>
      </c>
      <c r="AK26" s="314" t="str">
        <f>IF($B$2=1,IF(ชี้วัด4!AK26="","",ชี้วัด4!AK26),IF(ชี้วัด4!AK56="","",ชี้วัด4!AK56))</f>
        <v/>
      </c>
      <c r="AL26" s="314" t="str">
        <f>IF($B$2=1,IF(ชี้วัด4!AL26="","",ชี้วัด4!AL26),IF(ชี้วัด4!AL56="","",ชี้วัด4!AL56))</f>
        <v/>
      </c>
      <c r="AM26" s="314" t="str">
        <f>IF($B$2=1,IF(ชี้วัด4!AM26="","",ชี้วัด4!AM26),IF(ชี้วัด4!AM56="","",ชี้วัด4!AM56))</f>
        <v/>
      </c>
      <c r="AN26" s="314" t="str">
        <f>IF($B$2=1,IF(ชี้วัด4!AN26="","",ชี้วัด4!AN26),IF(ชี้วัด4!AN56="","",ชี้วัด4!AN56))</f>
        <v/>
      </c>
      <c r="AO26" s="314" t="str">
        <f>IF($B$2=1,IF(ชี้วัด4!AO26="","",ชี้วัด4!AO26),IF(ชี้วัด4!AO56="","",ชี้วัด4!AO56))</f>
        <v/>
      </c>
      <c r="AP26" s="314" t="str">
        <f>IF($B$2=1,IF(ชี้วัด4!AP26="","",ชี้วัด4!AP26),IF(ชี้วัด4!AP56="","",ชี้วัด4!AP56))</f>
        <v/>
      </c>
      <c r="AQ26" s="314" t="str">
        <f>IF($B$2=1,IF(ชี้วัด4!AQ26="","",ชี้วัด4!AQ26),IF(ชี้วัด4!AQ56="","",ชี้วัด4!AQ56))</f>
        <v/>
      </c>
      <c r="AR26" s="314" t="str">
        <f>IF($B$2=1,IF(ชี้วัด4!AR26="","",ชี้วัด4!AR26),IF(ชี้วัด4!AR56="","",ชี้วัด4!AR56))</f>
        <v/>
      </c>
      <c r="AS26" s="314" t="str">
        <f>IF($B$2=1,IF(ชี้วัด4!AS26="","",ชี้วัด4!AS26),IF(ชี้วัด4!AS56="","",ชี้วัด4!AS56))</f>
        <v/>
      </c>
      <c r="AT26" s="314" t="str">
        <f>IF($B$2=1,IF(ชี้วัด4!AT26="","",ชี้วัด4!AT26),IF(ชี้วัด4!AT56="","",ชี้วัด4!AT56))</f>
        <v/>
      </c>
      <c r="AU26" s="314" t="str">
        <f>IF($B$2=1,IF(ชี้วัด4!AU26="","",ชี้วัด4!AU26),IF(ชี้วัด4!AU56="","",ชี้วัด4!AU56))</f>
        <v/>
      </c>
      <c r="AV26" s="314" t="str">
        <f>IF($B$2=1,IF(ชี้วัด4!AV26="","",ชี้วัด4!AV26),IF(ชี้วัด4!AV56="","",ชี้วัด4!AV56))</f>
        <v/>
      </c>
      <c r="AW26" s="314" t="str">
        <f>IF($B$2=1,IF(ชี้วัด4!AW26="","",ชี้วัด4!AW26),IF(ชี้วัด4!AW56="","",ชี้วัด4!AW56))</f>
        <v/>
      </c>
      <c r="AX26" s="314" t="str">
        <f>IF($B$2=1,IF(ชี้วัด4!AX26="","",ชี้วัด4!AX26),IF(ชี้วัด4!AX56="","",ชี้วัด4!AX56))</f>
        <v/>
      </c>
      <c r="AY26" s="314" t="str">
        <f>IF($B$2=1,IF(ชี้วัด4!AY26="","",ชี้วัด4!AY26),IF(ชี้วัด4!AY56="","",ชี้วัด4!AY56))</f>
        <v/>
      </c>
      <c r="AZ26" s="314" t="str">
        <f>IF($B$2=1,IF(ชี้วัด4!AZ26="","",ชี้วัด4!AZ26),IF(ชี้วัด4!AZ56="","",ชี้วัด4!AZ56))</f>
        <v/>
      </c>
      <c r="BA26" s="314" t="str">
        <f>IF($B$2=1,IF(ชี้วัด4!BA26="","",ชี้วัด4!BA26),IF(ชี้วัด4!BA56="","",ชี้วัด4!BA56))</f>
        <v/>
      </c>
      <c r="BB26" s="314" t="str">
        <f>IF($B$2=1,IF(ชี้วัด4!BB26="","",ชี้วัด4!BB26),IF(ชี้วัด4!BB56="","",ชี้วัด4!BB56))</f>
        <v/>
      </c>
      <c r="BC26" s="314" t="str">
        <f>IF($B$2=1,IF(ชี้วัด4!BC26="","",ชี้วัด4!BC26),IF(ชี้วัด4!BC56="","",ชี้วัด4!BC56))</f>
        <v/>
      </c>
      <c r="BD26" s="314" t="str">
        <f>IF($B$2=1,IF(ชี้วัด4!BD26="","",ชี้วัด4!BD26),IF(ชี้วัด4!BD56="","",ชี้วัด4!BD56))</f>
        <v/>
      </c>
      <c r="BE26" s="116" t="str">
        <f>IF($B$2=1,IF(ชี้วัด4!BE26="","",ชี้วัด4!BE26),IF(ชี้วัด4!BE56="","",ชี้วัด4!BE56))</f>
        <v/>
      </c>
      <c r="BF26" s="116" t="str">
        <f>IF($B$2=1,IF(ชี้วัด4!BF26="","",ชี้วัด4!BF26),IF(ชี้วัด4!BF56="","",ชี้วัด4!BF56))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IF($B$2=1,IF(ชี้วัด4!E27="","",ชี้วัด4!E27),IF(ชี้วัด4!E57="","",ชี้วัด4!E57))</f>
        <v/>
      </c>
      <c r="F27" s="118"/>
      <c r="G27" s="314" t="str">
        <f>IF($B$2=1,IF(ชี้วัด4!G27="","",ชี้วัด4!G27),IF(ชี้วัด4!G57="","",ชี้วัด4!G57))</f>
        <v/>
      </c>
      <c r="H27" s="314" t="str">
        <f>IF($B$2=1,IF(ชี้วัด4!H27="","",ชี้วัด4!H27),IF(ชี้วัด4!H57="","",ชี้วัด4!H57))</f>
        <v/>
      </c>
      <c r="I27" s="314" t="str">
        <f>IF($B$2=1,IF(ชี้วัด4!I27="","",ชี้วัด4!I27),IF(ชี้วัด4!I57="","",ชี้วัด4!I57))</f>
        <v/>
      </c>
      <c r="J27" s="314" t="str">
        <f>IF($B$2=1,IF(ชี้วัด4!J27="","",ชี้วัด4!J27),IF(ชี้วัด4!J57="","",ชี้วัด4!J57))</f>
        <v/>
      </c>
      <c r="K27" s="314" t="str">
        <f>IF($B$2=1,IF(ชี้วัด4!K27="","",ชี้วัด4!K27),IF(ชี้วัด4!K57="","",ชี้วัด4!K57))</f>
        <v/>
      </c>
      <c r="L27" s="314" t="str">
        <f>IF($B$2=1,IF(ชี้วัด4!L27="","",ชี้วัด4!L27),IF(ชี้วัด4!L57="","",ชี้วัด4!L57))</f>
        <v/>
      </c>
      <c r="M27" s="314" t="str">
        <f>IF($B$2=1,IF(ชี้วัด4!M27="","",ชี้วัด4!M27),IF(ชี้วัด4!M57="","",ชี้วัด4!M57))</f>
        <v/>
      </c>
      <c r="N27" s="314" t="str">
        <f>IF($B$2=1,IF(ชี้วัด4!N27="","",ชี้วัด4!N27),IF(ชี้วัด4!N57="","",ชี้วัด4!N57))</f>
        <v/>
      </c>
      <c r="O27" s="314" t="str">
        <f>IF($B$2=1,IF(ชี้วัด4!O27="","",ชี้วัด4!O27),IF(ชี้วัด4!O57="","",ชี้วัด4!O57))</f>
        <v/>
      </c>
      <c r="P27" s="314" t="str">
        <f>IF($B$2=1,IF(ชี้วัด4!P27="","",ชี้วัด4!P27),IF(ชี้วัด4!P57="","",ชี้วัด4!P57))</f>
        <v/>
      </c>
      <c r="Q27" s="314" t="str">
        <f>IF($B$2=1,IF(ชี้วัด4!Q27="","",ชี้วัด4!Q27),IF(ชี้วัด4!Q57="","",ชี้วัด4!Q57))</f>
        <v/>
      </c>
      <c r="R27" s="314" t="str">
        <f>IF($B$2=1,IF(ชี้วัด4!R27="","",ชี้วัด4!R27),IF(ชี้วัด4!R57="","",ชี้วัด4!R57))</f>
        <v/>
      </c>
      <c r="S27" s="314" t="str">
        <f>IF($B$2=1,IF(ชี้วัด4!S27="","",ชี้วัด4!S27),IF(ชี้วัด4!S57="","",ชี้วัด4!S57))</f>
        <v/>
      </c>
      <c r="T27" s="314" t="str">
        <f>IF($B$2=1,IF(ชี้วัด4!T27="","",ชี้วัด4!T27),IF(ชี้วัด4!T57="","",ชี้วัด4!T57))</f>
        <v/>
      </c>
      <c r="U27" s="314" t="str">
        <f>IF($B$2=1,IF(ชี้วัด4!U27="","",ชี้วัด4!U27),IF(ชี้วัด4!U57="","",ชี้วัด4!U57))</f>
        <v/>
      </c>
      <c r="V27" s="314" t="str">
        <f>IF($B$2=1,IF(ชี้วัด4!V27="","",ชี้วัด4!V27),IF(ชี้วัด4!V57="","",ชี้วัด4!V57))</f>
        <v/>
      </c>
      <c r="W27" s="314" t="str">
        <f>IF($B$2=1,IF(ชี้วัด4!W27="","",ชี้วัด4!W27),IF(ชี้วัด4!W57="","",ชี้วัด4!W57))</f>
        <v/>
      </c>
      <c r="X27" s="314" t="str">
        <f>IF($B$2=1,IF(ชี้วัด4!X27="","",ชี้วัด4!X27),IF(ชี้วัด4!X57="","",ชี้วัด4!X57))</f>
        <v/>
      </c>
      <c r="Y27" s="314" t="str">
        <f>IF($B$2=1,IF(ชี้วัด4!Y27="","",ชี้วัด4!Y27),IF(ชี้วัด4!Y57="","",ชี้วัด4!Y57))</f>
        <v/>
      </c>
      <c r="Z27" s="314" t="str">
        <f>IF($B$2=1,IF(ชี้วัด4!Z27="","",ชี้วัด4!Z27),IF(ชี้วัด4!Z57="","",ชี้วัด4!Z57))</f>
        <v/>
      </c>
      <c r="AA27" s="314" t="str">
        <f>IF($B$2=1,IF(ชี้วัด4!AA27="","",ชี้วัด4!AA27),IF(ชี้วัด4!AA57="","",ชี้วัด4!AA57))</f>
        <v/>
      </c>
      <c r="AB27" s="314" t="str">
        <f>IF($B$2=1,IF(ชี้วัด4!AB27="","",ชี้วัด4!AB27),IF(ชี้วัด4!AB57="","",ชี้วัด4!AB57))</f>
        <v/>
      </c>
      <c r="AC27" s="314" t="str">
        <f>IF($B$2=1,IF(ชี้วัด4!AC27="","",ชี้วัด4!AC27),IF(ชี้วัด4!AC57="","",ชี้วัด4!AC57))</f>
        <v/>
      </c>
      <c r="AD27" s="314" t="str">
        <f>IF($B$2=1,IF(ชี้วัด4!AD27="","",ชี้วัด4!AD27),IF(ชี้วัด4!AD57="","",ชี้วัด4!AD57))</f>
        <v/>
      </c>
      <c r="AE27" s="314" t="str">
        <f>IF($B$2=1,IF(ชี้วัด4!AE27="","",ชี้วัด4!AE27),IF(ชี้วัด4!AE57="","",ชี้วัด4!AE57))</f>
        <v/>
      </c>
      <c r="AF27" s="314" t="str">
        <f>IF($B$2=1,IF(ชี้วัด4!AF27="","",ชี้วัด4!AF27),IF(ชี้วัด4!AF57="","",ชี้วัด4!AF57))</f>
        <v/>
      </c>
      <c r="AG27" s="314" t="str">
        <f>IF($B$2=1,IF(ชี้วัด4!AG27="","",ชี้วัด4!AG27),IF(ชี้วัด4!AG57="","",ชี้วัด4!AG57))</f>
        <v/>
      </c>
      <c r="AH27" s="314" t="str">
        <f>IF($B$2=1,IF(ชี้วัด4!AH27="","",ชี้วัด4!AH27),IF(ชี้วัด4!AH57="","",ชี้วัด4!AH57))</f>
        <v/>
      </c>
      <c r="AI27" s="314" t="str">
        <f>IF($B$2=1,IF(ชี้วัด4!AI27="","",ชี้วัด4!AI27),IF(ชี้วัด4!AI57="","",ชี้วัด4!AI57))</f>
        <v/>
      </c>
      <c r="AJ27" s="314" t="str">
        <f>IF($B$2=1,IF(ชี้วัด4!AJ27="","",ชี้วัด4!AJ27),IF(ชี้วัด4!AJ57="","",ชี้วัด4!AJ57))</f>
        <v/>
      </c>
      <c r="AK27" s="314" t="str">
        <f>IF($B$2=1,IF(ชี้วัด4!AK27="","",ชี้วัด4!AK27),IF(ชี้วัด4!AK57="","",ชี้วัด4!AK57))</f>
        <v/>
      </c>
      <c r="AL27" s="314" t="str">
        <f>IF($B$2=1,IF(ชี้วัด4!AL27="","",ชี้วัด4!AL27),IF(ชี้วัด4!AL57="","",ชี้วัด4!AL57))</f>
        <v/>
      </c>
      <c r="AM27" s="314" t="str">
        <f>IF($B$2=1,IF(ชี้วัด4!AM27="","",ชี้วัด4!AM27),IF(ชี้วัด4!AM57="","",ชี้วัด4!AM57))</f>
        <v/>
      </c>
      <c r="AN27" s="314" t="str">
        <f>IF($B$2=1,IF(ชี้วัด4!AN27="","",ชี้วัด4!AN27),IF(ชี้วัด4!AN57="","",ชี้วัด4!AN57))</f>
        <v/>
      </c>
      <c r="AO27" s="314" t="str">
        <f>IF($B$2=1,IF(ชี้วัด4!AO27="","",ชี้วัด4!AO27),IF(ชี้วัด4!AO57="","",ชี้วัด4!AO57))</f>
        <v/>
      </c>
      <c r="AP27" s="314" t="str">
        <f>IF($B$2=1,IF(ชี้วัด4!AP27="","",ชี้วัด4!AP27),IF(ชี้วัด4!AP57="","",ชี้วัด4!AP57))</f>
        <v/>
      </c>
      <c r="AQ27" s="314" t="str">
        <f>IF($B$2=1,IF(ชี้วัด4!AQ27="","",ชี้วัด4!AQ27),IF(ชี้วัด4!AQ57="","",ชี้วัด4!AQ57))</f>
        <v/>
      </c>
      <c r="AR27" s="314" t="str">
        <f>IF($B$2=1,IF(ชี้วัด4!AR27="","",ชี้วัด4!AR27),IF(ชี้วัด4!AR57="","",ชี้วัด4!AR57))</f>
        <v/>
      </c>
      <c r="AS27" s="314" t="str">
        <f>IF($B$2=1,IF(ชี้วัด4!AS27="","",ชี้วัด4!AS27),IF(ชี้วัด4!AS57="","",ชี้วัด4!AS57))</f>
        <v/>
      </c>
      <c r="AT27" s="314" t="str">
        <f>IF($B$2=1,IF(ชี้วัด4!AT27="","",ชี้วัด4!AT27),IF(ชี้วัด4!AT57="","",ชี้วัด4!AT57))</f>
        <v/>
      </c>
      <c r="AU27" s="314" t="str">
        <f>IF($B$2=1,IF(ชี้วัด4!AU27="","",ชี้วัด4!AU27),IF(ชี้วัด4!AU57="","",ชี้วัด4!AU57))</f>
        <v/>
      </c>
      <c r="AV27" s="314" t="str">
        <f>IF($B$2=1,IF(ชี้วัด4!AV27="","",ชี้วัด4!AV27),IF(ชี้วัด4!AV57="","",ชี้วัด4!AV57))</f>
        <v/>
      </c>
      <c r="AW27" s="314" t="str">
        <f>IF($B$2=1,IF(ชี้วัด4!AW27="","",ชี้วัด4!AW27),IF(ชี้วัด4!AW57="","",ชี้วัด4!AW57))</f>
        <v/>
      </c>
      <c r="AX27" s="314" t="str">
        <f>IF($B$2=1,IF(ชี้วัด4!AX27="","",ชี้วัด4!AX27),IF(ชี้วัด4!AX57="","",ชี้วัด4!AX57))</f>
        <v/>
      </c>
      <c r="AY27" s="314" t="str">
        <f>IF($B$2=1,IF(ชี้วัด4!AY27="","",ชี้วัด4!AY27),IF(ชี้วัด4!AY57="","",ชี้วัด4!AY57))</f>
        <v/>
      </c>
      <c r="AZ27" s="314" t="str">
        <f>IF($B$2=1,IF(ชี้วัด4!AZ27="","",ชี้วัด4!AZ27),IF(ชี้วัด4!AZ57="","",ชี้วัด4!AZ57))</f>
        <v/>
      </c>
      <c r="BA27" s="314" t="str">
        <f>IF($B$2=1,IF(ชี้วัด4!BA27="","",ชี้วัด4!BA27),IF(ชี้วัด4!BA57="","",ชี้วัด4!BA57))</f>
        <v/>
      </c>
      <c r="BB27" s="314" t="str">
        <f>IF($B$2=1,IF(ชี้วัด4!BB27="","",ชี้วัด4!BB27),IF(ชี้วัด4!BB57="","",ชี้วัด4!BB57))</f>
        <v/>
      </c>
      <c r="BC27" s="314" t="str">
        <f>IF($B$2=1,IF(ชี้วัด4!BC27="","",ชี้วัด4!BC27),IF(ชี้วัด4!BC57="","",ชี้วัด4!BC57))</f>
        <v/>
      </c>
      <c r="BD27" s="314" t="str">
        <f>IF($B$2=1,IF(ชี้วัด4!BD27="","",ชี้วัด4!BD27),IF(ชี้วัด4!BD57="","",ชี้วัด4!BD57))</f>
        <v/>
      </c>
      <c r="BE27" s="116" t="str">
        <f>IF($B$2=1,IF(ชี้วัด4!BE27="","",ชี้วัด4!BE27),IF(ชี้วัด4!BE57="","",ชี้วัด4!BE57))</f>
        <v/>
      </c>
      <c r="BF27" s="116" t="str">
        <f>IF($B$2=1,IF(ชี้วัด4!BF27="","",ชี้วัด4!BF27),IF(ชี้วัด4!BF57="","",ชี้วัด4!BF57))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IF($B$2=1,IF(ชี้วัด4!E28="","",ชี้วัด4!E28),IF(ชี้วัด4!E58="","",ชี้วัด4!E58))</f>
        <v/>
      </c>
      <c r="F28" s="118"/>
      <c r="G28" s="314" t="str">
        <f>IF($B$2=1,IF(ชี้วัด4!G28="","",ชี้วัด4!G28),IF(ชี้วัด4!G58="","",ชี้วัด4!G58))</f>
        <v/>
      </c>
      <c r="H28" s="314" t="str">
        <f>IF($B$2=1,IF(ชี้วัด4!H28="","",ชี้วัด4!H28),IF(ชี้วัด4!H58="","",ชี้วัด4!H58))</f>
        <v/>
      </c>
      <c r="I28" s="314" t="str">
        <f>IF($B$2=1,IF(ชี้วัด4!I28="","",ชี้วัด4!I28),IF(ชี้วัด4!I58="","",ชี้วัด4!I58))</f>
        <v/>
      </c>
      <c r="J28" s="314" t="str">
        <f>IF($B$2=1,IF(ชี้วัด4!J28="","",ชี้วัด4!J28),IF(ชี้วัด4!J58="","",ชี้วัด4!J58))</f>
        <v/>
      </c>
      <c r="K28" s="314" t="str">
        <f>IF($B$2=1,IF(ชี้วัด4!K28="","",ชี้วัด4!K28),IF(ชี้วัด4!K58="","",ชี้วัด4!K58))</f>
        <v/>
      </c>
      <c r="L28" s="314" t="str">
        <f>IF($B$2=1,IF(ชี้วัด4!L28="","",ชี้วัด4!L28),IF(ชี้วัด4!L58="","",ชี้วัด4!L58))</f>
        <v/>
      </c>
      <c r="M28" s="314" t="str">
        <f>IF($B$2=1,IF(ชี้วัด4!M28="","",ชี้วัด4!M28),IF(ชี้วัด4!M58="","",ชี้วัด4!M58))</f>
        <v/>
      </c>
      <c r="N28" s="314" t="str">
        <f>IF($B$2=1,IF(ชี้วัด4!N28="","",ชี้วัด4!N28),IF(ชี้วัด4!N58="","",ชี้วัด4!N58))</f>
        <v/>
      </c>
      <c r="O28" s="314" t="str">
        <f>IF($B$2=1,IF(ชี้วัด4!O28="","",ชี้วัด4!O28),IF(ชี้วัด4!O58="","",ชี้วัด4!O58))</f>
        <v/>
      </c>
      <c r="P28" s="314" t="str">
        <f>IF($B$2=1,IF(ชี้วัด4!P28="","",ชี้วัด4!P28),IF(ชี้วัด4!P58="","",ชี้วัด4!P58))</f>
        <v/>
      </c>
      <c r="Q28" s="314" t="str">
        <f>IF($B$2=1,IF(ชี้วัด4!Q28="","",ชี้วัด4!Q28),IF(ชี้วัด4!Q58="","",ชี้วัด4!Q58))</f>
        <v/>
      </c>
      <c r="R28" s="314" t="str">
        <f>IF($B$2=1,IF(ชี้วัด4!R28="","",ชี้วัด4!R28),IF(ชี้วัด4!R58="","",ชี้วัด4!R58))</f>
        <v/>
      </c>
      <c r="S28" s="314" t="str">
        <f>IF($B$2=1,IF(ชี้วัด4!S28="","",ชี้วัด4!S28),IF(ชี้วัด4!S58="","",ชี้วัด4!S58))</f>
        <v/>
      </c>
      <c r="T28" s="314" t="str">
        <f>IF($B$2=1,IF(ชี้วัด4!T28="","",ชี้วัด4!T28),IF(ชี้วัด4!T58="","",ชี้วัด4!T58))</f>
        <v/>
      </c>
      <c r="U28" s="314" t="str">
        <f>IF($B$2=1,IF(ชี้วัด4!U28="","",ชี้วัด4!U28),IF(ชี้วัด4!U58="","",ชี้วัด4!U58))</f>
        <v/>
      </c>
      <c r="V28" s="314" t="str">
        <f>IF($B$2=1,IF(ชี้วัด4!V28="","",ชี้วัด4!V28),IF(ชี้วัด4!V58="","",ชี้วัด4!V58))</f>
        <v/>
      </c>
      <c r="W28" s="314" t="str">
        <f>IF($B$2=1,IF(ชี้วัด4!W28="","",ชี้วัด4!W28),IF(ชี้วัด4!W58="","",ชี้วัด4!W58))</f>
        <v/>
      </c>
      <c r="X28" s="314" t="str">
        <f>IF($B$2=1,IF(ชี้วัด4!X28="","",ชี้วัด4!X28),IF(ชี้วัด4!X58="","",ชี้วัด4!X58))</f>
        <v/>
      </c>
      <c r="Y28" s="314" t="str">
        <f>IF($B$2=1,IF(ชี้วัด4!Y28="","",ชี้วัด4!Y28),IF(ชี้วัด4!Y58="","",ชี้วัด4!Y58))</f>
        <v/>
      </c>
      <c r="Z28" s="314" t="str">
        <f>IF($B$2=1,IF(ชี้วัด4!Z28="","",ชี้วัด4!Z28),IF(ชี้วัด4!Z58="","",ชี้วัด4!Z58))</f>
        <v/>
      </c>
      <c r="AA28" s="314" t="str">
        <f>IF($B$2=1,IF(ชี้วัด4!AA28="","",ชี้วัด4!AA28),IF(ชี้วัด4!AA58="","",ชี้วัด4!AA58))</f>
        <v/>
      </c>
      <c r="AB28" s="314" t="str">
        <f>IF($B$2=1,IF(ชี้วัด4!AB28="","",ชี้วัด4!AB28),IF(ชี้วัด4!AB58="","",ชี้วัด4!AB58))</f>
        <v/>
      </c>
      <c r="AC28" s="314" t="str">
        <f>IF($B$2=1,IF(ชี้วัด4!AC28="","",ชี้วัด4!AC28),IF(ชี้วัด4!AC58="","",ชี้วัด4!AC58))</f>
        <v/>
      </c>
      <c r="AD28" s="314" t="str">
        <f>IF($B$2=1,IF(ชี้วัด4!AD28="","",ชี้วัด4!AD28),IF(ชี้วัด4!AD58="","",ชี้วัด4!AD58))</f>
        <v/>
      </c>
      <c r="AE28" s="314" t="str">
        <f>IF($B$2=1,IF(ชี้วัด4!AE28="","",ชี้วัด4!AE28),IF(ชี้วัด4!AE58="","",ชี้วัด4!AE58))</f>
        <v/>
      </c>
      <c r="AF28" s="314" t="str">
        <f>IF($B$2=1,IF(ชี้วัด4!AF28="","",ชี้วัด4!AF28),IF(ชี้วัด4!AF58="","",ชี้วัด4!AF58))</f>
        <v/>
      </c>
      <c r="AG28" s="314" t="str">
        <f>IF($B$2=1,IF(ชี้วัด4!AG28="","",ชี้วัด4!AG28),IF(ชี้วัด4!AG58="","",ชี้วัด4!AG58))</f>
        <v/>
      </c>
      <c r="AH28" s="314" t="str">
        <f>IF($B$2=1,IF(ชี้วัด4!AH28="","",ชี้วัด4!AH28),IF(ชี้วัด4!AH58="","",ชี้วัด4!AH58))</f>
        <v/>
      </c>
      <c r="AI28" s="314" t="str">
        <f>IF($B$2=1,IF(ชี้วัด4!AI28="","",ชี้วัด4!AI28),IF(ชี้วัด4!AI58="","",ชี้วัด4!AI58))</f>
        <v/>
      </c>
      <c r="AJ28" s="314" t="str">
        <f>IF($B$2=1,IF(ชี้วัด4!AJ28="","",ชี้วัด4!AJ28),IF(ชี้วัด4!AJ58="","",ชี้วัด4!AJ58))</f>
        <v/>
      </c>
      <c r="AK28" s="314" t="str">
        <f>IF($B$2=1,IF(ชี้วัด4!AK28="","",ชี้วัด4!AK28),IF(ชี้วัด4!AK58="","",ชี้วัด4!AK58))</f>
        <v/>
      </c>
      <c r="AL28" s="314" t="str">
        <f>IF($B$2=1,IF(ชี้วัด4!AL28="","",ชี้วัด4!AL28),IF(ชี้วัด4!AL58="","",ชี้วัด4!AL58))</f>
        <v/>
      </c>
      <c r="AM28" s="314" t="str">
        <f>IF($B$2=1,IF(ชี้วัด4!AM28="","",ชี้วัด4!AM28),IF(ชี้วัด4!AM58="","",ชี้วัด4!AM58))</f>
        <v/>
      </c>
      <c r="AN28" s="314" t="str">
        <f>IF($B$2=1,IF(ชี้วัด4!AN28="","",ชี้วัด4!AN28),IF(ชี้วัด4!AN58="","",ชี้วัด4!AN58))</f>
        <v/>
      </c>
      <c r="AO28" s="314" t="str">
        <f>IF($B$2=1,IF(ชี้วัด4!AO28="","",ชี้วัด4!AO28),IF(ชี้วัด4!AO58="","",ชี้วัด4!AO58))</f>
        <v/>
      </c>
      <c r="AP28" s="314" t="str">
        <f>IF($B$2=1,IF(ชี้วัด4!AP28="","",ชี้วัด4!AP28),IF(ชี้วัด4!AP58="","",ชี้วัด4!AP58))</f>
        <v/>
      </c>
      <c r="AQ28" s="314" t="str">
        <f>IF($B$2=1,IF(ชี้วัด4!AQ28="","",ชี้วัด4!AQ28),IF(ชี้วัด4!AQ58="","",ชี้วัด4!AQ58))</f>
        <v/>
      </c>
      <c r="AR28" s="314" t="str">
        <f>IF($B$2=1,IF(ชี้วัด4!AR28="","",ชี้วัด4!AR28),IF(ชี้วัด4!AR58="","",ชี้วัด4!AR58))</f>
        <v/>
      </c>
      <c r="AS28" s="314" t="str">
        <f>IF($B$2=1,IF(ชี้วัด4!AS28="","",ชี้วัด4!AS28),IF(ชี้วัด4!AS58="","",ชี้วัด4!AS58))</f>
        <v/>
      </c>
      <c r="AT28" s="314" t="str">
        <f>IF($B$2=1,IF(ชี้วัด4!AT28="","",ชี้วัด4!AT28),IF(ชี้วัด4!AT58="","",ชี้วัด4!AT58))</f>
        <v/>
      </c>
      <c r="AU28" s="314" t="str">
        <f>IF($B$2=1,IF(ชี้วัด4!AU28="","",ชี้วัด4!AU28),IF(ชี้วัด4!AU58="","",ชี้วัด4!AU58))</f>
        <v/>
      </c>
      <c r="AV28" s="314" t="str">
        <f>IF($B$2=1,IF(ชี้วัด4!AV28="","",ชี้วัด4!AV28),IF(ชี้วัด4!AV58="","",ชี้วัด4!AV58))</f>
        <v/>
      </c>
      <c r="AW28" s="314" t="str">
        <f>IF($B$2=1,IF(ชี้วัด4!AW28="","",ชี้วัด4!AW28),IF(ชี้วัด4!AW58="","",ชี้วัด4!AW58))</f>
        <v/>
      </c>
      <c r="AX28" s="314" t="str">
        <f>IF($B$2=1,IF(ชี้วัด4!AX28="","",ชี้วัด4!AX28),IF(ชี้วัด4!AX58="","",ชี้วัด4!AX58))</f>
        <v/>
      </c>
      <c r="AY28" s="314" t="str">
        <f>IF($B$2=1,IF(ชี้วัด4!AY28="","",ชี้วัด4!AY28),IF(ชี้วัด4!AY58="","",ชี้วัด4!AY58))</f>
        <v/>
      </c>
      <c r="AZ28" s="314" t="str">
        <f>IF($B$2=1,IF(ชี้วัด4!AZ28="","",ชี้วัด4!AZ28),IF(ชี้วัด4!AZ58="","",ชี้วัด4!AZ58))</f>
        <v/>
      </c>
      <c r="BA28" s="314" t="str">
        <f>IF($B$2=1,IF(ชี้วัด4!BA28="","",ชี้วัด4!BA28),IF(ชี้วัด4!BA58="","",ชี้วัด4!BA58))</f>
        <v/>
      </c>
      <c r="BB28" s="314" t="str">
        <f>IF($B$2=1,IF(ชี้วัด4!BB28="","",ชี้วัด4!BB28),IF(ชี้วัด4!BB58="","",ชี้วัด4!BB58))</f>
        <v/>
      </c>
      <c r="BC28" s="314" t="str">
        <f>IF($B$2=1,IF(ชี้วัด4!BC28="","",ชี้วัด4!BC28),IF(ชี้วัด4!BC58="","",ชี้วัด4!BC58))</f>
        <v/>
      </c>
      <c r="BD28" s="314" t="str">
        <f>IF($B$2=1,IF(ชี้วัด4!BD28="","",ชี้วัด4!BD28),IF(ชี้วัด4!BD58="","",ชี้วัด4!BD58))</f>
        <v/>
      </c>
      <c r="BE28" s="116" t="str">
        <f>IF($B$2=1,IF(ชี้วัด4!BE28="","",ชี้วัด4!BE28),IF(ชี้วัด4!BE58="","",ชี้วัด4!BE58))</f>
        <v/>
      </c>
      <c r="BF28" s="116" t="str">
        <f>IF($B$2=1,IF(ชี้วัด4!BF28="","",ชี้วัด4!BF28),IF(ชี้วัด4!BF58="","",ชี้วัด4!BF58))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IF($B$2=1,IF(ชี้วัด4!E29="","",ชี้วัด4!E29),IF(ชี้วัด4!E59="","",ชี้วัด4!E59))</f>
        <v/>
      </c>
      <c r="F29" s="118"/>
      <c r="G29" s="314" t="str">
        <f>IF($B$2=1,IF(ชี้วัด4!G29="","",ชี้วัด4!G29),IF(ชี้วัด4!G59="","",ชี้วัด4!G59))</f>
        <v/>
      </c>
      <c r="H29" s="314" t="str">
        <f>IF($B$2=1,IF(ชี้วัด4!H29="","",ชี้วัด4!H29),IF(ชี้วัด4!H59="","",ชี้วัด4!H59))</f>
        <v/>
      </c>
      <c r="I29" s="314" t="str">
        <f>IF($B$2=1,IF(ชี้วัด4!I29="","",ชี้วัด4!I29),IF(ชี้วัด4!I59="","",ชี้วัด4!I59))</f>
        <v/>
      </c>
      <c r="J29" s="314" t="str">
        <f>IF($B$2=1,IF(ชี้วัด4!J29="","",ชี้วัด4!J29),IF(ชี้วัด4!J59="","",ชี้วัด4!J59))</f>
        <v/>
      </c>
      <c r="K29" s="314" t="str">
        <f>IF($B$2=1,IF(ชี้วัด4!K29="","",ชี้วัด4!K29),IF(ชี้วัด4!K59="","",ชี้วัด4!K59))</f>
        <v/>
      </c>
      <c r="L29" s="314" t="str">
        <f>IF($B$2=1,IF(ชี้วัด4!L29="","",ชี้วัด4!L29),IF(ชี้วัด4!L59="","",ชี้วัด4!L59))</f>
        <v/>
      </c>
      <c r="M29" s="314" t="str">
        <f>IF($B$2=1,IF(ชี้วัด4!M29="","",ชี้วัด4!M29),IF(ชี้วัด4!M59="","",ชี้วัด4!M59))</f>
        <v/>
      </c>
      <c r="N29" s="314" t="str">
        <f>IF($B$2=1,IF(ชี้วัด4!N29="","",ชี้วัด4!N29),IF(ชี้วัด4!N59="","",ชี้วัด4!N59))</f>
        <v/>
      </c>
      <c r="O29" s="314" t="str">
        <f>IF($B$2=1,IF(ชี้วัด4!O29="","",ชี้วัด4!O29),IF(ชี้วัด4!O59="","",ชี้วัด4!O59))</f>
        <v/>
      </c>
      <c r="P29" s="314" t="str">
        <f>IF($B$2=1,IF(ชี้วัด4!P29="","",ชี้วัด4!P29),IF(ชี้วัด4!P59="","",ชี้วัด4!P59))</f>
        <v/>
      </c>
      <c r="Q29" s="314" t="str">
        <f>IF($B$2=1,IF(ชี้วัด4!Q29="","",ชี้วัด4!Q29),IF(ชี้วัด4!Q59="","",ชี้วัด4!Q59))</f>
        <v/>
      </c>
      <c r="R29" s="314" t="str">
        <f>IF($B$2=1,IF(ชี้วัด4!R29="","",ชี้วัด4!R29),IF(ชี้วัด4!R59="","",ชี้วัด4!R59))</f>
        <v/>
      </c>
      <c r="S29" s="314" t="str">
        <f>IF($B$2=1,IF(ชี้วัด4!S29="","",ชี้วัด4!S29),IF(ชี้วัด4!S59="","",ชี้วัด4!S59))</f>
        <v/>
      </c>
      <c r="T29" s="314" t="str">
        <f>IF($B$2=1,IF(ชี้วัด4!T29="","",ชี้วัด4!T29),IF(ชี้วัด4!T59="","",ชี้วัด4!T59))</f>
        <v/>
      </c>
      <c r="U29" s="314" t="str">
        <f>IF($B$2=1,IF(ชี้วัด4!U29="","",ชี้วัด4!U29),IF(ชี้วัด4!U59="","",ชี้วัด4!U59))</f>
        <v/>
      </c>
      <c r="V29" s="314" t="str">
        <f>IF($B$2=1,IF(ชี้วัด4!V29="","",ชี้วัด4!V29),IF(ชี้วัด4!V59="","",ชี้วัด4!V59))</f>
        <v/>
      </c>
      <c r="W29" s="314" t="str">
        <f>IF($B$2=1,IF(ชี้วัด4!W29="","",ชี้วัด4!W29),IF(ชี้วัด4!W59="","",ชี้วัด4!W59))</f>
        <v/>
      </c>
      <c r="X29" s="314" t="str">
        <f>IF($B$2=1,IF(ชี้วัด4!X29="","",ชี้วัด4!X29),IF(ชี้วัด4!X59="","",ชี้วัด4!X59))</f>
        <v/>
      </c>
      <c r="Y29" s="314" t="str">
        <f>IF($B$2=1,IF(ชี้วัด4!Y29="","",ชี้วัด4!Y29),IF(ชี้วัด4!Y59="","",ชี้วัด4!Y59))</f>
        <v/>
      </c>
      <c r="Z29" s="314" t="str">
        <f>IF($B$2=1,IF(ชี้วัด4!Z29="","",ชี้วัด4!Z29),IF(ชี้วัด4!Z59="","",ชี้วัด4!Z59))</f>
        <v/>
      </c>
      <c r="AA29" s="314" t="str">
        <f>IF($B$2=1,IF(ชี้วัด4!AA29="","",ชี้วัด4!AA29),IF(ชี้วัด4!AA59="","",ชี้วัด4!AA59))</f>
        <v/>
      </c>
      <c r="AB29" s="314" t="str">
        <f>IF($B$2=1,IF(ชี้วัด4!AB29="","",ชี้วัด4!AB29),IF(ชี้วัด4!AB59="","",ชี้วัด4!AB59))</f>
        <v/>
      </c>
      <c r="AC29" s="314" t="str">
        <f>IF($B$2=1,IF(ชี้วัด4!AC29="","",ชี้วัด4!AC29),IF(ชี้วัด4!AC59="","",ชี้วัด4!AC59))</f>
        <v/>
      </c>
      <c r="AD29" s="314" t="str">
        <f>IF($B$2=1,IF(ชี้วัด4!AD29="","",ชี้วัด4!AD29),IF(ชี้วัด4!AD59="","",ชี้วัด4!AD59))</f>
        <v/>
      </c>
      <c r="AE29" s="314" t="str">
        <f>IF($B$2=1,IF(ชี้วัด4!AE29="","",ชี้วัด4!AE29),IF(ชี้วัด4!AE59="","",ชี้วัด4!AE59))</f>
        <v/>
      </c>
      <c r="AF29" s="314" t="str">
        <f>IF($B$2=1,IF(ชี้วัด4!AF29="","",ชี้วัด4!AF29),IF(ชี้วัด4!AF59="","",ชี้วัด4!AF59))</f>
        <v/>
      </c>
      <c r="AG29" s="314" t="str">
        <f>IF($B$2=1,IF(ชี้วัด4!AG29="","",ชี้วัด4!AG29),IF(ชี้วัด4!AG59="","",ชี้วัด4!AG59))</f>
        <v/>
      </c>
      <c r="AH29" s="314" t="str">
        <f>IF($B$2=1,IF(ชี้วัด4!AH29="","",ชี้วัด4!AH29),IF(ชี้วัด4!AH59="","",ชี้วัด4!AH59))</f>
        <v/>
      </c>
      <c r="AI29" s="314" t="str">
        <f>IF($B$2=1,IF(ชี้วัด4!AI29="","",ชี้วัด4!AI29),IF(ชี้วัด4!AI59="","",ชี้วัด4!AI59))</f>
        <v/>
      </c>
      <c r="AJ29" s="314" t="str">
        <f>IF($B$2=1,IF(ชี้วัด4!AJ29="","",ชี้วัด4!AJ29),IF(ชี้วัด4!AJ59="","",ชี้วัด4!AJ59))</f>
        <v/>
      </c>
      <c r="AK29" s="314" t="str">
        <f>IF($B$2=1,IF(ชี้วัด4!AK29="","",ชี้วัด4!AK29),IF(ชี้วัด4!AK59="","",ชี้วัด4!AK59))</f>
        <v/>
      </c>
      <c r="AL29" s="314" t="str">
        <f>IF($B$2=1,IF(ชี้วัด4!AL29="","",ชี้วัด4!AL29),IF(ชี้วัด4!AL59="","",ชี้วัด4!AL59))</f>
        <v/>
      </c>
      <c r="AM29" s="314" t="str">
        <f>IF($B$2=1,IF(ชี้วัด4!AM29="","",ชี้วัด4!AM29),IF(ชี้วัด4!AM59="","",ชี้วัด4!AM59))</f>
        <v/>
      </c>
      <c r="AN29" s="314" t="str">
        <f>IF($B$2=1,IF(ชี้วัด4!AN29="","",ชี้วัด4!AN29),IF(ชี้วัด4!AN59="","",ชี้วัด4!AN59))</f>
        <v/>
      </c>
      <c r="AO29" s="314" t="str">
        <f>IF($B$2=1,IF(ชี้วัด4!AO29="","",ชี้วัด4!AO29),IF(ชี้วัด4!AO59="","",ชี้วัด4!AO59))</f>
        <v/>
      </c>
      <c r="AP29" s="314" t="str">
        <f>IF($B$2=1,IF(ชี้วัด4!AP29="","",ชี้วัด4!AP29),IF(ชี้วัด4!AP59="","",ชี้วัด4!AP59))</f>
        <v/>
      </c>
      <c r="AQ29" s="314" t="str">
        <f>IF($B$2=1,IF(ชี้วัด4!AQ29="","",ชี้วัด4!AQ29),IF(ชี้วัด4!AQ59="","",ชี้วัด4!AQ59))</f>
        <v/>
      </c>
      <c r="AR29" s="314" t="str">
        <f>IF($B$2=1,IF(ชี้วัด4!AR29="","",ชี้วัด4!AR29),IF(ชี้วัด4!AR59="","",ชี้วัด4!AR59))</f>
        <v/>
      </c>
      <c r="AS29" s="314" t="str">
        <f>IF($B$2=1,IF(ชี้วัด4!AS29="","",ชี้วัด4!AS29),IF(ชี้วัด4!AS59="","",ชี้วัด4!AS59))</f>
        <v/>
      </c>
      <c r="AT29" s="314" t="str">
        <f>IF($B$2=1,IF(ชี้วัด4!AT29="","",ชี้วัด4!AT29),IF(ชี้วัด4!AT59="","",ชี้วัด4!AT59))</f>
        <v/>
      </c>
      <c r="AU29" s="314" t="str">
        <f>IF($B$2=1,IF(ชี้วัด4!AU29="","",ชี้วัด4!AU29),IF(ชี้วัด4!AU59="","",ชี้วัด4!AU59))</f>
        <v/>
      </c>
      <c r="AV29" s="314" t="str">
        <f>IF($B$2=1,IF(ชี้วัด4!AV29="","",ชี้วัด4!AV29),IF(ชี้วัด4!AV59="","",ชี้วัด4!AV59))</f>
        <v/>
      </c>
      <c r="AW29" s="314" t="str">
        <f>IF($B$2=1,IF(ชี้วัด4!AW29="","",ชี้วัด4!AW29),IF(ชี้วัด4!AW59="","",ชี้วัด4!AW59))</f>
        <v/>
      </c>
      <c r="AX29" s="314" t="str">
        <f>IF($B$2=1,IF(ชี้วัด4!AX29="","",ชี้วัด4!AX29),IF(ชี้วัด4!AX59="","",ชี้วัด4!AX59))</f>
        <v/>
      </c>
      <c r="AY29" s="314" t="str">
        <f>IF($B$2=1,IF(ชี้วัด4!AY29="","",ชี้วัด4!AY29),IF(ชี้วัด4!AY59="","",ชี้วัด4!AY59))</f>
        <v/>
      </c>
      <c r="AZ29" s="314" t="str">
        <f>IF($B$2=1,IF(ชี้วัด4!AZ29="","",ชี้วัด4!AZ29),IF(ชี้วัด4!AZ59="","",ชี้วัด4!AZ59))</f>
        <v/>
      </c>
      <c r="BA29" s="314" t="str">
        <f>IF($B$2=1,IF(ชี้วัด4!BA29="","",ชี้วัด4!BA29),IF(ชี้วัด4!BA59="","",ชี้วัด4!BA59))</f>
        <v/>
      </c>
      <c r="BB29" s="314" t="str">
        <f>IF($B$2=1,IF(ชี้วัด4!BB29="","",ชี้วัด4!BB29),IF(ชี้วัด4!BB59="","",ชี้วัด4!BB59))</f>
        <v/>
      </c>
      <c r="BC29" s="314" t="str">
        <f>IF($B$2=1,IF(ชี้วัด4!BC29="","",ชี้วัด4!BC29),IF(ชี้วัด4!BC59="","",ชี้วัด4!BC59))</f>
        <v/>
      </c>
      <c r="BD29" s="314" t="str">
        <f>IF($B$2=1,IF(ชี้วัด4!BD29="","",ชี้วัด4!BD29),IF(ชี้วัด4!BD59="","",ชี้วัด4!BD59))</f>
        <v/>
      </c>
      <c r="BE29" s="116" t="str">
        <f>IF($B$2=1,IF(ชี้วัด4!BE29="","",ชี้วัด4!BE29),IF(ชี้วัด4!BE59="","",ชี้วัด4!BE59))</f>
        <v/>
      </c>
      <c r="BF29" s="116" t="str">
        <f>IF($B$2=1,IF(ชี้วัด4!BF29="","",ชี้วัด4!BF29),IF(ชี้วัด4!BF59="","",ชี้วัด4!BF59))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IF($B$2=1,IF(ชี้วัด4!E30="","",ชี้วัด4!E30),IF(ชี้วัด4!E60="","",ชี้วัด4!E60))</f>
        <v/>
      </c>
      <c r="F30" s="118"/>
      <c r="G30" s="314" t="str">
        <f>IF($B$2=1,IF(ชี้วัด4!G30="","",ชี้วัด4!G30),IF(ชี้วัด4!G60="","",ชี้วัด4!G60))</f>
        <v/>
      </c>
      <c r="H30" s="314" t="str">
        <f>IF($B$2=1,IF(ชี้วัด4!H30="","",ชี้วัด4!H30),IF(ชี้วัด4!H60="","",ชี้วัด4!H60))</f>
        <v/>
      </c>
      <c r="I30" s="314" t="str">
        <f>IF($B$2=1,IF(ชี้วัด4!I30="","",ชี้วัด4!I30),IF(ชี้วัด4!I60="","",ชี้วัด4!I60))</f>
        <v/>
      </c>
      <c r="J30" s="314" t="str">
        <f>IF($B$2=1,IF(ชี้วัด4!J30="","",ชี้วัด4!J30),IF(ชี้วัด4!J60="","",ชี้วัด4!J60))</f>
        <v/>
      </c>
      <c r="K30" s="314" t="str">
        <f>IF($B$2=1,IF(ชี้วัด4!K30="","",ชี้วัด4!K30),IF(ชี้วัด4!K60="","",ชี้วัด4!K60))</f>
        <v/>
      </c>
      <c r="L30" s="314" t="str">
        <f>IF($B$2=1,IF(ชี้วัด4!L30="","",ชี้วัด4!L30),IF(ชี้วัด4!L60="","",ชี้วัด4!L60))</f>
        <v/>
      </c>
      <c r="M30" s="314" t="str">
        <f>IF($B$2=1,IF(ชี้วัด4!M30="","",ชี้วัด4!M30),IF(ชี้วัด4!M60="","",ชี้วัด4!M60))</f>
        <v/>
      </c>
      <c r="N30" s="314" t="str">
        <f>IF($B$2=1,IF(ชี้วัด4!N30="","",ชี้วัด4!N30),IF(ชี้วัด4!N60="","",ชี้วัด4!N60))</f>
        <v/>
      </c>
      <c r="O30" s="314" t="str">
        <f>IF($B$2=1,IF(ชี้วัด4!O30="","",ชี้วัด4!O30),IF(ชี้วัด4!O60="","",ชี้วัด4!O60))</f>
        <v/>
      </c>
      <c r="P30" s="314" t="str">
        <f>IF($B$2=1,IF(ชี้วัด4!P30="","",ชี้วัด4!P30),IF(ชี้วัด4!P60="","",ชี้วัด4!P60))</f>
        <v/>
      </c>
      <c r="Q30" s="314" t="str">
        <f>IF($B$2=1,IF(ชี้วัด4!Q30="","",ชี้วัด4!Q30),IF(ชี้วัด4!Q60="","",ชี้วัด4!Q60))</f>
        <v/>
      </c>
      <c r="R30" s="314" t="str">
        <f>IF($B$2=1,IF(ชี้วัด4!R30="","",ชี้วัด4!R30),IF(ชี้วัด4!R60="","",ชี้วัด4!R60))</f>
        <v/>
      </c>
      <c r="S30" s="314" t="str">
        <f>IF($B$2=1,IF(ชี้วัด4!S30="","",ชี้วัด4!S30),IF(ชี้วัด4!S60="","",ชี้วัด4!S60))</f>
        <v/>
      </c>
      <c r="T30" s="314" t="str">
        <f>IF($B$2=1,IF(ชี้วัด4!T30="","",ชี้วัด4!T30),IF(ชี้วัด4!T60="","",ชี้วัด4!T60))</f>
        <v/>
      </c>
      <c r="U30" s="314" t="str">
        <f>IF($B$2=1,IF(ชี้วัด4!U30="","",ชี้วัด4!U30),IF(ชี้วัด4!U60="","",ชี้วัด4!U60))</f>
        <v/>
      </c>
      <c r="V30" s="314" t="str">
        <f>IF($B$2=1,IF(ชี้วัด4!V30="","",ชี้วัด4!V30),IF(ชี้วัด4!V60="","",ชี้วัด4!V60))</f>
        <v/>
      </c>
      <c r="W30" s="314" t="str">
        <f>IF($B$2=1,IF(ชี้วัด4!W30="","",ชี้วัด4!W30),IF(ชี้วัด4!W60="","",ชี้วัด4!W60))</f>
        <v/>
      </c>
      <c r="X30" s="314" t="str">
        <f>IF($B$2=1,IF(ชี้วัด4!X30="","",ชี้วัด4!X30),IF(ชี้วัด4!X60="","",ชี้วัด4!X60))</f>
        <v/>
      </c>
      <c r="Y30" s="314" t="str">
        <f>IF($B$2=1,IF(ชี้วัด4!Y30="","",ชี้วัด4!Y30),IF(ชี้วัด4!Y60="","",ชี้วัด4!Y60))</f>
        <v/>
      </c>
      <c r="Z30" s="314" t="str">
        <f>IF($B$2=1,IF(ชี้วัด4!Z30="","",ชี้วัด4!Z30),IF(ชี้วัด4!Z60="","",ชี้วัด4!Z60))</f>
        <v/>
      </c>
      <c r="AA30" s="314" t="str">
        <f>IF($B$2=1,IF(ชี้วัด4!AA30="","",ชี้วัด4!AA30),IF(ชี้วัด4!AA60="","",ชี้วัด4!AA60))</f>
        <v/>
      </c>
      <c r="AB30" s="314" t="str">
        <f>IF($B$2=1,IF(ชี้วัด4!AB30="","",ชี้วัด4!AB30),IF(ชี้วัด4!AB60="","",ชี้วัด4!AB60))</f>
        <v/>
      </c>
      <c r="AC30" s="314" t="str">
        <f>IF($B$2=1,IF(ชี้วัด4!AC30="","",ชี้วัด4!AC30),IF(ชี้วัด4!AC60="","",ชี้วัด4!AC60))</f>
        <v/>
      </c>
      <c r="AD30" s="314" t="str">
        <f>IF($B$2=1,IF(ชี้วัด4!AD30="","",ชี้วัด4!AD30),IF(ชี้วัด4!AD60="","",ชี้วัด4!AD60))</f>
        <v/>
      </c>
      <c r="AE30" s="314" t="str">
        <f>IF($B$2=1,IF(ชี้วัด4!AE30="","",ชี้วัด4!AE30),IF(ชี้วัด4!AE60="","",ชี้วัด4!AE60))</f>
        <v/>
      </c>
      <c r="AF30" s="314" t="str">
        <f>IF($B$2=1,IF(ชี้วัด4!AF30="","",ชี้วัด4!AF30),IF(ชี้วัด4!AF60="","",ชี้วัด4!AF60))</f>
        <v/>
      </c>
      <c r="AG30" s="314" t="str">
        <f>IF($B$2=1,IF(ชี้วัด4!AG30="","",ชี้วัด4!AG30),IF(ชี้วัด4!AG60="","",ชี้วัด4!AG60))</f>
        <v/>
      </c>
      <c r="AH30" s="314" t="str">
        <f>IF($B$2=1,IF(ชี้วัด4!AH30="","",ชี้วัด4!AH30),IF(ชี้วัด4!AH60="","",ชี้วัด4!AH60))</f>
        <v/>
      </c>
      <c r="AI30" s="314" t="str">
        <f>IF($B$2=1,IF(ชี้วัด4!AI30="","",ชี้วัด4!AI30),IF(ชี้วัด4!AI60="","",ชี้วัด4!AI60))</f>
        <v/>
      </c>
      <c r="AJ30" s="314" t="str">
        <f>IF($B$2=1,IF(ชี้วัด4!AJ30="","",ชี้วัด4!AJ30),IF(ชี้วัด4!AJ60="","",ชี้วัด4!AJ60))</f>
        <v/>
      </c>
      <c r="AK30" s="314" t="str">
        <f>IF($B$2=1,IF(ชี้วัด4!AK30="","",ชี้วัด4!AK30),IF(ชี้วัด4!AK60="","",ชี้วัด4!AK60))</f>
        <v/>
      </c>
      <c r="AL30" s="314" t="str">
        <f>IF($B$2=1,IF(ชี้วัด4!AL30="","",ชี้วัด4!AL30),IF(ชี้วัด4!AL60="","",ชี้วัด4!AL60))</f>
        <v/>
      </c>
      <c r="AM30" s="314" t="str">
        <f>IF($B$2=1,IF(ชี้วัด4!AM30="","",ชี้วัด4!AM30),IF(ชี้วัด4!AM60="","",ชี้วัด4!AM60))</f>
        <v/>
      </c>
      <c r="AN30" s="314" t="str">
        <f>IF($B$2=1,IF(ชี้วัด4!AN30="","",ชี้วัด4!AN30),IF(ชี้วัด4!AN60="","",ชี้วัด4!AN60))</f>
        <v/>
      </c>
      <c r="AO30" s="314" t="str">
        <f>IF($B$2=1,IF(ชี้วัด4!AO30="","",ชี้วัด4!AO30),IF(ชี้วัด4!AO60="","",ชี้วัด4!AO60))</f>
        <v/>
      </c>
      <c r="AP30" s="314" t="str">
        <f>IF($B$2=1,IF(ชี้วัด4!AP30="","",ชี้วัด4!AP30),IF(ชี้วัด4!AP60="","",ชี้วัด4!AP60))</f>
        <v/>
      </c>
      <c r="AQ30" s="314" t="str">
        <f>IF($B$2=1,IF(ชี้วัด4!AQ30="","",ชี้วัด4!AQ30),IF(ชี้วัด4!AQ60="","",ชี้วัด4!AQ60))</f>
        <v/>
      </c>
      <c r="AR30" s="314" t="str">
        <f>IF($B$2=1,IF(ชี้วัด4!AR30="","",ชี้วัด4!AR30),IF(ชี้วัด4!AR60="","",ชี้วัด4!AR60))</f>
        <v/>
      </c>
      <c r="AS30" s="314" t="str">
        <f>IF($B$2=1,IF(ชี้วัด4!AS30="","",ชี้วัด4!AS30),IF(ชี้วัด4!AS60="","",ชี้วัด4!AS60))</f>
        <v/>
      </c>
      <c r="AT30" s="314" t="str">
        <f>IF($B$2=1,IF(ชี้วัด4!AT30="","",ชี้วัด4!AT30),IF(ชี้วัด4!AT60="","",ชี้วัด4!AT60))</f>
        <v/>
      </c>
      <c r="AU30" s="314" t="str">
        <f>IF($B$2=1,IF(ชี้วัด4!AU30="","",ชี้วัด4!AU30),IF(ชี้วัด4!AU60="","",ชี้วัด4!AU60))</f>
        <v/>
      </c>
      <c r="AV30" s="314" t="str">
        <f>IF($B$2=1,IF(ชี้วัด4!AV30="","",ชี้วัด4!AV30),IF(ชี้วัด4!AV60="","",ชี้วัด4!AV60))</f>
        <v/>
      </c>
      <c r="AW30" s="314" t="str">
        <f>IF($B$2=1,IF(ชี้วัด4!AW30="","",ชี้วัด4!AW30),IF(ชี้วัด4!AW60="","",ชี้วัด4!AW60))</f>
        <v/>
      </c>
      <c r="AX30" s="314" t="str">
        <f>IF($B$2=1,IF(ชี้วัด4!AX30="","",ชี้วัด4!AX30),IF(ชี้วัด4!AX60="","",ชี้วัด4!AX60))</f>
        <v/>
      </c>
      <c r="AY30" s="314" t="str">
        <f>IF($B$2=1,IF(ชี้วัด4!AY30="","",ชี้วัด4!AY30),IF(ชี้วัด4!AY60="","",ชี้วัด4!AY60))</f>
        <v/>
      </c>
      <c r="AZ30" s="314" t="str">
        <f>IF($B$2=1,IF(ชี้วัด4!AZ30="","",ชี้วัด4!AZ30),IF(ชี้วัด4!AZ60="","",ชี้วัด4!AZ60))</f>
        <v/>
      </c>
      <c r="BA30" s="314" t="str">
        <f>IF($B$2=1,IF(ชี้วัด4!BA30="","",ชี้วัด4!BA30),IF(ชี้วัด4!BA60="","",ชี้วัด4!BA60))</f>
        <v/>
      </c>
      <c r="BB30" s="314" t="str">
        <f>IF($B$2=1,IF(ชี้วัด4!BB30="","",ชี้วัด4!BB30),IF(ชี้วัด4!BB60="","",ชี้วัด4!BB60))</f>
        <v/>
      </c>
      <c r="BC30" s="314" t="str">
        <f>IF($B$2=1,IF(ชี้วัด4!BC30="","",ชี้วัด4!BC30),IF(ชี้วัด4!BC60="","",ชี้วัด4!BC60))</f>
        <v/>
      </c>
      <c r="BD30" s="314" t="str">
        <f>IF($B$2=1,IF(ชี้วัด4!BD30="","",ชี้วัด4!BD30),IF(ชี้วัด4!BD60="","",ชี้วัด4!BD60))</f>
        <v/>
      </c>
      <c r="BE30" s="116" t="str">
        <f>IF($B$2=1,IF(ชี้วัด4!BE30="","",ชี้วัด4!BE30),IF(ชี้วัด4!BE60="","",ชี้วัด4!BE60))</f>
        <v/>
      </c>
      <c r="BF30" s="116" t="str">
        <f>IF($B$2=1,IF(ชี้วัด4!BF30="","",ชี้วัด4!BF30),IF(ชี้วัด4!BF60="","",ชี้วัด4!BF60))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IF($B$2=1,IF(ชี้วัด4!E31="","",ชี้วัด4!E31),IF(ชี้วัด4!E61="","",ชี้วัด4!E61))</f>
        <v/>
      </c>
      <c r="F31" s="118"/>
      <c r="G31" s="314" t="str">
        <f>IF($B$2=1,IF(ชี้วัด4!G31="","",ชี้วัด4!G31),IF(ชี้วัด4!G61="","",ชี้วัด4!G61))</f>
        <v/>
      </c>
      <c r="H31" s="314" t="str">
        <f>IF($B$2=1,IF(ชี้วัด4!H31="","",ชี้วัด4!H31),IF(ชี้วัด4!H61="","",ชี้วัด4!H61))</f>
        <v/>
      </c>
      <c r="I31" s="314" t="str">
        <f>IF($B$2=1,IF(ชี้วัด4!I31="","",ชี้วัด4!I31),IF(ชี้วัด4!I61="","",ชี้วัด4!I61))</f>
        <v/>
      </c>
      <c r="J31" s="314" t="str">
        <f>IF($B$2=1,IF(ชี้วัด4!J31="","",ชี้วัด4!J31),IF(ชี้วัด4!J61="","",ชี้วัด4!J61))</f>
        <v/>
      </c>
      <c r="K31" s="314" t="str">
        <f>IF($B$2=1,IF(ชี้วัด4!K31="","",ชี้วัด4!K31),IF(ชี้วัด4!K61="","",ชี้วัด4!K61))</f>
        <v/>
      </c>
      <c r="L31" s="314" t="str">
        <f>IF($B$2=1,IF(ชี้วัด4!L31="","",ชี้วัด4!L31),IF(ชี้วัด4!L61="","",ชี้วัด4!L61))</f>
        <v/>
      </c>
      <c r="M31" s="314" t="str">
        <f>IF($B$2=1,IF(ชี้วัด4!M31="","",ชี้วัด4!M31),IF(ชี้วัด4!M61="","",ชี้วัด4!M61))</f>
        <v/>
      </c>
      <c r="N31" s="314" t="str">
        <f>IF($B$2=1,IF(ชี้วัด4!N31="","",ชี้วัด4!N31),IF(ชี้วัด4!N61="","",ชี้วัด4!N61))</f>
        <v/>
      </c>
      <c r="O31" s="314" t="str">
        <f>IF($B$2=1,IF(ชี้วัด4!O31="","",ชี้วัด4!O31),IF(ชี้วัด4!O61="","",ชี้วัด4!O61))</f>
        <v/>
      </c>
      <c r="P31" s="314" t="str">
        <f>IF($B$2=1,IF(ชี้วัด4!P31="","",ชี้วัด4!P31),IF(ชี้วัด4!P61="","",ชี้วัด4!P61))</f>
        <v/>
      </c>
      <c r="Q31" s="314" t="str">
        <f>IF($B$2=1,IF(ชี้วัด4!Q31="","",ชี้วัด4!Q31),IF(ชี้วัด4!Q61="","",ชี้วัด4!Q61))</f>
        <v/>
      </c>
      <c r="R31" s="314" t="str">
        <f>IF($B$2=1,IF(ชี้วัด4!R31="","",ชี้วัด4!R31),IF(ชี้วัด4!R61="","",ชี้วัด4!R61))</f>
        <v/>
      </c>
      <c r="S31" s="314" t="str">
        <f>IF($B$2=1,IF(ชี้วัด4!S31="","",ชี้วัด4!S31),IF(ชี้วัด4!S61="","",ชี้วัด4!S61))</f>
        <v/>
      </c>
      <c r="T31" s="314" t="str">
        <f>IF($B$2=1,IF(ชี้วัด4!T31="","",ชี้วัด4!T31),IF(ชี้วัด4!T61="","",ชี้วัด4!T61))</f>
        <v/>
      </c>
      <c r="U31" s="314" t="str">
        <f>IF($B$2=1,IF(ชี้วัด4!U31="","",ชี้วัด4!U31),IF(ชี้วัด4!U61="","",ชี้วัด4!U61))</f>
        <v/>
      </c>
      <c r="V31" s="314" t="str">
        <f>IF($B$2=1,IF(ชี้วัด4!V31="","",ชี้วัด4!V31),IF(ชี้วัด4!V61="","",ชี้วัด4!V61))</f>
        <v/>
      </c>
      <c r="W31" s="314" t="str">
        <f>IF($B$2=1,IF(ชี้วัด4!W31="","",ชี้วัด4!W31),IF(ชี้วัด4!W61="","",ชี้วัด4!W61))</f>
        <v/>
      </c>
      <c r="X31" s="314" t="str">
        <f>IF($B$2=1,IF(ชี้วัด4!X31="","",ชี้วัด4!X31),IF(ชี้วัด4!X61="","",ชี้วัด4!X61))</f>
        <v/>
      </c>
      <c r="Y31" s="314" t="str">
        <f>IF($B$2=1,IF(ชี้วัด4!Y31="","",ชี้วัด4!Y31),IF(ชี้วัด4!Y61="","",ชี้วัด4!Y61))</f>
        <v/>
      </c>
      <c r="Z31" s="314" t="str">
        <f>IF($B$2=1,IF(ชี้วัด4!Z31="","",ชี้วัด4!Z31),IF(ชี้วัด4!Z61="","",ชี้วัด4!Z61))</f>
        <v/>
      </c>
      <c r="AA31" s="314" t="str">
        <f>IF($B$2=1,IF(ชี้วัด4!AA31="","",ชี้วัด4!AA31),IF(ชี้วัด4!AA61="","",ชี้วัด4!AA61))</f>
        <v/>
      </c>
      <c r="AB31" s="314" t="str">
        <f>IF($B$2=1,IF(ชี้วัด4!AB31="","",ชี้วัด4!AB31),IF(ชี้วัด4!AB61="","",ชี้วัด4!AB61))</f>
        <v/>
      </c>
      <c r="AC31" s="314" t="str">
        <f>IF($B$2=1,IF(ชี้วัด4!AC31="","",ชี้วัด4!AC31),IF(ชี้วัด4!AC61="","",ชี้วัด4!AC61))</f>
        <v/>
      </c>
      <c r="AD31" s="314" t="str">
        <f>IF($B$2=1,IF(ชี้วัด4!AD31="","",ชี้วัด4!AD31),IF(ชี้วัด4!AD61="","",ชี้วัด4!AD61))</f>
        <v/>
      </c>
      <c r="AE31" s="314" t="str">
        <f>IF($B$2=1,IF(ชี้วัด4!AE31="","",ชี้วัด4!AE31),IF(ชี้วัด4!AE61="","",ชี้วัด4!AE61))</f>
        <v/>
      </c>
      <c r="AF31" s="314" t="str">
        <f>IF($B$2=1,IF(ชี้วัด4!AF31="","",ชี้วัด4!AF31),IF(ชี้วัด4!AF61="","",ชี้วัด4!AF61))</f>
        <v/>
      </c>
      <c r="AG31" s="314" t="str">
        <f>IF($B$2=1,IF(ชี้วัด4!AG31="","",ชี้วัด4!AG31),IF(ชี้วัด4!AG61="","",ชี้วัด4!AG61))</f>
        <v/>
      </c>
      <c r="AH31" s="314" t="str">
        <f>IF($B$2=1,IF(ชี้วัด4!AH31="","",ชี้วัด4!AH31),IF(ชี้วัด4!AH61="","",ชี้วัด4!AH61))</f>
        <v/>
      </c>
      <c r="AI31" s="314" t="str">
        <f>IF($B$2=1,IF(ชี้วัด4!AI31="","",ชี้วัด4!AI31),IF(ชี้วัด4!AI61="","",ชี้วัด4!AI61))</f>
        <v/>
      </c>
      <c r="AJ31" s="314" t="str">
        <f>IF($B$2=1,IF(ชี้วัด4!AJ31="","",ชี้วัด4!AJ31),IF(ชี้วัด4!AJ61="","",ชี้วัด4!AJ61))</f>
        <v/>
      </c>
      <c r="AK31" s="314" t="str">
        <f>IF($B$2=1,IF(ชี้วัด4!AK31="","",ชี้วัด4!AK31),IF(ชี้วัด4!AK61="","",ชี้วัด4!AK61))</f>
        <v/>
      </c>
      <c r="AL31" s="314" t="str">
        <f>IF($B$2=1,IF(ชี้วัด4!AL31="","",ชี้วัด4!AL31),IF(ชี้วัด4!AL61="","",ชี้วัด4!AL61))</f>
        <v/>
      </c>
      <c r="AM31" s="314" t="str">
        <f>IF($B$2=1,IF(ชี้วัด4!AM31="","",ชี้วัด4!AM31),IF(ชี้วัด4!AM61="","",ชี้วัด4!AM61))</f>
        <v/>
      </c>
      <c r="AN31" s="314" t="str">
        <f>IF($B$2=1,IF(ชี้วัด4!AN31="","",ชี้วัด4!AN31),IF(ชี้วัด4!AN61="","",ชี้วัด4!AN61))</f>
        <v/>
      </c>
      <c r="AO31" s="314" t="str">
        <f>IF($B$2=1,IF(ชี้วัด4!AO31="","",ชี้วัด4!AO31),IF(ชี้วัด4!AO61="","",ชี้วัด4!AO61))</f>
        <v/>
      </c>
      <c r="AP31" s="314" t="str">
        <f>IF($B$2=1,IF(ชี้วัด4!AP31="","",ชี้วัด4!AP31),IF(ชี้วัด4!AP61="","",ชี้วัด4!AP61))</f>
        <v/>
      </c>
      <c r="AQ31" s="314" t="str">
        <f>IF($B$2=1,IF(ชี้วัด4!AQ31="","",ชี้วัด4!AQ31),IF(ชี้วัด4!AQ61="","",ชี้วัด4!AQ61))</f>
        <v/>
      </c>
      <c r="AR31" s="314" t="str">
        <f>IF($B$2=1,IF(ชี้วัด4!AR31="","",ชี้วัด4!AR31),IF(ชี้วัด4!AR61="","",ชี้วัด4!AR61))</f>
        <v/>
      </c>
      <c r="AS31" s="314" t="str">
        <f>IF($B$2=1,IF(ชี้วัด4!AS31="","",ชี้วัด4!AS31),IF(ชี้วัด4!AS61="","",ชี้วัด4!AS61))</f>
        <v/>
      </c>
      <c r="AT31" s="314" t="str">
        <f>IF($B$2=1,IF(ชี้วัด4!AT31="","",ชี้วัด4!AT31),IF(ชี้วัด4!AT61="","",ชี้วัด4!AT61))</f>
        <v/>
      </c>
      <c r="AU31" s="314" t="str">
        <f>IF($B$2=1,IF(ชี้วัด4!AU31="","",ชี้วัด4!AU31),IF(ชี้วัด4!AU61="","",ชี้วัด4!AU61))</f>
        <v/>
      </c>
      <c r="AV31" s="314" t="str">
        <f>IF($B$2=1,IF(ชี้วัด4!AV31="","",ชี้วัด4!AV31),IF(ชี้วัด4!AV61="","",ชี้วัด4!AV61))</f>
        <v/>
      </c>
      <c r="AW31" s="314" t="str">
        <f>IF($B$2=1,IF(ชี้วัด4!AW31="","",ชี้วัด4!AW31),IF(ชี้วัด4!AW61="","",ชี้วัด4!AW61))</f>
        <v/>
      </c>
      <c r="AX31" s="314" t="str">
        <f>IF($B$2=1,IF(ชี้วัด4!AX31="","",ชี้วัด4!AX31),IF(ชี้วัด4!AX61="","",ชี้วัด4!AX61))</f>
        <v/>
      </c>
      <c r="AY31" s="314" t="str">
        <f>IF($B$2=1,IF(ชี้วัด4!AY31="","",ชี้วัด4!AY31),IF(ชี้วัด4!AY61="","",ชี้วัด4!AY61))</f>
        <v/>
      </c>
      <c r="AZ31" s="314" t="str">
        <f>IF($B$2=1,IF(ชี้วัด4!AZ31="","",ชี้วัด4!AZ31),IF(ชี้วัด4!AZ61="","",ชี้วัด4!AZ61))</f>
        <v/>
      </c>
      <c r="BA31" s="314" t="str">
        <f>IF($B$2=1,IF(ชี้วัด4!BA31="","",ชี้วัด4!BA31),IF(ชี้วัด4!BA61="","",ชี้วัด4!BA61))</f>
        <v/>
      </c>
      <c r="BB31" s="314" t="str">
        <f>IF($B$2=1,IF(ชี้วัด4!BB31="","",ชี้วัด4!BB31),IF(ชี้วัด4!BB61="","",ชี้วัด4!BB61))</f>
        <v/>
      </c>
      <c r="BC31" s="314" t="str">
        <f>IF($B$2=1,IF(ชี้วัด4!BC31="","",ชี้วัด4!BC31),IF(ชี้วัด4!BC61="","",ชี้วัด4!BC61))</f>
        <v/>
      </c>
      <c r="BD31" s="314" t="str">
        <f>IF($B$2=1,IF(ชี้วัด4!BD31="","",ชี้วัด4!BD31),IF(ชี้วัด4!BD61="","",ชี้วัด4!BD61))</f>
        <v/>
      </c>
      <c r="BE31" s="116" t="str">
        <f>IF($B$2=1,IF(ชี้วัด4!BE31="","",ชี้วัด4!BE31),IF(ชี้วัด4!BE61="","",ชี้วัด4!BE61))</f>
        <v/>
      </c>
      <c r="BF31" s="116" t="str">
        <f>IF($B$2=1,IF(ชี้วัด4!BF31="","",ชี้วัด4!BF31),IF(ชี้วัด4!BF61="","",ชี้วัด4!BF61))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IF($B$2=1,IF(ชี้วัด4!E32="","",ชี้วัด4!E32),IF(ชี้วัด4!E62="","",ชี้วัด4!E62))</f>
        <v/>
      </c>
      <c r="F32" s="118"/>
      <c r="G32" s="314" t="str">
        <f>IF($B$2=1,IF(ชี้วัด4!G32="","",ชี้วัด4!G32),IF(ชี้วัด4!G62="","",ชี้วัด4!G62))</f>
        <v/>
      </c>
      <c r="H32" s="314" t="str">
        <f>IF($B$2=1,IF(ชี้วัด4!H32="","",ชี้วัด4!H32),IF(ชี้วัด4!H62="","",ชี้วัด4!H62))</f>
        <v/>
      </c>
      <c r="I32" s="314" t="str">
        <f>IF($B$2=1,IF(ชี้วัด4!I32="","",ชี้วัด4!I32),IF(ชี้วัด4!I62="","",ชี้วัด4!I62))</f>
        <v/>
      </c>
      <c r="J32" s="314" t="str">
        <f>IF($B$2=1,IF(ชี้วัด4!J32="","",ชี้วัด4!J32),IF(ชี้วัด4!J62="","",ชี้วัด4!J62))</f>
        <v/>
      </c>
      <c r="K32" s="314" t="str">
        <f>IF($B$2=1,IF(ชี้วัด4!K32="","",ชี้วัด4!K32),IF(ชี้วัด4!K62="","",ชี้วัด4!K62))</f>
        <v/>
      </c>
      <c r="L32" s="314" t="str">
        <f>IF($B$2=1,IF(ชี้วัด4!L32="","",ชี้วัด4!L32),IF(ชี้วัด4!L62="","",ชี้วัด4!L62))</f>
        <v/>
      </c>
      <c r="M32" s="314" t="str">
        <f>IF($B$2=1,IF(ชี้วัด4!M32="","",ชี้วัด4!M32),IF(ชี้วัด4!M62="","",ชี้วัด4!M62))</f>
        <v/>
      </c>
      <c r="N32" s="314" t="str">
        <f>IF($B$2=1,IF(ชี้วัด4!N32="","",ชี้วัด4!N32),IF(ชี้วัด4!N62="","",ชี้วัด4!N62))</f>
        <v/>
      </c>
      <c r="O32" s="314" t="str">
        <f>IF($B$2=1,IF(ชี้วัด4!O32="","",ชี้วัด4!O32),IF(ชี้วัด4!O62="","",ชี้วัด4!O62))</f>
        <v/>
      </c>
      <c r="P32" s="314" t="str">
        <f>IF($B$2=1,IF(ชี้วัด4!P32="","",ชี้วัด4!P32),IF(ชี้วัด4!P62="","",ชี้วัด4!P62))</f>
        <v/>
      </c>
      <c r="Q32" s="314" t="str">
        <f>IF($B$2=1,IF(ชี้วัด4!Q32="","",ชี้วัด4!Q32),IF(ชี้วัด4!Q62="","",ชี้วัด4!Q62))</f>
        <v/>
      </c>
      <c r="R32" s="314" t="str">
        <f>IF($B$2=1,IF(ชี้วัด4!R32="","",ชี้วัด4!R32),IF(ชี้วัด4!R62="","",ชี้วัด4!R62))</f>
        <v/>
      </c>
      <c r="S32" s="314" t="str">
        <f>IF($B$2=1,IF(ชี้วัด4!S32="","",ชี้วัด4!S32),IF(ชี้วัด4!S62="","",ชี้วัด4!S62))</f>
        <v/>
      </c>
      <c r="T32" s="314" t="str">
        <f>IF($B$2=1,IF(ชี้วัด4!T32="","",ชี้วัด4!T32),IF(ชี้วัด4!T62="","",ชี้วัด4!T62))</f>
        <v/>
      </c>
      <c r="U32" s="314" t="str">
        <f>IF($B$2=1,IF(ชี้วัด4!U32="","",ชี้วัด4!U32),IF(ชี้วัด4!U62="","",ชี้วัด4!U62))</f>
        <v/>
      </c>
      <c r="V32" s="314" t="str">
        <f>IF($B$2=1,IF(ชี้วัด4!V32="","",ชี้วัด4!V32),IF(ชี้วัด4!V62="","",ชี้วัด4!V62))</f>
        <v/>
      </c>
      <c r="W32" s="314" t="str">
        <f>IF($B$2=1,IF(ชี้วัด4!W32="","",ชี้วัด4!W32),IF(ชี้วัด4!W62="","",ชี้วัด4!W62))</f>
        <v/>
      </c>
      <c r="X32" s="314" t="str">
        <f>IF($B$2=1,IF(ชี้วัด4!X32="","",ชี้วัด4!X32),IF(ชี้วัด4!X62="","",ชี้วัด4!X62))</f>
        <v/>
      </c>
      <c r="Y32" s="314" t="str">
        <f>IF($B$2=1,IF(ชี้วัด4!Y32="","",ชี้วัด4!Y32),IF(ชี้วัด4!Y62="","",ชี้วัด4!Y62))</f>
        <v/>
      </c>
      <c r="Z32" s="314" t="str">
        <f>IF($B$2=1,IF(ชี้วัด4!Z32="","",ชี้วัด4!Z32),IF(ชี้วัด4!Z62="","",ชี้วัด4!Z62))</f>
        <v/>
      </c>
      <c r="AA32" s="314" t="str">
        <f>IF($B$2=1,IF(ชี้วัด4!AA32="","",ชี้วัด4!AA32),IF(ชี้วัด4!AA62="","",ชี้วัด4!AA62))</f>
        <v/>
      </c>
      <c r="AB32" s="314" t="str">
        <f>IF($B$2=1,IF(ชี้วัด4!AB32="","",ชี้วัด4!AB32),IF(ชี้วัด4!AB62="","",ชี้วัด4!AB62))</f>
        <v/>
      </c>
      <c r="AC32" s="314" t="str">
        <f>IF($B$2=1,IF(ชี้วัด4!AC32="","",ชี้วัด4!AC32),IF(ชี้วัด4!AC62="","",ชี้วัด4!AC62))</f>
        <v/>
      </c>
      <c r="AD32" s="314" t="str">
        <f>IF($B$2=1,IF(ชี้วัด4!AD32="","",ชี้วัด4!AD32),IF(ชี้วัด4!AD62="","",ชี้วัด4!AD62))</f>
        <v/>
      </c>
      <c r="AE32" s="314" t="str">
        <f>IF($B$2=1,IF(ชี้วัด4!AE32="","",ชี้วัด4!AE32),IF(ชี้วัด4!AE62="","",ชี้วัด4!AE62))</f>
        <v/>
      </c>
      <c r="AF32" s="314" t="str">
        <f>IF($B$2=1,IF(ชี้วัด4!AF32="","",ชี้วัด4!AF32),IF(ชี้วัด4!AF62="","",ชี้วัด4!AF62))</f>
        <v/>
      </c>
      <c r="AG32" s="314" t="str">
        <f>IF($B$2=1,IF(ชี้วัด4!AG32="","",ชี้วัด4!AG32),IF(ชี้วัด4!AG62="","",ชี้วัด4!AG62))</f>
        <v/>
      </c>
      <c r="AH32" s="314" t="str">
        <f>IF($B$2=1,IF(ชี้วัด4!AH32="","",ชี้วัด4!AH32),IF(ชี้วัด4!AH62="","",ชี้วัด4!AH62))</f>
        <v/>
      </c>
      <c r="AI32" s="314" t="str">
        <f>IF($B$2=1,IF(ชี้วัด4!AI32="","",ชี้วัด4!AI32),IF(ชี้วัด4!AI62="","",ชี้วัด4!AI62))</f>
        <v/>
      </c>
      <c r="AJ32" s="314" t="str">
        <f>IF($B$2=1,IF(ชี้วัด4!AJ32="","",ชี้วัด4!AJ32),IF(ชี้วัด4!AJ62="","",ชี้วัด4!AJ62))</f>
        <v/>
      </c>
      <c r="AK32" s="314" t="str">
        <f>IF($B$2=1,IF(ชี้วัด4!AK32="","",ชี้วัด4!AK32),IF(ชี้วัด4!AK62="","",ชี้วัด4!AK62))</f>
        <v/>
      </c>
      <c r="AL32" s="314" t="str">
        <f>IF($B$2=1,IF(ชี้วัด4!AL32="","",ชี้วัด4!AL32),IF(ชี้วัด4!AL62="","",ชี้วัด4!AL62))</f>
        <v/>
      </c>
      <c r="AM32" s="314" t="str">
        <f>IF($B$2=1,IF(ชี้วัด4!AM32="","",ชี้วัด4!AM32),IF(ชี้วัด4!AM62="","",ชี้วัด4!AM62))</f>
        <v/>
      </c>
      <c r="AN32" s="314" t="str">
        <f>IF($B$2=1,IF(ชี้วัด4!AN32="","",ชี้วัด4!AN32),IF(ชี้วัด4!AN62="","",ชี้วัด4!AN62))</f>
        <v/>
      </c>
      <c r="AO32" s="314" t="str">
        <f>IF($B$2=1,IF(ชี้วัด4!AO32="","",ชี้วัด4!AO32),IF(ชี้วัด4!AO62="","",ชี้วัด4!AO62))</f>
        <v/>
      </c>
      <c r="AP32" s="314" t="str">
        <f>IF($B$2=1,IF(ชี้วัด4!AP32="","",ชี้วัด4!AP32),IF(ชี้วัด4!AP62="","",ชี้วัด4!AP62))</f>
        <v/>
      </c>
      <c r="AQ32" s="314" t="str">
        <f>IF($B$2=1,IF(ชี้วัด4!AQ32="","",ชี้วัด4!AQ32),IF(ชี้วัด4!AQ62="","",ชี้วัด4!AQ62))</f>
        <v/>
      </c>
      <c r="AR32" s="314" t="str">
        <f>IF($B$2=1,IF(ชี้วัด4!AR32="","",ชี้วัด4!AR32),IF(ชี้วัด4!AR62="","",ชี้วัด4!AR62))</f>
        <v/>
      </c>
      <c r="AS32" s="314" t="str">
        <f>IF($B$2=1,IF(ชี้วัด4!AS32="","",ชี้วัด4!AS32),IF(ชี้วัด4!AS62="","",ชี้วัด4!AS62))</f>
        <v/>
      </c>
      <c r="AT32" s="314" t="str">
        <f>IF($B$2=1,IF(ชี้วัด4!AT32="","",ชี้วัด4!AT32),IF(ชี้วัด4!AT62="","",ชี้วัด4!AT62))</f>
        <v/>
      </c>
      <c r="AU32" s="314" t="str">
        <f>IF($B$2=1,IF(ชี้วัด4!AU32="","",ชี้วัด4!AU32),IF(ชี้วัด4!AU62="","",ชี้วัด4!AU62))</f>
        <v/>
      </c>
      <c r="AV32" s="314" t="str">
        <f>IF($B$2=1,IF(ชี้วัด4!AV32="","",ชี้วัด4!AV32),IF(ชี้วัด4!AV62="","",ชี้วัด4!AV62))</f>
        <v/>
      </c>
      <c r="AW32" s="314" t="str">
        <f>IF($B$2=1,IF(ชี้วัด4!AW32="","",ชี้วัด4!AW32),IF(ชี้วัด4!AW62="","",ชี้วัด4!AW62))</f>
        <v/>
      </c>
      <c r="AX32" s="314" t="str">
        <f>IF($B$2=1,IF(ชี้วัด4!AX32="","",ชี้วัด4!AX32),IF(ชี้วัด4!AX62="","",ชี้วัด4!AX62))</f>
        <v/>
      </c>
      <c r="AY32" s="314" t="str">
        <f>IF($B$2=1,IF(ชี้วัด4!AY32="","",ชี้วัด4!AY32),IF(ชี้วัด4!AY62="","",ชี้วัด4!AY62))</f>
        <v/>
      </c>
      <c r="AZ32" s="314" t="str">
        <f>IF($B$2=1,IF(ชี้วัด4!AZ32="","",ชี้วัด4!AZ32),IF(ชี้วัด4!AZ62="","",ชี้วัด4!AZ62))</f>
        <v/>
      </c>
      <c r="BA32" s="314" t="str">
        <f>IF($B$2=1,IF(ชี้วัด4!BA32="","",ชี้วัด4!BA32),IF(ชี้วัด4!BA62="","",ชี้วัด4!BA62))</f>
        <v/>
      </c>
      <c r="BB32" s="314" t="str">
        <f>IF($B$2=1,IF(ชี้วัด4!BB32="","",ชี้วัด4!BB32),IF(ชี้วัด4!BB62="","",ชี้วัด4!BB62))</f>
        <v/>
      </c>
      <c r="BC32" s="314" t="str">
        <f>IF($B$2=1,IF(ชี้วัด4!BC32="","",ชี้วัด4!BC32),IF(ชี้วัด4!BC62="","",ชี้วัด4!BC62))</f>
        <v/>
      </c>
      <c r="BD32" s="314" t="str">
        <f>IF($B$2=1,IF(ชี้วัด4!BD32="","",ชี้วัด4!BD32),IF(ชี้วัด4!BD62="","",ชี้วัด4!BD62))</f>
        <v/>
      </c>
      <c r="BE32" s="116" t="str">
        <f>IF($B$2=1,IF(ชี้วัด4!BE32="","",ชี้วัด4!BE32),IF(ชี้วัด4!BE62="","",ชี้วัด4!BE62))</f>
        <v/>
      </c>
      <c r="BF32" s="116" t="str">
        <f>IF($B$2=1,IF(ชี้วัด4!BF32="","",ชี้วัด4!BF32),IF(ชี้วัด4!BF62="","",ชี้วัด4!BF62))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IF($B$2=1,IF(ชี้วัด4!E33="","",ชี้วัด4!E33),IF(ชี้วัด4!E63="","",ชี้วัด4!E63))</f>
        <v/>
      </c>
      <c r="F33" s="118"/>
      <c r="G33" s="314" t="str">
        <f>IF($B$2=1,IF(ชี้วัด4!G33="","",ชี้วัด4!G33),IF(ชี้วัด4!G63="","",ชี้วัด4!G63))</f>
        <v/>
      </c>
      <c r="H33" s="314" t="str">
        <f>IF($B$2=1,IF(ชี้วัด4!H33="","",ชี้วัด4!H33),IF(ชี้วัด4!H63="","",ชี้วัด4!H63))</f>
        <v/>
      </c>
      <c r="I33" s="314" t="str">
        <f>IF($B$2=1,IF(ชี้วัด4!I33="","",ชี้วัด4!I33),IF(ชี้วัด4!I63="","",ชี้วัด4!I63))</f>
        <v/>
      </c>
      <c r="J33" s="314" t="str">
        <f>IF($B$2=1,IF(ชี้วัด4!J33="","",ชี้วัด4!J33),IF(ชี้วัด4!J63="","",ชี้วัด4!J63))</f>
        <v/>
      </c>
      <c r="K33" s="314" t="str">
        <f>IF($B$2=1,IF(ชี้วัด4!K33="","",ชี้วัด4!K33),IF(ชี้วัด4!K63="","",ชี้วัด4!K63))</f>
        <v/>
      </c>
      <c r="L33" s="314" t="str">
        <f>IF($B$2=1,IF(ชี้วัด4!L33="","",ชี้วัด4!L33),IF(ชี้วัด4!L63="","",ชี้วัด4!L63))</f>
        <v/>
      </c>
      <c r="M33" s="314" t="str">
        <f>IF($B$2=1,IF(ชี้วัด4!M33="","",ชี้วัด4!M33),IF(ชี้วัด4!M63="","",ชี้วัด4!M63))</f>
        <v/>
      </c>
      <c r="N33" s="314" t="str">
        <f>IF($B$2=1,IF(ชี้วัด4!N33="","",ชี้วัด4!N33),IF(ชี้วัด4!N63="","",ชี้วัด4!N63))</f>
        <v/>
      </c>
      <c r="O33" s="314" t="str">
        <f>IF($B$2=1,IF(ชี้วัด4!O33="","",ชี้วัด4!O33),IF(ชี้วัด4!O63="","",ชี้วัด4!O63))</f>
        <v/>
      </c>
      <c r="P33" s="314" t="str">
        <f>IF($B$2=1,IF(ชี้วัด4!P33="","",ชี้วัด4!P33),IF(ชี้วัด4!P63="","",ชี้วัด4!P63))</f>
        <v/>
      </c>
      <c r="Q33" s="314" t="str">
        <f>IF($B$2=1,IF(ชี้วัด4!Q33="","",ชี้วัด4!Q33),IF(ชี้วัด4!Q63="","",ชี้วัด4!Q63))</f>
        <v/>
      </c>
      <c r="R33" s="314" t="str">
        <f>IF($B$2=1,IF(ชี้วัด4!R33="","",ชี้วัด4!R33),IF(ชี้วัด4!R63="","",ชี้วัด4!R63))</f>
        <v/>
      </c>
      <c r="S33" s="314" t="str">
        <f>IF($B$2=1,IF(ชี้วัด4!S33="","",ชี้วัด4!S33),IF(ชี้วัด4!S63="","",ชี้วัด4!S63))</f>
        <v/>
      </c>
      <c r="T33" s="314" t="str">
        <f>IF($B$2=1,IF(ชี้วัด4!T33="","",ชี้วัด4!T33),IF(ชี้วัด4!T63="","",ชี้วัด4!T63))</f>
        <v/>
      </c>
      <c r="U33" s="314" t="str">
        <f>IF($B$2=1,IF(ชี้วัด4!U33="","",ชี้วัด4!U33),IF(ชี้วัด4!U63="","",ชี้วัด4!U63))</f>
        <v/>
      </c>
      <c r="V33" s="314" t="str">
        <f>IF($B$2=1,IF(ชี้วัด4!V33="","",ชี้วัด4!V33),IF(ชี้วัด4!V63="","",ชี้วัด4!V63))</f>
        <v/>
      </c>
      <c r="W33" s="314" t="str">
        <f>IF($B$2=1,IF(ชี้วัด4!W33="","",ชี้วัด4!W33),IF(ชี้วัด4!W63="","",ชี้วัด4!W63))</f>
        <v/>
      </c>
      <c r="X33" s="314" t="str">
        <f>IF($B$2=1,IF(ชี้วัด4!X33="","",ชี้วัด4!X33),IF(ชี้วัด4!X63="","",ชี้วัด4!X63))</f>
        <v/>
      </c>
      <c r="Y33" s="314" t="str">
        <f>IF($B$2=1,IF(ชี้วัด4!Y33="","",ชี้วัด4!Y33),IF(ชี้วัด4!Y63="","",ชี้วัด4!Y63))</f>
        <v/>
      </c>
      <c r="Z33" s="314" t="str">
        <f>IF($B$2=1,IF(ชี้วัด4!Z33="","",ชี้วัด4!Z33),IF(ชี้วัด4!Z63="","",ชี้วัด4!Z63))</f>
        <v/>
      </c>
      <c r="AA33" s="314" t="str">
        <f>IF($B$2=1,IF(ชี้วัด4!AA33="","",ชี้วัด4!AA33),IF(ชี้วัด4!AA63="","",ชี้วัด4!AA63))</f>
        <v/>
      </c>
      <c r="AB33" s="314" t="str">
        <f>IF($B$2=1,IF(ชี้วัด4!AB33="","",ชี้วัด4!AB33),IF(ชี้วัด4!AB63="","",ชี้วัด4!AB63))</f>
        <v/>
      </c>
      <c r="AC33" s="314" t="str">
        <f>IF($B$2=1,IF(ชี้วัด4!AC33="","",ชี้วัด4!AC33),IF(ชี้วัด4!AC63="","",ชี้วัด4!AC63))</f>
        <v/>
      </c>
      <c r="AD33" s="314" t="str">
        <f>IF($B$2=1,IF(ชี้วัด4!AD33="","",ชี้วัด4!AD33),IF(ชี้วัด4!AD63="","",ชี้วัด4!AD63))</f>
        <v/>
      </c>
      <c r="AE33" s="314" t="str">
        <f>IF($B$2=1,IF(ชี้วัด4!AE33="","",ชี้วัด4!AE33),IF(ชี้วัด4!AE63="","",ชี้วัด4!AE63))</f>
        <v/>
      </c>
      <c r="AF33" s="314" t="str">
        <f>IF($B$2=1,IF(ชี้วัด4!AF33="","",ชี้วัด4!AF33),IF(ชี้วัด4!AF63="","",ชี้วัด4!AF63))</f>
        <v/>
      </c>
      <c r="AG33" s="314" t="str">
        <f>IF($B$2=1,IF(ชี้วัด4!AG33="","",ชี้วัด4!AG33),IF(ชี้วัด4!AG63="","",ชี้วัด4!AG63))</f>
        <v/>
      </c>
      <c r="AH33" s="314" t="str">
        <f>IF($B$2=1,IF(ชี้วัด4!AH33="","",ชี้วัด4!AH33),IF(ชี้วัด4!AH63="","",ชี้วัด4!AH63))</f>
        <v/>
      </c>
      <c r="AI33" s="314" t="str">
        <f>IF($B$2=1,IF(ชี้วัด4!AI33="","",ชี้วัด4!AI33),IF(ชี้วัด4!AI63="","",ชี้วัด4!AI63))</f>
        <v/>
      </c>
      <c r="AJ33" s="314" t="str">
        <f>IF($B$2=1,IF(ชี้วัด4!AJ33="","",ชี้วัด4!AJ33),IF(ชี้วัด4!AJ63="","",ชี้วัด4!AJ63))</f>
        <v/>
      </c>
      <c r="AK33" s="314" t="str">
        <f>IF($B$2=1,IF(ชี้วัด4!AK33="","",ชี้วัด4!AK33),IF(ชี้วัด4!AK63="","",ชี้วัด4!AK63))</f>
        <v/>
      </c>
      <c r="AL33" s="314" t="str">
        <f>IF($B$2=1,IF(ชี้วัด4!AL33="","",ชี้วัด4!AL33),IF(ชี้วัด4!AL63="","",ชี้วัด4!AL63))</f>
        <v/>
      </c>
      <c r="AM33" s="314" t="str">
        <f>IF($B$2=1,IF(ชี้วัด4!AM33="","",ชี้วัด4!AM33),IF(ชี้วัด4!AM63="","",ชี้วัด4!AM63))</f>
        <v/>
      </c>
      <c r="AN33" s="314" t="str">
        <f>IF($B$2=1,IF(ชี้วัด4!AN33="","",ชี้วัด4!AN33),IF(ชี้วัด4!AN63="","",ชี้วัด4!AN63))</f>
        <v/>
      </c>
      <c r="AO33" s="314" t="str">
        <f>IF($B$2=1,IF(ชี้วัด4!AO33="","",ชี้วัด4!AO33),IF(ชี้วัด4!AO63="","",ชี้วัด4!AO63))</f>
        <v/>
      </c>
      <c r="AP33" s="314" t="str">
        <f>IF($B$2=1,IF(ชี้วัด4!AP33="","",ชี้วัด4!AP33),IF(ชี้วัด4!AP63="","",ชี้วัด4!AP63))</f>
        <v/>
      </c>
      <c r="AQ33" s="314" t="str">
        <f>IF($B$2=1,IF(ชี้วัด4!AQ33="","",ชี้วัด4!AQ33),IF(ชี้วัด4!AQ63="","",ชี้วัด4!AQ63))</f>
        <v/>
      </c>
      <c r="AR33" s="314" t="str">
        <f>IF($B$2=1,IF(ชี้วัด4!AR33="","",ชี้วัด4!AR33),IF(ชี้วัด4!AR63="","",ชี้วัด4!AR63))</f>
        <v/>
      </c>
      <c r="AS33" s="314" t="str">
        <f>IF($B$2=1,IF(ชี้วัด4!AS33="","",ชี้วัด4!AS33),IF(ชี้วัด4!AS63="","",ชี้วัด4!AS63))</f>
        <v/>
      </c>
      <c r="AT33" s="314" t="str">
        <f>IF($B$2=1,IF(ชี้วัด4!AT33="","",ชี้วัด4!AT33),IF(ชี้วัด4!AT63="","",ชี้วัด4!AT63))</f>
        <v/>
      </c>
      <c r="AU33" s="314" t="str">
        <f>IF($B$2=1,IF(ชี้วัด4!AU33="","",ชี้วัด4!AU33),IF(ชี้วัด4!AU63="","",ชี้วัด4!AU63))</f>
        <v/>
      </c>
      <c r="AV33" s="314" t="str">
        <f>IF($B$2=1,IF(ชี้วัด4!AV33="","",ชี้วัด4!AV33),IF(ชี้วัด4!AV63="","",ชี้วัด4!AV63))</f>
        <v/>
      </c>
      <c r="AW33" s="314" t="str">
        <f>IF($B$2=1,IF(ชี้วัด4!AW33="","",ชี้วัด4!AW33),IF(ชี้วัด4!AW63="","",ชี้วัด4!AW63))</f>
        <v/>
      </c>
      <c r="AX33" s="314" t="str">
        <f>IF($B$2=1,IF(ชี้วัด4!AX33="","",ชี้วัด4!AX33),IF(ชี้วัด4!AX63="","",ชี้วัด4!AX63))</f>
        <v/>
      </c>
      <c r="AY33" s="314" t="str">
        <f>IF($B$2=1,IF(ชี้วัด4!AY33="","",ชี้วัด4!AY33),IF(ชี้วัด4!AY63="","",ชี้วัด4!AY63))</f>
        <v/>
      </c>
      <c r="AZ33" s="314" t="str">
        <f>IF($B$2=1,IF(ชี้วัด4!AZ33="","",ชี้วัด4!AZ33),IF(ชี้วัด4!AZ63="","",ชี้วัด4!AZ63))</f>
        <v/>
      </c>
      <c r="BA33" s="314" t="str">
        <f>IF($B$2=1,IF(ชี้วัด4!BA33="","",ชี้วัด4!BA33),IF(ชี้วัด4!BA63="","",ชี้วัด4!BA63))</f>
        <v/>
      </c>
      <c r="BB33" s="314" t="str">
        <f>IF($B$2=1,IF(ชี้วัด4!BB33="","",ชี้วัด4!BB33),IF(ชี้วัด4!BB63="","",ชี้วัด4!BB63))</f>
        <v/>
      </c>
      <c r="BC33" s="314" t="str">
        <f>IF($B$2=1,IF(ชี้วัด4!BC33="","",ชี้วัด4!BC33),IF(ชี้วัด4!BC63="","",ชี้วัด4!BC63))</f>
        <v/>
      </c>
      <c r="BD33" s="314" t="str">
        <f>IF($B$2=1,IF(ชี้วัด4!BD33="","",ชี้วัด4!BD33),IF(ชี้วัด4!BD63="","",ชี้วัด4!BD63))</f>
        <v/>
      </c>
      <c r="BE33" s="116" t="str">
        <f>IF($B$2=1,IF(ชี้วัด4!BE33="","",ชี้วัด4!BE33),IF(ชี้วัด4!BE63="","",ชี้วัด4!BE63))</f>
        <v/>
      </c>
      <c r="BF33" s="116" t="str">
        <f>IF($B$2=1,IF(ชี้วัด4!BF33="","",ชี้วัด4!BF33),IF(ชี้วัด4!BF63="","",ชี้วัด4!BF63))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IF($B$2=1,IF(ชี้วัด4!E34="","",ชี้วัด4!E34),IF(ชี้วัด4!E64="","",ชี้วัด4!E64))</f>
        <v/>
      </c>
      <c r="F34" s="118"/>
      <c r="G34" s="314" t="str">
        <f>IF($B$2=1,IF(ชี้วัด4!G34="","",ชี้วัด4!G34),IF(ชี้วัด4!G64="","",ชี้วัด4!G64))</f>
        <v/>
      </c>
      <c r="H34" s="314" t="str">
        <f>IF($B$2=1,IF(ชี้วัด4!H34="","",ชี้วัด4!H34),IF(ชี้วัด4!H64="","",ชี้วัด4!H64))</f>
        <v/>
      </c>
      <c r="I34" s="314" t="str">
        <f>IF($B$2=1,IF(ชี้วัด4!I34="","",ชี้วัด4!I34),IF(ชี้วัด4!I64="","",ชี้วัด4!I64))</f>
        <v/>
      </c>
      <c r="J34" s="314" t="str">
        <f>IF($B$2=1,IF(ชี้วัด4!J34="","",ชี้วัด4!J34),IF(ชี้วัด4!J64="","",ชี้วัด4!J64))</f>
        <v/>
      </c>
      <c r="K34" s="314" t="str">
        <f>IF($B$2=1,IF(ชี้วัด4!K34="","",ชี้วัด4!K34),IF(ชี้วัด4!K64="","",ชี้วัด4!K64))</f>
        <v/>
      </c>
      <c r="L34" s="314" t="str">
        <f>IF($B$2=1,IF(ชี้วัด4!L34="","",ชี้วัด4!L34),IF(ชี้วัด4!L64="","",ชี้วัด4!L64))</f>
        <v/>
      </c>
      <c r="M34" s="314" t="str">
        <f>IF($B$2=1,IF(ชี้วัด4!M34="","",ชี้วัด4!M34),IF(ชี้วัด4!M64="","",ชี้วัด4!M64))</f>
        <v/>
      </c>
      <c r="N34" s="314" t="str">
        <f>IF($B$2=1,IF(ชี้วัด4!N34="","",ชี้วัด4!N34),IF(ชี้วัด4!N64="","",ชี้วัด4!N64))</f>
        <v/>
      </c>
      <c r="O34" s="314" t="str">
        <f>IF($B$2=1,IF(ชี้วัด4!O34="","",ชี้วัด4!O34),IF(ชี้วัด4!O64="","",ชี้วัด4!O64))</f>
        <v/>
      </c>
      <c r="P34" s="314" t="str">
        <f>IF($B$2=1,IF(ชี้วัด4!P34="","",ชี้วัด4!P34),IF(ชี้วัด4!P64="","",ชี้วัด4!P64))</f>
        <v/>
      </c>
      <c r="Q34" s="314" t="str">
        <f>IF($B$2=1,IF(ชี้วัด4!Q34="","",ชี้วัด4!Q34),IF(ชี้วัด4!Q64="","",ชี้วัด4!Q64))</f>
        <v/>
      </c>
      <c r="R34" s="314" t="str">
        <f>IF($B$2=1,IF(ชี้วัด4!R34="","",ชี้วัด4!R34),IF(ชี้วัด4!R64="","",ชี้วัด4!R64))</f>
        <v/>
      </c>
      <c r="S34" s="314" t="str">
        <f>IF($B$2=1,IF(ชี้วัด4!S34="","",ชี้วัด4!S34),IF(ชี้วัด4!S64="","",ชี้วัด4!S64))</f>
        <v/>
      </c>
      <c r="T34" s="314" t="str">
        <f>IF($B$2=1,IF(ชี้วัด4!T34="","",ชี้วัด4!T34),IF(ชี้วัด4!T64="","",ชี้วัด4!T64))</f>
        <v/>
      </c>
      <c r="U34" s="314" t="str">
        <f>IF($B$2=1,IF(ชี้วัด4!U34="","",ชี้วัด4!U34),IF(ชี้วัด4!U64="","",ชี้วัด4!U64))</f>
        <v/>
      </c>
      <c r="V34" s="314" t="str">
        <f>IF($B$2=1,IF(ชี้วัด4!V34="","",ชี้วัด4!V34),IF(ชี้วัด4!V64="","",ชี้วัด4!V64))</f>
        <v/>
      </c>
      <c r="W34" s="314" t="str">
        <f>IF($B$2=1,IF(ชี้วัด4!W34="","",ชี้วัด4!W34),IF(ชี้วัด4!W64="","",ชี้วัด4!W64))</f>
        <v/>
      </c>
      <c r="X34" s="314" t="str">
        <f>IF($B$2=1,IF(ชี้วัด4!X34="","",ชี้วัด4!X34),IF(ชี้วัด4!X64="","",ชี้วัด4!X64))</f>
        <v/>
      </c>
      <c r="Y34" s="314" t="str">
        <f>IF($B$2=1,IF(ชี้วัด4!Y34="","",ชี้วัด4!Y34),IF(ชี้วัด4!Y64="","",ชี้วัด4!Y64))</f>
        <v/>
      </c>
      <c r="Z34" s="314" t="str">
        <f>IF($B$2=1,IF(ชี้วัด4!Z34="","",ชี้วัด4!Z34),IF(ชี้วัด4!Z64="","",ชี้วัด4!Z64))</f>
        <v/>
      </c>
      <c r="AA34" s="314" t="str">
        <f>IF($B$2=1,IF(ชี้วัด4!AA34="","",ชี้วัด4!AA34),IF(ชี้วัด4!AA64="","",ชี้วัด4!AA64))</f>
        <v/>
      </c>
      <c r="AB34" s="314" t="str">
        <f>IF($B$2=1,IF(ชี้วัด4!AB34="","",ชี้วัด4!AB34),IF(ชี้วัด4!AB64="","",ชี้วัด4!AB64))</f>
        <v/>
      </c>
      <c r="AC34" s="314" t="str">
        <f>IF($B$2=1,IF(ชี้วัด4!AC34="","",ชี้วัด4!AC34),IF(ชี้วัด4!AC64="","",ชี้วัด4!AC64))</f>
        <v/>
      </c>
      <c r="AD34" s="314" t="str">
        <f>IF($B$2=1,IF(ชี้วัด4!AD34="","",ชี้วัด4!AD34),IF(ชี้วัด4!AD64="","",ชี้วัด4!AD64))</f>
        <v/>
      </c>
      <c r="AE34" s="314" t="str">
        <f>IF($B$2=1,IF(ชี้วัด4!AE34="","",ชี้วัด4!AE34),IF(ชี้วัด4!AE64="","",ชี้วัด4!AE64))</f>
        <v/>
      </c>
      <c r="AF34" s="314" t="str">
        <f>IF($B$2=1,IF(ชี้วัด4!AF34="","",ชี้วัด4!AF34),IF(ชี้วัด4!AF64="","",ชี้วัด4!AF64))</f>
        <v/>
      </c>
      <c r="AG34" s="314" t="str">
        <f>IF($B$2=1,IF(ชี้วัด4!AG34="","",ชี้วัด4!AG34),IF(ชี้วัด4!AG64="","",ชี้วัด4!AG64))</f>
        <v/>
      </c>
      <c r="AH34" s="314" t="str">
        <f>IF($B$2=1,IF(ชี้วัด4!AH34="","",ชี้วัด4!AH34),IF(ชี้วัด4!AH64="","",ชี้วัด4!AH64))</f>
        <v/>
      </c>
      <c r="AI34" s="314" t="str">
        <f>IF($B$2=1,IF(ชี้วัด4!AI34="","",ชี้วัด4!AI34),IF(ชี้วัด4!AI64="","",ชี้วัด4!AI64))</f>
        <v/>
      </c>
      <c r="AJ34" s="314" t="str">
        <f>IF($B$2=1,IF(ชี้วัด4!AJ34="","",ชี้วัด4!AJ34),IF(ชี้วัด4!AJ64="","",ชี้วัด4!AJ64))</f>
        <v/>
      </c>
      <c r="AK34" s="314" t="str">
        <f>IF($B$2=1,IF(ชี้วัด4!AK34="","",ชี้วัด4!AK34),IF(ชี้วัด4!AK64="","",ชี้วัด4!AK64))</f>
        <v/>
      </c>
      <c r="AL34" s="314" t="str">
        <f>IF($B$2=1,IF(ชี้วัด4!AL34="","",ชี้วัด4!AL34),IF(ชี้วัด4!AL64="","",ชี้วัด4!AL64))</f>
        <v/>
      </c>
      <c r="AM34" s="314" t="str">
        <f>IF($B$2=1,IF(ชี้วัด4!AM34="","",ชี้วัด4!AM34),IF(ชี้วัด4!AM64="","",ชี้วัด4!AM64))</f>
        <v/>
      </c>
      <c r="AN34" s="314" t="str">
        <f>IF($B$2=1,IF(ชี้วัด4!AN34="","",ชี้วัด4!AN34),IF(ชี้วัด4!AN64="","",ชี้วัด4!AN64))</f>
        <v/>
      </c>
      <c r="AO34" s="314" t="str">
        <f>IF($B$2=1,IF(ชี้วัด4!AO34="","",ชี้วัด4!AO34),IF(ชี้วัด4!AO64="","",ชี้วัด4!AO64))</f>
        <v/>
      </c>
      <c r="AP34" s="314" t="str">
        <f>IF($B$2=1,IF(ชี้วัด4!AP34="","",ชี้วัด4!AP34),IF(ชี้วัด4!AP64="","",ชี้วัด4!AP64))</f>
        <v/>
      </c>
      <c r="AQ34" s="314" t="str">
        <f>IF($B$2=1,IF(ชี้วัด4!AQ34="","",ชี้วัด4!AQ34),IF(ชี้วัด4!AQ64="","",ชี้วัด4!AQ64))</f>
        <v/>
      </c>
      <c r="AR34" s="314" t="str">
        <f>IF($B$2=1,IF(ชี้วัด4!AR34="","",ชี้วัด4!AR34),IF(ชี้วัด4!AR64="","",ชี้วัด4!AR64))</f>
        <v/>
      </c>
      <c r="AS34" s="314" t="str">
        <f>IF($B$2=1,IF(ชี้วัด4!AS34="","",ชี้วัด4!AS34),IF(ชี้วัด4!AS64="","",ชี้วัด4!AS64))</f>
        <v/>
      </c>
      <c r="AT34" s="314" t="str">
        <f>IF($B$2=1,IF(ชี้วัด4!AT34="","",ชี้วัด4!AT34),IF(ชี้วัด4!AT64="","",ชี้วัด4!AT64))</f>
        <v/>
      </c>
      <c r="AU34" s="314" t="str">
        <f>IF($B$2=1,IF(ชี้วัด4!AU34="","",ชี้วัด4!AU34),IF(ชี้วัด4!AU64="","",ชี้วัด4!AU64))</f>
        <v/>
      </c>
      <c r="AV34" s="314" t="str">
        <f>IF($B$2=1,IF(ชี้วัด4!AV34="","",ชี้วัด4!AV34),IF(ชี้วัด4!AV64="","",ชี้วัด4!AV64))</f>
        <v/>
      </c>
      <c r="AW34" s="314" t="str">
        <f>IF($B$2=1,IF(ชี้วัด4!AW34="","",ชี้วัด4!AW34),IF(ชี้วัด4!AW64="","",ชี้วัด4!AW64))</f>
        <v/>
      </c>
      <c r="AX34" s="314" t="str">
        <f>IF($B$2=1,IF(ชี้วัด4!AX34="","",ชี้วัด4!AX34),IF(ชี้วัด4!AX64="","",ชี้วัด4!AX64))</f>
        <v/>
      </c>
      <c r="AY34" s="314" t="str">
        <f>IF($B$2=1,IF(ชี้วัด4!AY34="","",ชี้วัด4!AY34),IF(ชี้วัด4!AY64="","",ชี้วัด4!AY64))</f>
        <v/>
      </c>
      <c r="AZ34" s="314" t="str">
        <f>IF($B$2=1,IF(ชี้วัด4!AZ34="","",ชี้วัด4!AZ34),IF(ชี้วัด4!AZ64="","",ชี้วัด4!AZ64))</f>
        <v/>
      </c>
      <c r="BA34" s="314" t="str">
        <f>IF($B$2=1,IF(ชี้วัด4!BA34="","",ชี้วัด4!BA34),IF(ชี้วัด4!BA64="","",ชี้วัด4!BA64))</f>
        <v/>
      </c>
      <c r="BB34" s="314" t="str">
        <f>IF($B$2=1,IF(ชี้วัด4!BB34="","",ชี้วัด4!BB34),IF(ชี้วัด4!BB64="","",ชี้วัด4!BB64))</f>
        <v/>
      </c>
      <c r="BC34" s="314" t="str">
        <f>IF($B$2=1,IF(ชี้วัด4!BC34="","",ชี้วัด4!BC34),IF(ชี้วัด4!BC64="","",ชี้วัด4!BC64))</f>
        <v/>
      </c>
      <c r="BD34" s="314" t="str">
        <f>IF($B$2=1,IF(ชี้วัด4!BD34="","",ชี้วัด4!BD34),IF(ชี้วัด4!BD64="","",ชี้วัด4!BD64))</f>
        <v/>
      </c>
      <c r="BE34" s="116" t="str">
        <f>IF($B$2=1,IF(ชี้วัด4!BE34="","",ชี้วัด4!BE34),IF(ชี้วัด4!BE64="","",ชี้วัด4!BE64))</f>
        <v/>
      </c>
      <c r="BF34" s="116" t="str">
        <f>IF($B$2=1,IF(ชี้วัด4!BF34="","",ชี้วัด4!BF34),IF(ชี้วัด4!BF64="","",ชี้วัด4!BF64))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A1B08F4-28BB-492E-9DBF-F597D2FA8E60}">
          <x14:formula1>
            <xm:f>รายการ!$M$2:$M$3</xm:f>
          </x14:formula1>
          <xm:sqref>B2</xm:sqref>
        </x14:dataValidation>
        <x14:dataValidation type="list" allowBlank="1" showInputMessage="1" showErrorMessage="1" xr:uid="{422D051C-6B98-480B-B582-32FA0628BAD0}">
          <x14:formula1>
            <xm:f>รายการ!$K$2:$K$37</xm:f>
          </x14:formula1>
          <xm:sqref>B1</xm:sqref>
        </x14:dataValidation>
      </x14:dataValidations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9BA4B-D5E4-431E-A9EC-D6BDC0F65764}">
  <sheetPr codeName="Sheet95"/>
  <dimension ref="A1:BF34"/>
  <sheetViews>
    <sheetView workbookViewId="0">
      <selection activeCell="B4" sqref="B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IF(ชี้วัด5!B3="","",ชี้วัด5!B3)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IF(ชี้วัด5!G2="","",ชี้วัด5!G2)</f>
        <v>ส 4.1</v>
      </c>
      <c r="H2" s="116" t="str">
        <f>IF(ชี้วัด5!H2="","",ชี้วัด5!H2)</f>
        <v>ส 4.1</v>
      </c>
      <c r="I2" s="116" t="str">
        <f>IF(ชี้วัด5!I2="","",ชี้วัด5!I2)</f>
        <v>ส 4.2</v>
      </c>
      <c r="J2" s="116" t="str">
        <f>IF(ชี้วัด5!J2="","",ชี้วัด5!J2)</f>
        <v>ส 4.2</v>
      </c>
      <c r="K2" s="116" t="str">
        <f>IF(ชี้วัด5!K2="","",ชี้วัด5!K2)</f>
        <v>ส 4.3</v>
      </c>
      <c r="L2" s="116" t="str">
        <f>IF(ชี้วัด5!L2="","",ชี้วัด5!L2)</f>
        <v>ส 4.3</v>
      </c>
      <c r="M2" s="116" t="str">
        <f>IF(ชี้วัด5!M2="","",ชี้วัด5!M2)</f>
        <v>ส 4.3</v>
      </c>
      <c r="N2" s="116" t="str">
        <f>IF(ชี้วัด5!N2="","",ชี้วัด5!N2)</f>
        <v>ส 4.3</v>
      </c>
      <c r="O2" s="116" t="str">
        <f>IF(ชี้วัด5!O2="","",ชี้วัด5!O2)</f>
        <v/>
      </c>
      <c r="P2" s="116" t="str">
        <f>IF(ชี้วัด5!P2="","",ชี้วัด5!P2)</f>
        <v/>
      </c>
      <c r="Q2" s="116" t="str">
        <f>IF(ชี้วัด5!Q2="","",ชี้วัด5!Q2)</f>
        <v/>
      </c>
      <c r="R2" s="116" t="str">
        <f>IF(ชี้วัด5!R2="","",ชี้วัด5!R2)</f>
        <v/>
      </c>
      <c r="S2" s="116" t="str">
        <f>IF(ชี้วัด5!S2="","",ชี้วัด5!S2)</f>
        <v/>
      </c>
      <c r="T2" s="116" t="str">
        <f>IF(ชี้วัด5!T2="","",ชี้วัด5!T2)</f>
        <v/>
      </c>
      <c r="U2" s="116" t="str">
        <f>IF(ชี้วัด5!U2="","",ชี้วัด5!U2)</f>
        <v/>
      </c>
      <c r="V2" s="116" t="str">
        <f>IF(ชี้วัด5!V2="","",ชี้วัด5!V2)</f>
        <v/>
      </c>
      <c r="W2" s="116" t="str">
        <f>IF(ชี้วัด5!W2="","",ชี้วัด5!W2)</f>
        <v/>
      </c>
      <c r="X2" s="116" t="str">
        <f>IF(ชี้วัด5!X2="","",ชี้วัด5!X2)</f>
        <v/>
      </c>
      <c r="Y2" s="116" t="str">
        <f>IF(ชี้วัด5!Y2="","",ชี้วัด5!Y2)</f>
        <v/>
      </c>
      <c r="Z2" s="116" t="str">
        <f>IF(ชี้วัด5!Z2="","",ชี้วัด5!Z2)</f>
        <v/>
      </c>
      <c r="AA2" s="116" t="str">
        <f>IF(ชี้วัด5!AA2="","",ชี้วัด5!AA2)</f>
        <v/>
      </c>
      <c r="AB2" s="116" t="str">
        <f>IF(ชี้วัด5!AB2="","",ชี้วัด5!AB2)</f>
        <v/>
      </c>
      <c r="AC2" s="116" t="str">
        <f>IF(ชี้วัด5!AC2="","",ชี้วัด5!AC2)</f>
        <v/>
      </c>
      <c r="AD2" s="116" t="str">
        <f>IF(ชี้วัด5!AD2="","",ชี้วัด5!AD2)</f>
        <v/>
      </c>
      <c r="AE2" s="116" t="str">
        <f>IF(ชี้วัด5!AE2="","",ชี้วัด5!AE2)</f>
        <v/>
      </c>
      <c r="AF2" s="116" t="str">
        <f>IF(ชี้วัด5!AF2="","",ชี้วัด5!AF2)</f>
        <v/>
      </c>
      <c r="AG2" s="116" t="str">
        <f>IF(ชี้วัด5!AG2="","",ชี้วัด5!AG2)</f>
        <v/>
      </c>
      <c r="AH2" s="116" t="str">
        <f>IF(ชี้วัด5!AH2="","",ชี้วัด5!AH2)</f>
        <v/>
      </c>
      <c r="AI2" s="116" t="str">
        <f>IF(ชี้วัด5!AI2="","",ชี้วัด5!AI2)</f>
        <v/>
      </c>
      <c r="AJ2" s="116" t="str">
        <f>IF(ชี้วัด5!AJ2="","",ชี้วัด5!AJ2)</f>
        <v/>
      </c>
      <c r="AK2" s="116" t="str">
        <f>IF(ชี้วัด5!AK2="","",ชี้วัด5!AK2)</f>
        <v/>
      </c>
      <c r="AL2" s="116" t="str">
        <f>IF(ชี้วัด5!AL2="","",ชี้วัด5!AL2)</f>
        <v/>
      </c>
      <c r="AM2" s="116" t="str">
        <f>IF(ชี้วัด5!AM2="","",ชี้วัด5!AM2)</f>
        <v/>
      </c>
      <c r="AN2" s="116" t="str">
        <f>IF(ชี้วัด5!AN2="","",ชี้วัด5!AN2)</f>
        <v/>
      </c>
      <c r="AO2" s="116" t="str">
        <f>IF(ชี้วัด5!AO2="","",ชี้วัด5!AO2)</f>
        <v/>
      </c>
      <c r="AP2" s="116" t="str">
        <f>IF(ชี้วัด5!AP2="","",ชี้วัด5!AP2)</f>
        <v/>
      </c>
      <c r="AQ2" s="116" t="str">
        <f>IF(ชี้วัด5!AQ2="","",ชี้วัด5!AQ2)</f>
        <v/>
      </c>
      <c r="AR2" s="116" t="str">
        <f>IF(ชี้วัด5!AR2="","",ชี้วัด5!AR2)</f>
        <v/>
      </c>
      <c r="AS2" s="116" t="str">
        <f>IF(ชี้วัด5!AS2="","",ชี้วัด5!AS2)</f>
        <v/>
      </c>
      <c r="AT2" s="116" t="str">
        <f>IF(ชี้วัด5!AT2="","",ชี้วัด5!AT2)</f>
        <v/>
      </c>
      <c r="AU2" s="116" t="str">
        <f>IF(ชี้วัด5!AU2="","",ชี้วัด5!AU2)</f>
        <v/>
      </c>
      <c r="AV2" s="116" t="str">
        <f>IF(ชี้วัด5!AV2="","",ชี้วัด5!AV2)</f>
        <v/>
      </c>
      <c r="AW2" s="116" t="str">
        <f>IF(ชี้วัด5!AW2="","",ชี้วัด5!AW2)</f>
        <v/>
      </c>
      <c r="AX2" s="116" t="str">
        <f>IF(ชี้วัด5!AX2="","",ชี้วัด5!AX2)</f>
        <v/>
      </c>
      <c r="AY2" s="116" t="str">
        <f>IF(ชี้วัด5!AY2="","",ชี้วัด5!AY2)</f>
        <v/>
      </c>
      <c r="AZ2" s="116" t="str">
        <f>IF(ชี้วัด5!AZ2="","",ชี้วัด5!AZ2)</f>
        <v/>
      </c>
      <c r="BA2" s="116" t="str">
        <f>IF(ชี้วัด5!BA2="","",ชี้วัด5!BA2)</f>
        <v/>
      </c>
      <c r="BB2" s="116" t="str">
        <f>IF(ชี้วัด5!BB2="","",ชี้วัด5!BB2)</f>
        <v/>
      </c>
      <c r="BC2" s="116" t="str">
        <f>IF(ชี้วัด5!BC2="","",ชี้วัด5!BC2)</f>
        <v/>
      </c>
      <c r="BD2" s="116" t="str">
        <f>IF(ชี้วัด5!BD2="","",ชี้วัด5!BD2)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IF(ชี้วัด5!G3="","",ชี้วัด5!G3)</f>
        <v>ป. 6/1</v>
      </c>
      <c r="H3" s="116" t="str">
        <f>IF(ชี้วัด5!H3="","",ชี้วัด5!H3)</f>
        <v>ป. 6/2</v>
      </c>
      <c r="I3" s="116" t="str">
        <f>IF(ชี้วัด5!I3="","",ชี้วัด5!I3)</f>
        <v>ป. 6/1</v>
      </c>
      <c r="J3" s="116" t="str">
        <f>IF(ชี้วัด5!J3="","",ชี้วัด5!J3)</f>
        <v>ป. 6/2</v>
      </c>
      <c r="K3" s="116" t="str">
        <f>IF(ชี้วัด5!K3="","",ชี้วัด5!K3)</f>
        <v>ป. 6/1</v>
      </c>
      <c r="L3" s="116" t="str">
        <f>IF(ชี้วัด5!L3="","",ชี้วัด5!L3)</f>
        <v>ป. 6/2</v>
      </c>
      <c r="M3" s="116" t="str">
        <f>IF(ชี้วัด5!M3="","",ชี้วัด5!M3)</f>
        <v>ป. 6/3</v>
      </c>
      <c r="N3" s="116" t="str">
        <f>IF(ชี้วัด5!N3="","",ชี้วัด5!N3)</f>
        <v>ป. 6/4</v>
      </c>
      <c r="O3" s="116" t="str">
        <f>IF(ชี้วัด5!O3="","",ชี้วัด5!O3)</f>
        <v/>
      </c>
      <c r="P3" s="116" t="str">
        <f>IF(ชี้วัด5!P3="","",ชี้วัด5!P3)</f>
        <v/>
      </c>
      <c r="Q3" s="116" t="str">
        <f>IF(ชี้วัด5!Q3="","",ชี้วัด5!Q3)</f>
        <v/>
      </c>
      <c r="R3" s="116" t="str">
        <f>IF(ชี้วัด5!R3="","",ชี้วัด5!R3)</f>
        <v/>
      </c>
      <c r="S3" s="116" t="str">
        <f>IF(ชี้วัด5!S3="","",ชี้วัด5!S3)</f>
        <v/>
      </c>
      <c r="T3" s="116" t="str">
        <f>IF(ชี้วัด5!T3="","",ชี้วัด5!T3)</f>
        <v/>
      </c>
      <c r="U3" s="116" t="str">
        <f>IF(ชี้วัด5!U3="","",ชี้วัด5!U3)</f>
        <v/>
      </c>
      <c r="V3" s="116" t="str">
        <f>IF(ชี้วัด5!V3="","",ชี้วัด5!V3)</f>
        <v/>
      </c>
      <c r="W3" s="116" t="str">
        <f>IF(ชี้วัด5!W3="","",ชี้วัด5!W3)</f>
        <v/>
      </c>
      <c r="X3" s="116" t="str">
        <f>IF(ชี้วัด5!X3="","",ชี้วัด5!X3)</f>
        <v/>
      </c>
      <c r="Y3" s="116" t="str">
        <f>IF(ชี้วัด5!Y3="","",ชี้วัด5!Y3)</f>
        <v/>
      </c>
      <c r="Z3" s="116" t="str">
        <f>IF(ชี้วัด5!Z3="","",ชี้วัด5!Z3)</f>
        <v/>
      </c>
      <c r="AA3" s="116" t="str">
        <f>IF(ชี้วัด5!AA3="","",ชี้วัด5!AA3)</f>
        <v/>
      </c>
      <c r="AB3" s="116" t="str">
        <f>IF(ชี้วัด5!AB3="","",ชี้วัด5!AB3)</f>
        <v/>
      </c>
      <c r="AC3" s="116" t="str">
        <f>IF(ชี้วัด5!AC3="","",ชี้วัด5!AC3)</f>
        <v/>
      </c>
      <c r="AD3" s="116" t="str">
        <f>IF(ชี้วัด5!AD3="","",ชี้วัด5!AD3)</f>
        <v/>
      </c>
      <c r="AE3" s="116" t="str">
        <f>IF(ชี้วัด5!AE3="","",ชี้วัด5!AE3)</f>
        <v/>
      </c>
      <c r="AF3" s="116" t="str">
        <f>IF(ชี้วัด5!AF3="","",ชี้วัด5!AF3)</f>
        <v/>
      </c>
      <c r="AG3" s="116" t="str">
        <f>IF(ชี้วัด5!AG3="","",ชี้วัด5!AG3)</f>
        <v/>
      </c>
      <c r="AH3" s="116" t="str">
        <f>IF(ชี้วัด5!AH3="","",ชี้วัด5!AH3)</f>
        <v/>
      </c>
      <c r="AI3" s="116" t="str">
        <f>IF(ชี้วัด5!AI3="","",ชี้วัด5!AI3)</f>
        <v/>
      </c>
      <c r="AJ3" s="116" t="str">
        <f>IF(ชี้วัด5!AJ3="","",ชี้วัด5!AJ3)</f>
        <v/>
      </c>
      <c r="AK3" s="116" t="str">
        <f>IF(ชี้วัด5!AK3="","",ชี้วัด5!AK3)</f>
        <v/>
      </c>
      <c r="AL3" s="116" t="str">
        <f>IF(ชี้วัด5!AL3="","",ชี้วัด5!AL3)</f>
        <v/>
      </c>
      <c r="AM3" s="116" t="str">
        <f>IF(ชี้วัด5!AM3="","",ชี้วัด5!AM3)</f>
        <v/>
      </c>
      <c r="AN3" s="116" t="str">
        <f>IF(ชี้วัด5!AN3="","",ชี้วัด5!AN3)</f>
        <v/>
      </c>
      <c r="AO3" s="116" t="str">
        <f>IF(ชี้วัด5!AO3="","",ชี้วัด5!AO3)</f>
        <v/>
      </c>
      <c r="AP3" s="116" t="str">
        <f>IF(ชี้วัด5!AP3="","",ชี้วัด5!AP3)</f>
        <v/>
      </c>
      <c r="AQ3" s="116" t="str">
        <f>IF(ชี้วัด5!AQ3="","",ชี้วัด5!AQ3)</f>
        <v/>
      </c>
      <c r="AR3" s="116" t="str">
        <f>IF(ชี้วัด5!AR3="","",ชี้วัด5!AR3)</f>
        <v/>
      </c>
      <c r="AS3" s="116" t="str">
        <f>IF(ชี้วัด5!AS3="","",ชี้วัด5!AS3)</f>
        <v/>
      </c>
      <c r="AT3" s="116" t="str">
        <f>IF(ชี้วัด5!AT3="","",ชี้วัด5!AT3)</f>
        <v/>
      </c>
      <c r="AU3" s="116" t="str">
        <f>IF(ชี้วัด5!AU3="","",ชี้วัด5!AU3)</f>
        <v/>
      </c>
      <c r="AV3" s="116" t="str">
        <f>IF(ชี้วัด5!AV3="","",ชี้วัด5!AV3)</f>
        <v/>
      </c>
      <c r="AW3" s="116" t="str">
        <f>IF(ชี้วัด5!AW3="","",ชี้วัด5!AW3)</f>
        <v/>
      </c>
      <c r="AX3" s="116" t="str">
        <f>IF(ชี้วัด5!AX3="","",ชี้วัด5!AX3)</f>
        <v/>
      </c>
      <c r="AY3" s="116" t="str">
        <f>IF(ชี้วัด5!AY3="","",ชี้วัด5!AY3)</f>
        <v/>
      </c>
      <c r="AZ3" s="116" t="str">
        <f>IF(ชี้วัด5!AZ3="","",ชี้วัด5!AZ3)</f>
        <v/>
      </c>
      <c r="BA3" s="116" t="str">
        <f>IF(ชี้วัด5!BA3="","",ชี้วัด5!BA3)</f>
        <v/>
      </c>
      <c r="BB3" s="116" t="str">
        <f>IF(ชี้วัด5!BB3="","",ชี้วัด5!BB3)</f>
        <v/>
      </c>
      <c r="BC3" s="116" t="str">
        <f>IF(ชี้วัด5!BC3="","",ชี้วัด5!BC3)</f>
        <v/>
      </c>
      <c r="BD3" s="116" t="str">
        <f>IF(ชี้วัด5!BD3="","",ชี้วัด5!BD3)</f>
        <v/>
      </c>
      <c r="BE3" s="112">
        <f>IF(ชี้วัด5!BE3="","",ชี้วัด5!BE3)</f>
        <v>8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IF(ชี้วัด5!G4="","",ชี้วัด5!G4)</f>
        <v>อธิบายความสำคัญของวิธีการทางประวัติศาสตร์ในการศึกษาเรื่องราวทางประวัติศาสตร์อย่างง่าย ๆ</v>
      </c>
      <c r="H4" s="119" t="str">
        <f>IF(ชี้วัด5!H4="","",ชี้วัด5!H4)</f>
        <v>นำเสนอข้อมูลจากหลักฐานที่หลากหลายในการทำความเข้าใจเรื่องราวสำคัญในอดีต</v>
      </c>
      <c r="I4" s="119" t="str">
        <f>IF(ชี้วัด5!I4="","",ชี้วัด5!I4)</f>
        <v>อธิบายสภาพสังคม เศรษฐกิจและการเมืองของประเทศเพื่อนบ้านในปัจจุบัน</v>
      </c>
      <c r="J4" s="119" t="str">
        <f>IF(ชี้วัด5!J4="","",ชี้วัด5!J4)</f>
        <v>บอกความสัมพันธ์ของกลุ่มอาเซียนโดยสังเขป</v>
      </c>
      <c r="K4" s="119" t="str">
        <f>IF(ชี้วัด5!K4="","",ชี้วัด5!K4)</f>
        <v>อธิบายพัฒนาการของไทยสมัยรัตนโกสินทร์ โดยสังเขป</v>
      </c>
      <c r="L4" s="119" t="str">
        <f>IF(ชี้วัด5!L4="","",ชี้วัด5!L4)</f>
        <v>อธิบายปัจจัยที่ส่งเสริมความเจริญรุ่งเรืองทางเศรษฐกิจและการปกครองของไทยสมัยรัตนโกสินทร์</v>
      </c>
      <c r="M4" s="119" t="str">
        <f>IF(ชี้วัด5!M4="","",ชี้วัด5!M4)</f>
        <v>ยกตัวอย่างผลงานของบุคคลสำคัญด้านต่างๆสมัยรัตนโกสินทร์</v>
      </c>
      <c r="N4" s="119" t="str">
        <f>IF(ชี้วัด5!N4="","",ชี้วัด5!N4)</f>
        <v>อธิบายภูมิปัญญาไทยที่สำคัญสมัยรัตนโกสินทร์ที่น่าภาคภูมิใจ และควรค่าแก่การอนุรักษ์ไว้</v>
      </c>
      <c r="O4" s="119" t="str">
        <f>IF(ชี้วัด5!O4="","",ชี้วัด5!O4)</f>
        <v/>
      </c>
      <c r="P4" s="119" t="str">
        <f>IF(ชี้วัด5!P4="","",ชี้วัด5!P4)</f>
        <v/>
      </c>
      <c r="Q4" s="119" t="str">
        <f>IF(ชี้วัด5!Q4="","",ชี้วัด5!Q4)</f>
        <v/>
      </c>
      <c r="R4" s="119" t="str">
        <f>IF(ชี้วัด5!R4="","",ชี้วัด5!R4)</f>
        <v/>
      </c>
      <c r="S4" s="119" t="str">
        <f>IF(ชี้วัด5!S4="","",ชี้วัด5!S4)</f>
        <v/>
      </c>
      <c r="T4" s="119" t="str">
        <f>IF(ชี้วัด5!T4="","",ชี้วัด5!T4)</f>
        <v/>
      </c>
      <c r="U4" s="119" t="str">
        <f>IF(ชี้วัด5!U4="","",ชี้วัด5!U4)</f>
        <v/>
      </c>
      <c r="V4" s="119" t="str">
        <f>IF(ชี้วัด5!V4="","",ชี้วัด5!V4)</f>
        <v/>
      </c>
      <c r="W4" s="119" t="str">
        <f>IF(ชี้วัด5!W4="","",ชี้วัด5!W4)</f>
        <v/>
      </c>
      <c r="X4" s="119" t="str">
        <f>IF(ชี้วัด5!X4="","",ชี้วัด5!X4)</f>
        <v/>
      </c>
      <c r="Y4" s="119" t="str">
        <f>IF(ชี้วัด5!Y4="","",ชี้วัด5!Y4)</f>
        <v/>
      </c>
      <c r="Z4" s="119" t="str">
        <f>IF(ชี้วัด5!Z4="","",ชี้วัด5!Z4)</f>
        <v/>
      </c>
      <c r="AA4" s="119" t="str">
        <f>IF(ชี้วัด5!AA4="","",ชี้วัด5!AA4)</f>
        <v/>
      </c>
      <c r="AB4" s="119" t="str">
        <f>IF(ชี้วัด5!AB4="","",ชี้วัด5!AB4)</f>
        <v/>
      </c>
      <c r="AC4" s="119" t="str">
        <f>IF(ชี้วัด5!AC4="","",ชี้วัด5!AC4)</f>
        <v/>
      </c>
      <c r="AD4" s="119" t="str">
        <f>IF(ชี้วัด5!AD4="","",ชี้วัด5!AD4)</f>
        <v/>
      </c>
      <c r="AE4" s="119" t="str">
        <f>IF(ชี้วัด5!AE4="","",ชี้วัด5!AE4)</f>
        <v/>
      </c>
      <c r="AF4" s="119" t="str">
        <f>IF(ชี้วัด5!AF4="","",ชี้วัด5!AF4)</f>
        <v/>
      </c>
      <c r="AG4" s="119" t="str">
        <f>IF(ชี้วัด5!AG4="","",ชี้วัด5!AG4)</f>
        <v/>
      </c>
      <c r="AH4" s="119" t="str">
        <f>IF(ชี้วัด5!AH4="","",ชี้วัด5!AH4)</f>
        <v/>
      </c>
      <c r="AI4" s="119" t="str">
        <f>IF(ชี้วัด5!AI4="","",ชี้วัด5!AI4)</f>
        <v/>
      </c>
      <c r="AJ4" s="119" t="str">
        <f>IF(ชี้วัด5!AJ4="","",ชี้วัด5!AJ4)</f>
        <v/>
      </c>
      <c r="AK4" s="119" t="str">
        <f>IF(ชี้วัด5!AK4="","",ชี้วัด5!AK4)</f>
        <v/>
      </c>
      <c r="AL4" s="119" t="str">
        <f>IF(ชี้วัด5!AL4="","",ชี้วัด5!AL4)</f>
        <v/>
      </c>
      <c r="AM4" s="119" t="str">
        <f>IF(ชี้วัด5!AM4="","",ชี้วัด5!AM4)</f>
        <v/>
      </c>
      <c r="AN4" s="119" t="str">
        <f>IF(ชี้วัด5!AN4="","",ชี้วัด5!AN4)</f>
        <v/>
      </c>
      <c r="AO4" s="119" t="str">
        <f>IF(ชี้วัด5!AO4="","",ชี้วัด5!AO4)</f>
        <v/>
      </c>
      <c r="AP4" s="119" t="str">
        <f>IF(ชี้วัด5!AP4="","",ชี้วัด5!AP4)</f>
        <v/>
      </c>
      <c r="AQ4" s="119" t="str">
        <f>IF(ชี้วัด5!AQ4="","",ชี้วัด5!AQ4)</f>
        <v/>
      </c>
      <c r="AR4" s="119" t="str">
        <f>IF(ชี้วัด5!AR4="","",ชี้วัด5!AR4)</f>
        <v/>
      </c>
      <c r="AS4" s="119" t="str">
        <f>IF(ชี้วัด5!AS4="","",ชี้วัด5!AS4)</f>
        <v/>
      </c>
      <c r="AT4" s="119" t="str">
        <f>IF(ชี้วัด5!AT4="","",ชี้วัด5!AT4)</f>
        <v/>
      </c>
      <c r="AU4" s="119" t="str">
        <f>IF(ชี้วัด5!AU4="","",ชี้วัด5!AU4)</f>
        <v/>
      </c>
      <c r="AV4" s="119" t="str">
        <f>IF(ชี้วัด5!AV4="","",ชี้วัด5!AV4)</f>
        <v/>
      </c>
      <c r="AW4" s="119" t="str">
        <f>IF(ชี้วัด5!AW4="","",ชี้วัด5!AW4)</f>
        <v/>
      </c>
      <c r="AX4" s="119" t="str">
        <f>IF(ชี้วัด5!AX4="","",ชี้วัด5!AX4)</f>
        <v/>
      </c>
      <c r="AY4" s="119" t="str">
        <f>IF(ชี้วัด5!AY4="","",ชี้วัด5!AY4)</f>
        <v/>
      </c>
      <c r="AZ4" s="119" t="str">
        <f>IF(ชี้วัด5!AZ4="","",ชี้วัด5!AZ4)</f>
        <v/>
      </c>
      <c r="BA4" s="119" t="str">
        <f>IF(ชี้วัด5!BA4="","",ชี้วัด5!BA4)</f>
        <v/>
      </c>
      <c r="BB4" s="119" t="str">
        <f>IF(ชี้วัด5!BB4="","",ชี้วัด5!BB4)</f>
        <v/>
      </c>
      <c r="BC4" s="119" t="str">
        <f>IF(ชี้วัด5!BC4="","",ชี้วัด5!BC4)</f>
        <v/>
      </c>
      <c r="BD4" s="119" t="str">
        <f>IF(ชี้วัด5!BD4="","",ชี้วัด5!BD4)</f>
        <v/>
      </c>
      <c r="BE4" s="307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IF($B$2=1,IF(ชี้วัด5!E5="","",ชี้วัด5!E5),IF(ชี้วัด5!E35="","",ชี้วัด5!E35))</f>
        <v/>
      </c>
      <c r="F5" s="118"/>
      <c r="G5" s="314" t="str">
        <f>IF($B$2=1,IF(ชี้วัด5!G5="","",ชี้วัด5!G5),IF(ชี้วัด5!G35="","",ชี้วัด5!G35))</f>
        <v/>
      </c>
      <c r="H5" s="314" t="str">
        <f>IF($B$2=1,IF(ชี้วัด5!H5="","",ชี้วัด5!H5),IF(ชี้วัด5!H35="","",ชี้วัด5!H35))</f>
        <v/>
      </c>
      <c r="I5" s="314" t="str">
        <f>IF($B$2=1,IF(ชี้วัด5!I5="","",ชี้วัด5!I5),IF(ชี้วัด5!I35="","",ชี้วัด5!I35))</f>
        <v/>
      </c>
      <c r="J5" s="314" t="str">
        <f>IF($B$2=1,IF(ชี้วัด5!J5="","",ชี้วัด5!J5),IF(ชี้วัด5!J35="","",ชี้วัด5!J35))</f>
        <v/>
      </c>
      <c r="K5" s="314" t="str">
        <f>IF($B$2=1,IF(ชี้วัด5!K5="","",ชี้วัด5!K5),IF(ชี้วัด5!K35="","",ชี้วัด5!K35))</f>
        <v/>
      </c>
      <c r="L5" s="314" t="str">
        <f>IF($B$2=1,IF(ชี้วัด5!L5="","",ชี้วัด5!L5),IF(ชี้วัด5!L35="","",ชี้วัด5!L35))</f>
        <v/>
      </c>
      <c r="M5" s="314" t="str">
        <f>IF($B$2=1,IF(ชี้วัด5!M5="","",ชี้วัด5!M5),IF(ชี้วัด5!M35="","",ชี้วัด5!M35))</f>
        <v/>
      </c>
      <c r="N5" s="314" t="str">
        <f>IF($B$2=1,IF(ชี้วัด5!N5="","",ชี้วัด5!N5),IF(ชี้วัด5!N35="","",ชี้วัด5!N35))</f>
        <v/>
      </c>
      <c r="O5" s="314" t="str">
        <f>IF($B$2=1,IF(ชี้วัด5!O5="","",ชี้วัด5!O5),IF(ชี้วัด5!O35="","",ชี้วัด5!O35))</f>
        <v/>
      </c>
      <c r="P5" s="314" t="str">
        <f>IF($B$2=1,IF(ชี้วัด5!P5="","",ชี้วัด5!P5),IF(ชี้วัด5!P35="","",ชี้วัด5!P35))</f>
        <v/>
      </c>
      <c r="Q5" s="314" t="str">
        <f>IF($B$2=1,IF(ชี้วัด5!Q5="","",ชี้วัด5!Q5),IF(ชี้วัด5!Q35="","",ชี้วัด5!Q35))</f>
        <v/>
      </c>
      <c r="R5" s="314" t="str">
        <f>IF($B$2=1,IF(ชี้วัด5!R5="","",ชี้วัด5!R5),IF(ชี้วัด5!R35="","",ชี้วัด5!R35))</f>
        <v/>
      </c>
      <c r="S5" s="314" t="str">
        <f>IF($B$2=1,IF(ชี้วัด5!S5="","",ชี้วัด5!S5),IF(ชี้วัด5!S35="","",ชี้วัด5!S35))</f>
        <v/>
      </c>
      <c r="T5" s="314" t="str">
        <f>IF($B$2=1,IF(ชี้วัด5!T5="","",ชี้วัด5!T5),IF(ชี้วัด5!T35="","",ชี้วัด5!T35))</f>
        <v/>
      </c>
      <c r="U5" s="314" t="str">
        <f>IF($B$2=1,IF(ชี้วัด5!U5="","",ชี้วัด5!U5),IF(ชี้วัด5!U35="","",ชี้วัด5!U35))</f>
        <v/>
      </c>
      <c r="V5" s="314" t="str">
        <f>IF($B$2=1,IF(ชี้วัด5!V5="","",ชี้วัด5!V5),IF(ชี้วัด5!V35="","",ชี้วัด5!V35))</f>
        <v/>
      </c>
      <c r="W5" s="314" t="str">
        <f>IF($B$2=1,IF(ชี้วัด5!W5="","",ชี้วัด5!W5),IF(ชี้วัด5!W35="","",ชี้วัด5!W35))</f>
        <v/>
      </c>
      <c r="X5" s="314" t="str">
        <f>IF($B$2=1,IF(ชี้วัด5!X5="","",ชี้วัด5!X5),IF(ชี้วัด5!X35="","",ชี้วัด5!X35))</f>
        <v/>
      </c>
      <c r="Y5" s="314" t="str">
        <f>IF($B$2=1,IF(ชี้วัด5!Y5="","",ชี้วัด5!Y5),IF(ชี้วัด5!Y35="","",ชี้วัด5!Y35))</f>
        <v/>
      </c>
      <c r="Z5" s="314" t="str">
        <f>IF($B$2=1,IF(ชี้วัด5!Z5="","",ชี้วัด5!Z5),IF(ชี้วัด5!Z35="","",ชี้วัด5!Z35))</f>
        <v/>
      </c>
      <c r="AA5" s="314" t="str">
        <f>IF($B$2=1,IF(ชี้วัด5!AA5="","",ชี้วัด5!AA5),IF(ชี้วัด5!AA35="","",ชี้วัด5!AA35))</f>
        <v/>
      </c>
      <c r="AB5" s="314" t="str">
        <f>IF($B$2=1,IF(ชี้วัด5!AB5="","",ชี้วัด5!AB5),IF(ชี้วัด5!AB35="","",ชี้วัด5!AB35))</f>
        <v/>
      </c>
      <c r="AC5" s="314" t="str">
        <f>IF($B$2=1,IF(ชี้วัด5!AC5="","",ชี้วัด5!AC5),IF(ชี้วัด5!AC35="","",ชี้วัด5!AC35))</f>
        <v/>
      </c>
      <c r="AD5" s="314" t="str">
        <f>IF($B$2=1,IF(ชี้วัด5!AD5="","",ชี้วัด5!AD5),IF(ชี้วัด5!AD35="","",ชี้วัด5!AD35))</f>
        <v/>
      </c>
      <c r="AE5" s="314" t="str">
        <f>IF($B$2=1,IF(ชี้วัด5!AE5="","",ชี้วัด5!AE5),IF(ชี้วัด5!AE35="","",ชี้วัด5!AE35))</f>
        <v/>
      </c>
      <c r="AF5" s="314" t="str">
        <f>IF($B$2=1,IF(ชี้วัด5!AF5="","",ชี้วัด5!AF5),IF(ชี้วัด5!AF35="","",ชี้วัด5!AF35))</f>
        <v/>
      </c>
      <c r="AG5" s="314" t="str">
        <f>IF($B$2=1,IF(ชี้วัด5!AG5="","",ชี้วัด5!AG5),IF(ชี้วัด5!AG35="","",ชี้วัด5!AG35))</f>
        <v/>
      </c>
      <c r="AH5" s="314" t="str">
        <f>IF($B$2=1,IF(ชี้วัด5!AH5="","",ชี้วัด5!AH5),IF(ชี้วัด5!AH35="","",ชี้วัด5!AH35))</f>
        <v/>
      </c>
      <c r="AI5" s="314" t="str">
        <f>IF($B$2=1,IF(ชี้วัด5!AI5="","",ชี้วัด5!AI5),IF(ชี้วัด5!AI35="","",ชี้วัด5!AI35))</f>
        <v/>
      </c>
      <c r="AJ5" s="314" t="str">
        <f>IF($B$2=1,IF(ชี้วัด5!AJ5="","",ชี้วัด5!AJ5),IF(ชี้วัด5!AJ35="","",ชี้วัด5!AJ35))</f>
        <v/>
      </c>
      <c r="AK5" s="314" t="str">
        <f>IF($B$2=1,IF(ชี้วัด5!AK5="","",ชี้วัด5!AK5),IF(ชี้วัด5!AK35="","",ชี้วัด5!AK35))</f>
        <v/>
      </c>
      <c r="AL5" s="314" t="str">
        <f>IF($B$2=1,IF(ชี้วัด5!AL5="","",ชี้วัด5!AL5),IF(ชี้วัด5!AL35="","",ชี้วัด5!AL35))</f>
        <v/>
      </c>
      <c r="AM5" s="314" t="str">
        <f>IF($B$2=1,IF(ชี้วัด5!AM5="","",ชี้วัด5!AM5),IF(ชี้วัด5!AM35="","",ชี้วัด5!AM35))</f>
        <v/>
      </c>
      <c r="AN5" s="314" t="str">
        <f>IF($B$2=1,IF(ชี้วัด5!AN5="","",ชี้วัด5!AN5),IF(ชี้วัด5!AN35="","",ชี้วัด5!AN35))</f>
        <v/>
      </c>
      <c r="AO5" s="314" t="str">
        <f>IF($B$2=1,IF(ชี้วัด5!AO5="","",ชี้วัด5!AO5),IF(ชี้วัด5!AO35="","",ชี้วัด5!AO35))</f>
        <v/>
      </c>
      <c r="AP5" s="314" t="str">
        <f>IF($B$2=1,IF(ชี้วัด5!AP5="","",ชี้วัด5!AP5),IF(ชี้วัด5!AP35="","",ชี้วัด5!AP35))</f>
        <v/>
      </c>
      <c r="AQ5" s="314" t="str">
        <f>IF($B$2=1,IF(ชี้วัด5!AQ5="","",ชี้วัด5!AQ5),IF(ชี้วัด5!AQ35="","",ชี้วัด5!AQ35))</f>
        <v/>
      </c>
      <c r="AR5" s="314" t="str">
        <f>IF($B$2=1,IF(ชี้วัด5!AR5="","",ชี้วัด5!AR5),IF(ชี้วัด5!AR35="","",ชี้วัด5!AR35))</f>
        <v/>
      </c>
      <c r="AS5" s="314" t="str">
        <f>IF($B$2=1,IF(ชี้วัด5!AS5="","",ชี้วัด5!AS5),IF(ชี้วัด5!AS35="","",ชี้วัด5!AS35))</f>
        <v/>
      </c>
      <c r="AT5" s="314" t="str">
        <f>IF($B$2=1,IF(ชี้วัด5!AT5="","",ชี้วัด5!AT5),IF(ชี้วัด5!AT35="","",ชี้วัด5!AT35))</f>
        <v/>
      </c>
      <c r="AU5" s="314" t="str">
        <f>IF($B$2=1,IF(ชี้วัด5!AU5="","",ชี้วัด5!AU5),IF(ชี้วัด5!AU35="","",ชี้วัด5!AU35))</f>
        <v/>
      </c>
      <c r="AV5" s="314" t="str">
        <f>IF($B$2=1,IF(ชี้วัด5!AV5="","",ชี้วัด5!AV5),IF(ชี้วัด5!AV35="","",ชี้วัด5!AV35))</f>
        <v/>
      </c>
      <c r="AW5" s="314" t="str">
        <f>IF($B$2=1,IF(ชี้วัด5!AW5="","",ชี้วัด5!AW5),IF(ชี้วัด5!AW35="","",ชี้วัด5!AW35))</f>
        <v/>
      </c>
      <c r="AX5" s="314" t="str">
        <f>IF($B$2=1,IF(ชี้วัด5!AX5="","",ชี้วัด5!AX5),IF(ชี้วัด5!AX35="","",ชี้วัด5!AX35))</f>
        <v/>
      </c>
      <c r="AY5" s="314" t="str">
        <f>IF($B$2=1,IF(ชี้วัด5!AY5="","",ชี้วัด5!AY5),IF(ชี้วัด5!AY35="","",ชี้วัด5!AY35))</f>
        <v/>
      </c>
      <c r="AZ5" s="314" t="str">
        <f>IF($B$2=1,IF(ชี้วัด5!AZ5="","",ชี้วัด5!AZ5),IF(ชี้วัด5!AZ35="","",ชี้วัด5!AZ35))</f>
        <v/>
      </c>
      <c r="BA5" s="314" t="str">
        <f>IF($B$2=1,IF(ชี้วัด5!BA5="","",ชี้วัด5!BA5),IF(ชี้วัด5!BA35="","",ชี้วัด5!BA35))</f>
        <v/>
      </c>
      <c r="BB5" s="314" t="str">
        <f>IF($B$2=1,IF(ชี้วัด5!BB5="","",ชี้วัด5!BB5),IF(ชี้วัด5!BB35="","",ชี้วัด5!BB35))</f>
        <v/>
      </c>
      <c r="BC5" s="314" t="str">
        <f>IF($B$2=1,IF(ชี้วัด5!BC5="","",ชี้วัด5!BC5),IF(ชี้วัด5!BC35="","",ชี้วัด5!BC35))</f>
        <v/>
      </c>
      <c r="BD5" s="314" t="str">
        <f>IF($B$2=1,IF(ชี้วัด5!BD5="","",ชี้วัด5!BD5),IF(ชี้วัด5!BD35="","",ชี้วัด5!BD35))</f>
        <v/>
      </c>
      <c r="BE5" s="116" t="str">
        <f>IF($B$2=1,IF(ชี้วัด5!BE5="","",ชี้วัด5!BE5),IF(ชี้วัด5!BE35="","",ชี้วัด5!BE35))</f>
        <v/>
      </c>
      <c r="BF5" s="116" t="str">
        <f>IF($B$2=1,IF(ชี้วัด5!BF5="","",ชี้วัด5!BF5),IF(ชี้วัด5!BF35="","",ชี้วัด5!BF35))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IF($B$2=1,IF(ชี้วัด5!E6="","",ชี้วัด5!E6),IF(ชี้วัด5!E36="","",ชี้วัด5!E36))</f>
        <v/>
      </c>
      <c r="F6" s="118"/>
      <c r="G6" s="314" t="str">
        <f>IF($B$2=1,IF(ชี้วัด5!G6="","",ชี้วัด5!G6),IF(ชี้วัด5!G36="","",ชี้วัด5!G36))</f>
        <v/>
      </c>
      <c r="H6" s="314" t="str">
        <f>IF($B$2=1,IF(ชี้วัด5!H6="","",ชี้วัด5!H6),IF(ชี้วัด5!H36="","",ชี้วัด5!H36))</f>
        <v/>
      </c>
      <c r="I6" s="314" t="str">
        <f>IF($B$2=1,IF(ชี้วัด5!I6="","",ชี้วัด5!I6),IF(ชี้วัด5!I36="","",ชี้วัด5!I36))</f>
        <v/>
      </c>
      <c r="J6" s="314" t="str">
        <f>IF($B$2=1,IF(ชี้วัด5!J6="","",ชี้วัด5!J6),IF(ชี้วัด5!J36="","",ชี้วัด5!J36))</f>
        <v/>
      </c>
      <c r="K6" s="314" t="str">
        <f>IF($B$2=1,IF(ชี้วัด5!K6="","",ชี้วัด5!K6),IF(ชี้วัด5!K36="","",ชี้วัด5!K36))</f>
        <v/>
      </c>
      <c r="L6" s="314" t="str">
        <f>IF($B$2=1,IF(ชี้วัด5!L6="","",ชี้วัด5!L6),IF(ชี้วัด5!L36="","",ชี้วัด5!L36))</f>
        <v/>
      </c>
      <c r="M6" s="314" t="str">
        <f>IF($B$2=1,IF(ชี้วัด5!M6="","",ชี้วัด5!M6),IF(ชี้วัด5!M36="","",ชี้วัด5!M36))</f>
        <v/>
      </c>
      <c r="N6" s="314" t="str">
        <f>IF($B$2=1,IF(ชี้วัด5!N6="","",ชี้วัด5!N6),IF(ชี้วัด5!N36="","",ชี้วัด5!N36))</f>
        <v/>
      </c>
      <c r="O6" s="314" t="str">
        <f>IF($B$2=1,IF(ชี้วัด5!O6="","",ชี้วัด5!O6),IF(ชี้วัด5!O36="","",ชี้วัด5!O36))</f>
        <v/>
      </c>
      <c r="P6" s="314" t="str">
        <f>IF($B$2=1,IF(ชี้วัด5!P6="","",ชี้วัด5!P6),IF(ชี้วัด5!P36="","",ชี้วัด5!P36))</f>
        <v/>
      </c>
      <c r="Q6" s="314" t="str">
        <f>IF($B$2=1,IF(ชี้วัด5!Q6="","",ชี้วัด5!Q6),IF(ชี้วัด5!Q36="","",ชี้วัด5!Q36))</f>
        <v/>
      </c>
      <c r="R6" s="314" t="str">
        <f>IF($B$2=1,IF(ชี้วัด5!R6="","",ชี้วัด5!R6),IF(ชี้วัด5!R36="","",ชี้วัด5!R36))</f>
        <v/>
      </c>
      <c r="S6" s="314" t="str">
        <f>IF($B$2=1,IF(ชี้วัด5!S6="","",ชี้วัด5!S6),IF(ชี้วัด5!S36="","",ชี้วัด5!S36))</f>
        <v/>
      </c>
      <c r="T6" s="314" t="str">
        <f>IF($B$2=1,IF(ชี้วัด5!T6="","",ชี้วัด5!T6),IF(ชี้วัด5!T36="","",ชี้วัด5!T36))</f>
        <v/>
      </c>
      <c r="U6" s="314" t="str">
        <f>IF($B$2=1,IF(ชี้วัด5!U6="","",ชี้วัด5!U6),IF(ชี้วัด5!U36="","",ชี้วัด5!U36))</f>
        <v/>
      </c>
      <c r="V6" s="314" t="str">
        <f>IF($B$2=1,IF(ชี้วัด5!V6="","",ชี้วัด5!V6),IF(ชี้วัด5!V36="","",ชี้วัด5!V36))</f>
        <v/>
      </c>
      <c r="W6" s="314" t="str">
        <f>IF($B$2=1,IF(ชี้วัด5!W6="","",ชี้วัด5!W6),IF(ชี้วัด5!W36="","",ชี้วัด5!W36))</f>
        <v/>
      </c>
      <c r="X6" s="314" t="str">
        <f>IF($B$2=1,IF(ชี้วัด5!X6="","",ชี้วัด5!X6),IF(ชี้วัด5!X36="","",ชี้วัด5!X36))</f>
        <v/>
      </c>
      <c r="Y6" s="314" t="str">
        <f>IF($B$2=1,IF(ชี้วัด5!Y6="","",ชี้วัด5!Y6),IF(ชี้วัด5!Y36="","",ชี้วัด5!Y36))</f>
        <v/>
      </c>
      <c r="Z6" s="314" t="str">
        <f>IF($B$2=1,IF(ชี้วัด5!Z6="","",ชี้วัด5!Z6),IF(ชี้วัด5!Z36="","",ชี้วัด5!Z36))</f>
        <v/>
      </c>
      <c r="AA6" s="314" t="str">
        <f>IF($B$2=1,IF(ชี้วัด5!AA6="","",ชี้วัด5!AA6),IF(ชี้วัด5!AA36="","",ชี้วัด5!AA36))</f>
        <v/>
      </c>
      <c r="AB6" s="314" t="str">
        <f>IF($B$2=1,IF(ชี้วัด5!AB6="","",ชี้วัด5!AB6),IF(ชี้วัด5!AB36="","",ชี้วัด5!AB36))</f>
        <v/>
      </c>
      <c r="AC6" s="314" t="str">
        <f>IF($B$2=1,IF(ชี้วัด5!AC6="","",ชี้วัด5!AC6),IF(ชี้วัด5!AC36="","",ชี้วัด5!AC36))</f>
        <v/>
      </c>
      <c r="AD6" s="314" t="str">
        <f>IF($B$2=1,IF(ชี้วัด5!AD6="","",ชี้วัด5!AD6),IF(ชี้วัด5!AD36="","",ชี้วัด5!AD36))</f>
        <v/>
      </c>
      <c r="AE6" s="314" t="str">
        <f>IF($B$2=1,IF(ชี้วัด5!AE6="","",ชี้วัด5!AE6),IF(ชี้วัด5!AE36="","",ชี้วัด5!AE36))</f>
        <v/>
      </c>
      <c r="AF6" s="314" t="str">
        <f>IF($B$2=1,IF(ชี้วัด5!AF6="","",ชี้วัด5!AF6),IF(ชี้วัด5!AF36="","",ชี้วัด5!AF36))</f>
        <v/>
      </c>
      <c r="AG6" s="314" t="str">
        <f>IF($B$2=1,IF(ชี้วัด5!AG6="","",ชี้วัด5!AG6),IF(ชี้วัด5!AG36="","",ชี้วัด5!AG36))</f>
        <v/>
      </c>
      <c r="AH6" s="314" t="str">
        <f>IF($B$2=1,IF(ชี้วัด5!AH6="","",ชี้วัด5!AH6),IF(ชี้วัด5!AH36="","",ชี้วัด5!AH36))</f>
        <v/>
      </c>
      <c r="AI6" s="314" t="str">
        <f>IF($B$2=1,IF(ชี้วัด5!AI6="","",ชี้วัด5!AI6),IF(ชี้วัด5!AI36="","",ชี้วัด5!AI36))</f>
        <v/>
      </c>
      <c r="AJ6" s="314" t="str">
        <f>IF($B$2=1,IF(ชี้วัด5!AJ6="","",ชี้วัด5!AJ6),IF(ชี้วัด5!AJ36="","",ชี้วัด5!AJ36))</f>
        <v/>
      </c>
      <c r="AK6" s="314" t="str">
        <f>IF($B$2=1,IF(ชี้วัด5!AK6="","",ชี้วัด5!AK6),IF(ชี้วัด5!AK36="","",ชี้วัด5!AK36))</f>
        <v/>
      </c>
      <c r="AL6" s="314" t="str">
        <f>IF($B$2=1,IF(ชี้วัด5!AL6="","",ชี้วัด5!AL6),IF(ชี้วัด5!AL36="","",ชี้วัด5!AL36))</f>
        <v/>
      </c>
      <c r="AM6" s="314" t="str">
        <f>IF($B$2=1,IF(ชี้วัด5!AM6="","",ชี้วัด5!AM6),IF(ชี้วัด5!AM36="","",ชี้วัด5!AM36))</f>
        <v/>
      </c>
      <c r="AN6" s="314" t="str">
        <f>IF($B$2=1,IF(ชี้วัด5!AN6="","",ชี้วัด5!AN6),IF(ชี้วัด5!AN36="","",ชี้วัด5!AN36))</f>
        <v/>
      </c>
      <c r="AO6" s="314" t="str">
        <f>IF($B$2=1,IF(ชี้วัด5!AO6="","",ชี้วัด5!AO6),IF(ชี้วัด5!AO36="","",ชี้วัด5!AO36))</f>
        <v/>
      </c>
      <c r="AP6" s="314" t="str">
        <f>IF($B$2=1,IF(ชี้วัด5!AP6="","",ชี้วัด5!AP6),IF(ชี้วัด5!AP36="","",ชี้วัด5!AP36))</f>
        <v/>
      </c>
      <c r="AQ6" s="314" t="str">
        <f>IF($B$2=1,IF(ชี้วัด5!AQ6="","",ชี้วัด5!AQ6),IF(ชี้วัด5!AQ36="","",ชี้วัด5!AQ36))</f>
        <v/>
      </c>
      <c r="AR6" s="314" t="str">
        <f>IF($B$2=1,IF(ชี้วัด5!AR6="","",ชี้วัด5!AR6),IF(ชี้วัด5!AR36="","",ชี้วัด5!AR36))</f>
        <v/>
      </c>
      <c r="AS6" s="314" t="str">
        <f>IF($B$2=1,IF(ชี้วัด5!AS6="","",ชี้วัด5!AS6),IF(ชี้วัด5!AS36="","",ชี้วัด5!AS36))</f>
        <v/>
      </c>
      <c r="AT6" s="314" t="str">
        <f>IF($B$2=1,IF(ชี้วัด5!AT6="","",ชี้วัด5!AT6),IF(ชี้วัด5!AT36="","",ชี้วัด5!AT36))</f>
        <v/>
      </c>
      <c r="AU6" s="314" t="str">
        <f>IF($B$2=1,IF(ชี้วัด5!AU6="","",ชี้วัด5!AU6),IF(ชี้วัด5!AU36="","",ชี้วัด5!AU36))</f>
        <v/>
      </c>
      <c r="AV6" s="314" t="str">
        <f>IF($B$2=1,IF(ชี้วัด5!AV6="","",ชี้วัด5!AV6),IF(ชี้วัด5!AV36="","",ชี้วัด5!AV36))</f>
        <v/>
      </c>
      <c r="AW6" s="314" t="str">
        <f>IF($B$2=1,IF(ชี้วัด5!AW6="","",ชี้วัด5!AW6),IF(ชี้วัด5!AW36="","",ชี้วัด5!AW36))</f>
        <v/>
      </c>
      <c r="AX6" s="314" t="str">
        <f>IF($B$2=1,IF(ชี้วัด5!AX6="","",ชี้วัด5!AX6),IF(ชี้วัด5!AX36="","",ชี้วัด5!AX36))</f>
        <v/>
      </c>
      <c r="AY6" s="314" t="str">
        <f>IF($B$2=1,IF(ชี้วัด5!AY6="","",ชี้วัด5!AY6),IF(ชี้วัด5!AY36="","",ชี้วัด5!AY36))</f>
        <v/>
      </c>
      <c r="AZ6" s="314" t="str">
        <f>IF($B$2=1,IF(ชี้วัด5!AZ6="","",ชี้วัด5!AZ6),IF(ชี้วัด5!AZ36="","",ชี้วัด5!AZ36))</f>
        <v/>
      </c>
      <c r="BA6" s="314" t="str">
        <f>IF($B$2=1,IF(ชี้วัด5!BA6="","",ชี้วัด5!BA6),IF(ชี้วัด5!BA36="","",ชี้วัด5!BA36))</f>
        <v/>
      </c>
      <c r="BB6" s="314" t="str">
        <f>IF($B$2=1,IF(ชี้วัด5!BB6="","",ชี้วัด5!BB6),IF(ชี้วัด5!BB36="","",ชี้วัด5!BB36))</f>
        <v/>
      </c>
      <c r="BC6" s="314" t="str">
        <f>IF($B$2=1,IF(ชี้วัด5!BC6="","",ชี้วัด5!BC6),IF(ชี้วัด5!BC36="","",ชี้วัด5!BC36))</f>
        <v/>
      </c>
      <c r="BD6" s="314" t="str">
        <f>IF($B$2=1,IF(ชี้วัด5!BD6="","",ชี้วัด5!BD6),IF(ชี้วัด5!BD36="","",ชี้วัด5!BD36))</f>
        <v/>
      </c>
      <c r="BE6" s="116" t="str">
        <f>IF($B$2=1,IF(ชี้วัด5!BE6="","",ชี้วัด5!BE6),IF(ชี้วัด5!BE36="","",ชี้วัด5!BE36))</f>
        <v/>
      </c>
      <c r="BF6" s="116" t="str">
        <f>IF($B$2=1,IF(ชี้วัด5!BF6="","",ชี้วัด5!BF6),IF(ชี้วัด5!BF36="","",ชี้วัด5!BF36))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IF($B$2=1,IF(ชี้วัด5!E7="","",ชี้วัด5!E7),IF(ชี้วัด5!E37="","",ชี้วัด5!E37))</f>
        <v/>
      </c>
      <c r="F7" s="118"/>
      <c r="G7" s="314" t="str">
        <f>IF($B$2=1,IF(ชี้วัด5!G7="","",ชี้วัด5!G7),IF(ชี้วัด5!G37="","",ชี้วัด5!G37))</f>
        <v/>
      </c>
      <c r="H7" s="314" t="str">
        <f>IF($B$2=1,IF(ชี้วัด5!H7="","",ชี้วัด5!H7),IF(ชี้วัด5!H37="","",ชี้วัด5!H37))</f>
        <v/>
      </c>
      <c r="I7" s="314" t="str">
        <f>IF($B$2=1,IF(ชี้วัด5!I7="","",ชี้วัด5!I7),IF(ชี้วัด5!I37="","",ชี้วัด5!I37))</f>
        <v/>
      </c>
      <c r="J7" s="314" t="str">
        <f>IF($B$2=1,IF(ชี้วัด5!J7="","",ชี้วัด5!J7),IF(ชี้วัด5!J37="","",ชี้วัด5!J37))</f>
        <v/>
      </c>
      <c r="K7" s="314" t="str">
        <f>IF($B$2=1,IF(ชี้วัด5!K7="","",ชี้วัด5!K7),IF(ชี้วัด5!K37="","",ชี้วัด5!K37))</f>
        <v/>
      </c>
      <c r="L7" s="314" t="str">
        <f>IF($B$2=1,IF(ชี้วัด5!L7="","",ชี้วัด5!L7),IF(ชี้วัด5!L37="","",ชี้วัด5!L37))</f>
        <v/>
      </c>
      <c r="M7" s="314" t="str">
        <f>IF($B$2=1,IF(ชี้วัด5!M7="","",ชี้วัด5!M7),IF(ชี้วัด5!M37="","",ชี้วัด5!M37))</f>
        <v/>
      </c>
      <c r="N7" s="314" t="str">
        <f>IF($B$2=1,IF(ชี้วัด5!N7="","",ชี้วัด5!N7),IF(ชี้วัด5!N37="","",ชี้วัด5!N37))</f>
        <v/>
      </c>
      <c r="O7" s="314" t="str">
        <f>IF($B$2=1,IF(ชี้วัด5!O7="","",ชี้วัด5!O7),IF(ชี้วัด5!O37="","",ชี้วัด5!O37))</f>
        <v/>
      </c>
      <c r="P7" s="314" t="str">
        <f>IF($B$2=1,IF(ชี้วัด5!P7="","",ชี้วัด5!P7),IF(ชี้วัด5!P37="","",ชี้วัด5!P37))</f>
        <v/>
      </c>
      <c r="Q7" s="314" t="str">
        <f>IF($B$2=1,IF(ชี้วัด5!Q7="","",ชี้วัด5!Q7),IF(ชี้วัด5!Q37="","",ชี้วัด5!Q37))</f>
        <v/>
      </c>
      <c r="R7" s="314" t="str">
        <f>IF($B$2=1,IF(ชี้วัด5!R7="","",ชี้วัด5!R7),IF(ชี้วัด5!R37="","",ชี้วัด5!R37))</f>
        <v/>
      </c>
      <c r="S7" s="314" t="str">
        <f>IF($B$2=1,IF(ชี้วัด5!S7="","",ชี้วัด5!S7),IF(ชี้วัด5!S37="","",ชี้วัด5!S37))</f>
        <v/>
      </c>
      <c r="T7" s="314" t="str">
        <f>IF($B$2=1,IF(ชี้วัด5!T7="","",ชี้วัด5!T7),IF(ชี้วัด5!T37="","",ชี้วัด5!T37))</f>
        <v/>
      </c>
      <c r="U7" s="314" t="str">
        <f>IF($B$2=1,IF(ชี้วัด5!U7="","",ชี้วัด5!U7),IF(ชี้วัด5!U37="","",ชี้วัด5!U37))</f>
        <v/>
      </c>
      <c r="V7" s="314" t="str">
        <f>IF($B$2=1,IF(ชี้วัด5!V7="","",ชี้วัด5!V7),IF(ชี้วัด5!V37="","",ชี้วัด5!V37))</f>
        <v/>
      </c>
      <c r="W7" s="314" t="str">
        <f>IF($B$2=1,IF(ชี้วัด5!W7="","",ชี้วัด5!W7),IF(ชี้วัด5!W37="","",ชี้วัด5!W37))</f>
        <v/>
      </c>
      <c r="X7" s="314" t="str">
        <f>IF($B$2=1,IF(ชี้วัด5!X7="","",ชี้วัด5!X7),IF(ชี้วัด5!X37="","",ชี้วัด5!X37))</f>
        <v/>
      </c>
      <c r="Y7" s="314" t="str">
        <f>IF($B$2=1,IF(ชี้วัด5!Y7="","",ชี้วัด5!Y7),IF(ชี้วัด5!Y37="","",ชี้วัด5!Y37))</f>
        <v/>
      </c>
      <c r="Z7" s="314" t="str">
        <f>IF($B$2=1,IF(ชี้วัด5!Z7="","",ชี้วัด5!Z7),IF(ชี้วัด5!Z37="","",ชี้วัด5!Z37))</f>
        <v/>
      </c>
      <c r="AA7" s="314" t="str">
        <f>IF($B$2=1,IF(ชี้วัด5!AA7="","",ชี้วัด5!AA7),IF(ชี้วัด5!AA37="","",ชี้วัด5!AA37))</f>
        <v/>
      </c>
      <c r="AB7" s="314" t="str">
        <f>IF($B$2=1,IF(ชี้วัด5!AB7="","",ชี้วัด5!AB7),IF(ชี้วัด5!AB37="","",ชี้วัด5!AB37))</f>
        <v/>
      </c>
      <c r="AC7" s="314" t="str">
        <f>IF($B$2=1,IF(ชี้วัด5!AC7="","",ชี้วัด5!AC7),IF(ชี้วัด5!AC37="","",ชี้วัด5!AC37))</f>
        <v/>
      </c>
      <c r="AD7" s="314" t="str">
        <f>IF($B$2=1,IF(ชี้วัด5!AD7="","",ชี้วัด5!AD7),IF(ชี้วัด5!AD37="","",ชี้วัด5!AD37))</f>
        <v/>
      </c>
      <c r="AE7" s="314" t="str">
        <f>IF($B$2=1,IF(ชี้วัด5!AE7="","",ชี้วัด5!AE7),IF(ชี้วัด5!AE37="","",ชี้วัด5!AE37))</f>
        <v/>
      </c>
      <c r="AF7" s="314" t="str">
        <f>IF($B$2=1,IF(ชี้วัด5!AF7="","",ชี้วัด5!AF7),IF(ชี้วัด5!AF37="","",ชี้วัด5!AF37))</f>
        <v/>
      </c>
      <c r="AG7" s="314" t="str">
        <f>IF($B$2=1,IF(ชี้วัด5!AG7="","",ชี้วัด5!AG7),IF(ชี้วัด5!AG37="","",ชี้วัด5!AG37))</f>
        <v/>
      </c>
      <c r="AH7" s="314" t="str">
        <f>IF($B$2=1,IF(ชี้วัด5!AH7="","",ชี้วัด5!AH7),IF(ชี้วัด5!AH37="","",ชี้วัด5!AH37))</f>
        <v/>
      </c>
      <c r="AI7" s="314" t="str">
        <f>IF($B$2=1,IF(ชี้วัด5!AI7="","",ชี้วัด5!AI7),IF(ชี้วัด5!AI37="","",ชี้วัด5!AI37))</f>
        <v/>
      </c>
      <c r="AJ7" s="314" t="str">
        <f>IF($B$2=1,IF(ชี้วัด5!AJ7="","",ชี้วัด5!AJ7),IF(ชี้วัด5!AJ37="","",ชี้วัด5!AJ37))</f>
        <v/>
      </c>
      <c r="AK7" s="314" t="str">
        <f>IF($B$2=1,IF(ชี้วัด5!AK7="","",ชี้วัด5!AK7),IF(ชี้วัด5!AK37="","",ชี้วัด5!AK37))</f>
        <v/>
      </c>
      <c r="AL7" s="314" t="str">
        <f>IF($B$2=1,IF(ชี้วัด5!AL7="","",ชี้วัด5!AL7),IF(ชี้วัด5!AL37="","",ชี้วัด5!AL37))</f>
        <v/>
      </c>
      <c r="AM7" s="314" t="str">
        <f>IF($B$2=1,IF(ชี้วัด5!AM7="","",ชี้วัด5!AM7),IF(ชี้วัด5!AM37="","",ชี้วัด5!AM37))</f>
        <v/>
      </c>
      <c r="AN7" s="314" t="str">
        <f>IF($B$2=1,IF(ชี้วัด5!AN7="","",ชี้วัด5!AN7),IF(ชี้วัด5!AN37="","",ชี้วัด5!AN37))</f>
        <v/>
      </c>
      <c r="AO7" s="314" t="str">
        <f>IF($B$2=1,IF(ชี้วัด5!AO7="","",ชี้วัด5!AO7),IF(ชี้วัด5!AO37="","",ชี้วัด5!AO37))</f>
        <v/>
      </c>
      <c r="AP7" s="314" t="str">
        <f>IF($B$2=1,IF(ชี้วัด5!AP7="","",ชี้วัด5!AP7),IF(ชี้วัด5!AP37="","",ชี้วัด5!AP37))</f>
        <v/>
      </c>
      <c r="AQ7" s="314" t="str">
        <f>IF($B$2=1,IF(ชี้วัด5!AQ7="","",ชี้วัด5!AQ7),IF(ชี้วัด5!AQ37="","",ชี้วัด5!AQ37))</f>
        <v/>
      </c>
      <c r="AR7" s="314" t="str">
        <f>IF($B$2=1,IF(ชี้วัด5!AR7="","",ชี้วัด5!AR7),IF(ชี้วัด5!AR37="","",ชี้วัด5!AR37))</f>
        <v/>
      </c>
      <c r="AS7" s="314" t="str">
        <f>IF($B$2=1,IF(ชี้วัด5!AS7="","",ชี้วัด5!AS7),IF(ชี้วัด5!AS37="","",ชี้วัด5!AS37))</f>
        <v/>
      </c>
      <c r="AT7" s="314" t="str">
        <f>IF($B$2=1,IF(ชี้วัด5!AT7="","",ชี้วัด5!AT7),IF(ชี้วัด5!AT37="","",ชี้วัด5!AT37))</f>
        <v/>
      </c>
      <c r="AU7" s="314" t="str">
        <f>IF($B$2=1,IF(ชี้วัด5!AU7="","",ชี้วัด5!AU7),IF(ชี้วัด5!AU37="","",ชี้วัด5!AU37))</f>
        <v/>
      </c>
      <c r="AV7" s="314" t="str">
        <f>IF($B$2=1,IF(ชี้วัด5!AV7="","",ชี้วัด5!AV7),IF(ชี้วัด5!AV37="","",ชี้วัด5!AV37))</f>
        <v/>
      </c>
      <c r="AW7" s="314" t="str">
        <f>IF($B$2=1,IF(ชี้วัด5!AW7="","",ชี้วัด5!AW7),IF(ชี้วัด5!AW37="","",ชี้วัด5!AW37))</f>
        <v/>
      </c>
      <c r="AX7" s="314" t="str">
        <f>IF($B$2=1,IF(ชี้วัด5!AX7="","",ชี้วัด5!AX7),IF(ชี้วัด5!AX37="","",ชี้วัด5!AX37))</f>
        <v/>
      </c>
      <c r="AY7" s="314" t="str">
        <f>IF($B$2=1,IF(ชี้วัด5!AY7="","",ชี้วัด5!AY7),IF(ชี้วัด5!AY37="","",ชี้วัด5!AY37))</f>
        <v/>
      </c>
      <c r="AZ7" s="314" t="str">
        <f>IF($B$2=1,IF(ชี้วัด5!AZ7="","",ชี้วัด5!AZ7),IF(ชี้วัด5!AZ37="","",ชี้วัด5!AZ37))</f>
        <v/>
      </c>
      <c r="BA7" s="314" t="str">
        <f>IF($B$2=1,IF(ชี้วัด5!BA7="","",ชี้วัด5!BA7),IF(ชี้วัด5!BA37="","",ชี้วัด5!BA37))</f>
        <v/>
      </c>
      <c r="BB7" s="314" t="str">
        <f>IF($B$2=1,IF(ชี้วัด5!BB7="","",ชี้วัด5!BB7),IF(ชี้วัด5!BB37="","",ชี้วัด5!BB37))</f>
        <v/>
      </c>
      <c r="BC7" s="314" t="str">
        <f>IF($B$2=1,IF(ชี้วัด5!BC7="","",ชี้วัด5!BC7),IF(ชี้วัด5!BC37="","",ชี้วัด5!BC37))</f>
        <v/>
      </c>
      <c r="BD7" s="314" t="str">
        <f>IF($B$2=1,IF(ชี้วัด5!BD7="","",ชี้วัด5!BD7),IF(ชี้วัด5!BD37="","",ชี้วัด5!BD37))</f>
        <v/>
      </c>
      <c r="BE7" s="116" t="str">
        <f>IF($B$2=1,IF(ชี้วัด5!BE7="","",ชี้วัด5!BE7),IF(ชี้วัด5!BE37="","",ชี้วัด5!BE37))</f>
        <v/>
      </c>
      <c r="BF7" s="116" t="str">
        <f>IF($B$2=1,IF(ชี้วัด5!BF7="","",ชี้วัด5!BF7),IF(ชี้วัด5!BF37="","",ชี้วัด5!BF37))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IF($B$2=1,IF(ชี้วัด5!E8="","",ชี้วัด5!E8),IF(ชี้วัด5!E38="","",ชี้วัด5!E38))</f>
        <v/>
      </c>
      <c r="F8" s="118"/>
      <c r="G8" s="314" t="str">
        <f>IF($B$2=1,IF(ชี้วัด5!G8="","",ชี้วัด5!G8),IF(ชี้วัด5!G38="","",ชี้วัด5!G38))</f>
        <v/>
      </c>
      <c r="H8" s="314" t="str">
        <f>IF($B$2=1,IF(ชี้วัด5!H8="","",ชี้วัด5!H8),IF(ชี้วัด5!H38="","",ชี้วัด5!H38))</f>
        <v/>
      </c>
      <c r="I8" s="314" t="str">
        <f>IF($B$2=1,IF(ชี้วัด5!I8="","",ชี้วัด5!I8),IF(ชี้วัด5!I38="","",ชี้วัด5!I38))</f>
        <v/>
      </c>
      <c r="J8" s="314" t="str">
        <f>IF($B$2=1,IF(ชี้วัด5!J8="","",ชี้วัด5!J8),IF(ชี้วัด5!J38="","",ชี้วัด5!J38))</f>
        <v/>
      </c>
      <c r="K8" s="314" t="str">
        <f>IF($B$2=1,IF(ชี้วัด5!K8="","",ชี้วัด5!K8),IF(ชี้วัด5!K38="","",ชี้วัด5!K38))</f>
        <v/>
      </c>
      <c r="L8" s="314" t="str">
        <f>IF($B$2=1,IF(ชี้วัด5!L8="","",ชี้วัด5!L8),IF(ชี้วัด5!L38="","",ชี้วัด5!L38))</f>
        <v/>
      </c>
      <c r="M8" s="314" t="str">
        <f>IF($B$2=1,IF(ชี้วัด5!M8="","",ชี้วัด5!M8),IF(ชี้วัด5!M38="","",ชี้วัด5!M38))</f>
        <v/>
      </c>
      <c r="N8" s="314" t="str">
        <f>IF($B$2=1,IF(ชี้วัด5!N8="","",ชี้วัด5!N8),IF(ชี้วัด5!N38="","",ชี้วัด5!N38))</f>
        <v/>
      </c>
      <c r="O8" s="314" t="str">
        <f>IF($B$2=1,IF(ชี้วัด5!O8="","",ชี้วัด5!O8),IF(ชี้วัด5!O38="","",ชี้วัด5!O38))</f>
        <v/>
      </c>
      <c r="P8" s="314" t="str">
        <f>IF($B$2=1,IF(ชี้วัด5!P8="","",ชี้วัด5!P8),IF(ชี้วัด5!P38="","",ชี้วัด5!P38))</f>
        <v/>
      </c>
      <c r="Q8" s="314" t="str">
        <f>IF($B$2=1,IF(ชี้วัด5!Q8="","",ชี้วัด5!Q8),IF(ชี้วัด5!Q38="","",ชี้วัด5!Q38))</f>
        <v/>
      </c>
      <c r="R8" s="314" t="str">
        <f>IF($B$2=1,IF(ชี้วัด5!R8="","",ชี้วัด5!R8),IF(ชี้วัด5!R38="","",ชี้วัด5!R38))</f>
        <v/>
      </c>
      <c r="S8" s="314" t="str">
        <f>IF($B$2=1,IF(ชี้วัด5!S8="","",ชี้วัด5!S8),IF(ชี้วัด5!S38="","",ชี้วัด5!S38))</f>
        <v/>
      </c>
      <c r="T8" s="314" t="str">
        <f>IF($B$2=1,IF(ชี้วัด5!T8="","",ชี้วัด5!T8),IF(ชี้วัด5!T38="","",ชี้วัด5!T38))</f>
        <v/>
      </c>
      <c r="U8" s="314" t="str">
        <f>IF($B$2=1,IF(ชี้วัด5!U8="","",ชี้วัด5!U8),IF(ชี้วัด5!U38="","",ชี้วัด5!U38))</f>
        <v/>
      </c>
      <c r="V8" s="314" t="str">
        <f>IF($B$2=1,IF(ชี้วัด5!V8="","",ชี้วัด5!V8),IF(ชี้วัด5!V38="","",ชี้วัด5!V38))</f>
        <v/>
      </c>
      <c r="W8" s="314" t="str">
        <f>IF($B$2=1,IF(ชี้วัด5!W8="","",ชี้วัด5!W8),IF(ชี้วัด5!W38="","",ชี้วัด5!W38))</f>
        <v/>
      </c>
      <c r="X8" s="314" t="str">
        <f>IF($B$2=1,IF(ชี้วัด5!X8="","",ชี้วัด5!X8),IF(ชี้วัด5!X38="","",ชี้วัด5!X38))</f>
        <v/>
      </c>
      <c r="Y8" s="314" t="str">
        <f>IF($B$2=1,IF(ชี้วัด5!Y8="","",ชี้วัด5!Y8),IF(ชี้วัด5!Y38="","",ชี้วัด5!Y38))</f>
        <v/>
      </c>
      <c r="Z8" s="314" t="str">
        <f>IF($B$2=1,IF(ชี้วัด5!Z8="","",ชี้วัด5!Z8),IF(ชี้วัด5!Z38="","",ชี้วัด5!Z38))</f>
        <v/>
      </c>
      <c r="AA8" s="314" t="str">
        <f>IF($B$2=1,IF(ชี้วัด5!AA8="","",ชี้วัด5!AA8),IF(ชี้วัด5!AA38="","",ชี้วัด5!AA38))</f>
        <v/>
      </c>
      <c r="AB8" s="314" t="str">
        <f>IF($B$2=1,IF(ชี้วัด5!AB8="","",ชี้วัด5!AB8),IF(ชี้วัด5!AB38="","",ชี้วัด5!AB38))</f>
        <v/>
      </c>
      <c r="AC8" s="314" t="str">
        <f>IF($B$2=1,IF(ชี้วัด5!AC8="","",ชี้วัด5!AC8),IF(ชี้วัด5!AC38="","",ชี้วัด5!AC38))</f>
        <v/>
      </c>
      <c r="AD8" s="314" t="str">
        <f>IF($B$2=1,IF(ชี้วัด5!AD8="","",ชี้วัด5!AD8),IF(ชี้วัด5!AD38="","",ชี้วัด5!AD38))</f>
        <v/>
      </c>
      <c r="AE8" s="314" t="str">
        <f>IF($B$2=1,IF(ชี้วัด5!AE8="","",ชี้วัด5!AE8),IF(ชี้วัด5!AE38="","",ชี้วัด5!AE38))</f>
        <v/>
      </c>
      <c r="AF8" s="314" t="str">
        <f>IF($B$2=1,IF(ชี้วัด5!AF8="","",ชี้วัด5!AF8),IF(ชี้วัด5!AF38="","",ชี้วัด5!AF38))</f>
        <v/>
      </c>
      <c r="AG8" s="314" t="str">
        <f>IF($B$2=1,IF(ชี้วัด5!AG8="","",ชี้วัด5!AG8),IF(ชี้วัด5!AG38="","",ชี้วัด5!AG38))</f>
        <v/>
      </c>
      <c r="AH8" s="314" t="str">
        <f>IF($B$2=1,IF(ชี้วัด5!AH8="","",ชี้วัด5!AH8),IF(ชี้วัด5!AH38="","",ชี้วัด5!AH38))</f>
        <v/>
      </c>
      <c r="AI8" s="314" t="str">
        <f>IF($B$2=1,IF(ชี้วัด5!AI8="","",ชี้วัด5!AI8),IF(ชี้วัด5!AI38="","",ชี้วัด5!AI38))</f>
        <v/>
      </c>
      <c r="AJ8" s="314" t="str">
        <f>IF($B$2=1,IF(ชี้วัด5!AJ8="","",ชี้วัด5!AJ8),IF(ชี้วัด5!AJ38="","",ชี้วัด5!AJ38))</f>
        <v/>
      </c>
      <c r="AK8" s="314" t="str">
        <f>IF($B$2=1,IF(ชี้วัด5!AK8="","",ชี้วัด5!AK8),IF(ชี้วัด5!AK38="","",ชี้วัด5!AK38))</f>
        <v/>
      </c>
      <c r="AL8" s="314" t="str">
        <f>IF($B$2=1,IF(ชี้วัด5!AL8="","",ชี้วัด5!AL8),IF(ชี้วัด5!AL38="","",ชี้วัด5!AL38))</f>
        <v/>
      </c>
      <c r="AM8" s="314" t="str">
        <f>IF($B$2=1,IF(ชี้วัด5!AM8="","",ชี้วัด5!AM8),IF(ชี้วัด5!AM38="","",ชี้วัด5!AM38))</f>
        <v/>
      </c>
      <c r="AN8" s="314" t="str">
        <f>IF($B$2=1,IF(ชี้วัด5!AN8="","",ชี้วัด5!AN8),IF(ชี้วัด5!AN38="","",ชี้วัด5!AN38))</f>
        <v/>
      </c>
      <c r="AO8" s="314" t="str">
        <f>IF($B$2=1,IF(ชี้วัด5!AO8="","",ชี้วัด5!AO8),IF(ชี้วัด5!AO38="","",ชี้วัด5!AO38))</f>
        <v/>
      </c>
      <c r="AP8" s="314" t="str">
        <f>IF($B$2=1,IF(ชี้วัด5!AP8="","",ชี้วัด5!AP8),IF(ชี้วัด5!AP38="","",ชี้วัด5!AP38))</f>
        <v/>
      </c>
      <c r="AQ8" s="314" t="str">
        <f>IF($B$2=1,IF(ชี้วัด5!AQ8="","",ชี้วัด5!AQ8),IF(ชี้วัด5!AQ38="","",ชี้วัด5!AQ38))</f>
        <v/>
      </c>
      <c r="AR8" s="314" t="str">
        <f>IF($B$2=1,IF(ชี้วัด5!AR8="","",ชี้วัด5!AR8),IF(ชี้วัด5!AR38="","",ชี้วัด5!AR38))</f>
        <v/>
      </c>
      <c r="AS8" s="314" t="str">
        <f>IF($B$2=1,IF(ชี้วัด5!AS8="","",ชี้วัด5!AS8),IF(ชี้วัด5!AS38="","",ชี้วัด5!AS38))</f>
        <v/>
      </c>
      <c r="AT8" s="314" t="str">
        <f>IF($B$2=1,IF(ชี้วัด5!AT8="","",ชี้วัด5!AT8),IF(ชี้วัด5!AT38="","",ชี้วัด5!AT38))</f>
        <v/>
      </c>
      <c r="AU8" s="314" t="str">
        <f>IF($B$2=1,IF(ชี้วัด5!AU8="","",ชี้วัด5!AU8),IF(ชี้วัด5!AU38="","",ชี้วัด5!AU38))</f>
        <v/>
      </c>
      <c r="AV8" s="314" t="str">
        <f>IF($B$2=1,IF(ชี้วัด5!AV8="","",ชี้วัด5!AV8),IF(ชี้วัด5!AV38="","",ชี้วัด5!AV38))</f>
        <v/>
      </c>
      <c r="AW8" s="314" t="str">
        <f>IF($B$2=1,IF(ชี้วัด5!AW8="","",ชี้วัด5!AW8),IF(ชี้วัด5!AW38="","",ชี้วัด5!AW38))</f>
        <v/>
      </c>
      <c r="AX8" s="314" t="str">
        <f>IF($B$2=1,IF(ชี้วัด5!AX8="","",ชี้วัด5!AX8),IF(ชี้วัด5!AX38="","",ชี้วัด5!AX38))</f>
        <v/>
      </c>
      <c r="AY8" s="314" t="str">
        <f>IF($B$2=1,IF(ชี้วัด5!AY8="","",ชี้วัด5!AY8),IF(ชี้วัด5!AY38="","",ชี้วัด5!AY38))</f>
        <v/>
      </c>
      <c r="AZ8" s="314" t="str">
        <f>IF($B$2=1,IF(ชี้วัด5!AZ8="","",ชี้วัด5!AZ8),IF(ชี้วัด5!AZ38="","",ชี้วัด5!AZ38))</f>
        <v/>
      </c>
      <c r="BA8" s="314" t="str">
        <f>IF($B$2=1,IF(ชี้วัด5!BA8="","",ชี้วัด5!BA8),IF(ชี้วัด5!BA38="","",ชี้วัด5!BA38))</f>
        <v/>
      </c>
      <c r="BB8" s="314" t="str">
        <f>IF($B$2=1,IF(ชี้วัด5!BB8="","",ชี้วัด5!BB8),IF(ชี้วัด5!BB38="","",ชี้วัด5!BB38))</f>
        <v/>
      </c>
      <c r="BC8" s="314" t="str">
        <f>IF($B$2=1,IF(ชี้วัด5!BC8="","",ชี้วัด5!BC8),IF(ชี้วัด5!BC38="","",ชี้วัด5!BC38))</f>
        <v/>
      </c>
      <c r="BD8" s="314" t="str">
        <f>IF($B$2=1,IF(ชี้วัด5!BD8="","",ชี้วัด5!BD8),IF(ชี้วัด5!BD38="","",ชี้วัด5!BD38))</f>
        <v/>
      </c>
      <c r="BE8" s="116" t="str">
        <f>IF($B$2=1,IF(ชี้วัด5!BE8="","",ชี้วัด5!BE8),IF(ชี้วัด5!BE38="","",ชี้วัด5!BE38))</f>
        <v/>
      </c>
      <c r="BF8" s="116" t="str">
        <f>IF($B$2=1,IF(ชี้วัด5!BF8="","",ชี้วัด5!BF8),IF(ชี้วัด5!BF38="","",ชี้วัด5!BF38))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IF($B$2=1,IF(ชี้วัด5!E9="","",ชี้วัด5!E9),IF(ชี้วัด5!E39="","",ชี้วัด5!E39))</f>
        <v/>
      </c>
      <c r="F9" s="118"/>
      <c r="G9" s="314" t="str">
        <f>IF($B$2=1,IF(ชี้วัด5!G9="","",ชี้วัด5!G9),IF(ชี้วัด5!G39="","",ชี้วัด5!G39))</f>
        <v/>
      </c>
      <c r="H9" s="314" t="str">
        <f>IF($B$2=1,IF(ชี้วัด5!H9="","",ชี้วัด5!H9),IF(ชี้วัด5!H39="","",ชี้วัด5!H39))</f>
        <v/>
      </c>
      <c r="I9" s="314" t="str">
        <f>IF($B$2=1,IF(ชี้วัด5!I9="","",ชี้วัด5!I9),IF(ชี้วัด5!I39="","",ชี้วัด5!I39))</f>
        <v/>
      </c>
      <c r="J9" s="314" t="str">
        <f>IF($B$2=1,IF(ชี้วัด5!J9="","",ชี้วัด5!J9),IF(ชี้วัด5!J39="","",ชี้วัด5!J39))</f>
        <v/>
      </c>
      <c r="K9" s="314" t="str">
        <f>IF($B$2=1,IF(ชี้วัด5!K9="","",ชี้วัด5!K9),IF(ชี้วัด5!K39="","",ชี้วัด5!K39))</f>
        <v/>
      </c>
      <c r="L9" s="314" t="str">
        <f>IF($B$2=1,IF(ชี้วัด5!L9="","",ชี้วัด5!L9),IF(ชี้วัด5!L39="","",ชี้วัด5!L39))</f>
        <v/>
      </c>
      <c r="M9" s="314" t="str">
        <f>IF($B$2=1,IF(ชี้วัด5!M9="","",ชี้วัด5!M9),IF(ชี้วัด5!M39="","",ชี้วัด5!M39))</f>
        <v/>
      </c>
      <c r="N9" s="314" t="str">
        <f>IF($B$2=1,IF(ชี้วัด5!N9="","",ชี้วัด5!N9),IF(ชี้วัด5!N39="","",ชี้วัด5!N39))</f>
        <v/>
      </c>
      <c r="O9" s="314" t="str">
        <f>IF($B$2=1,IF(ชี้วัด5!O9="","",ชี้วัด5!O9),IF(ชี้วัด5!O39="","",ชี้วัด5!O39))</f>
        <v/>
      </c>
      <c r="P9" s="314" t="str">
        <f>IF($B$2=1,IF(ชี้วัด5!P9="","",ชี้วัด5!P9),IF(ชี้วัด5!P39="","",ชี้วัด5!P39))</f>
        <v/>
      </c>
      <c r="Q9" s="314" t="str">
        <f>IF($B$2=1,IF(ชี้วัด5!Q9="","",ชี้วัด5!Q9),IF(ชี้วัด5!Q39="","",ชี้วัด5!Q39))</f>
        <v/>
      </c>
      <c r="R9" s="314" t="str">
        <f>IF($B$2=1,IF(ชี้วัด5!R9="","",ชี้วัด5!R9),IF(ชี้วัด5!R39="","",ชี้วัด5!R39))</f>
        <v/>
      </c>
      <c r="S9" s="314" t="str">
        <f>IF($B$2=1,IF(ชี้วัด5!S9="","",ชี้วัด5!S9),IF(ชี้วัด5!S39="","",ชี้วัด5!S39))</f>
        <v/>
      </c>
      <c r="T9" s="314" t="str">
        <f>IF($B$2=1,IF(ชี้วัด5!T9="","",ชี้วัด5!T9),IF(ชี้วัด5!T39="","",ชี้วัด5!T39))</f>
        <v/>
      </c>
      <c r="U9" s="314" t="str">
        <f>IF($B$2=1,IF(ชี้วัด5!U9="","",ชี้วัด5!U9),IF(ชี้วัด5!U39="","",ชี้วัด5!U39))</f>
        <v/>
      </c>
      <c r="V9" s="314" t="str">
        <f>IF($B$2=1,IF(ชี้วัด5!V9="","",ชี้วัด5!V9),IF(ชี้วัด5!V39="","",ชี้วัด5!V39))</f>
        <v/>
      </c>
      <c r="W9" s="314" t="str">
        <f>IF($B$2=1,IF(ชี้วัด5!W9="","",ชี้วัด5!W9),IF(ชี้วัด5!W39="","",ชี้วัด5!W39))</f>
        <v/>
      </c>
      <c r="X9" s="314" t="str">
        <f>IF($B$2=1,IF(ชี้วัด5!X9="","",ชี้วัด5!X9),IF(ชี้วัด5!X39="","",ชี้วัด5!X39))</f>
        <v/>
      </c>
      <c r="Y9" s="314" t="str">
        <f>IF($B$2=1,IF(ชี้วัด5!Y9="","",ชี้วัด5!Y9),IF(ชี้วัด5!Y39="","",ชี้วัด5!Y39))</f>
        <v/>
      </c>
      <c r="Z9" s="314" t="str">
        <f>IF($B$2=1,IF(ชี้วัด5!Z9="","",ชี้วัด5!Z9),IF(ชี้วัด5!Z39="","",ชี้วัด5!Z39))</f>
        <v/>
      </c>
      <c r="AA9" s="314" t="str">
        <f>IF($B$2=1,IF(ชี้วัด5!AA9="","",ชี้วัด5!AA9),IF(ชี้วัด5!AA39="","",ชี้วัด5!AA39))</f>
        <v/>
      </c>
      <c r="AB9" s="314" t="str">
        <f>IF($B$2=1,IF(ชี้วัด5!AB9="","",ชี้วัด5!AB9),IF(ชี้วัด5!AB39="","",ชี้วัด5!AB39))</f>
        <v/>
      </c>
      <c r="AC9" s="314" t="str">
        <f>IF($B$2=1,IF(ชี้วัด5!AC9="","",ชี้วัด5!AC9),IF(ชี้วัด5!AC39="","",ชี้วัด5!AC39))</f>
        <v/>
      </c>
      <c r="AD9" s="314" t="str">
        <f>IF($B$2=1,IF(ชี้วัด5!AD9="","",ชี้วัด5!AD9),IF(ชี้วัด5!AD39="","",ชี้วัด5!AD39))</f>
        <v/>
      </c>
      <c r="AE9" s="314" t="str">
        <f>IF($B$2=1,IF(ชี้วัด5!AE9="","",ชี้วัด5!AE9),IF(ชี้วัด5!AE39="","",ชี้วัด5!AE39))</f>
        <v/>
      </c>
      <c r="AF9" s="314" t="str">
        <f>IF($B$2=1,IF(ชี้วัด5!AF9="","",ชี้วัด5!AF9),IF(ชี้วัด5!AF39="","",ชี้วัด5!AF39))</f>
        <v/>
      </c>
      <c r="AG9" s="314" t="str">
        <f>IF($B$2=1,IF(ชี้วัด5!AG9="","",ชี้วัด5!AG9),IF(ชี้วัด5!AG39="","",ชี้วัด5!AG39))</f>
        <v/>
      </c>
      <c r="AH9" s="314" t="str">
        <f>IF($B$2=1,IF(ชี้วัด5!AH9="","",ชี้วัด5!AH9),IF(ชี้วัด5!AH39="","",ชี้วัด5!AH39))</f>
        <v/>
      </c>
      <c r="AI9" s="314" t="str">
        <f>IF($B$2=1,IF(ชี้วัด5!AI9="","",ชี้วัด5!AI9),IF(ชี้วัด5!AI39="","",ชี้วัด5!AI39))</f>
        <v/>
      </c>
      <c r="AJ9" s="314" t="str">
        <f>IF($B$2=1,IF(ชี้วัด5!AJ9="","",ชี้วัด5!AJ9),IF(ชี้วัด5!AJ39="","",ชี้วัด5!AJ39))</f>
        <v/>
      </c>
      <c r="AK9" s="314" t="str">
        <f>IF($B$2=1,IF(ชี้วัด5!AK9="","",ชี้วัด5!AK9),IF(ชี้วัด5!AK39="","",ชี้วัด5!AK39))</f>
        <v/>
      </c>
      <c r="AL9" s="314" t="str">
        <f>IF($B$2=1,IF(ชี้วัด5!AL9="","",ชี้วัด5!AL9),IF(ชี้วัด5!AL39="","",ชี้วัด5!AL39))</f>
        <v/>
      </c>
      <c r="AM9" s="314" t="str">
        <f>IF($B$2=1,IF(ชี้วัด5!AM9="","",ชี้วัด5!AM9),IF(ชี้วัด5!AM39="","",ชี้วัด5!AM39))</f>
        <v/>
      </c>
      <c r="AN9" s="314" t="str">
        <f>IF($B$2=1,IF(ชี้วัด5!AN9="","",ชี้วัด5!AN9),IF(ชี้วัด5!AN39="","",ชี้วัด5!AN39))</f>
        <v/>
      </c>
      <c r="AO9" s="314" t="str">
        <f>IF($B$2=1,IF(ชี้วัด5!AO9="","",ชี้วัด5!AO9),IF(ชี้วัด5!AO39="","",ชี้วัด5!AO39))</f>
        <v/>
      </c>
      <c r="AP9" s="314" t="str">
        <f>IF($B$2=1,IF(ชี้วัด5!AP9="","",ชี้วัด5!AP9),IF(ชี้วัด5!AP39="","",ชี้วัด5!AP39))</f>
        <v/>
      </c>
      <c r="AQ9" s="314" t="str">
        <f>IF($B$2=1,IF(ชี้วัด5!AQ9="","",ชี้วัด5!AQ9),IF(ชี้วัด5!AQ39="","",ชี้วัด5!AQ39))</f>
        <v/>
      </c>
      <c r="AR9" s="314" t="str">
        <f>IF($B$2=1,IF(ชี้วัด5!AR9="","",ชี้วัด5!AR9),IF(ชี้วัด5!AR39="","",ชี้วัด5!AR39))</f>
        <v/>
      </c>
      <c r="AS9" s="314" t="str">
        <f>IF($B$2=1,IF(ชี้วัด5!AS9="","",ชี้วัด5!AS9),IF(ชี้วัด5!AS39="","",ชี้วัด5!AS39))</f>
        <v/>
      </c>
      <c r="AT9" s="314" t="str">
        <f>IF($B$2=1,IF(ชี้วัด5!AT9="","",ชี้วัด5!AT9),IF(ชี้วัด5!AT39="","",ชี้วัด5!AT39))</f>
        <v/>
      </c>
      <c r="AU9" s="314" t="str">
        <f>IF($B$2=1,IF(ชี้วัด5!AU9="","",ชี้วัด5!AU9),IF(ชี้วัด5!AU39="","",ชี้วัด5!AU39))</f>
        <v/>
      </c>
      <c r="AV9" s="314" t="str">
        <f>IF($B$2=1,IF(ชี้วัด5!AV9="","",ชี้วัด5!AV9),IF(ชี้วัด5!AV39="","",ชี้วัด5!AV39))</f>
        <v/>
      </c>
      <c r="AW9" s="314" t="str">
        <f>IF($B$2=1,IF(ชี้วัด5!AW9="","",ชี้วัด5!AW9),IF(ชี้วัด5!AW39="","",ชี้วัด5!AW39))</f>
        <v/>
      </c>
      <c r="AX9" s="314" t="str">
        <f>IF($B$2=1,IF(ชี้วัด5!AX9="","",ชี้วัด5!AX9),IF(ชี้วัด5!AX39="","",ชี้วัด5!AX39))</f>
        <v/>
      </c>
      <c r="AY9" s="314" t="str">
        <f>IF($B$2=1,IF(ชี้วัด5!AY9="","",ชี้วัด5!AY9),IF(ชี้วัด5!AY39="","",ชี้วัด5!AY39))</f>
        <v/>
      </c>
      <c r="AZ9" s="314" t="str">
        <f>IF($B$2=1,IF(ชี้วัด5!AZ9="","",ชี้วัด5!AZ9),IF(ชี้วัด5!AZ39="","",ชี้วัด5!AZ39))</f>
        <v/>
      </c>
      <c r="BA9" s="314" t="str">
        <f>IF($B$2=1,IF(ชี้วัด5!BA9="","",ชี้วัด5!BA9),IF(ชี้วัด5!BA39="","",ชี้วัด5!BA39))</f>
        <v/>
      </c>
      <c r="BB9" s="314" t="str">
        <f>IF($B$2=1,IF(ชี้วัด5!BB9="","",ชี้วัด5!BB9),IF(ชี้วัด5!BB39="","",ชี้วัด5!BB39))</f>
        <v/>
      </c>
      <c r="BC9" s="314" t="str">
        <f>IF($B$2=1,IF(ชี้วัด5!BC9="","",ชี้วัด5!BC9),IF(ชี้วัด5!BC39="","",ชี้วัด5!BC39))</f>
        <v/>
      </c>
      <c r="BD9" s="314" t="str">
        <f>IF($B$2=1,IF(ชี้วัด5!BD9="","",ชี้วัด5!BD9),IF(ชี้วัด5!BD39="","",ชี้วัด5!BD39))</f>
        <v/>
      </c>
      <c r="BE9" s="116" t="str">
        <f>IF($B$2=1,IF(ชี้วัด5!BE9="","",ชี้วัด5!BE9),IF(ชี้วัด5!BE39="","",ชี้วัด5!BE39))</f>
        <v/>
      </c>
      <c r="BF9" s="116" t="str">
        <f>IF($B$2=1,IF(ชี้วัด5!BF9="","",ชี้วัด5!BF9),IF(ชี้วัด5!BF39="","",ชี้วัด5!BF39))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IF($B$2=1,IF(ชี้วัด5!E10="","",ชี้วัด5!E10),IF(ชี้วัด5!E40="","",ชี้วัด5!E40))</f>
        <v/>
      </c>
      <c r="F10" s="118"/>
      <c r="G10" s="314" t="str">
        <f>IF($B$2=1,IF(ชี้วัด5!G10="","",ชี้วัด5!G10),IF(ชี้วัด5!G40="","",ชี้วัด5!G40))</f>
        <v/>
      </c>
      <c r="H10" s="314" t="str">
        <f>IF($B$2=1,IF(ชี้วัด5!H10="","",ชี้วัด5!H10),IF(ชี้วัด5!H40="","",ชี้วัด5!H40))</f>
        <v/>
      </c>
      <c r="I10" s="314" t="str">
        <f>IF($B$2=1,IF(ชี้วัด5!I10="","",ชี้วัด5!I10),IF(ชี้วัด5!I40="","",ชี้วัด5!I40))</f>
        <v/>
      </c>
      <c r="J10" s="314" t="str">
        <f>IF($B$2=1,IF(ชี้วัด5!J10="","",ชี้วัด5!J10),IF(ชี้วัด5!J40="","",ชี้วัด5!J40))</f>
        <v/>
      </c>
      <c r="K10" s="314" t="str">
        <f>IF($B$2=1,IF(ชี้วัด5!K10="","",ชี้วัด5!K10),IF(ชี้วัด5!K40="","",ชี้วัด5!K40))</f>
        <v/>
      </c>
      <c r="L10" s="314" t="str">
        <f>IF($B$2=1,IF(ชี้วัด5!L10="","",ชี้วัด5!L10),IF(ชี้วัด5!L40="","",ชี้วัด5!L40))</f>
        <v/>
      </c>
      <c r="M10" s="314" t="str">
        <f>IF($B$2=1,IF(ชี้วัด5!M10="","",ชี้วัด5!M10),IF(ชี้วัด5!M40="","",ชี้วัด5!M40))</f>
        <v/>
      </c>
      <c r="N10" s="314" t="str">
        <f>IF($B$2=1,IF(ชี้วัด5!N10="","",ชี้วัด5!N10),IF(ชี้วัด5!N40="","",ชี้วัด5!N40))</f>
        <v/>
      </c>
      <c r="O10" s="314" t="str">
        <f>IF($B$2=1,IF(ชี้วัด5!O10="","",ชี้วัด5!O10),IF(ชี้วัด5!O40="","",ชี้วัด5!O40))</f>
        <v/>
      </c>
      <c r="P10" s="314" t="str">
        <f>IF($B$2=1,IF(ชี้วัด5!P10="","",ชี้วัด5!P10),IF(ชี้วัด5!P40="","",ชี้วัด5!P40))</f>
        <v/>
      </c>
      <c r="Q10" s="314" t="str">
        <f>IF($B$2=1,IF(ชี้วัด5!Q10="","",ชี้วัด5!Q10),IF(ชี้วัด5!Q40="","",ชี้วัด5!Q40))</f>
        <v/>
      </c>
      <c r="R10" s="314" t="str">
        <f>IF($B$2=1,IF(ชี้วัด5!R10="","",ชี้วัด5!R10),IF(ชี้วัด5!R40="","",ชี้วัด5!R40))</f>
        <v/>
      </c>
      <c r="S10" s="314" t="str">
        <f>IF($B$2=1,IF(ชี้วัด5!S10="","",ชี้วัด5!S10),IF(ชี้วัด5!S40="","",ชี้วัด5!S40))</f>
        <v/>
      </c>
      <c r="T10" s="314" t="str">
        <f>IF($B$2=1,IF(ชี้วัด5!T10="","",ชี้วัด5!T10),IF(ชี้วัด5!T40="","",ชี้วัด5!T40))</f>
        <v/>
      </c>
      <c r="U10" s="314" t="str">
        <f>IF($B$2=1,IF(ชี้วัด5!U10="","",ชี้วัด5!U10),IF(ชี้วัด5!U40="","",ชี้วัด5!U40))</f>
        <v/>
      </c>
      <c r="V10" s="314" t="str">
        <f>IF($B$2=1,IF(ชี้วัด5!V10="","",ชี้วัด5!V10),IF(ชี้วัด5!V40="","",ชี้วัด5!V40))</f>
        <v/>
      </c>
      <c r="W10" s="314" t="str">
        <f>IF($B$2=1,IF(ชี้วัด5!W10="","",ชี้วัด5!W10),IF(ชี้วัด5!W40="","",ชี้วัด5!W40))</f>
        <v/>
      </c>
      <c r="X10" s="314" t="str">
        <f>IF($B$2=1,IF(ชี้วัด5!X10="","",ชี้วัด5!X10),IF(ชี้วัด5!X40="","",ชี้วัด5!X40))</f>
        <v/>
      </c>
      <c r="Y10" s="314" t="str">
        <f>IF($B$2=1,IF(ชี้วัด5!Y10="","",ชี้วัด5!Y10),IF(ชี้วัด5!Y40="","",ชี้วัด5!Y40))</f>
        <v/>
      </c>
      <c r="Z10" s="314" t="str">
        <f>IF($B$2=1,IF(ชี้วัด5!Z10="","",ชี้วัด5!Z10),IF(ชี้วัด5!Z40="","",ชี้วัด5!Z40))</f>
        <v/>
      </c>
      <c r="AA10" s="314" t="str">
        <f>IF($B$2=1,IF(ชี้วัด5!AA10="","",ชี้วัด5!AA10),IF(ชี้วัด5!AA40="","",ชี้วัด5!AA40))</f>
        <v/>
      </c>
      <c r="AB10" s="314" t="str">
        <f>IF($B$2=1,IF(ชี้วัด5!AB10="","",ชี้วัด5!AB10),IF(ชี้วัด5!AB40="","",ชี้วัด5!AB40))</f>
        <v/>
      </c>
      <c r="AC10" s="314" t="str">
        <f>IF($B$2=1,IF(ชี้วัด5!AC10="","",ชี้วัด5!AC10),IF(ชี้วัด5!AC40="","",ชี้วัด5!AC40))</f>
        <v/>
      </c>
      <c r="AD10" s="314" t="str">
        <f>IF($B$2=1,IF(ชี้วัด5!AD10="","",ชี้วัด5!AD10),IF(ชี้วัด5!AD40="","",ชี้วัด5!AD40))</f>
        <v/>
      </c>
      <c r="AE10" s="314" t="str">
        <f>IF($B$2=1,IF(ชี้วัด5!AE10="","",ชี้วัด5!AE10),IF(ชี้วัด5!AE40="","",ชี้วัด5!AE40))</f>
        <v/>
      </c>
      <c r="AF10" s="314" t="str">
        <f>IF($B$2=1,IF(ชี้วัด5!AF10="","",ชี้วัด5!AF10),IF(ชี้วัด5!AF40="","",ชี้วัด5!AF40))</f>
        <v/>
      </c>
      <c r="AG10" s="314" t="str">
        <f>IF($B$2=1,IF(ชี้วัด5!AG10="","",ชี้วัด5!AG10),IF(ชี้วัด5!AG40="","",ชี้วัด5!AG40))</f>
        <v/>
      </c>
      <c r="AH10" s="314" t="str">
        <f>IF($B$2=1,IF(ชี้วัด5!AH10="","",ชี้วัด5!AH10),IF(ชี้วัด5!AH40="","",ชี้วัด5!AH40))</f>
        <v/>
      </c>
      <c r="AI10" s="314" t="str">
        <f>IF($B$2=1,IF(ชี้วัด5!AI10="","",ชี้วัด5!AI10),IF(ชี้วัด5!AI40="","",ชี้วัด5!AI40))</f>
        <v/>
      </c>
      <c r="AJ10" s="314" t="str">
        <f>IF($B$2=1,IF(ชี้วัด5!AJ10="","",ชี้วัด5!AJ10),IF(ชี้วัด5!AJ40="","",ชี้วัด5!AJ40))</f>
        <v/>
      </c>
      <c r="AK10" s="314" t="str">
        <f>IF($B$2=1,IF(ชี้วัด5!AK10="","",ชี้วัด5!AK10),IF(ชี้วัด5!AK40="","",ชี้วัด5!AK40))</f>
        <v/>
      </c>
      <c r="AL10" s="314" t="str">
        <f>IF($B$2=1,IF(ชี้วัด5!AL10="","",ชี้วัด5!AL10),IF(ชี้วัด5!AL40="","",ชี้วัด5!AL40))</f>
        <v/>
      </c>
      <c r="AM10" s="314" t="str">
        <f>IF($B$2=1,IF(ชี้วัด5!AM10="","",ชี้วัด5!AM10),IF(ชี้วัด5!AM40="","",ชี้วัด5!AM40))</f>
        <v/>
      </c>
      <c r="AN10" s="314" t="str">
        <f>IF($B$2=1,IF(ชี้วัด5!AN10="","",ชี้วัด5!AN10),IF(ชี้วัด5!AN40="","",ชี้วัด5!AN40))</f>
        <v/>
      </c>
      <c r="AO10" s="314" t="str">
        <f>IF($B$2=1,IF(ชี้วัด5!AO10="","",ชี้วัด5!AO10),IF(ชี้วัด5!AO40="","",ชี้วัด5!AO40))</f>
        <v/>
      </c>
      <c r="AP10" s="314" t="str">
        <f>IF($B$2=1,IF(ชี้วัด5!AP10="","",ชี้วัด5!AP10),IF(ชี้วัด5!AP40="","",ชี้วัด5!AP40))</f>
        <v/>
      </c>
      <c r="AQ10" s="314" t="str">
        <f>IF($B$2=1,IF(ชี้วัด5!AQ10="","",ชี้วัด5!AQ10),IF(ชี้วัด5!AQ40="","",ชี้วัด5!AQ40))</f>
        <v/>
      </c>
      <c r="AR10" s="314" t="str">
        <f>IF($B$2=1,IF(ชี้วัด5!AR10="","",ชี้วัด5!AR10),IF(ชี้วัด5!AR40="","",ชี้วัด5!AR40))</f>
        <v/>
      </c>
      <c r="AS10" s="314" t="str">
        <f>IF($B$2=1,IF(ชี้วัด5!AS10="","",ชี้วัด5!AS10),IF(ชี้วัด5!AS40="","",ชี้วัด5!AS40))</f>
        <v/>
      </c>
      <c r="AT10" s="314" t="str">
        <f>IF($B$2=1,IF(ชี้วัด5!AT10="","",ชี้วัด5!AT10),IF(ชี้วัด5!AT40="","",ชี้วัด5!AT40))</f>
        <v/>
      </c>
      <c r="AU10" s="314" t="str">
        <f>IF($B$2=1,IF(ชี้วัด5!AU10="","",ชี้วัด5!AU10),IF(ชี้วัด5!AU40="","",ชี้วัด5!AU40))</f>
        <v/>
      </c>
      <c r="AV10" s="314" t="str">
        <f>IF($B$2=1,IF(ชี้วัด5!AV10="","",ชี้วัด5!AV10),IF(ชี้วัด5!AV40="","",ชี้วัด5!AV40))</f>
        <v/>
      </c>
      <c r="AW10" s="314" t="str">
        <f>IF($B$2=1,IF(ชี้วัด5!AW10="","",ชี้วัด5!AW10),IF(ชี้วัด5!AW40="","",ชี้วัด5!AW40))</f>
        <v/>
      </c>
      <c r="AX10" s="314" t="str">
        <f>IF($B$2=1,IF(ชี้วัด5!AX10="","",ชี้วัด5!AX10),IF(ชี้วัด5!AX40="","",ชี้วัด5!AX40))</f>
        <v/>
      </c>
      <c r="AY10" s="314" t="str">
        <f>IF($B$2=1,IF(ชี้วัด5!AY10="","",ชี้วัด5!AY10),IF(ชี้วัด5!AY40="","",ชี้วัด5!AY40))</f>
        <v/>
      </c>
      <c r="AZ10" s="314" t="str">
        <f>IF($B$2=1,IF(ชี้วัด5!AZ10="","",ชี้วัด5!AZ10),IF(ชี้วัด5!AZ40="","",ชี้วัด5!AZ40))</f>
        <v/>
      </c>
      <c r="BA10" s="314" t="str">
        <f>IF($B$2=1,IF(ชี้วัด5!BA10="","",ชี้วัด5!BA10),IF(ชี้วัด5!BA40="","",ชี้วัด5!BA40))</f>
        <v/>
      </c>
      <c r="BB10" s="314" t="str">
        <f>IF($B$2=1,IF(ชี้วัด5!BB10="","",ชี้วัด5!BB10),IF(ชี้วัด5!BB40="","",ชี้วัด5!BB40))</f>
        <v/>
      </c>
      <c r="BC10" s="314" t="str">
        <f>IF($B$2=1,IF(ชี้วัด5!BC10="","",ชี้วัด5!BC10),IF(ชี้วัด5!BC40="","",ชี้วัด5!BC40))</f>
        <v/>
      </c>
      <c r="BD10" s="314" t="str">
        <f>IF($B$2=1,IF(ชี้วัด5!BD10="","",ชี้วัด5!BD10),IF(ชี้วัด5!BD40="","",ชี้วัด5!BD40))</f>
        <v/>
      </c>
      <c r="BE10" s="116" t="str">
        <f>IF($B$2=1,IF(ชี้วัด5!BE10="","",ชี้วัด5!BE10),IF(ชี้วัด5!BE40="","",ชี้วัด5!BE40))</f>
        <v/>
      </c>
      <c r="BF10" s="116" t="str">
        <f>IF($B$2=1,IF(ชี้วัด5!BF10="","",ชี้วัด5!BF10),IF(ชี้วัด5!BF40="","",ชี้วัด5!BF40))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IF($B$2=1,IF(ชี้วัด5!E11="","",ชี้วัด5!E11),IF(ชี้วัด5!E41="","",ชี้วัด5!E41))</f>
        <v/>
      </c>
      <c r="F11" s="118"/>
      <c r="G11" s="314" t="str">
        <f>IF($B$2=1,IF(ชี้วัด5!G11="","",ชี้วัด5!G11),IF(ชี้วัด5!G41="","",ชี้วัด5!G41))</f>
        <v/>
      </c>
      <c r="H11" s="314" t="str">
        <f>IF($B$2=1,IF(ชี้วัด5!H11="","",ชี้วัด5!H11),IF(ชี้วัด5!H41="","",ชี้วัด5!H41))</f>
        <v/>
      </c>
      <c r="I11" s="314" t="str">
        <f>IF($B$2=1,IF(ชี้วัด5!I11="","",ชี้วัด5!I11),IF(ชี้วัด5!I41="","",ชี้วัด5!I41))</f>
        <v/>
      </c>
      <c r="J11" s="314" t="str">
        <f>IF($B$2=1,IF(ชี้วัด5!J11="","",ชี้วัด5!J11),IF(ชี้วัด5!J41="","",ชี้วัด5!J41))</f>
        <v/>
      </c>
      <c r="K11" s="314" t="str">
        <f>IF($B$2=1,IF(ชี้วัด5!K11="","",ชี้วัด5!K11),IF(ชี้วัด5!K41="","",ชี้วัด5!K41))</f>
        <v/>
      </c>
      <c r="L11" s="314" t="str">
        <f>IF($B$2=1,IF(ชี้วัด5!L11="","",ชี้วัด5!L11),IF(ชี้วัด5!L41="","",ชี้วัด5!L41))</f>
        <v/>
      </c>
      <c r="M11" s="314" t="str">
        <f>IF($B$2=1,IF(ชี้วัด5!M11="","",ชี้วัด5!M11),IF(ชี้วัด5!M41="","",ชี้วัด5!M41))</f>
        <v/>
      </c>
      <c r="N11" s="314" t="str">
        <f>IF($B$2=1,IF(ชี้วัด5!N11="","",ชี้วัด5!N11),IF(ชี้วัด5!N41="","",ชี้วัด5!N41))</f>
        <v/>
      </c>
      <c r="O11" s="314" t="str">
        <f>IF($B$2=1,IF(ชี้วัด5!O11="","",ชี้วัด5!O11),IF(ชี้วัด5!O41="","",ชี้วัด5!O41))</f>
        <v/>
      </c>
      <c r="P11" s="314" t="str">
        <f>IF($B$2=1,IF(ชี้วัด5!P11="","",ชี้วัด5!P11),IF(ชี้วัด5!P41="","",ชี้วัด5!P41))</f>
        <v/>
      </c>
      <c r="Q11" s="314" t="str">
        <f>IF($B$2=1,IF(ชี้วัด5!Q11="","",ชี้วัด5!Q11),IF(ชี้วัด5!Q41="","",ชี้วัด5!Q41))</f>
        <v/>
      </c>
      <c r="R11" s="314" t="str">
        <f>IF($B$2=1,IF(ชี้วัด5!R11="","",ชี้วัด5!R11),IF(ชี้วัด5!R41="","",ชี้วัด5!R41))</f>
        <v/>
      </c>
      <c r="S11" s="314" t="str">
        <f>IF($B$2=1,IF(ชี้วัด5!S11="","",ชี้วัด5!S11),IF(ชี้วัด5!S41="","",ชี้วัด5!S41))</f>
        <v/>
      </c>
      <c r="T11" s="314" t="str">
        <f>IF($B$2=1,IF(ชี้วัด5!T11="","",ชี้วัด5!T11),IF(ชี้วัด5!T41="","",ชี้วัด5!T41))</f>
        <v/>
      </c>
      <c r="U11" s="314" t="str">
        <f>IF($B$2=1,IF(ชี้วัด5!U11="","",ชี้วัด5!U11),IF(ชี้วัด5!U41="","",ชี้วัด5!U41))</f>
        <v/>
      </c>
      <c r="V11" s="314" t="str">
        <f>IF($B$2=1,IF(ชี้วัด5!V11="","",ชี้วัด5!V11),IF(ชี้วัด5!V41="","",ชี้วัด5!V41))</f>
        <v/>
      </c>
      <c r="W11" s="314" t="str">
        <f>IF($B$2=1,IF(ชี้วัด5!W11="","",ชี้วัด5!W11),IF(ชี้วัด5!W41="","",ชี้วัด5!W41))</f>
        <v/>
      </c>
      <c r="X11" s="314" t="str">
        <f>IF($B$2=1,IF(ชี้วัด5!X11="","",ชี้วัด5!X11),IF(ชี้วัด5!X41="","",ชี้วัด5!X41))</f>
        <v/>
      </c>
      <c r="Y11" s="314" t="str">
        <f>IF($B$2=1,IF(ชี้วัด5!Y11="","",ชี้วัด5!Y11),IF(ชี้วัด5!Y41="","",ชี้วัด5!Y41))</f>
        <v/>
      </c>
      <c r="Z11" s="314" t="str">
        <f>IF($B$2=1,IF(ชี้วัด5!Z11="","",ชี้วัด5!Z11),IF(ชี้วัด5!Z41="","",ชี้วัด5!Z41))</f>
        <v/>
      </c>
      <c r="AA11" s="314" t="str">
        <f>IF($B$2=1,IF(ชี้วัด5!AA11="","",ชี้วัด5!AA11),IF(ชี้วัด5!AA41="","",ชี้วัด5!AA41))</f>
        <v/>
      </c>
      <c r="AB11" s="314" t="str">
        <f>IF($B$2=1,IF(ชี้วัด5!AB11="","",ชี้วัด5!AB11),IF(ชี้วัด5!AB41="","",ชี้วัด5!AB41))</f>
        <v/>
      </c>
      <c r="AC11" s="314" t="str">
        <f>IF($B$2=1,IF(ชี้วัด5!AC11="","",ชี้วัด5!AC11),IF(ชี้วัด5!AC41="","",ชี้วัด5!AC41))</f>
        <v/>
      </c>
      <c r="AD11" s="314" t="str">
        <f>IF($B$2=1,IF(ชี้วัด5!AD11="","",ชี้วัด5!AD11),IF(ชี้วัด5!AD41="","",ชี้วัด5!AD41))</f>
        <v/>
      </c>
      <c r="AE11" s="314" t="str">
        <f>IF($B$2=1,IF(ชี้วัด5!AE11="","",ชี้วัด5!AE11),IF(ชี้วัด5!AE41="","",ชี้วัด5!AE41))</f>
        <v/>
      </c>
      <c r="AF11" s="314" t="str">
        <f>IF($B$2=1,IF(ชี้วัด5!AF11="","",ชี้วัด5!AF11),IF(ชี้วัด5!AF41="","",ชี้วัด5!AF41))</f>
        <v/>
      </c>
      <c r="AG11" s="314" t="str">
        <f>IF($B$2=1,IF(ชี้วัด5!AG11="","",ชี้วัด5!AG11),IF(ชี้วัด5!AG41="","",ชี้วัด5!AG41))</f>
        <v/>
      </c>
      <c r="AH11" s="314" t="str">
        <f>IF($B$2=1,IF(ชี้วัด5!AH11="","",ชี้วัด5!AH11),IF(ชี้วัด5!AH41="","",ชี้วัด5!AH41))</f>
        <v/>
      </c>
      <c r="AI11" s="314" t="str">
        <f>IF($B$2=1,IF(ชี้วัด5!AI11="","",ชี้วัด5!AI11),IF(ชี้วัด5!AI41="","",ชี้วัด5!AI41))</f>
        <v/>
      </c>
      <c r="AJ11" s="314" t="str">
        <f>IF($B$2=1,IF(ชี้วัด5!AJ11="","",ชี้วัด5!AJ11),IF(ชี้วัด5!AJ41="","",ชี้วัด5!AJ41))</f>
        <v/>
      </c>
      <c r="AK11" s="314" t="str">
        <f>IF($B$2=1,IF(ชี้วัด5!AK11="","",ชี้วัด5!AK11),IF(ชี้วัด5!AK41="","",ชี้วัด5!AK41))</f>
        <v/>
      </c>
      <c r="AL11" s="314" t="str">
        <f>IF($B$2=1,IF(ชี้วัด5!AL11="","",ชี้วัด5!AL11),IF(ชี้วัด5!AL41="","",ชี้วัด5!AL41))</f>
        <v/>
      </c>
      <c r="AM11" s="314" t="str">
        <f>IF($B$2=1,IF(ชี้วัด5!AM11="","",ชี้วัด5!AM11),IF(ชี้วัด5!AM41="","",ชี้วัด5!AM41))</f>
        <v/>
      </c>
      <c r="AN11" s="314" t="str">
        <f>IF($B$2=1,IF(ชี้วัด5!AN11="","",ชี้วัด5!AN11),IF(ชี้วัด5!AN41="","",ชี้วัด5!AN41))</f>
        <v/>
      </c>
      <c r="AO11" s="314" t="str">
        <f>IF($B$2=1,IF(ชี้วัด5!AO11="","",ชี้วัด5!AO11),IF(ชี้วัด5!AO41="","",ชี้วัด5!AO41))</f>
        <v/>
      </c>
      <c r="AP11" s="314" t="str">
        <f>IF($B$2=1,IF(ชี้วัด5!AP11="","",ชี้วัด5!AP11),IF(ชี้วัด5!AP41="","",ชี้วัด5!AP41))</f>
        <v/>
      </c>
      <c r="AQ11" s="314" t="str">
        <f>IF($B$2=1,IF(ชี้วัด5!AQ11="","",ชี้วัด5!AQ11),IF(ชี้วัด5!AQ41="","",ชี้วัด5!AQ41))</f>
        <v/>
      </c>
      <c r="AR11" s="314" t="str">
        <f>IF($B$2=1,IF(ชี้วัด5!AR11="","",ชี้วัด5!AR11),IF(ชี้วัด5!AR41="","",ชี้วัด5!AR41))</f>
        <v/>
      </c>
      <c r="AS11" s="314" t="str">
        <f>IF($B$2=1,IF(ชี้วัด5!AS11="","",ชี้วัด5!AS11),IF(ชี้วัด5!AS41="","",ชี้วัด5!AS41))</f>
        <v/>
      </c>
      <c r="AT11" s="314" t="str">
        <f>IF($B$2=1,IF(ชี้วัด5!AT11="","",ชี้วัด5!AT11),IF(ชี้วัด5!AT41="","",ชี้วัด5!AT41))</f>
        <v/>
      </c>
      <c r="AU11" s="314" t="str">
        <f>IF($B$2=1,IF(ชี้วัด5!AU11="","",ชี้วัด5!AU11),IF(ชี้วัด5!AU41="","",ชี้วัด5!AU41))</f>
        <v/>
      </c>
      <c r="AV11" s="314" t="str">
        <f>IF($B$2=1,IF(ชี้วัด5!AV11="","",ชี้วัด5!AV11),IF(ชี้วัด5!AV41="","",ชี้วัด5!AV41))</f>
        <v/>
      </c>
      <c r="AW11" s="314" t="str">
        <f>IF($B$2=1,IF(ชี้วัด5!AW11="","",ชี้วัด5!AW11),IF(ชี้วัด5!AW41="","",ชี้วัด5!AW41))</f>
        <v/>
      </c>
      <c r="AX11" s="314" t="str">
        <f>IF($B$2=1,IF(ชี้วัด5!AX11="","",ชี้วัด5!AX11),IF(ชี้วัด5!AX41="","",ชี้วัด5!AX41))</f>
        <v/>
      </c>
      <c r="AY11" s="314" t="str">
        <f>IF($B$2=1,IF(ชี้วัด5!AY11="","",ชี้วัด5!AY11),IF(ชี้วัด5!AY41="","",ชี้วัด5!AY41))</f>
        <v/>
      </c>
      <c r="AZ11" s="314" t="str">
        <f>IF($B$2=1,IF(ชี้วัด5!AZ11="","",ชี้วัด5!AZ11),IF(ชี้วัด5!AZ41="","",ชี้วัด5!AZ41))</f>
        <v/>
      </c>
      <c r="BA11" s="314" t="str">
        <f>IF($B$2=1,IF(ชี้วัด5!BA11="","",ชี้วัด5!BA11),IF(ชี้วัด5!BA41="","",ชี้วัด5!BA41))</f>
        <v/>
      </c>
      <c r="BB11" s="314" t="str">
        <f>IF($B$2=1,IF(ชี้วัด5!BB11="","",ชี้วัด5!BB11),IF(ชี้วัด5!BB41="","",ชี้วัด5!BB41))</f>
        <v/>
      </c>
      <c r="BC11" s="314" t="str">
        <f>IF($B$2=1,IF(ชี้วัด5!BC11="","",ชี้วัด5!BC11),IF(ชี้วัด5!BC41="","",ชี้วัด5!BC41))</f>
        <v/>
      </c>
      <c r="BD11" s="314" t="str">
        <f>IF($B$2=1,IF(ชี้วัด5!BD11="","",ชี้วัด5!BD11),IF(ชี้วัด5!BD41="","",ชี้วัด5!BD41))</f>
        <v/>
      </c>
      <c r="BE11" s="116" t="str">
        <f>IF($B$2=1,IF(ชี้วัด5!BE11="","",ชี้วัด5!BE11),IF(ชี้วัด5!BE41="","",ชี้วัด5!BE41))</f>
        <v/>
      </c>
      <c r="BF11" s="116" t="str">
        <f>IF($B$2=1,IF(ชี้วัด5!BF11="","",ชี้วัด5!BF11),IF(ชี้วัด5!BF41="","",ชี้วัด5!BF41))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IF($B$2=1,IF(ชี้วัด5!E12="","",ชี้วัด5!E12),IF(ชี้วัด5!E42="","",ชี้วัด5!E42))</f>
        <v/>
      </c>
      <c r="F12" s="118"/>
      <c r="G12" s="314" t="str">
        <f>IF($B$2=1,IF(ชี้วัด5!G12="","",ชี้วัด5!G12),IF(ชี้วัด5!G42="","",ชี้วัด5!G42))</f>
        <v/>
      </c>
      <c r="H12" s="314" t="str">
        <f>IF($B$2=1,IF(ชี้วัด5!H12="","",ชี้วัด5!H12),IF(ชี้วัด5!H42="","",ชี้วัด5!H42))</f>
        <v/>
      </c>
      <c r="I12" s="314" t="str">
        <f>IF($B$2=1,IF(ชี้วัด5!I12="","",ชี้วัด5!I12),IF(ชี้วัด5!I42="","",ชี้วัด5!I42))</f>
        <v/>
      </c>
      <c r="J12" s="314" t="str">
        <f>IF($B$2=1,IF(ชี้วัด5!J12="","",ชี้วัด5!J12),IF(ชี้วัด5!J42="","",ชี้วัด5!J42))</f>
        <v/>
      </c>
      <c r="K12" s="314" t="str">
        <f>IF($B$2=1,IF(ชี้วัด5!K12="","",ชี้วัด5!K12),IF(ชี้วัด5!K42="","",ชี้วัด5!K42))</f>
        <v/>
      </c>
      <c r="L12" s="314" t="str">
        <f>IF($B$2=1,IF(ชี้วัด5!L12="","",ชี้วัด5!L12),IF(ชี้วัด5!L42="","",ชี้วัด5!L42))</f>
        <v/>
      </c>
      <c r="M12" s="314" t="str">
        <f>IF($B$2=1,IF(ชี้วัด5!M12="","",ชี้วัด5!M12),IF(ชี้วัด5!M42="","",ชี้วัด5!M42))</f>
        <v/>
      </c>
      <c r="N12" s="314" t="str">
        <f>IF($B$2=1,IF(ชี้วัด5!N12="","",ชี้วัด5!N12),IF(ชี้วัด5!N42="","",ชี้วัด5!N42))</f>
        <v/>
      </c>
      <c r="O12" s="314" t="str">
        <f>IF($B$2=1,IF(ชี้วัด5!O12="","",ชี้วัด5!O12),IF(ชี้วัด5!O42="","",ชี้วัด5!O42))</f>
        <v/>
      </c>
      <c r="P12" s="314" t="str">
        <f>IF($B$2=1,IF(ชี้วัด5!P12="","",ชี้วัด5!P12),IF(ชี้วัด5!P42="","",ชี้วัด5!P42))</f>
        <v/>
      </c>
      <c r="Q12" s="314" t="str">
        <f>IF($B$2=1,IF(ชี้วัด5!Q12="","",ชี้วัด5!Q12),IF(ชี้วัด5!Q42="","",ชี้วัด5!Q42))</f>
        <v/>
      </c>
      <c r="R12" s="314" t="str">
        <f>IF($B$2=1,IF(ชี้วัด5!R12="","",ชี้วัด5!R12),IF(ชี้วัด5!R42="","",ชี้วัด5!R42))</f>
        <v/>
      </c>
      <c r="S12" s="314" t="str">
        <f>IF($B$2=1,IF(ชี้วัด5!S12="","",ชี้วัด5!S12),IF(ชี้วัด5!S42="","",ชี้วัด5!S42))</f>
        <v/>
      </c>
      <c r="T12" s="314" t="str">
        <f>IF($B$2=1,IF(ชี้วัด5!T12="","",ชี้วัด5!T12),IF(ชี้วัด5!T42="","",ชี้วัด5!T42))</f>
        <v/>
      </c>
      <c r="U12" s="314" t="str">
        <f>IF($B$2=1,IF(ชี้วัด5!U12="","",ชี้วัด5!U12),IF(ชี้วัด5!U42="","",ชี้วัด5!U42))</f>
        <v/>
      </c>
      <c r="V12" s="314" t="str">
        <f>IF($B$2=1,IF(ชี้วัด5!V12="","",ชี้วัด5!V12),IF(ชี้วัด5!V42="","",ชี้วัด5!V42))</f>
        <v/>
      </c>
      <c r="W12" s="314" t="str">
        <f>IF($B$2=1,IF(ชี้วัด5!W12="","",ชี้วัด5!W12),IF(ชี้วัด5!W42="","",ชี้วัด5!W42))</f>
        <v/>
      </c>
      <c r="X12" s="314" t="str">
        <f>IF($B$2=1,IF(ชี้วัด5!X12="","",ชี้วัด5!X12),IF(ชี้วัด5!X42="","",ชี้วัด5!X42))</f>
        <v/>
      </c>
      <c r="Y12" s="314" t="str">
        <f>IF($B$2=1,IF(ชี้วัด5!Y12="","",ชี้วัด5!Y12),IF(ชี้วัด5!Y42="","",ชี้วัด5!Y42))</f>
        <v/>
      </c>
      <c r="Z12" s="314" t="str">
        <f>IF($B$2=1,IF(ชี้วัด5!Z12="","",ชี้วัด5!Z12),IF(ชี้วัด5!Z42="","",ชี้วัด5!Z42))</f>
        <v/>
      </c>
      <c r="AA12" s="314" t="str">
        <f>IF($B$2=1,IF(ชี้วัด5!AA12="","",ชี้วัด5!AA12),IF(ชี้วัด5!AA42="","",ชี้วัด5!AA42))</f>
        <v/>
      </c>
      <c r="AB12" s="314" t="str">
        <f>IF($B$2=1,IF(ชี้วัด5!AB12="","",ชี้วัด5!AB12),IF(ชี้วัด5!AB42="","",ชี้วัด5!AB42))</f>
        <v/>
      </c>
      <c r="AC12" s="314" t="str">
        <f>IF($B$2=1,IF(ชี้วัด5!AC12="","",ชี้วัด5!AC12),IF(ชี้วัด5!AC42="","",ชี้วัด5!AC42))</f>
        <v/>
      </c>
      <c r="AD12" s="314" t="str">
        <f>IF($B$2=1,IF(ชี้วัด5!AD12="","",ชี้วัด5!AD12),IF(ชี้วัด5!AD42="","",ชี้วัด5!AD42))</f>
        <v/>
      </c>
      <c r="AE12" s="314" t="str">
        <f>IF($B$2=1,IF(ชี้วัด5!AE12="","",ชี้วัด5!AE12),IF(ชี้วัด5!AE42="","",ชี้วัด5!AE42))</f>
        <v/>
      </c>
      <c r="AF12" s="314" t="str">
        <f>IF($B$2=1,IF(ชี้วัด5!AF12="","",ชี้วัด5!AF12),IF(ชี้วัด5!AF42="","",ชี้วัด5!AF42))</f>
        <v/>
      </c>
      <c r="AG12" s="314" t="str">
        <f>IF($B$2=1,IF(ชี้วัด5!AG12="","",ชี้วัด5!AG12),IF(ชี้วัด5!AG42="","",ชี้วัด5!AG42))</f>
        <v/>
      </c>
      <c r="AH12" s="314" t="str">
        <f>IF($B$2=1,IF(ชี้วัด5!AH12="","",ชี้วัด5!AH12),IF(ชี้วัด5!AH42="","",ชี้วัด5!AH42))</f>
        <v/>
      </c>
      <c r="AI12" s="314" t="str">
        <f>IF($B$2=1,IF(ชี้วัด5!AI12="","",ชี้วัด5!AI12),IF(ชี้วัด5!AI42="","",ชี้วัด5!AI42))</f>
        <v/>
      </c>
      <c r="AJ12" s="314" t="str">
        <f>IF($B$2=1,IF(ชี้วัด5!AJ12="","",ชี้วัด5!AJ12),IF(ชี้วัด5!AJ42="","",ชี้วัด5!AJ42))</f>
        <v/>
      </c>
      <c r="AK12" s="314" t="str">
        <f>IF($B$2=1,IF(ชี้วัด5!AK12="","",ชี้วัด5!AK12),IF(ชี้วัด5!AK42="","",ชี้วัด5!AK42))</f>
        <v/>
      </c>
      <c r="AL12" s="314" t="str">
        <f>IF($B$2=1,IF(ชี้วัด5!AL12="","",ชี้วัด5!AL12),IF(ชี้วัด5!AL42="","",ชี้วัด5!AL42))</f>
        <v/>
      </c>
      <c r="AM12" s="314" t="str">
        <f>IF($B$2=1,IF(ชี้วัด5!AM12="","",ชี้วัด5!AM12),IF(ชี้วัด5!AM42="","",ชี้วัด5!AM42))</f>
        <v/>
      </c>
      <c r="AN12" s="314" t="str">
        <f>IF($B$2=1,IF(ชี้วัด5!AN12="","",ชี้วัด5!AN12),IF(ชี้วัด5!AN42="","",ชี้วัด5!AN42))</f>
        <v/>
      </c>
      <c r="AO12" s="314" t="str">
        <f>IF($B$2=1,IF(ชี้วัด5!AO12="","",ชี้วัด5!AO12),IF(ชี้วัด5!AO42="","",ชี้วัด5!AO42))</f>
        <v/>
      </c>
      <c r="AP12" s="314" t="str">
        <f>IF($B$2=1,IF(ชี้วัด5!AP12="","",ชี้วัด5!AP12),IF(ชี้วัด5!AP42="","",ชี้วัด5!AP42))</f>
        <v/>
      </c>
      <c r="AQ12" s="314" t="str">
        <f>IF($B$2=1,IF(ชี้วัด5!AQ12="","",ชี้วัด5!AQ12),IF(ชี้วัด5!AQ42="","",ชี้วัด5!AQ42))</f>
        <v/>
      </c>
      <c r="AR12" s="314" t="str">
        <f>IF($B$2=1,IF(ชี้วัด5!AR12="","",ชี้วัด5!AR12),IF(ชี้วัด5!AR42="","",ชี้วัด5!AR42))</f>
        <v/>
      </c>
      <c r="AS12" s="314" t="str">
        <f>IF($B$2=1,IF(ชี้วัด5!AS12="","",ชี้วัด5!AS12),IF(ชี้วัด5!AS42="","",ชี้วัด5!AS42))</f>
        <v/>
      </c>
      <c r="AT12" s="314" t="str">
        <f>IF($B$2=1,IF(ชี้วัด5!AT12="","",ชี้วัด5!AT12),IF(ชี้วัด5!AT42="","",ชี้วัด5!AT42))</f>
        <v/>
      </c>
      <c r="AU12" s="314" t="str">
        <f>IF($B$2=1,IF(ชี้วัด5!AU12="","",ชี้วัด5!AU12),IF(ชี้วัด5!AU42="","",ชี้วัด5!AU42))</f>
        <v/>
      </c>
      <c r="AV12" s="314" t="str">
        <f>IF($B$2=1,IF(ชี้วัด5!AV12="","",ชี้วัด5!AV12),IF(ชี้วัด5!AV42="","",ชี้วัด5!AV42))</f>
        <v/>
      </c>
      <c r="AW12" s="314" t="str">
        <f>IF($B$2=1,IF(ชี้วัด5!AW12="","",ชี้วัด5!AW12),IF(ชี้วัด5!AW42="","",ชี้วัด5!AW42))</f>
        <v/>
      </c>
      <c r="AX12" s="314" t="str">
        <f>IF($B$2=1,IF(ชี้วัด5!AX12="","",ชี้วัด5!AX12),IF(ชี้วัด5!AX42="","",ชี้วัด5!AX42))</f>
        <v/>
      </c>
      <c r="AY12" s="314" t="str">
        <f>IF($B$2=1,IF(ชี้วัด5!AY12="","",ชี้วัด5!AY12),IF(ชี้วัด5!AY42="","",ชี้วัด5!AY42))</f>
        <v/>
      </c>
      <c r="AZ12" s="314" t="str">
        <f>IF($B$2=1,IF(ชี้วัด5!AZ12="","",ชี้วัด5!AZ12),IF(ชี้วัด5!AZ42="","",ชี้วัด5!AZ42))</f>
        <v/>
      </c>
      <c r="BA12" s="314" t="str">
        <f>IF($B$2=1,IF(ชี้วัด5!BA12="","",ชี้วัด5!BA12),IF(ชี้วัด5!BA42="","",ชี้วัด5!BA42))</f>
        <v/>
      </c>
      <c r="BB12" s="314" t="str">
        <f>IF($B$2=1,IF(ชี้วัด5!BB12="","",ชี้วัด5!BB12),IF(ชี้วัด5!BB42="","",ชี้วัด5!BB42))</f>
        <v/>
      </c>
      <c r="BC12" s="314" t="str">
        <f>IF($B$2=1,IF(ชี้วัด5!BC12="","",ชี้วัด5!BC12),IF(ชี้วัด5!BC42="","",ชี้วัด5!BC42))</f>
        <v/>
      </c>
      <c r="BD12" s="314" t="str">
        <f>IF($B$2=1,IF(ชี้วัด5!BD12="","",ชี้วัด5!BD12),IF(ชี้วัด5!BD42="","",ชี้วัด5!BD42))</f>
        <v/>
      </c>
      <c r="BE12" s="116" t="str">
        <f>IF($B$2=1,IF(ชี้วัด5!BE12="","",ชี้วัด5!BE12),IF(ชี้วัด5!BE42="","",ชี้วัด5!BE42))</f>
        <v/>
      </c>
      <c r="BF12" s="116" t="str">
        <f>IF($B$2=1,IF(ชี้วัด5!BF12="","",ชี้วัด5!BF12),IF(ชี้วัด5!BF42="","",ชี้วัด5!BF42))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IF($B$2=1,IF(ชี้วัด5!E13="","",ชี้วัด5!E13),IF(ชี้วัด5!E43="","",ชี้วัด5!E43))</f>
        <v/>
      </c>
      <c r="F13" s="118"/>
      <c r="G13" s="314" t="str">
        <f>IF($B$2=1,IF(ชี้วัด5!G13="","",ชี้วัด5!G13),IF(ชี้วัด5!G43="","",ชี้วัด5!G43))</f>
        <v/>
      </c>
      <c r="H13" s="314" t="str">
        <f>IF($B$2=1,IF(ชี้วัด5!H13="","",ชี้วัด5!H13),IF(ชี้วัด5!H43="","",ชี้วัด5!H43))</f>
        <v/>
      </c>
      <c r="I13" s="314" t="str">
        <f>IF($B$2=1,IF(ชี้วัด5!I13="","",ชี้วัด5!I13),IF(ชี้วัด5!I43="","",ชี้วัด5!I43))</f>
        <v/>
      </c>
      <c r="J13" s="314" t="str">
        <f>IF($B$2=1,IF(ชี้วัด5!J13="","",ชี้วัด5!J13),IF(ชี้วัด5!J43="","",ชี้วัด5!J43))</f>
        <v/>
      </c>
      <c r="K13" s="314" t="str">
        <f>IF($B$2=1,IF(ชี้วัด5!K13="","",ชี้วัด5!K13),IF(ชี้วัด5!K43="","",ชี้วัด5!K43))</f>
        <v/>
      </c>
      <c r="L13" s="314" t="str">
        <f>IF($B$2=1,IF(ชี้วัด5!L13="","",ชี้วัด5!L13),IF(ชี้วัด5!L43="","",ชี้วัด5!L43))</f>
        <v/>
      </c>
      <c r="M13" s="314" t="str">
        <f>IF($B$2=1,IF(ชี้วัด5!M13="","",ชี้วัด5!M13),IF(ชี้วัด5!M43="","",ชี้วัด5!M43))</f>
        <v/>
      </c>
      <c r="N13" s="314" t="str">
        <f>IF($B$2=1,IF(ชี้วัด5!N13="","",ชี้วัด5!N13),IF(ชี้วัด5!N43="","",ชี้วัด5!N43))</f>
        <v/>
      </c>
      <c r="O13" s="314" t="str">
        <f>IF($B$2=1,IF(ชี้วัด5!O13="","",ชี้วัด5!O13),IF(ชี้วัด5!O43="","",ชี้วัด5!O43))</f>
        <v/>
      </c>
      <c r="P13" s="314" t="str">
        <f>IF($B$2=1,IF(ชี้วัด5!P13="","",ชี้วัด5!P13),IF(ชี้วัด5!P43="","",ชี้วัด5!P43))</f>
        <v/>
      </c>
      <c r="Q13" s="314" t="str">
        <f>IF($B$2=1,IF(ชี้วัด5!Q13="","",ชี้วัด5!Q13),IF(ชี้วัด5!Q43="","",ชี้วัด5!Q43))</f>
        <v/>
      </c>
      <c r="R13" s="314" t="str">
        <f>IF($B$2=1,IF(ชี้วัด5!R13="","",ชี้วัด5!R13),IF(ชี้วัด5!R43="","",ชี้วัด5!R43))</f>
        <v/>
      </c>
      <c r="S13" s="314" t="str">
        <f>IF($B$2=1,IF(ชี้วัด5!S13="","",ชี้วัด5!S13),IF(ชี้วัด5!S43="","",ชี้วัด5!S43))</f>
        <v/>
      </c>
      <c r="T13" s="314" t="str">
        <f>IF($B$2=1,IF(ชี้วัด5!T13="","",ชี้วัด5!T13),IF(ชี้วัด5!T43="","",ชี้วัด5!T43))</f>
        <v/>
      </c>
      <c r="U13" s="314" t="str">
        <f>IF($B$2=1,IF(ชี้วัด5!U13="","",ชี้วัด5!U13),IF(ชี้วัด5!U43="","",ชี้วัด5!U43))</f>
        <v/>
      </c>
      <c r="V13" s="314" t="str">
        <f>IF($B$2=1,IF(ชี้วัด5!V13="","",ชี้วัด5!V13),IF(ชี้วัด5!V43="","",ชี้วัด5!V43))</f>
        <v/>
      </c>
      <c r="W13" s="314" t="str">
        <f>IF($B$2=1,IF(ชี้วัด5!W13="","",ชี้วัด5!W13),IF(ชี้วัด5!W43="","",ชี้วัด5!W43))</f>
        <v/>
      </c>
      <c r="X13" s="314" t="str">
        <f>IF($B$2=1,IF(ชี้วัด5!X13="","",ชี้วัด5!X13),IF(ชี้วัด5!X43="","",ชี้วัด5!X43))</f>
        <v/>
      </c>
      <c r="Y13" s="314" t="str">
        <f>IF($B$2=1,IF(ชี้วัด5!Y13="","",ชี้วัด5!Y13),IF(ชี้วัด5!Y43="","",ชี้วัด5!Y43))</f>
        <v/>
      </c>
      <c r="Z13" s="314" t="str">
        <f>IF($B$2=1,IF(ชี้วัด5!Z13="","",ชี้วัด5!Z13),IF(ชี้วัด5!Z43="","",ชี้วัด5!Z43))</f>
        <v/>
      </c>
      <c r="AA13" s="314" t="str">
        <f>IF($B$2=1,IF(ชี้วัด5!AA13="","",ชี้วัด5!AA13),IF(ชี้วัด5!AA43="","",ชี้วัด5!AA43))</f>
        <v/>
      </c>
      <c r="AB13" s="314" t="str">
        <f>IF($B$2=1,IF(ชี้วัด5!AB13="","",ชี้วัด5!AB13),IF(ชี้วัด5!AB43="","",ชี้วัด5!AB43))</f>
        <v/>
      </c>
      <c r="AC13" s="314" t="str">
        <f>IF($B$2=1,IF(ชี้วัด5!AC13="","",ชี้วัด5!AC13),IF(ชี้วัด5!AC43="","",ชี้วัด5!AC43))</f>
        <v/>
      </c>
      <c r="AD13" s="314" t="str">
        <f>IF($B$2=1,IF(ชี้วัด5!AD13="","",ชี้วัด5!AD13),IF(ชี้วัด5!AD43="","",ชี้วัด5!AD43))</f>
        <v/>
      </c>
      <c r="AE13" s="314" t="str">
        <f>IF($B$2=1,IF(ชี้วัด5!AE13="","",ชี้วัด5!AE13),IF(ชี้วัด5!AE43="","",ชี้วัด5!AE43))</f>
        <v/>
      </c>
      <c r="AF13" s="314" t="str">
        <f>IF($B$2=1,IF(ชี้วัด5!AF13="","",ชี้วัด5!AF13),IF(ชี้วัด5!AF43="","",ชี้วัด5!AF43))</f>
        <v/>
      </c>
      <c r="AG13" s="314" t="str">
        <f>IF($B$2=1,IF(ชี้วัด5!AG13="","",ชี้วัด5!AG13),IF(ชี้วัด5!AG43="","",ชี้วัด5!AG43))</f>
        <v/>
      </c>
      <c r="AH13" s="314" t="str">
        <f>IF($B$2=1,IF(ชี้วัด5!AH13="","",ชี้วัด5!AH13),IF(ชี้วัด5!AH43="","",ชี้วัด5!AH43))</f>
        <v/>
      </c>
      <c r="AI13" s="314" t="str">
        <f>IF($B$2=1,IF(ชี้วัด5!AI13="","",ชี้วัด5!AI13),IF(ชี้วัด5!AI43="","",ชี้วัด5!AI43))</f>
        <v/>
      </c>
      <c r="AJ13" s="314" t="str">
        <f>IF($B$2=1,IF(ชี้วัด5!AJ13="","",ชี้วัด5!AJ13),IF(ชี้วัด5!AJ43="","",ชี้วัด5!AJ43))</f>
        <v/>
      </c>
      <c r="AK13" s="314" t="str">
        <f>IF($B$2=1,IF(ชี้วัด5!AK13="","",ชี้วัด5!AK13),IF(ชี้วัด5!AK43="","",ชี้วัด5!AK43))</f>
        <v/>
      </c>
      <c r="AL13" s="314" t="str">
        <f>IF($B$2=1,IF(ชี้วัด5!AL13="","",ชี้วัด5!AL13),IF(ชี้วัด5!AL43="","",ชี้วัด5!AL43))</f>
        <v/>
      </c>
      <c r="AM13" s="314" t="str">
        <f>IF($B$2=1,IF(ชี้วัด5!AM13="","",ชี้วัด5!AM13),IF(ชี้วัด5!AM43="","",ชี้วัด5!AM43))</f>
        <v/>
      </c>
      <c r="AN13" s="314" t="str">
        <f>IF($B$2=1,IF(ชี้วัด5!AN13="","",ชี้วัด5!AN13),IF(ชี้วัด5!AN43="","",ชี้วัด5!AN43))</f>
        <v/>
      </c>
      <c r="AO13" s="314" t="str">
        <f>IF($B$2=1,IF(ชี้วัด5!AO13="","",ชี้วัด5!AO13),IF(ชี้วัด5!AO43="","",ชี้วัด5!AO43))</f>
        <v/>
      </c>
      <c r="AP13" s="314" t="str">
        <f>IF($B$2=1,IF(ชี้วัด5!AP13="","",ชี้วัด5!AP13),IF(ชี้วัด5!AP43="","",ชี้วัด5!AP43))</f>
        <v/>
      </c>
      <c r="AQ13" s="314" t="str">
        <f>IF($B$2=1,IF(ชี้วัด5!AQ13="","",ชี้วัด5!AQ13),IF(ชี้วัด5!AQ43="","",ชี้วัด5!AQ43))</f>
        <v/>
      </c>
      <c r="AR13" s="314" t="str">
        <f>IF($B$2=1,IF(ชี้วัด5!AR13="","",ชี้วัด5!AR13),IF(ชี้วัด5!AR43="","",ชี้วัด5!AR43))</f>
        <v/>
      </c>
      <c r="AS13" s="314" t="str">
        <f>IF($B$2=1,IF(ชี้วัด5!AS13="","",ชี้วัด5!AS13),IF(ชี้วัด5!AS43="","",ชี้วัด5!AS43))</f>
        <v/>
      </c>
      <c r="AT13" s="314" t="str">
        <f>IF($B$2=1,IF(ชี้วัด5!AT13="","",ชี้วัด5!AT13),IF(ชี้วัด5!AT43="","",ชี้วัด5!AT43))</f>
        <v/>
      </c>
      <c r="AU13" s="314" t="str">
        <f>IF($B$2=1,IF(ชี้วัด5!AU13="","",ชี้วัด5!AU13),IF(ชี้วัด5!AU43="","",ชี้วัด5!AU43))</f>
        <v/>
      </c>
      <c r="AV13" s="314" t="str">
        <f>IF($B$2=1,IF(ชี้วัด5!AV13="","",ชี้วัด5!AV13),IF(ชี้วัด5!AV43="","",ชี้วัด5!AV43))</f>
        <v/>
      </c>
      <c r="AW13" s="314" t="str">
        <f>IF($B$2=1,IF(ชี้วัด5!AW13="","",ชี้วัด5!AW13),IF(ชี้วัด5!AW43="","",ชี้วัด5!AW43))</f>
        <v/>
      </c>
      <c r="AX13" s="314" t="str">
        <f>IF($B$2=1,IF(ชี้วัด5!AX13="","",ชี้วัด5!AX13),IF(ชี้วัด5!AX43="","",ชี้วัด5!AX43))</f>
        <v/>
      </c>
      <c r="AY13" s="314" t="str">
        <f>IF($B$2=1,IF(ชี้วัด5!AY13="","",ชี้วัด5!AY13),IF(ชี้วัด5!AY43="","",ชี้วัด5!AY43))</f>
        <v/>
      </c>
      <c r="AZ13" s="314" t="str">
        <f>IF($B$2=1,IF(ชี้วัด5!AZ13="","",ชี้วัด5!AZ13),IF(ชี้วัด5!AZ43="","",ชี้วัด5!AZ43))</f>
        <v/>
      </c>
      <c r="BA13" s="314" t="str">
        <f>IF($B$2=1,IF(ชี้วัด5!BA13="","",ชี้วัด5!BA13),IF(ชี้วัด5!BA43="","",ชี้วัด5!BA43))</f>
        <v/>
      </c>
      <c r="BB13" s="314" t="str">
        <f>IF($B$2=1,IF(ชี้วัด5!BB13="","",ชี้วัด5!BB13),IF(ชี้วัด5!BB43="","",ชี้วัด5!BB43))</f>
        <v/>
      </c>
      <c r="BC13" s="314" t="str">
        <f>IF($B$2=1,IF(ชี้วัด5!BC13="","",ชี้วัด5!BC13),IF(ชี้วัด5!BC43="","",ชี้วัด5!BC43))</f>
        <v/>
      </c>
      <c r="BD13" s="314" t="str">
        <f>IF($B$2=1,IF(ชี้วัด5!BD13="","",ชี้วัด5!BD13),IF(ชี้วัด5!BD43="","",ชี้วัด5!BD43))</f>
        <v/>
      </c>
      <c r="BE13" s="116" t="str">
        <f>IF($B$2=1,IF(ชี้วัด5!BE13="","",ชี้วัด5!BE13),IF(ชี้วัด5!BE43="","",ชี้วัด5!BE43))</f>
        <v/>
      </c>
      <c r="BF13" s="116" t="str">
        <f>IF($B$2=1,IF(ชี้วัด5!BF13="","",ชี้วัด5!BF13),IF(ชี้วัด5!BF43="","",ชี้วัด5!BF43))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IF($B$2=1,IF(ชี้วัด5!E14="","",ชี้วัด5!E14),IF(ชี้วัด5!E44="","",ชี้วัด5!E44))</f>
        <v/>
      </c>
      <c r="F14" s="118"/>
      <c r="G14" s="314" t="str">
        <f>IF($B$2=1,IF(ชี้วัด5!G14="","",ชี้วัด5!G14),IF(ชี้วัด5!G44="","",ชี้วัด5!G44))</f>
        <v/>
      </c>
      <c r="H14" s="314" t="str">
        <f>IF($B$2=1,IF(ชี้วัด5!H14="","",ชี้วัด5!H14),IF(ชี้วัด5!H44="","",ชี้วัด5!H44))</f>
        <v/>
      </c>
      <c r="I14" s="314" t="str">
        <f>IF($B$2=1,IF(ชี้วัด5!I14="","",ชี้วัด5!I14),IF(ชี้วัด5!I44="","",ชี้วัด5!I44))</f>
        <v/>
      </c>
      <c r="J14" s="314" t="str">
        <f>IF($B$2=1,IF(ชี้วัด5!J14="","",ชี้วัด5!J14),IF(ชี้วัด5!J44="","",ชี้วัด5!J44))</f>
        <v/>
      </c>
      <c r="K14" s="314" t="str">
        <f>IF($B$2=1,IF(ชี้วัด5!K14="","",ชี้วัด5!K14),IF(ชี้วัด5!K44="","",ชี้วัด5!K44))</f>
        <v/>
      </c>
      <c r="L14" s="314" t="str">
        <f>IF($B$2=1,IF(ชี้วัด5!L14="","",ชี้วัด5!L14),IF(ชี้วัด5!L44="","",ชี้วัด5!L44))</f>
        <v/>
      </c>
      <c r="M14" s="314" t="str">
        <f>IF($B$2=1,IF(ชี้วัด5!M14="","",ชี้วัด5!M14),IF(ชี้วัด5!M44="","",ชี้วัด5!M44))</f>
        <v/>
      </c>
      <c r="N14" s="314" t="str">
        <f>IF($B$2=1,IF(ชี้วัด5!N14="","",ชี้วัด5!N14),IF(ชี้วัด5!N44="","",ชี้วัด5!N44))</f>
        <v/>
      </c>
      <c r="O14" s="314" t="str">
        <f>IF($B$2=1,IF(ชี้วัด5!O14="","",ชี้วัด5!O14),IF(ชี้วัด5!O44="","",ชี้วัด5!O44))</f>
        <v/>
      </c>
      <c r="P14" s="314" t="str">
        <f>IF($B$2=1,IF(ชี้วัด5!P14="","",ชี้วัด5!P14),IF(ชี้วัด5!P44="","",ชี้วัด5!P44))</f>
        <v/>
      </c>
      <c r="Q14" s="314" t="str">
        <f>IF($B$2=1,IF(ชี้วัด5!Q14="","",ชี้วัด5!Q14),IF(ชี้วัด5!Q44="","",ชี้วัด5!Q44))</f>
        <v/>
      </c>
      <c r="R14" s="314" t="str">
        <f>IF($B$2=1,IF(ชี้วัด5!R14="","",ชี้วัด5!R14),IF(ชี้วัด5!R44="","",ชี้วัด5!R44))</f>
        <v/>
      </c>
      <c r="S14" s="314" t="str">
        <f>IF($B$2=1,IF(ชี้วัด5!S14="","",ชี้วัด5!S14),IF(ชี้วัด5!S44="","",ชี้วัด5!S44))</f>
        <v/>
      </c>
      <c r="T14" s="314" t="str">
        <f>IF($B$2=1,IF(ชี้วัด5!T14="","",ชี้วัด5!T14),IF(ชี้วัด5!T44="","",ชี้วัด5!T44))</f>
        <v/>
      </c>
      <c r="U14" s="314" t="str">
        <f>IF($B$2=1,IF(ชี้วัด5!U14="","",ชี้วัด5!U14),IF(ชี้วัด5!U44="","",ชี้วัด5!U44))</f>
        <v/>
      </c>
      <c r="V14" s="314" t="str">
        <f>IF($B$2=1,IF(ชี้วัด5!V14="","",ชี้วัด5!V14),IF(ชี้วัด5!V44="","",ชี้วัด5!V44))</f>
        <v/>
      </c>
      <c r="W14" s="314" t="str">
        <f>IF($B$2=1,IF(ชี้วัด5!W14="","",ชี้วัด5!W14),IF(ชี้วัด5!W44="","",ชี้วัด5!W44))</f>
        <v/>
      </c>
      <c r="X14" s="314" t="str">
        <f>IF($B$2=1,IF(ชี้วัด5!X14="","",ชี้วัด5!X14),IF(ชี้วัด5!X44="","",ชี้วัด5!X44))</f>
        <v/>
      </c>
      <c r="Y14" s="314" t="str">
        <f>IF($B$2=1,IF(ชี้วัด5!Y14="","",ชี้วัด5!Y14),IF(ชี้วัด5!Y44="","",ชี้วัด5!Y44))</f>
        <v/>
      </c>
      <c r="Z14" s="314" t="str">
        <f>IF($B$2=1,IF(ชี้วัด5!Z14="","",ชี้วัด5!Z14),IF(ชี้วัด5!Z44="","",ชี้วัด5!Z44))</f>
        <v/>
      </c>
      <c r="AA14" s="314" t="str">
        <f>IF($B$2=1,IF(ชี้วัด5!AA14="","",ชี้วัด5!AA14),IF(ชี้วัด5!AA44="","",ชี้วัด5!AA44))</f>
        <v/>
      </c>
      <c r="AB14" s="314" t="str">
        <f>IF($B$2=1,IF(ชี้วัด5!AB14="","",ชี้วัด5!AB14),IF(ชี้วัด5!AB44="","",ชี้วัด5!AB44))</f>
        <v/>
      </c>
      <c r="AC14" s="314" t="str">
        <f>IF($B$2=1,IF(ชี้วัด5!AC14="","",ชี้วัด5!AC14),IF(ชี้วัด5!AC44="","",ชี้วัด5!AC44))</f>
        <v/>
      </c>
      <c r="AD14" s="314" t="str">
        <f>IF($B$2=1,IF(ชี้วัด5!AD14="","",ชี้วัด5!AD14),IF(ชี้วัด5!AD44="","",ชี้วัด5!AD44))</f>
        <v/>
      </c>
      <c r="AE14" s="314" t="str">
        <f>IF($B$2=1,IF(ชี้วัด5!AE14="","",ชี้วัด5!AE14),IF(ชี้วัด5!AE44="","",ชี้วัด5!AE44))</f>
        <v/>
      </c>
      <c r="AF14" s="314" t="str">
        <f>IF($B$2=1,IF(ชี้วัด5!AF14="","",ชี้วัด5!AF14),IF(ชี้วัด5!AF44="","",ชี้วัด5!AF44))</f>
        <v/>
      </c>
      <c r="AG14" s="314" t="str">
        <f>IF($B$2=1,IF(ชี้วัด5!AG14="","",ชี้วัด5!AG14),IF(ชี้วัด5!AG44="","",ชี้วัด5!AG44))</f>
        <v/>
      </c>
      <c r="AH14" s="314" t="str">
        <f>IF($B$2=1,IF(ชี้วัด5!AH14="","",ชี้วัด5!AH14),IF(ชี้วัด5!AH44="","",ชี้วัด5!AH44))</f>
        <v/>
      </c>
      <c r="AI14" s="314" t="str">
        <f>IF($B$2=1,IF(ชี้วัด5!AI14="","",ชี้วัด5!AI14),IF(ชี้วัด5!AI44="","",ชี้วัด5!AI44))</f>
        <v/>
      </c>
      <c r="AJ14" s="314" t="str">
        <f>IF($B$2=1,IF(ชี้วัด5!AJ14="","",ชี้วัด5!AJ14),IF(ชี้วัด5!AJ44="","",ชี้วัด5!AJ44))</f>
        <v/>
      </c>
      <c r="AK14" s="314" t="str">
        <f>IF($B$2=1,IF(ชี้วัด5!AK14="","",ชี้วัด5!AK14),IF(ชี้วัด5!AK44="","",ชี้วัด5!AK44))</f>
        <v/>
      </c>
      <c r="AL14" s="314" t="str">
        <f>IF($B$2=1,IF(ชี้วัด5!AL14="","",ชี้วัด5!AL14),IF(ชี้วัด5!AL44="","",ชี้วัด5!AL44))</f>
        <v/>
      </c>
      <c r="AM14" s="314" t="str">
        <f>IF($B$2=1,IF(ชี้วัด5!AM14="","",ชี้วัด5!AM14),IF(ชี้วัด5!AM44="","",ชี้วัด5!AM44))</f>
        <v/>
      </c>
      <c r="AN14" s="314" t="str">
        <f>IF($B$2=1,IF(ชี้วัด5!AN14="","",ชี้วัด5!AN14),IF(ชี้วัด5!AN44="","",ชี้วัด5!AN44))</f>
        <v/>
      </c>
      <c r="AO14" s="314" t="str">
        <f>IF($B$2=1,IF(ชี้วัด5!AO14="","",ชี้วัด5!AO14),IF(ชี้วัด5!AO44="","",ชี้วัด5!AO44))</f>
        <v/>
      </c>
      <c r="AP14" s="314" t="str">
        <f>IF($B$2=1,IF(ชี้วัด5!AP14="","",ชี้วัด5!AP14),IF(ชี้วัด5!AP44="","",ชี้วัด5!AP44))</f>
        <v/>
      </c>
      <c r="AQ14" s="314" t="str">
        <f>IF($B$2=1,IF(ชี้วัด5!AQ14="","",ชี้วัด5!AQ14),IF(ชี้วัด5!AQ44="","",ชี้วัด5!AQ44))</f>
        <v/>
      </c>
      <c r="AR14" s="314" t="str">
        <f>IF($B$2=1,IF(ชี้วัด5!AR14="","",ชี้วัด5!AR14),IF(ชี้วัด5!AR44="","",ชี้วัด5!AR44))</f>
        <v/>
      </c>
      <c r="AS14" s="314" t="str">
        <f>IF($B$2=1,IF(ชี้วัด5!AS14="","",ชี้วัด5!AS14),IF(ชี้วัด5!AS44="","",ชี้วัด5!AS44))</f>
        <v/>
      </c>
      <c r="AT14" s="314" t="str">
        <f>IF($B$2=1,IF(ชี้วัด5!AT14="","",ชี้วัด5!AT14),IF(ชี้วัด5!AT44="","",ชี้วัด5!AT44))</f>
        <v/>
      </c>
      <c r="AU14" s="314" t="str">
        <f>IF($B$2=1,IF(ชี้วัด5!AU14="","",ชี้วัด5!AU14),IF(ชี้วัด5!AU44="","",ชี้วัด5!AU44))</f>
        <v/>
      </c>
      <c r="AV14" s="314" t="str">
        <f>IF($B$2=1,IF(ชี้วัด5!AV14="","",ชี้วัด5!AV14),IF(ชี้วัด5!AV44="","",ชี้วัด5!AV44))</f>
        <v/>
      </c>
      <c r="AW14" s="314" t="str">
        <f>IF($B$2=1,IF(ชี้วัด5!AW14="","",ชี้วัด5!AW14),IF(ชี้วัด5!AW44="","",ชี้วัด5!AW44))</f>
        <v/>
      </c>
      <c r="AX14" s="314" t="str">
        <f>IF($B$2=1,IF(ชี้วัด5!AX14="","",ชี้วัด5!AX14),IF(ชี้วัด5!AX44="","",ชี้วัด5!AX44))</f>
        <v/>
      </c>
      <c r="AY14" s="314" t="str">
        <f>IF($B$2=1,IF(ชี้วัด5!AY14="","",ชี้วัด5!AY14),IF(ชี้วัด5!AY44="","",ชี้วัด5!AY44))</f>
        <v/>
      </c>
      <c r="AZ14" s="314" t="str">
        <f>IF($B$2=1,IF(ชี้วัด5!AZ14="","",ชี้วัด5!AZ14),IF(ชี้วัด5!AZ44="","",ชี้วัด5!AZ44))</f>
        <v/>
      </c>
      <c r="BA14" s="314" t="str">
        <f>IF($B$2=1,IF(ชี้วัด5!BA14="","",ชี้วัด5!BA14),IF(ชี้วัด5!BA44="","",ชี้วัด5!BA44))</f>
        <v/>
      </c>
      <c r="BB14" s="314" t="str">
        <f>IF($B$2=1,IF(ชี้วัด5!BB14="","",ชี้วัด5!BB14),IF(ชี้วัด5!BB44="","",ชี้วัด5!BB44))</f>
        <v/>
      </c>
      <c r="BC14" s="314" t="str">
        <f>IF($B$2=1,IF(ชี้วัด5!BC14="","",ชี้วัด5!BC14),IF(ชี้วัด5!BC44="","",ชี้วัด5!BC44))</f>
        <v/>
      </c>
      <c r="BD14" s="314" t="str">
        <f>IF($B$2=1,IF(ชี้วัด5!BD14="","",ชี้วัด5!BD14),IF(ชี้วัด5!BD44="","",ชี้วัด5!BD44))</f>
        <v/>
      </c>
      <c r="BE14" s="116" t="str">
        <f>IF($B$2=1,IF(ชี้วัด5!BE14="","",ชี้วัด5!BE14),IF(ชี้วัด5!BE44="","",ชี้วัด5!BE44))</f>
        <v/>
      </c>
      <c r="BF14" s="116" t="str">
        <f>IF($B$2=1,IF(ชี้วัด5!BF14="","",ชี้วัด5!BF14),IF(ชี้วัด5!BF44="","",ชี้วัด5!BF44))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IF($B$2=1,IF(ชี้วัด5!E15="","",ชี้วัด5!E15),IF(ชี้วัด5!E45="","",ชี้วัด5!E45))</f>
        <v/>
      </c>
      <c r="F15" s="118"/>
      <c r="G15" s="314" t="str">
        <f>IF($B$2=1,IF(ชี้วัด5!G15="","",ชี้วัด5!G15),IF(ชี้วัด5!G45="","",ชี้วัด5!G45))</f>
        <v/>
      </c>
      <c r="H15" s="314" t="str">
        <f>IF($B$2=1,IF(ชี้วัด5!H15="","",ชี้วัด5!H15),IF(ชี้วัด5!H45="","",ชี้วัด5!H45))</f>
        <v/>
      </c>
      <c r="I15" s="314" t="str">
        <f>IF($B$2=1,IF(ชี้วัด5!I15="","",ชี้วัด5!I15),IF(ชี้วัด5!I45="","",ชี้วัด5!I45))</f>
        <v/>
      </c>
      <c r="J15" s="314" t="str">
        <f>IF($B$2=1,IF(ชี้วัด5!J15="","",ชี้วัด5!J15),IF(ชี้วัด5!J45="","",ชี้วัด5!J45))</f>
        <v/>
      </c>
      <c r="K15" s="314" t="str">
        <f>IF($B$2=1,IF(ชี้วัด5!K15="","",ชี้วัด5!K15),IF(ชี้วัด5!K45="","",ชี้วัด5!K45))</f>
        <v/>
      </c>
      <c r="L15" s="314" t="str">
        <f>IF($B$2=1,IF(ชี้วัด5!L15="","",ชี้วัด5!L15),IF(ชี้วัด5!L45="","",ชี้วัด5!L45))</f>
        <v/>
      </c>
      <c r="M15" s="314" t="str">
        <f>IF($B$2=1,IF(ชี้วัด5!M15="","",ชี้วัด5!M15),IF(ชี้วัด5!M45="","",ชี้วัด5!M45))</f>
        <v/>
      </c>
      <c r="N15" s="314" t="str">
        <f>IF($B$2=1,IF(ชี้วัด5!N15="","",ชี้วัด5!N15),IF(ชี้วัด5!N45="","",ชี้วัด5!N45))</f>
        <v/>
      </c>
      <c r="O15" s="314" t="str">
        <f>IF($B$2=1,IF(ชี้วัด5!O15="","",ชี้วัด5!O15),IF(ชี้วัด5!O45="","",ชี้วัด5!O45))</f>
        <v/>
      </c>
      <c r="P15" s="314" t="str">
        <f>IF($B$2=1,IF(ชี้วัด5!P15="","",ชี้วัด5!P15),IF(ชี้วัด5!P45="","",ชี้วัด5!P45))</f>
        <v/>
      </c>
      <c r="Q15" s="314" t="str">
        <f>IF($B$2=1,IF(ชี้วัด5!Q15="","",ชี้วัด5!Q15),IF(ชี้วัด5!Q45="","",ชี้วัด5!Q45))</f>
        <v/>
      </c>
      <c r="R15" s="314" t="str">
        <f>IF($B$2=1,IF(ชี้วัด5!R15="","",ชี้วัด5!R15),IF(ชี้วัด5!R45="","",ชี้วัด5!R45))</f>
        <v/>
      </c>
      <c r="S15" s="314" t="str">
        <f>IF($B$2=1,IF(ชี้วัด5!S15="","",ชี้วัด5!S15),IF(ชี้วัด5!S45="","",ชี้วัด5!S45))</f>
        <v/>
      </c>
      <c r="T15" s="314" t="str">
        <f>IF($B$2=1,IF(ชี้วัด5!T15="","",ชี้วัด5!T15),IF(ชี้วัด5!T45="","",ชี้วัด5!T45))</f>
        <v/>
      </c>
      <c r="U15" s="314" t="str">
        <f>IF($B$2=1,IF(ชี้วัด5!U15="","",ชี้วัด5!U15),IF(ชี้วัด5!U45="","",ชี้วัด5!U45))</f>
        <v/>
      </c>
      <c r="V15" s="314" t="str">
        <f>IF($B$2=1,IF(ชี้วัด5!V15="","",ชี้วัด5!V15),IF(ชี้วัด5!V45="","",ชี้วัด5!V45))</f>
        <v/>
      </c>
      <c r="W15" s="314" t="str">
        <f>IF($B$2=1,IF(ชี้วัด5!W15="","",ชี้วัด5!W15),IF(ชี้วัด5!W45="","",ชี้วัด5!W45))</f>
        <v/>
      </c>
      <c r="X15" s="314" t="str">
        <f>IF($B$2=1,IF(ชี้วัด5!X15="","",ชี้วัด5!X15),IF(ชี้วัด5!X45="","",ชี้วัด5!X45))</f>
        <v/>
      </c>
      <c r="Y15" s="314" t="str">
        <f>IF($B$2=1,IF(ชี้วัด5!Y15="","",ชี้วัด5!Y15),IF(ชี้วัด5!Y45="","",ชี้วัด5!Y45))</f>
        <v/>
      </c>
      <c r="Z15" s="314" t="str">
        <f>IF($B$2=1,IF(ชี้วัด5!Z15="","",ชี้วัด5!Z15),IF(ชี้วัด5!Z45="","",ชี้วัด5!Z45))</f>
        <v/>
      </c>
      <c r="AA15" s="314" t="str">
        <f>IF($B$2=1,IF(ชี้วัด5!AA15="","",ชี้วัด5!AA15),IF(ชี้วัด5!AA45="","",ชี้วัด5!AA45))</f>
        <v/>
      </c>
      <c r="AB15" s="314" t="str">
        <f>IF($B$2=1,IF(ชี้วัด5!AB15="","",ชี้วัด5!AB15),IF(ชี้วัด5!AB45="","",ชี้วัด5!AB45))</f>
        <v/>
      </c>
      <c r="AC15" s="314" t="str">
        <f>IF($B$2=1,IF(ชี้วัด5!AC15="","",ชี้วัด5!AC15),IF(ชี้วัด5!AC45="","",ชี้วัด5!AC45))</f>
        <v/>
      </c>
      <c r="AD15" s="314" t="str">
        <f>IF($B$2=1,IF(ชี้วัด5!AD15="","",ชี้วัด5!AD15),IF(ชี้วัด5!AD45="","",ชี้วัด5!AD45))</f>
        <v/>
      </c>
      <c r="AE15" s="314" t="str">
        <f>IF($B$2=1,IF(ชี้วัด5!AE15="","",ชี้วัด5!AE15),IF(ชี้วัด5!AE45="","",ชี้วัด5!AE45))</f>
        <v/>
      </c>
      <c r="AF15" s="314" t="str">
        <f>IF($B$2=1,IF(ชี้วัด5!AF15="","",ชี้วัด5!AF15),IF(ชี้วัด5!AF45="","",ชี้วัด5!AF45))</f>
        <v/>
      </c>
      <c r="AG15" s="314" t="str">
        <f>IF($B$2=1,IF(ชี้วัด5!AG15="","",ชี้วัด5!AG15),IF(ชี้วัด5!AG45="","",ชี้วัด5!AG45))</f>
        <v/>
      </c>
      <c r="AH15" s="314" t="str">
        <f>IF($B$2=1,IF(ชี้วัด5!AH15="","",ชี้วัด5!AH15),IF(ชี้วัด5!AH45="","",ชี้วัด5!AH45))</f>
        <v/>
      </c>
      <c r="AI15" s="314" t="str">
        <f>IF($B$2=1,IF(ชี้วัด5!AI15="","",ชี้วัด5!AI15),IF(ชี้วัด5!AI45="","",ชี้วัด5!AI45))</f>
        <v/>
      </c>
      <c r="AJ15" s="314" t="str">
        <f>IF($B$2=1,IF(ชี้วัด5!AJ15="","",ชี้วัด5!AJ15),IF(ชี้วัด5!AJ45="","",ชี้วัด5!AJ45))</f>
        <v/>
      </c>
      <c r="AK15" s="314" t="str">
        <f>IF($B$2=1,IF(ชี้วัด5!AK15="","",ชี้วัด5!AK15),IF(ชี้วัด5!AK45="","",ชี้วัด5!AK45))</f>
        <v/>
      </c>
      <c r="AL15" s="314" t="str">
        <f>IF($B$2=1,IF(ชี้วัด5!AL15="","",ชี้วัด5!AL15),IF(ชี้วัด5!AL45="","",ชี้วัด5!AL45))</f>
        <v/>
      </c>
      <c r="AM15" s="314" t="str">
        <f>IF($B$2=1,IF(ชี้วัด5!AM15="","",ชี้วัด5!AM15),IF(ชี้วัด5!AM45="","",ชี้วัด5!AM45))</f>
        <v/>
      </c>
      <c r="AN15" s="314" t="str">
        <f>IF($B$2=1,IF(ชี้วัด5!AN15="","",ชี้วัด5!AN15),IF(ชี้วัด5!AN45="","",ชี้วัด5!AN45))</f>
        <v/>
      </c>
      <c r="AO15" s="314" t="str">
        <f>IF($B$2=1,IF(ชี้วัด5!AO15="","",ชี้วัด5!AO15),IF(ชี้วัด5!AO45="","",ชี้วัด5!AO45))</f>
        <v/>
      </c>
      <c r="AP15" s="314" t="str">
        <f>IF($B$2=1,IF(ชี้วัด5!AP15="","",ชี้วัด5!AP15),IF(ชี้วัด5!AP45="","",ชี้วัด5!AP45))</f>
        <v/>
      </c>
      <c r="AQ15" s="314" t="str">
        <f>IF($B$2=1,IF(ชี้วัด5!AQ15="","",ชี้วัด5!AQ15),IF(ชี้วัด5!AQ45="","",ชี้วัด5!AQ45))</f>
        <v/>
      </c>
      <c r="AR15" s="314" t="str">
        <f>IF($B$2=1,IF(ชี้วัด5!AR15="","",ชี้วัด5!AR15),IF(ชี้วัด5!AR45="","",ชี้วัด5!AR45))</f>
        <v/>
      </c>
      <c r="AS15" s="314" t="str">
        <f>IF($B$2=1,IF(ชี้วัด5!AS15="","",ชี้วัด5!AS15),IF(ชี้วัด5!AS45="","",ชี้วัด5!AS45))</f>
        <v/>
      </c>
      <c r="AT15" s="314" t="str">
        <f>IF($B$2=1,IF(ชี้วัด5!AT15="","",ชี้วัด5!AT15),IF(ชี้วัด5!AT45="","",ชี้วัด5!AT45))</f>
        <v/>
      </c>
      <c r="AU15" s="314" t="str">
        <f>IF($B$2=1,IF(ชี้วัด5!AU15="","",ชี้วัด5!AU15),IF(ชี้วัด5!AU45="","",ชี้วัด5!AU45))</f>
        <v/>
      </c>
      <c r="AV15" s="314" t="str">
        <f>IF($B$2=1,IF(ชี้วัด5!AV15="","",ชี้วัด5!AV15),IF(ชี้วัด5!AV45="","",ชี้วัด5!AV45))</f>
        <v/>
      </c>
      <c r="AW15" s="314" t="str">
        <f>IF($B$2=1,IF(ชี้วัด5!AW15="","",ชี้วัด5!AW15),IF(ชี้วัด5!AW45="","",ชี้วัด5!AW45))</f>
        <v/>
      </c>
      <c r="AX15" s="314" t="str">
        <f>IF($B$2=1,IF(ชี้วัด5!AX15="","",ชี้วัด5!AX15),IF(ชี้วัด5!AX45="","",ชี้วัด5!AX45))</f>
        <v/>
      </c>
      <c r="AY15" s="314" t="str">
        <f>IF($B$2=1,IF(ชี้วัด5!AY15="","",ชี้วัด5!AY15),IF(ชี้วัด5!AY45="","",ชี้วัด5!AY45))</f>
        <v/>
      </c>
      <c r="AZ15" s="314" t="str">
        <f>IF($B$2=1,IF(ชี้วัด5!AZ15="","",ชี้วัด5!AZ15),IF(ชี้วัด5!AZ45="","",ชี้วัด5!AZ45))</f>
        <v/>
      </c>
      <c r="BA15" s="314" t="str">
        <f>IF($B$2=1,IF(ชี้วัด5!BA15="","",ชี้วัด5!BA15),IF(ชี้วัด5!BA45="","",ชี้วัด5!BA45))</f>
        <v/>
      </c>
      <c r="BB15" s="314" t="str">
        <f>IF($B$2=1,IF(ชี้วัด5!BB15="","",ชี้วัด5!BB15),IF(ชี้วัด5!BB45="","",ชี้วัด5!BB45))</f>
        <v/>
      </c>
      <c r="BC15" s="314" t="str">
        <f>IF($B$2=1,IF(ชี้วัด5!BC15="","",ชี้วัด5!BC15),IF(ชี้วัด5!BC45="","",ชี้วัด5!BC45))</f>
        <v/>
      </c>
      <c r="BD15" s="314" t="str">
        <f>IF($B$2=1,IF(ชี้วัด5!BD15="","",ชี้วัด5!BD15),IF(ชี้วัด5!BD45="","",ชี้วัด5!BD45))</f>
        <v/>
      </c>
      <c r="BE15" s="116" t="str">
        <f>IF($B$2=1,IF(ชี้วัด5!BE15="","",ชี้วัด5!BE15),IF(ชี้วัด5!BE45="","",ชี้วัด5!BE45))</f>
        <v/>
      </c>
      <c r="BF15" s="116" t="str">
        <f>IF($B$2=1,IF(ชี้วัด5!BF15="","",ชี้วัด5!BF15),IF(ชี้วัด5!BF45="","",ชี้วัด5!BF45))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IF($B$2=1,IF(ชี้วัด5!E16="","",ชี้วัด5!E16),IF(ชี้วัด5!E46="","",ชี้วัด5!E46))</f>
        <v/>
      </c>
      <c r="F16" s="118"/>
      <c r="G16" s="314" t="str">
        <f>IF($B$2=1,IF(ชี้วัด5!G16="","",ชี้วัด5!G16),IF(ชี้วัด5!G46="","",ชี้วัด5!G46))</f>
        <v/>
      </c>
      <c r="H16" s="314" t="str">
        <f>IF($B$2=1,IF(ชี้วัด5!H16="","",ชี้วัด5!H16),IF(ชี้วัด5!H46="","",ชี้วัด5!H46))</f>
        <v/>
      </c>
      <c r="I16" s="314" t="str">
        <f>IF($B$2=1,IF(ชี้วัด5!I16="","",ชี้วัด5!I16),IF(ชี้วัด5!I46="","",ชี้วัด5!I46))</f>
        <v/>
      </c>
      <c r="J16" s="314" t="str">
        <f>IF($B$2=1,IF(ชี้วัด5!J16="","",ชี้วัด5!J16),IF(ชี้วัด5!J46="","",ชี้วัด5!J46))</f>
        <v/>
      </c>
      <c r="K16" s="314" t="str">
        <f>IF($B$2=1,IF(ชี้วัด5!K16="","",ชี้วัด5!K16),IF(ชี้วัด5!K46="","",ชี้วัด5!K46))</f>
        <v/>
      </c>
      <c r="L16" s="314" t="str">
        <f>IF($B$2=1,IF(ชี้วัด5!L16="","",ชี้วัด5!L16),IF(ชี้วัด5!L46="","",ชี้วัด5!L46))</f>
        <v/>
      </c>
      <c r="M16" s="314" t="str">
        <f>IF($B$2=1,IF(ชี้วัด5!M16="","",ชี้วัด5!M16),IF(ชี้วัด5!M46="","",ชี้วัด5!M46))</f>
        <v/>
      </c>
      <c r="N16" s="314" t="str">
        <f>IF($B$2=1,IF(ชี้วัด5!N16="","",ชี้วัด5!N16),IF(ชี้วัด5!N46="","",ชี้วัด5!N46))</f>
        <v/>
      </c>
      <c r="O16" s="314" t="str">
        <f>IF($B$2=1,IF(ชี้วัด5!O16="","",ชี้วัด5!O16),IF(ชี้วัด5!O46="","",ชี้วัด5!O46))</f>
        <v/>
      </c>
      <c r="P16" s="314" t="str">
        <f>IF($B$2=1,IF(ชี้วัด5!P16="","",ชี้วัด5!P16),IF(ชี้วัด5!P46="","",ชี้วัด5!P46))</f>
        <v/>
      </c>
      <c r="Q16" s="314" t="str">
        <f>IF($B$2=1,IF(ชี้วัด5!Q16="","",ชี้วัด5!Q16),IF(ชี้วัด5!Q46="","",ชี้วัด5!Q46))</f>
        <v/>
      </c>
      <c r="R16" s="314" t="str">
        <f>IF($B$2=1,IF(ชี้วัด5!R16="","",ชี้วัด5!R16),IF(ชี้วัด5!R46="","",ชี้วัด5!R46))</f>
        <v/>
      </c>
      <c r="S16" s="314" t="str">
        <f>IF($B$2=1,IF(ชี้วัด5!S16="","",ชี้วัด5!S16),IF(ชี้วัด5!S46="","",ชี้วัด5!S46))</f>
        <v/>
      </c>
      <c r="T16" s="314" t="str">
        <f>IF($B$2=1,IF(ชี้วัด5!T16="","",ชี้วัด5!T16),IF(ชี้วัด5!T46="","",ชี้วัด5!T46))</f>
        <v/>
      </c>
      <c r="U16" s="314" t="str">
        <f>IF($B$2=1,IF(ชี้วัด5!U16="","",ชี้วัด5!U16),IF(ชี้วัด5!U46="","",ชี้วัด5!U46))</f>
        <v/>
      </c>
      <c r="V16" s="314" t="str">
        <f>IF($B$2=1,IF(ชี้วัด5!V16="","",ชี้วัด5!V16),IF(ชี้วัด5!V46="","",ชี้วัด5!V46))</f>
        <v/>
      </c>
      <c r="W16" s="314" t="str">
        <f>IF($B$2=1,IF(ชี้วัด5!W16="","",ชี้วัด5!W16),IF(ชี้วัด5!W46="","",ชี้วัด5!W46))</f>
        <v/>
      </c>
      <c r="X16" s="314" t="str">
        <f>IF($B$2=1,IF(ชี้วัด5!X16="","",ชี้วัด5!X16),IF(ชี้วัด5!X46="","",ชี้วัด5!X46))</f>
        <v/>
      </c>
      <c r="Y16" s="314" t="str">
        <f>IF($B$2=1,IF(ชี้วัด5!Y16="","",ชี้วัด5!Y16),IF(ชี้วัด5!Y46="","",ชี้วัด5!Y46))</f>
        <v/>
      </c>
      <c r="Z16" s="314" t="str">
        <f>IF($B$2=1,IF(ชี้วัด5!Z16="","",ชี้วัด5!Z16),IF(ชี้วัด5!Z46="","",ชี้วัด5!Z46))</f>
        <v/>
      </c>
      <c r="AA16" s="314" t="str">
        <f>IF($B$2=1,IF(ชี้วัด5!AA16="","",ชี้วัด5!AA16),IF(ชี้วัด5!AA46="","",ชี้วัด5!AA46))</f>
        <v/>
      </c>
      <c r="AB16" s="314" t="str">
        <f>IF($B$2=1,IF(ชี้วัด5!AB16="","",ชี้วัด5!AB16),IF(ชี้วัด5!AB46="","",ชี้วัด5!AB46))</f>
        <v/>
      </c>
      <c r="AC16" s="314" t="str">
        <f>IF($B$2=1,IF(ชี้วัด5!AC16="","",ชี้วัด5!AC16),IF(ชี้วัด5!AC46="","",ชี้วัด5!AC46))</f>
        <v/>
      </c>
      <c r="AD16" s="314" t="str">
        <f>IF($B$2=1,IF(ชี้วัด5!AD16="","",ชี้วัด5!AD16),IF(ชี้วัด5!AD46="","",ชี้วัด5!AD46))</f>
        <v/>
      </c>
      <c r="AE16" s="314" t="str">
        <f>IF($B$2=1,IF(ชี้วัด5!AE16="","",ชี้วัด5!AE16),IF(ชี้วัด5!AE46="","",ชี้วัด5!AE46))</f>
        <v/>
      </c>
      <c r="AF16" s="314" t="str">
        <f>IF($B$2=1,IF(ชี้วัด5!AF16="","",ชี้วัด5!AF16),IF(ชี้วัด5!AF46="","",ชี้วัด5!AF46))</f>
        <v/>
      </c>
      <c r="AG16" s="314" t="str">
        <f>IF($B$2=1,IF(ชี้วัด5!AG16="","",ชี้วัด5!AG16),IF(ชี้วัด5!AG46="","",ชี้วัด5!AG46))</f>
        <v/>
      </c>
      <c r="AH16" s="314" t="str">
        <f>IF($B$2=1,IF(ชี้วัด5!AH16="","",ชี้วัด5!AH16),IF(ชี้วัด5!AH46="","",ชี้วัด5!AH46))</f>
        <v/>
      </c>
      <c r="AI16" s="314" t="str">
        <f>IF($B$2=1,IF(ชี้วัด5!AI16="","",ชี้วัด5!AI16),IF(ชี้วัด5!AI46="","",ชี้วัด5!AI46))</f>
        <v/>
      </c>
      <c r="AJ16" s="314" t="str">
        <f>IF($B$2=1,IF(ชี้วัด5!AJ16="","",ชี้วัด5!AJ16),IF(ชี้วัด5!AJ46="","",ชี้วัด5!AJ46))</f>
        <v/>
      </c>
      <c r="AK16" s="314" t="str">
        <f>IF($B$2=1,IF(ชี้วัด5!AK16="","",ชี้วัด5!AK16),IF(ชี้วัด5!AK46="","",ชี้วัด5!AK46))</f>
        <v/>
      </c>
      <c r="AL16" s="314" t="str">
        <f>IF($B$2=1,IF(ชี้วัด5!AL16="","",ชี้วัด5!AL16),IF(ชี้วัด5!AL46="","",ชี้วัด5!AL46))</f>
        <v/>
      </c>
      <c r="AM16" s="314" t="str">
        <f>IF($B$2=1,IF(ชี้วัด5!AM16="","",ชี้วัด5!AM16),IF(ชี้วัด5!AM46="","",ชี้วัด5!AM46))</f>
        <v/>
      </c>
      <c r="AN16" s="314" t="str">
        <f>IF($B$2=1,IF(ชี้วัด5!AN16="","",ชี้วัด5!AN16),IF(ชี้วัด5!AN46="","",ชี้วัด5!AN46))</f>
        <v/>
      </c>
      <c r="AO16" s="314" t="str">
        <f>IF($B$2=1,IF(ชี้วัด5!AO16="","",ชี้วัด5!AO16),IF(ชี้วัด5!AO46="","",ชี้วัด5!AO46))</f>
        <v/>
      </c>
      <c r="AP16" s="314" t="str">
        <f>IF($B$2=1,IF(ชี้วัด5!AP16="","",ชี้วัด5!AP16),IF(ชี้วัด5!AP46="","",ชี้วัด5!AP46))</f>
        <v/>
      </c>
      <c r="AQ16" s="314" t="str">
        <f>IF($B$2=1,IF(ชี้วัด5!AQ16="","",ชี้วัด5!AQ16),IF(ชี้วัด5!AQ46="","",ชี้วัด5!AQ46))</f>
        <v/>
      </c>
      <c r="AR16" s="314" t="str">
        <f>IF($B$2=1,IF(ชี้วัด5!AR16="","",ชี้วัด5!AR16),IF(ชี้วัด5!AR46="","",ชี้วัด5!AR46))</f>
        <v/>
      </c>
      <c r="AS16" s="314" t="str">
        <f>IF($B$2=1,IF(ชี้วัด5!AS16="","",ชี้วัด5!AS16),IF(ชี้วัด5!AS46="","",ชี้วัด5!AS46))</f>
        <v/>
      </c>
      <c r="AT16" s="314" t="str">
        <f>IF($B$2=1,IF(ชี้วัด5!AT16="","",ชี้วัด5!AT16),IF(ชี้วัด5!AT46="","",ชี้วัด5!AT46))</f>
        <v/>
      </c>
      <c r="AU16" s="314" t="str">
        <f>IF($B$2=1,IF(ชี้วัด5!AU16="","",ชี้วัด5!AU16),IF(ชี้วัด5!AU46="","",ชี้วัด5!AU46))</f>
        <v/>
      </c>
      <c r="AV16" s="314" t="str">
        <f>IF($B$2=1,IF(ชี้วัด5!AV16="","",ชี้วัด5!AV16),IF(ชี้วัด5!AV46="","",ชี้วัด5!AV46))</f>
        <v/>
      </c>
      <c r="AW16" s="314" t="str">
        <f>IF($B$2=1,IF(ชี้วัด5!AW16="","",ชี้วัด5!AW16),IF(ชี้วัด5!AW46="","",ชี้วัด5!AW46))</f>
        <v/>
      </c>
      <c r="AX16" s="314" t="str">
        <f>IF($B$2=1,IF(ชี้วัด5!AX16="","",ชี้วัด5!AX16),IF(ชี้วัด5!AX46="","",ชี้วัด5!AX46))</f>
        <v/>
      </c>
      <c r="AY16" s="314" t="str">
        <f>IF($B$2=1,IF(ชี้วัด5!AY16="","",ชี้วัด5!AY16),IF(ชี้วัด5!AY46="","",ชี้วัด5!AY46))</f>
        <v/>
      </c>
      <c r="AZ16" s="314" t="str">
        <f>IF($B$2=1,IF(ชี้วัด5!AZ16="","",ชี้วัด5!AZ16),IF(ชี้วัด5!AZ46="","",ชี้วัด5!AZ46))</f>
        <v/>
      </c>
      <c r="BA16" s="314" t="str">
        <f>IF($B$2=1,IF(ชี้วัด5!BA16="","",ชี้วัด5!BA16),IF(ชี้วัด5!BA46="","",ชี้วัด5!BA46))</f>
        <v/>
      </c>
      <c r="BB16" s="314" t="str">
        <f>IF($B$2=1,IF(ชี้วัด5!BB16="","",ชี้วัด5!BB16),IF(ชี้วัด5!BB46="","",ชี้วัด5!BB46))</f>
        <v/>
      </c>
      <c r="BC16" s="314" t="str">
        <f>IF($B$2=1,IF(ชี้วัด5!BC16="","",ชี้วัด5!BC16),IF(ชี้วัด5!BC46="","",ชี้วัด5!BC46))</f>
        <v/>
      </c>
      <c r="BD16" s="314" t="str">
        <f>IF($B$2=1,IF(ชี้วัด5!BD16="","",ชี้วัด5!BD16),IF(ชี้วัด5!BD46="","",ชี้วัด5!BD46))</f>
        <v/>
      </c>
      <c r="BE16" s="116" t="str">
        <f>IF($B$2=1,IF(ชี้วัด5!BE16="","",ชี้วัด5!BE16),IF(ชี้วัด5!BE46="","",ชี้วัด5!BE46))</f>
        <v/>
      </c>
      <c r="BF16" s="116" t="str">
        <f>IF($B$2=1,IF(ชี้วัด5!BF16="","",ชี้วัด5!BF16),IF(ชี้วัด5!BF46="","",ชี้วัด5!BF46))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IF($B$2=1,IF(ชี้วัด5!E17="","",ชี้วัด5!E17),IF(ชี้วัด5!E47="","",ชี้วัด5!E47))</f>
        <v/>
      </c>
      <c r="F17" s="118"/>
      <c r="G17" s="314" t="str">
        <f>IF($B$2=1,IF(ชี้วัด5!G17="","",ชี้วัด5!G17),IF(ชี้วัด5!G47="","",ชี้วัด5!G47))</f>
        <v/>
      </c>
      <c r="H17" s="314" t="str">
        <f>IF($B$2=1,IF(ชี้วัด5!H17="","",ชี้วัด5!H17),IF(ชี้วัด5!H47="","",ชี้วัด5!H47))</f>
        <v/>
      </c>
      <c r="I17" s="314" t="str">
        <f>IF($B$2=1,IF(ชี้วัด5!I17="","",ชี้วัด5!I17),IF(ชี้วัด5!I47="","",ชี้วัด5!I47))</f>
        <v/>
      </c>
      <c r="J17" s="314" t="str">
        <f>IF($B$2=1,IF(ชี้วัด5!J17="","",ชี้วัด5!J17),IF(ชี้วัด5!J47="","",ชี้วัด5!J47))</f>
        <v/>
      </c>
      <c r="K17" s="314" t="str">
        <f>IF($B$2=1,IF(ชี้วัด5!K17="","",ชี้วัด5!K17),IF(ชี้วัด5!K47="","",ชี้วัด5!K47))</f>
        <v/>
      </c>
      <c r="L17" s="314" t="str">
        <f>IF($B$2=1,IF(ชี้วัด5!L17="","",ชี้วัด5!L17),IF(ชี้วัด5!L47="","",ชี้วัด5!L47))</f>
        <v/>
      </c>
      <c r="M17" s="314" t="str">
        <f>IF($B$2=1,IF(ชี้วัด5!M17="","",ชี้วัด5!M17),IF(ชี้วัด5!M47="","",ชี้วัด5!M47))</f>
        <v/>
      </c>
      <c r="N17" s="314" t="str">
        <f>IF($B$2=1,IF(ชี้วัด5!N17="","",ชี้วัด5!N17),IF(ชี้วัด5!N47="","",ชี้วัด5!N47))</f>
        <v/>
      </c>
      <c r="O17" s="314" t="str">
        <f>IF($B$2=1,IF(ชี้วัด5!O17="","",ชี้วัด5!O17),IF(ชี้วัด5!O47="","",ชี้วัด5!O47))</f>
        <v/>
      </c>
      <c r="P17" s="314" t="str">
        <f>IF($B$2=1,IF(ชี้วัด5!P17="","",ชี้วัด5!P17),IF(ชี้วัด5!P47="","",ชี้วัด5!P47))</f>
        <v/>
      </c>
      <c r="Q17" s="314" t="str">
        <f>IF($B$2=1,IF(ชี้วัด5!Q17="","",ชี้วัด5!Q17),IF(ชี้วัด5!Q47="","",ชี้วัด5!Q47))</f>
        <v/>
      </c>
      <c r="R17" s="314" t="str">
        <f>IF($B$2=1,IF(ชี้วัด5!R17="","",ชี้วัด5!R17),IF(ชี้วัด5!R47="","",ชี้วัด5!R47))</f>
        <v/>
      </c>
      <c r="S17" s="314" t="str">
        <f>IF($B$2=1,IF(ชี้วัด5!S17="","",ชี้วัด5!S17),IF(ชี้วัด5!S47="","",ชี้วัด5!S47))</f>
        <v/>
      </c>
      <c r="T17" s="314" t="str">
        <f>IF($B$2=1,IF(ชี้วัด5!T17="","",ชี้วัด5!T17),IF(ชี้วัด5!T47="","",ชี้วัด5!T47))</f>
        <v/>
      </c>
      <c r="U17" s="314" t="str">
        <f>IF($B$2=1,IF(ชี้วัด5!U17="","",ชี้วัด5!U17),IF(ชี้วัด5!U47="","",ชี้วัด5!U47))</f>
        <v/>
      </c>
      <c r="V17" s="314" t="str">
        <f>IF($B$2=1,IF(ชี้วัด5!V17="","",ชี้วัด5!V17),IF(ชี้วัด5!V47="","",ชี้วัด5!V47))</f>
        <v/>
      </c>
      <c r="W17" s="314" t="str">
        <f>IF($B$2=1,IF(ชี้วัด5!W17="","",ชี้วัด5!W17),IF(ชี้วัด5!W47="","",ชี้วัด5!W47))</f>
        <v/>
      </c>
      <c r="X17" s="314" t="str">
        <f>IF($B$2=1,IF(ชี้วัด5!X17="","",ชี้วัด5!X17),IF(ชี้วัด5!X47="","",ชี้วัด5!X47))</f>
        <v/>
      </c>
      <c r="Y17" s="314" t="str">
        <f>IF($B$2=1,IF(ชี้วัด5!Y17="","",ชี้วัด5!Y17),IF(ชี้วัด5!Y47="","",ชี้วัด5!Y47))</f>
        <v/>
      </c>
      <c r="Z17" s="314" t="str">
        <f>IF($B$2=1,IF(ชี้วัด5!Z17="","",ชี้วัด5!Z17),IF(ชี้วัด5!Z47="","",ชี้วัด5!Z47))</f>
        <v/>
      </c>
      <c r="AA17" s="314" t="str">
        <f>IF($B$2=1,IF(ชี้วัด5!AA17="","",ชี้วัด5!AA17),IF(ชี้วัด5!AA47="","",ชี้วัด5!AA47))</f>
        <v/>
      </c>
      <c r="AB17" s="314" t="str">
        <f>IF($B$2=1,IF(ชี้วัด5!AB17="","",ชี้วัด5!AB17),IF(ชี้วัด5!AB47="","",ชี้วัด5!AB47))</f>
        <v/>
      </c>
      <c r="AC17" s="314" t="str">
        <f>IF($B$2=1,IF(ชี้วัด5!AC17="","",ชี้วัด5!AC17),IF(ชี้วัด5!AC47="","",ชี้วัด5!AC47))</f>
        <v/>
      </c>
      <c r="AD17" s="314" t="str">
        <f>IF($B$2=1,IF(ชี้วัด5!AD17="","",ชี้วัด5!AD17),IF(ชี้วัด5!AD47="","",ชี้วัด5!AD47))</f>
        <v/>
      </c>
      <c r="AE17" s="314" t="str">
        <f>IF($B$2=1,IF(ชี้วัด5!AE17="","",ชี้วัด5!AE17),IF(ชี้วัด5!AE47="","",ชี้วัด5!AE47))</f>
        <v/>
      </c>
      <c r="AF17" s="314" t="str">
        <f>IF($B$2=1,IF(ชี้วัด5!AF17="","",ชี้วัด5!AF17),IF(ชี้วัด5!AF47="","",ชี้วัด5!AF47))</f>
        <v/>
      </c>
      <c r="AG17" s="314" t="str">
        <f>IF($B$2=1,IF(ชี้วัด5!AG17="","",ชี้วัด5!AG17),IF(ชี้วัด5!AG47="","",ชี้วัด5!AG47))</f>
        <v/>
      </c>
      <c r="AH17" s="314" t="str">
        <f>IF($B$2=1,IF(ชี้วัด5!AH17="","",ชี้วัด5!AH17),IF(ชี้วัด5!AH47="","",ชี้วัด5!AH47))</f>
        <v/>
      </c>
      <c r="AI17" s="314" t="str">
        <f>IF($B$2=1,IF(ชี้วัด5!AI17="","",ชี้วัด5!AI17),IF(ชี้วัด5!AI47="","",ชี้วัด5!AI47))</f>
        <v/>
      </c>
      <c r="AJ17" s="314" t="str">
        <f>IF($B$2=1,IF(ชี้วัด5!AJ17="","",ชี้วัด5!AJ17),IF(ชี้วัด5!AJ47="","",ชี้วัด5!AJ47))</f>
        <v/>
      </c>
      <c r="AK17" s="314" t="str">
        <f>IF($B$2=1,IF(ชี้วัด5!AK17="","",ชี้วัด5!AK17),IF(ชี้วัด5!AK47="","",ชี้วัด5!AK47))</f>
        <v/>
      </c>
      <c r="AL17" s="314" t="str">
        <f>IF($B$2=1,IF(ชี้วัด5!AL17="","",ชี้วัด5!AL17),IF(ชี้วัด5!AL47="","",ชี้วัด5!AL47))</f>
        <v/>
      </c>
      <c r="AM17" s="314" t="str">
        <f>IF($B$2=1,IF(ชี้วัด5!AM17="","",ชี้วัด5!AM17),IF(ชี้วัด5!AM47="","",ชี้วัด5!AM47))</f>
        <v/>
      </c>
      <c r="AN17" s="314" t="str">
        <f>IF($B$2=1,IF(ชี้วัด5!AN17="","",ชี้วัด5!AN17),IF(ชี้วัด5!AN47="","",ชี้วัด5!AN47))</f>
        <v/>
      </c>
      <c r="AO17" s="314" t="str">
        <f>IF($B$2=1,IF(ชี้วัด5!AO17="","",ชี้วัด5!AO17),IF(ชี้วัด5!AO47="","",ชี้วัด5!AO47))</f>
        <v/>
      </c>
      <c r="AP17" s="314" t="str">
        <f>IF($B$2=1,IF(ชี้วัด5!AP17="","",ชี้วัด5!AP17),IF(ชี้วัด5!AP47="","",ชี้วัด5!AP47))</f>
        <v/>
      </c>
      <c r="AQ17" s="314" t="str">
        <f>IF($B$2=1,IF(ชี้วัด5!AQ17="","",ชี้วัด5!AQ17),IF(ชี้วัด5!AQ47="","",ชี้วัด5!AQ47))</f>
        <v/>
      </c>
      <c r="AR17" s="314" t="str">
        <f>IF($B$2=1,IF(ชี้วัด5!AR17="","",ชี้วัด5!AR17),IF(ชี้วัด5!AR47="","",ชี้วัด5!AR47))</f>
        <v/>
      </c>
      <c r="AS17" s="314" t="str">
        <f>IF($B$2=1,IF(ชี้วัด5!AS17="","",ชี้วัด5!AS17),IF(ชี้วัด5!AS47="","",ชี้วัด5!AS47))</f>
        <v/>
      </c>
      <c r="AT17" s="314" t="str">
        <f>IF($B$2=1,IF(ชี้วัด5!AT17="","",ชี้วัด5!AT17),IF(ชี้วัด5!AT47="","",ชี้วัด5!AT47))</f>
        <v/>
      </c>
      <c r="AU17" s="314" t="str">
        <f>IF($B$2=1,IF(ชี้วัด5!AU17="","",ชี้วัด5!AU17),IF(ชี้วัด5!AU47="","",ชี้วัด5!AU47))</f>
        <v/>
      </c>
      <c r="AV17" s="314" t="str">
        <f>IF($B$2=1,IF(ชี้วัด5!AV17="","",ชี้วัด5!AV17),IF(ชี้วัด5!AV47="","",ชี้วัด5!AV47))</f>
        <v/>
      </c>
      <c r="AW17" s="314" t="str">
        <f>IF($B$2=1,IF(ชี้วัด5!AW17="","",ชี้วัด5!AW17),IF(ชี้วัด5!AW47="","",ชี้วัด5!AW47))</f>
        <v/>
      </c>
      <c r="AX17" s="314" t="str">
        <f>IF($B$2=1,IF(ชี้วัด5!AX17="","",ชี้วัด5!AX17),IF(ชี้วัด5!AX47="","",ชี้วัด5!AX47))</f>
        <v/>
      </c>
      <c r="AY17" s="314" t="str">
        <f>IF($B$2=1,IF(ชี้วัด5!AY17="","",ชี้วัด5!AY17),IF(ชี้วัด5!AY47="","",ชี้วัด5!AY47))</f>
        <v/>
      </c>
      <c r="AZ17" s="314" t="str">
        <f>IF($B$2=1,IF(ชี้วัด5!AZ17="","",ชี้วัด5!AZ17),IF(ชี้วัด5!AZ47="","",ชี้วัด5!AZ47))</f>
        <v/>
      </c>
      <c r="BA17" s="314" t="str">
        <f>IF($B$2=1,IF(ชี้วัด5!BA17="","",ชี้วัด5!BA17),IF(ชี้วัด5!BA47="","",ชี้วัด5!BA47))</f>
        <v/>
      </c>
      <c r="BB17" s="314" t="str">
        <f>IF($B$2=1,IF(ชี้วัด5!BB17="","",ชี้วัด5!BB17),IF(ชี้วัด5!BB47="","",ชี้วัด5!BB47))</f>
        <v/>
      </c>
      <c r="BC17" s="314" t="str">
        <f>IF($B$2=1,IF(ชี้วัด5!BC17="","",ชี้วัด5!BC17),IF(ชี้วัด5!BC47="","",ชี้วัด5!BC47))</f>
        <v/>
      </c>
      <c r="BD17" s="314" t="str">
        <f>IF($B$2=1,IF(ชี้วัด5!BD17="","",ชี้วัด5!BD17),IF(ชี้วัด5!BD47="","",ชี้วัด5!BD47))</f>
        <v/>
      </c>
      <c r="BE17" s="116" t="str">
        <f>IF($B$2=1,IF(ชี้วัด5!BE17="","",ชี้วัด5!BE17),IF(ชี้วัด5!BE47="","",ชี้วัด5!BE47))</f>
        <v/>
      </c>
      <c r="BF17" s="116" t="str">
        <f>IF($B$2=1,IF(ชี้วัด5!BF17="","",ชี้วัด5!BF17),IF(ชี้วัด5!BF47="","",ชี้วัด5!BF47))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IF($B$2=1,IF(ชี้วัด5!E18="","",ชี้วัด5!E18),IF(ชี้วัด5!E48="","",ชี้วัด5!E48))</f>
        <v/>
      </c>
      <c r="F18" s="118"/>
      <c r="G18" s="314" t="str">
        <f>IF($B$2=1,IF(ชี้วัด5!G18="","",ชี้วัด5!G18),IF(ชี้วัด5!G48="","",ชี้วัด5!G48))</f>
        <v/>
      </c>
      <c r="H18" s="314" t="str">
        <f>IF($B$2=1,IF(ชี้วัด5!H18="","",ชี้วัด5!H18),IF(ชี้วัด5!H48="","",ชี้วัด5!H48))</f>
        <v/>
      </c>
      <c r="I18" s="314" t="str">
        <f>IF($B$2=1,IF(ชี้วัด5!I18="","",ชี้วัด5!I18),IF(ชี้วัด5!I48="","",ชี้วัด5!I48))</f>
        <v/>
      </c>
      <c r="J18" s="314" t="str">
        <f>IF($B$2=1,IF(ชี้วัด5!J18="","",ชี้วัด5!J18),IF(ชี้วัด5!J48="","",ชี้วัด5!J48))</f>
        <v/>
      </c>
      <c r="K18" s="314" t="str">
        <f>IF($B$2=1,IF(ชี้วัด5!K18="","",ชี้วัด5!K18),IF(ชี้วัด5!K48="","",ชี้วัด5!K48))</f>
        <v/>
      </c>
      <c r="L18" s="314" t="str">
        <f>IF($B$2=1,IF(ชี้วัด5!L18="","",ชี้วัด5!L18),IF(ชี้วัด5!L48="","",ชี้วัด5!L48))</f>
        <v/>
      </c>
      <c r="M18" s="314" t="str">
        <f>IF($B$2=1,IF(ชี้วัด5!M18="","",ชี้วัด5!M18),IF(ชี้วัด5!M48="","",ชี้วัด5!M48))</f>
        <v/>
      </c>
      <c r="N18" s="314" t="str">
        <f>IF($B$2=1,IF(ชี้วัด5!N18="","",ชี้วัด5!N18),IF(ชี้วัด5!N48="","",ชี้วัด5!N48))</f>
        <v/>
      </c>
      <c r="O18" s="314" t="str">
        <f>IF($B$2=1,IF(ชี้วัด5!O18="","",ชี้วัด5!O18),IF(ชี้วัด5!O48="","",ชี้วัด5!O48))</f>
        <v/>
      </c>
      <c r="P18" s="314" t="str">
        <f>IF($B$2=1,IF(ชี้วัด5!P18="","",ชี้วัด5!P18),IF(ชี้วัด5!P48="","",ชี้วัด5!P48))</f>
        <v/>
      </c>
      <c r="Q18" s="314" t="str">
        <f>IF($B$2=1,IF(ชี้วัด5!Q18="","",ชี้วัด5!Q18),IF(ชี้วัด5!Q48="","",ชี้วัด5!Q48))</f>
        <v/>
      </c>
      <c r="R18" s="314" t="str">
        <f>IF($B$2=1,IF(ชี้วัด5!R18="","",ชี้วัด5!R18),IF(ชี้วัด5!R48="","",ชี้วัด5!R48))</f>
        <v/>
      </c>
      <c r="S18" s="314" t="str">
        <f>IF($B$2=1,IF(ชี้วัด5!S18="","",ชี้วัด5!S18),IF(ชี้วัด5!S48="","",ชี้วัด5!S48))</f>
        <v/>
      </c>
      <c r="T18" s="314" t="str">
        <f>IF($B$2=1,IF(ชี้วัด5!T18="","",ชี้วัด5!T18),IF(ชี้วัด5!T48="","",ชี้วัด5!T48))</f>
        <v/>
      </c>
      <c r="U18" s="314" t="str">
        <f>IF($B$2=1,IF(ชี้วัด5!U18="","",ชี้วัด5!U18),IF(ชี้วัด5!U48="","",ชี้วัด5!U48))</f>
        <v/>
      </c>
      <c r="V18" s="314" t="str">
        <f>IF($B$2=1,IF(ชี้วัด5!V18="","",ชี้วัด5!V18),IF(ชี้วัด5!V48="","",ชี้วัด5!V48))</f>
        <v/>
      </c>
      <c r="W18" s="314" t="str">
        <f>IF($B$2=1,IF(ชี้วัด5!W18="","",ชี้วัด5!W18),IF(ชี้วัด5!W48="","",ชี้วัด5!W48))</f>
        <v/>
      </c>
      <c r="X18" s="314" t="str">
        <f>IF($B$2=1,IF(ชี้วัด5!X18="","",ชี้วัด5!X18),IF(ชี้วัด5!X48="","",ชี้วัด5!X48))</f>
        <v/>
      </c>
      <c r="Y18" s="314" t="str">
        <f>IF($B$2=1,IF(ชี้วัด5!Y18="","",ชี้วัด5!Y18),IF(ชี้วัด5!Y48="","",ชี้วัด5!Y48))</f>
        <v/>
      </c>
      <c r="Z18" s="314" t="str">
        <f>IF($B$2=1,IF(ชี้วัด5!Z18="","",ชี้วัด5!Z18),IF(ชี้วัด5!Z48="","",ชี้วัด5!Z48))</f>
        <v/>
      </c>
      <c r="AA18" s="314" t="str">
        <f>IF($B$2=1,IF(ชี้วัด5!AA18="","",ชี้วัด5!AA18),IF(ชี้วัด5!AA48="","",ชี้วัด5!AA48))</f>
        <v/>
      </c>
      <c r="AB18" s="314" t="str">
        <f>IF($B$2=1,IF(ชี้วัด5!AB18="","",ชี้วัด5!AB18),IF(ชี้วัด5!AB48="","",ชี้วัด5!AB48))</f>
        <v/>
      </c>
      <c r="AC18" s="314" t="str">
        <f>IF($B$2=1,IF(ชี้วัด5!AC18="","",ชี้วัด5!AC18),IF(ชี้วัด5!AC48="","",ชี้วัด5!AC48))</f>
        <v/>
      </c>
      <c r="AD18" s="314" t="str">
        <f>IF($B$2=1,IF(ชี้วัด5!AD18="","",ชี้วัด5!AD18),IF(ชี้วัด5!AD48="","",ชี้วัด5!AD48))</f>
        <v/>
      </c>
      <c r="AE18" s="314" t="str">
        <f>IF($B$2=1,IF(ชี้วัด5!AE18="","",ชี้วัด5!AE18),IF(ชี้วัด5!AE48="","",ชี้วัด5!AE48))</f>
        <v/>
      </c>
      <c r="AF18" s="314" t="str">
        <f>IF($B$2=1,IF(ชี้วัด5!AF18="","",ชี้วัด5!AF18),IF(ชี้วัด5!AF48="","",ชี้วัด5!AF48))</f>
        <v/>
      </c>
      <c r="AG18" s="314" t="str">
        <f>IF($B$2=1,IF(ชี้วัด5!AG18="","",ชี้วัด5!AG18),IF(ชี้วัด5!AG48="","",ชี้วัด5!AG48))</f>
        <v/>
      </c>
      <c r="AH18" s="314" t="str">
        <f>IF($B$2=1,IF(ชี้วัด5!AH18="","",ชี้วัด5!AH18),IF(ชี้วัด5!AH48="","",ชี้วัด5!AH48))</f>
        <v/>
      </c>
      <c r="AI18" s="314" t="str">
        <f>IF($B$2=1,IF(ชี้วัด5!AI18="","",ชี้วัด5!AI18),IF(ชี้วัด5!AI48="","",ชี้วัด5!AI48))</f>
        <v/>
      </c>
      <c r="AJ18" s="314" t="str">
        <f>IF($B$2=1,IF(ชี้วัด5!AJ18="","",ชี้วัด5!AJ18),IF(ชี้วัด5!AJ48="","",ชี้วัด5!AJ48))</f>
        <v/>
      </c>
      <c r="AK18" s="314" t="str">
        <f>IF($B$2=1,IF(ชี้วัด5!AK18="","",ชี้วัด5!AK18),IF(ชี้วัด5!AK48="","",ชี้วัด5!AK48))</f>
        <v/>
      </c>
      <c r="AL18" s="314" t="str">
        <f>IF($B$2=1,IF(ชี้วัด5!AL18="","",ชี้วัด5!AL18),IF(ชี้วัด5!AL48="","",ชี้วัด5!AL48))</f>
        <v/>
      </c>
      <c r="AM18" s="314" t="str">
        <f>IF($B$2=1,IF(ชี้วัด5!AM18="","",ชี้วัด5!AM18),IF(ชี้วัด5!AM48="","",ชี้วัด5!AM48))</f>
        <v/>
      </c>
      <c r="AN18" s="314" t="str">
        <f>IF($B$2=1,IF(ชี้วัด5!AN18="","",ชี้วัด5!AN18),IF(ชี้วัด5!AN48="","",ชี้วัด5!AN48))</f>
        <v/>
      </c>
      <c r="AO18" s="314" t="str">
        <f>IF($B$2=1,IF(ชี้วัด5!AO18="","",ชี้วัด5!AO18),IF(ชี้วัด5!AO48="","",ชี้วัด5!AO48))</f>
        <v/>
      </c>
      <c r="AP18" s="314" t="str">
        <f>IF($B$2=1,IF(ชี้วัด5!AP18="","",ชี้วัด5!AP18),IF(ชี้วัด5!AP48="","",ชี้วัด5!AP48))</f>
        <v/>
      </c>
      <c r="AQ18" s="314" t="str">
        <f>IF($B$2=1,IF(ชี้วัด5!AQ18="","",ชี้วัด5!AQ18),IF(ชี้วัด5!AQ48="","",ชี้วัด5!AQ48))</f>
        <v/>
      </c>
      <c r="AR18" s="314" t="str">
        <f>IF($B$2=1,IF(ชี้วัด5!AR18="","",ชี้วัด5!AR18),IF(ชี้วัด5!AR48="","",ชี้วัด5!AR48))</f>
        <v/>
      </c>
      <c r="AS18" s="314" t="str">
        <f>IF($B$2=1,IF(ชี้วัด5!AS18="","",ชี้วัด5!AS18),IF(ชี้วัด5!AS48="","",ชี้วัด5!AS48))</f>
        <v/>
      </c>
      <c r="AT18" s="314" t="str">
        <f>IF($B$2=1,IF(ชี้วัด5!AT18="","",ชี้วัด5!AT18),IF(ชี้วัด5!AT48="","",ชี้วัด5!AT48))</f>
        <v/>
      </c>
      <c r="AU18" s="314" t="str">
        <f>IF($B$2=1,IF(ชี้วัด5!AU18="","",ชี้วัด5!AU18),IF(ชี้วัด5!AU48="","",ชี้วัด5!AU48))</f>
        <v/>
      </c>
      <c r="AV18" s="314" t="str">
        <f>IF($B$2=1,IF(ชี้วัด5!AV18="","",ชี้วัด5!AV18),IF(ชี้วัด5!AV48="","",ชี้วัด5!AV48))</f>
        <v/>
      </c>
      <c r="AW18" s="314" t="str">
        <f>IF($B$2=1,IF(ชี้วัด5!AW18="","",ชี้วัด5!AW18),IF(ชี้วัด5!AW48="","",ชี้วัด5!AW48))</f>
        <v/>
      </c>
      <c r="AX18" s="314" t="str">
        <f>IF($B$2=1,IF(ชี้วัด5!AX18="","",ชี้วัด5!AX18),IF(ชี้วัด5!AX48="","",ชี้วัด5!AX48))</f>
        <v/>
      </c>
      <c r="AY18" s="314" t="str">
        <f>IF($B$2=1,IF(ชี้วัด5!AY18="","",ชี้วัด5!AY18),IF(ชี้วัด5!AY48="","",ชี้วัด5!AY48))</f>
        <v/>
      </c>
      <c r="AZ18" s="314" t="str">
        <f>IF($B$2=1,IF(ชี้วัด5!AZ18="","",ชี้วัด5!AZ18),IF(ชี้วัด5!AZ48="","",ชี้วัด5!AZ48))</f>
        <v/>
      </c>
      <c r="BA18" s="314" t="str">
        <f>IF($B$2=1,IF(ชี้วัด5!BA18="","",ชี้วัด5!BA18),IF(ชี้วัด5!BA48="","",ชี้วัด5!BA48))</f>
        <v/>
      </c>
      <c r="BB18" s="314" t="str">
        <f>IF($B$2=1,IF(ชี้วัด5!BB18="","",ชี้วัด5!BB18),IF(ชี้วัด5!BB48="","",ชี้วัด5!BB48))</f>
        <v/>
      </c>
      <c r="BC18" s="314" t="str">
        <f>IF($B$2=1,IF(ชี้วัด5!BC18="","",ชี้วัด5!BC18),IF(ชี้วัด5!BC48="","",ชี้วัด5!BC48))</f>
        <v/>
      </c>
      <c r="BD18" s="314" t="str">
        <f>IF($B$2=1,IF(ชี้วัด5!BD18="","",ชี้วัด5!BD18),IF(ชี้วัด5!BD48="","",ชี้วัด5!BD48))</f>
        <v/>
      </c>
      <c r="BE18" s="116" t="str">
        <f>IF($B$2=1,IF(ชี้วัด5!BE18="","",ชี้วัด5!BE18),IF(ชี้วัด5!BE48="","",ชี้วัด5!BE48))</f>
        <v/>
      </c>
      <c r="BF18" s="116" t="str">
        <f>IF($B$2=1,IF(ชี้วัด5!BF18="","",ชี้วัด5!BF18),IF(ชี้วัด5!BF48="","",ชี้วัด5!BF48))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IF($B$2=1,IF(ชี้วัด5!E19="","",ชี้วัด5!E19),IF(ชี้วัด5!E49="","",ชี้วัด5!E49))</f>
        <v/>
      </c>
      <c r="F19" s="118"/>
      <c r="G19" s="314" t="str">
        <f>IF($B$2=1,IF(ชี้วัด5!G19="","",ชี้วัด5!G19),IF(ชี้วัด5!G49="","",ชี้วัด5!G49))</f>
        <v/>
      </c>
      <c r="H19" s="314" t="str">
        <f>IF($B$2=1,IF(ชี้วัด5!H19="","",ชี้วัด5!H19),IF(ชี้วัด5!H49="","",ชี้วัด5!H49))</f>
        <v/>
      </c>
      <c r="I19" s="314" t="str">
        <f>IF($B$2=1,IF(ชี้วัด5!I19="","",ชี้วัด5!I19),IF(ชี้วัด5!I49="","",ชี้วัด5!I49))</f>
        <v/>
      </c>
      <c r="J19" s="314" t="str">
        <f>IF($B$2=1,IF(ชี้วัด5!J19="","",ชี้วัด5!J19),IF(ชี้วัด5!J49="","",ชี้วัด5!J49))</f>
        <v/>
      </c>
      <c r="K19" s="314" t="str">
        <f>IF($B$2=1,IF(ชี้วัด5!K19="","",ชี้วัด5!K19),IF(ชี้วัด5!K49="","",ชี้วัด5!K49))</f>
        <v/>
      </c>
      <c r="L19" s="314" t="str">
        <f>IF($B$2=1,IF(ชี้วัด5!L19="","",ชี้วัด5!L19),IF(ชี้วัด5!L49="","",ชี้วัด5!L49))</f>
        <v/>
      </c>
      <c r="M19" s="314" t="str">
        <f>IF($B$2=1,IF(ชี้วัด5!M19="","",ชี้วัด5!M19),IF(ชี้วัด5!M49="","",ชี้วัด5!M49))</f>
        <v/>
      </c>
      <c r="N19" s="314" t="str">
        <f>IF($B$2=1,IF(ชี้วัด5!N19="","",ชี้วัด5!N19),IF(ชี้วัด5!N49="","",ชี้วัด5!N49))</f>
        <v/>
      </c>
      <c r="O19" s="314" t="str">
        <f>IF($B$2=1,IF(ชี้วัด5!O19="","",ชี้วัด5!O19),IF(ชี้วัด5!O49="","",ชี้วัด5!O49))</f>
        <v/>
      </c>
      <c r="P19" s="314" t="str">
        <f>IF($B$2=1,IF(ชี้วัด5!P19="","",ชี้วัด5!P19),IF(ชี้วัด5!P49="","",ชี้วัด5!P49))</f>
        <v/>
      </c>
      <c r="Q19" s="314" t="str">
        <f>IF($B$2=1,IF(ชี้วัด5!Q19="","",ชี้วัด5!Q19),IF(ชี้วัด5!Q49="","",ชี้วัด5!Q49))</f>
        <v/>
      </c>
      <c r="R19" s="314" t="str">
        <f>IF($B$2=1,IF(ชี้วัด5!R19="","",ชี้วัด5!R19),IF(ชี้วัด5!R49="","",ชี้วัด5!R49))</f>
        <v/>
      </c>
      <c r="S19" s="314" t="str">
        <f>IF($B$2=1,IF(ชี้วัด5!S19="","",ชี้วัด5!S19),IF(ชี้วัด5!S49="","",ชี้วัด5!S49))</f>
        <v/>
      </c>
      <c r="T19" s="314" t="str">
        <f>IF($B$2=1,IF(ชี้วัด5!T19="","",ชี้วัด5!T19),IF(ชี้วัด5!T49="","",ชี้วัด5!T49))</f>
        <v/>
      </c>
      <c r="U19" s="314" t="str">
        <f>IF($B$2=1,IF(ชี้วัด5!U19="","",ชี้วัด5!U19),IF(ชี้วัด5!U49="","",ชี้วัด5!U49))</f>
        <v/>
      </c>
      <c r="V19" s="314" t="str">
        <f>IF($B$2=1,IF(ชี้วัด5!V19="","",ชี้วัด5!V19),IF(ชี้วัด5!V49="","",ชี้วัด5!V49))</f>
        <v/>
      </c>
      <c r="W19" s="314" t="str">
        <f>IF($B$2=1,IF(ชี้วัด5!W19="","",ชี้วัด5!W19),IF(ชี้วัด5!W49="","",ชี้วัด5!W49))</f>
        <v/>
      </c>
      <c r="X19" s="314" t="str">
        <f>IF($B$2=1,IF(ชี้วัด5!X19="","",ชี้วัด5!X19),IF(ชี้วัด5!X49="","",ชี้วัด5!X49))</f>
        <v/>
      </c>
      <c r="Y19" s="314" t="str">
        <f>IF($B$2=1,IF(ชี้วัด5!Y19="","",ชี้วัด5!Y19),IF(ชี้วัด5!Y49="","",ชี้วัด5!Y49))</f>
        <v/>
      </c>
      <c r="Z19" s="314" t="str">
        <f>IF($B$2=1,IF(ชี้วัด5!Z19="","",ชี้วัด5!Z19),IF(ชี้วัด5!Z49="","",ชี้วัด5!Z49))</f>
        <v/>
      </c>
      <c r="AA19" s="314" t="str">
        <f>IF($B$2=1,IF(ชี้วัด5!AA19="","",ชี้วัด5!AA19),IF(ชี้วัด5!AA49="","",ชี้วัด5!AA49))</f>
        <v/>
      </c>
      <c r="AB19" s="314" t="str">
        <f>IF($B$2=1,IF(ชี้วัด5!AB19="","",ชี้วัด5!AB19),IF(ชี้วัด5!AB49="","",ชี้วัด5!AB49))</f>
        <v/>
      </c>
      <c r="AC19" s="314" t="str">
        <f>IF($B$2=1,IF(ชี้วัด5!AC19="","",ชี้วัด5!AC19),IF(ชี้วัด5!AC49="","",ชี้วัด5!AC49))</f>
        <v/>
      </c>
      <c r="AD19" s="314" t="str">
        <f>IF($B$2=1,IF(ชี้วัด5!AD19="","",ชี้วัด5!AD19),IF(ชี้วัด5!AD49="","",ชี้วัด5!AD49))</f>
        <v/>
      </c>
      <c r="AE19" s="314" t="str">
        <f>IF($B$2=1,IF(ชี้วัด5!AE19="","",ชี้วัด5!AE19),IF(ชี้วัด5!AE49="","",ชี้วัด5!AE49))</f>
        <v/>
      </c>
      <c r="AF19" s="314" t="str">
        <f>IF($B$2=1,IF(ชี้วัด5!AF19="","",ชี้วัด5!AF19),IF(ชี้วัด5!AF49="","",ชี้วัด5!AF49))</f>
        <v/>
      </c>
      <c r="AG19" s="314" t="str">
        <f>IF($B$2=1,IF(ชี้วัด5!AG19="","",ชี้วัด5!AG19),IF(ชี้วัด5!AG49="","",ชี้วัด5!AG49))</f>
        <v/>
      </c>
      <c r="AH19" s="314" t="str">
        <f>IF($B$2=1,IF(ชี้วัด5!AH19="","",ชี้วัด5!AH19),IF(ชี้วัด5!AH49="","",ชี้วัด5!AH49))</f>
        <v/>
      </c>
      <c r="AI19" s="314" t="str">
        <f>IF($B$2=1,IF(ชี้วัด5!AI19="","",ชี้วัด5!AI19),IF(ชี้วัด5!AI49="","",ชี้วัด5!AI49))</f>
        <v/>
      </c>
      <c r="AJ19" s="314" t="str">
        <f>IF($B$2=1,IF(ชี้วัด5!AJ19="","",ชี้วัด5!AJ19),IF(ชี้วัด5!AJ49="","",ชี้วัด5!AJ49))</f>
        <v/>
      </c>
      <c r="AK19" s="314" t="str">
        <f>IF($B$2=1,IF(ชี้วัด5!AK19="","",ชี้วัด5!AK19),IF(ชี้วัด5!AK49="","",ชี้วัด5!AK49))</f>
        <v/>
      </c>
      <c r="AL19" s="314" t="str">
        <f>IF($B$2=1,IF(ชี้วัด5!AL19="","",ชี้วัด5!AL19),IF(ชี้วัด5!AL49="","",ชี้วัด5!AL49))</f>
        <v/>
      </c>
      <c r="AM19" s="314" t="str">
        <f>IF($B$2=1,IF(ชี้วัด5!AM19="","",ชี้วัด5!AM19),IF(ชี้วัด5!AM49="","",ชี้วัด5!AM49))</f>
        <v/>
      </c>
      <c r="AN19" s="314" t="str">
        <f>IF($B$2=1,IF(ชี้วัด5!AN19="","",ชี้วัด5!AN19),IF(ชี้วัด5!AN49="","",ชี้วัด5!AN49))</f>
        <v/>
      </c>
      <c r="AO19" s="314" t="str">
        <f>IF($B$2=1,IF(ชี้วัด5!AO19="","",ชี้วัด5!AO19),IF(ชี้วัด5!AO49="","",ชี้วัด5!AO49))</f>
        <v/>
      </c>
      <c r="AP19" s="314" t="str">
        <f>IF($B$2=1,IF(ชี้วัด5!AP19="","",ชี้วัด5!AP19),IF(ชี้วัด5!AP49="","",ชี้วัด5!AP49))</f>
        <v/>
      </c>
      <c r="AQ19" s="314" t="str">
        <f>IF($B$2=1,IF(ชี้วัด5!AQ19="","",ชี้วัด5!AQ19),IF(ชี้วัด5!AQ49="","",ชี้วัด5!AQ49))</f>
        <v/>
      </c>
      <c r="AR19" s="314" t="str">
        <f>IF($B$2=1,IF(ชี้วัด5!AR19="","",ชี้วัด5!AR19),IF(ชี้วัด5!AR49="","",ชี้วัด5!AR49))</f>
        <v/>
      </c>
      <c r="AS19" s="314" t="str">
        <f>IF($B$2=1,IF(ชี้วัด5!AS19="","",ชี้วัด5!AS19),IF(ชี้วัด5!AS49="","",ชี้วัด5!AS49))</f>
        <v/>
      </c>
      <c r="AT19" s="314" t="str">
        <f>IF($B$2=1,IF(ชี้วัด5!AT19="","",ชี้วัด5!AT19),IF(ชี้วัด5!AT49="","",ชี้วัด5!AT49))</f>
        <v/>
      </c>
      <c r="AU19" s="314" t="str">
        <f>IF($B$2=1,IF(ชี้วัด5!AU19="","",ชี้วัด5!AU19),IF(ชี้วัด5!AU49="","",ชี้วัด5!AU49))</f>
        <v/>
      </c>
      <c r="AV19" s="314" t="str">
        <f>IF($B$2=1,IF(ชี้วัด5!AV19="","",ชี้วัด5!AV19),IF(ชี้วัด5!AV49="","",ชี้วัด5!AV49))</f>
        <v/>
      </c>
      <c r="AW19" s="314" t="str">
        <f>IF($B$2=1,IF(ชี้วัด5!AW19="","",ชี้วัด5!AW19),IF(ชี้วัด5!AW49="","",ชี้วัด5!AW49))</f>
        <v/>
      </c>
      <c r="AX19" s="314" t="str">
        <f>IF($B$2=1,IF(ชี้วัด5!AX19="","",ชี้วัด5!AX19),IF(ชี้วัด5!AX49="","",ชี้วัด5!AX49))</f>
        <v/>
      </c>
      <c r="AY19" s="314" t="str">
        <f>IF($B$2=1,IF(ชี้วัด5!AY19="","",ชี้วัด5!AY19),IF(ชี้วัด5!AY49="","",ชี้วัด5!AY49))</f>
        <v/>
      </c>
      <c r="AZ19" s="314" t="str">
        <f>IF($B$2=1,IF(ชี้วัด5!AZ19="","",ชี้วัด5!AZ19),IF(ชี้วัด5!AZ49="","",ชี้วัด5!AZ49))</f>
        <v/>
      </c>
      <c r="BA19" s="314" t="str">
        <f>IF($B$2=1,IF(ชี้วัด5!BA19="","",ชี้วัด5!BA19),IF(ชี้วัด5!BA49="","",ชี้วัด5!BA49))</f>
        <v/>
      </c>
      <c r="BB19" s="314" t="str">
        <f>IF($B$2=1,IF(ชี้วัด5!BB19="","",ชี้วัด5!BB19),IF(ชี้วัด5!BB49="","",ชี้วัด5!BB49))</f>
        <v/>
      </c>
      <c r="BC19" s="314" t="str">
        <f>IF($B$2=1,IF(ชี้วัด5!BC19="","",ชี้วัด5!BC19),IF(ชี้วัด5!BC49="","",ชี้วัด5!BC49))</f>
        <v/>
      </c>
      <c r="BD19" s="314" t="str">
        <f>IF($B$2=1,IF(ชี้วัด5!BD19="","",ชี้วัด5!BD19),IF(ชี้วัด5!BD49="","",ชี้วัด5!BD49))</f>
        <v/>
      </c>
      <c r="BE19" s="116" t="str">
        <f>IF($B$2=1,IF(ชี้วัด5!BE19="","",ชี้วัด5!BE19),IF(ชี้วัด5!BE49="","",ชี้วัด5!BE49))</f>
        <v/>
      </c>
      <c r="BF19" s="116" t="str">
        <f>IF($B$2=1,IF(ชี้วัด5!BF19="","",ชี้วัด5!BF19),IF(ชี้วัด5!BF49="","",ชี้วัด5!BF49))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IF($B$2=1,IF(ชี้วัด5!E20="","",ชี้วัด5!E20),IF(ชี้วัด5!E50="","",ชี้วัด5!E50))</f>
        <v/>
      </c>
      <c r="F20" s="118"/>
      <c r="G20" s="314" t="str">
        <f>IF($B$2=1,IF(ชี้วัด5!G20="","",ชี้วัด5!G20),IF(ชี้วัด5!G50="","",ชี้วัด5!G50))</f>
        <v/>
      </c>
      <c r="H20" s="314" t="str">
        <f>IF($B$2=1,IF(ชี้วัด5!H20="","",ชี้วัด5!H20),IF(ชี้วัด5!H50="","",ชี้วัด5!H50))</f>
        <v/>
      </c>
      <c r="I20" s="314" t="str">
        <f>IF($B$2=1,IF(ชี้วัด5!I20="","",ชี้วัด5!I20),IF(ชี้วัด5!I50="","",ชี้วัด5!I50))</f>
        <v/>
      </c>
      <c r="J20" s="314" t="str">
        <f>IF($B$2=1,IF(ชี้วัด5!J20="","",ชี้วัด5!J20),IF(ชี้วัด5!J50="","",ชี้วัด5!J50))</f>
        <v/>
      </c>
      <c r="K20" s="314" t="str">
        <f>IF($B$2=1,IF(ชี้วัด5!K20="","",ชี้วัด5!K20),IF(ชี้วัด5!K50="","",ชี้วัด5!K50))</f>
        <v/>
      </c>
      <c r="L20" s="314" t="str">
        <f>IF($B$2=1,IF(ชี้วัด5!L20="","",ชี้วัด5!L20),IF(ชี้วัด5!L50="","",ชี้วัด5!L50))</f>
        <v/>
      </c>
      <c r="M20" s="314" t="str">
        <f>IF($B$2=1,IF(ชี้วัด5!M20="","",ชี้วัด5!M20),IF(ชี้วัด5!M50="","",ชี้วัด5!M50))</f>
        <v/>
      </c>
      <c r="N20" s="314" t="str">
        <f>IF($B$2=1,IF(ชี้วัด5!N20="","",ชี้วัด5!N20),IF(ชี้วัด5!N50="","",ชี้วัด5!N50))</f>
        <v/>
      </c>
      <c r="O20" s="314" t="str">
        <f>IF($B$2=1,IF(ชี้วัด5!O20="","",ชี้วัด5!O20),IF(ชี้วัด5!O50="","",ชี้วัด5!O50))</f>
        <v/>
      </c>
      <c r="P20" s="314" t="str">
        <f>IF($B$2=1,IF(ชี้วัด5!P20="","",ชี้วัด5!P20),IF(ชี้วัด5!P50="","",ชี้วัด5!P50))</f>
        <v/>
      </c>
      <c r="Q20" s="314" t="str">
        <f>IF($B$2=1,IF(ชี้วัด5!Q20="","",ชี้วัด5!Q20),IF(ชี้วัด5!Q50="","",ชี้วัด5!Q50))</f>
        <v/>
      </c>
      <c r="R20" s="314" t="str">
        <f>IF($B$2=1,IF(ชี้วัด5!R20="","",ชี้วัด5!R20),IF(ชี้วัด5!R50="","",ชี้วัด5!R50))</f>
        <v/>
      </c>
      <c r="S20" s="314" t="str">
        <f>IF($B$2=1,IF(ชี้วัด5!S20="","",ชี้วัด5!S20),IF(ชี้วัด5!S50="","",ชี้วัด5!S50))</f>
        <v/>
      </c>
      <c r="T20" s="314" t="str">
        <f>IF($B$2=1,IF(ชี้วัด5!T20="","",ชี้วัด5!T20),IF(ชี้วัด5!T50="","",ชี้วัด5!T50))</f>
        <v/>
      </c>
      <c r="U20" s="314" t="str">
        <f>IF($B$2=1,IF(ชี้วัด5!U20="","",ชี้วัด5!U20),IF(ชี้วัด5!U50="","",ชี้วัด5!U50))</f>
        <v/>
      </c>
      <c r="V20" s="314" t="str">
        <f>IF($B$2=1,IF(ชี้วัด5!V20="","",ชี้วัด5!V20),IF(ชี้วัด5!V50="","",ชี้วัด5!V50))</f>
        <v/>
      </c>
      <c r="W20" s="314" t="str">
        <f>IF($B$2=1,IF(ชี้วัด5!W20="","",ชี้วัด5!W20),IF(ชี้วัด5!W50="","",ชี้วัด5!W50))</f>
        <v/>
      </c>
      <c r="X20" s="314" t="str">
        <f>IF($B$2=1,IF(ชี้วัด5!X20="","",ชี้วัด5!X20),IF(ชี้วัด5!X50="","",ชี้วัด5!X50))</f>
        <v/>
      </c>
      <c r="Y20" s="314" t="str">
        <f>IF($B$2=1,IF(ชี้วัด5!Y20="","",ชี้วัด5!Y20),IF(ชี้วัด5!Y50="","",ชี้วัด5!Y50))</f>
        <v/>
      </c>
      <c r="Z20" s="314" t="str">
        <f>IF($B$2=1,IF(ชี้วัด5!Z20="","",ชี้วัด5!Z20),IF(ชี้วัด5!Z50="","",ชี้วัด5!Z50))</f>
        <v/>
      </c>
      <c r="AA20" s="314" t="str">
        <f>IF($B$2=1,IF(ชี้วัด5!AA20="","",ชี้วัด5!AA20),IF(ชี้วัด5!AA50="","",ชี้วัด5!AA50))</f>
        <v/>
      </c>
      <c r="AB20" s="314" t="str">
        <f>IF($B$2=1,IF(ชี้วัด5!AB20="","",ชี้วัด5!AB20),IF(ชี้วัด5!AB50="","",ชี้วัด5!AB50))</f>
        <v/>
      </c>
      <c r="AC20" s="314" t="str">
        <f>IF($B$2=1,IF(ชี้วัด5!AC20="","",ชี้วัด5!AC20),IF(ชี้วัด5!AC50="","",ชี้วัด5!AC50))</f>
        <v/>
      </c>
      <c r="AD20" s="314" t="str">
        <f>IF($B$2=1,IF(ชี้วัด5!AD20="","",ชี้วัด5!AD20),IF(ชี้วัด5!AD50="","",ชี้วัด5!AD50))</f>
        <v/>
      </c>
      <c r="AE20" s="314" t="str">
        <f>IF($B$2=1,IF(ชี้วัด5!AE20="","",ชี้วัด5!AE20),IF(ชี้วัด5!AE50="","",ชี้วัด5!AE50))</f>
        <v/>
      </c>
      <c r="AF20" s="314" t="str">
        <f>IF($B$2=1,IF(ชี้วัด5!AF20="","",ชี้วัด5!AF20),IF(ชี้วัด5!AF50="","",ชี้วัด5!AF50))</f>
        <v/>
      </c>
      <c r="AG20" s="314" t="str">
        <f>IF($B$2=1,IF(ชี้วัด5!AG20="","",ชี้วัด5!AG20),IF(ชี้วัด5!AG50="","",ชี้วัด5!AG50))</f>
        <v/>
      </c>
      <c r="AH20" s="314" t="str">
        <f>IF($B$2=1,IF(ชี้วัด5!AH20="","",ชี้วัด5!AH20),IF(ชี้วัด5!AH50="","",ชี้วัด5!AH50))</f>
        <v/>
      </c>
      <c r="AI20" s="314" t="str">
        <f>IF($B$2=1,IF(ชี้วัด5!AI20="","",ชี้วัด5!AI20),IF(ชี้วัด5!AI50="","",ชี้วัด5!AI50))</f>
        <v/>
      </c>
      <c r="AJ20" s="314" t="str">
        <f>IF($B$2=1,IF(ชี้วัด5!AJ20="","",ชี้วัด5!AJ20),IF(ชี้วัด5!AJ50="","",ชี้วัด5!AJ50))</f>
        <v/>
      </c>
      <c r="AK20" s="314" t="str">
        <f>IF($B$2=1,IF(ชี้วัด5!AK20="","",ชี้วัด5!AK20),IF(ชี้วัด5!AK50="","",ชี้วัด5!AK50))</f>
        <v/>
      </c>
      <c r="AL20" s="314" t="str">
        <f>IF($B$2=1,IF(ชี้วัด5!AL20="","",ชี้วัด5!AL20),IF(ชี้วัด5!AL50="","",ชี้วัด5!AL50))</f>
        <v/>
      </c>
      <c r="AM20" s="314" t="str">
        <f>IF($B$2=1,IF(ชี้วัด5!AM20="","",ชี้วัด5!AM20),IF(ชี้วัด5!AM50="","",ชี้วัด5!AM50))</f>
        <v/>
      </c>
      <c r="AN20" s="314" t="str">
        <f>IF($B$2=1,IF(ชี้วัด5!AN20="","",ชี้วัด5!AN20),IF(ชี้วัด5!AN50="","",ชี้วัด5!AN50))</f>
        <v/>
      </c>
      <c r="AO20" s="314" t="str">
        <f>IF($B$2=1,IF(ชี้วัด5!AO20="","",ชี้วัด5!AO20),IF(ชี้วัด5!AO50="","",ชี้วัด5!AO50))</f>
        <v/>
      </c>
      <c r="AP20" s="314" t="str">
        <f>IF($B$2=1,IF(ชี้วัด5!AP20="","",ชี้วัด5!AP20),IF(ชี้วัด5!AP50="","",ชี้วัด5!AP50))</f>
        <v/>
      </c>
      <c r="AQ20" s="314" t="str">
        <f>IF($B$2=1,IF(ชี้วัด5!AQ20="","",ชี้วัด5!AQ20),IF(ชี้วัด5!AQ50="","",ชี้วัด5!AQ50))</f>
        <v/>
      </c>
      <c r="AR20" s="314" t="str">
        <f>IF($B$2=1,IF(ชี้วัด5!AR20="","",ชี้วัด5!AR20),IF(ชี้วัด5!AR50="","",ชี้วัด5!AR50))</f>
        <v/>
      </c>
      <c r="AS20" s="314" t="str">
        <f>IF($B$2=1,IF(ชี้วัด5!AS20="","",ชี้วัด5!AS20),IF(ชี้วัด5!AS50="","",ชี้วัด5!AS50))</f>
        <v/>
      </c>
      <c r="AT20" s="314" t="str">
        <f>IF($B$2=1,IF(ชี้วัด5!AT20="","",ชี้วัด5!AT20),IF(ชี้วัด5!AT50="","",ชี้วัด5!AT50))</f>
        <v/>
      </c>
      <c r="AU20" s="314" t="str">
        <f>IF($B$2=1,IF(ชี้วัด5!AU20="","",ชี้วัด5!AU20),IF(ชี้วัด5!AU50="","",ชี้วัด5!AU50))</f>
        <v/>
      </c>
      <c r="AV20" s="314" t="str">
        <f>IF($B$2=1,IF(ชี้วัด5!AV20="","",ชี้วัด5!AV20),IF(ชี้วัด5!AV50="","",ชี้วัด5!AV50))</f>
        <v/>
      </c>
      <c r="AW20" s="314" t="str">
        <f>IF($B$2=1,IF(ชี้วัด5!AW20="","",ชี้วัด5!AW20),IF(ชี้วัด5!AW50="","",ชี้วัด5!AW50))</f>
        <v/>
      </c>
      <c r="AX20" s="314" t="str">
        <f>IF($B$2=1,IF(ชี้วัด5!AX20="","",ชี้วัด5!AX20),IF(ชี้วัด5!AX50="","",ชี้วัด5!AX50))</f>
        <v/>
      </c>
      <c r="AY20" s="314" t="str">
        <f>IF($B$2=1,IF(ชี้วัด5!AY20="","",ชี้วัด5!AY20),IF(ชี้วัด5!AY50="","",ชี้วัด5!AY50))</f>
        <v/>
      </c>
      <c r="AZ20" s="314" t="str">
        <f>IF($B$2=1,IF(ชี้วัด5!AZ20="","",ชี้วัด5!AZ20),IF(ชี้วัด5!AZ50="","",ชี้วัด5!AZ50))</f>
        <v/>
      </c>
      <c r="BA20" s="314" t="str">
        <f>IF($B$2=1,IF(ชี้วัด5!BA20="","",ชี้วัด5!BA20),IF(ชี้วัด5!BA50="","",ชี้วัด5!BA50))</f>
        <v/>
      </c>
      <c r="BB20" s="314" t="str">
        <f>IF($B$2=1,IF(ชี้วัด5!BB20="","",ชี้วัด5!BB20),IF(ชี้วัด5!BB50="","",ชี้วัด5!BB50))</f>
        <v/>
      </c>
      <c r="BC20" s="314" t="str">
        <f>IF($B$2=1,IF(ชี้วัด5!BC20="","",ชี้วัด5!BC20),IF(ชี้วัด5!BC50="","",ชี้วัด5!BC50))</f>
        <v/>
      </c>
      <c r="BD20" s="314" t="str">
        <f>IF($B$2=1,IF(ชี้วัด5!BD20="","",ชี้วัด5!BD20),IF(ชี้วัด5!BD50="","",ชี้วัด5!BD50))</f>
        <v/>
      </c>
      <c r="BE20" s="116" t="str">
        <f>IF($B$2=1,IF(ชี้วัด5!BE20="","",ชี้วัด5!BE20),IF(ชี้วัด5!BE50="","",ชี้วัด5!BE50))</f>
        <v/>
      </c>
      <c r="BF20" s="116" t="str">
        <f>IF($B$2=1,IF(ชี้วัด5!BF20="","",ชี้วัด5!BF20),IF(ชี้วัด5!BF50="","",ชี้วัด5!BF50))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IF($B$2=1,IF(ชี้วัด5!E21="","",ชี้วัด5!E21),IF(ชี้วัด5!E51="","",ชี้วัด5!E51))</f>
        <v/>
      </c>
      <c r="F21" s="118"/>
      <c r="G21" s="314" t="str">
        <f>IF($B$2=1,IF(ชี้วัด5!G21="","",ชี้วัด5!G21),IF(ชี้วัด5!G51="","",ชี้วัด5!G51))</f>
        <v/>
      </c>
      <c r="H21" s="314" t="str">
        <f>IF($B$2=1,IF(ชี้วัด5!H21="","",ชี้วัด5!H21),IF(ชี้วัด5!H51="","",ชี้วัด5!H51))</f>
        <v/>
      </c>
      <c r="I21" s="314" t="str">
        <f>IF($B$2=1,IF(ชี้วัด5!I21="","",ชี้วัด5!I21),IF(ชี้วัด5!I51="","",ชี้วัด5!I51))</f>
        <v/>
      </c>
      <c r="J21" s="314" t="str">
        <f>IF($B$2=1,IF(ชี้วัด5!J21="","",ชี้วัด5!J21),IF(ชี้วัด5!J51="","",ชี้วัด5!J51))</f>
        <v/>
      </c>
      <c r="K21" s="314" t="str">
        <f>IF($B$2=1,IF(ชี้วัด5!K21="","",ชี้วัด5!K21),IF(ชี้วัด5!K51="","",ชี้วัด5!K51))</f>
        <v/>
      </c>
      <c r="L21" s="314" t="str">
        <f>IF($B$2=1,IF(ชี้วัด5!L21="","",ชี้วัด5!L21),IF(ชี้วัด5!L51="","",ชี้วัด5!L51))</f>
        <v/>
      </c>
      <c r="M21" s="314" t="str">
        <f>IF($B$2=1,IF(ชี้วัด5!M21="","",ชี้วัด5!M21),IF(ชี้วัด5!M51="","",ชี้วัด5!M51))</f>
        <v/>
      </c>
      <c r="N21" s="314" t="str">
        <f>IF($B$2=1,IF(ชี้วัด5!N21="","",ชี้วัด5!N21),IF(ชี้วัด5!N51="","",ชี้วัด5!N51))</f>
        <v/>
      </c>
      <c r="O21" s="314" t="str">
        <f>IF($B$2=1,IF(ชี้วัด5!O21="","",ชี้วัด5!O21),IF(ชี้วัด5!O51="","",ชี้วัด5!O51))</f>
        <v/>
      </c>
      <c r="P21" s="314" t="str">
        <f>IF($B$2=1,IF(ชี้วัด5!P21="","",ชี้วัด5!P21),IF(ชี้วัด5!P51="","",ชี้วัด5!P51))</f>
        <v/>
      </c>
      <c r="Q21" s="314" t="str">
        <f>IF($B$2=1,IF(ชี้วัด5!Q21="","",ชี้วัด5!Q21),IF(ชี้วัด5!Q51="","",ชี้วัด5!Q51))</f>
        <v/>
      </c>
      <c r="R21" s="314" t="str">
        <f>IF($B$2=1,IF(ชี้วัด5!R21="","",ชี้วัด5!R21),IF(ชี้วัด5!R51="","",ชี้วัด5!R51))</f>
        <v/>
      </c>
      <c r="S21" s="314" t="str">
        <f>IF($B$2=1,IF(ชี้วัด5!S21="","",ชี้วัด5!S21),IF(ชี้วัด5!S51="","",ชี้วัด5!S51))</f>
        <v/>
      </c>
      <c r="T21" s="314" t="str">
        <f>IF($B$2=1,IF(ชี้วัด5!T21="","",ชี้วัด5!T21),IF(ชี้วัด5!T51="","",ชี้วัด5!T51))</f>
        <v/>
      </c>
      <c r="U21" s="314" t="str">
        <f>IF($B$2=1,IF(ชี้วัด5!U21="","",ชี้วัด5!U21),IF(ชี้วัด5!U51="","",ชี้วัด5!U51))</f>
        <v/>
      </c>
      <c r="V21" s="314" t="str">
        <f>IF($B$2=1,IF(ชี้วัด5!V21="","",ชี้วัด5!V21),IF(ชี้วัด5!V51="","",ชี้วัด5!V51))</f>
        <v/>
      </c>
      <c r="W21" s="314" t="str">
        <f>IF($B$2=1,IF(ชี้วัด5!W21="","",ชี้วัด5!W21),IF(ชี้วัด5!W51="","",ชี้วัด5!W51))</f>
        <v/>
      </c>
      <c r="X21" s="314" t="str">
        <f>IF($B$2=1,IF(ชี้วัด5!X21="","",ชี้วัด5!X21),IF(ชี้วัด5!X51="","",ชี้วัด5!X51))</f>
        <v/>
      </c>
      <c r="Y21" s="314" t="str">
        <f>IF($B$2=1,IF(ชี้วัด5!Y21="","",ชี้วัด5!Y21),IF(ชี้วัด5!Y51="","",ชี้วัด5!Y51))</f>
        <v/>
      </c>
      <c r="Z21" s="314" t="str">
        <f>IF($B$2=1,IF(ชี้วัด5!Z21="","",ชี้วัด5!Z21),IF(ชี้วัด5!Z51="","",ชี้วัด5!Z51))</f>
        <v/>
      </c>
      <c r="AA21" s="314" t="str">
        <f>IF($B$2=1,IF(ชี้วัด5!AA21="","",ชี้วัด5!AA21),IF(ชี้วัด5!AA51="","",ชี้วัด5!AA51))</f>
        <v/>
      </c>
      <c r="AB21" s="314" t="str">
        <f>IF($B$2=1,IF(ชี้วัด5!AB21="","",ชี้วัด5!AB21),IF(ชี้วัด5!AB51="","",ชี้วัด5!AB51))</f>
        <v/>
      </c>
      <c r="AC21" s="314" t="str">
        <f>IF($B$2=1,IF(ชี้วัด5!AC21="","",ชี้วัด5!AC21),IF(ชี้วัด5!AC51="","",ชี้วัด5!AC51))</f>
        <v/>
      </c>
      <c r="AD21" s="314" t="str">
        <f>IF($B$2=1,IF(ชี้วัด5!AD21="","",ชี้วัด5!AD21),IF(ชี้วัด5!AD51="","",ชี้วัด5!AD51))</f>
        <v/>
      </c>
      <c r="AE21" s="314" t="str">
        <f>IF($B$2=1,IF(ชี้วัด5!AE21="","",ชี้วัด5!AE21),IF(ชี้วัด5!AE51="","",ชี้วัด5!AE51))</f>
        <v/>
      </c>
      <c r="AF21" s="314" t="str">
        <f>IF($B$2=1,IF(ชี้วัด5!AF21="","",ชี้วัด5!AF21),IF(ชี้วัด5!AF51="","",ชี้วัด5!AF51))</f>
        <v/>
      </c>
      <c r="AG21" s="314" t="str">
        <f>IF($B$2=1,IF(ชี้วัด5!AG21="","",ชี้วัด5!AG21),IF(ชี้วัด5!AG51="","",ชี้วัด5!AG51))</f>
        <v/>
      </c>
      <c r="AH21" s="314" t="str">
        <f>IF($B$2=1,IF(ชี้วัด5!AH21="","",ชี้วัด5!AH21),IF(ชี้วัด5!AH51="","",ชี้วัด5!AH51))</f>
        <v/>
      </c>
      <c r="AI21" s="314" t="str">
        <f>IF($B$2=1,IF(ชี้วัด5!AI21="","",ชี้วัด5!AI21),IF(ชี้วัด5!AI51="","",ชี้วัด5!AI51))</f>
        <v/>
      </c>
      <c r="AJ21" s="314" t="str">
        <f>IF($B$2=1,IF(ชี้วัด5!AJ21="","",ชี้วัด5!AJ21),IF(ชี้วัด5!AJ51="","",ชี้วัด5!AJ51))</f>
        <v/>
      </c>
      <c r="AK21" s="314" t="str">
        <f>IF($B$2=1,IF(ชี้วัด5!AK21="","",ชี้วัด5!AK21),IF(ชี้วัด5!AK51="","",ชี้วัด5!AK51))</f>
        <v/>
      </c>
      <c r="AL21" s="314" t="str">
        <f>IF($B$2=1,IF(ชี้วัด5!AL21="","",ชี้วัด5!AL21),IF(ชี้วัด5!AL51="","",ชี้วัด5!AL51))</f>
        <v/>
      </c>
      <c r="AM21" s="314" t="str">
        <f>IF($B$2=1,IF(ชี้วัด5!AM21="","",ชี้วัด5!AM21),IF(ชี้วัด5!AM51="","",ชี้วัด5!AM51))</f>
        <v/>
      </c>
      <c r="AN21" s="314" t="str">
        <f>IF($B$2=1,IF(ชี้วัด5!AN21="","",ชี้วัด5!AN21),IF(ชี้วัด5!AN51="","",ชี้วัด5!AN51))</f>
        <v/>
      </c>
      <c r="AO21" s="314" t="str">
        <f>IF($B$2=1,IF(ชี้วัด5!AO21="","",ชี้วัด5!AO21),IF(ชี้วัด5!AO51="","",ชี้วัด5!AO51))</f>
        <v/>
      </c>
      <c r="AP21" s="314" t="str">
        <f>IF($B$2=1,IF(ชี้วัด5!AP21="","",ชี้วัด5!AP21),IF(ชี้วัด5!AP51="","",ชี้วัด5!AP51))</f>
        <v/>
      </c>
      <c r="AQ21" s="314" t="str">
        <f>IF($B$2=1,IF(ชี้วัด5!AQ21="","",ชี้วัด5!AQ21),IF(ชี้วัด5!AQ51="","",ชี้วัด5!AQ51))</f>
        <v/>
      </c>
      <c r="AR21" s="314" t="str">
        <f>IF($B$2=1,IF(ชี้วัด5!AR21="","",ชี้วัด5!AR21),IF(ชี้วัด5!AR51="","",ชี้วัด5!AR51))</f>
        <v/>
      </c>
      <c r="AS21" s="314" t="str">
        <f>IF($B$2=1,IF(ชี้วัด5!AS21="","",ชี้วัด5!AS21),IF(ชี้วัด5!AS51="","",ชี้วัด5!AS51))</f>
        <v/>
      </c>
      <c r="AT21" s="314" t="str">
        <f>IF($B$2=1,IF(ชี้วัด5!AT21="","",ชี้วัด5!AT21),IF(ชี้วัด5!AT51="","",ชี้วัด5!AT51))</f>
        <v/>
      </c>
      <c r="AU21" s="314" t="str">
        <f>IF($B$2=1,IF(ชี้วัด5!AU21="","",ชี้วัด5!AU21),IF(ชี้วัด5!AU51="","",ชี้วัด5!AU51))</f>
        <v/>
      </c>
      <c r="AV21" s="314" t="str">
        <f>IF($B$2=1,IF(ชี้วัด5!AV21="","",ชี้วัด5!AV21),IF(ชี้วัด5!AV51="","",ชี้วัด5!AV51))</f>
        <v/>
      </c>
      <c r="AW21" s="314" t="str">
        <f>IF($B$2=1,IF(ชี้วัด5!AW21="","",ชี้วัด5!AW21),IF(ชี้วัด5!AW51="","",ชี้วัด5!AW51))</f>
        <v/>
      </c>
      <c r="AX21" s="314" t="str">
        <f>IF($B$2=1,IF(ชี้วัด5!AX21="","",ชี้วัด5!AX21),IF(ชี้วัด5!AX51="","",ชี้วัด5!AX51))</f>
        <v/>
      </c>
      <c r="AY21" s="314" t="str">
        <f>IF($B$2=1,IF(ชี้วัด5!AY21="","",ชี้วัด5!AY21),IF(ชี้วัด5!AY51="","",ชี้วัด5!AY51))</f>
        <v/>
      </c>
      <c r="AZ21" s="314" t="str">
        <f>IF($B$2=1,IF(ชี้วัด5!AZ21="","",ชี้วัด5!AZ21),IF(ชี้วัด5!AZ51="","",ชี้วัด5!AZ51))</f>
        <v/>
      </c>
      <c r="BA21" s="314" t="str">
        <f>IF($B$2=1,IF(ชี้วัด5!BA21="","",ชี้วัด5!BA21),IF(ชี้วัด5!BA51="","",ชี้วัด5!BA51))</f>
        <v/>
      </c>
      <c r="BB21" s="314" t="str">
        <f>IF($B$2=1,IF(ชี้วัด5!BB21="","",ชี้วัด5!BB21),IF(ชี้วัด5!BB51="","",ชี้วัด5!BB51))</f>
        <v/>
      </c>
      <c r="BC21" s="314" t="str">
        <f>IF($B$2=1,IF(ชี้วัด5!BC21="","",ชี้วัด5!BC21),IF(ชี้วัด5!BC51="","",ชี้วัด5!BC51))</f>
        <v/>
      </c>
      <c r="BD21" s="314" t="str">
        <f>IF($B$2=1,IF(ชี้วัด5!BD21="","",ชี้วัด5!BD21),IF(ชี้วัด5!BD51="","",ชี้วัด5!BD51))</f>
        <v/>
      </c>
      <c r="BE21" s="116" t="str">
        <f>IF($B$2=1,IF(ชี้วัด5!BE21="","",ชี้วัด5!BE21),IF(ชี้วัด5!BE51="","",ชี้วัด5!BE51))</f>
        <v/>
      </c>
      <c r="BF21" s="116" t="str">
        <f>IF($B$2=1,IF(ชี้วัด5!BF21="","",ชี้วัด5!BF21),IF(ชี้วัด5!BF51="","",ชี้วัด5!BF51))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IF($B$2=1,IF(ชี้วัด5!E22="","",ชี้วัด5!E22),IF(ชี้วัด5!E52="","",ชี้วัด5!E52))</f>
        <v/>
      </c>
      <c r="F22" s="118"/>
      <c r="G22" s="314" t="str">
        <f>IF($B$2=1,IF(ชี้วัด5!G22="","",ชี้วัด5!G22),IF(ชี้วัด5!G52="","",ชี้วัด5!G52))</f>
        <v/>
      </c>
      <c r="H22" s="314" t="str">
        <f>IF($B$2=1,IF(ชี้วัด5!H22="","",ชี้วัด5!H22),IF(ชี้วัด5!H52="","",ชี้วัด5!H52))</f>
        <v/>
      </c>
      <c r="I22" s="314" t="str">
        <f>IF($B$2=1,IF(ชี้วัด5!I22="","",ชี้วัด5!I22),IF(ชี้วัด5!I52="","",ชี้วัด5!I52))</f>
        <v/>
      </c>
      <c r="J22" s="314" t="str">
        <f>IF($B$2=1,IF(ชี้วัด5!J22="","",ชี้วัด5!J22),IF(ชี้วัด5!J52="","",ชี้วัด5!J52))</f>
        <v/>
      </c>
      <c r="K22" s="314" t="str">
        <f>IF($B$2=1,IF(ชี้วัด5!K22="","",ชี้วัด5!K22),IF(ชี้วัด5!K52="","",ชี้วัด5!K52))</f>
        <v/>
      </c>
      <c r="L22" s="314" t="str">
        <f>IF($B$2=1,IF(ชี้วัด5!L22="","",ชี้วัด5!L22),IF(ชี้วัด5!L52="","",ชี้วัด5!L52))</f>
        <v/>
      </c>
      <c r="M22" s="314" t="str">
        <f>IF($B$2=1,IF(ชี้วัด5!M22="","",ชี้วัด5!M22),IF(ชี้วัด5!M52="","",ชี้วัด5!M52))</f>
        <v/>
      </c>
      <c r="N22" s="314" t="str">
        <f>IF($B$2=1,IF(ชี้วัด5!N22="","",ชี้วัด5!N22),IF(ชี้วัด5!N52="","",ชี้วัด5!N52))</f>
        <v/>
      </c>
      <c r="O22" s="314" t="str">
        <f>IF($B$2=1,IF(ชี้วัด5!O22="","",ชี้วัด5!O22),IF(ชี้วัด5!O52="","",ชี้วัด5!O52))</f>
        <v/>
      </c>
      <c r="P22" s="314" t="str">
        <f>IF($B$2=1,IF(ชี้วัด5!P22="","",ชี้วัด5!P22),IF(ชี้วัด5!P52="","",ชี้วัด5!P52))</f>
        <v/>
      </c>
      <c r="Q22" s="314" t="str">
        <f>IF($B$2=1,IF(ชี้วัด5!Q22="","",ชี้วัด5!Q22),IF(ชี้วัด5!Q52="","",ชี้วัด5!Q52))</f>
        <v/>
      </c>
      <c r="R22" s="314" t="str">
        <f>IF($B$2=1,IF(ชี้วัด5!R22="","",ชี้วัด5!R22),IF(ชี้วัด5!R52="","",ชี้วัด5!R52))</f>
        <v/>
      </c>
      <c r="S22" s="314" t="str">
        <f>IF($B$2=1,IF(ชี้วัด5!S22="","",ชี้วัด5!S22),IF(ชี้วัด5!S52="","",ชี้วัด5!S52))</f>
        <v/>
      </c>
      <c r="T22" s="314" t="str">
        <f>IF($B$2=1,IF(ชี้วัด5!T22="","",ชี้วัด5!T22),IF(ชี้วัด5!T52="","",ชี้วัด5!T52))</f>
        <v/>
      </c>
      <c r="U22" s="314" t="str">
        <f>IF($B$2=1,IF(ชี้วัด5!U22="","",ชี้วัด5!U22),IF(ชี้วัด5!U52="","",ชี้วัด5!U52))</f>
        <v/>
      </c>
      <c r="V22" s="314" t="str">
        <f>IF($B$2=1,IF(ชี้วัด5!V22="","",ชี้วัด5!V22),IF(ชี้วัด5!V52="","",ชี้วัด5!V52))</f>
        <v/>
      </c>
      <c r="W22" s="314" t="str">
        <f>IF($B$2=1,IF(ชี้วัด5!W22="","",ชี้วัด5!W22),IF(ชี้วัด5!W52="","",ชี้วัด5!W52))</f>
        <v/>
      </c>
      <c r="X22" s="314" t="str">
        <f>IF($B$2=1,IF(ชี้วัด5!X22="","",ชี้วัด5!X22),IF(ชี้วัด5!X52="","",ชี้วัด5!X52))</f>
        <v/>
      </c>
      <c r="Y22" s="314" t="str">
        <f>IF($B$2=1,IF(ชี้วัด5!Y22="","",ชี้วัด5!Y22),IF(ชี้วัด5!Y52="","",ชี้วัด5!Y52))</f>
        <v/>
      </c>
      <c r="Z22" s="314" t="str">
        <f>IF($B$2=1,IF(ชี้วัด5!Z22="","",ชี้วัด5!Z22),IF(ชี้วัด5!Z52="","",ชี้วัด5!Z52))</f>
        <v/>
      </c>
      <c r="AA22" s="314" t="str">
        <f>IF($B$2=1,IF(ชี้วัด5!AA22="","",ชี้วัด5!AA22),IF(ชี้วัด5!AA52="","",ชี้วัด5!AA52))</f>
        <v/>
      </c>
      <c r="AB22" s="314" t="str">
        <f>IF($B$2=1,IF(ชี้วัด5!AB22="","",ชี้วัด5!AB22),IF(ชี้วัด5!AB52="","",ชี้วัด5!AB52))</f>
        <v/>
      </c>
      <c r="AC22" s="314" t="str">
        <f>IF($B$2=1,IF(ชี้วัด5!AC22="","",ชี้วัด5!AC22),IF(ชี้วัด5!AC52="","",ชี้วัด5!AC52))</f>
        <v/>
      </c>
      <c r="AD22" s="314" t="str">
        <f>IF($B$2=1,IF(ชี้วัด5!AD22="","",ชี้วัด5!AD22),IF(ชี้วัด5!AD52="","",ชี้วัด5!AD52))</f>
        <v/>
      </c>
      <c r="AE22" s="314" t="str">
        <f>IF($B$2=1,IF(ชี้วัด5!AE22="","",ชี้วัด5!AE22),IF(ชี้วัด5!AE52="","",ชี้วัด5!AE52))</f>
        <v/>
      </c>
      <c r="AF22" s="314" t="str">
        <f>IF($B$2=1,IF(ชี้วัด5!AF22="","",ชี้วัด5!AF22),IF(ชี้วัด5!AF52="","",ชี้วัด5!AF52))</f>
        <v/>
      </c>
      <c r="AG22" s="314" t="str">
        <f>IF($B$2=1,IF(ชี้วัด5!AG22="","",ชี้วัด5!AG22),IF(ชี้วัด5!AG52="","",ชี้วัด5!AG52))</f>
        <v/>
      </c>
      <c r="AH22" s="314" t="str">
        <f>IF($B$2=1,IF(ชี้วัด5!AH22="","",ชี้วัด5!AH22),IF(ชี้วัด5!AH52="","",ชี้วัด5!AH52))</f>
        <v/>
      </c>
      <c r="AI22" s="314" t="str">
        <f>IF($B$2=1,IF(ชี้วัด5!AI22="","",ชี้วัด5!AI22),IF(ชี้วัด5!AI52="","",ชี้วัด5!AI52))</f>
        <v/>
      </c>
      <c r="AJ22" s="314" t="str">
        <f>IF($B$2=1,IF(ชี้วัด5!AJ22="","",ชี้วัด5!AJ22),IF(ชี้วัด5!AJ52="","",ชี้วัด5!AJ52))</f>
        <v/>
      </c>
      <c r="AK22" s="314" t="str">
        <f>IF($B$2=1,IF(ชี้วัด5!AK22="","",ชี้วัด5!AK22),IF(ชี้วัด5!AK52="","",ชี้วัด5!AK52))</f>
        <v/>
      </c>
      <c r="AL22" s="314" t="str">
        <f>IF($B$2=1,IF(ชี้วัด5!AL22="","",ชี้วัด5!AL22),IF(ชี้วัด5!AL52="","",ชี้วัด5!AL52))</f>
        <v/>
      </c>
      <c r="AM22" s="314" t="str">
        <f>IF($B$2=1,IF(ชี้วัด5!AM22="","",ชี้วัด5!AM22),IF(ชี้วัด5!AM52="","",ชี้วัด5!AM52))</f>
        <v/>
      </c>
      <c r="AN22" s="314" t="str">
        <f>IF($B$2=1,IF(ชี้วัด5!AN22="","",ชี้วัด5!AN22),IF(ชี้วัด5!AN52="","",ชี้วัด5!AN52))</f>
        <v/>
      </c>
      <c r="AO22" s="314" t="str">
        <f>IF($B$2=1,IF(ชี้วัด5!AO22="","",ชี้วัด5!AO22),IF(ชี้วัด5!AO52="","",ชี้วัด5!AO52))</f>
        <v/>
      </c>
      <c r="AP22" s="314" t="str">
        <f>IF($B$2=1,IF(ชี้วัด5!AP22="","",ชี้วัด5!AP22),IF(ชี้วัด5!AP52="","",ชี้วัด5!AP52))</f>
        <v/>
      </c>
      <c r="AQ22" s="314" t="str">
        <f>IF($B$2=1,IF(ชี้วัด5!AQ22="","",ชี้วัด5!AQ22),IF(ชี้วัด5!AQ52="","",ชี้วัด5!AQ52))</f>
        <v/>
      </c>
      <c r="AR22" s="314" t="str">
        <f>IF($B$2=1,IF(ชี้วัด5!AR22="","",ชี้วัด5!AR22),IF(ชี้วัด5!AR52="","",ชี้วัด5!AR52))</f>
        <v/>
      </c>
      <c r="AS22" s="314" t="str">
        <f>IF($B$2=1,IF(ชี้วัด5!AS22="","",ชี้วัด5!AS22),IF(ชี้วัด5!AS52="","",ชี้วัด5!AS52))</f>
        <v/>
      </c>
      <c r="AT22" s="314" t="str">
        <f>IF($B$2=1,IF(ชี้วัด5!AT22="","",ชี้วัด5!AT22),IF(ชี้วัด5!AT52="","",ชี้วัด5!AT52))</f>
        <v/>
      </c>
      <c r="AU22" s="314" t="str">
        <f>IF($B$2=1,IF(ชี้วัด5!AU22="","",ชี้วัด5!AU22),IF(ชี้วัด5!AU52="","",ชี้วัด5!AU52))</f>
        <v/>
      </c>
      <c r="AV22" s="314" t="str">
        <f>IF($B$2=1,IF(ชี้วัด5!AV22="","",ชี้วัด5!AV22),IF(ชี้วัด5!AV52="","",ชี้วัด5!AV52))</f>
        <v/>
      </c>
      <c r="AW22" s="314" t="str">
        <f>IF($B$2=1,IF(ชี้วัด5!AW22="","",ชี้วัด5!AW22),IF(ชี้วัด5!AW52="","",ชี้วัด5!AW52))</f>
        <v/>
      </c>
      <c r="AX22" s="314" t="str">
        <f>IF($B$2=1,IF(ชี้วัด5!AX22="","",ชี้วัด5!AX22),IF(ชี้วัด5!AX52="","",ชี้วัด5!AX52))</f>
        <v/>
      </c>
      <c r="AY22" s="314" t="str">
        <f>IF($B$2=1,IF(ชี้วัด5!AY22="","",ชี้วัด5!AY22),IF(ชี้วัด5!AY52="","",ชี้วัด5!AY52))</f>
        <v/>
      </c>
      <c r="AZ22" s="314" t="str">
        <f>IF($B$2=1,IF(ชี้วัด5!AZ22="","",ชี้วัด5!AZ22),IF(ชี้วัด5!AZ52="","",ชี้วัด5!AZ52))</f>
        <v/>
      </c>
      <c r="BA22" s="314" t="str">
        <f>IF($B$2=1,IF(ชี้วัด5!BA22="","",ชี้วัด5!BA22),IF(ชี้วัด5!BA52="","",ชี้วัด5!BA52))</f>
        <v/>
      </c>
      <c r="BB22" s="314" t="str">
        <f>IF($B$2=1,IF(ชี้วัด5!BB22="","",ชี้วัด5!BB22),IF(ชี้วัด5!BB52="","",ชี้วัด5!BB52))</f>
        <v/>
      </c>
      <c r="BC22" s="314" t="str">
        <f>IF($B$2=1,IF(ชี้วัด5!BC22="","",ชี้วัด5!BC22),IF(ชี้วัด5!BC52="","",ชี้วัด5!BC52))</f>
        <v/>
      </c>
      <c r="BD22" s="314" t="str">
        <f>IF($B$2=1,IF(ชี้วัด5!BD22="","",ชี้วัด5!BD22),IF(ชี้วัด5!BD52="","",ชี้วัด5!BD52))</f>
        <v/>
      </c>
      <c r="BE22" s="116" t="str">
        <f>IF($B$2=1,IF(ชี้วัด5!BE22="","",ชี้วัด5!BE22),IF(ชี้วัด5!BE52="","",ชี้วัด5!BE52))</f>
        <v/>
      </c>
      <c r="BF22" s="116" t="str">
        <f>IF($B$2=1,IF(ชี้วัด5!BF22="","",ชี้วัด5!BF22),IF(ชี้วัด5!BF52="","",ชี้วัด5!BF52))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IF($B$2=1,IF(ชี้วัด5!E23="","",ชี้วัด5!E23),IF(ชี้วัด5!E53="","",ชี้วัด5!E53))</f>
        <v/>
      </c>
      <c r="F23" s="118"/>
      <c r="G23" s="314" t="str">
        <f>IF($B$2=1,IF(ชี้วัด5!G23="","",ชี้วัด5!G23),IF(ชี้วัด5!G53="","",ชี้วัด5!G53))</f>
        <v/>
      </c>
      <c r="H23" s="314" t="str">
        <f>IF($B$2=1,IF(ชี้วัด5!H23="","",ชี้วัด5!H23),IF(ชี้วัด5!H53="","",ชี้วัด5!H53))</f>
        <v/>
      </c>
      <c r="I23" s="314" t="str">
        <f>IF($B$2=1,IF(ชี้วัด5!I23="","",ชี้วัด5!I23),IF(ชี้วัด5!I53="","",ชี้วัด5!I53))</f>
        <v/>
      </c>
      <c r="J23" s="314" t="str">
        <f>IF($B$2=1,IF(ชี้วัด5!J23="","",ชี้วัด5!J23),IF(ชี้วัด5!J53="","",ชี้วัด5!J53))</f>
        <v/>
      </c>
      <c r="K23" s="314" t="str">
        <f>IF($B$2=1,IF(ชี้วัด5!K23="","",ชี้วัด5!K23),IF(ชี้วัด5!K53="","",ชี้วัด5!K53))</f>
        <v/>
      </c>
      <c r="L23" s="314" t="str">
        <f>IF($B$2=1,IF(ชี้วัด5!L23="","",ชี้วัด5!L23),IF(ชี้วัด5!L53="","",ชี้วัด5!L53))</f>
        <v/>
      </c>
      <c r="M23" s="314" t="str">
        <f>IF($B$2=1,IF(ชี้วัด5!M23="","",ชี้วัด5!M23),IF(ชี้วัด5!M53="","",ชี้วัด5!M53))</f>
        <v/>
      </c>
      <c r="N23" s="314" t="str">
        <f>IF($B$2=1,IF(ชี้วัด5!N23="","",ชี้วัด5!N23),IF(ชี้วัด5!N53="","",ชี้วัด5!N53))</f>
        <v/>
      </c>
      <c r="O23" s="314" t="str">
        <f>IF($B$2=1,IF(ชี้วัด5!O23="","",ชี้วัด5!O23),IF(ชี้วัด5!O53="","",ชี้วัด5!O53))</f>
        <v/>
      </c>
      <c r="P23" s="314" t="str">
        <f>IF($B$2=1,IF(ชี้วัด5!P23="","",ชี้วัด5!P23),IF(ชี้วัด5!P53="","",ชี้วัด5!P53))</f>
        <v/>
      </c>
      <c r="Q23" s="314" t="str">
        <f>IF($B$2=1,IF(ชี้วัด5!Q23="","",ชี้วัด5!Q23),IF(ชี้วัด5!Q53="","",ชี้วัด5!Q53))</f>
        <v/>
      </c>
      <c r="R23" s="314" t="str">
        <f>IF($B$2=1,IF(ชี้วัด5!R23="","",ชี้วัด5!R23),IF(ชี้วัด5!R53="","",ชี้วัด5!R53))</f>
        <v/>
      </c>
      <c r="S23" s="314" t="str">
        <f>IF($B$2=1,IF(ชี้วัด5!S23="","",ชี้วัด5!S23),IF(ชี้วัด5!S53="","",ชี้วัด5!S53))</f>
        <v/>
      </c>
      <c r="T23" s="314" t="str">
        <f>IF($B$2=1,IF(ชี้วัด5!T23="","",ชี้วัด5!T23),IF(ชี้วัด5!T53="","",ชี้วัด5!T53))</f>
        <v/>
      </c>
      <c r="U23" s="314" t="str">
        <f>IF($B$2=1,IF(ชี้วัด5!U23="","",ชี้วัด5!U23),IF(ชี้วัด5!U53="","",ชี้วัด5!U53))</f>
        <v/>
      </c>
      <c r="V23" s="314" t="str">
        <f>IF($B$2=1,IF(ชี้วัด5!V23="","",ชี้วัด5!V23),IF(ชี้วัด5!V53="","",ชี้วัด5!V53))</f>
        <v/>
      </c>
      <c r="W23" s="314" t="str">
        <f>IF($B$2=1,IF(ชี้วัด5!W23="","",ชี้วัด5!W23),IF(ชี้วัด5!W53="","",ชี้วัด5!W53))</f>
        <v/>
      </c>
      <c r="X23" s="314" t="str">
        <f>IF($B$2=1,IF(ชี้วัด5!X23="","",ชี้วัด5!X23),IF(ชี้วัด5!X53="","",ชี้วัด5!X53))</f>
        <v/>
      </c>
      <c r="Y23" s="314" t="str">
        <f>IF($B$2=1,IF(ชี้วัด5!Y23="","",ชี้วัด5!Y23),IF(ชี้วัด5!Y53="","",ชี้วัด5!Y53))</f>
        <v/>
      </c>
      <c r="Z23" s="314" t="str">
        <f>IF($B$2=1,IF(ชี้วัด5!Z23="","",ชี้วัด5!Z23),IF(ชี้วัด5!Z53="","",ชี้วัด5!Z53))</f>
        <v/>
      </c>
      <c r="AA23" s="314" t="str">
        <f>IF($B$2=1,IF(ชี้วัด5!AA23="","",ชี้วัด5!AA23),IF(ชี้วัด5!AA53="","",ชี้วัด5!AA53))</f>
        <v/>
      </c>
      <c r="AB23" s="314" t="str">
        <f>IF($B$2=1,IF(ชี้วัด5!AB23="","",ชี้วัด5!AB23),IF(ชี้วัด5!AB53="","",ชี้วัด5!AB53))</f>
        <v/>
      </c>
      <c r="AC23" s="314" t="str">
        <f>IF($B$2=1,IF(ชี้วัด5!AC23="","",ชี้วัด5!AC23),IF(ชี้วัด5!AC53="","",ชี้วัด5!AC53))</f>
        <v/>
      </c>
      <c r="AD23" s="314" t="str">
        <f>IF($B$2=1,IF(ชี้วัด5!AD23="","",ชี้วัด5!AD23),IF(ชี้วัด5!AD53="","",ชี้วัด5!AD53))</f>
        <v/>
      </c>
      <c r="AE23" s="314" t="str">
        <f>IF($B$2=1,IF(ชี้วัด5!AE23="","",ชี้วัด5!AE23),IF(ชี้วัด5!AE53="","",ชี้วัด5!AE53))</f>
        <v/>
      </c>
      <c r="AF23" s="314" t="str">
        <f>IF($B$2=1,IF(ชี้วัด5!AF23="","",ชี้วัด5!AF23),IF(ชี้วัด5!AF53="","",ชี้วัด5!AF53))</f>
        <v/>
      </c>
      <c r="AG23" s="314" t="str">
        <f>IF($B$2=1,IF(ชี้วัด5!AG23="","",ชี้วัด5!AG23),IF(ชี้วัด5!AG53="","",ชี้วัด5!AG53))</f>
        <v/>
      </c>
      <c r="AH23" s="314" t="str">
        <f>IF($B$2=1,IF(ชี้วัด5!AH23="","",ชี้วัด5!AH23),IF(ชี้วัด5!AH53="","",ชี้วัด5!AH53))</f>
        <v/>
      </c>
      <c r="AI23" s="314" t="str">
        <f>IF($B$2=1,IF(ชี้วัด5!AI23="","",ชี้วัด5!AI23),IF(ชี้วัด5!AI53="","",ชี้วัด5!AI53))</f>
        <v/>
      </c>
      <c r="AJ23" s="314" t="str">
        <f>IF($B$2=1,IF(ชี้วัด5!AJ23="","",ชี้วัด5!AJ23),IF(ชี้วัด5!AJ53="","",ชี้วัด5!AJ53))</f>
        <v/>
      </c>
      <c r="AK23" s="314" t="str">
        <f>IF($B$2=1,IF(ชี้วัด5!AK23="","",ชี้วัด5!AK23),IF(ชี้วัด5!AK53="","",ชี้วัด5!AK53))</f>
        <v/>
      </c>
      <c r="AL23" s="314" t="str">
        <f>IF($B$2=1,IF(ชี้วัด5!AL23="","",ชี้วัด5!AL23),IF(ชี้วัด5!AL53="","",ชี้วัด5!AL53))</f>
        <v/>
      </c>
      <c r="AM23" s="314" t="str">
        <f>IF($B$2=1,IF(ชี้วัด5!AM23="","",ชี้วัด5!AM23),IF(ชี้วัด5!AM53="","",ชี้วัด5!AM53))</f>
        <v/>
      </c>
      <c r="AN23" s="314" t="str">
        <f>IF($B$2=1,IF(ชี้วัด5!AN23="","",ชี้วัด5!AN23),IF(ชี้วัด5!AN53="","",ชี้วัด5!AN53))</f>
        <v/>
      </c>
      <c r="AO23" s="314" t="str">
        <f>IF($B$2=1,IF(ชี้วัด5!AO23="","",ชี้วัด5!AO23),IF(ชี้วัด5!AO53="","",ชี้วัด5!AO53))</f>
        <v/>
      </c>
      <c r="AP23" s="314" t="str">
        <f>IF($B$2=1,IF(ชี้วัด5!AP23="","",ชี้วัด5!AP23),IF(ชี้วัด5!AP53="","",ชี้วัด5!AP53))</f>
        <v/>
      </c>
      <c r="AQ23" s="314" t="str">
        <f>IF($B$2=1,IF(ชี้วัด5!AQ23="","",ชี้วัด5!AQ23),IF(ชี้วัด5!AQ53="","",ชี้วัด5!AQ53))</f>
        <v/>
      </c>
      <c r="AR23" s="314" t="str">
        <f>IF($B$2=1,IF(ชี้วัด5!AR23="","",ชี้วัด5!AR23),IF(ชี้วัด5!AR53="","",ชี้วัด5!AR53))</f>
        <v/>
      </c>
      <c r="AS23" s="314" t="str">
        <f>IF($B$2=1,IF(ชี้วัด5!AS23="","",ชี้วัด5!AS23),IF(ชี้วัด5!AS53="","",ชี้วัด5!AS53))</f>
        <v/>
      </c>
      <c r="AT23" s="314" t="str">
        <f>IF($B$2=1,IF(ชี้วัด5!AT23="","",ชี้วัด5!AT23),IF(ชี้วัด5!AT53="","",ชี้วัด5!AT53))</f>
        <v/>
      </c>
      <c r="AU23" s="314" t="str">
        <f>IF($B$2=1,IF(ชี้วัด5!AU23="","",ชี้วัด5!AU23),IF(ชี้วัด5!AU53="","",ชี้วัด5!AU53))</f>
        <v/>
      </c>
      <c r="AV23" s="314" t="str">
        <f>IF($B$2=1,IF(ชี้วัด5!AV23="","",ชี้วัด5!AV23),IF(ชี้วัด5!AV53="","",ชี้วัด5!AV53))</f>
        <v/>
      </c>
      <c r="AW23" s="314" t="str">
        <f>IF($B$2=1,IF(ชี้วัด5!AW23="","",ชี้วัด5!AW23),IF(ชี้วัด5!AW53="","",ชี้วัด5!AW53))</f>
        <v/>
      </c>
      <c r="AX23" s="314" t="str">
        <f>IF($B$2=1,IF(ชี้วัด5!AX23="","",ชี้วัด5!AX23),IF(ชี้วัด5!AX53="","",ชี้วัด5!AX53))</f>
        <v/>
      </c>
      <c r="AY23" s="314" t="str">
        <f>IF($B$2=1,IF(ชี้วัด5!AY23="","",ชี้วัด5!AY23),IF(ชี้วัด5!AY53="","",ชี้วัด5!AY53))</f>
        <v/>
      </c>
      <c r="AZ23" s="314" t="str">
        <f>IF($B$2=1,IF(ชี้วัด5!AZ23="","",ชี้วัด5!AZ23),IF(ชี้วัด5!AZ53="","",ชี้วัด5!AZ53))</f>
        <v/>
      </c>
      <c r="BA23" s="314" t="str">
        <f>IF($B$2=1,IF(ชี้วัด5!BA23="","",ชี้วัด5!BA23),IF(ชี้วัด5!BA53="","",ชี้วัด5!BA53))</f>
        <v/>
      </c>
      <c r="BB23" s="314" t="str">
        <f>IF($B$2=1,IF(ชี้วัด5!BB23="","",ชี้วัด5!BB23),IF(ชี้วัด5!BB53="","",ชี้วัด5!BB53))</f>
        <v/>
      </c>
      <c r="BC23" s="314" t="str">
        <f>IF($B$2=1,IF(ชี้วัด5!BC23="","",ชี้วัด5!BC23),IF(ชี้วัด5!BC53="","",ชี้วัด5!BC53))</f>
        <v/>
      </c>
      <c r="BD23" s="314" t="str">
        <f>IF($B$2=1,IF(ชี้วัด5!BD23="","",ชี้วัด5!BD23),IF(ชี้วัด5!BD53="","",ชี้วัด5!BD53))</f>
        <v/>
      </c>
      <c r="BE23" s="116" t="str">
        <f>IF($B$2=1,IF(ชี้วัด5!BE23="","",ชี้วัด5!BE23),IF(ชี้วัด5!BE53="","",ชี้วัด5!BE53))</f>
        <v/>
      </c>
      <c r="BF23" s="116" t="str">
        <f>IF($B$2=1,IF(ชี้วัด5!BF23="","",ชี้วัด5!BF23),IF(ชี้วัด5!BF53="","",ชี้วัด5!BF53))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IF($B$2=1,IF(ชี้วัด5!E24="","",ชี้วัด5!E24),IF(ชี้วัด5!E54="","",ชี้วัด5!E54))</f>
        <v/>
      </c>
      <c r="F24" s="118"/>
      <c r="G24" s="314" t="str">
        <f>IF($B$2=1,IF(ชี้วัด5!G24="","",ชี้วัด5!G24),IF(ชี้วัด5!G54="","",ชี้วัด5!G54))</f>
        <v/>
      </c>
      <c r="H24" s="314" t="str">
        <f>IF($B$2=1,IF(ชี้วัด5!H24="","",ชี้วัด5!H24),IF(ชี้วัด5!H54="","",ชี้วัด5!H54))</f>
        <v/>
      </c>
      <c r="I24" s="314" t="str">
        <f>IF($B$2=1,IF(ชี้วัด5!I24="","",ชี้วัด5!I24),IF(ชี้วัด5!I54="","",ชี้วัด5!I54))</f>
        <v/>
      </c>
      <c r="J24" s="314" t="str">
        <f>IF($B$2=1,IF(ชี้วัด5!J24="","",ชี้วัด5!J24),IF(ชี้วัด5!J54="","",ชี้วัด5!J54))</f>
        <v/>
      </c>
      <c r="K24" s="314" t="str">
        <f>IF($B$2=1,IF(ชี้วัด5!K24="","",ชี้วัด5!K24),IF(ชี้วัด5!K54="","",ชี้วัด5!K54))</f>
        <v/>
      </c>
      <c r="L24" s="314" t="str">
        <f>IF($B$2=1,IF(ชี้วัด5!L24="","",ชี้วัด5!L24),IF(ชี้วัด5!L54="","",ชี้วัด5!L54))</f>
        <v/>
      </c>
      <c r="M24" s="314" t="str">
        <f>IF($B$2=1,IF(ชี้วัด5!M24="","",ชี้วัด5!M24),IF(ชี้วัด5!M54="","",ชี้วัด5!M54))</f>
        <v/>
      </c>
      <c r="N24" s="314" t="str">
        <f>IF($B$2=1,IF(ชี้วัด5!N24="","",ชี้วัด5!N24),IF(ชี้วัด5!N54="","",ชี้วัด5!N54))</f>
        <v/>
      </c>
      <c r="O24" s="314" t="str">
        <f>IF($B$2=1,IF(ชี้วัด5!O24="","",ชี้วัด5!O24),IF(ชี้วัด5!O54="","",ชี้วัด5!O54))</f>
        <v/>
      </c>
      <c r="P24" s="314" t="str">
        <f>IF($B$2=1,IF(ชี้วัด5!P24="","",ชี้วัด5!P24),IF(ชี้วัด5!P54="","",ชี้วัด5!P54))</f>
        <v/>
      </c>
      <c r="Q24" s="314" t="str">
        <f>IF($B$2=1,IF(ชี้วัด5!Q24="","",ชี้วัด5!Q24),IF(ชี้วัด5!Q54="","",ชี้วัด5!Q54))</f>
        <v/>
      </c>
      <c r="R24" s="314" t="str">
        <f>IF($B$2=1,IF(ชี้วัด5!R24="","",ชี้วัด5!R24),IF(ชี้วัด5!R54="","",ชี้วัด5!R54))</f>
        <v/>
      </c>
      <c r="S24" s="314" t="str">
        <f>IF($B$2=1,IF(ชี้วัด5!S24="","",ชี้วัด5!S24),IF(ชี้วัด5!S54="","",ชี้วัด5!S54))</f>
        <v/>
      </c>
      <c r="T24" s="314" t="str">
        <f>IF($B$2=1,IF(ชี้วัด5!T24="","",ชี้วัด5!T24),IF(ชี้วัด5!T54="","",ชี้วัด5!T54))</f>
        <v/>
      </c>
      <c r="U24" s="314" t="str">
        <f>IF($B$2=1,IF(ชี้วัด5!U24="","",ชี้วัด5!U24),IF(ชี้วัด5!U54="","",ชี้วัด5!U54))</f>
        <v/>
      </c>
      <c r="V24" s="314" t="str">
        <f>IF($B$2=1,IF(ชี้วัด5!V24="","",ชี้วัด5!V24),IF(ชี้วัด5!V54="","",ชี้วัด5!V54))</f>
        <v/>
      </c>
      <c r="W24" s="314" t="str">
        <f>IF($B$2=1,IF(ชี้วัด5!W24="","",ชี้วัด5!W24),IF(ชี้วัด5!W54="","",ชี้วัด5!W54))</f>
        <v/>
      </c>
      <c r="X24" s="314" t="str">
        <f>IF($B$2=1,IF(ชี้วัด5!X24="","",ชี้วัด5!X24),IF(ชี้วัด5!X54="","",ชี้วัด5!X54))</f>
        <v/>
      </c>
      <c r="Y24" s="314" t="str">
        <f>IF($B$2=1,IF(ชี้วัด5!Y24="","",ชี้วัด5!Y24),IF(ชี้วัด5!Y54="","",ชี้วัด5!Y54))</f>
        <v/>
      </c>
      <c r="Z24" s="314" t="str">
        <f>IF($B$2=1,IF(ชี้วัด5!Z24="","",ชี้วัด5!Z24),IF(ชี้วัด5!Z54="","",ชี้วัด5!Z54))</f>
        <v/>
      </c>
      <c r="AA24" s="314" t="str">
        <f>IF($B$2=1,IF(ชี้วัด5!AA24="","",ชี้วัด5!AA24),IF(ชี้วัด5!AA54="","",ชี้วัด5!AA54))</f>
        <v/>
      </c>
      <c r="AB24" s="314" t="str">
        <f>IF($B$2=1,IF(ชี้วัด5!AB24="","",ชี้วัด5!AB24),IF(ชี้วัด5!AB54="","",ชี้วัด5!AB54))</f>
        <v/>
      </c>
      <c r="AC24" s="314" t="str">
        <f>IF($B$2=1,IF(ชี้วัด5!AC24="","",ชี้วัด5!AC24),IF(ชี้วัด5!AC54="","",ชี้วัด5!AC54))</f>
        <v/>
      </c>
      <c r="AD24" s="314" t="str">
        <f>IF($B$2=1,IF(ชี้วัด5!AD24="","",ชี้วัด5!AD24),IF(ชี้วัด5!AD54="","",ชี้วัด5!AD54))</f>
        <v/>
      </c>
      <c r="AE24" s="314" t="str">
        <f>IF($B$2=1,IF(ชี้วัด5!AE24="","",ชี้วัด5!AE24),IF(ชี้วัด5!AE54="","",ชี้วัด5!AE54))</f>
        <v/>
      </c>
      <c r="AF24" s="314" t="str">
        <f>IF($B$2=1,IF(ชี้วัด5!AF24="","",ชี้วัด5!AF24),IF(ชี้วัด5!AF54="","",ชี้วัด5!AF54))</f>
        <v/>
      </c>
      <c r="AG24" s="314" t="str">
        <f>IF($B$2=1,IF(ชี้วัด5!AG24="","",ชี้วัด5!AG24),IF(ชี้วัด5!AG54="","",ชี้วัด5!AG54))</f>
        <v/>
      </c>
      <c r="AH24" s="314" t="str">
        <f>IF($B$2=1,IF(ชี้วัด5!AH24="","",ชี้วัด5!AH24),IF(ชี้วัด5!AH54="","",ชี้วัด5!AH54))</f>
        <v/>
      </c>
      <c r="AI24" s="314" t="str">
        <f>IF($B$2=1,IF(ชี้วัด5!AI24="","",ชี้วัด5!AI24),IF(ชี้วัด5!AI54="","",ชี้วัด5!AI54))</f>
        <v/>
      </c>
      <c r="AJ24" s="314" t="str">
        <f>IF($B$2=1,IF(ชี้วัด5!AJ24="","",ชี้วัด5!AJ24),IF(ชี้วัด5!AJ54="","",ชี้วัด5!AJ54))</f>
        <v/>
      </c>
      <c r="AK24" s="314" t="str">
        <f>IF($B$2=1,IF(ชี้วัด5!AK24="","",ชี้วัด5!AK24),IF(ชี้วัด5!AK54="","",ชี้วัด5!AK54))</f>
        <v/>
      </c>
      <c r="AL24" s="314" t="str">
        <f>IF($B$2=1,IF(ชี้วัด5!AL24="","",ชี้วัด5!AL24),IF(ชี้วัด5!AL54="","",ชี้วัด5!AL54))</f>
        <v/>
      </c>
      <c r="AM24" s="314" t="str">
        <f>IF($B$2=1,IF(ชี้วัด5!AM24="","",ชี้วัด5!AM24),IF(ชี้วัด5!AM54="","",ชี้วัด5!AM54))</f>
        <v/>
      </c>
      <c r="AN24" s="314" t="str">
        <f>IF($B$2=1,IF(ชี้วัด5!AN24="","",ชี้วัด5!AN24),IF(ชี้วัด5!AN54="","",ชี้วัด5!AN54))</f>
        <v/>
      </c>
      <c r="AO24" s="314" t="str">
        <f>IF($B$2=1,IF(ชี้วัด5!AO24="","",ชี้วัด5!AO24),IF(ชี้วัด5!AO54="","",ชี้วัด5!AO54))</f>
        <v/>
      </c>
      <c r="AP24" s="314" t="str">
        <f>IF($B$2=1,IF(ชี้วัด5!AP24="","",ชี้วัด5!AP24),IF(ชี้วัด5!AP54="","",ชี้วัด5!AP54))</f>
        <v/>
      </c>
      <c r="AQ24" s="314" t="str">
        <f>IF($B$2=1,IF(ชี้วัด5!AQ24="","",ชี้วัด5!AQ24),IF(ชี้วัด5!AQ54="","",ชี้วัด5!AQ54))</f>
        <v/>
      </c>
      <c r="AR24" s="314" t="str">
        <f>IF($B$2=1,IF(ชี้วัด5!AR24="","",ชี้วัด5!AR24),IF(ชี้วัด5!AR54="","",ชี้วัด5!AR54))</f>
        <v/>
      </c>
      <c r="AS24" s="314" t="str">
        <f>IF($B$2=1,IF(ชี้วัด5!AS24="","",ชี้วัด5!AS24),IF(ชี้วัด5!AS54="","",ชี้วัด5!AS54))</f>
        <v/>
      </c>
      <c r="AT24" s="314" t="str">
        <f>IF($B$2=1,IF(ชี้วัด5!AT24="","",ชี้วัด5!AT24),IF(ชี้วัด5!AT54="","",ชี้วัด5!AT54))</f>
        <v/>
      </c>
      <c r="AU24" s="314" t="str">
        <f>IF($B$2=1,IF(ชี้วัด5!AU24="","",ชี้วัด5!AU24),IF(ชี้วัด5!AU54="","",ชี้วัด5!AU54))</f>
        <v/>
      </c>
      <c r="AV24" s="314" t="str">
        <f>IF($B$2=1,IF(ชี้วัด5!AV24="","",ชี้วัด5!AV24),IF(ชี้วัด5!AV54="","",ชี้วัด5!AV54))</f>
        <v/>
      </c>
      <c r="AW24" s="314" t="str">
        <f>IF($B$2=1,IF(ชี้วัด5!AW24="","",ชี้วัด5!AW24),IF(ชี้วัด5!AW54="","",ชี้วัด5!AW54))</f>
        <v/>
      </c>
      <c r="AX24" s="314" t="str">
        <f>IF($B$2=1,IF(ชี้วัด5!AX24="","",ชี้วัด5!AX24),IF(ชี้วัด5!AX54="","",ชี้วัด5!AX54))</f>
        <v/>
      </c>
      <c r="AY24" s="314" t="str">
        <f>IF($B$2=1,IF(ชี้วัด5!AY24="","",ชี้วัด5!AY24),IF(ชี้วัด5!AY54="","",ชี้วัด5!AY54))</f>
        <v/>
      </c>
      <c r="AZ24" s="314" t="str">
        <f>IF($B$2=1,IF(ชี้วัด5!AZ24="","",ชี้วัด5!AZ24),IF(ชี้วัด5!AZ54="","",ชี้วัด5!AZ54))</f>
        <v/>
      </c>
      <c r="BA24" s="314" t="str">
        <f>IF($B$2=1,IF(ชี้วัด5!BA24="","",ชี้วัด5!BA24),IF(ชี้วัด5!BA54="","",ชี้วัด5!BA54))</f>
        <v/>
      </c>
      <c r="BB24" s="314" t="str">
        <f>IF($B$2=1,IF(ชี้วัด5!BB24="","",ชี้วัด5!BB24),IF(ชี้วัด5!BB54="","",ชี้วัด5!BB54))</f>
        <v/>
      </c>
      <c r="BC24" s="314" t="str">
        <f>IF($B$2=1,IF(ชี้วัด5!BC24="","",ชี้วัด5!BC24),IF(ชี้วัด5!BC54="","",ชี้วัด5!BC54))</f>
        <v/>
      </c>
      <c r="BD24" s="314" t="str">
        <f>IF($B$2=1,IF(ชี้วัด5!BD24="","",ชี้วัด5!BD24),IF(ชี้วัด5!BD54="","",ชี้วัด5!BD54))</f>
        <v/>
      </c>
      <c r="BE24" s="116" t="str">
        <f>IF($B$2=1,IF(ชี้วัด5!BE24="","",ชี้วัด5!BE24),IF(ชี้วัด5!BE54="","",ชี้วัด5!BE54))</f>
        <v/>
      </c>
      <c r="BF24" s="116" t="str">
        <f>IF($B$2=1,IF(ชี้วัด5!BF24="","",ชี้วัด5!BF24),IF(ชี้วัด5!BF54="","",ชี้วัด5!BF54))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IF($B$2=1,IF(ชี้วัด5!E25="","",ชี้วัด5!E25),IF(ชี้วัด5!E55="","",ชี้วัด5!E55))</f>
        <v/>
      </c>
      <c r="F25" s="118"/>
      <c r="G25" s="314" t="str">
        <f>IF($B$2=1,IF(ชี้วัด5!G25="","",ชี้วัด5!G25),IF(ชี้วัด5!G55="","",ชี้วัด5!G55))</f>
        <v/>
      </c>
      <c r="H25" s="314" t="str">
        <f>IF($B$2=1,IF(ชี้วัด5!H25="","",ชี้วัด5!H25),IF(ชี้วัด5!H55="","",ชี้วัด5!H55))</f>
        <v/>
      </c>
      <c r="I25" s="314" t="str">
        <f>IF($B$2=1,IF(ชี้วัด5!I25="","",ชี้วัด5!I25),IF(ชี้วัด5!I55="","",ชี้วัด5!I55))</f>
        <v/>
      </c>
      <c r="J25" s="314" t="str">
        <f>IF($B$2=1,IF(ชี้วัด5!J25="","",ชี้วัด5!J25),IF(ชี้วัด5!J55="","",ชี้วัด5!J55))</f>
        <v/>
      </c>
      <c r="K25" s="314" t="str">
        <f>IF($B$2=1,IF(ชี้วัด5!K25="","",ชี้วัด5!K25),IF(ชี้วัด5!K55="","",ชี้วัด5!K55))</f>
        <v/>
      </c>
      <c r="L25" s="314" t="str">
        <f>IF($B$2=1,IF(ชี้วัด5!L25="","",ชี้วัด5!L25),IF(ชี้วัด5!L55="","",ชี้วัด5!L55))</f>
        <v/>
      </c>
      <c r="M25" s="314" t="str">
        <f>IF($B$2=1,IF(ชี้วัด5!M25="","",ชี้วัด5!M25),IF(ชี้วัด5!M55="","",ชี้วัด5!M55))</f>
        <v/>
      </c>
      <c r="N25" s="314" t="str">
        <f>IF($B$2=1,IF(ชี้วัด5!N25="","",ชี้วัด5!N25),IF(ชี้วัด5!N55="","",ชี้วัด5!N55))</f>
        <v/>
      </c>
      <c r="O25" s="314" t="str">
        <f>IF($B$2=1,IF(ชี้วัด5!O25="","",ชี้วัด5!O25),IF(ชี้วัด5!O55="","",ชี้วัด5!O55))</f>
        <v/>
      </c>
      <c r="P25" s="314" t="str">
        <f>IF($B$2=1,IF(ชี้วัด5!P25="","",ชี้วัด5!P25),IF(ชี้วัด5!P55="","",ชี้วัด5!P55))</f>
        <v/>
      </c>
      <c r="Q25" s="314" t="str">
        <f>IF($B$2=1,IF(ชี้วัด5!Q25="","",ชี้วัด5!Q25),IF(ชี้วัด5!Q55="","",ชี้วัด5!Q55))</f>
        <v/>
      </c>
      <c r="R25" s="314" t="str">
        <f>IF($B$2=1,IF(ชี้วัด5!R25="","",ชี้วัด5!R25),IF(ชี้วัด5!R55="","",ชี้วัด5!R55))</f>
        <v/>
      </c>
      <c r="S25" s="314" t="str">
        <f>IF($B$2=1,IF(ชี้วัด5!S25="","",ชี้วัด5!S25),IF(ชี้วัด5!S55="","",ชี้วัด5!S55))</f>
        <v/>
      </c>
      <c r="T25" s="314" t="str">
        <f>IF($B$2=1,IF(ชี้วัด5!T25="","",ชี้วัด5!T25),IF(ชี้วัด5!T55="","",ชี้วัด5!T55))</f>
        <v/>
      </c>
      <c r="U25" s="314" t="str">
        <f>IF($B$2=1,IF(ชี้วัด5!U25="","",ชี้วัด5!U25),IF(ชี้วัด5!U55="","",ชี้วัด5!U55))</f>
        <v/>
      </c>
      <c r="V25" s="314" t="str">
        <f>IF($B$2=1,IF(ชี้วัด5!V25="","",ชี้วัด5!V25),IF(ชี้วัด5!V55="","",ชี้วัด5!V55))</f>
        <v/>
      </c>
      <c r="W25" s="314" t="str">
        <f>IF($B$2=1,IF(ชี้วัด5!W25="","",ชี้วัด5!W25),IF(ชี้วัด5!W55="","",ชี้วัด5!W55))</f>
        <v/>
      </c>
      <c r="X25" s="314" t="str">
        <f>IF($B$2=1,IF(ชี้วัด5!X25="","",ชี้วัด5!X25),IF(ชี้วัด5!X55="","",ชี้วัด5!X55))</f>
        <v/>
      </c>
      <c r="Y25" s="314" t="str">
        <f>IF($B$2=1,IF(ชี้วัด5!Y25="","",ชี้วัด5!Y25),IF(ชี้วัด5!Y55="","",ชี้วัด5!Y55))</f>
        <v/>
      </c>
      <c r="Z25" s="314" t="str">
        <f>IF($B$2=1,IF(ชี้วัด5!Z25="","",ชี้วัด5!Z25),IF(ชี้วัด5!Z55="","",ชี้วัด5!Z55))</f>
        <v/>
      </c>
      <c r="AA25" s="314" t="str">
        <f>IF($B$2=1,IF(ชี้วัด5!AA25="","",ชี้วัด5!AA25),IF(ชี้วัด5!AA55="","",ชี้วัด5!AA55))</f>
        <v/>
      </c>
      <c r="AB25" s="314" t="str">
        <f>IF($B$2=1,IF(ชี้วัด5!AB25="","",ชี้วัด5!AB25),IF(ชี้วัด5!AB55="","",ชี้วัด5!AB55))</f>
        <v/>
      </c>
      <c r="AC25" s="314" t="str">
        <f>IF($B$2=1,IF(ชี้วัด5!AC25="","",ชี้วัด5!AC25),IF(ชี้วัด5!AC55="","",ชี้วัด5!AC55))</f>
        <v/>
      </c>
      <c r="AD25" s="314" t="str">
        <f>IF($B$2=1,IF(ชี้วัด5!AD25="","",ชี้วัด5!AD25),IF(ชี้วัด5!AD55="","",ชี้วัด5!AD55))</f>
        <v/>
      </c>
      <c r="AE25" s="314" t="str">
        <f>IF($B$2=1,IF(ชี้วัด5!AE25="","",ชี้วัด5!AE25),IF(ชี้วัด5!AE55="","",ชี้วัด5!AE55))</f>
        <v/>
      </c>
      <c r="AF25" s="314" t="str">
        <f>IF($B$2=1,IF(ชี้วัด5!AF25="","",ชี้วัด5!AF25),IF(ชี้วัด5!AF55="","",ชี้วัด5!AF55))</f>
        <v/>
      </c>
      <c r="AG25" s="314" t="str">
        <f>IF($B$2=1,IF(ชี้วัด5!AG25="","",ชี้วัด5!AG25),IF(ชี้วัด5!AG55="","",ชี้วัด5!AG55))</f>
        <v/>
      </c>
      <c r="AH25" s="314" t="str">
        <f>IF($B$2=1,IF(ชี้วัด5!AH25="","",ชี้วัด5!AH25),IF(ชี้วัด5!AH55="","",ชี้วัด5!AH55))</f>
        <v/>
      </c>
      <c r="AI25" s="314" t="str">
        <f>IF($B$2=1,IF(ชี้วัด5!AI25="","",ชี้วัด5!AI25),IF(ชี้วัด5!AI55="","",ชี้วัด5!AI55))</f>
        <v/>
      </c>
      <c r="AJ25" s="314" t="str">
        <f>IF($B$2=1,IF(ชี้วัด5!AJ25="","",ชี้วัด5!AJ25),IF(ชี้วัด5!AJ55="","",ชี้วัด5!AJ55))</f>
        <v/>
      </c>
      <c r="AK25" s="314" t="str">
        <f>IF($B$2=1,IF(ชี้วัด5!AK25="","",ชี้วัด5!AK25),IF(ชี้วัด5!AK55="","",ชี้วัด5!AK55))</f>
        <v/>
      </c>
      <c r="AL25" s="314" t="str">
        <f>IF($B$2=1,IF(ชี้วัด5!AL25="","",ชี้วัด5!AL25),IF(ชี้วัด5!AL55="","",ชี้วัด5!AL55))</f>
        <v/>
      </c>
      <c r="AM25" s="314" t="str">
        <f>IF($B$2=1,IF(ชี้วัด5!AM25="","",ชี้วัด5!AM25),IF(ชี้วัด5!AM55="","",ชี้วัด5!AM55))</f>
        <v/>
      </c>
      <c r="AN25" s="314" t="str">
        <f>IF($B$2=1,IF(ชี้วัด5!AN25="","",ชี้วัด5!AN25),IF(ชี้วัด5!AN55="","",ชี้วัด5!AN55))</f>
        <v/>
      </c>
      <c r="AO25" s="314" t="str">
        <f>IF($B$2=1,IF(ชี้วัด5!AO25="","",ชี้วัด5!AO25),IF(ชี้วัด5!AO55="","",ชี้วัด5!AO55))</f>
        <v/>
      </c>
      <c r="AP25" s="314" t="str">
        <f>IF($B$2=1,IF(ชี้วัด5!AP25="","",ชี้วัด5!AP25),IF(ชี้วัด5!AP55="","",ชี้วัด5!AP55))</f>
        <v/>
      </c>
      <c r="AQ25" s="314" t="str">
        <f>IF($B$2=1,IF(ชี้วัด5!AQ25="","",ชี้วัด5!AQ25),IF(ชี้วัด5!AQ55="","",ชี้วัด5!AQ55))</f>
        <v/>
      </c>
      <c r="AR25" s="314" t="str">
        <f>IF($B$2=1,IF(ชี้วัด5!AR25="","",ชี้วัด5!AR25),IF(ชี้วัด5!AR55="","",ชี้วัด5!AR55))</f>
        <v/>
      </c>
      <c r="AS25" s="314" t="str">
        <f>IF($B$2=1,IF(ชี้วัด5!AS25="","",ชี้วัด5!AS25),IF(ชี้วัด5!AS55="","",ชี้วัด5!AS55))</f>
        <v/>
      </c>
      <c r="AT25" s="314" t="str">
        <f>IF($B$2=1,IF(ชี้วัด5!AT25="","",ชี้วัด5!AT25),IF(ชี้วัด5!AT55="","",ชี้วัด5!AT55))</f>
        <v/>
      </c>
      <c r="AU25" s="314" t="str">
        <f>IF($B$2=1,IF(ชี้วัด5!AU25="","",ชี้วัด5!AU25),IF(ชี้วัด5!AU55="","",ชี้วัด5!AU55))</f>
        <v/>
      </c>
      <c r="AV25" s="314" t="str">
        <f>IF($B$2=1,IF(ชี้วัด5!AV25="","",ชี้วัด5!AV25),IF(ชี้วัด5!AV55="","",ชี้วัด5!AV55))</f>
        <v/>
      </c>
      <c r="AW25" s="314" t="str">
        <f>IF($B$2=1,IF(ชี้วัด5!AW25="","",ชี้วัด5!AW25),IF(ชี้วัด5!AW55="","",ชี้วัด5!AW55))</f>
        <v/>
      </c>
      <c r="AX25" s="314" t="str">
        <f>IF($B$2=1,IF(ชี้วัด5!AX25="","",ชี้วัด5!AX25),IF(ชี้วัด5!AX55="","",ชี้วัด5!AX55))</f>
        <v/>
      </c>
      <c r="AY25" s="314" t="str">
        <f>IF($B$2=1,IF(ชี้วัด5!AY25="","",ชี้วัด5!AY25),IF(ชี้วัด5!AY55="","",ชี้วัด5!AY55))</f>
        <v/>
      </c>
      <c r="AZ25" s="314" t="str">
        <f>IF($B$2=1,IF(ชี้วัด5!AZ25="","",ชี้วัด5!AZ25),IF(ชี้วัด5!AZ55="","",ชี้วัด5!AZ55))</f>
        <v/>
      </c>
      <c r="BA25" s="314" t="str">
        <f>IF($B$2=1,IF(ชี้วัด5!BA25="","",ชี้วัด5!BA25),IF(ชี้วัด5!BA55="","",ชี้วัด5!BA55))</f>
        <v/>
      </c>
      <c r="BB25" s="314" t="str">
        <f>IF($B$2=1,IF(ชี้วัด5!BB25="","",ชี้วัด5!BB25),IF(ชี้วัด5!BB55="","",ชี้วัด5!BB55))</f>
        <v/>
      </c>
      <c r="BC25" s="314" t="str">
        <f>IF($B$2=1,IF(ชี้วัด5!BC25="","",ชี้วัด5!BC25),IF(ชี้วัด5!BC55="","",ชี้วัด5!BC55))</f>
        <v/>
      </c>
      <c r="BD25" s="314" t="str">
        <f>IF($B$2=1,IF(ชี้วัด5!BD25="","",ชี้วัด5!BD25),IF(ชี้วัด5!BD55="","",ชี้วัด5!BD55))</f>
        <v/>
      </c>
      <c r="BE25" s="116" t="str">
        <f>IF($B$2=1,IF(ชี้วัด5!BE25="","",ชี้วัด5!BE25),IF(ชี้วัด5!BE55="","",ชี้วัด5!BE55))</f>
        <v/>
      </c>
      <c r="BF25" s="116" t="str">
        <f>IF($B$2=1,IF(ชี้วัด5!BF25="","",ชี้วัด5!BF25),IF(ชี้วัด5!BF55="","",ชี้วัด5!BF55))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IF($B$2=1,IF(ชี้วัด5!E26="","",ชี้วัด5!E26),IF(ชี้วัด5!E56="","",ชี้วัด5!E56))</f>
        <v/>
      </c>
      <c r="F26" s="118"/>
      <c r="G26" s="314" t="str">
        <f>IF($B$2=1,IF(ชี้วัด5!G26="","",ชี้วัด5!G26),IF(ชี้วัด5!G56="","",ชี้วัด5!G56))</f>
        <v/>
      </c>
      <c r="H26" s="314" t="str">
        <f>IF($B$2=1,IF(ชี้วัด5!H26="","",ชี้วัด5!H26),IF(ชี้วัด5!H56="","",ชี้วัด5!H56))</f>
        <v/>
      </c>
      <c r="I26" s="314" t="str">
        <f>IF($B$2=1,IF(ชี้วัด5!I26="","",ชี้วัด5!I26),IF(ชี้วัด5!I56="","",ชี้วัด5!I56))</f>
        <v/>
      </c>
      <c r="J26" s="314" t="str">
        <f>IF($B$2=1,IF(ชี้วัด5!J26="","",ชี้วัด5!J26),IF(ชี้วัด5!J56="","",ชี้วัด5!J56))</f>
        <v/>
      </c>
      <c r="K26" s="314" t="str">
        <f>IF($B$2=1,IF(ชี้วัด5!K26="","",ชี้วัด5!K26),IF(ชี้วัด5!K56="","",ชี้วัด5!K56))</f>
        <v/>
      </c>
      <c r="L26" s="314" t="str">
        <f>IF($B$2=1,IF(ชี้วัด5!L26="","",ชี้วัด5!L26),IF(ชี้วัด5!L56="","",ชี้วัด5!L56))</f>
        <v/>
      </c>
      <c r="M26" s="314" t="str">
        <f>IF($B$2=1,IF(ชี้วัด5!M26="","",ชี้วัด5!M26),IF(ชี้วัด5!M56="","",ชี้วัด5!M56))</f>
        <v/>
      </c>
      <c r="N26" s="314" t="str">
        <f>IF($B$2=1,IF(ชี้วัด5!N26="","",ชี้วัด5!N26),IF(ชี้วัด5!N56="","",ชี้วัด5!N56))</f>
        <v/>
      </c>
      <c r="O26" s="314" t="str">
        <f>IF($B$2=1,IF(ชี้วัด5!O26="","",ชี้วัด5!O26),IF(ชี้วัด5!O56="","",ชี้วัด5!O56))</f>
        <v/>
      </c>
      <c r="P26" s="314" t="str">
        <f>IF($B$2=1,IF(ชี้วัด5!P26="","",ชี้วัด5!P26),IF(ชี้วัด5!P56="","",ชี้วัด5!P56))</f>
        <v/>
      </c>
      <c r="Q26" s="314" t="str">
        <f>IF($B$2=1,IF(ชี้วัด5!Q26="","",ชี้วัด5!Q26),IF(ชี้วัด5!Q56="","",ชี้วัด5!Q56))</f>
        <v/>
      </c>
      <c r="R26" s="314" t="str">
        <f>IF($B$2=1,IF(ชี้วัด5!R26="","",ชี้วัด5!R26),IF(ชี้วัด5!R56="","",ชี้วัด5!R56))</f>
        <v/>
      </c>
      <c r="S26" s="314" t="str">
        <f>IF($B$2=1,IF(ชี้วัด5!S26="","",ชี้วัด5!S26),IF(ชี้วัด5!S56="","",ชี้วัด5!S56))</f>
        <v/>
      </c>
      <c r="T26" s="314" t="str">
        <f>IF($B$2=1,IF(ชี้วัด5!T26="","",ชี้วัด5!T26),IF(ชี้วัด5!T56="","",ชี้วัด5!T56))</f>
        <v/>
      </c>
      <c r="U26" s="314" t="str">
        <f>IF($B$2=1,IF(ชี้วัด5!U26="","",ชี้วัด5!U26),IF(ชี้วัด5!U56="","",ชี้วัด5!U56))</f>
        <v/>
      </c>
      <c r="V26" s="314" t="str">
        <f>IF($B$2=1,IF(ชี้วัด5!V26="","",ชี้วัด5!V26),IF(ชี้วัด5!V56="","",ชี้วัด5!V56))</f>
        <v/>
      </c>
      <c r="W26" s="314" t="str">
        <f>IF($B$2=1,IF(ชี้วัด5!W26="","",ชี้วัด5!W26),IF(ชี้วัด5!W56="","",ชี้วัด5!W56))</f>
        <v/>
      </c>
      <c r="X26" s="314" t="str">
        <f>IF($B$2=1,IF(ชี้วัด5!X26="","",ชี้วัด5!X26),IF(ชี้วัด5!X56="","",ชี้วัด5!X56))</f>
        <v/>
      </c>
      <c r="Y26" s="314" t="str">
        <f>IF($B$2=1,IF(ชี้วัด5!Y26="","",ชี้วัด5!Y26),IF(ชี้วัด5!Y56="","",ชี้วัด5!Y56))</f>
        <v/>
      </c>
      <c r="Z26" s="314" t="str">
        <f>IF($B$2=1,IF(ชี้วัด5!Z26="","",ชี้วัด5!Z26),IF(ชี้วัด5!Z56="","",ชี้วัด5!Z56))</f>
        <v/>
      </c>
      <c r="AA26" s="314" t="str">
        <f>IF($B$2=1,IF(ชี้วัด5!AA26="","",ชี้วัด5!AA26),IF(ชี้วัด5!AA56="","",ชี้วัด5!AA56))</f>
        <v/>
      </c>
      <c r="AB26" s="314" t="str">
        <f>IF($B$2=1,IF(ชี้วัด5!AB26="","",ชี้วัด5!AB26),IF(ชี้วัด5!AB56="","",ชี้วัด5!AB56))</f>
        <v/>
      </c>
      <c r="AC26" s="314" t="str">
        <f>IF($B$2=1,IF(ชี้วัด5!AC26="","",ชี้วัด5!AC26),IF(ชี้วัด5!AC56="","",ชี้วัด5!AC56))</f>
        <v/>
      </c>
      <c r="AD26" s="314" t="str">
        <f>IF($B$2=1,IF(ชี้วัด5!AD26="","",ชี้วัด5!AD26),IF(ชี้วัด5!AD56="","",ชี้วัด5!AD56))</f>
        <v/>
      </c>
      <c r="AE26" s="314" t="str">
        <f>IF($B$2=1,IF(ชี้วัด5!AE26="","",ชี้วัด5!AE26),IF(ชี้วัด5!AE56="","",ชี้วัด5!AE56))</f>
        <v/>
      </c>
      <c r="AF26" s="314" t="str">
        <f>IF($B$2=1,IF(ชี้วัด5!AF26="","",ชี้วัด5!AF26),IF(ชี้วัด5!AF56="","",ชี้วัด5!AF56))</f>
        <v/>
      </c>
      <c r="AG26" s="314" t="str">
        <f>IF($B$2=1,IF(ชี้วัด5!AG26="","",ชี้วัด5!AG26),IF(ชี้วัด5!AG56="","",ชี้วัด5!AG56))</f>
        <v/>
      </c>
      <c r="AH26" s="314" t="str">
        <f>IF($B$2=1,IF(ชี้วัด5!AH26="","",ชี้วัด5!AH26),IF(ชี้วัด5!AH56="","",ชี้วัด5!AH56))</f>
        <v/>
      </c>
      <c r="AI26" s="314" t="str">
        <f>IF($B$2=1,IF(ชี้วัด5!AI26="","",ชี้วัด5!AI26),IF(ชี้วัด5!AI56="","",ชี้วัด5!AI56))</f>
        <v/>
      </c>
      <c r="AJ26" s="314" t="str">
        <f>IF($B$2=1,IF(ชี้วัด5!AJ26="","",ชี้วัด5!AJ26),IF(ชี้วัด5!AJ56="","",ชี้วัด5!AJ56))</f>
        <v/>
      </c>
      <c r="AK26" s="314" t="str">
        <f>IF($B$2=1,IF(ชี้วัด5!AK26="","",ชี้วัด5!AK26),IF(ชี้วัด5!AK56="","",ชี้วัด5!AK56))</f>
        <v/>
      </c>
      <c r="AL26" s="314" t="str">
        <f>IF($B$2=1,IF(ชี้วัด5!AL26="","",ชี้วัด5!AL26),IF(ชี้วัด5!AL56="","",ชี้วัด5!AL56))</f>
        <v/>
      </c>
      <c r="AM26" s="314" t="str">
        <f>IF($B$2=1,IF(ชี้วัด5!AM26="","",ชี้วัด5!AM26),IF(ชี้วัด5!AM56="","",ชี้วัด5!AM56))</f>
        <v/>
      </c>
      <c r="AN26" s="314" t="str">
        <f>IF($B$2=1,IF(ชี้วัด5!AN26="","",ชี้วัด5!AN26),IF(ชี้วัด5!AN56="","",ชี้วัด5!AN56))</f>
        <v/>
      </c>
      <c r="AO26" s="314" t="str">
        <f>IF($B$2=1,IF(ชี้วัด5!AO26="","",ชี้วัด5!AO26),IF(ชี้วัด5!AO56="","",ชี้วัด5!AO56))</f>
        <v/>
      </c>
      <c r="AP26" s="314" t="str">
        <f>IF($B$2=1,IF(ชี้วัด5!AP26="","",ชี้วัด5!AP26),IF(ชี้วัด5!AP56="","",ชี้วัด5!AP56))</f>
        <v/>
      </c>
      <c r="AQ26" s="314" t="str">
        <f>IF($B$2=1,IF(ชี้วัด5!AQ26="","",ชี้วัด5!AQ26),IF(ชี้วัด5!AQ56="","",ชี้วัด5!AQ56))</f>
        <v/>
      </c>
      <c r="AR26" s="314" t="str">
        <f>IF($B$2=1,IF(ชี้วัด5!AR26="","",ชี้วัด5!AR26),IF(ชี้วัด5!AR56="","",ชี้วัด5!AR56))</f>
        <v/>
      </c>
      <c r="AS26" s="314" t="str">
        <f>IF($B$2=1,IF(ชี้วัด5!AS26="","",ชี้วัด5!AS26),IF(ชี้วัด5!AS56="","",ชี้วัด5!AS56))</f>
        <v/>
      </c>
      <c r="AT26" s="314" t="str">
        <f>IF($B$2=1,IF(ชี้วัด5!AT26="","",ชี้วัด5!AT26),IF(ชี้วัด5!AT56="","",ชี้วัด5!AT56))</f>
        <v/>
      </c>
      <c r="AU26" s="314" t="str">
        <f>IF($B$2=1,IF(ชี้วัด5!AU26="","",ชี้วัด5!AU26),IF(ชี้วัด5!AU56="","",ชี้วัด5!AU56))</f>
        <v/>
      </c>
      <c r="AV26" s="314" t="str">
        <f>IF($B$2=1,IF(ชี้วัด5!AV26="","",ชี้วัด5!AV26),IF(ชี้วัด5!AV56="","",ชี้วัด5!AV56))</f>
        <v/>
      </c>
      <c r="AW26" s="314" t="str">
        <f>IF($B$2=1,IF(ชี้วัด5!AW26="","",ชี้วัด5!AW26),IF(ชี้วัด5!AW56="","",ชี้วัด5!AW56))</f>
        <v/>
      </c>
      <c r="AX26" s="314" t="str">
        <f>IF($B$2=1,IF(ชี้วัด5!AX26="","",ชี้วัด5!AX26),IF(ชี้วัด5!AX56="","",ชี้วัด5!AX56))</f>
        <v/>
      </c>
      <c r="AY26" s="314" t="str">
        <f>IF($B$2=1,IF(ชี้วัด5!AY26="","",ชี้วัด5!AY26),IF(ชี้วัด5!AY56="","",ชี้วัด5!AY56))</f>
        <v/>
      </c>
      <c r="AZ26" s="314" t="str">
        <f>IF($B$2=1,IF(ชี้วัด5!AZ26="","",ชี้วัด5!AZ26),IF(ชี้วัด5!AZ56="","",ชี้วัด5!AZ56))</f>
        <v/>
      </c>
      <c r="BA26" s="314" t="str">
        <f>IF($B$2=1,IF(ชี้วัด5!BA26="","",ชี้วัด5!BA26),IF(ชี้วัด5!BA56="","",ชี้วัด5!BA56))</f>
        <v/>
      </c>
      <c r="BB26" s="314" t="str">
        <f>IF($B$2=1,IF(ชี้วัด5!BB26="","",ชี้วัด5!BB26),IF(ชี้วัด5!BB56="","",ชี้วัด5!BB56))</f>
        <v/>
      </c>
      <c r="BC26" s="314" t="str">
        <f>IF($B$2=1,IF(ชี้วัด5!BC26="","",ชี้วัด5!BC26),IF(ชี้วัด5!BC56="","",ชี้วัด5!BC56))</f>
        <v/>
      </c>
      <c r="BD26" s="314" t="str">
        <f>IF($B$2=1,IF(ชี้วัด5!BD26="","",ชี้วัด5!BD26),IF(ชี้วัด5!BD56="","",ชี้วัด5!BD56))</f>
        <v/>
      </c>
      <c r="BE26" s="116" t="str">
        <f>IF($B$2=1,IF(ชี้วัด5!BE26="","",ชี้วัด5!BE26),IF(ชี้วัด5!BE56="","",ชี้วัด5!BE56))</f>
        <v/>
      </c>
      <c r="BF26" s="116" t="str">
        <f>IF($B$2=1,IF(ชี้วัด5!BF26="","",ชี้วัด5!BF26),IF(ชี้วัด5!BF56="","",ชี้วัด5!BF56))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IF($B$2=1,IF(ชี้วัด5!E27="","",ชี้วัด5!E27),IF(ชี้วัด5!E57="","",ชี้วัด5!E57))</f>
        <v/>
      </c>
      <c r="F27" s="118"/>
      <c r="G27" s="314" t="str">
        <f>IF($B$2=1,IF(ชี้วัด5!G27="","",ชี้วัด5!G27),IF(ชี้วัด5!G57="","",ชี้วัด5!G57))</f>
        <v/>
      </c>
      <c r="H27" s="314" t="str">
        <f>IF($B$2=1,IF(ชี้วัด5!H27="","",ชี้วัด5!H27),IF(ชี้วัด5!H57="","",ชี้วัด5!H57))</f>
        <v/>
      </c>
      <c r="I27" s="314" t="str">
        <f>IF($B$2=1,IF(ชี้วัด5!I27="","",ชี้วัด5!I27),IF(ชี้วัด5!I57="","",ชี้วัด5!I57))</f>
        <v/>
      </c>
      <c r="J27" s="314" t="str">
        <f>IF($B$2=1,IF(ชี้วัด5!J27="","",ชี้วัด5!J27),IF(ชี้วัด5!J57="","",ชี้วัด5!J57))</f>
        <v/>
      </c>
      <c r="K27" s="314" t="str">
        <f>IF($B$2=1,IF(ชี้วัด5!K27="","",ชี้วัด5!K27),IF(ชี้วัด5!K57="","",ชี้วัด5!K57))</f>
        <v/>
      </c>
      <c r="L27" s="314" t="str">
        <f>IF($B$2=1,IF(ชี้วัด5!L27="","",ชี้วัด5!L27),IF(ชี้วัด5!L57="","",ชี้วัด5!L57))</f>
        <v/>
      </c>
      <c r="M27" s="314" t="str">
        <f>IF($B$2=1,IF(ชี้วัด5!M27="","",ชี้วัด5!M27),IF(ชี้วัด5!M57="","",ชี้วัด5!M57))</f>
        <v/>
      </c>
      <c r="N27" s="314" t="str">
        <f>IF($B$2=1,IF(ชี้วัด5!N27="","",ชี้วัด5!N27),IF(ชี้วัด5!N57="","",ชี้วัด5!N57))</f>
        <v/>
      </c>
      <c r="O27" s="314" t="str">
        <f>IF($B$2=1,IF(ชี้วัด5!O27="","",ชี้วัด5!O27),IF(ชี้วัด5!O57="","",ชี้วัด5!O57))</f>
        <v/>
      </c>
      <c r="P27" s="314" t="str">
        <f>IF($B$2=1,IF(ชี้วัด5!P27="","",ชี้วัด5!P27),IF(ชี้วัด5!P57="","",ชี้วัด5!P57))</f>
        <v/>
      </c>
      <c r="Q27" s="314" t="str">
        <f>IF($B$2=1,IF(ชี้วัด5!Q27="","",ชี้วัด5!Q27),IF(ชี้วัด5!Q57="","",ชี้วัด5!Q57))</f>
        <v/>
      </c>
      <c r="R27" s="314" t="str">
        <f>IF($B$2=1,IF(ชี้วัด5!R27="","",ชี้วัด5!R27),IF(ชี้วัด5!R57="","",ชี้วัด5!R57))</f>
        <v/>
      </c>
      <c r="S27" s="314" t="str">
        <f>IF($B$2=1,IF(ชี้วัด5!S27="","",ชี้วัด5!S27),IF(ชี้วัด5!S57="","",ชี้วัด5!S57))</f>
        <v/>
      </c>
      <c r="T27" s="314" t="str">
        <f>IF($B$2=1,IF(ชี้วัด5!T27="","",ชี้วัด5!T27),IF(ชี้วัด5!T57="","",ชี้วัด5!T57))</f>
        <v/>
      </c>
      <c r="U27" s="314" t="str">
        <f>IF($B$2=1,IF(ชี้วัด5!U27="","",ชี้วัด5!U27),IF(ชี้วัด5!U57="","",ชี้วัด5!U57))</f>
        <v/>
      </c>
      <c r="V27" s="314" t="str">
        <f>IF($B$2=1,IF(ชี้วัด5!V27="","",ชี้วัด5!V27),IF(ชี้วัด5!V57="","",ชี้วัด5!V57))</f>
        <v/>
      </c>
      <c r="W27" s="314" t="str">
        <f>IF($B$2=1,IF(ชี้วัด5!W27="","",ชี้วัด5!W27),IF(ชี้วัด5!W57="","",ชี้วัด5!W57))</f>
        <v/>
      </c>
      <c r="X27" s="314" t="str">
        <f>IF($B$2=1,IF(ชี้วัด5!X27="","",ชี้วัด5!X27),IF(ชี้วัด5!X57="","",ชี้วัด5!X57))</f>
        <v/>
      </c>
      <c r="Y27" s="314" t="str">
        <f>IF($B$2=1,IF(ชี้วัด5!Y27="","",ชี้วัด5!Y27),IF(ชี้วัด5!Y57="","",ชี้วัด5!Y57))</f>
        <v/>
      </c>
      <c r="Z27" s="314" t="str">
        <f>IF($B$2=1,IF(ชี้วัด5!Z27="","",ชี้วัด5!Z27),IF(ชี้วัด5!Z57="","",ชี้วัด5!Z57))</f>
        <v/>
      </c>
      <c r="AA27" s="314" t="str">
        <f>IF($B$2=1,IF(ชี้วัด5!AA27="","",ชี้วัด5!AA27),IF(ชี้วัด5!AA57="","",ชี้วัด5!AA57))</f>
        <v/>
      </c>
      <c r="AB27" s="314" t="str">
        <f>IF($B$2=1,IF(ชี้วัด5!AB27="","",ชี้วัด5!AB27),IF(ชี้วัด5!AB57="","",ชี้วัด5!AB57))</f>
        <v/>
      </c>
      <c r="AC27" s="314" t="str">
        <f>IF($B$2=1,IF(ชี้วัด5!AC27="","",ชี้วัด5!AC27),IF(ชี้วัด5!AC57="","",ชี้วัด5!AC57))</f>
        <v/>
      </c>
      <c r="AD27" s="314" t="str">
        <f>IF($B$2=1,IF(ชี้วัด5!AD27="","",ชี้วัด5!AD27),IF(ชี้วัด5!AD57="","",ชี้วัด5!AD57))</f>
        <v/>
      </c>
      <c r="AE27" s="314" t="str">
        <f>IF($B$2=1,IF(ชี้วัด5!AE27="","",ชี้วัด5!AE27),IF(ชี้วัด5!AE57="","",ชี้วัด5!AE57))</f>
        <v/>
      </c>
      <c r="AF27" s="314" t="str">
        <f>IF($B$2=1,IF(ชี้วัด5!AF27="","",ชี้วัด5!AF27),IF(ชี้วัด5!AF57="","",ชี้วัด5!AF57))</f>
        <v/>
      </c>
      <c r="AG27" s="314" t="str">
        <f>IF($B$2=1,IF(ชี้วัด5!AG27="","",ชี้วัด5!AG27),IF(ชี้วัด5!AG57="","",ชี้วัด5!AG57))</f>
        <v/>
      </c>
      <c r="AH27" s="314" t="str">
        <f>IF($B$2=1,IF(ชี้วัด5!AH27="","",ชี้วัด5!AH27),IF(ชี้วัด5!AH57="","",ชี้วัด5!AH57))</f>
        <v/>
      </c>
      <c r="AI27" s="314" t="str">
        <f>IF($B$2=1,IF(ชี้วัด5!AI27="","",ชี้วัด5!AI27),IF(ชี้วัด5!AI57="","",ชี้วัด5!AI57))</f>
        <v/>
      </c>
      <c r="AJ27" s="314" t="str">
        <f>IF($B$2=1,IF(ชี้วัด5!AJ27="","",ชี้วัด5!AJ27),IF(ชี้วัด5!AJ57="","",ชี้วัด5!AJ57))</f>
        <v/>
      </c>
      <c r="AK27" s="314" t="str">
        <f>IF($B$2=1,IF(ชี้วัด5!AK27="","",ชี้วัด5!AK27),IF(ชี้วัด5!AK57="","",ชี้วัด5!AK57))</f>
        <v/>
      </c>
      <c r="AL27" s="314" t="str">
        <f>IF($B$2=1,IF(ชี้วัด5!AL27="","",ชี้วัด5!AL27),IF(ชี้วัด5!AL57="","",ชี้วัด5!AL57))</f>
        <v/>
      </c>
      <c r="AM27" s="314" t="str">
        <f>IF($B$2=1,IF(ชี้วัด5!AM27="","",ชี้วัด5!AM27),IF(ชี้วัด5!AM57="","",ชี้วัด5!AM57))</f>
        <v/>
      </c>
      <c r="AN27" s="314" t="str">
        <f>IF($B$2=1,IF(ชี้วัด5!AN27="","",ชี้วัด5!AN27),IF(ชี้วัด5!AN57="","",ชี้วัด5!AN57))</f>
        <v/>
      </c>
      <c r="AO27" s="314" t="str">
        <f>IF($B$2=1,IF(ชี้วัด5!AO27="","",ชี้วัด5!AO27),IF(ชี้วัด5!AO57="","",ชี้วัด5!AO57))</f>
        <v/>
      </c>
      <c r="AP27" s="314" t="str">
        <f>IF($B$2=1,IF(ชี้วัด5!AP27="","",ชี้วัด5!AP27),IF(ชี้วัด5!AP57="","",ชี้วัด5!AP57))</f>
        <v/>
      </c>
      <c r="AQ27" s="314" t="str">
        <f>IF($B$2=1,IF(ชี้วัด5!AQ27="","",ชี้วัด5!AQ27),IF(ชี้วัด5!AQ57="","",ชี้วัด5!AQ57))</f>
        <v/>
      </c>
      <c r="AR27" s="314" t="str">
        <f>IF($B$2=1,IF(ชี้วัด5!AR27="","",ชี้วัด5!AR27),IF(ชี้วัด5!AR57="","",ชี้วัด5!AR57))</f>
        <v/>
      </c>
      <c r="AS27" s="314" t="str">
        <f>IF($B$2=1,IF(ชี้วัด5!AS27="","",ชี้วัด5!AS27),IF(ชี้วัด5!AS57="","",ชี้วัด5!AS57))</f>
        <v/>
      </c>
      <c r="AT27" s="314" t="str">
        <f>IF($B$2=1,IF(ชี้วัด5!AT27="","",ชี้วัด5!AT27),IF(ชี้วัด5!AT57="","",ชี้วัด5!AT57))</f>
        <v/>
      </c>
      <c r="AU27" s="314" t="str">
        <f>IF($B$2=1,IF(ชี้วัด5!AU27="","",ชี้วัด5!AU27),IF(ชี้วัด5!AU57="","",ชี้วัด5!AU57))</f>
        <v/>
      </c>
      <c r="AV27" s="314" t="str">
        <f>IF($B$2=1,IF(ชี้วัด5!AV27="","",ชี้วัด5!AV27),IF(ชี้วัด5!AV57="","",ชี้วัด5!AV57))</f>
        <v/>
      </c>
      <c r="AW27" s="314" t="str">
        <f>IF($B$2=1,IF(ชี้วัด5!AW27="","",ชี้วัด5!AW27),IF(ชี้วัด5!AW57="","",ชี้วัด5!AW57))</f>
        <v/>
      </c>
      <c r="AX27" s="314" t="str">
        <f>IF($B$2=1,IF(ชี้วัด5!AX27="","",ชี้วัด5!AX27),IF(ชี้วัด5!AX57="","",ชี้วัด5!AX57))</f>
        <v/>
      </c>
      <c r="AY27" s="314" t="str">
        <f>IF($B$2=1,IF(ชี้วัด5!AY27="","",ชี้วัด5!AY27),IF(ชี้วัด5!AY57="","",ชี้วัด5!AY57))</f>
        <v/>
      </c>
      <c r="AZ27" s="314" t="str">
        <f>IF($B$2=1,IF(ชี้วัด5!AZ27="","",ชี้วัด5!AZ27),IF(ชี้วัด5!AZ57="","",ชี้วัด5!AZ57))</f>
        <v/>
      </c>
      <c r="BA27" s="314" t="str">
        <f>IF($B$2=1,IF(ชี้วัด5!BA27="","",ชี้วัด5!BA27),IF(ชี้วัด5!BA57="","",ชี้วัด5!BA57))</f>
        <v/>
      </c>
      <c r="BB27" s="314" t="str">
        <f>IF($B$2=1,IF(ชี้วัด5!BB27="","",ชี้วัด5!BB27),IF(ชี้วัด5!BB57="","",ชี้วัด5!BB57))</f>
        <v/>
      </c>
      <c r="BC27" s="314" t="str">
        <f>IF($B$2=1,IF(ชี้วัด5!BC27="","",ชี้วัด5!BC27),IF(ชี้วัด5!BC57="","",ชี้วัด5!BC57))</f>
        <v/>
      </c>
      <c r="BD27" s="314" t="str">
        <f>IF($B$2=1,IF(ชี้วัด5!BD27="","",ชี้วัด5!BD27),IF(ชี้วัด5!BD57="","",ชี้วัด5!BD57))</f>
        <v/>
      </c>
      <c r="BE27" s="116" t="str">
        <f>IF($B$2=1,IF(ชี้วัด5!BE27="","",ชี้วัด5!BE27),IF(ชี้วัด5!BE57="","",ชี้วัด5!BE57))</f>
        <v/>
      </c>
      <c r="BF27" s="116" t="str">
        <f>IF($B$2=1,IF(ชี้วัด5!BF27="","",ชี้วัด5!BF27),IF(ชี้วัด5!BF57="","",ชี้วัด5!BF57))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IF($B$2=1,IF(ชี้วัด5!E28="","",ชี้วัด5!E28),IF(ชี้วัด5!E58="","",ชี้วัด5!E58))</f>
        <v/>
      </c>
      <c r="F28" s="118"/>
      <c r="G28" s="314" t="str">
        <f>IF($B$2=1,IF(ชี้วัด5!G28="","",ชี้วัด5!G28),IF(ชี้วัด5!G58="","",ชี้วัด5!G58))</f>
        <v/>
      </c>
      <c r="H28" s="314" t="str">
        <f>IF($B$2=1,IF(ชี้วัด5!H28="","",ชี้วัด5!H28),IF(ชี้วัด5!H58="","",ชี้วัด5!H58))</f>
        <v/>
      </c>
      <c r="I28" s="314" t="str">
        <f>IF($B$2=1,IF(ชี้วัด5!I28="","",ชี้วัด5!I28),IF(ชี้วัด5!I58="","",ชี้วัด5!I58))</f>
        <v/>
      </c>
      <c r="J28" s="314" t="str">
        <f>IF($B$2=1,IF(ชี้วัด5!J28="","",ชี้วัด5!J28),IF(ชี้วัด5!J58="","",ชี้วัด5!J58))</f>
        <v/>
      </c>
      <c r="K28" s="314" t="str">
        <f>IF($B$2=1,IF(ชี้วัด5!K28="","",ชี้วัด5!K28),IF(ชี้วัด5!K58="","",ชี้วัด5!K58))</f>
        <v/>
      </c>
      <c r="L28" s="314" t="str">
        <f>IF($B$2=1,IF(ชี้วัด5!L28="","",ชี้วัด5!L28),IF(ชี้วัด5!L58="","",ชี้วัด5!L58))</f>
        <v/>
      </c>
      <c r="M28" s="314" t="str">
        <f>IF($B$2=1,IF(ชี้วัด5!M28="","",ชี้วัด5!M28),IF(ชี้วัด5!M58="","",ชี้วัด5!M58))</f>
        <v/>
      </c>
      <c r="N28" s="314" t="str">
        <f>IF($B$2=1,IF(ชี้วัด5!N28="","",ชี้วัด5!N28),IF(ชี้วัด5!N58="","",ชี้วัด5!N58))</f>
        <v/>
      </c>
      <c r="O28" s="314" t="str">
        <f>IF($B$2=1,IF(ชี้วัด5!O28="","",ชี้วัด5!O28),IF(ชี้วัด5!O58="","",ชี้วัด5!O58))</f>
        <v/>
      </c>
      <c r="P28" s="314" t="str">
        <f>IF($B$2=1,IF(ชี้วัด5!P28="","",ชี้วัด5!P28),IF(ชี้วัด5!P58="","",ชี้วัด5!P58))</f>
        <v/>
      </c>
      <c r="Q28" s="314" t="str">
        <f>IF($B$2=1,IF(ชี้วัด5!Q28="","",ชี้วัด5!Q28),IF(ชี้วัด5!Q58="","",ชี้วัด5!Q58))</f>
        <v/>
      </c>
      <c r="R28" s="314" t="str">
        <f>IF($B$2=1,IF(ชี้วัด5!R28="","",ชี้วัด5!R28),IF(ชี้วัด5!R58="","",ชี้วัด5!R58))</f>
        <v/>
      </c>
      <c r="S28" s="314" t="str">
        <f>IF($B$2=1,IF(ชี้วัด5!S28="","",ชี้วัด5!S28),IF(ชี้วัด5!S58="","",ชี้วัด5!S58))</f>
        <v/>
      </c>
      <c r="T28" s="314" t="str">
        <f>IF($B$2=1,IF(ชี้วัด5!T28="","",ชี้วัด5!T28),IF(ชี้วัด5!T58="","",ชี้วัด5!T58))</f>
        <v/>
      </c>
      <c r="U28" s="314" t="str">
        <f>IF($B$2=1,IF(ชี้วัด5!U28="","",ชี้วัด5!U28),IF(ชี้วัด5!U58="","",ชี้วัด5!U58))</f>
        <v/>
      </c>
      <c r="V28" s="314" t="str">
        <f>IF($B$2=1,IF(ชี้วัด5!V28="","",ชี้วัด5!V28),IF(ชี้วัด5!V58="","",ชี้วัด5!V58))</f>
        <v/>
      </c>
      <c r="W28" s="314" t="str">
        <f>IF($B$2=1,IF(ชี้วัด5!W28="","",ชี้วัด5!W28),IF(ชี้วัด5!W58="","",ชี้วัด5!W58))</f>
        <v/>
      </c>
      <c r="X28" s="314" t="str">
        <f>IF($B$2=1,IF(ชี้วัด5!X28="","",ชี้วัด5!X28),IF(ชี้วัด5!X58="","",ชี้วัด5!X58))</f>
        <v/>
      </c>
      <c r="Y28" s="314" t="str">
        <f>IF($B$2=1,IF(ชี้วัด5!Y28="","",ชี้วัด5!Y28),IF(ชี้วัด5!Y58="","",ชี้วัด5!Y58))</f>
        <v/>
      </c>
      <c r="Z28" s="314" t="str">
        <f>IF($B$2=1,IF(ชี้วัด5!Z28="","",ชี้วัด5!Z28),IF(ชี้วัด5!Z58="","",ชี้วัด5!Z58))</f>
        <v/>
      </c>
      <c r="AA28" s="314" t="str">
        <f>IF($B$2=1,IF(ชี้วัด5!AA28="","",ชี้วัด5!AA28),IF(ชี้วัด5!AA58="","",ชี้วัด5!AA58))</f>
        <v/>
      </c>
      <c r="AB28" s="314" t="str">
        <f>IF($B$2=1,IF(ชี้วัด5!AB28="","",ชี้วัด5!AB28),IF(ชี้วัด5!AB58="","",ชี้วัด5!AB58))</f>
        <v/>
      </c>
      <c r="AC28" s="314" t="str">
        <f>IF($B$2=1,IF(ชี้วัด5!AC28="","",ชี้วัด5!AC28),IF(ชี้วัด5!AC58="","",ชี้วัด5!AC58))</f>
        <v/>
      </c>
      <c r="AD28" s="314" t="str">
        <f>IF($B$2=1,IF(ชี้วัด5!AD28="","",ชี้วัด5!AD28),IF(ชี้วัด5!AD58="","",ชี้วัด5!AD58))</f>
        <v/>
      </c>
      <c r="AE28" s="314" t="str">
        <f>IF($B$2=1,IF(ชี้วัด5!AE28="","",ชี้วัด5!AE28),IF(ชี้วัด5!AE58="","",ชี้วัด5!AE58))</f>
        <v/>
      </c>
      <c r="AF28" s="314" t="str">
        <f>IF($B$2=1,IF(ชี้วัด5!AF28="","",ชี้วัด5!AF28),IF(ชี้วัด5!AF58="","",ชี้วัด5!AF58))</f>
        <v/>
      </c>
      <c r="AG28" s="314" t="str">
        <f>IF($B$2=1,IF(ชี้วัด5!AG28="","",ชี้วัด5!AG28),IF(ชี้วัด5!AG58="","",ชี้วัด5!AG58))</f>
        <v/>
      </c>
      <c r="AH28" s="314" t="str">
        <f>IF($B$2=1,IF(ชี้วัด5!AH28="","",ชี้วัด5!AH28),IF(ชี้วัด5!AH58="","",ชี้วัด5!AH58))</f>
        <v/>
      </c>
      <c r="AI28" s="314" t="str">
        <f>IF($B$2=1,IF(ชี้วัด5!AI28="","",ชี้วัด5!AI28),IF(ชี้วัด5!AI58="","",ชี้วัด5!AI58))</f>
        <v/>
      </c>
      <c r="AJ28" s="314" t="str">
        <f>IF($B$2=1,IF(ชี้วัด5!AJ28="","",ชี้วัด5!AJ28),IF(ชี้วัด5!AJ58="","",ชี้วัด5!AJ58))</f>
        <v/>
      </c>
      <c r="AK28" s="314" t="str">
        <f>IF($B$2=1,IF(ชี้วัด5!AK28="","",ชี้วัด5!AK28),IF(ชี้วัด5!AK58="","",ชี้วัด5!AK58))</f>
        <v/>
      </c>
      <c r="AL28" s="314" t="str">
        <f>IF($B$2=1,IF(ชี้วัด5!AL28="","",ชี้วัด5!AL28),IF(ชี้วัด5!AL58="","",ชี้วัด5!AL58))</f>
        <v/>
      </c>
      <c r="AM28" s="314" t="str">
        <f>IF($B$2=1,IF(ชี้วัด5!AM28="","",ชี้วัด5!AM28),IF(ชี้วัด5!AM58="","",ชี้วัด5!AM58))</f>
        <v/>
      </c>
      <c r="AN28" s="314" t="str">
        <f>IF($B$2=1,IF(ชี้วัด5!AN28="","",ชี้วัด5!AN28),IF(ชี้วัด5!AN58="","",ชี้วัด5!AN58))</f>
        <v/>
      </c>
      <c r="AO28" s="314" t="str">
        <f>IF($B$2=1,IF(ชี้วัด5!AO28="","",ชี้วัด5!AO28),IF(ชี้วัด5!AO58="","",ชี้วัด5!AO58))</f>
        <v/>
      </c>
      <c r="AP28" s="314" t="str">
        <f>IF($B$2=1,IF(ชี้วัด5!AP28="","",ชี้วัด5!AP28),IF(ชี้วัด5!AP58="","",ชี้วัด5!AP58))</f>
        <v/>
      </c>
      <c r="AQ28" s="314" t="str">
        <f>IF($B$2=1,IF(ชี้วัด5!AQ28="","",ชี้วัด5!AQ28),IF(ชี้วัด5!AQ58="","",ชี้วัด5!AQ58))</f>
        <v/>
      </c>
      <c r="AR28" s="314" t="str">
        <f>IF($B$2=1,IF(ชี้วัด5!AR28="","",ชี้วัด5!AR28),IF(ชี้วัด5!AR58="","",ชี้วัด5!AR58))</f>
        <v/>
      </c>
      <c r="AS28" s="314" t="str">
        <f>IF($B$2=1,IF(ชี้วัด5!AS28="","",ชี้วัด5!AS28),IF(ชี้วัด5!AS58="","",ชี้วัด5!AS58))</f>
        <v/>
      </c>
      <c r="AT28" s="314" t="str">
        <f>IF($B$2=1,IF(ชี้วัด5!AT28="","",ชี้วัด5!AT28),IF(ชี้วัด5!AT58="","",ชี้วัด5!AT58))</f>
        <v/>
      </c>
      <c r="AU28" s="314" t="str">
        <f>IF($B$2=1,IF(ชี้วัด5!AU28="","",ชี้วัด5!AU28),IF(ชี้วัด5!AU58="","",ชี้วัด5!AU58))</f>
        <v/>
      </c>
      <c r="AV28" s="314" t="str">
        <f>IF($B$2=1,IF(ชี้วัด5!AV28="","",ชี้วัด5!AV28),IF(ชี้วัด5!AV58="","",ชี้วัด5!AV58))</f>
        <v/>
      </c>
      <c r="AW28" s="314" t="str">
        <f>IF($B$2=1,IF(ชี้วัด5!AW28="","",ชี้วัด5!AW28),IF(ชี้วัด5!AW58="","",ชี้วัด5!AW58))</f>
        <v/>
      </c>
      <c r="AX28" s="314" t="str">
        <f>IF($B$2=1,IF(ชี้วัด5!AX28="","",ชี้วัด5!AX28),IF(ชี้วัด5!AX58="","",ชี้วัด5!AX58))</f>
        <v/>
      </c>
      <c r="AY28" s="314" t="str">
        <f>IF($B$2=1,IF(ชี้วัด5!AY28="","",ชี้วัด5!AY28),IF(ชี้วัด5!AY58="","",ชี้วัด5!AY58))</f>
        <v/>
      </c>
      <c r="AZ28" s="314" t="str">
        <f>IF($B$2=1,IF(ชี้วัด5!AZ28="","",ชี้วัด5!AZ28),IF(ชี้วัด5!AZ58="","",ชี้วัด5!AZ58))</f>
        <v/>
      </c>
      <c r="BA28" s="314" t="str">
        <f>IF($B$2=1,IF(ชี้วัด5!BA28="","",ชี้วัด5!BA28),IF(ชี้วัด5!BA58="","",ชี้วัด5!BA58))</f>
        <v/>
      </c>
      <c r="BB28" s="314" t="str">
        <f>IF($B$2=1,IF(ชี้วัด5!BB28="","",ชี้วัด5!BB28),IF(ชี้วัด5!BB58="","",ชี้วัด5!BB58))</f>
        <v/>
      </c>
      <c r="BC28" s="314" t="str">
        <f>IF($B$2=1,IF(ชี้วัด5!BC28="","",ชี้วัด5!BC28),IF(ชี้วัด5!BC58="","",ชี้วัด5!BC58))</f>
        <v/>
      </c>
      <c r="BD28" s="314" t="str">
        <f>IF($B$2=1,IF(ชี้วัด5!BD28="","",ชี้วัด5!BD28),IF(ชี้วัด5!BD58="","",ชี้วัด5!BD58))</f>
        <v/>
      </c>
      <c r="BE28" s="116" t="str">
        <f>IF($B$2=1,IF(ชี้วัด5!BE28="","",ชี้วัด5!BE28),IF(ชี้วัด5!BE58="","",ชี้วัด5!BE58))</f>
        <v/>
      </c>
      <c r="BF28" s="116" t="str">
        <f>IF($B$2=1,IF(ชี้วัด5!BF28="","",ชี้วัด5!BF28),IF(ชี้วัด5!BF58="","",ชี้วัด5!BF58))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IF($B$2=1,IF(ชี้วัด5!E29="","",ชี้วัด5!E29),IF(ชี้วัด5!E59="","",ชี้วัด5!E59))</f>
        <v/>
      </c>
      <c r="F29" s="118"/>
      <c r="G29" s="314" t="str">
        <f>IF($B$2=1,IF(ชี้วัด5!G29="","",ชี้วัด5!G29),IF(ชี้วัด5!G59="","",ชี้วัด5!G59))</f>
        <v/>
      </c>
      <c r="H29" s="314" t="str">
        <f>IF($B$2=1,IF(ชี้วัด5!H29="","",ชี้วัด5!H29),IF(ชี้วัด5!H59="","",ชี้วัด5!H59))</f>
        <v/>
      </c>
      <c r="I29" s="314" t="str">
        <f>IF($B$2=1,IF(ชี้วัด5!I29="","",ชี้วัด5!I29),IF(ชี้วัด5!I59="","",ชี้วัด5!I59))</f>
        <v/>
      </c>
      <c r="J29" s="314" t="str">
        <f>IF($B$2=1,IF(ชี้วัด5!J29="","",ชี้วัด5!J29),IF(ชี้วัด5!J59="","",ชี้วัด5!J59))</f>
        <v/>
      </c>
      <c r="K29" s="314" t="str">
        <f>IF($B$2=1,IF(ชี้วัด5!K29="","",ชี้วัด5!K29),IF(ชี้วัด5!K59="","",ชี้วัด5!K59))</f>
        <v/>
      </c>
      <c r="L29" s="314" t="str">
        <f>IF($B$2=1,IF(ชี้วัด5!L29="","",ชี้วัด5!L29),IF(ชี้วัด5!L59="","",ชี้วัด5!L59))</f>
        <v/>
      </c>
      <c r="M29" s="314" t="str">
        <f>IF($B$2=1,IF(ชี้วัด5!M29="","",ชี้วัด5!M29),IF(ชี้วัด5!M59="","",ชี้วัด5!M59))</f>
        <v/>
      </c>
      <c r="N29" s="314" t="str">
        <f>IF($B$2=1,IF(ชี้วัด5!N29="","",ชี้วัด5!N29),IF(ชี้วัด5!N59="","",ชี้วัด5!N59))</f>
        <v/>
      </c>
      <c r="O29" s="314" t="str">
        <f>IF($B$2=1,IF(ชี้วัด5!O29="","",ชี้วัด5!O29),IF(ชี้วัด5!O59="","",ชี้วัด5!O59))</f>
        <v/>
      </c>
      <c r="P29" s="314" t="str">
        <f>IF($B$2=1,IF(ชี้วัด5!P29="","",ชี้วัด5!P29),IF(ชี้วัด5!P59="","",ชี้วัด5!P59))</f>
        <v/>
      </c>
      <c r="Q29" s="314" t="str">
        <f>IF($B$2=1,IF(ชี้วัด5!Q29="","",ชี้วัด5!Q29),IF(ชี้วัด5!Q59="","",ชี้วัด5!Q59))</f>
        <v/>
      </c>
      <c r="R29" s="314" t="str">
        <f>IF($B$2=1,IF(ชี้วัด5!R29="","",ชี้วัด5!R29),IF(ชี้วัด5!R59="","",ชี้วัด5!R59))</f>
        <v/>
      </c>
      <c r="S29" s="314" t="str">
        <f>IF($B$2=1,IF(ชี้วัด5!S29="","",ชี้วัด5!S29),IF(ชี้วัด5!S59="","",ชี้วัด5!S59))</f>
        <v/>
      </c>
      <c r="T29" s="314" t="str">
        <f>IF($B$2=1,IF(ชี้วัด5!T29="","",ชี้วัด5!T29),IF(ชี้วัด5!T59="","",ชี้วัด5!T59))</f>
        <v/>
      </c>
      <c r="U29" s="314" t="str">
        <f>IF($B$2=1,IF(ชี้วัด5!U29="","",ชี้วัด5!U29),IF(ชี้วัด5!U59="","",ชี้วัด5!U59))</f>
        <v/>
      </c>
      <c r="V29" s="314" t="str">
        <f>IF($B$2=1,IF(ชี้วัด5!V29="","",ชี้วัด5!V29),IF(ชี้วัด5!V59="","",ชี้วัด5!V59))</f>
        <v/>
      </c>
      <c r="W29" s="314" t="str">
        <f>IF($B$2=1,IF(ชี้วัด5!W29="","",ชี้วัด5!W29),IF(ชี้วัด5!W59="","",ชี้วัด5!W59))</f>
        <v/>
      </c>
      <c r="X29" s="314" t="str">
        <f>IF($B$2=1,IF(ชี้วัด5!X29="","",ชี้วัด5!X29),IF(ชี้วัด5!X59="","",ชี้วัด5!X59))</f>
        <v/>
      </c>
      <c r="Y29" s="314" t="str">
        <f>IF($B$2=1,IF(ชี้วัด5!Y29="","",ชี้วัด5!Y29),IF(ชี้วัด5!Y59="","",ชี้วัด5!Y59))</f>
        <v/>
      </c>
      <c r="Z29" s="314" t="str">
        <f>IF($B$2=1,IF(ชี้วัด5!Z29="","",ชี้วัด5!Z29),IF(ชี้วัด5!Z59="","",ชี้วัด5!Z59))</f>
        <v/>
      </c>
      <c r="AA29" s="314" t="str">
        <f>IF($B$2=1,IF(ชี้วัด5!AA29="","",ชี้วัด5!AA29),IF(ชี้วัด5!AA59="","",ชี้วัด5!AA59))</f>
        <v/>
      </c>
      <c r="AB29" s="314" t="str">
        <f>IF($B$2=1,IF(ชี้วัด5!AB29="","",ชี้วัด5!AB29),IF(ชี้วัด5!AB59="","",ชี้วัด5!AB59))</f>
        <v/>
      </c>
      <c r="AC29" s="314" t="str">
        <f>IF($B$2=1,IF(ชี้วัด5!AC29="","",ชี้วัด5!AC29),IF(ชี้วัด5!AC59="","",ชี้วัด5!AC59))</f>
        <v/>
      </c>
      <c r="AD29" s="314" t="str">
        <f>IF($B$2=1,IF(ชี้วัด5!AD29="","",ชี้วัด5!AD29),IF(ชี้วัด5!AD59="","",ชี้วัด5!AD59))</f>
        <v/>
      </c>
      <c r="AE29" s="314" t="str">
        <f>IF($B$2=1,IF(ชี้วัด5!AE29="","",ชี้วัด5!AE29),IF(ชี้วัด5!AE59="","",ชี้วัด5!AE59))</f>
        <v/>
      </c>
      <c r="AF29" s="314" t="str">
        <f>IF($B$2=1,IF(ชี้วัด5!AF29="","",ชี้วัด5!AF29),IF(ชี้วัด5!AF59="","",ชี้วัด5!AF59))</f>
        <v/>
      </c>
      <c r="AG29" s="314" t="str">
        <f>IF($B$2=1,IF(ชี้วัด5!AG29="","",ชี้วัด5!AG29),IF(ชี้วัด5!AG59="","",ชี้วัด5!AG59))</f>
        <v/>
      </c>
      <c r="AH29" s="314" t="str">
        <f>IF($B$2=1,IF(ชี้วัด5!AH29="","",ชี้วัด5!AH29),IF(ชี้วัด5!AH59="","",ชี้วัด5!AH59))</f>
        <v/>
      </c>
      <c r="AI29" s="314" t="str">
        <f>IF($B$2=1,IF(ชี้วัด5!AI29="","",ชี้วัด5!AI29),IF(ชี้วัด5!AI59="","",ชี้วัด5!AI59))</f>
        <v/>
      </c>
      <c r="AJ29" s="314" t="str">
        <f>IF($B$2=1,IF(ชี้วัด5!AJ29="","",ชี้วัด5!AJ29),IF(ชี้วัด5!AJ59="","",ชี้วัด5!AJ59))</f>
        <v/>
      </c>
      <c r="AK29" s="314" t="str">
        <f>IF($B$2=1,IF(ชี้วัด5!AK29="","",ชี้วัด5!AK29),IF(ชี้วัด5!AK59="","",ชี้วัด5!AK59))</f>
        <v/>
      </c>
      <c r="AL29" s="314" t="str">
        <f>IF($B$2=1,IF(ชี้วัด5!AL29="","",ชี้วัด5!AL29),IF(ชี้วัด5!AL59="","",ชี้วัด5!AL59))</f>
        <v/>
      </c>
      <c r="AM29" s="314" t="str">
        <f>IF($B$2=1,IF(ชี้วัด5!AM29="","",ชี้วัด5!AM29),IF(ชี้วัด5!AM59="","",ชี้วัด5!AM59))</f>
        <v/>
      </c>
      <c r="AN29" s="314" t="str">
        <f>IF($B$2=1,IF(ชี้วัด5!AN29="","",ชี้วัด5!AN29),IF(ชี้วัด5!AN59="","",ชี้วัด5!AN59))</f>
        <v/>
      </c>
      <c r="AO29" s="314" t="str">
        <f>IF($B$2=1,IF(ชี้วัด5!AO29="","",ชี้วัด5!AO29),IF(ชี้วัด5!AO59="","",ชี้วัด5!AO59))</f>
        <v/>
      </c>
      <c r="AP29" s="314" t="str">
        <f>IF($B$2=1,IF(ชี้วัด5!AP29="","",ชี้วัด5!AP29),IF(ชี้วัด5!AP59="","",ชี้วัด5!AP59))</f>
        <v/>
      </c>
      <c r="AQ29" s="314" t="str">
        <f>IF($B$2=1,IF(ชี้วัด5!AQ29="","",ชี้วัด5!AQ29),IF(ชี้วัด5!AQ59="","",ชี้วัด5!AQ59))</f>
        <v/>
      </c>
      <c r="AR29" s="314" t="str">
        <f>IF($B$2=1,IF(ชี้วัด5!AR29="","",ชี้วัด5!AR29),IF(ชี้วัด5!AR59="","",ชี้วัด5!AR59))</f>
        <v/>
      </c>
      <c r="AS29" s="314" t="str">
        <f>IF($B$2=1,IF(ชี้วัด5!AS29="","",ชี้วัด5!AS29),IF(ชี้วัด5!AS59="","",ชี้วัด5!AS59))</f>
        <v/>
      </c>
      <c r="AT29" s="314" t="str">
        <f>IF($B$2=1,IF(ชี้วัด5!AT29="","",ชี้วัด5!AT29),IF(ชี้วัด5!AT59="","",ชี้วัด5!AT59))</f>
        <v/>
      </c>
      <c r="AU29" s="314" t="str">
        <f>IF($B$2=1,IF(ชี้วัด5!AU29="","",ชี้วัด5!AU29),IF(ชี้วัด5!AU59="","",ชี้วัด5!AU59))</f>
        <v/>
      </c>
      <c r="AV29" s="314" t="str">
        <f>IF($B$2=1,IF(ชี้วัด5!AV29="","",ชี้วัด5!AV29),IF(ชี้วัด5!AV59="","",ชี้วัด5!AV59))</f>
        <v/>
      </c>
      <c r="AW29" s="314" t="str">
        <f>IF($B$2=1,IF(ชี้วัด5!AW29="","",ชี้วัด5!AW29),IF(ชี้วัด5!AW59="","",ชี้วัด5!AW59))</f>
        <v/>
      </c>
      <c r="AX29" s="314" t="str">
        <f>IF($B$2=1,IF(ชี้วัด5!AX29="","",ชี้วัด5!AX29),IF(ชี้วัด5!AX59="","",ชี้วัด5!AX59))</f>
        <v/>
      </c>
      <c r="AY29" s="314" t="str">
        <f>IF($B$2=1,IF(ชี้วัด5!AY29="","",ชี้วัด5!AY29),IF(ชี้วัด5!AY59="","",ชี้วัด5!AY59))</f>
        <v/>
      </c>
      <c r="AZ29" s="314" t="str">
        <f>IF($B$2=1,IF(ชี้วัด5!AZ29="","",ชี้วัด5!AZ29),IF(ชี้วัด5!AZ59="","",ชี้วัด5!AZ59))</f>
        <v/>
      </c>
      <c r="BA29" s="314" t="str">
        <f>IF($B$2=1,IF(ชี้วัด5!BA29="","",ชี้วัด5!BA29),IF(ชี้วัด5!BA59="","",ชี้วัด5!BA59))</f>
        <v/>
      </c>
      <c r="BB29" s="314" t="str">
        <f>IF($B$2=1,IF(ชี้วัด5!BB29="","",ชี้วัด5!BB29),IF(ชี้วัด5!BB59="","",ชี้วัด5!BB59))</f>
        <v/>
      </c>
      <c r="BC29" s="314" t="str">
        <f>IF($B$2=1,IF(ชี้วัด5!BC29="","",ชี้วัด5!BC29),IF(ชี้วัด5!BC59="","",ชี้วัด5!BC59))</f>
        <v/>
      </c>
      <c r="BD29" s="314" t="str">
        <f>IF($B$2=1,IF(ชี้วัด5!BD29="","",ชี้วัด5!BD29),IF(ชี้วัด5!BD59="","",ชี้วัด5!BD59))</f>
        <v/>
      </c>
      <c r="BE29" s="116" t="str">
        <f>IF($B$2=1,IF(ชี้วัด5!BE29="","",ชี้วัด5!BE29),IF(ชี้วัด5!BE59="","",ชี้วัด5!BE59))</f>
        <v/>
      </c>
      <c r="BF29" s="116" t="str">
        <f>IF($B$2=1,IF(ชี้วัด5!BF29="","",ชี้วัด5!BF29),IF(ชี้วัด5!BF59="","",ชี้วัด5!BF59))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IF($B$2=1,IF(ชี้วัด5!E30="","",ชี้วัด5!E30),IF(ชี้วัด5!E60="","",ชี้วัด5!E60))</f>
        <v/>
      </c>
      <c r="F30" s="118"/>
      <c r="G30" s="314" t="str">
        <f>IF($B$2=1,IF(ชี้วัด5!G30="","",ชี้วัด5!G30),IF(ชี้วัด5!G60="","",ชี้วัด5!G60))</f>
        <v/>
      </c>
      <c r="H30" s="314" t="str">
        <f>IF($B$2=1,IF(ชี้วัด5!H30="","",ชี้วัด5!H30),IF(ชี้วัด5!H60="","",ชี้วัด5!H60))</f>
        <v/>
      </c>
      <c r="I30" s="314" t="str">
        <f>IF($B$2=1,IF(ชี้วัด5!I30="","",ชี้วัด5!I30),IF(ชี้วัด5!I60="","",ชี้วัด5!I60))</f>
        <v/>
      </c>
      <c r="J30" s="314" t="str">
        <f>IF($B$2=1,IF(ชี้วัด5!J30="","",ชี้วัด5!J30),IF(ชี้วัด5!J60="","",ชี้วัด5!J60))</f>
        <v/>
      </c>
      <c r="K30" s="314" t="str">
        <f>IF($B$2=1,IF(ชี้วัด5!K30="","",ชี้วัด5!K30),IF(ชี้วัด5!K60="","",ชี้วัด5!K60))</f>
        <v/>
      </c>
      <c r="L30" s="314" t="str">
        <f>IF($B$2=1,IF(ชี้วัด5!L30="","",ชี้วัด5!L30),IF(ชี้วัด5!L60="","",ชี้วัด5!L60))</f>
        <v/>
      </c>
      <c r="M30" s="314" t="str">
        <f>IF($B$2=1,IF(ชี้วัด5!M30="","",ชี้วัด5!M30),IF(ชี้วัด5!M60="","",ชี้วัด5!M60))</f>
        <v/>
      </c>
      <c r="N30" s="314" t="str">
        <f>IF($B$2=1,IF(ชี้วัด5!N30="","",ชี้วัด5!N30),IF(ชี้วัด5!N60="","",ชี้วัด5!N60))</f>
        <v/>
      </c>
      <c r="O30" s="314" t="str">
        <f>IF($B$2=1,IF(ชี้วัด5!O30="","",ชี้วัด5!O30),IF(ชี้วัด5!O60="","",ชี้วัด5!O60))</f>
        <v/>
      </c>
      <c r="P30" s="314" t="str">
        <f>IF($B$2=1,IF(ชี้วัด5!P30="","",ชี้วัด5!P30),IF(ชี้วัด5!P60="","",ชี้วัด5!P60))</f>
        <v/>
      </c>
      <c r="Q30" s="314" t="str">
        <f>IF($B$2=1,IF(ชี้วัด5!Q30="","",ชี้วัด5!Q30),IF(ชี้วัด5!Q60="","",ชี้วัด5!Q60))</f>
        <v/>
      </c>
      <c r="R30" s="314" t="str">
        <f>IF($B$2=1,IF(ชี้วัด5!R30="","",ชี้วัด5!R30),IF(ชี้วัด5!R60="","",ชี้วัด5!R60))</f>
        <v/>
      </c>
      <c r="S30" s="314" t="str">
        <f>IF($B$2=1,IF(ชี้วัด5!S30="","",ชี้วัด5!S30),IF(ชี้วัด5!S60="","",ชี้วัด5!S60))</f>
        <v/>
      </c>
      <c r="T30" s="314" t="str">
        <f>IF($B$2=1,IF(ชี้วัด5!T30="","",ชี้วัด5!T30),IF(ชี้วัด5!T60="","",ชี้วัด5!T60))</f>
        <v/>
      </c>
      <c r="U30" s="314" t="str">
        <f>IF($B$2=1,IF(ชี้วัด5!U30="","",ชี้วัด5!U30),IF(ชี้วัด5!U60="","",ชี้วัด5!U60))</f>
        <v/>
      </c>
      <c r="V30" s="314" t="str">
        <f>IF($B$2=1,IF(ชี้วัด5!V30="","",ชี้วัด5!V30),IF(ชี้วัด5!V60="","",ชี้วัด5!V60))</f>
        <v/>
      </c>
      <c r="W30" s="314" t="str">
        <f>IF($B$2=1,IF(ชี้วัด5!W30="","",ชี้วัด5!W30),IF(ชี้วัด5!W60="","",ชี้วัด5!W60))</f>
        <v/>
      </c>
      <c r="X30" s="314" t="str">
        <f>IF($B$2=1,IF(ชี้วัด5!X30="","",ชี้วัด5!X30),IF(ชี้วัด5!X60="","",ชี้วัด5!X60))</f>
        <v/>
      </c>
      <c r="Y30" s="314" t="str">
        <f>IF($B$2=1,IF(ชี้วัด5!Y30="","",ชี้วัด5!Y30),IF(ชี้วัด5!Y60="","",ชี้วัด5!Y60))</f>
        <v/>
      </c>
      <c r="Z30" s="314" t="str">
        <f>IF($B$2=1,IF(ชี้วัด5!Z30="","",ชี้วัด5!Z30),IF(ชี้วัด5!Z60="","",ชี้วัด5!Z60))</f>
        <v/>
      </c>
      <c r="AA30" s="314" t="str">
        <f>IF($B$2=1,IF(ชี้วัด5!AA30="","",ชี้วัด5!AA30),IF(ชี้วัด5!AA60="","",ชี้วัด5!AA60))</f>
        <v/>
      </c>
      <c r="AB30" s="314" t="str">
        <f>IF($B$2=1,IF(ชี้วัด5!AB30="","",ชี้วัด5!AB30),IF(ชี้วัด5!AB60="","",ชี้วัด5!AB60))</f>
        <v/>
      </c>
      <c r="AC30" s="314" t="str">
        <f>IF($B$2=1,IF(ชี้วัด5!AC30="","",ชี้วัด5!AC30),IF(ชี้วัด5!AC60="","",ชี้วัด5!AC60))</f>
        <v/>
      </c>
      <c r="AD30" s="314" t="str">
        <f>IF($B$2=1,IF(ชี้วัด5!AD30="","",ชี้วัด5!AD30),IF(ชี้วัด5!AD60="","",ชี้วัด5!AD60))</f>
        <v/>
      </c>
      <c r="AE30" s="314" t="str">
        <f>IF($B$2=1,IF(ชี้วัด5!AE30="","",ชี้วัด5!AE30),IF(ชี้วัด5!AE60="","",ชี้วัด5!AE60))</f>
        <v/>
      </c>
      <c r="AF30" s="314" t="str">
        <f>IF($B$2=1,IF(ชี้วัด5!AF30="","",ชี้วัด5!AF30),IF(ชี้วัด5!AF60="","",ชี้วัด5!AF60))</f>
        <v/>
      </c>
      <c r="AG30" s="314" t="str">
        <f>IF($B$2=1,IF(ชี้วัด5!AG30="","",ชี้วัด5!AG30),IF(ชี้วัด5!AG60="","",ชี้วัด5!AG60))</f>
        <v/>
      </c>
      <c r="AH30" s="314" t="str">
        <f>IF($B$2=1,IF(ชี้วัด5!AH30="","",ชี้วัด5!AH30),IF(ชี้วัด5!AH60="","",ชี้วัด5!AH60))</f>
        <v/>
      </c>
      <c r="AI30" s="314" t="str">
        <f>IF($B$2=1,IF(ชี้วัด5!AI30="","",ชี้วัด5!AI30),IF(ชี้วัด5!AI60="","",ชี้วัด5!AI60))</f>
        <v/>
      </c>
      <c r="AJ30" s="314" t="str">
        <f>IF($B$2=1,IF(ชี้วัด5!AJ30="","",ชี้วัด5!AJ30),IF(ชี้วัด5!AJ60="","",ชี้วัด5!AJ60))</f>
        <v/>
      </c>
      <c r="AK30" s="314" t="str">
        <f>IF($B$2=1,IF(ชี้วัด5!AK30="","",ชี้วัด5!AK30),IF(ชี้วัด5!AK60="","",ชี้วัด5!AK60))</f>
        <v/>
      </c>
      <c r="AL30" s="314" t="str">
        <f>IF($B$2=1,IF(ชี้วัด5!AL30="","",ชี้วัด5!AL30),IF(ชี้วัด5!AL60="","",ชี้วัด5!AL60))</f>
        <v/>
      </c>
      <c r="AM30" s="314" t="str">
        <f>IF($B$2=1,IF(ชี้วัด5!AM30="","",ชี้วัด5!AM30),IF(ชี้วัด5!AM60="","",ชี้วัด5!AM60))</f>
        <v/>
      </c>
      <c r="AN30" s="314" t="str">
        <f>IF($B$2=1,IF(ชี้วัด5!AN30="","",ชี้วัด5!AN30),IF(ชี้วัด5!AN60="","",ชี้วัด5!AN60))</f>
        <v/>
      </c>
      <c r="AO30" s="314" t="str">
        <f>IF($B$2=1,IF(ชี้วัด5!AO30="","",ชี้วัด5!AO30),IF(ชี้วัด5!AO60="","",ชี้วัด5!AO60))</f>
        <v/>
      </c>
      <c r="AP30" s="314" t="str">
        <f>IF($B$2=1,IF(ชี้วัด5!AP30="","",ชี้วัด5!AP30),IF(ชี้วัด5!AP60="","",ชี้วัด5!AP60))</f>
        <v/>
      </c>
      <c r="AQ30" s="314" t="str">
        <f>IF($B$2=1,IF(ชี้วัด5!AQ30="","",ชี้วัด5!AQ30),IF(ชี้วัด5!AQ60="","",ชี้วัด5!AQ60))</f>
        <v/>
      </c>
      <c r="AR30" s="314" t="str">
        <f>IF($B$2=1,IF(ชี้วัด5!AR30="","",ชี้วัด5!AR30),IF(ชี้วัด5!AR60="","",ชี้วัด5!AR60))</f>
        <v/>
      </c>
      <c r="AS30" s="314" t="str">
        <f>IF($B$2=1,IF(ชี้วัด5!AS30="","",ชี้วัด5!AS30),IF(ชี้วัด5!AS60="","",ชี้วัด5!AS60))</f>
        <v/>
      </c>
      <c r="AT30" s="314" t="str">
        <f>IF($B$2=1,IF(ชี้วัด5!AT30="","",ชี้วัด5!AT30),IF(ชี้วัด5!AT60="","",ชี้วัด5!AT60))</f>
        <v/>
      </c>
      <c r="AU30" s="314" t="str">
        <f>IF($B$2=1,IF(ชี้วัด5!AU30="","",ชี้วัด5!AU30),IF(ชี้วัด5!AU60="","",ชี้วัด5!AU60))</f>
        <v/>
      </c>
      <c r="AV30" s="314" t="str">
        <f>IF($B$2=1,IF(ชี้วัด5!AV30="","",ชี้วัด5!AV30),IF(ชี้วัด5!AV60="","",ชี้วัด5!AV60))</f>
        <v/>
      </c>
      <c r="AW30" s="314" t="str">
        <f>IF($B$2=1,IF(ชี้วัด5!AW30="","",ชี้วัด5!AW30),IF(ชี้วัด5!AW60="","",ชี้วัด5!AW60))</f>
        <v/>
      </c>
      <c r="AX30" s="314" t="str">
        <f>IF($B$2=1,IF(ชี้วัด5!AX30="","",ชี้วัด5!AX30),IF(ชี้วัด5!AX60="","",ชี้วัด5!AX60))</f>
        <v/>
      </c>
      <c r="AY30" s="314" t="str">
        <f>IF($B$2=1,IF(ชี้วัด5!AY30="","",ชี้วัด5!AY30),IF(ชี้วัด5!AY60="","",ชี้วัด5!AY60))</f>
        <v/>
      </c>
      <c r="AZ30" s="314" t="str">
        <f>IF($B$2=1,IF(ชี้วัด5!AZ30="","",ชี้วัด5!AZ30),IF(ชี้วัด5!AZ60="","",ชี้วัด5!AZ60))</f>
        <v/>
      </c>
      <c r="BA30" s="314" t="str">
        <f>IF($B$2=1,IF(ชี้วัด5!BA30="","",ชี้วัด5!BA30),IF(ชี้วัด5!BA60="","",ชี้วัด5!BA60))</f>
        <v/>
      </c>
      <c r="BB30" s="314" t="str">
        <f>IF($B$2=1,IF(ชี้วัด5!BB30="","",ชี้วัด5!BB30),IF(ชี้วัด5!BB60="","",ชี้วัด5!BB60))</f>
        <v/>
      </c>
      <c r="BC30" s="314" t="str">
        <f>IF($B$2=1,IF(ชี้วัด5!BC30="","",ชี้วัด5!BC30),IF(ชี้วัด5!BC60="","",ชี้วัด5!BC60))</f>
        <v/>
      </c>
      <c r="BD30" s="314" t="str">
        <f>IF($B$2=1,IF(ชี้วัด5!BD30="","",ชี้วัด5!BD30),IF(ชี้วัด5!BD60="","",ชี้วัด5!BD60))</f>
        <v/>
      </c>
      <c r="BE30" s="116" t="str">
        <f>IF($B$2=1,IF(ชี้วัด5!BE30="","",ชี้วัด5!BE30),IF(ชี้วัด5!BE60="","",ชี้วัด5!BE60))</f>
        <v/>
      </c>
      <c r="BF30" s="116" t="str">
        <f>IF($B$2=1,IF(ชี้วัด5!BF30="","",ชี้วัด5!BF30),IF(ชี้วัด5!BF60="","",ชี้วัด5!BF60))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IF($B$2=1,IF(ชี้วัด5!E31="","",ชี้วัด5!E31),IF(ชี้วัด5!E61="","",ชี้วัด5!E61))</f>
        <v/>
      </c>
      <c r="F31" s="118"/>
      <c r="G31" s="314" t="str">
        <f>IF($B$2=1,IF(ชี้วัด5!G31="","",ชี้วัด5!G31),IF(ชี้วัด5!G61="","",ชี้วัด5!G61))</f>
        <v/>
      </c>
      <c r="H31" s="314" t="str">
        <f>IF($B$2=1,IF(ชี้วัด5!H31="","",ชี้วัด5!H31),IF(ชี้วัด5!H61="","",ชี้วัด5!H61))</f>
        <v/>
      </c>
      <c r="I31" s="314" t="str">
        <f>IF($B$2=1,IF(ชี้วัด5!I31="","",ชี้วัด5!I31),IF(ชี้วัด5!I61="","",ชี้วัด5!I61))</f>
        <v/>
      </c>
      <c r="J31" s="314" t="str">
        <f>IF($B$2=1,IF(ชี้วัด5!J31="","",ชี้วัด5!J31),IF(ชี้วัด5!J61="","",ชี้วัด5!J61))</f>
        <v/>
      </c>
      <c r="K31" s="314" t="str">
        <f>IF($B$2=1,IF(ชี้วัด5!K31="","",ชี้วัด5!K31),IF(ชี้วัด5!K61="","",ชี้วัด5!K61))</f>
        <v/>
      </c>
      <c r="L31" s="314" t="str">
        <f>IF($B$2=1,IF(ชี้วัด5!L31="","",ชี้วัด5!L31),IF(ชี้วัด5!L61="","",ชี้วัด5!L61))</f>
        <v/>
      </c>
      <c r="M31" s="314" t="str">
        <f>IF($B$2=1,IF(ชี้วัด5!M31="","",ชี้วัด5!M31),IF(ชี้วัด5!M61="","",ชี้วัด5!M61))</f>
        <v/>
      </c>
      <c r="N31" s="314" t="str">
        <f>IF($B$2=1,IF(ชี้วัด5!N31="","",ชี้วัด5!N31),IF(ชี้วัด5!N61="","",ชี้วัด5!N61))</f>
        <v/>
      </c>
      <c r="O31" s="314" t="str">
        <f>IF($B$2=1,IF(ชี้วัด5!O31="","",ชี้วัด5!O31),IF(ชี้วัด5!O61="","",ชี้วัด5!O61))</f>
        <v/>
      </c>
      <c r="P31" s="314" t="str">
        <f>IF($B$2=1,IF(ชี้วัด5!P31="","",ชี้วัด5!P31),IF(ชี้วัด5!P61="","",ชี้วัด5!P61))</f>
        <v/>
      </c>
      <c r="Q31" s="314" t="str">
        <f>IF($B$2=1,IF(ชี้วัด5!Q31="","",ชี้วัด5!Q31),IF(ชี้วัด5!Q61="","",ชี้วัด5!Q61))</f>
        <v/>
      </c>
      <c r="R31" s="314" t="str">
        <f>IF($B$2=1,IF(ชี้วัด5!R31="","",ชี้วัด5!R31),IF(ชี้วัด5!R61="","",ชี้วัด5!R61))</f>
        <v/>
      </c>
      <c r="S31" s="314" t="str">
        <f>IF($B$2=1,IF(ชี้วัด5!S31="","",ชี้วัด5!S31),IF(ชี้วัด5!S61="","",ชี้วัด5!S61))</f>
        <v/>
      </c>
      <c r="T31" s="314" t="str">
        <f>IF($B$2=1,IF(ชี้วัด5!T31="","",ชี้วัด5!T31),IF(ชี้วัด5!T61="","",ชี้วัด5!T61))</f>
        <v/>
      </c>
      <c r="U31" s="314" t="str">
        <f>IF($B$2=1,IF(ชี้วัด5!U31="","",ชี้วัด5!U31),IF(ชี้วัด5!U61="","",ชี้วัด5!U61))</f>
        <v/>
      </c>
      <c r="V31" s="314" t="str">
        <f>IF($B$2=1,IF(ชี้วัด5!V31="","",ชี้วัด5!V31),IF(ชี้วัด5!V61="","",ชี้วัด5!V61))</f>
        <v/>
      </c>
      <c r="W31" s="314" t="str">
        <f>IF($B$2=1,IF(ชี้วัด5!W31="","",ชี้วัด5!W31),IF(ชี้วัด5!W61="","",ชี้วัด5!W61))</f>
        <v/>
      </c>
      <c r="X31" s="314" t="str">
        <f>IF($B$2=1,IF(ชี้วัด5!X31="","",ชี้วัด5!X31),IF(ชี้วัด5!X61="","",ชี้วัด5!X61))</f>
        <v/>
      </c>
      <c r="Y31" s="314" t="str">
        <f>IF($B$2=1,IF(ชี้วัด5!Y31="","",ชี้วัด5!Y31),IF(ชี้วัด5!Y61="","",ชี้วัด5!Y61))</f>
        <v/>
      </c>
      <c r="Z31" s="314" t="str">
        <f>IF($B$2=1,IF(ชี้วัด5!Z31="","",ชี้วัด5!Z31),IF(ชี้วัด5!Z61="","",ชี้วัด5!Z61))</f>
        <v/>
      </c>
      <c r="AA31" s="314" t="str">
        <f>IF($B$2=1,IF(ชี้วัด5!AA31="","",ชี้วัด5!AA31),IF(ชี้วัด5!AA61="","",ชี้วัด5!AA61))</f>
        <v/>
      </c>
      <c r="AB31" s="314" t="str">
        <f>IF($B$2=1,IF(ชี้วัด5!AB31="","",ชี้วัด5!AB31),IF(ชี้วัด5!AB61="","",ชี้วัด5!AB61))</f>
        <v/>
      </c>
      <c r="AC31" s="314" t="str">
        <f>IF($B$2=1,IF(ชี้วัด5!AC31="","",ชี้วัด5!AC31),IF(ชี้วัด5!AC61="","",ชี้วัด5!AC61))</f>
        <v/>
      </c>
      <c r="AD31" s="314" t="str">
        <f>IF($B$2=1,IF(ชี้วัด5!AD31="","",ชี้วัด5!AD31),IF(ชี้วัด5!AD61="","",ชี้วัด5!AD61))</f>
        <v/>
      </c>
      <c r="AE31" s="314" t="str">
        <f>IF($B$2=1,IF(ชี้วัด5!AE31="","",ชี้วัด5!AE31),IF(ชี้วัด5!AE61="","",ชี้วัด5!AE61))</f>
        <v/>
      </c>
      <c r="AF31" s="314" t="str">
        <f>IF($B$2=1,IF(ชี้วัด5!AF31="","",ชี้วัด5!AF31),IF(ชี้วัด5!AF61="","",ชี้วัด5!AF61))</f>
        <v/>
      </c>
      <c r="AG31" s="314" t="str">
        <f>IF($B$2=1,IF(ชี้วัด5!AG31="","",ชี้วัด5!AG31),IF(ชี้วัด5!AG61="","",ชี้วัด5!AG61))</f>
        <v/>
      </c>
      <c r="AH31" s="314" t="str">
        <f>IF($B$2=1,IF(ชี้วัด5!AH31="","",ชี้วัด5!AH31),IF(ชี้วัด5!AH61="","",ชี้วัด5!AH61))</f>
        <v/>
      </c>
      <c r="AI31" s="314" t="str">
        <f>IF($B$2=1,IF(ชี้วัด5!AI31="","",ชี้วัด5!AI31),IF(ชี้วัด5!AI61="","",ชี้วัด5!AI61))</f>
        <v/>
      </c>
      <c r="AJ31" s="314" t="str">
        <f>IF($B$2=1,IF(ชี้วัด5!AJ31="","",ชี้วัด5!AJ31),IF(ชี้วัด5!AJ61="","",ชี้วัด5!AJ61))</f>
        <v/>
      </c>
      <c r="AK31" s="314" t="str">
        <f>IF($B$2=1,IF(ชี้วัด5!AK31="","",ชี้วัด5!AK31),IF(ชี้วัด5!AK61="","",ชี้วัด5!AK61))</f>
        <v/>
      </c>
      <c r="AL31" s="314" t="str">
        <f>IF($B$2=1,IF(ชี้วัด5!AL31="","",ชี้วัด5!AL31),IF(ชี้วัด5!AL61="","",ชี้วัด5!AL61))</f>
        <v/>
      </c>
      <c r="AM31" s="314" t="str">
        <f>IF($B$2=1,IF(ชี้วัด5!AM31="","",ชี้วัด5!AM31),IF(ชี้วัด5!AM61="","",ชี้วัด5!AM61))</f>
        <v/>
      </c>
      <c r="AN31" s="314" t="str">
        <f>IF($B$2=1,IF(ชี้วัด5!AN31="","",ชี้วัด5!AN31),IF(ชี้วัด5!AN61="","",ชี้วัด5!AN61))</f>
        <v/>
      </c>
      <c r="AO31" s="314" t="str">
        <f>IF($B$2=1,IF(ชี้วัด5!AO31="","",ชี้วัด5!AO31),IF(ชี้วัด5!AO61="","",ชี้วัด5!AO61))</f>
        <v/>
      </c>
      <c r="AP31" s="314" t="str">
        <f>IF($B$2=1,IF(ชี้วัด5!AP31="","",ชี้วัด5!AP31),IF(ชี้วัด5!AP61="","",ชี้วัด5!AP61))</f>
        <v/>
      </c>
      <c r="AQ31" s="314" t="str">
        <f>IF($B$2=1,IF(ชี้วัด5!AQ31="","",ชี้วัด5!AQ31),IF(ชี้วัด5!AQ61="","",ชี้วัด5!AQ61))</f>
        <v/>
      </c>
      <c r="AR31" s="314" t="str">
        <f>IF($B$2=1,IF(ชี้วัด5!AR31="","",ชี้วัด5!AR31),IF(ชี้วัด5!AR61="","",ชี้วัด5!AR61))</f>
        <v/>
      </c>
      <c r="AS31" s="314" t="str">
        <f>IF($B$2=1,IF(ชี้วัด5!AS31="","",ชี้วัด5!AS31),IF(ชี้วัด5!AS61="","",ชี้วัด5!AS61))</f>
        <v/>
      </c>
      <c r="AT31" s="314" t="str">
        <f>IF($B$2=1,IF(ชี้วัด5!AT31="","",ชี้วัด5!AT31),IF(ชี้วัด5!AT61="","",ชี้วัด5!AT61))</f>
        <v/>
      </c>
      <c r="AU31" s="314" t="str">
        <f>IF($B$2=1,IF(ชี้วัด5!AU31="","",ชี้วัด5!AU31),IF(ชี้วัด5!AU61="","",ชี้วัด5!AU61))</f>
        <v/>
      </c>
      <c r="AV31" s="314" t="str">
        <f>IF($B$2=1,IF(ชี้วัด5!AV31="","",ชี้วัด5!AV31),IF(ชี้วัด5!AV61="","",ชี้วัด5!AV61))</f>
        <v/>
      </c>
      <c r="AW31" s="314" t="str">
        <f>IF($B$2=1,IF(ชี้วัด5!AW31="","",ชี้วัด5!AW31),IF(ชี้วัด5!AW61="","",ชี้วัด5!AW61))</f>
        <v/>
      </c>
      <c r="AX31" s="314" t="str">
        <f>IF($B$2=1,IF(ชี้วัด5!AX31="","",ชี้วัด5!AX31),IF(ชี้วัด5!AX61="","",ชี้วัด5!AX61))</f>
        <v/>
      </c>
      <c r="AY31" s="314" t="str">
        <f>IF($B$2=1,IF(ชี้วัด5!AY31="","",ชี้วัด5!AY31),IF(ชี้วัด5!AY61="","",ชี้วัด5!AY61))</f>
        <v/>
      </c>
      <c r="AZ31" s="314" t="str">
        <f>IF($B$2=1,IF(ชี้วัด5!AZ31="","",ชี้วัด5!AZ31),IF(ชี้วัด5!AZ61="","",ชี้วัด5!AZ61))</f>
        <v/>
      </c>
      <c r="BA31" s="314" t="str">
        <f>IF($B$2=1,IF(ชี้วัด5!BA31="","",ชี้วัด5!BA31),IF(ชี้วัด5!BA61="","",ชี้วัด5!BA61))</f>
        <v/>
      </c>
      <c r="BB31" s="314" t="str">
        <f>IF($B$2=1,IF(ชี้วัด5!BB31="","",ชี้วัด5!BB31),IF(ชี้วัด5!BB61="","",ชี้วัด5!BB61))</f>
        <v/>
      </c>
      <c r="BC31" s="314" t="str">
        <f>IF($B$2=1,IF(ชี้วัด5!BC31="","",ชี้วัด5!BC31),IF(ชี้วัด5!BC61="","",ชี้วัด5!BC61))</f>
        <v/>
      </c>
      <c r="BD31" s="314" t="str">
        <f>IF($B$2=1,IF(ชี้วัด5!BD31="","",ชี้วัด5!BD31),IF(ชี้วัด5!BD61="","",ชี้วัด5!BD61))</f>
        <v/>
      </c>
      <c r="BE31" s="116" t="str">
        <f>IF($B$2=1,IF(ชี้วัด5!BE31="","",ชี้วัด5!BE31),IF(ชี้วัด5!BE61="","",ชี้วัด5!BE61))</f>
        <v/>
      </c>
      <c r="BF31" s="116" t="str">
        <f>IF($B$2=1,IF(ชี้วัด5!BF31="","",ชี้วัด5!BF31),IF(ชี้วัด5!BF61="","",ชี้วัด5!BF61))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IF($B$2=1,IF(ชี้วัด5!E32="","",ชี้วัด5!E32),IF(ชี้วัด5!E62="","",ชี้วัด5!E62))</f>
        <v/>
      </c>
      <c r="F32" s="118"/>
      <c r="G32" s="314" t="str">
        <f>IF($B$2=1,IF(ชี้วัด5!G32="","",ชี้วัด5!G32),IF(ชี้วัด5!G62="","",ชี้วัด5!G62))</f>
        <v/>
      </c>
      <c r="H32" s="314" t="str">
        <f>IF($B$2=1,IF(ชี้วัด5!H32="","",ชี้วัด5!H32),IF(ชี้วัด5!H62="","",ชี้วัด5!H62))</f>
        <v/>
      </c>
      <c r="I32" s="314" t="str">
        <f>IF($B$2=1,IF(ชี้วัด5!I32="","",ชี้วัด5!I32),IF(ชี้วัด5!I62="","",ชี้วัด5!I62))</f>
        <v/>
      </c>
      <c r="J32" s="314" t="str">
        <f>IF($B$2=1,IF(ชี้วัด5!J32="","",ชี้วัด5!J32),IF(ชี้วัด5!J62="","",ชี้วัด5!J62))</f>
        <v/>
      </c>
      <c r="K32" s="314" t="str">
        <f>IF($B$2=1,IF(ชี้วัด5!K32="","",ชี้วัด5!K32),IF(ชี้วัด5!K62="","",ชี้วัด5!K62))</f>
        <v/>
      </c>
      <c r="L32" s="314" t="str">
        <f>IF($B$2=1,IF(ชี้วัด5!L32="","",ชี้วัด5!L32),IF(ชี้วัด5!L62="","",ชี้วัด5!L62))</f>
        <v/>
      </c>
      <c r="M32" s="314" t="str">
        <f>IF($B$2=1,IF(ชี้วัด5!M32="","",ชี้วัด5!M32),IF(ชี้วัด5!M62="","",ชี้วัด5!M62))</f>
        <v/>
      </c>
      <c r="N32" s="314" t="str">
        <f>IF($B$2=1,IF(ชี้วัด5!N32="","",ชี้วัด5!N32),IF(ชี้วัด5!N62="","",ชี้วัด5!N62))</f>
        <v/>
      </c>
      <c r="O32" s="314" t="str">
        <f>IF($B$2=1,IF(ชี้วัด5!O32="","",ชี้วัด5!O32),IF(ชี้วัด5!O62="","",ชี้วัด5!O62))</f>
        <v/>
      </c>
      <c r="P32" s="314" t="str">
        <f>IF($B$2=1,IF(ชี้วัด5!P32="","",ชี้วัด5!P32),IF(ชี้วัด5!P62="","",ชี้วัด5!P62))</f>
        <v/>
      </c>
      <c r="Q32" s="314" t="str">
        <f>IF($B$2=1,IF(ชี้วัด5!Q32="","",ชี้วัด5!Q32),IF(ชี้วัด5!Q62="","",ชี้วัด5!Q62))</f>
        <v/>
      </c>
      <c r="R32" s="314" t="str">
        <f>IF($B$2=1,IF(ชี้วัด5!R32="","",ชี้วัด5!R32),IF(ชี้วัด5!R62="","",ชี้วัด5!R62))</f>
        <v/>
      </c>
      <c r="S32" s="314" t="str">
        <f>IF($B$2=1,IF(ชี้วัด5!S32="","",ชี้วัด5!S32),IF(ชี้วัด5!S62="","",ชี้วัด5!S62))</f>
        <v/>
      </c>
      <c r="T32" s="314" t="str">
        <f>IF($B$2=1,IF(ชี้วัด5!T32="","",ชี้วัด5!T32),IF(ชี้วัด5!T62="","",ชี้วัด5!T62))</f>
        <v/>
      </c>
      <c r="U32" s="314" t="str">
        <f>IF($B$2=1,IF(ชี้วัด5!U32="","",ชี้วัด5!U32),IF(ชี้วัด5!U62="","",ชี้วัด5!U62))</f>
        <v/>
      </c>
      <c r="V32" s="314" t="str">
        <f>IF($B$2=1,IF(ชี้วัด5!V32="","",ชี้วัด5!V32),IF(ชี้วัด5!V62="","",ชี้วัด5!V62))</f>
        <v/>
      </c>
      <c r="W32" s="314" t="str">
        <f>IF($B$2=1,IF(ชี้วัด5!W32="","",ชี้วัด5!W32),IF(ชี้วัด5!W62="","",ชี้วัด5!W62))</f>
        <v/>
      </c>
      <c r="X32" s="314" t="str">
        <f>IF($B$2=1,IF(ชี้วัด5!X32="","",ชี้วัด5!X32),IF(ชี้วัด5!X62="","",ชี้วัด5!X62))</f>
        <v/>
      </c>
      <c r="Y32" s="314" t="str">
        <f>IF($B$2=1,IF(ชี้วัด5!Y32="","",ชี้วัด5!Y32),IF(ชี้วัด5!Y62="","",ชี้วัด5!Y62))</f>
        <v/>
      </c>
      <c r="Z32" s="314" t="str">
        <f>IF($B$2=1,IF(ชี้วัด5!Z32="","",ชี้วัด5!Z32),IF(ชี้วัด5!Z62="","",ชี้วัด5!Z62))</f>
        <v/>
      </c>
      <c r="AA32" s="314" t="str">
        <f>IF($B$2=1,IF(ชี้วัด5!AA32="","",ชี้วัด5!AA32),IF(ชี้วัด5!AA62="","",ชี้วัด5!AA62))</f>
        <v/>
      </c>
      <c r="AB32" s="314" t="str">
        <f>IF($B$2=1,IF(ชี้วัด5!AB32="","",ชี้วัด5!AB32),IF(ชี้วัด5!AB62="","",ชี้วัด5!AB62))</f>
        <v/>
      </c>
      <c r="AC32" s="314" t="str">
        <f>IF($B$2=1,IF(ชี้วัด5!AC32="","",ชี้วัด5!AC32),IF(ชี้วัด5!AC62="","",ชี้วัด5!AC62))</f>
        <v/>
      </c>
      <c r="AD32" s="314" t="str">
        <f>IF($B$2=1,IF(ชี้วัด5!AD32="","",ชี้วัด5!AD32),IF(ชี้วัด5!AD62="","",ชี้วัด5!AD62))</f>
        <v/>
      </c>
      <c r="AE32" s="314" t="str">
        <f>IF($B$2=1,IF(ชี้วัด5!AE32="","",ชี้วัด5!AE32),IF(ชี้วัด5!AE62="","",ชี้วัด5!AE62))</f>
        <v/>
      </c>
      <c r="AF32" s="314" t="str">
        <f>IF($B$2=1,IF(ชี้วัด5!AF32="","",ชี้วัด5!AF32),IF(ชี้วัด5!AF62="","",ชี้วัด5!AF62))</f>
        <v/>
      </c>
      <c r="AG32" s="314" t="str">
        <f>IF($B$2=1,IF(ชี้วัด5!AG32="","",ชี้วัด5!AG32),IF(ชี้วัด5!AG62="","",ชี้วัด5!AG62))</f>
        <v/>
      </c>
      <c r="AH32" s="314" t="str">
        <f>IF($B$2=1,IF(ชี้วัด5!AH32="","",ชี้วัด5!AH32),IF(ชี้วัด5!AH62="","",ชี้วัด5!AH62))</f>
        <v/>
      </c>
      <c r="AI32" s="314" t="str">
        <f>IF($B$2=1,IF(ชี้วัด5!AI32="","",ชี้วัด5!AI32),IF(ชี้วัด5!AI62="","",ชี้วัด5!AI62))</f>
        <v/>
      </c>
      <c r="AJ32" s="314" t="str">
        <f>IF($B$2=1,IF(ชี้วัด5!AJ32="","",ชี้วัด5!AJ32),IF(ชี้วัด5!AJ62="","",ชี้วัด5!AJ62))</f>
        <v/>
      </c>
      <c r="AK32" s="314" t="str">
        <f>IF($B$2=1,IF(ชี้วัด5!AK32="","",ชี้วัด5!AK32),IF(ชี้วัด5!AK62="","",ชี้วัด5!AK62))</f>
        <v/>
      </c>
      <c r="AL32" s="314" t="str">
        <f>IF($B$2=1,IF(ชี้วัด5!AL32="","",ชี้วัด5!AL32),IF(ชี้วัด5!AL62="","",ชี้วัด5!AL62))</f>
        <v/>
      </c>
      <c r="AM32" s="314" t="str">
        <f>IF($B$2=1,IF(ชี้วัด5!AM32="","",ชี้วัด5!AM32),IF(ชี้วัด5!AM62="","",ชี้วัด5!AM62))</f>
        <v/>
      </c>
      <c r="AN32" s="314" t="str">
        <f>IF($B$2=1,IF(ชี้วัด5!AN32="","",ชี้วัด5!AN32),IF(ชี้วัด5!AN62="","",ชี้วัด5!AN62))</f>
        <v/>
      </c>
      <c r="AO32" s="314" t="str">
        <f>IF($B$2=1,IF(ชี้วัด5!AO32="","",ชี้วัด5!AO32),IF(ชี้วัด5!AO62="","",ชี้วัด5!AO62))</f>
        <v/>
      </c>
      <c r="AP32" s="314" t="str">
        <f>IF($B$2=1,IF(ชี้วัด5!AP32="","",ชี้วัด5!AP32),IF(ชี้วัด5!AP62="","",ชี้วัด5!AP62))</f>
        <v/>
      </c>
      <c r="AQ32" s="314" t="str">
        <f>IF($B$2=1,IF(ชี้วัด5!AQ32="","",ชี้วัด5!AQ32),IF(ชี้วัด5!AQ62="","",ชี้วัด5!AQ62))</f>
        <v/>
      </c>
      <c r="AR32" s="314" t="str">
        <f>IF($B$2=1,IF(ชี้วัด5!AR32="","",ชี้วัด5!AR32),IF(ชี้วัด5!AR62="","",ชี้วัด5!AR62))</f>
        <v/>
      </c>
      <c r="AS32" s="314" t="str">
        <f>IF($B$2=1,IF(ชี้วัด5!AS32="","",ชี้วัด5!AS32),IF(ชี้วัด5!AS62="","",ชี้วัด5!AS62))</f>
        <v/>
      </c>
      <c r="AT32" s="314" t="str">
        <f>IF($B$2=1,IF(ชี้วัด5!AT32="","",ชี้วัด5!AT32),IF(ชี้วัด5!AT62="","",ชี้วัด5!AT62))</f>
        <v/>
      </c>
      <c r="AU32" s="314" t="str">
        <f>IF($B$2=1,IF(ชี้วัด5!AU32="","",ชี้วัด5!AU32),IF(ชี้วัด5!AU62="","",ชี้วัด5!AU62))</f>
        <v/>
      </c>
      <c r="AV32" s="314" t="str">
        <f>IF($B$2=1,IF(ชี้วัด5!AV32="","",ชี้วัด5!AV32),IF(ชี้วัด5!AV62="","",ชี้วัด5!AV62))</f>
        <v/>
      </c>
      <c r="AW32" s="314" t="str">
        <f>IF($B$2=1,IF(ชี้วัด5!AW32="","",ชี้วัด5!AW32),IF(ชี้วัด5!AW62="","",ชี้วัด5!AW62))</f>
        <v/>
      </c>
      <c r="AX32" s="314" t="str">
        <f>IF($B$2=1,IF(ชี้วัด5!AX32="","",ชี้วัด5!AX32),IF(ชี้วัด5!AX62="","",ชี้วัด5!AX62))</f>
        <v/>
      </c>
      <c r="AY32" s="314" t="str">
        <f>IF($B$2=1,IF(ชี้วัด5!AY32="","",ชี้วัด5!AY32),IF(ชี้วัด5!AY62="","",ชี้วัด5!AY62))</f>
        <v/>
      </c>
      <c r="AZ32" s="314" t="str">
        <f>IF($B$2=1,IF(ชี้วัด5!AZ32="","",ชี้วัด5!AZ32),IF(ชี้วัด5!AZ62="","",ชี้วัด5!AZ62))</f>
        <v/>
      </c>
      <c r="BA32" s="314" t="str">
        <f>IF($B$2=1,IF(ชี้วัด5!BA32="","",ชี้วัด5!BA32),IF(ชี้วัด5!BA62="","",ชี้วัด5!BA62))</f>
        <v/>
      </c>
      <c r="BB32" s="314" t="str">
        <f>IF($B$2=1,IF(ชี้วัด5!BB32="","",ชี้วัด5!BB32),IF(ชี้วัด5!BB62="","",ชี้วัด5!BB62))</f>
        <v/>
      </c>
      <c r="BC32" s="314" t="str">
        <f>IF($B$2=1,IF(ชี้วัด5!BC32="","",ชี้วัด5!BC32),IF(ชี้วัด5!BC62="","",ชี้วัด5!BC62))</f>
        <v/>
      </c>
      <c r="BD32" s="314" t="str">
        <f>IF($B$2=1,IF(ชี้วัด5!BD32="","",ชี้วัด5!BD32),IF(ชี้วัด5!BD62="","",ชี้วัด5!BD62))</f>
        <v/>
      </c>
      <c r="BE32" s="116" t="str">
        <f>IF($B$2=1,IF(ชี้วัด5!BE32="","",ชี้วัด5!BE32),IF(ชี้วัด5!BE62="","",ชี้วัด5!BE62))</f>
        <v/>
      </c>
      <c r="BF32" s="116" t="str">
        <f>IF($B$2=1,IF(ชี้วัด5!BF32="","",ชี้วัด5!BF32),IF(ชี้วัด5!BF62="","",ชี้วัด5!BF62))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IF($B$2=1,IF(ชี้วัด5!E33="","",ชี้วัด5!E33),IF(ชี้วัด5!E63="","",ชี้วัด5!E63))</f>
        <v/>
      </c>
      <c r="F33" s="118"/>
      <c r="G33" s="314" t="str">
        <f>IF($B$2=1,IF(ชี้วัด5!G33="","",ชี้วัด5!G33),IF(ชี้วัด5!G63="","",ชี้วัด5!G63))</f>
        <v/>
      </c>
      <c r="H33" s="314" t="str">
        <f>IF($B$2=1,IF(ชี้วัด5!H33="","",ชี้วัด5!H33),IF(ชี้วัด5!H63="","",ชี้วัด5!H63))</f>
        <v/>
      </c>
      <c r="I33" s="314" t="str">
        <f>IF($B$2=1,IF(ชี้วัด5!I33="","",ชี้วัด5!I33),IF(ชี้วัด5!I63="","",ชี้วัด5!I63))</f>
        <v/>
      </c>
      <c r="J33" s="314" t="str">
        <f>IF($B$2=1,IF(ชี้วัด5!J33="","",ชี้วัด5!J33),IF(ชี้วัด5!J63="","",ชี้วัด5!J63))</f>
        <v/>
      </c>
      <c r="K33" s="314" t="str">
        <f>IF($B$2=1,IF(ชี้วัด5!K33="","",ชี้วัด5!K33),IF(ชี้วัด5!K63="","",ชี้วัด5!K63))</f>
        <v/>
      </c>
      <c r="L33" s="314" t="str">
        <f>IF($B$2=1,IF(ชี้วัด5!L33="","",ชี้วัด5!L33),IF(ชี้วัด5!L63="","",ชี้วัด5!L63))</f>
        <v/>
      </c>
      <c r="M33" s="314" t="str">
        <f>IF($B$2=1,IF(ชี้วัด5!M33="","",ชี้วัด5!M33),IF(ชี้วัด5!M63="","",ชี้วัด5!M63))</f>
        <v/>
      </c>
      <c r="N33" s="314" t="str">
        <f>IF($B$2=1,IF(ชี้วัด5!N33="","",ชี้วัด5!N33),IF(ชี้วัด5!N63="","",ชี้วัด5!N63))</f>
        <v/>
      </c>
      <c r="O33" s="314" t="str">
        <f>IF($B$2=1,IF(ชี้วัด5!O33="","",ชี้วัด5!O33),IF(ชี้วัด5!O63="","",ชี้วัด5!O63))</f>
        <v/>
      </c>
      <c r="P33" s="314" t="str">
        <f>IF($B$2=1,IF(ชี้วัด5!P33="","",ชี้วัด5!P33),IF(ชี้วัด5!P63="","",ชี้วัด5!P63))</f>
        <v/>
      </c>
      <c r="Q33" s="314" t="str">
        <f>IF($B$2=1,IF(ชี้วัด5!Q33="","",ชี้วัด5!Q33),IF(ชี้วัด5!Q63="","",ชี้วัด5!Q63))</f>
        <v/>
      </c>
      <c r="R33" s="314" t="str">
        <f>IF($B$2=1,IF(ชี้วัด5!R33="","",ชี้วัด5!R33),IF(ชี้วัด5!R63="","",ชี้วัด5!R63))</f>
        <v/>
      </c>
      <c r="S33" s="314" t="str">
        <f>IF($B$2=1,IF(ชี้วัด5!S33="","",ชี้วัด5!S33),IF(ชี้วัด5!S63="","",ชี้วัด5!S63))</f>
        <v/>
      </c>
      <c r="T33" s="314" t="str">
        <f>IF($B$2=1,IF(ชี้วัด5!T33="","",ชี้วัด5!T33),IF(ชี้วัด5!T63="","",ชี้วัด5!T63))</f>
        <v/>
      </c>
      <c r="U33" s="314" t="str">
        <f>IF($B$2=1,IF(ชี้วัด5!U33="","",ชี้วัด5!U33),IF(ชี้วัด5!U63="","",ชี้วัด5!U63))</f>
        <v/>
      </c>
      <c r="V33" s="314" t="str">
        <f>IF($B$2=1,IF(ชี้วัด5!V33="","",ชี้วัด5!V33),IF(ชี้วัด5!V63="","",ชี้วัด5!V63))</f>
        <v/>
      </c>
      <c r="W33" s="314" t="str">
        <f>IF($B$2=1,IF(ชี้วัด5!W33="","",ชี้วัด5!W33),IF(ชี้วัด5!W63="","",ชี้วัด5!W63))</f>
        <v/>
      </c>
      <c r="X33" s="314" t="str">
        <f>IF($B$2=1,IF(ชี้วัด5!X33="","",ชี้วัด5!X33),IF(ชี้วัด5!X63="","",ชี้วัด5!X63))</f>
        <v/>
      </c>
      <c r="Y33" s="314" t="str">
        <f>IF($B$2=1,IF(ชี้วัด5!Y33="","",ชี้วัด5!Y33),IF(ชี้วัด5!Y63="","",ชี้วัด5!Y63))</f>
        <v/>
      </c>
      <c r="Z33" s="314" t="str">
        <f>IF($B$2=1,IF(ชี้วัด5!Z33="","",ชี้วัด5!Z33),IF(ชี้วัด5!Z63="","",ชี้วัด5!Z63))</f>
        <v/>
      </c>
      <c r="AA33" s="314" t="str">
        <f>IF($B$2=1,IF(ชี้วัด5!AA33="","",ชี้วัด5!AA33),IF(ชี้วัด5!AA63="","",ชี้วัด5!AA63))</f>
        <v/>
      </c>
      <c r="AB33" s="314" t="str">
        <f>IF($B$2=1,IF(ชี้วัด5!AB33="","",ชี้วัด5!AB33),IF(ชี้วัด5!AB63="","",ชี้วัด5!AB63))</f>
        <v/>
      </c>
      <c r="AC33" s="314" t="str">
        <f>IF($B$2=1,IF(ชี้วัด5!AC33="","",ชี้วัด5!AC33),IF(ชี้วัด5!AC63="","",ชี้วัด5!AC63))</f>
        <v/>
      </c>
      <c r="AD33" s="314" t="str">
        <f>IF($B$2=1,IF(ชี้วัด5!AD33="","",ชี้วัด5!AD33),IF(ชี้วัด5!AD63="","",ชี้วัด5!AD63))</f>
        <v/>
      </c>
      <c r="AE33" s="314" t="str">
        <f>IF($B$2=1,IF(ชี้วัด5!AE33="","",ชี้วัด5!AE33),IF(ชี้วัด5!AE63="","",ชี้วัด5!AE63))</f>
        <v/>
      </c>
      <c r="AF33" s="314" t="str">
        <f>IF($B$2=1,IF(ชี้วัด5!AF33="","",ชี้วัด5!AF33),IF(ชี้วัด5!AF63="","",ชี้วัด5!AF63))</f>
        <v/>
      </c>
      <c r="AG33" s="314" t="str">
        <f>IF($B$2=1,IF(ชี้วัด5!AG33="","",ชี้วัด5!AG33),IF(ชี้วัด5!AG63="","",ชี้วัด5!AG63))</f>
        <v/>
      </c>
      <c r="AH33" s="314" t="str">
        <f>IF($B$2=1,IF(ชี้วัด5!AH33="","",ชี้วัด5!AH33),IF(ชี้วัด5!AH63="","",ชี้วัด5!AH63))</f>
        <v/>
      </c>
      <c r="AI33" s="314" t="str">
        <f>IF($B$2=1,IF(ชี้วัด5!AI33="","",ชี้วัด5!AI33),IF(ชี้วัด5!AI63="","",ชี้วัด5!AI63))</f>
        <v/>
      </c>
      <c r="AJ33" s="314" t="str">
        <f>IF($B$2=1,IF(ชี้วัด5!AJ33="","",ชี้วัด5!AJ33),IF(ชี้วัด5!AJ63="","",ชี้วัด5!AJ63))</f>
        <v/>
      </c>
      <c r="AK33" s="314" t="str">
        <f>IF($B$2=1,IF(ชี้วัด5!AK33="","",ชี้วัด5!AK33),IF(ชี้วัด5!AK63="","",ชี้วัด5!AK63))</f>
        <v/>
      </c>
      <c r="AL33" s="314" t="str">
        <f>IF($B$2=1,IF(ชี้วัด5!AL33="","",ชี้วัด5!AL33),IF(ชี้วัด5!AL63="","",ชี้วัด5!AL63))</f>
        <v/>
      </c>
      <c r="AM33" s="314" t="str">
        <f>IF($B$2=1,IF(ชี้วัด5!AM33="","",ชี้วัด5!AM33),IF(ชี้วัด5!AM63="","",ชี้วัด5!AM63))</f>
        <v/>
      </c>
      <c r="AN33" s="314" t="str">
        <f>IF($B$2=1,IF(ชี้วัด5!AN33="","",ชี้วัด5!AN33),IF(ชี้วัด5!AN63="","",ชี้วัด5!AN63))</f>
        <v/>
      </c>
      <c r="AO33" s="314" t="str">
        <f>IF($B$2=1,IF(ชี้วัด5!AO33="","",ชี้วัด5!AO33),IF(ชี้วัด5!AO63="","",ชี้วัด5!AO63))</f>
        <v/>
      </c>
      <c r="AP33" s="314" t="str">
        <f>IF($B$2=1,IF(ชี้วัด5!AP33="","",ชี้วัด5!AP33),IF(ชี้วัด5!AP63="","",ชี้วัด5!AP63))</f>
        <v/>
      </c>
      <c r="AQ33" s="314" t="str">
        <f>IF($B$2=1,IF(ชี้วัด5!AQ33="","",ชี้วัด5!AQ33),IF(ชี้วัด5!AQ63="","",ชี้วัด5!AQ63))</f>
        <v/>
      </c>
      <c r="AR33" s="314" t="str">
        <f>IF($B$2=1,IF(ชี้วัด5!AR33="","",ชี้วัด5!AR33),IF(ชี้วัด5!AR63="","",ชี้วัด5!AR63))</f>
        <v/>
      </c>
      <c r="AS33" s="314" t="str">
        <f>IF($B$2=1,IF(ชี้วัด5!AS33="","",ชี้วัด5!AS33),IF(ชี้วัด5!AS63="","",ชี้วัด5!AS63))</f>
        <v/>
      </c>
      <c r="AT33" s="314" t="str">
        <f>IF($B$2=1,IF(ชี้วัด5!AT33="","",ชี้วัด5!AT33),IF(ชี้วัด5!AT63="","",ชี้วัด5!AT63))</f>
        <v/>
      </c>
      <c r="AU33" s="314" t="str">
        <f>IF($B$2=1,IF(ชี้วัด5!AU33="","",ชี้วัด5!AU33),IF(ชี้วัด5!AU63="","",ชี้วัด5!AU63))</f>
        <v/>
      </c>
      <c r="AV33" s="314" t="str">
        <f>IF($B$2=1,IF(ชี้วัด5!AV33="","",ชี้วัด5!AV33),IF(ชี้วัด5!AV63="","",ชี้วัด5!AV63))</f>
        <v/>
      </c>
      <c r="AW33" s="314" t="str">
        <f>IF($B$2=1,IF(ชี้วัด5!AW33="","",ชี้วัด5!AW33),IF(ชี้วัด5!AW63="","",ชี้วัด5!AW63))</f>
        <v/>
      </c>
      <c r="AX33" s="314" t="str">
        <f>IF($B$2=1,IF(ชี้วัด5!AX33="","",ชี้วัด5!AX33),IF(ชี้วัด5!AX63="","",ชี้วัด5!AX63))</f>
        <v/>
      </c>
      <c r="AY33" s="314" t="str">
        <f>IF($B$2=1,IF(ชี้วัด5!AY33="","",ชี้วัด5!AY33),IF(ชี้วัด5!AY63="","",ชี้วัด5!AY63))</f>
        <v/>
      </c>
      <c r="AZ33" s="314" t="str">
        <f>IF($B$2=1,IF(ชี้วัด5!AZ33="","",ชี้วัด5!AZ33),IF(ชี้วัด5!AZ63="","",ชี้วัด5!AZ63))</f>
        <v/>
      </c>
      <c r="BA33" s="314" t="str">
        <f>IF($B$2=1,IF(ชี้วัด5!BA33="","",ชี้วัด5!BA33),IF(ชี้วัด5!BA63="","",ชี้วัด5!BA63))</f>
        <v/>
      </c>
      <c r="BB33" s="314" t="str">
        <f>IF($B$2=1,IF(ชี้วัด5!BB33="","",ชี้วัด5!BB33),IF(ชี้วัด5!BB63="","",ชี้วัด5!BB63))</f>
        <v/>
      </c>
      <c r="BC33" s="314" t="str">
        <f>IF($B$2=1,IF(ชี้วัด5!BC33="","",ชี้วัด5!BC33),IF(ชี้วัด5!BC63="","",ชี้วัด5!BC63))</f>
        <v/>
      </c>
      <c r="BD33" s="314" t="str">
        <f>IF($B$2=1,IF(ชี้วัด5!BD33="","",ชี้วัด5!BD33),IF(ชี้วัด5!BD63="","",ชี้วัด5!BD63))</f>
        <v/>
      </c>
      <c r="BE33" s="116" t="str">
        <f>IF($B$2=1,IF(ชี้วัด5!BE33="","",ชี้วัด5!BE33),IF(ชี้วัด5!BE63="","",ชี้วัด5!BE63))</f>
        <v/>
      </c>
      <c r="BF33" s="116" t="str">
        <f>IF($B$2=1,IF(ชี้วัด5!BF33="","",ชี้วัด5!BF33),IF(ชี้วัด5!BF63="","",ชี้วัด5!BF63))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IF($B$2=1,IF(ชี้วัด5!E34="","",ชี้วัด5!E34),IF(ชี้วัด5!E64="","",ชี้วัด5!E64))</f>
        <v/>
      </c>
      <c r="F34" s="118"/>
      <c r="G34" s="314" t="str">
        <f>IF($B$2=1,IF(ชี้วัด5!G34="","",ชี้วัด5!G34),IF(ชี้วัด5!G64="","",ชี้วัด5!G64))</f>
        <v/>
      </c>
      <c r="H34" s="314" t="str">
        <f>IF($B$2=1,IF(ชี้วัด5!H34="","",ชี้วัด5!H34),IF(ชี้วัด5!H64="","",ชี้วัด5!H64))</f>
        <v/>
      </c>
      <c r="I34" s="314" t="str">
        <f>IF($B$2=1,IF(ชี้วัด5!I34="","",ชี้วัด5!I34),IF(ชี้วัด5!I64="","",ชี้วัด5!I64))</f>
        <v/>
      </c>
      <c r="J34" s="314" t="str">
        <f>IF($B$2=1,IF(ชี้วัด5!J34="","",ชี้วัด5!J34),IF(ชี้วัด5!J64="","",ชี้วัด5!J64))</f>
        <v/>
      </c>
      <c r="K34" s="314" t="str">
        <f>IF($B$2=1,IF(ชี้วัด5!K34="","",ชี้วัด5!K34),IF(ชี้วัด5!K64="","",ชี้วัด5!K64))</f>
        <v/>
      </c>
      <c r="L34" s="314" t="str">
        <f>IF($B$2=1,IF(ชี้วัด5!L34="","",ชี้วัด5!L34),IF(ชี้วัด5!L64="","",ชี้วัด5!L64))</f>
        <v/>
      </c>
      <c r="M34" s="314" t="str">
        <f>IF($B$2=1,IF(ชี้วัด5!M34="","",ชี้วัด5!M34),IF(ชี้วัด5!M64="","",ชี้วัด5!M64))</f>
        <v/>
      </c>
      <c r="N34" s="314" t="str">
        <f>IF($B$2=1,IF(ชี้วัด5!N34="","",ชี้วัด5!N34),IF(ชี้วัด5!N64="","",ชี้วัด5!N64))</f>
        <v/>
      </c>
      <c r="O34" s="314" t="str">
        <f>IF($B$2=1,IF(ชี้วัด5!O34="","",ชี้วัด5!O34),IF(ชี้วัด5!O64="","",ชี้วัด5!O64))</f>
        <v/>
      </c>
      <c r="P34" s="314" t="str">
        <f>IF($B$2=1,IF(ชี้วัด5!P34="","",ชี้วัด5!P34),IF(ชี้วัด5!P64="","",ชี้วัด5!P64))</f>
        <v/>
      </c>
      <c r="Q34" s="314" t="str">
        <f>IF($B$2=1,IF(ชี้วัด5!Q34="","",ชี้วัด5!Q34),IF(ชี้วัด5!Q64="","",ชี้วัด5!Q64))</f>
        <v/>
      </c>
      <c r="R34" s="314" t="str">
        <f>IF($B$2=1,IF(ชี้วัด5!R34="","",ชี้วัด5!R34),IF(ชี้วัด5!R64="","",ชี้วัด5!R64))</f>
        <v/>
      </c>
      <c r="S34" s="314" t="str">
        <f>IF($B$2=1,IF(ชี้วัด5!S34="","",ชี้วัด5!S34),IF(ชี้วัด5!S64="","",ชี้วัด5!S64))</f>
        <v/>
      </c>
      <c r="T34" s="314" t="str">
        <f>IF($B$2=1,IF(ชี้วัด5!T34="","",ชี้วัด5!T34),IF(ชี้วัด5!T64="","",ชี้วัด5!T64))</f>
        <v/>
      </c>
      <c r="U34" s="314" t="str">
        <f>IF($B$2=1,IF(ชี้วัด5!U34="","",ชี้วัด5!U34),IF(ชี้วัด5!U64="","",ชี้วัด5!U64))</f>
        <v/>
      </c>
      <c r="V34" s="314" t="str">
        <f>IF($B$2=1,IF(ชี้วัด5!V34="","",ชี้วัด5!V34),IF(ชี้วัด5!V64="","",ชี้วัด5!V64))</f>
        <v/>
      </c>
      <c r="W34" s="314" t="str">
        <f>IF($B$2=1,IF(ชี้วัด5!W34="","",ชี้วัด5!W34),IF(ชี้วัด5!W64="","",ชี้วัด5!W64))</f>
        <v/>
      </c>
      <c r="X34" s="314" t="str">
        <f>IF($B$2=1,IF(ชี้วัด5!X34="","",ชี้วัด5!X34),IF(ชี้วัด5!X64="","",ชี้วัด5!X64))</f>
        <v/>
      </c>
      <c r="Y34" s="314" t="str">
        <f>IF($B$2=1,IF(ชี้วัด5!Y34="","",ชี้วัด5!Y34),IF(ชี้วัด5!Y64="","",ชี้วัด5!Y64))</f>
        <v/>
      </c>
      <c r="Z34" s="314" t="str">
        <f>IF($B$2=1,IF(ชี้วัด5!Z34="","",ชี้วัด5!Z34),IF(ชี้วัด5!Z64="","",ชี้วัด5!Z64))</f>
        <v/>
      </c>
      <c r="AA34" s="314" t="str">
        <f>IF($B$2=1,IF(ชี้วัด5!AA34="","",ชี้วัด5!AA34),IF(ชี้วัด5!AA64="","",ชี้วัด5!AA64))</f>
        <v/>
      </c>
      <c r="AB34" s="314" t="str">
        <f>IF($B$2=1,IF(ชี้วัด5!AB34="","",ชี้วัด5!AB34),IF(ชี้วัด5!AB64="","",ชี้วัด5!AB64))</f>
        <v/>
      </c>
      <c r="AC34" s="314" t="str">
        <f>IF($B$2=1,IF(ชี้วัด5!AC34="","",ชี้วัด5!AC34),IF(ชี้วัด5!AC64="","",ชี้วัด5!AC64))</f>
        <v/>
      </c>
      <c r="AD34" s="314" t="str">
        <f>IF($B$2=1,IF(ชี้วัด5!AD34="","",ชี้วัด5!AD34),IF(ชี้วัด5!AD64="","",ชี้วัด5!AD64))</f>
        <v/>
      </c>
      <c r="AE34" s="314" t="str">
        <f>IF($B$2=1,IF(ชี้วัด5!AE34="","",ชี้วัด5!AE34),IF(ชี้วัด5!AE64="","",ชี้วัด5!AE64))</f>
        <v/>
      </c>
      <c r="AF34" s="314" t="str">
        <f>IF($B$2=1,IF(ชี้วัด5!AF34="","",ชี้วัด5!AF34),IF(ชี้วัด5!AF64="","",ชี้วัด5!AF64))</f>
        <v/>
      </c>
      <c r="AG34" s="314" t="str">
        <f>IF($B$2=1,IF(ชี้วัด5!AG34="","",ชี้วัด5!AG34),IF(ชี้วัด5!AG64="","",ชี้วัด5!AG64))</f>
        <v/>
      </c>
      <c r="AH34" s="314" t="str">
        <f>IF($B$2=1,IF(ชี้วัด5!AH34="","",ชี้วัด5!AH34),IF(ชี้วัด5!AH64="","",ชี้วัด5!AH64))</f>
        <v/>
      </c>
      <c r="AI34" s="314" t="str">
        <f>IF($B$2=1,IF(ชี้วัด5!AI34="","",ชี้วัด5!AI34),IF(ชี้วัด5!AI64="","",ชี้วัด5!AI64))</f>
        <v/>
      </c>
      <c r="AJ34" s="314" t="str">
        <f>IF($B$2=1,IF(ชี้วัด5!AJ34="","",ชี้วัด5!AJ34),IF(ชี้วัด5!AJ64="","",ชี้วัด5!AJ64))</f>
        <v/>
      </c>
      <c r="AK34" s="314" t="str">
        <f>IF($B$2=1,IF(ชี้วัด5!AK34="","",ชี้วัด5!AK34),IF(ชี้วัด5!AK64="","",ชี้วัด5!AK64))</f>
        <v/>
      </c>
      <c r="AL34" s="314" t="str">
        <f>IF($B$2=1,IF(ชี้วัด5!AL34="","",ชี้วัด5!AL34),IF(ชี้วัด5!AL64="","",ชี้วัด5!AL64))</f>
        <v/>
      </c>
      <c r="AM34" s="314" t="str">
        <f>IF($B$2=1,IF(ชี้วัด5!AM34="","",ชี้วัด5!AM34),IF(ชี้วัด5!AM64="","",ชี้วัด5!AM64))</f>
        <v/>
      </c>
      <c r="AN34" s="314" t="str">
        <f>IF($B$2=1,IF(ชี้วัด5!AN34="","",ชี้วัด5!AN34),IF(ชี้วัด5!AN64="","",ชี้วัด5!AN64))</f>
        <v/>
      </c>
      <c r="AO34" s="314" t="str">
        <f>IF($B$2=1,IF(ชี้วัด5!AO34="","",ชี้วัด5!AO34),IF(ชี้วัด5!AO64="","",ชี้วัด5!AO64))</f>
        <v/>
      </c>
      <c r="AP34" s="314" t="str">
        <f>IF($B$2=1,IF(ชี้วัด5!AP34="","",ชี้วัด5!AP34),IF(ชี้วัด5!AP64="","",ชี้วัด5!AP64))</f>
        <v/>
      </c>
      <c r="AQ34" s="314" t="str">
        <f>IF($B$2=1,IF(ชี้วัด5!AQ34="","",ชี้วัด5!AQ34),IF(ชี้วัด5!AQ64="","",ชี้วัด5!AQ64))</f>
        <v/>
      </c>
      <c r="AR34" s="314" t="str">
        <f>IF($B$2=1,IF(ชี้วัด5!AR34="","",ชี้วัด5!AR34),IF(ชี้วัด5!AR64="","",ชี้วัด5!AR64))</f>
        <v/>
      </c>
      <c r="AS34" s="314" t="str">
        <f>IF($B$2=1,IF(ชี้วัด5!AS34="","",ชี้วัด5!AS34),IF(ชี้วัด5!AS64="","",ชี้วัด5!AS64))</f>
        <v/>
      </c>
      <c r="AT34" s="314" t="str">
        <f>IF($B$2=1,IF(ชี้วัด5!AT34="","",ชี้วัด5!AT34),IF(ชี้วัด5!AT64="","",ชี้วัด5!AT64))</f>
        <v/>
      </c>
      <c r="AU34" s="314" t="str">
        <f>IF($B$2=1,IF(ชี้วัด5!AU34="","",ชี้วัด5!AU34),IF(ชี้วัด5!AU64="","",ชี้วัด5!AU64))</f>
        <v/>
      </c>
      <c r="AV34" s="314" t="str">
        <f>IF($B$2=1,IF(ชี้วัด5!AV34="","",ชี้วัด5!AV34),IF(ชี้วัด5!AV64="","",ชี้วัด5!AV64))</f>
        <v/>
      </c>
      <c r="AW34" s="314" t="str">
        <f>IF($B$2=1,IF(ชี้วัด5!AW34="","",ชี้วัด5!AW34),IF(ชี้วัด5!AW64="","",ชี้วัด5!AW64))</f>
        <v/>
      </c>
      <c r="AX34" s="314" t="str">
        <f>IF($B$2=1,IF(ชี้วัด5!AX34="","",ชี้วัด5!AX34),IF(ชี้วัด5!AX64="","",ชี้วัด5!AX64))</f>
        <v/>
      </c>
      <c r="AY34" s="314" t="str">
        <f>IF($B$2=1,IF(ชี้วัด5!AY34="","",ชี้วัด5!AY34),IF(ชี้วัด5!AY64="","",ชี้วัด5!AY64))</f>
        <v/>
      </c>
      <c r="AZ34" s="314" t="str">
        <f>IF($B$2=1,IF(ชี้วัด5!AZ34="","",ชี้วัด5!AZ34),IF(ชี้วัด5!AZ64="","",ชี้วัด5!AZ64))</f>
        <v/>
      </c>
      <c r="BA34" s="314" t="str">
        <f>IF($B$2=1,IF(ชี้วัด5!BA34="","",ชี้วัด5!BA34),IF(ชี้วัด5!BA64="","",ชี้วัด5!BA64))</f>
        <v/>
      </c>
      <c r="BB34" s="314" t="str">
        <f>IF($B$2=1,IF(ชี้วัด5!BB34="","",ชี้วัด5!BB34),IF(ชี้วัด5!BB64="","",ชี้วัด5!BB64))</f>
        <v/>
      </c>
      <c r="BC34" s="314" t="str">
        <f>IF($B$2=1,IF(ชี้วัด5!BC34="","",ชี้วัด5!BC34),IF(ชี้วัด5!BC64="","",ชี้วัด5!BC64))</f>
        <v/>
      </c>
      <c r="BD34" s="314" t="str">
        <f>IF($B$2=1,IF(ชี้วัด5!BD34="","",ชี้วัด5!BD34),IF(ชี้วัด5!BD64="","",ชี้วัด5!BD64))</f>
        <v/>
      </c>
      <c r="BE34" s="116" t="str">
        <f>IF($B$2=1,IF(ชี้วัด5!BE34="","",ชี้วัด5!BE34),IF(ชี้วัด5!BE64="","",ชี้วัด5!BE64))</f>
        <v/>
      </c>
      <c r="BF34" s="116" t="str">
        <f>IF($B$2=1,IF(ชี้วัด5!BF34="","",ชี้วัด5!BF34),IF(ชี้วัด5!BF64="","",ชี้วัด5!BF64))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FF1A190-A27D-4BA1-89FD-BE522F113DC2}">
          <x14:formula1>
            <xm:f>รายการ!$M$2:$M$3</xm:f>
          </x14:formula1>
          <xm:sqref>B2</xm:sqref>
        </x14:dataValidation>
        <x14:dataValidation type="list" allowBlank="1" showInputMessage="1" showErrorMessage="1" xr:uid="{BA24BD94-97DF-4792-A1D5-10CCD7FC43AC}">
          <x14:formula1>
            <xm:f>รายการ!$K$2:$K$37</xm:f>
          </x14:formula1>
          <xm:sqref>B1</xm:sqref>
        </x14:dataValidation>
      </x14:dataValidations>
    </ext>
  </extLst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945B7-DAB3-42B5-B4F6-F84BEC8163D0}">
  <sheetPr codeName="Sheet99"/>
  <dimension ref="A1:BF34"/>
  <sheetViews>
    <sheetView workbookViewId="0">
      <selection activeCell="E4" sqref="E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469" t="s">
        <v>179</v>
      </c>
      <c r="B1" s="465" t="s">
        <v>177</v>
      </c>
      <c r="C1" s="453" t="str">
        <f>_xlfn.IFNA(IF(VLOOKUP(B1,รายการ!$K$1:$L$37,2,FALSE)="","",HYPERLINK("#" &amp; VLOOKUP(B1,รายการ!$K$1:$L$37,2,FALSE)  &amp; "","คลิก")),"")</f>
        <v>คลิก</v>
      </c>
      <c r="D1" s="944" t="s">
        <v>145</v>
      </c>
      <c r="E1" s="947" t="str">
        <f>IF(ชี้วัด6!B3="","",ชี้วัด6!B3)</f>
        <v/>
      </c>
      <c r="F1" s="113" t="s">
        <v>116</v>
      </c>
      <c r="G1" s="117">
        <v>1</v>
      </c>
      <c r="H1" s="117">
        <f>G1+1</f>
        <v>2</v>
      </c>
      <c r="I1" s="117">
        <f t="shared" ref="I1:AQ1" si="0">H1+1</f>
        <v>3</v>
      </c>
      <c r="J1" s="117">
        <f t="shared" si="0"/>
        <v>4</v>
      </c>
      <c r="K1" s="117">
        <f t="shared" si="0"/>
        <v>5</v>
      </c>
      <c r="L1" s="117">
        <f t="shared" si="0"/>
        <v>6</v>
      </c>
      <c r="M1" s="117">
        <f t="shared" si="0"/>
        <v>7</v>
      </c>
      <c r="N1" s="117">
        <f t="shared" si="0"/>
        <v>8</v>
      </c>
      <c r="O1" s="117">
        <f t="shared" si="0"/>
        <v>9</v>
      </c>
      <c r="P1" s="117">
        <f t="shared" si="0"/>
        <v>10</v>
      </c>
      <c r="Q1" s="117">
        <f t="shared" si="0"/>
        <v>11</v>
      </c>
      <c r="R1" s="117">
        <f t="shared" si="0"/>
        <v>12</v>
      </c>
      <c r="S1" s="117">
        <f t="shared" si="0"/>
        <v>13</v>
      </c>
      <c r="T1" s="117">
        <f t="shared" si="0"/>
        <v>14</v>
      </c>
      <c r="U1" s="117">
        <f t="shared" si="0"/>
        <v>15</v>
      </c>
      <c r="V1" s="117">
        <f t="shared" si="0"/>
        <v>16</v>
      </c>
      <c r="W1" s="117">
        <f t="shared" si="0"/>
        <v>17</v>
      </c>
      <c r="X1" s="117">
        <f t="shared" si="0"/>
        <v>18</v>
      </c>
      <c r="Y1" s="117">
        <f t="shared" si="0"/>
        <v>19</v>
      </c>
      <c r="Z1" s="117">
        <f t="shared" si="0"/>
        <v>20</v>
      </c>
      <c r="AA1" s="117">
        <f t="shared" si="0"/>
        <v>21</v>
      </c>
      <c r="AB1" s="117">
        <f t="shared" si="0"/>
        <v>22</v>
      </c>
      <c r="AC1" s="117">
        <f t="shared" si="0"/>
        <v>23</v>
      </c>
      <c r="AD1" s="117">
        <f t="shared" si="0"/>
        <v>24</v>
      </c>
      <c r="AE1" s="117">
        <f t="shared" si="0"/>
        <v>25</v>
      </c>
      <c r="AF1" s="117">
        <f t="shared" si="0"/>
        <v>26</v>
      </c>
      <c r="AG1" s="117">
        <f t="shared" si="0"/>
        <v>27</v>
      </c>
      <c r="AH1" s="117">
        <f t="shared" si="0"/>
        <v>28</v>
      </c>
      <c r="AI1" s="117">
        <f t="shared" si="0"/>
        <v>29</v>
      </c>
      <c r="AJ1" s="117">
        <f t="shared" si="0"/>
        <v>30</v>
      </c>
      <c r="AK1" s="117">
        <f t="shared" si="0"/>
        <v>31</v>
      </c>
      <c r="AL1" s="117">
        <f t="shared" si="0"/>
        <v>32</v>
      </c>
      <c r="AM1" s="117">
        <f t="shared" si="0"/>
        <v>33</v>
      </c>
      <c r="AN1" s="117">
        <f t="shared" si="0"/>
        <v>34</v>
      </c>
      <c r="AO1" s="117">
        <f t="shared" si="0"/>
        <v>35</v>
      </c>
      <c r="AP1" s="117">
        <f t="shared" si="0"/>
        <v>36</v>
      </c>
      <c r="AQ1" s="117">
        <f t="shared" si="0"/>
        <v>37</v>
      </c>
      <c r="AR1" s="117">
        <f>AQ1+1</f>
        <v>38</v>
      </c>
      <c r="AS1" s="117">
        <f t="shared" ref="AS1:AZ1" si="1">AR1+1</f>
        <v>39</v>
      </c>
      <c r="AT1" s="117">
        <f t="shared" si="1"/>
        <v>40</v>
      </c>
      <c r="AU1" s="117">
        <f t="shared" si="1"/>
        <v>41</v>
      </c>
      <c r="AV1" s="117">
        <f t="shared" si="1"/>
        <v>42</v>
      </c>
      <c r="AW1" s="117">
        <f t="shared" si="1"/>
        <v>43</v>
      </c>
      <c r="AX1" s="117">
        <f t="shared" si="1"/>
        <v>44</v>
      </c>
      <c r="AY1" s="117">
        <f t="shared" si="1"/>
        <v>45</v>
      </c>
      <c r="AZ1" s="117">
        <f t="shared" si="1"/>
        <v>46</v>
      </c>
      <c r="BA1" s="117">
        <f>AZ1+1</f>
        <v>47</v>
      </c>
      <c r="BB1" s="117">
        <f t="shared" ref="BB1:BD1" si="2">BA1+1</f>
        <v>48</v>
      </c>
      <c r="BC1" s="117">
        <f t="shared" si="2"/>
        <v>49</v>
      </c>
      <c r="BD1" s="117">
        <f t="shared" si="2"/>
        <v>50</v>
      </c>
      <c r="BE1" s="940" t="s">
        <v>119</v>
      </c>
      <c r="BF1" s="941" t="s">
        <v>100</v>
      </c>
    </row>
    <row r="2" spans="1:58" ht="18" customHeight="1" x14ac:dyDescent="0.3">
      <c r="A2" s="141" t="s">
        <v>198</v>
      </c>
      <c r="B2" s="140">
        <v>1</v>
      </c>
      <c r="C2" s="142"/>
      <c r="D2" s="945"/>
      <c r="E2" s="948"/>
      <c r="F2" s="113" t="s">
        <v>112</v>
      </c>
      <c r="G2" s="116" t="str">
        <f>IF(ชี้วัด6!G2="","",ชี้วัด6!G2)</f>
        <v>พ 1.1</v>
      </c>
      <c r="H2" s="116" t="str">
        <f>IF(ชี้วัด6!H2="","",ชี้วัด6!H2)</f>
        <v>พ 1.1</v>
      </c>
      <c r="I2" s="116" t="str">
        <f>IF(ชี้วัด6!I2="","",ชี้วัด6!I2)</f>
        <v>พ 2.1</v>
      </c>
      <c r="J2" s="116" t="str">
        <f>IF(ชี้วัด6!J2="","",ชี้วัด6!J2)</f>
        <v>พ 2.1</v>
      </c>
      <c r="K2" s="116" t="str">
        <f>IF(ชี้วัด6!K2="","",ชี้วัด6!K2)</f>
        <v>พ 3.1</v>
      </c>
      <c r="L2" s="116" t="str">
        <f>IF(ชี้วัด6!L2="","",ชี้วัด6!L2)</f>
        <v>พ 3.1</v>
      </c>
      <c r="M2" s="116" t="str">
        <f>IF(ชี้วัด6!M2="","",ชี้วัด6!M2)</f>
        <v>พ 3.1</v>
      </c>
      <c r="N2" s="116" t="str">
        <f>IF(ชี้วัด6!N2="","",ชี้วัด6!N2)</f>
        <v>พ 3.1</v>
      </c>
      <c r="O2" s="116" t="str">
        <f>IF(ชี้วัด6!O2="","",ชี้วัด6!O2)</f>
        <v>พ 3.1</v>
      </c>
      <c r="P2" s="116" t="str">
        <f>IF(ชี้วัด6!P2="","",ชี้วัด6!P2)</f>
        <v>พ 3.2</v>
      </c>
      <c r="Q2" s="116" t="str">
        <f>IF(ชี้วัด6!Q2="","",ชี้วัด6!Q2)</f>
        <v>พ 3.2</v>
      </c>
      <c r="R2" s="116" t="str">
        <f>IF(ชี้วัด6!R2="","",ชี้วัด6!R2)</f>
        <v>พ 3.2</v>
      </c>
      <c r="S2" s="116" t="str">
        <f>IF(ชี้วัด6!S2="","",ชี้วัด6!S2)</f>
        <v>พ 3.2</v>
      </c>
      <c r="T2" s="116" t="str">
        <f>IF(ชี้วัด6!T2="","",ชี้วัด6!T2)</f>
        <v>พ 3.2</v>
      </c>
      <c r="U2" s="116" t="str">
        <f>IF(ชี้วัด6!U2="","",ชี้วัด6!U2)</f>
        <v>พ 3.2</v>
      </c>
      <c r="V2" s="116" t="str">
        <f>IF(ชี้วัด6!V2="","",ชี้วัด6!V2)</f>
        <v>พ 4.1</v>
      </c>
      <c r="W2" s="116" t="str">
        <f>IF(ชี้วัด6!W2="","",ชี้วัด6!W2)</f>
        <v>พ 4.1</v>
      </c>
      <c r="X2" s="116" t="str">
        <f>IF(ชี้วัด6!X2="","",ชี้วัด6!X2)</f>
        <v>พ 4.1</v>
      </c>
      <c r="Y2" s="116" t="str">
        <f>IF(ชี้วัด6!Y2="","",ชี้วัด6!Y2)</f>
        <v>พ 4.1</v>
      </c>
      <c r="Z2" s="116" t="str">
        <f>IF(ชี้วัด6!Z2="","",ชี้วัด6!Z2)</f>
        <v>พ 5.1</v>
      </c>
      <c r="AA2" s="116" t="str">
        <f>IF(ชี้วัด6!AA2="","",ชี้วัด6!AA2)</f>
        <v>พ 5.1</v>
      </c>
      <c r="AB2" s="116" t="str">
        <f>IF(ชี้วัด6!AB2="","",ชี้วัด6!AB2)</f>
        <v>พ 5.1</v>
      </c>
      <c r="AC2" s="116" t="str">
        <f>IF(ชี้วัด6!AC2="","",ชี้วัด6!AC2)</f>
        <v/>
      </c>
      <c r="AD2" s="116" t="str">
        <f>IF(ชี้วัด6!AD2="","",ชี้วัด6!AD2)</f>
        <v/>
      </c>
      <c r="AE2" s="116" t="str">
        <f>IF(ชี้วัด6!AE2="","",ชี้วัด6!AE2)</f>
        <v/>
      </c>
      <c r="AF2" s="116" t="str">
        <f>IF(ชี้วัด6!AF2="","",ชี้วัด6!AF2)</f>
        <v/>
      </c>
      <c r="AG2" s="116" t="str">
        <f>IF(ชี้วัด6!AG2="","",ชี้วัด6!AG2)</f>
        <v/>
      </c>
      <c r="AH2" s="116" t="str">
        <f>IF(ชี้วัด6!AH2="","",ชี้วัด6!AH2)</f>
        <v/>
      </c>
      <c r="AI2" s="116" t="str">
        <f>IF(ชี้วัด6!AI2="","",ชี้วัด6!AI2)</f>
        <v/>
      </c>
      <c r="AJ2" s="116" t="str">
        <f>IF(ชี้วัด6!AJ2="","",ชี้วัด6!AJ2)</f>
        <v/>
      </c>
      <c r="AK2" s="116" t="str">
        <f>IF(ชี้วัด6!AK2="","",ชี้วัด6!AK2)</f>
        <v/>
      </c>
      <c r="AL2" s="116" t="str">
        <f>IF(ชี้วัด6!AL2="","",ชี้วัด6!AL2)</f>
        <v/>
      </c>
      <c r="AM2" s="116" t="str">
        <f>IF(ชี้วัด6!AM2="","",ชี้วัด6!AM2)</f>
        <v/>
      </c>
      <c r="AN2" s="116" t="str">
        <f>IF(ชี้วัด6!AN2="","",ชี้วัด6!AN2)</f>
        <v/>
      </c>
      <c r="AO2" s="116" t="str">
        <f>IF(ชี้วัด6!AO2="","",ชี้วัด6!AO2)</f>
        <v/>
      </c>
      <c r="AP2" s="116" t="str">
        <f>IF(ชี้วัด6!AP2="","",ชี้วัด6!AP2)</f>
        <v/>
      </c>
      <c r="AQ2" s="116" t="str">
        <f>IF(ชี้วัด6!AQ2="","",ชี้วัด6!AQ2)</f>
        <v/>
      </c>
      <c r="AR2" s="116" t="str">
        <f>IF(ชี้วัด6!AR2="","",ชี้วัด6!AR2)</f>
        <v/>
      </c>
      <c r="AS2" s="116" t="str">
        <f>IF(ชี้วัด6!AS2="","",ชี้วัด6!AS2)</f>
        <v/>
      </c>
      <c r="AT2" s="116" t="str">
        <f>IF(ชี้วัด6!AT2="","",ชี้วัด6!AT2)</f>
        <v/>
      </c>
      <c r="AU2" s="116" t="str">
        <f>IF(ชี้วัด6!AU2="","",ชี้วัด6!AU2)</f>
        <v/>
      </c>
      <c r="AV2" s="116" t="str">
        <f>IF(ชี้วัด6!AV2="","",ชี้วัด6!AV2)</f>
        <v/>
      </c>
      <c r="AW2" s="116" t="str">
        <f>IF(ชี้วัด6!AW2="","",ชี้วัด6!AW2)</f>
        <v/>
      </c>
      <c r="AX2" s="116" t="str">
        <f>IF(ชี้วัด6!AX2="","",ชี้วัด6!AX2)</f>
        <v/>
      </c>
      <c r="AY2" s="116" t="str">
        <f>IF(ชี้วัด6!AY2="","",ชี้วัด6!AY2)</f>
        <v/>
      </c>
      <c r="AZ2" s="116" t="str">
        <f>IF(ชี้วัด6!AZ2="","",ชี้วัด6!AZ2)</f>
        <v/>
      </c>
      <c r="BA2" s="116" t="str">
        <f>IF(ชี้วัด6!BA2="","",ชี้วัด6!BA2)</f>
        <v/>
      </c>
      <c r="BB2" s="116" t="str">
        <f>IF(ชี้วัด6!BB2="","",ชี้วัด6!BB2)</f>
        <v/>
      </c>
      <c r="BC2" s="116" t="str">
        <f>IF(ชี้วัด6!BC2="","",ชี้วัด6!BC2)</f>
        <v/>
      </c>
      <c r="BD2" s="116" t="str">
        <f>IF(ชี้วัด6!BD2="","",ชี้วัด6!BD2)</f>
        <v/>
      </c>
      <c r="BE2" s="940"/>
      <c r="BF2" s="942"/>
    </row>
    <row r="3" spans="1:58" ht="18" customHeight="1" x14ac:dyDescent="0.3">
      <c r="A3" s="111"/>
      <c r="B3" s="111"/>
      <c r="C3" s="111"/>
      <c r="D3" s="946"/>
      <c r="E3" s="949"/>
      <c r="F3" s="113" t="s">
        <v>113</v>
      </c>
      <c r="G3" s="116" t="str">
        <f>IF(ชี้วัด6!G3="","",ชี้วัด6!G3)</f>
        <v>ป. 6/1</v>
      </c>
      <c r="H3" s="116" t="str">
        <f>IF(ชี้วัด6!H3="","",ชี้วัด6!H3)</f>
        <v>ป. 6/2</v>
      </c>
      <c r="I3" s="116" t="str">
        <f>IF(ชี้วัด6!I3="","",ชี้วัด6!I3)</f>
        <v>ป. 6/1</v>
      </c>
      <c r="J3" s="116" t="str">
        <f>IF(ชี้วัด6!J3="","",ชี้วัด6!J3)</f>
        <v>ป. 6/2</v>
      </c>
      <c r="K3" s="116" t="str">
        <f>IF(ชี้วัด6!K3="","",ชี้วัด6!K3)</f>
        <v>ป. 6/1</v>
      </c>
      <c r="L3" s="116" t="str">
        <f>IF(ชี้วัด6!L3="","",ชี้วัด6!L3)</f>
        <v>ป. 6/2</v>
      </c>
      <c r="M3" s="116" t="str">
        <f>IF(ชี้วัด6!M3="","",ชี้วัด6!M3)</f>
        <v>ป. 6/3</v>
      </c>
      <c r="N3" s="116" t="str">
        <f>IF(ชี้วัด6!N3="","",ชี้วัด6!N3)</f>
        <v>ป. 6/4</v>
      </c>
      <c r="O3" s="116" t="str">
        <f>IF(ชี้วัด6!O3="","",ชี้วัด6!O3)</f>
        <v>ป. 6/5</v>
      </c>
      <c r="P3" s="116" t="str">
        <f>IF(ชี้วัด6!P3="","",ชี้วัด6!P3)</f>
        <v>ป. 6/1</v>
      </c>
      <c r="Q3" s="116" t="str">
        <f>IF(ชี้วัด6!Q3="","",ชี้วัด6!Q3)</f>
        <v>ป. 6/2</v>
      </c>
      <c r="R3" s="116" t="str">
        <f>IF(ชี้วัด6!R3="","",ชี้วัด6!R3)</f>
        <v>ป. 6/3</v>
      </c>
      <c r="S3" s="116" t="str">
        <f>IF(ชี้วัด6!S3="","",ชี้วัด6!S3)</f>
        <v>ป. 6/4</v>
      </c>
      <c r="T3" s="116" t="str">
        <f>IF(ชี้วัด6!T3="","",ชี้วัด6!T3)</f>
        <v>ป. 6/5</v>
      </c>
      <c r="U3" s="116" t="str">
        <f>IF(ชี้วัด6!U3="","",ชี้วัด6!U3)</f>
        <v>ป. 6/6</v>
      </c>
      <c r="V3" s="116" t="str">
        <f>IF(ชี้วัด6!V3="","",ชี้วัด6!V3)</f>
        <v>ป. 6/1</v>
      </c>
      <c r="W3" s="116" t="str">
        <f>IF(ชี้วัด6!W3="","",ชี้วัด6!W3)</f>
        <v>ป. 6/2</v>
      </c>
      <c r="X3" s="116" t="str">
        <f>IF(ชี้วัด6!X3="","",ชี้วัด6!X3)</f>
        <v>ป. 6/3</v>
      </c>
      <c r="Y3" s="116" t="str">
        <f>IF(ชี้วัด6!Y3="","",ชี้วัด6!Y3)</f>
        <v>ป. 6/4</v>
      </c>
      <c r="Z3" s="116" t="str">
        <f>IF(ชี้วัด6!Z3="","",ชี้วัด6!Z3)</f>
        <v>ป. 6/1</v>
      </c>
      <c r="AA3" s="116" t="str">
        <f>IF(ชี้วัด6!AA3="","",ชี้วัด6!AA3)</f>
        <v>ป. 6/2</v>
      </c>
      <c r="AB3" s="116" t="str">
        <f>IF(ชี้วัด6!AB3="","",ชี้วัด6!AB3)</f>
        <v>ป. 6/3</v>
      </c>
      <c r="AC3" s="116" t="str">
        <f>IF(ชี้วัด6!AC3="","",ชี้วัด6!AC3)</f>
        <v/>
      </c>
      <c r="AD3" s="116" t="str">
        <f>IF(ชี้วัด6!AD3="","",ชี้วัด6!AD3)</f>
        <v/>
      </c>
      <c r="AE3" s="116" t="str">
        <f>IF(ชี้วัด6!AE3="","",ชี้วัด6!AE3)</f>
        <v/>
      </c>
      <c r="AF3" s="116" t="str">
        <f>IF(ชี้วัด6!AF3="","",ชี้วัด6!AF3)</f>
        <v/>
      </c>
      <c r="AG3" s="116" t="str">
        <f>IF(ชี้วัด6!AG3="","",ชี้วัด6!AG3)</f>
        <v/>
      </c>
      <c r="AH3" s="116" t="str">
        <f>IF(ชี้วัด6!AH3="","",ชี้วัด6!AH3)</f>
        <v/>
      </c>
      <c r="AI3" s="116" t="str">
        <f>IF(ชี้วัด6!AI3="","",ชี้วัด6!AI3)</f>
        <v/>
      </c>
      <c r="AJ3" s="116" t="str">
        <f>IF(ชี้วัด6!AJ3="","",ชี้วัด6!AJ3)</f>
        <v/>
      </c>
      <c r="AK3" s="116" t="str">
        <f>IF(ชี้วัด6!AK3="","",ชี้วัด6!AK3)</f>
        <v/>
      </c>
      <c r="AL3" s="116" t="str">
        <f>IF(ชี้วัด6!AL3="","",ชี้วัด6!AL3)</f>
        <v/>
      </c>
      <c r="AM3" s="116" t="str">
        <f>IF(ชี้วัด6!AM3="","",ชี้วัด6!AM3)</f>
        <v/>
      </c>
      <c r="AN3" s="116" t="str">
        <f>IF(ชี้วัด6!AN3="","",ชี้วัด6!AN3)</f>
        <v/>
      </c>
      <c r="AO3" s="116" t="str">
        <f>IF(ชี้วัด6!AO3="","",ชี้วัด6!AO3)</f>
        <v/>
      </c>
      <c r="AP3" s="116" t="str">
        <f>IF(ชี้วัด6!AP3="","",ชี้วัด6!AP3)</f>
        <v/>
      </c>
      <c r="AQ3" s="116" t="str">
        <f>IF(ชี้วัด6!AQ3="","",ชี้วัด6!AQ3)</f>
        <v/>
      </c>
      <c r="AR3" s="116" t="str">
        <f>IF(ชี้วัด6!AR3="","",ชี้วัด6!AR3)</f>
        <v/>
      </c>
      <c r="AS3" s="116" t="str">
        <f>IF(ชี้วัด6!AS3="","",ชี้วัด6!AS3)</f>
        <v/>
      </c>
      <c r="AT3" s="116" t="str">
        <f>IF(ชี้วัด6!AT3="","",ชี้วัด6!AT3)</f>
        <v/>
      </c>
      <c r="AU3" s="116" t="str">
        <f>IF(ชี้วัด6!AU3="","",ชี้วัด6!AU3)</f>
        <v/>
      </c>
      <c r="AV3" s="116" t="str">
        <f>IF(ชี้วัด6!AV3="","",ชี้วัด6!AV3)</f>
        <v/>
      </c>
      <c r="AW3" s="116" t="str">
        <f>IF(ชี้วัด6!AW3="","",ชี้วัด6!AW3)</f>
        <v/>
      </c>
      <c r="AX3" s="116" t="str">
        <f>IF(ชี้วัด6!AX3="","",ชี้วัด6!AX3)</f>
        <v/>
      </c>
      <c r="AY3" s="116" t="str">
        <f>IF(ชี้วัด6!AY3="","",ชี้วัด6!AY3)</f>
        <v/>
      </c>
      <c r="AZ3" s="116" t="str">
        <f>IF(ชี้วัด6!AZ3="","",ชี้วัด6!AZ3)</f>
        <v/>
      </c>
      <c r="BA3" s="116" t="str">
        <f>IF(ชี้วัด6!BA3="","",ชี้วัด6!BA3)</f>
        <v/>
      </c>
      <c r="BB3" s="116" t="str">
        <f>IF(ชี้วัด6!BB3="","",ชี้วัด6!BB3)</f>
        <v/>
      </c>
      <c r="BC3" s="116" t="str">
        <f>IF(ชี้วัด6!BC3="","",ชี้วัด6!BC3)</f>
        <v/>
      </c>
      <c r="BD3" s="116" t="str">
        <f>IF(ชี้วัด6!BD3="","",ชี้วัด6!BD3)</f>
        <v/>
      </c>
      <c r="BE3" s="112">
        <f>IF(ชี้วัด6!BE3="","",ชี้วัด6!BE3)</f>
        <v>22</v>
      </c>
      <c r="BF3" s="942"/>
    </row>
    <row r="4" spans="1:58" ht="136.5" customHeight="1" x14ac:dyDescent="0.3">
      <c r="A4" s="111"/>
      <c r="B4" s="111"/>
      <c r="C4" s="111"/>
      <c r="D4" s="267" t="s">
        <v>28</v>
      </c>
      <c r="E4" s="268" t="s">
        <v>49</v>
      </c>
      <c r="F4" s="113" t="s">
        <v>114</v>
      </c>
      <c r="G4" s="119" t="str">
        <f>IF(ชี้วัด6!G4="","",ชี้วัด6!G4)</f>
        <v>อธิบายความสำคัญของระบบ สืบพันธุ์ ระบบไหลเวียนโลหิตและระบบหายใจ ที่มีผลต่อสุขภาพ การเจริญเติบโตและพัฒนาการ</v>
      </c>
      <c r="H4" s="119" t="str">
        <f>IF(ชี้วัด6!H4="","",ชี้วัด6!H4)</f>
        <v>อธิบายวิธีการดูแลรักษาระบบ สืบพันธุ์ ระบบไหลเวียนโลหิตและระบบหายใจให้ทำงานตามปกติ</v>
      </c>
      <c r="I4" s="119" t="str">
        <f>IF(ชี้วัด6!I4="","",ชี้วัด6!I4)</f>
        <v>อธิบายความสำคัญของการสร้างและรักษาสัมพันธภาพกับผู้อื่น</v>
      </c>
      <c r="J4" s="119" t="str">
        <f>IF(ชี้วัด6!J4="","",ชี้วัด6!J4)</f>
        <v>วิเคราะห์พฤติกรรมเสี่ยงที่อาจนำไปสู่การมีเพศสัมพันธ์ การติด เชื้อเอดส์และการตั้งครรภ์ก่อนวัยอันควร</v>
      </c>
      <c r="K4" s="119" t="str">
        <f>IF(ชี้วัด6!K4="","",ชี้วัด6!K4)</f>
        <v>แสดงทักษะการเคลื่อนไหวร่วมกับผู้อื่นในลักษณะแบบผลัดและแบบผสมผสานได้ตามลำดับทั้งแบบอยู่กับที่ เคลื่อนที่และใช้อุปกรณ์ประกอบและการเคลื่อนไหวประกอบเพลง</v>
      </c>
      <c r="L4" s="119" t="str">
        <f>IF(ชี้วัด6!L4="","",ชี้วัด6!L4)</f>
        <v>จำแนกหลักการเคลื่อนไหวในเรื่อง การรับแรง การใช้แรงและความสมดุลในการเคลื่อนไหวร่างกายในการเล่นเกม เล่นกีฬาและนำผลมาปรับปรุง เพิ่มพูนวิธีปฏิบัติของตนและผู้อื่น</v>
      </c>
      <c r="M4" s="119" t="str">
        <f>IF(ชี้วัด6!M4="","",ชี้วัด6!M4)</f>
        <v>เล่นกีฬาไทย กีฬาสากลประเภทบุคคลและประเภททีมได้อย่างละ 1 ชนิด</v>
      </c>
      <c r="N4" s="119" t="str">
        <f>IF(ชี้วัด6!N4="","",ชี้วัด6!N4)</f>
        <v>ใช้ทักษะกลไกเพื่อปรับปรุง เพิ่มพูนความสามารถของตนและผู้อื่นใน การเล่นกีฬา</v>
      </c>
      <c r="O4" s="119" t="str">
        <f>IF(ชี้วัด6!O4="","",ชี้วัด6!O4)</f>
        <v>ร่วมกิจกรรมนันทนาการอย่างน้อย 1 กิจกรรม แล้วนำความรู้และหลักการ ที่ได้ไปใช้เป็นฐานการศึกษาหาความรู้เรื่องอื่นๆ</v>
      </c>
      <c r="P4" s="119" t="str">
        <f>IF(ชี้วัด6!P4="","",ชี้วัด6!P4)</f>
        <v>อธิบายประโยชน์และหลักการออก- กำลังกายเพื่อสุขภาพ สมรรถภาพ ทางกายและการสร้างเสริมบุคลิกภาพ</v>
      </c>
      <c r="Q4" s="119" t="str">
        <f>IF(ชี้วัด6!Q4="","",ชี้วัด6!Q4)</f>
        <v>เล่นเกมที่ใช้ทักษะการวางแผนและสามารถเพิ่มพูนทักษะการออกกำลังกายและเคลื่อนไหวอย่างเป็นระบบ</v>
      </c>
      <c r="R4" s="119" t="str">
        <f>IF(ชี้วัด6!R4="","",ชี้วัด6!R4)</f>
        <v>เล่นกีฬาที่ตนเองชื่นชอบและสามารถประเมินทักษะการเล่น ของตน เป็นประจำ</v>
      </c>
      <c r="S4" s="119" t="str">
        <f>IF(ชี้วัด6!S4="","",ชี้วัด6!S4)</f>
        <v>ปฏิบัติตามกฎ กติกา ตามชนิดกีฬา ที่เล่น โดยคำนึงถึงความปลอดภัย ของตนเองและผู้อื่น</v>
      </c>
      <c r="T4" s="119" t="str">
        <f>IF(ชี้วัด6!T4="","",ชี้วัด6!T4)</f>
        <v>จำแนกกลวิธีรุก การป้องกันและนำไป ใช้ในการเล่นกีฬา</v>
      </c>
      <c r="U4" s="119" t="str">
        <f>IF(ชี้วัด6!U4="","",ชี้วัด6!U4)</f>
        <v>เล่นเกมและกีฬาด้วยความสามัคคีและ มีน้ำใจนักกีฬา</v>
      </c>
      <c r="V4" s="119" t="str">
        <f>IF(ชี้วัด6!V4="","",ชี้วัด6!V4)</f>
        <v>แสดงพฤติกรรมในการป้องกันและ แก้ไขปัญหาสิ่งแวดล้อมที่มีผลต่อสุขภาพ</v>
      </c>
      <c r="W4" s="119" t="str">
        <f>IF(ชี้วัด6!W4="","",ชี้วัด6!W4)</f>
        <v>วิเคราะห์ผลกระทบที่เกิดจากการระบาด ของโรคและเสนอแนวทางการป้องกันโรคติดต่อสำคัญที่พบในประเทศไทย</v>
      </c>
      <c r="X4" s="119" t="str">
        <f>IF(ชี้วัด6!X4="","",ชี้วัด6!X4)</f>
        <v>แสดงพฤติกรรมที่บ่งบอกถึงความรับผิดชอบต่อสุขภาพของส่วนรวม</v>
      </c>
      <c r="Y4" s="119" t="str">
        <f>IF(ชี้วัด6!Y4="","",ชี้วัด6!Y4)</f>
        <v>สร้างเสริมและปรับปรุง สมรรถภาพ ทางกายเพื่อสุขภาพอย่างต่อเนื่อง</v>
      </c>
      <c r="Z4" s="119" t="str">
        <f>IF(ชี้วัด6!Z4="","",ชี้วัด6!Z4)</f>
        <v>วิเคราะห์ผลกระทบจากความ รุนแรง ของภัยธรรมชาติที่มีต่อ ร่างกาย จิตใจและสังคม</v>
      </c>
      <c r="AA4" s="119" t="str">
        <f>IF(ชี้วัด6!AA4="","",ชี้วัด6!AA4)</f>
        <v>ระบุวิธีปฏิบัติตนเพื่อความปลอดภัย จากธรรมชาติ</v>
      </c>
      <c r="AB4" s="119" t="str">
        <f>IF(ชี้วัด6!AB4="","",ชี้วัด6!AB4)</f>
        <v>วิเคราะห์สาเหตุของการติดสารเสพติดและชักชวนให้ผู้อื่นหลีกเลี่ยงสารเสพติด</v>
      </c>
      <c r="AC4" s="119" t="str">
        <f>IF(ชี้วัด6!AC4="","",ชี้วัด6!AC4)</f>
        <v/>
      </c>
      <c r="AD4" s="119" t="str">
        <f>IF(ชี้วัด6!AD4="","",ชี้วัด6!AD4)</f>
        <v/>
      </c>
      <c r="AE4" s="119" t="str">
        <f>IF(ชี้วัด6!AE4="","",ชี้วัด6!AE4)</f>
        <v/>
      </c>
      <c r="AF4" s="119" t="str">
        <f>IF(ชี้วัด6!AF4="","",ชี้วัด6!AF4)</f>
        <v/>
      </c>
      <c r="AG4" s="119" t="str">
        <f>IF(ชี้วัด6!AG4="","",ชี้วัด6!AG4)</f>
        <v/>
      </c>
      <c r="AH4" s="119" t="str">
        <f>IF(ชี้วัด6!AH4="","",ชี้วัด6!AH4)</f>
        <v/>
      </c>
      <c r="AI4" s="119" t="str">
        <f>IF(ชี้วัด6!AI4="","",ชี้วัด6!AI4)</f>
        <v/>
      </c>
      <c r="AJ4" s="119" t="str">
        <f>IF(ชี้วัด6!AJ4="","",ชี้วัด6!AJ4)</f>
        <v/>
      </c>
      <c r="AK4" s="119" t="str">
        <f>IF(ชี้วัด6!AK4="","",ชี้วัด6!AK4)</f>
        <v/>
      </c>
      <c r="AL4" s="119" t="str">
        <f>IF(ชี้วัด6!AL4="","",ชี้วัด6!AL4)</f>
        <v/>
      </c>
      <c r="AM4" s="119" t="str">
        <f>IF(ชี้วัด6!AM4="","",ชี้วัด6!AM4)</f>
        <v/>
      </c>
      <c r="AN4" s="119" t="str">
        <f>IF(ชี้วัด6!AN4="","",ชี้วัด6!AN4)</f>
        <v/>
      </c>
      <c r="AO4" s="119" t="str">
        <f>IF(ชี้วัด6!AO4="","",ชี้วัด6!AO4)</f>
        <v/>
      </c>
      <c r="AP4" s="119" t="str">
        <f>IF(ชี้วัด6!AP4="","",ชี้วัด6!AP4)</f>
        <v/>
      </c>
      <c r="AQ4" s="119" t="str">
        <f>IF(ชี้วัด6!AQ4="","",ชี้วัด6!AQ4)</f>
        <v/>
      </c>
      <c r="AR4" s="119" t="str">
        <f>IF(ชี้วัด6!AR4="","",ชี้วัด6!AR4)</f>
        <v/>
      </c>
      <c r="AS4" s="119" t="str">
        <f>IF(ชี้วัด6!AS4="","",ชี้วัด6!AS4)</f>
        <v/>
      </c>
      <c r="AT4" s="119" t="str">
        <f>IF(ชี้วัด6!AT4="","",ชี้วัด6!AT4)</f>
        <v/>
      </c>
      <c r="AU4" s="119" t="str">
        <f>IF(ชี้วัด6!AU4="","",ชี้วัด6!AU4)</f>
        <v/>
      </c>
      <c r="AV4" s="119" t="str">
        <f>IF(ชี้วัด6!AV4="","",ชี้วัด6!AV4)</f>
        <v/>
      </c>
      <c r="AW4" s="119" t="str">
        <f>IF(ชี้วัด6!AW4="","",ชี้วัด6!AW4)</f>
        <v/>
      </c>
      <c r="AX4" s="119" t="str">
        <f>IF(ชี้วัด6!AX4="","",ชี้วัด6!AX4)</f>
        <v/>
      </c>
      <c r="AY4" s="119" t="str">
        <f>IF(ชี้วัด6!AY4="","",ชี้วัด6!AY4)</f>
        <v/>
      </c>
      <c r="AZ4" s="119" t="str">
        <f>IF(ชี้วัด6!AZ4="","",ชี้วัด6!AZ4)</f>
        <v/>
      </c>
      <c r="BA4" s="119" t="str">
        <f>IF(ชี้วัด6!BA4="","",ชี้วัด6!BA4)</f>
        <v/>
      </c>
      <c r="BB4" s="119" t="str">
        <f>IF(ชี้วัด6!BB4="","",ชี้วัด6!BB4)</f>
        <v/>
      </c>
      <c r="BC4" s="119" t="str">
        <f>IF(ชี้วัด6!BC4="","",ชี้วัด6!BC4)</f>
        <v/>
      </c>
      <c r="BD4" s="119" t="str">
        <f>IF(ชี้วัด6!BD4="","",ชี้วัด6!BD4)</f>
        <v/>
      </c>
      <c r="BE4" s="307" t="s">
        <v>120</v>
      </c>
      <c r="BF4" s="943"/>
    </row>
    <row r="5" spans="1:58" ht="18" customHeight="1" x14ac:dyDescent="0.3">
      <c r="A5" s="111"/>
      <c r="B5" s="111"/>
      <c r="C5" s="111"/>
      <c r="D5" s="267">
        <f>IF(B2="","",IF(B2=1,1,31))</f>
        <v>1</v>
      </c>
      <c r="E5" s="110" t="str">
        <f>IF($B$2=1,IF(ชี้วัด6!E5="","",ชี้วัด6!E5),IF(ชี้วัด6!E35="","",ชี้วัด6!E35))</f>
        <v/>
      </c>
      <c r="F5" s="118"/>
      <c r="G5" s="314" t="str">
        <f>IF($B$2=1,IF(ชี้วัด6!G5="","",ชี้วัด6!G5),IF(ชี้วัด6!G35="","",ชี้วัด6!G35))</f>
        <v/>
      </c>
      <c r="H5" s="314" t="str">
        <f>IF($B$2=1,IF(ชี้วัด6!H5="","",ชี้วัด6!H5),IF(ชี้วัด6!H35="","",ชี้วัด6!H35))</f>
        <v/>
      </c>
      <c r="I5" s="314" t="str">
        <f>IF($B$2=1,IF(ชี้วัด6!I5="","",ชี้วัด6!I5),IF(ชี้วัด6!I35="","",ชี้วัด6!I35))</f>
        <v/>
      </c>
      <c r="J5" s="314" t="str">
        <f>IF($B$2=1,IF(ชี้วัด6!J5="","",ชี้วัด6!J5),IF(ชี้วัด6!J35="","",ชี้วัด6!J35))</f>
        <v/>
      </c>
      <c r="K5" s="314" t="str">
        <f>IF($B$2=1,IF(ชี้วัด6!K5="","",ชี้วัด6!K5),IF(ชี้วัด6!K35="","",ชี้วัด6!K35))</f>
        <v/>
      </c>
      <c r="L5" s="314" t="str">
        <f>IF($B$2=1,IF(ชี้วัด6!L5="","",ชี้วัด6!L5),IF(ชี้วัด6!L35="","",ชี้วัด6!L35))</f>
        <v/>
      </c>
      <c r="M5" s="314" t="str">
        <f>IF($B$2=1,IF(ชี้วัด6!M5="","",ชี้วัด6!M5),IF(ชี้วัด6!M35="","",ชี้วัด6!M35))</f>
        <v/>
      </c>
      <c r="N5" s="314" t="str">
        <f>IF($B$2=1,IF(ชี้วัด6!N5="","",ชี้วัด6!N5),IF(ชี้วัด6!N35="","",ชี้วัด6!N35))</f>
        <v/>
      </c>
      <c r="O5" s="314" t="str">
        <f>IF($B$2=1,IF(ชี้วัด6!O5="","",ชี้วัด6!O5),IF(ชี้วัด6!O35="","",ชี้วัด6!O35))</f>
        <v/>
      </c>
      <c r="P5" s="314" t="str">
        <f>IF($B$2=1,IF(ชี้วัด6!P5="","",ชี้วัด6!P5),IF(ชี้วัด6!P35="","",ชี้วัด6!P35))</f>
        <v/>
      </c>
      <c r="Q5" s="314" t="str">
        <f>IF($B$2=1,IF(ชี้วัด6!Q5="","",ชี้วัด6!Q5),IF(ชี้วัด6!Q35="","",ชี้วัด6!Q35))</f>
        <v/>
      </c>
      <c r="R5" s="314" t="str">
        <f>IF($B$2=1,IF(ชี้วัด6!R5="","",ชี้วัด6!R5),IF(ชี้วัด6!R35="","",ชี้วัด6!R35))</f>
        <v/>
      </c>
      <c r="S5" s="314" t="str">
        <f>IF($B$2=1,IF(ชี้วัด6!S5="","",ชี้วัด6!S5),IF(ชี้วัด6!S35="","",ชี้วัด6!S35))</f>
        <v/>
      </c>
      <c r="T5" s="314" t="str">
        <f>IF($B$2=1,IF(ชี้วัด6!T5="","",ชี้วัด6!T5),IF(ชี้วัด6!T35="","",ชี้วัด6!T35))</f>
        <v/>
      </c>
      <c r="U5" s="314" t="str">
        <f>IF($B$2=1,IF(ชี้วัด6!U5="","",ชี้วัด6!U5),IF(ชี้วัด6!U35="","",ชี้วัด6!U35))</f>
        <v/>
      </c>
      <c r="V5" s="314" t="str">
        <f>IF($B$2=1,IF(ชี้วัด6!V5="","",ชี้วัด6!V5),IF(ชี้วัด6!V35="","",ชี้วัด6!V35))</f>
        <v/>
      </c>
      <c r="W5" s="314" t="str">
        <f>IF($B$2=1,IF(ชี้วัด6!W5="","",ชี้วัด6!W5),IF(ชี้วัด6!W35="","",ชี้วัด6!W35))</f>
        <v/>
      </c>
      <c r="X5" s="314" t="str">
        <f>IF($B$2=1,IF(ชี้วัด6!X5="","",ชี้วัด6!X5),IF(ชี้วัด6!X35="","",ชี้วัด6!X35))</f>
        <v/>
      </c>
      <c r="Y5" s="314" t="str">
        <f>IF($B$2=1,IF(ชี้วัด6!Y5="","",ชี้วัด6!Y5),IF(ชี้วัด6!Y35="","",ชี้วัด6!Y35))</f>
        <v/>
      </c>
      <c r="Z5" s="314" t="str">
        <f>IF($B$2=1,IF(ชี้วัด6!Z5="","",ชี้วัด6!Z5),IF(ชี้วัด6!Z35="","",ชี้วัด6!Z35))</f>
        <v/>
      </c>
      <c r="AA5" s="314" t="str">
        <f>IF($B$2=1,IF(ชี้วัด6!AA5="","",ชี้วัด6!AA5),IF(ชี้วัด6!AA35="","",ชี้วัด6!AA35))</f>
        <v/>
      </c>
      <c r="AB5" s="314" t="str">
        <f>IF($B$2=1,IF(ชี้วัด6!AB5="","",ชี้วัด6!AB5),IF(ชี้วัด6!AB35="","",ชี้วัด6!AB35))</f>
        <v/>
      </c>
      <c r="AC5" s="314" t="str">
        <f>IF($B$2=1,IF(ชี้วัด6!AC5="","",ชี้วัด6!AC5),IF(ชี้วัด6!AC35="","",ชี้วัด6!AC35))</f>
        <v/>
      </c>
      <c r="AD5" s="314" t="str">
        <f>IF($B$2=1,IF(ชี้วัด6!AD5="","",ชี้วัด6!AD5),IF(ชี้วัด6!AD35="","",ชี้วัด6!AD35))</f>
        <v/>
      </c>
      <c r="AE5" s="314" t="str">
        <f>IF($B$2=1,IF(ชี้วัด6!AE5="","",ชี้วัด6!AE5),IF(ชี้วัด6!AE35="","",ชี้วัด6!AE35))</f>
        <v/>
      </c>
      <c r="AF5" s="314" t="str">
        <f>IF($B$2=1,IF(ชี้วัด6!AF5="","",ชี้วัด6!AF5),IF(ชี้วัด6!AF35="","",ชี้วัด6!AF35))</f>
        <v/>
      </c>
      <c r="AG5" s="314" t="str">
        <f>IF($B$2=1,IF(ชี้วัด6!AG5="","",ชี้วัด6!AG5),IF(ชี้วัด6!AG35="","",ชี้วัด6!AG35))</f>
        <v/>
      </c>
      <c r="AH5" s="314" t="str">
        <f>IF($B$2=1,IF(ชี้วัด6!AH5="","",ชี้วัด6!AH5),IF(ชี้วัด6!AH35="","",ชี้วัด6!AH35))</f>
        <v/>
      </c>
      <c r="AI5" s="314" t="str">
        <f>IF($B$2=1,IF(ชี้วัด6!AI5="","",ชี้วัด6!AI5),IF(ชี้วัด6!AI35="","",ชี้วัด6!AI35))</f>
        <v/>
      </c>
      <c r="AJ5" s="314" t="str">
        <f>IF($B$2=1,IF(ชี้วัด6!AJ5="","",ชี้วัด6!AJ5),IF(ชี้วัด6!AJ35="","",ชี้วัด6!AJ35))</f>
        <v/>
      </c>
      <c r="AK5" s="314" t="str">
        <f>IF($B$2=1,IF(ชี้วัด6!AK5="","",ชี้วัด6!AK5),IF(ชี้วัด6!AK35="","",ชี้วัด6!AK35))</f>
        <v/>
      </c>
      <c r="AL5" s="314" t="str">
        <f>IF($B$2=1,IF(ชี้วัด6!AL5="","",ชี้วัด6!AL5),IF(ชี้วัด6!AL35="","",ชี้วัด6!AL35))</f>
        <v/>
      </c>
      <c r="AM5" s="314" t="str">
        <f>IF($B$2=1,IF(ชี้วัด6!AM5="","",ชี้วัด6!AM5),IF(ชี้วัด6!AM35="","",ชี้วัด6!AM35))</f>
        <v/>
      </c>
      <c r="AN5" s="314" t="str">
        <f>IF($B$2=1,IF(ชี้วัด6!AN5="","",ชี้วัด6!AN5),IF(ชี้วัด6!AN35="","",ชี้วัด6!AN35))</f>
        <v/>
      </c>
      <c r="AO5" s="314" t="str">
        <f>IF($B$2=1,IF(ชี้วัด6!AO5="","",ชี้วัด6!AO5),IF(ชี้วัด6!AO35="","",ชี้วัด6!AO35))</f>
        <v/>
      </c>
      <c r="AP5" s="314" t="str">
        <f>IF($B$2=1,IF(ชี้วัด6!AP5="","",ชี้วัด6!AP5),IF(ชี้วัด6!AP35="","",ชี้วัด6!AP35))</f>
        <v/>
      </c>
      <c r="AQ5" s="314" t="str">
        <f>IF($B$2=1,IF(ชี้วัด6!AQ5="","",ชี้วัด6!AQ5),IF(ชี้วัด6!AQ35="","",ชี้วัด6!AQ35))</f>
        <v/>
      </c>
      <c r="AR5" s="314" t="str">
        <f>IF($B$2=1,IF(ชี้วัด6!AR5="","",ชี้วัด6!AR5),IF(ชี้วัด6!AR35="","",ชี้วัด6!AR35))</f>
        <v/>
      </c>
      <c r="AS5" s="314" t="str">
        <f>IF($B$2=1,IF(ชี้วัด6!AS5="","",ชี้วัด6!AS5),IF(ชี้วัด6!AS35="","",ชี้วัด6!AS35))</f>
        <v/>
      </c>
      <c r="AT5" s="314" t="str">
        <f>IF($B$2=1,IF(ชี้วัด6!AT5="","",ชี้วัด6!AT5),IF(ชี้วัด6!AT35="","",ชี้วัด6!AT35))</f>
        <v/>
      </c>
      <c r="AU5" s="314" t="str">
        <f>IF($B$2=1,IF(ชี้วัด6!AU5="","",ชี้วัด6!AU5),IF(ชี้วัด6!AU35="","",ชี้วัด6!AU35))</f>
        <v/>
      </c>
      <c r="AV5" s="314" t="str">
        <f>IF($B$2=1,IF(ชี้วัด6!AV5="","",ชี้วัด6!AV5),IF(ชี้วัด6!AV35="","",ชี้วัด6!AV35))</f>
        <v/>
      </c>
      <c r="AW5" s="314" t="str">
        <f>IF($B$2=1,IF(ชี้วัด6!AW5="","",ชี้วัด6!AW5),IF(ชี้วัด6!AW35="","",ชี้วัด6!AW35))</f>
        <v/>
      </c>
      <c r="AX5" s="314" t="str">
        <f>IF($B$2=1,IF(ชี้วัด6!AX5="","",ชี้วัด6!AX5),IF(ชี้วัด6!AX35="","",ชี้วัด6!AX35))</f>
        <v/>
      </c>
      <c r="AY5" s="314" t="str">
        <f>IF($B$2=1,IF(ชี้วัด6!AY5="","",ชี้วัด6!AY5),IF(ชี้วัด6!AY35="","",ชี้วัด6!AY35))</f>
        <v/>
      </c>
      <c r="AZ5" s="314" t="str">
        <f>IF($B$2=1,IF(ชี้วัด6!AZ5="","",ชี้วัด6!AZ5),IF(ชี้วัด6!AZ35="","",ชี้วัด6!AZ35))</f>
        <v/>
      </c>
      <c r="BA5" s="314" t="str">
        <f>IF($B$2=1,IF(ชี้วัด6!BA5="","",ชี้วัด6!BA5),IF(ชี้วัด6!BA35="","",ชี้วัด6!BA35))</f>
        <v/>
      </c>
      <c r="BB5" s="314" t="str">
        <f>IF($B$2=1,IF(ชี้วัด6!BB5="","",ชี้วัด6!BB5),IF(ชี้วัด6!BB35="","",ชี้วัด6!BB35))</f>
        <v/>
      </c>
      <c r="BC5" s="314" t="str">
        <f>IF($B$2=1,IF(ชี้วัด6!BC5="","",ชี้วัด6!BC5),IF(ชี้วัด6!BC35="","",ชี้วัด6!BC35))</f>
        <v/>
      </c>
      <c r="BD5" s="314" t="str">
        <f>IF($B$2=1,IF(ชี้วัด6!BD5="","",ชี้วัด6!BD5),IF(ชี้วัด6!BD35="","",ชี้วัด6!BD35))</f>
        <v/>
      </c>
      <c r="BE5" s="116" t="str">
        <f>IF($B$2=1,IF(ชี้วัด6!BE5="","",ชี้วัด6!BE5),IF(ชี้วัด6!BE35="","",ชี้วัด6!BE35))</f>
        <v/>
      </c>
      <c r="BF5" s="116" t="str">
        <f>IF($B$2=1,IF(ชี้วัด6!BF5="","",ชี้วัด6!BF5),IF(ชี้วัด6!BF35="","",ชี้วัด6!BF35))</f>
        <v/>
      </c>
    </row>
    <row r="6" spans="1:58" ht="18" customHeight="1" x14ac:dyDescent="0.3">
      <c r="A6" s="111"/>
      <c r="B6" s="111"/>
      <c r="C6" s="111"/>
      <c r="D6" s="267">
        <f>D5+1</f>
        <v>2</v>
      </c>
      <c r="E6" s="110" t="str">
        <f>IF($B$2=1,IF(ชี้วัด6!E6="","",ชี้วัด6!E6),IF(ชี้วัด6!E36="","",ชี้วัด6!E36))</f>
        <v/>
      </c>
      <c r="F6" s="118"/>
      <c r="G6" s="314" t="str">
        <f>IF($B$2=1,IF(ชี้วัด6!G6="","",ชี้วัด6!G6),IF(ชี้วัด6!G36="","",ชี้วัด6!G36))</f>
        <v/>
      </c>
      <c r="H6" s="314" t="str">
        <f>IF($B$2=1,IF(ชี้วัด6!H6="","",ชี้วัด6!H6),IF(ชี้วัด6!H36="","",ชี้วัด6!H36))</f>
        <v/>
      </c>
      <c r="I6" s="314" t="str">
        <f>IF($B$2=1,IF(ชี้วัด6!I6="","",ชี้วัด6!I6),IF(ชี้วัด6!I36="","",ชี้วัด6!I36))</f>
        <v/>
      </c>
      <c r="J6" s="314" t="str">
        <f>IF($B$2=1,IF(ชี้วัด6!J6="","",ชี้วัด6!J6),IF(ชี้วัด6!J36="","",ชี้วัด6!J36))</f>
        <v/>
      </c>
      <c r="K6" s="314" t="str">
        <f>IF($B$2=1,IF(ชี้วัด6!K6="","",ชี้วัด6!K6),IF(ชี้วัด6!K36="","",ชี้วัด6!K36))</f>
        <v/>
      </c>
      <c r="L6" s="314" t="str">
        <f>IF($B$2=1,IF(ชี้วัด6!L6="","",ชี้วัด6!L6),IF(ชี้วัด6!L36="","",ชี้วัด6!L36))</f>
        <v/>
      </c>
      <c r="M6" s="314" t="str">
        <f>IF($B$2=1,IF(ชี้วัด6!M6="","",ชี้วัด6!M6),IF(ชี้วัด6!M36="","",ชี้วัด6!M36))</f>
        <v/>
      </c>
      <c r="N6" s="314" t="str">
        <f>IF($B$2=1,IF(ชี้วัด6!N6="","",ชี้วัด6!N6),IF(ชี้วัด6!N36="","",ชี้วัด6!N36))</f>
        <v/>
      </c>
      <c r="O6" s="314" t="str">
        <f>IF($B$2=1,IF(ชี้วัด6!O6="","",ชี้วัด6!O6),IF(ชี้วัด6!O36="","",ชี้วัด6!O36))</f>
        <v/>
      </c>
      <c r="P6" s="314" t="str">
        <f>IF($B$2=1,IF(ชี้วัด6!P6="","",ชี้วัด6!P6),IF(ชี้วัด6!P36="","",ชี้วัด6!P36))</f>
        <v/>
      </c>
      <c r="Q6" s="314" t="str">
        <f>IF($B$2=1,IF(ชี้วัด6!Q6="","",ชี้วัด6!Q6),IF(ชี้วัด6!Q36="","",ชี้วัด6!Q36))</f>
        <v/>
      </c>
      <c r="R6" s="314" t="str">
        <f>IF($B$2=1,IF(ชี้วัด6!R6="","",ชี้วัด6!R6),IF(ชี้วัด6!R36="","",ชี้วัด6!R36))</f>
        <v/>
      </c>
      <c r="S6" s="314" t="str">
        <f>IF($B$2=1,IF(ชี้วัด6!S6="","",ชี้วัด6!S6),IF(ชี้วัด6!S36="","",ชี้วัด6!S36))</f>
        <v/>
      </c>
      <c r="T6" s="314" t="str">
        <f>IF($B$2=1,IF(ชี้วัด6!T6="","",ชี้วัด6!T6),IF(ชี้วัด6!T36="","",ชี้วัด6!T36))</f>
        <v/>
      </c>
      <c r="U6" s="314" t="str">
        <f>IF($B$2=1,IF(ชี้วัด6!U6="","",ชี้วัด6!U6),IF(ชี้วัด6!U36="","",ชี้วัด6!U36))</f>
        <v/>
      </c>
      <c r="V6" s="314" t="str">
        <f>IF($B$2=1,IF(ชี้วัด6!V6="","",ชี้วัด6!V6),IF(ชี้วัด6!V36="","",ชี้วัด6!V36))</f>
        <v/>
      </c>
      <c r="W6" s="314" t="str">
        <f>IF($B$2=1,IF(ชี้วัด6!W6="","",ชี้วัด6!W6),IF(ชี้วัด6!W36="","",ชี้วัด6!W36))</f>
        <v/>
      </c>
      <c r="X6" s="314" t="str">
        <f>IF($B$2=1,IF(ชี้วัด6!X6="","",ชี้วัด6!X6),IF(ชี้วัด6!X36="","",ชี้วัด6!X36))</f>
        <v/>
      </c>
      <c r="Y6" s="314" t="str">
        <f>IF($B$2=1,IF(ชี้วัด6!Y6="","",ชี้วัด6!Y6),IF(ชี้วัด6!Y36="","",ชี้วัด6!Y36))</f>
        <v/>
      </c>
      <c r="Z6" s="314" t="str">
        <f>IF($B$2=1,IF(ชี้วัด6!Z6="","",ชี้วัด6!Z6),IF(ชี้วัด6!Z36="","",ชี้วัด6!Z36))</f>
        <v/>
      </c>
      <c r="AA6" s="314" t="str">
        <f>IF($B$2=1,IF(ชี้วัด6!AA6="","",ชี้วัด6!AA6),IF(ชี้วัด6!AA36="","",ชี้วัด6!AA36))</f>
        <v/>
      </c>
      <c r="AB6" s="314" t="str">
        <f>IF($B$2=1,IF(ชี้วัด6!AB6="","",ชี้วัด6!AB6),IF(ชี้วัด6!AB36="","",ชี้วัด6!AB36))</f>
        <v/>
      </c>
      <c r="AC6" s="314" t="str">
        <f>IF($B$2=1,IF(ชี้วัด6!AC6="","",ชี้วัด6!AC6),IF(ชี้วัด6!AC36="","",ชี้วัด6!AC36))</f>
        <v/>
      </c>
      <c r="AD6" s="314" t="str">
        <f>IF($B$2=1,IF(ชี้วัด6!AD6="","",ชี้วัด6!AD6),IF(ชี้วัด6!AD36="","",ชี้วัด6!AD36))</f>
        <v/>
      </c>
      <c r="AE6" s="314" t="str">
        <f>IF($B$2=1,IF(ชี้วัด6!AE6="","",ชี้วัด6!AE6),IF(ชี้วัด6!AE36="","",ชี้วัด6!AE36))</f>
        <v/>
      </c>
      <c r="AF6" s="314" t="str">
        <f>IF($B$2=1,IF(ชี้วัด6!AF6="","",ชี้วัด6!AF6),IF(ชี้วัด6!AF36="","",ชี้วัด6!AF36))</f>
        <v/>
      </c>
      <c r="AG6" s="314" t="str">
        <f>IF($B$2=1,IF(ชี้วัด6!AG6="","",ชี้วัด6!AG6),IF(ชี้วัด6!AG36="","",ชี้วัด6!AG36))</f>
        <v/>
      </c>
      <c r="AH6" s="314" t="str">
        <f>IF($B$2=1,IF(ชี้วัด6!AH6="","",ชี้วัด6!AH6),IF(ชี้วัด6!AH36="","",ชี้วัด6!AH36))</f>
        <v/>
      </c>
      <c r="AI6" s="314" t="str">
        <f>IF($B$2=1,IF(ชี้วัด6!AI6="","",ชี้วัด6!AI6),IF(ชี้วัด6!AI36="","",ชี้วัด6!AI36))</f>
        <v/>
      </c>
      <c r="AJ6" s="314" t="str">
        <f>IF($B$2=1,IF(ชี้วัด6!AJ6="","",ชี้วัด6!AJ6),IF(ชี้วัด6!AJ36="","",ชี้วัด6!AJ36))</f>
        <v/>
      </c>
      <c r="AK6" s="314" t="str">
        <f>IF($B$2=1,IF(ชี้วัด6!AK6="","",ชี้วัด6!AK6),IF(ชี้วัด6!AK36="","",ชี้วัด6!AK36))</f>
        <v/>
      </c>
      <c r="AL6" s="314" t="str">
        <f>IF($B$2=1,IF(ชี้วัด6!AL6="","",ชี้วัด6!AL6),IF(ชี้วัด6!AL36="","",ชี้วัด6!AL36))</f>
        <v/>
      </c>
      <c r="AM6" s="314" t="str">
        <f>IF($B$2=1,IF(ชี้วัด6!AM6="","",ชี้วัด6!AM6),IF(ชี้วัด6!AM36="","",ชี้วัด6!AM36))</f>
        <v/>
      </c>
      <c r="AN6" s="314" t="str">
        <f>IF($B$2=1,IF(ชี้วัด6!AN6="","",ชี้วัด6!AN6),IF(ชี้วัด6!AN36="","",ชี้วัด6!AN36))</f>
        <v/>
      </c>
      <c r="AO6" s="314" t="str">
        <f>IF($B$2=1,IF(ชี้วัด6!AO6="","",ชี้วัด6!AO6),IF(ชี้วัด6!AO36="","",ชี้วัด6!AO36))</f>
        <v/>
      </c>
      <c r="AP6" s="314" t="str">
        <f>IF($B$2=1,IF(ชี้วัด6!AP6="","",ชี้วัด6!AP6),IF(ชี้วัด6!AP36="","",ชี้วัด6!AP36))</f>
        <v/>
      </c>
      <c r="AQ6" s="314" t="str">
        <f>IF($B$2=1,IF(ชี้วัด6!AQ6="","",ชี้วัด6!AQ6),IF(ชี้วัด6!AQ36="","",ชี้วัด6!AQ36))</f>
        <v/>
      </c>
      <c r="AR6" s="314" t="str">
        <f>IF($B$2=1,IF(ชี้วัด6!AR6="","",ชี้วัด6!AR6),IF(ชี้วัด6!AR36="","",ชี้วัด6!AR36))</f>
        <v/>
      </c>
      <c r="AS6" s="314" t="str">
        <f>IF($B$2=1,IF(ชี้วัด6!AS6="","",ชี้วัด6!AS6),IF(ชี้วัด6!AS36="","",ชี้วัด6!AS36))</f>
        <v/>
      </c>
      <c r="AT6" s="314" t="str">
        <f>IF($B$2=1,IF(ชี้วัด6!AT6="","",ชี้วัด6!AT6),IF(ชี้วัด6!AT36="","",ชี้วัด6!AT36))</f>
        <v/>
      </c>
      <c r="AU6" s="314" t="str">
        <f>IF($B$2=1,IF(ชี้วัด6!AU6="","",ชี้วัด6!AU6),IF(ชี้วัด6!AU36="","",ชี้วัด6!AU36))</f>
        <v/>
      </c>
      <c r="AV6" s="314" t="str">
        <f>IF($B$2=1,IF(ชี้วัด6!AV6="","",ชี้วัด6!AV6),IF(ชี้วัด6!AV36="","",ชี้วัด6!AV36))</f>
        <v/>
      </c>
      <c r="AW6" s="314" t="str">
        <f>IF($B$2=1,IF(ชี้วัด6!AW6="","",ชี้วัด6!AW6),IF(ชี้วัด6!AW36="","",ชี้วัด6!AW36))</f>
        <v/>
      </c>
      <c r="AX6" s="314" t="str">
        <f>IF($B$2=1,IF(ชี้วัด6!AX6="","",ชี้วัด6!AX6),IF(ชี้วัด6!AX36="","",ชี้วัด6!AX36))</f>
        <v/>
      </c>
      <c r="AY6" s="314" t="str">
        <f>IF($B$2=1,IF(ชี้วัด6!AY6="","",ชี้วัด6!AY6),IF(ชี้วัด6!AY36="","",ชี้วัด6!AY36))</f>
        <v/>
      </c>
      <c r="AZ6" s="314" t="str">
        <f>IF($B$2=1,IF(ชี้วัด6!AZ6="","",ชี้วัด6!AZ6),IF(ชี้วัด6!AZ36="","",ชี้วัด6!AZ36))</f>
        <v/>
      </c>
      <c r="BA6" s="314" t="str">
        <f>IF($B$2=1,IF(ชี้วัด6!BA6="","",ชี้วัด6!BA6),IF(ชี้วัด6!BA36="","",ชี้วัด6!BA36))</f>
        <v/>
      </c>
      <c r="BB6" s="314" t="str">
        <f>IF($B$2=1,IF(ชี้วัด6!BB6="","",ชี้วัด6!BB6),IF(ชี้วัด6!BB36="","",ชี้วัด6!BB36))</f>
        <v/>
      </c>
      <c r="BC6" s="314" t="str">
        <f>IF($B$2=1,IF(ชี้วัด6!BC6="","",ชี้วัด6!BC6),IF(ชี้วัด6!BC36="","",ชี้วัด6!BC36))</f>
        <v/>
      </c>
      <c r="BD6" s="314" t="str">
        <f>IF($B$2=1,IF(ชี้วัด6!BD6="","",ชี้วัด6!BD6),IF(ชี้วัด6!BD36="","",ชี้วัด6!BD36))</f>
        <v/>
      </c>
      <c r="BE6" s="116" t="str">
        <f>IF($B$2=1,IF(ชี้วัด6!BE6="","",ชี้วัด6!BE6),IF(ชี้วัด6!BE36="","",ชี้วัด6!BE36))</f>
        <v/>
      </c>
      <c r="BF6" s="116" t="str">
        <f>IF($B$2=1,IF(ชี้วัด6!BF6="","",ชี้วัด6!BF6),IF(ชี้วัด6!BF36="","",ชี้วัด6!BF36))</f>
        <v/>
      </c>
    </row>
    <row r="7" spans="1:58" ht="18" customHeight="1" x14ac:dyDescent="0.3">
      <c r="A7" s="111"/>
      <c r="B7" s="111"/>
      <c r="C7" s="111"/>
      <c r="D7" s="267">
        <f t="shared" ref="D7:D34" si="3">D6+1</f>
        <v>3</v>
      </c>
      <c r="E7" s="110" t="str">
        <f>IF($B$2=1,IF(ชี้วัด6!E7="","",ชี้วัด6!E7),IF(ชี้วัด6!E37="","",ชี้วัด6!E37))</f>
        <v/>
      </c>
      <c r="F7" s="118"/>
      <c r="G7" s="314" t="str">
        <f>IF($B$2=1,IF(ชี้วัด6!G7="","",ชี้วัด6!G7),IF(ชี้วัด6!G37="","",ชี้วัด6!G37))</f>
        <v/>
      </c>
      <c r="H7" s="314" t="str">
        <f>IF($B$2=1,IF(ชี้วัด6!H7="","",ชี้วัด6!H7),IF(ชี้วัด6!H37="","",ชี้วัด6!H37))</f>
        <v/>
      </c>
      <c r="I7" s="314" t="str">
        <f>IF($B$2=1,IF(ชี้วัด6!I7="","",ชี้วัด6!I7),IF(ชี้วัด6!I37="","",ชี้วัด6!I37))</f>
        <v/>
      </c>
      <c r="J7" s="314" t="str">
        <f>IF($B$2=1,IF(ชี้วัด6!J7="","",ชี้วัด6!J7),IF(ชี้วัด6!J37="","",ชี้วัด6!J37))</f>
        <v/>
      </c>
      <c r="K7" s="314" t="str">
        <f>IF($B$2=1,IF(ชี้วัด6!K7="","",ชี้วัด6!K7),IF(ชี้วัด6!K37="","",ชี้วัด6!K37))</f>
        <v/>
      </c>
      <c r="L7" s="314" t="str">
        <f>IF($B$2=1,IF(ชี้วัด6!L7="","",ชี้วัด6!L7),IF(ชี้วัด6!L37="","",ชี้วัด6!L37))</f>
        <v/>
      </c>
      <c r="M7" s="314" t="str">
        <f>IF($B$2=1,IF(ชี้วัด6!M7="","",ชี้วัด6!M7),IF(ชี้วัด6!M37="","",ชี้วัด6!M37))</f>
        <v/>
      </c>
      <c r="N7" s="314" t="str">
        <f>IF($B$2=1,IF(ชี้วัด6!N7="","",ชี้วัด6!N7),IF(ชี้วัด6!N37="","",ชี้วัด6!N37))</f>
        <v/>
      </c>
      <c r="O7" s="314" t="str">
        <f>IF($B$2=1,IF(ชี้วัด6!O7="","",ชี้วัด6!O7),IF(ชี้วัด6!O37="","",ชี้วัด6!O37))</f>
        <v/>
      </c>
      <c r="P7" s="314" t="str">
        <f>IF($B$2=1,IF(ชี้วัด6!P7="","",ชี้วัด6!P7),IF(ชี้วัด6!P37="","",ชี้วัด6!P37))</f>
        <v/>
      </c>
      <c r="Q7" s="314" t="str">
        <f>IF($B$2=1,IF(ชี้วัด6!Q7="","",ชี้วัด6!Q7),IF(ชี้วัด6!Q37="","",ชี้วัด6!Q37))</f>
        <v/>
      </c>
      <c r="R7" s="314" t="str">
        <f>IF($B$2=1,IF(ชี้วัด6!R7="","",ชี้วัด6!R7),IF(ชี้วัด6!R37="","",ชี้วัด6!R37))</f>
        <v/>
      </c>
      <c r="S7" s="314" t="str">
        <f>IF($B$2=1,IF(ชี้วัด6!S7="","",ชี้วัด6!S7),IF(ชี้วัด6!S37="","",ชี้วัด6!S37))</f>
        <v/>
      </c>
      <c r="T7" s="314" t="str">
        <f>IF($B$2=1,IF(ชี้วัด6!T7="","",ชี้วัด6!T7),IF(ชี้วัด6!T37="","",ชี้วัด6!T37))</f>
        <v/>
      </c>
      <c r="U7" s="314" t="str">
        <f>IF($B$2=1,IF(ชี้วัด6!U7="","",ชี้วัด6!U7),IF(ชี้วัด6!U37="","",ชี้วัด6!U37))</f>
        <v/>
      </c>
      <c r="V7" s="314" t="str">
        <f>IF($B$2=1,IF(ชี้วัด6!V7="","",ชี้วัด6!V7),IF(ชี้วัด6!V37="","",ชี้วัด6!V37))</f>
        <v/>
      </c>
      <c r="W7" s="314" t="str">
        <f>IF($B$2=1,IF(ชี้วัด6!W7="","",ชี้วัด6!W7),IF(ชี้วัด6!W37="","",ชี้วัด6!W37))</f>
        <v/>
      </c>
      <c r="X7" s="314" t="str">
        <f>IF($B$2=1,IF(ชี้วัด6!X7="","",ชี้วัด6!X7),IF(ชี้วัด6!X37="","",ชี้วัด6!X37))</f>
        <v/>
      </c>
      <c r="Y7" s="314" t="str">
        <f>IF($B$2=1,IF(ชี้วัด6!Y7="","",ชี้วัด6!Y7),IF(ชี้วัด6!Y37="","",ชี้วัด6!Y37))</f>
        <v/>
      </c>
      <c r="Z7" s="314" t="str">
        <f>IF($B$2=1,IF(ชี้วัด6!Z7="","",ชี้วัด6!Z7),IF(ชี้วัด6!Z37="","",ชี้วัด6!Z37))</f>
        <v/>
      </c>
      <c r="AA7" s="314" t="str">
        <f>IF($B$2=1,IF(ชี้วัด6!AA7="","",ชี้วัด6!AA7),IF(ชี้วัด6!AA37="","",ชี้วัด6!AA37))</f>
        <v/>
      </c>
      <c r="AB7" s="314" t="str">
        <f>IF($B$2=1,IF(ชี้วัด6!AB7="","",ชี้วัด6!AB7),IF(ชี้วัด6!AB37="","",ชี้วัด6!AB37))</f>
        <v/>
      </c>
      <c r="AC7" s="314" t="str">
        <f>IF($B$2=1,IF(ชี้วัด6!AC7="","",ชี้วัด6!AC7),IF(ชี้วัด6!AC37="","",ชี้วัด6!AC37))</f>
        <v/>
      </c>
      <c r="AD7" s="314" t="str">
        <f>IF($B$2=1,IF(ชี้วัด6!AD7="","",ชี้วัด6!AD7),IF(ชี้วัด6!AD37="","",ชี้วัด6!AD37))</f>
        <v/>
      </c>
      <c r="AE7" s="314" t="str">
        <f>IF($B$2=1,IF(ชี้วัด6!AE7="","",ชี้วัด6!AE7),IF(ชี้วัด6!AE37="","",ชี้วัด6!AE37))</f>
        <v/>
      </c>
      <c r="AF7" s="314" t="str">
        <f>IF($B$2=1,IF(ชี้วัด6!AF7="","",ชี้วัด6!AF7),IF(ชี้วัด6!AF37="","",ชี้วัด6!AF37))</f>
        <v/>
      </c>
      <c r="AG7" s="314" t="str">
        <f>IF($B$2=1,IF(ชี้วัด6!AG7="","",ชี้วัด6!AG7),IF(ชี้วัด6!AG37="","",ชี้วัด6!AG37))</f>
        <v/>
      </c>
      <c r="AH7" s="314" t="str">
        <f>IF($B$2=1,IF(ชี้วัด6!AH7="","",ชี้วัด6!AH7),IF(ชี้วัด6!AH37="","",ชี้วัด6!AH37))</f>
        <v/>
      </c>
      <c r="AI7" s="314" t="str">
        <f>IF($B$2=1,IF(ชี้วัด6!AI7="","",ชี้วัด6!AI7),IF(ชี้วัด6!AI37="","",ชี้วัด6!AI37))</f>
        <v/>
      </c>
      <c r="AJ7" s="314" t="str">
        <f>IF($B$2=1,IF(ชี้วัด6!AJ7="","",ชี้วัด6!AJ7),IF(ชี้วัด6!AJ37="","",ชี้วัด6!AJ37))</f>
        <v/>
      </c>
      <c r="AK7" s="314" t="str">
        <f>IF($B$2=1,IF(ชี้วัด6!AK7="","",ชี้วัด6!AK7),IF(ชี้วัด6!AK37="","",ชี้วัด6!AK37))</f>
        <v/>
      </c>
      <c r="AL7" s="314" t="str">
        <f>IF($B$2=1,IF(ชี้วัด6!AL7="","",ชี้วัด6!AL7),IF(ชี้วัด6!AL37="","",ชี้วัด6!AL37))</f>
        <v/>
      </c>
      <c r="AM7" s="314" t="str">
        <f>IF($B$2=1,IF(ชี้วัด6!AM7="","",ชี้วัด6!AM7),IF(ชี้วัด6!AM37="","",ชี้วัด6!AM37))</f>
        <v/>
      </c>
      <c r="AN7" s="314" t="str">
        <f>IF($B$2=1,IF(ชี้วัด6!AN7="","",ชี้วัด6!AN7),IF(ชี้วัด6!AN37="","",ชี้วัด6!AN37))</f>
        <v/>
      </c>
      <c r="AO7" s="314" t="str">
        <f>IF($B$2=1,IF(ชี้วัด6!AO7="","",ชี้วัด6!AO7),IF(ชี้วัด6!AO37="","",ชี้วัด6!AO37))</f>
        <v/>
      </c>
      <c r="AP7" s="314" t="str">
        <f>IF($B$2=1,IF(ชี้วัด6!AP7="","",ชี้วัด6!AP7),IF(ชี้วัด6!AP37="","",ชี้วัด6!AP37))</f>
        <v/>
      </c>
      <c r="AQ7" s="314" t="str">
        <f>IF($B$2=1,IF(ชี้วัด6!AQ7="","",ชี้วัด6!AQ7),IF(ชี้วัด6!AQ37="","",ชี้วัด6!AQ37))</f>
        <v/>
      </c>
      <c r="AR7" s="314" t="str">
        <f>IF($B$2=1,IF(ชี้วัด6!AR7="","",ชี้วัด6!AR7),IF(ชี้วัด6!AR37="","",ชี้วัด6!AR37))</f>
        <v/>
      </c>
      <c r="AS7" s="314" t="str">
        <f>IF($B$2=1,IF(ชี้วัด6!AS7="","",ชี้วัด6!AS7),IF(ชี้วัด6!AS37="","",ชี้วัด6!AS37))</f>
        <v/>
      </c>
      <c r="AT7" s="314" t="str">
        <f>IF($B$2=1,IF(ชี้วัด6!AT7="","",ชี้วัด6!AT7),IF(ชี้วัด6!AT37="","",ชี้วัด6!AT37))</f>
        <v/>
      </c>
      <c r="AU7" s="314" t="str">
        <f>IF($B$2=1,IF(ชี้วัด6!AU7="","",ชี้วัด6!AU7),IF(ชี้วัด6!AU37="","",ชี้วัด6!AU37))</f>
        <v/>
      </c>
      <c r="AV7" s="314" t="str">
        <f>IF($B$2=1,IF(ชี้วัด6!AV7="","",ชี้วัด6!AV7),IF(ชี้วัด6!AV37="","",ชี้วัด6!AV37))</f>
        <v/>
      </c>
      <c r="AW7" s="314" t="str">
        <f>IF($B$2=1,IF(ชี้วัด6!AW7="","",ชี้วัด6!AW7),IF(ชี้วัด6!AW37="","",ชี้วัด6!AW37))</f>
        <v/>
      </c>
      <c r="AX7" s="314" t="str">
        <f>IF($B$2=1,IF(ชี้วัด6!AX7="","",ชี้วัด6!AX7),IF(ชี้วัด6!AX37="","",ชี้วัด6!AX37))</f>
        <v/>
      </c>
      <c r="AY7" s="314" t="str">
        <f>IF($B$2=1,IF(ชี้วัด6!AY7="","",ชี้วัด6!AY7),IF(ชี้วัด6!AY37="","",ชี้วัด6!AY37))</f>
        <v/>
      </c>
      <c r="AZ7" s="314" t="str">
        <f>IF($B$2=1,IF(ชี้วัด6!AZ7="","",ชี้วัด6!AZ7),IF(ชี้วัด6!AZ37="","",ชี้วัด6!AZ37))</f>
        <v/>
      </c>
      <c r="BA7" s="314" t="str">
        <f>IF($B$2=1,IF(ชี้วัด6!BA7="","",ชี้วัด6!BA7),IF(ชี้วัด6!BA37="","",ชี้วัด6!BA37))</f>
        <v/>
      </c>
      <c r="BB7" s="314" t="str">
        <f>IF($B$2=1,IF(ชี้วัด6!BB7="","",ชี้วัด6!BB7),IF(ชี้วัด6!BB37="","",ชี้วัด6!BB37))</f>
        <v/>
      </c>
      <c r="BC7" s="314" t="str">
        <f>IF($B$2=1,IF(ชี้วัด6!BC7="","",ชี้วัด6!BC7),IF(ชี้วัด6!BC37="","",ชี้วัด6!BC37))</f>
        <v/>
      </c>
      <c r="BD7" s="314" t="str">
        <f>IF($B$2=1,IF(ชี้วัด6!BD7="","",ชี้วัด6!BD7),IF(ชี้วัด6!BD37="","",ชี้วัด6!BD37))</f>
        <v/>
      </c>
      <c r="BE7" s="116" t="str">
        <f>IF($B$2=1,IF(ชี้วัด6!BE7="","",ชี้วัด6!BE7),IF(ชี้วัด6!BE37="","",ชี้วัด6!BE37))</f>
        <v/>
      </c>
      <c r="BF7" s="116" t="str">
        <f>IF($B$2=1,IF(ชี้วัด6!BF7="","",ชี้วัด6!BF7),IF(ชี้วัด6!BF37="","",ชี้วัด6!BF37))</f>
        <v/>
      </c>
    </row>
    <row r="8" spans="1:58" ht="18" customHeight="1" x14ac:dyDescent="0.3">
      <c r="A8" s="111"/>
      <c r="B8" s="111"/>
      <c r="C8" s="111"/>
      <c r="D8" s="267">
        <f t="shared" si="3"/>
        <v>4</v>
      </c>
      <c r="E8" s="110" t="str">
        <f>IF($B$2=1,IF(ชี้วัด6!E8="","",ชี้วัด6!E8),IF(ชี้วัด6!E38="","",ชี้วัด6!E38))</f>
        <v/>
      </c>
      <c r="F8" s="118"/>
      <c r="G8" s="314" t="str">
        <f>IF($B$2=1,IF(ชี้วัด6!G8="","",ชี้วัด6!G8),IF(ชี้วัด6!G38="","",ชี้วัด6!G38))</f>
        <v/>
      </c>
      <c r="H8" s="314" t="str">
        <f>IF($B$2=1,IF(ชี้วัด6!H8="","",ชี้วัด6!H8),IF(ชี้วัด6!H38="","",ชี้วัด6!H38))</f>
        <v/>
      </c>
      <c r="I8" s="314" t="str">
        <f>IF($B$2=1,IF(ชี้วัด6!I8="","",ชี้วัด6!I8),IF(ชี้วัด6!I38="","",ชี้วัด6!I38))</f>
        <v/>
      </c>
      <c r="J8" s="314" t="str">
        <f>IF($B$2=1,IF(ชี้วัด6!J8="","",ชี้วัด6!J8),IF(ชี้วัด6!J38="","",ชี้วัด6!J38))</f>
        <v/>
      </c>
      <c r="K8" s="314" t="str">
        <f>IF($B$2=1,IF(ชี้วัด6!K8="","",ชี้วัด6!K8),IF(ชี้วัด6!K38="","",ชี้วัด6!K38))</f>
        <v/>
      </c>
      <c r="L8" s="314" t="str">
        <f>IF($B$2=1,IF(ชี้วัด6!L8="","",ชี้วัด6!L8),IF(ชี้วัด6!L38="","",ชี้วัด6!L38))</f>
        <v/>
      </c>
      <c r="M8" s="314" t="str">
        <f>IF($B$2=1,IF(ชี้วัด6!M8="","",ชี้วัด6!M8),IF(ชี้วัด6!M38="","",ชี้วัด6!M38))</f>
        <v/>
      </c>
      <c r="N8" s="314" t="str">
        <f>IF($B$2=1,IF(ชี้วัด6!N8="","",ชี้วัด6!N8),IF(ชี้วัด6!N38="","",ชี้วัด6!N38))</f>
        <v/>
      </c>
      <c r="O8" s="314" t="str">
        <f>IF($B$2=1,IF(ชี้วัด6!O8="","",ชี้วัด6!O8),IF(ชี้วัด6!O38="","",ชี้วัด6!O38))</f>
        <v/>
      </c>
      <c r="P8" s="314" t="str">
        <f>IF($B$2=1,IF(ชี้วัด6!P8="","",ชี้วัด6!P8),IF(ชี้วัด6!P38="","",ชี้วัด6!P38))</f>
        <v/>
      </c>
      <c r="Q8" s="314" t="str">
        <f>IF($B$2=1,IF(ชี้วัด6!Q8="","",ชี้วัด6!Q8),IF(ชี้วัด6!Q38="","",ชี้วัด6!Q38))</f>
        <v/>
      </c>
      <c r="R8" s="314" t="str">
        <f>IF($B$2=1,IF(ชี้วัด6!R8="","",ชี้วัด6!R8),IF(ชี้วัด6!R38="","",ชี้วัด6!R38))</f>
        <v/>
      </c>
      <c r="S8" s="314" t="str">
        <f>IF($B$2=1,IF(ชี้วัด6!S8="","",ชี้วัด6!S8),IF(ชี้วัด6!S38="","",ชี้วัด6!S38))</f>
        <v/>
      </c>
      <c r="T8" s="314" t="str">
        <f>IF($B$2=1,IF(ชี้วัด6!T8="","",ชี้วัด6!T8),IF(ชี้วัด6!T38="","",ชี้วัด6!T38))</f>
        <v/>
      </c>
      <c r="U8" s="314" t="str">
        <f>IF($B$2=1,IF(ชี้วัด6!U8="","",ชี้วัด6!U8),IF(ชี้วัด6!U38="","",ชี้วัด6!U38))</f>
        <v/>
      </c>
      <c r="V8" s="314" t="str">
        <f>IF($B$2=1,IF(ชี้วัด6!V8="","",ชี้วัด6!V8),IF(ชี้วัด6!V38="","",ชี้วัด6!V38))</f>
        <v/>
      </c>
      <c r="W8" s="314" t="str">
        <f>IF($B$2=1,IF(ชี้วัด6!W8="","",ชี้วัด6!W8),IF(ชี้วัด6!W38="","",ชี้วัด6!W38))</f>
        <v/>
      </c>
      <c r="X8" s="314" t="str">
        <f>IF($B$2=1,IF(ชี้วัด6!X8="","",ชี้วัด6!X8),IF(ชี้วัด6!X38="","",ชี้วัด6!X38))</f>
        <v/>
      </c>
      <c r="Y8" s="314" t="str">
        <f>IF($B$2=1,IF(ชี้วัด6!Y8="","",ชี้วัด6!Y8),IF(ชี้วัด6!Y38="","",ชี้วัด6!Y38))</f>
        <v/>
      </c>
      <c r="Z8" s="314" t="str">
        <f>IF($B$2=1,IF(ชี้วัด6!Z8="","",ชี้วัด6!Z8),IF(ชี้วัด6!Z38="","",ชี้วัด6!Z38))</f>
        <v/>
      </c>
      <c r="AA8" s="314" t="str">
        <f>IF($B$2=1,IF(ชี้วัด6!AA8="","",ชี้วัด6!AA8),IF(ชี้วัด6!AA38="","",ชี้วัด6!AA38))</f>
        <v/>
      </c>
      <c r="AB8" s="314" t="str">
        <f>IF($B$2=1,IF(ชี้วัด6!AB8="","",ชี้วัด6!AB8),IF(ชี้วัด6!AB38="","",ชี้วัด6!AB38))</f>
        <v/>
      </c>
      <c r="AC8" s="314" t="str">
        <f>IF($B$2=1,IF(ชี้วัด6!AC8="","",ชี้วัด6!AC8),IF(ชี้วัด6!AC38="","",ชี้วัด6!AC38))</f>
        <v/>
      </c>
      <c r="AD8" s="314" t="str">
        <f>IF($B$2=1,IF(ชี้วัด6!AD8="","",ชี้วัด6!AD8),IF(ชี้วัด6!AD38="","",ชี้วัด6!AD38))</f>
        <v/>
      </c>
      <c r="AE8" s="314" t="str">
        <f>IF($B$2=1,IF(ชี้วัด6!AE8="","",ชี้วัด6!AE8),IF(ชี้วัด6!AE38="","",ชี้วัด6!AE38))</f>
        <v/>
      </c>
      <c r="AF8" s="314" t="str">
        <f>IF($B$2=1,IF(ชี้วัด6!AF8="","",ชี้วัด6!AF8),IF(ชี้วัด6!AF38="","",ชี้วัด6!AF38))</f>
        <v/>
      </c>
      <c r="AG8" s="314" t="str">
        <f>IF($B$2=1,IF(ชี้วัด6!AG8="","",ชี้วัด6!AG8),IF(ชี้วัด6!AG38="","",ชี้วัด6!AG38))</f>
        <v/>
      </c>
      <c r="AH8" s="314" t="str">
        <f>IF($B$2=1,IF(ชี้วัด6!AH8="","",ชี้วัด6!AH8),IF(ชี้วัด6!AH38="","",ชี้วัด6!AH38))</f>
        <v/>
      </c>
      <c r="AI8" s="314" t="str">
        <f>IF($B$2=1,IF(ชี้วัด6!AI8="","",ชี้วัด6!AI8),IF(ชี้วัด6!AI38="","",ชี้วัด6!AI38))</f>
        <v/>
      </c>
      <c r="AJ8" s="314" t="str">
        <f>IF($B$2=1,IF(ชี้วัด6!AJ8="","",ชี้วัด6!AJ8),IF(ชี้วัด6!AJ38="","",ชี้วัด6!AJ38))</f>
        <v/>
      </c>
      <c r="AK8" s="314" t="str">
        <f>IF($B$2=1,IF(ชี้วัด6!AK8="","",ชี้วัด6!AK8),IF(ชี้วัด6!AK38="","",ชี้วัด6!AK38))</f>
        <v/>
      </c>
      <c r="AL8" s="314" t="str">
        <f>IF($B$2=1,IF(ชี้วัด6!AL8="","",ชี้วัด6!AL8),IF(ชี้วัด6!AL38="","",ชี้วัด6!AL38))</f>
        <v/>
      </c>
      <c r="AM8" s="314" t="str">
        <f>IF($B$2=1,IF(ชี้วัด6!AM8="","",ชี้วัด6!AM8),IF(ชี้วัด6!AM38="","",ชี้วัด6!AM38))</f>
        <v/>
      </c>
      <c r="AN8" s="314" t="str">
        <f>IF($B$2=1,IF(ชี้วัด6!AN8="","",ชี้วัด6!AN8),IF(ชี้วัด6!AN38="","",ชี้วัด6!AN38))</f>
        <v/>
      </c>
      <c r="AO8" s="314" t="str">
        <f>IF($B$2=1,IF(ชี้วัด6!AO8="","",ชี้วัด6!AO8),IF(ชี้วัด6!AO38="","",ชี้วัด6!AO38))</f>
        <v/>
      </c>
      <c r="AP8" s="314" t="str">
        <f>IF($B$2=1,IF(ชี้วัด6!AP8="","",ชี้วัด6!AP8),IF(ชี้วัด6!AP38="","",ชี้วัด6!AP38))</f>
        <v/>
      </c>
      <c r="AQ8" s="314" t="str">
        <f>IF($B$2=1,IF(ชี้วัด6!AQ8="","",ชี้วัด6!AQ8),IF(ชี้วัด6!AQ38="","",ชี้วัด6!AQ38))</f>
        <v/>
      </c>
      <c r="AR8" s="314" t="str">
        <f>IF($B$2=1,IF(ชี้วัด6!AR8="","",ชี้วัด6!AR8),IF(ชี้วัด6!AR38="","",ชี้วัด6!AR38))</f>
        <v/>
      </c>
      <c r="AS8" s="314" t="str">
        <f>IF($B$2=1,IF(ชี้วัด6!AS8="","",ชี้วัด6!AS8),IF(ชี้วัด6!AS38="","",ชี้วัด6!AS38))</f>
        <v/>
      </c>
      <c r="AT8" s="314" t="str">
        <f>IF($B$2=1,IF(ชี้วัด6!AT8="","",ชี้วัด6!AT8),IF(ชี้วัด6!AT38="","",ชี้วัด6!AT38))</f>
        <v/>
      </c>
      <c r="AU8" s="314" t="str">
        <f>IF($B$2=1,IF(ชี้วัด6!AU8="","",ชี้วัด6!AU8),IF(ชี้วัด6!AU38="","",ชี้วัด6!AU38))</f>
        <v/>
      </c>
      <c r="AV8" s="314" t="str">
        <f>IF($B$2=1,IF(ชี้วัด6!AV8="","",ชี้วัด6!AV8),IF(ชี้วัด6!AV38="","",ชี้วัด6!AV38))</f>
        <v/>
      </c>
      <c r="AW8" s="314" t="str">
        <f>IF($B$2=1,IF(ชี้วัด6!AW8="","",ชี้วัด6!AW8),IF(ชี้วัด6!AW38="","",ชี้วัด6!AW38))</f>
        <v/>
      </c>
      <c r="AX8" s="314" t="str">
        <f>IF($B$2=1,IF(ชี้วัด6!AX8="","",ชี้วัด6!AX8),IF(ชี้วัด6!AX38="","",ชี้วัด6!AX38))</f>
        <v/>
      </c>
      <c r="AY8" s="314" t="str">
        <f>IF($B$2=1,IF(ชี้วัด6!AY8="","",ชี้วัด6!AY8),IF(ชี้วัด6!AY38="","",ชี้วัด6!AY38))</f>
        <v/>
      </c>
      <c r="AZ8" s="314" t="str">
        <f>IF($B$2=1,IF(ชี้วัด6!AZ8="","",ชี้วัด6!AZ8),IF(ชี้วัด6!AZ38="","",ชี้วัด6!AZ38))</f>
        <v/>
      </c>
      <c r="BA8" s="314" t="str">
        <f>IF($B$2=1,IF(ชี้วัด6!BA8="","",ชี้วัด6!BA8),IF(ชี้วัด6!BA38="","",ชี้วัด6!BA38))</f>
        <v/>
      </c>
      <c r="BB8" s="314" t="str">
        <f>IF($B$2=1,IF(ชี้วัด6!BB8="","",ชี้วัด6!BB8),IF(ชี้วัด6!BB38="","",ชี้วัด6!BB38))</f>
        <v/>
      </c>
      <c r="BC8" s="314" t="str">
        <f>IF($B$2=1,IF(ชี้วัด6!BC8="","",ชี้วัด6!BC8),IF(ชี้วัด6!BC38="","",ชี้วัด6!BC38))</f>
        <v/>
      </c>
      <c r="BD8" s="314" t="str">
        <f>IF($B$2=1,IF(ชี้วัด6!BD8="","",ชี้วัด6!BD8),IF(ชี้วัด6!BD38="","",ชี้วัด6!BD38))</f>
        <v/>
      </c>
      <c r="BE8" s="116" t="str">
        <f>IF($B$2=1,IF(ชี้วัด6!BE8="","",ชี้วัด6!BE8),IF(ชี้วัด6!BE38="","",ชี้วัด6!BE38))</f>
        <v/>
      </c>
      <c r="BF8" s="116" t="str">
        <f>IF($B$2=1,IF(ชี้วัด6!BF8="","",ชี้วัด6!BF8),IF(ชี้วัด6!BF38="","",ชี้วัด6!BF38))</f>
        <v/>
      </c>
    </row>
    <row r="9" spans="1:58" ht="18" customHeight="1" x14ac:dyDescent="0.3">
      <c r="A9" s="111"/>
      <c r="B9" s="111"/>
      <c r="C9" s="111"/>
      <c r="D9" s="267">
        <f t="shared" si="3"/>
        <v>5</v>
      </c>
      <c r="E9" s="110" t="str">
        <f>IF($B$2=1,IF(ชี้วัด6!E9="","",ชี้วัด6!E9),IF(ชี้วัด6!E39="","",ชี้วัด6!E39))</f>
        <v/>
      </c>
      <c r="F9" s="118"/>
      <c r="G9" s="314" t="str">
        <f>IF($B$2=1,IF(ชี้วัด6!G9="","",ชี้วัด6!G9),IF(ชี้วัด6!G39="","",ชี้วัด6!G39))</f>
        <v/>
      </c>
      <c r="H9" s="314" t="str">
        <f>IF($B$2=1,IF(ชี้วัด6!H9="","",ชี้วัด6!H9),IF(ชี้วัด6!H39="","",ชี้วัด6!H39))</f>
        <v/>
      </c>
      <c r="I9" s="314" t="str">
        <f>IF($B$2=1,IF(ชี้วัด6!I9="","",ชี้วัด6!I9),IF(ชี้วัด6!I39="","",ชี้วัด6!I39))</f>
        <v/>
      </c>
      <c r="J9" s="314" t="str">
        <f>IF($B$2=1,IF(ชี้วัด6!J9="","",ชี้วัด6!J9),IF(ชี้วัด6!J39="","",ชี้วัด6!J39))</f>
        <v/>
      </c>
      <c r="K9" s="314" t="str">
        <f>IF($B$2=1,IF(ชี้วัด6!K9="","",ชี้วัด6!K9),IF(ชี้วัด6!K39="","",ชี้วัด6!K39))</f>
        <v/>
      </c>
      <c r="L9" s="314" t="str">
        <f>IF($B$2=1,IF(ชี้วัด6!L9="","",ชี้วัด6!L9),IF(ชี้วัด6!L39="","",ชี้วัด6!L39))</f>
        <v/>
      </c>
      <c r="M9" s="314" t="str">
        <f>IF($B$2=1,IF(ชี้วัด6!M9="","",ชี้วัด6!M9),IF(ชี้วัด6!M39="","",ชี้วัด6!M39))</f>
        <v/>
      </c>
      <c r="N9" s="314" t="str">
        <f>IF($B$2=1,IF(ชี้วัด6!N9="","",ชี้วัด6!N9),IF(ชี้วัด6!N39="","",ชี้วัด6!N39))</f>
        <v/>
      </c>
      <c r="O9" s="314" t="str">
        <f>IF($B$2=1,IF(ชี้วัด6!O9="","",ชี้วัด6!O9),IF(ชี้วัด6!O39="","",ชี้วัด6!O39))</f>
        <v/>
      </c>
      <c r="P9" s="314" t="str">
        <f>IF($B$2=1,IF(ชี้วัด6!P9="","",ชี้วัด6!P9),IF(ชี้วัด6!P39="","",ชี้วัด6!P39))</f>
        <v/>
      </c>
      <c r="Q9" s="314" t="str">
        <f>IF($B$2=1,IF(ชี้วัด6!Q9="","",ชี้วัด6!Q9),IF(ชี้วัด6!Q39="","",ชี้วัด6!Q39))</f>
        <v/>
      </c>
      <c r="R9" s="314" t="str">
        <f>IF($B$2=1,IF(ชี้วัด6!R9="","",ชี้วัด6!R9),IF(ชี้วัด6!R39="","",ชี้วัด6!R39))</f>
        <v/>
      </c>
      <c r="S9" s="314" t="str">
        <f>IF($B$2=1,IF(ชี้วัด6!S9="","",ชี้วัด6!S9),IF(ชี้วัด6!S39="","",ชี้วัด6!S39))</f>
        <v/>
      </c>
      <c r="T9" s="314" t="str">
        <f>IF($B$2=1,IF(ชี้วัด6!T9="","",ชี้วัด6!T9),IF(ชี้วัด6!T39="","",ชี้วัด6!T39))</f>
        <v/>
      </c>
      <c r="U9" s="314" t="str">
        <f>IF($B$2=1,IF(ชี้วัด6!U9="","",ชี้วัด6!U9),IF(ชี้วัด6!U39="","",ชี้วัด6!U39))</f>
        <v/>
      </c>
      <c r="V9" s="314" t="str">
        <f>IF($B$2=1,IF(ชี้วัด6!V9="","",ชี้วัด6!V9),IF(ชี้วัด6!V39="","",ชี้วัด6!V39))</f>
        <v/>
      </c>
      <c r="W9" s="314" t="str">
        <f>IF($B$2=1,IF(ชี้วัด6!W9="","",ชี้วัด6!W9),IF(ชี้วัด6!W39="","",ชี้วัด6!W39))</f>
        <v/>
      </c>
      <c r="X9" s="314" t="str">
        <f>IF($B$2=1,IF(ชี้วัด6!X9="","",ชี้วัด6!X9),IF(ชี้วัด6!X39="","",ชี้วัด6!X39))</f>
        <v/>
      </c>
      <c r="Y9" s="314" t="str">
        <f>IF($B$2=1,IF(ชี้วัด6!Y9="","",ชี้วัด6!Y9),IF(ชี้วัด6!Y39="","",ชี้วัด6!Y39))</f>
        <v/>
      </c>
      <c r="Z9" s="314" t="str">
        <f>IF($B$2=1,IF(ชี้วัด6!Z9="","",ชี้วัด6!Z9),IF(ชี้วัด6!Z39="","",ชี้วัด6!Z39))</f>
        <v/>
      </c>
      <c r="AA9" s="314" t="str">
        <f>IF($B$2=1,IF(ชี้วัด6!AA9="","",ชี้วัด6!AA9),IF(ชี้วัด6!AA39="","",ชี้วัด6!AA39))</f>
        <v/>
      </c>
      <c r="AB9" s="314" t="str">
        <f>IF($B$2=1,IF(ชี้วัด6!AB9="","",ชี้วัด6!AB9),IF(ชี้วัด6!AB39="","",ชี้วัด6!AB39))</f>
        <v/>
      </c>
      <c r="AC9" s="314" t="str">
        <f>IF($B$2=1,IF(ชี้วัด6!AC9="","",ชี้วัด6!AC9),IF(ชี้วัด6!AC39="","",ชี้วัด6!AC39))</f>
        <v/>
      </c>
      <c r="AD9" s="314" t="str">
        <f>IF($B$2=1,IF(ชี้วัด6!AD9="","",ชี้วัด6!AD9),IF(ชี้วัด6!AD39="","",ชี้วัด6!AD39))</f>
        <v/>
      </c>
      <c r="AE9" s="314" t="str">
        <f>IF($B$2=1,IF(ชี้วัด6!AE9="","",ชี้วัด6!AE9),IF(ชี้วัด6!AE39="","",ชี้วัด6!AE39))</f>
        <v/>
      </c>
      <c r="AF9" s="314" t="str">
        <f>IF($B$2=1,IF(ชี้วัด6!AF9="","",ชี้วัด6!AF9),IF(ชี้วัด6!AF39="","",ชี้วัด6!AF39))</f>
        <v/>
      </c>
      <c r="AG9" s="314" t="str">
        <f>IF($B$2=1,IF(ชี้วัด6!AG9="","",ชี้วัด6!AG9),IF(ชี้วัด6!AG39="","",ชี้วัด6!AG39))</f>
        <v/>
      </c>
      <c r="AH9" s="314" t="str">
        <f>IF($B$2=1,IF(ชี้วัด6!AH9="","",ชี้วัด6!AH9),IF(ชี้วัด6!AH39="","",ชี้วัด6!AH39))</f>
        <v/>
      </c>
      <c r="AI9" s="314" t="str">
        <f>IF($B$2=1,IF(ชี้วัด6!AI9="","",ชี้วัด6!AI9),IF(ชี้วัด6!AI39="","",ชี้วัด6!AI39))</f>
        <v/>
      </c>
      <c r="AJ9" s="314" t="str">
        <f>IF($B$2=1,IF(ชี้วัด6!AJ9="","",ชี้วัด6!AJ9),IF(ชี้วัด6!AJ39="","",ชี้วัด6!AJ39))</f>
        <v/>
      </c>
      <c r="AK9" s="314" t="str">
        <f>IF($B$2=1,IF(ชี้วัด6!AK9="","",ชี้วัด6!AK9),IF(ชี้วัด6!AK39="","",ชี้วัด6!AK39))</f>
        <v/>
      </c>
      <c r="AL9" s="314" t="str">
        <f>IF($B$2=1,IF(ชี้วัด6!AL9="","",ชี้วัด6!AL9),IF(ชี้วัด6!AL39="","",ชี้วัด6!AL39))</f>
        <v/>
      </c>
      <c r="AM9" s="314" t="str">
        <f>IF($B$2=1,IF(ชี้วัด6!AM9="","",ชี้วัด6!AM9),IF(ชี้วัด6!AM39="","",ชี้วัด6!AM39))</f>
        <v/>
      </c>
      <c r="AN9" s="314" t="str">
        <f>IF($B$2=1,IF(ชี้วัด6!AN9="","",ชี้วัด6!AN9),IF(ชี้วัด6!AN39="","",ชี้วัด6!AN39))</f>
        <v/>
      </c>
      <c r="AO9" s="314" t="str">
        <f>IF($B$2=1,IF(ชี้วัด6!AO9="","",ชี้วัด6!AO9),IF(ชี้วัด6!AO39="","",ชี้วัด6!AO39))</f>
        <v/>
      </c>
      <c r="AP9" s="314" t="str">
        <f>IF($B$2=1,IF(ชี้วัด6!AP9="","",ชี้วัด6!AP9),IF(ชี้วัด6!AP39="","",ชี้วัด6!AP39))</f>
        <v/>
      </c>
      <c r="AQ9" s="314" t="str">
        <f>IF($B$2=1,IF(ชี้วัด6!AQ9="","",ชี้วัด6!AQ9),IF(ชี้วัด6!AQ39="","",ชี้วัด6!AQ39))</f>
        <v/>
      </c>
      <c r="AR9" s="314" t="str">
        <f>IF($B$2=1,IF(ชี้วัด6!AR9="","",ชี้วัด6!AR9),IF(ชี้วัด6!AR39="","",ชี้วัด6!AR39))</f>
        <v/>
      </c>
      <c r="AS9" s="314" t="str">
        <f>IF($B$2=1,IF(ชี้วัด6!AS9="","",ชี้วัด6!AS9),IF(ชี้วัด6!AS39="","",ชี้วัด6!AS39))</f>
        <v/>
      </c>
      <c r="AT9" s="314" t="str">
        <f>IF($B$2=1,IF(ชี้วัด6!AT9="","",ชี้วัด6!AT9),IF(ชี้วัด6!AT39="","",ชี้วัด6!AT39))</f>
        <v/>
      </c>
      <c r="AU9" s="314" t="str">
        <f>IF($B$2=1,IF(ชี้วัด6!AU9="","",ชี้วัด6!AU9),IF(ชี้วัด6!AU39="","",ชี้วัด6!AU39))</f>
        <v/>
      </c>
      <c r="AV9" s="314" t="str">
        <f>IF($B$2=1,IF(ชี้วัด6!AV9="","",ชี้วัด6!AV9),IF(ชี้วัด6!AV39="","",ชี้วัด6!AV39))</f>
        <v/>
      </c>
      <c r="AW9" s="314" t="str">
        <f>IF($B$2=1,IF(ชี้วัด6!AW9="","",ชี้วัด6!AW9),IF(ชี้วัด6!AW39="","",ชี้วัด6!AW39))</f>
        <v/>
      </c>
      <c r="AX9" s="314" t="str">
        <f>IF($B$2=1,IF(ชี้วัด6!AX9="","",ชี้วัด6!AX9),IF(ชี้วัด6!AX39="","",ชี้วัด6!AX39))</f>
        <v/>
      </c>
      <c r="AY9" s="314" t="str">
        <f>IF($B$2=1,IF(ชี้วัด6!AY9="","",ชี้วัด6!AY9),IF(ชี้วัด6!AY39="","",ชี้วัด6!AY39))</f>
        <v/>
      </c>
      <c r="AZ9" s="314" t="str">
        <f>IF($B$2=1,IF(ชี้วัด6!AZ9="","",ชี้วัด6!AZ9),IF(ชี้วัด6!AZ39="","",ชี้วัด6!AZ39))</f>
        <v/>
      </c>
      <c r="BA9" s="314" t="str">
        <f>IF($B$2=1,IF(ชี้วัด6!BA9="","",ชี้วัด6!BA9),IF(ชี้วัด6!BA39="","",ชี้วัด6!BA39))</f>
        <v/>
      </c>
      <c r="BB9" s="314" t="str">
        <f>IF($B$2=1,IF(ชี้วัด6!BB9="","",ชี้วัด6!BB9),IF(ชี้วัด6!BB39="","",ชี้วัด6!BB39))</f>
        <v/>
      </c>
      <c r="BC9" s="314" t="str">
        <f>IF($B$2=1,IF(ชี้วัด6!BC9="","",ชี้วัด6!BC9),IF(ชี้วัด6!BC39="","",ชี้วัด6!BC39))</f>
        <v/>
      </c>
      <c r="BD9" s="314" t="str">
        <f>IF($B$2=1,IF(ชี้วัด6!BD9="","",ชี้วัด6!BD9),IF(ชี้วัด6!BD39="","",ชี้วัด6!BD39))</f>
        <v/>
      </c>
      <c r="BE9" s="116" t="str">
        <f>IF($B$2=1,IF(ชี้วัด6!BE9="","",ชี้วัด6!BE9),IF(ชี้วัด6!BE39="","",ชี้วัด6!BE39))</f>
        <v/>
      </c>
      <c r="BF9" s="116" t="str">
        <f>IF($B$2=1,IF(ชี้วัด6!BF9="","",ชี้วัด6!BF9),IF(ชี้วัด6!BF39="","",ชี้วัด6!BF39))</f>
        <v/>
      </c>
    </row>
    <row r="10" spans="1:58" ht="18" customHeight="1" x14ac:dyDescent="0.3">
      <c r="A10" s="111"/>
      <c r="B10" s="111"/>
      <c r="C10" s="111"/>
      <c r="D10" s="267">
        <f t="shared" si="3"/>
        <v>6</v>
      </c>
      <c r="E10" s="110" t="str">
        <f>IF($B$2=1,IF(ชี้วัด6!E10="","",ชี้วัด6!E10),IF(ชี้วัด6!E40="","",ชี้วัด6!E40))</f>
        <v/>
      </c>
      <c r="F10" s="118"/>
      <c r="G10" s="314" t="str">
        <f>IF($B$2=1,IF(ชี้วัด6!G10="","",ชี้วัด6!G10),IF(ชี้วัด6!G40="","",ชี้วัด6!G40))</f>
        <v/>
      </c>
      <c r="H10" s="314" t="str">
        <f>IF($B$2=1,IF(ชี้วัด6!H10="","",ชี้วัด6!H10),IF(ชี้วัด6!H40="","",ชี้วัด6!H40))</f>
        <v/>
      </c>
      <c r="I10" s="314" t="str">
        <f>IF($B$2=1,IF(ชี้วัด6!I10="","",ชี้วัด6!I10),IF(ชี้วัด6!I40="","",ชี้วัด6!I40))</f>
        <v/>
      </c>
      <c r="J10" s="314" t="str">
        <f>IF($B$2=1,IF(ชี้วัด6!J10="","",ชี้วัด6!J10),IF(ชี้วัด6!J40="","",ชี้วัด6!J40))</f>
        <v/>
      </c>
      <c r="K10" s="314" t="str">
        <f>IF($B$2=1,IF(ชี้วัด6!K10="","",ชี้วัด6!K10),IF(ชี้วัด6!K40="","",ชี้วัด6!K40))</f>
        <v/>
      </c>
      <c r="L10" s="314" t="str">
        <f>IF($B$2=1,IF(ชี้วัด6!L10="","",ชี้วัด6!L10),IF(ชี้วัด6!L40="","",ชี้วัด6!L40))</f>
        <v/>
      </c>
      <c r="M10" s="314" t="str">
        <f>IF($B$2=1,IF(ชี้วัด6!M10="","",ชี้วัด6!M10),IF(ชี้วัด6!M40="","",ชี้วัด6!M40))</f>
        <v/>
      </c>
      <c r="N10" s="314" t="str">
        <f>IF($B$2=1,IF(ชี้วัด6!N10="","",ชี้วัด6!N10),IF(ชี้วัด6!N40="","",ชี้วัด6!N40))</f>
        <v/>
      </c>
      <c r="O10" s="314" t="str">
        <f>IF($B$2=1,IF(ชี้วัด6!O10="","",ชี้วัด6!O10),IF(ชี้วัด6!O40="","",ชี้วัด6!O40))</f>
        <v/>
      </c>
      <c r="P10" s="314" t="str">
        <f>IF($B$2=1,IF(ชี้วัด6!P10="","",ชี้วัด6!P10),IF(ชี้วัด6!P40="","",ชี้วัด6!P40))</f>
        <v/>
      </c>
      <c r="Q10" s="314" t="str">
        <f>IF($B$2=1,IF(ชี้วัด6!Q10="","",ชี้วัด6!Q10),IF(ชี้วัด6!Q40="","",ชี้วัด6!Q40))</f>
        <v/>
      </c>
      <c r="R10" s="314" t="str">
        <f>IF($B$2=1,IF(ชี้วัด6!R10="","",ชี้วัด6!R10),IF(ชี้วัด6!R40="","",ชี้วัด6!R40))</f>
        <v/>
      </c>
      <c r="S10" s="314" t="str">
        <f>IF($B$2=1,IF(ชี้วัด6!S10="","",ชี้วัด6!S10),IF(ชี้วัด6!S40="","",ชี้วัด6!S40))</f>
        <v/>
      </c>
      <c r="T10" s="314" t="str">
        <f>IF($B$2=1,IF(ชี้วัด6!T10="","",ชี้วัด6!T10),IF(ชี้วัด6!T40="","",ชี้วัด6!T40))</f>
        <v/>
      </c>
      <c r="U10" s="314" t="str">
        <f>IF($B$2=1,IF(ชี้วัด6!U10="","",ชี้วัด6!U10),IF(ชี้วัด6!U40="","",ชี้วัด6!U40))</f>
        <v/>
      </c>
      <c r="V10" s="314" t="str">
        <f>IF($B$2=1,IF(ชี้วัด6!V10="","",ชี้วัด6!V10),IF(ชี้วัด6!V40="","",ชี้วัด6!V40))</f>
        <v/>
      </c>
      <c r="W10" s="314" t="str">
        <f>IF($B$2=1,IF(ชี้วัด6!W10="","",ชี้วัด6!W10),IF(ชี้วัด6!W40="","",ชี้วัด6!W40))</f>
        <v/>
      </c>
      <c r="X10" s="314" t="str">
        <f>IF($B$2=1,IF(ชี้วัด6!X10="","",ชี้วัด6!X10),IF(ชี้วัด6!X40="","",ชี้วัด6!X40))</f>
        <v/>
      </c>
      <c r="Y10" s="314" t="str">
        <f>IF($B$2=1,IF(ชี้วัด6!Y10="","",ชี้วัด6!Y10),IF(ชี้วัด6!Y40="","",ชี้วัด6!Y40))</f>
        <v/>
      </c>
      <c r="Z10" s="314" t="str">
        <f>IF($B$2=1,IF(ชี้วัด6!Z10="","",ชี้วัด6!Z10),IF(ชี้วัด6!Z40="","",ชี้วัด6!Z40))</f>
        <v/>
      </c>
      <c r="AA10" s="314" t="str">
        <f>IF($B$2=1,IF(ชี้วัด6!AA10="","",ชี้วัด6!AA10),IF(ชี้วัด6!AA40="","",ชี้วัด6!AA40))</f>
        <v/>
      </c>
      <c r="AB10" s="314" t="str">
        <f>IF($B$2=1,IF(ชี้วัด6!AB10="","",ชี้วัด6!AB10),IF(ชี้วัด6!AB40="","",ชี้วัด6!AB40))</f>
        <v/>
      </c>
      <c r="AC10" s="314" t="str">
        <f>IF($B$2=1,IF(ชี้วัด6!AC10="","",ชี้วัด6!AC10),IF(ชี้วัด6!AC40="","",ชี้วัด6!AC40))</f>
        <v/>
      </c>
      <c r="AD10" s="314" t="str">
        <f>IF($B$2=1,IF(ชี้วัด6!AD10="","",ชี้วัด6!AD10),IF(ชี้วัด6!AD40="","",ชี้วัด6!AD40))</f>
        <v/>
      </c>
      <c r="AE10" s="314" t="str">
        <f>IF($B$2=1,IF(ชี้วัด6!AE10="","",ชี้วัด6!AE10),IF(ชี้วัด6!AE40="","",ชี้วัด6!AE40))</f>
        <v/>
      </c>
      <c r="AF10" s="314" t="str">
        <f>IF($B$2=1,IF(ชี้วัด6!AF10="","",ชี้วัด6!AF10),IF(ชี้วัด6!AF40="","",ชี้วัด6!AF40))</f>
        <v/>
      </c>
      <c r="AG10" s="314" t="str">
        <f>IF($B$2=1,IF(ชี้วัด6!AG10="","",ชี้วัด6!AG10),IF(ชี้วัด6!AG40="","",ชี้วัด6!AG40))</f>
        <v/>
      </c>
      <c r="AH10" s="314" t="str">
        <f>IF($B$2=1,IF(ชี้วัด6!AH10="","",ชี้วัด6!AH10),IF(ชี้วัด6!AH40="","",ชี้วัด6!AH40))</f>
        <v/>
      </c>
      <c r="AI10" s="314" t="str">
        <f>IF($B$2=1,IF(ชี้วัด6!AI10="","",ชี้วัด6!AI10),IF(ชี้วัด6!AI40="","",ชี้วัด6!AI40))</f>
        <v/>
      </c>
      <c r="AJ10" s="314" t="str">
        <f>IF($B$2=1,IF(ชี้วัด6!AJ10="","",ชี้วัด6!AJ10),IF(ชี้วัด6!AJ40="","",ชี้วัด6!AJ40))</f>
        <v/>
      </c>
      <c r="AK10" s="314" t="str">
        <f>IF($B$2=1,IF(ชี้วัด6!AK10="","",ชี้วัด6!AK10),IF(ชี้วัด6!AK40="","",ชี้วัด6!AK40))</f>
        <v/>
      </c>
      <c r="AL10" s="314" t="str">
        <f>IF($B$2=1,IF(ชี้วัด6!AL10="","",ชี้วัด6!AL10),IF(ชี้วัด6!AL40="","",ชี้วัด6!AL40))</f>
        <v/>
      </c>
      <c r="AM10" s="314" t="str">
        <f>IF($B$2=1,IF(ชี้วัด6!AM10="","",ชี้วัด6!AM10),IF(ชี้วัด6!AM40="","",ชี้วัด6!AM40))</f>
        <v/>
      </c>
      <c r="AN10" s="314" t="str">
        <f>IF($B$2=1,IF(ชี้วัด6!AN10="","",ชี้วัด6!AN10),IF(ชี้วัด6!AN40="","",ชี้วัด6!AN40))</f>
        <v/>
      </c>
      <c r="AO10" s="314" t="str">
        <f>IF($B$2=1,IF(ชี้วัด6!AO10="","",ชี้วัด6!AO10),IF(ชี้วัด6!AO40="","",ชี้วัด6!AO40))</f>
        <v/>
      </c>
      <c r="AP10" s="314" t="str">
        <f>IF($B$2=1,IF(ชี้วัด6!AP10="","",ชี้วัด6!AP10),IF(ชี้วัด6!AP40="","",ชี้วัด6!AP40))</f>
        <v/>
      </c>
      <c r="AQ10" s="314" t="str">
        <f>IF($B$2=1,IF(ชี้วัด6!AQ10="","",ชี้วัด6!AQ10),IF(ชี้วัด6!AQ40="","",ชี้วัด6!AQ40))</f>
        <v/>
      </c>
      <c r="AR10" s="314" t="str">
        <f>IF($B$2=1,IF(ชี้วัด6!AR10="","",ชี้วัด6!AR10),IF(ชี้วัด6!AR40="","",ชี้วัด6!AR40))</f>
        <v/>
      </c>
      <c r="AS10" s="314" t="str">
        <f>IF($B$2=1,IF(ชี้วัด6!AS10="","",ชี้วัด6!AS10),IF(ชี้วัด6!AS40="","",ชี้วัด6!AS40))</f>
        <v/>
      </c>
      <c r="AT10" s="314" t="str">
        <f>IF($B$2=1,IF(ชี้วัด6!AT10="","",ชี้วัด6!AT10),IF(ชี้วัด6!AT40="","",ชี้วัด6!AT40))</f>
        <v/>
      </c>
      <c r="AU10" s="314" t="str">
        <f>IF($B$2=1,IF(ชี้วัด6!AU10="","",ชี้วัด6!AU10),IF(ชี้วัด6!AU40="","",ชี้วัด6!AU40))</f>
        <v/>
      </c>
      <c r="AV10" s="314" t="str">
        <f>IF($B$2=1,IF(ชี้วัด6!AV10="","",ชี้วัด6!AV10),IF(ชี้วัด6!AV40="","",ชี้วัด6!AV40))</f>
        <v/>
      </c>
      <c r="AW10" s="314" t="str">
        <f>IF($B$2=1,IF(ชี้วัด6!AW10="","",ชี้วัด6!AW10),IF(ชี้วัด6!AW40="","",ชี้วัด6!AW40))</f>
        <v/>
      </c>
      <c r="AX10" s="314" t="str">
        <f>IF($B$2=1,IF(ชี้วัด6!AX10="","",ชี้วัด6!AX10),IF(ชี้วัด6!AX40="","",ชี้วัด6!AX40))</f>
        <v/>
      </c>
      <c r="AY10" s="314" t="str">
        <f>IF($B$2=1,IF(ชี้วัด6!AY10="","",ชี้วัด6!AY10),IF(ชี้วัด6!AY40="","",ชี้วัด6!AY40))</f>
        <v/>
      </c>
      <c r="AZ10" s="314" t="str">
        <f>IF($B$2=1,IF(ชี้วัด6!AZ10="","",ชี้วัด6!AZ10),IF(ชี้วัด6!AZ40="","",ชี้วัด6!AZ40))</f>
        <v/>
      </c>
      <c r="BA10" s="314" t="str">
        <f>IF($B$2=1,IF(ชี้วัด6!BA10="","",ชี้วัด6!BA10),IF(ชี้วัด6!BA40="","",ชี้วัด6!BA40))</f>
        <v/>
      </c>
      <c r="BB10" s="314" t="str">
        <f>IF($B$2=1,IF(ชี้วัด6!BB10="","",ชี้วัด6!BB10),IF(ชี้วัด6!BB40="","",ชี้วัด6!BB40))</f>
        <v/>
      </c>
      <c r="BC10" s="314" t="str">
        <f>IF($B$2=1,IF(ชี้วัด6!BC10="","",ชี้วัด6!BC10),IF(ชี้วัด6!BC40="","",ชี้วัด6!BC40))</f>
        <v/>
      </c>
      <c r="BD10" s="314" t="str">
        <f>IF($B$2=1,IF(ชี้วัด6!BD10="","",ชี้วัด6!BD10),IF(ชี้วัด6!BD40="","",ชี้วัด6!BD40))</f>
        <v/>
      </c>
      <c r="BE10" s="116" t="str">
        <f>IF($B$2=1,IF(ชี้วัด6!BE10="","",ชี้วัด6!BE10),IF(ชี้วัด6!BE40="","",ชี้วัด6!BE40))</f>
        <v/>
      </c>
      <c r="BF10" s="116" t="str">
        <f>IF($B$2=1,IF(ชี้วัด6!BF10="","",ชี้วัด6!BF10),IF(ชี้วัด6!BF40="","",ชี้วัด6!BF40))</f>
        <v/>
      </c>
    </row>
    <row r="11" spans="1:58" ht="18" customHeight="1" x14ac:dyDescent="0.3">
      <c r="A11" s="111"/>
      <c r="B11" s="111"/>
      <c r="C11" s="111"/>
      <c r="D11" s="267">
        <f t="shared" si="3"/>
        <v>7</v>
      </c>
      <c r="E11" s="110" t="str">
        <f>IF($B$2=1,IF(ชี้วัด6!E11="","",ชี้วัด6!E11),IF(ชี้วัด6!E41="","",ชี้วัด6!E41))</f>
        <v/>
      </c>
      <c r="F11" s="118"/>
      <c r="G11" s="314" t="str">
        <f>IF($B$2=1,IF(ชี้วัด6!G11="","",ชี้วัด6!G11),IF(ชี้วัด6!G41="","",ชี้วัด6!G41))</f>
        <v/>
      </c>
      <c r="H11" s="314" t="str">
        <f>IF($B$2=1,IF(ชี้วัด6!H11="","",ชี้วัด6!H11),IF(ชี้วัด6!H41="","",ชี้วัด6!H41))</f>
        <v/>
      </c>
      <c r="I11" s="314" t="str">
        <f>IF($B$2=1,IF(ชี้วัด6!I11="","",ชี้วัด6!I11),IF(ชี้วัด6!I41="","",ชี้วัด6!I41))</f>
        <v/>
      </c>
      <c r="J11" s="314" t="str">
        <f>IF($B$2=1,IF(ชี้วัด6!J11="","",ชี้วัด6!J11),IF(ชี้วัด6!J41="","",ชี้วัด6!J41))</f>
        <v/>
      </c>
      <c r="K11" s="314" t="str">
        <f>IF($B$2=1,IF(ชี้วัด6!K11="","",ชี้วัด6!K11),IF(ชี้วัด6!K41="","",ชี้วัด6!K41))</f>
        <v/>
      </c>
      <c r="L11" s="314" t="str">
        <f>IF($B$2=1,IF(ชี้วัด6!L11="","",ชี้วัด6!L11),IF(ชี้วัด6!L41="","",ชี้วัด6!L41))</f>
        <v/>
      </c>
      <c r="M11" s="314" t="str">
        <f>IF($B$2=1,IF(ชี้วัด6!M11="","",ชี้วัด6!M11),IF(ชี้วัด6!M41="","",ชี้วัด6!M41))</f>
        <v/>
      </c>
      <c r="N11" s="314" t="str">
        <f>IF($B$2=1,IF(ชี้วัด6!N11="","",ชี้วัด6!N11),IF(ชี้วัด6!N41="","",ชี้วัด6!N41))</f>
        <v/>
      </c>
      <c r="O11" s="314" t="str">
        <f>IF($B$2=1,IF(ชี้วัด6!O11="","",ชี้วัด6!O11),IF(ชี้วัด6!O41="","",ชี้วัด6!O41))</f>
        <v/>
      </c>
      <c r="P11" s="314" t="str">
        <f>IF($B$2=1,IF(ชี้วัด6!P11="","",ชี้วัด6!P11),IF(ชี้วัด6!P41="","",ชี้วัด6!P41))</f>
        <v/>
      </c>
      <c r="Q11" s="314" t="str">
        <f>IF($B$2=1,IF(ชี้วัด6!Q11="","",ชี้วัด6!Q11),IF(ชี้วัด6!Q41="","",ชี้วัด6!Q41))</f>
        <v/>
      </c>
      <c r="R11" s="314" t="str">
        <f>IF($B$2=1,IF(ชี้วัด6!R11="","",ชี้วัด6!R11),IF(ชี้วัด6!R41="","",ชี้วัด6!R41))</f>
        <v/>
      </c>
      <c r="S11" s="314" t="str">
        <f>IF($B$2=1,IF(ชี้วัด6!S11="","",ชี้วัด6!S11),IF(ชี้วัด6!S41="","",ชี้วัด6!S41))</f>
        <v/>
      </c>
      <c r="T11" s="314" t="str">
        <f>IF($B$2=1,IF(ชี้วัด6!T11="","",ชี้วัด6!T11),IF(ชี้วัด6!T41="","",ชี้วัด6!T41))</f>
        <v/>
      </c>
      <c r="U11" s="314" t="str">
        <f>IF($B$2=1,IF(ชี้วัด6!U11="","",ชี้วัด6!U11),IF(ชี้วัด6!U41="","",ชี้วัด6!U41))</f>
        <v/>
      </c>
      <c r="V11" s="314" t="str">
        <f>IF($B$2=1,IF(ชี้วัด6!V11="","",ชี้วัด6!V11),IF(ชี้วัด6!V41="","",ชี้วัด6!V41))</f>
        <v/>
      </c>
      <c r="W11" s="314" t="str">
        <f>IF($B$2=1,IF(ชี้วัด6!W11="","",ชี้วัด6!W11),IF(ชี้วัด6!W41="","",ชี้วัด6!W41))</f>
        <v/>
      </c>
      <c r="X11" s="314" t="str">
        <f>IF($B$2=1,IF(ชี้วัด6!X11="","",ชี้วัด6!X11),IF(ชี้วัด6!X41="","",ชี้วัด6!X41))</f>
        <v/>
      </c>
      <c r="Y11" s="314" t="str">
        <f>IF($B$2=1,IF(ชี้วัด6!Y11="","",ชี้วัด6!Y11),IF(ชี้วัด6!Y41="","",ชี้วัด6!Y41))</f>
        <v/>
      </c>
      <c r="Z11" s="314" t="str">
        <f>IF($B$2=1,IF(ชี้วัด6!Z11="","",ชี้วัด6!Z11),IF(ชี้วัด6!Z41="","",ชี้วัด6!Z41))</f>
        <v/>
      </c>
      <c r="AA11" s="314" t="str">
        <f>IF($B$2=1,IF(ชี้วัด6!AA11="","",ชี้วัด6!AA11),IF(ชี้วัด6!AA41="","",ชี้วัด6!AA41))</f>
        <v/>
      </c>
      <c r="AB11" s="314" t="str">
        <f>IF($B$2=1,IF(ชี้วัด6!AB11="","",ชี้วัด6!AB11),IF(ชี้วัด6!AB41="","",ชี้วัด6!AB41))</f>
        <v/>
      </c>
      <c r="AC11" s="314" t="str">
        <f>IF($B$2=1,IF(ชี้วัด6!AC11="","",ชี้วัด6!AC11),IF(ชี้วัด6!AC41="","",ชี้วัด6!AC41))</f>
        <v/>
      </c>
      <c r="AD11" s="314" t="str">
        <f>IF($B$2=1,IF(ชี้วัด6!AD11="","",ชี้วัด6!AD11),IF(ชี้วัด6!AD41="","",ชี้วัด6!AD41))</f>
        <v/>
      </c>
      <c r="AE11" s="314" t="str">
        <f>IF($B$2=1,IF(ชี้วัด6!AE11="","",ชี้วัด6!AE11),IF(ชี้วัด6!AE41="","",ชี้วัด6!AE41))</f>
        <v/>
      </c>
      <c r="AF11" s="314" t="str">
        <f>IF($B$2=1,IF(ชี้วัด6!AF11="","",ชี้วัด6!AF11),IF(ชี้วัด6!AF41="","",ชี้วัด6!AF41))</f>
        <v/>
      </c>
      <c r="AG11" s="314" t="str">
        <f>IF($B$2=1,IF(ชี้วัด6!AG11="","",ชี้วัด6!AG11),IF(ชี้วัด6!AG41="","",ชี้วัด6!AG41))</f>
        <v/>
      </c>
      <c r="AH11" s="314" t="str">
        <f>IF($B$2=1,IF(ชี้วัด6!AH11="","",ชี้วัด6!AH11),IF(ชี้วัด6!AH41="","",ชี้วัด6!AH41))</f>
        <v/>
      </c>
      <c r="AI11" s="314" t="str">
        <f>IF($B$2=1,IF(ชี้วัด6!AI11="","",ชี้วัด6!AI11),IF(ชี้วัด6!AI41="","",ชี้วัด6!AI41))</f>
        <v/>
      </c>
      <c r="AJ11" s="314" t="str">
        <f>IF($B$2=1,IF(ชี้วัด6!AJ11="","",ชี้วัด6!AJ11),IF(ชี้วัด6!AJ41="","",ชี้วัด6!AJ41))</f>
        <v/>
      </c>
      <c r="AK11" s="314" t="str">
        <f>IF($B$2=1,IF(ชี้วัด6!AK11="","",ชี้วัด6!AK11),IF(ชี้วัด6!AK41="","",ชี้วัด6!AK41))</f>
        <v/>
      </c>
      <c r="AL11" s="314" t="str">
        <f>IF($B$2=1,IF(ชี้วัด6!AL11="","",ชี้วัด6!AL11),IF(ชี้วัด6!AL41="","",ชี้วัด6!AL41))</f>
        <v/>
      </c>
      <c r="AM11" s="314" t="str">
        <f>IF($B$2=1,IF(ชี้วัด6!AM11="","",ชี้วัด6!AM11),IF(ชี้วัด6!AM41="","",ชี้วัด6!AM41))</f>
        <v/>
      </c>
      <c r="AN11" s="314" t="str">
        <f>IF($B$2=1,IF(ชี้วัด6!AN11="","",ชี้วัด6!AN11),IF(ชี้วัด6!AN41="","",ชี้วัด6!AN41))</f>
        <v/>
      </c>
      <c r="AO11" s="314" t="str">
        <f>IF($B$2=1,IF(ชี้วัด6!AO11="","",ชี้วัด6!AO11),IF(ชี้วัด6!AO41="","",ชี้วัด6!AO41))</f>
        <v/>
      </c>
      <c r="AP11" s="314" t="str">
        <f>IF($B$2=1,IF(ชี้วัด6!AP11="","",ชี้วัด6!AP11),IF(ชี้วัด6!AP41="","",ชี้วัด6!AP41))</f>
        <v/>
      </c>
      <c r="AQ11" s="314" t="str">
        <f>IF($B$2=1,IF(ชี้วัด6!AQ11="","",ชี้วัด6!AQ11),IF(ชี้วัด6!AQ41="","",ชี้วัด6!AQ41))</f>
        <v/>
      </c>
      <c r="AR11" s="314" t="str">
        <f>IF($B$2=1,IF(ชี้วัด6!AR11="","",ชี้วัด6!AR11),IF(ชี้วัด6!AR41="","",ชี้วัด6!AR41))</f>
        <v/>
      </c>
      <c r="AS11" s="314" t="str">
        <f>IF($B$2=1,IF(ชี้วัด6!AS11="","",ชี้วัด6!AS11),IF(ชี้วัด6!AS41="","",ชี้วัด6!AS41))</f>
        <v/>
      </c>
      <c r="AT11" s="314" t="str">
        <f>IF($B$2=1,IF(ชี้วัด6!AT11="","",ชี้วัด6!AT11),IF(ชี้วัด6!AT41="","",ชี้วัด6!AT41))</f>
        <v/>
      </c>
      <c r="AU11" s="314" t="str">
        <f>IF($B$2=1,IF(ชี้วัด6!AU11="","",ชี้วัด6!AU11),IF(ชี้วัด6!AU41="","",ชี้วัด6!AU41))</f>
        <v/>
      </c>
      <c r="AV11" s="314" t="str">
        <f>IF($B$2=1,IF(ชี้วัด6!AV11="","",ชี้วัด6!AV11),IF(ชี้วัด6!AV41="","",ชี้วัด6!AV41))</f>
        <v/>
      </c>
      <c r="AW11" s="314" t="str">
        <f>IF($B$2=1,IF(ชี้วัด6!AW11="","",ชี้วัด6!AW11),IF(ชี้วัด6!AW41="","",ชี้วัด6!AW41))</f>
        <v/>
      </c>
      <c r="AX11" s="314" t="str">
        <f>IF($B$2=1,IF(ชี้วัด6!AX11="","",ชี้วัด6!AX11),IF(ชี้วัด6!AX41="","",ชี้วัด6!AX41))</f>
        <v/>
      </c>
      <c r="AY11" s="314" t="str">
        <f>IF($B$2=1,IF(ชี้วัด6!AY11="","",ชี้วัด6!AY11),IF(ชี้วัด6!AY41="","",ชี้วัด6!AY41))</f>
        <v/>
      </c>
      <c r="AZ11" s="314" t="str">
        <f>IF($B$2=1,IF(ชี้วัด6!AZ11="","",ชี้วัด6!AZ11),IF(ชี้วัด6!AZ41="","",ชี้วัด6!AZ41))</f>
        <v/>
      </c>
      <c r="BA11" s="314" t="str">
        <f>IF($B$2=1,IF(ชี้วัด6!BA11="","",ชี้วัด6!BA11),IF(ชี้วัด6!BA41="","",ชี้วัด6!BA41))</f>
        <v/>
      </c>
      <c r="BB11" s="314" t="str">
        <f>IF($B$2=1,IF(ชี้วัด6!BB11="","",ชี้วัด6!BB11),IF(ชี้วัด6!BB41="","",ชี้วัด6!BB41))</f>
        <v/>
      </c>
      <c r="BC11" s="314" t="str">
        <f>IF($B$2=1,IF(ชี้วัด6!BC11="","",ชี้วัด6!BC11),IF(ชี้วัด6!BC41="","",ชี้วัด6!BC41))</f>
        <v/>
      </c>
      <c r="BD11" s="314" t="str">
        <f>IF($B$2=1,IF(ชี้วัด6!BD11="","",ชี้วัด6!BD11),IF(ชี้วัด6!BD41="","",ชี้วัด6!BD41))</f>
        <v/>
      </c>
      <c r="BE11" s="116" t="str">
        <f>IF($B$2=1,IF(ชี้วัด6!BE11="","",ชี้วัด6!BE11),IF(ชี้วัด6!BE41="","",ชี้วัด6!BE41))</f>
        <v/>
      </c>
      <c r="BF11" s="116" t="str">
        <f>IF($B$2=1,IF(ชี้วัด6!BF11="","",ชี้วัด6!BF11),IF(ชี้วัด6!BF41="","",ชี้วัด6!BF41))</f>
        <v/>
      </c>
    </row>
    <row r="12" spans="1:58" ht="18" customHeight="1" x14ac:dyDescent="0.3">
      <c r="A12" s="111"/>
      <c r="B12" s="111"/>
      <c r="C12" s="111"/>
      <c r="D12" s="267">
        <f t="shared" si="3"/>
        <v>8</v>
      </c>
      <c r="E12" s="110" t="str">
        <f>IF($B$2=1,IF(ชี้วัด6!E12="","",ชี้วัด6!E12),IF(ชี้วัด6!E42="","",ชี้วัด6!E42))</f>
        <v/>
      </c>
      <c r="F12" s="118"/>
      <c r="G12" s="314" t="str">
        <f>IF($B$2=1,IF(ชี้วัด6!G12="","",ชี้วัด6!G12),IF(ชี้วัด6!G42="","",ชี้วัด6!G42))</f>
        <v/>
      </c>
      <c r="H12" s="314" t="str">
        <f>IF($B$2=1,IF(ชี้วัด6!H12="","",ชี้วัด6!H12),IF(ชี้วัด6!H42="","",ชี้วัด6!H42))</f>
        <v/>
      </c>
      <c r="I12" s="314" t="str">
        <f>IF($B$2=1,IF(ชี้วัด6!I12="","",ชี้วัด6!I12),IF(ชี้วัด6!I42="","",ชี้วัด6!I42))</f>
        <v/>
      </c>
      <c r="J12" s="314" t="str">
        <f>IF($B$2=1,IF(ชี้วัด6!J12="","",ชี้วัด6!J12),IF(ชี้วัด6!J42="","",ชี้วัด6!J42))</f>
        <v/>
      </c>
      <c r="K12" s="314" t="str">
        <f>IF($B$2=1,IF(ชี้วัด6!K12="","",ชี้วัด6!K12),IF(ชี้วัด6!K42="","",ชี้วัด6!K42))</f>
        <v/>
      </c>
      <c r="L12" s="314" t="str">
        <f>IF($B$2=1,IF(ชี้วัด6!L12="","",ชี้วัด6!L12),IF(ชี้วัด6!L42="","",ชี้วัด6!L42))</f>
        <v/>
      </c>
      <c r="M12" s="314" t="str">
        <f>IF($B$2=1,IF(ชี้วัด6!M12="","",ชี้วัด6!M12),IF(ชี้วัด6!M42="","",ชี้วัด6!M42))</f>
        <v/>
      </c>
      <c r="N12" s="314" t="str">
        <f>IF($B$2=1,IF(ชี้วัด6!N12="","",ชี้วัด6!N12),IF(ชี้วัด6!N42="","",ชี้วัด6!N42))</f>
        <v/>
      </c>
      <c r="O12" s="314" t="str">
        <f>IF($B$2=1,IF(ชี้วัด6!O12="","",ชี้วัด6!O12),IF(ชี้วัด6!O42="","",ชี้วัด6!O42))</f>
        <v/>
      </c>
      <c r="P12" s="314" t="str">
        <f>IF($B$2=1,IF(ชี้วัด6!P12="","",ชี้วัด6!P12),IF(ชี้วัด6!P42="","",ชี้วัด6!P42))</f>
        <v/>
      </c>
      <c r="Q12" s="314" t="str">
        <f>IF($B$2=1,IF(ชี้วัด6!Q12="","",ชี้วัด6!Q12),IF(ชี้วัด6!Q42="","",ชี้วัด6!Q42))</f>
        <v/>
      </c>
      <c r="R12" s="314" t="str">
        <f>IF($B$2=1,IF(ชี้วัด6!R12="","",ชี้วัด6!R12),IF(ชี้วัด6!R42="","",ชี้วัด6!R42))</f>
        <v/>
      </c>
      <c r="S12" s="314" t="str">
        <f>IF($B$2=1,IF(ชี้วัด6!S12="","",ชี้วัด6!S12),IF(ชี้วัด6!S42="","",ชี้วัด6!S42))</f>
        <v/>
      </c>
      <c r="T12" s="314" t="str">
        <f>IF($B$2=1,IF(ชี้วัด6!T12="","",ชี้วัด6!T12),IF(ชี้วัด6!T42="","",ชี้วัด6!T42))</f>
        <v/>
      </c>
      <c r="U12" s="314" t="str">
        <f>IF($B$2=1,IF(ชี้วัด6!U12="","",ชี้วัด6!U12),IF(ชี้วัด6!U42="","",ชี้วัด6!U42))</f>
        <v/>
      </c>
      <c r="V12" s="314" t="str">
        <f>IF($B$2=1,IF(ชี้วัด6!V12="","",ชี้วัด6!V12),IF(ชี้วัด6!V42="","",ชี้วัด6!V42))</f>
        <v/>
      </c>
      <c r="W12" s="314" t="str">
        <f>IF($B$2=1,IF(ชี้วัด6!W12="","",ชี้วัด6!W12),IF(ชี้วัด6!W42="","",ชี้วัด6!W42))</f>
        <v/>
      </c>
      <c r="X12" s="314" t="str">
        <f>IF($B$2=1,IF(ชี้วัด6!X12="","",ชี้วัด6!X12),IF(ชี้วัด6!X42="","",ชี้วัด6!X42))</f>
        <v/>
      </c>
      <c r="Y12" s="314" t="str">
        <f>IF($B$2=1,IF(ชี้วัด6!Y12="","",ชี้วัด6!Y12),IF(ชี้วัด6!Y42="","",ชี้วัด6!Y42))</f>
        <v/>
      </c>
      <c r="Z12" s="314" t="str">
        <f>IF($B$2=1,IF(ชี้วัด6!Z12="","",ชี้วัด6!Z12),IF(ชี้วัด6!Z42="","",ชี้วัด6!Z42))</f>
        <v/>
      </c>
      <c r="AA12" s="314" t="str">
        <f>IF($B$2=1,IF(ชี้วัด6!AA12="","",ชี้วัด6!AA12),IF(ชี้วัด6!AA42="","",ชี้วัด6!AA42))</f>
        <v/>
      </c>
      <c r="AB12" s="314" t="str">
        <f>IF($B$2=1,IF(ชี้วัด6!AB12="","",ชี้วัด6!AB12),IF(ชี้วัด6!AB42="","",ชี้วัด6!AB42))</f>
        <v/>
      </c>
      <c r="AC12" s="314" t="str">
        <f>IF($B$2=1,IF(ชี้วัด6!AC12="","",ชี้วัด6!AC12),IF(ชี้วัด6!AC42="","",ชี้วัด6!AC42))</f>
        <v/>
      </c>
      <c r="AD12" s="314" t="str">
        <f>IF($B$2=1,IF(ชี้วัด6!AD12="","",ชี้วัด6!AD12),IF(ชี้วัด6!AD42="","",ชี้วัด6!AD42))</f>
        <v/>
      </c>
      <c r="AE12" s="314" t="str">
        <f>IF($B$2=1,IF(ชี้วัด6!AE12="","",ชี้วัด6!AE12),IF(ชี้วัด6!AE42="","",ชี้วัด6!AE42))</f>
        <v/>
      </c>
      <c r="AF12" s="314" t="str">
        <f>IF($B$2=1,IF(ชี้วัด6!AF12="","",ชี้วัด6!AF12),IF(ชี้วัด6!AF42="","",ชี้วัด6!AF42))</f>
        <v/>
      </c>
      <c r="AG12" s="314" t="str">
        <f>IF($B$2=1,IF(ชี้วัด6!AG12="","",ชี้วัด6!AG12),IF(ชี้วัด6!AG42="","",ชี้วัด6!AG42))</f>
        <v/>
      </c>
      <c r="AH12" s="314" t="str">
        <f>IF($B$2=1,IF(ชี้วัด6!AH12="","",ชี้วัด6!AH12),IF(ชี้วัด6!AH42="","",ชี้วัด6!AH42))</f>
        <v/>
      </c>
      <c r="AI12" s="314" t="str">
        <f>IF($B$2=1,IF(ชี้วัด6!AI12="","",ชี้วัด6!AI12),IF(ชี้วัด6!AI42="","",ชี้วัด6!AI42))</f>
        <v/>
      </c>
      <c r="AJ12" s="314" t="str">
        <f>IF($B$2=1,IF(ชี้วัด6!AJ12="","",ชี้วัด6!AJ12),IF(ชี้วัด6!AJ42="","",ชี้วัด6!AJ42))</f>
        <v/>
      </c>
      <c r="AK12" s="314" t="str">
        <f>IF($B$2=1,IF(ชี้วัด6!AK12="","",ชี้วัด6!AK12),IF(ชี้วัด6!AK42="","",ชี้วัด6!AK42))</f>
        <v/>
      </c>
      <c r="AL12" s="314" t="str">
        <f>IF($B$2=1,IF(ชี้วัด6!AL12="","",ชี้วัด6!AL12),IF(ชี้วัด6!AL42="","",ชี้วัด6!AL42))</f>
        <v/>
      </c>
      <c r="AM12" s="314" t="str">
        <f>IF($B$2=1,IF(ชี้วัด6!AM12="","",ชี้วัด6!AM12),IF(ชี้วัด6!AM42="","",ชี้วัด6!AM42))</f>
        <v/>
      </c>
      <c r="AN12" s="314" t="str">
        <f>IF($B$2=1,IF(ชี้วัด6!AN12="","",ชี้วัด6!AN12),IF(ชี้วัด6!AN42="","",ชี้วัด6!AN42))</f>
        <v/>
      </c>
      <c r="AO12" s="314" t="str">
        <f>IF($B$2=1,IF(ชี้วัด6!AO12="","",ชี้วัด6!AO12),IF(ชี้วัด6!AO42="","",ชี้วัด6!AO42))</f>
        <v/>
      </c>
      <c r="AP12" s="314" t="str">
        <f>IF($B$2=1,IF(ชี้วัด6!AP12="","",ชี้วัด6!AP12),IF(ชี้วัด6!AP42="","",ชี้วัด6!AP42))</f>
        <v/>
      </c>
      <c r="AQ12" s="314" t="str">
        <f>IF($B$2=1,IF(ชี้วัด6!AQ12="","",ชี้วัด6!AQ12),IF(ชี้วัด6!AQ42="","",ชี้วัด6!AQ42))</f>
        <v/>
      </c>
      <c r="AR12" s="314" t="str">
        <f>IF($B$2=1,IF(ชี้วัด6!AR12="","",ชี้วัด6!AR12),IF(ชี้วัด6!AR42="","",ชี้วัด6!AR42))</f>
        <v/>
      </c>
      <c r="AS12" s="314" t="str">
        <f>IF($B$2=1,IF(ชี้วัด6!AS12="","",ชี้วัด6!AS12),IF(ชี้วัด6!AS42="","",ชี้วัด6!AS42))</f>
        <v/>
      </c>
      <c r="AT12" s="314" t="str">
        <f>IF($B$2=1,IF(ชี้วัด6!AT12="","",ชี้วัด6!AT12),IF(ชี้วัด6!AT42="","",ชี้วัด6!AT42))</f>
        <v/>
      </c>
      <c r="AU12" s="314" t="str">
        <f>IF($B$2=1,IF(ชี้วัด6!AU12="","",ชี้วัด6!AU12),IF(ชี้วัด6!AU42="","",ชี้วัด6!AU42))</f>
        <v/>
      </c>
      <c r="AV12" s="314" t="str">
        <f>IF($B$2=1,IF(ชี้วัด6!AV12="","",ชี้วัด6!AV12),IF(ชี้วัด6!AV42="","",ชี้วัด6!AV42))</f>
        <v/>
      </c>
      <c r="AW12" s="314" t="str">
        <f>IF($B$2=1,IF(ชี้วัด6!AW12="","",ชี้วัด6!AW12),IF(ชี้วัด6!AW42="","",ชี้วัด6!AW42))</f>
        <v/>
      </c>
      <c r="AX12" s="314" t="str">
        <f>IF($B$2=1,IF(ชี้วัด6!AX12="","",ชี้วัด6!AX12),IF(ชี้วัด6!AX42="","",ชี้วัด6!AX42))</f>
        <v/>
      </c>
      <c r="AY12" s="314" t="str">
        <f>IF($B$2=1,IF(ชี้วัด6!AY12="","",ชี้วัด6!AY12),IF(ชี้วัด6!AY42="","",ชี้วัด6!AY42))</f>
        <v/>
      </c>
      <c r="AZ12" s="314" t="str">
        <f>IF($B$2=1,IF(ชี้วัด6!AZ12="","",ชี้วัด6!AZ12),IF(ชี้วัด6!AZ42="","",ชี้วัด6!AZ42))</f>
        <v/>
      </c>
      <c r="BA12" s="314" t="str">
        <f>IF($B$2=1,IF(ชี้วัด6!BA12="","",ชี้วัด6!BA12),IF(ชี้วัด6!BA42="","",ชี้วัด6!BA42))</f>
        <v/>
      </c>
      <c r="BB12" s="314" t="str">
        <f>IF($B$2=1,IF(ชี้วัด6!BB12="","",ชี้วัด6!BB12),IF(ชี้วัด6!BB42="","",ชี้วัด6!BB42))</f>
        <v/>
      </c>
      <c r="BC12" s="314" t="str">
        <f>IF($B$2=1,IF(ชี้วัด6!BC12="","",ชี้วัด6!BC12),IF(ชี้วัด6!BC42="","",ชี้วัด6!BC42))</f>
        <v/>
      </c>
      <c r="BD12" s="314" t="str">
        <f>IF($B$2=1,IF(ชี้วัด6!BD12="","",ชี้วัด6!BD12),IF(ชี้วัด6!BD42="","",ชี้วัด6!BD42))</f>
        <v/>
      </c>
      <c r="BE12" s="116" t="str">
        <f>IF($B$2=1,IF(ชี้วัด6!BE12="","",ชี้วัด6!BE12),IF(ชี้วัด6!BE42="","",ชี้วัด6!BE42))</f>
        <v/>
      </c>
      <c r="BF12" s="116" t="str">
        <f>IF($B$2=1,IF(ชี้วัด6!BF12="","",ชี้วัด6!BF12),IF(ชี้วัด6!BF42="","",ชี้วัด6!BF42))</f>
        <v/>
      </c>
    </row>
    <row r="13" spans="1:58" ht="18" customHeight="1" x14ac:dyDescent="0.3">
      <c r="A13" s="111"/>
      <c r="B13" s="111"/>
      <c r="C13" s="111"/>
      <c r="D13" s="267">
        <f t="shared" si="3"/>
        <v>9</v>
      </c>
      <c r="E13" s="110" t="str">
        <f>IF($B$2=1,IF(ชี้วัด6!E13="","",ชี้วัด6!E13),IF(ชี้วัด6!E43="","",ชี้วัด6!E43))</f>
        <v/>
      </c>
      <c r="F13" s="118"/>
      <c r="G13" s="314" t="str">
        <f>IF($B$2=1,IF(ชี้วัด6!G13="","",ชี้วัด6!G13),IF(ชี้วัด6!G43="","",ชี้วัด6!G43))</f>
        <v/>
      </c>
      <c r="H13" s="314" t="str">
        <f>IF($B$2=1,IF(ชี้วัด6!H13="","",ชี้วัด6!H13),IF(ชี้วัด6!H43="","",ชี้วัด6!H43))</f>
        <v/>
      </c>
      <c r="I13" s="314" t="str">
        <f>IF($B$2=1,IF(ชี้วัด6!I13="","",ชี้วัด6!I13),IF(ชี้วัด6!I43="","",ชี้วัด6!I43))</f>
        <v/>
      </c>
      <c r="J13" s="314" t="str">
        <f>IF($B$2=1,IF(ชี้วัด6!J13="","",ชี้วัด6!J13),IF(ชี้วัด6!J43="","",ชี้วัด6!J43))</f>
        <v/>
      </c>
      <c r="K13" s="314" t="str">
        <f>IF($B$2=1,IF(ชี้วัด6!K13="","",ชี้วัด6!K13),IF(ชี้วัด6!K43="","",ชี้วัด6!K43))</f>
        <v/>
      </c>
      <c r="L13" s="314" t="str">
        <f>IF($B$2=1,IF(ชี้วัด6!L13="","",ชี้วัด6!L13),IF(ชี้วัด6!L43="","",ชี้วัด6!L43))</f>
        <v/>
      </c>
      <c r="M13" s="314" t="str">
        <f>IF($B$2=1,IF(ชี้วัด6!M13="","",ชี้วัด6!M13),IF(ชี้วัด6!M43="","",ชี้วัด6!M43))</f>
        <v/>
      </c>
      <c r="N13" s="314" t="str">
        <f>IF($B$2=1,IF(ชี้วัด6!N13="","",ชี้วัด6!N13),IF(ชี้วัด6!N43="","",ชี้วัด6!N43))</f>
        <v/>
      </c>
      <c r="O13" s="314" t="str">
        <f>IF($B$2=1,IF(ชี้วัด6!O13="","",ชี้วัด6!O13),IF(ชี้วัด6!O43="","",ชี้วัด6!O43))</f>
        <v/>
      </c>
      <c r="P13" s="314" t="str">
        <f>IF($B$2=1,IF(ชี้วัด6!P13="","",ชี้วัด6!P13),IF(ชี้วัด6!P43="","",ชี้วัด6!P43))</f>
        <v/>
      </c>
      <c r="Q13" s="314" t="str">
        <f>IF($B$2=1,IF(ชี้วัด6!Q13="","",ชี้วัด6!Q13),IF(ชี้วัด6!Q43="","",ชี้วัด6!Q43))</f>
        <v/>
      </c>
      <c r="R13" s="314" t="str">
        <f>IF($B$2=1,IF(ชี้วัด6!R13="","",ชี้วัด6!R13),IF(ชี้วัด6!R43="","",ชี้วัด6!R43))</f>
        <v/>
      </c>
      <c r="S13" s="314" t="str">
        <f>IF($B$2=1,IF(ชี้วัด6!S13="","",ชี้วัด6!S13),IF(ชี้วัด6!S43="","",ชี้วัด6!S43))</f>
        <v/>
      </c>
      <c r="T13" s="314" t="str">
        <f>IF($B$2=1,IF(ชี้วัด6!T13="","",ชี้วัด6!T13),IF(ชี้วัด6!T43="","",ชี้วัด6!T43))</f>
        <v/>
      </c>
      <c r="U13" s="314" t="str">
        <f>IF($B$2=1,IF(ชี้วัด6!U13="","",ชี้วัด6!U13),IF(ชี้วัด6!U43="","",ชี้วัด6!U43))</f>
        <v/>
      </c>
      <c r="V13" s="314" t="str">
        <f>IF($B$2=1,IF(ชี้วัด6!V13="","",ชี้วัด6!V13),IF(ชี้วัด6!V43="","",ชี้วัด6!V43))</f>
        <v/>
      </c>
      <c r="W13" s="314" t="str">
        <f>IF($B$2=1,IF(ชี้วัด6!W13="","",ชี้วัด6!W13),IF(ชี้วัด6!W43="","",ชี้วัด6!W43))</f>
        <v/>
      </c>
      <c r="X13" s="314" t="str">
        <f>IF($B$2=1,IF(ชี้วัด6!X13="","",ชี้วัด6!X13),IF(ชี้วัด6!X43="","",ชี้วัด6!X43))</f>
        <v/>
      </c>
      <c r="Y13" s="314" t="str">
        <f>IF($B$2=1,IF(ชี้วัด6!Y13="","",ชี้วัด6!Y13),IF(ชี้วัด6!Y43="","",ชี้วัด6!Y43))</f>
        <v/>
      </c>
      <c r="Z13" s="314" t="str">
        <f>IF($B$2=1,IF(ชี้วัด6!Z13="","",ชี้วัด6!Z13),IF(ชี้วัด6!Z43="","",ชี้วัด6!Z43))</f>
        <v/>
      </c>
      <c r="AA13" s="314" t="str">
        <f>IF($B$2=1,IF(ชี้วัด6!AA13="","",ชี้วัด6!AA13),IF(ชี้วัด6!AA43="","",ชี้วัด6!AA43))</f>
        <v/>
      </c>
      <c r="AB13" s="314" t="str">
        <f>IF($B$2=1,IF(ชี้วัด6!AB13="","",ชี้วัด6!AB13),IF(ชี้วัด6!AB43="","",ชี้วัด6!AB43))</f>
        <v/>
      </c>
      <c r="AC13" s="314" t="str">
        <f>IF($B$2=1,IF(ชี้วัด6!AC13="","",ชี้วัด6!AC13),IF(ชี้วัด6!AC43="","",ชี้วัด6!AC43))</f>
        <v/>
      </c>
      <c r="AD13" s="314" t="str">
        <f>IF($B$2=1,IF(ชี้วัด6!AD13="","",ชี้วัด6!AD13),IF(ชี้วัด6!AD43="","",ชี้วัด6!AD43))</f>
        <v/>
      </c>
      <c r="AE13" s="314" t="str">
        <f>IF($B$2=1,IF(ชี้วัด6!AE13="","",ชี้วัด6!AE13),IF(ชี้วัด6!AE43="","",ชี้วัด6!AE43))</f>
        <v/>
      </c>
      <c r="AF13" s="314" t="str">
        <f>IF($B$2=1,IF(ชี้วัด6!AF13="","",ชี้วัด6!AF13),IF(ชี้วัด6!AF43="","",ชี้วัด6!AF43))</f>
        <v/>
      </c>
      <c r="AG13" s="314" t="str">
        <f>IF($B$2=1,IF(ชี้วัด6!AG13="","",ชี้วัด6!AG13),IF(ชี้วัด6!AG43="","",ชี้วัด6!AG43))</f>
        <v/>
      </c>
      <c r="AH13" s="314" t="str">
        <f>IF($B$2=1,IF(ชี้วัด6!AH13="","",ชี้วัด6!AH13),IF(ชี้วัด6!AH43="","",ชี้วัด6!AH43))</f>
        <v/>
      </c>
      <c r="AI13" s="314" t="str">
        <f>IF($B$2=1,IF(ชี้วัด6!AI13="","",ชี้วัด6!AI13),IF(ชี้วัด6!AI43="","",ชี้วัด6!AI43))</f>
        <v/>
      </c>
      <c r="AJ13" s="314" t="str">
        <f>IF($B$2=1,IF(ชี้วัด6!AJ13="","",ชี้วัด6!AJ13),IF(ชี้วัด6!AJ43="","",ชี้วัด6!AJ43))</f>
        <v/>
      </c>
      <c r="AK13" s="314" t="str">
        <f>IF($B$2=1,IF(ชี้วัด6!AK13="","",ชี้วัด6!AK13),IF(ชี้วัด6!AK43="","",ชี้วัด6!AK43))</f>
        <v/>
      </c>
      <c r="AL13" s="314" t="str">
        <f>IF($B$2=1,IF(ชี้วัด6!AL13="","",ชี้วัด6!AL13),IF(ชี้วัด6!AL43="","",ชี้วัด6!AL43))</f>
        <v/>
      </c>
      <c r="AM13" s="314" t="str">
        <f>IF($B$2=1,IF(ชี้วัด6!AM13="","",ชี้วัด6!AM13),IF(ชี้วัด6!AM43="","",ชี้วัด6!AM43))</f>
        <v/>
      </c>
      <c r="AN13" s="314" t="str">
        <f>IF($B$2=1,IF(ชี้วัด6!AN13="","",ชี้วัด6!AN13),IF(ชี้วัด6!AN43="","",ชี้วัด6!AN43))</f>
        <v/>
      </c>
      <c r="AO13" s="314" t="str">
        <f>IF($B$2=1,IF(ชี้วัด6!AO13="","",ชี้วัด6!AO13),IF(ชี้วัด6!AO43="","",ชี้วัด6!AO43))</f>
        <v/>
      </c>
      <c r="AP13" s="314" t="str">
        <f>IF($B$2=1,IF(ชี้วัด6!AP13="","",ชี้วัด6!AP13),IF(ชี้วัด6!AP43="","",ชี้วัด6!AP43))</f>
        <v/>
      </c>
      <c r="AQ13" s="314" t="str">
        <f>IF($B$2=1,IF(ชี้วัด6!AQ13="","",ชี้วัด6!AQ13),IF(ชี้วัด6!AQ43="","",ชี้วัด6!AQ43))</f>
        <v/>
      </c>
      <c r="AR13" s="314" t="str">
        <f>IF($B$2=1,IF(ชี้วัด6!AR13="","",ชี้วัด6!AR13),IF(ชี้วัด6!AR43="","",ชี้วัด6!AR43))</f>
        <v/>
      </c>
      <c r="AS13" s="314" t="str">
        <f>IF($B$2=1,IF(ชี้วัด6!AS13="","",ชี้วัด6!AS13),IF(ชี้วัด6!AS43="","",ชี้วัด6!AS43))</f>
        <v/>
      </c>
      <c r="AT13" s="314" t="str">
        <f>IF($B$2=1,IF(ชี้วัด6!AT13="","",ชี้วัด6!AT13),IF(ชี้วัด6!AT43="","",ชี้วัด6!AT43))</f>
        <v/>
      </c>
      <c r="AU13" s="314" t="str">
        <f>IF($B$2=1,IF(ชี้วัด6!AU13="","",ชี้วัด6!AU13),IF(ชี้วัด6!AU43="","",ชี้วัด6!AU43))</f>
        <v/>
      </c>
      <c r="AV13" s="314" t="str">
        <f>IF($B$2=1,IF(ชี้วัด6!AV13="","",ชี้วัด6!AV13),IF(ชี้วัด6!AV43="","",ชี้วัด6!AV43))</f>
        <v/>
      </c>
      <c r="AW13" s="314" t="str">
        <f>IF($B$2=1,IF(ชี้วัด6!AW13="","",ชี้วัด6!AW13),IF(ชี้วัด6!AW43="","",ชี้วัด6!AW43))</f>
        <v/>
      </c>
      <c r="AX13" s="314" t="str">
        <f>IF($B$2=1,IF(ชี้วัด6!AX13="","",ชี้วัด6!AX13),IF(ชี้วัด6!AX43="","",ชี้วัด6!AX43))</f>
        <v/>
      </c>
      <c r="AY13" s="314" t="str">
        <f>IF($B$2=1,IF(ชี้วัด6!AY13="","",ชี้วัด6!AY13),IF(ชี้วัด6!AY43="","",ชี้วัด6!AY43))</f>
        <v/>
      </c>
      <c r="AZ13" s="314" t="str">
        <f>IF($B$2=1,IF(ชี้วัด6!AZ13="","",ชี้วัด6!AZ13),IF(ชี้วัด6!AZ43="","",ชี้วัด6!AZ43))</f>
        <v/>
      </c>
      <c r="BA13" s="314" t="str">
        <f>IF($B$2=1,IF(ชี้วัด6!BA13="","",ชี้วัด6!BA13),IF(ชี้วัด6!BA43="","",ชี้วัด6!BA43))</f>
        <v/>
      </c>
      <c r="BB13" s="314" t="str">
        <f>IF($B$2=1,IF(ชี้วัด6!BB13="","",ชี้วัด6!BB13),IF(ชี้วัด6!BB43="","",ชี้วัด6!BB43))</f>
        <v/>
      </c>
      <c r="BC13" s="314" t="str">
        <f>IF($B$2=1,IF(ชี้วัด6!BC13="","",ชี้วัด6!BC13),IF(ชี้วัด6!BC43="","",ชี้วัด6!BC43))</f>
        <v/>
      </c>
      <c r="BD13" s="314" t="str">
        <f>IF($B$2=1,IF(ชี้วัด6!BD13="","",ชี้วัด6!BD13),IF(ชี้วัด6!BD43="","",ชี้วัด6!BD43))</f>
        <v/>
      </c>
      <c r="BE13" s="116" t="str">
        <f>IF($B$2=1,IF(ชี้วัด6!BE13="","",ชี้วัด6!BE13),IF(ชี้วัด6!BE43="","",ชี้วัด6!BE43))</f>
        <v/>
      </c>
      <c r="BF13" s="116" t="str">
        <f>IF($B$2=1,IF(ชี้วัด6!BF13="","",ชี้วัด6!BF13),IF(ชี้วัด6!BF43="","",ชี้วัด6!BF43))</f>
        <v/>
      </c>
    </row>
    <row r="14" spans="1:58" ht="18" customHeight="1" x14ac:dyDescent="0.3">
      <c r="A14" s="111"/>
      <c r="B14" s="111"/>
      <c r="C14" s="111"/>
      <c r="D14" s="267">
        <f t="shared" si="3"/>
        <v>10</v>
      </c>
      <c r="E14" s="110" t="str">
        <f>IF($B$2=1,IF(ชี้วัด6!E14="","",ชี้วัด6!E14),IF(ชี้วัด6!E44="","",ชี้วัด6!E44))</f>
        <v/>
      </c>
      <c r="F14" s="118"/>
      <c r="G14" s="314" t="str">
        <f>IF($B$2=1,IF(ชี้วัด6!G14="","",ชี้วัด6!G14),IF(ชี้วัด6!G44="","",ชี้วัด6!G44))</f>
        <v/>
      </c>
      <c r="H14" s="314" t="str">
        <f>IF($B$2=1,IF(ชี้วัด6!H14="","",ชี้วัด6!H14),IF(ชี้วัด6!H44="","",ชี้วัด6!H44))</f>
        <v/>
      </c>
      <c r="I14" s="314" t="str">
        <f>IF($B$2=1,IF(ชี้วัด6!I14="","",ชี้วัด6!I14),IF(ชี้วัด6!I44="","",ชี้วัด6!I44))</f>
        <v/>
      </c>
      <c r="J14" s="314" t="str">
        <f>IF($B$2=1,IF(ชี้วัด6!J14="","",ชี้วัด6!J14),IF(ชี้วัด6!J44="","",ชี้วัด6!J44))</f>
        <v/>
      </c>
      <c r="K14" s="314" t="str">
        <f>IF($B$2=1,IF(ชี้วัด6!K14="","",ชี้วัด6!K14),IF(ชี้วัด6!K44="","",ชี้วัด6!K44))</f>
        <v/>
      </c>
      <c r="L14" s="314" t="str">
        <f>IF($B$2=1,IF(ชี้วัด6!L14="","",ชี้วัด6!L14),IF(ชี้วัด6!L44="","",ชี้วัด6!L44))</f>
        <v/>
      </c>
      <c r="M14" s="314" t="str">
        <f>IF($B$2=1,IF(ชี้วัด6!M14="","",ชี้วัด6!M14),IF(ชี้วัด6!M44="","",ชี้วัด6!M44))</f>
        <v/>
      </c>
      <c r="N14" s="314" t="str">
        <f>IF($B$2=1,IF(ชี้วัด6!N14="","",ชี้วัด6!N14),IF(ชี้วัด6!N44="","",ชี้วัด6!N44))</f>
        <v/>
      </c>
      <c r="O14" s="314" t="str">
        <f>IF($B$2=1,IF(ชี้วัด6!O14="","",ชี้วัด6!O14),IF(ชี้วัด6!O44="","",ชี้วัด6!O44))</f>
        <v/>
      </c>
      <c r="P14" s="314" t="str">
        <f>IF($B$2=1,IF(ชี้วัด6!P14="","",ชี้วัด6!P14),IF(ชี้วัด6!P44="","",ชี้วัด6!P44))</f>
        <v/>
      </c>
      <c r="Q14" s="314" t="str">
        <f>IF($B$2=1,IF(ชี้วัด6!Q14="","",ชี้วัด6!Q14),IF(ชี้วัด6!Q44="","",ชี้วัด6!Q44))</f>
        <v/>
      </c>
      <c r="R14" s="314" t="str">
        <f>IF($B$2=1,IF(ชี้วัด6!R14="","",ชี้วัด6!R14),IF(ชี้วัด6!R44="","",ชี้วัด6!R44))</f>
        <v/>
      </c>
      <c r="S14" s="314" t="str">
        <f>IF($B$2=1,IF(ชี้วัด6!S14="","",ชี้วัด6!S14),IF(ชี้วัด6!S44="","",ชี้วัด6!S44))</f>
        <v/>
      </c>
      <c r="T14" s="314" t="str">
        <f>IF($B$2=1,IF(ชี้วัด6!T14="","",ชี้วัด6!T14),IF(ชี้วัด6!T44="","",ชี้วัด6!T44))</f>
        <v/>
      </c>
      <c r="U14" s="314" t="str">
        <f>IF($B$2=1,IF(ชี้วัด6!U14="","",ชี้วัด6!U14),IF(ชี้วัด6!U44="","",ชี้วัด6!U44))</f>
        <v/>
      </c>
      <c r="V14" s="314" t="str">
        <f>IF($B$2=1,IF(ชี้วัด6!V14="","",ชี้วัด6!V14),IF(ชี้วัด6!V44="","",ชี้วัด6!V44))</f>
        <v/>
      </c>
      <c r="W14" s="314" t="str">
        <f>IF($B$2=1,IF(ชี้วัด6!W14="","",ชี้วัด6!W14),IF(ชี้วัด6!W44="","",ชี้วัด6!W44))</f>
        <v/>
      </c>
      <c r="X14" s="314" t="str">
        <f>IF($B$2=1,IF(ชี้วัด6!X14="","",ชี้วัด6!X14),IF(ชี้วัด6!X44="","",ชี้วัด6!X44))</f>
        <v/>
      </c>
      <c r="Y14" s="314" t="str">
        <f>IF($B$2=1,IF(ชี้วัด6!Y14="","",ชี้วัด6!Y14),IF(ชี้วัด6!Y44="","",ชี้วัด6!Y44))</f>
        <v/>
      </c>
      <c r="Z14" s="314" t="str">
        <f>IF($B$2=1,IF(ชี้วัด6!Z14="","",ชี้วัด6!Z14),IF(ชี้วัด6!Z44="","",ชี้วัด6!Z44))</f>
        <v/>
      </c>
      <c r="AA14" s="314" t="str">
        <f>IF($B$2=1,IF(ชี้วัด6!AA14="","",ชี้วัด6!AA14),IF(ชี้วัด6!AA44="","",ชี้วัด6!AA44))</f>
        <v/>
      </c>
      <c r="AB14" s="314" t="str">
        <f>IF($B$2=1,IF(ชี้วัด6!AB14="","",ชี้วัด6!AB14),IF(ชี้วัด6!AB44="","",ชี้วัด6!AB44))</f>
        <v/>
      </c>
      <c r="AC14" s="314" t="str">
        <f>IF($B$2=1,IF(ชี้วัด6!AC14="","",ชี้วัด6!AC14),IF(ชี้วัด6!AC44="","",ชี้วัด6!AC44))</f>
        <v/>
      </c>
      <c r="AD14" s="314" t="str">
        <f>IF($B$2=1,IF(ชี้วัด6!AD14="","",ชี้วัด6!AD14),IF(ชี้วัด6!AD44="","",ชี้วัด6!AD44))</f>
        <v/>
      </c>
      <c r="AE14" s="314" t="str">
        <f>IF($B$2=1,IF(ชี้วัด6!AE14="","",ชี้วัด6!AE14),IF(ชี้วัด6!AE44="","",ชี้วัด6!AE44))</f>
        <v/>
      </c>
      <c r="AF14" s="314" t="str">
        <f>IF($B$2=1,IF(ชี้วัด6!AF14="","",ชี้วัด6!AF14),IF(ชี้วัด6!AF44="","",ชี้วัด6!AF44))</f>
        <v/>
      </c>
      <c r="AG14" s="314" t="str">
        <f>IF($B$2=1,IF(ชี้วัด6!AG14="","",ชี้วัด6!AG14),IF(ชี้วัด6!AG44="","",ชี้วัด6!AG44))</f>
        <v/>
      </c>
      <c r="AH14" s="314" t="str">
        <f>IF($B$2=1,IF(ชี้วัด6!AH14="","",ชี้วัด6!AH14),IF(ชี้วัด6!AH44="","",ชี้วัด6!AH44))</f>
        <v/>
      </c>
      <c r="AI14" s="314" t="str">
        <f>IF($B$2=1,IF(ชี้วัด6!AI14="","",ชี้วัด6!AI14),IF(ชี้วัด6!AI44="","",ชี้วัด6!AI44))</f>
        <v/>
      </c>
      <c r="AJ14" s="314" t="str">
        <f>IF($B$2=1,IF(ชี้วัด6!AJ14="","",ชี้วัด6!AJ14),IF(ชี้วัด6!AJ44="","",ชี้วัด6!AJ44))</f>
        <v/>
      </c>
      <c r="AK14" s="314" t="str">
        <f>IF($B$2=1,IF(ชี้วัด6!AK14="","",ชี้วัด6!AK14),IF(ชี้วัด6!AK44="","",ชี้วัด6!AK44))</f>
        <v/>
      </c>
      <c r="AL14" s="314" t="str">
        <f>IF($B$2=1,IF(ชี้วัด6!AL14="","",ชี้วัด6!AL14),IF(ชี้วัด6!AL44="","",ชี้วัด6!AL44))</f>
        <v/>
      </c>
      <c r="AM14" s="314" t="str">
        <f>IF($B$2=1,IF(ชี้วัด6!AM14="","",ชี้วัด6!AM14),IF(ชี้วัด6!AM44="","",ชี้วัด6!AM44))</f>
        <v/>
      </c>
      <c r="AN14" s="314" t="str">
        <f>IF($B$2=1,IF(ชี้วัด6!AN14="","",ชี้วัด6!AN14),IF(ชี้วัด6!AN44="","",ชี้วัด6!AN44))</f>
        <v/>
      </c>
      <c r="AO14" s="314" t="str">
        <f>IF($B$2=1,IF(ชี้วัด6!AO14="","",ชี้วัด6!AO14),IF(ชี้วัด6!AO44="","",ชี้วัด6!AO44))</f>
        <v/>
      </c>
      <c r="AP14" s="314" t="str">
        <f>IF($B$2=1,IF(ชี้วัด6!AP14="","",ชี้วัด6!AP14),IF(ชี้วัด6!AP44="","",ชี้วัด6!AP44))</f>
        <v/>
      </c>
      <c r="AQ14" s="314" t="str">
        <f>IF($B$2=1,IF(ชี้วัด6!AQ14="","",ชี้วัด6!AQ14),IF(ชี้วัด6!AQ44="","",ชี้วัด6!AQ44))</f>
        <v/>
      </c>
      <c r="AR14" s="314" t="str">
        <f>IF($B$2=1,IF(ชี้วัด6!AR14="","",ชี้วัด6!AR14),IF(ชี้วัด6!AR44="","",ชี้วัด6!AR44))</f>
        <v/>
      </c>
      <c r="AS14" s="314" t="str">
        <f>IF($B$2=1,IF(ชี้วัด6!AS14="","",ชี้วัด6!AS14),IF(ชี้วัด6!AS44="","",ชี้วัด6!AS44))</f>
        <v/>
      </c>
      <c r="AT14" s="314" t="str">
        <f>IF($B$2=1,IF(ชี้วัด6!AT14="","",ชี้วัด6!AT14),IF(ชี้วัด6!AT44="","",ชี้วัด6!AT44))</f>
        <v/>
      </c>
      <c r="AU14" s="314" t="str">
        <f>IF($B$2=1,IF(ชี้วัด6!AU14="","",ชี้วัด6!AU14),IF(ชี้วัด6!AU44="","",ชี้วัด6!AU44))</f>
        <v/>
      </c>
      <c r="AV14" s="314" t="str">
        <f>IF($B$2=1,IF(ชี้วัด6!AV14="","",ชี้วัด6!AV14),IF(ชี้วัด6!AV44="","",ชี้วัด6!AV44))</f>
        <v/>
      </c>
      <c r="AW14" s="314" t="str">
        <f>IF($B$2=1,IF(ชี้วัด6!AW14="","",ชี้วัด6!AW14),IF(ชี้วัด6!AW44="","",ชี้วัด6!AW44))</f>
        <v/>
      </c>
      <c r="AX14" s="314" t="str">
        <f>IF($B$2=1,IF(ชี้วัด6!AX14="","",ชี้วัด6!AX14),IF(ชี้วัด6!AX44="","",ชี้วัด6!AX44))</f>
        <v/>
      </c>
      <c r="AY14" s="314" t="str">
        <f>IF($B$2=1,IF(ชี้วัด6!AY14="","",ชี้วัด6!AY14),IF(ชี้วัด6!AY44="","",ชี้วัด6!AY44))</f>
        <v/>
      </c>
      <c r="AZ14" s="314" t="str">
        <f>IF($B$2=1,IF(ชี้วัด6!AZ14="","",ชี้วัด6!AZ14),IF(ชี้วัด6!AZ44="","",ชี้วัด6!AZ44))</f>
        <v/>
      </c>
      <c r="BA14" s="314" t="str">
        <f>IF($B$2=1,IF(ชี้วัด6!BA14="","",ชี้วัด6!BA14),IF(ชี้วัด6!BA44="","",ชี้วัด6!BA44))</f>
        <v/>
      </c>
      <c r="BB14" s="314" t="str">
        <f>IF($B$2=1,IF(ชี้วัด6!BB14="","",ชี้วัด6!BB14),IF(ชี้วัด6!BB44="","",ชี้วัด6!BB44))</f>
        <v/>
      </c>
      <c r="BC14" s="314" t="str">
        <f>IF($B$2=1,IF(ชี้วัด6!BC14="","",ชี้วัด6!BC14),IF(ชี้วัด6!BC44="","",ชี้วัด6!BC44))</f>
        <v/>
      </c>
      <c r="BD14" s="314" t="str">
        <f>IF($B$2=1,IF(ชี้วัด6!BD14="","",ชี้วัด6!BD14),IF(ชี้วัด6!BD44="","",ชี้วัด6!BD44))</f>
        <v/>
      </c>
      <c r="BE14" s="116" t="str">
        <f>IF($B$2=1,IF(ชี้วัด6!BE14="","",ชี้วัด6!BE14),IF(ชี้วัด6!BE44="","",ชี้วัด6!BE44))</f>
        <v/>
      </c>
      <c r="BF14" s="116" t="str">
        <f>IF($B$2=1,IF(ชี้วัด6!BF14="","",ชี้วัด6!BF14),IF(ชี้วัด6!BF44="","",ชี้วัด6!BF44))</f>
        <v/>
      </c>
    </row>
    <row r="15" spans="1:58" ht="18" customHeight="1" x14ac:dyDescent="0.3">
      <c r="A15" s="111"/>
      <c r="B15" s="111"/>
      <c r="C15" s="111"/>
      <c r="D15" s="267">
        <f t="shared" si="3"/>
        <v>11</v>
      </c>
      <c r="E15" s="110" t="str">
        <f>IF($B$2=1,IF(ชี้วัด6!E15="","",ชี้วัด6!E15),IF(ชี้วัด6!E45="","",ชี้วัด6!E45))</f>
        <v/>
      </c>
      <c r="F15" s="118"/>
      <c r="G15" s="314" t="str">
        <f>IF($B$2=1,IF(ชี้วัด6!G15="","",ชี้วัด6!G15),IF(ชี้วัด6!G45="","",ชี้วัด6!G45))</f>
        <v/>
      </c>
      <c r="H15" s="314" t="str">
        <f>IF($B$2=1,IF(ชี้วัด6!H15="","",ชี้วัด6!H15),IF(ชี้วัด6!H45="","",ชี้วัด6!H45))</f>
        <v/>
      </c>
      <c r="I15" s="314" t="str">
        <f>IF($B$2=1,IF(ชี้วัด6!I15="","",ชี้วัด6!I15),IF(ชี้วัด6!I45="","",ชี้วัด6!I45))</f>
        <v/>
      </c>
      <c r="J15" s="314" t="str">
        <f>IF($B$2=1,IF(ชี้วัด6!J15="","",ชี้วัด6!J15),IF(ชี้วัด6!J45="","",ชี้วัด6!J45))</f>
        <v/>
      </c>
      <c r="K15" s="314" t="str">
        <f>IF($B$2=1,IF(ชี้วัด6!K15="","",ชี้วัด6!K15),IF(ชี้วัด6!K45="","",ชี้วัด6!K45))</f>
        <v/>
      </c>
      <c r="L15" s="314" t="str">
        <f>IF($B$2=1,IF(ชี้วัด6!L15="","",ชี้วัด6!L15),IF(ชี้วัด6!L45="","",ชี้วัด6!L45))</f>
        <v/>
      </c>
      <c r="M15" s="314" t="str">
        <f>IF($B$2=1,IF(ชี้วัด6!M15="","",ชี้วัด6!M15),IF(ชี้วัด6!M45="","",ชี้วัด6!M45))</f>
        <v/>
      </c>
      <c r="N15" s="314" t="str">
        <f>IF($B$2=1,IF(ชี้วัด6!N15="","",ชี้วัด6!N15),IF(ชี้วัด6!N45="","",ชี้วัด6!N45))</f>
        <v/>
      </c>
      <c r="O15" s="314" t="str">
        <f>IF($B$2=1,IF(ชี้วัด6!O15="","",ชี้วัด6!O15),IF(ชี้วัด6!O45="","",ชี้วัด6!O45))</f>
        <v/>
      </c>
      <c r="P15" s="314" t="str">
        <f>IF($B$2=1,IF(ชี้วัด6!P15="","",ชี้วัด6!P15),IF(ชี้วัด6!P45="","",ชี้วัด6!P45))</f>
        <v/>
      </c>
      <c r="Q15" s="314" t="str">
        <f>IF($B$2=1,IF(ชี้วัด6!Q15="","",ชี้วัด6!Q15),IF(ชี้วัด6!Q45="","",ชี้วัด6!Q45))</f>
        <v/>
      </c>
      <c r="R15" s="314" t="str">
        <f>IF($B$2=1,IF(ชี้วัด6!R15="","",ชี้วัด6!R15),IF(ชี้วัด6!R45="","",ชี้วัด6!R45))</f>
        <v/>
      </c>
      <c r="S15" s="314" t="str">
        <f>IF($B$2=1,IF(ชี้วัด6!S15="","",ชี้วัด6!S15),IF(ชี้วัด6!S45="","",ชี้วัด6!S45))</f>
        <v/>
      </c>
      <c r="T15" s="314" t="str">
        <f>IF($B$2=1,IF(ชี้วัด6!T15="","",ชี้วัด6!T15),IF(ชี้วัด6!T45="","",ชี้วัด6!T45))</f>
        <v/>
      </c>
      <c r="U15" s="314" t="str">
        <f>IF($B$2=1,IF(ชี้วัด6!U15="","",ชี้วัด6!U15),IF(ชี้วัด6!U45="","",ชี้วัด6!U45))</f>
        <v/>
      </c>
      <c r="V15" s="314" t="str">
        <f>IF($B$2=1,IF(ชี้วัด6!V15="","",ชี้วัด6!V15),IF(ชี้วัด6!V45="","",ชี้วัด6!V45))</f>
        <v/>
      </c>
      <c r="W15" s="314" t="str">
        <f>IF($B$2=1,IF(ชี้วัด6!W15="","",ชี้วัด6!W15),IF(ชี้วัด6!W45="","",ชี้วัด6!W45))</f>
        <v/>
      </c>
      <c r="X15" s="314" t="str">
        <f>IF($B$2=1,IF(ชี้วัด6!X15="","",ชี้วัด6!X15),IF(ชี้วัด6!X45="","",ชี้วัด6!X45))</f>
        <v/>
      </c>
      <c r="Y15" s="314" t="str">
        <f>IF($B$2=1,IF(ชี้วัด6!Y15="","",ชี้วัด6!Y15),IF(ชี้วัด6!Y45="","",ชี้วัด6!Y45))</f>
        <v/>
      </c>
      <c r="Z15" s="314" t="str">
        <f>IF($B$2=1,IF(ชี้วัด6!Z15="","",ชี้วัด6!Z15),IF(ชี้วัด6!Z45="","",ชี้วัด6!Z45))</f>
        <v/>
      </c>
      <c r="AA15" s="314" t="str">
        <f>IF($B$2=1,IF(ชี้วัด6!AA15="","",ชี้วัด6!AA15),IF(ชี้วัด6!AA45="","",ชี้วัด6!AA45))</f>
        <v/>
      </c>
      <c r="AB15" s="314" t="str">
        <f>IF($B$2=1,IF(ชี้วัด6!AB15="","",ชี้วัด6!AB15),IF(ชี้วัด6!AB45="","",ชี้วัด6!AB45))</f>
        <v/>
      </c>
      <c r="AC15" s="314" t="str">
        <f>IF($B$2=1,IF(ชี้วัด6!AC15="","",ชี้วัด6!AC15),IF(ชี้วัด6!AC45="","",ชี้วัด6!AC45))</f>
        <v/>
      </c>
      <c r="AD15" s="314" t="str">
        <f>IF($B$2=1,IF(ชี้วัด6!AD15="","",ชี้วัด6!AD15),IF(ชี้วัด6!AD45="","",ชี้วัด6!AD45))</f>
        <v/>
      </c>
      <c r="AE15" s="314" t="str">
        <f>IF($B$2=1,IF(ชี้วัด6!AE15="","",ชี้วัด6!AE15),IF(ชี้วัด6!AE45="","",ชี้วัด6!AE45))</f>
        <v/>
      </c>
      <c r="AF15" s="314" t="str">
        <f>IF($B$2=1,IF(ชี้วัด6!AF15="","",ชี้วัด6!AF15),IF(ชี้วัด6!AF45="","",ชี้วัด6!AF45))</f>
        <v/>
      </c>
      <c r="AG15" s="314" t="str">
        <f>IF($B$2=1,IF(ชี้วัด6!AG15="","",ชี้วัด6!AG15),IF(ชี้วัด6!AG45="","",ชี้วัด6!AG45))</f>
        <v/>
      </c>
      <c r="AH15" s="314" t="str">
        <f>IF($B$2=1,IF(ชี้วัด6!AH15="","",ชี้วัด6!AH15),IF(ชี้วัด6!AH45="","",ชี้วัด6!AH45))</f>
        <v/>
      </c>
      <c r="AI15" s="314" t="str">
        <f>IF($B$2=1,IF(ชี้วัด6!AI15="","",ชี้วัด6!AI15),IF(ชี้วัด6!AI45="","",ชี้วัด6!AI45))</f>
        <v/>
      </c>
      <c r="AJ15" s="314" t="str">
        <f>IF($B$2=1,IF(ชี้วัด6!AJ15="","",ชี้วัด6!AJ15),IF(ชี้วัด6!AJ45="","",ชี้วัด6!AJ45))</f>
        <v/>
      </c>
      <c r="AK15" s="314" t="str">
        <f>IF($B$2=1,IF(ชี้วัด6!AK15="","",ชี้วัด6!AK15),IF(ชี้วัด6!AK45="","",ชี้วัด6!AK45))</f>
        <v/>
      </c>
      <c r="AL15" s="314" t="str">
        <f>IF($B$2=1,IF(ชี้วัด6!AL15="","",ชี้วัด6!AL15),IF(ชี้วัด6!AL45="","",ชี้วัด6!AL45))</f>
        <v/>
      </c>
      <c r="AM15" s="314" t="str">
        <f>IF($B$2=1,IF(ชี้วัด6!AM15="","",ชี้วัด6!AM15),IF(ชี้วัด6!AM45="","",ชี้วัด6!AM45))</f>
        <v/>
      </c>
      <c r="AN15" s="314" t="str">
        <f>IF($B$2=1,IF(ชี้วัด6!AN15="","",ชี้วัด6!AN15),IF(ชี้วัด6!AN45="","",ชี้วัด6!AN45))</f>
        <v/>
      </c>
      <c r="AO15" s="314" t="str">
        <f>IF($B$2=1,IF(ชี้วัด6!AO15="","",ชี้วัด6!AO15),IF(ชี้วัด6!AO45="","",ชี้วัด6!AO45))</f>
        <v/>
      </c>
      <c r="AP15" s="314" t="str">
        <f>IF($B$2=1,IF(ชี้วัด6!AP15="","",ชี้วัด6!AP15),IF(ชี้วัด6!AP45="","",ชี้วัด6!AP45))</f>
        <v/>
      </c>
      <c r="AQ15" s="314" t="str">
        <f>IF($B$2=1,IF(ชี้วัด6!AQ15="","",ชี้วัด6!AQ15),IF(ชี้วัด6!AQ45="","",ชี้วัด6!AQ45))</f>
        <v/>
      </c>
      <c r="AR15" s="314" t="str">
        <f>IF($B$2=1,IF(ชี้วัด6!AR15="","",ชี้วัด6!AR15),IF(ชี้วัด6!AR45="","",ชี้วัด6!AR45))</f>
        <v/>
      </c>
      <c r="AS15" s="314" t="str">
        <f>IF($B$2=1,IF(ชี้วัด6!AS15="","",ชี้วัด6!AS15),IF(ชี้วัด6!AS45="","",ชี้วัด6!AS45))</f>
        <v/>
      </c>
      <c r="AT15" s="314" t="str">
        <f>IF($B$2=1,IF(ชี้วัด6!AT15="","",ชี้วัด6!AT15),IF(ชี้วัด6!AT45="","",ชี้วัด6!AT45))</f>
        <v/>
      </c>
      <c r="AU15" s="314" t="str">
        <f>IF($B$2=1,IF(ชี้วัด6!AU15="","",ชี้วัด6!AU15),IF(ชี้วัด6!AU45="","",ชี้วัด6!AU45))</f>
        <v/>
      </c>
      <c r="AV15" s="314" t="str">
        <f>IF($B$2=1,IF(ชี้วัด6!AV15="","",ชี้วัด6!AV15),IF(ชี้วัด6!AV45="","",ชี้วัด6!AV45))</f>
        <v/>
      </c>
      <c r="AW15" s="314" t="str">
        <f>IF($B$2=1,IF(ชี้วัด6!AW15="","",ชี้วัด6!AW15),IF(ชี้วัด6!AW45="","",ชี้วัด6!AW45))</f>
        <v/>
      </c>
      <c r="AX15" s="314" t="str">
        <f>IF($B$2=1,IF(ชี้วัด6!AX15="","",ชี้วัด6!AX15),IF(ชี้วัด6!AX45="","",ชี้วัด6!AX45))</f>
        <v/>
      </c>
      <c r="AY15" s="314" t="str">
        <f>IF($B$2=1,IF(ชี้วัด6!AY15="","",ชี้วัด6!AY15),IF(ชี้วัด6!AY45="","",ชี้วัด6!AY45))</f>
        <v/>
      </c>
      <c r="AZ15" s="314" t="str">
        <f>IF($B$2=1,IF(ชี้วัด6!AZ15="","",ชี้วัด6!AZ15),IF(ชี้วัด6!AZ45="","",ชี้วัด6!AZ45))</f>
        <v/>
      </c>
      <c r="BA15" s="314" t="str">
        <f>IF($B$2=1,IF(ชี้วัด6!BA15="","",ชี้วัด6!BA15),IF(ชี้วัด6!BA45="","",ชี้วัด6!BA45))</f>
        <v/>
      </c>
      <c r="BB15" s="314" t="str">
        <f>IF($B$2=1,IF(ชี้วัด6!BB15="","",ชี้วัด6!BB15),IF(ชี้วัด6!BB45="","",ชี้วัด6!BB45))</f>
        <v/>
      </c>
      <c r="BC15" s="314" t="str">
        <f>IF($B$2=1,IF(ชี้วัด6!BC15="","",ชี้วัด6!BC15),IF(ชี้วัด6!BC45="","",ชี้วัด6!BC45))</f>
        <v/>
      </c>
      <c r="BD15" s="314" t="str">
        <f>IF($B$2=1,IF(ชี้วัด6!BD15="","",ชี้วัด6!BD15),IF(ชี้วัด6!BD45="","",ชี้วัด6!BD45))</f>
        <v/>
      </c>
      <c r="BE15" s="116" t="str">
        <f>IF($B$2=1,IF(ชี้วัด6!BE15="","",ชี้วัด6!BE15),IF(ชี้วัด6!BE45="","",ชี้วัด6!BE45))</f>
        <v/>
      </c>
      <c r="BF15" s="116" t="str">
        <f>IF($B$2=1,IF(ชี้วัด6!BF15="","",ชี้วัด6!BF15),IF(ชี้วัด6!BF45="","",ชี้วัด6!BF45))</f>
        <v/>
      </c>
    </row>
    <row r="16" spans="1:58" ht="18" customHeight="1" x14ac:dyDescent="0.3">
      <c r="A16" s="111"/>
      <c r="B16" s="111"/>
      <c r="C16" s="111"/>
      <c r="D16" s="267">
        <f t="shared" si="3"/>
        <v>12</v>
      </c>
      <c r="E16" s="110" t="str">
        <f>IF($B$2=1,IF(ชี้วัด6!E16="","",ชี้วัด6!E16),IF(ชี้วัด6!E46="","",ชี้วัด6!E46))</f>
        <v/>
      </c>
      <c r="F16" s="118"/>
      <c r="G16" s="314" t="str">
        <f>IF($B$2=1,IF(ชี้วัด6!G16="","",ชี้วัด6!G16),IF(ชี้วัด6!G46="","",ชี้วัด6!G46))</f>
        <v/>
      </c>
      <c r="H16" s="314" t="str">
        <f>IF($B$2=1,IF(ชี้วัด6!H16="","",ชี้วัด6!H16),IF(ชี้วัด6!H46="","",ชี้วัด6!H46))</f>
        <v/>
      </c>
      <c r="I16" s="314" t="str">
        <f>IF($B$2=1,IF(ชี้วัด6!I16="","",ชี้วัด6!I16),IF(ชี้วัด6!I46="","",ชี้วัด6!I46))</f>
        <v/>
      </c>
      <c r="J16" s="314" t="str">
        <f>IF($B$2=1,IF(ชี้วัด6!J16="","",ชี้วัด6!J16),IF(ชี้วัด6!J46="","",ชี้วัด6!J46))</f>
        <v/>
      </c>
      <c r="K16" s="314" t="str">
        <f>IF($B$2=1,IF(ชี้วัด6!K16="","",ชี้วัด6!K16),IF(ชี้วัด6!K46="","",ชี้วัด6!K46))</f>
        <v/>
      </c>
      <c r="L16" s="314" t="str">
        <f>IF($B$2=1,IF(ชี้วัด6!L16="","",ชี้วัด6!L16),IF(ชี้วัด6!L46="","",ชี้วัด6!L46))</f>
        <v/>
      </c>
      <c r="M16" s="314" t="str">
        <f>IF($B$2=1,IF(ชี้วัด6!M16="","",ชี้วัด6!M16),IF(ชี้วัด6!M46="","",ชี้วัด6!M46))</f>
        <v/>
      </c>
      <c r="N16" s="314" t="str">
        <f>IF($B$2=1,IF(ชี้วัด6!N16="","",ชี้วัด6!N16),IF(ชี้วัด6!N46="","",ชี้วัด6!N46))</f>
        <v/>
      </c>
      <c r="O16" s="314" t="str">
        <f>IF($B$2=1,IF(ชี้วัด6!O16="","",ชี้วัด6!O16),IF(ชี้วัด6!O46="","",ชี้วัด6!O46))</f>
        <v/>
      </c>
      <c r="P16" s="314" t="str">
        <f>IF($B$2=1,IF(ชี้วัด6!P16="","",ชี้วัด6!P16),IF(ชี้วัด6!P46="","",ชี้วัด6!P46))</f>
        <v/>
      </c>
      <c r="Q16" s="314" t="str">
        <f>IF($B$2=1,IF(ชี้วัด6!Q16="","",ชี้วัด6!Q16),IF(ชี้วัด6!Q46="","",ชี้วัด6!Q46))</f>
        <v/>
      </c>
      <c r="R16" s="314" t="str">
        <f>IF($B$2=1,IF(ชี้วัด6!R16="","",ชี้วัด6!R16),IF(ชี้วัด6!R46="","",ชี้วัด6!R46))</f>
        <v/>
      </c>
      <c r="S16" s="314" t="str">
        <f>IF($B$2=1,IF(ชี้วัด6!S16="","",ชี้วัด6!S16),IF(ชี้วัด6!S46="","",ชี้วัด6!S46))</f>
        <v/>
      </c>
      <c r="T16" s="314" t="str">
        <f>IF($B$2=1,IF(ชี้วัด6!T16="","",ชี้วัด6!T16),IF(ชี้วัด6!T46="","",ชี้วัด6!T46))</f>
        <v/>
      </c>
      <c r="U16" s="314" t="str">
        <f>IF($B$2=1,IF(ชี้วัด6!U16="","",ชี้วัด6!U16),IF(ชี้วัด6!U46="","",ชี้วัด6!U46))</f>
        <v/>
      </c>
      <c r="V16" s="314" t="str">
        <f>IF($B$2=1,IF(ชี้วัด6!V16="","",ชี้วัด6!V16),IF(ชี้วัด6!V46="","",ชี้วัด6!V46))</f>
        <v/>
      </c>
      <c r="W16" s="314" t="str">
        <f>IF($B$2=1,IF(ชี้วัด6!W16="","",ชี้วัด6!W16),IF(ชี้วัด6!W46="","",ชี้วัด6!W46))</f>
        <v/>
      </c>
      <c r="X16" s="314" t="str">
        <f>IF($B$2=1,IF(ชี้วัด6!X16="","",ชี้วัด6!X16),IF(ชี้วัด6!X46="","",ชี้วัด6!X46))</f>
        <v/>
      </c>
      <c r="Y16" s="314" t="str">
        <f>IF($B$2=1,IF(ชี้วัด6!Y16="","",ชี้วัด6!Y16),IF(ชี้วัด6!Y46="","",ชี้วัด6!Y46))</f>
        <v/>
      </c>
      <c r="Z16" s="314" t="str">
        <f>IF($B$2=1,IF(ชี้วัด6!Z16="","",ชี้วัด6!Z16),IF(ชี้วัด6!Z46="","",ชี้วัด6!Z46))</f>
        <v/>
      </c>
      <c r="AA16" s="314" t="str">
        <f>IF($B$2=1,IF(ชี้วัด6!AA16="","",ชี้วัด6!AA16),IF(ชี้วัด6!AA46="","",ชี้วัด6!AA46))</f>
        <v/>
      </c>
      <c r="AB16" s="314" t="str">
        <f>IF($B$2=1,IF(ชี้วัด6!AB16="","",ชี้วัด6!AB16),IF(ชี้วัด6!AB46="","",ชี้วัด6!AB46))</f>
        <v/>
      </c>
      <c r="AC16" s="314" t="str">
        <f>IF($B$2=1,IF(ชี้วัด6!AC16="","",ชี้วัด6!AC16),IF(ชี้วัด6!AC46="","",ชี้วัด6!AC46))</f>
        <v/>
      </c>
      <c r="AD16" s="314" t="str">
        <f>IF($B$2=1,IF(ชี้วัด6!AD16="","",ชี้วัด6!AD16),IF(ชี้วัด6!AD46="","",ชี้วัด6!AD46))</f>
        <v/>
      </c>
      <c r="AE16" s="314" t="str">
        <f>IF($B$2=1,IF(ชี้วัด6!AE16="","",ชี้วัด6!AE16),IF(ชี้วัด6!AE46="","",ชี้วัด6!AE46))</f>
        <v/>
      </c>
      <c r="AF16" s="314" t="str">
        <f>IF($B$2=1,IF(ชี้วัด6!AF16="","",ชี้วัด6!AF16),IF(ชี้วัด6!AF46="","",ชี้วัด6!AF46))</f>
        <v/>
      </c>
      <c r="AG16" s="314" t="str">
        <f>IF($B$2=1,IF(ชี้วัด6!AG16="","",ชี้วัด6!AG16),IF(ชี้วัด6!AG46="","",ชี้วัด6!AG46))</f>
        <v/>
      </c>
      <c r="AH16" s="314" t="str">
        <f>IF($B$2=1,IF(ชี้วัด6!AH16="","",ชี้วัด6!AH16),IF(ชี้วัด6!AH46="","",ชี้วัด6!AH46))</f>
        <v/>
      </c>
      <c r="AI16" s="314" t="str">
        <f>IF($B$2=1,IF(ชี้วัด6!AI16="","",ชี้วัด6!AI16),IF(ชี้วัด6!AI46="","",ชี้วัด6!AI46))</f>
        <v/>
      </c>
      <c r="AJ16" s="314" t="str">
        <f>IF($B$2=1,IF(ชี้วัด6!AJ16="","",ชี้วัด6!AJ16),IF(ชี้วัด6!AJ46="","",ชี้วัด6!AJ46))</f>
        <v/>
      </c>
      <c r="AK16" s="314" t="str">
        <f>IF($B$2=1,IF(ชี้วัด6!AK16="","",ชี้วัด6!AK16),IF(ชี้วัด6!AK46="","",ชี้วัด6!AK46))</f>
        <v/>
      </c>
      <c r="AL16" s="314" t="str">
        <f>IF($B$2=1,IF(ชี้วัด6!AL16="","",ชี้วัด6!AL16),IF(ชี้วัด6!AL46="","",ชี้วัด6!AL46))</f>
        <v/>
      </c>
      <c r="AM16" s="314" t="str">
        <f>IF($B$2=1,IF(ชี้วัด6!AM16="","",ชี้วัด6!AM16),IF(ชี้วัด6!AM46="","",ชี้วัด6!AM46))</f>
        <v/>
      </c>
      <c r="AN16" s="314" t="str">
        <f>IF($B$2=1,IF(ชี้วัด6!AN16="","",ชี้วัด6!AN16),IF(ชี้วัด6!AN46="","",ชี้วัด6!AN46))</f>
        <v/>
      </c>
      <c r="AO16" s="314" t="str">
        <f>IF($B$2=1,IF(ชี้วัด6!AO16="","",ชี้วัด6!AO16),IF(ชี้วัด6!AO46="","",ชี้วัด6!AO46))</f>
        <v/>
      </c>
      <c r="AP16" s="314" t="str">
        <f>IF($B$2=1,IF(ชี้วัด6!AP16="","",ชี้วัด6!AP16),IF(ชี้วัด6!AP46="","",ชี้วัด6!AP46))</f>
        <v/>
      </c>
      <c r="AQ16" s="314" t="str">
        <f>IF($B$2=1,IF(ชี้วัด6!AQ16="","",ชี้วัด6!AQ16),IF(ชี้วัด6!AQ46="","",ชี้วัด6!AQ46))</f>
        <v/>
      </c>
      <c r="AR16" s="314" t="str">
        <f>IF($B$2=1,IF(ชี้วัด6!AR16="","",ชี้วัด6!AR16),IF(ชี้วัด6!AR46="","",ชี้วัด6!AR46))</f>
        <v/>
      </c>
      <c r="AS16" s="314" t="str">
        <f>IF($B$2=1,IF(ชี้วัด6!AS16="","",ชี้วัด6!AS16),IF(ชี้วัด6!AS46="","",ชี้วัด6!AS46))</f>
        <v/>
      </c>
      <c r="AT16" s="314" t="str">
        <f>IF($B$2=1,IF(ชี้วัด6!AT16="","",ชี้วัด6!AT16),IF(ชี้วัด6!AT46="","",ชี้วัด6!AT46))</f>
        <v/>
      </c>
      <c r="AU16" s="314" t="str">
        <f>IF($B$2=1,IF(ชี้วัด6!AU16="","",ชี้วัด6!AU16),IF(ชี้วัด6!AU46="","",ชี้วัด6!AU46))</f>
        <v/>
      </c>
      <c r="AV16" s="314" t="str">
        <f>IF($B$2=1,IF(ชี้วัด6!AV16="","",ชี้วัด6!AV16),IF(ชี้วัด6!AV46="","",ชี้วัด6!AV46))</f>
        <v/>
      </c>
      <c r="AW16" s="314" t="str">
        <f>IF($B$2=1,IF(ชี้วัด6!AW16="","",ชี้วัด6!AW16),IF(ชี้วัด6!AW46="","",ชี้วัด6!AW46))</f>
        <v/>
      </c>
      <c r="AX16" s="314" t="str">
        <f>IF($B$2=1,IF(ชี้วัด6!AX16="","",ชี้วัด6!AX16),IF(ชี้วัด6!AX46="","",ชี้วัด6!AX46))</f>
        <v/>
      </c>
      <c r="AY16" s="314" t="str">
        <f>IF($B$2=1,IF(ชี้วัด6!AY16="","",ชี้วัด6!AY16),IF(ชี้วัด6!AY46="","",ชี้วัด6!AY46))</f>
        <v/>
      </c>
      <c r="AZ16" s="314" t="str">
        <f>IF($B$2=1,IF(ชี้วัด6!AZ16="","",ชี้วัด6!AZ16),IF(ชี้วัด6!AZ46="","",ชี้วัด6!AZ46))</f>
        <v/>
      </c>
      <c r="BA16" s="314" t="str">
        <f>IF($B$2=1,IF(ชี้วัด6!BA16="","",ชี้วัด6!BA16),IF(ชี้วัด6!BA46="","",ชี้วัด6!BA46))</f>
        <v/>
      </c>
      <c r="BB16" s="314" t="str">
        <f>IF($B$2=1,IF(ชี้วัด6!BB16="","",ชี้วัด6!BB16),IF(ชี้วัด6!BB46="","",ชี้วัด6!BB46))</f>
        <v/>
      </c>
      <c r="BC16" s="314" t="str">
        <f>IF($B$2=1,IF(ชี้วัด6!BC16="","",ชี้วัด6!BC16),IF(ชี้วัด6!BC46="","",ชี้วัด6!BC46))</f>
        <v/>
      </c>
      <c r="BD16" s="314" t="str">
        <f>IF($B$2=1,IF(ชี้วัด6!BD16="","",ชี้วัด6!BD16),IF(ชี้วัด6!BD46="","",ชี้วัด6!BD46))</f>
        <v/>
      </c>
      <c r="BE16" s="116" t="str">
        <f>IF($B$2=1,IF(ชี้วัด6!BE16="","",ชี้วัด6!BE16),IF(ชี้วัด6!BE46="","",ชี้วัด6!BE46))</f>
        <v/>
      </c>
      <c r="BF16" s="116" t="str">
        <f>IF($B$2=1,IF(ชี้วัด6!BF16="","",ชี้วัด6!BF16),IF(ชี้วัด6!BF46="","",ชี้วัด6!BF46))</f>
        <v/>
      </c>
    </row>
    <row r="17" spans="1:58" ht="18" customHeight="1" x14ac:dyDescent="0.3">
      <c r="A17" s="111"/>
      <c r="B17" s="111"/>
      <c r="C17" s="111"/>
      <c r="D17" s="267">
        <f t="shared" si="3"/>
        <v>13</v>
      </c>
      <c r="E17" s="110" t="str">
        <f>IF($B$2=1,IF(ชี้วัด6!E17="","",ชี้วัด6!E17),IF(ชี้วัด6!E47="","",ชี้วัด6!E47))</f>
        <v/>
      </c>
      <c r="F17" s="118"/>
      <c r="G17" s="314" t="str">
        <f>IF($B$2=1,IF(ชี้วัด6!G17="","",ชี้วัด6!G17),IF(ชี้วัด6!G47="","",ชี้วัด6!G47))</f>
        <v/>
      </c>
      <c r="H17" s="314" t="str">
        <f>IF($B$2=1,IF(ชี้วัด6!H17="","",ชี้วัด6!H17),IF(ชี้วัด6!H47="","",ชี้วัด6!H47))</f>
        <v/>
      </c>
      <c r="I17" s="314" t="str">
        <f>IF($B$2=1,IF(ชี้วัด6!I17="","",ชี้วัด6!I17),IF(ชี้วัด6!I47="","",ชี้วัด6!I47))</f>
        <v/>
      </c>
      <c r="J17" s="314" t="str">
        <f>IF($B$2=1,IF(ชี้วัด6!J17="","",ชี้วัด6!J17),IF(ชี้วัด6!J47="","",ชี้วัด6!J47))</f>
        <v/>
      </c>
      <c r="K17" s="314" t="str">
        <f>IF($B$2=1,IF(ชี้วัด6!K17="","",ชี้วัด6!K17),IF(ชี้วัด6!K47="","",ชี้วัด6!K47))</f>
        <v/>
      </c>
      <c r="L17" s="314" t="str">
        <f>IF($B$2=1,IF(ชี้วัด6!L17="","",ชี้วัด6!L17),IF(ชี้วัด6!L47="","",ชี้วัด6!L47))</f>
        <v/>
      </c>
      <c r="M17" s="314" t="str">
        <f>IF($B$2=1,IF(ชี้วัด6!M17="","",ชี้วัด6!M17),IF(ชี้วัด6!M47="","",ชี้วัด6!M47))</f>
        <v/>
      </c>
      <c r="N17" s="314" t="str">
        <f>IF($B$2=1,IF(ชี้วัด6!N17="","",ชี้วัด6!N17),IF(ชี้วัด6!N47="","",ชี้วัด6!N47))</f>
        <v/>
      </c>
      <c r="O17" s="314" t="str">
        <f>IF($B$2=1,IF(ชี้วัด6!O17="","",ชี้วัด6!O17),IF(ชี้วัด6!O47="","",ชี้วัด6!O47))</f>
        <v/>
      </c>
      <c r="P17" s="314" t="str">
        <f>IF($B$2=1,IF(ชี้วัด6!P17="","",ชี้วัด6!P17),IF(ชี้วัด6!P47="","",ชี้วัด6!P47))</f>
        <v/>
      </c>
      <c r="Q17" s="314" t="str">
        <f>IF($B$2=1,IF(ชี้วัด6!Q17="","",ชี้วัด6!Q17),IF(ชี้วัด6!Q47="","",ชี้วัด6!Q47))</f>
        <v/>
      </c>
      <c r="R17" s="314" t="str">
        <f>IF($B$2=1,IF(ชี้วัด6!R17="","",ชี้วัด6!R17),IF(ชี้วัด6!R47="","",ชี้วัด6!R47))</f>
        <v/>
      </c>
      <c r="S17" s="314" t="str">
        <f>IF($B$2=1,IF(ชี้วัด6!S17="","",ชี้วัด6!S17),IF(ชี้วัด6!S47="","",ชี้วัด6!S47))</f>
        <v/>
      </c>
      <c r="T17" s="314" t="str">
        <f>IF($B$2=1,IF(ชี้วัด6!T17="","",ชี้วัด6!T17),IF(ชี้วัด6!T47="","",ชี้วัด6!T47))</f>
        <v/>
      </c>
      <c r="U17" s="314" t="str">
        <f>IF($B$2=1,IF(ชี้วัด6!U17="","",ชี้วัด6!U17),IF(ชี้วัด6!U47="","",ชี้วัด6!U47))</f>
        <v/>
      </c>
      <c r="V17" s="314" t="str">
        <f>IF($B$2=1,IF(ชี้วัด6!V17="","",ชี้วัด6!V17),IF(ชี้วัด6!V47="","",ชี้วัด6!V47))</f>
        <v/>
      </c>
      <c r="W17" s="314" t="str">
        <f>IF($B$2=1,IF(ชี้วัด6!W17="","",ชี้วัด6!W17),IF(ชี้วัด6!W47="","",ชี้วัด6!W47))</f>
        <v/>
      </c>
      <c r="X17" s="314" t="str">
        <f>IF($B$2=1,IF(ชี้วัด6!X17="","",ชี้วัด6!X17),IF(ชี้วัด6!X47="","",ชี้วัด6!X47))</f>
        <v/>
      </c>
      <c r="Y17" s="314" t="str">
        <f>IF($B$2=1,IF(ชี้วัด6!Y17="","",ชี้วัด6!Y17),IF(ชี้วัด6!Y47="","",ชี้วัด6!Y47))</f>
        <v/>
      </c>
      <c r="Z17" s="314" t="str">
        <f>IF($B$2=1,IF(ชี้วัด6!Z17="","",ชี้วัด6!Z17),IF(ชี้วัด6!Z47="","",ชี้วัด6!Z47))</f>
        <v/>
      </c>
      <c r="AA17" s="314" t="str">
        <f>IF($B$2=1,IF(ชี้วัด6!AA17="","",ชี้วัด6!AA17),IF(ชี้วัด6!AA47="","",ชี้วัด6!AA47))</f>
        <v/>
      </c>
      <c r="AB17" s="314" t="str">
        <f>IF($B$2=1,IF(ชี้วัด6!AB17="","",ชี้วัด6!AB17),IF(ชี้วัด6!AB47="","",ชี้วัด6!AB47))</f>
        <v/>
      </c>
      <c r="AC17" s="314" t="str">
        <f>IF($B$2=1,IF(ชี้วัด6!AC17="","",ชี้วัด6!AC17),IF(ชี้วัด6!AC47="","",ชี้วัด6!AC47))</f>
        <v/>
      </c>
      <c r="AD17" s="314" t="str">
        <f>IF($B$2=1,IF(ชี้วัด6!AD17="","",ชี้วัด6!AD17),IF(ชี้วัด6!AD47="","",ชี้วัด6!AD47))</f>
        <v/>
      </c>
      <c r="AE17" s="314" t="str">
        <f>IF($B$2=1,IF(ชี้วัด6!AE17="","",ชี้วัด6!AE17),IF(ชี้วัด6!AE47="","",ชี้วัด6!AE47))</f>
        <v/>
      </c>
      <c r="AF17" s="314" t="str">
        <f>IF($B$2=1,IF(ชี้วัด6!AF17="","",ชี้วัด6!AF17),IF(ชี้วัด6!AF47="","",ชี้วัด6!AF47))</f>
        <v/>
      </c>
      <c r="AG17" s="314" t="str">
        <f>IF($B$2=1,IF(ชี้วัด6!AG17="","",ชี้วัด6!AG17),IF(ชี้วัด6!AG47="","",ชี้วัด6!AG47))</f>
        <v/>
      </c>
      <c r="AH17" s="314" t="str">
        <f>IF($B$2=1,IF(ชี้วัด6!AH17="","",ชี้วัด6!AH17),IF(ชี้วัด6!AH47="","",ชี้วัด6!AH47))</f>
        <v/>
      </c>
      <c r="AI17" s="314" t="str">
        <f>IF($B$2=1,IF(ชี้วัด6!AI17="","",ชี้วัด6!AI17),IF(ชี้วัด6!AI47="","",ชี้วัด6!AI47))</f>
        <v/>
      </c>
      <c r="AJ17" s="314" t="str">
        <f>IF($B$2=1,IF(ชี้วัด6!AJ17="","",ชี้วัด6!AJ17),IF(ชี้วัด6!AJ47="","",ชี้วัด6!AJ47))</f>
        <v/>
      </c>
      <c r="AK17" s="314" t="str">
        <f>IF($B$2=1,IF(ชี้วัด6!AK17="","",ชี้วัด6!AK17),IF(ชี้วัด6!AK47="","",ชี้วัด6!AK47))</f>
        <v/>
      </c>
      <c r="AL17" s="314" t="str">
        <f>IF($B$2=1,IF(ชี้วัด6!AL17="","",ชี้วัด6!AL17),IF(ชี้วัด6!AL47="","",ชี้วัด6!AL47))</f>
        <v/>
      </c>
      <c r="AM17" s="314" t="str">
        <f>IF($B$2=1,IF(ชี้วัด6!AM17="","",ชี้วัด6!AM17),IF(ชี้วัด6!AM47="","",ชี้วัด6!AM47))</f>
        <v/>
      </c>
      <c r="AN17" s="314" t="str">
        <f>IF($B$2=1,IF(ชี้วัด6!AN17="","",ชี้วัด6!AN17),IF(ชี้วัด6!AN47="","",ชี้วัด6!AN47))</f>
        <v/>
      </c>
      <c r="AO17" s="314" t="str">
        <f>IF($B$2=1,IF(ชี้วัด6!AO17="","",ชี้วัด6!AO17),IF(ชี้วัด6!AO47="","",ชี้วัด6!AO47))</f>
        <v/>
      </c>
      <c r="AP17" s="314" t="str">
        <f>IF($B$2=1,IF(ชี้วัด6!AP17="","",ชี้วัด6!AP17),IF(ชี้วัด6!AP47="","",ชี้วัด6!AP47))</f>
        <v/>
      </c>
      <c r="AQ17" s="314" t="str">
        <f>IF($B$2=1,IF(ชี้วัด6!AQ17="","",ชี้วัด6!AQ17),IF(ชี้วัด6!AQ47="","",ชี้วัด6!AQ47))</f>
        <v/>
      </c>
      <c r="AR17" s="314" t="str">
        <f>IF($B$2=1,IF(ชี้วัด6!AR17="","",ชี้วัด6!AR17),IF(ชี้วัด6!AR47="","",ชี้วัด6!AR47))</f>
        <v/>
      </c>
      <c r="AS17" s="314" t="str">
        <f>IF($B$2=1,IF(ชี้วัด6!AS17="","",ชี้วัด6!AS17),IF(ชี้วัด6!AS47="","",ชี้วัด6!AS47))</f>
        <v/>
      </c>
      <c r="AT17" s="314" t="str">
        <f>IF($B$2=1,IF(ชี้วัด6!AT17="","",ชี้วัด6!AT17),IF(ชี้วัด6!AT47="","",ชี้วัด6!AT47))</f>
        <v/>
      </c>
      <c r="AU17" s="314" t="str">
        <f>IF($B$2=1,IF(ชี้วัด6!AU17="","",ชี้วัด6!AU17),IF(ชี้วัด6!AU47="","",ชี้วัด6!AU47))</f>
        <v/>
      </c>
      <c r="AV17" s="314" t="str">
        <f>IF($B$2=1,IF(ชี้วัด6!AV17="","",ชี้วัด6!AV17),IF(ชี้วัด6!AV47="","",ชี้วัด6!AV47))</f>
        <v/>
      </c>
      <c r="AW17" s="314" t="str">
        <f>IF($B$2=1,IF(ชี้วัด6!AW17="","",ชี้วัด6!AW17),IF(ชี้วัด6!AW47="","",ชี้วัด6!AW47))</f>
        <v/>
      </c>
      <c r="AX17" s="314" t="str">
        <f>IF($B$2=1,IF(ชี้วัด6!AX17="","",ชี้วัด6!AX17),IF(ชี้วัด6!AX47="","",ชี้วัด6!AX47))</f>
        <v/>
      </c>
      <c r="AY17" s="314" t="str">
        <f>IF($B$2=1,IF(ชี้วัด6!AY17="","",ชี้วัด6!AY17),IF(ชี้วัด6!AY47="","",ชี้วัด6!AY47))</f>
        <v/>
      </c>
      <c r="AZ17" s="314" t="str">
        <f>IF($B$2=1,IF(ชี้วัด6!AZ17="","",ชี้วัด6!AZ17),IF(ชี้วัด6!AZ47="","",ชี้วัด6!AZ47))</f>
        <v/>
      </c>
      <c r="BA17" s="314" t="str">
        <f>IF($B$2=1,IF(ชี้วัด6!BA17="","",ชี้วัด6!BA17),IF(ชี้วัด6!BA47="","",ชี้วัด6!BA47))</f>
        <v/>
      </c>
      <c r="BB17" s="314" t="str">
        <f>IF($B$2=1,IF(ชี้วัด6!BB17="","",ชี้วัด6!BB17),IF(ชี้วัด6!BB47="","",ชี้วัด6!BB47))</f>
        <v/>
      </c>
      <c r="BC17" s="314" t="str">
        <f>IF($B$2=1,IF(ชี้วัด6!BC17="","",ชี้วัด6!BC17),IF(ชี้วัด6!BC47="","",ชี้วัด6!BC47))</f>
        <v/>
      </c>
      <c r="BD17" s="314" t="str">
        <f>IF($B$2=1,IF(ชี้วัด6!BD17="","",ชี้วัด6!BD17),IF(ชี้วัด6!BD47="","",ชี้วัด6!BD47))</f>
        <v/>
      </c>
      <c r="BE17" s="116" t="str">
        <f>IF($B$2=1,IF(ชี้วัด6!BE17="","",ชี้วัด6!BE17),IF(ชี้วัด6!BE47="","",ชี้วัด6!BE47))</f>
        <v/>
      </c>
      <c r="BF17" s="116" t="str">
        <f>IF($B$2=1,IF(ชี้วัด6!BF17="","",ชี้วัด6!BF17),IF(ชี้วัด6!BF47="","",ชี้วัด6!BF47))</f>
        <v/>
      </c>
    </row>
    <row r="18" spans="1:58" ht="18" customHeight="1" x14ac:dyDescent="0.3">
      <c r="A18" s="111"/>
      <c r="B18" s="111"/>
      <c r="C18" s="111"/>
      <c r="D18" s="267">
        <f t="shared" si="3"/>
        <v>14</v>
      </c>
      <c r="E18" s="110" t="str">
        <f>IF($B$2=1,IF(ชี้วัด6!E18="","",ชี้วัด6!E18),IF(ชี้วัด6!E48="","",ชี้วัด6!E48))</f>
        <v/>
      </c>
      <c r="F18" s="118"/>
      <c r="G18" s="314" t="str">
        <f>IF($B$2=1,IF(ชี้วัด6!G18="","",ชี้วัด6!G18),IF(ชี้วัด6!G48="","",ชี้วัด6!G48))</f>
        <v/>
      </c>
      <c r="H18" s="314" t="str">
        <f>IF($B$2=1,IF(ชี้วัด6!H18="","",ชี้วัด6!H18),IF(ชี้วัด6!H48="","",ชี้วัด6!H48))</f>
        <v/>
      </c>
      <c r="I18" s="314" t="str">
        <f>IF($B$2=1,IF(ชี้วัด6!I18="","",ชี้วัด6!I18),IF(ชี้วัด6!I48="","",ชี้วัด6!I48))</f>
        <v/>
      </c>
      <c r="J18" s="314" t="str">
        <f>IF($B$2=1,IF(ชี้วัด6!J18="","",ชี้วัด6!J18),IF(ชี้วัด6!J48="","",ชี้วัด6!J48))</f>
        <v/>
      </c>
      <c r="K18" s="314" t="str">
        <f>IF($B$2=1,IF(ชี้วัด6!K18="","",ชี้วัด6!K18),IF(ชี้วัด6!K48="","",ชี้วัด6!K48))</f>
        <v/>
      </c>
      <c r="L18" s="314" t="str">
        <f>IF($B$2=1,IF(ชี้วัด6!L18="","",ชี้วัด6!L18),IF(ชี้วัด6!L48="","",ชี้วัด6!L48))</f>
        <v/>
      </c>
      <c r="M18" s="314" t="str">
        <f>IF($B$2=1,IF(ชี้วัด6!M18="","",ชี้วัด6!M18),IF(ชี้วัด6!M48="","",ชี้วัด6!M48))</f>
        <v/>
      </c>
      <c r="N18" s="314" t="str">
        <f>IF($B$2=1,IF(ชี้วัด6!N18="","",ชี้วัด6!N18),IF(ชี้วัด6!N48="","",ชี้วัด6!N48))</f>
        <v/>
      </c>
      <c r="O18" s="314" t="str">
        <f>IF($B$2=1,IF(ชี้วัด6!O18="","",ชี้วัด6!O18),IF(ชี้วัด6!O48="","",ชี้วัด6!O48))</f>
        <v/>
      </c>
      <c r="P18" s="314" t="str">
        <f>IF($B$2=1,IF(ชี้วัด6!P18="","",ชี้วัด6!P18),IF(ชี้วัด6!P48="","",ชี้วัด6!P48))</f>
        <v/>
      </c>
      <c r="Q18" s="314" t="str">
        <f>IF($B$2=1,IF(ชี้วัด6!Q18="","",ชี้วัด6!Q18),IF(ชี้วัด6!Q48="","",ชี้วัด6!Q48))</f>
        <v/>
      </c>
      <c r="R18" s="314" t="str">
        <f>IF($B$2=1,IF(ชี้วัด6!R18="","",ชี้วัด6!R18),IF(ชี้วัด6!R48="","",ชี้วัด6!R48))</f>
        <v/>
      </c>
      <c r="S18" s="314" t="str">
        <f>IF($B$2=1,IF(ชี้วัด6!S18="","",ชี้วัด6!S18),IF(ชี้วัด6!S48="","",ชี้วัด6!S48))</f>
        <v/>
      </c>
      <c r="T18" s="314" t="str">
        <f>IF($B$2=1,IF(ชี้วัด6!T18="","",ชี้วัด6!T18),IF(ชี้วัด6!T48="","",ชี้วัด6!T48))</f>
        <v/>
      </c>
      <c r="U18" s="314" t="str">
        <f>IF($B$2=1,IF(ชี้วัด6!U18="","",ชี้วัด6!U18),IF(ชี้วัด6!U48="","",ชี้วัด6!U48))</f>
        <v/>
      </c>
      <c r="V18" s="314" t="str">
        <f>IF($B$2=1,IF(ชี้วัด6!V18="","",ชี้วัด6!V18),IF(ชี้วัด6!V48="","",ชี้วัด6!V48))</f>
        <v/>
      </c>
      <c r="W18" s="314" t="str">
        <f>IF($B$2=1,IF(ชี้วัด6!W18="","",ชี้วัด6!W18),IF(ชี้วัด6!W48="","",ชี้วัด6!W48))</f>
        <v/>
      </c>
      <c r="X18" s="314" t="str">
        <f>IF($B$2=1,IF(ชี้วัด6!X18="","",ชี้วัด6!X18),IF(ชี้วัด6!X48="","",ชี้วัด6!X48))</f>
        <v/>
      </c>
      <c r="Y18" s="314" t="str">
        <f>IF($B$2=1,IF(ชี้วัด6!Y18="","",ชี้วัด6!Y18),IF(ชี้วัด6!Y48="","",ชี้วัด6!Y48))</f>
        <v/>
      </c>
      <c r="Z18" s="314" t="str">
        <f>IF($B$2=1,IF(ชี้วัด6!Z18="","",ชี้วัด6!Z18),IF(ชี้วัด6!Z48="","",ชี้วัด6!Z48))</f>
        <v/>
      </c>
      <c r="AA18" s="314" t="str">
        <f>IF($B$2=1,IF(ชี้วัด6!AA18="","",ชี้วัด6!AA18),IF(ชี้วัด6!AA48="","",ชี้วัด6!AA48))</f>
        <v/>
      </c>
      <c r="AB18" s="314" t="str">
        <f>IF($B$2=1,IF(ชี้วัด6!AB18="","",ชี้วัด6!AB18),IF(ชี้วัด6!AB48="","",ชี้วัด6!AB48))</f>
        <v/>
      </c>
      <c r="AC18" s="314" t="str">
        <f>IF($B$2=1,IF(ชี้วัด6!AC18="","",ชี้วัด6!AC18),IF(ชี้วัด6!AC48="","",ชี้วัด6!AC48))</f>
        <v/>
      </c>
      <c r="AD18" s="314" t="str">
        <f>IF($B$2=1,IF(ชี้วัด6!AD18="","",ชี้วัด6!AD18),IF(ชี้วัด6!AD48="","",ชี้วัด6!AD48))</f>
        <v/>
      </c>
      <c r="AE18" s="314" t="str">
        <f>IF($B$2=1,IF(ชี้วัด6!AE18="","",ชี้วัด6!AE18),IF(ชี้วัด6!AE48="","",ชี้วัด6!AE48))</f>
        <v/>
      </c>
      <c r="AF18" s="314" t="str">
        <f>IF($B$2=1,IF(ชี้วัด6!AF18="","",ชี้วัด6!AF18),IF(ชี้วัด6!AF48="","",ชี้วัด6!AF48))</f>
        <v/>
      </c>
      <c r="AG18" s="314" t="str">
        <f>IF($B$2=1,IF(ชี้วัด6!AG18="","",ชี้วัด6!AG18),IF(ชี้วัด6!AG48="","",ชี้วัด6!AG48))</f>
        <v/>
      </c>
      <c r="AH18" s="314" t="str">
        <f>IF($B$2=1,IF(ชี้วัด6!AH18="","",ชี้วัด6!AH18),IF(ชี้วัด6!AH48="","",ชี้วัด6!AH48))</f>
        <v/>
      </c>
      <c r="AI18" s="314" t="str">
        <f>IF($B$2=1,IF(ชี้วัด6!AI18="","",ชี้วัด6!AI18),IF(ชี้วัด6!AI48="","",ชี้วัด6!AI48))</f>
        <v/>
      </c>
      <c r="AJ18" s="314" t="str">
        <f>IF($B$2=1,IF(ชี้วัด6!AJ18="","",ชี้วัด6!AJ18),IF(ชี้วัด6!AJ48="","",ชี้วัด6!AJ48))</f>
        <v/>
      </c>
      <c r="AK18" s="314" t="str">
        <f>IF($B$2=1,IF(ชี้วัด6!AK18="","",ชี้วัด6!AK18),IF(ชี้วัด6!AK48="","",ชี้วัด6!AK48))</f>
        <v/>
      </c>
      <c r="AL18" s="314" t="str">
        <f>IF($B$2=1,IF(ชี้วัด6!AL18="","",ชี้วัด6!AL18),IF(ชี้วัด6!AL48="","",ชี้วัด6!AL48))</f>
        <v/>
      </c>
      <c r="AM18" s="314" t="str">
        <f>IF($B$2=1,IF(ชี้วัด6!AM18="","",ชี้วัด6!AM18),IF(ชี้วัด6!AM48="","",ชี้วัด6!AM48))</f>
        <v/>
      </c>
      <c r="AN18" s="314" t="str">
        <f>IF($B$2=1,IF(ชี้วัด6!AN18="","",ชี้วัด6!AN18),IF(ชี้วัด6!AN48="","",ชี้วัด6!AN48))</f>
        <v/>
      </c>
      <c r="AO18" s="314" t="str">
        <f>IF($B$2=1,IF(ชี้วัด6!AO18="","",ชี้วัด6!AO18),IF(ชี้วัด6!AO48="","",ชี้วัด6!AO48))</f>
        <v/>
      </c>
      <c r="AP18" s="314" t="str">
        <f>IF($B$2=1,IF(ชี้วัด6!AP18="","",ชี้วัด6!AP18),IF(ชี้วัด6!AP48="","",ชี้วัด6!AP48))</f>
        <v/>
      </c>
      <c r="AQ18" s="314" t="str">
        <f>IF($B$2=1,IF(ชี้วัด6!AQ18="","",ชี้วัด6!AQ18),IF(ชี้วัด6!AQ48="","",ชี้วัด6!AQ48))</f>
        <v/>
      </c>
      <c r="AR18" s="314" t="str">
        <f>IF($B$2=1,IF(ชี้วัด6!AR18="","",ชี้วัด6!AR18),IF(ชี้วัด6!AR48="","",ชี้วัด6!AR48))</f>
        <v/>
      </c>
      <c r="AS18" s="314" t="str">
        <f>IF($B$2=1,IF(ชี้วัด6!AS18="","",ชี้วัด6!AS18),IF(ชี้วัด6!AS48="","",ชี้วัด6!AS48))</f>
        <v/>
      </c>
      <c r="AT18" s="314" t="str">
        <f>IF($B$2=1,IF(ชี้วัด6!AT18="","",ชี้วัด6!AT18),IF(ชี้วัด6!AT48="","",ชี้วัด6!AT48))</f>
        <v/>
      </c>
      <c r="AU18" s="314" t="str">
        <f>IF($B$2=1,IF(ชี้วัด6!AU18="","",ชี้วัด6!AU18),IF(ชี้วัด6!AU48="","",ชี้วัด6!AU48))</f>
        <v/>
      </c>
      <c r="AV18" s="314" t="str">
        <f>IF($B$2=1,IF(ชี้วัด6!AV18="","",ชี้วัด6!AV18),IF(ชี้วัด6!AV48="","",ชี้วัด6!AV48))</f>
        <v/>
      </c>
      <c r="AW18" s="314" t="str">
        <f>IF($B$2=1,IF(ชี้วัด6!AW18="","",ชี้วัด6!AW18),IF(ชี้วัด6!AW48="","",ชี้วัด6!AW48))</f>
        <v/>
      </c>
      <c r="AX18" s="314" t="str">
        <f>IF($B$2=1,IF(ชี้วัด6!AX18="","",ชี้วัด6!AX18),IF(ชี้วัด6!AX48="","",ชี้วัด6!AX48))</f>
        <v/>
      </c>
      <c r="AY18" s="314" t="str">
        <f>IF($B$2=1,IF(ชี้วัด6!AY18="","",ชี้วัด6!AY18),IF(ชี้วัด6!AY48="","",ชี้วัด6!AY48))</f>
        <v/>
      </c>
      <c r="AZ18" s="314" t="str">
        <f>IF($B$2=1,IF(ชี้วัด6!AZ18="","",ชี้วัด6!AZ18),IF(ชี้วัด6!AZ48="","",ชี้วัด6!AZ48))</f>
        <v/>
      </c>
      <c r="BA18" s="314" t="str">
        <f>IF($B$2=1,IF(ชี้วัด6!BA18="","",ชี้วัด6!BA18),IF(ชี้วัด6!BA48="","",ชี้วัด6!BA48))</f>
        <v/>
      </c>
      <c r="BB18" s="314" t="str">
        <f>IF($B$2=1,IF(ชี้วัด6!BB18="","",ชี้วัด6!BB18),IF(ชี้วัด6!BB48="","",ชี้วัด6!BB48))</f>
        <v/>
      </c>
      <c r="BC18" s="314" t="str">
        <f>IF($B$2=1,IF(ชี้วัด6!BC18="","",ชี้วัด6!BC18),IF(ชี้วัด6!BC48="","",ชี้วัด6!BC48))</f>
        <v/>
      </c>
      <c r="BD18" s="314" t="str">
        <f>IF($B$2=1,IF(ชี้วัด6!BD18="","",ชี้วัด6!BD18),IF(ชี้วัด6!BD48="","",ชี้วัด6!BD48))</f>
        <v/>
      </c>
      <c r="BE18" s="116" t="str">
        <f>IF($B$2=1,IF(ชี้วัด6!BE18="","",ชี้วัด6!BE18),IF(ชี้วัด6!BE48="","",ชี้วัด6!BE48))</f>
        <v/>
      </c>
      <c r="BF18" s="116" t="str">
        <f>IF($B$2=1,IF(ชี้วัด6!BF18="","",ชี้วัด6!BF18),IF(ชี้วัด6!BF48="","",ชี้วัด6!BF48))</f>
        <v/>
      </c>
    </row>
    <row r="19" spans="1:58" ht="18" customHeight="1" x14ac:dyDescent="0.3">
      <c r="A19" s="111"/>
      <c r="B19" s="111"/>
      <c r="C19" s="111"/>
      <c r="D19" s="267">
        <f t="shared" si="3"/>
        <v>15</v>
      </c>
      <c r="E19" s="110" t="str">
        <f>IF($B$2=1,IF(ชี้วัด6!E19="","",ชี้วัด6!E19),IF(ชี้วัด6!E49="","",ชี้วัด6!E49))</f>
        <v/>
      </c>
      <c r="F19" s="118"/>
      <c r="G19" s="314" t="str">
        <f>IF($B$2=1,IF(ชี้วัด6!G19="","",ชี้วัด6!G19),IF(ชี้วัด6!G49="","",ชี้วัด6!G49))</f>
        <v/>
      </c>
      <c r="H19" s="314" t="str">
        <f>IF($B$2=1,IF(ชี้วัด6!H19="","",ชี้วัด6!H19),IF(ชี้วัด6!H49="","",ชี้วัด6!H49))</f>
        <v/>
      </c>
      <c r="I19" s="314" t="str">
        <f>IF($B$2=1,IF(ชี้วัด6!I19="","",ชี้วัด6!I19),IF(ชี้วัด6!I49="","",ชี้วัด6!I49))</f>
        <v/>
      </c>
      <c r="J19" s="314" t="str">
        <f>IF($B$2=1,IF(ชี้วัด6!J19="","",ชี้วัด6!J19),IF(ชี้วัด6!J49="","",ชี้วัด6!J49))</f>
        <v/>
      </c>
      <c r="K19" s="314" t="str">
        <f>IF($B$2=1,IF(ชี้วัด6!K19="","",ชี้วัด6!K19),IF(ชี้วัด6!K49="","",ชี้วัด6!K49))</f>
        <v/>
      </c>
      <c r="L19" s="314" t="str">
        <f>IF($B$2=1,IF(ชี้วัด6!L19="","",ชี้วัด6!L19),IF(ชี้วัด6!L49="","",ชี้วัด6!L49))</f>
        <v/>
      </c>
      <c r="M19" s="314" t="str">
        <f>IF($B$2=1,IF(ชี้วัด6!M19="","",ชี้วัด6!M19),IF(ชี้วัด6!M49="","",ชี้วัด6!M49))</f>
        <v/>
      </c>
      <c r="N19" s="314" t="str">
        <f>IF($B$2=1,IF(ชี้วัด6!N19="","",ชี้วัด6!N19),IF(ชี้วัด6!N49="","",ชี้วัด6!N49))</f>
        <v/>
      </c>
      <c r="O19" s="314" t="str">
        <f>IF($B$2=1,IF(ชี้วัด6!O19="","",ชี้วัด6!O19),IF(ชี้วัด6!O49="","",ชี้วัด6!O49))</f>
        <v/>
      </c>
      <c r="P19" s="314" t="str">
        <f>IF($B$2=1,IF(ชี้วัด6!P19="","",ชี้วัด6!P19),IF(ชี้วัด6!P49="","",ชี้วัด6!P49))</f>
        <v/>
      </c>
      <c r="Q19" s="314" t="str">
        <f>IF($B$2=1,IF(ชี้วัด6!Q19="","",ชี้วัด6!Q19),IF(ชี้วัด6!Q49="","",ชี้วัด6!Q49))</f>
        <v/>
      </c>
      <c r="R19" s="314" t="str">
        <f>IF($B$2=1,IF(ชี้วัด6!R19="","",ชี้วัด6!R19),IF(ชี้วัด6!R49="","",ชี้วัด6!R49))</f>
        <v/>
      </c>
      <c r="S19" s="314" t="str">
        <f>IF($B$2=1,IF(ชี้วัด6!S19="","",ชี้วัด6!S19),IF(ชี้วัด6!S49="","",ชี้วัด6!S49))</f>
        <v/>
      </c>
      <c r="T19" s="314" t="str">
        <f>IF($B$2=1,IF(ชี้วัด6!T19="","",ชี้วัด6!T19),IF(ชี้วัด6!T49="","",ชี้วัด6!T49))</f>
        <v/>
      </c>
      <c r="U19" s="314" t="str">
        <f>IF($B$2=1,IF(ชี้วัด6!U19="","",ชี้วัด6!U19),IF(ชี้วัด6!U49="","",ชี้วัด6!U49))</f>
        <v/>
      </c>
      <c r="V19" s="314" t="str">
        <f>IF($B$2=1,IF(ชี้วัด6!V19="","",ชี้วัด6!V19),IF(ชี้วัด6!V49="","",ชี้วัด6!V49))</f>
        <v/>
      </c>
      <c r="W19" s="314" t="str">
        <f>IF($B$2=1,IF(ชี้วัด6!W19="","",ชี้วัด6!W19),IF(ชี้วัด6!W49="","",ชี้วัด6!W49))</f>
        <v/>
      </c>
      <c r="X19" s="314" t="str">
        <f>IF($B$2=1,IF(ชี้วัด6!X19="","",ชี้วัด6!X19),IF(ชี้วัด6!X49="","",ชี้วัด6!X49))</f>
        <v/>
      </c>
      <c r="Y19" s="314" t="str">
        <f>IF($B$2=1,IF(ชี้วัด6!Y19="","",ชี้วัด6!Y19),IF(ชี้วัด6!Y49="","",ชี้วัด6!Y49))</f>
        <v/>
      </c>
      <c r="Z19" s="314" t="str">
        <f>IF($B$2=1,IF(ชี้วัด6!Z19="","",ชี้วัด6!Z19),IF(ชี้วัด6!Z49="","",ชี้วัด6!Z49))</f>
        <v/>
      </c>
      <c r="AA19" s="314" t="str">
        <f>IF($B$2=1,IF(ชี้วัด6!AA19="","",ชี้วัด6!AA19),IF(ชี้วัด6!AA49="","",ชี้วัด6!AA49))</f>
        <v/>
      </c>
      <c r="AB19" s="314" t="str">
        <f>IF($B$2=1,IF(ชี้วัด6!AB19="","",ชี้วัด6!AB19),IF(ชี้วัด6!AB49="","",ชี้วัด6!AB49))</f>
        <v/>
      </c>
      <c r="AC19" s="314" t="str">
        <f>IF($B$2=1,IF(ชี้วัด6!AC19="","",ชี้วัด6!AC19),IF(ชี้วัด6!AC49="","",ชี้วัด6!AC49))</f>
        <v/>
      </c>
      <c r="AD19" s="314" t="str">
        <f>IF($B$2=1,IF(ชี้วัด6!AD19="","",ชี้วัด6!AD19),IF(ชี้วัด6!AD49="","",ชี้วัด6!AD49))</f>
        <v/>
      </c>
      <c r="AE19" s="314" t="str">
        <f>IF($B$2=1,IF(ชี้วัด6!AE19="","",ชี้วัด6!AE19),IF(ชี้วัด6!AE49="","",ชี้วัด6!AE49))</f>
        <v/>
      </c>
      <c r="AF19" s="314" t="str">
        <f>IF($B$2=1,IF(ชี้วัด6!AF19="","",ชี้วัด6!AF19),IF(ชี้วัด6!AF49="","",ชี้วัด6!AF49))</f>
        <v/>
      </c>
      <c r="AG19" s="314" t="str">
        <f>IF($B$2=1,IF(ชี้วัด6!AG19="","",ชี้วัด6!AG19),IF(ชี้วัด6!AG49="","",ชี้วัด6!AG49))</f>
        <v/>
      </c>
      <c r="AH19" s="314" t="str">
        <f>IF($B$2=1,IF(ชี้วัด6!AH19="","",ชี้วัด6!AH19),IF(ชี้วัด6!AH49="","",ชี้วัด6!AH49))</f>
        <v/>
      </c>
      <c r="AI19" s="314" t="str">
        <f>IF($B$2=1,IF(ชี้วัด6!AI19="","",ชี้วัด6!AI19),IF(ชี้วัด6!AI49="","",ชี้วัด6!AI49))</f>
        <v/>
      </c>
      <c r="AJ19" s="314" t="str">
        <f>IF($B$2=1,IF(ชี้วัด6!AJ19="","",ชี้วัด6!AJ19),IF(ชี้วัด6!AJ49="","",ชี้วัด6!AJ49))</f>
        <v/>
      </c>
      <c r="AK19" s="314" t="str">
        <f>IF($B$2=1,IF(ชี้วัด6!AK19="","",ชี้วัด6!AK19),IF(ชี้วัด6!AK49="","",ชี้วัด6!AK49))</f>
        <v/>
      </c>
      <c r="AL19" s="314" t="str">
        <f>IF($B$2=1,IF(ชี้วัด6!AL19="","",ชี้วัด6!AL19),IF(ชี้วัด6!AL49="","",ชี้วัด6!AL49))</f>
        <v/>
      </c>
      <c r="AM19" s="314" t="str">
        <f>IF($B$2=1,IF(ชี้วัด6!AM19="","",ชี้วัด6!AM19),IF(ชี้วัด6!AM49="","",ชี้วัด6!AM49))</f>
        <v/>
      </c>
      <c r="AN19" s="314" t="str">
        <f>IF($B$2=1,IF(ชี้วัด6!AN19="","",ชี้วัด6!AN19),IF(ชี้วัด6!AN49="","",ชี้วัด6!AN49))</f>
        <v/>
      </c>
      <c r="AO19" s="314" t="str">
        <f>IF($B$2=1,IF(ชี้วัด6!AO19="","",ชี้วัด6!AO19),IF(ชี้วัด6!AO49="","",ชี้วัด6!AO49))</f>
        <v/>
      </c>
      <c r="AP19" s="314" t="str">
        <f>IF($B$2=1,IF(ชี้วัด6!AP19="","",ชี้วัด6!AP19),IF(ชี้วัด6!AP49="","",ชี้วัด6!AP49))</f>
        <v/>
      </c>
      <c r="AQ19" s="314" t="str">
        <f>IF($B$2=1,IF(ชี้วัด6!AQ19="","",ชี้วัด6!AQ19),IF(ชี้วัด6!AQ49="","",ชี้วัด6!AQ49))</f>
        <v/>
      </c>
      <c r="AR19" s="314" t="str">
        <f>IF($B$2=1,IF(ชี้วัด6!AR19="","",ชี้วัด6!AR19),IF(ชี้วัด6!AR49="","",ชี้วัด6!AR49))</f>
        <v/>
      </c>
      <c r="AS19" s="314" t="str">
        <f>IF($B$2=1,IF(ชี้วัด6!AS19="","",ชี้วัด6!AS19),IF(ชี้วัด6!AS49="","",ชี้วัด6!AS49))</f>
        <v/>
      </c>
      <c r="AT19" s="314" t="str">
        <f>IF($B$2=1,IF(ชี้วัด6!AT19="","",ชี้วัด6!AT19),IF(ชี้วัด6!AT49="","",ชี้วัด6!AT49))</f>
        <v/>
      </c>
      <c r="AU19" s="314" t="str">
        <f>IF($B$2=1,IF(ชี้วัด6!AU19="","",ชี้วัด6!AU19),IF(ชี้วัด6!AU49="","",ชี้วัด6!AU49))</f>
        <v/>
      </c>
      <c r="AV19" s="314" t="str">
        <f>IF($B$2=1,IF(ชี้วัด6!AV19="","",ชี้วัด6!AV19),IF(ชี้วัด6!AV49="","",ชี้วัด6!AV49))</f>
        <v/>
      </c>
      <c r="AW19" s="314" t="str">
        <f>IF($B$2=1,IF(ชี้วัด6!AW19="","",ชี้วัด6!AW19),IF(ชี้วัด6!AW49="","",ชี้วัด6!AW49))</f>
        <v/>
      </c>
      <c r="AX19" s="314" t="str">
        <f>IF($B$2=1,IF(ชี้วัด6!AX19="","",ชี้วัด6!AX19),IF(ชี้วัด6!AX49="","",ชี้วัด6!AX49))</f>
        <v/>
      </c>
      <c r="AY19" s="314" t="str">
        <f>IF($B$2=1,IF(ชี้วัด6!AY19="","",ชี้วัด6!AY19),IF(ชี้วัด6!AY49="","",ชี้วัด6!AY49))</f>
        <v/>
      </c>
      <c r="AZ19" s="314" t="str">
        <f>IF($B$2=1,IF(ชี้วัด6!AZ19="","",ชี้วัด6!AZ19),IF(ชี้วัด6!AZ49="","",ชี้วัด6!AZ49))</f>
        <v/>
      </c>
      <c r="BA19" s="314" t="str">
        <f>IF($B$2=1,IF(ชี้วัด6!BA19="","",ชี้วัด6!BA19),IF(ชี้วัด6!BA49="","",ชี้วัด6!BA49))</f>
        <v/>
      </c>
      <c r="BB19" s="314" t="str">
        <f>IF($B$2=1,IF(ชี้วัด6!BB19="","",ชี้วัด6!BB19),IF(ชี้วัด6!BB49="","",ชี้วัด6!BB49))</f>
        <v/>
      </c>
      <c r="BC19" s="314" t="str">
        <f>IF($B$2=1,IF(ชี้วัด6!BC19="","",ชี้วัด6!BC19),IF(ชี้วัด6!BC49="","",ชี้วัด6!BC49))</f>
        <v/>
      </c>
      <c r="BD19" s="314" t="str">
        <f>IF($B$2=1,IF(ชี้วัด6!BD19="","",ชี้วัด6!BD19),IF(ชี้วัด6!BD49="","",ชี้วัด6!BD49))</f>
        <v/>
      </c>
      <c r="BE19" s="116" t="str">
        <f>IF($B$2=1,IF(ชี้วัด6!BE19="","",ชี้วัด6!BE19),IF(ชี้วัด6!BE49="","",ชี้วัด6!BE49))</f>
        <v/>
      </c>
      <c r="BF19" s="116" t="str">
        <f>IF($B$2=1,IF(ชี้วัด6!BF19="","",ชี้วัด6!BF19),IF(ชี้วัด6!BF49="","",ชี้วัด6!BF49))</f>
        <v/>
      </c>
    </row>
    <row r="20" spans="1:58" ht="18" customHeight="1" x14ac:dyDescent="0.3">
      <c r="A20" s="111"/>
      <c r="B20" s="111"/>
      <c r="C20" s="111"/>
      <c r="D20" s="267">
        <f t="shared" si="3"/>
        <v>16</v>
      </c>
      <c r="E20" s="110" t="str">
        <f>IF($B$2=1,IF(ชี้วัด6!E20="","",ชี้วัด6!E20),IF(ชี้วัด6!E50="","",ชี้วัด6!E50))</f>
        <v/>
      </c>
      <c r="F20" s="118"/>
      <c r="G20" s="314" t="str">
        <f>IF($B$2=1,IF(ชี้วัด6!G20="","",ชี้วัด6!G20),IF(ชี้วัด6!G50="","",ชี้วัด6!G50))</f>
        <v/>
      </c>
      <c r="H20" s="314" t="str">
        <f>IF($B$2=1,IF(ชี้วัด6!H20="","",ชี้วัด6!H20),IF(ชี้วัด6!H50="","",ชี้วัด6!H50))</f>
        <v/>
      </c>
      <c r="I20" s="314" t="str">
        <f>IF($B$2=1,IF(ชี้วัด6!I20="","",ชี้วัด6!I20),IF(ชี้วัด6!I50="","",ชี้วัด6!I50))</f>
        <v/>
      </c>
      <c r="J20" s="314" t="str">
        <f>IF($B$2=1,IF(ชี้วัด6!J20="","",ชี้วัด6!J20),IF(ชี้วัด6!J50="","",ชี้วัด6!J50))</f>
        <v/>
      </c>
      <c r="K20" s="314" t="str">
        <f>IF($B$2=1,IF(ชี้วัด6!K20="","",ชี้วัด6!K20),IF(ชี้วัด6!K50="","",ชี้วัด6!K50))</f>
        <v/>
      </c>
      <c r="L20" s="314" t="str">
        <f>IF($B$2=1,IF(ชี้วัด6!L20="","",ชี้วัด6!L20),IF(ชี้วัด6!L50="","",ชี้วัด6!L50))</f>
        <v/>
      </c>
      <c r="M20" s="314" t="str">
        <f>IF($B$2=1,IF(ชี้วัด6!M20="","",ชี้วัด6!M20),IF(ชี้วัด6!M50="","",ชี้วัด6!M50))</f>
        <v/>
      </c>
      <c r="N20" s="314" t="str">
        <f>IF($B$2=1,IF(ชี้วัด6!N20="","",ชี้วัด6!N20),IF(ชี้วัด6!N50="","",ชี้วัด6!N50))</f>
        <v/>
      </c>
      <c r="O20" s="314" t="str">
        <f>IF($B$2=1,IF(ชี้วัด6!O20="","",ชี้วัด6!O20),IF(ชี้วัด6!O50="","",ชี้วัด6!O50))</f>
        <v/>
      </c>
      <c r="P20" s="314" t="str">
        <f>IF($B$2=1,IF(ชี้วัด6!P20="","",ชี้วัด6!P20),IF(ชี้วัด6!P50="","",ชี้วัด6!P50))</f>
        <v/>
      </c>
      <c r="Q20" s="314" t="str">
        <f>IF($B$2=1,IF(ชี้วัด6!Q20="","",ชี้วัด6!Q20),IF(ชี้วัด6!Q50="","",ชี้วัด6!Q50))</f>
        <v/>
      </c>
      <c r="R20" s="314" t="str">
        <f>IF($B$2=1,IF(ชี้วัด6!R20="","",ชี้วัด6!R20),IF(ชี้วัด6!R50="","",ชี้วัด6!R50))</f>
        <v/>
      </c>
      <c r="S20" s="314" t="str">
        <f>IF($B$2=1,IF(ชี้วัด6!S20="","",ชี้วัด6!S20),IF(ชี้วัด6!S50="","",ชี้วัด6!S50))</f>
        <v/>
      </c>
      <c r="T20" s="314" t="str">
        <f>IF($B$2=1,IF(ชี้วัด6!T20="","",ชี้วัด6!T20),IF(ชี้วัด6!T50="","",ชี้วัด6!T50))</f>
        <v/>
      </c>
      <c r="U20" s="314" t="str">
        <f>IF($B$2=1,IF(ชี้วัด6!U20="","",ชี้วัด6!U20),IF(ชี้วัด6!U50="","",ชี้วัด6!U50))</f>
        <v/>
      </c>
      <c r="V20" s="314" t="str">
        <f>IF($B$2=1,IF(ชี้วัด6!V20="","",ชี้วัด6!V20),IF(ชี้วัด6!V50="","",ชี้วัด6!V50))</f>
        <v/>
      </c>
      <c r="W20" s="314" t="str">
        <f>IF($B$2=1,IF(ชี้วัด6!W20="","",ชี้วัด6!W20),IF(ชี้วัด6!W50="","",ชี้วัด6!W50))</f>
        <v/>
      </c>
      <c r="X20" s="314" t="str">
        <f>IF($B$2=1,IF(ชี้วัด6!X20="","",ชี้วัด6!X20),IF(ชี้วัด6!X50="","",ชี้วัด6!X50))</f>
        <v/>
      </c>
      <c r="Y20" s="314" t="str">
        <f>IF($B$2=1,IF(ชี้วัด6!Y20="","",ชี้วัด6!Y20),IF(ชี้วัด6!Y50="","",ชี้วัด6!Y50))</f>
        <v/>
      </c>
      <c r="Z20" s="314" t="str">
        <f>IF($B$2=1,IF(ชี้วัด6!Z20="","",ชี้วัด6!Z20),IF(ชี้วัด6!Z50="","",ชี้วัด6!Z50))</f>
        <v/>
      </c>
      <c r="AA20" s="314" t="str">
        <f>IF($B$2=1,IF(ชี้วัด6!AA20="","",ชี้วัด6!AA20),IF(ชี้วัด6!AA50="","",ชี้วัด6!AA50))</f>
        <v/>
      </c>
      <c r="AB20" s="314" t="str">
        <f>IF($B$2=1,IF(ชี้วัด6!AB20="","",ชี้วัด6!AB20),IF(ชี้วัด6!AB50="","",ชี้วัด6!AB50))</f>
        <v/>
      </c>
      <c r="AC20" s="314" t="str">
        <f>IF($B$2=1,IF(ชี้วัด6!AC20="","",ชี้วัด6!AC20),IF(ชี้วัด6!AC50="","",ชี้วัด6!AC50))</f>
        <v/>
      </c>
      <c r="AD20" s="314" t="str">
        <f>IF($B$2=1,IF(ชี้วัด6!AD20="","",ชี้วัด6!AD20),IF(ชี้วัด6!AD50="","",ชี้วัด6!AD50))</f>
        <v/>
      </c>
      <c r="AE20" s="314" t="str">
        <f>IF($B$2=1,IF(ชี้วัด6!AE20="","",ชี้วัด6!AE20),IF(ชี้วัด6!AE50="","",ชี้วัด6!AE50))</f>
        <v/>
      </c>
      <c r="AF20" s="314" t="str">
        <f>IF($B$2=1,IF(ชี้วัด6!AF20="","",ชี้วัด6!AF20),IF(ชี้วัด6!AF50="","",ชี้วัด6!AF50))</f>
        <v/>
      </c>
      <c r="AG20" s="314" t="str">
        <f>IF($B$2=1,IF(ชี้วัด6!AG20="","",ชี้วัด6!AG20),IF(ชี้วัด6!AG50="","",ชี้วัด6!AG50))</f>
        <v/>
      </c>
      <c r="AH20" s="314" t="str">
        <f>IF($B$2=1,IF(ชี้วัด6!AH20="","",ชี้วัด6!AH20),IF(ชี้วัด6!AH50="","",ชี้วัด6!AH50))</f>
        <v/>
      </c>
      <c r="AI20" s="314" t="str">
        <f>IF($B$2=1,IF(ชี้วัด6!AI20="","",ชี้วัด6!AI20),IF(ชี้วัด6!AI50="","",ชี้วัด6!AI50))</f>
        <v/>
      </c>
      <c r="AJ20" s="314" t="str">
        <f>IF($B$2=1,IF(ชี้วัด6!AJ20="","",ชี้วัด6!AJ20),IF(ชี้วัด6!AJ50="","",ชี้วัด6!AJ50))</f>
        <v/>
      </c>
      <c r="AK20" s="314" t="str">
        <f>IF($B$2=1,IF(ชี้วัด6!AK20="","",ชี้วัด6!AK20),IF(ชี้วัด6!AK50="","",ชี้วัด6!AK50))</f>
        <v/>
      </c>
      <c r="AL20" s="314" t="str">
        <f>IF($B$2=1,IF(ชี้วัด6!AL20="","",ชี้วัด6!AL20),IF(ชี้วัด6!AL50="","",ชี้วัด6!AL50))</f>
        <v/>
      </c>
      <c r="AM20" s="314" t="str">
        <f>IF($B$2=1,IF(ชี้วัด6!AM20="","",ชี้วัด6!AM20),IF(ชี้วัด6!AM50="","",ชี้วัด6!AM50))</f>
        <v/>
      </c>
      <c r="AN20" s="314" t="str">
        <f>IF($B$2=1,IF(ชี้วัด6!AN20="","",ชี้วัด6!AN20),IF(ชี้วัด6!AN50="","",ชี้วัด6!AN50))</f>
        <v/>
      </c>
      <c r="AO20" s="314" t="str">
        <f>IF($B$2=1,IF(ชี้วัด6!AO20="","",ชี้วัด6!AO20),IF(ชี้วัด6!AO50="","",ชี้วัด6!AO50))</f>
        <v/>
      </c>
      <c r="AP20" s="314" t="str">
        <f>IF($B$2=1,IF(ชี้วัด6!AP20="","",ชี้วัด6!AP20),IF(ชี้วัด6!AP50="","",ชี้วัด6!AP50))</f>
        <v/>
      </c>
      <c r="AQ20" s="314" t="str">
        <f>IF($B$2=1,IF(ชี้วัด6!AQ20="","",ชี้วัด6!AQ20),IF(ชี้วัด6!AQ50="","",ชี้วัด6!AQ50))</f>
        <v/>
      </c>
      <c r="AR20" s="314" t="str">
        <f>IF($B$2=1,IF(ชี้วัด6!AR20="","",ชี้วัด6!AR20),IF(ชี้วัด6!AR50="","",ชี้วัด6!AR50))</f>
        <v/>
      </c>
      <c r="AS20" s="314" t="str">
        <f>IF($B$2=1,IF(ชี้วัด6!AS20="","",ชี้วัด6!AS20),IF(ชี้วัด6!AS50="","",ชี้วัด6!AS50))</f>
        <v/>
      </c>
      <c r="AT20" s="314" t="str">
        <f>IF($B$2=1,IF(ชี้วัด6!AT20="","",ชี้วัด6!AT20),IF(ชี้วัด6!AT50="","",ชี้วัด6!AT50))</f>
        <v/>
      </c>
      <c r="AU20" s="314" t="str">
        <f>IF($B$2=1,IF(ชี้วัด6!AU20="","",ชี้วัด6!AU20),IF(ชี้วัด6!AU50="","",ชี้วัด6!AU50))</f>
        <v/>
      </c>
      <c r="AV20" s="314" t="str">
        <f>IF($B$2=1,IF(ชี้วัด6!AV20="","",ชี้วัด6!AV20),IF(ชี้วัด6!AV50="","",ชี้วัด6!AV50))</f>
        <v/>
      </c>
      <c r="AW20" s="314" t="str">
        <f>IF($B$2=1,IF(ชี้วัด6!AW20="","",ชี้วัด6!AW20),IF(ชี้วัด6!AW50="","",ชี้วัด6!AW50))</f>
        <v/>
      </c>
      <c r="AX20" s="314" t="str">
        <f>IF($B$2=1,IF(ชี้วัด6!AX20="","",ชี้วัด6!AX20),IF(ชี้วัด6!AX50="","",ชี้วัด6!AX50))</f>
        <v/>
      </c>
      <c r="AY20" s="314" t="str">
        <f>IF($B$2=1,IF(ชี้วัด6!AY20="","",ชี้วัด6!AY20),IF(ชี้วัด6!AY50="","",ชี้วัด6!AY50))</f>
        <v/>
      </c>
      <c r="AZ20" s="314" t="str">
        <f>IF($B$2=1,IF(ชี้วัด6!AZ20="","",ชี้วัด6!AZ20),IF(ชี้วัด6!AZ50="","",ชี้วัด6!AZ50))</f>
        <v/>
      </c>
      <c r="BA20" s="314" t="str">
        <f>IF($B$2=1,IF(ชี้วัด6!BA20="","",ชี้วัด6!BA20),IF(ชี้วัด6!BA50="","",ชี้วัด6!BA50))</f>
        <v/>
      </c>
      <c r="BB20" s="314" t="str">
        <f>IF($B$2=1,IF(ชี้วัด6!BB20="","",ชี้วัด6!BB20),IF(ชี้วัด6!BB50="","",ชี้วัด6!BB50))</f>
        <v/>
      </c>
      <c r="BC20" s="314" t="str">
        <f>IF($B$2=1,IF(ชี้วัด6!BC20="","",ชี้วัด6!BC20),IF(ชี้วัด6!BC50="","",ชี้วัด6!BC50))</f>
        <v/>
      </c>
      <c r="BD20" s="314" t="str">
        <f>IF($B$2=1,IF(ชี้วัด6!BD20="","",ชี้วัด6!BD20),IF(ชี้วัด6!BD50="","",ชี้วัด6!BD50))</f>
        <v/>
      </c>
      <c r="BE20" s="116" t="str">
        <f>IF($B$2=1,IF(ชี้วัด6!BE20="","",ชี้วัด6!BE20),IF(ชี้วัด6!BE50="","",ชี้วัด6!BE50))</f>
        <v/>
      </c>
      <c r="BF20" s="116" t="str">
        <f>IF($B$2=1,IF(ชี้วัด6!BF20="","",ชี้วัด6!BF20),IF(ชี้วัด6!BF50="","",ชี้วัด6!BF50))</f>
        <v/>
      </c>
    </row>
    <row r="21" spans="1:58" ht="18" customHeight="1" x14ac:dyDescent="0.3">
      <c r="A21" s="111"/>
      <c r="B21" s="111"/>
      <c r="C21" s="111"/>
      <c r="D21" s="267">
        <f t="shared" si="3"/>
        <v>17</v>
      </c>
      <c r="E21" s="110" t="str">
        <f>IF($B$2=1,IF(ชี้วัด6!E21="","",ชี้วัด6!E21),IF(ชี้วัด6!E51="","",ชี้วัด6!E51))</f>
        <v/>
      </c>
      <c r="F21" s="118"/>
      <c r="G21" s="314" t="str">
        <f>IF($B$2=1,IF(ชี้วัด6!G21="","",ชี้วัด6!G21),IF(ชี้วัด6!G51="","",ชี้วัด6!G51))</f>
        <v/>
      </c>
      <c r="H21" s="314" t="str">
        <f>IF($B$2=1,IF(ชี้วัด6!H21="","",ชี้วัด6!H21),IF(ชี้วัด6!H51="","",ชี้วัด6!H51))</f>
        <v/>
      </c>
      <c r="I21" s="314" t="str">
        <f>IF($B$2=1,IF(ชี้วัด6!I21="","",ชี้วัด6!I21),IF(ชี้วัด6!I51="","",ชี้วัด6!I51))</f>
        <v/>
      </c>
      <c r="J21" s="314" t="str">
        <f>IF($B$2=1,IF(ชี้วัด6!J21="","",ชี้วัด6!J21),IF(ชี้วัด6!J51="","",ชี้วัด6!J51))</f>
        <v/>
      </c>
      <c r="K21" s="314" t="str">
        <f>IF($B$2=1,IF(ชี้วัด6!K21="","",ชี้วัด6!K21),IF(ชี้วัด6!K51="","",ชี้วัด6!K51))</f>
        <v/>
      </c>
      <c r="L21" s="314" t="str">
        <f>IF($B$2=1,IF(ชี้วัด6!L21="","",ชี้วัด6!L21),IF(ชี้วัด6!L51="","",ชี้วัด6!L51))</f>
        <v/>
      </c>
      <c r="M21" s="314" t="str">
        <f>IF($B$2=1,IF(ชี้วัด6!M21="","",ชี้วัด6!M21),IF(ชี้วัด6!M51="","",ชี้วัด6!M51))</f>
        <v/>
      </c>
      <c r="N21" s="314" t="str">
        <f>IF($B$2=1,IF(ชี้วัด6!N21="","",ชี้วัด6!N21),IF(ชี้วัด6!N51="","",ชี้วัด6!N51))</f>
        <v/>
      </c>
      <c r="O21" s="314" t="str">
        <f>IF($B$2=1,IF(ชี้วัด6!O21="","",ชี้วัด6!O21),IF(ชี้วัด6!O51="","",ชี้วัด6!O51))</f>
        <v/>
      </c>
      <c r="P21" s="314" t="str">
        <f>IF($B$2=1,IF(ชี้วัด6!P21="","",ชี้วัด6!P21),IF(ชี้วัด6!P51="","",ชี้วัด6!P51))</f>
        <v/>
      </c>
      <c r="Q21" s="314" t="str">
        <f>IF($B$2=1,IF(ชี้วัด6!Q21="","",ชี้วัด6!Q21),IF(ชี้วัด6!Q51="","",ชี้วัด6!Q51))</f>
        <v/>
      </c>
      <c r="R21" s="314" t="str">
        <f>IF($B$2=1,IF(ชี้วัด6!R21="","",ชี้วัด6!R21),IF(ชี้วัด6!R51="","",ชี้วัด6!R51))</f>
        <v/>
      </c>
      <c r="S21" s="314" t="str">
        <f>IF($B$2=1,IF(ชี้วัด6!S21="","",ชี้วัด6!S21),IF(ชี้วัด6!S51="","",ชี้วัด6!S51))</f>
        <v/>
      </c>
      <c r="T21" s="314" t="str">
        <f>IF($B$2=1,IF(ชี้วัด6!T21="","",ชี้วัด6!T21),IF(ชี้วัด6!T51="","",ชี้วัด6!T51))</f>
        <v/>
      </c>
      <c r="U21" s="314" t="str">
        <f>IF($B$2=1,IF(ชี้วัด6!U21="","",ชี้วัด6!U21),IF(ชี้วัด6!U51="","",ชี้วัด6!U51))</f>
        <v/>
      </c>
      <c r="V21" s="314" t="str">
        <f>IF($B$2=1,IF(ชี้วัด6!V21="","",ชี้วัด6!V21),IF(ชี้วัด6!V51="","",ชี้วัด6!V51))</f>
        <v/>
      </c>
      <c r="W21" s="314" t="str">
        <f>IF($B$2=1,IF(ชี้วัด6!W21="","",ชี้วัด6!W21),IF(ชี้วัด6!W51="","",ชี้วัด6!W51))</f>
        <v/>
      </c>
      <c r="X21" s="314" t="str">
        <f>IF($B$2=1,IF(ชี้วัด6!X21="","",ชี้วัด6!X21),IF(ชี้วัด6!X51="","",ชี้วัด6!X51))</f>
        <v/>
      </c>
      <c r="Y21" s="314" t="str">
        <f>IF($B$2=1,IF(ชี้วัด6!Y21="","",ชี้วัด6!Y21),IF(ชี้วัด6!Y51="","",ชี้วัด6!Y51))</f>
        <v/>
      </c>
      <c r="Z21" s="314" t="str">
        <f>IF($B$2=1,IF(ชี้วัด6!Z21="","",ชี้วัด6!Z21),IF(ชี้วัด6!Z51="","",ชี้วัด6!Z51))</f>
        <v/>
      </c>
      <c r="AA21" s="314" t="str">
        <f>IF($B$2=1,IF(ชี้วัด6!AA21="","",ชี้วัด6!AA21),IF(ชี้วัด6!AA51="","",ชี้วัด6!AA51))</f>
        <v/>
      </c>
      <c r="AB21" s="314" t="str">
        <f>IF($B$2=1,IF(ชี้วัด6!AB21="","",ชี้วัด6!AB21),IF(ชี้วัด6!AB51="","",ชี้วัด6!AB51))</f>
        <v/>
      </c>
      <c r="AC21" s="314" t="str">
        <f>IF($B$2=1,IF(ชี้วัด6!AC21="","",ชี้วัด6!AC21),IF(ชี้วัด6!AC51="","",ชี้วัด6!AC51))</f>
        <v/>
      </c>
      <c r="AD21" s="314" t="str">
        <f>IF($B$2=1,IF(ชี้วัด6!AD21="","",ชี้วัด6!AD21),IF(ชี้วัด6!AD51="","",ชี้วัด6!AD51))</f>
        <v/>
      </c>
      <c r="AE21" s="314" t="str">
        <f>IF($B$2=1,IF(ชี้วัด6!AE21="","",ชี้วัด6!AE21),IF(ชี้วัด6!AE51="","",ชี้วัด6!AE51))</f>
        <v/>
      </c>
      <c r="AF21" s="314" t="str">
        <f>IF($B$2=1,IF(ชี้วัด6!AF21="","",ชี้วัด6!AF21),IF(ชี้วัด6!AF51="","",ชี้วัด6!AF51))</f>
        <v/>
      </c>
      <c r="AG21" s="314" t="str">
        <f>IF($B$2=1,IF(ชี้วัด6!AG21="","",ชี้วัด6!AG21),IF(ชี้วัด6!AG51="","",ชี้วัด6!AG51))</f>
        <v/>
      </c>
      <c r="AH21" s="314" t="str">
        <f>IF($B$2=1,IF(ชี้วัด6!AH21="","",ชี้วัด6!AH21),IF(ชี้วัด6!AH51="","",ชี้วัด6!AH51))</f>
        <v/>
      </c>
      <c r="AI21" s="314" t="str">
        <f>IF($B$2=1,IF(ชี้วัด6!AI21="","",ชี้วัด6!AI21),IF(ชี้วัด6!AI51="","",ชี้วัด6!AI51))</f>
        <v/>
      </c>
      <c r="AJ21" s="314" t="str">
        <f>IF($B$2=1,IF(ชี้วัด6!AJ21="","",ชี้วัด6!AJ21),IF(ชี้วัด6!AJ51="","",ชี้วัด6!AJ51))</f>
        <v/>
      </c>
      <c r="AK21" s="314" t="str">
        <f>IF($B$2=1,IF(ชี้วัด6!AK21="","",ชี้วัด6!AK21),IF(ชี้วัด6!AK51="","",ชี้วัด6!AK51))</f>
        <v/>
      </c>
      <c r="AL21" s="314" t="str">
        <f>IF($B$2=1,IF(ชี้วัด6!AL21="","",ชี้วัด6!AL21),IF(ชี้วัด6!AL51="","",ชี้วัด6!AL51))</f>
        <v/>
      </c>
      <c r="AM21" s="314" t="str">
        <f>IF($B$2=1,IF(ชี้วัด6!AM21="","",ชี้วัด6!AM21),IF(ชี้วัด6!AM51="","",ชี้วัด6!AM51))</f>
        <v/>
      </c>
      <c r="AN21" s="314" t="str">
        <f>IF($B$2=1,IF(ชี้วัด6!AN21="","",ชี้วัด6!AN21),IF(ชี้วัด6!AN51="","",ชี้วัด6!AN51))</f>
        <v/>
      </c>
      <c r="AO21" s="314" t="str">
        <f>IF($B$2=1,IF(ชี้วัด6!AO21="","",ชี้วัด6!AO21),IF(ชี้วัด6!AO51="","",ชี้วัด6!AO51))</f>
        <v/>
      </c>
      <c r="AP21" s="314" t="str">
        <f>IF($B$2=1,IF(ชี้วัด6!AP21="","",ชี้วัด6!AP21),IF(ชี้วัด6!AP51="","",ชี้วัด6!AP51))</f>
        <v/>
      </c>
      <c r="AQ21" s="314" t="str">
        <f>IF($B$2=1,IF(ชี้วัด6!AQ21="","",ชี้วัด6!AQ21),IF(ชี้วัด6!AQ51="","",ชี้วัด6!AQ51))</f>
        <v/>
      </c>
      <c r="AR21" s="314" t="str">
        <f>IF($B$2=1,IF(ชี้วัด6!AR21="","",ชี้วัด6!AR21),IF(ชี้วัด6!AR51="","",ชี้วัด6!AR51))</f>
        <v/>
      </c>
      <c r="AS21" s="314" t="str">
        <f>IF($B$2=1,IF(ชี้วัด6!AS21="","",ชี้วัด6!AS21),IF(ชี้วัด6!AS51="","",ชี้วัด6!AS51))</f>
        <v/>
      </c>
      <c r="AT21" s="314" t="str">
        <f>IF($B$2=1,IF(ชี้วัด6!AT21="","",ชี้วัด6!AT21),IF(ชี้วัด6!AT51="","",ชี้วัด6!AT51))</f>
        <v/>
      </c>
      <c r="AU21" s="314" t="str">
        <f>IF($B$2=1,IF(ชี้วัด6!AU21="","",ชี้วัด6!AU21),IF(ชี้วัด6!AU51="","",ชี้วัด6!AU51))</f>
        <v/>
      </c>
      <c r="AV21" s="314" t="str">
        <f>IF($B$2=1,IF(ชี้วัด6!AV21="","",ชี้วัด6!AV21),IF(ชี้วัด6!AV51="","",ชี้วัด6!AV51))</f>
        <v/>
      </c>
      <c r="AW21" s="314" t="str">
        <f>IF($B$2=1,IF(ชี้วัด6!AW21="","",ชี้วัด6!AW21),IF(ชี้วัด6!AW51="","",ชี้วัด6!AW51))</f>
        <v/>
      </c>
      <c r="AX21" s="314" t="str">
        <f>IF($B$2=1,IF(ชี้วัด6!AX21="","",ชี้วัด6!AX21),IF(ชี้วัด6!AX51="","",ชี้วัด6!AX51))</f>
        <v/>
      </c>
      <c r="AY21" s="314" t="str">
        <f>IF($B$2=1,IF(ชี้วัด6!AY21="","",ชี้วัด6!AY21),IF(ชี้วัด6!AY51="","",ชี้วัด6!AY51))</f>
        <v/>
      </c>
      <c r="AZ21" s="314" t="str">
        <f>IF($B$2=1,IF(ชี้วัด6!AZ21="","",ชี้วัด6!AZ21),IF(ชี้วัด6!AZ51="","",ชี้วัด6!AZ51))</f>
        <v/>
      </c>
      <c r="BA21" s="314" t="str">
        <f>IF($B$2=1,IF(ชี้วัด6!BA21="","",ชี้วัด6!BA21),IF(ชี้วัด6!BA51="","",ชี้วัด6!BA51))</f>
        <v/>
      </c>
      <c r="BB21" s="314" t="str">
        <f>IF($B$2=1,IF(ชี้วัด6!BB21="","",ชี้วัด6!BB21),IF(ชี้วัด6!BB51="","",ชี้วัด6!BB51))</f>
        <v/>
      </c>
      <c r="BC21" s="314" t="str">
        <f>IF($B$2=1,IF(ชี้วัด6!BC21="","",ชี้วัด6!BC21),IF(ชี้วัด6!BC51="","",ชี้วัด6!BC51))</f>
        <v/>
      </c>
      <c r="BD21" s="314" t="str">
        <f>IF($B$2=1,IF(ชี้วัด6!BD21="","",ชี้วัด6!BD21),IF(ชี้วัด6!BD51="","",ชี้วัด6!BD51))</f>
        <v/>
      </c>
      <c r="BE21" s="116" t="str">
        <f>IF($B$2=1,IF(ชี้วัด6!BE21="","",ชี้วัด6!BE21),IF(ชี้วัด6!BE51="","",ชี้วัด6!BE51))</f>
        <v/>
      </c>
      <c r="BF21" s="116" t="str">
        <f>IF($B$2=1,IF(ชี้วัด6!BF21="","",ชี้วัด6!BF21),IF(ชี้วัด6!BF51="","",ชี้วัด6!BF51))</f>
        <v/>
      </c>
    </row>
    <row r="22" spans="1:58" ht="18" customHeight="1" x14ac:dyDescent="0.3">
      <c r="A22" s="111"/>
      <c r="B22" s="111"/>
      <c r="C22" s="111"/>
      <c r="D22" s="267">
        <f t="shared" si="3"/>
        <v>18</v>
      </c>
      <c r="E22" s="110" t="str">
        <f>IF($B$2=1,IF(ชี้วัด6!E22="","",ชี้วัด6!E22),IF(ชี้วัด6!E52="","",ชี้วัด6!E52))</f>
        <v/>
      </c>
      <c r="F22" s="118"/>
      <c r="G22" s="314" t="str">
        <f>IF($B$2=1,IF(ชี้วัด6!G22="","",ชี้วัด6!G22),IF(ชี้วัด6!G52="","",ชี้วัด6!G52))</f>
        <v/>
      </c>
      <c r="H22" s="314" t="str">
        <f>IF($B$2=1,IF(ชี้วัด6!H22="","",ชี้วัด6!H22),IF(ชี้วัด6!H52="","",ชี้วัด6!H52))</f>
        <v/>
      </c>
      <c r="I22" s="314" t="str">
        <f>IF($B$2=1,IF(ชี้วัด6!I22="","",ชี้วัด6!I22),IF(ชี้วัด6!I52="","",ชี้วัด6!I52))</f>
        <v/>
      </c>
      <c r="J22" s="314" t="str">
        <f>IF($B$2=1,IF(ชี้วัด6!J22="","",ชี้วัด6!J22),IF(ชี้วัด6!J52="","",ชี้วัด6!J52))</f>
        <v/>
      </c>
      <c r="K22" s="314" t="str">
        <f>IF($B$2=1,IF(ชี้วัด6!K22="","",ชี้วัด6!K22),IF(ชี้วัด6!K52="","",ชี้วัด6!K52))</f>
        <v/>
      </c>
      <c r="L22" s="314" t="str">
        <f>IF($B$2=1,IF(ชี้วัด6!L22="","",ชี้วัด6!L22),IF(ชี้วัด6!L52="","",ชี้วัด6!L52))</f>
        <v/>
      </c>
      <c r="M22" s="314" t="str">
        <f>IF($B$2=1,IF(ชี้วัด6!M22="","",ชี้วัด6!M22),IF(ชี้วัด6!M52="","",ชี้วัด6!M52))</f>
        <v/>
      </c>
      <c r="N22" s="314" t="str">
        <f>IF($B$2=1,IF(ชี้วัด6!N22="","",ชี้วัด6!N22),IF(ชี้วัด6!N52="","",ชี้วัด6!N52))</f>
        <v/>
      </c>
      <c r="O22" s="314" t="str">
        <f>IF($B$2=1,IF(ชี้วัด6!O22="","",ชี้วัด6!O22),IF(ชี้วัด6!O52="","",ชี้วัด6!O52))</f>
        <v/>
      </c>
      <c r="P22" s="314" t="str">
        <f>IF($B$2=1,IF(ชี้วัด6!P22="","",ชี้วัด6!P22),IF(ชี้วัด6!P52="","",ชี้วัด6!P52))</f>
        <v/>
      </c>
      <c r="Q22" s="314" t="str">
        <f>IF($B$2=1,IF(ชี้วัด6!Q22="","",ชี้วัด6!Q22),IF(ชี้วัด6!Q52="","",ชี้วัด6!Q52))</f>
        <v/>
      </c>
      <c r="R22" s="314" t="str">
        <f>IF($B$2=1,IF(ชี้วัด6!R22="","",ชี้วัด6!R22),IF(ชี้วัด6!R52="","",ชี้วัด6!R52))</f>
        <v/>
      </c>
      <c r="S22" s="314" t="str">
        <f>IF($B$2=1,IF(ชี้วัด6!S22="","",ชี้วัด6!S22),IF(ชี้วัด6!S52="","",ชี้วัด6!S52))</f>
        <v/>
      </c>
      <c r="T22" s="314" t="str">
        <f>IF($B$2=1,IF(ชี้วัด6!T22="","",ชี้วัด6!T22),IF(ชี้วัด6!T52="","",ชี้วัด6!T52))</f>
        <v/>
      </c>
      <c r="U22" s="314" t="str">
        <f>IF($B$2=1,IF(ชี้วัด6!U22="","",ชี้วัด6!U22),IF(ชี้วัด6!U52="","",ชี้วัด6!U52))</f>
        <v/>
      </c>
      <c r="V22" s="314" t="str">
        <f>IF($B$2=1,IF(ชี้วัด6!V22="","",ชี้วัด6!V22),IF(ชี้วัด6!V52="","",ชี้วัด6!V52))</f>
        <v/>
      </c>
      <c r="W22" s="314" t="str">
        <f>IF($B$2=1,IF(ชี้วัด6!W22="","",ชี้วัด6!W22),IF(ชี้วัด6!W52="","",ชี้วัด6!W52))</f>
        <v/>
      </c>
      <c r="X22" s="314" t="str">
        <f>IF($B$2=1,IF(ชี้วัด6!X22="","",ชี้วัด6!X22),IF(ชี้วัด6!X52="","",ชี้วัด6!X52))</f>
        <v/>
      </c>
      <c r="Y22" s="314" t="str">
        <f>IF($B$2=1,IF(ชี้วัด6!Y22="","",ชี้วัด6!Y22),IF(ชี้วัด6!Y52="","",ชี้วัด6!Y52))</f>
        <v/>
      </c>
      <c r="Z22" s="314" t="str">
        <f>IF($B$2=1,IF(ชี้วัด6!Z22="","",ชี้วัด6!Z22),IF(ชี้วัด6!Z52="","",ชี้วัด6!Z52))</f>
        <v/>
      </c>
      <c r="AA22" s="314" t="str">
        <f>IF($B$2=1,IF(ชี้วัด6!AA22="","",ชี้วัด6!AA22),IF(ชี้วัด6!AA52="","",ชี้วัด6!AA52))</f>
        <v/>
      </c>
      <c r="AB22" s="314" t="str">
        <f>IF($B$2=1,IF(ชี้วัด6!AB22="","",ชี้วัด6!AB22),IF(ชี้วัด6!AB52="","",ชี้วัด6!AB52))</f>
        <v/>
      </c>
      <c r="AC22" s="314" t="str">
        <f>IF($B$2=1,IF(ชี้วัด6!AC22="","",ชี้วัด6!AC22),IF(ชี้วัด6!AC52="","",ชี้วัด6!AC52))</f>
        <v/>
      </c>
      <c r="AD22" s="314" t="str">
        <f>IF($B$2=1,IF(ชี้วัด6!AD22="","",ชี้วัด6!AD22),IF(ชี้วัด6!AD52="","",ชี้วัด6!AD52))</f>
        <v/>
      </c>
      <c r="AE22" s="314" t="str">
        <f>IF($B$2=1,IF(ชี้วัด6!AE22="","",ชี้วัด6!AE22),IF(ชี้วัด6!AE52="","",ชี้วัด6!AE52))</f>
        <v/>
      </c>
      <c r="AF22" s="314" t="str">
        <f>IF($B$2=1,IF(ชี้วัด6!AF22="","",ชี้วัด6!AF22),IF(ชี้วัด6!AF52="","",ชี้วัด6!AF52))</f>
        <v/>
      </c>
      <c r="AG22" s="314" t="str">
        <f>IF($B$2=1,IF(ชี้วัด6!AG22="","",ชี้วัด6!AG22),IF(ชี้วัด6!AG52="","",ชี้วัด6!AG52))</f>
        <v/>
      </c>
      <c r="AH22" s="314" t="str">
        <f>IF($B$2=1,IF(ชี้วัด6!AH22="","",ชี้วัด6!AH22),IF(ชี้วัด6!AH52="","",ชี้วัด6!AH52))</f>
        <v/>
      </c>
      <c r="AI22" s="314" t="str">
        <f>IF($B$2=1,IF(ชี้วัด6!AI22="","",ชี้วัด6!AI22),IF(ชี้วัด6!AI52="","",ชี้วัด6!AI52))</f>
        <v/>
      </c>
      <c r="AJ22" s="314" t="str">
        <f>IF($B$2=1,IF(ชี้วัด6!AJ22="","",ชี้วัด6!AJ22),IF(ชี้วัด6!AJ52="","",ชี้วัด6!AJ52))</f>
        <v/>
      </c>
      <c r="AK22" s="314" t="str">
        <f>IF($B$2=1,IF(ชี้วัด6!AK22="","",ชี้วัด6!AK22),IF(ชี้วัด6!AK52="","",ชี้วัด6!AK52))</f>
        <v/>
      </c>
      <c r="AL22" s="314" t="str">
        <f>IF($B$2=1,IF(ชี้วัด6!AL22="","",ชี้วัด6!AL22),IF(ชี้วัด6!AL52="","",ชี้วัด6!AL52))</f>
        <v/>
      </c>
      <c r="AM22" s="314" t="str">
        <f>IF($B$2=1,IF(ชี้วัด6!AM22="","",ชี้วัด6!AM22),IF(ชี้วัด6!AM52="","",ชี้วัด6!AM52))</f>
        <v/>
      </c>
      <c r="AN22" s="314" t="str">
        <f>IF($B$2=1,IF(ชี้วัด6!AN22="","",ชี้วัด6!AN22),IF(ชี้วัด6!AN52="","",ชี้วัด6!AN52))</f>
        <v/>
      </c>
      <c r="AO22" s="314" t="str">
        <f>IF($B$2=1,IF(ชี้วัด6!AO22="","",ชี้วัด6!AO22),IF(ชี้วัด6!AO52="","",ชี้วัด6!AO52))</f>
        <v/>
      </c>
      <c r="AP22" s="314" t="str">
        <f>IF($B$2=1,IF(ชี้วัด6!AP22="","",ชี้วัด6!AP22),IF(ชี้วัด6!AP52="","",ชี้วัด6!AP52))</f>
        <v/>
      </c>
      <c r="AQ22" s="314" t="str">
        <f>IF($B$2=1,IF(ชี้วัด6!AQ22="","",ชี้วัด6!AQ22),IF(ชี้วัด6!AQ52="","",ชี้วัด6!AQ52))</f>
        <v/>
      </c>
      <c r="AR22" s="314" t="str">
        <f>IF($B$2=1,IF(ชี้วัด6!AR22="","",ชี้วัด6!AR22),IF(ชี้วัด6!AR52="","",ชี้วัด6!AR52))</f>
        <v/>
      </c>
      <c r="AS22" s="314" t="str">
        <f>IF($B$2=1,IF(ชี้วัด6!AS22="","",ชี้วัด6!AS22),IF(ชี้วัด6!AS52="","",ชี้วัด6!AS52))</f>
        <v/>
      </c>
      <c r="AT22" s="314" t="str">
        <f>IF($B$2=1,IF(ชี้วัด6!AT22="","",ชี้วัด6!AT22),IF(ชี้วัด6!AT52="","",ชี้วัด6!AT52))</f>
        <v/>
      </c>
      <c r="AU22" s="314" t="str">
        <f>IF($B$2=1,IF(ชี้วัด6!AU22="","",ชี้วัด6!AU22),IF(ชี้วัด6!AU52="","",ชี้วัด6!AU52))</f>
        <v/>
      </c>
      <c r="AV22" s="314" t="str">
        <f>IF($B$2=1,IF(ชี้วัด6!AV22="","",ชี้วัด6!AV22),IF(ชี้วัด6!AV52="","",ชี้วัด6!AV52))</f>
        <v/>
      </c>
      <c r="AW22" s="314" t="str">
        <f>IF($B$2=1,IF(ชี้วัด6!AW22="","",ชี้วัด6!AW22),IF(ชี้วัด6!AW52="","",ชี้วัด6!AW52))</f>
        <v/>
      </c>
      <c r="AX22" s="314" t="str">
        <f>IF($B$2=1,IF(ชี้วัด6!AX22="","",ชี้วัด6!AX22),IF(ชี้วัด6!AX52="","",ชี้วัด6!AX52))</f>
        <v/>
      </c>
      <c r="AY22" s="314" t="str">
        <f>IF($B$2=1,IF(ชี้วัด6!AY22="","",ชี้วัด6!AY22),IF(ชี้วัด6!AY52="","",ชี้วัด6!AY52))</f>
        <v/>
      </c>
      <c r="AZ22" s="314" t="str">
        <f>IF($B$2=1,IF(ชี้วัด6!AZ22="","",ชี้วัด6!AZ22),IF(ชี้วัด6!AZ52="","",ชี้วัด6!AZ52))</f>
        <v/>
      </c>
      <c r="BA22" s="314" t="str">
        <f>IF($B$2=1,IF(ชี้วัด6!BA22="","",ชี้วัด6!BA22),IF(ชี้วัด6!BA52="","",ชี้วัด6!BA52))</f>
        <v/>
      </c>
      <c r="BB22" s="314" t="str">
        <f>IF($B$2=1,IF(ชี้วัด6!BB22="","",ชี้วัด6!BB22),IF(ชี้วัด6!BB52="","",ชี้วัด6!BB52))</f>
        <v/>
      </c>
      <c r="BC22" s="314" t="str">
        <f>IF($B$2=1,IF(ชี้วัด6!BC22="","",ชี้วัด6!BC22),IF(ชี้วัด6!BC52="","",ชี้วัด6!BC52))</f>
        <v/>
      </c>
      <c r="BD22" s="314" t="str">
        <f>IF($B$2=1,IF(ชี้วัด6!BD22="","",ชี้วัด6!BD22),IF(ชี้วัด6!BD52="","",ชี้วัด6!BD52))</f>
        <v/>
      </c>
      <c r="BE22" s="116" t="str">
        <f>IF($B$2=1,IF(ชี้วัด6!BE22="","",ชี้วัด6!BE22),IF(ชี้วัด6!BE52="","",ชี้วัด6!BE52))</f>
        <v/>
      </c>
      <c r="BF22" s="116" t="str">
        <f>IF($B$2=1,IF(ชี้วัด6!BF22="","",ชี้วัด6!BF22),IF(ชี้วัด6!BF52="","",ชี้วัด6!BF52))</f>
        <v/>
      </c>
    </row>
    <row r="23" spans="1:58" ht="18" customHeight="1" x14ac:dyDescent="0.3">
      <c r="A23" s="111"/>
      <c r="B23" s="111"/>
      <c r="C23" s="111"/>
      <c r="D23" s="267">
        <f t="shared" si="3"/>
        <v>19</v>
      </c>
      <c r="E23" s="110" t="str">
        <f>IF($B$2=1,IF(ชี้วัด6!E23="","",ชี้วัด6!E23),IF(ชี้วัด6!E53="","",ชี้วัด6!E53))</f>
        <v/>
      </c>
      <c r="F23" s="118"/>
      <c r="G23" s="314" t="str">
        <f>IF($B$2=1,IF(ชี้วัด6!G23="","",ชี้วัด6!G23),IF(ชี้วัด6!G53="","",ชี้วัด6!G53))</f>
        <v/>
      </c>
      <c r="H23" s="314" t="str">
        <f>IF($B$2=1,IF(ชี้วัด6!H23="","",ชี้วัด6!H23),IF(ชี้วัด6!H53="","",ชี้วัด6!H53))</f>
        <v/>
      </c>
      <c r="I23" s="314" t="str">
        <f>IF($B$2=1,IF(ชี้วัด6!I23="","",ชี้วัด6!I23),IF(ชี้วัด6!I53="","",ชี้วัด6!I53))</f>
        <v/>
      </c>
      <c r="J23" s="314" t="str">
        <f>IF($B$2=1,IF(ชี้วัด6!J23="","",ชี้วัด6!J23),IF(ชี้วัด6!J53="","",ชี้วัด6!J53))</f>
        <v/>
      </c>
      <c r="K23" s="314" t="str">
        <f>IF($B$2=1,IF(ชี้วัด6!K23="","",ชี้วัด6!K23),IF(ชี้วัด6!K53="","",ชี้วัด6!K53))</f>
        <v/>
      </c>
      <c r="L23" s="314" t="str">
        <f>IF($B$2=1,IF(ชี้วัด6!L23="","",ชี้วัด6!L23),IF(ชี้วัด6!L53="","",ชี้วัด6!L53))</f>
        <v/>
      </c>
      <c r="M23" s="314" t="str">
        <f>IF($B$2=1,IF(ชี้วัด6!M23="","",ชี้วัด6!M23),IF(ชี้วัด6!M53="","",ชี้วัด6!M53))</f>
        <v/>
      </c>
      <c r="N23" s="314" t="str">
        <f>IF($B$2=1,IF(ชี้วัด6!N23="","",ชี้วัด6!N23),IF(ชี้วัด6!N53="","",ชี้วัด6!N53))</f>
        <v/>
      </c>
      <c r="O23" s="314" t="str">
        <f>IF($B$2=1,IF(ชี้วัด6!O23="","",ชี้วัด6!O23),IF(ชี้วัด6!O53="","",ชี้วัด6!O53))</f>
        <v/>
      </c>
      <c r="P23" s="314" t="str">
        <f>IF($B$2=1,IF(ชี้วัด6!P23="","",ชี้วัด6!P23),IF(ชี้วัด6!P53="","",ชี้วัด6!P53))</f>
        <v/>
      </c>
      <c r="Q23" s="314" t="str">
        <f>IF($B$2=1,IF(ชี้วัด6!Q23="","",ชี้วัด6!Q23),IF(ชี้วัด6!Q53="","",ชี้วัด6!Q53))</f>
        <v/>
      </c>
      <c r="R23" s="314" t="str">
        <f>IF($B$2=1,IF(ชี้วัด6!R23="","",ชี้วัด6!R23),IF(ชี้วัด6!R53="","",ชี้วัด6!R53))</f>
        <v/>
      </c>
      <c r="S23" s="314" t="str">
        <f>IF($B$2=1,IF(ชี้วัด6!S23="","",ชี้วัด6!S23),IF(ชี้วัด6!S53="","",ชี้วัด6!S53))</f>
        <v/>
      </c>
      <c r="T23" s="314" t="str">
        <f>IF($B$2=1,IF(ชี้วัด6!T23="","",ชี้วัด6!T23),IF(ชี้วัด6!T53="","",ชี้วัด6!T53))</f>
        <v/>
      </c>
      <c r="U23" s="314" t="str">
        <f>IF($B$2=1,IF(ชี้วัด6!U23="","",ชี้วัด6!U23),IF(ชี้วัด6!U53="","",ชี้วัด6!U53))</f>
        <v/>
      </c>
      <c r="V23" s="314" t="str">
        <f>IF($B$2=1,IF(ชี้วัด6!V23="","",ชี้วัด6!V23),IF(ชี้วัด6!V53="","",ชี้วัด6!V53))</f>
        <v/>
      </c>
      <c r="W23" s="314" t="str">
        <f>IF($B$2=1,IF(ชี้วัด6!W23="","",ชี้วัด6!W23),IF(ชี้วัด6!W53="","",ชี้วัด6!W53))</f>
        <v/>
      </c>
      <c r="X23" s="314" t="str">
        <f>IF($B$2=1,IF(ชี้วัด6!X23="","",ชี้วัด6!X23),IF(ชี้วัด6!X53="","",ชี้วัด6!X53))</f>
        <v/>
      </c>
      <c r="Y23" s="314" t="str">
        <f>IF($B$2=1,IF(ชี้วัด6!Y23="","",ชี้วัด6!Y23),IF(ชี้วัด6!Y53="","",ชี้วัด6!Y53))</f>
        <v/>
      </c>
      <c r="Z23" s="314" t="str">
        <f>IF($B$2=1,IF(ชี้วัด6!Z23="","",ชี้วัด6!Z23),IF(ชี้วัด6!Z53="","",ชี้วัด6!Z53))</f>
        <v/>
      </c>
      <c r="AA23" s="314" t="str">
        <f>IF($B$2=1,IF(ชี้วัด6!AA23="","",ชี้วัด6!AA23),IF(ชี้วัด6!AA53="","",ชี้วัด6!AA53))</f>
        <v/>
      </c>
      <c r="AB23" s="314" t="str">
        <f>IF($B$2=1,IF(ชี้วัด6!AB23="","",ชี้วัด6!AB23),IF(ชี้วัด6!AB53="","",ชี้วัด6!AB53))</f>
        <v/>
      </c>
      <c r="AC23" s="314" t="str">
        <f>IF($B$2=1,IF(ชี้วัด6!AC23="","",ชี้วัด6!AC23),IF(ชี้วัด6!AC53="","",ชี้วัด6!AC53))</f>
        <v/>
      </c>
      <c r="AD23" s="314" t="str">
        <f>IF($B$2=1,IF(ชี้วัด6!AD23="","",ชี้วัด6!AD23),IF(ชี้วัด6!AD53="","",ชี้วัด6!AD53))</f>
        <v/>
      </c>
      <c r="AE23" s="314" t="str">
        <f>IF($B$2=1,IF(ชี้วัด6!AE23="","",ชี้วัด6!AE23),IF(ชี้วัด6!AE53="","",ชี้วัด6!AE53))</f>
        <v/>
      </c>
      <c r="AF23" s="314" t="str">
        <f>IF($B$2=1,IF(ชี้วัด6!AF23="","",ชี้วัด6!AF23),IF(ชี้วัด6!AF53="","",ชี้วัด6!AF53))</f>
        <v/>
      </c>
      <c r="AG23" s="314" t="str">
        <f>IF($B$2=1,IF(ชี้วัด6!AG23="","",ชี้วัด6!AG23),IF(ชี้วัด6!AG53="","",ชี้วัด6!AG53))</f>
        <v/>
      </c>
      <c r="AH23" s="314" t="str">
        <f>IF($B$2=1,IF(ชี้วัด6!AH23="","",ชี้วัด6!AH23),IF(ชี้วัด6!AH53="","",ชี้วัด6!AH53))</f>
        <v/>
      </c>
      <c r="AI23" s="314" t="str">
        <f>IF($B$2=1,IF(ชี้วัด6!AI23="","",ชี้วัด6!AI23),IF(ชี้วัด6!AI53="","",ชี้วัด6!AI53))</f>
        <v/>
      </c>
      <c r="AJ23" s="314" t="str">
        <f>IF($B$2=1,IF(ชี้วัด6!AJ23="","",ชี้วัด6!AJ23),IF(ชี้วัด6!AJ53="","",ชี้วัด6!AJ53))</f>
        <v/>
      </c>
      <c r="AK23" s="314" t="str">
        <f>IF($B$2=1,IF(ชี้วัด6!AK23="","",ชี้วัด6!AK23),IF(ชี้วัด6!AK53="","",ชี้วัด6!AK53))</f>
        <v/>
      </c>
      <c r="AL23" s="314" t="str">
        <f>IF($B$2=1,IF(ชี้วัด6!AL23="","",ชี้วัด6!AL23),IF(ชี้วัด6!AL53="","",ชี้วัด6!AL53))</f>
        <v/>
      </c>
      <c r="AM23" s="314" t="str">
        <f>IF($B$2=1,IF(ชี้วัด6!AM23="","",ชี้วัด6!AM23),IF(ชี้วัด6!AM53="","",ชี้วัด6!AM53))</f>
        <v/>
      </c>
      <c r="AN23" s="314" t="str">
        <f>IF($B$2=1,IF(ชี้วัด6!AN23="","",ชี้วัด6!AN23),IF(ชี้วัด6!AN53="","",ชี้วัด6!AN53))</f>
        <v/>
      </c>
      <c r="AO23" s="314" t="str">
        <f>IF($B$2=1,IF(ชี้วัด6!AO23="","",ชี้วัด6!AO23),IF(ชี้วัด6!AO53="","",ชี้วัด6!AO53))</f>
        <v/>
      </c>
      <c r="AP23" s="314" t="str">
        <f>IF($B$2=1,IF(ชี้วัด6!AP23="","",ชี้วัด6!AP23),IF(ชี้วัด6!AP53="","",ชี้วัด6!AP53))</f>
        <v/>
      </c>
      <c r="AQ23" s="314" t="str">
        <f>IF($B$2=1,IF(ชี้วัด6!AQ23="","",ชี้วัด6!AQ23),IF(ชี้วัด6!AQ53="","",ชี้วัด6!AQ53))</f>
        <v/>
      </c>
      <c r="AR23" s="314" t="str">
        <f>IF($B$2=1,IF(ชี้วัด6!AR23="","",ชี้วัด6!AR23),IF(ชี้วัด6!AR53="","",ชี้วัด6!AR53))</f>
        <v/>
      </c>
      <c r="AS23" s="314" t="str">
        <f>IF($B$2=1,IF(ชี้วัด6!AS23="","",ชี้วัด6!AS23),IF(ชี้วัด6!AS53="","",ชี้วัด6!AS53))</f>
        <v/>
      </c>
      <c r="AT23" s="314" t="str">
        <f>IF($B$2=1,IF(ชี้วัด6!AT23="","",ชี้วัด6!AT23),IF(ชี้วัด6!AT53="","",ชี้วัด6!AT53))</f>
        <v/>
      </c>
      <c r="AU23" s="314" t="str">
        <f>IF($B$2=1,IF(ชี้วัด6!AU23="","",ชี้วัด6!AU23),IF(ชี้วัด6!AU53="","",ชี้วัด6!AU53))</f>
        <v/>
      </c>
      <c r="AV23" s="314" t="str">
        <f>IF($B$2=1,IF(ชี้วัด6!AV23="","",ชี้วัด6!AV23),IF(ชี้วัด6!AV53="","",ชี้วัด6!AV53))</f>
        <v/>
      </c>
      <c r="AW23" s="314" t="str">
        <f>IF($B$2=1,IF(ชี้วัด6!AW23="","",ชี้วัด6!AW23),IF(ชี้วัด6!AW53="","",ชี้วัด6!AW53))</f>
        <v/>
      </c>
      <c r="AX23" s="314" t="str">
        <f>IF($B$2=1,IF(ชี้วัด6!AX23="","",ชี้วัด6!AX23),IF(ชี้วัด6!AX53="","",ชี้วัด6!AX53))</f>
        <v/>
      </c>
      <c r="AY23" s="314" t="str">
        <f>IF($B$2=1,IF(ชี้วัด6!AY23="","",ชี้วัด6!AY23),IF(ชี้วัด6!AY53="","",ชี้วัด6!AY53))</f>
        <v/>
      </c>
      <c r="AZ23" s="314" t="str">
        <f>IF($B$2=1,IF(ชี้วัด6!AZ23="","",ชี้วัด6!AZ23),IF(ชี้วัด6!AZ53="","",ชี้วัด6!AZ53))</f>
        <v/>
      </c>
      <c r="BA23" s="314" t="str">
        <f>IF($B$2=1,IF(ชี้วัด6!BA23="","",ชี้วัด6!BA23),IF(ชี้วัด6!BA53="","",ชี้วัด6!BA53))</f>
        <v/>
      </c>
      <c r="BB23" s="314" t="str">
        <f>IF($B$2=1,IF(ชี้วัด6!BB23="","",ชี้วัด6!BB23),IF(ชี้วัด6!BB53="","",ชี้วัด6!BB53))</f>
        <v/>
      </c>
      <c r="BC23" s="314" t="str">
        <f>IF($B$2=1,IF(ชี้วัด6!BC23="","",ชี้วัด6!BC23),IF(ชี้วัด6!BC53="","",ชี้วัด6!BC53))</f>
        <v/>
      </c>
      <c r="BD23" s="314" t="str">
        <f>IF($B$2=1,IF(ชี้วัด6!BD23="","",ชี้วัด6!BD23),IF(ชี้วัด6!BD53="","",ชี้วัด6!BD53))</f>
        <v/>
      </c>
      <c r="BE23" s="116" t="str">
        <f>IF($B$2=1,IF(ชี้วัด6!BE23="","",ชี้วัด6!BE23),IF(ชี้วัด6!BE53="","",ชี้วัด6!BE53))</f>
        <v/>
      </c>
      <c r="BF23" s="116" t="str">
        <f>IF($B$2=1,IF(ชี้วัด6!BF23="","",ชี้วัด6!BF23),IF(ชี้วัด6!BF53="","",ชี้วัด6!BF53))</f>
        <v/>
      </c>
    </row>
    <row r="24" spans="1:58" ht="18" customHeight="1" x14ac:dyDescent="0.3">
      <c r="A24" s="111"/>
      <c r="B24" s="111"/>
      <c r="C24" s="111"/>
      <c r="D24" s="267">
        <f t="shared" si="3"/>
        <v>20</v>
      </c>
      <c r="E24" s="110" t="str">
        <f>IF($B$2=1,IF(ชี้วัด6!E24="","",ชี้วัด6!E24),IF(ชี้วัด6!E54="","",ชี้วัด6!E54))</f>
        <v/>
      </c>
      <c r="F24" s="118"/>
      <c r="G24" s="314" t="str">
        <f>IF($B$2=1,IF(ชี้วัด6!G24="","",ชี้วัด6!G24),IF(ชี้วัด6!G54="","",ชี้วัด6!G54))</f>
        <v/>
      </c>
      <c r="H24" s="314" t="str">
        <f>IF($B$2=1,IF(ชี้วัด6!H24="","",ชี้วัด6!H24),IF(ชี้วัด6!H54="","",ชี้วัด6!H54))</f>
        <v/>
      </c>
      <c r="I24" s="314" t="str">
        <f>IF($B$2=1,IF(ชี้วัด6!I24="","",ชี้วัด6!I24),IF(ชี้วัด6!I54="","",ชี้วัด6!I54))</f>
        <v/>
      </c>
      <c r="J24" s="314" t="str">
        <f>IF($B$2=1,IF(ชี้วัด6!J24="","",ชี้วัด6!J24),IF(ชี้วัด6!J54="","",ชี้วัด6!J54))</f>
        <v/>
      </c>
      <c r="K24" s="314" t="str">
        <f>IF($B$2=1,IF(ชี้วัด6!K24="","",ชี้วัด6!K24),IF(ชี้วัด6!K54="","",ชี้วัด6!K54))</f>
        <v/>
      </c>
      <c r="L24" s="314" t="str">
        <f>IF($B$2=1,IF(ชี้วัด6!L24="","",ชี้วัด6!L24),IF(ชี้วัด6!L54="","",ชี้วัด6!L54))</f>
        <v/>
      </c>
      <c r="M24" s="314" t="str">
        <f>IF($B$2=1,IF(ชี้วัด6!M24="","",ชี้วัด6!M24),IF(ชี้วัด6!M54="","",ชี้วัด6!M54))</f>
        <v/>
      </c>
      <c r="N24" s="314" t="str">
        <f>IF($B$2=1,IF(ชี้วัด6!N24="","",ชี้วัด6!N24),IF(ชี้วัด6!N54="","",ชี้วัด6!N54))</f>
        <v/>
      </c>
      <c r="O24" s="314" t="str">
        <f>IF($B$2=1,IF(ชี้วัด6!O24="","",ชี้วัด6!O24),IF(ชี้วัด6!O54="","",ชี้วัด6!O54))</f>
        <v/>
      </c>
      <c r="P24" s="314" t="str">
        <f>IF($B$2=1,IF(ชี้วัด6!P24="","",ชี้วัด6!P24),IF(ชี้วัด6!P54="","",ชี้วัด6!P54))</f>
        <v/>
      </c>
      <c r="Q24" s="314" t="str">
        <f>IF($B$2=1,IF(ชี้วัด6!Q24="","",ชี้วัด6!Q24),IF(ชี้วัด6!Q54="","",ชี้วัด6!Q54))</f>
        <v/>
      </c>
      <c r="R24" s="314" t="str">
        <f>IF($B$2=1,IF(ชี้วัด6!R24="","",ชี้วัด6!R24),IF(ชี้วัด6!R54="","",ชี้วัด6!R54))</f>
        <v/>
      </c>
      <c r="S24" s="314" t="str">
        <f>IF($B$2=1,IF(ชี้วัด6!S24="","",ชี้วัด6!S24),IF(ชี้วัด6!S54="","",ชี้วัด6!S54))</f>
        <v/>
      </c>
      <c r="T24" s="314" t="str">
        <f>IF($B$2=1,IF(ชี้วัด6!T24="","",ชี้วัด6!T24),IF(ชี้วัด6!T54="","",ชี้วัด6!T54))</f>
        <v/>
      </c>
      <c r="U24" s="314" t="str">
        <f>IF($B$2=1,IF(ชี้วัด6!U24="","",ชี้วัด6!U24),IF(ชี้วัด6!U54="","",ชี้วัด6!U54))</f>
        <v/>
      </c>
      <c r="V24" s="314" t="str">
        <f>IF($B$2=1,IF(ชี้วัด6!V24="","",ชี้วัด6!V24),IF(ชี้วัด6!V54="","",ชี้วัด6!V54))</f>
        <v/>
      </c>
      <c r="W24" s="314" t="str">
        <f>IF($B$2=1,IF(ชี้วัด6!W24="","",ชี้วัด6!W24),IF(ชี้วัด6!W54="","",ชี้วัด6!W54))</f>
        <v/>
      </c>
      <c r="X24" s="314" t="str">
        <f>IF($B$2=1,IF(ชี้วัด6!X24="","",ชี้วัด6!X24),IF(ชี้วัด6!X54="","",ชี้วัด6!X54))</f>
        <v/>
      </c>
      <c r="Y24" s="314" t="str">
        <f>IF($B$2=1,IF(ชี้วัด6!Y24="","",ชี้วัด6!Y24),IF(ชี้วัด6!Y54="","",ชี้วัด6!Y54))</f>
        <v/>
      </c>
      <c r="Z24" s="314" t="str">
        <f>IF($B$2=1,IF(ชี้วัด6!Z24="","",ชี้วัด6!Z24),IF(ชี้วัด6!Z54="","",ชี้วัด6!Z54))</f>
        <v/>
      </c>
      <c r="AA24" s="314" t="str">
        <f>IF($B$2=1,IF(ชี้วัด6!AA24="","",ชี้วัด6!AA24),IF(ชี้วัด6!AA54="","",ชี้วัด6!AA54))</f>
        <v/>
      </c>
      <c r="AB24" s="314" t="str">
        <f>IF($B$2=1,IF(ชี้วัด6!AB24="","",ชี้วัด6!AB24),IF(ชี้วัด6!AB54="","",ชี้วัด6!AB54))</f>
        <v/>
      </c>
      <c r="AC24" s="314" t="str">
        <f>IF($B$2=1,IF(ชี้วัด6!AC24="","",ชี้วัด6!AC24),IF(ชี้วัด6!AC54="","",ชี้วัด6!AC54))</f>
        <v/>
      </c>
      <c r="AD24" s="314" t="str">
        <f>IF($B$2=1,IF(ชี้วัด6!AD24="","",ชี้วัด6!AD24),IF(ชี้วัด6!AD54="","",ชี้วัด6!AD54))</f>
        <v/>
      </c>
      <c r="AE24" s="314" t="str">
        <f>IF($B$2=1,IF(ชี้วัด6!AE24="","",ชี้วัด6!AE24),IF(ชี้วัด6!AE54="","",ชี้วัด6!AE54))</f>
        <v/>
      </c>
      <c r="AF24" s="314" t="str">
        <f>IF($B$2=1,IF(ชี้วัด6!AF24="","",ชี้วัด6!AF24),IF(ชี้วัด6!AF54="","",ชี้วัด6!AF54))</f>
        <v/>
      </c>
      <c r="AG24" s="314" t="str">
        <f>IF($B$2=1,IF(ชี้วัด6!AG24="","",ชี้วัด6!AG24),IF(ชี้วัด6!AG54="","",ชี้วัด6!AG54))</f>
        <v/>
      </c>
      <c r="AH24" s="314" t="str">
        <f>IF($B$2=1,IF(ชี้วัด6!AH24="","",ชี้วัด6!AH24),IF(ชี้วัด6!AH54="","",ชี้วัด6!AH54))</f>
        <v/>
      </c>
      <c r="AI24" s="314" t="str">
        <f>IF($B$2=1,IF(ชี้วัด6!AI24="","",ชี้วัด6!AI24),IF(ชี้วัด6!AI54="","",ชี้วัด6!AI54))</f>
        <v/>
      </c>
      <c r="AJ24" s="314" t="str">
        <f>IF($B$2=1,IF(ชี้วัด6!AJ24="","",ชี้วัด6!AJ24),IF(ชี้วัด6!AJ54="","",ชี้วัด6!AJ54))</f>
        <v/>
      </c>
      <c r="AK24" s="314" t="str">
        <f>IF($B$2=1,IF(ชี้วัด6!AK24="","",ชี้วัด6!AK24),IF(ชี้วัด6!AK54="","",ชี้วัด6!AK54))</f>
        <v/>
      </c>
      <c r="AL24" s="314" t="str">
        <f>IF($B$2=1,IF(ชี้วัด6!AL24="","",ชี้วัด6!AL24),IF(ชี้วัด6!AL54="","",ชี้วัด6!AL54))</f>
        <v/>
      </c>
      <c r="AM24" s="314" t="str">
        <f>IF($B$2=1,IF(ชี้วัด6!AM24="","",ชี้วัด6!AM24),IF(ชี้วัด6!AM54="","",ชี้วัด6!AM54))</f>
        <v/>
      </c>
      <c r="AN24" s="314" t="str">
        <f>IF($B$2=1,IF(ชี้วัด6!AN24="","",ชี้วัด6!AN24),IF(ชี้วัด6!AN54="","",ชี้วัด6!AN54))</f>
        <v/>
      </c>
      <c r="AO24" s="314" t="str">
        <f>IF($B$2=1,IF(ชี้วัด6!AO24="","",ชี้วัด6!AO24),IF(ชี้วัด6!AO54="","",ชี้วัด6!AO54))</f>
        <v/>
      </c>
      <c r="AP24" s="314" t="str">
        <f>IF($B$2=1,IF(ชี้วัด6!AP24="","",ชี้วัด6!AP24),IF(ชี้วัด6!AP54="","",ชี้วัด6!AP54))</f>
        <v/>
      </c>
      <c r="AQ24" s="314" t="str">
        <f>IF($B$2=1,IF(ชี้วัด6!AQ24="","",ชี้วัด6!AQ24),IF(ชี้วัด6!AQ54="","",ชี้วัด6!AQ54))</f>
        <v/>
      </c>
      <c r="AR24" s="314" t="str">
        <f>IF($B$2=1,IF(ชี้วัด6!AR24="","",ชี้วัด6!AR24),IF(ชี้วัด6!AR54="","",ชี้วัด6!AR54))</f>
        <v/>
      </c>
      <c r="AS24" s="314" t="str">
        <f>IF($B$2=1,IF(ชี้วัด6!AS24="","",ชี้วัด6!AS24),IF(ชี้วัด6!AS54="","",ชี้วัด6!AS54))</f>
        <v/>
      </c>
      <c r="AT24" s="314" t="str">
        <f>IF($B$2=1,IF(ชี้วัด6!AT24="","",ชี้วัด6!AT24),IF(ชี้วัด6!AT54="","",ชี้วัด6!AT54))</f>
        <v/>
      </c>
      <c r="AU24" s="314" t="str">
        <f>IF($B$2=1,IF(ชี้วัด6!AU24="","",ชี้วัด6!AU24),IF(ชี้วัด6!AU54="","",ชี้วัด6!AU54))</f>
        <v/>
      </c>
      <c r="AV24" s="314" t="str">
        <f>IF($B$2=1,IF(ชี้วัด6!AV24="","",ชี้วัด6!AV24),IF(ชี้วัด6!AV54="","",ชี้วัด6!AV54))</f>
        <v/>
      </c>
      <c r="AW24" s="314" t="str">
        <f>IF($B$2=1,IF(ชี้วัด6!AW24="","",ชี้วัด6!AW24),IF(ชี้วัด6!AW54="","",ชี้วัด6!AW54))</f>
        <v/>
      </c>
      <c r="AX24" s="314" t="str">
        <f>IF($B$2=1,IF(ชี้วัด6!AX24="","",ชี้วัด6!AX24),IF(ชี้วัด6!AX54="","",ชี้วัด6!AX54))</f>
        <v/>
      </c>
      <c r="AY24" s="314" t="str">
        <f>IF($B$2=1,IF(ชี้วัด6!AY24="","",ชี้วัด6!AY24),IF(ชี้วัด6!AY54="","",ชี้วัด6!AY54))</f>
        <v/>
      </c>
      <c r="AZ24" s="314" t="str">
        <f>IF($B$2=1,IF(ชี้วัด6!AZ24="","",ชี้วัด6!AZ24),IF(ชี้วัด6!AZ54="","",ชี้วัด6!AZ54))</f>
        <v/>
      </c>
      <c r="BA24" s="314" t="str">
        <f>IF($B$2=1,IF(ชี้วัด6!BA24="","",ชี้วัด6!BA24),IF(ชี้วัด6!BA54="","",ชี้วัด6!BA54))</f>
        <v/>
      </c>
      <c r="BB24" s="314" t="str">
        <f>IF($B$2=1,IF(ชี้วัด6!BB24="","",ชี้วัด6!BB24),IF(ชี้วัด6!BB54="","",ชี้วัด6!BB54))</f>
        <v/>
      </c>
      <c r="BC24" s="314" t="str">
        <f>IF($B$2=1,IF(ชี้วัด6!BC24="","",ชี้วัด6!BC24),IF(ชี้วัด6!BC54="","",ชี้วัด6!BC54))</f>
        <v/>
      </c>
      <c r="BD24" s="314" t="str">
        <f>IF($B$2=1,IF(ชี้วัด6!BD24="","",ชี้วัด6!BD24),IF(ชี้วัด6!BD54="","",ชี้วัด6!BD54))</f>
        <v/>
      </c>
      <c r="BE24" s="116" t="str">
        <f>IF($B$2=1,IF(ชี้วัด6!BE24="","",ชี้วัด6!BE24),IF(ชี้วัด6!BE54="","",ชี้วัด6!BE54))</f>
        <v/>
      </c>
      <c r="BF24" s="116" t="str">
        <f>IF($B$2=1,IF(ชี้วัด6!BF24="","",ชี้วัด6!BF24),IF(ชี้วัด6!BF54="","",ชี้วัด6!BF54))</f>
        <v/>
      </c>
    </row>
    <row r="25" spans="1:58" ht="18" customHeight="1" x14ac:dyDescent="0.3">
      <c r="A25" s="111"/>
      <c r="B25" s="111"/>
      <c r="C25" s="111"/>
      <c r="D25" s="267">
        <f t="shared" si="3"/>
        <v>21</v>
      </c>
      <c r="E25" s="110" t="str">
        <f>IF($B$2=1,IF(ชี้วัด6!E25="","",ชี้วัด6!E25),IF(ชี้วัด6!E55="","",ชี้วัด6!E55))</f>
        <v/>
      </c>
      <c r="F25" s="118"/>
      <c r="G25" s="314" t="str">
        <f>IF($B$2=1,IF(ชี้วัด6!G25="","",ชี้วัด6!G25),IF(ชี้วัด6!G55="","",ชี้วัด6!G55))</f>
        <v/>
      </c>
      <c r="H25" s="314" t="str">
        <f>IF($B$2=1,IF(ชี้วัด6!H25="","",ชี้วัด6!H25),IF(ชี้วัด6!H55="","",ชี้วัด6!H55))</f>
        <v/>
      </c>
      <c r="I25" s="314" t="str">
        <f>IF($B$2=1,IF(ชี้วัด6!I25="","",ชี้วัด6!I25),IF(ชี้วัด6!I55="","",ชี้วัด6!I55))</f>
        <v/>
      </c>
      <c r="J25" s="314" t="str">
        <f>IF($B$2=1,IF(ชี้วัด6!J25="","",ชี้วัด6!J25),IF(ชี้วัด6!J55="","",ชี้วัด6!J55))</f>
        <v/>
      </c>
      <c r="K25" s="314" t="str">
        <f>IF($B$2=1,IF(ชี้วัด6!K25="","",ชี้วัด6!K25),IF(ชี้วัด6!K55="","",ชี้วัด6!K55))</f>
        <v/>
      </c>
      <c r="L25" s="314" t="str">
        <f>IF($B$2=1,IF(ชี้วัด6!L25="","",ชี้วัด6!L25),IF(ชี้วัด6!L55="","",ชี้วัด6!L55))</f>
        <v/>
      </c>
      <c r="M25" s="314" t="str">
        <f>IF($B$2=1,IF(ชี้วัด6!M25="","",ชี้วัด6!M25),IF(ชี้วัด6!M55="","",ชี้วัด6!M55))</f>
        <v/>
      </c>
      <c r="N25" s="314" t="str">
        <f>IF($B$2=1,IF(ชี้วัด6!N25="","",ชี้วัด6!N25),IF(ชี้วัด6!N55="","",ชี้วัด6!N55))</f>
        <v/>
      </c>
      <c r="O25" s="314" t="str">
        <f>IF($B$2=1,IF(ชี้วัด6!O25="","",ชี้วัด6!O25),IF(ชี้วัด6!O55="","",ชี้วัด6!O55))</f>
        <v/>
      </c>
      <c r="P25" s="314" t="str">
        <f>IF($B$2=1,IF(ชี้วัด6!P25="","",ชี้วัด6!P25),IF(ชี้วัด6!P55="","",ชี้วัด6!P55))</f>
        <v/>
      </c>
      <c r="Q25" s="314" t="str">
        <f>IF($B$2=1,IF(ชี้วัด6!Q25="","",ชี้วัด6!Q25),IF(ชี้วัด6!Q55="","",ชี้วัด6!Q55))</f>
        <v/>
      </c>
      <c r="R25" s="314" t="str">
        <f>IF($B$2=1,IF(ชี้วัด6!R25="","",ชี้วัด6!R25),IF(ชี้วัด6!R55="","",ชี้วัด6!R55))</f>
        <v/>
      </c>
      <c r="S25" s="314" t="str">
        <f>IF($B$2=1,IF(ชี้วัด6!S25="","",ชี้วัด6!S25),IF(ชี้วัด6!S55="","",ชี้วัด6!S55))</f>
        <v/>
      </c>
      <c r="T25" s="314" t="str">
        <f>IF($B$2=1,IF(ชี้วัด6!T25="","",ชี้วัด6!T25),IF(ชี้วัด6!T55="","",ชี้วัด6!T55))</f>
        <v/>
      </c>
      <c r="U25" s="314" t="str">
        <f>IF($B$2=1,IF(ชี้วัด6!U25="","",ชี้วัด6!U25),IF(ชี้วัด6!U55="","",ชี้วัด6!U55))</f>
        <v/>
      </c>
      <c r="V25" s="314" t="str">
        <f>IF($B$2=1,IF(ชี้วัด6!V25="","",ชี้วัด6!V25),IF(ชี้วัด6!V55="","",ชี้วัด6!V55))</f>
        <v/>
      </c>
      <c r="W25" s="314" t="str">
        <f>IF($B$2=1,IF(ชี้วัด6!W25="","",ชี้วัด6!W25),IF(ชี้วัด6!W55="","",ชี้วัด6!W55))</f>
        <v/>
      </c>
      <c r="X25" s="314" t="str">
        <f>IF($B$2=1,IF(ชี้วัด6!X25="","",ชี้วัด6!X25),IF(ชี้วัด6!X55="","",ชี้วัด6!X55))</f>
        <v/>
      </c>
      <c r="Y25" s="314" t="str">
        <f>IF($B$2=1,IF(ชี้วัด6!Y25="","",ชี้วัด6!Y25),IF(ชี้วัด6!Y55="","",ชี้วัด6!Y55))</f>
        <v/>
      </c>
      <c r="Z25" s="314" t="str">
        <f>IF($B$2=1,IF(ชี้วัด6!Z25="","",ชี้วัด6!Z25),IF(ชี้วัด6!Z55="","",ชี้วัด6!Z55))</f>
        <v/>
      </c>
      <c r="AA25" s="314" t="str">
        <f>IF($B$2=1,IF(ชี้วัด6!AA25="","",ชี้วัด6!AA25),IF(ชี้วัด6!AA55="","",ชี้วัด6!AA55))</f>
        <v/>
      </c>
      <c r="AB25" s="314" t="str">
        <f>IF($B$2=1,IF(ชี้วัด6!AB25="","",ชี้วัด6!AB25),IF(ชี้วัด6!AB55="","",ชี้วัด6!AB55))</f>
        <v/>
      </c>
      <c r="AC25" s="314" t="str">
        <f>IF($B$2=1,IF(ชี้วัด6!AC25="","",ชี้วัด6!AC25),IF(ชี้วัด6!AC55="","",ชี้วัด6!AC55))</f>
        <v/>
      </c>
      <c r="AD25" s="314" t="str">
        <f>IF($B$2=1,IF(ชี้วัด6!AD25="","",ชี้วัด6!AD25),IF(ชี้วัด6!AD55="","",ชี้วัด6!AD55))</f>
        <v/>
      </c>
      <c r="AE25" s="314" t="str">
        <f>IF($B$2=1,IF(ชี้วัด6!AE25="","",ชี้วัด6!AE25),IF(ชี้วัด6!AE55="","",ชี้วัด6!AE55))</f>
        <v/>
      </c>
      <c r="AF25" s="314" t="str">
        <f>IF($B$2=1,IF(ชี้วัด6!AF25="","",ชี้วัด6!AF25),IF(ชี้วัด6!AF55="","",ชี้วัด6!AF55))</f>
        <v/>
      </c>
      <c r="AG25" s="314" t="str">
        <f>IF($B$2=1,IF(ชี้วัด6!AG25="","",ชี้วัด6!AG25),IF(ชี้วัด6!AG55="","",ชี้วัด6!AG55))</f>
        <v/>
      </c>
      <c r="AH25" s="314" t="str">
        <f>IF($B$2=1,IF(ชี้วัด6!AH25="","",ชี้วัด6!AH25),IF(ชี้วัด6!AH55="","",ชี้วัด6!AH55))</f>
        <v/>
      </c>
      <c r="AI25" s="314" t="str">
        <f>IF($B$2=1,IF(ชี้วัด6!AI25="","",ชี้วัด6!AI25),IF(ชี้วัด6!AI55="","",ชี้วัด6!AI55))</f>
        <v/>
      </c>
      <c r="AJ25" s="314" t="str">
        <f>IF($B$2=1,IF(ชี้วัด6!AJ25="","",ชี้วัด6!AJ25),IF(ชี้วัด6!AJ55="","",ชี้วัด6!AJ55))</f>
        <v/>
      </c>
      <c r="AK25" s="314" t="str">
        <f>IF($B$2=1,IF(ชี้วัด6!AK25="","",ชี้วัด6!AK25),IF(ชี้วัด6!AK55="","",ชี้วัด6!AK55))</f>
        <v/>
      </c>
      <c r="AL25" s="314" t="str">
        <f>IF($B$2=1,IF(ชี้วัด6!AL25="","",ชี้วัด6!AL25),IF(ชี้วัด6!AL55="","",ชี้วัด6!AL55))</f>
        <v/>
      </c>
      <c r="AM25" s="314" t="str">
        <f>IF($B$2=1,IF(ชี้วัด6!AM25="","",ชี้วัด6!AM25),IF(ชี้วัด6!AM55="","",ชี้วัด6!AM55))</f>
        <v/>
      </c>
      <c r="AN25" s="314" t="str">
        <f>IF($B$2=1,IF(ชี้วัด6!AN25="","",ชี้วัด6!AN25),IF(ชี้วัด6!AN55="","",ชี้วัด6!AN55))</f>
        <v/>
      </c>
      <c r="AO25" s="314" t="str">
        <f>IF($B$2=1,IF(ชี้วัด6!AO25="","",ชี้วัด6!AO25),IF(ชี้วัด6!AO55="","",ชี้วัด6!AO55))</f>
        <v/>
      </c>
      <c r="AP25" s="314" t="str">
        <f>IF($B$2=1,IF(ชี้วัด6!AP25="","",ชี้วัด6!AP25),IF(ชี้วัด6!AP55="","",ชี้วัด6!AP55))</f>
        <v/>
      </c>
      <c r="AQ25" s="314" t="str">
        <f>IF($B$2=1,IF(ชี้วัด6!AQ25="","",ชี้วัด6!AQ25),IF(ชี้วัด6!AQ55="","",ชี้วัด6!AQ55))</f>
        <v/>
      </c>
      <c r="AR25" s="314" t="str">
        <f>IF($B$2=1,IF(ชี้วัด6!AR25="","",ชี้วัด6!AR25),IF(ชี้วัด6!AR55="","",ชี้วัด6!AR55))</f>
        <v/>
      </c>
      <c r="AS25" s="314" t="str">
        <f>IF($B$2=1,IF(ชี้วัด6!AS25="","",ชี้วัด6!AS25),IF(ชี้วัด6!AS55="","",ชี้วัด6!AS55))</f>
        <v/>
      </c>
      <c r="AT25" s="314" t="str">
        <f>IF($B$2=1,IF(ชี้วัด6!AT25="","",ชี้วัด6!AT25),IF(ชี้วัด6!AT55="","",ชี้วัด6!AT55))</f>
        <v/>
      </c>
      <c r="AU25" s="314" t="str">
        <f>IF($B$2=1,IF(ชี้วัด6!AU25="","",ชี้วัด6!AU25),IF(ชี้วัด6!AU55="","",ชี้วัด6!AU55))</f>
        <v/>
      </c>
      <c r="AV25" s="314" t="str">
        <f>IF($B$2=1,IF(ชี้วัด6!AV25="","",ชี้วัด6!AV25),IF(ชี้วัด6!AV55="","",ชี้วัด6!AV55))</f>
        <v/>
      </c>
      <c r="AW25" s="314" t="str">
        <f>IF($B$2=1,IF(ชี้วัด6!AW25="","",ชี้วัด6!AW25),IF(ชี้วัด6!AW55="","",ชี้วัด6!AW55))</f>
        <v/>
      </c>
      <c r="AX25" s="314" t="str">
        <f>IF($B$2=1,IF(ชี้วัด6!AX25="","",ชี้วัด6!AX25),IF(ชี้วัด6!AX55="","",ชี้วัด6!AX55))</f>
        <v/>
      </c>
      <c r="AY25" s="314" t="str">
        <f>IF($B$2=1,IF(ชี้วัด6!AY25="","",ชี้วัด6!AY25),IF(ชี้วัด6!AY55="","",ชี้วัด6!AY55))</f>
        <v/>
      </c>
      <c r="AZ25" s="314" t="str">
        <f>IF($B$2=1,IF(ชี้วัด6!AZ25="","",ชี้วัด6!AZ25),IF(ชี้วัด6!AZ55="","",ชี้วัด6!AZ55))</f>
        <v/>
      </c>
      <c r="BA25" s="314" t="str">
        <f>IF($B$2=1,IF(ชี้วัด6!BA25="","",ชี้วัด6!BA25),IF(ชี้วัด6!BA55="","",ชี้วัด6!BA55))</f>
        <v/>
      </c>
      <c r="BB25" s="314" t="str">
        <f>IF($B$2=1,IF(ชี้วัด6!BB25="","",ชี้วัด6!BB25),IF(ชี้วัด6!BB55="","",ชี้วัด6!BB55))</f>
        <v/>
      </c>
      <c r="BC25" s="314" t="str">
        <f>IF($B$2=1,IF(ชี้วัด6!BC25="","",ชี้วัด6!BC25),IF(ชี้วัด6!BC55="","",ชี้วัด6!BC55))</f>
        <v/>
      </c>
      <c r="BD25" s="314" t="str">
        <f>IF($B$2=1,IF(ชี้วัด6!BD25="","",ชี้วัด6!BD25),IF(ชี้วัด6!BD55="","",ชี้วัด6!BD55))</f>
        <v/>
      </c>
      <c r="BE25" s="116" t="str">
        <f>IF($B$2=1,IF(ชี้วัด6!BE25="","",ชี้วัด6!BE25),IF(ชี้วัด6!BE55="","",ชี้วัด6!BE55))</f>
        <v/>
      </c>
      <c r="BF25" s="116" t="str">
        <f>IF($B$2=1,IF(ชี้วัด6!BF25="","",ชี้วัด6!BF25),IF(ชี้วัด6!BF55="","",ชี้วัด6!BF55))</f>
        <v/>
      </c>
    </row>
    <row r="26" spans="1:58" ht="18" customHeight="1" x14ac:dyDescent="0.3">
      <c r="A26" s="111"/>
      <c r="B26" s="111"/>
      <c r="C26" s="111"/>
      <c r="D26" s="267">
        <f t="shared" si="3"/>
        <v>22</v>
      </c>
      <c r="E26" s="110" t="str">
        <f>IF($B$2=1,IF(ชี้วัด6!E26="","",ชี้วัด6!E26),IF(ชี้วัด6!E56="","",ชี้วัด6!E56))</f>
        <v/>
      </c>
      <c r="F26" s="118"/>
      <c r="G26" s="314" t="str">
        <f>IF($B$2=1,IF(ชี้วัด6!G26="","",ชี้วัด6!G26),IF(ชี้วัด6!G56="","",ชี้วัด6!G56))</f>
        <v/>
      </c>
      <c r="H26" s="314" t="str">
        <f>IF($B$2=1,IF(ชี้วัด6!H26="","",ชี้วัด6!H26),IF(ชี้วัด6!H56="","",ชี้วัด6!H56))</f>
        <v/>
      </c>
      <c r="I26" s="314" t="str">
        <f>IF($B$2=1,IF(ชี้วัด6!I26="","",ชี้วัด6!I26),IF(ชี้วัด6!I56="","",ชี้วัด6!I56))</f>
        <v/>
      </c>
      <c r="J26" s="314" t="str">
        <f>IF($B$2=1,IF(ชี้วัด6!J26="","",ชี้วัด6!J26),IF(ชี้วัด6!J56="","",ชี้วัด6!J56))</f>
        <v/>
      </c>
      <c r="K26" s="314" t="str">
        <f>IF($B$2=1,IF(ชี้วัด6!K26="","",ชี้วัด6!K26),IF(ชี้วัด6!K56="","",ชี้วัด6!K56))</f>
        <v/>
      </c>
      <c r="L26" s="314" t="str">
        <f>IF($B$2=1,IF(ชี้วัด6!L26="","",ชี้วัด6!L26),IF(ชี้วัด6!L56="","",ชี้วัด6!L56))</f>
        <v/>
      </c>
      <c r="M26" s="314" t="str">
        <f>IF($B$2=1,IF(ชี้วัด6!M26="","",ชี้วัด6!M26),IF(ชี้วัด6!M56="","",ชี้วัด6!M56))</f>
        <v/>
      </c>
      <c r="N26" s="314" t="str">
        <f>IF($B$2=1,IF(ชี้วัด6!N26="","",ชี้วัด6!N26),IF(ชี้วัด6!N56="","",ชี้วัด6!N56))</f>
        <v/>
      </c>
      <c r="O26" s="314" t="str">
        <f>IF($B$2=1,IF(ชี้วัด6!O26="","",ชี้วัด6!O26),IF(ชี้วัด6!O56="","",ชี้วัด6!O56))</f>
        <v/>
      </c>
      <c r="P26" s="314" t="str">
        <f>IF($B$2=1,IF(ชี้วัด6!P26="","",ชี้วัด6!P26),IF(ชี้วัด6!P56="","",ชี้วัด6!P56))</f>
        <v/>
      </c>
      <c r="Q26" s="314" t="str">
        <f>IF($B$2=1,IF(ชี้วัด6!Q26="","",ชี้วัด6!Q26),IF(ชี้วัด6!Q56="","",ชี้วัด6!Q56))</f>
        <v/>
      </c>
      <c r="R26" s="314" t="str">
        <f>IF($B$2=1,IF(ชี้วัด6!R26="","",ชี้วัด6!R26),IF(ชี้วัด6!R56="","",ชี้วัด6!R56))</f>
        <v/>
      </c>
      <c r="S26" s="314" t="str">
        <f>IF($B$2=1,IF(ชี้วัด6!S26="","",ชี้วัด6!S26),IF(ชี้วัด6!S56="","",ชี้วัด6!S56))</f>
        <v/>
      </c>
      <c r="T26" s="314" t="str">
        <f>IF($B$2=1,IF(ชี้วัด6!T26="","",ชี้วัด6!T26),IF(ชี้วัด6!T56="","",ชี้วัด6!T56))</f>
        <v/>
      </c>
      <c r="U26" s="314" t="str">
        <f>IF($B$2=1,IF(ชี้วัด6!U26="","",ชี้วัด6!U26),IF(ชี้วัด6!U56="","",ชี้วัด6!U56))</f>
        <v/>
      </c>
      <c r="V26" s="314" t="str">
        <f>IF($B$2=1,IF(ชี้วัด6!V26="","",ชี้วัด6!V26),IF(ชี้วัด6!V56="","",ชี้วัด6!V56))</f>
        <v/>
      </c>
      <c r="W26" s="314" t="str">
        <f>IF($B$2=1,IF(ชี้วัด6!W26="","",ชี้วัด6!W26),IF(ชี้วัด6!W56="","",ชี้วัด6!W56))</f>
        <v/>
      </c>
      <c r="X26" s="314" t="str">
        <f>IF($B$2=1,IF(ชี้วัด6!X26="","",ชี้วัด6!X26),IF(ชี้วัด6!X56="","",ชี้วัด6!X56))</f>
        <v/>
      </c>
      <c r="Y26" s="314" t="str">
        <f>IF($B$2=1,IF(ชี้วัด6!Y26="","",ชี้วัด6!Y26),IF(ชี้วัด6!Y56="","",ชี้วัด6!Y56))</f>
        <v/>
      </c>
      <c r="Z26" s="314" t="str">
        <f>IF($B$2=1,IF(ชี้วัด6!Z26="","",ชี้วัด6!Z26),IF(ชี้วัด6!Z56="","",ชี้วัด6!Z56))</f>
        <v/>
      </c>
      <c r="AA26" s="314" t="str">
        <f>IF($B$2=1,IF(ชี้วัด6!AA26="","",ชี้วัด6!AA26),IF(ชี้วัด6!AA56="","",ชี้วัด6!AA56))</f>
        <v/>
      </c>
      <c r="AB26" s="314" t="str">
        <f>IF($B$2=1,IF(ชี้วัด6!AB26="","",ชี้วัด6!AB26),IF(ชี้วัด6!AB56="","",ชี้วัด6!AB56))</f>
        <v/>
      </c>
      <c r="AC26" s="314" t="str">
        <f>IF($B$2=1,IF(ชี้วัด6!AC26="","",ชี้วัด6!AC26),IF(ชี้วัด6!AC56="","",ชี้วัด6!AC56))</f>
        <v/>
      </c>
      <c r="AD26" s="314" t="str">
        <f>IF($B$2=1,IF(ชี้วัด6!AD26="","",ชี้วัด6!AD26),IF(ชี้วัด6!AD56="","",ชี้วัด6!AD56))</f>
        <v/>
      </c>
      <c r="AE26" s="314" t="str">
        <f>IF($B$2=1,IF(ชี้วัด6!AE26="","",ชี้วัด6!AE26),IF(ชี้วัด6!AE56="","",ชี้วัด6!AE56))</f>
        <v/>
      </c>
      <c r="AF26" s="314" t="str">
        <f>IF($B$2=1,IF(ชี้วัด6!AF26="","",ชี้วัด6!AF26),IF(ชี้วัด6!AF56="","",ชี้วัด6!AF56))</f>
        <v/>
      </c>
      <c r="AG26" s="314" t="str">
        <f>IF($B$2=1,IF(ชี้วัด6!AG26="","",ชี้วัด6!AG26),IF(ชี้วัด6!AG56="","",ชี้วัด6!AG56))</f>
        <v/>
      </c>
      <c r="AH26" s="314" t="str">
        <f>IF($B$2=1,IF(ชี้วัด6!AH26="","",ชี้วัด6!AH26),IF(ชี้วัด6!AH56="","",ชี้วัด6!AH56))</f>
        <v/>
      </c>
      <c r="AI26" s="314" t="str">
        <f>IF($B$2=1,IF(ชี้วัด6!AI26="","",ชี้วัด6!AI26),IF(ชี้วัด6!AI56="","",ชี้วัด6!AI56))</f>
        <v/>
      </c>
      <c r="AJ26" s="314" t="str">
        <f>IF($B$2=1,IF(ชี้วัด6!AJ26="","",ชี้วัด6!AJ26),IF(ชี้วัด6!AJ56="","",ชี้วัด6!AJ56))</f>
        <v/>
      </c>
      <c r="AK26" s="314" t="str">
        <f>IF($B$2=1,IF(ชี้วัด6!AK26="","",ชี้วัด6!AK26),IF(ชี้วัด6!AK56="","",ชี้วัด6!AK56))</f>
        <v/>
      </c>
      <c r="AL26" s="314" t="str">
        <f>IF($B$2=1,IF(ชี้วัด6!AL26="","",ชี้วัด6!AL26),IF(ชี้วัด6!AL56="","",ชี้วัด6!AL56))</f>
        <v/>
      </c>
      <c r="AM26" s="314" t="str">
        <f>IF($B$2=1,IF(ชี้วัด6!AM26="","",ชี้วัด6!AM26),IF(ชี้วัด6!AM56="","",ชี้วัด6!AM56))</f>
        <v/>
      </c>
      <c r="AN26" s="314" t="str">
        <f>IF($B$2=1,IF(ชี้วัด6!AN26="","",ชี้วัด6!AN26),IF(ชี้วัด6!AN56="","",ชี้วัด6!AN56))</f>
        <v/>
      </c>
      <c r="AO26" s="314" t="str">
        <f>IF($B$2=1,IF(ชี้วัด6!AO26="","",ชี้วัด6!AO26),IF(ชี้วัด6!AO56="","",ชี้วัด6!AO56))</f>
        <v/>
      </c>
      <c r="AP26" s="314" t="str">
        <f>IF($B$2=1,IF(ชี้วัด6!AP26="","",ชี้วัด6!AP26),IF(ชี้วัด6!AP56="","",ชี้วัด6!AP56))</f>
        <v/>
      </c>
      <c r="AQ26" s="314" t="str">
        <f>IF($B$2=1,IF(ชี้วัด6!AQ26="","",ชี้วัด6!AQ26),IF(ชี้วัด6!AQ56="","",ชี้วัด6!AQ56))</f>
        <v/>
      </c>
      <c r="AR26" s="314" t="str">
        <f>IF($B$2=1,IF(ชี้วัด6!AR26="","",ชี้วัด6!AR26),IF(ชี้วัด6!AR56="","",ชี้วัด6!AR56))</f>
        <v/>
      </c>
      <c r="AS26" s="314" t="str">
        <f>IF($B$2=1,IF(ชี้วัด6!AS26="","",ชี้วัด6!AS26),IF(ชี้วัด6!AS56="","",ชี้วัด6!AS56))</f>
        <v/>
      </c>
      <c r="AT26" s="314" t="str">
        <f>IF($B$2=1,IF(ชี้วัด6!AT26="","",ชี้วัด6!AT26),IF(ชี้วัด6!AT56="","",ชี้วัด6!AT56))</f>
        <v/>
      </c>
      <c r="AU26" s="314" t="str">
        <f>IF($B$2=1,IF(ชี้วัด6!AU26="","",ชี้วัด6!AU26),IF(ชี้วัด6!AU56="","",ชี้วัด6!AU56))</f>
        <v/>
      </c>
      <c r="AV26" s="314" t="str">
        <f>IF($B$2=1,IF(ชี้วัด6!AV26="","",ชี้วัด6!AV26),IF(ชี้วัด6!AV56="","",ชี้วัด6!AV56))</f>
        <v/>
      </c>
      <c r="AW26" s="314" t="str">
        <f>IF($B$2=1,IF(ชี้วัด6!AW26="","",ชี้วัด6!AW26),IF(ชี้วัด6!AW56="","",ชี้วัด6!AW56))</f>
        <v/>
      </c>
      <c r="AX26" s="314" t="str">
        <f>IF($B$2=1,IF(ชี้วัด6!AX26="","",ชี้วัด6!AX26),IF(ชี้วัด6!AX56="","",ชี้วัด6!AX56))</f>
        <v/>
      </c>
      <c r="AY26" s="314" t="str">
        <f>IF($B$2=1,IF(ชี้วัด6!AY26="","",ชี้วัด6!AY26),IF(ชี้วัด6!AY56="","",ชี้วัด6!AY56))</f>
        <v/>
      </c>
      <c r="AZ26" s="314" t="str">
        <f>IF($B$2=1,IF(ชี้วัด6!AZ26="","",ชี้วัด6!AZ26),IF(ชี้วัด6!AZ56="","",ชี้วัด6!AZ56))</f>
        <v/>
      </c>
      <c r="BA26" s="314" t="str">
        <f>IF($B$2=1,IF(ชี้วัด6!BA26="","",ชี้วัด6!BA26),IF(ชี้วัด6!BA56="","",ชี้วัด6!BA56))</f>
        <v/>
      </c>
      <c r="BB26" s="314" t="str">
        <f>IF($B$2=1,IF(ชี้วัด6!BB26="","",ชี้วัด6!BB26),IF(ชี้วัด6!BB56="","",ชี้วัด6!BB56))</f>
        <v/>
      </c>
      <c r="BC26" s="314" t="str">
        <f>IF($B$2=1,IF(ชี้วัด6!BC26="","",ชี้วัด6!BC26),IF(ชี้วัด6!BC56="","",ชี้วัด6!BC56))</f>
        <v/>
      </c>
      <c r="BD26" s="314" t="str">
        <f>IF($B$2=1,IF(ชี้วัด6!BD26="","",ชี้วัด6!BD26),IF(ชี้วัด6!BD56="","",ชี้วัด6!BD56))</f>
        <v/>
      </c>
      <c r="BE26" s="116" t="str">
        <f>IF($B$2=1,IF(ชี้วัด6!BE26="","",ชี้วัด6!BE26),IF(ชี้วัด6!BE56="","",ชี้วัด6!BE56))</f>
        <v/>
      </c>
      <c r="BF26" s="116" t="str">
        <f>IF($B$2=1,IF(ชี้วัด6!BF26="","",ชี้วัด6!BF26),IF(ชี้วัด6!BF56="","",ชี้วัด6!BF56))</f>
        <v/>
      </c>
    </row>
    <row r="27" spans="1:58" ht="18" customHeight="1" x14ac:dyDescent="0.3">
      <c r="A27" s="111"/>
      <c r="B27" s="111"/>
      <c r="C27" s="111"/>
      <c r="D27" s="267">
        <f t="shared" si="3"/>
        <v>23</v>
      </c>
      <c r="E27" s="110" t="str">
        <f>IF($B$2=1,IF(ชี้วัด6!E27="","",ชี้วัด6!E27),IF(ชี้วัด6!E57="","",ชี้วัด6!E57))</f>
        <v/>
      </c>
      <c r="F27" s="118"/>
      <c r="G27" s="314" t="str">
        <f>IF($B$2=1,IF(ชี้วัด6!G27="","",ชี้วัด6!G27),IF(ชี้วัด6!G57="","",ชี้วัด6!G57))</f>
        <v/>
      </c>
      <c r="H27" s="314" t="str">
        <f>IF($B$2=1,IF(ชี้วัด6!H27="","",ชี้วัด6!H27),IF(ชี้วัด6!H57="","",ชี้วัด6!H57))</f>
        <v/>
      </c>
      <c r="I27" s="314" t="str">
        <f>IF($B$2=1,IF(ชี้วัด6!I27="","",ชี้วัด6!I27),IF(ชี้วัด6!I57="","",ชี้วัด6!I57))</f>
        <v/>
      </c>
      <c r="J27" s="314" t="str">
        <f>IF($B$2=1,IF(ชี้วัด6!J27="","",ชี้วัด6!J27),IF(ชี้วัด6!J57="","",ชี้วัด6!J57))</f>
        <v/>
      </c>
      <c r="K27" s="314" t="str">
        <f>IF($B$2=1,IF(ชี้วัด6!K27="","",ชี้วัด6!K27),IF(ชี้วัด6!K57="","",ชี้วัด6!K57))</f>
        <v/>
      </c>
      <c r="L27" s="314" t="str">
        <f>IF($B$2=1,IF(ชี้วัด6!L27="","",ชี้วัด6!L27),IF(ชี้วัด6!L57="","",ชี้วัด6!L57))</f>
        <v/>
      </c>
      <c r="M27" s="314" t="str">
        <f>IF($B$2=1,IF(ชี้วัด6!M27="","",ชี้วัด6!M27),IF(ชี้วัด6!M57="","",ชี้วัด6!M57))</f>
        <v/>
      </c>
      <c r="N27" s="314" t="str">
        <f>IF($B$2=1,IF(ชี้วัด6!N27="","",ชี้วัด6!N27),IF(ชี้วัด6!N57="","",ชี้วัด6!N57))</f>
        <v/>
      </c>
      <c r="O27" s="314" t="str">
        <f>IF($B$2=1,IF(ชี้วัด6!O27="","",ชี้วัด6!O27),IF(ชี้วัด6!O57="","",ชี้วัด6!O57))</f>
        <v/>
      </c>
      <c r="P27" s="314" t="str">
        <f>IF($B$2=1,IF(ชี้วัด6!P27="","",ชี้วัด6!P27),IF(ชี้วัด6!P57="","",ชี้วัด6!P57))</f>
        <v/>
      </c>
      <c r="Q27" s="314" t="str">
        <f>IF($B$2=1,IF(ชี้วัด6!Q27="","",ชี้วัด6!Q27),IF(ชี้วัด6!Q57="","",ชี้วัด6!Q57))</f>
        <v/>
      </c>
      <c r="R27" s="314" t="str">
        <f>IF($B$2=1,IF(ชี้วัด6!R27="","",ชี้วัด6!R27),IF(ชี้วัด6!R57="","",ชี้วัด6!R57))</f>
        <v/>
      </c>
      <c r="S27" s="314" t="str">
        <f>IF($B$2=1,IF(ชี้วัด6!S27="","",ชี้วัด6!S27),IF(ชี้วัด6!S57="","",ชี้วัด6!S57))</f>
        <v/>
      </c>
      <c r="T27" s="314" t="str">
        <f>IF($B$2=1,IF(ชี้วัด6!T27="","",ชี้วัด6!T27),IF(ชี้วัด6!T57="","",ชี้วัด6!T57))</f>
        <v/>
      </c>
      <c r="U27" s="314" t="str">
        <f>IF($B$2=1,IF(ชี้วัด6!U27="","",ชี้วัด6!U27),IF(ชี้วัด6!U57="","",ชี้วัด6!U57))</f>
        <v/>
      </c>
      <c r="V27" s="314" t="str">
        <f>IF($B$2=1,IF(ชี้วัด6!V27="","",ชี้วัด6!V27),IF(ชี้วัด6!V57="","",ชี้วัด6!V57))</f>
        <v/>
      </c>
      <c r="W27" s="314" t="str">
        <f>IF($B$2=1,IF(ชี้วัด6!W27="","",ชี้วัด6!W27),IF(ชี้วัด6!W57="","",ชี้วัด6!W57))</f>
        <v/>
      </c>
      <c r="X27" s="314" t="str">
        <f>IF($B$2=1,IF(ชี้วัด6!X27="","",ชี้วัด6!X27),IF(ชี้วัด6!X57="","",ชี้วัด6!X57))</f>
        <v/>
      </c>
      <c r="Y27" s="314" t="str">
        <f>IF($B$2=1,IF(ชี้วัด6!Y27="","",ชี้วัด6!Y27),IF(ชี้วัด6!Y57="","",ชี้วัด6!Y57))</f>
        <v/>
      </c>
      <c r="Z27" s="314" t="str">
        <f>IF($B$2=1,IF(ชี้วัด6!Z27="","",ชี้วัด6!Z27),IF(ชี้วัด6!Z57="","",ชี้วัด6!Z57))</f>
        <v/>
      </c>
      <c r="AA27" s="314" t="str">
        <f>IF($B$2=1,IF(ชี้วัด6!AA27="","",ชี้วัด6!AA27),IF(ชี้วัด6!AA57="","",ชี้วัด6!AA57))</f>
        <v/>
      </c>
      <c r="AB27" s="314" t="str">
        <f>IF($B$2=1,IF(ชี้วัด6!AB27="","",ชี้วัด6!AB27),IF(ชี้วัด6!AB57="","",ชี้วัด6!AB57))</f>
        <v/>
      </c>
      <c r="AC27" s="314" t="str">
        <f>IF($B$2=1,IF(ชี้วัด6!AC27="","",ชี้วัด6!AC27),IF(ชี้วัด6!AC57="","",ชี้วัด6!AC57))</f>
        <v/>
      </c>
      <c r="AD27" s="314" t="str">
        <f>IF($B$2=1,IF(ชี้วัด6!AD27="","",ชี้วัด6!AD27),IF(ชี้วัด6!AD57="","",ชี้วัด6!AD57))</f>
        <v/>
      </c>
      <c r="AE27" s="314" t="str">
        <f>IF($B$2=1,IF(ชี้วัด6!AE27="","",ชี้วัด6!AE27),IF(ชี้วัด6!AE57="","",ชี้วัด6!AE57))</f>
        <v/>
      </c>
      <c r="AF27" s="314" t="str">
        <f>IF($B$2=1,IF(ชี้วัด6!AF27="","",ชี้วัด6!AF27),IF(ชี้วัด6!AF57="","",ชี้วัด6!AF57))</f>
        <v/>
      </c>
      <c r="AG27" s="314" t="str">
        <f>IF($B$2=1,IF(ชี้วัด6!AG27="","",ชี้วัด6!AG27),IF(ชี้วัด6!AG57="","",ชี้วัด6!AG57))</f>
        <v/>
      </c>
      <c r="AH27" s="314" t="str">
        <f>IF($B$2=1,IF(ชี้วัด6!AH27="","",ชี้วัด6!AH27),IF(ชี้วัด6!AH57="","",ชี้วัด6!AH57))</f>
        <v/>
      </c>
      <c r="AI27" s="314" t="str">
        <f>IF($B$2=1,IF(ชี้วัด6!AI27="","",ชี้วัด6!AI27),IF(ชี้วัด6!AI57="","",ชี้วัด6!AI57))</f>
        <v/>
      </c>
      <c r="AJ27" s="314" t="str">
        <f>IF($B$2=1,IF(ชี้วัด6!AJ27="","",ชี้วัด6!AJ27),IF(ชี้วัด6!AJ57="","",ชี้วัด6!AJ57))</f>
        <v/>
      </c>
      <c r="AK27" s="314" t="str">
        <f>IF($B$2=1,IF(ชี้วัด6!AK27="","",ชี้วัด6!AK27),IF(ชี้วัด6!AK57="","",ชี้วัด6!AK57))</f>
        <v/>
      </c>
      <c r="AL27" s="314" t="str">
        <f>IF($B$2=1,IF(ชี้วัด6!AL27="","",ชี้วัด6!AL27),IF(ชี้วัด6!AL57="","",ชี้วัด6!AL57))</f>
        <v/>
      </c>
      <c r="AM27" s="314" t="str">
        <f>IF($B$2=1,IF(ชี้วัด6!AM27="","",ชี้วัด6!AM27),IF(ชี้วัด6!AM57="","",ชี้วัด6!AM57))</f>
        <v/>
      </c>
      <c r="AN27" s="314" t="str">
        <f>IF($B$2=1,IF(ชี้วัด6!AN27="","",ชี้วัด6!AN27),IF(ชี้วัด6!AN57="","",ชี้วัด6!AN57))</f>
        <v/>
      </c>
      <c r="AO27" s="314" t="str">
        <f>IF($B$2=1,IF(ชี้วัด6!AO27="","",ชี้วัด6!AO27),IF(ชี้วัด6!AO57="","",ชี้วัด6!AO57))</f>
        <v/>
      </c>
      <c r="AP27" s="314" t="str">
        <f>IF($B$2=1,IF(ชี้วัด6!AP27="","",ชี้วัด6!AP27),IF(ชี้วัด6!AP57="","",ชี้วัด6!AP57))</f>
        <v/>
      </c>
      <c r="AQ27" s="314" t="str">
        <f>IF($B$2=1,IF(ชี้วัด6!AQ27="","",ชี้วัด6!AQ27),IF(ชี้วัด6!AQ57="","",ชี้วัด6!AQ57))</f>
        <v/>
      </c>
      <c r="AR27" s="314" t="str">
        <f>IF($B$2=1,IF(ชี้วัด6!AR27="","",ชี้วัด6!AR27),IF(ชี้วัด6!AR57="","",ชี้วัด6!AR57))</f>
        <v/>
      </c>
      <c r="AS27" s="314" t="str">
        <f>IF($B$2=1,IF(ชี้วัด6!AS27="","",ชี้วัด6!AS27),IF(ชี้วัด6!AS57="","",ชี้วัด6!AS57))</f>
        <v/>
      </c>
      <c r="AT27" s="314" t="str">
        <f>IF($B$2=1,IF(ชี้วัด6!AT27="","",ชี้วัด6!AT27),IF(ชี้วัด6!AT57="","",ชี้วัด6!AT57))</f>
        <v/>
      </c>
      <c r="AU27" s="314" t="str">
        <f>IF($B$2=1,IF(ชี้วัด6!AU27="","",ชี้วัด6!AU27),IF(ชี้วัด6!AU57="","",ชี้วัด6!AU57))</f>
        <v/>
      </c>
      <c r="AV27" s="314" t="str">
        <f>IF($B$2=1,IF(ชี้วัด6!AV27="","",ชี้วัด6!AV27),IF(ชี้วัด6!AV57="","",ชี้วัด6!AV57))</f>
        <v/>
      </c>
      <c r="AW27" s="314" t="str">
        <f>IF($B$2=1,IF(ชี้วัด6!AW27="","",ชี้วัด6!AW27),IF(ชี้วัด6!AW57="","",ชี้วัด6!AW57))</f>
        <v/>
      </c>
      <c r="AX27" s="314" t="str">
        <f>IF($B$2=1,IF(ชี้วัด6!AX27="","",ชี้วัด6!AX27),IF(ชี้วัด6!AX57="","",ชี้วัด6!AX57))</f>
        <v/>
      </c>
      <c r="AY27" s="314" t="str">
        <f>IF($B$2=1,IF(ชี้วัด6!AY27="","",ชี้วัด6!AY27),IF(ชี้วัด6!AY57="","",ชี้วัด6!AY57))</f>
        <v/>
      </c>
      <c r="AZ27" s="314" t="str">
        <f>IF($B$2=1,IF(ชี้วัด6!AZ27="","",ชี้วัด6!AZ27),IF(ชี้วัด6!AZ57="","",ชี้วัด6!AZ57))</f>
        <v/>
      </c>
      <c r="BA27" s="314" t="str">
        <f>IF($B$2=1,IF(ชี้วัด6!BA27="","",ชี้วัด6!BA27),IF(ชี้วัด6!BA57="","",ชี้วัด6!BA57))</f>
        <v/>
      </c>
      <c r="BB27" s="314" t="str">
        <f>IF($B$2=1,IF(ชี้วัด6!BB27="","",ชี้วัด6!BB27),IF(ชี้วัด6!BB57="","",ชี้วัด6!BB57))</f>
        <v/>
      </c>
      <c r="BC27" s="314" t="str">
        <f>IF($B$2=1,IF(ชี้วัด6!BC27="","",ชี้วัด6!BC27),IF(ชี้วัด6!BC57="","",ชี้วัด6!BC57))</f>
        <v/>
      </c>
      <c r="BD27" s="314" t="str">
        <f>IF($B$2=1,IF(ชี้วัด6!BD27="","",ชี้วัด6!BD27),IF(ชี้วัด6!BD57="","",ชี้วัด6!BD57))</f>
        <v/>
      </c>
      <c r="BE27" s="116" t="str">
        <f>IF($B$2=1,IF(ชี้วัด6!BE27="","",ชี้วัด6!BE27),IF(ชี้วัด6!BE57="","",ชี้วัด6!BE57))</f>
        <v/>
      </c>
      <c r="BF27" s="116" t="str">
        <f>IF($B$2=1,IF(ชี้วัด6!BF27="","",ชี้วัด6!BF27),IF(ชี้วัด6!BF57="","",ชี้วัด6!BF57))</f>
        <v/>
      </c>
    </row>
    <row r="28" spans="1:58" ht="18" customHeight="1" x14ac:dyDescent="0.3">
      <c r="A28" s="111"/>
      <c r="B28" s="111"/>
      <c r="C28" s="111"/>
      <c r="D28" s="267">
        <f t="shared" si="3"/>
        <v>24</v>
      </c>
      <c r="E28" s="110" t="str">
        <f>IF($B$2=1,IF(ชี้วัด6!E28="","",ชี้วัด6!E28),IF(ชี้วัด6!E58="","",ชี้วัด6!E58))</f>
        <v/>
      </c>
      <c r="F28" s="118"/>
      <c r="G28" s="314" t="str">
        <f>IF($B$2=1,IF(ชี้วัด6!G28="","",ชี้วัด6!G28),IF(ชี้วัด6!G58="","",ชี้วัด6!G58))</f>
        <v/>
      </c>
      <c r="H28" s="314" t="str">
        <f>IF($B$2=1,IF(ชี้วัด6!H28="","",ชี้วัด6!H28),IF(ชี้วัด6!H58="","",ชี้วัด6!H58))</f>
        <v/>
      </c>
      <c r="I28" s="314" t="str">
        <f>IF($B$2=1,IF(ชี้วัด6!I28="","",ชี้วัด6!I28),IF(ชี้วัด6!I58="","",ชี้วัด6!I58))</f>
        <v/>
      </c>
      <c r="J28" s="314" t="str">
        <f>IF($B$2=1,IF(ชี้วัด6!J28="","",ชี้วัด6!J28),IF(ชี้วัด6!J58="","",ชี้วัด6!J58))</f>
        <v/>
      </c>
      <c r="K28" s="314" t="str">
        <f>IF($B$2=1,IF(ชี้วัด6!K28="","",ชี้วัด6!K28),IF(ชี้วัด6!K58="","",ชี้วัด6!K58))</f>
        <v/>
      </c>
      <c r="L28" s="314" t="str">
        <f>IF($B$2=1,IF(ชี้วัด6!L28="","",ชี้วัด6!L28),IF(ชี้วัด6!L58="","",ชี้วัด6!L58))</f>
        <v/>
      </c>
      <c r="M28" s="314" t="str">
        <f>IF($B$2=1,IF(ชี้วัด6!M28="","",ชี้วัด6!M28),IF(ชี้วัด6!M58="","",ชี้วัด6!M58))</f>
        <v/>
      </c>
      <c r="N28" s="314" t="str">
        <f>IF($B$2=1,IF(ชี้วัด6!N28="","",ชี้วัด6!N28),IF(ชี้วัด6!N58="","",ชี้วัด6!N58))</f>
        <v/>
      </c>
      <c r="O28" s="314" t="str">
        <f>IF($B$2=1,IF(ชี้วัด6!O28="","",ชี้วัด6!O28),IF(ชี้วัด6!O58="","",ชี้วัด6!O58))</f>
        <v/>
      </c>
      <c r="P28" s="314" t="str">
        <f>IF($B$2=1,IF(ชี้วัด6!P28="","",ชี้วัด6!P28),IF(ชี้วัด6!P58="","",ชี้วัด6!P58))</f>
        <v/>
      </c>
      <c r="Q28" s="314" t="str">
        <f>IF($B$2=1,IF(ชี้วัด6!Q28="","",ชี้วัด6!Q28),IF(ชี้วัด6!Q58="","",ชี้วัด6!Q58))</f>
        <v/>
      </c>
      <c r="R28" s="314" t="str">
        <f>IF($B$2=1,IF(ชี้วัด6!R28="","",ชี้วัด6!R28),IF(ชี้วัด6!R58="","",ชี้วัด6!R58))</f>
        <v/>
      </c>
      <c r="S28" s="314" t="str">
        <f>IF($B$2=1,IF(ชี้วัด6!S28="","",ชี้วัด6!S28),IF(ชี้วัด6!S58="","",ชี้วัด6!S58))</f>
        <v/>
      </c>
      <c r="T28" s="314" t="str">
        <f>IF($B$2=1,IF(ชี้วัด6!T28="","",ชี้วัด6!T28),IF(ชี้วัด6!T58="","",ชี้วัด6!T58))</f>
        <v/>
      </c>
      <c r="U28" s="314" t="str">
        <f>IF($B$2=1,IF(ชี้วัด6!U28="","",ชี้วัด6!U28),IF(ชี้วัด6!U58="","",ชี้วัด6!U58))</f>
        <v/>
      </c>
      <c r="V28" s="314" t="str">
        <f>IF($B$2=1,IF(ชี้วัด6!V28="","",ชี้วัด6!V28),IF(ชี้วัด6!V58="","",ชี้วัด6!V58))</f>
        <v/>
      </c>
      <c r="W28" s="314" t="str">
        <f>IF($B$2=1,IF(ชี้วัด6!W28="","",ชี้วัด6!W28),IF(ชี้วัด6!W58="","",ชี้วัด6!W58))</f>
        <v/>
      </c>
      <c r="X28" s="314" t="str">
        <f>IF($B$2=1,IF(ชี้วัด6!X28="","",ชี้วัด6!X28),IF(ชี้วัด6!X58="","",ชี้วัด6!X58))</f>
        <v/>
      </c>
      <c r="Y28" s="314" t="str">
        <f>IF($B$2=1,IF(ชี้วัด6!Y28="","",ชี้วัด6!Y28),IF(ชี้วัด6!Y58="","",ชี้วัด6!Y58))</f>
        <v/>
      </c>
      <c r="Z28" s="314" t="str">
        <f>IF($B$2=1,IF(ชี้วัด6!Z28="","",ชี้วัด6!Z28),IF(ชี้วัด6!Z58="","",ชี้วัด6!Z58))</f>
        <v/>
      </c>
      <c r="AA28" s="314" t="str">
        <f>IF($B$2=1,IF(ชี้วัด6!AA28="","",ชี้วัด6!AA28),IF(ชี้วัด6!AA58="","",ชี้วัด6!AA58))</f>
        <v/>
      </c>
      <c r="AB28" s="314" t="str">
        <f>IF($B$2=1,IF(ชี้วัด6!AB28="","",ชี้วัด6!AB28),IF(ชี้วัด6!AB58="","",ชี้วัด6!AB58))</f>
        <v/>
      </c>
      <c r="AC28" s="314" t="str">
        <f>IF($B$2=1,IF(ชี้วัด6!AC28="","",ชี้วัด6!AC28),IF(ชี้วัด6!AC58="","",ชี้วัด6!AC58))</f>
        <v/>
      </c>
      <c r="AD28" s="314" t="str">
        <f>IF($B$2=1,IF(ชี้วัด6!AD28="","",ชี้วัด6!AD28),IF(ชี้วัด6!AD58="","",ชี้วัด6!AD58))</f>
        <v/>
      </c>
      <c r="AE28" s="314" t="str">
        <f>IF($B$2=1,IF(ชี้วัด6!AE28="","",ชี้วัด6!AE28),IF(ชี้วัด6!AE58="","",ชี้วัด6!AE58))</f>
        <v/>
      </c>
      <c r="AF28" s="314" t="str">
        <f>IF($B$2=1,IF(ชี้วัด6!AF28="","",ชี้วัด6!AF28),IF(ชี้วัด6!AF58="","",ชี้วัด6!AF58))</f>
        <v/>
      </c>
      <c r="AG28" s="314" t="str">
        <f>IF($B$2=1,IF(ชี้วัด6!AG28="","",ชี้วัด6!AG28),IF(ชี้วัด6!AG58="","",ชี้วัด6!AG58))</f>
        <v/>
      </c>
      <c r="AH28" s="314" t="str">
        <f>IF($B$2=1,IF(ชี้วัด6!AH28="","",ชี้วัด6!AH28),IF(ชี้วัด6!AH58="","",ชี้วัด6!AH58))</f>
        <v/>
      </c>
      <c r="AI28" s="314" t="str">
        <f>IF($B$2=1,IF(ชี้วัด6!AI28="","",ชี้วัด6!AI28),IF(ชี้วัด6!AI58="","",ชี้วัด6!AI58))</f>
        <v/>
      </c>
      <c r="AJ28" s="314" t="str">
        <f>IF($B$2=1,IF(ชี้วัด6!AJ28="","",ชี้วัด6!AJ28),IF(ชี้วัด6!AJ58="","",ชี้วัด6!AJ58))</f>
        <v/>
      </c>
      <c r="AK28" s="314" t="str">
        <f>IF($B$2=1,IF(ชี้วัด6!AK28="","",ชี้วัด6!AK28),IF(ชี้วัด6!AK58="","",ชี้วัด6!AK58))</f>
        <v/>
      </c>
      <c r="AL28" s="314" t="str">
        <f>IF($B$2=1,IF(ชี้วัด6!AL28="","",ชี้วัด6!AL28),IF(ชี้วัด6!AL58="","",ชี้วัด6!AL58))</f>
        <v/>
      </c>
      <c r="AM28" s="314" t="str">
        <f>IF($B$2=1,IF(ชี้วัด6!AM28="","",ชี้วัด6!AM28),IF(ชี้วัด6!AM58="","",ชี้วัด6!AM58))</f>
        <v/>
      </c>
      <c r="AN28" s="314" t="str">
        <f>IF($B$2=1,IF(ชี้วัด6!AN28="","",ชี้วัด6!AN28),IF(ชี้วัด6!AN58="","",ชี้วัด6!AN58))</f>
        <v/>
      </c>
      <c r="AO28" s="314" t="str">
        <f>IF($B$2=1,IF(ชี้วัด6!AO28="","",ชี้วัด6!AO28),IF(ชี้วัด6!AO58="","",ชี้วัด6!AO58))</f>
        <v/>
      </c>
      <c r="AP28" s="314" t="str">
        <f>IF($B$2=1,IF(ชี้วัด6!AP28="","",ชี้วัด6!AP28),IF(ชี้วัด6!AP58="","",ชี้วัด6!AP58))</f>
        <v/>
      </c>
      <c r="AQ28" s="314" t="str">
        <f>IF($B$2=1,IF(ชี้วัด6!AQ28="","",ชี้วัด6!AQ28),IF(ชี้วัด6!AQ58="","",ชี้วัด6!AQ58))</f>
        <v/>
      </c>
      <c r="AR28" s="314" t="str">
        <f>IF($B$2=1,IF(ชี้วัด6!AR28="","",ชี้วัด6!AR28),IF(ชี้วัด6!AR58="","",ชี้วัด6!AR58))</f>
        <v/>
      </c>
      <c r="AS28" s="314" t="str">
        <f>IF($B$2=1,IF(ชี้วัด6!AS28="","",ชี้วัด6!AS28),IF(ชี้วัด6!AS58="","",ชี้วัด6!AS58))</f>
        <v/>
      </c>
      <c r="AT28" s="314" t="str">
        <f>IF($B$2=1,IF(ชี้วัด6!AT28="","",ชี้วัด6!AT28),IF(ชี้วัด6!AT58="","",ชี้วัด6!AT58))</f>
        <v/>
      </c>
      <c r="AU28" s="314" t="str">
        <f>IF($B$2=1,IF(ชี้วัด6!AU28="","",ชี้วัด6!AU28),IF(ชี้วัด6!AU58="","",ชี้วัด6!AU58))</f>
        <v/>
      </c>
      <c r="AV28" s="314" t="str">
        <f>IF($B$2=1,IF(ชี้วัด6!AV28="","",ชี้วัด6!AV28),IF(ชี้วัด6!AV58="","",ชี้วัด6!AV58))</f>
        <v/>
      </c>
      <c r="AW28" s="314" t="str">
        <f>IF($B$2=1,IF(ชี้วัด6!AW28="","",ชี้วัด6!AW28),IF(ชี้วัด6!AW58="","",ชี้วัด6!AW58))</f>
        <v/>
      </c>
      <c r="AX28" s="314" t="str">
        <f>IF($B$2=1,IF(ชี้วัด6!AX28="","",ชี้วัด6!AX28),IF(ชี้วัด6!AX58="","",ชี้วัด6!AX58))</f>
        <v/>
      </c>
      <c r="AY28" s="314" t="str">
        <f>IF($B$2=1,IF(ชี้วัด6!AY28="","",ชี้วัด6!AY28),IF(ชี้วัด6!AY58="","",ชี้วัด6!AY58))</f>
        <v/>
      </c>
      <c r="AZ28" s="314" t="str">
        <f>IF($B$2=1,IF(ชี้วัด6!AZ28="","",ชี้วัด6!AZ28),IF(ชี้วัด6!AZ58="","",ชี้วัด6!AZ58))</f>
        <v/>
      </c>
      <c r="BA28" s="314" t="str">
        <f>IF($B$2=1,IF(ชี้วัด6!BA28="","",ชี้วัด6!BA28),IF(ชี้วัด6!BA58="","",ชี้วัด6!BA58))</f>
        <v/>
      </c>
      <c r="BB28" s="314" t="str">
        <f>IF($B$2=1,IF(ชี้วัด6!BB28="","",ชี้วัด6!BB28),IF(ชี้วัด6!BB58="","",ชี้วัด6!BB58))</f>
        <v/>
      </c>
      <c r="BC28" s="314" t="str">
        <f>IF($B$2=1,IF(ชี้วัด6!BC28="","",ชี้วัด6!BC28),IF(ชี้วัด6!BC58="","",ชี้วัด6!BC58))</f>
        <v/>
      </c>
      <c r="BD28" s="314" t="str">
        <f>IF($B$2=1,IF(ชี้วัด6!BD28="","",ชี้วัด6!BD28),IF(ชี้วัด6!BD58="","",ชี้วัด6!BD58))</f>
        <v/>
      </c>
      <c r="BE28" s="116" t="str">
        <f>IF($B$2=1,IF(ชี้วัด6!BE28="","",ชี้วัด6!BE28),IF(ชี้วัด6!BE58="","",ชี้วัด6!BE58))</f>
        <v/>
      </c>
      <c r="BF28" s="116" t="str">
        <f>IF($B$2=1,IF(ชี้วัด6!BF28="","",ชี้วัด6!BF28),IF(ชี้วัด6!BF58="","",ชี้วัด6!BF58))</f>
        <v/>
      </c>
    </row>
    <row r="29" spans="1:58" ht="18" customHeight="1" x14ac:dyDescent="0.3">
      <c r="A29" s="111"/>
      <c r="B29" s="111"/>
      <c r="C29" s="111"/>
      <c r="D29" s="267">
        <f t="shared" si="3"/>
        <v>25</v>
      </c>
      <c r="E29" s="110" t="str">
        <f>IF($B$2=1,IF(ชี้วัด6!E29="","",ชี้วัด6!E29),IF(ชี้วัด6!E59="","",ชี้วัด6!E59))</f>
        <v/>
      </c>
      <c r="F29" s="118"/>
      <c r="G29" s="314" t="str">
        <f>IF($B$2=1,IF(ชี้วัด6!G29="","",ชี้วัด6!G29),IF(ชี้วัด6!G59="","",ชี้วัด6!G59))</f>
        <v/>
      </c>
      <c r="H29" s="314" t="str">
        <f>IF($B$2=1,IF(ชี้วัด6!H29="","",ชี้วัด6!H29),IF(ชี้วัด6!H59="","",ชี้วัด6!H59))</f>
        <v/>
      </c>
      <c r="I29" s="314" t="str">
        <f>IF($B$2=1,IF(ชี้วัด6!I29="","",ชี้วัด6!I29),IF(ชี้วัด6!I59="","",ชี้วัด6!I59))</f>
        <v/>
      </c>
      <c r="J29" s="314" t="str">
        <f>IF($B$2=1,IF(ชี้วัด6!J29="","",ชี้วัด6!J29),IF(ชี้วัด6!J59="","",ชี้วัด6!J59))</f>
        <v/>
      </c>
      <c r="K29" s="314" t="str">
        <f>IF($B$2=1,IF(ชี้วัด6!K29="","",ชี้วัด6!K29),IF(ชี้วัด6!K59="","",ชี้วัด6!K59))</f>
        <v/>
      </c>
      <c r="L29" s="314" t="str">
        <f>IF($B$2=1,IF(ชี้วัด6!L29="","",ชี้วัด6!L29),IF(ชี้วัด6!L59="","",ชี้วัด6!L59))</f>
        <v/>
      </c>
      <c r="M29" s="314" t="str">
        <f>IF($B$2=1,IF(ชี้วัด6!M29="","",ชี้วัด6!M29),IF(ชี้วัด6!M59="","",ชี้วัด6!M59))</f>
        <v/>
      </c>
      <c r="N29" s="314" t="str">
        <f>IF($B$2=1,IF(ชี้วัด6!N29="","",ชี้วัด6!N29),IF(ชี้วัด6!N59="","",ชี้วัด6!N59))</f>
        <v/>
      </c>
      <c r="O29" s="314" t="str">
        <f>IF($B$2=1,IF(ชี้วัด6!O29="","",ชี้วัด6!O29),IF(ชี้วัด6!O59="","",ชี้วัด6!O59))</f>
        <v/>
      </c>
      <c r="P29" s="314" t="str">
        <f>IF($B$2=1,IF(ชี้วัด6!P29="","",ชี้วัด6!P29),IF(ชี้วัด6!P59="","",ชี้วัด6!P59))</f>
        <v/>
      </c>
      <c r="Q29" s="314" t="str">
        <f>IF($B$2=1,IF(ชี้วัด6!Q29="","",ชี้วัด6!Q29),IF(ชี้วัด6!Q59="","",ชี้วัด6!Q59))</f>
        <v/>
      </c>
      <c r="R29" s="314" t="str">
        <f>IF($B$2=1,IF(ชี้วัด6!R29="","",ชี้วัด6!R29),IF(ชี้วัด6!R59="","",ชี้วัด6!R59))</f>
        <v/>
      </c>
      <c r="S29" s="314" t="str">
        <f>IF($B$2=1,IF(ชี้วัด6!S29="","",ชี้วัด6!S29),IF(ชี้วัด6!S59="","",ชี้วัด6!S59))</f>
        <v/>
      </c>
      <c r="T29" s="314" t="str">
        <f>IF($B$2=1,IF(ชี้วัด6!T29="","",ชี้วัด6!T29),IF(ชี้วัด6!T59="","",ชี้วัด6!T59))</f>
        <v/>
      </c>
      <c r="U29" s="314" t="str">
        <f>IF($B$2=1,IF(ชี้วัด6!U29="","",ชี้วัด6!U29),IF(ชี้วัด6!U59="","",ชี้วัด6!U59))</f>
        <v/>
      </c>
      <c r="V29" s="314" t="str">
        <f>IF($B$2=1,IF(ชี้วัด6!V29="","",ชี้วัด6!V29),IF(ชี้วัด6!V59="","",ชี้วัด6!V59))</f>
        <v/>
      </c>
      <c r="W29" s="314" t="str">
        <f>IF($B$2=1,IF(ชี้วัด6!W29="","",ชี้วัด6!W29),IF(ชี้วัด6!W59="","",ชี้วัด6!W59))</f>
        <v/>
      </c>
      <c r="X29" s="314" t="str">
        <f>IF($B$2=1,IF(ชี้วัด6!X29="","",ชี้วัด6!X29),IF(ชี้วัด6!X59="","",ชี้วัด6!X59))</f>
        <v/>
      </c>
      <c r="Y29" s="314" t="str">
        <f>IF($B$2=1,IF(ชี้วัด6!Y29="","",ชี้วัด6!Y29),IF(ชี้วัด6!Y59="","",ชี้วัด6!Y59))</f>
        <v/>
      </c>
      <c r="Z29" s="314" t="str">
        <f>IF($B$2=1,IF(ชี้วัด6!Z29="","",ชี้วัด6!Z29),IF(ชี้วัด6!Z59="","",ชี้วัด6!Z59))</f>
        <v/>
      </c>
      <c r="AA29" s="314" t="str">
        <f>IF($B$2=1,IF(ชี้วัด6!AA29="","",ชี้วัด6!AA29),IF(ชี้วัด6!AA59="","",ชี้วัด6!AA59))</f>
        <v/>
      </c>
      <c r="AB29" s="314" t="str">
        <f>IF($B$2=1,IF(ชี้วัด6!AB29="","",ชี้วัด6!AB29),IF(ชี้วัด6!AB59="","",ชี้วัด6!AB59))</f>
        <v/>
      </c>
      <c r="AC29" s="314" t="str">
        <f>IF($B$2=1,IF(ชี้วัด6!AC29="","",ชี้วัด6!AC29),IF(ชี้วัด6!AC59="","",ชี้วัด6!AC59))</f>
        <v/>
      </c>
      <c r="AD29" s="314" t="str">
        <f>IF($B$2=1,IF(ชี้วัด6!AD29="","",ชี้วัด6!AD29),IF(ชี้วัด6!AD59="","",ชี้วัด6!AD59))</f>
        <v/>
      </c>
      <c r="AE29" s="314" t="str">
        <f>IF($B$2=1,IF(ชี้วัด6!AE29="","",ชี้วัด6!AE29),IF(ชี้วัด6!AE59="","",ชี้วัด6!AE59))</f>
        <v/>
      </c>
      <c r="AF29" s="314" t="str">
        <f>IF($B$2=1,IF(ชี้วัด6!AF29="","",ชี้วัด6!AF29),IF(ชี้วัด6!AF59="","",ชี้วัด6!AF59))</f>
        <v/>
      </c>
      <c r="AG29" s="314" t="str">
        <f>IF($B$2=1,IF(ชี้วัด6!AG29="","",ชี้วัด6!AG29),IF(ชี้วัด6!AG59="","",ชี้วัด6!AG59))</f>
        <v/>
      </c>
      <c r="AH29" s="314" t="str">
        <f>IF($B$2=1,IF(ชี้วัด6!AH29="","",ชี้วัด6!AH29),IF(ชี้วัด6!AH59="","",ชี้วัด6!AH59))</f>
        <v/>
      </c>
      <c r="AI29" s="314" t="str">
        <f>IF($B$2=1,IF(ชี้วัด6!AI29="","",ชี้วัด6!AI29),IF(ชี้วัด6!AI59="","",ชี้วัด6!AI59))</f>
        <v/>
      </c>
      <c r="AJ29" s="314" t="str">
        <f>IF($B$2=1,IF(ชี้วัด6!AJ29="","",ชี้วัด6!AJ29),IF(ชี้วัด6!AJ59="","",ชี้วัด6!AJ59))</f>
        <v/>
      </c>
      <c r="AK29" s="314" t="str">
        <f>IF($B$2=1,IF(ชี้วัด6!AK29="","",ชี้วัด6!AK29),IF(ชี้วัด6!AK59="","",ชี้วัด6!AK59))</f>
        <v/>
      </c>
      <c r="AL29" s="314" t="str">
        <f>IF($B$2=1,IF(ชี้วัด6!AL29="","",ชี้วัด6!AL29),IF(ชี้วัด6!AL59="","",ชี้วัด6!AL59))</f>
        <v/>
      </c>
      <c r="AM29" s="314" t="str">
        <f>IF($B$2=1,IF(ชี้วัด6!AM29="","",ชี้วัด6!AM29),IF(ชี้วัด6!AM59="","",ชี้วัด6!AM59))</f>
        <v/>
      </c>
      <c r="AN29" s="314" t="str">
        <f>IF($B$2=1,IF(ชี้วัด6!AN29="","",ชี้วัด6!AN29),IF(ชี้วัด6!AN59="","",ชี้วัด6!AN59))</f>
        <v/>
      </c>
      <c r="AO29" s="314" t="str">
        <f>IF($B$2=1,IF(ชี้วัด6!AO29="","",ชี้วัด6!AO29),IF(ชี้วัด6!AO59="","",ชี้วัด6!AO59))</f>
        <v/>
      </c>
      <c r="AP29" s="314" t="str">
        <f>IF($B$2=1,IF(ชี้วัด6!AP29="","",ชี้วัด6!AP29),IF(ชี้วัด6!AP59="","",ชี้วัด6!AP59))</f>
        <v/>
      </c>
      <c r="AQ29" s="314" t="str">
        <f>IF($B$2=1,IF(ชี้วัด6!AQ29="","",ชี้วัด6!AQ29),IF(ชี้วัด6!AQ59="","",ชี้วัด6!AQ59))</f>
        <v/>
      </c>
      <c r="AR29" s="314" t="str">
        <f>IF($B$2=1,IF(ชี้วัด6!AR29="","",ชี้วัด6!AR29),IF(ชี้วัด6!AR59="","",ชี้วัด6!AR59))</f>
        <v/>
      </c>
      <c r="AS29" s="314" t="str">
        <f>IF($B$2=1,IF(ชี้วัด6!AS29="","",ชี้วัด6!AS29),IF(ชี้วัด6!AS59="","",ชี้วัด6!AS59))</f>
        <v/>
      </c>
      <c r="AT29" s="314" t="str">
        <f>IF($B$2=1,IF(ชี้วัด6!AT29="","",ชี้วัด6!AT29),IF(ชี้วัด6!AT59="","",ชี้วัด6!AT59))</f>
        <v/>
      </c>
      <c r="AU29" s="314" t="str">
        <f>IF($B$2=1,IF(ชี้วัด6!AU29="","",ชี้วัด6!AU29),IF(ชี้วัด6!AU59="","",ชี้วัด6!AU59))</f>
        <v/>
      </c>
      <c r="AV29" s="314" t="str">
        <f>IF($B$2=1,IF(ชี้วัด6!AV29="","",ชี้วัด6!AV29),IF(ชี้วัด6!AV59="","",ชี้วัด6!AV59))</f>
        <v/>
      </c>
      <c r="AW29" s="314" t="str">
        <f>IF($B$2=1,IF(ชี้วัด6!AW29="","",ชี้วัด6!AW29),IF(ชี้วัด6!AW59="","",ชี้วัด6!AW59))</f>
        <v/>
      </c>
      <c r="AX29" s="314" t="str">
        <f>IF($B$2=1,IF(ชี้วัด6!AX29="","",ชี้วัด6!AX29),IF(ชี้วัด6!AX59="","",ชี้วัด6!AX59))</f>
        <v/>
      </c>
      <c r="AY29" s="314" t="str">
        <f>IF($B$2=1,IF(ชี้วัด6!AY29="","",ชี้วัด6!AY29),IF(ชี้วัด6!AY59="","",ชี้วัด6!AY59))</f>
        <v/>
      </c>
      <c r="AZ29" s="314" t="str">
        <f>IF($B$2=1,IF(ชี้วัด6!AZ29="","",ชี้วัด6!AZ29),IF(ชี้วัด6!AZ59="","",ชี้วัด6!AZ59))</f>
        <v/>
      </c>
      <c r="BA29" s="314" t="str">
        <f>IF($B$2=1,IF(ชี้วัด6!BA29="","",ชี้วัด6!BA29),IF(ชี้วัด6!BA59="","",ชี้วัด6!BA59))</f>
        <v/>
      </c>
      <c r="BB29" s="314" t="str">
        <f>IF($B$2=1,IF(ชี้วัด6!BB29="","",ชี้วัด6!BB29),IF(ชี้วัด6!BB59="","",ชี้วัด6!BB59))</f>
        <v/>
      </c>
      <c r="BC29" s="314" t="str">
        <f>IF($B$2=1,IF(ชี้วัด6!BC29="","",ชี้วัด6!BC29),IF(ชี้วัด6!BC59="","",ชี้วัด6!BC59))</f>
        <v/>
      </c>
      <c r="BD29" s="314" t="str">
        <f>IF($B$2=1,IF(ชี้วัด6!BD29="","",ชี้วัด6!BD29),IF(ชี้วัด6!BD59="","",ชี้วัด6!BD59))</f>
        <v/>
      </c>
      <c r="BE29" s="116" t="str">
        <f>IF($B$2=1,IF(ชี้วัด6!BE29="","",ชี้วัด6!BE29),IF(ชี้วัด6!BE59="","",ชี้วัด6!BE59))</f>
        <v/>
      </c>
      <c r="BF29" s="116" t="str">
        <f>IF($B$2=1,IF(ชี้วัด6!BF29="","",ชี้วัด6!BF29),IF(ชี้วัด6!BF59="","",ชี้วัด6!BF59))</f>
        <v/>
      </c>
    </row>
    <row r="30" spans="1:58" ht="18" customHeight="1" x14ac:dyDescent="0.3">
      <c r="A30" s="111"/>
      <c r="B30" s="111"/>
      <c r="C30" s="111"/>
      <c r="D30" s="267">
        <f t="shared" si="3"/>
        <v>26</v>
      </c>
      <c r="E30" s="110" t="str">
        <f>IF($B$2=1,IF(ชี้วัด6!E30="","",ชี้วัด6!E30),IF(ชี้วัด6!E60="","",ชี้วัด6!E60))</f>
        <v/>
      </c>
      <c r="F30" s="118"/>
      <c r="G30" s="314" t="str">
        <f>IF($B$2=1,IF(ชี้วัด6!G30="","",ชี้วัด6!G30),IF(ชี้วัด6!G60="","",ชี้วัด6!G60))</f>
        <v/>
      </c>
      <c r="H30" s="314" t="str">
        <f>IF($B$2=1,IF(ชี้วัด6!H30="","",ชี้วัด6!H30),IF(ชี้วัด6!H60="","",ชี้วัด6!H60))</f>
        <v/>
      </c>
      <c r="I30" s="314" t="str">
        <f>IF($B$2=1,IF(ชี้วัด6!I30="","",ชี้วัด6!I30),IF(ชี้วัด6!I60="","",ชี้วัด6!I60))</f>
        <v/>
      </c>
      <c r="J30" s="314" t="str">
        <f>IF($B$2=1,IF(ชี้วัด6!J30="","",ชี้วัด6!J30),IF(ชี้วัด6!J60="","",ชี้วัด6!J60))</f>
        <v/>
      </c>
      <c r="K30" s="314" t="str">
        <f>IF($B$2=1,IF(ชี้วัด6!K30="","",ชี้วัด6!K30),IF(ชี้วัด6!K60="","",ชี้วัด6!K60))</f>
        <v/>
      </c>
      <c r="L30" s="314" t="str">
        <f>IF($B$2=1,IF(ชี้วัด6!L30="","",ชี้วัด6!L30),IF(ชี้วัด6!L60="","",ชี้วัด6!L60))</f>
        <v/>
      </c>
      <c r="M30" s="314" t="str">
        <f>IF($B$2=1,IF(ชี้วัด6!M30="","",ชี้วัด6!M30),IF(ชี้วัด6!M60="","",ชี้วัด6!M60))</f>
        <v/>
      </c>
      <c r="N30" s="314" t="str">
        <f>IF($B$2=1,IF(ชี้วัด6!N30="","",ชี้วัด6!N30),IF(ชี้วัด6!N60="","",ชี้วัด6!N60))</f>
        <v/>
      </c>
      <c r="O30" s="314" t="str">
        <f>IF($B$2=1,IF(ชี้วัด6!O30="","",ชี้วัด6!O30),IF(ชี้วัด6!O60="","",ชี้วัด6!O60))</f>
        <v/>
      </c>
      <c r="P30" s="314" t="str">
        <f>IF($B$2=1,IF(ชี้วัด6!P30="","",ชี้วัด6!P30),IF(ชี้วัด6!P60="","",ชี้วัด6!P60))</f>
        <v/>
      </c>
      <c r="Q30" s="314" t="str">
        <f>IF($B$2=1,IF(ชี้วัด6!Q30="","",ชี้วัด6!Q30),IF(ชี้วัด6!Q60="","",ชี้วัด6!Q60))</f>
        <v/>
      </c>
      <c r="R30" s="314" t="str">
        <f>IF($B$2=1,IF(ชี้วัด6!R30="","",ชี้วัด6!R30),IF(ชี้วัด6!R60="","",ชี้วัด6!R60))</f>
        <v/>
      </c>
      <c r="S30" s="314" t="str">
        <f>IF($B$2=1,IF(ชี้วัด6!S30="","",ชี้วัด6!S30),IF(ชี้วัด6!S60="","",ชี้วัด6!S60))</f>
        <v/>
      </c>
      <c r="T30" s="314" t="str">
        <f>IF($B$2=1,IF(ชี้วัด6!T30="","",ชี้วัด6!T30),IF(ชี้วัด6!T60="","",ชี้วัด6!T60))</f>
        <v/>
      </c>
      <c r="U30" s="314" t="str">
        <f>IF($B$2=1,IF(ชี้วัด6!U30="","",ชี้วัด6!U30),IF(ชี้วัด6!U60="","",ชี้วัด6!U60))</f>
        <v/>
      </c>
      <c r="V30" s="314" t="str">
        <f>IF($B$2=1,IF(ชี้วัด6!V30="","",ชี้วัด6!V30),IF(ชี้วัด6!V60="","",ชี้วัด6!V60))</f>
        <v/>
      </c>
      <c r="W30" s="314" t="str">
        <f>IF($B$2=1,IF(ชี้วัด6!W30="","",ชี้วัด6!W30),IF(ชี้วัด6!W60="","",ชี้วัด6!W60))</f>
        <v/>
      </c>
      <c r="X30" s="314" t="str">
        <f>IF($B$2=1,IF(ชี้วัด6!X30="","",ชี้วัด6!X30),IF(ชี้วัด6!X60="","",ชี้วัด6!X60))</f>
        <v/>
      </c>
      <c r="Y30" s="314" t="str">
        <f>IF($B$2=1,IF(ชี้วัด6!Y30="","",ชี้วัด6!Y30),IF(ชี้วัด6!Y60="","",ชี้วัด6!Y60))</f>
        <v/>
      </c>
      <c r="Z30" s="314" t="str">
        <f>IF($B$2=1,IF(ชี้วัด6!Z30="","",ชี้วัด6!Z30),IF(ชี้วัด6!Z60="","",ชี้วัด6!Z60))</f>
        <v/>
      </c>
      <c r="AA30" s="314" t="str">
        <f>IF($B$2=1,IF(ชี้วัด6!AA30="","",ชี้วัด6!AA30),IF(ชี้วัด6!AA60="","",ชี้วัด6!AA60))</f>
        <v/>
      </c>
      <c r="AB30" s="314" t="str">
        <f>IF($B$2=1,IF(ชี้วัด6!AB30="","",ชี้วัด6!AB30),IF(ชี้วัด6!AB60="","",ชี้วัด6!AB60))</f>
        <v/>
      </c>
      <c r="AC30" s="314" t="str">
        <f>IF($B$2=1,IF(ชี้วัด6!AC30="","",ชี้วัด6!AC30),IF(ชี้วัด6!AC60="","",ชี้วัด6!AC60))</f>
        <v/>
      </c>
      <c r="AD30" s="314" t="str">
        <f>IF($B$2=1,IF(ชี้วัด6!AD30="","",ชี้วัด6!AD30),IF(ชี้วัด6!AD60="","",ชี้วัด6!AD60))</f>
        <v/>
      </c>
      <c r="AE30" s="314" t="str">
        <f>IF($B$2=1,IF(ชี้วัด6!AE30="","",ชี้วัด6!AE30),IF(ชี้วัด6!AE60="","",ชี้วัด6!AE60))</f>
        <v/>
      </c>
      <c r="AF30" s="314" t="str">
        <f>IF($B$2=1,IF(ชี้วัด6!AF30="","",ชี้วัด6!AF30),IF(ชี้วัด6!AF60="","",ชี้วัด6!AF60))</f>
        <v/>
      </c>
      <c r="AG30" s="314" t="str">
        <f>IF($B$2=1,IF(ชี้วัด6!AG30="","",ชี้วัด6!AG30),IF(ชี้วัด6!AG60="","",ชี้วัด6!AG60))</f>
        <v/>
      </c>
      <c r="AH30" s="314" t="str">
        <f>IF($B$2=1,IF(ชี้วัด6!AH30="","",ชี้วัด6!AH30),IF(ชี้วัด6!AH60="","",ชี้วัด6!AH60))</f>
        <v/>
      </c>
      <c r="AI30" s="314" t="str">
        <f>IF($B$2=1,IF(ชี้วัด6!AI30="","",ชี้วัด6!AI30),IF(ชี้วัด6!AI60="","",ชี้วัด6!AI60))</f>
        <v/>
      </c>
      <c r="AJ30" s="314" t="str">
        <f>IF($B$2=1,IF(ชี้วัด6!AJ30="","",ชี้วัด6!AJ30),IF(ชี้วัด6!AJ60="","",ชี้วัด6!AJ60))</f>
        <v/>
      </c>
      <c r="AK30" s="314" t="str">
        <f>IF($B$2=1,IF(ชี้วัด6!AK30="","",ชี้วัด6!AK30),IF(ชี้วัด6!AK60="","",ชี้วัด6!AK60))</f>
        <v/>
      </c>
      <c r="AL30" s="314" t="str">
        <f>IF($B$2=1,IF(ชี้วัด6!AL30="","",ชี้วัด6!AL30),IF(ชี้วัด6!AL60="","",ชี้วัด6!AL60))</f>
        <v/>
      </c>
      <c r="AM30" s="314" t="str">
        <f>IF($B$2=1,IF(ชี้วัด6!AM30="","",ชี้วัด6!AM30),IF(ชี้วัด6!AM60="","",ชี้วัด6!AM60))</f>
        <v/>
      </c>
      <c r="AN30" s="314" t="str">
        <f>IF($B$2=1,IF(ชี้วัด6!AN30="","",ชี้วัด6!AN30),IF(ชี้วัด6!AN60="","",ชี้วัด6!AN60))</f>
        <v/>
      </c>
      <c r="AO30" s="314" t="str">
        <f>IF($B$2=1,IF(ชี้วัด6!AO30="","",ชี้วัด6!AO30),IF(ชี้วัด6!AO60="","",ชี้วัด6!AO60))</f>
        <v/>
      </c>
      <c r="AP30" s="314" t="str">
        <f>IF($B$2=1,IF(ชี้วัด6!AP30="","",ชี้วัด6!AP30),IF(ชี้วัด6!AP60="","",ชี้วัด6!AP60))</f>
        <v/>
      </c>
      <c r="AQ30" s="314" t="str">
        <f>IF($B$2=1,IF(ชี้วัด6!AQ30="","",ชี้วัด6!AQ30),IF(ชี้วัด6!AQ60="","",ชี้วัด6!AQ60))</f>
        <v/>
      </c>
      <c r="AR30" s="314" t="str">
        <f>IF($B$2=1,IF(ชี้วัด6!AR30="","",ชี้วัด6!AR30),IF(ชี้วัด6!AR60="","",ชี้วัด6!AR60))</f>
        <v/>
      </c>
      <c r="AS30" s="314" t="str">
        <f>IF($B$2=1,IF(ชี้วัด6!AS30="","",ชี้วัด6!AS30),IF(ชี้วัด6!AS60="","",ชี้วัด6!AS60))</f>
        <v/>
      </c>
      <c r="AT30" s="314" t="str">
        <f>IF($B$2=1,IF(ชี้วัด6!AT30="","",ชี้วัด6!AT30),IF(ชี้วัด6!AT60="","",ชี้วัด6!AT60))</f>
        <v/>
      </c>
      <c r="AU30" s="314" t="str">
        <f>IF($B$2=1,IF(ชี้วัด6!AU30="","",ชี้วัด6!AU30),IF(ชี้วัด6!AU60="","",ชี้วัด6!AU60))</f>
        <v/>
      </c>
      <c r="AV30" s="314" t="str">
        <f>IF($B$2=1,IF(ชี้วัด6!AV30="","",ชี้วัด6!AV30),IF(ชี้วัด6!AV60="","",ชี้วัด6!AV60))</f>
        <v/>
      </c>
      <c r="AW30" s="314" t="str">
        <f>IF($B$2=1,IF(ชี้วัด6!AW30="","",ชี้วัด6!AW30),IF(ชี้วัด6!AW60="","",ชี้วัด6!AW60))</f>
        <v/>
      </c>
      <c r="AX30" s="314" t="str">
        <f>IF($B$2=1,IF(ชี้วัด6!AX30="","",ชี้วัด6!AX30),IF(ชี้วัด6!AX60="","",ชี้วัด6!AX60))</f>
        <v/>
      </c>
      <c r="AY30" s="314" t="str">
        <f>IF($B$2=1,IF(ชี้วัด6!AY30="","",ชี้วัด6!AY30),IF(ชี้วัด6!AY60="","",ชี้วัด6!AY60))</f>
        <v/>
      </c>
      <c r="AZ30" s="314" t="str">
        <f>IF($B$2=1,IF(ชี้วัด6!AZ30="","",ชี้วัด6!AZ30),IF(ชี้วัด6!AZ60="","",ชี้วัด6!AZ60))</f>
        <v/>
      </c>
      <c r="BA30" s="314" t="str">
        <f>IF($B$2=1,IF(ชี้วัด6!BA30="","",ชี้วัด6!BA30),IF(ชี้วัด6!BA60="","",ชี้วัด6!BA60))</f>
        <v/>
      </c>
      <c r="BB30" s="314" t="str">
        <f>IF($B$2=1,IF(ชี้วัด6!BB30="","",ชี้วัด6!BB30),IF(ชี้วัด6!BB60="","",ชี้วัด6!BB60))</f>
        <v/>
      </c>
      <c r="BC30" s="314" t="str">
        <f>IF($B$2=1,IF(ชี้วัด6!BC30="","",ชี้วัด6!BC30),IF(ชี้วัด6!BC60="","",ชี้วัด6!BC60))</f>
        <v/>
      </c>
      <c r="BD30" s="314" t="str">
        <f>IF($B$2=1,IF(ชี้วัด6!BD30="","",ชี้วัด6!BD30),IF(ชี้วัด6!BD60="","",ชี้วัด6!BD60))</f>
        <v/>
      </c>
      <c r="BE30" s="116" t="str">
        <f>IF($B$2=1,IF(ชี้วัด6!BE30="","",ชี้วัด6!BE30),IF(ชี้วัด6!BE60="","",ชี้วัด6!BE60))</f>
        <v/>
      </c>
      <c r="BF30" s="116" t="str">
        <f>IF($B$2=1,IF(ชี้วัด6!BF30="","",ชี้วัด6!BF30),IF(ชี้วัด6!BF60="","",ชี้วัด6!BF60))</f>
        <v/>
      </c>
    </row>
    <row r="31" spans="1:58" ht="18" customHeight="1" x14ac:dyDescent="0.3">
      <c r="A31" s="111"/>
      <c r="B31" s="111"/>
      <c r="C31" s="111"/>
      <c r="D31" s="267">
        <f t="shared" si="3"/>
        <v>27</v>
      </c>
      <c r="E31" s="110" t="str">
        <f>IF($B$2=1,IF(ชี้วัด6!E31="","",ชี้วัด6!E31),IF(ชี้วัด6!E61="","",ชี้วัด6!E61))</f>
        <v/>
      </c>
      <c r="F31" s="118"/>
      <c r="G31" s="314" t="str">
        <f>IF($B$2=1,IF(ชี้วัด6!G31="","",ชี้วัด6!G31),IF(ชี้วัด6!G61="","",ชี้วัด6!G61))</f>
        <v/>
      </c>
      <c r="H31" s="314" t="str">
        <f>IF($B$2=1,IF(ชี้วัด6!H31="","",ชี้วัด6!H31),IF(ชี้วัด6!H61="","",ชี้วัด6!H61))</f>
        <v/>
      </c>
      <c r="I31" s="314" t="str">
        <f>IF($B$2=1,IF(ชี้วัด6!I31="","",ชี้วัด6!I31),IF(ชี้วัด6!I61="","",ชี้วัด6!I61))</f>
        <v/>
      </c>
      <c r="J31" s="314" t="str">
        <f>IF($B$2=1,IF(ชี้วัด6!J31="","",ชี้วัด6!J31),IF(ชี้วัด6!J61="","",ชี้วัด6!J61))</f>
        <v/>
      </c>
      <c r="K31" s="314" t="str">
        <f>IF($B$2=1,IF(ชี้วัด6!K31="","",ชี้วัด6!K31),IF(ชี้วัด6!K61="","",ชี้วัด6!K61))</f>
        <v/>
      </c>
      <c r="L31" s="314" t="str">
        <f>IF($B$2=1,IF(ชี้วัด6!L31="","",ชี้วัด6!L31),IF(ชี้วัด6!L61="","",ชี้วัด6!L61))</f>
        <v/>
      </c>
      <c r="M31" s="314" t="str">
        <f>IF($B$2=1,IF(ชี้วัด6!M31="","",ชี้วัด6!M31),IF(ชี้วัด6!M61="","",ชี้วัด6!M61))</f>
        <v/>
      </c>
      <c r="N31" s="314" t="str">
        <f>IF($B$2=1,IF(ชี้วัด6!N31="","",ชี้วัด6!N31),IF(ชี้วัด6!N61="","",ชี้วัด6!N61))</f>
        <v/>
      </c>
      <c r="O31" s="314" t="str">
        <f>IF($B$2=1,IF(ชี้วัด6!O31="","",ชี้วัด6!O31),IF(ชี้วัด6!O61="","",ชี้วัด6!O61))</f>
        <v/>
      </c>
      <c r="P31" s="314" t="str">
        <f>IF($B$2=1,IF(ชี้วัด6!P31="","",ชี้วัด6!P31),IF(ชี้วัด6!P61="","",ชี้วัด6!P61))</f>
        <v/>
      </c>
      <c r="Q31" s="314" t="str">
        <f>IF($B$2=1,IF(ชี้วัด6!Q31="","",ชี้วัด6!Q31),IF(ชี้วัด6!Q61="","",ชี้วัด6!Q61))</f>
        <v/>
      </c>
      <c r="R31" s="314" t="str">
        <f>IF($B$2=1,IF(ชี้วัด6!R31="","",ชี้วัด6!R31),IF(ชี้วัด6!R61="","",ชี้วัด6!R61))</f>
        <v/>
      </c>
      <c r="S31" s="314" t="str">
        <f>IF($B$2=1,IF(ชี้วัด6!S31="","",ชี้วัด6!S31),IF(ชี้วัด6!S61="","",ชี้วัด6!S61))</f>
        <v/>
      </c>
      <c r="T31" s="314" t="str">
        <f>IF($B$2=1,IF(ชี้วัด6!T31="","",ชี้วัด6!T31),IF(ชี้วัด6!T61="","",ชี้วัด6!T61))</f>
        <v/>
      </c>
      <c r="U31" s="314" t="str">
        <f>IF($B$2=1,IF(ชี้วัด6!U31="","",ชี้วัด6!U31),IF(ชี้วัด6!U61="","",ชี้วัด6!U61))</f>
        <v/>
      </c>
      <c r="V31" s="314" t="str">
        <f>IF($B$2=1,IF(ชี้วัด6!V31="","",ชี้วัด6!V31),IF(ชี้วัด6!V61="","",ชี้วัด6!V61))</f>
        <v/>
      </c>
      <c r="W31" s="314" t="str">
        <f>IF($B$2=1,IF(ชี้วัด6!W31="","",ชี้วัด6!W31),IF(ชี้วัด6!W61="","",ชี้วัด6!W61))</f>
        <v/>
      </c>
      <c r="X31" s="314" t="str">
        <f>IF($B$2=1,IF(ชี้วัด6!X31="","",ชี้วัด6!X31),IF(ชี้วัด6!X61="","",ชี้วัด6!X61))</f>
        <v/>
      </c>
      <c r="Y31" s="314" t="str">
        <f>IF($B$2=1,IF(ชี้วัด6!Y31="","",ชี้วัด6!Y31),IF(ชี้วัด6!Y61="","",ชี้วัด6!Y61))</f>
        <v/>
      </c>
      <c r="Z31" s="314" t="str">
        <f>IF($B$2=1,IF(ชี้วัด6!Z31="","",ชี้วัด6!Z31),IF(ชี้วัด6!Z61="","",ชี้วัด6!Z61))</f>
        <v/>
      </c>
      <c r="AA31" s="314" t="str">
        <f>IF($B$2=1,IF(ชี้วัด6!AA31="","",ชี้วัด6!AA31),IF(ชี้วัด6!AA61="","",ชี้วัด6!AA61))</f>
        <v/>
      </c>
      <c r="AB31" s="314" t="str">
        <f>IF($B$2=1,IF(ชี้วัด6!AB31="","",ชี้วัด6!AB31),IF(ชี้วัด6!AB61="","",ชี้วัด6!AB61))</f>
        <v/>
      </c>
      <c r="AC31" s="314" t="str">
        <f>IF($B$2=1,IF(ชี้วัด6!AC31="","",ชี้วัด6!AC31),IF(ชี้วัด6!AC61="","",ชี้วัด6!AC61))</f>
        <v/>
      </c>
      <c r="AD31" s="314" t="str">
        <f>IF($B$2=1,IF(ชี้วัด6!AD31="","",ชี้วัด6!AD31),IF(ชี้วัด6!AD61="","",ชี้วัด6!AD61))</f>
        <v/>
      </c>
      <c r="AE31" s="314" t="str">
        <f>IF($B$2=1,IF(ชี้วัด6!AE31="","",ชี้วัด6!AE31),IF(ชี้วัด6!AE61="","",ชี้วัด6!AE61))</f>
        <v/>
      </c>
      <c r="AF31" s="314" t="str">
        <f>IF($B$2=1,IF(ชี้วัด6!AF31="","",ชี้วัด6!AF31),IF(ชี้วัด6!AF61="","",ชี้วัด6!AF61))</f>
        <v/>
      </c>
      <c r="AG31" s="314" t="str">
        <f>IF($B$2=1,IF(ชี้วัด6!AG31="","",ชี้วัด6!AG31),IF(ชี้วัด6!AG61="","",ชี้วัด6!AG61))</f>
        <v/>
      </c>
      <c r="AH31" s="314" t="str">
        <f>IF($B$2=1,IF(ชี้วัด6!AH31="","",ชี้วัด6!AH31),IF(ชี้วัด6!AH61="","",ชี้วัด6!AH61))</f>
        <v/>
      </c>
      <c r="AI31" s="314" t="str">
        <f>IF($B$2=1,IF(ชี้วัด6!AI31="","",ชี้วัด6!AI31),IF(ชี้วัด6!AI61="","",ชี้วัด6!AI61))</f>
        <v/>
      </c>
      <c r="AJ31" s="314" t="str">
        <f>IF($B$2=1,IF(ชี้วัด6!AJ31="","",ชี้วัด6!AJ31),IF(ชี้วัด6!AJ61="","",ชี้วัด6!AJ61))</f>
        <v/>
      </c>
      <c r="AK31" s="314" t="str">
        <f>IF($B$2=1,IF(ชี้วัด6!AK31="","",ชี้วัด6!AK31),IF(ชี้วัด6!AK61="","",ชี้วัด6!AK61))</f>
        <v/>
      </c>
      <c r="AL31" s="314" t="str">
        <f>IF($B$2=1,IF(ชี้วัด6!AL31="","",ชี้วัด6!AL31),IF(ชี้วัด6!AL61="","",ชี้วัด6!AL61))</f>
        <v/>
      </c>
      <c r="AM31" s="314" t="str">
        <f>IF($B$2=1,IF(ชี้วัด6!AM31="","",ชี้วัด6!AM31),IF(ชี้วัด6!AM61="","",ชี้วัด6!AM61))</f>
        <v/>
      </c>
      <c r="AN31" s="314" t="str">
        <f>IF($B$2=1,IF(ชี้วัด6!AN31="","",ชี้วัด6!AN31),IF(ชี้วัด6!AN61="","",ชี้วัด6!AN61))</f>
        <v/>
      </c>
      <c r="AO31" s="314" t="str">
        <f>IF($B$2=1,IF(ชี้วัด6!AO31="","",ชี้วัด6!AO31),IF(ชี้วัด6!AO61="","",ชี้วัด6!AO61))</f>
        <v/>
      </c>
      <c r="AP31" s="314" t="str">
        <f>IF($B$2=1,IF(ชี้วัด6!AP31="","",ชี้วัด6!AP31),IF(ชี้วัด6!AP61="","",ชี้วัด6!AP61))</f>
        <v/>
      </c>
      <c r="AQ31" s="314" t="str">
        <f>IF($B$2=1,IF(ชี้วัด6!AQ31="","",ชี้วัด6!AQ31),IF(ชี้วัด6!AQ61="","",ชี้วัด6!AQ61))</f>
        <v/>
      </c>
      <c r="AR31" s="314" t="str">
        <f>IF($B$2=1,IF(ชี้วัด6!AR31="","",ชี้วัด6!AR31),IF(ชี้วัด6!AR61="","",ชี้วัด6!AR61))</f>
        <v/>
      </c>
      <c r="AS31" s="314" t="str">
        <f>IF($B$2=1,IF(ชี้วัด6!AS31="","",ชี้วัด6!AS31),IF(ชี้วัด6!AS61="","",ชี้วัด6!AS61))</f>
        <v/>
      </c>
      <c r="AT31" s="314" t="str">
        <f>IF($B$2=1,IF(ชี้วัด6!AT31="","",ชี้วัด6!AT31),IF(ชี้วัด6!AT61="","",ชี้วัด6!AT61))</f>
        <v/>
      </c>
      <c r="AU31" s="314" t="str">
        <f>IF($B$2=1,IF(ชี้วัด6!AU31="","",ชี้วัด6!AU31),IF(ชี้วัด6!AU61="","",ชี้วัด6!AU61))</f>
        <v/>
      </c>
      <c r="AV31" s="314" t="str">
        <f>IF($B$2=1,IF(ชี้วัด6!AV31="","",ชี้วัด6!AV31),IF(ชี้วัด6!AV61="","",ชี้วัด6!AV61))</f>
        <v/>
      </c>
      <c r="AW31" s="314" t="str">
        <f>IF($B$2=1,IF(ชี้วัด6!AW31="","",ชี้วัด6!AW31),IF(ชี้วัด6!AW61="","",ชี้วัด6!AW61))</f>
        <v/>
      </c>
      <c r="AX31" s="314" t="str">
        <f>IF($B$2=1,IF(ชี้วัด6!AX31="","",ชี้วัด6!AX31),IF(ชี้วัด6!AX61="","",ชี้วัด6!AX61))</f>
        <v/>
      </c>
      <c r="AY31" s="314" t="str">
        <f>IF($B$2=1,IF(ชี้วัด6!AY31="","",ชี้วัด6!AY31),IF(ชี้วัด6!AY61="","",ชี้วัด6!AY61))</f>
        <v/>
      </c>
      <c r="AZ31" s="314" t="str">
        <f>IF($B$2=1,IF(ชี้วัด6!AZ31="","",ชี้วัด6!AZ31),IF(ชี้วัด6!AZ61="","",ชี้วัด6!AZ61))</f>
        <v/>
      </c>
      <c r="BA31" s="314" t="str">
        <f>IF($B$2=1,IF(ชี้วัด6!BA31="","",ชี้วัด6!BA31),IF(ชี้วัด6!BA61="","",ชี้วัด6!BA61))</f>
        <v/>
      </c>
      <c r="BB31" s="314" t="str">
        <f>IF($B$2=1,IF(ชี้วัด6!BB31="","",ชี้วัด6!BB31),IF(ชี้วัด6!BB61="","",ชี้วัด6!BB61))</f>
        <v/>
      </c>
      <c r="BC31" s="314" t="str">
        <f>IF($B$2=1,IF(ชี้วัด6!BC31="","",ชี้วัด6!BC31),IF(ชี้วัด6!BC61="","",ชี้วัด6!BC61))</f>
        <v/>
      </c>
      <c r="BD31" s="314" t="str">
        <f>IF($B$2=1,IF(ชี้วัด6!BD31="","",ชี้วัด6!BD31),IF(ชี้วัด6!BD61="","",ชี้วัด6!BD61))</f>
        <v/>
      </c>
      <c r="BE31" s="116" t="str">
        <f>IF($B$2=1,IF(ชี้วัด6!BE31="","",ชี้วัด6!BE31),IF(ชี้วัด6!BE61="","",ชี้วัด6!BE61))</f>
        <v/>
      </c>
      <c r="BF31" s="116" t="str">
        <f>IF($B$2=1,IF(ชี้วัด6!BF31="","",ชี้วัด6!BF31),IF(ชี้วัด6!BF61="","",ชี้วัด6!BF61))</f>
        <v/>
      </c>
    </row>
    <row r="32" spans="1:58" ht="18" customHeight="1" x14ac:dyDescent="0.3">
      <c r="A32" s="111"/>
      <c r="B32" s="111"/>
      <c r="C32" s="111"/>
      <c r="D32" s="267">
        <f t="shared" si="3"/>
        <v>28</v>
      </c>
      <c r="E32" s="110" t="str">
        <f>IF($B$2=1,IF(ชี้วัด6!E32="","",ชี้วัด6!E32),IF(ชี้วัด6!E62="","",ชี้วัด6!E62))</f>
        <v/>
      </c>
      <c r="F32" s="118"/>
      <c r="G32" s="314" t="str">
        <f>IF($B$2=1,IF(ชี้วัด6!G32="","",ชี้วัด6!G32),IF(ชี้วัด6!G62="","",ชี้วัด6!G62))</f>
        <v/>
      </c>
      <c r="H32" s="314" t="str">
        <f>IF($B$2=1,IF(ชี้วัด6!H32="","",ชี้วัด6!H32),IF(ชี้วัด6!H62="","",ชี้วัด6!H62))</f>
        <v/>
      </c>
      <c r="I32" s="314" t="str">
        <f>IF($B$2=1,IF(ชี้วัด6!I32="","",ชี้วัด6!I32),IF(ชี้วัด6!I62="","",ชี้วัด6!I62))</f>
        <v/>
      </c>
      <c r="J32" s="314" t="str">
        <f>IF($B$2=1,IF(ชี้วัด6!J32="","",ชี้วัด6!J32),IF(ชี้วัด6!J62="","",ชี้วัด6!J62))</f>
        <v/>
      </c>
      <c r="K32" s="314" t="str">
        <f>IF($B$2=1,IF(ชี้วัด6!K32="","",ชี้วัด6!K32),IF(ชี้วัด6!K62="","",ชี้วัด6!K62))</f>
        <v/>
      </c>
      <c r="L32" s="314" t="str">
        <f>IF($B$2=1,IF(ชี้วัด6!L32="","",ชี้วัด6!L32),IF(ชี้วัด6!L62="","",ชี้วัด6!L62))</f>
        <v/>
      </c>
      <c r="M32" s="314" t="str">
        <f>IF($B$2=1,IF(ชี้วัด6!M32="","",ชี้วัด6!M32),IF(ชี้วัด6!M62="","",ชี้วัด6!M62))</f>
        <v/>
      </c>
      <c r="N32" s="314" t="str">
        <f>IF($B$2=1,IF(ชี้วัด6!N32="","",ชี้วัด6!N32),IF(ชี้วัด6!N62="","",ชี้วัด6!N62))</f>
        <v/>
      </c>
      <c r="O32" s="314" t="str">
        <f>IF($B$2=1,IF(ชี้วัด6!O32="","",ชี้วัด6!O32),IF(ชี้วัด6!O62="","",ชี้วัด6!O62))</f>
        <v/>
      </c>
      <c r="P32" s="314" t="str">
        <f>IF($B$2=1,IF(ชี้วัด6!P32="","",ชี้วัด6!P32),IF(ชี้วัด6!P62="","",ชี้วัด6!P62))</f>
        <v/>
      </c>
      <c r="Q32" s="314" t="str">
        <f>IF($B$2=1,IF(ชี้วัด6!Q32="","",ชี้วัด6!Q32),IF(ชี้วัด6!Q62="","",ชี้วัด6!Q62))</f>
        <v/>
      </c>
      <c r="R32" s="314" t="str">
        <f>IF($B$2=1,IF(ชี้วัด6!R32="","",ชี้วัด6!R32),IF(ชี้วัด6!R62="","",ชี้วัด6!R62))</f>
        <v/>
      </c>
      <c r="S32" s="314" t="str">
        <f>IF($B$2=1,IF(ชี้วัด6!S32="","",ชี้วัด6!S32),IF(ชี้วัด6!S62="","",ชี้วัด6!S62))</f>
        <v/>
      </c>
      <c r="T32" s="314" t="str">
        <f>IF($B$2=1,IF(ชี้วัด6!T32="","",ชี้วัด6!T32),IF(ชี้วัด6!T62="","",ชี้วัด6!T62))</f>
        <v/>
      </c>
      <c r="U32" s="314" t="str">
        <f>IF($B$2=1,IF(ชี้วัด6!U32="","",ชี้วัด6!U32),IF(ชี้วัด6!U62="","",ชี้วัด6!U62))</f>
        <v/>
      </c>
      <c r="V32" s="314" t="str">
        <f>IF($B$2=1,IF(ชี้วัด6!V32="","",ชี้วัด6!V32),IF(ชี้วัด6!V62="","",ชี้วัด6!V62))</f>
        <v/>
      </c>
      <c r="W32" s="314" t="str">
        <f>IF($B$2=1,IF(ชี้วัด6!W32="","",ชี้วัด6!W32),IF(ชี้วัด6!W62="","",ชี้วัด6!W62))</f>
        <v/>
      </c>
      <c r="X32" s="314" t="str">
        <f>IF($B$2=1,IF(ชี้วัด6!X32="","",ชี้วัด6!X32),IF(ชี้วัด6!X62="","",ชี้วัด6!X62))</f>
        <v/>
      </c>
      <c r="Y32" s="314" t="str">
        <f>IF($B$2=1,IF(ชี้วัด6!Y32="","",ชี้วัด6!Y32),IF(ชี้วัด6!Y62="","",ชี้วัด6!Y62))</f>
        <v/>
      </c>
      <c r="Z32" s="314" t="str">
        <f>IF($B$2=1,IF(ชี้วัด6!Z32="","",ชี้วัด6!Z32),IF(ชี้วัด6!Z62="","",ชี้วัด6!Z62))</f>
        <v/>
      </c>
      <c r="AA32" s="314" t="str">
        <f>IF($B$2=1,IF(ชี้วัด6!AA32="","",ชี้วัด6!AA32),IF(ชี้วัด6!AA62="","",ชี้วัด6!AA62))</f>
        <v/>
      </c>
      <c r="AB32" s="314" t="str">
        <f>IF($B$2=1,IF(ชี้วัด6!AB32="","",ชี้วัด6!AB32),IF(ชี้วัด6!AB62="","",ชี้วัด6!AB62))</f>
        <v/>
      </c>
      <c r="AC32" s="314" t="str">
        <f>IF($B$2=1,IF(ชี้วัด6!AC32="","",ชี้วัด6!AC32),IF(ชี้วัด6!AC62="","",ชี้วัด6!AC62))</f>
        <v/>
      </c>
      <c r="AD32" s="314" t="str">
        <f>IF($B$2=1,IF(ชี้วัด6!AD32="","",ชี้วัด6!AD32),IF(ชี้วัด6!AD62="","",ชี้วัด6!AD62))</f>
        <v/>
      </c>
      <c r="AE32" s="314" t="str">
        <f>IF($B$2=1,IF(ชี้วัด6!AE32="","",ชี้วัด6!AE32),IF(ชี้วัด6!AE62="","",ชี้วัด6!AE62))</f>
        <v/>
      </c>
      <c r="AF32" s="314" t="str">
        <f>IF($B$2=1,IF(ชี้วัด6!AF32="","",ชี้วัด6!AF32),IF(ชี้วัด6!AF62="","",ชี้วัด6!AF62))</f>
        <v/>
      </c>
      <c r="AG32" s="314" t="str">
        <f>IF($B$2=1,IF(ชี้วัด6!AG32="","",ชี้วัด6!AG32),IF(ชี้วัด6!AG62="","",ชี้วัด6!AG62))</f>
        <v/>
      </c>
      <c r="AH32" s="314" t="str">
        <f>IF($B$2=1,IF(ชี้วัด6!AH32="","",ชี้วัด6!AH32),IF(ชี้วัด6!AH62="","",ชี้วัด6!AH62))</f>
        <v/>
      </c>
      <c r="AI32" s="314" t="str">
        <f>IF($B$2=1,IF(ชี้วัด6!AI32="","",ชี้วัด6!AI32),IF(ชี้วัด6!AI62="","",ชี้วัด6!AI62))</f>
        <v/>
      </c>
      <c r="AJ32" s="314" t="str">
        <f>IF($B$2=1,IF(ชี้วัด6!AJ32="","",ชี้วัด6!AJ32),IF(ชี้วัด6!AJ62="","",ชี้วัด6!AJ62))</f>
        <v/>
      </c>
      <c r="AK32" s="314" t="str">
        <f>IF($B$2=1,IF(ชี้วัด6!AK32="","",ชี้วัด6!AK32),IF(ชี้วัด6!AK62="","",ชี้วัด6!AK62))</f>
        <v/>
      </c>
      <c r="AL32" s="314" t="str">
        <f>IF($B$2=1,IF(ชี้วัด6!AL32="","",ชี้วัด6!AL32),IF(ชี้วัด6!AL62="","",ชี้วัด6!AL62))</f>
        <v/>
      </c>
      <c r="AM32" s="314" t="str">
        <f>IF($B$2=1,IF(ชี้วัด6!AM32="","",ชี้วัด6!AM32),IF(ชี้วัด6!AM62="","",ชี้วัด6!AM62))</f>
        <v/>
      </c>
      <c r="AN32" s="314" t="str">
        <f>IF($B$2=1,IF(ชี้วัด6!AN32="","",ชี้วัด6!AN32),IF(ชี้วัด6!AN62="","",ชี้วัด6!AN62))</f>
        <v/>
      </c>
      <c r="AO32" s="314" t="str">
        <f>IF($B$2=1,IF(ชี้วัด6!AO32="","",ชี้วัด6!AO32),IF(ชี้วัด6!AO62="","",ชี้วัด6!AO62))</f>
        <v/>
      </c>
      <c r="AP32" s="314" t="str">
        <f>IF($B$2=1,IF(ชี้วัด6!AP32="","",ชี้วัด6!AP32),IF(ชี้วัด6!AP62="","",ชี้วัด6!AP62))</f>
        <v/>
      </c>
      <c r="AQ32" s="314" t="str">
        <f>IF($B$2=1,IF(ชี้วัด6!AQ32="","",ชี้วัด6!AQ32),IF(ชี้วัด6!AQ62="","",ชี้วัด6!AQ62))</f>
        <v/>
      </c>
      <c r="AR32" s="314" t="str">
        <f>IF($B$2=1,IF(ชี้วัด6!AR32="","",ชี้วัด6!AR32),IF(ชี้วัด6!AR62="","",ชี้วัด6!AR62))</f>
        <v/>
      </c>
      <c r="AS32" s="314" t="str">
        <f>IF($B$2=1,IF(ชี้วัด6!AS32="","",ชี้วัด6!AS32),IF(ชี้วัด6!AS62="","",ชี้วัด6!AS62))</f>
        <v/>
      </c>
      <c r="AT32" s="314" t="str">
        <f>IF($B$2=1,IF(ชี้วัด6!AT32="","",ชี้วัด6!AT32),IF(ชี้วัด6!AT62="","",ชี้วัด6!AT62))</f>
        <v/>
      </c>
      <c r="AU32" s="314" t="str">
        <f>IF($B$2=1,IF(ชี้วัด6!AU32="","",ชี้วัด6!AU32),IF(ชี้วัด6!AU62="","",ชี้วัด6!AU62))</f>
        <v/>
      </c>
      <c r="AV32" s="314" t="str">
        <f>IF($B$2=1,IF(ชี้วัด6!AV32="","",ชี้วัด6!AV32),IF(ชี้วัด6!AV62="","",ชี้วัด6!AV62))</f>
        <v/>
      </c>
      <c r="AW32" s="314" t="str">
        <f>IF($B$2=1,IF(ชี้วัด6!AW32="","",ชี้วัด6!AW32),IF(ชี้วัด6!AW62="","",ชี้วัด6!AW62))</f>
        <v/>
      </c>
      <c r="AX32" s="314" t="str">
        <f>IF($B$2=1,IF(ชี้วัด6!AX32="","",ชี้วัด6!AX32),IF(ชี้วัด6!AX62="","",ชี้วัด6!AX62))</f>
        <v/>
      </c>
      <c r="AY32" s="314" t="str">
        <f>IF($B$2=1,IF(ชี้วัด6!AY32="","",ชี้วัด6!AY32),IF(ชี้วัด6!AY62="","",ชี้วัด6!AY62))</f>
        <v/>
      </c>
      <c r="AZ32" s="314" t="str">
        <f>IF($B$2=1,IF(ชี้วัด6!AZ32="","",ชี้วัด6!AZ32),IF(ชี้วัด6!AZ62="","",ชี้วัด6!AZ62))</f>
        <v/>
      </c>
      <c r="BA32" s="314" t="str">
        <f>IF($B$2=1,IF(ชี้วัด6!BA32="","",ชี้วัด6!BA32),IF(ชี้วัด6!BA62="","",ชี้วัด6!BA62))</f>
        <v/>
      </c>
      <c r="BB32" s="314" t="str">
        <f>IF($B$2=1,IF(ชี้วัด6!BB32="","",ชี้วัด6!BB32),IF(ชี้วัด6!BB62="","",ชี้วัด6!BB62))</f>
        <v/>
      </c>
      <c r="BC32" s="314" t="str">
        <f>IF($B$2=1,IF(ชี้วัด6!BC32="","",ชี้วัด6!BC32),IF(ชี้วัด6!BC62="","",ชี้วัด6!BC62))</f>
        <v/>
      </c>
      <c r="BD32" s="314" t="str">
        <f>IF($B$2=1,IF(ชี้วัด6!BD32="","",ชี้วัด6!BD32),IF(ชี้วัด6!BD62="","",ชี้วัด6!BD62))</f>
        <v/>
      </c>
      <c r="BE32" s="116" t="str">
        <f>IF($B$2=1,IF(ชี้วัด6!BE32="","",ชี้วัด6!BE32),IF(ชี้วัด6!BE62="","",ชี้วัด6!BE62))</f>
        <v/>
      </c>
      <c r="BF32" s="116" t="str">
        <f>IF($B$2=1,IF(ชี้วัด6!BF32="","",ชี้วัด6!BF32),IF(ชี้วัด6!BF62="","",ชี้วัด6!BF62))</f>
        <v/>
      </c>
    </row>
    <row r="33" spans="1:58" ht="18" customHeight="1" x14ac:dyDescent="0.3">
      <c r="A33" s="111"/>
      <c r="B33" s="111"/>
      <c r="C33" s="111"/>
      <c r="D33" s="267">
        <f t="shared" si="3"/>
        <v>29</v>
      </c>
      <c r="E33" s="110" t="str">
        <f>IF($B$2=1,IF(ชี้วัด6!E33="","",ชี้วัด6!E33),IF(ชี้วัด6!E63="","",ชี้วัด6!E63))</f>
        <v/>
      </c>
      <c r="F33" s="118"/>
      <c r="G33" s="314" t="str">
        <f>IF($B$2=1,IF(ชี้วัด6!G33="","",ชี้วัด6!G33),IF(ชี้วัด6!G63="","",ชี้วัด6!G63))</f>
        <v/>
      </c>
      <c r="H33" s="314" t="str">
        <f>IF($B$2=1,IF(ชี้วัด6!H33="","",ชี้วัด6!H33),IF(ชี้วัด6!H63="","",ชี้วัด6!H63))</f>
        <v/>
      </c>
      <c r="I33" s="314" t="str">
        <f>IF($B$2=1,IF(ชี้วัด6!I33="","",ชี้วัด6!I33),IF(ชี้วัด6!I63="","",ชี้วัด6!I63))</f>
        <v/>
      </c>
      <c r="J33" s="314" t="str">
        <f>IF($B$2=1,IF(ชี้วัด6!J33="","",ชี้วัด6!J33),IF(ชี้วัด6!J63="","",ชี้วัด6!J63))</f>
        <v/>
      </c>
      <c r="K33" s="314" t="str">
        <f>IF($B$2=1,IF(ชี้วัด6!K33="","",ชี้วัด6!K33),IF(ชี้วัด6!K63="","",ชี้วัด6!K63))</f>
        <v/>
      </c>
      <c r="L33" s="314" t="str">
        <f>IF($B$2=1,IF(ชี้วัด6!L33="","",ชี้วัด6!L33),IF(ชี้วัด6!L63="","",ชี้วัด6!L63))</f>
        <v/>
      </c>
      <c r="M33" s="314" t="str">
        <f>IF($B$2=1,IF(ชี้วัด6!M33="","",ชี้วัด6!M33),IF(ชี้วัด6!M63="","",ชี้วัด6!M63))</f>
        <v/>
      </c>
      <c r="N33" s="314" t="str">
        <f>IF($B$2=1,IF(ชี้วัด6!N33="","",ชี้วัด6!N33),IF(ชี้วัด6!N63="","",ชี้วัด6!N63))</f>
        <v/>
      </c>
      <c r="O33" s="314" t="str">
        <f>IF($B$2=1,IF(ชี้วัด6!O33="","",ชี้วัด6!O33),IF(ชี้วัด6!O63="","",ชี้วัด6!O63))</f>
        <v/>
      </c>
      <c r="P33" s="314" t="str">
        <f>IF($B$2=1,IF(ชี้วัด6!P33="","",ชี้วัด6!P33),IF(ชี้วัด6!P63="","",ชี้วัด6!P63))</f>
        <v/>
      </c>
      <c r="Q33" s="314" t="str">
        <f>IF($B$2=1,IF(ชี้วัด6!Q33="","",ชี้วัด6!Q33),IF(ชี้วัด6!Q63="","",ชี้วัด6!Q63))</f>
        <v/>
      </c>
      <c r="R33" s="314" t="str">
        <f>IF($B$2=1,IF(ชี้วัด6!R33="","",ชี้วัด6!R33),IF(ชี้วัด6!R63="","",ชี้วัด6!R63))</f>
        <v/>
      </c>
      <c r="S33" s="314" t="str">
        <f>IF($B$2=1,IF(ชี้วัด6!S33="","",ชี้วัด6!S33),IF(ชี้วัด6!S63="","",ชี้วัด6!S63))</f>
        <v/>
      </c>
      <c r="T33" s="314" t="str">
        <f>IF($B$2=1,IF(ชี้วัด6!T33="","",ชี้วัด6!T33),IF(ชี้วัด6!T63="","",ชี้วัด6!T63))</f>
        <v/>
      </c>
      <c r="U33" s="314" t="str">
        <f>IF($B$2=1,IF(ชี้วัด6!U33="","",ชี้วัด6!U33),IF(ชี้วัด6!U63="","",ชี้วัด6!U63))</f>
        <v/>
      </c>
      <c r="V33" s="314" t="str">
        <f>IF($B$2=1,IF(ชี้วัด6!V33="","",ชี้วัด6!V33),IF(ชี้วัด6!V63="","",ชี้วัด6!V63))</f>
        <v/>
      </c>
      <c r="W33" s="314" t="str">
        <f>IF($B$2=1,IF(ชี้วัด6!W33="","",ชี้วัด6!W33),IF(ชี้วัด6!W63="","",ชี้วัด6!W63))</f>
        <v/>
      </c>
      <c r="X33" s="314" t="str">
        <f>IF($B$2=1,IF(ชี้วัด6!X33="","",ชี้วัด6!X33),IF(ชี้วัด6!X63="","",ชี้วัด6!X63))</f>
        <v/>
      </c>
      <c r="Y33" s="314" t="str">
        <f>IF($B$2=1,IF(ชี้วัด6!Y33="","",ชี้วัด6!Y33),IF(ชี้วัด6!Y63="","",ชี้วัด6!Y63))</f>
        <v/>
      </c>
      <c r="Z33" s="314" t="str">
        <f>IF($B$2=1,IF(ชี้วัด6!Z33="","",ชี้วัด6!Z33),IF(ชี้วัด6!Z63="","",ชี้วัด6!Z63))</f>
        <v/>
      </c>
      <c r="AA33" s="314" t="str">
        <f>IF($B$2=1,IF(ชี้วัด6!AA33="","",ชี้วัด6!AA33),IF(ชี้วัด6!AA63="","",ชี้วัด6!AA63))</f>
        <v/>
      </c>
      <c r="AB33" s="314" t="str">
        <f>IF($B$2=1,IF(ชี้วัด6!AB33="","",ชี้วัด6!AB33),IF(ชี้วัด6!AB63="","",ชี้วัด6!AB63))</f>
        <v/>
      </c>
      <c r="AC33" s="314" t="str">
        <f>IF($B$2=1,IF(ชี้วัด6!AC33="","",ชี้วัด6!AC33),IF(ชี้วัด6!AC63="","",ชี้วัด6!AC63))</f>
        <v/>
      </c>
      <c r="AD33" s="314" t="str">
        <f>IF($B$2=1,IF(ชี้วัด6!AD33="","",ชี้วัด6!AD33),IF(ชี้วัด6!AD63="","",ชี้วัด6!AD63))</f>
        <v/>
      </c>
      <c r="AE33" s="314" t="str">
        <f>IF($B$2=1,IF(ชี้วัด6!AE33="","",ชี้วัด6!AE33),IF(ชี้วัด6!AE63="","",ชี้วัด6!AE63))</f>
        <v/>
      </c>
      <c r="AF33" s="314" t="str">
        <f>IF($B$2=1,IF(ชี้วัด6!AF33="","",ชี้วัด6!AF33),IF(ชี้วัด6!AF63="","",ชี้วัด6!AF63))</f>
        <v/>
      </c>
      <c r="AG33" s="314" t="str">
        <f>IF($B$2=1,IF(ชี้วัด6!AG33="","",ชี้วัด6!AG33),IF(ชี้วัด6!AG63="","",ชี้วัด6!AG63))</f>
        <v/>
      </c>
      <c r="AH33" s="314" t="str">
        <f>IF($B$2=1,IF(ชี้วัด6!AH33="","",ชี้วัด6!AH33),IF(ชี้วัด6!AH63="","",ชี้วัด6!AH63))</f>
        <v/>
      </c>
      <c r="AI33" s="314" t="str">
        <f>IF($B$2=1,IF(ชี้วัด6!AI33="","",ชี้วัด6!AI33),IF(ชี้วัด6!AI63="","",ชี้วัด6!AI63))</f>
        <v/>
      </c>
      <c r="AJ33" s="314" t="str">
        <f>IF($B$2=1,IF(ชี้วัด6!AJ33="","",ชี้วัด6!AJ33),IF(ชี้วัด6!AJ63="","",ชี้วัด6!AJ63))</f>
        <v/>
      </c>
      <c r="AK33" s="314" t="str">
        <f>IF($B$2=1,IF(ชี้วัด6!AK33="","",ชี้วัด6!AK33),IF(ชี้วัด6!AK63="","",ชี้วัด6!AK63))</f>
        <v/>
      </c>
      <c r="AL33" s="314" t="str">
        <f>IF($B$2=1,IF(ชี้วัด6!AL33="","",ชี้วัด6!AL33),IF(ชี้วัด6!AL63="","",ชี้วัด6!AL63))</f>
        <v/>
      </c>
      <c r="AM33" s="314" t="str">
        <f>IF($B$2=1,IF(ชี้วัด6!AM33="","",ชี้วัด6!AM33),IF(ชี้วัด6!AM63="","",ชี้วัด6!AM63))</f>
        <v/>
      </c>
      <c r="AN33" s="314" t="str">
        <f>IF($B$2=1,IF(ชี้วัด6!AN33="","",ชี้วัด6!AN33),IF(ชี้วัด6!AN63="","",ชี้วัด6!AN63))</f>
        <v/>
      </c>
      <c r="AO33" s="314" t="str">
        <f>IF($B$2=1,IF(ชี้วัด6!AO33="","",ชี้วัด6!AO33),IF(ชี้วัด6!AO63="","",ชี้วัด6!AO63))</f>
        <v/>
      </c>
      <c r="AP33" s="314" t="str">
        <f>IF($B$2=1,IF(ชี้วัด6!AP33="","",ชี้วัด6!AP33),IF(ชี้วัด6!AP63="","",ชี้วัด6!AP63))</f>
        <v/>
      </c>
      <c r="AQ33" s="314" t="str">
        <f>IF($B$2=1,IF(ชี้วัด6!AQ33="","",ชี้วัด6!AQ33),IF(ชี้วัด6!AQ63="","",ชี้วัด6!AQ63))</f>
        <v/>
      </c>
      <c r="AR33" s="314" t="str">
        <f>IF($B$2=1,IF(ชี้วัด6!AR33="","",ชี้วัด6!AR33),IF(ชี้วัด6!AR63="","",ชี้วัด6!AR63))</f>
        <v/>
      </c>
      <c r="AS33" s="314" t="str">
        <f>IF($B$2=1,IF(ชี้วัด6!AS33="","",ชี้วัด6!AS33),IF(ชี้วัด6!AS63="","",ชี้วัด6!AS63))</f>
        <v/>
      </c>
      <c r="AT33" s="314" t="str">
        <f>IF($B$2=1,IF(ชี้วัด6!AT33="","",ชี้วัด6!AT33),IF(ชี้วัด6!AT63="","",ชี้วัด6!AT63))</f>
        <v/>
      </c>
      <c r="AU33" s="314" t="str">
        <f>IF($B$2=1,IF(ชี้วัด6!AU33="","",ชี้วัด6!AU33),IF(ชี้วัด6!AU63="","",ชี้วัด6!AU63))</f>
        <v/>
      </c>
      <c r="AV33" s="314" t="str">
        <f>IF($B$2=1,IF(ชี้วัด6!AV33="","",ชี้วัด6!AV33),IF(ชี้วัด6!AV63="","",ชี้วัด6!AV63))</f>
        <v/>
      </c>
      <c r="AW33" s="314" t="str">
        <f>IF($B$2=1,IF(ชี้วัด6!AW33="","",ชี้วัด6!AW33),IF(ชี้วัด6!AW63="","",ชี้วัด6!AW63))</f>
        <v/>
      </c>
      <c r="AX33" s="314" t="str">
        <f>IF($B$2=1,IF(ชี้วัด6!AX33="","",ชี้วัด6!AX33),IF(ชี้วัด6!AX63="","",ชี้วัด6!AX63))</f>
        <v/>
      </c>
      <c r="AY33" s="314" t="str">
        <f>IF($B$2=1,IF(ชี้วัด6!AY33="","",ชี้วัด6!AY33),IF(ชี้วัด6!AY63="","",ชี้วัด6!AY63))</f>
        <v/>
      </c>
      <c r="AZ33" s="314" t="str">
        <f>IF($B$2=1,IF(ชี้วัด6!AZ33="","",ชี้วัด6!AZ33),IF(ชี้วัด6!AZ63="","",ชี้วัด6!AZ63))</f>
        <v/>
      </c>
      <c r="BA33" s="314" t="str">
        <f>IF($B$2=1,IF(ชี้วัด6!BA33="","",ชี้วัด6!BA33),IF(ชี้วัด6!BA63="","",ชี้วัด6!BA63))</f>
        <v/>
      </c>
      <c r="BB33" s="314" t="str">
        <f>IF($B$2=1,IF(ชี้วัด6!BB33="","",ชี้วัด6!BB33),IF(ชี้วัด6!BB63="","",ชี้วัด6!BB63))</f>
        <v/>
      </c>
      <c r="BC33" s="314" t="str">
        <f>IF($B$2=1,IF(ชี้วัด6!BC33="","",ชี้วัด6!BC33),IF(ชี้วัด6!BC63="","",ชี้วัด6!BC63))</f>
        <v/>
      </c>
      <c r="BD33" s="314" t="str">
        <f>IF($B$2=1,IF(ชี้วัด6!BD33="","",ชี้วัด6!BD33),IF(ชี้วัด6!BD63="","",ชี้วัด6!BD63))</f>
        <v/>
      </c>
      <c r="BE33" s="116" t="str">
        <f>IF($B$2=1,IF(ชี้วัด6!BE33="","",ชี้วัด6!BE33),IF(ชี้วัด6!BE63="","",ชี้วัด6!BE63))</f>
        <v/>
      </c>
      <c r="BF33" s="116" t="str">
        <f>IF($B$2=1,IF(ชี้วัด6!BF33="","",ชี้วัด6!BF33),IF(ชี้วัด6!BF63="","",ชี้วัด6!BF63))</f>
        <v/>
      </c>
    </row>
    <row r="34" spans="1:58" ht="18" customHeight="1" x14ac:dyDescent="0.3">
      <c r="A34" s="111"/>
      <c r="B34" s="111"/>
      <c r="C34" s="111"/>
      <c r="D34" s="267">
        <f t="shared" si="3"/>
        <v>30</v>
      </c>
      <c r="E34" s="110" t="str">
        <f>IF($B$2=1,IF(ชี้วัด6!E34="","",ชี้วัด6!E34),IF(ชี้วัด6!E64="","",ชี้วัด6!E64))</f>
        <v/>
      </c>
      <c r="F34" s="118"/>
      <c r="G34" s="314" t="str">
        <f>IF($B$2=1,IF(ชี้วัด6!G34="","",ชี้วัด6!G34),IF(ชี้วัด6!G64="","",ชี้วัด6!G64))</f>
        <v/>
      </c>
      <c r="H34" s="314" t="str">
        <f>IF($B$2=1,IF(ชี้วัด6!H34="","",ชี้วัด6!H34),IF(ชี้วัด6!H64="","",ชี้วัด6!H64))</f>
        <v/>
      </c>
      <c r="I34" s="314" t="str">
        <f>IF($B$2=1,IF(ชี้วัด6!I34="","",ชี้วัด6!I34),IF(ชี้วัด6!I64="","",ชี้วัด6!I64))</f>
        <v/>
      </c>
      <c r="J34" s="314" t="str">
        <f>IF($B$2=1,IF(ชี้วัด6!J34="","",ชี้วัด6!J34),IF(ชี้วัด6!J64="","",ชี้วัด6!J64))</f>
        <v/>
      </c>
      <c r="K34" s="314" t="str">
        <f>IF($B$2=1,IF(ชี้วัด6!K34="","",ชี้วัด6!K34),IF(ชี้วัด6!K64="","",ชี้วัด6!K64))</f>
        <v/>
      </c>
      <c r="L34" s="314" t="str">
        <f>IF($B$2=1,IF(ชี้วัด6!L34="","",ชี้วัด6!L34),IF(ชี้วัด6!L64="","",ชี้วัด6!L64))</f>
        <v/>
      </c>
      <c r="M34" s="314" t="str">
        <f>IF($B$2=1,IF(ชี้วัด6!M34="","",ชี้วัด6!M34),IF(ชี้วัด6!M64="","",ชี้วัด6!M64))</f>
        <v/>
      </c>
      <c r="N34" s="314" t="str">
        <f>IF($B$2=1,IF(ชี้วัด6!N34="","",ชี้วัด6!N34),IF(ชี้วัด6!N64="","",ชี้วัด6!N64))</f>
        <v/>
      </c>
      <c r="O34" s="314" t="str">
        <f>IF($B$2=1,IF(ชี้วัด6!O34="","",ชี้วัด6!O34),IF(ชี้วัด6!O64="","",ชี้วัด6!O64))</f>
        <v/>
      </c>
      <c r="P34" s="314" t="str">
        <f>IF($B$2=1,IF(ชี้วัด6!P34="","",ชี้วัด6!P34),IF(ชี้วัด6!P64="","",ชี้วัด6!P64))</f>
        <v/>
      </c>
      <c r="Q34" s="314" t="str">
        <f>IF($B$2=1,IF(ชี้วัด6!Q34="","",ชี้วัด6!Q34),IF(ชี้วัด6!Q64="","",ชี้วัด6!Q64))</f>
        <v/>
      </c>
      <c r="R34" s="314" t="str">
        <f>IF($B$2=1,IF(ชี้วัด6!R34="","",ชี้วัด6!R34),IF(ชี้วัด6!R64="","",ชี้วัด6!R64))</f>
        <v/>
      </c>
      <c r="S34" s="314" t="str">
        <f>IF($B$2=1,IF(ชี้วัด6!S34="","",ชี้วัด6!S34),IF(ชี้วัด6!S64="","",ชี้วัด6!S64))</f>
        <v/>
      </c>
      <c r="T34" s="314" t="str">
        <f>IF($B$2=1,IF(ชี้วัด6!T34="","",ชี้วัด6!T34),IF(ชี้วัด6!T64="","",ชี้วัด6!T64))</f>
        <v/>
      </c>
      <c r="U34" s="314" t="str">
        <f>IF($B$2=1,IF(ชี้วัด6!U34="","",ชี้วัด6!U34),IF(ชี้วัด6!U64="","",ชี้วัด6!U64))</f>
        <v/>
      </c>
      <c r="V34" s="314" t="str">
        <f>IF($B$2=1,IF(ชี้วัด6!V34="","",ชี้วัด6!V34),IF(ชี้วัด6!V64="","",ชี้วัด6!V64))</f>
        <v/>
      </c>
      <c r="W34" s="314" t="str">
        <f>IF($B$2=1,IF(ชี้วัด6!W34="","",ชี้วัด6!W34),IF(ชี้วัด6!W64="","",ชี้วัด6!W64))</f>
        <v/>
      </c>
      <c r="X34" s="314" t="str">
        <f>IF($B$2=1,IF(ชี้วัด6!X34="","",ชี้วัด6!X34),IF(ชี้วัด6!X64="","",ชี้วัด6!X64))</f>
        <v/>
      </c>
      <c r="Y34" s="314" t="str">
        <f>IF($B$2=1,IF(ชี้วัด6!Y34="","",ชี้วัด6!Y34),IF(ชี้วัด6!Y64="","",ชี้วัด6!Y64))</f>
        <v/>
      </c>
      <c r="Z34" s="314" t="str">
        <f>IF($B$2=1,IF(ชี้วัด6!Z34="","",ชี้วัด6!Z34),IF(ชี้วัด6!Z64="","",ชี้วัด6!Z64))</f>
        <v/>
      </c>
      <c r="AA34" s="314" t="str">
        <f>IF($B$2=1,IF(ชี้วัด6!AA34="","",ชี้วัด6!AA34),IF(ชี้วัด6!AA64="","",ชี้วัด6!AA64))</f>
        <v/>
      </c>
      <c r="AB34" s="314" t="str">
        <f>IF($B$2=1,IF(ชี้วัด6!AB34="","",ชี้วัด6!AB34),IF(ชี้วัด6!AB64="","",ชี้วัด6!AB64))</f>
        <v/>
      </c>
      <c r="AC34" s="314" t="str">
        <f>IF($B$2=1,IF(ชี้วัด6!AC34="","",ชี้วัด6!AC34),IF(ชี้วัด6!AC64="","",ชี้วัด6!AC64))</f>
        <v/>
      </c>
      <c r="AD34" s="314" t="str">
        <f>IF($B$2=1,IF(ชี้วัด6!AD34="","",ชี้วัด6!AD34),IF(ชี้วัด6!AD64="","",ชี้วัด6!AD64))</f>
        <v/>
      </c>
      <c r="AE34" s="314" t="str">
        <f>IF($B$2=1,IF(ชี้วัด6!AE34="","",ชี้วัด6!AE34),IF(ชี้วัด6!AE64="","",ชี้วัด6!AE64))</f>
        <v/>
      </c>
      <c r="AF34" s="314" t="str">
        <f>IF($B$2=1,IF(ชี้วัด6!AF34="","",ชี้วัด6!AF34),IF(ชี้วัด6!AF64="","",ชี้วัด6!AF64))</f>
        <v/>
      </c>
      <c r="AG34" s="314" t="str">
        <f>IF($B$2=1,IF(ชี้วัด6!AG34="","",ชี้วัด6!AG34),IF(ชี้วัด6!AG64="","",ชี้วัด6!AG64))</f>
        <v/>
      </c>
      <c r="AH34" s="314" t="str">
        <f>IF($B$2=1,IF(ชี้วัด6!AH34="","",ชี้วัด6!AH34),IF(ชี้วัด6!AH64="","",ชี้วัด6!AH64))</f>
        <v/>
      </c>
      <c r="AI34" s="314" t="str">
        <f>IF($B$2=1,IF(ชี้วัด6!AI34="","",ชี้วัด6!AI34),IF(ชี้วัด6!AI64="","",ชี้วัด6!AI64))</f>
        <v/>
      </c>
      <c r="AJ34" s="314" t="str">
        <f>IF($B$2=1,IF(ชี้วัด6!AJ34="","",ชี้วัด6!AJ34),IF(ชี้วัด6!AJ64="","",ชี้วัด6!AJ64))</f>
        <v/>
      </c>
      <c r="AK34" s="314" t="str">
        <f>IF($B$2=1,IF(ชี้วัด6!AK34="","",ชี้วัด6!AK34),IF(ชี้วัด6!AK64="","",ชี้วัด6!AK64))</f>
        <v/>
      </c>
      <c r="AL34" s="314" t="str">
        <f>IF($B$2=1,IF(ชี้วัด6!AL34="","",ชี้วัด6!AL34),IF(ชี้วัด6!AL64="","",ชี้วัด6!AL64))</f>
        <v/>
      </c>
      <c r="AM34" s="314" t="str">
        <f>IF($B$2=1,IF(ชี้วัด6!AM34="","",ชี้วัด6!AM34),IF(ชี้วัด6!AM64="","",ชี้วัด6!AM64))</f>
        <v/>
      </c>
      <c r="AN34" s="314" t="str">
        <f>IF($B$2=1,IF(ชี้วัด6!AN34="","",ชี้วัด6!AN34),IF(ชี้วัด6!AN64="","",ชี้วัด6!AN64))</f>
        <v/>
      </c>
      <c r="AO34" s="314" t="str">
        <f>IF($B$2=1,IF(ชี้วัด6!AO34="","",ชี้วัด6!AO34),IF(ชี้วัด6!AO64="","",ชี้วัด6!AO64))</f>
        <v/>
      </c>
      <c r="AP34" s="314" t="str">
        <f>IF($B$2=1,IF(ชี้วัด6!AP34="","",ชี้วัด6!AP34),IF(ชี้วัด6!AP64="","",ชี้วัด6!AP64))</f>
        <v/>
      </c>
      <c r="AQ34" s="314" t="str">
        <f>IF($B$2=1,IF(ชี้วัด6!AQ34="","",ชี้วัด6!AQ34),IF(ชี้วัด6!AQ64="","",ชี้วัด6!AQ64))</f>
        <v/>
      </c>
      <c r="AR34" s="314" t="str">
        <f>IF($B$2=1,IF(ชี้วัด6!AR34="","",ชี้วัด6!AR34),IF(ชี้วัด6!AR64="","",ชี้วัด6!AR64))</f>
        <v/>
      </c>
      <c r="AS34" s="314" t="str">
        <f>IF($B$2=1,IF(ชี้วัด6!AS34="","",ชี้วัด6!AS34),IF(ชี้วัด6!AS64="","",ชี้วัด6!AS64))</f>
        <v/>
      </c>
      <c r="AT34" s="314" t="str">
        <f>IF($B$2=1,IF(ชี้วัด6!AT34="","",ชี้วัด6!AT34),IF(ชี้วัด6!AT64="","",ชี้วัด6!AT64))</f>
        <v/>
      </c>
      <c r="AU34" s="314" t="str">
        <f>IF($B$2=1,IF(ชี้วัด6!AU34="","",ชี้วัด6!AU34),IF(ชี้วัด6!AU64="","",ชี้วัด6!AU64))</f>
        <v/>
      </c>
      <c r="AV34" s="314" t="str">
        <f>IF($B$2=1,IF(ชี้วัด6!AV34="","",ชี้วัด6!AV34),IF(ชี้วัด6!AV64="","",ชี้วัด6!AV64))</f>
        <v/>
      </c>
      <c r="AW34" s="314" t="str">
        <f>IF($B$2=1,IF(ชี้วัด6!AW34="","",ชี้วัด6!AW34),IF(ชี้วัด6!AW64="","",ชี้วัด6!AW64))</f>
        <v/>
      </c>
      <c r="AX34" s="314" t="str">
        <f>IF($B$2=1,IF(ชี้วัด6!AX34="","",ชี้วัด6!AX34),IF(ชี้วัด6!AX64="","",ชี้วัด6!AX64))</f>
        <v/>
      </c>
      <c r="AY34" s="314" t="str">
        <f>IF($B$2=1,IF(ชี้วัด6!AY34="","",ชี้วัด6!AY34),IF(ชี้วัด6!AY64="","",ชี้วัด6!AY64))</f>
        <v/>
      </c>
      <c r="AZ34" s="314" t="str">
        <f>IF($B$2=1,IF(ชี้วัด6!AZ34="","",ชี้วัด6!AZ34),IF(ชี้วัด6!AZ64="","",ชี้วัด6!AZ64))</f>
        <v/>
      </c>
      <c r="BA34" s="314" t="str">
        <f>IF($B$2=1,IF(ชี้วัด6!BA34="","",ชี้วัด6!BA34),IF(ชี้วัด6!BA64="","",ชี้วัด6!BA64))</f>
        <v/>
      </c>
      <c r="BB34" s="314" t="str">
        <f>IF($B$2=1,IF(ชี้วัด6!BB34="","",ชี้วัด6!BB34),IF(ชี้วัด6!BB64="","",ชี้วัด6!BB64))</f>
        <v/>
      </c>
      <c r="BC34" s="314" t="str">
        <f>IF($B$2=1,IF(ชี้วัด6!BC34="","",ชี้วัด6!BC34),IF(ชี้วัด6!BC64="","",ชี้วัด6!BC64))</f>
        <v/>
      </c>
      <c r="BD34" s="314" t="str">
        <f>IF($B$2=1,IF(ชี้วัด6!BD34="","",ชี้วัด6!BD34),IF(ชี้วัด6!BD64="","",ชี้วัด6!BD64))</f>
        <v/>
      </c>
      <c r="BE34" s="116" t="str">
        <f>IF($B$2=1,IF(ชี้วัด6!BE34="","",ชี้วัด6!BE34),IF(ชี้วัด6!BE64="","",ชี้วัด6!BE64))</f>
        <v/>
      </c>
      <c r="BF34" s="116" t="str">
        <f>IF($B$2=1,IF(ชี้วัด6!BF34="","",ชี้วัด6!BF34),IF(ชี้วัด6!BF64="","",ชี้วัด6!BF64))</f>
        <v/>
      </c>
    </row>
  </sheetData>
  <protectedRanges>
    <protectedRange sqref="B1:B2" name="ช่วง1"/>
  </protectedRanges>
  <mergeCells count="4">
    <mergeCell ref="D1:D3"/>
    <mergeCell ref="E1:E3"/>
    <mergeCell ref="BE1:BE2"/>
    <mergeCell ref="BF1:BF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16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708F744-2C74-4A88-A10B-5C267A61B5F7}">
          <x14:formula1>
            <xm:f>รายการ!$M$2:$M$3</xm:f>
          </x14:formula1>
          <xm:sqref>B2</xm:sqref>
        </x14:dataValidation>
        <x14:dataValidation type="list" allowBlank="1" showInputMessage="1" showErrorMessage="1" xr:uid="{F544F5DB-E3AF-4CA8-B348-54521E501F89}">
          <x14:formula1>
            <xm:f>รายการ!$K$2:$K$37</xm:f>
          </x14:formula1>
          <xm:sqref>B1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138</vt:i4>
      </vt:variant>
      <vt:variant>
        <vt:lpstr>ช่วงที่มีชื่อ</vt:lpstr>
      </vt:variant>
      <vt:variant>
        <vt:i4>69</vt:i4>
      </vt:variant>
    </vt:vector>
  </HeadingPairs>
  <TitlesOfParts>
    <vt:vector size="207" baseType="lpstr">
      <vt:lpstr>รายการ</vt:lpstr>
      <vt:lpstr>ตั้งค่า</vt:lpstr>
      <vt:lpstr>ตั้งค่าวิชาเรียน</vt:lpstr>
      <vt:lpstr>ตั้งค่ากิจกรรม</vt:lpstr>
      <vt:lpstr>ตั้งค่าการประเมิน</vt:lpstr>
      <vt:lpstr>ตั้งค่าเดือน</vt:lpstr>
      <vt:lpstr>เกณฑ์ดัชนีมวลกาย</vt:lpstr>
      <vt:lpstr>เกณฑ์ความสูง</vt:lpstr>
      <vt:lpstr>ข้อมูลนักเรียน</vt:lpstr>
      <vt:lpstr>น้ำหนักและส่วนสูง</vt:lpstr>
      <vt:lpstr>รูปนักเรียน</vt:lpstr>
      <vt:lpstr>ปฏิทินการศึกษา</vt:lpstr>
      <vt:lpstr>พ.ค.</vt:lpstr>
      <vt:lpstr>มิ.ย.</vt:lpstr>
      <vt:lpstr>ก.ค.</vt:lpstr>
      <vt:lpstr>ส.ค.</vt:lpstr>
      <vt:lpstr>ก.ย.</vt:lpstr>
      <vt:lpstr>ต.ค.</vt:lpstr>
      <vt:lpstr>พ.ย.</vt:lpstr>
      <vt:lpstr>ธ.ค.</vt:lpstr>
      <vt:lpstr>ม.ค.</vt:lpstr>
      <vt:lpstr>ก.พ.</vt:lpstr>
      <vt:lpstr>มี.ค.</vt:lpstr>
      <vt:lpstr>สรุปเวลาเรียน</vt:lpstr>
      <vt:lpstr>ชี้วัด1</vt:lpstr>
      <vt:lpstr>ชี้วัด2</vt:lpstr>
      <vt:lpstr>ชี้วัด3</vt:lpstr>
      <vt:lpstr>ชี้วัด4</vt:lpstr>
      <vt:lpstr>ชี้วัด5</vt:lpstr>
      <vt:lpstr>ชี้วัด6</vt:lpstr>
      <vt:lpstr>ชี้วัด7</vt:lpstr>
      <vt:lpstr>ชี้วัด8</vt:lpstr>
      <vt:lpstr>ชี้วัด9</vt:lpstr>
      <vt:lpstr>ชี้วัด10</vt:lpstr>
      <vt:lpstr>ชี้วัด11</vt:lpstr>
      <vt:lpstr>ชี้วัด12</vt:lpstr>
      <vt:lpstr>ชี้วัด13</vt:lpstr>
      <vt:lpstr>ชี้วัด14</vt:lpstr>
      <vt:lpstr>ชี้วัด15</vt:lpstr>
      <vt:lpstr>วิชา1</vt:lpstr>
      <vt:lpstr>วิชา2</vt:lpstr>
      <vt:lpstr>วิชา3</vt:lpstr>
      <vt:lpstr>วิชา4</vt:lpstr>
      <vt:lpstr>วิชา5</vt:lpstr>
      <vt:lpstr>วิชา6</vt:lpstr>
      <vt:lpstr>วิชา7</vt:lpstr>
      <vt:lpstr>วิชา8</vt:lpstr>
      <vt:lpstr>วิชา9</vt:lpstr>
      <vt:lpstr>วิชา10</vt:lpstr>
      <vt:lpstr>วิชา11</vt:lpstr>
      <vt:lpstr>วิชา12</vt:lpstr>
      <vt:lpstr>วิชา13</vt:lpstr>
      <vt:lpstr>วิชา14</vt:lpstr>
      <vt:lpstr>วิชา15</vt:lpstr>
      <vt:lpstr>คุณฯ1</vt:lpstr>
      <vt:lpstr>คุณฯ2</vt:lpstr>
      <vt:lpstr>คุณฯ3</vt:lpstr>
      <vt:lpstr>คุณฯ4</vt:lpstr>
      <vt:lpstr>คุณฯ5</vt:lpstr>
      <vt:lpstr>คุณฯ6</vt:lpstr>
      <vt:lpstr>คุณฯ7</vt:lpstr>
      <vt:lpstr>คุณฯ8</vt:lpstr>
      <vt:lpstr>คุณฯ9</vt:lpstr>
      <vt:lpstr>คุณฯ10</vt:lpstr>
      <vt:lpstr>คุณฯ11</vt:lpstr>
      <vt:lpstr>คุณฯ12</vt:lpstr>
      <vt:lpstr>คุณฯ13</vt:lpstr>
      <vt:lpstr>คุณฯ14</vt:lpstr>
      <vt:lpstr>คุณฯ15</vt:lpstr>
      <vt:lpstr>อ่านคิดเขียน1</vt:lpstr>
      <vt:lpstr>อ่านคิดเขียน2</vt:lpstr>
      <vt:lpstr>อ่านคิดเขียน3</vt:lpstr>
      <vt:lpstr>อ่านคิดเขียน4</vt:lpstr>
      <vt:lpstr>อ่านคิดเขียน5</vt:lpstr>
      <vt:lpstr>อ่านคิดเขียน6</vt:lpstr>
      <vt:lpstr>อ่านคิดเขียน7</vt:lpstr>
      <vt:lpstr>อ่านคิดเขียน8</vt:lpstr>
      <vt:lpstr>อ่านคิดเขียน9</vt:lpstr>
      <vt:lpstr>อ่านคิดเขียน10</vt:lpstr>
      <vt:lpstr>อ่านคิดเขียน11</vt:lpstr>
      <vt:lpstr>อ่านคิดเขียน12</vt:lpstr>
      <vt:lpstr>อ่านคิดเขียน13</vt:lpstr>
      <vt:lpstr>อ่านคิดเขียน14</vt:lpstr>
      <vt:lpstr>อ่านคิดเขียน15</vt:lpstr>
      <vt:lpstr>ประเมินกิจกรรมพัฒนาผู้เรียน</vt:lpstr>
      <vt:lpstr>ผลการทดสอบระดับระดับต่างๆ</vt:lpstr>
      <vt:lpstr>ความเห็นครูประจำชั้น</vt:lpstr>
      <vt:lpstr>สรุปผลการประเมิน</vt:lpstr>
      <vt:lpstr>สรุปผลสำหรับกรอกSchoolMIS</vt:lpstr>
      <vt:lpstr>พิมพ์ปกปพ.5</vt:lpstr>
      <vt:lpstr>พิมพ์รายชื่อนักเรียน</vt:lpstr>
      <vt:lpstr>พิมพ์เวลาเรียน</vt:lpstr>
      <vt:lpstr>พิมพ์สรุปเวลาเรียน</vt:lpstr>
      <vt:lpstr>พิมพ์ชี้วัด1</vt:lpstr>
      <vt:lpstr>พิมพ์ชี้วัด2</vt:lpstr>
      <vt:lpstr>พิมพ์ชี้วัด3</vt:lpstr>
      <vt:lpstr>พิมพ์ชี้วัด4</vt:lpstr>
      <vt:lpstr>พิมพ์ชี้วัด5</vt:lpstr>
      <vt:lpstr>พิมพ์ชี้วัด6</vt:lpstr>
      <vt:lpstr>พิมพ์ชี้วัด7</vt:lpstr>
      <vt:lpstr>พิมพ์ชี้วัด8</vt:lpstr>
      <vt:lpstr>พิมพ์ชี้วัด9</vt:lpstr>
      <vt:lpstr>พิมพ์ชี้วัด10</vt:lpstr>
      <vt:lpstr>พิมพ์ชี้วัด11</vt:lpstr>
      <vt:lpstr>พิมพ์ชี้วัด12</vt:lpstr>
      <vt:lpstr>พิมพ์ชี้วัด13</vt:lpstr>
      <vt:lpstr>พิมพ์ชี้วัด14</vt:lpstr>
      <vt:lpstr>พิมพ์ชี้วัด15</vt:lpstr>
      <vt:lpstr>พิมพ์วิชา1</vt:lpstr>
      <vt:lpstr>พิมพ์วิชา2</vt:lpstr>
      <vt:lpstr>พิมพ์วิชา3</vt:lpstr>
      <vt:lpstr>พิมพ์วิชา4</vt:lpstr>
      <vt:lpstr>พิมพ์วิชา5</vt:lpstr>
      <vt:lpstr>พิมพ์วิชา6</vt:lpstr>
      <vt:lpstr>พิมพ์วิชา7</vt:lpstr>
      <vt:lpstr>พิมพ์วิชา8</vt:lpstr>
      <vt:lpstr>พิมพ์วิชา9</vt:lpstr>
      <vt:lpstr>พิมพ์วิชา10</vt:lpstr>
      <vt:lpstr>พิมพ์วิชา11</vt:lpstr>
      <vt:lpstr>พิมพ์วิชา12</vt:lpstr>
      <vt:lpstr>พิมพ์วิชา13</vt:lpstr>
      <vt:lpstr>พิมพ์วิชา14</vt:lpstr>
      <vt:lpstr>พิมพ์วิชา15</vt:lpstr>
      <vt:lpstr>พิมพ์สรุปผลการเรียนทั้งปี</vt:lpstr>
      <vt:lpstr>พิมพ์สรุปคุณลักษณะทั้งปี</vt:lpstr>
      <vt:lpstr>พิมพ์สรุปอ่านคิดเขียนทั้งปี</vt:lpstr>
      <vt:lpstr>พิมพ์สรุปผลการประเมินทั้งปี</vt:lpstr>
      <vt:lpstr>พิมพ์เกณฑ์การประเมิน</vt:lpstr>
      <vt:lpstr>ปกสมุดรายงาน</vt:lpstr>
      <vt:lpstr>ข้อมูลส่วนตัว</vt:lpstr>
      <vt:lpstr>เวลาเรียน</vt:lpstr>
      <vt:lpstr>ผลการเรียน</vt:lpstr>
      <vt:lpstr>คุณลักษะอันพึงประสงค์</vt:lpstr>
      <vt:lpstr>อ่านคิดเขียน</vt:lpstr>
      <vt:lpstr>กิจกรรม</vt:lpstr>
      <vt:lpstr>ความเห็นของครูประจำชั้น</vt:lpstr>
      <vt:lpstr>ผลการประเมินรายชั้น</vt:lpstr>
      <vt:lpstr>แบบรายงานผลการเรียนหน้าเดียว</vt:lpstr>
      <vt:lpstr>กิจกรรม!Print_Area</vt:lpstr>
      <vt:lpstr>ข้อมูลส่วนตัว!Print_Area</vt:lpstr>
      <vt:lpstr>ความเห็นของครูประจำชั้น!Print_Area</vt:lpstr>
      <vt:lpstr>คุณลักษะอันพึงประสงค์!Print_Area</vt:lpstr>
      <vt:lpstr>แบบรายงานผลการเรียนหน้าเดียว!Print_Area</vt:lpstr>
      <vt:lpstr>ปกสมุดรายงาน!Print_Area</vt:lpstr>
      <vt:lpstr>ผลการประเมินรายชั้น!Print_Area</vt:lpstr>
      <vt:lpstr>ผลการเรียน!Print_Area</vt:lpstr>
      <vt:lpstr>พิมพ์เกณฑ์การประเมิน!Print_Area</vt:lpstr>
      <vt:lpstr>พิมพ์ชี้วัด1!Print_Area</vt:lpstr>
      <vt:lpstr>พิมพ์ชี้วัด10!Print_Area</vt:lpstr>
      <vt:lpstr>พิมพ์ชี้วัด11!Print_Area</vt:lpstr>
      <vt:lpstr>พิมพ์ชี้วัด12!Print_Area</vt:lpstr>
      <vt:lpstr>พิมพ์ชี้วัด13!Print_Area</vt:lpstr>
      <vt:lpstr>พิมพ์ชี้วัด14!Print_Area</vt:lpstr>
      <vt:lpstr>พิมพ์ชี้วัด15!Print_Area</vt:lpstr>
      <vt:lpstr>พิมพ์ชี้วัด2!Print_Area</vt:lpstr>
      <vt:lpstr>พิมพ์ชี้วัด3!Print_Area</vt:lpstr>
      <vt:lpstr>พิมพ์ชี้วัด4!Print_Area</vt:lpstr>
      <vt:lpstr>พิมพ์ชี้วัด5!Print_Area</vt:lpstr>
      <vt:lpstr>พิมพ์ชี้วัด6!Print_Area</vt:lpstr>
      <vt:lpstr>พิมพ์ชี้วัด7!Print_Area</vt:lpstr>
      <vt:lpstr>พิมพ์ชี้วัด8!Print_Area</vt:lpstr>
      <vt:lpstr>พิมพ์ชี้วัด9!Print_Area</vt:lpstr>
      <vt:lpstr>พิมพ์ปกปพ.5!Print_Area</vt:lpstr>
      <vt:lpstr>พิมพ์รายชื่อนักเรียน!Print_Area</vt:lpstr>
      <vt:lpstr>พิมพ์วิชา1!Print_Area</vt:lpstr>
      <vt:lpstr>พิมพ์วิชา10!Print_Area</vt:lpstr>
      <vt:lpstr>พิมพ์วิชา11!Print_Area</vt:lpstr>
      <vt:lpstr>พิมพ์วิชา12!Print_Area</vt:lpstr>
      <vt:lpstr>พิมพ์วิชา13!Print_Area</vt:lpstr>
      <vt:lpstr>พิมพ์วิชา14!Print_Area</vt:lpstr>
      <vt:lpstr>พิมพ์วิชา15!Print_Area</vt:lpstr>
      <vt:lpstr>พิมพ์วิชา2!Print_Area</vt:lpstr>
      <vt:lpstr>พิมพ์วิชา3!Print_Area</vt:lpstr>
      <vt:lpstr>พิมพ์วิชา4!Print_Area</vt:lpstr>
      <vt:lpstr>พิมพ์วิชา5!Print_Area</vt:lpstr>
      <vt:lpstr>พิมพ์วิชา6!Print_Area</vt:lpstr>
      <vt:lpstr>พิมพ์วิชา7!Print_Area</vt:lpstr>
      <vt:lpstr>พิมพ์วิชา8!Print_Area</vt:lpstr>
      <vt:lpstr>พิมพ์วิชา9!Print_Area</vt:lpstr>
      <vt:lpstr>พิมพ์เวลาเรียน!Print_Area</vt:lpstr>
      <vt:lpstr>พิมพ์สรุปคุณลักษณะทั้งปี!Print_Area</vt:lpstr>
      <vt:lpstr>พิมพ์สรุปผลการประเมินทั้งปี!Print_Area</vt:lpstr>
      <vt:lpstr>พิมพ์สรุปผลการเรียนทั้งปี!Print_Area</vt:lpstr>
      <vt:lpstr>พิมพ์สรุปเวลาเรียน!Print_Area</vt:lpstr>
      <vt:lpstr>พิมพ์สรุปอ่านคิดเขียนทั้งปี!Print_Area</vt:lpstr>
      <vt:lpstr>เวลาเรียน!Print_Area</vt:lpstr>
      <vt:lpstr>อ่านคิดเขียน!Print_Area</vt:lpstr>
      <vt:lpstr>พิมพ์ชี้วัด1!Print_Titles</vt:lpstr>
      <vt:lpstr>พิมพ์ชี้วัด10!Print_Titles</vt:lpstr>
      <vt:lpstr>พิมพ์ชี้วัด11!Print_Titles</vt:lpstr>
      <vt:lpstr>พิมพ์ชี้วัด12!Print_Titles</vt:lpstr>
      <vt:lpstr>พิมพ์ชี้วัด13!Print_Titles</vt:lpstr>
      <vt:lpstr>พิมพ์ชี้วัด14!Print_Titles</vt:lpstr>
      <vt:lpstr>พิมพ์ชี้วัด15!Print_Titles</vt:lpstr>
      <vt:lpstr>พิมพ์ชี้วัด2!Print_Titles</vt:lpstr>
      <vt:lpstr>พิมพ์ชี้วัด3!Print_Titles</vt:lpstr>
      <vt:lpstr>พิมพ์ชี้วัด4!Print_Titles</vt:lpstr>
      <vt:lpstr>พิมพ์ชี้วัด5!Print_Titles</vt:lpstr>
      <vt:lpstr>พิมพ์ชี้วัด6!Print_Titles</vt:lpstr>
      <vt:lpstr>พิมพ์ชี้วัด7!Print_Titles</vt:lpstr>
      <vt:lpstr>พิมพ์ชี้วัด8!Print_Titles</vt:lpstr>
      <vt:lpstr>พิมพ์ชี้วัด9!Print_Titles</vt:lpstr>
      <vt:lpstr>พิมพ์รายชื่อนักเรียน!Print_Titles</vt:lpstr>
      <vt:lpstr>พิมพ์เวลาเรียน!Print_Titles</vt:lpstr>
      <vt:lpstr>พิมพ์สรุปเวลาเรียน!Print_Titles</vt:lpstr>
      <vt:lpstr>StudentNo</vt:lpstr>
      <vt:lpstr>StudentPicture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บุญธรรม บุญลาภังค์</dc:creator>
  <cp:lastModifiedBy>บุญธรรม บุญลาภังค์</cp:lastModifiedBy>
  <cp:lastPrinted>2021-04-09T05:13:29Z</cp:lastPrinted>
  <dcterms:created xsi:type="dcterms:W3CDTF">2020-03-31T12:59:46Z</dcterms:created>
  <dcterms:modified xsi:type="dcterms:W3CDTF">2022-05-14T03:11:56Z</dcterms:modified>
</cp:coreProperties>
</file>